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172.18.0.5\arquivos\06_ OBRAS PUBLICAS\02_PROJETOS-OBRAS\PRAÇAS\PRAÇAS\01 - PRAÇA JARDIM AURORA\DOC. CALHA NORTE-PLATAFORMA BRASIL\DOCUMENTAÇÃO CORRETA\PARA LICITAÇÃO\"/>
    </mc:Choice>
  </mc:AlternateContent>
  <bookViews>
    <workbookView xWindow="0" yWindow="0" windowWidth="28800" windowHeight="12300" tabRatio="922" activeTab="2"/>
  </bookViews>
  <sheets>
    <sheet name="CAPA " sheetId="10" r:id="rId1"/>
    <sheet name="RESUMO " sheetId="7" r:id="rId2"/>
    <sheet name="ORÇAMENTO " sheetId="1" r:id="rId3"/>
    <sheet name="DECLARAÇÃO DE BDI " sheetId="3" r:id="rId4"/>
    <sheet name="COMPOSIÇÃO " sheetId="12" r:id="rId5"/>
    <sheet name="COMP" sheetId="14" state="hidden" r:id="rId6"/>
    <sheet name="INS" sheetId="15" state="hidden" r:id="rId7"/>
    <sheet name="MAPA DE COTAÇÃO " sheetId="4" r:id="rId8"/>
    <sheet name="LEIS SOCIAIS " sheetId="9" r:id="rId9"/>
    <sheet name="CURVA ABC" sheetId="13" state="hidden" r:id="rId10"/>
    <sheet name="MEMORIAL DE CÁLCULO " sheetId="5" r:id="rId11"/>
    <sheet name="REFSINAPI 05" sheetId="11" state="hidden" r:id="rId12"/>
    <sheet name="CFF" sheetId="8" r:id="rId13"/>
  </sheets>
  <externalReferences>
    <externalReference r:id="rId14"/>
    <externalReference r:id="rId15"/>
    <externalReference r:id="rId16"/>
    <externalReference r:id="rId17"/>
  </externalReferences>
  <definedNames>
    <definedName name="_e_" localSheetId="2">" e "</definedName>
    <definedName name="_xlnm._FilterDatabase" localSheetId="4" hidden="1">'COMPOSIÇÃO '!$A$1:$A$400</definedName>
    <definedName name="_xlnm._FilterDatabase" localSheetId="2" hidden="1">'ORÇAMENTO '!$E$1:$E$628</definedName>
    <definedName name="_sp_" localSheetId="2">" "</definedName>
    <definedName name="_xlnm.Print_Area" localSheetId="4">'COMPOSIÇÃO '!$A$1:$J$401</definedName>
    <definedName name="_xlnm.Print_Area" localSheetId="3">'DECLARAÇÃO DE BDI '!$A$1:$L$56</definedName>
    <definedName name="_xlnm.Print_Area" localSheetId="7">'MAPA DE COTAÇÃO '!$A$1:$F$63</definedName>
    <definedName name="_xlnm.Print_Area" localSheetId="2">'ORÇAMENTO '!$A$1:$L$166</definedName>
    <definedName name="Cem" localSheetId="2">{"cento","duzentos","trezentos","quatrocentos","quinhentos","seiscentos","setecentos","oitocentos","novecentos"}</definedName>
    <definedName name="Dez" localSheetId="2">{"dez","vinte","trinta","quarenta","cinquenta","sessenta","setenta","oitenta","noventa"}</definedName>
    <definedName name="OCem" localSheetId="2">"cem"</definedName>
    <definedName name="Plu" localSheetId="2">{""," mil"," milhões"," bilhões"," trilhões"}</definedName>
    <definedName name="PREFEITURAS">INDIRECT("PREFEITURAS!$A$"&amp;VLOOKUP([1]ORÇAMENTO!$A$2,'[1]REF.SINAPI'!$B$1:$C$22,2,FALSE))</definedName>
    <definedName name="REFSINAPI">[1]planilhanull!$A$1:$H$11770</definedName>
    <definedName name="Sml" localSheetId="2">{"um","dois","três","quatro","cinco","seis","sete","oito","nove","dez","onze","doze","treze","quatorze","quinze","dezesseis","dezessete","dezoito","dezenove"}</definedName>
    <definedName name="Sng" localSheetId="2">{"um","mil","um milhão","um bilhão","um trilhão"}</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81" i="1" l="1"/>
  <c r="K154" i="5" l="1"/>
  <c r="J300" i="5" l="1"/>
  <c r="K161" i="5"/>
  <c r="K285" i="5" l="1"/>
  <c r="L284" i="5" s="1"/>
  <c r="I112" i="1" s="1"/>
  <c r="L281" i="5"/>
  <c r="E284" i="5"/>
  <c r="H112" i="1"/>
  <c r="G112" i="1"/>
  <c r="E381" i="5"/>
  <c r="E378" i="5"/>
  <c r="E375" i="5"/>
  <c r="E372" i="5"/>
  <c r="E369" i="5"/>
  <c r="E366" i="5"/>
  <c r="E363" i="5"/>
  <c r="E360" i="5"/>
  <c r="E357" i="5"/>
  <c r="E354" i="5"/>
  <c r="E351" i="5"/>
  <c r="E348" i="5"/>
  <c r="E345" i="5"/>
  <c r="E342" i="5"/>
  <c r="E339" i="5"/>
  <c r="E336" i="5"/>
  <c r="E333" i="5"/>
  <c r="E330" i="5"/>
  <c r="E327" i="5"/>
  <c r="E324" i="5"/>
  <c r="E321" i="5"/>
  <c r="E318" i="5"/>
  <c r="E315" i="5"/>
  <c r="E312" i="5"/>
  <c r="E308" i="5"/>
  <c r="E305" i="5"/>
  <c r="E302" i="5"/>
  <c r="E299" i="5"/>
  <c r="E296" i="5"/>
  <c r="E293" i="5"/>
  <c r="E290" i="5"/>
  <c r="E287" i="5"/>
  <c r="E281" i="5"/>
  <c r="E278" i="5"/>
  <c r="E275" i="5"/>
  <c r="E272" i="5"/>
  <c r="E269" i="5"/>
  <c r="E266" i="5"/>
  <c r="E263" i="5"/>
  <c r="E260" i="5"/>
  <c r="E257" i="5"/>
  <c r="E254" i="5"/>
  <c r="E251" i="5"/>
  <c r="E248" i="5"/>
  <c r="E245" i="5"/>
  <c r="E242" i="5"/>
  <c r="E239" i="5"/>
  <c r="E236" i="5"/>
  <c r="E233" i="5"/>
  <c r="E230" i="5"/>
  <c r="E227" i="5"/>
  <c r="E224" i="5"/>
  <c r="E221" i="5"/>
  <c r="E218" i="5"/>
  <c r="E215" i="5"/>
  <c r="E212" i="5"/>
  <c r="E208" i="5"/>
  <c r="E205" i="5"/>
  <c r="E202" i="5"/>
  <c r="E199" i="5"/>
  <c r="E196" i="5"/>
  <c r="E193" i="5"/>
  <c r="E190" i="5"/>
  <c r="E187" i="5"/>
  <c r="E184" i="5"/>
  <c r="E181" i="5"/>
  <c r="E178" i="5"/>
  <c r="E175" i="5"/>
  <c r="E172" i="5"/>
  <c r="E169" i="5"/>
  <c r="E166" i="5"/>
  <c r="E163" i="5"/>
  <c r="E160" i="5"/>
  <c r="E157" i="5"/>
  <c r="E153" i="5"/>
  <c r="E150" i="5"/>
  <c r="E147" i="5"/>
  <c r="E144" i="5"/>
  <c r="E141" i="5"/>
  <c r="E138" i="5"/>
  <c r="E135" i="5"/>
  <c r="E132" i="5"/>
  <c r="E129" i="5"/>
  <c r="E126" i="5"/>
  <c r="E123" i="5"/>
  <c r="E120" i="5"/>
  <c r="E117" i="5"/>
  <c r="E114" i="5"/>
  <c r="E111" i="5"/>
  <c r="E108" i="5"/>
  <c r="E105" i="5"/>
  <c r="E102" i="5"/>
  <c r="E99" i="5"/>
  <c r="E96" i="5"/>
  <c r="E93" i="5"/>
  <c r="E89" i="5"/>
  <c r="E86" i="5"/>
  <c r="E83" i="5"/>
  <c r="E80" i="5"/>
  <c r="E77" i="5"/>
  <c r="E74" i="5"/>
  <c r="E71" i="5"/>
  <c r="E68" i="5"/>
  <c r="E65" i="5"/>
  <c r="E62" i="5"/>
  <c r="E59" i="5"/>
  <c r="E56" i="5"/>
  <c r="E53" i="5"/>
  <c r="E50" i="5"/>
  <c r="E47" i="5"/>
  <c r="E44" i="5"/>
  <c r="E41" i="5"/>
  <c r="E38" i="5"/>
  <c r="E35" i="5"/>
  <c r="E32" i="5"/>
  <c r="E29" i="5"/>
  <c r="E24" i="5"/>
  <c r="E21" i="5"/>
  <c r="H18" i="5"/>
  <c r="L302" i="5"/>
  <c r="H284" i="5" l="1"/>
  <c r="G284" i="5"/>
  <c r="D331" i="12"/>
  <c r="D332" i="12"/>
  <c r="D333" i="12"/>
  <c r="D334" i="12"/>
  <c r="D335" i="12"/>
  <c r="D336" i="12"/>
  <c r="D337" i="12"/>
  <c r="D338" i="12"/>
  <c r="D339" i="12"/>
  <c r="D340" i="12"/>
  <c r="D341" i="12"/>
  <c r="D342" i="12"/>
  <c r="D343" i="12"/>
  <c r="D344" i="12"/>
  <c r="D345" i="12"/>
  <c r="D346" i="12"/>
  <c r="D347" i="12"/>
  <c r="F347" i="12"/>
  <c r="F346" i="12"/>
  <c r="F345" i="12"/>
  <c r="F344" i="12"/>
  <c r="H344" i="12" s="1"/>
  <c r="C344" i="12"/>
  <c r="C345" i="12"/>
  <c r="C346" i="12"/>
  <c r="C347" i="12"/>
  <c r="F343" i="12"/>
  <c r="H343" i="12" s="1"/>
  <c r="F342" i="12"/>
  <c r="H342" i="12" s="1"/>
  <c r="F341" i="12"/>
  <c r="H341" i="12" s="1"/>
  <c r="F340" i="12"/>
  <c r="H340" i="12" s="1"/>
  <c r="C332" i="12"/>
  <c r="C333" i="12"/>
  <c r="C334" i="12"/>
  <c r="C335" i="12"/>
  <c r="C336" i="12"/>
  <c r="C337" i="12"/>
  <c r="C338" i="12"/>
  <c r="C339" i="12"/>
  <c r="C340" i="12"/>
  <c r="C341" i="12"/>
  <c r="C342" i="12"/>
  <c r="C343" i="12"/>
  <c r="G141" i="1" l="1"/>
  <c r="H366" i="5" s="1"/>
  <c r="K200" i="5" l="1"/>
  <c r="L199" i="5" s="1"/>
  <c r="I82" i="1" s="1"/>
  <c r="K204" i="5"/>
  <c r="L202" i="5" s="1"/>
  <c r="I83" i="1" s="1"/>
  <c r="K207" i="5"/>
  <c r="L205" i="5" s="1"/>
  <c r="I84" i="1" s="1"/>
  <c r="L381" i="5" l="1"/>
  <c r="L378" i="5"/>
  <c r="L375" i="5"/>
  <c r="L372" i="5"/>
  <c r="L369" i="5"/>
  <c r="L366" i="5"/>
  <c r="L363" i="5"/>
  <c r="L360" i="5"/>
  <c r="L357" i="5"/>
  <c r="L354" i="5"/>
  <c r="L351" i="5"/>
  <c r="L348" i="5"/>
  <c r="L345" i="5"/>
  <c r="L342" i="5"/>
  <c r="L339" i="5"/>
  <c r="L336" i="5"/>
  <c r="F336" i="5"/>
  <c r="L333" i="5"/>
  <c r="F333" i="5"/>
  <c r="L330" i="5"/>
  <c r="F330" i="5"/>
  <c r="L327" i="5"/>
  <c r="F327" i="5"/>
  <c r="L324" i="5"/>
  <c r="F324" i="5"/>
  <c r="L321" i="5"/>
  <c r="F321" i="5"/>
  <c r="L318" i="5"/>
  <c r="F318" i="5"/>
  <c r="L315" i="5"/>
  <c r="L312" i="5"/>
  <c r="L308" i="5"/>
  <c r="L305" i="5"/>
  <c r="L299" i="5"/>
  <c r="L296" i="5"/>
  <c r="L293" i="5"/>
  <c r="L290" i="5"/>
  <c r="L287" i="5"/>
  <c r="L278" i="5"/>
  <c r="L275" i="5"/>
  <c r="L272" i="5"/>
  <c r="L269" i="5"/>
  <c r="L266" i="5"/>
  <c r="L263" i="5"/>
  <c r="L260" i="5"/>
  <c r="L257" i="5"/>
  <c r="L254" i="5"/>
  <c r="L251" i="5"/>
  <c r="L248" i="5"/>
  <c r="L245" i="5"/>
  <c r="L242" i="5"/>
  <c r="L239" i="5"/>
  <c r="L236" i="5"/>
  <c r="L233" i="5"/>
  <c r="L230" i="5"/>
  <c r="L227" i="5"/>
  <c r="L224" i="5"/>
  <c r="L221" i="5"/>
  <c r="L218" i="5"/>
  <c r="L215" i="5"/>
  <c r="L208" i="5"/>
  <c r="F208" i="5"/>
  <c r="F205" i="5"/>
  <c r="F202" i="5"/>
  <c r="F199" i="5"/>
  <c r="F196" i="5"/>
  <c r="L193" i="5"/>
  <c r="F193" i="5"/>
  <c r="L190" i="5"/>
  <c r="F190" i="5"/>
  <c r="L187" i="5"/>
  <c r="F187" i="5"/>
  <c r="L184" i="5"/>
  <c r="F184" i="5"/>
  <c r="L181" i="5"/>
  <c r="F181" i="5"/>
  <c r="L178" i="5"/>
  <c r="L175" i="5"/>
  <c r="L172" i="5"/>
  <c r="L169" i="5"/>
  <c r="L166" i="5"/>
  <c r="L163" i="5"/>
  <c r="L160" i="5"/>
  <c r="L157" i="5"/>
  <c r="L153" i="5"/>
  <c r="L150" i="5"/>
  <c r="L147" i="5"/>
  <c r="L144" i="5"/>
  <c r="L141" i="5"/>
  <c r="L138" i="5"/>
  <c r="L135" i="5"/>
  <c r="L132" i="5"/>
  <c r="L129" i="5"/>
  <c r="L126" i="5"/>
  <c r="L123" i="5"/>
  <c r="L120" i="5"/>
  <c r="L117" i="5"/>
  <c r="L114" i="5"/>
  <c r="L111" i="5"/>
  <c r="L108" i="5"/>
  <c r="L105" i="5"/>
  <c r="L102" i="5"/>
  <c r="L96" i="5"/>
  <c r="L93" i="5"/>
  <c r="L89" i="5"/>
  <c r="L86" i="5"/>
  <c r="L83" i="5"/>
  <c r="L80" i="5"/>
  <c r="L77" i="5"/>
  <c r="L74" i="5"/>
  <c r="L71" i="5"/>
  <c r="L68" i="5"/>
  <c r="L65" i="5"/>
  <c r="L62" i="5"/>
  <c r="L59" i="5"/>
  <c r="L56" i="5"/>
  <c r="L53" i="5"/>
  <c r="L50" i="5"/>
  <c r="L47" i="5"/>
  <c r="L44" i="5"/>
  <c r="L41" i="5"/>
  <c r="L38" i="5"/>
  <c r="L35" i="5"/>
  <c r="L32" i="5"/>
  <c r="L29" i="5"/>
  <c r="L24" i="5"/>
  <c r="L21" i="5"/>
  <c r="L18" i="5"/>
  <c r="L13" i="5"/>
  <c r="H11" i="5"/>
  <c r="H10" i="5"/>
  <c r="K6" i="5"/>
  <c r="J6" i="5"/>
  <c r="I6" i="5"/>
  <c r="J5" i="5"/>
  <c r="I5" i="5"/>
  <c r="K4" i="5"/>
  <c r="J4" i="5"/>
  <c r="I4" i="5"/>
  <c r="H40" i="1" l="1"/>
  <c r="I26" i="1"/>
  <c r="I28" i="1"/>
  <c r="I34" i="1"/>
  <c r="I40" i="1"/>
  <c r="H23" i="1"/>
  <c r="H24" i="1"/>
  <c r="H25" i="1"/>
  <c r="H26" i="1"/>
  <c r="H27" i="1"/>
  <c r="H28" i="1"/>
  <c r="H29" i="1"/>
  <c r="H30" i="1"/>
  <c r="H31" i="1"/>
  <c r="G56" i="5" s="1"/>
  <c r="H32" i="1"/>
  <c r="G59" i="5" s="1"/>
  <c r="H33" i="1"/>
  <c r="G62" i="5" s="1"/>
  <c r="H34" i="1"/>
  <c r="G65" i="5" s="1"/>
  <c r="H35" i="1"/>
  <c r="G68" i="5" s="1"/>
  <c r="H36" i="1"/>
  <c r="G71" i="5" s="1"/>
  <c r="H37" i="1"/>
  <c r="G74" i="5" s="1"/>
  <c r="H38" i="1"/>
  <c r="G77" i="5" s="1"/>
  <c r="H39" i="1"/>
  <c r="G80" i="5" s="1"/>
  <c r="H41" i="1"/>
  <c r="G86" i="5" s="1"/>
  <c r="H42" i="1"/>
  <c r="H89" i="1"/>
  <c r="H90" i="1"/>
  <c r="G218" i="5" s="1"/>
  <c r="H91" i="1"/>
  <c r="H92" i="1"/>
  <c r="H93" i="1"/>
  <c r="H94" i="1"/>
  <c r="H95" i="1"/>
  <c r="H96" i="1"/>
  <c r="H97" i="1"/>
  <c r="H98" i="1"/>
  <c r="G242" i="5" s="1"/>
  <c r="H99" i="1"/>
  <c r="H100" i="1"/>
  <c r="H101" i="1"/>
  <c r="H102" i="1"/>
  <c r="H103" i="1"/>
  <c r="H104" i="1"/>
  <c r="H105" i="1"/>
  <c r="H106" i="1"/>
  <c r="H107" i="1"/>
  <c r="H108" i="1"/>
  <c r="H109" i="1"/>
  <c r="G275" i="5" s="1"/>
  <c r="H110" i="1"/>
  <c r="G278" i="5" s="1"/>
  <c r="H111" i="1"/>
  <c r="G281" i="5" s="1"/>
  <c r="H113" i="1"/>
  <c r="G287" i="5" s="1"/>
  <c r="H114" i="1"/>
  <c r="G290" i="5" s="1"/>
  <c r="H115" i="1"/>
  <c r="G293" i="5" s="1"/>
  <c r="H116" i="1"/>
  <c r="G296" i="5" s="1"/>
  <c r="H117" i="1"/>
  <c r="G299" i="5" s="1"/>
  <c r="H118" i="1"/>
  <c r="G302" i="5" s="1"/>
  <c r="H119" i="1"/>
  <c r="G305" i="5" s="1"/>
  <c r="H120" i="1"/>
  <c r="G308" i="5" s="1"/>
  <c r="H82" i="1"/>
  <c r="G199" i="5" s="1"/>
  <c r="H83" i="1"/>
  <c r="G202" i="5" s="1"/>
  <c r="H84" i="1"/>
  <c r="G205" i="5" s="1"/>
  <c r="H85" i="1"/>
  <c r="G208" i="5" s="1"/>
  <c r="G82" i="1"/>
  <c r="G83" i="1"/>
  <c r="G84" i="1"/>
  <c r="G85" i="1"/>
  <c r="H68" i="1"/>
  <c r="H69" i="1"/>
  <c r="G160" i="5" s="1"/>
  <c r="H70" i="1"/>
  <c r="G163" i="5" s="1"/>
  <c r="H71" i="1"/>
  <c r="G166" i="5" s="1"/>
  <c r="H72" i="1"/>
  <c r="G169" i="5" s="1"/>
  <c r="H73" i="1"/>
  <c r="G172" i="5" s="1"/>
  <c r="H74" i="1"/>
  <c r="G175" i="5" s="1"/>
  <c r="H75" i="1"/>
  <c r="G178" i="5" s="1"/>
  <c r="G68" i="1"/>
  <c r="G69" i="1"/>
  <c r="G70" i="1"/>
  <c r="G71" i="1"/>
  <c r="G72" i="1"/>
  <c r="G73" i="1"/>
  <c r="H172" i="5" s="1"/>
  <c r="G74" i="1"/>
  <c r="G89" i="1"/>
  <c r="G90" i="1"/>
  <c r="G91" i="1"/>
  <c r="H221" i="5" s="1"/>
  <c r="G92" i="1"/>
  <c r="G93" i="1"/>
  <c r="G94" i="1"/>
  <c r="G95" i="1"/>
  <c r="H233" i="5" s="1"/>
  <c r="G96" i="1"/>
  <c r="G97" i="1"/>
  <c r="G98" i="1"/>
  <c r="G99" i="1"/>
  <c r="G100" i="1"/>
  <c r="G101" i="1"/>
  <c r="G102" i="1"/>
  <c r="G103" i="1"/>
  <c r="G104" i="1"/>
  <c r="G105" i="1"/>
  <c r="G106" i="1"/>
  <c r="G107" i="1"/>
  <c r="G108" i="1"/>
  <c r="G109" i="1"/>
  <c r="H275" i="5" s="1"/>
  <c r="G110" i="1"/>
  <c r="H278" i="5" s="1"/>
  <c r="G111" i="1"/>
  <c r="H281" i="5" s="1"/>
  <c r="G113" i="1"/>
  <c r="H287" i="5" s="1"/>
  <c r="G114" i="1"/>
  <c r="H290" i="5" s="1"/>
  <c r="G115" i="1"/>
  <c r="H293" i="5" s="1"/>
  <c r="G116" i="1"/>
  <c r="H296" i="5" s="1"/>
  <c r="G117" i="1"/>
  <c r="H299" i="5" s="1"/>
  <c r="G118" i="1"/>
  <c r="H302" i="5" s="1"/>
  <c r="G119" i="1"/>
  <c r="H305" i="5" s="1"/>
  <c r="G120" i="1"/>
  <c r="H308" i="5" s="1"/>
  <c r="G88" i="1"/>
  <c r="I117" i="1"/>
  <c r="I119" i="1"/>
  <c r="I120" i="1"/>
  <c r="I99" i="1"/>
  <c r="I100" i="1"/>
  <c r="I101" i="1"/>
  <c r="I103" i="1"/>
  <c r="I105" i="1"/>
  <c r="I106" i="1"/>
  <c r="I107" i="1"/>
  <c r="I109" i="1"/>
  <c r="I50" i="1"/>
  <c r="I54" i="1"/>
  <c r="H46" i="1"/>
  <c r="G96" i="5" s="1"/>
  <c r="H47" i="1"/>
  <c r="G99" i="5" s="1"/>
  <c r="H48" i="1"/>
  <c r="G102" i="5" s="1"/>
  <c r="H49" i="1"/>
  <c r="G105" i="5" s="1"/>
  <c r="H50" i="1"/>
  <c r="G108" i="5" s="1"/>
  <c r="H51" i="1"/>
  <c r="G111" i="5" s="1"/>
  <c r="H52" i="1"/>
  <c r="G114" i="5" s="1"/>
  <c r="H53" i="1"/>
  <c r="G117" i="5" s="1"/>
  <c r="H54" i="1"/>
  <c r="G120" i="5" s="1"/>
  <c r="H55" i="1"/>
  <c r="G123" i="5" s="1"/>
  <c r="G46" i="1"/>
  <c r="H96" i="5" s="1"/>
  <c r="G47" i="1"/>
  <c r="H99" i="5" s="1"/>
  <c r="G48" i="1"/>
  <c r="H102" i="5" s="1"/>
  <c r="G49" i="1"/>
  <c r="H105" i="5" s="1"/>
  <c r="G50" i="1"/>
  <c r="H108" i="5" s="1"/>
  <c r="G51" i="1"/>
  <c r="H111" i="5" s="1"/>
  <c r="G52" i="1"/>
  <c r="H114" i="5" s="1"/>
  <c r="G53" i="1"/>
  <c r="H117" i="5" s="1"/>
  <c r="G54" i="1"/>
  <c r="H120" i="5" s="1"/>
  <c r="G55" i="1"/>
  <c r="H123" i="5" s="1"/>
  <c r="G40" i="1"/>
  <c r="G23" i="1"/>
  <c r="G24" i="1"/>
  <c r="G25" i="1"/>
  <c r="G26" i="1"/>
  <c r="G27" i="1"/>
  <c r="G28" i="1"/>
  <c r="G29" i="1"/>
  <c r="G30" i="1"/>
  <c r="G31" i="1"/>
  <c r="H56" i="5" s="1"/>
  <c r="G32" i="1"/>
  <c r="H59" i="5" s="1"/>
  <c r="I25" i="1"/>
  <c r="I29" i="1"/>
  <c r="I30" i="1"/>
  <c r="H230" i="5" l="1"/>
  <c r="H169" i="5"/>
  <c r="G239" i="5"/>
  <c r="G215" i="5"/>
  <c r="H227" i="5"/>
  <c r="H166" i="5"/>
  <c r="G236" i="5"/>
  <c r="H224" i="5"/>
  <c r="H163" i="5"/>
  <c r="G233" i="5"/>
  <c r="H160" i="5"/>
  <c r="G230" i="5"/>
  <c r="H242" i="5"/>
  <c r="H218" i="5"/>
  <c r="G227" i="5"/>
  <c r="H239" i="5"/>
  <c r="H215" i="5"/>
  <c r="G224" i="5"/>
  <c r="H236" i="5"/>
  <c r="H175" i="5"/>
  <c r="G221" i="5"/>
  <c r="H50" i="5"/>
  <c r="H47" i="5"/>
  <c r="H44" i="5"/>
  <c r="G44" i="5"/>
  <c r="H53" i="5"/>
  <c r="H41" i="5"/>
  <c r="G41" i="5"/>
  <c r="H38" i="5"/>
  <c r="G38" i="5"/>
  <c r="H35" i="5"/>
  <c r="G53" i="5"/>
  <c r="G35" i="5"/>
  <c r="G89" i="5"/>
  <c r="G50" i="5"/>
  <c r="G32" i="5"/>
  <c r="G83" i="5"/>
  <c r="H32" i="5"/>
  <c r="H83" i="5"/>
  <c r="G47" i="5"/>
  <c r="I108" i="1"/>
  <c r="I110" i="1"/>
  <c r="I102" i="1"/>
  <c r="I46" i="1"/>
  <c r="I37" i="1"/>
  <c r="I31" i="1"/>
  <c r="I104" i="1"/>
  <c r="I48" i="1"/>
  <c r="I49" i="1"/>
  <c r="I118" i="1"/>
  <c r="I85" i="1"/>
  <c r="I36" i="1"/>
  <c r="I24" i="1"/>
  <c r="I55" i="1"/>
  <c r="I38" i="1"/>
  <c r="I32" i="1"/>
  <c r="I53" i="1"/>
  <c r="I35" i="1"/>
  <c r="I23" i="1"/>
  <c r="I52" i="1"/>
  <c r="I51" i="1"/>
  <c r="I98" i="1"/>
  <c r="I39" i="1"/>
  <c r="I33" i="1"/>
  <c r="I27" i="1"/>
  <c r="I47" i="1"/>
  <c r="E21" i="8"/>
  <c r="G14" i="1" l="1"/>
  <c r="A2" i="1"/>
  <c r="K5" i="13"/>
  <c r="K6" i="13" s="1"/>
  <c r="K7" i="13" s="1"/>
  <c r="K8" i="13" s="1"/>
  <c r="K9" i="13" s="1"/>
  <c r="K10" i="13" s="1"/>
  <c r="K11" i="13" s="1"/>
  <c r="K12" i="13" s="1"/>
  <c r="K13" i="13" s="1"/>
  <c r="K14" i="13" s="1"/>
  <c r="K15" i="13" s="1"/>
  <c r="K16" i="13" s="1"/>
  <c r="K17" i="13" s="1"/>
  <c r="K18" i="13" s="1"/>
  <c r="K19" i="13" s="1"/>
  <c r="K20" i="13" s="1"/>
  <c r="K21" i="13" s="1"/>
  <c r="K22" i="13" s="1"/>
  <c r="K23" i="13" s="1"/>
  <c r="K24" i="13" s="1"/>
  <c r="K25" i="13" s="1"/>
  <c r="K26" i="13" s="1"/>
  <c r="K27" i="13" s="1"/>
  <c r="K28" i="13" s="1"/>
  <c r="K29" i="13" s="1"/>
  <c r="K30" i="13" s="1"/>
  <c r="K31" i="13" s="1"/>
  <c r="K32" i="13" s="1"/>
  <c r="K33" i="13" s="1"/>
  <c r="K34" i="13" s="1"/>
  <c r="K35" i="13" s="1"/>
  <c r="K36" i="13" s="1"/>
  <c r="K37" i="13" s="1"/>
  <c r="K38" i="13" s="1"/>
  <c r="K39" i="13" s="1"/>
  <c r="K40" i="13" s="1"/>
  <c r="K41" i="13" s="1"/>
  <c r="K42" i="13" s="1"/>
  <c r="K43" i="13" s="1"/>
  <c r="K44" i="13" s="1"/>
  <c r="K45" i="13" s="1"/>
  <c r="K46" i="13" s="1"/>
  <c r="K47" i="13" s="1"/>
  <c r="K48" i="13" s="1"/>
  <c r="K49" i="13" s="1"/>
  <c r="K50" i="13" s="1"/>
  <c r="K51" i="13" s="1"/>
  <c r="K52" i="13" s="1"/>
  <c r="K53" i="13" s="1"/>
  <c r="K54" i="13" s="1"/>
  <c r="K55" i="13" s="1"/>
  <c r="K56" i="13" s="1"/>
  <c r="K57" i="13" s="1"/>
  <c r="K58" i="13" s="1"/>
  <c r="K59" i="13" s="1"/>
  <c r="K60" i="13" s="1"/>
  <c r="K61" i="13" s="1"/>
  <c r="K62" i="13" s="1"/>
  <c r="K63" i="13" s="1"/>
  <c r="K64" i="13" s="1"/>
  <c r="K65" i="13" s="1"/>
  <c r="K66" i="13" s="1"/>
  <c r="K67" i="13" s="1"/>
  <c r="K68" i="13" s="1"/>
  <c r="K69" i="13" s="1"/>
  <c r="K70" i="13" s="1"/>
  <c r="K4" i="13"/>
  <c r="J71" i="13"/>
  <c r="A2" i="9"/>
  <c r="A1" i="9"/>
  <c r="A1" i="4"/>
  <c r="A1" i="12"/>
  <c r="A2" i="12"/>
  <c r="I5" i="8"/>
  <c r="I366" i="12"/>
  <c r="E360" i="12" s="1"/>
  <c r="G5" i="7"/>
  <c r="K71" i="13" l="1"/>
  <c r="L50" i="13" s="1"/>
  <c r="K72" i="13"/>
  <c r="L5" i="13"/>
  <c r="L64" i="13"/>
  <c r="L26" i="13"/>
  <c r="L49" i="13"/>
  <c r="L48" i="13"/>
  <c r="L73" i="13"/>
  <c r="L24" i="13"/>
  <c r="L82" i="13"/>
  <c r="L20" i="13"/>
  <c r="L80" i="13"/>
  <c r="L55" i="13"/>
  <c r="L65" i="13"/>
  <c r="L41" i="13"/>
  <c r="L29" i="13"/>
  <c r="L17" i="13"/>
  <c r="R31" i="3"/>
  <c r="K35" i="3"/>
  <c r="K40" i="3" s="1"/>
  <c r="L40" i="13" l="1"/>
  <c r="L68" i="13"/>
  <c r="L10" i="13"/>
  <c r="L60" i="13"/>
  <c r="L42" i="13"/>
  <c r="L81" i="13"/>
  <c r="L22" i="13"/>
  <c r="L14" i="13"/>
  <c r="L86" i="13"/>
  <c r="L44" i="13"/>
  <c r="L51" i="13"/>
  <c r="L62" i="13"/>
  <c r="L79" i="13"/>
  <c r="L4" i="13"/>
  <c r="L58" i="13"/>
  <c r="L15" i="13"/>
  <c r="L32" i="13"/>
  <c r="L38" i="13"/>
  <c r="L54" i="13"/>
  <c r="L46" i="13"/>
  <c r="L7" i="13"/>
  <c r="L33" i="13"/>
  <c r="L23" i="13"/>
  <c r="L77" i="13"/>
  <c r="L39" i="13"/>
  <c r="L78" i="13"/>
  <c r="L30" i="13"/>
  <c r="L19" i="13"/>
  <c r="L45" i="13"/>
  <c r="L59" i="13"/>
  <c r="L37" i="13"/>
  <c r="L31" i="13"/>
  <c r="L69" i="13"/>
  <c r="L72" i="13"/>
  <c r="L74" i="13"/>
  <c r="L53" i="13"/>
  <c r="L43" i="13"/>
  <c r="L9" i="13"/>
  <c r="L28" i="13"/>
  <c r="L85" i="13"/>
  <c r="L76" i="13"/>
  <c r="L13" i="13"/>
  <c r="L18" i="13"/>
  <c r="L8" i="13"/>
  <c r="L57" i="13"/>
  <c r="L34" i="13"/>
  <c r="L75" i="13"/>
  <c r="L25" i="13"/>
  <c r="L47" i="13"/>
  <c r="L70" i="13"/>
  <c r="L11" i="13"/>
  <c r="L27" i="13"/>
  <c r="L66" i="13"/>
  <c r="L56" i="13"/>
  <c r="L84" i="13"/>
  <c r="L83" i="13"/>
  <c r="L35" i="13"/>
  <c r="L16" i="13"/>
  <c r="K73" i="13"/>
  <c r="L36" i="13"/>
  <c r="L71" i="13"/>
  <c r="L6" i="13"/>
  <c r="L67" i="13"/>
  <c r="L21" i="13"/>
  <c r="L63" i="13"/>
  <c r="L12" i="13"/>
  <c r="L61" i="13"/>
  <c r="L52" i="13"/>
  <c r="G18" i="1"/>
  <c r="C330" i="12"/>
  <c r="C17" i="12"/>
  <c r="C18" i="12"/>
  <c r="C40" i="12"/>
  <c r="C41" i="12"/>
  <c r="H21" i="5" l="1"/>
  <c r="K74" i="13"/>
  <c r="H18" i="1"/>
  <c r="G21" i="5" l="1"/>
  <c r="K75" i="13"/>
  <c r="H138" i="1"/>
  <c r="G138" i="1"/>
  <c r="H124" i="1"/>
  <c r="G315" i="5" s="1"/>
  <c r="G124" i="1"/>
  <c r="H315" i="5" s="1"/>
  <c r="G125" i="1"/>
  <c r="H125" i="1"/>
  <c r="H64" i="1"/>
  <c r="G64" i="1"/>
  <c r="G41" i="1"/>
  <c r="G150" i="5" l="1"/>
  <c r="G269" i="5"/>
  <c r="H150" i="5"/>
  <c r="H269" i="5"/>
  <c r="H86" i="5"/>
  <c r="G318" i="5"/>
  <c r="H357" i="5"/>
  <c r="H318" i="5"/>
  <c r="G357" i="5"/>
  <c r="I138" i="1"/>
  <c r="K76" i="13"/>
  <c r="G135" i="1"/>
  <c r="G63" i="1"/>
  <c r="H266" i="5" s="1"/>
  <c r="H63" i="1"/>
  <c r="G266" i="5" s="1"/>
  <c r="G39" i="1"/>
  <c r="F396" i="12"/>
  <c r="F395" i="12"/>
  <c r="F394" i="12"/>
  <c r="F393" i="12"/>
  <c r="F392" i="12"/>
  <c r="D392" i="12"/>
  <c r="D393" i="12"/>
  <c r="D394" i="12"/>
  <c r="D395" i="12"/>
  <c r="D396" i="12"/>
  <c r="C392" i="12"/>
  <c r="C393" i="12"/>
  <c r="C394" i="12"/>
  <c r="C395" i="12"/>
  <c r="C396" i="12"/>
  <c r="F377" i="12"/>
  <c r="D377" i="12"/>
  <c r="D378" i="12"/>
  <c r="C377" i="12"/>
  <c r="C378" i="12"/>
  <c r="F391" i="12"/>
  <c r="D391" i="12"/>
  <c r="C391" i="12"/>
  <c r="G385" i="12"/>
  <c r="F378" i="12"/>
  <c r="F376" i="12"/>
  <c r="D376" i="12"/>
  <c r="C376" i="12"/>
  <c r="G370" i="12"/>
  <c r="G58" i="1"/>
  <c r="H80" i="5" l="1"/>
  <c r="H208" i="5"/>
  <c r="H132" i="5"/>
  <c r="H251" i="5"/>
  <c r="G147" i="5"/>
  <c r="H147" i="5"/>
  <c r="H378" i="12"/>
  <c r="H392" i="12"/>
  <c r="H394" i="12"/>
  <c r="H391" i="12"/>
  <c r="H396" i="12"/>
  <c r="H377" i="12"/>
  <c r="H393" i="12"/>
  <c r="H376" i="12"/>
  <c r="H395" i="12"/>
  <c r="K77" i="13"/>
  <c r="G34" i="3"/>
  <c r="I34" i="3"/>
  <c r="H380" i="12" l="1"/>
  <c r="I369" i="12"/>
  <c r="H398" i="12"/>
  <c r="I384" i="12"/>
  <c r="K78" i="13"/>
  <c r="K79" i="13" l="1"/>
  <c r="D150" i="12"/>
  <c r="C150" i="12"/>
  <c r="K80" i="13" l="1"/>
  <c r="F361" i="12"/>
  <c r="F360" i="12"/>
  <c r="C361" i="12"/>
  <c r="D361" i="12"/>
  <c r="D360" i="12"/>
  <c r="C360" i="12"/>
  <c r="F331" i="12"/>
  <c r="F332" i="12"/>
  <c r="F333" i="12"/>
  <c r="F334" i="12"/>
  <c r="F335" i="12"/>
  <c r="F336" i="12"/>
  <c r="F337" i="12"/>
  <c r="F338" i="12"/>
  <c r="F339" i="12"/>
  <c r="F330" i="12"/>
  <c r="C331" i="12"/>
  <c r="D330" i="12"/>
  <c r="F315" i="12"/>
  <c r="F316" i="12"/>
  <c r="F317" i="12"/>
  <c r="F314" i="12"/>
  <c r="C315" i="12"/>
  <c r="D315" i="12"/>
  <c r="C316" i="12"/>
  <c r="D316" i="12"/>
  <c r="C317" i="12"/>
  <c r="D317" i="12"/>
  <c r="D314" i="12"/>
  <c r="C314" i="12"/>
  <c r="F300" i="12"/>
  <c r="F299" i="12"/>
  <c r="C300" i="12"/>
  <c r="D300" i="12"/>
  <c r="D299" i="12"/>
  <c r="C299" i="12"/>
  <c r="F285" i="12"/>
  <c r="F284" i="12"/>
  <c r="C285" i="12"/>
  <c r="D285" i="12"/>
  <c r="D284" i="12"/>
  <c r="C284" i="12"/>
  <c r="F270" i="12"/>
  <c r="F269" i="12"/>
  <c r="C270" i="12"/>
  <c r="D270" i="12"/>
  <c r="D269" i="12"/>
  <c r="C269" i="12"/>
  <c r="F255" i="12"/>
  <c r="F254" i="12"/>
  <c r="C255" i="12"/>
  <c r="D255" i="12"/>
  <c r="C256" i="12"/>
  <c r="D254" i="12"/>
  <c r="C254" i="12"/>
  <c r="F240" i="12"/>
  <c r="F241" i="12"/>
  <c r="F239" i="12"/>
  <c r="C240" i="12"/>
  <c r="D240" i="12"/>
  <c r="C241" i="12"/>
  <c r="D241" i="12"/>
  <c r="D239" i="12"/>
  <c r="C239" i="12"/>
  <c r="F225" i="12"/>
  <c r="F226" i="12"/>
  <c r="C225" i="12"/>
  <c r="D225" i="12"/>
  <c r="C226" i="12"/>
  <c r="D226" i="12"/>
  <c r="F224" i="12"/>
  <c r="D224" i="12"/>
  <c r="C224" i="12"/>
  <c r="F210" i="12"/>
  <c r="F211" i="12"/>
  <c r="F209" i="12"/>
  <c r="C210" i="12"/>
  <c r="D210" i="12"/>
  <c r="C211" i="12"/>
  <c r="D211" i="12"/>
  <c r="D209" i="12"/>
  <c r="C209" i="12"/>
  <c r="F195" i="12"/>
  <c r="F196" i="12"/>
  <c r="F194" i="12"/>
  <c r="C195" i="12"/>
  <c r="D195" i="12"/>
  <c r="C196" i="12"/>
  <c r="D196" i="12"/>
  <c r="D194" i="12"/>
  <c r="C194" i="12"/>
  <c r="F180" i="12"/>
  <c r="F181" i="12"/>
  <c r="F179" i="12"/>
  <c r="C180" i="12"/>
  <c r="D180" i="12"/>
  <c r="C181" i="12"/>
  <c r="D181" i="12"/>
  <c r="D179" i="12"/>
  <c r="C179" i="12"/>
  <c r="F165" i="12"/>
  <c r="F166" i="12"/>
  <c r="F164" i="12"/>
  <c r="C165" i="12"/>
  <c r="D165" i="12"/>
  <c r="C166" i="12"/>
  <c r="D166" i="12"/>
  <c r="D164" i="12"/>
  <c r="C164" i="12"/>
  <c r="F151" i="12"/>
  <c r="F150" i="12"/>
  <c r="C151" i="12"/>
  <c r="D151" i="12"/>
  <c r="F136" i="12"/>
  <c r="F137" i="12"/>
  <c r="F135" i="12"/>
  <c r="C136" i="12"/>
  <c r="D136" i="12"/>
  <c r="C137" i="12"/>
  <c r="D137" i="12"/>
  <c r="D135" i="12"/>
  <c r="C135" i="12"/>
  <c r="F122" i="12"/>
  <c r="F121" i="12"/>
  <c r="C122" i="12"/>
  <c r="D122" i="12"/>
  <c r="D121" i="12"/>
  <c r="C121" i="12"/>
  <c r="F105" i="12"/>
  <c r="F106" i="12"/>
  <c r="F107" i="12"/>
  <c r="F108" i="12"/>
  <c r="F104" i="12"/>
  <c r="C105" i="12"/>
  <c r="D105" i="12"/>
  <c r="C106" i="12"/>
  <c r="D106" i="12"/>
  <c r="C107" i="12"/>
  <c r="D107" i="12"/>
  <c r="C108" i="12"/>
  <c r="D108" i="12"/>
  <c r="D104" i="12"/>
  <c r="C104" i="12"/>
  <c r="F89" i="12"/>
  <c r="F90" i="12"/>
  <c r="D89" i="12"/>
  <c r="D90" i="12"/>
  <c r="C89" i="12"/>
  <c r="C90" i="12"/>
  <c r="F88" i="12"/>
  <c r="F75" i="12"/>
  <c r="D88" i="12"/>
  <c r="C88" i="12"/>
  <c r="F74" i="12"/>
  <c r="F73" i="12"/>
  <c r="D74" i="12"/>
  <c r="D75" i="12"/>
  <c r="D73" i="12"/>
  <c r="C75" i="12"/>
  <c r="C74" i="12"/>
  <c r="C73" i="12"/>
  <c r="F55" i="12"/>
  <c r="F56" i="12"/>
  <c r="F57" i="12"/>
  <c r="F58" i="12"/>
  <c r="D55" i="12"/>
  <c r="D56" i="12"/>
  <c r="D57" i="12"/>
  <c r="D58" i="12"/>
  <c r="F18" i="12"/>
  <c r="F19" i="12"/>
  <c r="D18" i="12"/>
  <c r="H126" i="1"/>
  <c r="H127" i="1"/>
  <c r="H128" i="1"/>
  <c r="H129" i="1"/>
  <c r="H130" i="1"/>
  <c r="H131" i="1"/>
  <c r="G126" i="1"/>
  <c r="G127" i="1"/>
  <c r="G128" i="1"/>
  <c r="G129" i="1"/>
  <c r="G130" i="1"/>
  <c r="G131" i="1"/>
  <c r="H88" i="1"/>
  <c r="H76" i="1"/>
  <c r="H77" i="1"/>
  <c r="H78" i="1"/>
  <c r="H79" i="1"/>
  <c r="H80" i="1"/>
  <c r="H81" i="1"/>
  <c r="G75" i="1"/>
  <c r="H178" i="5" s="1"/>
  <c r="G76" i="1"/>
  <c r="G77" i="1"/>
  <c r="G78" i="1"/>
  <c r="G79" i="1"/>
  <c r="G80" i="1"/>
  <c r="H348" i="5" s="1"/>
  <c r="G81" i="1"/>
  <c r="G56" i="1"/>
  <c r="H56" i="1"/>
  <c r="G57" i="1"/>
  <c r="H57" i="1"/>
  <c r="H58" i="1"/>
  <c r="G59" i="1"/>
  <c r="H59" i="1"/>
  <c r="G60" i="1"/>
  <c r="H60" i="1"/>
  <c r="G61" i="1"/>
  <c r="H61" i="1"/>
  <c r="G62" i="1"/>
  <c r="H263" i="5" s="1"/>
  <c r="H62" i="1"/>
  <c r="G263" i="5" s="1"/>
  <c r="G65" i="1"/>
  <c r="H65" i="1"/>
  <c r="H45" i="1"/>
  <c r="G45" i="1"/>
  <c r="H212" i="5" s="1"/>
  <c r="G33" i="1"/>
  <c r="G34" i="1"/>
  <c r="G35" i="1"/>
  <c r="G36" i="1"/>
  <c r="H199" i="5" s="1"/>
  <c r="G37" i="1"/>
  <c r="H202" i="5" s="1"/>
  <c r="G38" i="1"/>
  <c r="H205" i="5" s="1"/>
  <c r="G42" i="1"/>
  <c r="H22" i="1"/>
  <c r="G157" i="5" s="1"/>
  <c r="G22" i="1"/>
  <c r="H157" i="5" s="1"/>
  <c r="G153" i="5" l="1"/>
  <c r="G272" i="5"/>
  <c r="G135" i="5"/>
  <c r="G254" i="5"/>
  <c r="H138" i="5"/>
  <c r="H257" i="5"/>
  <c r="H153" i="5"/>
  <c r="H272" i="5"/>
  <c r="H135" i="5"/>
  <c r="H254" i="5"/>
  <c r="G132" i="5"/>
  <c r="G251" i="5"/>
  <c r="G129" i="5"/>
  <c r="G248" i="5"/>
  <c r="G141" i="5"/>
  <c r="G260" i="5"/>
  <c r="H129" i="5"/>
  <c r="H248" i="5"/>
  <c r="H141" i="5"/>
  <c r="H260" i="5"/>
  <c r="G126" i="5"/>
  <c r="G245" i="5"/>
  <c r="G138" i="5"/>
  <c r="G257" i="5"/>
  <c r="H126" i="5"/>
  <c r="H245" i="5"/>
  <c r="G29" i="5"/>
  <c r="H68" i="5"/>
  <c r="H193" i="5"/>
  <c r="G196" i="5"/>
  <c r="G212" i="5"/>
  <c r="H324" i="5"/>
  <c r="G324" i="5"/>
  <c r="H65" i="5"/>
  <c r="G144" i="5"/>
  <c r="H190" i="5"/>
  <c r="G193" i="5"/>
  <c r="H321" i="5"/>
  <c r="G321" i="5"/>
  <c r="H89" i="5"/>
  <c r="H62" i="5"/>
  <c r="H144" i="5"/>
  <c r="H187" i="5"/>
  <c r="G190" i="5"/>
  <c r="H336" i="5"/>
  <c r="G336" i="5"/>
  <c r="H77" i="5"/>
  <c r="H93" i="5"/>
  <c r="H184" i="5"/>
  <c r="G187" i="5"/>
  <c r="H333" i="5"/>
  <c r="G333" i="5"/>
  <c r="H74" i="5"/>
  <c r="G93" i="5"/>
  <c r="H181" i="5"/>
  <c r="G184" i="5"/>
  <c r="H330" i="5"/>
  <c r="G330" i="5"/>
  <c r="H29" i="5"/>
  <c r="H71" i="5"/>
  <c r="H196" i="5"/>
  <c r="G181" i="5"/>
  <c r="H327" i="5"/>
  <c r="G327" i="5"/>
  <c r="K81" i="13"/>
  <c r="H17" i="1"/>
  <c r="F54" i="12"/>
  <c r="D54" i="12"/>
  <c r="D17" i="12"/>
  <c r="H19" i="1"/>
  <c r="G24" i="5" s="1"/>
  <c r="G19" i="1"/>
  <c r="G17" i="1"/>
  <c r="H14" i="1"/>
  <c r="G13" i="5" l="1"/>
  <c r="G18" i="5"/>
  <c r="H24" i="5"/>
  <c r="K82" i="13"/>
  <c r="F40" i="12"/>
  <c r="F41" i="12"/>
  <c r="D37" i="12"/>
  <c r="D38" i="12"/>
  <c r="D39" i="12"/>
  <c r="D40" i="12"/>
  <c r="D41" i="12"/>
  <c r="D36" i="12"/>
  <c r="K83" i="13" l="1"/>
  <c r="F17" i="12"/>
  <c r="D19" i="12"/>
  <c r="D20" i="12"/>
  <c r="D22" i="12"/>
  <c r="D23" i="12"/>
  <c r="D21" i="12"/>
  <c r="C55" i="12"/>
  <c r="C56" i="12"/>
  <c r="C57" i="12"/>
  <c r="C58" i="12"/>
  <c r="C54" i="12"/>
  <c r="F37" i="12"/>
  <c r="F38" i="12"/>
  <c r="F39" i="12"/>
  <c r="F36" i="12"/>
  <c r="C37" i="12"/>
  <c r="C38" i="12"/>
  <c r="C39" i="12"/>
  <c r="C36" i="12"/>
  <c r="F20" i="12"/>
  <c r="F21" i="12"/>
  <c r="F22" i="12"/>
  <c r="F23" i="12"/>
  <c r="K84" i="13" l="1"/>
  <c r="C19" i="12"/>
  <c r="C20" i="12"/>
  <c r="C21" i="12"/>
  <c r="C22" i="12"/>
  <c r="C23" i="12"/>
  <c r="K85" i="13" l="1"/>
  <c r="I14" i="1" l="1"/>
  <c r="I17" i="1"/>
  <c r="K86" i="13"/>
  <c r="M85" i="13" s="1"/>
  <c r="N85" i="13" s="1"/>
  <c r="G354" i="12"/>
  <c r="H360" i="12"/>
  <c r="H361" i="12"/>
  <c r="M7" i="13" l="1"/>
  <c r="N7" i="13" s="1"/>
  <c r="M5" i="13"/>
  <c r="N5" i="13" s="1"/>
  <c r="M8" i="13"/>
  <c r="N8" i="13" s="1"/>
  <c r="M9" i="13"/>
  <c r="N9" i="13" s="1"/>
  <c r="M10" i="13"/>
  <c r="N10" i="13" s="1"/>
  <c r="M4" i="13"/>
  <c r="N4" i="13" s="1"/>
  <c r="M11" i="13"/>
  <c r="N11" i="13" s="1"/>
  <c r="M86" i="13"/>
  <c r="N86" i="13" s="1"/>
  <c r="M6" i="13"/>
  <c r="N6" i="13" s="1"/>
  <c r="M17" i="13"/>
  <c r="N17" i="13" s="1"/>
  <c r="M66" i="13"/>
  <c r="N66" i="13" s="1"/>
  <c r="M35" i="13"/>
  <c r="N35" i="13" s="1"/>
  <c r="M34" i="13"/>
  <c r="N34" i="13" s="1"/>
  <c r="M56" i="13"/>
  <c r="N56" i="13" s="1"/>
  <c r="M53" i="13"/>
  <c r="N53" i="13" s="1"/>
  <c r="M30" i="13"/>
  <c r="N30" i="13" s="1"/>
  <c r="M23" i="13"/>
  <c r="N23" i="13" s="1"/>
  <c r="M22" i="13"/>
  <c r="N22" i="13" s="1"/>
  <c r="M44" i="13"/>
  <c r="N44" i="13" s="1"/>
  <c r="M52" i="13"/>
  <c r="N52" i="13" s="1"/>
  <c r="M65" i="13"/>
  <c r="N65" i="13" s="1"/>
  <c r="M54" i="13"/>
  <c r="N54" i="13" s="1"/>
  <c r="M18" i="13"/>
  <c r="N18" i="13" s="1"/>
  <c r="M32" i="13"/>
  <c r="N32" i="13" s="1"/>
  <c r="M27" i="13"/>
  <c r="N27" i="13" s="1"/>
  <c r="M41" i="13"/>
  <c r="N41" i="13" s="1"/>
  <c r="M29" i="13"/>
  <c r="N29" i="13" s="1"/>
  <c r="M20" i="13"/>
  <c r="N20" i="13" s="1"/>
  <c r="M59" i="13"/>
  <c r="N59" i="13" s="1"/>
  <c r="M47" i="13"/>
  <c r="N47" i="13" s="1"/>
  <c r="M38" i="13"/>
  <c r="N38" i="13" s="1"/>
  <c r="M51" i="13"/>
  <c r="N51" i="13" s="1"/>
  <c r="M64" i="13"/>
  <c r="N64" i="13" s="1"/>
  <c r="M28" i="13"/>
  <c r="N28" i="13" s="1"/>
  <c r="M40" i="13"/>
  <c r="N40" i="13" s="1"/>
  <c r="M49" i="13"/>
  <c r="N49" i="13" s="1"/>
  <c r="M15" i="13"/>
  <c r="N15" i="13" s="1"/>
  <c r="M16" i="13"/>
  <c r="N16" i="13" s="1"/>
  <c r="M63" i="13"/>
  <c r="N63" i="13" s="1"/>
  <c r="M67" i="13"/>
  <c r="N67" i="13" s="1"/>
  <c r="M21" i="13"/>
  <c r="N21" i="13" s="1"/>
  <c r="M68" i="13"/>
  <c r="N68" i="13" s="1"/>
  <c r="M13" i="13"/>
  <c r="N13" i="13" s="1"/>
  <c r="M62" i="13"/>
  <c r="N62" i="13" s="1"/>
  <c r="M39" i="13"/>
  <c r="N39" i="13" s="1"/>
  <c r="M69" i="13"/>
  <c r="N69" i="13" s="1"/>
  <c r="M55" i="13"/>
  <c r="N55" i="13" s="1"/>
  <c r="M61" i="13"/>
  <c r="N61" i="13" s="1"/>
  <c r="M45" i="13"/>
  <c r="N45" i="13" s="1"/>
  <c r="M36" i="13"/>
  <c r="N36" i="13" s="1"/>
  <c r="M33" i="13"/>
  <c r="N33" i="13" s="1"/>
  <c r="M24" i="13"/>
  <c r="N24" i="13" s="1"/>
  <c r="M58" i="13"/>
  <c r="N58" i="13" s="1"/>
  <c r="M12" i="13"/>
  <c r="N12" i="13" s="1"/>
  <c r="M60" i="13"/>
  <c r="N60" i="13" s="1"/>
  <c r="M26" i="13"/>
  <c r="N26" i="13" s="1"/>
  <c r="M50" i="13"/>
  <c r="N50" i="13" s="1"/>
  <c r="M57" i="13"/>
  <c r="N57" i="13" s="1"/>
  <c r="M43" i="13"/>
  <c r="N43" i="13" s="1"/>
  <c r="M48" i="13"/>
  <c r="N48" i="13" s="1"/>
  <c r="M14" i="13"/>
  <c r="N14" i="13" s="1"/>
  <c r="M31" i="13"/>
  <c r="N31" i="13" s="1"/>
  <c r="M25" i="13"/>
  <c r="N25" i="13" s="1"/>
  <c r="M37" i="13"/>
  <c r="N37" i="13" s="1"/>
  <c r="M19" i="13"/>
  <c r="N19" i="13" s="1"/>
  <c r="M70" i="13"/>
  <c r="N70" i="13" s="1"/>
  <c r="M42" i="13"/>
  <c r="N42" i="13" s="1"/>
  <c r="M46" i="13"/>
  <c r="N46" i="13" s="1"/>
  <c r="M71" i="13"/>
  <c r="N71" i="13" s="1"/>
  <c r="M72" i="13"/>
  <c r="N72" i="13" s="1"/>
  <c r="M73" i="13"/>
  <c r="N73" i="13" s="1"/>
  <c r="M74" i="13"/>
  <c r="N74" i="13" s="1"/>
  <c r="M75" i="13"/>
  <c r="N75" i="13" s="1"/>
  <c r="M76" i="13"/>
  <c r="N76" i="13" s="1"/>
  <c r="M77" i="13"/>
  <c r="N77" i="13" s="1"/>
  <c r="M78" i="13"/>
  <c r="N78" i="13" s="1"/>
  <c r="M79" i="13"/>
  <c r="N79" i="13" s="1"/>
  <c r="M80" i="13"/>
  <c r="N80" i="13" s="1"/>
  <c r="M81" i="13"/>
  <c r="N81" i="13" s="1"/>
  <c r="M82" i="13"/>
  <c r="N82" i="13" s="1"/>
  <c r="M83" i="13"/>
  <c r="N83" i="13" s="1"/>
  <c r="M84" i="13"/>
  <c r="N84" i="13" s="1"/>
  <c r="I353" i="12"/>
  <c r="H363" i="12"/>
  <c r="D18" i="7"/>
  <c r="D17" i="7"/>
  <c r="D16" i="7"/>
  <c r="D15" i="7"/>
  <c r="D14" i="7"/>
  <c r="D13" i="7"/>
  <c r="D20" i="8"/>
  <c r="D16" i="8"/>
  <c r="D18" i="8"/>
  <c r="I145" i="1"/>
  <c r="G145" i="1"/>
  <c r="H145" i="1"/>
  <c r="G146" i="1"/>
  <c r="H146" i="1"/>
  <c r="H381" i="5" l="1"/>
  <c r="G378" i="5"/>
  <c r="H378" i="5"/>
  <c r="G381" i="5"/>
  <c r="I146" i="1"/>
  <c r="H347" i="12"/>
  <c r="H339" i="12"/>
  <c r="H338" i="12"/>
  <c r="H337" i="12"/>
  <c r="H336" i="12"/>
  <c r="H335" i="12"/>
  <c r="H334" i="12"/>
  <c r="H332" i="12"/>
  <c r="H333" i="12"/>
  <c r="H144" i="1"/>
  <c r="G144" i="1"/>
  <c r="H143" i="1"/>
  <c r="G143" i="1"/>
  <c r="H142" i="1"/>
  <c r="G142" i="1"/>
  <c r="H141" i="1"/>
  <c r="H140" i="1"/>
  <c r="G140" i="1"/>
  <c r="H139" i="1"/>
  <c r="G139" i="1"/>
  <c r="H137" i="1"/>
  <c r="G137" i="1"/>
  <c r="H136" i="1"/>
  <c r="G136" i="1"/>
  <c r="H135" i="1"/>
  <c r="H134" i="1"/>
  <c r="G134" i="1"/>
  <c r="H133" i="1"/>
  <c r="G133" i="1"/>
  <c r="H132" i="1"/>
  <c r="G132" i="1"/>
  <c r="H123" i="1"/>
  <c r="G123" i="1"/>
  <c r="F11" i="4"/>
  <c r="G342" i="5" l="1"/>
  <c r="H354" i="5"/>
  <c r="G366" i="5"/>
  <c r="G375" i="5"/>
  <c r="H312" i="5"/>
  <c r="H369" i="5"/>
  <c r="H345" i="5"/>
  <c r="H360" i="5"/>
  <c r="G339" i="5"/>
  <c r="G354" i="5"/>
  <c r="G312" i="5"/>
  <c r="G345" i="5"/>
  <c r="G369" i="5"/>
  <c r="H339" i="5"/>
  <c r="G348" i="5"/>
  <c r="G360" i="5"/>
  <c r="H372" i="5"/>
  <c r="H351" i="5"/>
  <c r="H363" i="5"/>
  <c r="G372" i="5"/>
  <c r="H342" i="5"/>
  <c r="G351" i="5"/>
  <c r="G363" i="5"/>
  <c r="H375" i="5"/>
  <c r="I113" i="1" l="1"/>
  <c r="I114" i="1"/>
  <c r="I115" i="1"/>
  <c r="I116" i="1"/>
  <c r="I62" i="1"/>
  <c r="I63" i="1"/>
  <c r="C301" i="12"/>
  <c r="C286" i="12"/>
  <c r="C271" i="12"/>
  <c r="F271" i="12"/>
  <c r="I129" i="1" l="1"/>
  <c r="I42" i="1"/>
  <c r="I97" i="1"/>
  <c r="I96" i="1"/>
  <c r="I140" i="1"/>
  <c r="I137" i="1"/>
  <c r="I41" i="1"/>
  <c r="I88" i="1"/>
  <c r="I133" i="1"/>
  <c r="I144" i="1"/>
  <c r="I61" i="1"/>
  <c r="I74" i="1"/>
  <c r="I57" i="1"/>
  <c r="I70" i="1"/>
  <c r="I125" i="1"/>
  <c r="I123" i="1"/>
  <c r="I78" i="1"/>
  <c r="I92" i="1"/>
  <c r="I60" i="1"/>
  <c r="I73" i="1"/>
  <c r="I59" i="1"/>
  <c r="I72" i="1"/>
  <c r="I45" i="1"/>
  <c r="I68" i="1"/>
  <c r="I79" i="1"/>
  <c r="I93" i="1"/>
  <c r="I22" i="1"/>
  <c r="I56" i="1"/>
  <c r="I69" i="1"/>
  <c r="I95" i="1"/>
  <c r="I77" i="1"/>
  <c r="I91" i="1"/>
  <c r="I75" i="1"/>
  <c r="I89" i="1"/>
  <c r="I131" i="1"/>
  <c r="I58" i="1"/>
  <c r="I71" i="1"/>
  <c r="I80" i="1"/>
  <c r="I94" i="1"/>
  <c r="I76" i="1"/>
  <c r="I90" i="1"/>
  <c r="I111" i="1"/>
  <c r="I124" i="1"/>
  <c r="I65" i="1"/>
  <c r="I64" i="1"/>
  <c r="I135" i="1"/>
  <c r="I130" i="1"/>
  <c r="I126" i="1"/>
  <c r="I134" i="1"/>
  <c r="I143" i="1"/>
  <c r="I142" i="1"/>
  <c r="I132" i="1"/>
  <c r="I136" i="1"/>
  <c r="I141" i="1"/>
  <c r="I139" i="1"/>
  <c r="I127" i="1"/>
  <c r="I128" i="1"/>
  <c r="E29" i="8"/>
  <c r="E27" i="8"/>
  <c r="E25" i="8"/>
  <c r="E23" i="8"/>
  <c r="F53" i="4"/>
  <c r="F57" i="4"/>
  <c r="F61" i="4"/>
  <c r="B6" i="7"/>
  <c r="B5" i="5" s="1"/>
  <c r="F5" i="7"/>
  <c r="H7" i="12"/>
  <c r="H5" i="12"/>
  <c r="H317" i="12"/>
  <c r="H255" i="12"/>
  <c r="F50" i="4" l="1"/>
  <c r="I19" i="1"/>
  <c r="I18" i="1"/>
  <c r="G263" i="12"/>
  <c r="H269" i="12"/>
  <c r="H270" i="12"/>
  <c r="H271" i="12"/>
  <c r="G278" i="12"/>
  <c r="H284" i="12"/>
  <c r="H285" i="12"/>
  <c r="G293" i="12"/>
  <c r="H299" i="12"/>
  <c r="H300" i="12"/>
  <c r="G308" i="12"/>
  <c r="H314" i="12"/>
  <c r="H315" i="12"/>
  <c r="H316" i="12"/>
  <c r="G324" i="12"/>
  <c r="H330" i="12"/>
  <c r="H331" i="12"/>
  <c r="G233" i="12"/>
  <c r="H239" i="12"/>
  <c r="H240" i="12"/>
  <c r="H241" i="12"/>
  <c r="G248" i="12"/>
  <c r="H254" i="12"/>
  <c r="G218" i="12"/>
  <c r="H224" i="12"/>
  <c r="H225" i="12"/>
  <c r="H226" i="12"/>
  <c r="B5" i="7"/>
  <c r="B4" i="5" s="1"/>
  <c r="B7" i="7"/>
  <c r="B6" i="5" s="1"/>
  <c r="B4" i="7"/>
  <c r="B3" i="5" s="1"/>
  <c r="H23" i="12"/>
  <c r="G82" i="12"/>
  <c r="H90" i="12"/>
  <c r="G98" i="12"/>
  <c r="H106" i="12"/>
  <c r="H107" i="12"/>
  <c r="H108" i="12"/>
  <c r="G115" i="12"/>
  <c r="G129" i="12"/>
  <c r="H137" i="12"/>
  <c r="G144" i="12"/>
  <c r="G158" i="12"/>
  <c r="H166" i="12"/>
  <c r="G173" i="12"/>
  <c r="H181" i="12"/>
  <c r="G188" i="12"/>
  <c r="H196" i="12"/>
  <c r="G203" i="12"/>
  <c r="H210" i="12"/>
  <c r="H211" i="12"/>
  <c r="F301" i="12" l="1"/>
  <c r="H301" i="12" s="1"/>
  <c r="B5" i="12"/>
  <c r="B5" i="9"/>
  <c r="B4" i="12"/>
  <c r="B4" i="9"/>
  <c r="B7" i="12"/>
  <c r="B7" i="9"/>
  <c r="I323" i="12"/>
  <c r="H319" i="12"/>
  <c r="B6" i="12"/>
  <c r="B6" i="9"/>
  <c r="I307" i="12"/>
  <c r="I262" i="12"/>
  <c r="H349" i="12"/>
  <c r="H273" i="12"/>
  <c r="I232" i="12"/>
  <c r="H243" i="12"/>
  <c r="I217" i="12"/>
  <c r="H228" i="12"/>
  <c r="H150" i="12"/>
  <c r="H165" i="12"/>
  <c r="H122" i="12"/>
  <c r="H89" i="12"/>
  <c r="H104" i="12"/>
  <c r="H121" i="12"/>
  <c r="H180" i="12"/>
  <c r="H151" i="12"/>
  <c r="H194" i="12"/>
  <c r="H88" i="12"/>
  <c r="H164" i="12"/>
  <c r="H135" i="12"/>
  <c r="H209" i="12"/>
  <c r="H179" i="12"/>
  <c r="H105" i="12"/>
  <c r="H195" i="12"/>
  <c r="H136" i="12"/>
  <c r="G30" i="12"/>
  <c r="H37" i="12"/>
  <c r="H38" i="12"/>
  <c r="H39" i="12"/>
  <c r="H40" i="12"/>
  <c r="H41" i="12"/>
  <c r="G48" i="12"/>
  <c r="H56" i="12"/>
  <c r="H57" i="12"/>
  <c r="H58" i="12"/>
  <c r="G67" i="12"/>
  <c r="H74" i="12"/>
  <c r="H75" i="12"/>
  <c r="H303" i="12" l="1"/>
  <c r="I292" i="12"/>
  <c r="H213" i="12"/>
  <c r="H198" i="12"/>
  <c r="H183" i="12"/>
  <c r="I172" i="12"/>
  <c r="H168" i="12"/>
  <c r="I157" i="12"/>
  <c r="H153" i="12"/>
  <c r="H139" i="12"/>
  <c r="H92" i="12"/>
  <c r="H110" i="12"/>
  <c r="H124" i="12"/>
  <c r="I81" i="12"/>
  <c r="I143" i="12"/>
  <c r="I202" i="12"/>
  <c r="I187" i="12"/>
  <c r="I97" i="12"/>
  <c r="I114" i="12"/>
  <c r="I128" i="12"/>
  <c r="H73" i="12"/>
  <c r="H55" i="12"/>
  <c r="H54" i="12"/>
  <c r="H36" i="12"/>
  <c r="H77" i="12" l="1"/>
  <c r="H60" i="12"/>
  <c r="I66" i="12"/>
  <c r="I29" i="12"/>
  <c r="H43" i="12"/>
  <c r="I47" i="12"/>
  <c r="H19" i="12"/>
  <c r="H20" i="12"/>
  <c r="H21" i="12"/>
  <c r="H22" i="12"/>
  <c r="G11" i="12" l="1"/>
  <c r="H18" i="12"/>
  <c r="D7" i="12"/>
  <c r="A7" i="12"/>
  <c r="D6" i="12"/>
  <c r="A6" i="12"/>
  <c r="F5" i="12"/>
  <c r="D5" i="12"/>
  <c r="A5" i="12"/>
  <c r="A4" i="12"/>
  <c r="H13" i="5" l="1"/>
  <c r="G356" i="12"/>
  <c r="G372" i="12"/>
  <c r="G387" i="12"/>
  <c r="G235" i="12"/>
  <c r="G265" i="12"/>
  <c r="G310" i="12"/>
  <c r="G250" i="12"/>
  <c r="G280" i="12"/>
  <c r="G220" i="12"/>
  <c r="G326" i="12"/>
  <c r="G295" i="12"/>
  <c r="G117" i="12"/>
  <c r="G146" i="12"/>
  <c r="G84" i="12"/>
  <c r="G100" i="12"/>
  <c r="G175" i="12"/>
  <c r="G205" i="12"/>
  <c r="G190" i="12"/>
  <c r="G131" i="12"/>
  <c r="G160" i="12"/>
  <c r="G69" i="12"/>
  <c r="G50" i="12"/>
  <c r="G32" i="12"/>
  <c r="H17" i="12"/>
  <c r="G13" i="12"/>
  <c r="H25" i="12" l="1"/>
  <c r="I10" i="12"/>
  <c r="B4" i="1" l="1"/>
  <c r="B5" i="1"/>
  <c r="B6" i="1"/>
  <c r="B3" i="1"/>
  <c r="F45" i="9" l="1"/>
  <c r="E45" i="9"/>
  <c r="D45" i="9"/>
  <c r="C45" i="9"/>
  <c r="F37" i="9"/>
  <c r="E37" i="9"/>
  <c r="D37" i="9"/>
  <c r="C37" i="9"/>
  <c r="F24" i="9"/>
  <c r="E24" i="9"/>
  <c r="D24" i="9"/>
  <c r="C24" i="9"/>
  <c r="F12" i="9"/>
  <c r="F53" i="9" s="1"/>
  <c r="E12" i="9"/>
  <c r="E53" i="9" s="1"/>
  <c r="D12" i="9"/>
  <c r="C12" i="9"/>
  <c r="A7" i="9"/>
  <c r="A6" i="9"/>
  <c r="A5" i="9"/>
  <c r="A4" i="9"/>
  <c r="C53" i="9" l="1"/>
  <c r="D53" i="9"/>
  <c r="J29" i="8"/>
  <c r="J27" i="8"/>
  <c r="J25" i="8"/>
  <c r="J23" i="8"/>
  <c r="J21" i="8"/>
  <c r="J19" i="8"/>
  <c r="E19" i="8"/>
  <c r="G7" i="8"/>
  <c r="B7" i="8"/>
  <c r="A7" i="8"/>
  <c r="G6" i="8"/>
  <c r="B6" i="8"/>
  <c r="A6" i="8"/>
  <c r="H5" i="8"/>
  <c r="G5" i="8"/>
  <c r="B5" i="8"/>
  <c r="A5" i="8"/>
  <c r="B4" i="8"/>
  <c r="A4" i="8"/>
  <c r="F7" i="7" l="1"/>
  <c r="J6" i="1"/>
  <c r="H7" i="8" s="1"/>
  <c r="E17" i="8"/>
  <c r="J17" i="8"/>
  <c r="F7" i="12" l="1"/>
  <c r="A22" i="7"/>
  <c r="A21" i="7"/>
  <c r="E7" i="7"/>
  <c r="A7" i="7"/>
  <c r="E6" i="7"/>
  <c r="A6" i="7"/>
  <c r="E5" i="7"/>
  <c r="A5" i="7"/>
  <c r="A4" i="7"/>
  <c r="A6" i="5" l="1"/>
  <c r="A5" i="5"/>
  <c r="A4" i="5"/>
  <c r="A3" i="5"/>
  <c r="B5" i="4" l="1"/>
  <c r="B6" i="4"/>
  <c r="B7" i="4"/>
  <c r="B4" i="4"/>
  <c r="F48" i="4"/>
  <c r="F44" i="4"/>
  <c r="F40" i="4"/>
  <c r="F35" i="4"/>
  <c r="F31" i="4"/>
  <c r="F27" i="4"/>
  <c r="F24" i="4" s="1"/>
  <c r="A5" i="4"/>
  <c r="F256" i="12" l="1"/>
  <c r="H256" i="12" s="1"/>
  <c r="F37" i="4"/>
  <c r="F6" i="12"/>
  <c r="F286" i="12" l="1"/>
  <c r="H286" i="12" s="1"/>
  <c r="H258" i="12"/>
  <c r="I247" i="12"/>
  <c r="J5" i="1"/>
  <c r="K112" i="1" s="1"/>
  <c r="L112" i="1" s="1"/>
  <c r="I43" i="3"/>
  <c r="I39" i="3"/>
  <c r="G39" i="3"/>
  <c r="E39" i="3"/>
  <c r="I38" i="3"/>
  <c r="I35" i="3" s="1"/>
  <c r="G38" i="3"/>
  <c r="G35" i="3" s="1"/>
  <c r="E38" i="3"/>
  <c r="E35" i="3"/>
  <c r="E34" i="3"/>
  <c r="I33" i="3"/>
  <c r="G33" i="3"/>
  <c r="E33" i="3"/>
  <c r="I32" i="3"/>
  <c r="G32" i="3"/>
  <c r="E32" i="3"/>
  <c r="I31" i="3"/>
  <c r="G31" i="3"/>
  <c r="E31" i="3"/>
  <c r="I30" i="3"/>
  <c r="G30" i="3"/>
  <c r="E30" i="3"/>
  <c r="B21" i="3"/>
  <c r="R18" i="3"/>
  <c r="Q18" i="3"/>
  <c r="P18" i="3"/>
  <c r="R17" i="3"/>
  <c r="Q17" i="3"/>
  <c r="P17" i="3"/>
  <c r="R16" i="3"/>
  <c r="R19" i="3" s="1"/>
  <c r="I40" i="3" s="1"/>
  <c r="Q16" i="3"/>
  <c r="Q19" i="3" s="1"/>
  <c r="G40" i="3" s="1"/>
  <c r="P16" i="3"/>
  <c r="P19" i="3" s="1"/>
  <c r="E40" i="3" s="1"/>
  <c r="F16" i="3"/>
  <c r="R14" i="3"/>
  <c r="A9" i="3"/>
  <c r="A8" i="3"/>
  <c r="A7" i="3"/>
  <c r="A6" i="3"/>
  <c r="K39" i="1" l="1"/>
  <c r="L39" i="1" s="1"/>
  <c r="K34" i="1"/>
  <c r="L34" i="1" s="1"/>
  <c r="K51" i="1"/>
  <c r="L51" i="1" s="1"/>
  <c r="K35" i="1"/>
  <c r="L35" i="1" s="1"/>
  <c r="K25" i="1"/>
  <c r="L25" i="1" s="1"/>
  <c r="K38" i="1"/>
  <c r="L38" i="1" s="1"/>
  <c r="K37" i="1"/>
  <c r="L37" i="1" s="1"/>
  <c r="K27" i="1"/>
  <c r="L27" i="1" s="1"/>
  <c r="K82" i="1"/>
  <c r="L82" i="1" s="1"/>
  <c r="K30" i="1"/>
  <c r="L30" i="1" s="1"/>
  <c r="K31" i="1"/>
  <c r="L31" i="1" s="1"/>
  <c r="K28" i="1"/>
  <c r="L28" i="1" s="1"/>
  <c r="K85" i="1"/>
  <c r="L85" i="1" s="1"/>
  <c r="K53" i="1"/>
  <c r="L53" i="1" s="1"/>
  <c r="K50" i="1"/>
  <c r="L50" i="1" s="1"/>
  <c r="K47" i="1"/>
  <c r="L47" i="1" s="1"/>
  <c r="K54" i="1"/>
  <c r="L54" i="1" s="1"/>
  <c r="K83" i="1"/>
  <c r="L83" i="1" s="1"/>
  <c r="K32" i="1"/>
  <c r="L32" i="1" s="1"/>
  <c r="K42" i="1"/>
  <c r="L42" i="1" s="1"/>
  <c r="K48" i="1"/>
  <c r="L48" i="1" s="1"/>
  <c r="K41" i="1"/>
  <c r="L41" i="1" s="1"/>
  <c r="K49" i="1"/>
  <c r="L49" i="1" s="1"/>
  <c r="K29" i="1"/>
  <c r="L29" i="1" s="1"/>
  <c r="K36" i="1"/>
  <c r="L36" i="1" s="1"/>
  <c r="K23" i="1"/>
  <c r="L23" i="1" s="1"/>
  <c r="K26" i="1"/>
  <c r="L26" i="1" s="1"/>
  <c r="K55" i="1"/>
  <c r="L55" i="1" s="1"/>
  <c r="K84" i="1"/>
  <c r="L84" i="1" s="1"/>
  <c r="K33" i="1"/>
  <c r="L33" i="1" s="1"/>
  <c r="K46" i="1"/>
  <c r="L46" i="1" s="1"/>
  <c r="K24" i="1"/>
  <c r="L24" i="1" s="1"/>
  <c r="K52" i="1"/>
  <c r="L52" i="1" s="1"/>
  <c r="K64" i="1"/>
  <c r="L64" i="1" s="1"/>
  <c r="K63" i="1"/>
  <c r="L63" i="1" s="1"/>
  <c r="K40" i="1"/>
  <c r="L40" i="1" s="1"/>
  <c r="K58" i="1"/>
  <c r="L58" i="1" s="1"/>
  <c r="K57" i="1"/>
  <c r="L57" i="1" s="1"/>
  <c r="K56" i="1"/>
  <c r="L56" i="1" s="1"/>
  <c r="K65" i="1"/>
  <c r="L65" i="1" s="1"/>
  <c r="K62" i="1"/>
  <c r="L62" i="1" s="1"/>
  <c r="K61" i="1"/>
  <c r="L61" i="1" s="1"/>
  <c r="K59" i="1"/>
  <c r="L59" i="1" s="1"/>
  <c r="K60" i="1"/>
  <c r="L60" i="1" s="1"/>
  <c r="K137" i="1"/>
  <c r="L137" i="1" s="1"/>
  <c r="H288" i="12"/>
  <c r="I277" i="12"/>
  <c r="K75" i="1"/>
  <c r="L75" i="1" s="1"/>
  <c r="K74" i="1"/>
  <c r="L74" i="1" s="1"/>
  <c r="K72" i="1"/>
  <c r="L72" i="1" s="1"/>
  <c r="K71" i="1"/>
  <c r="L71" i="1" s="1"/>
  <c r="K69" i="1"/>
  <c r="L69" i="1" s="1"/>
  <c r="K73" i="1"/>
  <c r="L73" i="1" s="1"/>
  <c r="K70" i="1"/>
  <c r="L70" i="1" s="1"/>
  <c r="K68" i="1"/>
  <c r="L68" i="1" s="1"/>
  <c r="K98" i="1"/>
  <c r="L98" i="1" s="1"/>
  <c r="K110" i="1"/>
  <c r="L110" i="1" s="1"/>
  <c r="K117" i="1"/>
  <c r="L117" i="1" s="1"/>
  <c r="K99" i="1"/>
  <c r="L99" i="1" s="1"/>
  <c r="K118" i="1"/>
  <c r="L118" i="1" s="1"/>
  <c r="K100" i="1"/>
  <c r="L100" i="1" s="1"/>
  <c r="K89" i="1"/>
  <c r="L89" i="1" s="1"/>
  <c r="K101" i="1"/>
  <c r="L101" i="1" s="1"/>
  <c r="K90" i="1"/>
  <c r="L90" i="1" s="1"/>
  <c r="K102" i="1"/>
  <c r="L102" i="1" s="1"/>
  <c r="K91" i="1"/>
  <c r="L91" i="1" s="1"/>
  <c r="K103" i="1"/>
  <c r="L103" i="1" s="1"/>
  <c r="K92" i="1"/>
  <c r="L92" i="1" s="1"/>
  <c r="K104" i="1"/>
  <c r="L104" i="1" s="1"/>
  <c r="K93" i="1"/>
  <c r="L93" i="1" s="1"/>
  <c r="K105" i="1"/>
  <c r="L105" i="1" s="1"/>
  <c r="K94" i="1"/>
  <c r="L94" i="1" s="1"/>
  <c r="K106" i="1"/>
  <c r="L106" i="1" s="1"/>
  <c r="K95" i="1"/>
  <c r="L95" i="1" s="1"/>
  <c r="K107" i="1"/>
  <c r="L107" i="1" s="1"/>
  <c r="K97" i="1"/>
  <c r="L97" i="1" s="1"/>
  <c r="K109" i="1"/>
  <c r="L109" i="1" s="1"/>
  <c r="K96" i="1"/>
  <c r="L96" i="1" s="1"/>
  <c r="K108" i="1"/>
  <c r="L108" i="1" s="1"/>
  <c r="K120" i="1"/>
  <c r="L120" i="1" s="1"/>
  <c r="K88" i="1"/>
  <c r="L88" i="1" s="1"/>
  <c r="K119" i="1"/>
  <c r="L119" i="1" s="1"/>
  <c r="K138" i="1"/>
  <c r="L138" i="1" s="1"/>
  <c r="H6" i="8"/>
  <c r="K125" i="1"/>
  <c r="L125" i="1" s="1"/>
  <c r="K124" i="1"/>
  <c r="L124" i="1" s="1"/>
  <c r="K14" i="1"/>
  <c r="L14" i="1" s="1"/>
  <c r="F6" i="7"/>
  <c r="K129" i="1"/>
  <c r="L129" i="1" s="1"/>
  <c r="K141" i="1"/>
  <c r="L141" i="1" s="1"/>
  <c r="K80" i="1"/>
  <c r="L80" i="1" s="1"/>
  <c r="K142" i="1"/>
  <c r="L142" i="1" s="1"/>
  <c r="K19" i="1"/>
  <c r="L19" i="1" s="1"/>
  <c r="K126" i="1"/>
  <c r="L126" i="1" s="1"/>
  <c r="K140" i="1"/>
  <c r="L140" i="1" s="1"/>
  <c r="K45" i="1"/>
  <c r="L45" i="1" s="1"/>
  <c r="K78" i="1"/>
  <c r="L78" i="1" s="1"/>
  <c r="K116" i="1"/>
  <c r="L116" i="1" s="1"/>
  <c r="K132" i="1"/>
  <c r="L132" i="1" s="1"/>
  <c r="K131" i="1"/>
  <c r="L131" i="1" s="1"/>
  <c r="K76" i="1"/>
  <c r="L76" i="1" s="1"/>
  <c r="K135" i="1"/>
  <c r="L135" i="1" s="1"/>
  <c r="K123" i="1"/>
  <c r="L123" i="1" s="1"/>
  <c r="K111" i="1"/>
  <c r="L111" i="1" s="1"/>
  <c r="K79" i="1"/>
  <c r="L79" i="1" s="1"/>
  <c r="K115" i="1"/>
  <c r="L115" i="1" s="1"/>
  <c r="K143" i="1"/>
  <c r="L143" i="1" s="1"/>
  <c r="K130" i="1"/>
  <c r="L130" i="1" s="1"/>
  <c r="K81" i="1"/>
  <c r="L81" i="1" s="1"/>
  <c r="K127" i="1"/>
  <c r="L127" i="1" s="1"/>
  <c r="K113" i="1"/>
  <c r="L113" i="1" s="1"/>
  <c r="K134" i="1"/>
  <c r="L134" i="1" s="1"/>
  <c r="K77" i="1"/>
  <c r="L77" i="1" s="1"/>
  <c r="K22" i="1"/>
  <c r="L22" i="1" s="1"/>
  <c r="K139" i="1"/>
  <c r="L139" i="1" s="1"/>
  <c r="K133" i="1"/>
  <c r="L133" i="1" s="1"/>
  <c r="K18" i="1"/>
  <c r="L18" i="1" s="1"/>
  <c r="K17" i="1"/>
  <c r="K144" i="1"/>
  <c r="L144" i="1" s="1"/>
  <c r="K128" i="1"/>
  <c r="L128" i="1" s="1"/>
  <c r="K114" i="1"/>
  <c r="L114" i="1" s="1"/>
  <c r="K145" i="1"/>
  <c r="L145" i="1" s="1"/>
  <c r="K146" i="1"/>
  <c r="L146" i="1" s="1"/>
  <c r="K136" i="1" l="1"/>
  <c r="L136" i="1" s="1"/>
  <c r="L67" i="1"/>
  <c r="L21" i="1"/>
  <c r="L44" i="1"/>
  <c r="L87" i="1"/>
  <c r="L13" i="1"/>
  <c r="L154" i="1"/>
  <c r="G11" i="1"/>
  <c r="A150" i="1"/>
  <c r="L122" i="1" l="1"/>
  <c r="G18" i="7"/>
  <c r="H18" i="7" s="1"/>
  <c r="G17" i="7"/>
  <c r="G16" i="7"/>
  <c r="D12" i="8"/>
  <c r="D14" i="8"/>
  <c r="G12" i="1"/>
  <c r="D12" i="7" s="1"/>
  <c r="D11" i="7"/>
  <c r="L17" i="1"/>
  <c r="G15" i="7" l="1"/>
  <c r="E20" i="8"/>
  <c r="M17" i="1"/>
  <c r="L16" i="1"/>
  <c r="M21" i="1"/>
  <c r="E18" i="8" l="1"/>
  <c r="L152" i="1"/>
  <c r="F20" i="8"/>
  <c r="G20" i="8"/>
  <c r="I20" i="8"/>
  <c r="H20" i="8"/>
  <c r="G14" i="7"/>
  <c r="E16" i="8"/>
  <c r="G13" i="7"/>
  <c r="H17" i="7"/>
  <c r="H18" i="8" l="1"/>
  <c r="J20" i="8"/>
  <c r="K20" i="8" s="1"/>
  <c r="E32" i="8"/>
  <c r="G16" i="8"/>
  <c r="G32" i="8" s="1"/>
  <c r="F16" i="8"/>
  <c r="F32" i="8" s="1"/>
  <c r="F18" i="8"/>
  <c r="I18" i="8"/>
  <c r="J18" i="8" l="1"/>
  <c r="K18" i="8" s="1"/>
  <c r="A154" i="1"/>
  <c r="A159" i="1"/>
  <c r="A162" i="1" s="1" a="1"/>
  <c r="M152" i="1"/>
  <c r="M12" i="1" s="1"/>
  <c r="A162" i="1" l="1"/>
  <c r="F162" i="1" s="1"/>
  <c r="E162" i="1"/>
  <c r="J162" i="1" s="1"/>
  <c r="K162" i="1"/>
  <c r="C162" i="1"/>
  <c r="B162" i="1"/>
  <c r="G162" i="1" s="1"/>
  <c r="D162" i="1"/>
  <c r="I162" i="1" s="1"/>
  <c r="L162" i="1"/>
  <c r="D19" i="7" l="1"/>
  <c r="D28" i="8"/>
  <c r="G19" i="7"/>
  <c r="G22" i="7" s="1"/>
  <c r="E28" i="8"/>
  <c r="D26" i="8"/>
  <c r="E26" i="8"/>
  <c r="D24" i="8"/>
  <c r="E24" i="8"/>
  <c r="D22" i="8"/>
  <c r="E22" i="8"/>
  <c r="H162" i="1"/>
  <c r="M162" i="1" s="1"/>
  <c r="N162" i="1" s="1"/>
  <c r="A155" i="1" s="1"/>
  <c r="G20" i="7" l="1"/>
  <c r="G21" i="7" s="1"/>
  <c r="E30" i="8"/>
  <c r="E33" i="8" s="1"/>
  <c r="E14" i="8" s="1"/>
  <c r="E12" i="8" s="1"/>
  <c r="H28" i="8"/>
  <c r="I28" i="8"/>
  <c r="G28" i="8"/>
  <c r="F28" i="8"/>
  <c r="F26" i="8"/>
  <c r="I26" i="8"/>
  <c r="G26" i="8"/>
  <c r="H26" i="8"/>
  <c r="F24" i="8"/>
  <c r="I24" i="8"/>
  <c r="G24" i="8"/>
  <c r="I22" i="8"/>
  <c r="F22" i="8"/>
  <c r="G22" i="8"/>
  <c r="H22" i="8"/>
  <c r="H30" i="8" l="1"/>
  <c r="F30" i="8"/>
  <c r="F31" i="8" s="1"/>
  <c r="I30" i="8"/>
  <c r="I31" i="8" s="1"/>
  <c r="I16" i="8" s="1"/>
  <c r="I32" i="8" s="1"/>
  <c r="I33" i="8" s="1"/>
  <c r="I34" i="8" s="1"/>
  <c r="G30" i="8"/>
  <c r="G33" i="8" s="1"/>
  <c r="G34" i="8" s="1"/>
  <c r="J28" i="8"/>
  <c r="K28" i="8" s="1"/>
  <c r="H31" i="8"/>
  <c r="H16" i="8" s="1"/>
  <c r="J26" i="8"/>
  <c r="K26" i="8" s="1"/>
  <c r="J22" i="8"/>
  <c r="K22" i="8" s="1"/>
  <c r="J24" i="8"/>
  <c r="K24" i="8" s="1"/>
  <c r="G31" i="8" l="1"/>
  <c r="E31" i="8" s="1"/>
  <c r="F33" i="8"/>
  <c r="F34" i="8" s="1"/>
  <c r="G12" i="8"/>
  <c r="G14" i="8" s="1"/>
  <c r="I12" i="8"/>
  <c r="I14" i="8" s="1"/>
  <c r="I13" i="8"/>
  <c r="I15" i="8" s="1"/>
  <c r="H32" i="8"/>
  <c r="H33" i="8" s="1"/>
  <c r="H34" i="8" s="1"/>
  <c r="J16" i="8"/>
  <c r="K16" i="8" s="1"/>
  <c r="J33" i="8" l="1"/>
  <c r="F12" i="8"/>
  <c r="F35" i="8"/>
  <c r="G35" i="8" s="1"/>
  <c r="H35" i="8" s="1"/>
  <c r="I35" i="8" s="1"/>
  <c r="E35" i="8" s="1"/>
  <c r="F36" i="8"/>
  <c r="G36" i="8" s="1"/>
  <c r="F13" i="8"/>
  <c r="F14" i="8"/>
  <c r="G13" i="8"/>
  <c r="G15" i="8" s="1"/>
  <c r="H12" i="8"/>
  <c r="H14" i="8" s="1"/>
  <c r="H13" i="8"/>
  <c r="H15" i="8" s="1"/>
  <c r="J14" i="8" l="1"/>
  <c r="E34" i="8"/>
  <c r="J12" i="8"/>
  <c r="H36" i="8"/>
  <c r="J13" i="8"/>
  <c r="F15" i="8"/>
  <c r="E13" i="8"/>
  <c r="I36" i="8" l="1"/>
  <c r="E36" i="8" s="1"/>
  <c r="E15" i="8"/>
  <c r="J15" i="8"/>
  <c r="J36" i="8" l="1"/>
</calcChain>
</file>

<file path=xl/sharedStrings.xml><?xml version="1.0" encoding="utf-8"?>
<sst xmlns="http://schemas.openxmlformats.org/spreadsheetml/2006/main" count="141387" uniqueCount="21237">
  <si>
    <t>CONV.:</t>
  </si>
  <si>
    <t>OBJETO:</t>
  </si>
  <si>
    <t>REFERÊNCIAS:</t>
  </si>
  <si>
    <t>SINAPI</t>
  </si>
  <si>
    <t>LOCAL:</t>
  </si>
  <si>
    <t>BDI:</t>
  </si>
  <si>
    <t>DATA:</t>
  </si>
  <si>
    <t>LEIS SOCIAIS:</t>
  </si>
  <si>
    <t>PLANILHA ORÇAMENTÁRIA SINTÉTICA</t>
  </si>
  <si>
    <t>META</t>
  </si>
  <si>
    <t>SUBMETA</t>
  </si>
  <si>
    <t>MACRO SERVIÇO</t>
  </si>
  <si>
    <t>SERVIÇO</t>
  </si>
  <si>
    <t>REF.</t>
  </si>
  <si>
    <t>BASE</t>
  </si>
  <si>
    <t>DESCRIÇÃO</t>
  </si>
  <si>
    <t>UNID.</t>
  </si>
  <si>
    <t>QUANT.</t>
  </si>
  <si>
    <t>VALOR UNIT.</t>
  </si>
  <si>
    <t>TOTAL COM BDI</t>
  </si>
  <si>
    <t>SEM BDI</t>
  </si>
  <si>
    <t>COM BDI</t>
  </si>
  <si>
    <t>1.1</t>
  </si>
  <si>
    <t>OK</t>
  </si>
  <si>
    <t>2.1</t>
  </si>
  <si>
    <t>2.2</t>
  </si>
  <si>
    <t>3.1</t>
  </si>
  <si>
    <t>4.1</t>
  </si>
  <si>
    <t>5.1</t>
  </si>
  <si>
    <t>6.1</t>
  </si>
  <si>
    <t>6.2</t>
  </si>
  <si>
    <t>6.3</t>
  </si>
  <si>
    <t>6.4</t>
  </si>
  <si>
    <t>6.5</t>
  </si>
  <si>
    <t>6.6</t>
  </si>
  <si>
    <t>6.7</t>
  </si>
  <si>
    <t>6.8</t>
  </si>
  <si>
    <t>7.1</t>
  </si>
  <si>
    <t>8.1</t>
  </si>
  <si>
    <t>8.2</t>
  </si>
  <si>
    <t>8.3</t>
  </si>
  <si>
    <t>8.4</t>
  </si>
  <si>
    <t>8.5</t>
  </si>
  <si>
    <t>8.6</t>
  </si>
  <si>
    <t>8.7</t>
  </si>
  <si>
    <t>9.1</t>
  </si>
  <si>
    <t>9.2</t>
  </si>
  <si>
    <t>9.3</t>
  </si>
  <si>
    <t>9.4</t>
  </si>
  <si>
    <t>9.5</t>
  </si>
  <si>
    <t>9.6</t>
  </si>
  <si>
    <t>9.7</t>
  </si>
  <si>
    <t xml:space="preserve">PARCELA REFERENTE AO BDI </t>
  </si>
  <si>
    <t>VALOR TOTAL:</t>
  </si>
  <si>
    <t xml:space="preserve"> </t>
  </si>
  <si>
    <t>Decomposição</t>
  </si>
  <si>
    <t>Parte Inteira</t>
  </si>
  <si>
    <t>Moeda</t>
  </si>
  <si>
    <t>Centavos</t>
  </si>
  <si>
    <t>Valor por Extenso</t>
  </si>
  <si>
    <t>FINAL</t>
  </si>
  <si>
    <t>trilhões</t>
  </si>
  <si>
    <t>bilhões</t>
  </si>
  <si>
    <t>milhões</t>
  </si>
  <si>
    <t>milhares</t>
  </si>
  <si>
    <t>unidades</t>
  </si>
  <si>
    <t xml:space="preserve">PREFEITURA MUNICIPAL DE SORRISO </t>
  </si>
  <si>
    <t>DECLARAÇÃO</t>
  </si>
  <si>
    <t>884129/2019</t>
  </si>
  <si>
    <t xml:space="preserve">CONTRUÇÃO DE PRAÇA NO MUNICIPIO DE SORRISO </t>
  </si>
  <si>
    <t>ALTERNATIVAS</t>
  </si>
  <si>
    <t>SELECIONADO</t>
  </si>
  <si>
    <t>COM DESONERAÇÃO</t>
  </si>
  <si>
    <t>SEM DESONERAÇÃO</t>
  </si>
  <si>
    <t>Senhor Diretor do Departamento do Programa Calha Norte,</t>
  </si>
  <si>
    <t>LIMITES DE BDI</t>
  </si>
  <si>
    <t>OBRA TIPO</t>
  </si>
  <si>
    <t>Alternativa</t>
  </si>
  <si>
    <t>Construção de edifícios.</t>
  </si>
  <si>
    <t>Declaro, para os devidos fins, que a alternativa de incidência da contribuição previdênciária sobre folha de pagamento para a planilha</t>
  </si>
  <si>
    <t>1º Quartil</t>
  </si>
  <si>
    <t>Médio</t>
  </si>
  <si>
    <t>2º Quartil</t>
  </si>
  <si>
    <t>Construção de rodovias e ferrovias.</t>
  </si>
  <si>
    <t>orçamentária do presente Projeto Básico de Engenharia foi</t>
  </si>
  <si>
    <t>, pois tornou-se a mais vantajosa para esta</t>
  </si>
  <si>
    <t>Saneamento básico.</t>
  </si>
  <si>
    <t>Administração Pública, uma vez que a meta estipulada alcançou uma maior área a ser beneficiada.</t>
  </si>
  <si>
    <t>Obras portuárias, marítmas e fluviais.</t>
  </si>
  <si>
    <t>Em ambas planilhas orçamentárias, no cálculo do BDI adotado, foram utilizados os mesmos valores de seus componentes e, ainda,</t>
  </si>
  <si>
    <t>declaro que os percentuais relativos aos impostos estão de acordo com o que emanam as leis pertinentes.</t>
  </si>
  <si>
    <t>Para fins de verificação do BDI em relação aos limites definidos no Acórdão Nº 2.622/2013 do Plenário do TCU, a obra foi enquadrada</t>
  </si>
  <si>
    <t>como:</t>
  </si>
  <si>
    <t>Ademais, informo que o percentual de BDI adotado foi obtido a partir da fórmula abaixo, seguida do memorial de cálculo do índice.</t>
  </si>
  <si>
    <t>VALORES DE REFERÊNCIA</t>
  </si>
  <si>
    <t>BDI ADOTADO</t>
  </si>
  <si>
    <t>VERIFICAÇÃO</t>
  </si>
  <si>
    <t>1º QUARTIL</t>
  </si>
  <si>
    <t>MÉDIO</t>
  </si>
  <si>
    <t>2º QUARTIL</t>
  </si>
  <si>
    <t>Administração Central</t>
  </si>
  <si>
    <t>(AC)</t>
  </si>
  <si>
    <t>Seguro e Garantia (*)</t>
  </si>
  <si>
    <t>(S e G)</t>
  </si>
  <si>
    <t>Risco</t>
  </si>
  <si>
    <t xml:space="preserve">(R) </t>
  </si>
  <si>
    <t>Despesas Financeiras</t>
  </si>
  <si>
    <t>(DF)</t>
  </si>
  <si>
    <t>Lucro</t>
  </si>
  <si>
    <t>(L)</t>
  </si>
  <si>
    <t>TRIBUTOS</t>
  </si>
  <si>
    <t>(I)</t>
  </si>
  <si>
    <t>COFINS</t>
  </si>
  <si>
    <t>PIS</t>
  </si>
  <si>
    <t>ISSQN (**)</t>
  </si>
  <si>
    <t>CPRB</t>
  </si>
  <si>
    <t>TOTAL</t>
  </si>
  <si>
    <t>CIDADE</t>
  </si>
  <si>
    <t>Responsável Técnico</t>
  </si>
  <si>
    <t>Notas do modelo:</t>
  </si>
  <si>
    <t>(*)</t>
  </si>
  <si>
    <t>Pode haver garantia desde que previsto no Edital da licitação e no contrato de execução.</t>
  </si>
  <si>
    <t>(**)</t>
  </si>
  <si>
    <t>Podem ser aceitos outros percentuais de ISSQN desde que devidamente embasados na legislação municipal.</t>
  </si>
  <si>
    <t>OBRA:</t>
  </si>
  <si>
    <t>MAPA DE COTAÇÕES DE PREÇOS UNITÁRIOS</t>
  </si>
  <si>
    <t>COTAÇÃO 01</t>
  </si>
  <si>
    <t>DADOS DA EMPRESA</t>
  </si>
  <si>
    <t>OBS.:</t>
  </si>
  <si>
    <t>PREÇO UNITÁRIO</t>
  </si>
  <si>
    <t>KG</t>
  </si>
  <si>
    <t>COTAÇÃO 02</t>
  </si>
  <si>
    <t>COTAÇÃO 03</t>
  </si>
  <si>
    <t>M3</t>
  </si>
  <si>
    <t>PREFEITURA MUNICIPAL DE SORRISO</t>
  </si>
  <si>
    <t>MEMÓRIA DE CÁLCULO</t>
  </si>
  <si>
    <t>REFERÊNCIA</t>
  </si>
  <si>
    <t>PRANCHA</t>
  </si>
  <si>
    <t>DIMENSÕES</t>
  </si>
  <si>
    <t>QUANTIDADE</t>
  </si>
  <si>
    <t>CP0001</t>
  </si>
  <si>
    <t>SERVIÇOS PRELIMINARES</t>
  </si>
  <si>
    <t>6.9</t>
  </si>
  <si>
    <t>7.4</t>
  </si>
  <si>
    <t>7.5</t>
  </si>
  <si>
    <t>M2</t>
  </si>
  <si>
    <t>UN</t>
  </si>
  <si>
    <t>CRONOGRAMA FÍSICO-FINANCEIRO</t>
  </si>
  <si>
    <t>VALOR</t>
  </si>
  <si>
    <t>DIAS</t>
  </si>
  <si>
    <t>30 DIAS</t>
  </si>
  <si>
    <t>60 DIAS</t>
  </si>
  <si>
    <t>90 DIAS</t>
  </si>
  <si>
    <t>120 DIAS</t>
  </si>
  <si>
    <t>DESEMBOLSO MENSAL OBRA (COM BDI)</t>
  </si>
  <si>
    <t>TOTAL MENSAL (%)</t>
  </si>
  <si>
    <t>ADMINISTRAÇÃO LOCAL (COM BDI)</t>
  </si>
  <si>
    <t>DESEMBOLSO MENSAL OBRA + ADMINISTRAÇÃO LOCAL (COM BDI)</t>
  </si>
  <si>
    <t>TOTAL ACUMULADO (R$)</t>
  </si>
  <si>
    <t>TOTAL ACUMULADO (%)</t>
  </si>
  <si>
    <t>RESUMO DA PLANILHA ORÇAMENTÁRIA SINTÉTICA</t>
  </si>
  <si>
    <t>SERVIÇOS</t>
  </si>
  <si>
    <t>VALOR TOTAL                          (R$)</t>
  </si>
  <si>
    <t>COMPOSIÇÃO DE ENCARGOS SOCIAIS SOBRE A MÃO-DE-OBRA</t>
  </si>
  <si>
    <t>ITEM</t>
  </si>
  <si>
    <t>HORISTA</t>
  </si>
  <si>
    <t>MENSAL</t>
  </si>
  <si>
    <t>A</t>
  </si>
  <si>
    <t>ENCARGOS SOCIAIS BÁSICOS</t>
  </si>
  <si>
    <t>A1</t>
  </si>
  <si>
    <t>INSS</t>
  </si>
  <si>
    <t>A2</t>
  </si>
  <si>
    <t>SESI</t>
  </si>
  <si>
    <t>A3</t>
  </si>
  <si>
    <t>SENAI</t>
  </si>
  <si>
    <t>A4</t>
  </si>
  <si>
    <t>INCRA</t>
  </si>
  <si>
    <t>A5</t>
  </si>
  <si>
    <t>SEBRAE</t>
  </si>
  <si>
    <t>A6</t>
  </si>
  <si>
    <t>SALÁRIO EDUCAÇÃO</t>
  </si>
  <si>
    <t>A7</t>
  </si>
  <si>
    <t>SEGURO CONTRA ACIDENTES DE TRABALHO</t>
  </si>
  <si>
    <t>A8</t>
  </si>
  <si>
    <t>FGTS</t>
  </si>
  <si>
    <t>A9</t>
  </si>
  <si>
    <t>SECONCI</t>
  </si>
  <si>
    <t>B</t>
  </si>
  <si>
    <t>ENCARGOS SOCIAIS BÁSICOS QUE RECEBEM INCIDÊNCIAS DE "A"</t>
  </si>
  <si>
    <t>B1</t>
  </si>
  <si>
    <t>REPOUSO SEMANAL REMUNERADO</t>
  </si>
  <si>
    <t>B2</t>
  </si>
  <si>
    <t>FERIADOS</t>
  </si>
  <si>
    <t>B3</t>
  </si>
  <si>
    <t>AUXÍLIO-ENFERMIDADE</t>
  </si>
  <si>
    <t>B4</t>
  </si>
  <si>
    <t>13º SALÁRIO</t>
  </si>
  <si>
    <t>B5</t>
  </si>
  <si>
    <t>LICENÇA PATERNIDADE</t>
  </si>
  <si>
    <t>B6</t>
  </si>
  <si>
    <t>FALTAS JUSTIFICADAS</t>
  </si>
  <si>
    <t>B7</t>
  </si>
  <si>
    <t>DIAS DE CHUVAS</t>
  </si>
  <si>
    <t>B8</t>
  </si>
  <si>
    <t>AUXÍLIO-ACIDENTE DE TRABALHO</t>
  </si>
  <si>
    <t>B9</t>
  </si>
  <si>
    <t>FÉRIAS GOZADAS</t>
  </si>
  <si>
    <t>B10</t>
  </si>
  <si>
    <t>SALÁRIO MATERNIDADE</t>
  </si>
  <si>
    <t>C</t>
  </si>
  <si>
    <t>ENCARGOS SOCIAIS BÁSICOS QUE NÃO RECEBEM INCIDÊNCIAS DE "A"</t>
  </si>
  <si>
    <t>C1</t>
  </si>
  <si>
    <t>AVISO PRÉVIO INDENIZADO</t>
  </si>
  <si>
    <t>C2</t>
  </si>
  <si>
    <t>AVISO PRÉVIO TRABALHADO</t>
  </si>
  <si>
    <t>C3</t>
  </si>
  <si>
    <t>FÉRIAS INDENIZADAS</t>
  </si>
  <si>
    <t>C4</t>
  </si>
  <si>
    <t>DEPÓSITO RESCISÃO SEM JUSTA CAUSA</t>
  </si>
  <si>
    <t>C5</t>
  </si>
  <si>
    <t>INDENIZAÇÃO ADICIONAL</t>
  </si>
  <si>
    <t>D</t>
  </si>
  <si>
    <t>TAXAS DE REINCIDÊNCIAS</t>
  </si>
  <si>
    <t>D1</t>
  </si>
  <si>
    <t>REINCIDÊNCIA DE GRUPO A SOBRE GRUPO B</t>
  </si>
  <si>
    <t>D2</t>
  </si>
  <si>
    <t>REINCIDÊNCIA DE GRUPO A SOBRE AVISO PRÉFIO TRABALHADO E REINCIDÊNCIA DO FGTS SOBRE AVISO PRÉVIO INDENIZADO</t>
  </si>
  <si>
    <t>*E</t>
  </si>
  <si>
    <t>ENCARGOS COMPLEMENTARES</t>
  </si>
  <si>
    <t>E1</t>
  </si>
  <si>
    <t>OBS.: *GRUPO E DEVERÁ SER APROPRIADO COMO ITEM DO CUSTO DIRETO</t>
  </si>
  <si>
    <t>FONTE: INFORMAÇÃO DIAS DE CHUVA – INMET</t>
  </si>
  <si>
    <t>CODIGO  DA COMPOSICAO</t>
  </si>
  <si>
    <t>DESCRICAO DA COMPOSICAO</t>
  </si>
  <si>
    <t>UNIDADE</t>
  </si>
  <si>
    <t>ORIGEM DE PREÇO</t>
  </si>
  <si>
    <t>CUSTO TOTAL</t>
  </si>
  <si>
    <t>VINCULO</t>
  </si>
  <si>
    <t>ASSENTAMENTO DE TUBO DE FERRO FUNDIDO PARA REDE DE ÁGUA, DN 80 MM, JUNTA ELÁSTICA, INSTALADO EM LOCAL COM NÍVEL ALTO DE INTERFERÊNCIAS (NÃO INCLUI FORNECIMENTO). AF_11/2017</t>
  </si>
  <si>
    <t>M</t>
  </si>
  <si>
    <t>ATRIBUÍDO SÃO PAULO</t>
  </si>
  <si>
    <t>CAIXA REFERENCIAL</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</si>
  <si>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</si>
  <si>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</si>
  <si>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</si>
  <si>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8,53</t>
  </si>
  <si>
    <t>ASSENTAMENTO DE TUBO DE FERRO FUNDIDO PARA REDE DE ÁGUA, DN 250 MM, JUNTA ELÁSTICA, INSTALADO EM LOCAL COM NÍVEL ALTO DE INTERFERÊNCIAS (NÃO INCLUI FORNECIMENTO). AF_11/2017</t>
  </si>
  <si>
    <t>10,00</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</si>
  <si>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</si>
  <si>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</si>
  <si>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12,94</t>
  </si>
  <si>
    <t>ASSENTAMENTO DE TUBO DE FERRO FUNDIDO PARA REDE DE ÁGUA, DN 400 MM, JUNTA ELÁSTICA, INSTALADO EM LOCAL COM NÍVEL ALTO DE INTERFERÊNCIAS (NÃO INCLUI FORNECIMENTO). AF_11/2017</t>
  </si>
  <si>
    <t>14,40</t>
  </si>
  <si>
    <t>ASSENTAMENTO DE TUBO DE FERRO FUNDIDO PARA REDE DE ÁGUA, DN 450 MM, JUNTA ELÁSTICA, INSTALADO EM LOCAL COM NÍVEL ALTO DE INTERFERÊNCIAS (NÃO INCLUI FORNECIMENTO). AF_11/2017</t>
  </si>
  <si>
    <t>15,90</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</si>
  <si>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</si>
  <si>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</si>
  <si>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23,18</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</si>
  <si>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</si>
  <si>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</si>
  <si>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29,43</t>
  </si>
  <si>
    <t>ASSENTAMENTO DE TUBO DE FERRO FUNDIDO PARA REDE DE ÁGUA, DN 900 MM, JUNTA ELÁSTICA, INSTALADO EM LOCAL COM NÍVEL ALTO DE INTERFERÊNCIAS (NÃO INCLUI FORNECIMENTO). AF_11/2017</t>
  </si>
  <si>
    <t>32,70</t>
  </si>
  <si>
    <t>ASSENTAMENTO DE TUBO DE FERRO FUNDIDO PARA REDE DE ÁGUA, DN 1000 MM, JUNTA ELÁSTICA, INSTALADO EM LOCAL COM NÍVEL ALTO DE INTERFERÊNCIAS (NÃO INCLUI FORNECIMENTO). AF_11/2017</t>
  </si>
  <si>
    <t>35,97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</si>
  <si>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</si>
  <si>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</si>
  <si>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3,14</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</si>
  <si>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</si>
  <si>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</si>
  <si>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4,40</t>
  </si>
  <si>
    <t>ASSENTAMENTO DE TUBO DE FERRO FUNDIDO PARA REDE DE ÁGUA, DN 200 MM, JUNTA ELÁSTICA, INSTALADO EM LOCAL COM NÍVEL BAIXO DE INTERFERÊNCIAS (NÃO INCLUI FORNECIMENTO). AF_11/2017</t>
  </si>
  <si>
    <t>5,30</t>
  </si>
  <si>
    <t>ASSENTAMENTO DE TUBO DE FERRO FUNDIDO PARA REDE DE ÁGUA, DN 250 MM, JUNTA ELÁSTICA, INSTALADO EM LOCAL COM NÍVEL BAIXO DE INTERFERÊNCIAS (NÃO INCLUI FORNECIMENTO). AF_11/2017</t>
  </si>
  <si>
    <t>6,24</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</si>
  <si>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</si>
  <si>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</si>
  <si>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8,08</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</si>
  <si>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</si>
  <si>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</si>
  <si>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9,96</t>
  </si>
  <si>
    <t>ASSENTAMENTO DE TUBO DE FERRO FUNDIDO PARA REDE DE ÁGUA, DN 500 MM, JUNTA ELÁSTICA, INSTALADO EM LOCAL COM NÍVEL BAIXO DE INTERFERÊNCIAS (NÃO INCLUI FORNECIMENTO). AF_11/2017</t>
  </si>
  <si>
    <t>12,40</t>
  </si>
  <si>
    <t>ASSENTAMENTO DE TUBO DE FERRO FUNDIDO PARA REDE DE ÁGUA, DN 600 MM, JUNTA ELÁSTICA, INSTALADO EM LOCAL COM NÍVEL BAIXO DE INTERFERÊNCIAS (NÃO INCLUI FORNECIMENTO). AF_11/2017</t>
  </si>
  <si>
    <t>14,51</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</si>
  <si>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</si>
  <si>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</si>
  <si>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18,33</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</si>
  <si>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</si>
  <si>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</si>
  <si>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22,44</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</si>
  <si>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</si>
  <si>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</si>
  <si>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21,31</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</si>
  <si>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</si>
  <si>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</si>
  <si>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28,02</t>
  </si>
  <si>
    <t>ASSENTAMENTO DE TUBO DE AÇO CARBONO PARA REDE DE ÁGUA, DN 900 MM (36), JUNTA SOLDADA, INSTALADO EM LOCAL COM NÍVEL ALTO DE INTERFERÊNCIAS (NÃO INCLUI FORNECIMENTO). AF_11/2017</t>
  </si>
  <si>
    <t>31,36</t>
  </si>
  <si>
    <t>ASSENTAMENTO DE TUBO DE AÇO CARBONO PARA REDE DE ÁGUA, DN 1000 MM (40) OU DN 1100 MM (44), JUNTA SOLDADA, INSTALADO EM LOCAL COM NÍVEL ALTO DE INTERFERÊNCIAS (NÃO INCLUI FORNECIMENTO). AF_11/2017</t>
  </si>
  <si>
    <t>38,07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</si>
  <si>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</si>
  <si>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</si>
  <si>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51,46</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</si>
  <si>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</si>
  <si>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</si>
  <si>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</si>
  <si>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</si>
  <si>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</si>
  <si>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</si>
  <si>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</si>
  <si>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25,62</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</si>
  <si>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</si>
  <si>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</si>
  <si>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</si>
  <si>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</si>
  <si>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47,75</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</si>
  <si>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</si>
  <si>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</si>
  <si>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</si>
  <si>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</si>
  <si>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</si>
  <si>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</si>
  <si>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</si>
  <si>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</si>
  <si>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</si>
  <si>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</si>
  <si>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</si>
  <si>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</si>
  <si>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</si>
  <si>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</si>
  <si>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</si>
  <si>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</si>
  <si>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</si>
  <si>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COEFICIENTE DE REPRESENTATIVIDADE</t>
  </si>
  <si>
    <t>14,62</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</si>
  <si>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</si>
  <si>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</si>
  <si>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</si>
  <si>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24,85</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</si>
  <si>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</si>
  <si>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</si>
  <si>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</si>
  <si>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</si>
  <si>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</si>
  <si>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48,63</t>
  </si>
  <si>
    <t>ASSENTAMENTO DE TUBO DE PVC PARA REDE COLETORA DE ESGOTO DE PAREDE MACIÇA, DN 100 MM, JUNTA ELÁSTICA (NÃO INCLUI FORNECIMENTO). AF_01/2021</t>
  </si>
  <si>
    <t>2,03</t>
  </si>
  <si>
    <t>ASSENTAMENTO DE TUBO DE PVC PARA REDE COLETORA DE ESGOTO DE PAREDE MACIÇA, DN 150 MM, JUNTA ELÁSTICA,  (NÃO INCLUI FORNECIMENTO). AF_01/2021</t>
  </si>
  <si>
    <t>2,40</t>
  </si>
  <si>
    <t>ASSENTAMENTO DE TUBO DE PVC PARA REDE COLETORA DE ESGOTO DE PAREDE MACIÇA, DN 200 MM, JUNTA ELÁSTICA (NÃO INCLUI FORNECIMENTO). AF_01/2021</t>
  </si>
  <si>
    <t>2,78</t>
  </si>
  <si>
    <t>ASSENTAMENTO DE TUBO DE PVC PARA REDE COLETORA DE ESGOTO DE PAREDE MACIÇA, DN 250 MM, JUNTA ELÁSTICA (NÃO INCLUI FORNECIMENTO). AF_01/2021</t>
  </si>
  <si>
    <t>3,15</t>
  </si>
  <si>
    <t>ASSENTAMENTO DE TUBO DE PVC PARA REDE COLETORA DE ESGOTO DE PAREDE MACIÇA, DN 300 MM, JUNTA ELÁSTICA  (NÃO INCLUI FORNECIMENTO). AF_01/2021</t>
  </si>
  <si>
    <t>3,53</t>
  </si>
  <si>
    <t>ASSENTAMENTO DE TUBO DE PVC PARA REDE COLETORA DE ESGOTO DE PAREDE MACIÇA, DN 350 MM, JUNTA ELÁSTICA (NÃO INCLUI FORNECIMENTO). AF_01/2021</t>
  </si>
  <si>
    <t>3,91</t>
  </si>
  <si>
    <t>ASSENTAMENTO DE TUBO DE PVC PARA REDE COLETORA DE ESGOTO DE PAREDE MACIÇA, DN 400 MM, JUNTA ELÁSTICA (NÃO INCLUI FORNECIMENTO). AF_01/2021</t>
  </si>
  <si>
    <t>5,47</t>
  </si>
  <si>
    <t>ASSENTAMENTO DE TUBO DE PVC CORRUGADO DE DUPLA PAREDE PARA REDE COLETORA DE ESGOTO, DN 150 MM, JUNTA ELÁSTICA (NÃO INCLUI FORNECIMENTO). AF_01/2021</t>
  </si>
  <si>
    <t>2,68</t>
  </si>
  <si>
    <t>ASSENTAMENTO DE TUBO DE PVC CORRUGADO DE DUPLA PAREDE PARA REDE COLETORA DE ESGOTO, DN 200 MM, JUNTA ELÁSTICA (NÃO INCLUI FORNECIMENTO). AF_01/2021</t>
  </si>
  <si>
    <t>3,06</t>
  </si>
  <si>
    <t>ASSENTAMENTO DE TUBO DE PVC CORRUGADO DE DUPLA PAREDE PARA REDE COLETORA DE ESGOTO, DN 250 MM, JUNTA ELÁSTICA (NÃO INCLUI FORNECIMENTO). AF_01/2021</t>
  </si>
  <si>
    <t>3,43</t>
  </si>
  <si>
    <t>ASSENTAMENTO DE TUBO DE PVC CORRUGADO DE DUPLA PAREDE PARA REDE COLETORA DE ESGOTO, DN 300 MM, JUNTA ELÁSTICA (NÃO INCLUI FORNECIMENTO). AF_01/2021</t>
  </si>
  <si>
    <t>3,81</t>
  </si>
  <si>
    <t>ASSENTAMENTO DE TUBO DE PVC CORRUGADO DE DUPLA PAREDE PARA REDE COLETORA DE ESGOTO, DN 350 MM, JUNTA ELÁSTICA (NÃO INCLUI FORNECIMENTO). AF_01/2021</t>
  </si>
  <si>
    <t>4,18</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</si>
  <si>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</si>
  <si>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</si>
  <si>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2,19</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</si>
  <si>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</si>
  <si>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</si>
  <si>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</si>
  <si>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0,53</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</si>
  <si>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</si>
  <si>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</si>
  <si>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0,93</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</si>
  <si>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</si>
  <si>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</si>
  <si>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15,16</t>
  </si>
  <si>
    <t>ASSENTAMENTO DE TUBO DE PVC PBA PARA REDE DE ÁGUA, DN 50 MM, JUNTA ELÁSTICA INTEGRADA, INSTALADO EM LOCAL COM NÍVEL ALTO DE INTERFERÊNCIAS (NÃO INCLUI FORNECIMENTO). AF_11/2017</t>
  </si>
  <si>
    <t>1,28</t>
  </si>
  <si>
    <t>ASSENTAMENTO DE TUBO DE PVC PBA PARA REDE DE ÁGUA, DN 75 MM, JUNTA ELÁSTICA INTEGRADA, INSTALADO EM LOCAL COM NÍVEL ALTO DE INTERFERÊNCIAS (NÃO INCLUI FORNECIMENTO). AF_11/2017</t>
  </si>
  <si>
    <t>1,82</t>
  </si>
  <si>
    <t>ASSENTAMENTO DE TUBO DE PVC PBA PARA REDE DE ÁGUA, DN 100 MM, JUNTA ELÁSTICA INTEGRADA, INSTALADO EM LOCAL COM NÍVEL ALTO DE INTERFERÊNCIAS (NÃO INCLUI FORNECIMENTO). AF_11/2017</t>
  </si>
  <si>
    <t>2,31</t>
  </si>
  <si>
    <t>ASSENTAMENTO DE TUBO DE PVC PBA PARA REDE DE ÁGUA, DN 50 MM, JUNTA ELÁSTICA INTEGRADA, INSTALADO EM LOCAL COM NÍVEL BAIXO DE INTERFERÊNCIAS (NÃO INCLUI FORNECIMENTO). AF_11/2017</t>
  </si>
  <si>
    <t>0,61</t>
  </si>
  <si>
    <t>ASSENTAMENTO DE TUBO DE PVC PBA PARA REDE DE ÁGUA, DN 75 MM, JUNTA ELÁSTICA INTEGRADA, INSTALADO EM LOCAL COM NÍVEL BAIXO DE INTERFERÊNCIAS (NÃO INCLUI FORNECIMENTO). AF_11/2017</t>
  </si>
  <si>
    <t>0,90</t>
  </si>
  <si>
    <t>ASSENTAMENTO DE TUBO DE PVC PBA PARA REDE DE ÁGUA, DN 100 MM, JUNTA ELÁSTICA INTEGRADA, INSTALADO EM LOCAL COM NÍVEL BAIXO DE INTERFERÊNCIAS (NÃO INCLUI FORNECIMENTO). AF_11/2017</t>
  </si>
  <si>
    <t>1,13</t>
  </si>
  <si>
    <t>TUBO DE PVC BRANCO PARA REDE COLETORA DE ESGOTO CONDOMINIAL DE PAREDE MACIÇA, DN 100 MM, JUNTA ELÁSTICA - FORNECIMENTO E ASSENTAMENTO. AF_01/2021</t>
  </si>
  <si>
    <t>16,81</t>
  </si>
  <si>
    <t>JUNTA ARGAMASSADA ENTRE TUBO DN 800 MM E O POÇO DE VISITA/ CAIXA DE CONCRETO OU ALVENARIA EM REDES DE ESGOTO. AF_01/2021</t>
  </si>
  <si>
    <t>JUNTA ARGAMASSADA ENTRE TUBO DN 900 MM E O POÇO DE VISITA/ CAIXA DE CONCRETO OU ALVENARIA EM REDES DE ESGOTO. AF_01/2021</t>
  </si>
  <si>
    <t>69,00</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</si>
  <si>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</si>
  <si>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</si>
  <si>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</si>
  <si>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</si>
  <si>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</si>
  <si>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5,39</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</si>
  <si>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</si>
  <si>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</si>
  <si>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6,90</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</si>
  <si>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</si>
  <si>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</si>
  <si>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</si>
  <si>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</si>
  <si>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9,81</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</si>
  <si>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</si>
  <si>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</si>
  <si>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TUBO DE CONCRETO PARA REDES COLETORAS DE ESGOTO SANITÁRIO, DIÂMETRO DE 800 MM, JUNTA ELÁSTICA, INSTALADO EM LOCAL COM BAIXO NÍVEL DE INTERFERÊNCIAS - FORNECIMENTO E ASSENTAMENTO. AF_12/2015</t>
  </si>
  <si>
    <t>ASSENTAMENTO DE TUBO DE CONCRETO PARA REDES COLETORAS DE ESGOTO SANITÁRIO, DIÂMETRO DE 800 MM, JUNTA ELÁSTICA, INSTALADO EM LOCAL COM BAIXO NÍVEL DE INTERFERÊNCIAS (NÃO INCLUI FORNECIMENTO). AF_12/2015</t>
  </si>
  <si>
    <t>12,74</t>
  </si>
  <si>
    <t>TUBO DE CONCRETO PARA REDES COLETORAS DE ESGOTO SANITÁRIO, DIÂMETRO DE 900 MM, JUNTA ELÁSTICA, INSTALADO EM LOCAL COM BAIXO NÍVEL DE INTERFERÊNCIAS - FORNECIMENTO E ASSENTAMENTO. AF_12/2015</t>
  </si>
  <si>
    <t>ASSENTAMENTO DE TUBO DE CONCRETO PARA REDES COLETORAS DE ESGOTO SANITÁRIO, DIÂMETRO DE 900 MM, JUNTA ELÁSTICA, INSTALADO EM LOCAL COM BAIXO NÍVEL DE INTERFERÊNCIAS (NÃO INCLUI FORNECIMENTO). AF_12/2015</t>
  </si>
  <si>
    <t>14,10</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</si>
  <si>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</si>
  <si>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</si>
  <si>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15,65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</si>
  <si>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</si>
  <si>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</si>
  <si>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</si>
  <si>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</si>
  <si>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12,90</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</si>
  <si>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</si>
  <si>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</si>
  <si>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15,71</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</si>
  <si>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</si>
  <si>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</si>
  <si>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18,52</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</si>
  <si>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</si>
  <si>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</si>
  <si>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TUBO DE CONCRETO PARA REDES COLETORAS DE ESGOTO SANITÁRIO, DIÂMETRO DE 800 MM, JUNTA ELÁSTICA, INSTALADO EM LOCAL COM ALTO NÍVEL DE INTERFERÊNCIAS - FORNECIMENTO E ASSENTAMENTO. AF_12/2015</t>
  </si>
  <si>
    <t>ASSENTAMENTO DE TUBO DE CONCRETO PARA REDES COLETORAS DE ESGOTO SANITÁRIO, DIÂMETRO DE 800 MM, JUNTA ELÁSTICA, INSTALADO EM LOCAL COM ALTO NÍVEL DE INTERFERÊNCIAS (NÃO INCLUI FORNECIMENTO). AF_12/2015</t>
  </si>
  <si>
    <t>TUBO DE CONCRETO PARA REDES COLETORAS DE ESGOTO SANITÁRIO, DIÂMETRO DE 900 MM, JUNTA ELÁSTICA, INSTALADO EM LOCAL COM ALTO NÍVEL DE INTERFERÊNCIAS - FORNECIMENTO E ASSENTAMENTO.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</si>
  <si>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</si>
  <si>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</si>
  <si>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</si>
  <si>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29,67</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</si>
  <si>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</si>
  <si>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</si>
  <si>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</si>
  <si>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</si>
  <si>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</si>
  <si>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</si>
  <si>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</si>
  <si>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</si>
  <si>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</si>
  <si>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170,41</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</si>
  <si>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</si>
  <si>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</si>
  <si>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</si>
  <si>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</si>
  <si>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</si>
  <si>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</si>
  <si>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24,44</t>
  </si>
  <si>
    <t>ASSENTAMENTO DE TUBO DE CONCRETO PARA REDES COLETORAS DE ÁGUAS PLUVIAIS, DIÂMETRO DE 400 MM, JUNTA RÍGIDA, INSTALADO EM LOCAL COM BAIXO NÍVEL DE INTERFERÊNCIAS (NÃO INCLUI FORNECIMENTO). AF_12/2015</t>
  </si>
  <si>
    <t>31,41</t>
  </si>
  <si>
    <t>ASSENTAMENTO DE TUBO DE CONCRETO PARA REDES COLETORAS DE ÁGUAS PLUVIAIS, DIÂMETRO DE 500 MM, JUNTA RÍGIDA, INSTALADO EM LOCAL COM BAIXO NÍVEL DE INTERFERÊNCIAS (NÃO INCLUI FORNECIMENTO). AF_12/2015</t>
  </si>
  <si>
    <t>38,29</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</si>
  <si>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</si>
  <si>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</si>
  <si>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53,07</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</si>
  <si>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</si>
  <si>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</si>
  <si>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</si>
  <si>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</si>
  <si>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</si>
  <si>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</si>
  <si>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</si>
  <si>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</si>
  <si>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</si>
  <si>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</si>
  <si>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</si>
  <si>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</si>
  <si>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</si>
  <si>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</si>
  <si>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</si>
  <si>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</si>
  <si>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</si>
  <si>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</si>
  <si>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</si>
  <si>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</si>
  <si>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</si>
  <si>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</si>
  <si>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</si>
  <si>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</si>
  <si>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</si>
  <si>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</si>
  <si>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79,12</t>
  </si>
  <si>
    <t>TUBO DE CONCRETO (SIMPLES) PARA REDES COLETORAS DE ÁGUAS PLUVIAIS, DIÂMETRO DE 500 MM, JUNTA RÍGIDA, INSTALADO EM LOCAL COM ALTO NÍVEL DE INTERFERÊNCIAS - FORNECIMENTO E ASSENTAMENTO. AF_12/2015</t>
  </si>
  <si>
    <t>ASSENTAMENTO DE TUBO DE PVC DEFOFO OU PRFV OU RPVC PARA REDE DE ÁGUA, DN 150 MM, JUNTA ELÁSTICA INTEGRADA, INSTALADO EM LOCAL COM NÍVEL ALTO DE INTERFERÊNCIAS (NÃO INCLUI FORNECIMENTO). AF_11/2017</t>
  </si>
  <si>
    <t>3,34</t>
  </si>
  <si>
    <t>ASSENTAMENTO DE TUBO DE PVC DEFOFO OU PRFV OU RPVC PARA REDE DE ÁGUA, DN 200 MM, JUNTA ELÁSTICA INTEGRADA, INSTALADO EM LOCAL COM NÍVEL ALTO DE INTERFERÊNCIAS (NÃO INCLUI FORNECIMENTO). AF_11/2017</t>
  </si>
  <si>
    <t>6,45</t>
  </si>
  <si>
    <t>ASSENTAMENTO DE TUBO DE PVC DEFOFO OU PRFV OU RPVC PARA REDE DE ÁGUA, DN 250 MM, JUNTA ELÁSTICA INTEGRADA, INSTALADO EM LOCAL COM NÍVEL ALTO DE INTERFERÊNCIAS (NÃO INCLUI FORNECIMENTO). AF_11/2017</t>
  </si>
  <si>
    <t>7,95</t>
  </si>
  <si>
    <t>ASSENTAMENTO DE TUBO DE PVC DEFOFO OU PRFV OU RPVC PARA REDE DE ÁGUA, DN 300 MM, JUNTA ELÁSTICA INTEGRADA, INSTALADO EM LOCAL COM NÍVEL ALTO DE INTERFERÊNCIAS (NÃO INCLUI FORNECIMENTO). AF_11/2017</t>
  </si>
  <si>
    <t>9,44</t>
  </si>
  <si>
    <t>ASSENTAMENTO DE TUBO DE PVC DEFOFO OU PRFV OU RPVC PARA REDE DE ÁGUA, DN 350 MM, JUNTA ELÁSTICA INTEGRADA, INSTALADO EM LOCAL COM NÍVEL ALTO DE INTERFERÊNCIAS (NÃO INCLUI FORNECIMENTO). AF_11/2017</t>
  </si>
  <si>
    <t>10,92</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</si>
  <si>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</si>
  <si>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</si>
  <si>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15,38</t>
  </si>
  <si>
    <t>ASSENTAMENTO DE TUBO DE PVC DEFOFO OU PRFV OU RPVC PARA REDE DE ÁGUA, DN 150 MM, JUNTA ELÁSTICA INTEGRADA, INSTALADO EM LOCAL COM NÍVEL BAIXO DE INTERFERÊNCIAS (NÃO INCLUI FORNECIMENTO). AF_11/2017</t>
  </si>
  <si>
    <t>1,67</t>
  </si>
  <si>
    <t>ASSENTAMENTO DE TUBO DE PVC DEFOFO OU PRFV OU RPVC PARA REDE DE ÁGUA, DN 200 MM, JUNTA ELÁSTICA INTEGRADA, INSTALADO EM LOCAL COM NÍVEL BAIXO DE INTERFERÊNCIAS (NÃO INCLUI FORNECIMENTO). AF_11/2017</t>
  </si>
  <si>
    <t>3,46</t>
  </si>
  <si>
    <t>ASSENTAMENTO DE TUBO DE PVC DEFOFO OU PRFV OU RPVC PARA REDE DE ÁGUA, DN 250 MM, JUNTA ELÁSTICA INTEGRADA, INSTALADO EM LOCAL COM NÍVEL BAIXO DE INTERFERÊNCIAS (NÃO INCLUI FORNECIMENTO). AF_11/2017</t>
  </si>
  <si>
    <t>4,28</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</si>
  <si>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</si>
  <si>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</si>
  <si>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5,89</t>
  </si>
  <si>
    <t>ASSENTAMENTO DE TUBO DE PVC DEFOFO OU PRFV OU RPVC PARA REDE DE ÁGUA, DN 400 MM, JUNTA ELÁSTICA INTEGRADA, INSTALADO EM LOCAL COM NÍVEL BAIXO DE INTERFERÊNCIAS (NÃO INCLUI FORNECIMENTO). AF_11/2017</t>
  </si>
  <si>
    <t>6,68</t>
  </si>
  <si>
    <t>ASSENTAMENTO DE TUBO DE PVC DEFOFO OU PRFV OU RPVC PARA REDE DE ÁGUA, DN 500 MM, JUNTA ELÁSTICA INTEGRADA, INSTALADO EM LOCAL COM NÍVEL BAIXO DE INTERFERÊNCIAS (NÃO INCLUI FORNECIMENTO). AF_11/2017</t>
  </si>
  <si>
    <t>8,29</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</si>
  <si>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</si>
  <si>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</si>
  <si>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</si>
  <si>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</si>
  <si>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</si>
  <si>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</si>
  <si>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</si>
  <si>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</si>
  <si>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</si>
  <si>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</si>
  <si>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</si>
  <si>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</si>
  <si>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</si>
  <si>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</si>
  <si>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</si>
  <si>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</si>
  <si>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</si>
  <si>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</si>
  <si>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</si>
  <si>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</si>
  <si>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</si>
  <si>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</si>
  <si>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</si>
  <si>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</si>
  <si>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</si>
  <si>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</si>
  <si>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</si>
  <si>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115,74</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</si>
  <si>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</si>
  <si>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</si>
  <si>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</si>
  <si>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</si>
  <si>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70,68</t>
  </si>
  <si>
    <t>TAPUME COM TELHA METÁLICA. AF_05/2018</t>
  </si>
  <si>
    <t>PISO PARA CONSTRUÇÃO TEMPORÁRIA EM MADEIRA, SEM REAPROVEITAMENTO. AF_05/2018</t>
  </si>
  <si>
    <t>ESTRUTURA DE MADEIRA PROVISÓRIA PARA SUPORTE DE CAIXA D ÁGUA ELEVADA DE 1000 LITROS. AF_05/2018_P</t>
  </si>
  <si>
    <t>ESTRUTURA DE MADEIRA PROVISÓRIA PARA SUPORTE DE CAIXA D ÁGUA ELEVADA DE 3000 LITROS. AF_05/2018_P</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</si>
  <si>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</si>
  <si>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</si>
  <si>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</si>
  <si>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</si>
  <si>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</si>
  <si>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</si>
  <si>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4,05</t>
  </si>
  <si>
    <t>MARTELETE OU ROMPEDOR PNEUMÁTICO MANUAL, 28 KG, COM SILENCIADOR - CHP DIURNO. AF_07/2016</t>
  </si>
  <si>
    <t>14,08</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</si>
  <si>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</si>
  <si>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</si>
  <si>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</si>
  <si>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</si>
  <si>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</si>
  <si>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6,08</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</si>
  <si>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</si>
  <si>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</si>
  <si>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</si>
  <si>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</si>
  <si>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</si>
  <si>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13,03</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</si>
  <si>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</si>
  <si>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</si>
  <si>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</si>
  <si>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</si>
  <si>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77,13</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</si>
  <si>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</si>
  <si>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</si>
  <si>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</si>
  <si>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</si>
  <si>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21,68</t>
  </si>
  <si>
    <t>GRADE DE DISCO REBOCÁVEL COM 20 DISCOS 24" X 6 MM COM PNEUS PARA TRANSPORTE - CHP DIURNO. AF_06/2014</t>
  </si>
  <si>
    <t>3,17</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</si>
  <si>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</si>
  <si>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</si>
  <si>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</si>
  <si>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</si>
  <si>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</si>
  <si>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</si>
  <si>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</si>
  <si>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</si>
  <si>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</si>
  <si>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</si>
  <si>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</si>
  <si>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</si>
  <si>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</si>
  <si>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</si>
  <si>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</si>
  <si>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</si>
  <si>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</si>
  <si>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</si>
  <si>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3,57</t>
  </si>
  <si>
    <t>MISTURADOR DE ARGAMASSA, EIXO HORIZONTAL, CAPACIDADE DE MISTURA 300 KG, MOTOR ELÉTRICO POTÊNCIA 5 CV - CHP DIURNO. AF_06/2014</t>
  </si>
  <si>
    <t>MISTURADOR DE ARGAMASSA, EIXO HORIZONTAL, CAPACIDADE DE MISTURA 600 KG, MOTOR ELÉTRICO POTÊNCIA 7,5 CV - CHP DIURNO. AF_06/2014</t>
  </si>
  <si>
    <t>5,64</t>
  </si>
  <si>
    <t>MISTURADOR DE ARGAMASSA, EIXO HORIZONTAL, CAPACIDADE DE MISTURA 160 KG, MOTOR ELÉTRICO POTÊNCIA 3 CV - CHP DIURNO. AF_06/2014</t>
  </si>
  <si>
    <t>2,96</t>
  </si>
  <si>
    <t>PROJETOR DE ARGAMASSA, CAPACIDADE DE PROJEÇÃO 1,5 M3/H, ALCANCE DE 30 ATÉ 60 M, MOTOR ELÉTRICO POTÊNCIA 7,5 HP - CHP DIURNO. AF_06/2014</t>
  </si>
  <si>
    <t>12,62</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</si>
  <si>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</si>
  <si>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</si>
  <si>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1,50</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</si>
  <si>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</si>
  <si>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</si>
  <si>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</si>
  <si>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2,17</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</si>
  <si>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</si>
  <si>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</si>
  <si>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</si>
  <si>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</si>
  <si>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4,06</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</si>
  <si>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</si>
  <si>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</si>
  <si>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</si>
  <si>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</si>
  <si>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</si>
  <si>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</si>
  <si>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</si>
  <si>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</si>
  <si>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</si>
  <si>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</si>
  <si>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1,70</t>
  </si>
  <si>
    <t>PERFURATRIZ MANUAL, TORQUE MÁXIMO 83 N.M, POTÊNCIA 5 CV, COM DIÂMETRO MÁXIMO 4" - CHP DIURNO. AF_06/2015</t>
  </si>
  <si>
    <t>7,50</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</si>
  <si>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</si>
  <si>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</si>
  <si>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</si>
  <si>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16,33</t>
  </si>
  <si>
    <t>BOMBA CENTRÍFUGA MONOESTÁGIO COM MOTOR ELÉTRICO MONOFÁSICO, POTÊNCIA 15 HP, DIÂMETRO DO ROTOR 173 MM, HM/Q = 30 MCA / 90 M3/H A 45 MCA / 55 M3/H - CHP DIURNO. AF_06/2015</t>
  </si>
  <si>
    <t>9,33</t>
  </si>
  <si>
    <t>BOMBA DE PROJEÇÃO DE CONCRETO SECO, POTÊNCIA 10 CV, VAZÃO 3 M3/H - CHP DIURNO. AF_06/2015</t>
  </si>
  <si>
    <t>BOMBA DE PROJEÇÃO DE CONCRETO SECO, POTÊNCIA 10 CV, VAZÃO 6 M3/H - CHP DIURNO. AF_06/2015</t>
  </si>
  <si>
    <t>12,24</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</si>
  <si>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</si>
  <si>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</si>
  <si>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</si>
  <si>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</si>
  <si>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</si>
  <si>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</si>
  <si>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19,62</t>
  </si>
  <si>
    <t>COMPRESSOR DE AR REBOCAVEL, VAZÃO 250 PCM, PRESSAO DE TRABALHO 102 PSI, MOTOR A DIESEL POTÊNCIA 81 CV - CHP DIURNO. AF_06/2015</t>
  </si>
  <si>
    <t>50,92</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</si>
  <si>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</si>
  <si>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</si>
  <si>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</si>
  <si>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</si>
  <si>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</si>
  <si>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7,99</t>
  </si>
  <si>
    <t>CORTADORA DE PISO COM MOTOR 4 TEMPOS A GASOLINA, POTÊNCIA DE 13 HP, COM DISCO DE CORTE DIAMANTADO SEGMENTADO PARA CONCRETO, DIÂMETRO DE 350 MM, FURO DE 1" (14 X 1") - CHP DIURNO. AF_08/2015</t>
  </si>
  <si>
    <t>18,32</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</si>
  <si>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</si>
  <si>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</si>
  <si>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19,05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</si>
  <si>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</si>
  <si>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</si>
  <si>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</si>
  <si>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15,15</t>
  </si>
  <si>
    <t>DISTRIBUIDOR DE AGREGADOS REBOCAVEL, CAPACIDADE 1,9 M³, LARGURA DE TRABALHO 3,66 M - CHP DIURNO. AF_11/2015</t>
  </si>
  <si>
    <t>8,00</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</si>
  <si>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</si>
  <si>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</si>
  <si>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2,36</t>
  </si>
  <si>
    <t>DOSADOR DE AREIA, CAPACIDADE DE 26 LITROS - CHP DIURNO. AF_11/2015</t>
  </si>
  <si>
    <t>0,18</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</si>
  <si>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</si>
  <si>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</si>
  <si>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</si>
  <si>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</si>
  <si>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</si>
  <si>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13,05</t>
  </si>
  <si>
    <t>MARTELO PERFURADOR PNEUMÁTICO MANUAL, HASTE 25 X 75 MM, 21 KG - CHP DIURNO. AF_12/2015</t>
  </si>
  <si>
    <t>14,19</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</si>
  <si>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</si>
  <si>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</si>
  <si>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</si>
  <si>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</si>
  <si>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13,20</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</si>
  <si>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</si>
  <si>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</si>
  <si>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MÁQUINA JATO DE PRESSAO PORTÁTIL, CAMARA DE 1 SAIDA, CAPACIDADE 280 L, DIAMETRO 670 MM, BICO DE JATO CURTO VENTURI DE 5/16'' , MANGUEIRA DE 1'' COM COMPRESSOR DE AR REBOCÁVEL 189 PCM E MOTOR DIESEL 63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</si>
  <si>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</si>
  <si>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</si>
  <si>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</si>
  <si>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</si>
  <si>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</si>
  <si>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</si>
  <si>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</si>
  <si>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</si>
  <si>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</si>
  <si>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COLETADO</t>
  </si>
  <si>
    <t>0,07</t>
  </si>
  <si>
    <t>GRUA ASCENCIONAL, LANCA DE 42 M, CAPACIDADE DE 1,5 T A 30 M, ALTURA ATE 39 M - CHP DIURNO. AF_08/2016</t>
  </si>
  <si>
    <t>PULVERIZADOR DE TINTA ELÉTRICO/MÁQUINA DE PINTURA AIRLESS, VAZÃO 2 L/MIN - CHP DIURNO. AF_08/2016</t>
  </si>
  <si>
    <t>19,03</t>
  </si>
  <si>
    <t>MARTELO DEMOLIDOR PNEUMÁTICO MANUAL, 32 KG - CHP DIURNO. AF_09/2016</t>
  </si>
  <si>
    <t>13,66</t>
  </si>
  <si>
    <t>COMPACTADOR DE SOLOS DE PERCUSÃO (SOQUETE) COM MOTOR A GASOLINA, POTÊNCIA 3 CV - CHP DIURNO. AF_09/2016</t>
  </si>
  <si>
    <t>RÉGUA VIBRATÓRIA DUPLA PARA CONCRETO, PESO DE 60KG, COMPRIMENTO 4 M, COM MOTOR A GASOLINA, POTÊNCIA 5,5 HP - CHP DIURNO. AF_09/2016</t>
  </si>
  <si>
    <t>7,81</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</si>
  <si>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</si>
  <si>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</si>
  <si>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</si>
  <si>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</si>
  <si>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</si>
  <si>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</si>
  <si>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</si>
  <si>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</si>
  <si>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</si>
  <si>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</si>
  <si>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</si>
  <si>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165,56</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</si>
  <si>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</si>
  <si>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</si>
  <si>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</si>
  <si>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</si>
  <si>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</si>
  <si>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PERFURATRIZ ROTATIVA SOBRE ESTEIRA, TORQUE MAXIMO 2500 KGM, POTENCIA 110 HP, MOTOR DIESEL- CHP DIURNO. AF_05/2017</t>
  </si>
  <si>
    <t>1,38</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</si>
  <si>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</si>
  <si>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</si>
  <si>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LAVADORA DE ALTA PRESSAO (LAVA-JATO) PARA AGUA FRIA, PRESSAO DE OPERACAO ENTRE 1400 E 1900 LIB/POL2, VAZAO MAXIMA ENTRE 400 E 700 L/H - CHP DIURNO. AF_04/2019</t>
  </si>
  <si>
    <t>1,52</t>
  </si>
  <si>
    <t>USINA DE MISTURA ASFÁLTICA À QUENTE, TIPO CONTRA FLUXO, PROD 100 A 140 TON/HORA - CHP DIURNO. AF_12/2019</t>
  </si>
  <si>
    <t>USINA DE ASFALTO, TIPO GRAVIMÉTRICA, PROD 150 TON/HORA - CHP DIURNO. AF_12/2019</t>
  </si>
  <si>
    <t>MARTELO DEMOLIDOR ELÉTRICO, COM POTÊNCIA DE 2.000 W, 1.000 IMPACTOS POR MINUTO, PESO DE 30 KG - CHP DIURNO. AF_01/2021</t>
  </si>
  <si>
    <t>13,33</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</si>
  <si>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</si>
  <si>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</si>
  <si>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</si>
  <si>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33,23</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</si>
  <si>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</si>
  <si>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</si>
  <si>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</si>
  <si>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</si>
  <si>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0,19</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</si>
  <si>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</si>
  <si>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</si>
  <si>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</si>
  <si>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</si>
  <si>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2,89</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</si>
  <si>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</si>
  <si>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</si>
  <si>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</si>
  <si>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</si>
  <si>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</si>
  <si>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6,20</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</si>
  <si>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</si>
  <si>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</si>
  <si>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</si>
  <si>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40,51</t>
  </si>
  <si>
    <t>USINA DE LAMA ASFÁLTICA, PROD 30 A 50 T/H, SILO DE AGREGADO 7 M3, RESERVATÓRIOS PARA EMULSÃO E ÁGUA DE 2,3 M3 CADA, MISTURADOR TIPO PUG MILL A SER MONTADO SOBRE CAMINHÃO - CHI DIURNO. AF_10/2014</t>
  </si>
  <si>
    <t>30,94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</si>
  <si>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</si>
  <si>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</si>
  <si>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</si>
  <si>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</si>
  <si>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</si>
  <si>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1,97</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</si>
  <si>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</si>
  <si>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</si>
  <si>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</si>
  <si>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</si>
  <si>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</si>
  <si>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</si>
  <si>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3,33</t>
  </si>
  <si>
    <t>CAMINHÃO BASCULANTE 6 M3, PESO BRUTO TOTAL 16.000 KG, CARGA ÚTIL MÁXIMA 13.071 KG, DISTÂNCIA ENTRE EIXOS 4,80 M, POTÊNCIA 230 CV INCLUSIVE CAÇAMBA METÁLICA - CHI DIURNO. AF_06/2014</t>
  </si>
  <si>
    <t>32,16</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</si>
  <si>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</si>
  <si>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</si>
  <si>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</si>
  <si>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4,10</t>
  </si>
  <si>
    <t>MOTOBOMBA TRASH (PARA ÁGUA SUJA) AUTO ESCORVANTE, MOTOR GASOLINA DE 6,41 HP, DIÂMETROS DE SUCÇÃO X RECALQUE: 3" X 3", HM/Q = 10 MCA / 60 M3/H A 23 MCA / 0 M3/H - CHI DIURNO. AF_10/2014</t>
  </si>
  <si>
    <t>0,23</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</si>
  <si>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</si>
  <si>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</si>
  <si>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</si>
  <si>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4,74</t>
  </si>
  <si>
    <t>GRUPO DE SOLDAGEM COM GERADOR A DIESEL 60 CV PARA SOLDA ELÉTRICA, SOBRE 04 RODAS, COM MOTOR 4 CILINDROS 600 A - CHI DIURNO. AF_02/2016</t>
  </si>
  <si>
    <t>26,46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</si>
  <si>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</si>
  <si>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</si>
  <si>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0,36</t>
  </si>
  <si>
    <t>MISTURADOR DE ARGAMASSA, EIXO HORIZONTAL, CAPACIDADE DE MISTURA 300 KG, MOTOR ELÉTRICO POTÊNCIA 5 CV - CHI DIURNO. AF_06/2014</t>
  </si>
  <si>
    <t>0,71</t>
  </si>
  <si>
    <t>MISTURADOR DE ARGAMASSA, EIXO HORIZONTAL, CAPACIDADE DE MISTURA 600 KG, MOTOR ELÉTRICO POTÊNCIA 7,5 CV - CHI DIURNO. AF_06/2014</t>
  </si>
  <si>
    <t>0,85</t>
  </si>
  <si>
    <t>MISTURADOR DE ARGAMASSA, EIXO HORIZONTAL, CAPACIDADE DE MISTURA 160 KG, MOTOR ELÉTRICO POTÊNCIA 3 CV - CHI DIURNO. AF_06/2014</t>
  </si>
  <si>
    <t>0,67</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</si>
  <si>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</si>
  <si>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</si>
  <si>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</si>
  <si>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0,26</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</si>
  <si>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</si>
  <si>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</si>
  <si>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</si>
  <si>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0,30</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</si>
  <si>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</si>
  <si>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</si>
  <si>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</si>
  <si>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</si>
  <si>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</si>
  <si>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1,09</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</si>
  <si>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</si>
  <si>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</si>
  <si>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</si>
  <si>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</si>
  <si>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</si>
  <si>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</si>
  <si>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1,33</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</si>
  <si>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</si>
  <si>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</si>
  <si>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</si>
  <si>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0,40</t>
  </si>
  <si>
    <t>PERFURATRIZ MANUAL, TORQUE MÁXIMO 83 N.M, POTÊNCIA 5 CV, COM DIÂMETRO MÁXIMO 4" - CHI DIURNO. AF_06/2015</t>
  </si>
  <si>
    <t>2,33</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</si>
  <si>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</si>
  <si>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</si>
  <si>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3,39</t>
  </si>
  <si>
    <t>BOMBA TRIPLEX, PARA INJEÇÃO DE NATA DE CIMENTO, VAZÃO MÁXIMA DE 100 LITROS/MINUTO, PRESSÃO MÁXIMA DE 70 BAR - CHI DIURNO. AF_06/2015</t>
  </si>
  <si>
    <t>5,06</t>
  </si>
  <si>
    <t>BOMBA CENTRÍFUGA MONOESTÁGIO COM MOTOR ELÉTRICO MONOFÁSICO, POTÊNCIA 15 HP, DIÂMETRO DO ROTOR 173 MM, HM/Q = 30 MCA / 90 M3/H A 45 MCA / 55 M3/H - CHI DIURNO. AF_06/2015</t>
  </si>
  <si>
    <t>0,68</t>
  </si>
  <si>
    <t>BOMBA DE PROJEÇÃO DE CONCRETO SECO, POTÊNCIA 10 CV, VAZÃO 3 M3/H - CHI DIURNO. AF_06/2015</t>
  </si>
  <si>
    <t>3,30</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</si>
  <si>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</si>
  <si>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</si>
  <si>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5,28</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</si>
  <si>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</si>
  <si>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</si>
  <si>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</si>
  <si>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</si>
  <si>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</si>
  <si>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4,46</t>
  </si>
  <si>
    <t>COMPRESSOR DE AR REBOCAVEL, VAZÃO 250 PCM, PRESSAO DE TRABALHO 102 PSI, MOTOR A DIESEL POTÊNCIA 81 CV - CHI DIURNO. AF_06/2015</t>
  </si>
  <si>
    <t>4,47</t>
  </si>
  <si>
    <t>COMPRESSOR DE AR REBOCÁVEL, VAZÃO 748 PCM, PRESSÃO EFETIVA DE TRABALHO 102 PSI, MOTOR DIESEL, POTÊNCIA 210 CV - CHI DIURNO. AF_06/2015</t>
  </si>
  <si>
    <t>11,37</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</si>
  <si>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</si>
  <si>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</si>
  <si>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</si>
  <si>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</si>
  <si>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0,89</t>
  </si>
  <si>
    <t>CAMINHÃO BASCULANTE 10 M3, TRUCADO CABINE SIMPLES, PESO BRUTO TOTAL 23.000 KG, CARGA ÚTIL MÁXIMA 15.935 KG, DISTÂNCIA ENTRE EIXOS 4,80 M, POTÊNCIA 230 CV INCLUSIVE CAÇAMBA METÁLICA - CHI DIURNO. AF_06/2014</t>
  </si>
  <si>
    <t>34,74</t>
  </si>
  <si>
    <t>CAMINHÃO TOCO, PBT 14.300 KG, CARGA ÚTIL MÁX. 9.710 KG, DIST. ENTRE EIXOS 3,56 M, POTÊNCIA 185 CV, INCLUSIVE CARROCERIA FIXA ABERTA DE MADEIRA P/ TRANSPORTE GERAL DE CARGA SECA, DIMEN. APROX. 2,50 X 6,50 X 0,50 M - CHI DIURNO. AF_06/2014</t>
  </si>
  <si>
    <t>27,91</t>
  </si>
  <si>
    <t>ESPARGIDOR DE ASFALTO PRESSURIZADO, TANQUE 6 M3 COM ISOLAÇÃO TÉRMICA, AQUECIDO COM 2 MAÇARICOS, COM BARRA ESPARGIDORA 3,60 M, MONTADO SOBRE CAMINHÃO  TOCO, PBT 14.300 KG, POTÊNCIA 185 CV - CHI DIURNO. AF_08/2015</t>
  </si>
  <si>
    <t>32,96</t>
  </si>
  <si>
    <t>COMPACTADOR DE SOLOS DE PERCUSSÃO (SOQUETE) COM MOTOR A GASOLINA 4 TEMPOS, POTÊNCIA 4 CV - CHI DIURNO. AF_08/2015</t>
  </si>
  <si>
    <t>13,19</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</si>
  <si>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</si>
  <si>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</si>
  <si>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</si>
  <si>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12,50</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</si>
  <si>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</si>
  <si>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</si>
  <si>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</si>
  <si>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0,79</t>
  </si>
  <si>
    <t>DOSADOR DE AREIA, CAPACIDADE DE 26 LITROS - CHI DIURNO. AF_11/2015</t>
  </si>
  <si>
    <t>0,08</t>
  </si>
  <si>
    <t>CAMINHONETE COM MOTOR A DIESEL, POTÊNCIA 180 CV, CABINE DUPLA, 4X4 - CHI DIURNO. AF_11/2015</t>
  </si>
  <si>
    <t>CAMINHONETE CABINE SIMPLES COM MOTOR 1.6 FLEX, CÂMBIO MANUAL, POTÊNCIA 101/104 CV, 2 PORTAS - CHI DIURNO. AF_11/2015</t>
  </si>
  <si>
    <t>15,60</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</si>
  <si>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</si>
  <si>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</si>
  <si>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</si>
  <si>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</si>
  <si>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</si>
  <si>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</si>
  <si>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0,33</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</si>
  <si>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</si>
  <si>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</si>
  <si>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</si>
  <si>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12,26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</si>
  <si>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</si>
  <si>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</si>
  <si>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MÁQUINA JATO DE PRESSAO PORTÁTIL, CAMARA DE 1 SAIDA, CAPACIDADE 280 L, DIAMETRO 670 MM, BICO DE JATO CURTO VENTURI DE 5/16'' , MANGUEIRA DE 1'' COM COMPRESSOR DE AR REBOCÁVEL 189 PCM E MOTOR DIESEL 63 CV - CHI DIURNO. AF_03/2016</t>
  </si>
  <si>
    <t>GERADOR PORTÁTIL MONOFÁSICO, POTÊNCIA 5500 VA, MOTOR A GASOLINA, POTÊNCIA DO MOTOR 13 CV - CHI DIURNO. AF_03/2016</t>
  </si>
  <si>
    <t>0,22</t>
  </si>
  <si>
    <t>GRUPO GERADOR REBOCÁVEL, POTÊNCIA 66 KVA, MOTOR A DIESEL - CHI DIURNO. AF_03/2016</t>
  </si>
  <si>
    <t>GRUPO GERADOR ESTACIONÁRIO, POTÊNCIA 150 KVA, MOTOR A DIESEL- CHI DIURNO. AF_03/2016</t>
  </si>
  <si>
    <t>4,22</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</si>
  <si>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</si>
  <si>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</si>
  <si>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</si>
  <si>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</si>
  <si>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</si>
  <si>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0,04</t>
  </si>
  <si>
    <t>GRUA ASCENCIONAL, LANÇA DE 42 M, CAPACIDADE DE 1,5 T A 30 M, ALTURA ATÉ 39 M - CHI DIURNO. AF_08/2016</t>
  </si>
  <si>
    <t>PULVERIZADOR DE TINTA ELÉTRICO/MÁQUINA DE PINTURA AIRLESS, VAZÃO 2 L/MIN - CHI DIURNO. AF_08/2016</t>
  </si>
  <si>
    <t>18,24</t>
  </si>
  <si>
    <t>MARTELO DEMOLIDOR PNEUMÁTICO MANUAL, 32 KG - CHI DIURNO. AF_09/2016</t>
  </si>
  <si>
    <t>11,92</t>
  </si>
  <si>
    <t>COMPACTADOR DE SOLOS DE PERCUSÃO (SOQUETE) COM MOTOR A GASOLINA, POTÊNCIA 3 CV - CHI DIURNO. AF_09/2016</t>
  </si>
  <si>
    <t>0,72</t>
  </si>
  <si>
    <t>RÉGUA VIBRATÓRIA DUPLA PARA CONCRETO, PESO DE 60KG, COMPRIMENTO 4 M, COM MOTOR A GASOLINA, POTÊNCIA 5,5 HP - CHI DIURNO. AF_09/2016</t>
  </si>
  <si>
    <t>0,45</t>
  </si>
  <si>
    <t>POLIDORA DE PISO (POLITRIZ), PESO DE 100KG, DIÂMETRO 450 MM, MOTOR ELÉTRICO, POTÊNCIA 4 HP - CHI DIURNO. AF_09/2016</t>
  </si>
  <si>
    <t>0,44</t>
  </si>
  <si>
    <t>DESEMPENADEIRA DE CONCRETO, PESO DE 75KG, 4 PÁS, MOTOR A GASOLINA, POTÊNCIA 5,5 HP - CHI DIURNO. AF_09/2016</t>
  </si>
  <si>
    <t>0,49</t>
  </si>
  <si>
    <t>PERFURATRIZ PNEUMATICA MANUAL DE PESO MEDIO, MARTELETE, 18KG, COMPRIMENTO MÁXIMO DE CURSO DE 6 M, DIAMETRO DO PISTAO DE 5,5 CM - CHI DIURNO. AF_11/2016</t>
  </si>
  <si>
    <t>11,64</t>
  </si>
  <si>
    <t>ROLO COMPACTADOR VIBRATORIO TANDEM, ACO LISO, POTENCIA 125 HP, PESO SEM/COM LASTRO 10,20/11,65 T, LARGURA DE TRABALHO 1,73 M - CHI DIURNO. AF_11/2016</t>
  </si>
  <si>
    <t>43,17</t>
  </si>
  <si>
    <t>PERFURATRIZ MANUAL, TORQUE MAXIMO 55 KGF.M, POTENCIA 5 CV, COM DIAMETRO MAXIMO 8 1/2" - CHI DIURNO. AF_11/2016</t>
  </si>
  <si>
    <t>17,59</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</si>
  <si>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</si>
  <si>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</si>
  <si>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52,06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</si>
  <si>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</si>
  <si>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</si>
  <si>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</si>
  <si>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</si>
  <si>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</si>
  <si>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</si>
  <si>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</si>
  <si>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</si>
  <si>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30,17</t>
  </si>
  <si>
    <t>MÁQUINA DEMARCADORA DE FAIXA DE TRÁFEGO À FRIO, AUTOPROPELIDA, POTÊNCIA 38 HP - CHI DIURNO. AF_07/2016</t>
  </si>
  <si>
    <t>MINIESCAVADEIRA SOBRE ESTEIRAS, POTENCIA LIQUIDA DE *30* HP, PESO OPERACIONAL DE *3.500* KG - CHI DIURNO. AF_04/2017</t>
  </si>
  <si>
    <t>PERFURATRIZ ROTATIVA SOBRE ESTEIRA, TORQUE MAXIMO 2500 KGM, POTENCIA 110 HP, MOTOR DIESEL - CHI DIURNO. AF_05/2017</t>
  </si>
  <si>
    <t>60,19</t>
  </si>
  <si>
    <t>0,16</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</si>
  <si>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</si>
  <si>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</si>
  <si>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0,14</t>
  </si>
  <si>
    <t>LAVADORA DE ALTA PRESSAO (LAVA-JATO) PARA AGUA FRIA, PRESSAO DE OPERACAO ENTRE 1400 E 1900 LIB/POL2, VAZAO MAXIMA ENTRE 400 E 700 L/H - CHI DIURNO. AF_04/2019</t>
  </si>
  <si>
    <t>0,24</t>
  </si>
  <si>
    <t>USINA DE MISTURA ASFÁLTICA À QUENTE, TIPO CONTRA FLUXO, PROD 100 A 140 TON/HORA - CHI DIURNO. AF_12/2019</t>
  </si>
  <si>
    <t>USINA DE ASFALTO, TIPO GRAVIMÉTRICA, PROD 150 TON/HORA - CHI DIURNO. AF_12/2019</t>
  </si>
  <si>
    <t>MARTELO DEMOLIDOR ELÉTRICO, COM POTÊNCIA DE 2.000 W, 1.000 IMPACTOS POR MINUTO, PESO DE 30 KG -  CHI DIURNO. AF_01/2021</t>
  </si>
  <si>
    <t>11,41</t>
  </si>
  <si>
    <t>ROLO COMPACTADOR VIBRATÓRIO PÉ DE CARNEIRO PARA SOLOS, POTÊNCIA 80 HP, PESO OPERACIONAL SEM/COM LASTRO 7,4 / 8,8 T, LARGURA DE TRABALHO 1,68 M - MANUTENÇÃO. AF_02/2016</t>
  </si>
  <si>
    <t>H</t>
  </si>
  <si>
    <t>23,52</t>
  </si>
  <si>
    <t>ESCAVADEIRA HIDRÁULICA SOBRE ESTEIRAS, CAÇAMBA 0,80 M3, PESO OPERACIONAL 17 T, POTENCIA BRUTA 111 HP - DEPRECIAÇÃO. AF_06/2014</t>
  </si>
  <si>
    <t>ESCAVADEIRA HIDRÁULICA SOBRE ESTEIRAS, CAÇAMBA 0,80 M3, PESO OPERACIONAL 17 T, POTENCIA BRUTA 111 HP - JUROS. AF_06/2014</t>
  </si>
  <si>
    <t>3,73</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</si>
  <si>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</si>
  <si>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</si>
  <si>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</si>
  <si>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1,53</t>
  </si>
  <si>
    <t>RETROESCAVADEIRA SOBRE RODAS COM CARREGADEIRA, TRAÇÃO 4X4, POTÊNCIA LÍQ. 88 HP, CAÇAMBA CARREG. CAP. MÍN. 1 M3, CAÇAMBA RETRO CAP. 0,26 M3, PESO OPERACIONAL MÍN. 6.674 KG, PROFUNDIDADE ESCAVAÇÃO MÁX. 4,37 M - MANUTENÇÃO. AF_06/2014</t>
  </si>
  <si>
    <t>19,67</t>
  </si>
  <si>
    <t>RETROESCAVADEIRA SOBRE RODAS COM CARREGADEIRA, TRAÇÃO 4X2, POTÊNCIA LÍQ. 79 HP, CAÇAMBA CARREG. CAP. MÍN. 1 M3, CAÇAMBA RETRO CAP. 0,20 M3, PESO OPERACIONAL MÍN. 6.570 KG, PROFUNDIDADE ESCAVAÇÃO MÁX. 4,37 M - MANUTENÇÃO. AF_06/2014</t>
  </si>
  <si>
    <t>17,49</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</si>
  <si>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</si>
  <si>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</si>
  <si>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22,62</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</si>
  <si>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</si>
  <si>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</si>
  <si>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6,87</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</si>
  <si>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</si>
  <si>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</si>
  <si>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19,51</t>
  </si>
  <si>
    <t>CAMINHÃO TOCO, PBT 16.000 KG, CARGA ÚTIL MÁX. 10.685 KG, DIST. ENTRE EIXOS 4,8 M, POTÊNCIA 189 CV, INCLUSIVE CARROCERIA FIXA ABERTA DE MADEIRA P/ TRANSPORTE GERAL DE CARGA SECA, DIMEN. APROX. 2,5 X 7,00 X 0,50 M - MANUTENÇÃO. AF_06/2014</t>
  </si>
  <si>
    <t>18,16</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</si>
  <si>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</si>
  <si>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</si>
  <si>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</si>
  <si>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</si>
  <si>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10,84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</si>
  <si>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</si>
  <si>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</si>
  <si>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</si>
  <si>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</si>
  <si>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148,58</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</si>
  <si>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</si>
  <si>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</si>
  <si>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</si>
  <si>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27,78</t>
  </si>
  <si>
    <t>ROLO COMPACTADOR VIBRATÓRIO TANDEM AÇO LISO, POTÊNCIA 58 HP, PESO SEM/COM LASTRO 6,5 / 9,4 T, LARGURA DE TRABALHO 1,2 M - MATERIAIS NA OPERAÇÃO. AF_06/2014</t>
  </si>
  <si>
    <t>28,37</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</si>
  <si>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</si>
  <si>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</si>
  <si>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</si>
  <si>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</si>
  <si>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</si>
  <si>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27,29</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</si>
  <si>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</si>
  <si>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</si>
  <si>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</si>
  <si>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19,76</t>
  </si>
  <si>
    <t>CAMINHÃO TOCO, PESO BRUTO TOTAL 16.000 KG, CARGA ÚTIL MÁXIMA DE 10.685 KG, DISTÂNCIA ENTRE EIXOS 4,80 M, POTÊNCIA 189 CV EXCLUSIVE CARROCERIA - MANUTENÇÃO. AF_06/2014</t>
  </si>
  <si>
    <t>16,64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</si>
  <si>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</si>
  <si>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</si>
  <si>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1,92</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</si>
  <si>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</si>
  <si>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</si>
  <si>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</si>
  <si>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</si>
  <si>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3,67</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</si>
  <si>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</si>
  <si>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</si>
  <si>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3,52</t>
  </si>
  <si>
    <t>TANQUE DE ASFALTO ESTACIONÁRIO COM SERPENTINA, CAPACIDADE 30.000 L - JUROS. AF_06/2014</t>
  </si>
  <si>
    <t>0,58</t>
  </si>
  <si>
    <t>TANQUE DE ASFALTO ESTACIONÁRIO COM SERPENTINA, CAPACIDADE 30.000 L - MANUTENÇÃO. AF_06/2014</t>
  </si>
  <si>
    <t>6,61</t>
  </si>
  <si>
    <t>TANQUE DE ASFALTO ESTACIONÁRIO COM SERPENTINA, CAPACIDADE 30.000 L - MATERIAIS NA OPERAÇÃO. AF_06/2014</t>
  </si>
  <si>
    <t>ROLO COMPACTADOR DE PNEUS ESTÁTICO, PRESSÃO VARIÁVEL, POTÊNCIA 111 HP, PESO SEM/COM LASTRO 9,5 / 26 T, LARGURA DE TRABALHO 1,90 M - DEPRECIAÇÃO. AF_07/2014</t>
  </si>
  <si>
    <t>28,25</t>
  </si>
  <si>
    <t>ROLO COMPACTADOR DE PNEUS ESTÁTICO, PRESSÃO VARIÁVEL, POTÊNCIA 111 HP, PESO SEM/COM LASTRO 9,5 / 26 T, LARGURA DE TRABALHO 1,90 M - JUROS. AF_07/2014</t>
  </si>
  <si>
    <t>3,92</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</si>
  <si>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</si>
  <si>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</si>
  <si>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0,21</t>
  </si>
  <si>
    <t>MOTOBOMBA TRASH (PARA ÁGUA SUJA) AUTO ESCORVANTE, MOTOR GASOLINA DE 6,41 HP, DIÂMETROS DE SUCÇÃO X RECALQUE: 3" X 3", HM/Q = 10 MCA / 60 M3/H A 23 MCA / 0 M3/H - JUROS. AF_10/2014</t>
  </si>
  <si>
    <t>0,02</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</si>
  <si>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</si>
  <si>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</si>
  <si>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</si>
  <si>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</si>
  <si>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3,48</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</si>
  <si>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</si>
  <si>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</si>
  <si>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</si>
  <si>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14,92</t>
  </si>
  <si>
    <t>CAMINHÃO BASCULANTE 6 M3 TOCO, PESO BRUTO TOTAL 16.000 KG, CARGA ÚTIL MÁXIMA 11.130 KG, DISTÂNCIA ENTRE EIXOS 5,36 M, POTÊNCIA 185 CV, INCLUSIVE CAÇAMBA METÁLICA - JUROS. AF_06/2014</t>
  </si>
  <si>
    <t>2,75</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</si>
  <si>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</si>
  <si>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</si>
  <si>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</si>
  <si>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13,52</t>
  </si>
  <si>
    <t>TRATOR DE PNEUS, POTÊNCIA 122 CV, TRAÇÃO 4X4, PESO COM LASTRO DE 4.510 KG - JUROS. AF_06/2014</t>
  </si>
  <si>
    <t>1,87</t>
  </si>
  <si>
    <t>TRATOR DE PNEUS, POTÊNCIA 122 CV, TRAÇÃO 4X4, PESO COM LASTRO DE 4.510 KG - MANUTENÇÃO. AF_06/2014</t>
  </si>
  <si>
    <t>14,79</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</si>
  <si>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</si>
  <si>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</si>
  <si>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36,57</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</si>
  <si>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</si>
  <si>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</si>
  <si>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</si>
  <si>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35,00</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</si>
  <si>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</si>
  <si>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</si>
  <si>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3,19</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</si>
  <si>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</si>
  <si>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</si>
  <si>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</si>
  <si>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</si>
  <si>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</si>
  <si>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5,45</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</si>
  <si>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</si>
  <si>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</si>
  <si>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</si>
  <si>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</si>
  <si>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1,73</t>
  </si>
  <si>
    <t>GRADE DE DISCO REBOCÁVEL COM 20 DISCOS 24" X 6 MM COM PNEUS PARA TRANSPORTE - MANUTENÇÃO. AF_06/2014</t>
  </si>
  <si>
    <t>1,20</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</si>
  <si>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</si>
  <si>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</si>
  <si>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27,65</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</si>
  <si>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</si>
  <si>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</si>
  <si>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</si>
  <si>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1,96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</si>
  <si>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</si>
  <si>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</si>
  <si>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1,57</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</si>
  <si>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</si>
  <si>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</si>
  <si>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</si>
  <si>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4,02</t>
  </si>
  <si>
    <t>GRUPO GERADOR ESTACIONÁRIO, MOTOR DIESEL POTÊNCIA 170 KVA - MANUTENÇÃO. AF_02/2016</t>
  </si>
  <si>
    <t>3,59</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</si>
  <si>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</si>
  <si>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</si>
  <si>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</si>
  <si>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2,61</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</si>
  <si>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</si>
  <si>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</si>
  <si>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21,53</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</si>
  <si>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</si>
  <si>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</si>
  <si>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12,07</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</si>
  <si>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</si>
  <si>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</si>
  <si>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10,72</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</si>
  <si>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</si>
  <si>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</si>
  <si>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0,96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</si>
  <si>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</si>
  <si>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</si>
  <si>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</si>
  <si>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0,03</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</si>
  <si>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</si>
  <si>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</si>
  <si>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</si>
  <si>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0,64</t>
  </si>
  <si>
    <t>MISTURADOR DE ARGAMASSA, EIXO HORIZONTAL, CAPACIDADE DE MISTURA 300 KG, MOTOR ELÉTRICO POTÊNCIA 5 CV - JUROS. AF_06/2014</t>
  </si>
  <si>
    <t>MISTURADOR DE ARGAMASSA, EIXO HORIZONTAL, CAPACIDADE DE MISTURA 300 KG, MOTOR ELÉTRICO POTÊNCIA 5 CV - MANUTENÇÃO. AF_06/2014</t>
  </si>
  <si>
    <t>0,80</t>
  </si>
  <si>
    <t>MISTURADOR DE ARGAMASSA, EIXO HORIZONTAL, CAPACIDADE DE MISTURA 300 KG, MOTOR ELÉTRICO POTÊNCIA 5 CV - MATERIAIS NA OPERAÇÃO. AF_06/2014</t>
  </si>
  <si>
    <t>2,56</t>
  </si>
  <si>
    <t>MISTURADOR DE ARGAMASSA, EIXO HORIZONTAL, CAPACIDADE DE MISTURA 600 KG, MOTOR ELÉTRICO POTÊNCIA 7,5 CV - DEPRECIAÇÃO. AF_06/2014</t>
  </si>
  <si>
    <t>MISTURADOR DE ARGAMASSA, EIXO HORIZONTAL, CAPACIDADE DE MISTURA 600 KG, MOTOR ELÉTRICO POTÊNCIA 7,5 CV - JUROS. AF_06/2014</t>
  </si>
  <si>
    <t>0,09</t>
  </si>
  <si>
    <t>MISTURADOR DE ARGAMASSA, EIXO HORIZONTAL, CAPACIDADE DE MISTURA 600 KG, MOTOR ELÉTRICO POTÊNCIA 7,5 CV - MANUTENÇÃO. AF_06/2014</t>
  </si>
  <si>
    <t>0,95</t>
  </si>
  <si>
    <t>MISTURADOR DE ARGAMASSA, EIXO HORIZONTAL, CAPACIDADE DE MISTURA 600 KG, MOTOR ELÉTRICO POTÊNCIA 7,5 CV - MATERIAIS NA OPERAÇÃO. AF_06/2014</t>
  </si>
  <si>
    <t>3,84</t>
  </si>
  <si>
    <t>MISTURADOR DE ARGAMASSA, EIXO HORIZONTAL, CAPACIDADE DE MISTURA 160 KG, MOTOR ELÉTRICO POTÊNCIA 3 CV - DEPRECIAÇÃO. AF_06/2014</t>
  </si>
  <si>
    <t>0,60</t>
  </si>
  <si>
    <t>MISTURADOR DE ARGAMASSA, EIXO HORIZONTAL, CAPACIDADE DE MISTURA 160 KG, MOTOR ELÉTRICO POTÊNCIA 3 CV - JUROS. AF_06/2014</t>
  </si>
  <si>
    <t>MISTURADOR DE ARGAMASSA, EIXO HORIZONTAL, CAPACIDADE DE MISTURA 160 KG, MOTOR ELÉTRICO POTÊNCIA 3 CV - MANUTENÇÃO. AF_06/2014</t>
  </si>
  <si>
    <t>0,75</t>
  </si>
  <si>
    <t>MISTURADOR DE ARGAMASSA, EIXO HORIZONTAL, CAPACIDADE DE MISTURA 160 KG, MOTOR ELÉTRICO POTÊNCIA 3 CV - MATERIAIS NA OPERAÇÃO. AF_06/2014</t>
  </si>
  <si>
    <t>1,54</t>
  </si>
  <si>
    <t>PROJETOR DE ARGAMASSA, CAPACIDADE DE PROJEÇÃO 1,5 M3/H, ALCANCE DE 30 ATÉ 60 M, MOTOR ELÉTRICO POTÊNCIA 7,5 HP - DEPRECIAÇÃO. AF_06/2014</t>
  </si>
  <si>
    <t>3,94</t>
  </si>
  <si>
    <t>PROJETOR DE ARGAMASSA, CAPACIDADE DE PROJEÇÃO 1,5 M3/H, ALCANCE DE 30 ATÉ 60 M, MOTOR ELÉTRICO POTÊNCIA 7,5 HP - JUROS. AF_06/2014</t>
  </si>
  <si>
    <t>0,46</t>
  </si>
  <si>
    <t>PROJETOR DE ARGAMASSA, CAPACIDADE DE PROJEÇÃO 1,5 M3/H, ALCANCE DE 30 ATÉ 60 M, MOTOR ELÉTRICO POTÊNCIA 7,5 HP - MANUTENÇÃO. AF_06/2014</t>
  </si>
  <si>
    <t>4,32</t>
  </si>
  <si>
    <t>PROJETOR DE ARGAMASSA, CAPACIDADE DE PROJEÇÃO 1,5 M3/H, ALCANCE DE 30 ATÉ 60 M, MOTOR ELÉTRICO POTÊNCIA 7,5 HP - MATERIAIS NA OPERAÇÃO. AF_06/2014</t>
  </si>
  <si>
    <t>3,90</t>
  </si>
  <si>
    <t>PROJETOR DE ARGAMASSA, CAPACIDADE DE PROJEÇÃO 2 M3/H, ALCANCE ATÉ 50 M, MOTOR ELÉTRICO POTÊNCIA 7,5 HP - DEPRECIAÇÃO. AF_06/2014</t>
  </si>
  <si>
    <t>5,23</t>
  </si>
  <si>
    <t>PROJETOR DE ARGAMASSA, CAPACIDADE DE PROJEÇÃO 2 M3/H, ALCANCE ATÉ 50 M, MOTOR ELÉTRICO POTÊNCIA 7,5 HP - JUROS. AF_06/2014</t>
  </si>
  <si>
    <t>0,62</t>
  </si>
  <si>
    <t>PROJETOR DE ARGAMASSA, CAPACIDADE DE PROJEÇÃO 2 M3/H, ALCANCE ATÉ 50 M, MOTOR ELÉTRICO POTÊNCIA 7,5 HP - MANUTENÇÃO. AF_06/2014</t>
  </si>
  <si>
    <t>5,72</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</si>
  <si>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</si>
  <si>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</si>
  <si>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</si>
  <si>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</si>
  <si>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</si>
  <si>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</si>
  <si>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</si>
  <si>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1,02</t>
  </si>
  <si>
    <t>ESCAVADEIRA HIDRÁULICA SOBRE ESTEIRAS, CAÇAMBA 0,80 M3, PESO OPERACIONAL 17,8 T, POTÊNCIA LÍQUIDA 110 HP - DEPRECIAÇÃO. AF_10/2014</t>
  </si>
  <si>
    <t>ESCAVADEIRA HIDRÁULICA SOBRE ESTEIRAS, CAÇAMBA 0,80 M3, PESO OPERACIONAL 17,8 T, POTÊNCIA LÍQUIDA 110 HP - JUROS. AF_10/2014</t>
  </si>
  <si>
    <t>3,56</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</si>
  <si>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</si>
  <si>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</si>
  <si>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</si>
  <si>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</si>
  <si>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4,97</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</si>
  <si>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</si>
  <si>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</si>
  <si>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</si>
  <si>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14,55</t>
  </si>
  <si>
    <t>USINA DE LAMA ASFÁLTICA, PROD 30 A 50 T/H, SILO DE AGREGADO 7 M3, RESERVATÓRIOS PARA EMULSÃO E ÁGUA DE 2,3 M3 CADA, MISTURADOR TIPO PUG MILL A SER MONTADO SOBRE CAMINHÃO - JUROS. AF_10/2014</t>
  </si>
  <si>
    <t>3,05</t>
  </si>
  <si>
    <t>MOTOBOMBA CENTRÍFUGA, MOTOR A GASOLINA, POTÊNCIA 5,42 HP, BOCAIS 1 1/2" X 1", DIÂMETRO ROTOR 143 MM HM/Q = 6 MCA / 16,8 M3/H A 38 MCA / 6,6 M3/H - DEPRECIAÇÃO. AF_06/2014</t>
  </si>
  <si>
    <t>0,17</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</si>
  <si>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</si>
  <si>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</si>
  <si>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2,21</t>
  </si>
  <si>
    <t>GRADE DE DISCO CONTROLE REMOTO REBOCÁVEL, COM 24 DISCOS 24 X 6 MM COM PNEUS PARA TRANSPORTE - JUROS. AF_06/2014</t>
  </si>
  <si>
    <t>0,31</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</si>
  <si>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</si>
  <si>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</si>
  <si>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</si>
  <si>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13,99</t>
  </si>
  <si>
    <t>RETROESCAVADEIRA SOBRE RODAS COM CARREGADEIRA, TRAÇÃO 4X2, POTÊNCIA LÍQ. 79 HP, CAÇAMBA CARREG. CAP. MÍN. 1 M3, CAÇAMBA RETRO CAP. 0,20 M3, PESO OPERACIONAL MÍN. 6.570 KG, PROFUNDIDADE ESCAVAÇÃO MÁX. 4,37 M - JUROS. AF_06/2014</t>
  </si>
  <si>
    <t>1,89</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</si>
  <si>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</si>
  <si>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</si>
  <si>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</si>
  <si>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</si>
  <si>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</si>
  <si>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27,36</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</si>
  <si>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</si>
  <si>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</si>
  <si>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15,18</t>
  </si>
  <si>
    <t>RETROESCAVADEIRA SOBRE RODAS COM CARREGADEIRA, TRAÇÃO 4X4, POTÊNCIA LÍQ. 72 HP, CAÇAMBA CARREG. CAP. MÍN. 0,79 M3, CAÇAMBA RETRO CAP. 0,18 M3, PESO OPERACIONAL MÍN. 7.140 KG, PROFUNDIDADE ESCAVAÇÃO MÁX. 4,50 M - JUROS. AF_06/2014</t>
  </si>
  <si>
    <t>2,06</t>
  </si>
  <si>
    <t>TRATOR DE ESTEIRAS, POTÊNCIA 347 HP, PESO OPERACIONAL 38,5 T, COM LÂMINA 8,70 M3 - DEPRECIAÇÃO. AF_06/2014</t>
  </si>
  <si>
    <t>89,64</t>
  </si>
  <si>
    <t>TRATOR DE ESTEIRAS, POTÊNCIA 347 HP, PESO OPERACIONAL 38,5 T, COM LÂMINA 8,70 M3 - JUROS. AF_06/2014</t>
  </si>
  <si>
    <t>20,17</t>
  </si>
  <si>
    <t>VASSOURA MECÂNICA REBOCÁVEL COM ESCOVA CILÍNDRICA, LARGURA ÚTIL DE VARRIMENTO DE 2,44 M - DEPRECIAÇÃO. AF_06/2014</t>
  </si>
  <si>
    <t>2,55</t>
  </si>
  <si>
    <t>VASSOURA MECÂNICA REBOCÁVEL COM ESCOVA CILÍNDRICA, LARGURA ÚTIL DE VARRIMENTO DE 2,44 M - JUROS. AF_06/2014</t>
  </si>
  <si>
    <t>0,34</t>
  </si>
  <si>
    <t>TRATOR DE ESTEIRAS, POTÊNCIA 170 HP, PESO OPERACIONAL 19 T, CAÇAMBA 5,2 M3 - DEPRECIAÇÃO. AF_06/2014</t>
  </si>
  <si>
    <t>TRATOR DE ESTEIRAS, POTÊNCIA 170 HP, PESO OPERACIONAL 19 T, CAÇAMBA 5,2 M3 - JUROS. AF_06/2014</t>
  </si>
  <si>
    <t>6,12</t>
  </si>
  <si>
    <t>BOMBA SUBMERSÍVEL ELÉTRICA TRIFÁSICA, POTÊNCIA 2,96 HP, Ø ROTOR 144 MM SEMI-ABERTO, BOCAL DE SAÍDA Ø 2, HM/Q = 2 MCA / 38,8 M3/H A 28 MCA / 5 M3/H - DEPRECIAÇÃO. AF_06/2014</t>
  </si>
  <si>
    <t>0,27</t>
  </si>
  <si>
    <t>BOMBA SUBMERSÍVEL ELÉTRICA TRIFÁSICA, POTÊNCIA 2,96 HP, Ø ROTOR 144 MM SEMI-ABERTO, BOCAL DE SAÍDA Ø 2, HM/Q = 2 MCA / 38,8 M3/H A 28 MCA / 5 M3/H - JUROS. AF_06/2014</t>
  </si>
  <si>
    <t>TANQUE DE ASFALTO ESTACIONÁRIO COM MAÇARICO, CAPACIDADE 20.000 L - DEPRECIAÇÃO. AF_06/2014</t>
  </si>
  <si>
    <t>2,86</t>
  </si>
  <si>
    <t>TANQUE DE ASFALTO ESTACIONÁRIO COM MAÇARICO, CAPACIDADE 20.000 L - JUROS. AF_06/2014</t>
  </si>
  <si>
    <t>TANQUE DE ASFALTO ESTACIONÁRIO COM MAÇARICO, CAPACIDADE 20.000 L - MANUTENÇÃO. AF_06/2014</t>
  </si>
  <si>
    <t>5,37</t>
  </si>
  <si>
    <t>TANQUE DE ASFALTO ESTACIONÁRIO COM MAÇARICO, CAPACIDADE 20.000 L - MATERIAIS NA OPERAÇÃO. AF_06/2014</t>
  </si>
  <si>
    <t>TRATOR DE ESTEIRAS, POTÊNCIA 100 HP, PESO OPERACIONAL 9,4 T, COM LÂMINA 2,19 M3 - DEPRECIAÇÃO. AF_06/2014</t>
  </si>
  <si>
    <t>21,11</t>
  </si>
  <si>
    <t>TRATOR DE ESTEIRAS, POTÊNCIA 100 HP, PESO OPERACIONAL 9,4 T, COM LÂMINA 2,19 M3 - JUROS. AF_06/2014</t>
  </si>
  <si>
    <t>4,75</t>
  </si>
  <si>
    <t>TRATOR DE PNEUS, POTÊNCIA 85 CV, TRAÇÃO 4X4, PESO COM LASTRO DE 4.675 KG - DEPRECIAÇÃO. AF_06/2014</t>
  </si>
  <si>
    <t>9,91</t>
  </si>
  <si>
    <t>TRATOR DE PNEUS, POTÊNCIA 85 CV, TRAÇÃO 4X4, PESO COM LASTRO DE 4.675 KG - JUROS. AF_06/2014</t>
  </si>
  <si>
    <t>1,37</t>
  </si>
  <si>
    <t>PÁ CARREGADEIRA SOBRE RODAS, POTÊNCIA LÍQUIDA 128 HP, CAPACIDADE DA CAÇAMBA 1,7 A 2,8 M3, PESO OPERACIONAL 11632 KG - DEPRECIAÇÃO. AF_06/2014</t>
  </si>
  <si>
    <t>22,12</t>
  </si>
  <si>
    <t>PÁ CARREGADEIRA SOBRE RODAS, POTÊNCIA LÍQUIDA 128 HP, CAPACIDADE DA CAÇAMBA 1,7 A 2,8 M3, PESO OPERACIONAL 11632 KG - JUROS. AF_06/2014</t>
  </si>
  <si>
    <t>3,00</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</si>
  <si>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</si>
  <si>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</si>
  <si>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</si>
  <si>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18,08</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</si>
  <si>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</si>
  <si>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</si>
  <si>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</si>
  <si>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2,69</t>
  </si>
  <si>
    <t>BATE-ESTACAS POR GRAVIDADE, POTÊNCIA DE 160 HP, PESO DO MARTELO ATÉ 3 TONELADAS - MANUTENÇÃO. AF_11/2014</t>
  </si>
  <si>
    <t>16,08</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</si>
  <si>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</si>
  <si>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</si>
  <si>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0,98</t>
  </si>
  <si>
    <t>BETONEIRA CAPACIDADE NOMINAL DE 600 L, CAPACIDADE DE MISTURA 360 L, MOTOR ELÉTRICO TRIFÁSICO POTÊNCIA DE 4 CV, SEM CARREGADOR - JUROS. AF_11/2014</t>
  </si>
  <si>
    <t>0,11</t>
  </si>
  <si>
    <t>BETONEIRA CAPACIDADE NOMINAL DE 600 L, CAPACIDADE DE MISTURA 360 L, MOTOR ELÉTRICO TRIFÁSICO POTÊNCIA DE 4 CV, SEM CARREGADOR - MANUTENÇÃO. AF_11/2014</t>
  </si>
  <si>
    <t>0,92</t>
  </si>
  <si>
    <t>BETONEIRA CAPACIDADE NOMINAL DE 600 L, CAPACIDADE DE MISTURA 360 L, MOTOR ELÉTRICO TRIFÁSICO POTÊNCIA DE 4 CV, SEM CARREGADOR - MATERIAIS NA OPERAÇÃO. AF_11/2014</t>
  </si>
  <si>
    <t>2,05</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</si>
  <si>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</si>
  <si>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</si>
  <si>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</si>
  <si>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</si>
  <si>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13,26</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</si>
  <si>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</si>
  <si>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</si>
  <si>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</si>
  <si>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</si>
  <si>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30,97</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</si>
  <si>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</si>
  <si>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</si>
  <si>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</si>
  <si>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</si>
  <si>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10,80</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</si>
  <si>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</si>
  <si>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</si>
  <si>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</si>
  <si>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</si>
  <si>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</si>
  <si>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</si>
  <si>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8,85</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</si>
  <si>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</si>
  <si>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</si>
  <si>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58,09</t>
  </si>
  <si>
    <t>GUINDAUTO HIDRÁULICO, CAPACIDADE MÁXIMA DE CARGA 6200 KG, MOMENTO MÁXIMO DE CARGA 11,7 TM, ALCANCE MÁXIMO HORIZONTAL 9,70 M, INCLUSIVE CAMINHÃO TOCO PBT 16.000 KG, POTÊNCIA DE 189 CV - DEPRECIAÇÃO. AF_06/2014</t>
  </si>
  <si>
    <t>11,71</t>
  </si>
  <si>
    <t>GUINDAUTO HIDRÁULICO, CAPACIDADE MÁXIMA DE CARGA 6200 KG, MOMENTO MÁXIMO DE CARGA 11,7 TM, ALCANCE MÁXIMO HORIZONTAL 9,70 M, INCLUSIVE CAMINHÃO TOCO PBT 16.000 KG, POTÊNCIA DE 189 CV - JUROS. AF_06/2014</t>
  </si>
  <si>
    <t>2,45</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</si>
  <si>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</si>
  <si>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</si>
  <si>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9,69</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</si>
  <si>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</si>
  <si>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</si>
  <si>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0,78</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</si>
  <si>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</si>
  <si>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</si>
  <si>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5,36</t>
  </si>
  <si>
    <t>GUINDASTE HIDRÁULICO AUTOPROPELIDO, COM LANÇA TELESCÓPICA 28,80 M, CAPACIDADE MÁXIMA 30 T, POTÊNCIA 97 KW, TRAÇÃO 4 X 4 - IMPOSTOS E SEGUROS. AF_11/2014</t>
  </si>
  <si>
    <t>2,08</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</si>
  <si>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</si>
  <si>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</si>
  <si>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19,88</t>
  </si>
  <si>
    <t>BETONEIRA CAPACIDADE NOMINAL DE 600 L, CAPACIDADE DE MISTURA 440 L, MOTOR A DIESEL POTÊNCIA 10 HP, COM CARREGADOR - DEPRECIAÇÃO. AF_11/2014</t>
  </si>
  <si>
    <t>1,19</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</si>
  <si>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</si>
  <si>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</si>
  <si>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1,12</t>
  </si>
  <si>
    <t>BETONEIRA CAPACIDADE NOMINAL DE 600 L, CAPACIDADE DE MISTURA 440 L, MOTOR A DIESEL POTÊNCIA 10 HP, COM CARREGADOR - MATERIAIS NA OPERAÇÃO. AF_11/2014</t>
  </si>
  <si>
    <t>5,82</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</si>
  <si>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</si>
  <si>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</si>
  <si>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</si>
  <si>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</si>
  <si>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</si>
  <si>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</si>
  <si>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</si>
  <si>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</si>
  <si>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25,83</t>
  </si>
  <si>
    <t>CAMINHÃO BASCULANTE 18 M3, COM CAVALO MECÂNICO DE CAPACIDADE MÁXIMA DE TRAÇÃO COMBINADO DE 45000 KG, POTÊNCIA 330 CV, INCLUSIVE SEMIREBOQUE COM CAÇAMBA METÁLICA - JUROS. AF_12/2014</t>
  </si>
  <si>
    <t>4,77</t>
  </si>
  <si>
    <t>CAMINHÃO BASCULANTE 18 M3, COM CAVALO MECÂNICO DE CAPACIDADE MÁXIMA DE TRAÇÃO COMBINADO DE 45000 KG, POTÊNCIA 330 CV, INCLUSIVE SEMIREBOQUE COM CAÇAMBA METÁLICA - IMPOSTOS E SEGUROS. AF_12/2014</t>
  </si>
  <si>
    <t>1,86</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</si>
  <si>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</si>
  <si>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</si>
  <si>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</si>
  <si>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</si>
  <si>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</si>
  <si>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0,28</t>
  </si>
  <si>
    <t>VIBRADOR DE IMERSÃO, DIÂMETRO DE PONTEIRA 45MM, MOTOR ELÉTRICO TRIFÁSICO POTÊNCIA DE 2 CV - MATERIAIS NA OPERAÇÃO. AF_06/2015</t>
  </si>
  <si>
    <t>PERFURATRIZ MANUAL, TORQUE MÁXIMO 83 N.M, POTÊNCIA 5 CV, COM DIÂMETRO MÁXIMO 4" - DEPRECIAÇÃO. AF_06/2015</t>
  </si>
  <si>
    <t>2,09</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</si>
  <si>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</si>
  <si>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</si>
  <si>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</si>
  <si>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</si>
  <si>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28,05</t>
  </si>
  <si>
    <t>PERFURATRIZ SOBRE ESTEIRA, TORQUE MÁXIMO 600 KGF, PESO MÉDIO 1000 KG, POTÊNCIA 20 HP, DIÂMETRO MÁXIMO 10" - JUROS. AF_06/2015</t>
  </si>
  <si>
    <t>3,99</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</si>
  <si>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</si>
  <si>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</si>
  <si>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10,39</t>
  </si>
  <si>
    <t>MISTURADOR DUPLO HORIZONTAL DE ALTA TURBULÊNCIA, CAPACIDADE / VOLUME 2 X 500 LITROS, MOTORES ELÉTRICOS MÍNIMO 5 CV CADA, PARA NATA CIMENTO, ARGAMASSA E OUTROS - DEPRECIAÇÃO. AF_06/2015</t>
  </si>
  <si>
    <t>3,03</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</si>
  <si>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</si>
  <si>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</si>
  <si>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</si>
  <si>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5,13</t>
  </si>
  <si>
    <t>BOMBA TRIPLEX, PARA INJEÇÃO DE NATA DE CIMENTO, VAZÃO MÁXIMA DE 100 LITROS/MINUTO, PRESSÃO MÁXIMA DE 70 BAR - DEPRECIAÇÃO. AF_06/2015</t>
  </si>
  <si>
    <t>4,53</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</si>
  <si>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</si>
  <si>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</si>
  <si>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4,96</t>
  </si>
  <si>
    <t>BOMBA TRIPLEX, PARA INJEÇÃO DE NATA DE CIMENTO, VAZÃO MÁXIMA DE 100 LITROS/MINUTO, PRESSÃO MÁXIMA DE 70 BAR - MATERIAIS NA OPERAÇÃO. AF_06/2015</t>
  </si>
  <si>
    <t>6,31</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</si>
  <si>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</si>
  <si>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</si>
  <si>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</si>
  <si>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</si>
  <si>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</si>
  <si>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2,95</t>
  </si>
  <si>
    <t>BOMBA DE PROJEÇÃO DE CONCRETO SECO, POTÊNCIA 10 CV, VAZÃO 3 M3/H - JUROS. AF_06/2015</t>
  </si>
  <si>
    <t>0,35</t>
  </si>
  <si>
    <t>BOMBA DE PROJEÇÃO DE CONCRETO SECO, POTÊNCIA 10 CV, VAZÃO 3 M3/H - MANUTENÇÃO. AF_06/2015</t>
  </si>
  <si>
    <t>BOMBA DE PROJEÇÃO DE CONCRETO SECO, POTÊNCIA 10 CV, VAZÃO 3 M3/H - MATERIAIS NA OPERAÇÃO. AF_06/2015</t>
  </si>
  <si>
    <t>5,25</t>
  </si>
  <si>
    <t>BOMBA DE PROJEÇÃO DE CONCRETO SECO, POTÊNCIA 10 CV, VAZÃO 6 M3/H - DEPRECIAÇÃO. AF_06/2015</t>
  </si>
  <si>
    <t>3,16</t>
  </si>
  <si>
    <t>BOMBA DE PROJEÇÃO DE CONCRETO SECO, POTÊNCIA 10 CV, VAZÃO 6 M3/H - JUROS. AF_06/2015</t>
  </si>
  <si>
    <t>0,37</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</si>
  <si>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</si>
  <si>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</si>
  <si>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</si>
  <si>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</si>
  <si>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0,54</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</si>
  <si>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</si>
  <si>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</si>
  <si>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10,25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</si>
  <si>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</si>
  <si>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</si>
  <si>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</si>
  <si>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</si>
  <si>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</si>
  <si>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</si>
  <si>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9,58</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</si>
  <si>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</si>
  <si>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</si>
  <si>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</si>
  <si>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</si>
  <si>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2,82</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</si>
  <si>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</si>
  <si>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</si>
  <si>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38,99</t>
  </si>
  <si>
    <t>MINICARREGADEIRA SOBRE RODAS, POTÊNCIA LÍQUIDA DE 47 HP, CAPACIDADE NOMINAL DE OPERAÇÃO DE 646 KG - DEPRECIAÇÃO. AF_06/2015</t>
  </si>
  <si>
    <t>MINICARREGADEIRA SOBRE RODAS, POTÊNCIA LÍQUIDA DE 47 HP, CAPACIDADE NOMINAL DE OPERAÇÃO DE 646 KG - JUROS. AF_06/2015</t>
  </si>
  <si>
    <t>1,18</t>
  </si>
  <si>
    <t>MINICARREGADEIRA SOBRE RODAS, POTÊNCIA LÍQUIDA DE 47 HP, CAPACIDADE NOMINAL DE OPERAÇÃO DE 646 KG - MANUTENÇÃO. AF_06/2015</t>
  </si>
  <si>
    <t>14,67</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</si>
  <si>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</si>
  <si>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</si>
  <si>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2,93</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</si>
  <si>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</si>
  <si>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</si>
  <si>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</si>
  <si>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</si>
  <si>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4,91</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</si>
  <si>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</si>
  <si>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</si>
  <si>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3,93</t>
  </si>
  <si>
    <t>COMPRESSOR DE AR REBOCAVEL, VAZÃO 250 PCM, PRESSAO DE TRABALHO 102 PSI, MOTOR A DIESEL POTÊNCIA 81 CV - JUROS. AF_06/2015</t>
  </si>
  <si>
    <t>COMPRESSOR DE AR REBOCAVEL, VAZÃO 250 PCM, PRESSAO DE TRABALHO 102 PSI, MOTOR A DIESEL POTÊNCIA 81 CV - MANUTENÇÃO. AF_06/2015</t>
  </si>
  <si>
    <t>4,92</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</si>
  <si>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</si>
  <si>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</si>
  <si>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</si>
  <si>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</si>
  <si>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</si>
  <si>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</si>
  <si>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4,66</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</si>
  <si>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</si>
  <si>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</si>
  <si>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</si>
  <si>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</si>
  <si>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</si>
  <si>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13,65</t>
  </si>
  <si>
    <t>CAMINHÃO TRUCADO (C/ TERCEIRO EIXO) ELETRÔNICO - POTÊNCIA 231CV - PBT = 22000KG - DIST. ENTRE EIXOS 5170 MM - INCLUI CARROCERIA FIXA ABERTA DE MADEIRA - JUROS. AF_06/2015</t>
  </si>
  <si>
    <t>2,85</t>
  </si>
  <si>
    <t>CAMINHÃO TRUCADO (C/ TERCEIRO EIXO) ELETRÔNICO - POTÊNCIA 231CV - PBT = 22000KG - DIST. ENTRE EIXOS 5170 MM - INCLUI CARROCERIA FIXA ABERTA DE MADEIRA - IMPOSTOS E SEGUROS. AF_06/2015</t>
  </si>
  <si>
    <t>1,11</t>
  </si>
  <si>
    <t>CAMINHÃO TRUCADO (C/ TERCEIRO EIXO) ELETRÔNICO - POTÊNCIA 231CV - PBT = 22000KG - DIST. ENTRE EIXOS 5170 MM - INCLUI CARROCERIA FIXA ABERTA DE MADEIRA - MANUTENÇÃO. AF_06/2015</t>
  </si>
  <si>
    <t>25,61</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</si>
  <si>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</si>
  <si>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</si>
  <si>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</si>
  <si>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0,06</t>
  </si>
  <si>
    <t>PLACA VIBRATÓRIA REVERSÍVEL COM MOTOR 4 TEMPOS A GASOLINA, FORÇA CENTRÍFUGA DE 25 KN (2500 KGF), POTÊNCIA 5,5 CV - MANUTENÇÃO. AF_08/2015</t>
  </si>
  <si>
    <t>0,59</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</si>
  <si>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</si>
  <si>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</si>
  <si>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</si>
  <si>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</si>
  <si>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1,00</t>
  </si>
  <si>
    <t>CORTADORA DE PISO COM MOTOR 4 TEMPOS A GASOLINA, POTÊNCIA DE 13 HP, COM DISCO DE CORTE DIAMANTADO SEGMENTADO PARA CONCRETO, DIÂMETRO DE 350 MM, FURO DE 1" (14 X 1") - MATERIAIS NA OPERAÇÃO. AF_08/2015</t>
  </si>
  <si>
    <t>16,43</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</si>
  <si>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</si>
  <si>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</si>
  <si>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</si>
  <si>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0,86</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</si>
  <si>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</si>
  <si>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</si>
  <si>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2,47</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</si>
  <si>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</si>
  <si>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</si>
  <si>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</si>
  <si>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2,88</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</si>
  <si>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</si>
  <si>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</si>
  <si>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8,88</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</si>
  <si>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</si>
  <si>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</si>
  <si>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</si>
  <si>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</si>
  <si>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3,26</t>
  </si>
  <si>
    <t>CAMINHÃO BASCULANTE 10 M3, TRUCADO CABINE SIMPLES, PESO BRUTO TOTAL 23.000 KG, CARGA ÚTIL MÁXIMA 15.935 KG, DISTÂNCIA ENTRE EIXOS 4,80 M, POTÊNCIA 230 CV INCLUSIVE CAÇAMBA METÁLICA - IMPOSTOS E SEGUROS. AF_06/2014</t>
  </si>
  <si>
    <t>1,27</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</si>
  <si>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</si>
  <si>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</si>
  <si>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</si>
  <si>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11,48</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</si>
  <si>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</si>
  <si>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</si>
  <si>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</si>
  <si>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</si>
  <si>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3,18</t>
  </si>
  <si>
    <t>CAMINHÃO PIPA 10.000 L TRUCADO, PESO BRUTO TOTAL 23.000 KG, CARGA ÚTIL MÁXIMA 15.935 KG, DISTÂNCIA ENTRE EIXOS 4,8 M, POTÊNCIA 230 CV, INCLUSIVE TANQUE DE AÇO PARA TRANSPORTE DE ÁGUA - IMPOSTOS E SEGUROS. AF_06/2014</t>
  </si>
  <si>
    <t>1,22</t>
  </si>
  <si>
    <t>CAMINHÃO BASCULANTE 6 M3 TOCO, PESO BRUTO TOTAL 16.000 KG, CARGA ÚTIL MÁXIMA 11.130 KG, DISTÂNCIA ENTRE EIXOS 5,36 M, POTÊNCIA 185 CV, INCLUSIVE CAÇAMBA METÁLICA - IMPOSTOS E SEGUROS. AF_06/2014</t>
  </si>
  <si>
    <t>1,08</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</si>
  <si>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</si>
  <si>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</si>
  <si>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</si>
  <si>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15,46</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</si>
  <si>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</si>
  <si>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</si>
  <si>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</si>
  <si>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</si>
  <si>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0,70</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</si>
  <si>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</si>
  <si>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</si>
  <si>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</si>
  <si>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4,98</t>
  </si>
  <si>
    <t>GUINDAUTO HIDRÁULICO, CAPACIDADE MÁXIMA DE CARGA 6500 KG, MOMENTO MÁXIMO DE CARGA 5,8 TM, ALCANCE MÁXIMO HORIZONTAL 7,60 M, INCLUSIVE CAMINHÃO TOCO PBT 9.700 KG, POTÊNCIA DE 160 CV - DEPRECIAÇÃO. AF_08/2015</t>
  </si>
  <si>
    <t>10,89</t>
  </si>
  <si>
    <t>GUINDAUTO HIDRÁULICO, CAPACIDADE MÁXIMA DE CARGA 6500 KG, MOMENTO MÁXIMO DE CARGA 5,8 TM, ALCANCE MÁXIMO HORIZONTAL 7,60 M, INCLUSIVE CAMINHÃO TOCO PBT 9.700 KG, POTÊNCIA DE 160 CV - JUROS. AF_08/2015</t>
  </si>
  <si>
    <t>2,28</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</si>
  <si>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</si>
  <si>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</si>
  <si>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20,42</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</si>
  <si>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</si>
  <si>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</si>
  <si>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24,58</t>
  </si>
  <si>
    <t>CAMINHÃO DE TRANSPORTE DE MATERIAL ASFÁLTICO 30.000 L, COM CAVALO MECÂNICO DE CAPACIDADE MÁXIMA DE TRAÇÃO COMBINADO DE 66.000 KG, POTÊNCIA 360 CV, INCLUSIVE TANQUE DE ASFALTO COM SERPENTINA - JUROS. AF_08/2015</t>
  </si>
  <si>
    <t>5,16</t>
  </si>
  <si>
    <t>CAMINHÃO DE TRANSPORTE DE MATERIAL ASFÁLTICO 30.000 L, COM CAVALO MECÂNICO DE CAPACIDADE MÁXIMA DE TRAÇÃO COMBINADO DE 66.000 KG, POTÊNCIA 360 CV, INCLUSIVE TANQUE DE ASFALTO COM SERPENTINA - IMPOSTOS E SEGUROS. AF_08/2015</t>
  </si>
  <si>
    <t>1,99</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</si>
  <si>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</si>
  <si>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</si>
  <si>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</si>
  <si>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</si>
  <si>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0,01</t>
  </si>
  <si>
    <t>SERRA CIRCULAR DE BANCADA COM MOTOR ELÉTRICO POTÊNCIA DE 5HP, COM COIFA PARA DISCO 10" - MANUTENÇÃO. AF_08/2015</t>
  </si>
  <si>
    <t>SERRA CIRCULAR DE BANCADA COM MOTOR ELÉTRICO POTÊNCIA DE 5HP, COM COIFA PARA DISCO 10" - MATERIAIS NA OPERAÇÃO. AF_08/2015</t>
  </si>
  <si>
    <t>2,59</t>
  </si>
  <si>
    <t>DISTRIBUIDOR DE AGREGADOS REBOCAVEL, CAPACIDADE 1,9 M³, LARGURA DE TRABALHO 3,66 M - DEPRECIAÇÃO. AF_11/2015</t>
  </si>
  <si>
    <t>4,13</t>
  </si>
  <si>
    <t>DISTRIBUIDOR DE AGREGADOS REBOCAVEL, CAPACIDADE 1,9 M³, LARGURA DE TRABALHO 3,66 M - JUROS. AF_11/2015</t>
  </si>
  <si>
    <t>0,43</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</si>
  <si>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</si>
  <si>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</si>
  <si>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16,47</t>
  </si>
  <si>
    <t>CAMINHÃO PARA EQUIPAMENTO DE LIMPEZA A SUCÇÃO COM CAMINHÃO TRUCADO DE PESO BRUTO TOTAL 23000 KG, CARGA ÚTIL MÁXIMA 15935 KG, DISTÂNCIA ENTRE EIXOS 4,80 M, POTÊNCIA 230 CV, INCLUSIVE LIMPADORA A SUCÇÃO, TANQUE 12000 L - JUROS. AF_11/2015</t>
  </si>
  <si>
    <t>3,45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</si>
  <si>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</si>
  <si>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</si>
  <si>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</si>
  <si>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</si>
  <si>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</si>
  <si>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</si>
  <si>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0,55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</si>
  <si>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</si>
  <si>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</si>
  <si>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</si>
  <si>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</si>
  <si>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0,10</t>
  </si>
  <si>
    <t>CAMINHONETE COM MOTOR A DIESEL, POTÊNCIA 180 CV, CABINE DUPLA, 4X4 - DEPRECIAÇÃO. AF_11/2015</t>
  </si>
  <si>
    <t>8,73</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</si>
  <si>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</si>
  <si>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</si>
  <si>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</si>
  <si>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</si>
  <si>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</si>
  <si>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2,66</t>
  </si>
  <si>
    <t>CAMINHONETE CABINE SIMPLES COM MOTOR 1.6 FLEX, CÂMBIO MANUAL, POTÊNCIA 101/104 CV, 2 PORTAS - JUROS. AF_11/2015</t>
  </si>
  <si>
    <t>0,42</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</si>
  <si>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</si>
  <si>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</si>
  <si>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</si>
  <si>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</si>
  <si>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17,96</t>
  </si>
  <si>
    <t>CAMINHÃO DE TRANSPORTE DE MATERIAL ASFÁLTICO 20.000 L, COM CAVALO MECÂNICO DE CAPACIDADE MÁXIMA DE TRAÇÃO COMBINADO DE 45.000 KG, POTÊNCIA 330 CV, INCLUSIVE TANQUE DE ASFALTO COM MAÇARICO - JUROS. AF_12/2015</t>
  </si>
  <si>
    <t>3,77</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</si>
  <si>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</si>
  <si>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</si>
  <si>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33,69</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</si>
  <si>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</si>
  <si>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</si>
  <si>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</si>
  <si>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</si>
  <si>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0,41</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</si>
  <si>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</si>
  <si>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</si>
  <si>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</si>
  <si>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</si>
  <si>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3,31</t>
  </si>
  <si>
    <t>MÁQUINA EXTRUSORA DE CONCRETO PARA GUIAS E SARJETAS, MOTOR A DIESEL, POTÊNCIA 14 CV - MATERIAIS NA OPERAÇÃO. AF_12/2015</t>
  </si>
  <si>
    <t>6,35</t>
  </si>
  <si>
    <t>MARTELO PERFURADOR PNEUMÁTICO MANUAL, HASTE 25 X 75 MM, 21 KG - DEPRECIAÇÃO. AF_12/2015</t>
  </si>
  <si>
    <t>1,61</t>
  </si>
  <si>
    <t>MARTELO PERFURADOR PNEUMÁTICO MANUAL, HASTE 25 X 75 MM, 21 KG - JUROS. AF_12/2015</t>
  </si>
  <si>
    <t>MARTELO PERFURADOR PNEUMÁTICO MANUAL, HASTE 25 X 75 MM, 21 KG - MANUTENÇÃO. AF_12/2015</t>
  </si>
  <si>
    <t>2,02</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</si>
  <si>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</si>
  <si>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</si>
  <si>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</si>
  <si>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</si>
  <si>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</si>
  <si>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</si>
  <si>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</si>
  <si>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</si>
  <si>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6,96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</si>
  <si>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</si>
  <si>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</si>
  <si>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</si>
  <si>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</si>
  <si>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8,20</t>
  </si>
  <si>
    <t>GRUA ASCENCIONAL, LANÇA DE 30 M, CAPACIDADE DE 1,0 T A 30 M, ALTURA ATÉ 39 M  DEPRECIAÇÃO. AF_03/2016</t>
  </si>
  <si>
    <t>GRUA ASCENCIONAL, LANÇA DE 30 M, CAPACIDADE DE 1,0 T A 30 M, ALTURA ATÉ 39 M   JUROS. AF_03/2016</t>
  </si>
  <si>
    <t>3,24</t>
  </si>
  <si>
    <t>GRUA ASCENCIONAL, LANÇA DE 30 M, CAPACIDADE DE 1,0 T A 30 M, ALTURA ATÉ 39 M   MANUTENÇÃO. AF_03/2016</t>
  </si>
  <si>
    <t>GRUA ASCENCIONAL, LANÇA DE 30 M, CAPACIDADE DE 1,0 T A 30 M, ALTURA ATÉ 39 M   MATERIAIS NA OPERAÇÃO. AF_03/2016</t>
  </si>
  <si>
    <t>7,66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</si>
  <si>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</si>
  <si>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</si>
  <si>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</si>
  <si>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</si>
  <si>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0,63</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</si>
  <si>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</si>
  <si>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</si>
  <si>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</si>
  <si>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</si>
  <si>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</si>
  <si>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4,01</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</si>
  <si>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</si>
  <si>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</si>
  <si>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</si>
  <si>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</si>
  <si>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</si>
  <si>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MÁQUINA JATO DE PRESSAO PORTÁTIL, CAMARA DE 1 SAIDA, CAPACIDADE 280 L, DIAMETRO 670 MM, BICO DE JATO CURTO VENTURI DE 5/16'' , MANGUEIRA DE 1'' COM COMPRESSOR DE AR REBOCÁVEL 189 PCM E MOTOR DIESEL 63 CV - DEPRECIAÇÃO. AF_03/2016</t>
  </si>
  <si>
    <t>MÁQUINA JATO DE PRESSAO PORTÁTIL, CAMARA DE 1 SAIDA, CAPACIDADE 280 L, DIAMETRO 670 MM, BICO DE JATO CURTO VENTURI DE 5/16'' , MANGUEIRA DE 1'' COM COMPRESSOR DE AR REBOCÁVEL 189 PCM E MOTOR DIESEL 63 CV - JUROS. AF_03/2016</t>
  </si>
  <si>
    <t>0,56</t>
  </si>
  <si>
    <t>MÁQUINA JATO DE PRESSAO PORTÁTIL, CAMARA DE 1 SAIDA, CAPACIDADE 280 L, DIAMETRO 670 MM, BICO DE JATO CURTO VENTURI DE 5/16'' , MANGUEIRA DE 1'' COM COMPRESSOR DE AR REBOCÁVEL 189 PCM E MOTOR DIESEL 63 CV - MANUTENÇÃO. AF_03/2016</t>
  </si>
  <si>
    <t>6,92</t>
  </si>
  <si>
    <t>MÁQUINA JATO DE PRESSAO PORTÁTIL, CAMARA DE 1 SAIDA, CAPACIDADE 280 L, DIAMETRO 670 MM, BICO DE JATO CURTO VENTURI DE 5/16'' , MANGUEIRA DE 1'' COM COMPRESSOR DE AR REBOCÁVEL 189 PCM E MOTOR DIESEL 63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</si>
  <si>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</si>
  <si>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</si>
  <si>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</si>
  <si>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</si>
  <si>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</si>
  <si>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2,53</t>
  </si>
  <si>
    <t>GRUPO GERADOR REBOCÁVEL, POTÊNCIA 66 KVA, MOTOR A DIESEL - JUROS. AF_03/2016</t>
  </si>
  <si>
    <t>GRUPO GERADOR REBOCÁVEL, POTÊNCIA 66 KVA, MOTOR A DIESEL - MANUTENÇÃO. AF_03/2016</t>
  </si>
  <si>
    <t>2,26</t>
  </si>
  <si>
    <t>GRUPO GERADOR REBOCÁVEL, POTÊNCIA 66 KVA, MOTOR A DIESEL - MATERIAIS NA OPERAÇÃO. AF_03/2016</t>
  </si>
  <si>
    <t>GRUPO GERADOR ESTACIONÁRIO, POTÊNCIA 150 KVA, MOTOR A DIESEL- DEPRECIAÇÃO. AF_03/2016</t>
  </si>
  <si>
    <t>3,58</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</si>
  <si>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</si>
  <si>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</si>
  <si>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</si>
  <si>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</si>
  <si>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64,00</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</si>
  <si>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</si>
  <si>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</si>
  <si>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</si>
  <si>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</si>
  <si>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</si>
  <si>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</si>
  <si>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6,49</t>
  </si>
  <si>
    <t>USINA DE ASFALTO À FRIO, CAPACIDADE DE 40 A 60 TON/HORA, ELÉTRICA POTÊNCIA 30 CV - MATERIAIS NA OPERAÇÃO. AF_03/2016</t>
  </si>
  <si>
    <t>20,34</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</si>
  <si>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</si>
  <si>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</si>
  <si>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</si>
  <si>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31,99</t>
  </si>
  <si>
    <t>USINA DE CONCRETO FIXA, CAPACIDADE NOMINAL DE 90 A 120 M3/H, SEM SILO - JUROS. AF_07/2016</t>
  </si>
  <si>
    <t>5,04</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</si>
  <si>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</si>
  <si>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</si>
  <si>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</si>
  <si>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</si>
  <si>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11,40</t>
  </si>
  <si>
    <t>DISTRIBUIDOR DE AGREGADOS AUTOPROPELIDO, C/AP 3 M3, A DIESEL, POTÊNCIA 176CV - JUROS. AF_07/2016</t>
  </si>
  <si>
    <t>1,79</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</si>
  <si>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</si>
  <si>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</si>
  <si>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</si>
  <si>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20,23</t>
  </si>
  <si>
    <t>MÁQUINA DEMARCADORA DE FAIXA DE TRÁFEGO À FRIO, AUTOPROPELIDA, POTÊNCIA 38 HP - JUROS. AF_07/2016</t>
  </si>
  <si>
    <t>3,64</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</si>
  <si>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</si>
  <si>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</si>
  <si>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</si>
  <si>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</si>
  <si>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</si>
  <si>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</si>
  <si>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</si>
  <si>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</si>
  <si>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</si>
  <si>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</si>
  <si>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</si>
  <si>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</si>
  <si>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</si>
  <si>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0,51</t>
  </si>
  <si>
    <t>MARTELO DEMOLIDOR PNEUMÁTICO MANUAL, 32 KG - DEPRECIAÇÃO. AF_09/2016</t>
  </si>
  <si>
    <t>1,39</t>
  </si>
  <si>
    <t>MARTELO DEMOLIDOR PNEUMÁTICO MANUAL, 32 KG - JUROS. AF_09/2016</t>
  </si>
  <si>
    <t>MARTELO DEMOLIDOR PNEUMÁTICO MANUAL, 32 KG - MANUTENÇÃO. AF_09/2016</t>
  </si>
  <si>
    <t>1,74</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</si>
  <si>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</si>
  <si>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</si>
  <si>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</si>
  <si>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1,45</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</si>
  <si>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</si>
  <si>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</si>
  <si>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</si>
  <si>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</si>
  <si>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</si>
  <si>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</si>
  <si>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</si>
  <si>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</si>
  <si>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</si>
  <si>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</si>
  <si>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</si>
  <si>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0,05</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</si>
  <si>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</si>
  <si>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</si>
  <si>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</si>
  <si>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1,14</t>
  </si>
  <si>
    <t>PERFURATRIZ PNEUMATICA MANUAL DE PESO MEDIO, MARTELETE, 18KG, COMPRIMENTO MÁXIMO DE CURSO DE 6 M, DIAMETRO DO PISTAO DE 5,5 CM - JUROS. AF_11/2016</t>
  </si>
  <si>
    <t>0,13</t>
  </si>
  <si>
    <t>PERFURATRIZ PNEUMATICA MANUAL DE PESO MEDIO, MARTELETE, 18KG, COMPRIMENTO MÁXIMO DE CURSO DE 6 M, DIAMETRO DO PISTAO DE 5,5 CM - MANUTENÇÃO. AF_11/2016</t>
  </si>
  <si>
    <t>1,43</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</si>
  <si>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</si>
  <si>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</si>
  <si>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</si>
  <si>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</si>
  <si>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</si>
  <si>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4,64</t>
  </si>
  <si>
    <t>PERFURATRIZ MANUAL, TORQUE MAXIMO 55 KGF.M, POTENCIA 5 CV, COM DIAMETRO MAXIMO 8 1/2" - JUROS. AF_11/2016</t>
  </si>
  <si>
    <t>PERFURATRIZ MANUAL, TORQUE MAXIMO 55 KGF.M, POTENCIA 5 CV, COM DIAMETRO MAXIMO 8 1/2" - MANUTENÇÃO. AF_11/2016</t>
  </si>
  <si>
    <t>5,80</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</si>
  <si>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</si>
  <si>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</si>
  <si>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</si>
  <si>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3,83</t>
  </si>
  <si>
    <t>PERFURATRIZ SOBRE ESTEIRA, TORQUE MÁXIMO 600 KGF, POTÊNCIA ENTRE 50 E 60 HP, DIÂMETRO MÁXIMO 10 - MANUTENÇÃO. AF_11/2016</t>
  </si>
  <si>
    <t>33,64</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</si>
  <si>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</si>
  <si>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</si>
  <si>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32,31</t>
  </si>
  <si>
    <t>ESCAVADEIRA HIDRAULICA SOBRE ESTEIRA, COM GARRA GIRATORIA DE MANDIBULAS, PESO OPERACIONAL ENTRE 22,00 E 25,50 TON, POTENCIA LIQUIDA ENTRE 150 E 160 HP - JUROS. AF_11/2016</t>
  </si>
  <si>
    <t>4,38</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</si>
  <si>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</si>
  <si>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</si>
  <si>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</si>
  <si>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</si>
  <si>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</si>
  <si>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</si>
  <si>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</si>
  <si>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1,03</t>
  </si>
  <si>
    <t>GRUPO GERADOR COM CARENAGEM, MOTOR DIESEL POTÊNCIA STANDART ENTRE 250 E 260 KVA - MANUTENÇÃO. AF_12/2016</t>
  </si>
  <si>
    <t>5,11</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</si>
  <si>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</si>
  <si>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</si>
  <si>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</si>
  <si>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15,95</t>
  </si>
  <si>
    <t>TRATOR DE PNEUS COM POTÊNCIA DE 122 CV, TRAÇÃO 4X4, COM VASSOURA MECÂNICA ACOPLADA - JUROS. AF_02/2017</t>
  </si>
  <si>
    <t>2,20</t>
  </si>
  <si>
    <t>TRATOR DE PNEUS COM POTÊNCIA DE 122 CV, TRAÇÃO 4X4, COM VASSOURA MECÂNICA ACOPLADA - MANUTENÇÃO. AF_02/2017</t>
  </si>
  <si>
    <t>17,45</t>
  </si>
  <si>
    <t>TRATOR DE PNEUS COM POTÊNCIA DE 122 CV, TRAÇÃO 4X4, COM VASSOURA MECÂNICA ACOPLADA - MATERIAIS NA OPERAÇÃO. AF_02/2017</t>
  </si>
  <si>
    <t>TRATOR DE PNEUS COM POTÊNCIA DE 122 CV, TRAÇÃO 4X4, COM GRADE DE DISCOS ACOPLADA - DEPRECIAÇÃO. AF_02/2017</t>
  </si>
  <si>
    <t>15,81</t>
  </si>
  <si>
    <t>TRATOR DE PNEUS COM POTÊNCIA DE 122 CV, TRAÇÃO 4X4, COM GRADE DE DISCOS ACOPLADA - JUROS. AF_02/2017</t>
  </si>
  <si>
    <t>2,18</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</si>
  <si>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</si>
  <si>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</si>
  <si>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</si>
  <si>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12,20</t>
  </si>
  <si>
    <t>TRATOR DE PNEUS COM POTÊNCIA DE 85 CV, TRAÇÃO 4X4, COM GRADE DE DISCOS ACOPLADA - JUROS. AF_02/2017</t>
  </si>
  <si>
    <t>1,68</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</si>
  <si>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</si>
  <si>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</si>
  <si>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</si>
  <si>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19,97</t>
  </si>
  <si>
    <t>CAMINHÃO BASCULANTE 10 M3, TRUCADO, POTÊNCIA 230 CV, INCLUSIVE CAÇAMBA METÁLICA, COM DISTRIBUIDOR DE AGREGADOS ACOPLADO - JUROS. AF_02/2017</t>
  </si>
  <si>
    <t>3,68</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</si>
  <si>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</si>
  <si>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</si>
  <si>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</si>
  <si>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</si>
  <si>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12,34</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</si>
  <si>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</si>
  <si>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</si>
  <si>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</si>
  <si>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13,50</t>
  </si>
  <si>
    <t>TRATOR DE PNEUS COM POTÊNCIA DE 85 CV, TRAÇÃO 4X4, COM VASSOURA MECÂNICA ACOPLADA - MATERIAIS NA OPERAÇÃO. AF_03/2017</t>
  </si>
  <si>
    <t>MINICARREGADEIRA SOBRE RODAS POTENCIA 47HP CAPACIDADE OPERACAO 646 KG, COM VASSOURA MECÂNICA ACOPLADA - JUROS. AF_03/2017</t>
  </si>
  <si>
    <t>1,55</t>
  </si>
  <si>
    <t>MINICARREGADEIRA SOBRE RODAS POTENCIA 47HP CAPACIDADE OPERACAO 646 KG, COM VASSOURA MECÂNICA ACOPLADA - MANUTENÇÃO. AF_03/2017</t>
  </si>
  <si>
    <t>19,23</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</si>
  <si>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</si>
  <si>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</si>
  <si>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</si>
  <si>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1,69</t>
  </si>
  <si>
    <t>MINIESCAVADEIRA SOBRE ESTEIRAS, POTENCIA LIQUIDA DE *30* HP, PESO OPERACIONAL DE *3.500* KG - MANUTENCAO. AF_04/2017</t>
  </si>
  <si>
    <t>15,59</t>
  </si>
  <si>
    <t>MINIESCAVADEIRA SOBRE ESTEIRAS, POTENCIA LIQUIDA DE *30* HP, PESO OPERACIONAL DE *3.500* KG - MATERIAIS NA OPERACAO. AF_04/2017</t>
  </si>
  <si>
    <t>PERFURATRIZ ROTATIVA SOBRE ESTEIRA, TORQUE MAXIMO 2500 KGM, POTENCIA 110 HP, MOTOR DIESEL - DEPRECIAÇÃO. AF_05/2017</t>
  </si>
  <si>
    <t>41,97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</si>
  <si>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</si>
  <si>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</si>
  <si>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</si>
  <si>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33,66</t>
  </si>
  <si>
    <t>1,04</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</si>
  <si>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</si>
  <si>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</si>
  <si>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</si>
  <si>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</si>
  <si>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29,99</t>
  </si>
  <si>
    <t>INVERSOR DE SOLDA MONOFÁSICO DE 160 A, POTÊNCIA DE 5400 W, TENSÃO DE 220 V, PARA SOLDA COM ELETRODOS DE 2,0 A 4,0 MM E PROCESSO TIG - DEPRECIAÇÃO. AF_06/2018</t>
  </si>
  <si>
    <t>0,12</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</si>
  <si>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</si>
  <si>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</si>
  <si>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0,15</t>
  </si>
  <si>
    <t>INVERSOR DE SOLDA MONOFÁSICO DE 160 A, POTÊNCIA DE 5400 W, TENSÃO DE 220 V, PARA SOLDA COM ELETRODOS DE 2,0 A 4,0 MM E PROCESSO TIG - MATERIAIS NA OPERAÇÃO. AF_06/2018</t>
  </si>
  <si>
    <t>LAVADORA DE ALTA PRESSAO (LAVA-JATO) PARA AGUA FRIA, PRESSAO DE OPERACAO ENTRE 1400 E 1900 LIB/POL2, VAZAO MAXIMA ENTRE 400 E 700 L/H - DEPRECIAÇÃO.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</si>
  <si>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</si>
  <si>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</si>
  <si>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MATERIAIS NA OPERAÇÃO. AF_04/2019</t>
  </si>
  <si>
    <t>0,97</t>
  </si>
  <si>
    <t>USINA DE MISTURA ASFÁLTICA À QUENTE, TIPO CONTRA FLUXO, PROD 100 A 140 TON/HORA - DEPRECIAÇÃO. AF_12/2019</t>
  </si>
  <si>
    <t>USINA DE MISTURA ASFÁLTICA À QUENTE, TIPO CONTRA FLUXO, PROD 100 A 140 TON/HORA - JUROS. AF_12/2019</t>
  </si>
  <si>
    <t>14,15</t>
  </si>
  <si>
    <t>USINA DE MISTURA ASFÁLTICA À QUENTE, TIPO CONTRA FLUXO, PROD 100 A 140 TON/HORA - MANUTENÇÃO. AF_12/2019</t>
  </si>
  <si>
    <t>USINA DE MISTURA ASFÁLTICA À QUENTE, TIPO CONTRA FLUXO, PROD 100 A 140 TON/HORA - MATERIAIS NA OPERAÇÃO. AF_12/2019</t>
  </si>
  <si>
    <t>USINA DE ASFALTO, TIPO GRAVIMÉTRICA, PROD 150 TON/HORA - DEPRECIAÇÃO. AF_12/2019</t>
  </si>
  <si>
    <t>USINA DE ASFALTO, TIPO GRAVIMÉTRICA, PROD 150 TON/HORA - JUROS. AF_12/2019</t>
  </si>
  <si>
    <t>USINA DE ASFALTO, TIPO GRAVIMÉTRICA, PROD 150 TON/HORA - MANUTENÇÃO. AF_12/2019</t>
  </si>
  <si>
    <t>USINA DE ASFALTO, TIPO GRAVIMÉTRICA, PROD 150 TON/HORA - MATERIAIS NA OPERAÇÃO. AF_12/2019</t>
  </si>
  <si>
    <t>MARTELO DEMOLIDOR ELÉTRICO, COM POTÊNCIA DE 2.000 W, 1.000 IMPACTOS POR MINUTO, PESO DE 30 KG - DEPRECIAÇÃO. AF_01/2021</t>
  </si>
  <si>
    <t>0,81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</si>
  <si>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</si>
  <si>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</si>
  <si>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</si>
  <si>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INSTALAÇÃO DE TESOURA (INTEIRA OU MEIA), BIAPOIADA, EM MADEIRA NÃO APARELHADA, PARA VÃOS MAIORES OU IGUAIS A 3,0 M E MENORES QUE 6,0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</si>
  <si>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</si>
  <si>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</si>
  <si>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10,0 M E MENORES QUE 12,0 M, INCLUSO IÇAMENTO. AF_07/2019</t>
  </si>
  <si>
    <t>TRAMA DE MADEIRA COMPOSTA POR RIPAS, CAIBROS E TERÇAS PARA TELHADOS DE ATÉ 2 ÁGUAS PARA TELHA DE ENCAIXE DE CERÂMICA OU DE CONCRETO,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</si>
  <si>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</si>
  <si>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</si>
  <si>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CERÂMICA CAPA-CANAL, INCLUSO TRANSPORTE VERTICAL. AF_07/2019</t>
  </si>
  <si>
    <t>51,42</t>
  </si>
  <si>
    <t>TRAMA DE MADEIRA COMPOSTA POR TERÇAS PARA TELHADOS DE ATÉ 2 ÁGUAS PARA TELHA ONDULADA DE FIBROCIMENTO, METÁLICA, PLÁSTICA OU TERMOACÚSTICA, INCLUSO TRANSPORTE VERTICAL. AF_07/2019</t>
  </si>
  <si>
    <t>TRAMA DE MADEIRA COMPOSTA POR TERÇAS PARA TELHADOS DE ATÉ 2 ÁGUAS PARA TELHA ESTRUTURAL DE FIBROCIMENTO, INCLUSO TRANSPORTE VERTICAL. AF_07/2019</t>
  </si>
  <si>
    <t>FABRICAÇÃO E INSTALAÇÃO DE TESOURA INTEIRA EM MADEIRA NÃO APARELHADA, VÃO DE 3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</si>
  <si>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</si>
  <si>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</si>
  <si>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</si>
  <si>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</si>
  <si>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</si>
  <si>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</si>
  <si>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</si>
  <si>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</si>
  <si>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12 M, PARA TELHA CERÂMICA OU DE CONCRETO,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</si>
  <si>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</si>
  <si>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</si>
  <si>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</si>
  <si>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</si>
  <si>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</si>
  <si>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</si>
  <si>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</si>
  <si>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</si>
  <si>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</si>
  <si>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12 M, PARA TELHA ONDULADA DE FIBROCIMENTO, METÁLICA, PLÁSTICA OU TERMOACÚSTICA, INCLUSO IÇAMENTO. AF_07/2019</t>
  </si>
  <si>
    <t>FABRICAÇÃO E INSTALAÇÃO DE ESTRUTURA PONTALETADA DE MADEIRA NÃO APARELHADA PARA TELHADOS COM ATÉ 2 ÁGUAS E PARA TELHA CERÂMICA OU DE CONCRETO, INCLUSO TRANSPORTE VERTICAL. AF_12/2015</t>
  </si>
  <si>
    <t>20,49</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</si>
  <si>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</si>
  <si>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</si>
  <si>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PONTALETES DE MADEIRA NÃO APARELHADA PARA TELHADOS COM ATÉ 2 ÁGUAS E COM TELHA CERÂMICA OU DE CONCRETO EM EDIFÍCIO RESIDENCIAL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</si>
  <si>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</si>
  <si>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</si>
  <si>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</si>
  <si>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13,13</t>
  </si>
  <si>
    <t>FABRICAÇÃO E INSTALAÇÃO DE PONTALETES DE MADEIRA NÃO APARELHADA PARA TELHADOS COM ATÉ 2 ÁGUAS E COM TELHA ONDULADA DE FIBROCIMENTO, ALUMÍNIO OU PLÁSTICA EM EDIFÍCIO INSTITUCIONAL TÉRREO, INCLUSO TRANSPORTE VERTICAL. AF_07/2019</t>
  </si>
  <si>
    <t>13,86</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</si>
  <si>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</si>
  <si>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MAIS QUE 2 ÁGUAS E COM TELHA CERÂMICA OU DE CONCRETO EM EDIFÍCIO RESIDENCIAL DE MÚLTIPLOS PAVIMENTOS. AF_07/2019</t>
  </si>
  <si>
    <t>23,55</t>
  </si>
  <si>
    <t>FABRICAÇÃO E INSTALAÇÃO DE PONTALETES DE MADEIRA NÃO APARELHADA PARA TELHADOS COM MAIS QUE 2 ÁGUAS E COM TELHA CERÂMICA OU DE CONCRETO EM EDIFÍCIO INSTITUCIONAL TÉRREO, INCLUSO TRANSPORTE VERTICAL. AF_07/2019</t>
  </si>
  <si>
    <t>RETIRADA E RECOLOCAÇÃO DE RIPA EM TELHADOS DE ATÉ 2 ÁGUAS COM TELHA CERÂMICA OU DE CONCRETO DE ENCAIXE, INCLUSO TRANSPORTE VERTICAL. AF_07/2019</t>
  </si>
  <si>
    <t>10,51</t>
  </si>
  <si>
    <t>RETIRADA E RECOLOCAÇÃO DE CAIBRO EM TELHADOS DE ATÉ 2 ÁGUAS COM TELHA CERÂMICA OU DE CONCRETO DE ENCAIXE, INCLUSO TRANSPORTE VERTICAL. AF_07/2019</t>
  </si>
  <si>
    <t>9,85</t>
  </si>
  <si>
    <t>RETIRADA E RECOLOCAÇÃO DE RIPA EM TELHADOS DE MAIS DE 2 ÁGUAS COM TELHA CERÂMICA OU DE CONCRETO DE ENCAIXE, INCLUSO TRANSPORTE VERTICAL. AF_07/2019</t>
  </si>
  <si>
    <t>RETIRADA E RECOLOCAÇÃO DE CAIBRO EM TELHADOS DE MAIS DE 2 ÁGUAS COM TELHA CERÂMICA OU DE CONCRETO DE ENCAIXE, INCLUSO TRANSPORTE VERTICAL. AF_07/2019</t>
  </si>
  <si>
    <t>RETIRADA E RECOLOCAÇÃO DE RIPA EM TELHADOS DE ATÉ 2 ÁGUAS COM TELHA CERÂMICA CAPA-CANAL, INCLUSO TRANSPORTE VERTICAL. AF_07/2019</t>
  </si>
  <si>
    <t>8,30</t>
  </si>
  <si>
    <t>RETIRADA E RECOLOCAÇÃO DE CAIBRO EM TELHADOS DE ATÉ 2 ÁGUAS COM TELHA CERÂMICA CAPA-CANAL, INCLUSO TRANSPORTE VERTICAL. AF_07/2019</t>
  </si>
  <si>
    <t>11,32</t>
  </si>
  <si>
    <t>RETIRADA E RECOLOCAÇÃO DE RIPA EM TELHADOS DE MAIS DE 2 ÁGUAS COM TELHA CERÂMICA CAPA-CANAL, INCLUSO TRANSPORTE VERTICAL. AF_07/2019</t>
  </si>
  <si>
    <t>10,12</t>
  </si>
  <si>
    <t>RETIRADA E RECOLOCAÇÃO DE CAIBRO EM TELHADOS DE MAIS DE 2 ÁGUAS COM TELHA CERÂMICA CAPA-CANAL, INCLUSO TRANSPORTE VERTICAL. AF_07/2019</t>
  </si>
  <si>
    <t>TELHAMENTO COM TELHA DE CONCRETO DE ENCAIXE, COM ATÉ 2 ÁGUAS, INCLUSO TRANSPORTE VERTICAL. AF_07/2019</t>
  </si>
  <si>
    <t>26,78</t>
  </si>
  <si>
    <t>TELHAMENTO COM TELHA DE CONCRETO DE ENCAIXE, COM MAIS DE 2 ÁGUAS, INCLUSO TRANSPORTE VERTICAL. AF_07/2019</t>
  </si>
  <si>
    <t>TELHAMENTO COM TELHA CERÂMICA DE ENCAIXE, TIPO PORTUGUESA, COM ATÉ 2 ÁGUAS, INCLUSO TRANSPORTE VERTICAL. AF_07/2019</t>
  </si>
  <si>
    <t>TELHAMENTO COM TELHA CERÂMICA DE ENCAIXE, TIPO PORTUGUESA, COM MAIS DE 2 ÁGUAS, INCLUSO TRANSPORTE VERTICAL. AF_07/2019</t>
  </si>
  <si>
    <t>37,56</t>
  </si>
  <si>
    <t>TELHAMENTO COM TELHA CERÂMICA CAPA-CANAL, TIPO COLONIAL, COM ATÉ 2 ÁGUAS, INCLUSO TRANSPORTE VERTICAL. AF_07/2019</t>
  </si>
  <si>
    <t>49,77</t>
  </si>
  <si>
    <t>TELHAMENTO COM TELHA CERÂMICA CAPA-CANAL, TIPO COLONIAL, COM MAIS DE 2 ÁGUAS, INCLUSO TRANSPORTE VERTICAL. AF_07/2019</t>
  </si>
  <si>
    <t>EMBOÇAMENTO COM ARGAMASSA TRAÇO 1:2:9 (CIMENTO, CAL E AREIA). AF_07/2019</t>
  </si>
  <si>
    <t>16,92</t>
  </si>
  <si>
    <t>ISOLAMENTO TERMOACÚSTICO COM LÃ MINERAL NA SUBCOBERTURA, INCLUSO TRANSPORTE VERTICAL. AF_07/2019</t>
  </si>
  <si>
    <t>SUBCOBERTURA COM MANTA PLÁSTICA REVESTIDA POR PELÍCULA DE ALUMÍNO, INCLUSO TRANSPORTE VERTICAL. AF_07/2019</t>
  </si>
  <si>
    <t>AMARRAÇÃO DE TELHAS CERÂMICAS OU DE CONCRETO. AF_07/2019</t>
  </si>
  <si>
    <t>TELHAMENTO COM TELHA CERÂMICA DE ENCAIXE, TIPO FRANCESA, COM ATÉ 2 ÁGUAS, INCLUSO TRANSPORTE VERTICAL. AF_07/2019</t>
  </si>
  <si>
    <t>TELHAMENTO COM TELHA CERÂMICA DE ENCAIXE, TIPO FRANCESA, COM MAIS DE 2 ÁGUAS, INCLUSO TRANSPORTE VERTICAL. AF_07/2019</t>
  </si>
  <si>
    <t>TELHAMENTO COM TELHA CERÂMICA DE ENCAIXE, TIPO ROMANA, COM ATÉ 2 ÁGUAS, INCLUSO TRANSPORTE VERTICAL. AF_07/2019</t>
  </si>
  <si>
    <t>TELHAMENTO COM TELHA CERÂMICA DE ENCAIXE, TIPO ROMANA, COM MAIS DE 2 ÁGUAS, INCLUSO TRANSPORTE VERTICAL. AF_07/2019</t>
  </si>
  <si>
    <t>TELHAMENTO COM TELHA CERÂMICA CAPA-CANAL, TIPO PLAN, COM ATÉ 2 ÁGUAS, INCLUSO TRANSPORTE VERTICAL. AF_07/2019</t>
  </si>
  <si>
    <t>TELHAMENTO COM TELHA CERÂMICA CAPA-CANAL, TIPO PLAN, COM MAIS DE 2 ÁGUAS, INCLUSO TRANSPORTE VERTICAL. AF_07/2019</t>
  </si>
  <si>
    <t>TELHAMENTO COM TELHA CERÂMICA CAPA-CANAL, TIPO PAULISTA, COM ATÉ 2 ÁGUAS, INCLUSO TRANSPORTE VERTICAL. AF_07/2019</t>
  </si>
  <si>
    <t>TELHAMENTO COM TELHA CERÂMICA CAPA-CANAL, TIPO PAULISTA, COM MAIS DE 2 ÁGUAS, INCLUSO TRANSPORTE VERTICAL. AF_07/2019</t>
  </si>
  <si>
    <t>TELHAMENTO COM TELHA ONDULADA DE FIBROCIMENTO E = 6 MM, COM RECOBRIMENTO LATERAL DE 1/4 DE ONDA PARA TELHADO COM INCLINAÇÃO MAIOR QUE 10°, COM ATÉ 2 ÁGUAS, INCLUSO IÇAMENTO. AF_07/2019</t>
  </si>
  <si>
    <t>46,69</t>
  </si>
  <si>
    <t>TELHAMENTO COM TELHA ONDULADA DE FIBROCIMENTO E = 6 MM, COM RECOBRIMENTO LATERAL DE 1 1/4 DE ONDA PARA TELHADO COM INCLINAÇÃO MÁXIMA DE 10°, COM ATÉ 2 ÁGUAS, INCLUSO IÇAMENTO. AF_07/2019</t>
  </si>
  <si>
    <t>TELHAMENTO COM TELHA DE AÇO/ALUMÍNIO E = 0,5 MM, COM ATÉ 2 ÁGUAS, INCLUSO IÇAMENTO. AF_07/2019</t>
  </si>
  <si>
    <t>72,63</t>
  </si>
  <si>
    <t>TELHAMENTO COM TELHA METÁLICA TERMOACÚSTICA E = 30 MM, COM ATÉ 2 ÁGUAS, INCLUSO IÇAMENTO. AF_07/2019</t>
  </si>
  <si>
    <t>CUMEEIRA E ESPIGÃO PARA TELHA CERÂMICA EMBOÇADA COM ARGAMASSA TRAÇO 1:2:9 (CIMENTO, CAL E AREIA), PARA TELHADOS COM MAIS DE 2 ÁGUAS, INCLUSO TRANSPORTE VERTICAL. AF_07/2019</t>
  </si>
  <si>
    <t>26,09</t>
  </si>
  <si>
    <t>CUMEEIRA E ESPIGÃO PARA TELHA DE CONCRETO EMBOÇADA COM ARGAMASSA TRAÇO 1:2:9 (CIMENTO, CAL E AREIA), PARA TELHADOS COM MAIS DE 2 ÁGUAS, INCLUSO TRANSPORTE VERTICAL. AF_07/2019</t>
  </si>
  <si>
    <t>CUMEEIRA PARA TELHA CERÂMICA EMBOÇADA COM ARGAMASSA TRAÇO 1:2:9 (CIMENTO, CAL E AREIA) PARA TELHADOS COM ATÉ 2 ÁGUAS, INCLUSO TRANSPORTE VERTICAL. AF_07/2019</t>
  </si>
  <si>
    <t>CUMEEIRA PARA TELHA DE CONCRETO EMBOÇADA COM ARGAMASSA TRAÇO 1:2:9 (CIMENTO, CAL E AREIA) PARA TELHADOS COM ATÉ 2 ÁGUAS, INCLUSO TRANSPORTE VERTICAL. AF_07/2019</t>
  </si>
  <si>
    <t>CUMEEIRA PARA TELHA DE FIBROCIMENTO ONDULADA E = 6 MM, INCLUSO ACESSÓRIOS DE FIXAÇÃO E IÇAMENTO. AF_07/2019</t>
  </si>
  <si>
    <t>CUMEEIRA PARA TELHA DE FIBROCIMENTO ESTRUTURAL E = 6 MM, INCLUSO ACESSÓRIOS DE FIXAÇÃO E IÇAMENTO. AF_07/2019</t>
  </si>
  <si>
    <t>CUMEEIRA SHED PARA TELHA ONDULADA DE FIBROCIMENTO, E = 6 MM, INCLUSO ACESSÓRIOS DE FIXAÇÃO E IÇAMENTO. AF_07/2019</t>
  </si>
  <si>
    <t>RUFO EXTERNO/INTERNO EM CHAPA DE AÇO GALVANIZADO NÚMERO 26, CORTE DE 33 CM, INCLUSO IÇAMENTO. AF_07/2019</t>
  </si>
  <si>
    <t>RETIRADA E RECOLOCAÇÃO DE  TELHA CERÂMICA DE ENCAIXE, COM ATÉ DUAS ÁGUAS, INCLUSO IÇAMENTO. AF_07/2019</t>
  </si>
  <si>
    <t>11,36</t>
  </si>
  <si>
    <t>RETIRADA E RECOLOCAÇÃO DE  TELHA CERÂMICA DE ENCAIXE, COM MAIS DE DUAS ÁGUAS, INCLUSO IÇAMENTO. AF_07/2019</t>
  </si>
  <si>
    <t>RETIRADA E RECOLOCAÇÃO DE  TELHA CERÂMICA CAPA-CANAL, COM ATÉ DUAS ÁGUAS, INCLUSO IÇAMENTO. AF_07/2019</t>
  </si>
  <si>
    <t>15,45</t>
  </si>
  <si>
    <t>RETIRADA E RECOLOCAÇÃO DE  TELHA CERÂMICA CAPA-CANAL, COM MAIS DE DUAS ÁGUAS, INCLUSO IÇAMENTO. AF_07/2019</t>
  </si>
  <si>
    <t>CALHA DE BEIRAL, SEMICIRCULAR DE PVC, DIAMETRO 125 MM, INCLUINDO CABECEIRAS, EMENDAS, BOCAIS, SUPORTES E VEDAÇÕES, EXCLUINDO CONDUTORES, INCLUSO TRANSPORTE VERTICAL. AF_07/2019</t>
  </si>
  <si>
    <t>RUFO EM FIBROCIMENTO PARA TELHA ONDULADA E = 6 MM, ABA DE 26 CM, INCLUSO TRANSPORTE VERTICAL, EXCETO CONTRARRUFO. AF_07/2019</t>
  </si>
  <si>
    <t>CALHA EM CHAPA DE AÇO GALVANIZADO NÚMERO 24, DESENVOLVIMENTO DE 33 CM, INCLUSO TRANSPORTE VERTICAL. AF_07/2019</t>
  </si>
  <si>
    <t>CALHA EM CHAPA DE AÇO GALVANIZADO NÚMERO 24, DESENVOLVIMENTO DE 50 CM, INCLUSO TRANSPORTE VERTICAL. AF_07/2019</t>
  </si>
  <si>
    <t>CALHA EM CHAPA DE AÇO GALVANIZADO NÚMERO 24, DESENVOLVIMENTO DE 100 CM, INCLUSO TRANSPORTE VERTICAL. AF_07/2019</t>
  </si>
  <si>
    <t>RUFO EM CHAPA DE AÇO GALVANIZADO NÚMERO 24, CORTE DE 25 CM, INCLUSO TRANSPORTE VERTICAL. AF_07/2019</t>
  </si>
  <si>
    <t>TELHAMENTO COM TELHA ONDULADA DE FIBRA DE VIDRO E = 0,6 MM, PARA TELHADO COM INCLINAÇÃO MAIOR QUE 10°, COM ATÉ 2 ÁGUAS, INCLUSO IÇAMENTO. AF_07/2019</t>
  </si>
  <si>
    <t>INSTALAÇÃO DE TESOURA (INTEIRA OU MEIA), EM AÇO, PARA VÃOS MAIORES OU IGUAIS A 3,0 M E MENORES QUE 6,0 M, INCLUSO IÇAMENTO. AF_07/2019</t>
  </si>
  <si>
    <t>INSTALAÇÃO DE TESOURA (INTEIRA OU MEIA), EM AÇO, PARA VÃOS MAIORES OU IGUAIS A 6,0 M E MENORES QUE 8,0 M, INCLUSO IÇAMENTO. AF_07/2019</t>
  </si>
  <si>
    <t>INSTALAÇÃO DE TESOURA (INTEIRA OU MEIA), EM AÇO, PARA VÃOS MAIORES OU IGUAIS A 8,0 M E MENORES QUE 10,0 M, INCLUSO IÇAMENTO. AF_07/2019</t>
  </si>
  <si>
    <t>INSTALAÇÃO DE TESOURA (INTEIRA OU MEIA), EM AÇO, PARA VÃOS MAIORES OU IGUAIS A 10,0 M E MENORES QUE 12,0 M, INCLUSO IÇAMENTO. AF_07/2019</t>
  </si>
  <si>
    <t>TRAMA DE AÇO COMPOSTA POR RIPAS, CAIBROS E TERÇAS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</si>
  <si>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</si>
  <si>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</si>
  <si>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</si>
  <si>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E CAIBROS PARA TELHADOS DE MAIS DE 2 ÁGUAS PARA TELHA DE ENCAIXE DE CERÂMICA OU DE CONCRETO, INCLUSO TRANSPORTE VERTICAL. AF_07/2019</t>
  </si>
  <si>
    <t>TRAMA DE AÇO COMPOSTA POR RIPAS PARA TELHADOS DE MAIS DE 2 ÁGUAS PARA TELHA DE ENCAIXE DE CERÂMICA OU DE CONCRETO, INCLUSO TRANSPORTE VERTICAL, INCLUSO TRANSPORTE VERTICAL. AF_07/2019</t>
  </si>
  <si>
    <t>TRAMA DE AÇO COMPOSTA POR RIPAS, CAIBROS E TERÇAS PARA TELHADOS DE ATÉ 2 ÁGUAS PARA TELHA CERÂMICA CAPA-CANAL, INCLUSO TRANSPORTE VERTICAL. AF_07/2019</t>
  </si>
  <si>
    <t>95,19</t>
  </si>
  <si>
    <t>TRAMA DE AÇO COMPOSTA POR RIPAS E CAIBROS PARA TELHADOS DE ATÉ 2 ÁGUAS PARA TELHA CERÂMICA CAPA-CANAL, INCLUSO TRANSPORTE VERTICAL. AF_07/2019</t>
  </si>
  <si>
    <t>TRAMA DE AÇO COMPOSTA POR RIPAS PARA TELHADOS DE ATÉ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</si>
  <si>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</si>
  <si>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</si>
  <si>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PARA TELHADOS DE MAIS DE 2 ÁGUAS PARA TELHA CERÂMICA CAPA-CANAL, INCLUSO TRANSPORTE VERTICAL. AF_07/2019</t>
  </si>
  <si>
    <t>27,44</t>
  </si>
  <si>
    <t>TRAMA DE AÇO COMPOSTA POR TERÇAS PARA TELHADOS DE ATÉ 2 ÁGUAS PARA TELHA ONDULADA DE FIBROCIMENTO, METÁLICA, PLÁSTICA OU TERMOACÚSTICA, INCLUSO TRANSPORTE VERTICAL. AF_07/2019</t>
  </si>
  <si>
    <t>34,18</t>
  </si>
  <si>
    <t>TRAMA DE AÇO COMPOSTA POR TERÇAS PARA TELHADOS DE ATÉ 2 ÁGUAS PARA TELHA ESTRUTURAL DE FIBROCIMENTO, INCLUSO TRANSPORTE VERTICAL. AF_07/2019</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</si>
  <si>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</si>
  <si>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</si>
  <si>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</si>
  <si>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</si>
  <si>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</si>
  <si>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</si>
  <si>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</si>
  <si>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7,97</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</si>
  <si>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</si>
  <si>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</si>
  <si>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</si>
  <si>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</si>
  <si>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</si>
  <si>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</si>
  <si>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</si>
  <si>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</si>
  <si>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</si>
  <si>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</si>
  <si>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</si>
  <si>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</si>
  <si>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</si>
  <si>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</si>
  <si>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FABRICAÇÃO E INSTALAÇÃO DE MEIA TESOURA DE MADEIRA NÃO APARELHADA, COM VÃO DE 3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</si>
  <si>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</si>
  <si>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</si>
  <si>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</si>
  <si>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</si>
  <si>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</si>
  <si>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</si>
  <si>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</si>
  <si>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</si>
  <si>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</si>
  <si>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</si>
  <si>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</si>
  <si>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</si>
  <si>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</si>
  <si>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</si>
  <si>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</si>
  <si>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</si>
  <si>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</si>
  <si>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</si>
  <si>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12 M, PARA TELHA ONDULADA DE FIBROCIMENTO, ALUMÍNIO, PLÁSTICA OU TERMOACÚSTICA, INCLUSO IÇAMENTO. AF_07/2019</t>
  </si>
  <si>
    <t>FABRICAÇÃO E INSTALAÇÃO DE TESOURA (INTEIRA OU MEIA) EM AÇO, VÃOS MAIORES OU IGUAIS A 3,0 M E MENORES OU IGUAL A 6,0 M, INCLUSO IÇAMENTO. AF_07/2019</t>
  </si>
  <si>
    <t>8,36</t>
  </si>
  <si>
    <t>FABRICAÇÃO E INSTALAÇÃO DE TESOURA (INTEIRA OU MEIA) EM AÇO, VÃOS MAIORES QUE 6,0 M E MENORES QUE 12,0 M, INCLUSO IÇAMENTO. AF_07/2019</t>
  </si>
  <si>
    <t>7,77</t>
  </si>
  <si>
    <t>FABRICAÇÃO E INSTALAÇÃO DE PONTALETES DE MADEIRA NÃO APARELHADA PARA TELHADOS COM ATÉ 2 ÁGUAS E COM TELHA ONDULADA DE FIBROCIMENTO, ALUMÍNIO OU PLÁSTICA EM EDIFÍCIO RESIDENCIAL TÉRREO, INCLUSO TRANSPORTE VERTICAL. AF_07/2019</t>
  </si>
  <si>
    <t>TELHAMENTO COM TELHA DE ENCAIXE, TIPO FRANCESA DE VIDRO, COM ATÉ 2 ÁGUAS, INCLUSO TRANSPORTE VERTICAL. AF_07/2019</t>
  </si>
  <si>
    <t>EXECUCAO DE DRENO COM MANTA GEOTEXTIL 200 G/M2</t>
  </si>
  <si>
    <t>EXECUCAO DE DRENO FRANCES COM BRITA NUM 2</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</si>
  <si>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</si>
  <si>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</si>
  <si>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</si>
  <si>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</si>
  <si>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</si>
  <si>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</si>
  <si>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</si>
  <si>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</si>
  <si>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</si>
  <si>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</si>
  <si>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</si>
  <si>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</si>
  <si>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</si>
  <si>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</si>
  <si>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</si>
  <si>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</si>
  <si>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</si>
  <si>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</si>
  <si>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</si>
  <si>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</si>
  <si>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</si>
  <si>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</si>
  <si>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</si>
  <si>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</si>
  <si>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</si>
  <si>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</si>
  <si>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</si>
  <si>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</si>
  <si>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</si>
  <si>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</si>
  <si>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</si>
  <si>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</si>
  <si>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</si>
  <si>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</si>
  <si>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</si>
  <si>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</si>
  <si>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</si>
  <si>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</si>
  <si>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</si>
  <si>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</si>
  <si>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</si>
  <si>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</si>
  <si>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</si>
  <si>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</si>
  <si>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</si>
  <si>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</si>
  <si>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</si>
  <si>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</si>
  <si>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</si>
  <si>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</si>
  <si>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</si>
  <si>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</si>
  <si>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</si>
  <si>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</si>
  <si>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</si>
  <si>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</si>
  <si>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</si>
  <si>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</si>
  <si>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152,17</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</si>
  <si>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</si>
  <si>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</si>
  <si>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</si>
  <si>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</si>
  <si>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</si>
  <si>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</si>
  <si>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</si>
  <si>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</si>
  <si>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</si>
  <si>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</si>
  <si>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</si>
  <si>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20,72</t>
  </si>
  <si>
    <t>CONTENÇÃO EM PERFIL PRANCHADO COM PRANCHÃO DE MADEIRA, PERFIS ESPAÇADOS A 1,5 M PARA 1 SUBSOLO. AF_07/2019</t>
  </si>
  <si>
    <t>CONTENÇÃO EM PERFIL PRANCHADO COM PRANCHÃO DE MADEIRA, PERFIS ESPAÇADOS A 1,5 M PARA 2 OU MAIS SUBSOLOS. AF_07/2019</t>
  </si>
  <si>
    <t>CONTENÇÃO EM PERFIL PRANCHADO COM PRANCHÃO DE MADEIRA, PERFIS ESPAÇADOS A 2 M PARA 1 SUBSOLO. AF_07/2019</t>
  </si>
  <si>
    <t>CONTENÇÃO EM PERFIL PRANCHADO COM PRANCHÃO DE MADEIRA, PERFIS ESPAÇADOS A 2 M PARA 2 OU MAIS SUBSOLOS. AF_07/2019</t>
  </si>
  <si>
    <t>FABRICAÇÃO, MONTAGEM E DESMONTAGEM DE FÔRMA PARA CORTINA DE CONTENÇÃO, EM CHAPA DE MADEIRA COMPENSADA PLASTIFICADA, E = 18 MM, 10 UTILIZAÇÕES. AF_07/2019</t>
  </si>
  <si>
    <t>23,60</t>
  </si>
  <si>
    <t>ARMAÇÃO DE CORTINA DE CONTENÇÃO EM CONCRETO ARMADO, COM AÇO CA-50 DE 6,3 MM - MONTAGEM. AF_07/2019</t>
  </si>
  <si>
    <t>15,55</t>
  </si>
  <si>
    <t>ARMAÇÃO DE CORTINA DE CONTENÇÃO EM CONCRETO ARMADO, COM AÇO CA-50 DE 8 MM - MONTAGEM. AF_07/2019</t>
  </si>
  <si>
    <t>ARMAÇÃO DE CORTINA DE CONTENÇÃO EM CONCRETO ARMADO, COM AÇO CA-50 DE 10 MM - MONTAGEM. AF_07/2019</t>
  </si>
  <si>
    <t>ARMAÇÃO DE CORTINA DE CONTENÇÃO EM CONCRETO ARMADO, COM AÇO CA-50 DE 12,5 MM - MONTAGEM. AF_07/2019</t>
  </si>
  <si>
    <t>ARMAÇÃO DE CORTINA DE CONTENÇÃO EM CONCRETO ARMADO, COM AÇO CA-50 DE 16 MM - MONTAGEM. AF_07/2019</t>
  </si>
  <si>
    <t>11,44</t>
  </si>
  <si>
    <t>ARMAÇÃO DE CORTINA DE CONTENÇÃO EM CONCRETO ARMADO, COM AÇO CA-50 DE 20 MM - MONTAGEM. AF_07/2019</t>
  </si>
  <si>
    <t>ARMAÇÃO DE CORTINA DE CONTENÇÃO EM CONCRETO ARMADO, COM AÇO CA-50 DE 25 MM - MONTAGEM. AF_07/2019</t>
  </si>
  <si>
    <t>12,93</t>
  </si>
  <si>
    <t>CONCRETAGEM DE CORTINA DE CONTENÇÃO, ATRAVÉS DE BOMBA   LANÇAMENTO, ADENSAMENTO E ACABAMENTO. AF_07/2019</t>
  </si>
  <si>
    <t>BOCA P/BUEIRO SIMPLES TUBULAR D=0,40M EM CONCRETO CICLOPICO, INCLINDO FORMAS, ESCAVACAO, REATERRO E MATERIAIS, EXCLUINDO MATERIAL REATERRO JAZIDA E TRANSPORTE</t>
  </si>
  <si>
    <t>BOCA PARA BUEIRO SIMPLES TUBULAR, DIAMETRO =0,60M, EM CONCRETO CICLOPICO, INCLUINDO FORMAS, ESCAVACAO, REATERRO E MATERIAIS, EXCLUINDO MATERIAL REATERRO JAZIDA E TRANSPORTE.</t>
  </si>
  <si>
    <t>BOCA PARA BUEIRO SIMPLES TUBULAR, DIAMETRO =0,80M, EM CONCRETO CICLOPICO, INCLUINDO FORMAS, ESCAVACAO, REATERRO E MATERIAIS, EXCLUINDO MATERIAL REATERRO JAZIDA E TRANSPORTE.</t>
  </si>
  <si>
    <t>BOCA PARA BUEIRO SIMPLES TUBULAR, DIAMETRO =1,00M, EM CONCRETO CICLOPICO, INCLUINDO FORMAS, ESCAVACAO, REATERRO E MATERIAIS, EXCLUINDO MATERIAL REATERRO JAZIDA E TRANSPORTE.</t>
  </si>
  <si>
    <t>GRELHA FF 30X90CM, 135KG, P/ CX RALO COM ASSENTAMENTO DE ARGAMASSA CIMENTO/AREIA 1:4 - FORNECIMENTO E INSTALAÇÃO</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</si>
  <si>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</si>
  <si>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</si>
  <si>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</si>
  <si>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</si>
  <si>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</si>
  <si>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</si>
  <si>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</si>
  <si>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</si>
  <si>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</si>
  <si>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</si>
  <si>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</si>
  <si>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</si>
  <si>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</si>
  <si>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</si>
  <si>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</si>
  <si>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</si>
  <si>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</si>
  <si>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</si>
  <si>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</si>
  <si>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</si>
  <si>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</si>
  <si>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</si>
  <si>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</si>
  <si>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</si>
  <si>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</si>
  <si>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</si>
  <si>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</si>
  <si>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</si>
  <si>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</si>
  <si>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</si>
  <si>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</si>
  <si>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</si>
  <si>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</si>
  <si>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</si>
  <si>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</si>
  <si>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</si>
  <si>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</si>
  <si>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</si>
  <si>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</si>
  <si>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</si>
  <si>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</si>
  <si>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</si>
  <si>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</si>
  <si>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</si>
  <si>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</si>
  <si>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</si>
  <si>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</si>
  <si>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</si>
  <si>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</si>
  <si>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</si>
  <si>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</si>
  <si>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</si>
  <si>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</si>
  <si>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</si>
  <si>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</si>
  <si>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</si>
  <si>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</si>
  <si>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</si>
  <si>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</si>
  <si>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</si>
  <si>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</si>
  <si>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</si>
  <si>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</si>
  <si>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</si>
  <si>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</si>
  <si>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</si>
  <si>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</si>
  <si>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</si>
  <si>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</si>
  <si>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</si>
  <si>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</si>
  <si>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</si>
  <si>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</si>
  <si>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</si>
  <si>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</si>
  <si>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</si>
  <si>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</si>
  <si>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</si>
  <si>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</si>
  <si>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</si>
  <si>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</si>
  <si>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</si>
  <si>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</si>
  <si>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</si>
  <si>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</si>
  <si>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</si>
  <si>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</si>
  <si>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</si>
  <si>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</si>
  <si>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</si>
  <si>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</si>
  <si>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</si>
  <si>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</si>
  <si>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</si>
  <si>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</si>
  <si>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</si>
  <si>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</si>
  <si>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</si>
  <si>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</si>
  <si>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</si>
  <si>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</si>
  <si>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</si>
  <si>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</si>
  <si>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</si>
  <si>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</si>
  <si>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</si>
  <si>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</si>
  <si>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</si>
  <si>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</si>
  <si>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</si>
  <si>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</si>
  <si>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</si>
  <si>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</si>
  <si>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</si>
  <si>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</si>
  <si>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</si>
  <si>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</si>
  <si>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</si>
  <si>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</si>
  <si>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</si>
  <si>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</si>
  <si>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</si>
  <si>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</si>
  <si>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</si>
  <si>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</si>
  <si>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</si>
  <si>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</si>
  <si>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</si>
  <si>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</si>
  <si>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</si>
  <si>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</si>
  <si>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</si>
  <si>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</si>
  <si>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</si>
  <si>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</si>
  <si>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</si>
  <si>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</si>
  <si>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</si>
  <si>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</si>
  <si>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</si>
  <si>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</si>
  <si>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</si>
  <si>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</si>
  <si>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</si>
  <si>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</si>
  <si>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</si>
  <si>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</si>
  <si>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</si>
  <si>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CIRCULAR PARA DRENAGEM, EM CONCRETO PRÉ-MOLDADO, DIÂMETRO INTERNO = 1 M, PROFUNDIDADE = 1,45 M, EXCLUINDO TAMPÃO. AF_05/2018</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</si>
  <si>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</si>
  <si>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</si>
  <si>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</si>
  <si>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</si>
  <si>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</si>
  <si>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</si>
  <si>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</si>
  <si>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</si>
  <si>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</si>
  <si>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</si>
  <si>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</si>
  <si>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</si>
  <si>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</si>
  <si>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</si>
  <si>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</si>
  <si>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</si>
  <si>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</si>
  <si>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</si>
  <si>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</si>
  <si>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</si>
  <si>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</si>
  <si>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</si>
  <si>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</si>
  <si>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</si>
  <si>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</si>
  <si>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</si>
  <si>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</si>
  <si>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</si>
  <si>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</si>
  <si>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</si>
  <si>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</si>
  <si>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</si>
  <si>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</si>
  <si>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</si>
  <si>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</si>
  <si>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</si>
  <si>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</si>
  <si>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</si>
  <si>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</si>
  <si>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</si>
  <si>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</si>
  <si>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</si>
  <si>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</si>
  <si>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</si>
  <si>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</si>
  <si>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</si>
  <si>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</si>
  <si>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</si>
  <si>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</si>
  <si>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</si>
  <si>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</si>
  <si>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</si>
  <si>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</si>
  <si>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</si>
  <si>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41,86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</si>
  <si>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</si>
  <si>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</si>
  <si>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</si>
  <si>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</si>
  <si>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</si>
  <si>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</si>
  <si>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</si>
  <si>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</si>
  <si>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</si>
  <si>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</si>
  <si>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41,46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</si>
  <si>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</si>
  <si>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</si>
  <si>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</si>
  <si>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</si>
  <si>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</si>
  <si>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</si>
  <si>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</si>
  <si>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</si>
  <si>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</si>
  <si>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48,31</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</si>
  <si>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</si>
  <si>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</si>
  <si>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</si>
  <si>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</si>
  <si>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6,39</t>
  </si>
  <si>
    <t>ESCORAMENTO DE VALA, TIPO PONTALETEAMENTO, COM PROFUNDIDADE DE 0 A 1,5 M, LARGURA MENOR QUE 1,5 M. AF_08/2020</t>
  </si>
  <si>
    <t>13,38</t>
  </si>
  <si>
    <t>ESCORAMENTO DE VALA, TIPO PONTALETEAMENTO, COM PROFUNDIDADE DE 0 A 1,5 M, LARGURA MAIOR OU IGUAL A 1,5 M E MENOR QUE 2,5 M. AF_08/2020</t>
  </si>
  <si>
    <t>ESCORAMENTO DE VALA, TIPO PONTALETEAMENTO, COM PROFUNDIDADE DE 1,5 A 3,0 M, LARGURA MENOR QUE 1,5 M. AF_08/2020</t>
  </si>
  <si>
    <t>10,41</t>
  </si>
  <si>
    <t>ESCORAMENTO DE VALA, TIPO PONTALETEAMENTO, COM PROFUNDIDADE DE 1,5 A 3,0 M, LARGURA MAIOR OU IGUAL A 1,5 M E MENOR QUE 2,5 M. AF_08/2020</t>
  </si>
  <si>
    <t>ESCORAMENTO DE VALA, TIPO PONTALETEAMENTO, COM PROFUNDIDADE DE 3,0 A 4,5 M, LARGURA MENOR QUE 1,5 M. AF_08/2020</t>
  </si>
  <si>
    <t>7,83</t>
  </si>
  <si>
    <t>ESCORAMENTO DE VALA, TIPO PONTALETEAMENTO, COM PROFUNDIDADE DE 3,0 A 4,5 M, LARGURA MAIOR OU IGUAL A 1,5 M E MENOR QUE 2,5 M. AF_08/2020</t>
  </si>
  <si>
    <t>ESCORAMENTO DE VALA, TIPO DESCONTÍNUO, COM PROFUNDIDADE DE 0 A 1,5 M, LARGURA MENOR QUE 1,5 M. AF_08/2020</t>
  </si>
  <si>
    <t>ESCORAMENTO DE VALA, TIPO DESCONTÍNUO, COM PROFUNDIDADE DE 0 A 1,5 M, LARGURA MAIOR OU IGUAL A 1,5 M E MENOR QUE 2,5 M. AF_08/2020</t>
  </si>
  <si>
    <t>ESCORAMENTO DE VALA, TIPO DESCONTÍNUO, COM PROFUNDIDADE DE 1,5 M A 3,0 M, LARGURA MENOR QUE 1,5 M. AF_08/2020</t>
  </si>
  <si>
    <t>ESCORAMENTO DE VALA, TIPO DESCONTÍNUO, COM PROFUNDIDADE DE 1,5 A 3,0 M, LARGURA MAIOR OU IGUAL A 1,5 M E MENOR QUE 2,5 M. AF_08/2020</t>
  </si>
  <si>
    <t>ESCORAMENTO DE VALA, TIPO DESCONTÍNUO, COM PROFUNDIDADE DE 3,0 A 4,5 M, LARGURA MENOR QUE 1,5 M. AF_08/2020</t>
  </si>
  <si>
    <t>15,48</t>
  </si>
  <si>
    <t>ESCORAMENTO DE VALA, TIPO DESCONTÍNUO, COM PROFUNDIDADE DE 3,0 A 4,5 M, LARGURA MAIOR OU IGUAL A 1,5 E MENOR QUE 2,5 M. AF_08/2020</t>
  </si>
  <si>
    <t>22,33</t>
  </si>
  <si>
    <t>ESCORAMENTO DE VALA, TIPO CONTÍNUO, COM PROFUNDIDADE DE 0 A 1,5 M, LARGURA MENOR QUE 1,5 M. AF_08/2020</t>
  </si>
  <si>
    <t>ESCORAMENTO DE VALA, TIPO CONTÍNUO, COM PROFUNDIDADE DE 0 A 1,5 M, LARGURA MAIOR OU IGUAL A 1,5 M E MENOR QUE 2,5 M. AF_08/2020</t>
  </si>
  <si>
    <t>ESCORAMENTO DE VALA, TIPO CONTÍNUO, COM PROFUNDIDADE DE 1,5 M A 3,0 M, LARGURA MENOR QUE 1,5 M. AF_08/2020</t>
  </si>
  <si>
    <t>29,39</t>
  </si>
  <si>
    <t>ESCORAMENTO DE VALA, TIPO CONTÍNUO, COM PROFUNDIDADE DE 1,5 A 3,0 M, LARGURA MAIOR OU IGUAL A 1,5 M E MENOR QUE 2,5 M. AF_08/2020</t>
  </si>
  <si>
    <t>39,84</t>
  </si>
  <si>
    <t>ESCORAMENTO DE VALA, TIPO CONTÍNUO, COM PROFUNDIDADE DE 3,0 A 4,5 M, LARGURA MENOR QUE 1,5 M. AF_08/2020</t>
  </si>
  <si>
    <t>24,55</t>
  </si>
  <si>
    <t>ESCORAMENTO DE VALA, TIPO CONTÍNUO, COM PROFUNDIDADE DE 3,0 A 4,5 M, LARGURA MAIOR OU IGUAL A 1,5 E MENOR QUE 2,5 M. AF_08/2020</t>
  </si>
  <si>
    <t>ESCORAMENTO DE VALA, TIPO CONTÍNUO COM PERFIL METÁLICO "U", COM PROFUNDIDADE DE 0 A 1,5 M, LARGURA MENOR QUE 1,5 M. AF_08/2020</t>
  </si>
  <si>
    <t>ESCORAMENTO DE VALA,TIPO CONTÍNUO COM PERFIL METÁLICO "U", COM PROFUNDIDADE DE 0 A 1,5 M, LARGURA MAIOR OU IGUAL A 1,5 E MENOR QUE 2,5 M. AF_08/2020</t>
  </si>
  <si>
    <t>ESCORAMENTO DE VALA, TIPO CONTÍNUO COM PERFIL METÁLICO "U", COM PROFUNDIDADE DE 1,5 A 3,0 M, LARGURA MENOR QUE 1,5 M. AF_08/2020</t>
  </si>
  <si>
    <t>40,98</t>
  </si>
  <si>
    <t>ESCORAMENTO DE VALA, TIPO CONTÍNUO COM PERFIL METÁLICO "U", COM PROFUNDIDADE DE 1,5 A 3,0 M, LARGURA MAIOR OU IGUAL 1,5 M E MENOR QUE 2,5 M. AF_08/2020</t>
  </si>
  <si>
    <t>ESCORAMENTO DE VALA, TIPO CONTÍNUO COM PERFIL METÁLICO "U", COM PROFUNDIDADE DE 3,0 A 4,5 M, LARGURA MENOR QUE 1,5 M. AF_08/2020</t>
  </si>
  <si>
    <t>ESCORAMENTO DE VALA, TIPO CONTÍNUO COM PERFIL METÁLICO "U", COM PROFUNDIDADE DE 3,0 A 4,5 M, LARGURA MAIOR OU IGUAL A 1,5 M E MENOR QUE 2,5 M. AF_08/2020</t>
  </si>
  <si>
    <t>ESCORAMENTO DE VALA, TIPO BLINDAGEM, COM PROFUNDIDADE DE 0 A 1,5 M, LARGURA MENOR QUE 1,5 M - EXECUÇÃO, NÃO INCLUI MATERIAL. AF_08/2020</t>
  </si>
  <si>
    <t>10,26</t>
  </si>
  <si>
    <t>ESCORAMENTO DE VALA, TIPO BLINDAGEM COM PROFUNDIDADE DE 0 A 1,5 M, LARGURA MAIOR OU IGUAL A 1,5 M E MENOR QUE 2,5 M - EXECUÇÃO, NÃO INCLUI MATERIAL. AF_08/2020</t>
  </si>
  <si>
    <t>ESCORAMENTO DE VALA, TIPO BLINDAGEM, COM PROFUNDIDADE DE 1,5 A 3,0 M, LARGURA MENOR QUE 1,5 M - EXECUÇÃO, NÃO INCLUI MATERIAL. AF_08/2020</t>
  </si>
  <si>
    <t>7,61</t>
  </si>
  <si>
    <t>ESCORAMENTO DE VALA, TIPO BLINDAGEM, COM PROFUNDIDADE DE 1,5 A 3,0 M, LARGURA MAIOR OU IGUAL A 1,5 M E MENOR QUE 2,5 M - EXECUÇÃO, NÃO INCLUI MATERIAL. AF_08/2020</t>
  </si>
  <si>
    <t>12,54</t>
  </si>
  <si>
    <t>ESCORAMENTO DE VALA, TIPO BLINDAGEM, COM PROFUNDIDADE DE 3,0 A 4,5 M, LARGURA MENOR QUE 1,5 M - EXECUÇÃO, NÃO INCLUI MATERIAL. AF_08/2020</t>
  </si>
  <si>
    <t>ESCORAMENTO DE VALA, TIPO BLINDAGEM, COM PROFUNDIDADE DE 3,0 A 4,5 M, LARGURA MAIOR OU IGUAL A 1,5 M E MENOR QUE 2,5 M - EXECUÇÃO, NÃO INCLUI MATERIAL. AF_08/2020</t>
  </si>
  <si>
    <t>KIT DE PORTA-PRONTA DE MADEIRA EM ACABAMENTO MELAMÍNICO BRANCO, FOLHA LEVE OU MÉDIA, 60X210CM,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</si>
  <si>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</si>
  <si>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</si>
  <si>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</si>
  <si>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</si>
  <si>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</si>
  <si>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</si>
  <si>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</si>
  <si>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</si>
  <si>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</si>
  <si>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PESADA OU SUPERPESADA, E BATENTE METÁLICO, 90X210CM, FIXAÇÃO COM ARGAMASSA - FORNECIMENTO E INSTALAÇÃO. AF_12/2019</t>
  </si>
  <si>
    <t>BATENTE PARA PORTA DE MADEIRA, PADRÃO MÉDIO - FORNECIMENTO E MONTAGEM. AF_12/2019</t>
  </si>
  <si>
    <t>BATENTE PARA PORTA DE MADEIRA, FIXAÇÃO COM ARGAMASSA, PADRÃO MÉDIO - FORNECIMENTO E INSTALAÇÃO. AF_12/2019_P</t>
  </si>
  <si>
    <t>PORTA DE MADEIRA PARA PINTURA, SEMI-OCA (LEVE OU MÉDIA), 60X210CM,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</si>
  <si>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</si>
  <si>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</si>
  <si>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</si>
  <si>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(PESADA OU SUPERPESADA), 80X210CM, ESPESSURA DE 3,5CM, INCLUSO DOBRADIÇAS - FORNECIMENTO E INSTALAÇÃO. AF_12/2019</t>
  </si>
  <si>
    <t>PORTA DE MADEIRA, MACIÇA (PESADA OU SUPERPESADA), 90X210CM, ESPESSURA DE 3,5CM, INCLUSO DOBRADIÇAS - FORNECIMENTO E INSTALAÇÃO. AF_12/2019</t>
  </si>
  <si>
    <t>FECHADURA DE EMBUTIR COM CILINDRO, EXTERNA, COMPLETA, ACABAMENTO PADRÃO MÉDIO, INCLUSO EXECUÇÃO DE FURO - FORNECIMENTO E INSTALAÇÃO. AF_12/2019</t>
  </si>
  <si>
    <t>FECHADURA DE EMBUTIR PARA PORTA DE BANHEIRO, COMPLETA, ACABAMENTO PADRÃO MÉDIO, INCLUSO EXECUÇÃO DE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</si>
  <si>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</si>
  <si>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</si>
  <si>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</si>
  <si>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</si>
  <si>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</si>
  <si>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</si>
  <si>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</si>
  <si>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</si>
  <si>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</si>
  <si>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</si>
  <si>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</si>
  <si>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</si>
  <si>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PORTA DE MADEIRA PARA VERNIZ, SEMI-OCA (LEVE OU MÉDIA), 60X210CM,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</si>
  <si>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</si>
  <si>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</si>
  <si>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90X210CM, ESPESSURA DE 3,5CM, INCLUSO DOBRADIÇAS - FORNECIMENTO E INSTALAÇÃO. AF_12/2019</t>
  </si>
  <si>
    <t>KIT DE PORTA DE MADEIRA PARA VERNIZ, SEMI-OCA (LEVE OU MÉDIA), PADRÃO MÉDIO, 60X210CM,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</si>
  <si>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</si>
  <si>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</si>
  <si>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90X210CM, ESPESSURA DE 3,5CM, ITENS INCLUSOS: DOBRADIÇAS, MONTAGEM E INSTALAÇÃO DO BATENTE, SEM FECHADURA - FORNECIMENTO E INSTALAÇÃO. AF_12/2019</t>
  </si>
  <si>
    <t>BATENTE PARA PORTA DE MADEIRA, PADRÃO POPULAR - FORNECIMENTO E MONTAGEM. AF_12/2019</t>
  </si>
  <si>
    <t>BATENTE PARA PORTA DE MADEIRA, FIXAÇÃO COM ARGAMASSA, PADRÃO POPULAR. FORNECIMENTO E INSTALAÇÃO. AF_12/2019_P</t>
  </si>
  <si>
    <t>PORTA DE MADEIRA FRISADA, SEMI-OCA (LEVE OU MÉDIA), 60X210CM, ESPESSURA DE 3CM, INCLUSO DOBRADIÇAS - FORNECIMENTO E INSTALAÇÃO. AF_12/2019</t>
  </si>
  <si>
    <t>PORTA DE MADEIRA FRISADA, SEMI-OCA (LEVE OU MÉDIA), 70X210CM, ESPESSURA DE 3CM, INCLUSO DOBRADIÇAS - FORNECIMENTO E INSTALAÇÃO. AF_12/2019</t>
  </si>
  <si>
    <t>PORTA DE MADEIRA FRISADA, SEMI-OCA (LEVE OU MÉDIA), 80X210CM, ESPESSURA DE 3,5CM, INCLUSO DOBRADIÇAS - FORNECIMENTO E INSTALAÇÃO. AF_12/2019</t>
  </si>
  <si>
    <t>PORTA DE MADEIRA TIPO VENEZIANA, 80X210CM, ESPESSURA DE 3CM, INCLUSO DOBRADIÇAS - FORNECIMENTO E INSTALAÇÃO. AF_12/2019</t>
  </si>
  <si>
    <t>PORTA DE MADEIRA, TIPO MEXICANA, MACIÇA (PESADA OU SUPERPESADA), 80X210CM, ESPESSURA DE 3,5CM, INCLUSO DOBRADIÇAS - FORNECIMENTO E INSTALAÇÃO. AF_12/2019</t>
  </si>
  <si>
    <t>FECHADURA DE EMBUTIR COM CILINDRO, EXTERNA, COMPLETA, ACABAMENTO PADRÃO POPULAR, INCLUSO EXECUÇÃO DE FURO - FORNECIMENTO E INSTALAÇÃO. AF_12/2019</t>
  </si>
  <si>
    <t>FECHADURA DE EMBUTIR PARA PORTA DE BANHEIRO, COMPLETA, ACABAMENTO PADRÃO POPULAR, INCLUSO EXECUÇÃO DE FURO - FORNECIMENTO E INSTALAÇÃO. AF_12/2019</t>
  </si>
  <si>
    <t>FECHADURA DE EMBUTIR PARA PORTAS INTERNAS, COMPLETA, ACABAMENTO PADRÃO MÉDIO, COM EXECUÇÃO DE FURO - FORNECIMENTO E INSTALAÇÃO. AF_12/2019</t>
  </si>
  <si>
    <t>FECHADURA DE EMBUTIR PARA PORTAS INTERNAS, COMPLETA, ACABAMENTO PADRÃO POPULAR, COM EXECUÇÃO DE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</si>
  <si>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</si>
  <si>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</si>
  <si>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</si>
  <si>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</si>
  <si>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</si>
  <si>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</si>
  <si>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</si>
  <si>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</si>
  <si>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</si>
  <si>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</si>
  <si>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</si>
  <si>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</si>
  <si>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</si>
  <si>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</si>
  <si>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</si>
  <si>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</si>
  <si>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</si>
  <si>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</si>
  <si>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</si>
  <si>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</si>
  <si>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</si>
  <si>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</si>
  <si>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</si>
  <si>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</si>
  <si>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</si>
  <si>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</si>
  <si>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ALIZAR DE 5X1,5CM PARA PORTA FIXADO COM PREGOS, PADRÃO MÉDIO - FORNECIMENTO E INSTALAÇÃO. AF_12/2019</t>
  </si>
  <si>
    <t>5,67</t>
  </si>
  <si>
    <t>ALIZAR DE 5X1,5CM PARA PORTA FIXADO COM PREGOS, PADRÃO POPULAR - FORNECIMENTO E INSTALAÇÃO. AF_12/2019</t>
  </si>
  <si>
    <t>KIT DE PORTA-PRONTA DE MADEIRA EM ACABAMENTO MELAMÍNICO BRANCO, FOLHA LEVE OU MÉDIA, 90X210, EXCLUSIVE FECHADURA, FIXAÇÃO COM PREENCHIMENTO TOTAL DE ESPUMA EXPANSIVA - FORNECIMENTO E INSTALAÇÃO. AF_12/2019</t>
  </si>
  <si>
    <t>BATENTE PARA PORTA COM BANDEIRA, FIXAÇÃO COM PARAFUSO E BUCHA. AF_12/2019</t>
  </si>
  <si>
    <t>KIT DE PORTA DE MADEIRA PARA VERNIZ,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</si>
  <si>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</si>
  <si>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</si>
  <si>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</si>
  <si>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</si>
  <si>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</si>
  <si>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</si>
  <si>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</si>
  <si>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</si>
  <si>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</si>
  <si>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</si>
  <si>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</si>
  <si>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</si>
  <si>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</si>
  <si>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</si>
  <si>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</si>
  <si>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MEXICANA, MACIÇA (PESADA OU SUPERPESADA), PADRÃO POPULAR, 80X210CM, ESPESSURA DE 3,5CM, ITENS INCLUSOS: DOBRADIÇAS, MONTAGEM E INSTALAÇÃO DE BATENTE, FECHADURA COM EXECUÇÃO DO FURO - FORNECIMENTO E INSTALAÇÃO. AF_12/2019</t>
  </si>
  <si>
    <t>RECOLOCAÇÃO DE FOLHAS DE PORTA DE MADEIRA LEVE OU MÉDIA DE 60CM DE LARGURA, CONSIDERANDO REAPROVEITAMENTO DO MATERIAL. AF_12/2019</t>
  </si>
  <si>
    <t>RECOLOCAÇÃO DE FOLHAS DE PORTA DE MADEIRA LEVE OU MÉDIA DE 70CM DE LARGURA, CONSIDERANDO REAPROVEITAMENTO DO MATERIAL. AF_12/2019</t>
  </si>
  <si>
    <t>RECOLOCAÇÃO DE FOLHAS DE PORTA DE MADEIRA LEVE OU MÉDIA DE 80CM DE LARGURA, CONSIDERANDO REAPROVEITAMENTO DO MATERIAL. AF_12/2019</t>
  </si>
  <si>
    <t>48,48</t>
  </si>
  <si>
    <t>RECOLOCAÇÃO DE FOLHAS DE PORTA DE MADEIRA LEVE OU MÉDIA DE 90CM DE LARGURA, CONSIDERANDO REAPROVEITAMENTO DO MATERIAL. AF_12/2019</t>
  </si>
  <si>
    <t>RECOLOCAÇÃO DE FOLHAS DE PORTA DE MADEIRA PESADA OU SUPERPESADA DE 80CM DE LARGURA, CONSIDERANDO REAPROVEITAMENTO DO MATERIAL. AF_12/2019</t>
  </si>
  <si>
    <t>PORTA DE MADEIRA COMPENSADA LISA PARA PINTURA, 120X210X3,5CM, 2 FOLHAS, INCLUSO ADUELA 2A, ALIZAR 2A E DOBRADIÇAS. AF_12/2019</t>
  </si>
  <si>
    <t>KIT DE PORTA DE MADEIRA PARA VERNIZ, SEMI-OCA (LEVE OU MÉDIA), PADRÃO POPULAR, 70X210CM, ESPESSURA DE 3,5CM, ITENS INCLUSOS: DOBRADIÇAS, MONTAGEM E INSTALAÇÃO DE BATENTE, FECHADURA COM EXECUÇÃO DO FURO -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</si>
  <si>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</si>
  <si>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</si>
  <si>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</si>
  <si>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</si>
  <si>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</si>
  <si>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</si>
  <si>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</si>
  <si>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(PINUS/EUCALIPTO OU EQUIV.) DE CORRER COM 6 FOLHAS (2 VENEZ. FIXAS, 2 VENEZ. DE CORRER E 2 DE CORRER PARA VIDRO), COM BATENTE, ALIZAR E FERRAGENS. EXCLUSIVE VIDROS, ACABAMENTO E CONTRAMARCO. FORNECIMENTO EINSTALAÇÃO. AF_12/2019</t>
  </si>
  <si>
    <t>PORTA DE FERRO, DE ABRIR, TIPO GRADE COM CHAPA, COM GUARNIÇÕES. AF_12/2019</t>
  </si>
  <si>
    <t>JANELA DE AÇO TIPO BASCULANTE PARA VIDROS, COM BATENTE, FERRAGENS E PINTURA ANTICORROSIVA. EXCLUSIVE VIDROS, ACABAMENTO, ALIZAR E CONTRAMARCO. FORNECIMENTO E INSTALAÇÃO. AF_12/2019</t>
  </si>
  <si>
    <t>JANELA DE AÇO DE CORRER COM 4 FOLHAS PARA VIDRO, COM BATENTE, FERRAGENS E PINTURA ANTICORROSIVA. EXCLUSIVE VIDROS, ALIZAR E CONTRAMARCO. FORNECIMENTO E INSTALAÇÃO. AF_12/2019</t>
  </si>
  <si>
    <t>CONTRAMARCO DE AÇO, FIXAÇÃO COM ARGAMASSA - FORNECIMENTO E INSTALAÇÃO. AF_12/2019</t>
  </si>
  <si>
    <t>CONTRAMARCO DE AÇO, FIXAÇÃO COM PARAFUSO - FORNECIMENTO E INSTALAÇÃO. AF_12/2019</t>
  </si>
  <si>
    <t>GUARDA-CORPO DE AÇO GALVANIZADO DE 1,10M, MONTANTES TUBULARES DE 1.1/4" ESPAÇADOS DE 1,20M, TRAVESSA SUPERIOR DE 1.1/2", GRADIL FORMADO POR TUBOS HORIZONTAIS DE 1" E VERTICAIS DE 3/4",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</si>
  <si>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</si>
  <si>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PANORÂMICO COM PERFIS DE ALUMÍNIO E VIDRO LAMINADO 8 MM, FIXADO COM CHUMBADOR MECÂNICO. AF_04/2019_P</t>
  </si>
  <si>
    <t>CORRIMÃO SIMPLES, DIÂMETRO EXTERNO = 1 1/2", EM AÇO GALVANIZADO. AF_04/2019_P</t>
  </si>
  <si>
    <t>CORRIMÃO SIMPLES, DIÂMETRO EXTERNO = 1 1/2", EM ALUMÍNIO. AF_04/2019_P</t>
  </si>
  <si>
    <t>GRADIL EM FERRO FIXADO EM VÃOS DE JANELAS, FORMADO POR BARRAS CHATAS DE 25X4,8 MM. AF_04/2019</t>
  </si>
  <si>
    <t>GRADIL EM ALUMÍNIO FIXADO EM VÃOS DE JANELAS, FORMADO POR TUBOS DE 3/4". AF_04/2019</t>
  </si>
  <si>
    <t>PORTA CORTA-FOGO 90X210X4CM - FORNECIMENTO E INSTALAÇÃO. AF_12/2019</t>
  </si>
  <si>
    <t>PORTA DE ALUMÍNIO DE ABRIR COM LAMBRI, COM GUARNIÇÃO, FIXAÇÃO COM PARAFUSOS - FORNECIMENTO E INSTALAÇÃO. AF_12/2019</t>
  </si>
  <si>
    <t>PORTA EM ALUMÍNIO DE ABRIR TIPO VENEZIANA COM GUARNIÇÃO, FIXAÇÃO COM PARAFUSOS - FORNECIMENTO E INSTALAÇÃO. AF_12/2019</t>
  </si>
  <si>
    <t>PORTA DE ALUMÍNIO DE ABRIR PARA VIDRO SEM GUARNIÇÃO, 87X210CM, FIXAÇÃO COM PARAFUSOS, INCLUSIVE VIDROS - FORNECIMENTO E INSTALAÇÃO. AF_12/2019</t>
  </si>
  <si>
    <t>PORTA EM AÇO DE ABRIR PARA VIDRO SEM GUARNIÇÃO, 87X210CM, FIXAÇÃO COM PARAFUSOS, EXCLUSIVE VIDROS - FORNECIMENTO E INSTALAÇÃO. AF_12/2019</t>
  </si>
  <si>
    <t>PORTA EM AÇO DE ABRIR TIPO VENEZIANA SEM GUARNIÇÃO, 87X210CM, FIXAÇÃO COM PARAFUSOS - FORNECIMENTO E INSTALAÇÃO. AF_12/2019</t>
  </si>
  <si>
    <t>PORTA DE CORRER DE ALUMÍNIO, COM DUAS FOLHAS PARA VIDRO, INCLUSO VIDRO LISO INCOLOR, FECHADURA E PUXADOR, SEM ALIZAR. AF_12/2019</t>
  </si>
  <si>
    <t>MOLA HIDRAULICA DE PISO PARA PORTA DE VIDRO TEMPERADO. AF_01/2021</t>
  </si>
  <si>
    <t>JOGO DE FERRAGENS CROMADAS PARA PORTA DE VIDRO TEMPERADO, UMA FOLHA COMPOSTO DE DOBRADICAS SUPERIOR E INFERIOR, TRINCO, FECHADURA, CONTRA FECHADURA COM CAPUCHINHO SEM MOLA E PUXADOR. AF_01/2021</t>
  </si>
  <si>
    <t>PUXADOR CENTRAL PARA ESQUADRIA DE MADEIRA. AF_12/2019</t>
  </si>
  <si>
    <t>29,54</t>
  </si>
  <si>
    <t>PORTA CADEADO ZINCADO OXIDADO PRETO COM CADEADO DE AÇO INOX, LARGURA DE *50* MM. AF_12/2019</t>
  </si>
  <si>
    <t>TARJETA TIPO LIVRE/OCUPADO PARA PORTA DE BANHEIRO. AF_12/2019</t>
  </si>
  <si>
    <t>CREMONA EM LATÃO CROMADO OU POLIDO, COMPLETA. AF_12/2019</t>
  </si>
  <si>
    <t>FECHO DE EMBUTIR TIPO UNHA 22CM. AF_12/2019</t>
  </si>
  <si>
    <t>FECHO DE EMBUTIR TIPO UNHA 40CM. AF_12/2019</t>
  </si>
  <si>
    <t>DOBRADIÇA EM AÇO/FERRO, 3" X 21/2", E=1,9 A 2MM, SEN ANEL, CROMADO OU ZINCADO, TAMPA BOLA, COM PARAFUSOS. AF_12/2019</t>
  </si>
  <si>
    <t>DOBRADIÇA TIPO VAI E VEM EM LATÃO POLIDO 3". AF_12/2019</t>
  </si>
  <si>
    <t>INSTALAÇÃO DE VIDRO LISO INCOLOR, E = 3 MM, EM ESQUADRIA DE MADEIRA, FIXADO COM BAGUETE. AF_01/2021</t>
  </si>
  <si>
    <t>INSTALAÇÃO DE VIDRO LISO, E = 4 MM, EM ESQUADRIA DE MADEIRA, FIXADO COM BAGUETE. AF_01/2021</t>
  </si>
  <si>
    <t>172,98</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</si>
  <si>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</si>
  <si>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</si>
  <si>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</si>
  <si>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</si>
  <si>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</si>
  <si>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</si>
  <si>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</si>
  <si>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</si>
  <si>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</si>
  <si>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</si>
  <si>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</si>
  <si>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</si>
  <si>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</si>
  <si>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</si>
  <si>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</si>
  <si>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</si>
  <si>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</si>
  <si>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</si>
  <si>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</si>
  <si>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</si>
  <si>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</si>
  <si>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</si>
  <si>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</si>
  <si>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</si>
  <si>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</si>
  <si>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</si>
  <si>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</si>
  <si>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</si>
  <si>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</si>
  <si>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</si>
  <si>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</si>
  <si>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11,68</t>
  </si>
  <si>
    <t>REMOÇÃO DE VIDRO LISO COMUM DE ESQUADRIA COM BAGUETE DE ALUMÍNIO OU PVC. AF_01/2021</t>
  </si>
  <si>
    <t>REMOÇÃO DE VIDRO TEMPERADO FIXADO EM PERFIL U. AF_01/2021</t>
  </si>
  <si>
    <t>JANELA DE ALUMÍNIO TIPO MAXIM-AR, COM VIDROS, BATENTE E FERRAGENS. EXCLUSIVE ALIZAR, ACABAMENTO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</si>
  <si>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</si>
  <si>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</si>
  <si>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</si>
  <si>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</si>
  <si>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FIXA DE ALUMÍNIO PARA VIDRO, COM VIDRO, BATENTE E FERRAGENS. EXCLUSIVE ACABAMENTO, ALIZAR E CONTRAMARCO. FORNECIMENTO E INSTALAÇÃO. AF_12/2019</t>
  </si>
  <si>
    <t>TUBULÃO A CÉU ABERTO, DIÂMETRO DO FUSTE DE 70CM,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</si>
  <si>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</si>
  <si>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</si>
  <si>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</si>
  <si>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</si>
  <si>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</si>
  <si>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</si>
  <si>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120CM, ESCAVAÇÃO MECÂNICA, SEM ALARGAMENTO DE BASE, CONCRETO FEITO EM OBRA E LANÇADO COM JERICA. AF_05/2020</t>
  </si>
  <si>
    <t>TUBULÃO A CÉU ABERTO, DIÂMETRO DO FUSTE DE 70CM,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</si>
  <si>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</si>
  <si>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</si>
  <si>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</si>
  <si>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</si>
  <si>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</si>
  <si>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</si>
  <si>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120CM, ESCAVAÇÃO MECÂNICA, SEM ALARGAMENTO DE BASE, CONCRETO USINADO E LANÇADO COM BOMBA OU DIRETAMENTE DO CAMINHÃO. AF_05/2020</t>
  </si>
  <si>
    <t>ALARGAMENTO DE BASE DE TUBULÃO A CÉU ABERTO, ESCAVAÇÃO MANUAL, CONCRETO FEITO EM OBRA E LANÇADO COM JERICA. AF_05/2020</t>
  </si>
  <si>
    <t>ALARGAMENTO DE BASE DE TUBULÃO A CÉU ABERTO, ESCAVAÇÃO MANUAL, CONCRETO USINADO E LANÇADO COM BOMBA OU DIRETAMENTE DO CAMINHÃO. AF_05/2020</t>
  </si>
  <si>
    <t>19,89</t>
  </si>
  <si>
    <t>5,83</t>
  </si>
  <si>
    <t>ESTACA HÉLICE CONTÍNUA, DIÂMETRO DE 30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</si>
  <si>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</si>
  <si>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</si>
  <si>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</si>
  <si>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90 CM, INCLUSO CONCRETO FCK=30MPA E ARMADURA MÍNIMA (EXCLUSIVE MOBILIZAÇÃO, DESMOBILIZAÇÃO E BOMBEAMENTO). AF_12/2019.</t>
  </si>
  <si>
    <t>ESTACA PRÉ-MOLDADA DE CONCRETO, SEÇÃO QUADRADA, CAPACIDADE DE 25 TONELADAS, INCLUSO EMENDA (EXCLUSIVE MOBILIZAÇÃO E DESMOBILIZAÇÃO). AF_12/2019</t>
  </si>
  <si>
    <t>ESTACA PRÉ-MOLDADA DE CONCRETO SEÇÃO QUADRADA, CAPACIDADE DE 50 TONELADAS, INCLUSO EMENDA (EXCLUSIVE MOBILIZAÇÃO E DESMOBILIZAÇÃO). AF_12/2019</t>
  </si>
  <si>
    <t>ESTACA PRÉ-MOLDADA DE CONCRETO CENTRIFUGADO, SEÇÃO CIRCULAR, CAPACIDADE DE 100 TONELADAS, INCLUSO EMENDA (EXCLUSIVE MOBILIZAÇÃO E DESMOBILIZAÇÃO). AF_12/2019</t>
  </si>
  <si>
    <t>ESTACA METÁLICA PARA FUNDAÇÃO, UTILIZANDO PERFIL LAMINADO HP250X62 (EXCLUSIVE MOBILIZAÇÃO E DESMOBILIZAÇÃO). AF_01/2020</t>
  </si>
  <si>
    <t>ESTACA METÁLICA PARA FUNDAÇÃO, UTILIZANDO PERFIL LAMINADO HP310X79 (EXCLUSIVE MOBILIZAÇÃO E DESMOBILIZAÇÃO). AF_01/2020</t>
  </si>
  <si>
    <t>9,88</t>
  </si>
  <si>
    <t>ESTACA METÁLICA PARA CONTENÇÃO, UTILIZANDO PERFIL LAMINADO W250X32,7 (EXCLUSIVE MOBILIZAÇÃO E DESMOBILIZAÇÃO). AF_01/2020</t>
  </si>
  <si>
    <t>ESTACA METÁLICA PARA CONTENÇÃO, UTILIZANDO PERFIL LAMINADO W250X38,5 (EXCLUSIVE MOBILIZAÇÃO E DESMOBILIZAÇÃO). AF_01/2020</t>
  </si>
  <si>
    <t>ESTACA METÁLICA PARA CONTENÇÃO, UTILIZANDO PERFIL LAMINADO W250X44,8 (EXCLUSIVE MOBILIZAÇÃO E DESMOBILIZAÇÃO). AF_01/2020</t>
  </si>
  <si>
    <t>9,27</t>
  </si>
  <si>
    <t>ESTACA ESCAVADA MECANICAMENTE, SEM FLUIDO ESTABILIZANTE, COM 25CM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</si>
  <si>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</si>
  <si>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</si>
  <si>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</si>
  <si>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BOMBA LANÇA (EXCLUSIVE MOBILIZAÇÃO E DESMOBILIZAÇÃO). AF_01/2020</t>
  </si>
  <si>
    <t>ESTACA BROCA DE CONCRETO, DIÂMETRO DE 20CM, ESCAVAÇÃO MANUAL COM TRADO CONCHA, COM ARMADURA DE ARRANQUE. AF_05/2020</t>
  </si>
  <si>
    <t>ESTACA BROCA DE CONCRETO, DIÂMETRO DE 25CM, ESCAVAÇÃO MANUAL COM TRADO CONCHA, COM ARMADURA DE ARRANQUE. AF_05/2020</t>
  </si>
  <si>
    <t>ESTACA BROCA DE CONCRETO, DIÂMETRO DE 30CM, ESCAVAÇÃO MANUAL COM TRADO CONCHA, COM ARMADURA DE ARRANQUE. AF_05/2020</t>
  </si>
  <si>
    <t>ESTACA BROCA DE CONCRETO, DIÂMETRO DE 30CM, ESCAVAÇÃO MANUAL COM TRADO CONCHA, INTEIRAMENTE ARMADA. AF_05/2020</t>
  </si>
  <si>
    <t>LASTRO DE CONCRETO MAGRO, APLICADO EM PISOS, LAJES SOBRE SOLO OU RADIERS, ESPESSURA DE 3 CM. AF_07/2016</t>
  </si>
  <si>
    <t>12,73</t>
  </si>
  <si>
    <t>LASTRO DE CONCRETO MAGRO, APLICADO EM PISOS, LAJES SOBRE SOLO OU RADIERS, ESPESSURA DE 5 CM. AF_07/2016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</si>
  <si>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</si>
  <si>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</si>
  <si>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</si>
  <si>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22,02</t>
  </si>
  <si>
    <t>LASTRO DE CONCRETO MAGRO, APLICADO EM PISOS, LAJES SOBRE SOLO OU RADIERS. AF_08/2017</t>
  </si>
  <si>
    <t>LASTRO COM MATERIAL GRANULAR, APLICAÇÃO EM BLOCOS DE COROAMENTO, ESPESSURA DE *5 CM*. AF_08/2017</t>
  </si>
  <si>
    <t>LASTRO COM MATERIAL GRANULAR, APLICADO EM PISOS OU LAJES SOBRE SOLO, ESPESSURA DE *5 CM*. AF_08/2017</t>
  </si>
  <si>
    <t>LASTRO COM MATERIAL GRANULAR, APLICADO EM BLOCOS DE COROAMENTO, ESPESSURA DE *10 CM*. AF_08/2017</t>
  </si>
  <si>
    <t>LASTRO COM MATERIAL GRANULAR (PEDRA BRITADA N.2), APLICADO EM PISOS OU LAJES SOBRE SOLO, ESPESSURA DE *10 CM*. AF_08/2017</t>
  </si>
  <si>
    <t>ESCAVAÇÃO MANUAL DE VIGA DE BORDA PARA RADIER. AF_09/2017</t>
  </si>
  <si>
    <t>COMPACTAÇÃO MECÂNICA DE SOLO PARA EXECUÇÃO DE RADIER, COM COMPACTADOR DE SOLOS A PERCUSSÃO. AF_09/2017</t>
  </si>
  <si>
    <t>2,10</t>
  </si>
  <si>
    <t>COMPACTAÇÃO MECÂNICA DE SOLO PARA EXECUÇÃO DE RADIER, COM COMPACTADOR DE SOLOS TIPO PLACA VIBRATÓRIA. AF_09/2017</t>
  </si>
  <si>
    <t>FABRICAÇÃO, MONTAGEM E DESMONTAGEM DE FORMA PARA RADIER, EM MADEIRA SERRADA, 4 UTILIZAÇÕES. AF_09/2017</t>
  </si>
  <si>
    <t>CAMADA SEPARADORA PARA EXECUÇÃO DE RADIER, EM LONA PLÁSTICA. AF_09/2017</t>
  </si>
  <si>
    <t>2,16</t>
  </si>
  <si>
    <t>ARMAÇÃO PARA EXECUÇÃO DE RADIER, COM USO DE TELA Q-92. AF_09/2017</t>
  </si>
  <si>
    <t>ARMAÇÃO PARA EXECUÇÃO DE RADIER, COM USO DE TELA Q-113. AF_09/2017</t>
  </si>
  <si>
    <t>16,77</t>
  </si>
  <si>
    <t>ARMAÇÃO PARA EXECUÇÃO DE RADIER, COM USO DE TELA Q-138. AF_09/2017</t>
  </si>
  <si>
    <t>16,53</t>
  </si>
  <si>
    <t>ARMAÇÃO PARA EXECUÇÃO DE RADIER, COM USO DE TELA Q-159. AF_09/2017</t>
  </si>
  <si>
    <t>16,03</t>
  </si>
  <si>
    <t>ARMAÇÃO PARA EXECUÇÃO DE RADIER, COM USO DE TELA Q-196. AF_09/2017</t>
  </si>
  <si>
    <t>ARMAÇÃO PARA EXECUÇÃO DE RADIER, COM USO DE TELA Q-283.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</si>
  <si>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</si>
  <si>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</si>
  <si>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</si>
  <si>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ACABAMENTO POLIDO PARA PISO DE CONCRETO ARMADO DE ALTA RESISTÊNCIA. AF_09/2017</t>
  </si>
  <si>
    <t>EXECUÇÃO DE RADIER, ESPESSURA DE 10 CM, FCK = 30 MPA, COM USO DE FORMAS EM MADEIRA SERRADA. AF_09/2017</t>
  </si>
  <si>
    <t>EXECUÇÃO DE RADIER, ESPESSURA DE 15 CM, FCK = 30 MPA, COM USO DE FORMAS EM MADEIRA SERRADA. AF_09/2017</t>
  </si>
  <si>
    <t>EXECUÇÃO DE RADIER, ESPESSURA DE 20 CM, FCK = 30 MPA, COM USO DE FORMAS EM MADEIRA SERRADA. AF_09/2017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</si>
  <si>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</si>
  <si>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</si>
  <si>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</si>
  <si>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</si>
  <si>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</si>
  <si>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</si>
  <si>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FORMAS MANUSEÁVEIS PARA PAREDES DE CONCRETO MOLDADAS IN LOCO, DE EDIFICAÇÕES DE MULTIPLOS PAVIMENTOS, EM PANOS DE FACHADA COM VÃOS.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</si>
  <si>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</si>
  <si>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</si>
  <si>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</si>
  <si>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12,14</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</si>
  <si>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</si>
  <si>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</si>
  <si>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</si>
  <si>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10,28</t>
  </si>
  <si>
    <t>FORMAS MANUSEÁVEIS PARA PAREDES DE CONCRETO MOLDADAS IN LOCO, DE EDIFICAÇÕES DE PAVIMENTO ÚNICO, EM PANOS DE FACHADA COM VARANDA. AF_06/2015</t>
  </si>
  <si>
    <t>12,16</t>
  </si>
  <si>
    <t>FABRICAÇÃO DE FÔRMA PARA PILARES E ESTRUTURAS SIMILARES, EM CHAPA DE MADEIRA COMPENSADA RESINADA, E = 17 MM. AF_09/2020</t>
  </si>
  <si>
    <t>FABRICAÇÃO DE FÔRMA PARA PILARES E ESTRUTURAS SIMILARES, EM CHAPA DE MADEIRA COMPENSADA PLASTIFICADA, E = 18 MM. AF_09/2020</t>
  </si>
  <si>
    <t>FABRICAÇÃO DE FÔRMA PARA VIGAS, EM CHAPA DE MADEIRA COMPENSADA RESINADA, E = 17 MM. AF_09/2020</t>
  </si>
  <si>
    <t>FABRICAÇÃO DE FÔRMA PARA VIGAS, EM CHAPA DE MADEIRA COMPENSADA PLASTIFICADA, E = 18 MM. AF_09/2020</t>
  </si>
  <si>
    <t>FABRICAÇÃO DE FÔRMA PARA LAJES, EM CHAPA DE MADEIRA COMPENSADA RESINADA, E = 17 MM. AF_09/2020</t>
  </si>
  <si>
    <t>FABRICAÇÃO DE FÔRMA PARA LAJES, EM CHAPA DE MADEIRA COMPENSADA PLASTIFICADA, E = 18 MM. AF_09/2020</t>
  </si>
  <si>
    <t>FABRICAÇÃO DE FÔRMA PARA PILARES E ESTRUTURAS SIMILARES, EM MADEIRA SERRADA, E=25 MM. AF_09/2020</t>
  </si>
  <si>
    <t>FABRICAÇÃO DE FÔRMA PARA VIGAS, COM MADEIRA SERRADA, E = 25 MM. AF_09/2020</t>
  </si>
  <si>
    <t>FABRICAÇÃO DE FÔRMA PARA LAJES, EM MADEIRA SERRADA, E=25 MM. AF_09/2020</t>
  </si>
  <si>
    <t>FABRICAÇÃO DE ESCORAS DE VIGA DO TIPO GARFO, EM MADEIRA. AF_09/2020</t>
  </si>
  <si>
    <t>FABRICAÇÃO DE ESCORAS DO TIPO PONTALETE, EM MADEIRA, PARA PÉ-DIREITO SIMPLES. AF_09/2020</t>
  </si>
  <si>
    <t>12,03</t>
  </si>
  <si>
    <t>MONTAGEM E DESMONTAGEM DE FÔRMA DE PILARES RETANGULARES E ESTRUTURAS SIMILARES, PÉ-DIREITO SIMPLES, EM MADEIRA SERRADA, 1 UTILIZAÇÃO.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</si>
  <si>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</si>
  <si>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</si>
  <si>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</si>
  <si>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</si>
  <si>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</si>
  <si>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</si>
  <si>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</si>
  <si>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</si>
  <si>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</si>
  <si>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</si>
  <si>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</si>
  <si>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PLASTIFICADA, 10 UTILIZAÇÕES. AF_09/2020</t>
  </si>
  <si>
    <t>45,78</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</si>
  <si>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</si>
  <si>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</si>
  <si>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</si>
  <si>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</si>
  <si>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</si>
  <si>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18 UTILIZAÇÕES. AF_09/2020</t>
  </si>
  <si>
    <t>MONTAGEM E DESMONTAGEM DE FÔRMA DE VIGA, ESCORAMENTO COM PONTALETE DE MADEIRA, PÉ-DIREITO SIMPLES, EM MADEIRA SERRADA, 1 UTILIZAÇÃO.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</si>
  <si>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</si>
  <si>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4 UTILIZAÇÕES. AF_09/2020</t>
  </si>
  <si>
    <t>MONTAGEM E DESMONTAGEM DE FÔRMA DE VIGA, ESCORAMENTO COM GARFO DE MADEIRA, PÉ-DIREITO DUPLO,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</si>
  <si>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</si>
  <si>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</si>
  <si>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SIMPLES, EM CHAPA DE MADEIRA RESINADA, 2 UTILIZAÇÕES. AF_09/2020</t>
  </si>
  <si>
    <t>MONTAGEM E DESMONTAGEM DE FÔRMA DE VIGA, ESCORAMENTO COM GARFO DE MADEIRA, PÉ-DIREITO DUPLO,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</si>
  <si>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</si>
  <si>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</si>
  <si>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SIMPLES, EM CHAPA DE MADEIRA RESINADA, 4 UTILIZAÇÕES. AF_09/2020</t>
  </si>
  <si>
    <t>MONTAGEM E DESMONTAGEM DE FÔRMA DE VIGA, ESCORAMENTO COM GARFO DE MADEIRA, PÉ-DIREITO DUPLO, EM CHAPA DE MADEIRA RESINADA, 6 UTILIZAÇÕES. AF_09/2020</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</si>
  <si>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</si>
  <si>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AF_09/2020</t>
  </si>
  <si>
    <t>MONTAGEM E DESMONTAGEM DE FÔRMA DE VIGA, ESCORAMENTO METÁLICO, PÉ-DIREITO SIMPLES, EM CHAPA DE MADEIRA RESINADA, 6 UTILIZAÇÕES. AF_09/2020</t>
  </si>
  <si>
    <t>MONTAGEM E DESMONTAGEM DE FÔRMA DE VIGA, ESCORAMENTO COM GARFO DE MADEIRA, PÉ-DIREITO DUPLO,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</si>
  <si>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</si>
  <si>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</si>
  <si>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SIMPLES, EM CHAPA DE MADEIRA RESINADA, 8 UTILIZAÇÕES. AF_09/2020</t>
  </si>
  <si>
    <t>MONTAGEM E DESMONTAGEM DE FÔRMA DE VIGA, ESCORAMENTO COM GARFO DE MADEIRA, PÉ-DIREITO DUPLO,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</si>
  <si>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</si>
  <si>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</si>
  <si>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SIMPLES, EM CHAPA DE MADEIRA PLASTIFICADA, 10 UTILIZAÇÕES. AF_09/2020</t>
  </si>
  <si>
    <t>MONTAGEM E DESMONTAGEM DE FÔRMA DE VIGA, ESCORAMENTO COM GARFO DE MADEIRA, PÉ-DIREITO DUPLO,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</si>
  <si>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</si>
  <si>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</si>
  <si>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SIMPLES, EM CHAPA DE MADEIRA PLASTIFICADA, 12 UTILIZAÇÕES. AF_09/2020</t>
  </si>
  <si>
    <t>MONTAGEM E DESMONTAGEM DE FÔRMA DE VIGA, ESCORAMENTO COM GARFO DE MADEIRA, PÉ-DIREITO DUPLO, EM CHAPA DE MADEIRA PLASTIFICADA, 14 UTILIZAÇÕES. AF_09/2020</t>
  </si>
  <si>
    <t>MONTAGEM E DESMONTAGEM DE FÔRMA DE VIGA, ESCORAMENTO METÁLICO, PÉ-DIREITO DUPLO, EM CHAPA DE MADEIRA PLASTIFICADA, 14 UTILIZAÇÕES. AF_09/2020</t>
  </si>
  <si>
    <t>179,16</t>
  </si>
  <si>
    <t>MONTAGEM E DESMONTAGEM DE FÔRMA DE VIGA, ESCORAMENTO COM GARFO DE MADEIRA, PÉ-DIREITO SIMPLES, EM CHAPA DE MADEIRA PLASTIFICADA, 14 UTILIZAÇÕES. AF_09/2020</t>
  </si>
  <si>
    <t>MONTAGEM E DESMONTAGEM DE FÔRMA DE VIGA, ESCORAMENTO METÁLICO, PÉ-DIREITO SIMPLES, EM CHAPA DE MADEIRA PLASTIFICADA, 14 UTILIZAÇÕES. AF_09/2020</t>
  </si>
  <si>
    <t>MONTAGEM E DESMONTAGEM DE FÔRMA DE VIGA, ESCORAMENTO COM GARFO DE MADEIRA, PÉ-DIREITO DUPLO,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</si>
  <si>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</si>
  <si>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</si>
  <si>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SIMPLES, EM CHAPA DE MADEIRA PLASTIFICADA, 18 UTILIZAÇÕES. AF_09/2020</t>
  </si>
  <si>
    <t>MONTAGEM E DESMONTAGEM DE FÔRMA DE LAJE MACIÇA, PÉ-DIREITO SIMPLES, EM MADEIRA SERRADA, 1 UTILIZAÇÃO. AF_09/2020</t>
  </si>
  <si>
    <t>MONTAGEM E DESMONTAGEM DE FÔRMA DE LAJE MACIÇA, PÉ-DIREITO SIMPLES, EM MADEIRA SERRADA, 2 UTILIZAÇÕES. AF_09/2020</t>
  </si>
  <si>
    <t>MONTAGEM E DESMONTAGEM DE FÔRMA DE LAJE MACIÇA, PÉ-DIREITO SIMPLES, EM MADEIRA SERRADA, 4 UTILIZAÇÕES. AF_09/2020</t>
  </si>
  <si>
    <t>MONTAGEM E DESMONTAGEM DE FÔRMA DE LAJE NERVURADA COM CUBETA E ASSOALHO, PÉ-DIREITO DUPLO, EM CHAPA DE MADEIRA COMPENSADA RESINADA, 8 UTILIZAÇÕES. AF_09/2020</t>
  </si>
  <si>
    <t>MONTAGEM E DESMONTAGEM DE FÔRMA DE LAJE NERVURADA COM CUBETA E ASSOALHO, PÉ-DIREITO SIMPLES, EM CHAPA DE MADEIRA COMPENSADA RESINADA, 8 UTILIZAÇÕES. AF_09/2020</t>
  </si>
  <si>
    <t>37,77</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</si>
  <si>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</si>
  <si>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</si>
  <si>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12 UTILIZAÇÕES. AF_09/2020</t>
  </si>
  <si>
    <t>65,20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</si>
  <si>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</si>
  <si>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</si>
  <si>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</si>
  <si>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</si>
  <si>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18 UTILIZAÇÕES. AF_09/2020</t>
  </si>
  <si>
    <t>MONTAGEM E DESMONTAGEM DE FÔRMA DE LAJE MACIÇA, PÉ-DIREITO DUPLO, EM CHAPA DE MADEIRA COMPENSADA RESINADA, 2 UTILIZAÇÕES. AF_09/2020</t>
  </si>
  <si>
    <t>MONTAGEM E DESMONTAGEM DE FÔRMA DE LAJE MACIÇA, PÉ-DIREITO SIMPLES, EM CHAPA DE MADEIRA COMPENSADA RESINADA, 2 UTILIZAÇÕES. AF_09/2020</t>
  </si>
  <si>
    <t>35,86</t>
  </si>
  <si>
    <t>MONTAGEM E DESMONTAGEM DE FÔRMA DE LAJE MACIÇA, PÉ-DIREITO DUPLO, EM CHAPA DE MADEIRA COMPENSADA RESINADA, 4 UTILIZAÇÕES. AF_09/2020</t>
  </si>
  <si>
    <t>MONTAGEM E DESMONTAGEM DE FÔRMA DE LAJE MACIÇA, PÉ-DIREITO SIMPLES, EM CHAPA DE MADEIRA COMPENSADA RESINADA, 4 UTILIZAÇÕES. AF_09/2020</t>
  </si>
  <si>
    <t>25,56</t>
  </si>
  <si>
    <t>MONTAGEM E DESMONTAGEM DE FÔRMA DE LAJE MACIÇA, PÉ-DIREITO DUPLO, EM CHAPA DE MADEIRA COMPENSADA RESINADA, 6 UTILIZAÇÕES. AF_09/2020</t>
  </si>
  <si>
    <t>52,31</t>
  </si>
  <si>
    <t>MONTAGEM E DESMONTAGEM DE FÔRMA DE LAJE MACIÇA, PÉ-DIREITO SIMPLES, EM CHAPA DE MADEIRA COMPENSADA RESINADA, 6 UTILIZAÇÕES. AF_09/2020</t>
  </si>
  <si>
    <t>21,28</t>
  </si>
  <si>
    <t>MONTAGEM E DESMONTAGEM DE FÔRMA DE LAJE MACIÇA, PÉ-DIREITO DUPLO, EM CHAPA DE MADEIRA COMPENSADA RESINADA, 8 UTILIZAÇÕES. AF_09/2020</t>
  </si>
  <si>
    <t>49,63</t>
  </si>
  <si>
    <t>MONTAGEM E DESMONTAGEM DE FÔRMA DE LAJE MACIÇA, PÉ-DIREITO SIMPLES, EM CHAPA DE MADEIRA COMPENSADA RESINADA, 8 UTILIZAÇÕES. AF_09/2020</t>
  </si>
  <si>
    <t>19,09</t>
  </si>
  <si>
    <t>MONTAGEM E DESMONTAGEM DE FÔRMA DE LAJE MACIÇA, PÉ-DIREITO DUPLO, EM CHAPA DE MADEIRA COMPENSADA PLASTIFICADA, 10 UTILIZAÇÕES. AF-09/2020</t>
  </si>
  <si>
    <t>MONTAGEM E DESMONTAGEM DE FÔRMA DE LAJE MACIÇA, PÉ-DIREITO SIMPLES, EM CHAPA DE MADEIRA COMPENSADA PLASTIFICADA, 10 UTILIZAÇÕES. AF_09/2020</t>
  </si>
  <si>
    <t>18,88</t>
  </si>
  <si>
    <t>MONTAGEM E DESMONTAGEM DE FÔRMA DE LAJE MACIÇA, PÉ-DIREITO DUPLO, EM CHAPA DE MADEIRA COMPENSADA PLASTIFICADA, 12 UTILIZAÇÕES. AF_09/2020</t>
  </si>
  <si>
    <t>MONTAGEM E DESMONTAGEM DE FÔRMA DE LAJE MACIÇA, PÉ-DIREITO SIMPLES, EM CHAPA DE MADEIRA COMPENSADA PLASTIFICADA, 12 UTILIZAÇÕES. AF_09/2020</t>
  </si>
  <si>
    <t>17,97</t>
  </si>
  <si>
    <t>MONTAGEM E DESMONTAGEM DE FÔRMA DE LAJE MACIÇA, PÉ-DIREITO DUPLO, EM CHAPA DE MADEIRA COMPENSADA PLASTIFICADA, 14 UTILIZAÇÕES. AF_09/2020</t>
  </si>
  <si>
    <t>MONTAGEM E DESMONTAGEM DE FÔRMA DE LAJE MACIÇA, PÉ-DIREITO SIMPLES, EM CHAPA DE MADEIRA COMPENSADA PLASTIFICADA, 14 UTILIZAÇÕES. AF_09/2020</t>
  </si>
  <si>
    <t>17,31</t>
  </si>
  <si>
    <t>MONTAGEM E DESMONTAGEM DE FÔRMA DE LAJE MACIÇA, PÉ-DIREITO DUPLO, EM CHAPA DE MADEIRA COMPENSADA PLASTIFICADA, 18 UTILIZAÇÕES. AF_09/2020</t>
  </si>
  <si>
    <t>MONTAGEM E DESMONTAGEM DE FÔRMA DE LAJE MACIÇA, PÉ-DIREITO SIMPLES, EM CHAPA DE MADEIRA COMPENSADA PLASTIFICADA, 18 UTILIZAÇÕES. AF_09/2020</t>
  </si>
  <si>
    <t>15,93</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</si>
  <si>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</si>
  <si>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</si>
  <si>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</si>
  <si>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</si>
  <si>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</si>
  <si>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</si>
  <si>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</si>
  <si>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</si>
  <si>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</si>
  <si>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</si>
  <si>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</si>
  <si>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</si>
  <si>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</si>
  <si>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</si>
  <si>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</si>
  <si>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81,55</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</si>
  <si>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</si>
  <si>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</si>
  <si>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</si>
  <si>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</si>
  <si>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17,14</t>
  </si>
  <si>
    <t>MONTAGEM E DESMONTAGEM DE FÔRMA DE PILARES CIRCULARES, COM ÁREA MÉDIA DAS SEÇÕES MAIOR QUE 0,28 M², PÉ-DIREITO DUPLO, EM MADEIRA, 2 UTILIZAÇÕES.  AF_06/2017</t>
  </si>
  <si>
    <t>FABRICAÇÃO DE ESCORAS DO TIPO PONTALETE, EM MADEIRA, PARA PÉ-DIREITO DUPLO. AF_09/2020</t>
  </si>
  <si>
    <t>ESCORAMENTO DE FÔRMAS DE LAJE EM MADEIRA NÃO APARELHADA, PÉ-DIREITO SIMPLES, INCLUSO TRAVAMENTO, 4 UTILIZAÇÕES. AF_09/2020</t>
  </si>
  <si>
    <t>11,27</t>
  </si>
  <si>
    <t>ESCORAMENTO DE FÔRMAS DE LAJE EM MADEIRA NÃO APARELHADA, PÉ-DIREITO DUPLO, INCLUSO TRAVAMENTO, 4 UTILIZAÇÕES. AF_09/2020</t>
  </si>
  <si>
    <t>FABRICAÇÃO DE FÔRMA PARA ESCADAS, COM 2 LANCES EM "U" E LAJE PLANA, EM CHAPA DE MADEIRA COMPENSADA PLASTIFICADA, E=18 MM. AF_11/2020</t>
  </si>
  <si>
    <t>FABRICAÇÃO DE FÔRMA PARA ESCADAS, COM 2 LANCES EM "U" E LAJE PLANA, EM CHAPA DE MADEIRA COMPENSADA RESINADA, E= 17 MM. AF_11/2020</t>
  </si>
  <si>
    <t>FABRICAÇÃO DE FÔRMA PARA ESCADAS, COM 2 LANCES EM "U" E LAJE PLANA, EM MADEIRA SERRADA, E=25 MM. AF_11/2020</t>
  </si>
  <si>
    <t>MONTAGEM E DESMONTAGEM DE FÔRMA PARA ESCADAS, COM 2 LANCES EM "U" E LAJE PLANA, EM MADEIRA SERRADA, 1 UTILIZAÇÃO. AF_11/2020</t>
  </si>
  <si>
    <t>MONTAGEM E DESMONTAGEM DE FÔRMA PARA ESCADAS, COM 2 LANCES EM "U"  E LAJE PLANA, EM MADEIRA SERRADA, 2 UTILIZAÇÕES. AF_11/2020</t>
  </si>
  <si>
    <t>MONTAGEM E DESMONTAGEM DE FÔRMA PARA ESCADAS, COM 2 LANCES EM "U" E LAJE PLANA, EM CHAPA DE MADEIRA COMPENSADA RESINADA, 2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</si>
  <si>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</si>
  <si>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</si>
  <si>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</si>
  <si>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10 UTILIZAÇÕES. AF_11/2020</t>
  </si>
  <si>
    <t>114,45</t>
  </si>
  <si>
    <t>FABRICAÇÃO DE FÔRMA PARA ESCADAS, COM 2 LANCES EM "U" E LAJE CASCATA, EM CHAPA DE MADEIRA COMPENSADA PLASTIFICADA, E=18 MM. AF_11/2020</t>
  </si>
  <si>
    <t>FABRICAÇÃO DE FÔRMA PARA ESCADAS, COM 2 LANCES EM "U" E LAJE CASCATA, EM CHAPA DE MADEIRA COMPENSADA RESINADA, E= 17 MM. AF_11/2020</t>
  </si>
  <si>
    <t>FABRICAÇÃO DE FÔRMA PARA ESCADAS, COM 2 LANCES EM "U" E LAJE CASCATA, EM MADEIRA SERRADA, E=25 MM. AF_11/2020</t>
  </si>
  <si>
    <t>FABRICAÇÃO DE FÔRMA PARA ESCADAS, COM 2 LANCES EM "L" E LAJE PLANA, EM CHAPA DE MADEIRA COMPENSADA PLASTIFICADA, E=18 MM. AF_11/2020</t>
  </si>
  <si>
    <t>FABRICAÇÃO DE FÔRMA PARA ESCADAS, COM 2 LANCES EM "L" E LAJE PLANA, EM CHAPA DE MADEIRA COMPENSADA RESINADA, E= 17 MM. AF_11/2020</t>
  </si>
  <si>
    <t>FABRICAÇÃO DE FÔRMA PARA ESCADAS, COM 2 LANCES EM "L" E LAJE PLANA, EM MADEIRA SERRADA, E=25 MM. AF_11/2020</t>
  </si>
  <si>
    <t>FABRICAÇÃO DE FÔRMA PARA ESCADAS, COM 2 LANCES EM "L" E LAJE CASCATA, EM CHAPA DE MADEIRA COMPENSADA PLASTIFICADA, E=18 MM. AF_11/2020</t>
  </si>
  <si>
    <t>FABRICAÇÃO DE FÔRMA PARA ESCADAS, COM 2 LANCES EM "L" E LAJE CASCATA, EM CHAPA DE MADEIRA COMPENSADA RESINADA, E= 17 MM. AF_11/2020</t>
  </si>
  <si>
    <t>FABRICAÇÃO DE FÔRMA PARA ESCADAS, COM 2 LANCES EM "L" E LAJE CASCATA, EM MADEIRA SERRADA, E=25 MM. AF_11/2020</t>
  </si>
  <si>
    <t>FABRICAÇÃO DE FÔRMA PARA ESCADAS, COM 1 LANCE E LAJE PLANA, EM CHAPA DE MADEIRA COMPENSADA PLASTIFICADA, E=18 MM. AF_11/2020</t>
  </si>
  <si>
    <t>FABRICAÇÃO DE FÔRMA PARA ESCADAS, COM 1 LANCE E LAJE PLANA, EM CHAPA DE MADEIRA COMPENSADA RESINADA, E= 17 MM. AF_11/2020</t>
  </si>
  <si>
    <t>FABRICAÇÃO DE FÔRMA PARA ESCADAS, COM 1 LANCE E LAJE PLANA, EM MADEIRA SERRADA, E=25 MM. AF_11/2020</t>
  </si>
  <si>
    <t>FABRICAÇÃO DE FÔRMA PARA ESCADAS, COM 1 LANCE E LAJE CASCATA, EM CHAPA DE MADEIRA COMPENSADA PLASTIFICADA, E=18 MM. AF_11/2020</t>
  </si>
  <si>
    <t>FABRICAÇÃO DE FÔRMA PARA ESCADAS, COM 1 LANCE E LAJE CASCATA, EM CHAPA DE MADEIRA COMPENSADA RESINADA, E= 17 MM. AF_11/2020</t>
  </si>
  <si>
    <t>FABRICAÇÃO DE FÔRMA PARA ESCADAS, COM 1 LANCE E LAJE CASCATA, EM MADEIRA SERRADA, E=25 MM. AF_11/2020</t>
  </si>
  <si>
    <t>MONTAGEM E DESMONTAGEM DE FÔRMA PARA ESCADAS, COM 2 LANCES EM "U" E LAJE CASCATA, EM MADEIRA SERRADA, 1 UTILIZAÇÃO. AF_11/2020</t>
  </si>
  <si>
    <t>MONTAGEM E DESMONTAGEM DE FÔRMA PARA ESCADAS, COM 2 LANCES EM "U" E LAJE CASCATA, EM MADEIRA SERRADA, 2 UTILIZAÇÕES. AF_11/2020</t>
  </si>
  <si>
    <t>MONTAGEM E DESMONTAGEM DE FÔRMA PARA ESCADAS, COM 2 LANCES EM "U" E LAJE CASCATA, EM CHAPA DE MADEIRA COMPENSADA RESINADA, 2 UTILIZAÇÕES. AF_11/2020</t>
  </si>
  <si>
    <t>181,72</t>
  </si>
  <si>
    <t>MONTAGEM E DESMONTAGEM DE FÔRMA PARA ESCADAS, COM 2 LANCES EM "U" E LAJE CASCATA, EM CHAPA DE MADEIRA COMPENSADA RESINADA, 4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</si>
  <si>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</si>
  <si>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</si>
  <si>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10 UTILIZAÇÕES. AF_11/2020</t>
  </si>
  <si>
    <t>110,90</t>
  </si>
  <si>
    <t>MONTAGEM E DESMONTAGEM DE FÔRMA PARA ESCADAS, COM 2 LANCES EM "L" E LAJE PLANA, EM MADEIRA SERRADA, 1 UTILIZAÇÃO. AF_11/2020</t>
  </si>
  <si>
    <t>MONTAGEM E DESMONTAGEM DE FÔRMA PARA ESCADAS, COM 2 LANCES EM "L" E LAJE PLANA, EM MADEIRA SERRADA, 2 UTILIZAÇÕES. AF_11/2020</t>
  </si>
  <si>
    <t>MONTAGEM E DESMONTAGEM DE FÔRMA PARA ESCADAS, COM 2 LANCES EM "L" E LAJE PLANA, EM CHAPA DE MADEIRA COMPENSADA RESINADA, 2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</si>
  <si>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</si>
  <si>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</si>
  <si>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</si>
  <si>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10 UTILIZAÇÕES. AF_11/2020</t>
  </si>
  <si>
    <t>MONTAGEM E DESMONTAGEM DE FÔRMA PARA ESCADAS, COM 2 LANCES EM "L" E LAJE CASCATA, EM MADEIRA SERRADA, 1 UTILIZAÇÃO. AF_11/2020</t>
  </si>
  <si>
    <t>MONTAGEM E DESMONTAGEM DE FÔRMA PARA ESCADAS, COM 2 LANCES EM "L" E LAJE CASCATA, EM MADEIRA SERRADA, 2 UTILIZAÇÕES. AF_11/2020</t>
  </si>
  <si>
    <t>MONTAGEM E DESMONTAGEM DE FÔRMA PARA ESCADAS, COM 2 LANCES EM "L" E LAJE CASCATA, EM CHAPA DE MADEIRA COMPENSADA RESINADA, 2 UTILIZAÇÕES. AF_11/2020</t>
  </si>
  <si>
    <t>181,20</t>
  </si>
  <si>
    <t>MONTAGEM E DESMONTAGEM DE FÔRMA PARA ESCADAS, COM 2 LANCES EM "L" E LAJE CASCATA, EM CHAPA DE MADEIRA COMPENSADA RESINADA, 4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</si>
  <si>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</si>
  <si>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</si>
  <si>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10 UTILIZAÇÕES. AF_11/2020</t>
  </si>
  <si>
    <t>MONTAGEM E DESMONTAGEM DE FÔRMA PARA ESCADAS, COM 1 LANCE E LAJE PLANA, EM MADEIRA SERRADA, 1 UTILIZAÇÃO. AF_11/2020</t>
  </si>
  <si>
    <t>MONTAGEM E DESMONTAGEM DE FÔRMA PARA ESCADAS, COM 1 LANCE E LAJE PLANA, EM MADEIRA SERRADA, 2 UTILIZAÇÕES. AF_11/2020</t>
  </si>
  <si>
    <t>MONTAGEM E DESMONTAGEM DE FÔRMA PARA ESCADAS, COM 1 LANCE E LAJE PLANA, EM CHAPA DE MADEIRA COMPENSADA RESINADA, 2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</si>
  <si>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</si>
  <si>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</si>
  <si>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</si>
  <si>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10 UTILIZAÇÕES. AF_11/2020</t>
  </si>
  <si>
    <t>MONTAGEM E DESMONTAGEM DE FÔRMA PARA ESCADAS, COM 1 LANCE E LAJE CASCATA, EM MADEIRA SERRADA, 1 UTILIZAÇÃO. AF_11/2020</t>
  </si>
  <si>
    <t>MONTAGEM E DESMONTAGEM DE FÔRMA PARA ESCADAS, COM 1 LANCE E LAJE CASCATA, EM MADEIRA SERRADA, 2 UTILIZAÇÕES. AF_11/2020</t>
  </si>
  <si>
    <t>MONTAGEM E DESMONTAGEM DE FÔRMA PARA ESCADAS, COM 1 LANCE E LAJE CASCATA, EM CHAPA DE MADEIRA COMPENSADA RESINADA, 2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</si>
  <si>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</si>
  <si>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</si>
  <si>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</si>
  <si>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10 UTILIZAÇÕES. AF_11/2020</t>
  </si>
  <si>
    <t>105,45</t>
  </si>
  <si>
    <t>MONTAGEM E DESMONTAGEM DE FÔRMA PARA ESCADA DUPLA COM 2 LANCES EM "X" E LAJE PLANA, EM MADEIRA SERRADA, 1 UTILIZAÇÃO. AF_11/2020</t>
  </si>
  <si>
    <t>MONTAGEM E DESMONTAGEM DE FÔRMA PARA ESCADA DUPLA COM 2 LANCES EM "X" E LAJE PLANA, EM MADEIRA SERRADA, 2 UTILIZAÇÕES. AF_11/2020</t>
  </si>
  <si>
    <t>MONTAGEM E DESMONTAGEM DE FÔRMA PARA ESCADA DUPLA COM 2 LANCES EM "X" E LAJE PLANA, EM CHAPA DE MADEIRA COMPENSADA RESINADA, 2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</si>
  <si>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</si>
  <si>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</si>
  <si>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</si>
  <si>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10 UTILIZAÇÕES. AF_11/2020</t>
  </si>
  <si>
    <t>MONTAGEM E DESMONTAGEM DE FÔRMA PARA ESCADA DUPLA COM 2 LANCES EM "X" E LAJE CASCATA, EM MADEIRA SERRADA, 1 UTILIZAÇÃO. AF_11/2020</t>
  </si>
  <si>
    <t>MONTAGEM E DESMONTAGEM DE FÔRMA PARA ESCADA DUPLA COM 2 LANCES EM "X" E LAJE CASCATA, EM MADEIRA SERRADA, 2 UTILIZAÇÕES. AF_11/2020</t>
  </si>
  <si>
    <t>MONTAGEM E DESMONTAGEM DE FÔRMA PARA ESCADA DUPLA COM 2 LANCES EM "X" E LAJE CASCATA, EM CHAPA DE MADEIRA COMPENSADA RESINADA, 2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</si>
  <si>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</si>
  <si>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</si>
  <si>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</si>
  <si>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10 UTILIZAÇÕES. AF_11/2020</t>
  </si>
  <si>
    <t>ESCADA EM CONCRETO ARMADO MOLDADO IN LOCO, FCK 20 MPA, COM 1 LANCE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</si>
  <si>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</si>
  <si>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</si>
  <si>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"X" E LAJE PLANA,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</si>
  <si>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</si>
  <si>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</si>
  <si>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</si>
  <si>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"X" E LAJE CASCATA, FÔRMA EM CHAPA DE MADEIRA COMPENSADA RESINADA. AF_11/2020</t>
  </si>
  <si>
    <t>FABRICAÇÃO DE FÔRMA PARA ESCADA DUPLA COM 2 LANCES EM "X" E LAJE PLANA, EM CHAPA DE MADEIRA COMPENSADA PLASTIFICADA, E=18 MM. AF_11/2020</t>
  </si>
  <si>
    <t>FABRICAÇÃO DE FÔRMA PARA ESCADA DUPLA COM 2 LANCES EM "X" E LAJE PLANA, EM CHAPA DE MADEIRA COMPENSADA RESINADA, E= 17 MM. AF_11/2020</t>
  </si>
  <si>
    <t>FABRICAÇÃO DE FÔRMA PARA ESCADA DUPLA COM 2 LANCES EM X E LAJE PLANA, EM MADEIRA SERRADA, E=25 MM. AF_11/2020</t>
  </si>
  <si>
    <t>FABRICAÇÃO DE FÔRMA PARA ESCADA DUPLA COM 2 LANCES EM "X" E LAJE CASCATA, EM CHAPA DE MADEIRA COMPENSADA PLASTIFICADA, E=18 MM. AF_11/2020</t>
  </si>
  <si>
    <t>FABRICAÇÃO DE FÔRMA PARA ESCADA DUPLA COM 2 LANCES EM "X" E LAJE CASCATA, EM CHAPA DE MADEIRA COMPENSADA RESINADA, E= 17 MM. AF_11/2020</t>
  </si>
  <si>
    <t>FABRICAÇÃO DE FÔRMA PARA ESCADA DUPLA COM 2 LANCES EM X E LAJE CASCATA, EM MADEIRA SERRADA, E=25 MM. AF_11/2020</t>
  </si>
  <si>
    <t>ARMAÇÃO VERTICAL DE ALVENARIA ESTRUTURAL; DIÂMETRO DE 10,0 MM. AF_01/2015</t>
  </si>
  <si>
    <t>12,41</t>
  </si>
  <si>
    <t>ARMAÇÃO VERTICAL DE ALVENARIA ESTRUTURAL; DIÂMETRO DE 12,5 MM. AF_01/2015</t>
  </si>
  <si>
    <t>ARMAÇÃO DE CINTA DE ALVENARIA ESTRUTURAL; DIÂMETRO DE 10,0 MM. AF_01/2015</t>
  </si>
  <si>
    <t>12,05</t>
  </si>
  <si>
    <t>ARMAÇÃO DE VERGA E CONTRAVERGA DE ALVENARIA ESTRUTURAL; DIÂMETRO DE 8,0 MM. AF_01/2015</t>
  </si>
  <si>
    <t>15,40</t>
  </si>
  <si>
    <t>ARMAÇÃO DE VERGA E CONTRAVERGA DE ALVENARIA ESTRUTURAL; DIÂMETRO DE 10,0 MM. AF_01/2015</t>
  </si>
  <si>
    <t>13,31</t>
  </si>
  <si>
    <t>ARMAÇÃO DO SISTEMA DE PAREDES DE CONCRETO, EXECUTADA EM PAREDES DE EDIFICAÇÕES DE MÚLTIPLOS PAVIMENTOS, TELA Q-138. AF_06/2019</t>
  </si>
  <si>
    <t>ARMAÇÃO DO SISTEMA DE PAREDES DE CONCRETO, EXECUTADA EM PAREDES DE EDIFICAÇÕES TÉRREAS OU DE MÚLTIPLOS PAVIMENTOS, TELA Q-92. AF_06/2019</t>
  </si>
  <si>
    <t>11,79</t>
  </si>
  <si>
    <t>ARMAÇÃO DO SISTEMA DE PAREDES DE CONCRETO, EXECUTADA EM PAREDES DE EDIFICAÇÕES TÉRREAS, TELA Q-61. AF_06/2019</t>
  </si>
  <si>
    <t>ARMAÇÃO DO SISTEMA DE PAREDES DE CONCRETO, EXECUTADA COMO ARMADURA POSITIVA DE LAJES, TELA Q-138. AF_06/2019</t>
  </si>
  <si>
    <t>ARMAÇÃO DO SISTEMA DE PAREDES DE CONCRETO, EXECUTADA COMO ARMADURA NEGATIVA DE LAJES, TELA T-196. AF_06/2019</t>
  </si>
  <si>
    <t>ARMAÇÃO DO SISTEMA DE PAREDES DE CONCRETO, EXECUTADA COMO ARMADURA POSITIVA DE LAJES, TELA Q-113. AF_06/2019</t>
  </si>
  <si>
    <t>11,38</t>
  </si>
  <si>
    <t>ARMAÇÃO DO SISTEMA DE PAREDES DE CONCRETO, EXECUTADA COMO ARMADURA NEGATIVA DE LAJES, TELA L-159. AF_06/2019</t>
  </si>
  <si>
    <t>8,45</t>
  </si>
  <si>
    <t>ARMAÇÃO DO SISTEMA DE PAREDES DE CONCRETO, EXECUTADA EM PLATIBANDAS, TELA Q-92. AF_06/2019</t>
  </si>
  <si>
    <t>ARMAÇÃO DO SISTEMA DE PAREDES DE CONCRETO, EXECUTADA COMO REFORÇO, VERGALHÃO DE 6,3 MM DE DIÂMETRO. AF_06/2019</t>
  </si>
  <si>
    <t>ARMAÇÃO DO SISTEMA DE PAREDES DE CONCRETO, EXECUTADA COMO REFORÇO, VERGALHÃO DE 8,0 MM DE DIÂMETRO. AF_06/2019</t>
  </si>
  <si>
    <t>13,84</t>
  </si>
  <si>
    <t>ARMAÇÃO DO SISTEMA DE PAREDES DE CONCRETO, EXECUTADA COMO REFORÇO, VERGALHÃO DE 10,0 MM DE DIÂMETRO. AF_06/2019</t>
  </si>
  <si>
    <t>13,06</t>
  </si>
  <si>
    <t>ARMAÇÃO DE PILAR OU VIGA DE UMA ESTRUTURA CONVENCIONAL DE CONCRETO ARMADO EM UM EDIFÍCIO DE MÚLTIPLOS PAVIMENTOS UTILIZANDO AÇO CA-60 DE 5,0 MM - MONTAGEM. AF_12/2015</t>
  </si>
  <si>
    <t>15,28</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</si>
  <si>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</si>
  <si>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</si>
  <si>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14,97</t>
  </si>
  <si>
    <t>ARMAÇÃO DE PILAR OU VIGA DE UMA ESTRUTURA CONVENCIONAL DE CONCRETO ARMADO EM UM EDIFÍCIO DE MÚLTIPLOS PAVIMENTOS UTILIZANDO AÇO CA-50 DE 10,0 MM - MONTAGEM. AF_12/2015</t>
  </si>
  <si>
    <t>13,69</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</si>
  <si>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</si>
  <si>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</si>
  <si>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</si>
  <si>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</si>
  <si>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</si>
  <si>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</si>
  <si>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</si>
  <si>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14,58</t>
  </si>
  <si>
    <t>ARMAÇÃO DE LAJE DE UMA ESTRUTURA CONVENCIONAL DE CONCRETO ARMADO EM UM EDIFÍCIO DE MÚLTIPLOS PAVIMENTOS UTILIZANDO AÇO CA-50 DE 8,0 MM - MONTAGEM. AF_12/2015</t>
  </si>
  <si>
    <t>14,42</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</si>
  <si>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</si>
  <si>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</si>
  <si>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</si>
  <si>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11,13</t>
  </si>
  <si>
    <t>ARMAÇÃO DE LAJE DE UMA ESTRUTURA CONVENCIONAL DE CONCRETO ARMADO EM UM EDIFÍCIO DE MÚLTIPLOS PAVIMENTOS UTILIZANDO AÇO CA-50 DE 20,0 MM - MONTAGEM. AF_12/2015</t>
  </si>
  <si>
    <t>12,89</t>
  </si>
  <si>
    <t>ARMAÇÃO DE PILAR OU VIGA DE UMA ESTRUTURA CONVENCIONAL DE CONCRETO ARMADO EM UMA EDIFICAÇÃO TÉRREA OU SOBRADO UTILIZANDO AÇO CA-60 DE 5,0 MM - MONTAGEM. AF_12/2015</t>
  </si>
  <si>
    <t>17,16</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</si>
  <si>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</si>
  <si>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</si>
  <si>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</si>
  <si>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14,49</t>
  </si>
  <si>
    <t>ARMAÇÃO DE PILAR OU VIGA DE UMA ESTRUTURA CONVENCIONAL DE CONCRETO ARMADO EM UMA EDIFICAÇÃO TÉRREA OU SOBRADO UTILIZANDO AÇO CA-50 DE 12,5 MM - MONTAGEM. AF_12/2015</t>
  </si>
  <si>
    <t>12,28</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</si>
  <si>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</si>
  <si>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</si>
  <si>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</si>
  <si>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</si>
  <si>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</si>
  <si>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15,67</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</si>
  <si>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</si>
  <si>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</si>
  <si>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15,14</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</si>
  <si>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</si>
  <si>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</si>
  <si>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</si>
  <si>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</si>
  <si>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13,04</t>
  </si>
  <si>
    <t>CORTE E DOBRA DE AÇO CA-60, DIÂMETRO DE 5,0 MM, UTILIZADO EM ESTRUTURAS DIVERSAS, EXCETO LAJES. AF_12/2015</t>
  </si>
  <si>
    <t>12,31</t>
  </si>
  <si>
    <t>CORTE E DOBRA DE AÇO CA-50, DIÂMETRO DE 6,3 MM, UTILIZADO EM ESTRUTURAS DIVERSAS, EXCETO LAJES. AF_12/2015</t>
  </si>
  <si>
    <t>CORTE E DOBRA DE AÇO CA-50, DIÂMETRO DE 8,0 MM, UTILIZADO EM ESTRUTURAS DIVERSAS, EXCETO LAJES. AF_12/2015</t>
  </si>
  <si>
    <t>13,09</t>
  </si>
  <si>
    <t>CORTE E DOBRA DE AÇO CA-50, DIÂMETRO DE 10,0 MM, UTILIZADO EM ESTRUTURAS DIVERSAS, EXCETO LAJES. AF_12/2015</t>
  </si>
  <si>
    <t>CORTE E DOBRA DE AÇO CA-50, DIÂMETRO DE 12,5 MM, UTILIZADO EM ESTRUTURAS DIVERSAS, EXCETO LAJES. AF_12/2015</t>
  </si>
  <si>
    <t>10,47</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</si>
  <si>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</si>
  <si>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</si>
  <si>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</si>
  <si>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12,27</t>
  </si>
  <si>
    <t>CORTE E DOBRA DE AÇO CA-60, DIÂMETRO DE 4,2 MM, UTILIZADO EM LAJE. AF_12/2015</t>
  </si>
  <si>
    <t>CORTE E DOBRA DE AÇO CA-60, DIÂMETRO DE 5,0 MM, UTILIZADO EM LAJE. AF_12/2015</t>
  </si>
  <si>
    <t>11,96</t>
  </si>
  <si>
    <t>CORTE E DOBRA DE AÇO CA-50, DIÂMETRO DE 6,3 MM, UTILIZADO EM LAJE. AF_12/2015</t>
  </si>
  <si>
    <t>12,71</t>
  </si>
  <si>
    <t>CORTE E DOBRA DE AÇO CA-50, DIÂMETRO DE 8,0 MM, UTILIZADO EM LAJE. AF_12/2015</t>
  </si>
  <si>
    <t>12,97</t>
  </si>
  <si>
    <t>CORTE E DOBRA DE AÇO CA-50, DIÂMETRO DE 10,0 MM, UTILIZADO EM LAJE. AF_12/2015</t>
  </si>
  <si>
    <t>CORTE E DOBRA DE AÇO CA-50, DIÂMETRO DE 12,5 MM, UTILIZADO EM LAJE. AF_12/2015</t>
  </si>
  <si>
    <t>10,43</t>
  </si>
  <si>
    <t>CORTE E DOBRA DE AÇO CA-50, DIÂMETRO DE 16,0 MM, UTILIZADO EM LAJE. AF_12/2015</t>
  </si>
  <si>
    <t>CORTE E DOBRA DE AÇO CA-50, DIÂMETRO DE 20,0 MM, UTILIZADO EM LAJE. AF_12/2015</t>
  </si>
  <si>
    <t>CORTE E DOBRA DE AÇO CA-25, DIÂMETRO DE 6,3 MM. AF_12/2015</t>
  </si>
  <si>
    <t>11,83</t>
  </si>
  <si>
    <t>CORTE E DOBRA DE AÇO CA-25, DIÂMETRO DE 8,0 MM. AF_12/2015</t>
  </si>
  <si>
    <t>11,88</t>
  </si>
  <si>
    <t>CORTE E DOBRA DE AÇO CA-25, DIÂMETRO DE 10,0 MM. AF_12/2015</t>
  </si>
  <si>
    <t>CORTE E DOBRA DE AÇO CA-25, DIÂMETRO DE 12,5 MM. AF_12/2015</t>
  </si>
  <si>
    <t>12,96</t>
  </si>
  <si>
    <t>CORTE E DOBRA DE AÇO CA-25, DIÂMETRO DE 16,0 MM. AF_12/2015</t>
  </si>
  <si>
    <t>CORTE E DOBRA DE AÇO CA-25, DIÂMETRO DE 20,0 MM. AF_12/2015</t>
  </si>
  <si>
    <t>13,21</t>
  </si>
  <si>
    <t>CORTE E DOBRA DE AÇO CA-25, DIÂMETRO DE 25,0 MM. AF_12/2015</t>
  </si>
  <si>
    <t>ARMAÇÃO UTILIZANDO AÇO CA-25 DE 6,3 MM - MONTAGEM. AF_12/2015</t>
  </si>
  <si>
    <t>ARMAÇÃO UTILIZANDO AÇO CA-25 DE 8,0 MM - MONTAGEM. AF_12/2015</t>
  </si>
  <si>
    <t>13,76</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</si>
  <si>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</si>
  <si>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</si>
  <si>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</si>
  <si>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</si>
  <si>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13,98</t>
  </si>
  <si>
    <t>ARMAÇÃO UTILIZANDO AÇO CA-25 DE 25,0 MM - MONTAGEM. AF_12/2015</t>
  </si>
  <si>
    <t>13,82</t>
  </si>
  <si>
    <t>ARMAÇÃO DE ESTRUTURAS DE CONCRETO ARMADO, EXCETO VIGAS, PILARES, LAJES E FUNDAÇÕES, UTILIZANDO AÇO CA-60 DE 5,0 MM - MONTAGEM. AF_12/2015</t>
  </si>
  <si>
    <t>16,22</t>
  </si>
  <si>
    <t>ARMAÇÃO DE ESTRUTURAS DE CONCRETO ARMADO, EXCETO VIGAS, PILARES, LAJES E FUNDAÇÕES, UTILIZANDO AÇO CA-50 DE 6,3 MM - MONTAGEM. AF_12/2015</t>
  </si>
  <si>
    <t>16,01</t>
  </si>
  <si>
    <t>ARMAÇÃO DE ESTRUTURAS DE CONCRETO ARMADO, EXCETO VIGAS, PILARES, LAJES E FUNDAÇÕES, UTILIZANDO AÇO CA-50 DE 8,0 MM - MONTAGEM. AF_12/2015</t>
  </si>
  <si>
    <t>15,51</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</si>
  <si>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</si>
  <si>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</si>
  <si>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</si>
  <si>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11,57</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</si>
  <si>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</si>
  <si>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</si>
  <si>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CORTE E DOBRA DE AÇO CA-60, DIÂMETRO DE 5,0 MM, UTILIZADO EM ESTRIBO CONTÍNUO HELICOIDAL. AF_10/2016</t>
  </si>
  <si>
    <t>10,65</t>
  </si>
  <si>
    <t>CORTE E DOBRA DE AÇO CA-50, DIÂMETRO DE 6,3 MM, UTILIZADO EM ESTRIBO CONTÍNUO HELICOIDAL. AF_10/2016</t>
  </si>
  <si>
    <t>CORTE E DOBRA DE AÇO CA-50, DIÂMERO DE 32 MM, UTILIZADO EM ESTRUTURAS DIVERSAS, EXCETO LAJE. AF_10/2016</t>
  </si>
  <si>
    <t>13,48</t>
  </si>
  <si>
    <t>MONTAGEM DE ARMADURA LONGITUDINAL/TRANSVERSAL DE ESTACAS DE SEÇÃO CIRCULAR, DIÂMETRO = 8,0 MM. AF_11/2016</t>
  </si>
  <si>
    <t>15,02</t>
  </si>
  <si>
    <t>MONTAGEM DE ARMADURA LONGITUDINAL DE ESTACAS DE SEÇÃO CIRCULAR, DIÂMETRO = 10,0 MM. AF_11/2016</t>
  </si>
  <si>
    <t>13,79</t>
  </si>
  <si>
    <t>MONTAGEM DE ARMADURA LONGITUDINAL/TRANSVERSAL DE ESTACAS DE SEÇÃO CIRCULAR, DIÂMETRO = 12,5 MM. AF_11/2016</t>
  </si>
  <si>
    <t>11,85</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</si>
  <si>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</si>
  <si>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</si>
  <si>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</si>
  <si>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13,14</t>
  </si>
  <si>
    <t>MONTAGEM DE ARMADURA LONGITUDINAL DE ESTACAS DE SEÇÃO CIRCULAR, DIÂMETRO = 32,0 MM. AF_11/2016</t>
  </si>
  <si>
    <t>14,25</t>
  </si>
  <si>
    <t>MONTAGEM DE ARMADURA TRANSVERSAL DE ESTACAS DE SEÇÃO CIRCULAR, DIÂMETRO = 5,0 MM. AF_11/2016</t>
  </si>
  <si>
    <t>MONTAGEM DE ARMADURA TRANSVERSAL DE ESTACAS DE SEÇÃO CIRCULAR, DIÂMETRO = 6,3 MM. AF_11/2016</t>
  </si>
  <si>
    <t>15,20</t>
  </si>
  <si>
    <t>MONTAGEM DE ARMADURA LONGITUDINAL/TRANSVERSAL DE ESTACAS DE SEÇÃO RETANGULAR (BARRETE), DIÂMETRO = 8,0 MM. AF_11/2016</t>
  </si>
  <si>
    <t>15,35</t>
  </si>
  <si>
    <t>MONTAGEM DE ARMADURA LONGITUDINAL DE ESTACAS DE SEÇÃO RETANGULAR (BARRETE), DIÂMETRO = 10,0 MM. AF_11/2016</t>
  </si>
  <si>
    <t>14,04</t>
  </si>
  <si>
    <t>MONTAGEM DE ARMADURA LONGITUDINAL/TRANSVERSAL DE ESTACAS DE SEÇÃO RETANGULAR (BARRETE), DIÂMETRO = 12,5 MM. AF_11/2016</t>
  </si>
  <si>
    <t>MONTAGEM DE ARMADURA LONGITUDINAL DE ESTACAS DE SEÇÃO RETANGULAR (BARRETE), DIÂMETRO = 16,0 MM. AF_11/2016</t>
  </si>
  <si>
    <t>11,72</t>
  </si>
  <si>
    <t>MONTAGEM DE ARMADURA LONGITUDINAL DE ESTACAS DE SEÇÃO RETANGULAR (BARRETE), DIÂMETRO = 20,0 MM. AF_11/2016</t>
  </si>
  <si>
    <t>13,42</t>
  </si>
  <si>
    <t>MONTAGEM DE ARMADURA LONGITUDINAL DE ESTACAS DE SEÇÃO RETANGULAR (BARRETE), DIÂMETRO = 25,0 MM. AF_11/2016</t>
  </si>
  <si>
    <t>MONTAGEM DE ARMADURA LONGITUDINAL DE ESTACAS DE SEÇÃO RETANGULAR (BARRETE), DIÂMETRO = 32,0 MM. AF_11/2016</t>
  </si>
  <si>
    <t>MONTAGEM DE ARMADURA TRANSVERSAL DE ESTACAS DE SEÇÃO RETANGULAR (BARRETE), DIÂMETRO = 5,0 MM. AF_11/2016</t>
  </si>
  <si>
    <t>18,73</t>
  </si>
  <si>
    <t>MONTAGEM DE ARMADURA TRANSVERSAL DE ESTACAS DE SEÇÃO RETANGULAR (BARRETE), DIÂMETRO = 6,3 MM. AF_11/2016</t>
  </si>
  <si>
    <t>ARMAÇÃO DE ESCADA, DE UMA ESTRUTURA CONVENCIONAL DE CONCRETO ARMADO UTILIZANDO AÇO CA-60 DE 5,0 MM - MONTAGEM. AF_11/2020</t>
  </si>
  <si>
    <t>ARMAÇÃO DE ESCADA, DE UMA ESTRUTURA CONVENCIONAL DE CONCRETO ARMADO UTILIZANDO AÇO CA-50 DE 6,3 MM - MONTAGEM. AF_11/2020</t>
  </si>
  <si>
    <t>18,85</t>
  </si>
  <si>
    <t>ARMAÇÃO DE ESCADA, DE UMA ESTRUTURA CONVENCIONAL DE CONCRETO ARMADO UTILIZANDO AÇO CA-50 DE 8,0 MM - MONTAGEM. AF_11/2020</t>
  </si>
  <si>
    <t>ARMAÇÃO DE ESCADA, DE UMA ESTRUTURA CONVENCIONAL DE CONCRETO ARMADO UTILIZANDO AÇO CA-50 DE 10,0 MM - MONTAGEM. AF_11/2020</t>
  </si>
  <si>
    <t>14,37</t>
  </si>
  <si>
    <t>ARMAÇÃO DE ESCADA, DE UMA ESTRUTURA CONVENCIONAL DE CONCRETO ARMADO UTILIZANDO AÇO CA-50 DE 12,5 MM - MONTAGEM. AF_11/2020</t>
  </si>
  <si>
    <t>ARMAÇÃO DE ESCADA, DE UMA ESTRUTURA CONVENCIONAL DE CONCRETO ARMADO UTILIZANDO AÇO CA-50 DE 16,0 MM - MONTAGEM. AF_11/2020</t>
  </si>
  <si>
    <t>10,98</t>
  </si>
  <si>
    <t>ARMAÇÃO DE BLOCO, VIGA BALDRAME OU SAPATA UTILIZANDO AÇO CA-50 DE 6,3 MM - MONTAGEM. AF_06/2017</t>
  </si>
  <si>
    <t>16,71</t>
  </si>
  <si>
    <t>ARMAÇÃO DE BLOCO, VIGA BALDRAME OU SAPATA UTILIZANDO AÇO CA-50 DE 8 MM - MONTAGEM. AF_06/2017</t>
  </si>
  <si>
    <t>ARMAÇÃO DE BLOCO, VIGA BALDRAME OU SAPATA UTILIZANDO AÇO CA-50 DE 10 MM - MONTAGEM. AF_06/2017</t>
  </si>
  <si>
    <t>14,54</t>
  </si>
  <si>
    <t>ARMAÇÃO DE BLOCO, VIGA BALDRAME OU SAPATA UTILIZANDO AÇO CA-50 DE 12,5 MM - MONTAGEM. AF_06/2017</t>
  </si>
  <si>
    <t>12,38</t>
  </si>
  <si>
    <t>ARMAÇÃO DE BLOCO, VIGA BALDRAME OU SAPATA UTILIZANDO AÇO CA-50 DE 16 MM - MONTAGEM. AF_06/2017</t>
  </si>
  <si>
    <t>11,91</t>
  </si>
  <si>
    <t>ARMAÇÃO DE BLOCO, VIGA BALDRAME OU SAPATA UTILIZANDO AÇO CA-50 DE 20 MM - MONTAGEM. AF_06/2017</t>
  </si>
  <si>
    <t>13,51</t>
  </si>
  <si>
    <t>ARMAÇÃO DE BLOCO, VIGA BALDRAME OU SAPATA UTILIZANDO AÇO CA-50 DE 25 MM - MONTAGEM. AF_06/2017</t>
  </si>
  <si>
    <t>ARMAÇÃO DO SISTEMA DE PAREDES DE CONCRETO, EXECUTADA COMO ARMADURA POSITIVA DE LAJES, TELA Q-196. AF_06/2019</t>
  </si>
  <si>
    <t>ARMAÇÃO DO SISTEMA DE PAREDES DE CONCRETO, EXECUTADA COMO REFORÇO, VERGALHÃO DE 5,0 MM DE DIÂMETRO. AF_06/2019</t>
  </si>
  <si>
    <t>ARMAÇÃO DO SISTEMA DE PAREDES DE CONCRETO, EXECUTADA COMO REFORÇO, VERGALHÃO DE 12,5 MM DE DIÂMETRO. AF_06/2019</t>
  </si>
  <si>
    <t>11,24</t>
  </si>
  <si>
    <t>GRAUTEAMENTO VERTICAL EM ALVENARIA ESTRUTURAL. AF_01/2015</t>
  </si>
  <si>
    <t>GRAUTEAMENTO DE CINTA INTERMEDIÁRIA OU DE CONTRAVERGA EM ALVENARIA ESTRUTURAL. AF_01/2015</t>
  </si>
  <si>
    <t>GRAUTEAMENTO DE CINTA SUPERIOR OU DE VERGA EM ALVENARIA ESTRUTURAL. AF_01/2015</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</si>
  <si>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</si>
  <si>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</si>
  <si>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</si>
  <si>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</si>
  <si>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</si>
  <si>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</si>
  <si>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</si>
  <si>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</si>
  <si>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</si>
  <si>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</si>
  <si>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</si>
  <si>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</si>
  <si>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</si>
  <si>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</si>
  <si>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</si>
  <si>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</si>
  <si>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</si>
  <si>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</si>
  <si>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</si>
  <si>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</si>
  <si>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</si>
  <si>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</si>
  <si>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</si>
  <si>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</si>
  <si>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</si>
  <si>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</si>
  <si>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</si>
  <si>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</si>
  <si>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</si>
  <si>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</si>
  <si>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</si>
  <si>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</si>
  <si>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</si>
  <si>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</si>
  <si>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</si>
  <si>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</si>
  <si>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</si>
  <si>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</si>
  <si>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</si>
  <si>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</si>
  <si>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</si>
  <si>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</si>
  <si>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</si>
  <si>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22,69</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</si>
  <si>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</si>
  <si>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</si>
  <si>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</si>
  <si>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</si>
  <si>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</si>
  <si>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</si>
  <si>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</si>
  <si>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</si>
  <si>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</si>
  <si>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</si>
  <si>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</si>
  <si>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</si>
  <si>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</si>
  <si>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</si>
  <si>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LAJE PRÉ-MOLDADA UNIDIRECIONAL, BIAPOIADA, PARA PISO, ENCHIMENTO EM CERÂMICA, VIGOTA CONVENCIONAL, ALTURA TOTAL DA LAJE (ENCHIMENTO+CAPA) = (8+4). AF_11/2020</t>
  </si>
  <si>
    <t>LAJE PRÉ-MOLDADA UNIDIRECIONAL, BIAPOIADA, PARA FORRO, ENCHIMENTO EM CERÂMICA, VIGOTA CONVENCIONAL, ALTURA TOTAL DA LAJE (ENCHIMENTO+CAPA) = (8+3). AF_11/2020</t>
  </si>
  <si>
    <t>125,80</t>
  </si>
  <si>
    <t>ALVENARIA DE EMBASAMENTO COM BLOCO ESTRUTURAL DE CONCRETO, DE 14X19X29CM E ARGAMASSA DE ASSENTAMENTO COM PREPARO EM BETONEIRA. AF_05/2020</t>
  </si>
  <si>
    <t>ALVENARIA DE EMBASAMENTO COM BLOCO ESTRUTURAL DE CERÂMICA, DE 14X19X29CM E ARGAMASSA DE ASSENTAMENTO COM PREPARO EM BETONEIRA. AF_05/2020</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</si>
  <si>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</si>
  <si>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</si>
  <si>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</si>
  <si>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</si>
  <si>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23,17</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</si>
  <si>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</si>
  <si>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</si>
  <si>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</si>
  <si>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</si>
  <si>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</si>
  <si>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</si>
  <si>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</si>
  <si>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36,66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</si>
  <si>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</si>
  <si>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</si>
  <si>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</si>
  <si>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</si>
  <si>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</si>
  <si>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52,69</t>
  </si>
  <si>
    <t>CONTRAVERGA MOLDADA IN LOCO EM CONCRETO PARA VÃOS DE MAIS DE 1,5 M DE COMPRIMENTO. AF_03/2016</t>
  </si>
  <si>
    <t>CONTRAVERGA MOLDADA IN LOCO COM UTILIZAÇÃO DE BLOCOS CANALETA PARA VÃOS DE ATÉ 1,5 M DE COMPRIMENTO. AF_03/2016</t>
  </si>
  <si>
    <t>29,89</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</si>
  <si>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</si>
  <si>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</si>
  <si>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</si>
  <si>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</si>
  <si>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21,01</t>
  </si>
  <si>
    <t>FIXAÇÃO (ENCUNHAMENTO) DE ALVENARIA DE VEDAÇÃO COM ESPUMA DE POLIURETANO EXPANSIVA. AF_03/2016</t>
  </si>
  <si>
    <t>13,62</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</si>
  <si>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</si>
  <si>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</si>
  <si>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</si>
  <si>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</si>
  <si>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</si>
  <si>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</si>
  <si>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</si>
  <si>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</si>
  <si>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</si>
  <si>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</si>
  <si>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</si>
  <si>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</si>
  <si>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</si>
  <si>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</si>
  <si>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</si>
  <si>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</si>
  <si>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</si>
  <si>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</si>
  <si>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</si>
  <si>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</si>
  <si>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</si>
  <si>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</si>
  <si>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</si>
  <si>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</si>
  <si>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</si>
  <si>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</si>
  <si>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121,84</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</si>
  <si>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</si>
  <si>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</si>
  <si>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</si>
  <si>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</si>
  <si>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</si>
  <si>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</si>
  <si>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</si>
  <si>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</si>
  <si>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</si>
  <si>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36,09</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</si>
  <si>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</si>
  <si>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</si>
  <si>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</si>
  <si>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</si>
  <si>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</si>
  <si>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VIGA METÁLICA EM PERFIL LAMINADO OU 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</si>
  <si>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</si>
  <si>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PILAR METÁLICO PERFIL LAMINADO/SOLDADO EM AÇO ESTRUTURAL, COM CONEXÕES PARAFUSADAS, INCLUSOS MÃO DE OBRA, TRANSPORTE E IÇAMENTO UTILIZANDO GUINDASTE - FORNECIMENTO E INSTALAÇÃO. AF_01/2020_P</t>
  </si>
  <si>
    <t>10,75</t>
  </si>
  <si>
    <t>CONTRAVENTAMENTO COM CANTONEIRAS DE AÇO, ABAS IGUAIS, COM CONEXÕES PARAFUSADAS, INCLUSOS MÃO DE OBRA, TRANSPORTE E IÇAMENTO UTILIZANDO TALHA MANUAL, PARA EDIFÍCIOS DE ATÉ 2 PAVIMENTOS - FORNECIMENTO E INSTALAÇÃO. AF_01/2020_P</t>
  </si>
  <si>
    <t>10,68</t>
  </si>
  <si>
    <t>13,22</t>
  </si>
  <si>
    <t>CONTRAVENTAMENTO COM CANTONEIRAS DE AÇO, ABAS IGUAIS, COM CONEXÕES PARAFUSADAS, INCLUSOS MÃO DE OBRA, TRANSPORTE E IÇAMENTO UTILIZANDO GUINDASTE, PARA EDIFÍCIOS DE 3 A 5 PAVIMENTOS - FORNECIMENTO E INSTALAÇÃO. AF_01/2020_P</t>
  </si>
  <si>
    <t>16,14</t>
  </si>
  <si>
    <t>CONTRAVENTAMENTO COM CANTONEIRAS DE AÇO, ABAS IGUAIS, COM CONEXÕES PARAFUSADAS, INCLUSOS MÃO DE OBRA, TRANSPORTE E IÇAMENTO UTILIZANDO GRUA, PARA EDIFÍCIOS DE 6 A 10 PAVIMENTOS - FORNECIMENTO E INSTALAÇÃO. AF_01/2020_P</t>
  </si>
  <si>
    <t>17,93</t>
  </si>
  <si>
    <t>10,96</t>
  </si>
  <si>
    <t>ESTRUTURA TRELIÇADA DE COBERTURA, TIPO ARCO,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</si>
  <si>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</si>
  <si>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8,33</t>
  </si>
  <si>
    <t>ESTRUTURA TRELIÇADA DE COBERTURA, TIPO FINK, COM LIGAÇÕES SOLDADAS, INCLUSOS PERFIS METÁLICOS, CHAPAS METÁLICAS, MÃO DE OBRA E TRANSPORTE COM GUINDASTE - FORNECIMENTO E INSTALAÇÃO. AF_01/2020_P</t>
  </si>
  <si>
    <t>9,75</t>
  </si>
  <si>
    <t>ESTRUTURA TRELIÇADA DE COBERTURA, TIPO ARCO,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</si>
  <si>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</si>
  <si>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10,45</t>
  </si>
  <si>
    <t>ESTRUTURA TRELIÇADA DE COBERTURA, TIPO FINK, COM LIGAÇÕES PARAFUSADAS, INCLUSOS PERFIS METÁLICOS, CHAPAS METÁLICAS, MÃO DE OBRA E TRANSPORTE COM GUINDASTE - FORNECIMENTO E INSTALAÇÃO. AF_01/2020_P</t>
  </si>
  <si>
    <t>7,09</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</si>
  <si>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</si>
  <si>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</si>
  <si>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</si>
  <si>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ARGAMASSA POLIMÉRICA / MEMBRANA ACRÍLICA, 3 DEMÃOS. AF_06/2018</t>
  </si>
  <si>
    <t>IMPERMEABILIZAÇÃO DE SUPERFÍCIE COM ARGAMASSA POLIMÉRICA / MEMBRANA ACRÍLICA, 4 DEMÃOS, REFORÇADA COM VÉU DE POLIÉSTER (MAV). AF_06/2018</t>
  </si>
  <si>
    <t>TRATAMENTO DE RALO OU PONTO EMERGENTE COM ARGAMASSA POLIMÉRICA / MEMBRANA ACRÍLICA REFORÇADO COM VÉU DE POLIÉSTER (MAV). AF_06/2018</t>
  </si>
  <si>
    <t>5,91</t>
  </si>
  <si>
    <t>TRATAMENTO DE RODAPÉ COM VÉU DE POLIÉSTER. AF_06/2018</t>
  </si>
  <si>
    <t>3,88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</si>
  <si>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</si>
  <si>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</si>
  <si>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MEMBRANA À BASE DE POLIURETANO, 2 DEMÃOS. AF_06/2018</t>
  </si>
  <si>
    <t>IMPERMEABILIZAÇÃO DE SUPERFÍCIE COM MEMBRANA À BASE DE RESINA ACRÍLICA, 3 DEMÃOS.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</si>
  <si>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</si>
  <si>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</si>
  <si>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</si>
  <si>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</si>
  <si>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34,99</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</si>
  <si>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</si>
  <si>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</si>
  <si>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</si>
  <si>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</si>
  <si>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</si>
  <si>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</si>
  <si>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</si>
  <si>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</si>
  <si>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</si>
  <si>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REFORÇADO, PVC, DN 20 MM (1/2"), PARA CIRCUITOS TERMINAIS, INSTALADO EM FORRO - FORNECIMENTO E INSTALAÇÃO. AF_12/2015</t>
  </si>
  <si>
    <t>5,60</t>
  </si>
  <si>
    <t>ELETRODUTO FLEXÍVEL CORRUGADO, PVC, DN 25 MM (3/4"), PARA CIRCUITOS TERMINAIS, INSTALADO EM FORRO - FORNECIMENTO E INSTALAÇÃO. AF_12/2015</t>
  </si>
  <si>
    <t>5,86</t>
  </si>
  <si>
    <t>ELETRODUTO FLEXÍVEL CORRUGADO REFORÇADO, PVC, DN 25 MM (3/4"), PARA CIRCUITOS TERMINAIS, INSTALADO EM FORRO - FORNECIMENTO E INSTALAÇÃO. AF_12/2015</t>
  </si>
  <si>
    <t>6,67</t>
  </si>
  <si>
    <t>ELETRODUTO FLEXÍVEL CORRUGADO, PVC, DN 32 MM (1"), PARA CIRCUITOS TERMINAIS, INSTALADO EM FORRO - FORNECIMENTO E INSTALAÇÃO. AF_12/2015</t>
  </si>
  <si>
    <t>7,58</t>
  </si>
  <si>
    <t>ELETRODUTO FLEXÍVEL CORRUGADO REFORÇADO, PVC, DN 32 MM (1"), PARA CIRCUITOS TERMINAIS, INSTALADO EM FORRO - FORNECIMENTO E INSTALAÇÃO. AF_12/2015</t>
  </si>
  <si>
    <t>9,48</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</si>
  <si>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</si>
  <si>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</si>
  <si>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8,92</t>
  </si>
  <si>
    <t>ELETRODUTO FLEXÍVEL LISO, PEAD, DN 40 MM (1 1/4"), PARA CIRCUITOS TERMINAIS, INSTALADO EM FORRO - FORNECIMENTO E INSTALAÇÃO. AF_12/2015</t>
  </si>
  <si>
    <t>ELETRODUTO FLEXÍVEL CORRUGADO, PVC, DN 20 MM (1/2"), PARA CIRCUITOS TERMINAIS, INSTALADO EM LAJE - FORNECIMENTO E INSTALAÇÃO. AF_12/2015</t>
  </si>
  <si>
    <t>3,66</t>
  </si>
  <si>
    <t>ELETRODUTO FLEXÍVEL CORRUGADO REFORÇADO, PVC, DN 20 MM (1/2"), PARA CIRCUITOS TERMINAIS, INSTALADO EM LAJE - FORNECIMENTO E INSTALAÇÃO. AF_12/2015</t>
  </si>
  <si>
    <t>3,98</t>
  </si>
  <si>
    <t>ELETRODUTO FLEXÍVEL CORRUGADO, PVC, DN 25 MM (3/4"), PARA CIRCUITOS TERMINAIS, INSTALADO EM LAJE - FORNECIMENTO E INSTALAÇÃO. AF_12/2015</t>
  </si>
  <si>
    <t>4,25</t>
  </si>
  <si>
    <t>ELETRODUTO FLEXÍVEL CORRUGADO REFORÇADO, PVC, DN 25 MM (3/4"), PARA CIRCUITOS TERMINAIS, INSTALADO EM LAJE - FORNECIMENTO E INSTALAÇÃO. AF_12/2015</t>
  </si>
  <si>
    <t>ELETRODUTO FLEXÍVEL CORRUGADO, PVC, DN 32 MM (1"), PARA CIRCUITOS TERMINAIS, INSTALADO EM LAJE - FORNECIMENTO E INSTALAÇÃO. AF_12/2015</t>
  </si>
  <si>
    <t>5,97</t>
  </si>
  <si>
    <t>ELETRODUTO FLEXÍVEL CORRUGADO REFORÇADO, PVC, DN 32 MM (1"), PARA CIRCUITOS TERMINAIS, INSTALADO EM LAJE - FORNECIMENTO E INSTALAÇÃO. AF_12/2015</t>
  </si>
  <si>
    <t>7,87</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</si>
  <si>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</si>
  <si>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</si>
  <si>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7,35</t>
  </si>
  <si>
    <t>ELETRODUTO FLEXÍVEL LISO, PEAD, DN 40 MM (1 1/4"), PARA CIRCUITOS TERMINAIS, INSTALADO EM LAJE - FORNECIMENTO E INSTALAÇÃO. AF_12/2015</t>
  </si>
  <si>
    <t>6,84</t>
  </si>
  <si>
    <t>ELETRODUTO FLEXÍVEL CORRUGADO, PVC, DN 20 MM (1/2"), PARA CIRCUITOS TERMINAIS, INSTALADO EM PAREDE - FORNECIMENTO E INSTALAÇÃO. AF_12/2015</t>
  </si>
  <si>
    <t>ELETRODUTO FLEXÍVEL CORRUGADO REFORÇADO, PVC, DN 20 MM (1/2"), PARA CIRCUITOS TERMINAIS, INSTALADO EM PAREDE - FORNECIMENTO E INSTALAÇÃO. AF_12/2015</t>
  </si>
  <si>
    <t>5,57</t>
  </si>
  <si>
    <t>ELETRODUTO FLEXÍVEL CORRUGADO, PVC, DN 25 MM (3/4"), PARA CIRCUITOS TERMINAIS, INSTALADO EM PAREDE - FORNECIMENTO E INSTALAÇÃO. AF_12/2015</t>
  </si>
  <si>
    <t>ELETRODUTO FLEXÍVEL CORRUGADO REFORÇADO, PVC, DN 25 MM (3/4"), PARA CIRCUITOS TERMINAIS, INSTALADO EM PAREDE - FORNECIMENTO E INSTALAÇÃO. AF_12/2015</t>
  </si>
  <si>
    <t>6,60</t>
  </si>
  <si>
    <t>ELETRODUTO FLEXÍVEL CORRUGADO, PVC, DN 32 MM (1"), PARA CIRCUITOS TERMINAIS, INSTALADO EM PAREDE - FORNECIMENTO E INSTALAÇÃO. AF_12/2015</t>
  </si>
  <si>
    <t>ELETRODUTO FLEXÍVEL CORRUGADO REFORÇADO, PVC, DN 32 MM (1"), PARA CIRCUITOS TERMINAIS, INSTALADO EM PAREDE - FORNECIMENTO E INSTALAÇÃO. AF_12/2015</t>
  </si>
  <si>
    <t>9,26</t>
  </si>
  <si>
    <t>ELETRODUTO FLEXÍVEL LISO, PEAD, DN 32 MM (1"), PARA CIRCUITOS TERMINAIS, INSTALADO EM PAREDE - FORNECIMENTO E INSTALAÇÃO. AF_12/2015</t>
  </si>
  <si>
    <t>7,04</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</si>
  <si>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</si>
  <si>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</si>
  <si>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8,34</t>
  </si>
  <si>
    <t>ELETRODUTO RÍGIDO ROSCÁVEL, PVC, DN 20 MM (1/2"), PARA CIRCUITOS TERMINAIS, INSTALADO EM FORRO - FORNECIMENTO E INSTALAÇÃO. AF_12/2015</t>
  </si>
  <si>
    <t>6,34</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</si>
  <si>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</si>
  <si>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</si>
  <si>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9,70</t>
  </si>
  <si>
    <t>ELETRODUTO RÍGIDO ROSCÁVEL, PVC, DN 40 MM (1 1/4"), PARA CIRCUITOS TERMINAIS, INSTALADO EM FORRO - FORNECIMENTO E INSTALAÇÃO. AF_12/2015</t>
  </si>
  <si>
    <t>11,97</t>
  </si>
  <si>
    <t>ELETRODUTO RÍGIDO ROSCÁVEL, PVC, DN 20 MM (1/2"), PARA CIRCUITOS TERMINAIS, INSTALADO EM LAJE - FORNECIMENTO E INSTALAÇÃO. AF_12/2015</t>
  </si>
  <si>
    <t>4,82</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</si>
  <si>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</si>
  <si>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</si>
  <si>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</si>
  <si>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</si>
  <si>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</si>
  <si>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</si>
  <si>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10,24</t>
  </si>
  <si>
    <t>ELETRODUTO RÍGIDO ROSCÁVEL, PVC, DN 40 MM (1 1/4"), PARA CIRCUITOS TERMINAIS, INSTALADO EM PAREDE - FORNECIMENTO E INSTALAÇÃO. AF_12/2015</t>
  </si>
  <si>
    <t>12,49</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</si>
  <si>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</si>
  <si>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</si>
  <si>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</si>
  <si>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20,92</t>
  </si>
  <si>
    <t>ELETRODUTO RÍGIDO ROSCÁVEL, PVC, DN 85 MM (3") - FORNECIMENTO E INSTALAÇÃO. AF_12/2015</t>
  </si>
  <si>
    <t>25,55</t>
  </si>
  <si>
    <t>ELETRODUTO RÍGIDO ROSCÁVEL, PVC, DN 110 MM (4") - FORNECIMENTO E INSTALAÇÃO. AF_12/2015</t>
  </si>
  <si>
    <t>ELETRODUTO RÍGIDO SOLDÁVEL, PVC, DN 20 MM (½), APARENTE, INSTALADO EM TETO - FORNECIMENTO E INSTALAÇÃO. AF_11/2016_P</t>
  </si>
  <si>
    <t>4,42</t>
  </si>
  <si>
    <t>ELETRODUTO RÍGIDO SOLDÁVEL, PVC, DN 25 MM (3/4), APARENTE, INSTALADO EM TETO - FORNECIMENTO E INSTALAÇÃO. AF_11/2016_P</t>
  </si>
  <si>
    <t>5,00</t>
  </si>
  <si>
    <t>ELETRODUTO RÍGIDO SOLDÁVEL, PVC, DN 32 MM (1), APARENTE, INSTALADO EM TETO - FORNECIMENTO E INSTALAÇÃO. AF_11/2016_P</t>
  </si>
  <si>
    <t>ELETRODUTO RÍGIDO SOLDÁVEL, PVC, DN 20 MM (½), APARENTE, INSTALADO EM PAREDE - FORNECIMENTO E INSTALAÇÃO. AF_11/2016_P</t>
  </si>
  <si>
    <t>5,73</t>
  </si>
  <si>
    <t>ELETRODUTO RÍGIDO SOLDÁVEL, PVC, DN 25 MM (3/4), APARENTE, INSTALADO EM PAREDE - FORNECIMENTO E INSTALAÇÃO. AF_11/2016_P</t>
  </si>
  <si>
    <t>ELETRODUTO RÍGIDO SOLDÁVEL, PVC, DN 32 MM (1), APARENTE, INSTALADO EM PAREDE - FORNECIMENTO E INSTALAÇÃO. AF_11/2016_P</t>
  </si>
  <si>
    <t>7,55</t>
  </si>
  <si>
    <t>LUVA PARA ELETRODUTO, PVC, SOLDÁVEL, DN 20 MM (1/2), APARENTE, INSTALADA EM TETO - FORNECIMENTO E INSTALAÇÃO. AF_11/2016_P</t>
  </si>
  <si>
    <t>3,25</t>
  </si>
  <si>
    <t>ELETRODUTO DE AÇO GALVANIZADO, CLASSE LEVE, DN 20 MM (3/4), APARENTE, INSTALADO EM TETO - FORNECIMENTO E INSTALAÇÃO. AF_11/2016_P</t>
  </si>
  <si>
    <t>ELETRODUTO DE AÇO GALVANIZADO, CLASSE LEVE, DN 25 MM (1), APARENTE, INSTALADO EM TETO - FORNECIMENTO E INSTALAÇÃO. AF_11/2016_P</t>
  </si>
  <si>
    <t>20,46</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</si>
  <si>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</si>
  <si>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</si>
  <si>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</si>
  <si>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20,68</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</si>
  <si>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</si>
  <si>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</si>
  <si>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</si>
  <si>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ELETRODUTO FLEXÍVEL CORRUGADO, PEAD, DN 50 (1 ½)  - FORNECIMENTO E INSTALAÇÃO. AF_04/2016</t>
  </si>
  <si>
    <t>ELETRODUTO FLEXÍVEL CORRUGADO, PEAD, DN 63 (2")  - FORNECIMENTO E INSTALAÇÃO. AF_04/2016</t>
  </si>
  <si>
    <t>8,65</t>
  </si>
  <si>
    <t>ELETRODUTO FLEXÍVEL CORRUGADO, PEAD, DN 90 (3) - FORNECIMENTO E INSTALAÇÃO. AF_04/2016</t>
  </si>
  <si>
    <t>13,63</t>
  </si>
  <si>
    <t>ELETRODUTO FLEXÍVEL CORRUGADO, PEAD, DN 100 (4) - FORNECIMENTO E INSTALAÇÃO. AF_04/2016</t>
  </si>
  <si>
    <t>17,67</t>
  </si>
  <si>
    <t>LUVA PARA ELETRODUTO, PVC, ROSCÁVEL, DN 20 MM (1/2"), PARA CIRCUITOS TERMINAIS, INSTALADA EM FORRO - FORNECIMENTO E INSTALAÇÃO. AF_12/2015</t>
  </si>
  <si>
    <t>3,10</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</si>
  <si>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</si>
  <si>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</si>
  <si>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</si>
  <si>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</si>
  <si>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</si>
  <si>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</si>
  <si>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6,30</t>
  </si>
  <si>
    <t>LUVA PARA ELETRODUTO, PVC, ROSCÁVEL, DN 40 MM (1 1/4"), PARA CIRCUITOS TERMINAIS, INSTALADA EM LAJE - FORNECIMENTO E INSTALAÇÃO. AF_12/2015</t>
  </si>
  <si>
    <t>8,10</t>
  </si>
  <si>
    <t>LUVA PARA ELETRODUTO, PVC, ROSCÁVEL, DN 20 MM (1/2"), PARA CIRCUITOS TERMINAIS, INSTALADA EM PAREDE - FORNECIMENTO E INSTALAÇÃO. AF_12/2015</t>
  </si>
  <si>
    <t>4,94</t>
  </si>
  <si>
    <t>LUVA PARA ELETRODUTO, PVC, ROSCÁVEL, DN 25 MM (3/4"), PARA CIRCUITOS TERMINAIS, INSTALADA EM PAREDE - FORNECIMENTO E INSTALAÇÃO. AF_12/2015</t>
  </si>
  <si>
    <t>5,70</t>
  </si>
  <si>
    <t>LUVA PARA ELETRODUTO, PVC, ROSCÁVEL, DN 32 MM (1"), PARA CIRCUITOS TERMINAIS, INSTALADA EM PAREDE - FORNECIMENTO E INSTALAÇÃO. AF_12/2015</t>
  </si>
  <si>
    <t>6,74</t>
  </si>
  <si>
    <t>LUVA PARA ELETRODUTO, PVC, ROSCÁVEL, DN 40 MM (1 1/4"), PARA CIRCUITOS TERMINAIS, INSTALADA EM PAREDE - FORNECIMENTO E INSTALAÇÃO. AF_12/2015</t>
  </si>
  <si>
    <t>8,19</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</si>
  <si>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</si>
  <si>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</si>
  <si>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5,52</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</si>
  <si>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</si>
  <si>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</si>
  <si>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8,21</t>
  </si>
  <si>
    <t>CURVA 90 GRAUS PARA ELETRODUTO, PVC, ROSCÁVEL, DN 32 MM (1"), PARA CIRCUITOS TERMINAIS, INSTALADA EM FORRO - FORNECIMENTO E INSTALAÇÃO. AF_12/2015</t>
  </si>
  <si>
    <t>9,32</t>
  </si>
  <si>
    <t>CURVA 180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</si>
  <si>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</si>
  <si>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</si>
  <si>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12,88</t>
  </si>
  <si>
    <t>CURVA 90 GRAUS PARA ELETRODUTO, PVC, ROSCÁVEL, DN 20 MM (1/2"), PARA CIRCUITOS TERMINAIS, INSTALADA EM LAJE - FORNECIMENTO E INSTALAÇÃO. AF_12/2015</t>
  </si>
  <si>
    <t>7,02</t>
  </si>
  <si>
    <t>CURVA 180 GRAUS PARA ELETRODUTO, PVC, ROSCÁVEL, DN 20 MM (1/2"), PARA CIRCUITOS TERMINAIS, INSTALADA EM LAJE - FORNECIMENTO E INSTALAÇÃO. AF_12/2015</t>
  </si>
  <si>
    <t>6,81</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</si>
  <si>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</si>
  <si>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</si>
  <si>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9,50</t>
  </si>
  <si>
    <t>CURVA 90 GRAUS PARA ELETRODUTO, PVC, ROSCÁVEL, DN 32 MM (1"), PARA CIRCUITOS TERMINAIS, INSTALADA EM LAJE - FORNECIMENTO E INSTALAÇÃO. AF_12/2015</t>
  </si>
  <si>
    <t>10,61</t>
  </si>
  <si>
    <t>CURVA 180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</si>
  <si>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</si>
  <si>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</si>
  <si>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</si>
  <si>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8,49</t>
  </si>
  <si>
    <t>CURVA 180 GRAUS PARA ELETRODUTO, PVC, ROSCÁVEL, DN 20 MM (1/2"), PARA CIRCUITOS TERMINAIS, INSTALADA EM PAREDE - FORNECIMENTO E INSTALAÇÃO. AF_12/2015</t>
  </si>
  <si>
    <t>8,28</t>
  </si>
  <si>
    <t>CURVA 90 GRAUS PARA ELETRODUTO, PVC, ROSCÁVEL, DN 25 MM (3/4"), PARA CIRCUITOS TERMINAIS, INSTALADA EM PAREDE - FORNECIMENTO E INSTALAÇÃO. AF_12/2015</t>
  </si>
  <si>
    <t>9,25</t>
  </si>
  <si>
    <t>CURVA 180 GRAUS PARA ELETRODUTO, PVC, ROSCÁVEL, DN 25 MM (3/4"), PARA CIRCUITOS TERMINAIS, INSTALADA EM PAREDE - FORNECIMENTO E INSTALAÇÃO. AF_12/2015</t>
  </si>
  <si>
    <t>10,63</t>
  </si>
  <si>
    <t>CURVA 90 GRAUS PARA ELETRODUTO, PVC, ROSCÁVEL, DN 32 MM (1"), PARA CIRCUITOS TERMINAIS, INSTALADA EM PAREDE - FORNECIMENTO E INSTALAÇÃO. AF_12/2015</t>
  </si>
  <si>
    <t>11,28</t>
  </si>
  <si>
    <t>CURVA 180 GRAUS PARA ELETRODUTO, PVC, ROSCÁVEL, DN 32 MM (1), PARA CIRCUITOS TERMINAIS, INSTALADA EM PAREDE - FORNECIMENTO E INSTALAÇÃO. AF_12/2015</t>
  </si>
  <si>
    <t>12,68</t>
  </si>
  <si>
    <t>CURVA 90 GRAUS PARA ELETRODUTO, PVC, ROSCÁVEL, DN 40 MM (1 1/4"), PARA CIRCUITOS TERMINAIS, INSTALADA EM PAREDE - FORNECIMENTO E INSTALAÇÃO. AF_12/2015</t>
  </si>
  <si>
    <t>12,86</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</si>
  <si>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</si>
  <si>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</si>
  <si>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</si>
  <si>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11,51</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</si>
  <si>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</si>
  <si>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</si>
  <si>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</si>
  <si>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31,95</t>
  </si>
  <si>
    <t>CURVA 90 GRAUS PARA ELETRODUTO, PVC, ROSCÁVEL, DN 50 MM (1 1/2") - FORNECIMENTO E INSTALAÇÃO. AF_12/2015</t>
  </si>
  <si>
    <t>CURVA 90 GRAUS PARA ELETRODUTO, PVC, ROSCÁVEL, DN 60 MM (2") - FORNECIMENTO E INSTALAÇÃO. AF_12/2015</t>
  </si>
  <si>
    <t>18,34</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</si>
  <si>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</si>
  <si>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</si>
  <si>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</si>
  <si>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</si>
  <si>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4,21</t>
  </si>
  <si>
    <t>LUVA PARA ELETRODUTO, PVC, SOLDÁVEL, DN 32 MM (1), APARENTE, INSTALADA EM TETO - FORNECIMENTO E INSTALAÇÃO. AF_11/2016_P</t>
  </si>
  <si>
    <t>LUVA PARA ELETRODUTO, PVC, SOLDÁVEL, DN 20 MM (1/2), APARENTE, INSTALADA EM PAREDE - FORNECIMENTO E INSTALAÇÃO. AF_11/2016_P</t>
  </si>
  <si>
    <t>4,61</t>
  </si>
  <si>
    <t>LUVA PARA ELETRODUTO, PVC, SOLDÁVEL, DN 25 MM (3/4), APARENTE, INSTALADA EM PAREDE - FORNECIMENTO E INSTALAÇÃO. AF_11/2016_P</t>
  </si>
  <si>
    <t>5,41</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</si>
  <si>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</si>
  <si>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</si>
  <si>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</si>
  <si>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</si>
  <si>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</si>
  <si>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</si>
  <si>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</si>
  <si>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</si>
  <si>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10,77</t>
  </si>
  <si>
    <t>LUVA DE EMENDA PARA ELETRODUTO, AÇO GALVANIZADO, DN 40 MM (1 1/2''), APARENTE, INSTALADA EM PAREDE - FORNECIMENTO E INSTALAÇÃO. AF_11/2016_P</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</si>
  <si>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</si>
  <si>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</si>
  <si>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</si>
  <si>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9,10</t>
  </si>
  <si>
    <t>CABO DE COBRE FLEXÍVEL ISOLADO, 1,5 MM², ANTI-CHAMA 450/750 V, PARA CIRCUITOS TERMINAIS - FORNECIMENTO E INSTALAÇÃO. AF_12/2015</t>
  </si>
  <si>
    <t>2,04</t>
  </si>
  <si>
    <t>CABO DE COBRE FLEXÍVEL ISOLADO, 1,5 MM², ANTI-CHAMA 0,6/1,0 KV, PARA CIRCUITOS TERMINAIS - FORNECIMENTO E INSTALAÇÃO. AF_12/2015</t>
  </si>
  <si>
    <t>CABO DE COBRE FLEXÍVEL ISOLADO, 2,5 MM², ANTI-CHAMA 450/750 V, PARA CIRCUITOS TERMINAIS - FORNECIMENTO E INSTALAÇÃO. AF_12/2015</t>
  </si>
  <si>
    <t>3,01</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</si>
  <si>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</si>
  <si>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</si>
  <si>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</si>
  <si>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</si>
  <si>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6,80</t>
  </si>
  <si>
    <t>CABO DE COBRE FLEXÍVEL ISOLADO, 6 MM², ANTI-CHAMA 0,6/1,0 KV, PARA CIRCUITOS TERMINAIS - FORNECIMENTO E INSTALAÇÃO. AF_12/2015</t>
  </si>
  <si>
    <t>CABO DE COBRE FLEXÍVEL ISOLADO, 10 MM², ANTI-CHAMA 450/750 V, PARA CIRCUITOS TERMINAIS - FORNECIMENTO E INSTALAÇÃO. AF_12/2015</t>
  </si>
  <si>
    <t>11,25</t>
  </si>
  <si>
    <t>CABO DE COBRE FLEXÍVEL ISOLADO, 10 MM², ANTI-CHAMA 0,6/1,0 KV, PARA CIRCUITOS TERMINAIS - FORNECIMENTO E INSTALAÇÃO. AF_12/2015</t>
  </si>
  <si>
    <t>CABO DE COBRE FLEXÍVEL ISOLADO, 16 MM², ANTI-CHAMA 450/750 V, PARA CIRCUITOS TERMINAIS - FORNECIMENTO E INSTALAÇÃO. AF_12/2015</t>
  </si>
  <si>
    <t>17,23</t>
  </si>
  <si>
    <t>CABO DE COBRE FLEXÍVEL ISOLADO, 16 MM², ANTI-CHAMA 0,6/1,0 KV, PARA CIRCUITOS TERMINAIS - FORNECIMENTO E INSTALAÇÃO. AF_12/2015</t>
  </si>
  <si>
    <t>18,40</t>
  </si>
  <si>
    <t>CABO DE COBRE FLEXÍVEL ISOLADO, 10 MM², ANTI-CHAMA 450/750 V, PARA DISTRIBUIÇÃO - FORNECIMENTO E INSTALAÇÃO. AF_12/2015</t>
  </si>
  <si>
    <t>CABO DE COBRE FLEXÍVEL ISOLADO, 10 MM², ANTI-CHAMA 0,6/1,0 KV, PARA DISTRIBUIÇÃO - FORNECIMENTO E INSTALAÇÃO. AF_12/2015</t>
  </si>
  <si>
    <t>8,64</t>
  </si>
  <si>
    <t>CABO DE COBRE FLEXÍVEL ISOLADO, 16 MM², ANTI-CHAMA 450/750 V, PARA DISTRIBUIÇÃO - FORNECIMENTO E INSTALAÇÃO. AF_12/2015</t>
  </si>
  <si>
    <t>12,23</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</si>
  <si>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</si>
  <si>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</si>
  <si>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</si>
  <si>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</si>
  <si>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28,00</t>
  </si>
  <si>
    <t>CABO DE COBRE FLEXÍVEL ISOLADO, 35 MM², ANTI-CHAMA 0,6/1,0 KV, PARA DISTRIBUIÇÃO - FORNECIMENTO E INSTALAÇÃO. AF_12/2015</t>
  </si>
  <si>
    <t>28,84</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</si>
  <si>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</si>
  <si>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</si>
  <si>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</si>
  <si>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</si>
  <si>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</si>
  <si>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</si>
  <si>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</si>
  <si>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</si>
  <si>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</si>
  <si>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</si>
  <si>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</si>
  <si>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</si>
  <si>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</si>
  <si>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</si>
  <si>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</si>
  <si>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</si>
  <si>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CABO DE COBRE ISOLADO, 10 MM², ANTI-CHAMA 450/750 V, INSTALADO EM ELETROCALHA OU PERFILADO - FORNECIMENTO E INSTALAÇÃO. AF_10/2020</t>
  </si>
  <si>
    <t>CABO DE COBRE ISOLADO, 10 MM², ANTI-CHAMA 0,6/1 KV, INSTALADO EM ELETROCALHA OU PERFILADO - FORNECIMENTO E INSTALAÇÃO. AF_10/2020</t>
  </si>
  <si>
    <t>CABO DE COBRE ISOLADO, 16 MM², ANTI-CHAMA 450/750 V, INSTALADO EM ELETROCALHA OU PERFILADO - FORNECIMENTO E INSTALAÇÃO. AF_10/2020</t>
  </si>
  <si>
    <t>CABO DE COBRE ISOLADO, 16 MM², ANTI-CHAMA 0,6/1 KV, INSTALADO EM ELETROCALHA OU PERFILADO - FORNECIMENTO E INSTALAÇÃO. AF_10/2020</t>
  </si>
  <si>
    <t>CABO DE COBRE ISOLADO, 25 MM², ANTI-CHAMA 450/750 V, INSTALADO EM ELETROCALHA OU PERFILADO - FORNECIMENTO E INSTALAÇÃO. AF_10/2020</t>
  </si>
  <si>
    <t>19,32</t>
  </si>
  <si>
    <t>CABO DE COBRE ISOLADO, 25 MM², ANTI-CHAMA 0,6/1 KV, INSTALADO EM ELETROCALHA OU PERFILADO - FORNECIMENTO E INSTALAÇÃO. AF_10/2020</t>
  </si>
  <si>
    <t>CAIXA OCTOGONAL 4" X 4", PVC, INSTALADA EM LAJE - FORNECIMENTO E INSTALAÇÃO. AF_12/2015</t>
  </si>
  <si>
    <t>8,67</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</si>
  <si>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</si>
  <si>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</si>
  <si>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</si>
  <si>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9,66</t>
  </si>
  <si>
    <t>CAIXA RETANGULAR 4" X 2" BAIXA (0,30 M DO PISO), PVC, INSTALADA EM PAREDE - FORNECIMENTO E INSTALAÇÃO. AF_12/2015</t>
  </si>
  <si>
    <t>6,53</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</si>
  <si>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</si>
  <si>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</si>
  <si>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</si>
  <si>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8,95</t>
  </si>
  <si>
    <t>CAIXA OCTOGONAL 4" X 4", METÁLICA, INSTALADA EM LAJE - FORNECIMENTO E INSTALAÇÃO. AF_12/2015</t>
  </si>
  <si>
    <t>7,71</t>
  </si>
  <si>
    <t>CAIXA SEXTAVADA 3" X 3", METÁLICA, INSTALADA EM LAJE - FORNECIMENTO E INSTALAÇÃO. AF_12/2015</t>
  </si>
  <si>
    <t>5,90</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</si>
  <si>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</si>
  <si>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</si>
  <si>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</si>
  <si>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</si>
  <si>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</si>
  <si>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12,57</t>
  </si>
  <si>
    <t>CAIXA RETANGULAR 4" X 4" BAIXA (0,30 M DO PISO), METÁLICA, INSTALADA EM PAREDE - FORNECIMENTO E INSTALAÇÃO. AF_12/2015</t>
  </si>
  <si>
    <t>8,98</t>
  </si>
  <si>
    <t>CONDULETE DE ALUMÍNIO, TIPO B, PARA ELETRODUTO DE AÇO GALVANIZADO DN 20 MM (3/4''), APARENTE - FORNECIMENTO E INSTALAÇÃO. AF_11/2016_P</t>
  </si>
  <si>
    <t>19,43</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</si>
  <si>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</si>
  <si>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</si>
  <si>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</si>
  <si>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</si>
  <si>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</si>
  <si>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23,61</t>
  </si>
  <si>
    <t>CONDULETE DE ALUMÍNIO, TIPO E, PARA ELETRODUTO DE AÇO GALVANIZADO DN 32 MM (1 1/4''), APARENTE - FORNECIMENTO E INSTALAÇÃO. AF_11/2016_P</t>
  </si>
  <si>
    <t>26,97</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</si>
  <si>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</si>
  <si>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</si>
  <si>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</si>
  <si>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31,86</t>
  </si>
  <si>
    <t>CONDULETE DE ALUMÍNIO, TIPO T, PARA ELETRODUTO DE AÇO GALVANIZADO DN 20 MM (3/4''), APARENTE - FORNECIMENTO E INSTALAÇÃO. AF_11/2016_P</t>
  </si>
  <si>
    <t>22,50</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</si>
  <si>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</si>
  <si>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</si>
  <si>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</si>
  <si>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</si>
  <si>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</si>
  <si>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</si>
  <si>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</si>
  <si>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16,25</t>
  </si>
  <si>
    <t>CONDULETE DE PVC, TIPO B, PARA ELETRODUTO DE PVC SOLDÁVEL DN 32 MM (1''), APARENTE - FORNECIMENTO E INSTALAÇÃO. AF_11/2016</t>
  </si>
  <si>
    <t>16,76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</si>
  <si>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</si>
  <si>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</si>
  <si>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</si>
  <si>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20,77</t>
  </si>
  <si>
    <t>CONDULETE DE PVC, TIPO LB, PARA ELETRODUTO DE PVC SOLDÁVEL DN 20 MM (1/2''), APARENTE - FORNECIMENTO E INSTALAÇÃO. AF_11/2016</t>
  </si>
  <si>
    <t>CONDULETE DE PVC, TIPO LB, PARA ELETRODUTO DE PVC SOLDÁVEL DN 25 MM (3/4''), APARENTE - FORNECIMENTO E INSTALAÇÃO. AF_11/2016</t>
  </si>
  <si>
    <t>10,60</t>
  </si>
  <si>
    <t>CONDULETE DE PVC, TIPO LB, PARA ELETRODUTO DE PVC SOLDÁVEL DN 32 MM (1''), APARENTE - FORNECIMENTO E INSTALAÇÃO. AF_11/2016</t>
  </si>
  <si>
    <t>CONDULETE DE PVC, TIPO TB, PARA ELETRODUTO DE PVC SOLDÁVEL DN 20 MM (1/2''), APARENTE - FORNECIMENTO E INSTALAÇÃO. AF_11/2016</t>
  </si>
  <si>
    <t>12,21</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</si>
  <si>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</si>
  <si>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</si>
  <si>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</si>
  <si>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</si>
  <si>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</si>
  <si>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28,13</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</si>
  <si>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</si>
  <si>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</si>
  <si>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</si>
  <si>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</si>
  <si>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</si>
  <si>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</si>
  <si>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</si>
  <si>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</si>
  <si>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</si>
  <si>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</si>
  <si>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</si>
  <si>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</si>
  <si>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</si>
  <si>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</si>
  <si>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MONOPOLAR TIPO DIN, CORRENTE NOMINAL DE 10A - FORNECIMENTO E INSTALAÇÃO. AF_10/2020</t>
  </si>
  <si>
    <t>9,14</t>
  </si>
  <si>
    <t>DISJUNTOR MONOPOLAR TIPO DIN, CORRENTE NOMINAL DE 16A - FORNECIMENTO E INSTALAÇÃO. AF_10/2020</t>
  </si>
  <si>
    <t>9,52</t>
  </si>
  <si>
    <t>DISJUNTOR MONOPOLAR TIPO DIN, CORRENTE NOMINAL DE 20A - FORNECIMENTO E INSTALAÇÃO. AF_10/2020</t>
  </si>
  <si>
    <t>10,32</t>
  </si>
  <si>
    <t>DISJUNTOR MONOPOLAR TIPO DIN, CORRENTE NOMINAL DE 25A - FORNECIMENTO E INSTALAÇÃO. AF_10/2020</t>
  </si>
  <si>
    <t>DISJUNTOR MONOPOLAR TIPO DIN, CORRENTE NOMINAL DE 32A - FORNECIMENTO E INSTALAÇÃO. AF_10/2020</t>
  </si>
  <si>
    <t>DISJUNTOR MONOPOLAR TIPO DIN, CORRENTE NOMINAL DE 40A - FORNECIMENTO E INSTALAÇÃO. AF_10/2020</t>
  </si>
  <si>
    <t>DISJUNTOR MONOPOLAR TIPO DIN, CORRENTE NOMINAL DE 50A - FORNECIMENTO E INSTALAÇÃO. AF_10/2020</t>
  </si>
  <si>
    <t>DISJUNTOR BIPOLAR TIPO DIN, CORRENTE NOMINAL DE 10A - FORNECIMENTO E INSTALAÇÃO. AF_10/2020</t>
  </si>
  <si>
    <t>DISJUNTOR BIPOLAR TIPO DIN, CORRENTE NOMINAL DE 16A - FORNECIMENTO E INSTALAÇÃO. AF_10/2020</t>
  </si>
  <si>
    <t>DISJUNTOR BIPOLAR TIPO DIN, CORRENTE NOMINAL DE 20A - FORNECIMENTO E INSTALAÇÃO. AF_10/2020</t>
  </si>
  <si>
    <t>DISJUNTOR BIPOLAR TIPO DIN, CORRENTE NOMINAL DE 25A - FORNECIMENTO E INSTALAÇÃO. AF_10/2020</t>
  </si>
  <si>
    <t>DISJUNTOR BIPOLAR TIPO DIN, CORRENTE NOMINAL DE 32A - FORNECIMENTO E INSTALAÇÃO. AF_10/2020</t>
  </si>
  <si>
    <t>DISJUNTOR BIPOLAR TIPO DIN, CORRENTE NOMINAL DE 40A - FORNECIMENTO E INSTALAÇÃO. AF_10/2020</t>
  </si>
  <si>
    <t>DISJUNTOR BIPOLAR TIPO DIN, CORRENTE NOMINAL DE 50A - FORNECIMENTO E INSTALAÇÃO. AF_10/2020</t>
  </si>
  <si>
    <t>DISJUNTOR TRIPOLAR TIPO DIN, CORRENTE NOMINAL DE 10A - FORNECIMENTO E INSTALAÇÃO. AF_10/2020</t>
  </si>
  <si>
    <t>DISJUNTOR TRIPOLAR TIPO DIN, CORRENTE NOMINAL DE 16A - FORNECIMENTO E INSTALAÇÃO. AF_10/2020</t>
  </si>
  <si>
    <t>DISJUNTOR TRIPOLAR TIPO DIN, CORRENTE NOMINAL DE 20A - FORNECIMENTO E INSTALAÇÃO. AF_10/2020</t>
  </si>
  <si>
    <t>DISJUNTOR TRIPOLAR TIPO DIN, CORRENTE NOMINAL DE 25A - FORNECIMENTO E INSTALAÇÃO. AF_10/2020</t>
  </si>
  <si>
    <t>DISJUNTOR TRIPOLAR TIPO DIN, CORRENTE NOMINAL DE 32A - FORNECIMENTO E INSTALAÇÃO. AF_10/2020</t>
  </si>
  <si>
    <t>DISJUNTOR TRIPOLAR TIPO DIN, CORRENTE NOMINAL DE 40A - FORNECIMENTO E INSTALAÇÃO. AF_10/2020</t>
  </si>
  <si>
    <t>DISJUNTOR TRIPOLAR TIPO DIN, CORRENTE NOMINAL DE 50A - FORNECIMENTO E INSTALAÇÃO. AF_10/2020</t>
  </si>
  <si>
    <t>QUADRO DE MEDIÇÃO GERAL DE ENERGIA COM 8 MEDIDORES - FORNECIMENTO E INSTALAÇÃO. AF_10/2020</t>
  </si>
  <si>
    <t>QUADRO DE MEDIÇÃO GERAL DE ENERGIA COM 12 MEDIDORES - FORNECIMENTO E INSTALAÇÃO. AF_10/2020</t>
  </si>
  <si>
    <t>QUADRO DE MEDIÇÃO GERAL DE ENERGIA COM 16 MEDIDORES - FORNECIMENTO E INSTALAÇÃO. AF_10/2020</t>
  </si>
  <si>
    <t>QUADRO DE MEDIÇÃO GERAL DE ENERGIA PARA BARRAMENTO BLINDADO COM 4 MEDIDORES - FORNECIMENTO E INSTALAÇÃO. AF_10/2020</t>
  </si>
  <si>
    <t>QUADRO DE DISTRIBUIÇÃO DE ENERGIA EM CHAPA DE AÇO GALVANIZADO, DE EMBUTIR, COM BARRAMENTO TRIFÁSICO, PARA 12 DISJUNTORES DIN 100A - FORNECIMENTO E INSTALAÇÃO. AF_10/2020</t>
  </si>
  <si>
    <t>QUADRO DE DISTRIBUIÇÃO DE ENERGIA EM PVC, DE EMBUTIR, SEM BARRAMENTO, PARA 6 DISJUNTORES - FORNECIMENTO E INSTALAÇÃO. AF_10/2020</t>
  </si>
  <si>
    <t>56,50</t>
  </si>
  <si>
    <t>QUADRO DE DISTRIBUIÇÃO DE ENERGIA EM PVC, DE EMBUTIR, SEM BARRAMENTO, PARA 3 DISJUNTORES - FORNECIMENTO E INSTALAÇÃO. AF_10/2020</t>
  </si>
  <si>
    <t>QUADRO DE DISTRIBUIÇÃO DE ENERGIA EM CHAPA DE AÇO GALVANIZADO, DE SOBREPOR, COM BARRAMENTO TRIFÁSICO, PARA 18 DISJUNTORES DIN 100A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</si>
  <si>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</si>
  <si>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</si>
  <si>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</si>
  <si>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</si>
  <si>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18 DISJUNTORES DIN 100A - FORNECIMENTO E INSTALAÇÃO. AF_10/2020</t>
  </si>
  <si>
    <t>DISJUNTOR MONOPOLAR TIPO NEMA, CORRENTE NOMINAL DE 10 ATÉ 30A - FORNECIMENTO E INSTALAÇÃO. AF_10/2020</t>
  </si>
  <si>
    <t>DISJUNTOR MONOPOLAR TIPO NEMA, CORRENTE NOMINAL DE 35 ATÉ 50A - FORNECIMENTO E INSTALAÇÃO. AF_10/2020</t>
  </si>
  <si>
    <t>DISJUNTOR BIPOLAR TIPO NEMA, CORRENTE NOMINAL DE 10 ATÉ 50A - FORNECIMENTO E INSTALAÇÃO. AF_10/2020</t>
  </si>
  <si>
    <t>DISJUNTOR TRIPOLAR TIPO NEMA, CORRENTE NOMINAL DE 10 ATÉ 50A - FORNECIMENTO E INSTALAÇÃO. AF_10/2020</t>
  </si>
  <si>
    <t>DISJUNTOR TRIPOLAR TIPO NEMA, CORRENTE NOMINAL DE 60 ATÉ 100A - FORNECIMENTO E INSTALAÇÃO. AF_10/2020</t>
  </si>
  <si>
    <t>DISJUNTOR TERMOMAGNÉTICO TRIPOLAR , CORRENTE NOMINAL DE 125A - FORNECIMENTO E INSTALAÇÃO. AF_10/2020</t>
  </si>
  <si>
    <t>DISJUNTOR TERMOMAGNÉTICO TRIPOLAR , CORRENTE NOMINAL DE 200A - FORNECIMENTO E INSTALAÇÃO. AF_10/2020</t>
  </si>
  <si>
    <t>DISJUNTOR TERMOMAGNÉTICO TRIPOLAR , CORRENTE NOMINAL DE 250A - FORNECIMENTO E INSTALAÇÃO. AF_10/2020</t>
  </si>
  <si>
    <t>DISJUNTOR TERMOMAGNÉTICO TRIPOLAR , CORRENTE NOMINAL DE 400A - FORNECIMENTO E INSTALAÇÃO. AF_10/2020</t>
  </si>
  <si>
    <t>DISJUNTOR TERMOMAGNÉTICO TRIPOLAR , CORRENTE NOMINAL DE 600A - FORNECIMENTO E INSTALAÇÃO. AF_10/2020</t>
  </si>
  <si>
    <t>DISJUNTOR BAIXA TENSÃO TRIPOLAR A SECO  800A/600V - FORNECIMENTO E INSTALAÇÃO. AF_10/2020</t>
  </si>
  <si>
    <t>CONTATOR TRIPOLAR I NOMINAL 12A - FORNECIMENTO E INSTALAÇÃO. AF_10/2020</t>
  </si>
  <si>
    <t>CONTATOR TRIPOLAR I NOMINAL 22A - FORNECIMENTO E INSTALAÇÃO. AF_10/2020</t>
  </si>
  <si>
    <t>CONTATOR TRIPOLAR I NOMINAL 38A - FORNECIMENTO E INSTALAÇÃO. AF_10/2020</t>
  </si>
  <si>
    <t>CONTATOR TRIPOLAR I NOMIMAL 95A - FORNECIMENTO E INSTALAÇÃO. AF_10/2020</t>
  </si>
  <si>
    <t>CAIXA DE PROTEÇÃO PARA MEDIDOR MONOFÁSICO DE EMBUTIR - FORNECIMENTO E INSTALAÇÃO. AF_10/2020</t>
  </si>
  <si>
    <t>76,01</t>
  </si>
  <si>
    <t>QUADRO DE MEDIÇÃO GERAL DE ENERGIA PARA 1 MEDIDOR DE SOBREPOR - FORNECIMENTO E INSTALAÇÃO. AF_10/2020</t>
  </si>
  <si>
    <t>SUPORTE PARAFUSADO COM PLACA DE ENCAIXE 4" X 2" ALTO (2,00 M DO PISO) PARA PONTO ELÉTRICO - FORNECIMENTO E INSTALAÇÃO. AF_12/2015</t>
  </si>
  <si>
    <t>6,04</t>
  </si>
  <si>
    <t>SUPORTE PARAFUSADO COM PLACA DE ENCAIXE 4" X 2" MÉDIO (1,30 M DO PISO) PARA PONTO ELÉTRICO - FORNECIMENTO E INSTALAÇÃO. AF_12/2015</t>
  </si>
  <si>
    <t>5,03</t>
  </si>
  <si>
    <t>SUPORTE PARAFUSADO COM PLACA DE ENCAIXE 4" X 2" BAIXO (0,30 M DO PISO) PARA PONTO ELÉTRICO - FORNECIMENTO E INSTALAÇÃO. AF_12/2015</t>
  </si>
  <si>
    <t>SUPORTE PARAFUSADO COM PLACA DE ENCAIXE 4" X 4" ALTO (2,00 M DO PISO) PARA PONTO ELÉTRICO - FORNECIMENTO E INSTALAÇÃO. AF_12/2015</t>
  </si>
  <si>
    <t>9,21</t>
  </si>
  <si>
    <t>SUPORTE PARAFUSADO COM PLACA DE ENCAIXE 4" X 4" MÉDIO (1,30 M DO PISO) PARA PONTO ELÉTRICO - FORNECIMENTO E INSTALAÇÃO. AF_12/2015</t>
  </si>
  <si>
    <t>SUPORTE PARAFUSADO COM PLACA DE ENCAIXE 4" X 4" BAIXO (0,30 M DO PISO) PARA PONTO ELÉTRICO - FORNECIMENTO E INSTALAÇÃO. AF_12/2015</t>
  </si>
  <si>
    <t>7,26</t>
  </si>
  <si>
    <t>INTERRUPTOR SIMPLES (1 MÓDULO), 10A/250V, SEM SUPORTE E SEM PLACA - FORNECIMENTO E INSTALAÇÃO. AF_12/2015</t>
  </si>
  <si>
    <t>INTERRUPTOR SIMPLES (1 MÓDULO), 10A/250V, INCLUINDO SUPORTE E PLACA - FORNECIMENTO E INSTALAÇÃO. AF_12/2015</t>
  </si>
  <si>
    <t>16,41</t>
  </si>
  <si>
    <t>INTERRUPTOR PARALELO (1 MÓDULO), 10A/250V, SEM SUPORTE E SEM PLACA - FORNECIMENTO E INSTALAÇÃO. AF_12/2015</t>
  </si>
  <si>
    <t>INTERRUPTOR PARALELO (1 MÓDULO), 10A/250V, INCLUINDO SUPORTE E PLACA - FORNECIMENTO E INSTALAÇÃO. AF_12/2015</t>
  </si>
  <si>
    <t>20,31</t>
  </si>
  <si>
    <t>INTERRUPTOR SIMPLES (1 MÓDULO) COM INTERRUPTOR PARALELO (1 MÓDULO), 10A/250V, SEM SUPORTE E SEM PLACA - FORNECIMENTO E INSTALAÇÃO. AF_12/2015</t>
  </si>
  <si>
    <t>24,80</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</si>
  <si>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</si>
  <si>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</si>
  <si>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</si>
  <si>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</si>
  <si>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</si>
  <si>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</si>
  <si>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</si>
  <si>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43,27</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</si>
  <si>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</si>
  <si>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</si>
  <si>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</si>
  <si>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</si>
  <si>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</si>
  <si>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</si>
  <si>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</si>
  <si>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</si>
  <si>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</si>
  <si>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</si>
  <si>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</si>
  <si>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</si>
  <si>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</si>
  <si>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</si>
  <si>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</si>
  <si>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24,35</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</si>
  <si>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</si>
  <si>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</si>
  <si>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</si>
  <si>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28,59</t>
  </si>
  <si>
    <t>DIMMER ROTATIVO (1 MÓDULO), 220V/600W, SEM SUPORTE E SEM PLACA - FORNECIMENTO E INSTALAÇÃO. AF_09/2017</t>
  </si>
  <si>
    <t>DIMMER ROTATIVO (1 MÓDULO), 220V/600W, INCLUINDO SUPORTE E PLACA - FORNECIMENTO E INSTALAÇÃO. AF_09/2017</t>
  </si>
  <si>
    <t>61,78</t>
  </si>
  <si>
    <t>INTERRUPTOR PULSADOR CAMPAINHA (1 MÓDULO), 10A/250V, SEM SUPORTE E SEM PLACA - FORNECIMENTO E INSTALAÇÃO. AF_09/2017</t>
  </si>
  <si>
    <t>INTERRUPTOR PULSADOR CAMPAINHA (1 MÓDULO), 10A/250V, INCLUINDO SUPORTE E PLACA - FORNECIMENTO E INSTALAÇÃO. AF_09/2017</t>
  </si>
  <si>
    <t>15,68</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</si>
  <si>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</si>
  <si>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</si>
  <si>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</si>
  <si>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13,29</t>
  </si>
  <si>
    <t>INTERRUPTOR PULSADOR MINUTERIA (1 MÓDULO), 10A/250V, INCLUINDO SUPORTE E PLACA - FORNECIMENTO E INSTALAÇÃO. AF_09/2017</t>
  </si>
  <si>
    <t>TOMADA ALTA DE EMBUTIR (1 MÓDULO), 2P+T 10 A, SEM SUPORTE E SEM PLACA - FORNECIMENTO E INSTALAÇÃO. AF_12/2015</t>
  </si>
  <si>
    <t>20,32</t>
  </si>
  <si>
    <t>TOMADA ALTA DE EMBUTIR (1 MÓDULO), 2P+T 20 A, SEM SUPORTE E SEM PLACA - FORNECIMENTO E INSTALAÇÃO. AF_12/2015</t>
  </si>
  <si>
    <t>21,75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</si>
  <si>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</si>
  <si>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</si>
  <si>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</si>
  <si>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</si>
  <si>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15,97</t>
  </si>
  <si>
    <t>TOMADA MÉDIA DE EMBUTIR (1 MÓDULO), 2P+T 10 A, INCLUINDO SUPORTE E PLACA - FORNECIMENTO E INSTALAÇÃO. AF_12/2015</t>
  </si>
  <si>
    <t>TOMADA MÉDIA DE EMBUTIR (1 MÓDULO), 2P+T 20 A, INCLUINDO SUPORTE E PLACA - FORNECIMENTO E INSTALAÇÃO. AF_12/2015</t>
  </si>
  <si>
    <t>21,00</t>
  </si>
  <si>
    <t>TOMADA BAIXA DE EMBUTIR (1 MÓDULO), 2P+T 10 A, SEM SUPORTE E SEM PLACA - FORNECIMENTO E INSTALAÇÃO. AF_12/2015</t>
  </si>
  <si>
    <t>12,30</t>
  </si>
  <si>
    <t>TOMADA BAIXA DE EMBUTIR (1 MÓDULO), 2P+T 20 A, SEM SUPORTE E SEM PLACA - FORNECIMENTO E INSTALAÇÃO. AF_12/2015</t>
  </si>
  <si>
    <t>13,73</t>
  </si>
  <si>
    <t>TOMADA BAIXA DE EMBUTIR (1 MÓDULO), 2P+T 10 A, INCLUINDO SUPORTE E PLACA - FORNECIMENTO E INSTALAÇÃO. AF_12/2015</t>
  </si>
  <si>
    <t>17,33</t>
  </si>
  <si>
    <t>TOMADA BAIXA DE EMBUTIR (1 MÓDULO), 2P+T 20 A, INCLUINDO SUPORTE E PLACA - FORNECIMENTO E INSTALAÇÃO. AF_12/2015</t>
  </si>
  <si>
    <t>18,76</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</si>
  <si>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</si>
  <si>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</si>
  <si>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</si>
  <si>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</si>
  <si>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</si>
  <si>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22,73</t>
  </si>
  <si>
    <t>TOMADA BAIXA DE EMBUTIR (2 MÓDULOS), 2P+T 20 A, SEM SUPORTE E SEM PLACA - FORNECIMENTO E INSTALAÇÃO. AF_12/2015</t>
  </si>
  <si>
    <t>TOMADA BAIXA DE EMBUTIR (2 MÓDULOS), 2P+T 10 A, INCLUINDO SUPORTE E PLACA - FORNECIMENTO E INSTALAÇÃO. AF_12/2015</t>
  </si>
  <si>
    <t>27,76</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</si>
  <si>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</si>
  <si>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</si>
  <si>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</si>
  <si>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</si>
  <si>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</si>
  <si>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</si>
  <si>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33,17</t>
  </si>
  <si>
    <t>TOMADA BAIXA DE EMBUTIR (3 MÓDULOS), 2P+T 20 A, SEM SUPORTE E SEM PLACA - FORNECIMENTO E INSTALAÇÃO. AF_12/2015</t>
  </si>
  <si>
    <t>37,46</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</si>
  <si>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</si>
  <si>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</si>
  <si>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</si>
  <si>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</si>
  <si>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</si>
  <si>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</si>
  <si>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</si>
  <si>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</si>
  <si>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</si>
  <si>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</si>
  <si>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</si>
  <si>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33,61</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</si>
  <si>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</si>
  <si>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</si>
  <si>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</si>
  <si>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</si>
  <si>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</si>
  <si>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</si>
  <si>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41,37</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</si>
  <si>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</si>
  <si>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</si>
  <si>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</si>
  <si>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42,53</t>
  </si>
  <si>
    <t>LUMINÁRIA TIPO CALHA, DE SOBREPOR, COM 1 LÂMPADA TUBULAR FLUORESCENTE DE 18 W, COM REATOR DE PARTIDA RÁPIDA - FORNECIMENTO E INSTALAÇÃO. AF_02/2020</t>
  </si>
  <si>
    <t>LUMINÁRIA TIPO CALHA, DE SOBREPOR, COM 1 LÂMPADA TUBULAR FLUORESCENTE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</si>
  <si>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</si>
  <si>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2 LÂMPADAS TUBULARES FLUORESCENTES DE 36 W, COM REATOR DE PARTIDA RÁPIDA - FORNECIMENTO E INSTALAÇÃO. AF_02/2020</t>
  </si>
  <si>
    <t>LUMINÁRIA TIPO CALHA, DE EMBUTIR, COM 2 LÂMPADAS FLUORESCENTES DE 14 W, COM REATOR DE PARTIDA RÁPIDA - FORNECIMENTO E INSTALAÇÃO. AF_02/2020</t>
  </si>
  <si>
    <t>LUMINÁRIA TIPO PLAFON EM PLÁSTICO, DE SOBREPOR, COM 1 LÂMPADA FLUORESCENTE DE 15 W, SEM REATOR - FORNECIMENTO E INSTALAÇÃO. AF_02/2020</t>
  </si>
  <si>
    <t>25,32</t>
  </si>
  <si>
    <t>LUMINÁRIA TIPO PLAFON REDONDO COM VIDRO FOSCO, DE SOBREPOR, COM 1 LÂMPADA FLUORESCENTE DE 15 W, SEM REATOR - FORNECIMENTO E INSTALAÇÃO. AF_02/2020</t>
  </si>
  <si>
    <t>LUMINÁRIA TIPO PLAFON REDONDO COM VIDRO FOSCO, DE SOBREPOR, COM 2 LÂMPADAS FLUORESCENTES DE 15 W, SEM REATOR - FORNECIMENTO E INSTALAÇÃO. AF_02/2020</t>
  </si>
  <si>
    <t>LUMINÁRIA TIPO PLAFON, DE SOBREPOR, COM 1 LÂMPADA LED DE 12/13 W, SEM REATOR - FORNECIMENTO E INSTALAÇÃO. AF_02/2020</t>
  </si>
  <si>
    <t>LUMINÁRIA TIPO SPOT, DE SOBREPOR, COM 1 LÂMPADA FLUORESCENTE DE 15 W, SEM REATOR - FORNECIMENTO E INSTALAÇÃO. AF_02/2020</t>
  </si>
  <si>
    <t>LUMINÁRIA TIPO SPOT, DE SOBREPOR, COM 2 LÂMPADAS FLUORESCENTES DE 15 W, SEM REATOR - FORNECIMENTO E INSTALAÇÃO. AF_02/2020</t>
  </si>
  <si>
    <t>SENSOR DE PRESENÇA COM FOTOCÉLULA, FIXAÇÃO EM PAREDE - FORNECIMENTO E INSTALAÇÃO. AF_02/2020</t>
  </si>
  <si>
    <t>SENSOR DE PRESENÇA SEM FOTOCÉLULA, FIXAÇÃO EM PAREDE - FORNECIMENTO E INSTALAÇÃO. AF_02/2020</t>
  </si>
  <si>
    <t>SENSOR DE PRESENÇA COM FOTOCÉLULA, FIXAÇÃO EM TETO - FORNECIMENTO E INSTALAÇÃO. AF_02/2020</t>
  </si>
  <si>
    <t>SENSOR DE PRESENÇA SEM FOTOCÉLULA, FIXAÇÃO EM TETO - FORNECIMENTO E INSTALAÇÃO. AF_02/2020</t>
  </si>
  <si>
    <t>43,59</t>
  </si>
  <si>
    <t>LUMINÁRIA DE EMERGÊNCIA, COM 30 LÂMPADAS LED DE 2 W, SEM REATOR - FORNECIMENTO E INSTALAÇÃO. AF_02/2020</t>
  </si>
  <si>
    <t>23,94</t>
  </si>
  <si>
    <t>LÂMPADA COMPACTA DE LED 6 W, BASE E27 - FORNECIMENTO E INSTALAÇÃO. AF_02/2020</t>
  </si>
  <si>
    <t>LÂMPADA COMPACTA DE LED 10 W, BASE E27 - FORNECIMENTO E INSTALAÇÃO. AF_02/2020</t>
  </si>
  <si>
    <t>14,52</t>
  </si>
  <si>
    <t>LÂMPADA COMPACTA FLUORESCENTE DE 15 W, BASE E27 - FORNECIMENTO E INSTALAÇÃO. AF_02/2020</t>
  </si>
  <si>
    <t>LÂMPADA COMPACTA FLUORESCENTE DE 20 W, BASE E27 - FORNECIMENTO E INSTALAÇÃO. AF_02/2020</t>
  </si>
  <si>
    <t>LÂMPADA COMPACTA DE VAPOR MERCURIO 125 W, BASE E27 - FORNECIMENTO E INSTALAÇÃO. AF_02/2020</t>
  </si>
  <si>
    <t>LÂMPADA COMPACTA DE VAPOR METÁLICO OVOIDE 150 W, BASE E27 - FORNECIMENTO E INSTALAÇÃO. AF_02/2020</t>
  </si>
  <si>
    <t>LÂMPADA TUBULAR FLUORESCENTE T8 DE 16/18 W, BASE G13 - FORNECIMENTO E INSTALAÇÃO. AF_02/2020_P</t>
  </si>
  <si>
    <t>LÂMPADA TUBULAR FLUORESCENTE T8 DE 32/36 W, BASE G13 - FORNECIMENTO E INSTALAÇÃO. AF_02/2020_P</t>
  </si>
  <si>
    <t>LÂMPADA TUBULAR FLUORESCENTE T10 DE 20/40 W, BASE G13 - FORNECIMENTO E INSTALAÇÃO. AF_02/2020_P</t>
  </si>
  <si>
    <t>LÂMPADA TUBULAR FLUORESCENTE T5 DE 14 W, BASE G13 - FORNECIMENTO E INSTALAÇÃO. AF_02/2020_P</t>
  </si>
  <si>
    <t>LÂMPADA TUBULAR LED DE 9/10 W, BASE G13 - FORNECIMENTO E INSTALAÇÃO. AF_02/2020_P</t>
  </si>
  <si>
    <t>21,91</t>
  </si>
  <si>
    <t>LÂMPADA TUBULAR LED DE 18/20 W, BASE G13 - FORNECIMENTO E INSTALAÇÃO. AF_02/2020_P</t>
  </si>
  <si>
    <t>LUMINÁRIA TIPO CALHA, DE SOBREPOR, COM 1 LÂMPADA TUBULAR FLUORESCENTE DE 20 W, COM REATOR DE PARTIDA CONVENCIONAL - FORNECIMENTO E INSTALAÇÃO. AF_02/2020</t>
  </si>
  <si>
    <t>LUMINÁRIA DUPLA TIPO CALHA, DE SOBREPOR, COM 4 LÂMPADAS TUBULARES FLUORESCENTES DE 18 W,COM REATORES DE PARTIDA RÁPIDA - FORNECIMENTO E INSTALAÇÃO. AF_02/2020</t>
  </si>
  <si>
    <t>LUMINÁRIA DUPLA TIPO CALHA, DE SOBREPOR, COM 4 LÂMPADAS TUBULARES FLUORESCENTES DE 36 W, COM REATORES DE PARTIDA RÁPIDA -FORNECIMENTO E INSTALAÇÃO. AF_02/2020</t>
  </si>
  <si>
    <t>LÂMPADA FLUORESCENTE ESPIRAL BRANCA 45 W, BASE E27 - FORNECIMENTO E INSTALAÇÃO. AF_02/2020</t>
  </si>
  <si>
    <t>LÂMPADA FLUORESCENTE ESPIRAL BRANCA 65 W, BASE E27 - FORNECIMENTO E INSTALAÇÃO. AF_02/2020</t>
  </si>
  <si>
    <t>66,03</t>
  </si>
  <si>
    <t>REATOR DE PARTIDA RÁPIDA PARA LÂMPADA FLUORESCENTE 2X40W - FORNECIMENTO E INSTALAÇÃO. AF_02/2020</t>
  </si>
  <si>
    <t>REATOR DE PARTIDA RÁPIDA PARA LÂMPADA FLUORESCENTE 1X20W - FORNECIMENTO E INSTALAÇÃO. AF_02/2020</t>
  </si>
  <si>
    <t>REATOR DE PARTIDA RÁPIDA PARA LÂMPADA FLUORESCENTE 1X40W - FORNECIMENTO E INSTALAÇÃO. AF_02/2020</t>
  </si>
  <si>
    <t>ENTRADA DE ENERGIA ELÉTRICA, AÉREA, MONOFÁSICA, COM CAIXA DE SOBREPOR, CABO DE 10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</si>
  <si>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</si>
  <si>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</si>
  <si>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</si>
  <si>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</si>
  <si>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</si>
  <si>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</si>
  <si>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35 MM2 E DISJUNTOR DIN 50A (NÃO INCLUSO O POSTE DE CONCRETO). AF_07/2020_P</t>
  </si>
  <si>
    <t>ENTRADA DE ENERGIA ELÉTRICA, AÉREA, BIFÁSICA, COM CAIXA DE SOBREPOR, CABO DE 10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</si>
  <si>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</si>
  <si>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</si>
  <si>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</si>
  <si>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</si>
  <si>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</si>
  <si>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</si>
  <si>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35 MM2 E DISJUNTOR DIN 50A (NÃO INCLUSO O POSTE DE CONCRETO). AF_07/2020_P</t>
  </si>
  <si>
    <t>ENTRADA DE ENERGIA ELÉTRICA, AÉREA, TRIFÁSICA, COM CAIXA DE SOBREPOR, CABO DE 10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</si>
  <si>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</si>
  <si>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</si>
  <si>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35 MM2 E DISJUNTOR DIN 50A (NÃO INCLUSO O POSTE DE CONCRETO). AF_07/2020_P</t>
  </si>
  <si>
    <t>ENTRADA DE ENERGIA ELÉTRICA, AÉREA, TRIFÁSICA, COM CAIXA DE EMBUTIR, CABO DE 10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</si>
  <si>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</si>
  <si>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</si>
  <si>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35 MM2 E DISJUNTOR DIN 50A (NÃO INCLUSO O POSTE DE CONCRETO). AF_07/2020</t>
  </si>
  <si>
    <t>ENTRADA DE ENERGIA ELÉTRICA, SUBTERRÂNEA, MONOFÁSICA, COM CAIXA DE SOBREPOR, CABO DE 10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</si>
  <si>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</si>
  <si>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</si>
  <si>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</si>
  <si>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</si>
  <si>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</si>
  <si>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</si>
  <si>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</si>
  <si>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</si>
  <si>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</si>
  <si>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</si>
  <si>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</si>
  <si>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</si>
  <si>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</si>
  <si>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</si>
  <si>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</si>
  <si>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</si>
  <si>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</si>
  <si>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</si>
  <si>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35 MM2 E DISJUNTOR DIN 50A (NÃO INCLUSA MURETA DE ALVENARIA). AF_07/2020_P</t>
  </si>
  <si>
    <t>ENTRADA DE ENERGIA ELÉTRICA, SUBTERRÂNEA, TRIFÁSICA, COM CAIXA DE EMBUTIR, CABO DE 10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</si>
  <si>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</si>
  <si>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</si>
  <si>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35 MM2 E DISJUNTOR DIN 50A (NÃO INCLUSA MURETA DE ALVENARIA). AF_07/2020</t>
  </si>
  <si>
    <t>APARELHO SINALIZADOR DE SAÍDA DE GARAGEM, COM CÉLULA FOTOELÉTRICA - FORNECIMENTO E INSTALAÇÃO. AF_07/2020</t>
  </si>
  <si>
    <t>ARMAÇÃO SECUNDÁRIA, COM 1 ESTRIBO E 1 ISOLADOR - FORNECIMENTO E INSTALAÇÃO. AF_07/2020</t>
  </si>
  <si>
    <t>ARMAÇÃO SECUNDÁRIA, COM 2 ESTRIBOS E 2 ISOLADORES - FORNECIMENTO E INSTALAÇÃO. AF_07/2020</t>
  </si>
  <si>
    <t>ARMAÇÃO SECUNDÁRIA, COM 3 ESTRIBOS E 3 ISOLADORES - FORNECIMENTO E INSTALAÇÃO. AF_07/2020</t>
  </si>
  <si>
    <t>ARMAÇÃO SECUNDÁRIA, COM 4 ESTRIBOS E 4 ISOLADORES - FORNECIMENTO E INSTALAÇÃO. AF_07/2020</t>
  </si>
  <si>
    <t>ARMAÇÃO SECUNDÁRIA, COM 1 ESTRIBO, SEM ISOLADOR - FORNECIMENTO E INSTALAÇÃO. AF_07/2020</t>
  </si>
  <si>
    <t>ARMAÇÃO SECUNDÁRIA, COM 2 ESTRIBOS, SEM ISOLADOR - FORNECIMENTO E INSTALAÇÃO. AF_07/2020</t>
  </si>
  <si>
    <t>ARMAÇÃO SECUNDÁRIA, COM 3 ESTRIBOS, SEM ISOLADOR - FORNECIMENTO E INSTALAÇÃO. AF_07/2020</t>
  </si>
  <si>
    <t>ARMAÇÃO SECUNDÁRIA, COM 4 ESTRIBOS, SEM ISOLADOR - FORNECIMENTO E INSTALAÇÃO. AF_07/2020</t>
  </si>
  <si>
    <t>ISOLADOR, TIPO PINO, PARA TENSÃO 15 KV - FORNECIMENTO E INSTALAÇÃO. AF_07/2020</t>
  </si>
  <si>
    <t>ISOLADOR, TIPO DISCO, PARA TENSÃO 15 KV - FORNECIMENTO E INSTALAÇÃO. AF_07/2020</t>
  </si>
  <si>
    <t>ISOLADOR, TIPO ROLDANA, PARA BAIXA TENSÃO - FORNECIMENTO E INSTALAÇÃO. AF_07/2020</t>
  </si>
  <si>
    <t>GRAMPO PARALELO METÁLICO, PARA REDES AÉREAS DE DISTRIBUIÇÃO DE ENERGIA ELÉTRICA DE BAIXA TENSÃO - FORNECIMENTO E INSTALAÇÃO. AF_07/2020</t>
  </si>
  <si>
    <t>11,29</t>
  </si>
  <si>
    <t>ALÇA PREFORMADA DE DISTRIBUIÇÃO, EM  AÇO GALVANIZADO, AWG 1 - FORNECIMENTO E INSTALAÇÃO. AF_07/2020</t>
  </si>
  <si>
    <t>ALÇA PREFORMADA DE DISTRIBUIÇÃO, EM  AÇO GALVANIZADO, AWG 2 - FORNECIMENTO E INSTALAÇÃO. AF_07/2020</t>
  </si>
  <si>
    <t>ALÇA PREFORMADA DE DISTRIBUIÇÃO, EM  AÇO GALVANIZADO, AWG 4 - FORNECIMENTO E INSTALAÇÃO. AF_07/2020</t>
  </si>
  <si>
    <t>ALÇA PREFORMADA DE DISTRIBUIÇÃO, EM  AÇO GALVANIZADO, AWG 6 - FORNECIMENTO E INSTALAÇÃO. AF_07/2020</t>
  </si>
  <si>
    <t>4,49</t>
  </si>
  <si>
    <t>CABO DE COBRE FLEXÍVEL ISOLADO, 10 MM², 0,6/1,0 KV, PARA REDE AÉREA DE DISTRIBUIÇÃO DE ENERGIA ELÉTRICA DE BAIXA TENSÃO - FORNECIMENTO E INSTALAÇÃO. AF_07/2020</t>
  </si>
  <si>
    <t>8,51</t>
  </si>
  <si>
    <t>CABO DE COBRE FLEXÍVEL ISOLADO, 16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</si>
  <si>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</si>
  <si>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</si>
  <si>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</si>
  <si>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</si>
  <si>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</si>
  <si>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120 MM², 0,6/1,0 KV, PARA REDE AÉREA DE DISTRIBUIÇÃO DE ENERGIA ELÉTRICA DE BAIXA TENSÃO - FORNECIMENTO E INSTALAÇÃO. AF_07/2020</t>
  </si>
  <si>
    <t>REATOR PARA LÂMPADA VAPOR DE MERCÚRIO 400 W, USO EXTERNO - FORNECIMENTO E INSTALAÇÃO. AF_08/2020</t>
  </si>
  <si>
    <t>REATOR PARA LÂMPADA VAPOR DE SÓDIO 250 W, USO EXTERNO - FORNECIMENTO E INSTALAÇÃO. AF_08/2020</t>
  </si>
  <si>
    <t>REATOR PARA LÂMPADA VAPOR DE MERCÚRIO 125 W, USO EXTERNO - FORNECIMENTO E INSTALAÇÃO. AF_08/2020</t>
  </si>
  <si>
    <t>REATOR PARA LÂMPADA VAPOR DE MERCÚRIO 250 W, USO EXTERNO - FORNECIMENTO E INSTALAÇÃO. AF_08/2020</t>
  </si>
  <si>
    <t>SUBSTITUIÇÃO DE REATOR PARA ILUMINAÇÃO PÚBLICA (NÃO INCLUI FORNECIMENTO). AF_08/2020</t>
  </si>
  <si>
    <t>IGNITOR PARA PARTIDA LÂMPADA VAPOR SÓDIO / VAPOR METÁLICO ATÉ 400 W - FORNECIMENTO E INSTALAÇÃO. AF_08/2020</t>
  </si>
  <si>
    <t>RELÉ FOTOELÉTRICO PARA COMANDO DE ILUMINAÇÃO EXTERNA 1000 W - FORNECIMENTO E INSTALAÇÃO. AF_08/2020</t>
  </si>
  <si>
    <t>25,05</t>
  </si>
  <si>
    <t>SUBSTITUIÇÃO DE RELÉ FOTOELÉTRICO PARA COMANDO DE ILUMINAÇÃO EXTERNA 1000 W - FORNECIMENTO E INSTALAÇÃO. AF_08/2020</t>
  </si>
  <si>
    <t>63,85</t>
  </si>
  <si>
    <t>BRAÇO PARA ILUMINAÇÃO PÚBLICA, EM TUBO DE AÇO GALVANIZADO, COMPRIMENTO DE 1,50 M, PARA FIXAÇÃO EM POSTE DE CONCRETO - FORNECIMENTO E INSTALAÇÃO. AF_08/2020</t>
  </si>
  <si>
    <t>BRAÇO PARA ILUMINAÇÃO PÚBLICA, EM TUBO DE AÇO GALVANIZADO, COMPRIMENTO DE 1,50 M, PARA FIXAÇÃO EM POSTE METÁLICO - FORNECIMENTO E INSTALAÇÃO. AF_08/2020</t>
  </si>
  <si>
    <t>93,62</t>
  </si>
  <si>
    <t>LÂMPADA VAPOR METÁLICO 400 W - FORNECIMENTO E INSTALAÇÃO. AF_08/2020</t>
  </si>
  <si>
    <t>LÂMPADA VAPOR METÁLICO 150 W - FORNECIMENTO E INSTALAÇÃO. AF_08/2020</t>
  </si>
  <si>
    <t>LÂMPADA VAPOR DE MERCÚRIO 125 W - FORNECIMENTO E INSTALAÇÃO. AF_08/2020</t>
  </si>
  <si>
    <t>LÂMPADA VAPOR DE MERCÚRIO 250 W - FORNECIMENTO E INSTALAÇÃO. AF_08/2020</t>
  </si>
  <si>
    <t>LÂMPADA VAPOR DE MERCÚRIO 400 W - FORNECIMENTO E INSTALAÇÃO. AF_08/2020</t>
  </si>
  <si>
    <t>LÂMPADA MISTA 160 W - FORNECIMENTO E INSTALAÇÃO. AF_08/2020</t>
  </si>
  <si>
    <t>16,21</t>
  </si>
  <si>
    <t>LÂMPADA MISTA 250 W - FORNECIMENTO E INSTALAÇÃO. AF_08/2020</t>
  </si>
  <si>
    <t>21,51</t>
  </si>
  <si>
    <t>LÂMPADA MISTA 500 W - FORNECIMENTO E INSTALAÇÃO. AF_08/2020</t>
  </si>
  <si>
    <t>39,48</t>
  </si>
  <si>
    <t>LÂMPADA VAPOR DE SÓDIO 150 W - FORNECIMENTO E INSTALAÇÃO. AF_08/2020</t>
  </si>
  <si>
    <t>LÂMPADA VAPOR DE SÓDIO 250 W - FORNECIMENTO E INSTALAÇÃO. AF_08/2020</t>
  </si>
  <si>
    <t>LÂMPADA VAPOR DE SÓDIO 400 W - FORNECIMENTO E INSTALAÇÃO. AF_08/2020</t>
  </si>
  <si>
    <t>40,89</t>
  </si>
  <si>
    <t>SUBSTITUIÇÃO DE LÂMPADA PARA ILUMINAÇÃO PÚBLICA (NÃO INCLUI FORNECIMENTO). AF_08/2020</t>
  </si>
  <si>
    <t>40,07</t>
  </si>
  <si>
    <t>LUMINÁRIA FECHADA, PARA ILUMINAÇÃO PÚBLICA, PARA LÂMPADA DE VAPOR - FORNECIMENTO E INSTALAÇÃO (EXCLUSIVE LÂMPADA E REATOR).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</si>
  <si>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</si>
  <si>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DE LED PARA ILUMINAÇÃO PÚBLICA, DE 33 W ATÉ 50 W - FORNECIMENTO E INSTALAÇÃO. AF_08/2020</t>
  </si>
  <si>
    <t>LUMINÁRIA DE LED PARA ILUMINAÇÃO PÚBLICA, DE 51 W ATÉ 67 W - FORNECIMENTO E INSTALAÇÃO. AF_08/2020</t>
  </si>
  <si>
    <t>LUMINÁRIA DE LED PARA ILUMINAÇÃO PÚBLICA, DE 68 W ATÉ 97 W - FORNECIMENTO E INSTALAÇÃO. AF_08/2020</t>
  </si>
  <si>
    <t>LUMINÁRIA DE LED PARA ILUMINAÇÃO PÚBLICA, DE 98 W ATÉ 137 W - FORNECIMENTO E INSTALAÇÃO. AF_08/2020</t>
  </si>
  <si>
    <t>LUMINÁRIA DE LED PARA ILUMINAÇÃO PÚBLICA, DE 138 W ATÉ 180 W - FORNECIMENTO E INSTALAÇÃO. AF_08/2020</t>
  </si>
  <si>
    <t>LUMINÁRIA DE LED PARA ILUMINAÇÃO PÚBLICA, DE 181 W ATÉ 239 W - FORNECIMENTO E INSTALAÇÃO. AF_08/2020</t>
  </si>
  <si>
    <t>LUMINÁRIA DE LED PARA ILUMINAÇÃO PÚBLICA, DE 240 W ATÉ 350 W - FORNECIMENTO E INSTALAÇÃO. AF_08/2020</t>
  </si>
  <si>
    <t>SUBSTITUIÇÃO DE LUMINÁRIA DE VAPOR DE MERCÚRIO/VAPOR DE SÓDIO POR LUMINÁRIA DE LED PARA ILUMINAÇÃO PÚBLICA (NÃO INCLUI FORNECIMENTO). AF_08/2020</t>
  </si>
  <si>
    <t>LUMINÁRIA FECHADA PARA ILUMINAÇÃO PÚBLICA, COM REATOR DE PARTIDA RÁPIDA, COM LÂMPADA VAPOR DE MERCÚRIO 250 W - FORNECIMENTO E INSTALAÇÃO. AF_08/2020</t>
  </si>
  <si>
    <t>ABRAÇADEIRA DE FIXAÇÃO DE BRAÇOS DE LUMINÁRIAS DE 2" - FORNECIMENTO E INSTALAÇÃO. AF_08/2020</t>
  </si>
  <si>
    <t>ABRAÇADEIRA DE FIXAÇÃO DE BRAÇOS DE LUMINÁRIAS DE 3" - FORNECIMENTO E INSTALAÇÃO. AF_08/2020</t>
  </si>
  <si>
    <t>15,57</t>
  </si>
  <si>
    <t>ABRAÇADEIRA DE FIXAÇÃO DE BRAÇOS DE LUMINÁRIAS DE 4" - FORNECIMENTO E INSTALAÇÃO. AF_08/2020</t>
  </si>
  <si>
    <t>REFLETOR RETANGULAR FECHADO, COM LÂMPADA VAPOR METÁLICO 400 W - FORNECIMENTO E INSTALAÇÃO. AF_08/2020</t>
  </si>
  <si>
    <t>LUMINÁRIA ESTANQUE COM PROTEÇÃO CONTRA ÁGUA, POEIRA OU IMPACTOS - FORNECIMENTO E INSTALAÇÃO. AF_08/2020</t>
  </si>
  <si>
    <t>ASSENTAMENTO DE POSTE DE CONCRETO COM COMPRIMENTO NOMINAL DE 9 M, CARGA NOMINAL MENOR OU IGUAL A 1000 DAN, ENGASTAMENTO SIMPLES COM 1,5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</si>
  <si>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</si>
  <si>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</si>
  <si>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</si>
  <si>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</si>
  <si>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</si>
  <si>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</si>
  <si>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</si>
  <si>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</si>
  <si>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</si>
  <si>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</si>
  <si>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</si>
  <si>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</si>
  <si>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</si>
  <si>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</si>
  <si>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</si>
  <si>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</si>
  <si>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</si>
  <si>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</si>
  <si>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</si>
  <si>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</si>
  <si>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</si>
  <si>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</si>
  <si>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</si>
  <si>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</si>
  <si>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</si>
  <si>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</si>
  <si>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</si>
  <si>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</si>
  <si>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</si>
  <si>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</si>
  <si>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</si>
  <si>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</si>
  <si>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</si>
  <si>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</si>
  <si>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</si>
  <si>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</si>
  <si>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</si>
  <si>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</si>
  <si>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</si>
  <si>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13 M, CARGA NOMINAL DE 1000 DAN, ENGASTAMENTO BASE CONCRETADA COM 1 M DE CONCRETO E 0,9 M DE SOLO - SOMENTE INSTALAÇÃO, SEM FORNECIMENTO. AF_11/2019</t>
  </si>
  <si>
    <t>POSTE DECORATIVO PARA JARDIM EM AÇO TUBULAR, H = *2,5* M, SEM LUMINÁRIA - FORNECIMENTO E INSTALAÇÃO. AF_11/2019</t>
  </si>
  <si>
    <t>POSTE DE AÇO CONICO CONTÍNUO CURVO SIMPLES, FLANGEADO, H=9M, INCLUSIVE LUMINÁRIA, SEM LÂMPADA - FORNECIMENTO E INSTALACAO. AF_11/2019</t>
  </si>
  <si>
    <t>POSTE DE AÇO CONICO CONTÍNUO CURVO DUPLO, FLANGEADO, H=9M, INCLUSIVE LUMINÁRIAS, SEM LÂMPADAS - FORNECIMENTO E INSTALACAO. AF_11/2019</t>
  </si>
  <si>
    <t>POSTE DE AÇO CONICO CONTÍNUO CURVO SIMPLES, ENGASTADO, H=9M, INCLUSIVE LUMINÁRIA, SEM LÂMPADA - FORNECIMENTO E INSTALACAO. AF_11/2019</t>
  </si>
  <si>
    <t>POSTE DE AÇO CONICO CONTÍNUO CURVO DUPLO, ENGASTADO, H=9M, INCLUSIVE LUMINÁRIAS, SEM LÂMPADAS - FORNECIMENTO E INSTALACAO. AF_11/2019</t>
  </si>
  <si>
    <t>REFLETOR EM ALUMÍNIO, DE SUPORTE E ALÇA, COM 1 LÂMPADA VAPOR DE MERCÚRIO DE 125 W, COM REATOR ALTO FATOR DE POTÊNCIA - FORNECIMENTO E INSTALAÇÃO. AF_02/2020</t>
  </si>
  <si>
    <t>REFLETOR EM ALUMÍNIO, DE SUPORTE E ALÇA, COM LÂMPADA VAPOR DE MERCÚRIO DE 250 W, COM REATOR ALTO FATOR DE POTÊNCIA - FORNECIMENTO E INSTALAÇÃO. AF_02/2020</t>
  </si>
  <si>
    <t>LUMINÁRIA ARANDELA TIPO MEIA LUA, DE SOBREPOR, COM 1 LÂMPADA LED DE 6 W, SEM REATOR - FORNECIMENTO E INSTALAÇÃO. AF_02/2020</t>
  </si>
  <si>
    <t>LUMINÁRIA ARANDELA TIPO MEIA LUA, DE SOBREPOR, COM 1 LÂMPADA FLUORESCENTE DE 15 W, SEM REATOR - FORNECIMENTO E INSTALAÇÃO. AF_02/2020</t>
  </si>
  <si>
    <t>LUMINÁRIA ARANDELA TIPO TARTARUGA, DE SOBREPOR, COM 1 LÂMPADA LED DE 6 W, SEM REATOR - FORNECIMENTO E INSTALAÇÃO. AF_02/2020</t>
  </si>
  <si>
    <t>LUMINÁRIA ARANDELA TIPO TARTARUGA, COM GRADE, DE SOBREPOR, COM 1 LÂMPADA FLUORESCENTE DE 15 W, SEM REATOR - FORNECIMENTO E INSTALAÇÃO. AF_02/2020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</si>
  <si>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</si>
  <si>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</si>
  <si>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</si>
  <si>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</si>
  <si>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</si>
  <si>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</si>
  <si>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</si>
  <si>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</si>
  <si>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</si>
  <si>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</si>
  <si>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</si>
  <si>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</si>
  <si>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</si>
  <si>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</si>
  <si>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</si>
  <si>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</si>
  <si>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</si>
  <si>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</si>
  <si>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</si>
  <si>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</si>
  <si>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</si>
  <si>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</si>
  <si>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</si>
  <si>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</si>
  <si>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</si>
  <si>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</si>
  <si>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</si>
  <si>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</si>
  <si>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36,97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</si>
  <si>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</si>
  <si>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</si>
  <si>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</si>
  <si>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</si>
  <si>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</si>
  <si>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</si>
  <si>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114,99</t>
  </si>
  <si>
    <t>MASTRO 1 ½  PARA SPDA - FORNECIMENTO E INSTALAÇÃO. AF_12/2017</t>
  </si>
  <si>
    <t>CAPTOR TIPO FRANKLIN PARA SPDA - FORNECIMENTO E INSTALAÇÃO. AF_12/2017</t>
  </si>
  <si>
    <t>SUPORTE ISOLADOR PARA CORDOALHA DE COBRE - FORNECIMENTO E INSTALAÇÃO. AF_12/2017</t>
  </si>
  <si>
    <t>ABRIGO PARA HIDRANTE, 90X60X17CM, COM REGISTRO GLOBO ANGULAR 45 GRAUS 2 1/2", ADAPTADOR STORZ 2 1/2", MANGUEIRA DE INCÊNDIO 20M, REDUÇÃO 2 1/2" X 1 1/2" E ESGUICHO EM LATÃO 1 1/2" - FORNECIMENTO E INSTALAÇÃO. AF_10/2020</t>
  </si>
  <si>
    <t>EXTINTOR DE INCÊNDIO PORTÁTIL COM CARGA DE ÁGUA PRESSURIZADA DE 10 L, CLASSE A - FORNECIMENTO E INSTALAÇÃO. AF_10/2020_P</t>
  </si>
  <si>
    <t>EXTINTOR DE INCÊNDIO PORTÁTIL COM CARGA DE CO2 DE 4 KG, CLASSE BC - FORNECIMENTO E INSTALAÇÃO. AF_10/2020_P</t>
  </si>
  <si>
    <t>EXTINTOR DE INCÊNDIO PORTÁTIL COM CARGA DE CO2 DE 6 KG, CLASSE BC - FORNECIMENTO E INSTALAÇÃO. AF_10/2020_P</t>
  </si>
  <si>
    <t>EXTINTOR DE INCÊNDIO PORTÁTIL COM CARGA DE PQS DE 4 KG, CLASSE BC - FORNECIMENTO E INSTALAÇÃO. AF_10/2020_P</t>
  </si>
  <si>
    <t>EXTINTOR DE INCÊNDIO PORTÁTIL COM CARGA DE PQS DE 6 KG, CLASSE BC - FORNECIMENTO E INSTALAÇÃO. AF_10/2020_P</t>
  </si>
  <si>
    <t>EXTINTOR DE INCÊNDIO PORTÁTIL COM CARGA DE PQS DE 8 KG, CLASSE BC - FORNECIMENTO E INSTALAÇÃO. AF_10/2020_P</t>
  </si>
  <si>
    <t>EXTINTOR DE INCÊNDIO PORTÁTIL COM CARGA DE PQS DE 12 KG, CLASSE BC - FORNECIMENTO E INSTALAÇÃO. AF_10/2020_P</t>
  </si>
  <si>
    <t>ABRIGO PARA HIDRANTE, 75X45X17CM, COM REGISTRO GLOBO ANGULAR 45 GRAUS 2 1/2", ADAPTADOR STORZ 2 1/2", MANGUEIRA DE INCÊNDIO 15M 2 1/2" E ESGUICHO EM LATÃO 2 1/2" - FORNECIMENTO E INSTALAÇÃO. AF_10/2020</t>
  </si>
  <si>
    <t>CAIXA DE INCÊNDIO 45X75X17CM - FORNECIMENTO E INSTALAÇÃO. AF_10/2020</t>
  </si>
  <si>
    <t>CAIXA DE INCÊNDIO 60X90X17CM - FORNECIMENTO E INSTALAÇÃO. AF_10/2020</t>
  </si>
  <si>
    <t>CONJUNTO DE MANGUEIRA PARA COMBATE A INCÊNDIO EM FIBRA DE POLIESTER PURA, COM 1.1/2", REVESTIDA INTERNAMENTE, COMPRIMENTO DE 15M - FORNECIMENTO E INSTALAÇÃO. AF_10/2020</t>
  </si>
  <si>
    <t>HIDRANTE SUBTERRÂNEO PREDIAL (COM CURVA LONGA E CAIXA), DN 75 MM - FORNECIMENTO E INSTALAÇÃO. AF_10/2020</t>
  </si>
  <si>
    <t>MANÔMETRO 0 A 200 PSI (0 A 14 KGF/CM2), D = 50MM - FORNECIMENTO E INSTALAÇÃO. AF_10/2020</t>
  </si>
  <si>
    <t>CABO TELEFÔNICO CCI-50 1 PAR, INSTALADO EM ENTRADA DE EDIFICAÇÃO - FORNECIMENTO E INSTALAÇÃO. AF_11/2019</t>
  </si>
  <si>
    <t>2,63</t>
  </si>
  <si>
    <t>CABO TELEFÔNICO CCI-50 2 PARES, SEM BLINDAGEM, INSTALADO EM ENTRADA DE EDIFICAÇÃO - FORNECIMENTO E INSTALAÇÃO. AF_11/2019</t>
  </si>
  <si>
    <t>3,29</t>
  </si>
  <si>
    <t>CABO TELEFÔNICO CCI-50 3 PARES, SEM BLINDAGEM, INSTALADO EM ENTRADA DE EDIFICAÇÃO - FORNECIMENTO E INSTALAÇÃO. AF_11/2019</t>
  </si>
  <si>
    <t>4,08</t>
  </si>
  <si>
    <t>CABO TELEFÔNICO CCI-50 4 PARES, SEM BLINDAGEM, INSTALADO EM ENTRADA DE EDIFICAÇÃO - FORNECIMENTO E INSTALAÇÃO. AF_11/2019</t>
  </si>
  <si>
    <t>4,72</t>
  </si>
  <si>
    <t>CABO TELEFÔNICO CCI-50 5 PARES, SEM BLINDAGEM, INSTALADO EM ENTRADA DE EDIFICAÇÃO - FORNECIMENTO E INSTALAÇÃO. AF_11/2019</t>
  </si>
  <si>
    <t>5,68</t>
  </si>
  <si>
    <t>CABO TELEFÔNICO CCI-50 6 PARES, SEM BLINDAGEM, INSTALADO EM ENTRADA DE EDIFICAÇÃO - FORNECIMENTO E INSTALAÇÃO. AF_11/2019</t>
  </si>
  <si>
    <t>CABO TELEFÔNICO CI-50 10 PARES INSTALADO EM ENTRADA DE EDIFICAÇÃO - FORNECIMENTO E INSTALAÇÃO. AF_11/2019</t>
  </si>
  <si>
    <t>CABO TELEFÔNICO CI-50 20 PARES INSTALADO EM ENTRADA DE EDIFICAÇÃO - FORNECIMENTO E INSTALAÇÃO. AF_11/2019</t>
  </si>
  <si>
    <t>CABO TELEFÔNICO CI-50 30 PARES INSTALADO EM ENTRADA DE EDIFICAÇÃO - FORNECIMENTO E INSTALAÇÃO. AF_11/2019</t>
  </si>
  <si>
    <t>CABO TELEFÔNICO CI-50 50 PARES INSTALADO EM ENTRADA DE EDIFICAÇÃO - FORNECIMENTO E INSTALAÇÃO. AF_11/2019</t>
  </si>
  <si>
    <t>CABO TELEFÔNICO CI-50 75 PARES INSTALADO EM ENTRADA DE EDIFICAÇÃO - FORNECIMENTO E INSTALAÇÃO. AF_11/2019</t>
  </si>
  <si>
    <t>CABO TELEFÔNICO CI-50 200 PARES INSTALADO EM ENTRADA DE EDIFICAÇÃO - FORNECIMENTO E INSTALAÇÃO. AF_11/2019</t>
  </si>
  <si>
    <t>CABO TELEFÔNICO CCI-50 4 PARES, SEM BLINDAGEM, INSTALADO EM PRUMADA - FORNECIMENTO E INSTALAÇÃO. AF_11/2019</t>
  </si>
  <si>
    <t>2,87</t>
  </si>
  <si>
    <t>CABO TELEFÔNICO CCI-50 5 PARES, SEM BLINDAGEM, INSTALADO EM PRUMADA - FORNECIMENTO E INSTALAÇÃO. AF_11/2019</t>
  </si>
  <si>
    <t>CABO TELEFÔNICO CCI-50 6 PARES, SEM BLINDAGEM, INSTALADO EM PRUMADA - FORNECIMENTO E INSTALAÇÃO. AF_11/2019</t>
  </si>
  <si>
    <t>CABO TELEFÔNICO CI-50 10 PARES INSTALADO EM PRUMADA - FORNECIMENTO E INSTALAÇÃO. AF_11/2019</t>
  </si>
  <si>
    <t>8,94</t>
  </si>
  <si>
    <t>CABO TELEFÔNICO CI-50 20 PARES INSTALADO EM PRUMADA - FORNECIMENTO E INSTALAÇÃO. AF_11/2019</t>
  </si>
  <si>
    <t>16,80</t>
  </si>
  <si>
    <t>CABO TELEFÔNICO CI-50 30 PARES INSTALADO EM PRUMADA - FORNECIMENTO E INSTALAÇÃO. AF_11/2019</t>
  </si>
  <si>
    <t>CABO TELEFÔNICO CI-50 50 PARES INSTALADO EM PRUMADA - FORNECIMENTO E INSTALAÇÃO. AF_11/2019</t>
  </si>
  <si>
    <t>CABO TELEFÔNICO CCI-50 1 PAR, SEM BLINDAGEM, INSTALADO EM DISTRIBUIÇÃO DE EDIFICAÇÃO RESIDENCIAL - FORNECIMENTO E INSTALAÇÃO. AF_11/2019</t>
  </si>
  <si>
    <t>5,02</t>
  </si>
  <si>
    <t>CABO TELEFÔNICO CCI-50 2 PARES, SEM BLINDAGEM, INSTALADO EM DISTRIBUIÇÃO DE EDIFICAÇÃO RESIDENCIAL - FORNECIMENTO E INSTALAÇÃO. AF_11/2019</t>
  </si>
  <si>
    <t>CABO TELEFÔNICO CCI-50 3 PARES, SEM BLINDAGEM, INSTALADO EM DISTRIBUIÇÃO DE EDIFICAÇÃO RESIDENCIAL - FORNECIMENTO E INSTALAÇÃO. AF_11/2019</t>
  </si>
  <si>
    <t>6,47</t>
  </si>
  <si>
    <t>CABO TELEFÔNICO CCI-50 4 PARES, SEM BLINDAGEM, INSTALADO EM DISTRIBUIÇÃO DE EDIFICAÇÃO RESIDENCIAL - FORNECIMENTO E INSTALAÇÃO. AF_11/2019</t>
  </si>
  <si>
    <t>CABO TELEFÔNICO CCI-50 5 PARES, SEM BLINDAGEM, INSTALADO EM DISTRIBUIÇÃO DE EDIFICAÇÃO RESIDENCIAL - FORNECIMENTO E INSTALAÇÃO. AF_11/2019</t>
  </si>
  <si>
    <t>8,05</t>
  </si>
  <si>
    <t>CABO TELEFÔNICO CCI-50 6 PARES, SEM BLINDAGEM, INSTALADO EM DISTRIBUIÇÃO DE EDIFICAÇÃO RESIDENCIAL - FORNECIMENTO E INSTALAÇÃO. AF_11/2019</t>
  </si>
  <si>
    <t>8,62</t>
  </si>
  <si>
    <t>CABO TELEFÔNICO CI-50 10 PARES INSTALADO EM DISTRIBUIÇÃO DE EDIFICAÇÃO RESIDENCIAL - FORNECIMENTO E INSTALAÇÃO. AF_11/2019</t>
  </si>
  <si>
    <t>13,17</t>
  </si>
  <si>
    <t>CABO TELEFÔNICO CCI-50 1 PAR,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</si>
  <si>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</si>
  <si>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3 PARES, SEM BLINDAGEM, INSTALADO EM DISTRIBUIÇÃO DE EDIFICAÇÃO INSTITUCIONAL - FORNECIMENTO E INSTALAÇÃO. AF_11/2019</t>
  </si>
  <si>
    <t>2,65</t>
  </si>
  <si>
    <t>CABO TELEFÔNICO CCI-50 4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</si>
  <si>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</si>
  <si>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6 PARES, SEM BLINDAGEM, INSTALADO EM DISTRIBUIÇÃO DE EDIFICAÇÃO INSTITUCIONAL - FORNECIMENTO E INSTALAÇÃO. AF_11/2019</t>
  </si>
  <si>
    <t>4,80</t>
  </si>
  <si>
    <t>CABO TELEFÔNICO CI-50 10 PARES INSTALADO EM DISTRIBUIÇÃO DE EDIFICAÇÃO INSTITUCIONAL - FORNECIMENTO E INSTALAÇÃO. AF_11/2019</t>
  </si>
  <si>
    <t>9,36</t>
  </si>
  <si>
    <t>CABO TELEFÔNICO CTP-APL-50 10 PARES INSTALADO EM ENTRADA DE EDIFICAÇÃO - FORNECIMENTO E INSTALAÇÃO. AF_11/2019</t>
  </si>
  <si>
    <t>CABO TELEFÔNICO CTP-APL-50 20 PARES INSTALADO EM ENTRADA DE EDIFICAÇÃO - FORNECIMENTO E INSTALAÇÃO. AF_11/2019</t>
  </si>
  <si>
    <t>21,20</t>
  </si>
  <si>
    <t>CABO TELEFÔNICO CTP-APL-50 30 PARES INSTALADO EM ENTRADA DE EDIFICAÇÃO - FORNECIMENTO E INSTALAÇÃO. AF_11/2019</t>
  </si>
  <si>
    <t>27,96</t>
  </si>
  <si>
    <t>CAIXA DE PASSAGEM PARA TELEFONE 15X15X10CM (SOBREPOR), FORNECIMENTO E INSTALACAO. AF_11/2019</t>
  </si>
  <si>
    <t>CAIXA DE PASSAGEM PARA TELEFONE 80X80X15CM (SOBREPOR) FORNECIMENTO E INSTALACAO. AF_11/2019</t>
  </si>
  <si>
    <t>QUADRO DE DISTRIBUIÇÃO PARA TELEFONE N.2, 20X20X12CM EM CHAPA METALICA, DE EMBUTIR, SEM ACESSORIOS, PADRÃO TELEBRAS, FORNECIMENTO E INSTALAÇÃO. AF_11/2019</t>
  </si>
  <si>
    <t>QUADRO DE DISTRIBUICAO PARA TELEFONE N.3, 40X40X12CM EM CHAPA METALICA, DE EMBUTIR, SEM ACESSORIOS, PADRAO TELEBRAS, FORNECIMENTO E INSTALAÇÃO. AF_11/2019</t>
  </si>
  <si>
    <t>QUADRO DE DISTRIBUICAO PARA TELEFONE N.4, 60X60X12CM EM CHAPA METALICA, DE EMBUTIR, SEM ACESSORIOS, PADRAO TELEBRAS, FORNECIMENTO E INSTALAÇÃO. AF_11/2019</t>
  </si>
  <si>
    <t>QUADRO DE DISTRIBUIÇÃO PARA TELEFONE N.5, 80X80X12CM EM CHAPA METALICA, SEM ACESSORIOS, PADRAO TELEBRAS, FORNECIMENTO E INSTALAÇÃO. AF_11/2019</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</si>
  <si>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</si>
  <si>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</si>
  <si>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</si>
  <si>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PINTURA ANTICORROSIVA DE DUTO METÁLICO. AF_04/2018</t>
  </si>
  <si>
    <t>INSTALAÇÃO DE TUBOS E CONEXÕES, EM AÇO/FERRO GALVANIZADO, PARA O CENTRO DE MEDIÇÃO DE GÁS DE EDIFÍCIO RESIDENCIAL, COM 4 PAVIMENTOS, 16 UNIDADES HABITACIONAIS, DN 32 (1 1/4) - FORNECIMENTO E INSTALAÇÃO. AF_10/2020</t>
  </si>
  <si>
    <t>INSTALAÇÃO DE TUBOS E CONEXÕES, EM AÇO/FERRO GALVANIZADO, PARA O CENTRO DE MEDIÇÃO DE GÁS DE EDIFÍCIO RESIDENCIAL, COM 4 PAVIMENTOS, 16 UNIDADES HABITACIONAIS, DN 50 (2) - FORNECIMENTO E INSTALAÇÃO. AF_10/2020</t>
  </si>
  <si>
    <t>CABO ELETRÔNICO CATEGORIA 5E, INSTALADO EM EDIFICAÇÃO RESIDENCIAL - FORNECIMENTO E INSTALAÇÃO. AF_11/2019</t>
  </si>
  <si>
    <t>1,59</t>
  </si>
  <si>
    <t>CABO ELETRÔNICO CATEGORIA 5E, INSTALADO EM EDIFICAÇÃO INSTITUCIONAL - FORNECIMENTO E INSTALAÇÃO. AF_11/2019</t>
  </si>
  <si>
    <t>1,15</t>
  </si>
  <si>
    <t>CABO ELETRÔNICO CATEGORIA 6, INSTALADO EM EDIFICAÇÃO RESIDENCIAL - FORNECIMENTO E INSTALAÇÃO. AF_11/2019</t>
  </si>
  <si>
    <t>2,44</t>
  </si>
  <si>
    <t>CABO ELETRÔNICO CATEGORIA 6, INSTALADO EM EDIFICAÇÃO INSTITUCIONAL - FORNECIMENTO E INSTALAÇÃO. AF_11/2019</t>
  </si>
  <si>
    <t>1,75</t>
  </si>
  <si>
    <t>PATCH PANEL 24 PORTAS, CATEGORIA 5E - FORNECIMENTO E INSTALAÇÃO. AF_11/2019</t>
  </si>
  <si>
    <t>PATCH PANEL 24 PORTAS, CATEGORIA 6 - FORNECIMENTO E INSTALAÇÃO. AF_11/2019</t>
  </si>
  <si>
    <t>PATCH PANEL 48 PORTAS, CATEGORIA 6 - FORNECIMENTO E INSTALAÇÃO. AF_11/2019</t>
  </si>
  <si>
    <t>TOMADA DE REDE RJ45 - FORNECIMENTO E INSTALAÇÃO. AF_11/2019</t>
  </si>
  <si>
    <t>29,62</t>
  </si>
  <si>
    <t>TOMADA PARA TELEFONE RJ11 - FORNECIMENTO E INSTALAÇÃO. AF_11/2019</t>
  </si>
  <si>
    <t>PATCH PANEL 48 PORTAS, CATEGORIA 5E - FORNECIMENTO E INSTALAÇÃO. AF_11/2019</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</si>
  <si>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</si>
  <si>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</si>
  <si>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</si>
  <si>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</si>
  <si>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</si>
  <si>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</si>
  <si>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</si>
  <si>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</si>
  <si>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8,48</t>
  </si>
  <si>
    <t>TUBO, PVC, SOLDÁVEL, DN 40MM, INSTALADO EM PRUMADA DE ÁGUA - FORNECIMENTO E INSTALAÇÃO. AF_12/2014</t>
  </si>
  <si>
    <t>12,22</t>
  </si>
  <si>
    <t>TUBO, PVC, SOLDÁVEL, DN 50MM, INSTALADO EM PRUMADA DE ÁGUA - FORNECIMENTO E INSTALAÇÃO. AF_12/2014</t>
  </si>
  <si>
    <t>TUBO, PVC, SOLDÁVEL, DN 60MM, INSTALADO EM PRUMADA DE ÁGUA - FORNECIMENTO E INSTALAÇÃO. AF_12/2014</t>
  </si>
  <si>
    <t>23,25</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</si>
  <si>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</si>
  <si>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</si>
  <si>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</si>
  <si>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16,30</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</si>
  <si>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</si>
  <si>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</si>
  <si>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</si>
  <si>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</si>
  <si>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</si>
  <si>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</si>
  <si>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</si>
  <si>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</si>
  <si>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28,82</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</si>
  <si>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</si>
  <si>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</si>
  <si>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</si>
  <si>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</si>
  <si>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</si>
  <si>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34,10</t>
  </si>
  <si>
    <t>TUBO PVC, SERIE NORMAL, ESGOTO PREDIAL, DN 100 MM, FORNECIDO E INSTALADO EM RAMAL DE DESCARGA OU RAMAL DE ESGOTO SANITÁRIO. AF_12/2014</t>
  </si>
  <si>
    <t>TUBO, CPVC, SOLDÁVEL, DN 22MM, INSTALADO EM RAMAL DE DISTRIBUIÇÃO DE ÁGUA - FORNECIMENTO E INSTALAÇÃO. AF_12/2014</t>
  </si>
  <si>
    <t>21,85</t>
  </si>
  <si>
    <t>TUBO, CPVC, SOLDÁVEL, DN 28MM, INSTALADO EM RAMAL DE DISTRIBUIÇÃO DE ÁGUA - FORNECIMENTO E INSTALAÇÃO. AF_12/2014</t>
  </si>
  <si>
    <t>33,79</t>
  </si>
  <si>
    <t>TUBO, CPVC, SOLDÁVEL, DN 35MM, INSTALADO EM PRUMADA DE ÁGUA  FORNECIMENTO E INSTALAÇÃO. AF_12/2014</t>
  </si>
  <si>
    <t>37,99</t>
  </si>
  <si>
    <t>TUBO, CPVC, SOLDÁVEL, DN 42MM, INSTALADO EM PRUMADA DE ÁGUA  FORNECIMENTO E INSTALAÇÃO. AF_12/2014</t>
  </si>
  <si>
    <t>TUBO, CPVC, SOLDÁVEL, DN 73MM, INSTALADO EM PRUMADA DE ÁGUA  FORNECIMENTO E INSTALAÇÃO. AF_12/2014</t>
  </si>
  <si>
    <t>121,16</t>
  </si>
  <si>
    <t>TUBO, CPVC, SOLDÁVEL, DN 89MM, INSTALADO EM PRUMADA DE ÁGUA  FORNECIMENTO E INSTALAÇÃO. AF_12/2014</t>
  </si>
  <si>
    <t>TUBO PVC, SERIE NORMAL, ESGOTO PREDIAL, DN 50 MM, FORNECIDO E INSTALADO EM PRUMADA DE ESGOTO SANITÁRIO OU VENTILAÇÃO. AF_12/2014</t>
  </si>
  <si>
    <t>10,36</t>
  </si>
  <si>
    <t>TUBO PVC, SERIE NORMAL, ESGOTO PREDIAL, DN 75 MM, FORNECIDO E INSTALADO EM PRUMADA DE ESGOTO SANITÁRIO OU VENTILAÇÃO. AF_12/2014</t>
  </si>
  <si>
    <t>16,84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</si>
  <si>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</si>
  <si>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</si>
  <si>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</si>
  <si>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</si>
  <si>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9,22</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</si>
  <si>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</si>
  <si>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</si>
  <si>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</si>
  <si>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</si>
  <si>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26,48</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</si>
  <si>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</si>
  <si>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</si>
  <si>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</si>
  <si>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</si>
  <si>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</si>
  <si>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</si>
  <si>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69,90</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</si>
  <si>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</si>
  <si>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</si>
  <si>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</si>
  <si>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58,99</t>
  </si>
  <si>
    <t>TUBO EM COBRE RÍGIDO, DN 22 MM, CLASSE E, SEM ISOLAMENTO, INSTALADO EM PRUMADA  FORNECIMENTO E INSTALAÇÃO. AF_12/2015</t>
  </si>
  <si>
    <t>39,98</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</si>
  <si>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</si>
  <si>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</si>
  <si>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</si>
  <si>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</si>
  <si>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</si>
  <si>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</si>
  <si>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</si>
  <si>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</si>
  <si>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</si>
  <si>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</si>
  <si>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</si>
  <si>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</si>
  <si>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</si>
  <si>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42,85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</si>
  <si>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</si>
  <si>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</si>
  <si>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</si>
  <si>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</si>
  <si>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</si>
  <si>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</si>
  <si>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53,67</t>
  </si>
  <si>
    <t>TUBO EM COBRE RÍGIDO, DN 28 MM, CLASSE E, SEM ISOLAMENTO, INSTALADO EM RAMAL E SUB-RAMAL  FORNECIMENTO E INSTALAÇÃO. AF_12/2015</t>
  </si>
  <si>
    <t>68,47</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</si>
  <si>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</si>
  <si>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</si>
  <si>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</si>
  <si>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CONEXÃO RANHURADA, DN 50 (2"),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</si>
  <si>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</si>
  <si>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80 (3"), INSTALADO EM PRUMADAS - FORNECIMENTO E INSTALAÇÃO. AF_10/2020</t>
  </si>
  <si>
    <t>TUBO DE AÇO PRETO SEM COSTURA, CONEXÃO SOLDADA, DN 50 (2"), INSTALADO EM PRUMADAS - FORNECIMENTO E INSTALAÇÃO. AF_10/2020</t>
  </si>
  <si>
    <t>TUBO DE AÇO PRETO SEM COSTURA, CONEXÃO SOLDADA, DN 65 (2 1/2"), INSTALADO EM PRUMADAS - FORNECIMENTO E INSTALAÇÃO. AF_10/2020</t>
  </si>
  <si>
    <t>TUBO DE AÇO GALVANIZADO COM COSTURA, CLASSE MÉDIA, DN 50 (2"),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</si>
  <si>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</si>
  <si>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80 (3"), CONEXÃO ROSQUEADA, INSTALADO EM PRUMADAS - FORNECIMENTO E INSTALAÇÃO. AF_10/2020</t>
  </si>
  <si>
    <t>TUBO DE AÇO PRETO SEM COSTURA, CONEXÃO SOLDADA, DN 25 (1"),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</si>
  <si>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</si>
  <si>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</si>
  <si>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65 (2 1/2"), INSTALADO EM REDE DE ALIMENTAÇÃO PARA HIDRANTE - FORNECIMENTO E INSTALAÇÃO. AF_10/2020</t>
  </si>
  <si>
    <t>TUBO DE AÇO GALVANIZADO COM COSTURA, CLASSE MÉDIA, DN 32 (1 1/4"), CONEXÃO ROSQUEADA, INSTALADO EM REDE DE ALIMENTAÇÃO PARA HIDRANTE - FORNECIMENTO E INSTALAÇÃO. AF_10/2020</t>
  </si>
  <si>
    <t>52,54</t>
  </si>
  <si>
    <t>TUBO DE AÇO GALVANIZADO COM COSTURA, CLASSE MÉDIA, DN 40 (1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</si>
  <si>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</si>
  <si>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</si>
  <si>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80 (3"), CONEXÃO ROSQUEADA, INSTALADO EM REDE DE ALIMENTAÇÃO PARA HIDRANTE - FORNECIMENTO E INSTALAÇÃO. AF_10/2020</t>
  </si>
  <si>
    <t>TUBO DE AÇO PRETO SEM COSTURA, CONEXÃO SOLDADA, DN 25 (1"),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</si>
  <si>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</si>
  <si>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</si>
  <si>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</si>
  <si>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65 (2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</si>
  <si>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</si>
  <si>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</si>
  <si>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</si>
  <si>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</si>
  <si>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</si>
  <si>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</si>
  <si>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20 (3/4"), INSTALADO EM RAMAIS E SUB-RAMAIS DE GÁS - FORNECIMENTO E INSTALAÇÃO. AF_10/2020</t>
  </si>
  <si>
    <t>TUBO DE AÇO PRETO SEM COSTURA, CLASSE MÉDIA, CONEXÃO SOLDADA, DN 15 (1/2"),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</si>
  <si>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</si>
  <si>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25 (1"), INSTALADO EM RAMAIS  E SUB-RAMAIS DE GÁS - FORNECIMENTO E INSTALAÇÃO. AF_10/2020</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</si>
  <si>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</si>
  <si>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</si>
  <si>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</si>
  <si>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</si>
  <si>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</si>
  <si>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</si>
  <si>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</si>
  <si>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</si>
  <si>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7,38</t>
  </si>
  <si>
    <t>TUBO, PVC, SOLDÁVEL, DN 32 MM, INSTALADO EM RESERVAÇÃO DE ÁGUA DE EDIFICAÇÃO QUE POSSUA RESERVATÓRIO DE FIBRA/FIBROCIMENTO   FORNECIMENTO E INSTALAÇÃO. AF_06/2016</t>
  </si>
  <si>
    <t>11,69</t>
  </si>
  <si>
    <t>TUBO, PVC, SOLDÁVEL, DN 40 MM, INSTALADO EM RESERVAÇÃO DE ÁGUA DE EDIFICAÇÃO QUE POSSUA RESERVATÓRIO DE FIBRA/FIBROCIMENTO   FORNECIMENTO E INSTALAÇÃO. AF_06/2016</t>
  </si>
  <si>
    <t>16,74</t>
  </si>
  <si>
    <t>TUBO, PVC, SOLDÁVEL, DN 50 MM, INSTALADO EM RESERVAÇÃO DE ÁGUA DE EDIFICAÇÃO QUE POSSUA RESERVATÓRIO DE FIBRA/FIBROCIMENTO   FORNECIMENTO E INSTALAÇÃO. AF_06/2016</t>
  </si>
  <si>
    <t>18,36</t>
  </si>
  <si>
    <t>TUBO, PVC, SOLDÁVEL, DN 60 MM, INSTALADO EM RESERVAÇÃO DE ÁGUA DE EDIFICAÇÃO QUE POSSUA RESERVATÓRIO DE FIBRA/FIBROCIMENTO   FORNECIMENTO E INSTALAÇÃO. AF_06/2016</t>
  </si>
  <si>
    <t>29,87</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</si>
  <si>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</si>
  <si>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</si>
  <si>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</si>
  <si>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</si>
  <si>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21,86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</si>
  <si>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</si>
  <si>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</si>
  <si>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40,53</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</si>
  <si>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</si>
  <si>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</si>
  <si>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</si>
  <si>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</si>
  <si>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AF_10/2020</t>
  </si>
  <si>
    <t>TUBO, PPR, DN 25, CLASSE PN 20,  INSTALADO EM RAMAL OU SUB-RAMAL DE ÁGUA  FORNECIMENTO E INSTALAÇÃO. AF_06/2015</t>
  </si>
  <si>
    <t>20,93</t>
  </si>
  <si>
    <t>TUBO, PPR, DN 25, CLASSE PN 25 INSTALADO EM RAMAL OU SUB-RAMAL DE ÁGUA  FORNECIMENTO E INSTALAÇÃO. AF_06/2015</t>
  </si>
  <si>
    <t>22,00</t>
  </si>
  <si>
    <t>TUBO, PPR, DN 25, CLASSE PN 20,  INSTALADO EM RAMAL DE DISTRIBUIÇÃO DE ÁGUA  FORNECIMENTO E INSTALAÇÃO. AF_06/2015</t>
  </si>
  <si>
    <t>TUBO, PPR, DN 32, CLASSE PN 12,  INSTALADO EM RAMAL DE DISTRIBUIÇÃO DE ÁGUA  FORNECIMENTO E INSTALAÇÃO. AF_06/2015</t>
  </si>
  <si>
    <t>18,55</t>
  </si>
  <si>
    <t>TUBO, PPR, DN 40, CLASSE PN 12,  INSTALADO EM RAMAL DE DISTRIBUIÇÃO DE ÁGUA  FORNECIMENTO E INSTALAÇÃO. AF_06/2015</t>
  </si>
  <si>
    <t>28,71</t>
  </si>
  <si>
    <t>TUBO, PPR, DN 25, CLASSE PN 25,  INSTALADO EM RAMAL DE DISTRIBUIÇÃO DE ÁGUA  FORNECIMENTO E INSTALAÇÃO. AF_06/2015</t>
  </si>
  <si>
    <t>TUBO, PPR, DN 32, CLASSE PN 25,  INSTALADO EM RAMAL DE DISTRIBUIÇÃO DE ÁGUA  FORNECIMENTO E INSTALAÇÃO. AF_06/2015</t>
  </si>
  <si>
    <t>23,75</t>
  </si>
  <si>
    <t>TUBO, PPR, DN 40, CLASSE PN 25,  INSTALADO EM RAMAL DE DISTRIBUIÇÃO DE ÁGUA  FORNECIMENTO E INSTALAÇÃO. AF_06/2015</t>
  </si>
  <si>
    <t>TUBO, PPR, DN 25, CLASSE PN 20,  INSTALADO EM PRUMADA DE ÁGUA  FORNECIMENTO E INSTALAÇÃO. AF_06/2015</t>
  </si>
  <si>
    <t>9,84</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</si>
  <si>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</si>
  <si>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</si>
  <si>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</si>
  <si>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</si>
  <si>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</si>
  <si>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</si>
  <si>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</si>
  <si>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</si>
  <si>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</si>
  <si>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</si>
  <si>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22,54</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</si>
  <si>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</si>
  <si>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</si>
  <si>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</si>
  <si>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</si>
  <si>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</si>
  <si>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</si>
  <si>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</si>
  <si>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</si>
  <si>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15,22</t>
  </si>
  <si>
    <t>TUBO, PPR, DN 40, CLASSE PN 12,  INSTALADO EM RESERVAÇÃO DE ÁGUA DE EDIFICAÇÃO QUE POSSUA RESERVATÓRIO DE FIBRA/FIBROCIMENTO  FORNECIMENTO E INSTALAÇÃO. AF_06/2016</t>
  </si>
  <si>
    <t>20,83</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</si>
  <si>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</si>
  <si>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</si>
  <si>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</si>
  <si>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</si>
  <si>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</si>
  <si>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</si>
  <si>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</si>
  <si>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12,85</t>
  </si>
  <si>
    <t>TUBO, PPR, DN 32, CLASSE PN 25,  INSTALADO EM RESERVAÇÃO DE ÁGUA DE EDIFICAÇÃO QUE POSSUA RESERVATÓRIO DE FIBRA/FIBROCIMENTO  FORNECIMENTO E INSTALAÇÃO. AF_06/2016</t>
  </si>
  <si>
    <t>19,69</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</si>
  <si>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</si>
  <si>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</si>
  <si>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</si>
  <si>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</si>
  <si>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</si>
  <si>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</si>
  <si>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</si>
  <si>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7,44</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</si>
  <si>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</si>
  <si>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</si>
  <si>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</si>
  <si>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</si>
  <si>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7,53</t>
  </si>
  <si>
    <t>TUBO, PEX, MONOCAMADA, DN 20, INSTALADO EM RAMAL DE DISTRIBUIÇÃO DE ÁGUA  FORNECIMENTO E INSTALAÇÃO. AF_06/2015</t>
  </si>
  <si>
    <t>10,03</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</si>
  <si>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</si>
  <si>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</si>
  <si>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</si>
  <si>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</si>
  <si>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</si>
  <si>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</si>
  <si>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</si>
  <si>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21,54</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</si>
  <si>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</si>
  <si>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</si>
  <si>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</si>
  <si>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</si>
  <si>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57,60</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</si>
  <si>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</si>
  <si>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</si>
  <si>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</si>
  <si>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</si>
  <si>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</si>
  <si>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</si>
  <si>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</si>
  <si>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60,47</t>
  </si>
  <si>
    <t>TUBO EM COBRE RÍGIDO, DN 28 MM, CLASSE A, SEM ISOLAMENTO, INSTALADO EM RAMAL DE DISTRIBUIÇÃO FORNECIMENTO E INSTALAÇÃO. AF_12/2015</t>
  </si>
  <si>
    <t>TUBO EM COBRE RÍGIDO, DN 15 MM, CLASSE A, SEM ISOLAMENTO, INSTALADO EM RAMAL E SUB-RAMAL  FORNECIMENTO E INSTALAÇÃO. AF_12/2015</t>
  </si>
  <si>
    <t>44,72</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</si>
  <si>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</si>
  <si>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</si>
  <si>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</si>
  <si>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</si>
  <si>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</si>
  <si>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</si>
  <si>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</si>
  <si>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</si>
  <si>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</si>
  <si>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45,43</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</si>
  <si>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</si>
  <si>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</si>
  <si>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</si>
  <si>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</si>
  <si>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</si>
  <si>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AF_10/2020</t>
  </si>
  <si>
    <t>42,30</t>
  </si>
  <si>
    <t>TUBO DE AÇO GALVANIZADO COM COSTURA, CLASSE MÉDIA, CONEXÃO ROSQUEADA, DN 25 (1"), INSTALADO EM REDE DE ALIMENTAÇÃO PARA SPRINKLER - FORNECIMENTO E INSTALAÇÃO. AF_10/2020</t>
  </si>
  <si>
    <t>TUBO DE AÇO GALVANIZADO COM COSTURA, CLASSE MÉDIA, CONEXÃO ROSQUEADA, DN 25 (1"), INSTALADO EM RAMAIS  E SUB-RAMAIS DE GÁS - FORNECIMENTO E INSTALAÇÃO. AF_10/2020</t>
  </si>
  <si>
    <t>KIT CAVALETE PARA GÁS - SEM MEDIDOR OU REGULADOR - ENTRADA INDIVIDUAL PRINCIPAL, EM AÇO GALVANIZADO DN 15 E 25 MM (1/2" E 1") - FORNECIMENTO E INSTALAÇÃO. AF_01/2020</t>
  </si>
  <si>
    <t>TUBO, PEX, MULTICAMADA, DN 16, INSTALADO EM IMPLANTAÇÃO DE INSTALAÇÕES DE GÁS - FORNECIMENTO E INSTALAÇÃO. AF_01/2020</t>
  </si>
  <si>
    <t>TUBO, PEX, MULTICAMADA, DN 20, INSTALADO EM IMPLANTAÇÃO DE INSTALAÇÕES DE GÁS - FORNECIMENTO E INSTALAÇÃO. AF_01/2020</t>
  </si>
  <si>
    <t>TUBO, PEX, MULTICAMADA, DN 26, INSTALADO EM IMPLANTAÇÃO DE INSTALAÇÕES DE GÁS - FORNECIMENTO E INSTALAÇÃO. AF_01/2020</t>
  </si>
  <si>
    <t>TUBO, PEX, MULTICAMADA, DN 32, INSTALADO EM IMPLANTAÇÃO DE INSTALAÇÕES DE GÁS - FORNECIMENTO E INSTALAÇÃO. AF_01/2020</t>
  </si>
  <si>
    <t>41,41</t>
  </si>
  <si>
    <t>TUBO, PEX, MULTICAMADA, DN 16, INSTALADO EM RAMAL INTERNO DE INSTALAÇÕES DE GÁS - FORNECIMENTO E INSTALAÇÃO. AF_01/2020</t>
  </si>
  <si>
    <t>TUBO, PEX, MULTICAMADA, DN 20, INSTALADO EM RAMAL INTERNO DE INSTALAÇÕES DE GÁS - FORNECIMENTO E INSTALAÇÃO. AF_01/2020</t>
  </si>
  <si>
    <t>TUBO, PEX, MULTICAMADA, DN 26, INSTALADO EM RAMAL INTERNO DE INSTALAÇÕES DE GÁS - FORNECIMENTO E INSTALAÇÃO. AF_01/2020</t>
  </si>
  <si>
    <t>TUBO, PEX, MULTICAMADA, DN 32, INSTALADO EM RAMAL INTERNO DE INSTALAÇÕES DE GÁS - FORNECIMENTO E INSTALAÇÃO. AF_01/2020</t>
  </si>
  <si>
    <t>TUBO DE AÇO GALVANIZADO COM COSTURA, CLASSE MÉDIA, DN 100 (4"), CONEXÃO ROSQUEADA, INSTALADO EM PRUMADAS - FORNECIMENTO E INSTALAÇÃO. AF_10/2020</t>
  </si>
  <si>
    <t>UNIÃO, EM FERRO GALVANIZADO, 4", CONEXÃO ROSQUEADA, INSTALADO EM PRUMADAS - FORNECIMENTO E INSTALAÇÃO. AF_10/2020</t>
  </si>
  <si>
    <t>LUVA, EM FERRO GALVANIZADO, 4", CONEXÃO ROSQUEADA, INSTALADO EM PRUMADAS - FORNECIMENTO E INSTALAÇÃO. AF_10/2020</t>
  </si>
  <si>
    <t>LUVA DE REDUÇÃO, EM FERRO GALVANIZADO, 4" X 2 1/2", CONEXÃO ROSQUEADA, INSTALADO EM PRUMADAS - FORNECIMENTO E INSTALAÇÃO. AF_10/2020</t>
  </si>
  <si>
    <t>LUVA DE REDUÇÃO, EM FERRO GALVANIZADO, 4" X 2", CONEXÃO ROSQUEADA, INSTALADO EM PRUMADAS - FORNECIMENTO E INSTALAÇÃO. AF_10/2020</t>
  </si>
  <si>
    <t>LUVA DE REDUÇÃO, EM FERRO GALVANIZADO, 4" X 3", CONEXÃO ROSQUEADA, INSTALADO EM PRUMADAS - FORNECIMENTO E INSTALAÇÃO. AF_10/2020</t>
  </si>
  <si>
    <t>NIPLE, EM FERRO GALVANIZADO, 4", CONEXÃO ROSQUEADA, INSTALADO EM PRUMADAS - FORNECIMENTO E INSTALAÇÃO. AF_10/2020</t>
  </si>
  <si>
    <t>JOELHO 90°, EM FERRO GALVANIZADO, 4", CONEXÃO ROSQUEADA, INSTALADO EM PRUMADAS - FORNECIMENTO E INSTALAÇÃO. AF_10/2020</t>
  </si>
  <si>
    <t>TÊ, EM FERRO GALVANIZADO, 4", CONEXÃO ROSQUEADA, INSTALADO EM PRUMADAS - FORNECIMENTO E INSTALAÇÃO. AF_10/2020</t>
  </si>
  <si>
    <t>TUBO DE AÇO GALVANIZADO COM COSTURA, CLASSE MÉDIA, DN 100 (4"), CONEXÃO ROSQUEADA, INSTALADO EM REDE DE ALIMENTAÇÃO PARA HIDRANTE - FORNECIMENTO E INSTALAÇÃO. AF_10/2020</t>
  </si>
  <si>
    <t>UNIÃO, EM FERRO GALVANIZADO, 4", CONEXÃO ROSQUEADA, INSTALADO EM REDE DE ALIMENTAÇÃO PARA HIDRANTE - FORNECIMENTO E INSTALAÇÃO. AF_10/2020</t>
  </si>
  <si>
    <t>LUVA, EM FERRO GALVANIZADO, 4",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</si>
  <si>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</si>
  <si>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</si>
  <si>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3", CONEXÃO ROSQUEADA, INSTALADO EM REDE DE ALIMENTAÇÃO PARA HIDRANTE - FORNECIMENTO E INSTALAÇÃO. AF_10/2020</t>
  </si>
  <si>
    <t>NIPLE,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</si>
  <si>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</si>
  <si>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TÊ, EM FERRO GALVANIZADO, 4", CONEXÃO ROSQUEADA, INSTALADO EM REDE DE ALIMENTAÇÃO PARA HIDRANTE - FORNECIMENTO E INSTALAÇÃO. AF_10/2020</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</si>
  <si>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</si>
  <si>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</si>
  <si>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</si>
  <si>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7,05</t>
  </si>
  <si>
    <t>CURVA 45 GRAUS, PVC, SOLDÁVEL, DN 20MM, INSTALADO EM RAMAL OU SUB-RAMAL DE ÁGUA - FORNECIMENTO E INSTALAÇÃO. AF_12/2014</t>
  </si>
  <si>
    <t>6,52</t>
  </si>
  <si>
    <t>JOELHO 90 GRAUS, PVC, SOLDÁVEL, DN 25MM, INSTALADO EM RAMAL OU SUB-RAMAL DE ÁGUA - FORNECIMENTO E INSTALAÇÃO. AF_12/2014</t>
  </si>
  <si>
    <t>6,46</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</si>
  <si>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</si>
  <si>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</si>
  <si>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</si>
  <si>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7,93</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</si>
  <si>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</si>
  <si>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</si>
  <si>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</si>
  <si>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10,99</t>
  </si>
  <si>
    <t>CURVA 90 GRAUS, PVC, SOLDÁVEL, DN 32MM, INSTALADO EM RAMAL OU SUB-RAMAL DE ÁGUA - FORNECIMENTO E INSTALAÇÃO. AF_12/2014</t>
  </si>
  <si>
    <t>CURVA 45 GRAUS, PVC, SOLDÁVEL, DN 32MM, INSTALADO EM RAMAL OU SUB-RAMAL DE ÁGUA - FORNECIMENTO E INSTALAÇÃO. AF_12/2014</t>
  </si>
  <si>
    <t>10,59</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</si>
  <si>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</si>
  <si>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</si>
  <si>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</si>
  <si>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</si>
  <si>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</si>
  <si>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</si>
  <si>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4,29</t>
  </si>
  <si>
    <t>CURVA DE TRANSPOSIÇÃO, PVC, SOLDÁVEL, DN 20MM, INSTALADO EM RAMAL OU SUB-RAMAL DE ÁGUA - FORNECIMENTO E INSTALAÇÃO. AF_12/2014</t>
  </si>
  <si>
    <t>7,34</t>
  </si>
  <si>
    <t>LUVA, PVC, SOLDÁVEL, DN 25MM, INSTALADO EM RAMAL OU SUB-RAMAL DE ÁGUA - FORNECIMENTO E INSTALAÇÃO. AF_12/2014</t>
  </si>
  <si>
    <t>LUVA DE CORRER, PVC, SOLDÁVEL, DN 25MM, INSTALADO EM RAMAL OU SUB-RAMAL DE ÁGUA - FORNECIMENTO E INSTALAÇÃO. AF_12/2014</t>
  </si>
  <si>
    <t>13,46</t>
  </si>
  <si>
    <t>LUVA DE REDUÇÃO, PVC, SOLDÁVEL, DN 32MM X 25MM, INSTALADO EM RAMAL OU SUB-RAMAL DE ÁGUA - FORNECIMENTO E INSTALAÇÃO. AF_12/2014</t>
  </si>
  <si>
    <t>7,62</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</si>
  <si>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</si>
  <si>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</si>
  <si>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</si>
  <si>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</si>
  <si>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10,50</t>
  </si>
  <si>
    <t>LUVA SOLDÁVEL E COM ROSCA, PVC, SOLDÁVEL, DN 25MM X 3/4, INSTALADO EM RAMAL OU SUB-RAMAL DE ÁGUA - FORNECIMENTO E INSTALAÇÃO. AF_12/2014</t>
  </si>
  <si>
    <t>5,78</t>
  </si>
  <si>
    <t>LUVA, PVC, SOLDÁVEL, DN 32MM, INSTALADO EM RAMAL OU SUB-RAMAL DE ÁGUA - FORNECIMENTO E INSTALAÇÃO. AF_12/2014</t>
  </si>
  <si>
    <t>7,07</t>
  </si>
  <si>
    <t>LUVA DE CORRER, PVC, SOLDÁVEL, DN 32MM, INSTALADO EM RAMAL OU SUB-RAMAL DE ÁGUA   FORNECIMENTO E INSTALAÇÃO. AF_12/2014</t>
  </si>
  <si>
    <t>27,18</t>
  </si>
  <si>
    <t>LUVA DE REDUÇÃO, PVC, SOLDÁVEL, DN 40MM X 32MM, INSTALADO EM RAMAL OU SUB-RAMAL DE ÁGUA - FORNECIMENTO E INSTALAÇÃO. AF_12/2014</t>
  </si>
  <si>
    <t>9,34</t>
  </si>
  <si>
    <t>LUVA SOLDÁVEL E COM ROSCA, PVC, SOLDÁVEL, DN 32MM X 1, INSTALADO EM RAMAL OU SUB-RAMAL DE ÁGUA - FORNECIMENTO E INSTALAÇÃO. AF_12/2014</t>
  </si>
  <si>
    <t>UNIÃO, PVC, SOLDÁVEL, DN 32MM, INSTALADO EM RAMAL OU SUB-RAMAL DE ÁGUA - FORNECIMENTO E INSTALAÇÃO. AF_12/2014</t>
  </si>
  <si>
    <t>18,41</t>
  </si>
  <si>
    <t>ADAPTADOR CURTO COM BOLSA E ROSCA PARA REGISTRO, PVC, SOLDÁVEL, DN 32MM X 1, INSTALADO EM RAMAL OU SUB-RAMAL DE ÁGUA - FORNECIMENTO E INSTALAÇÃO. AF_12/2014</t>
  </si>
  <si>
    <t>6,98</t>
  </si>
  <si>
    <t>CURVA DE TRANSPOSIÇÃO, PVC, SOLDÁVEL, DN 32MM, INSTALADO EM RAMAL OU SUB-RAMAL DE ÁGUA   FORNECIMENTO E INSTALAÇÃO. AF_12/2014</t>
  </si>
  <si>
    <t>21,88</t>
  </si>
  <si>
    <t>TE, PVC, SOLDÁVEL, DN 20MM, INSTALADO EM RAMAL OU SUB-RAMAL DE ÁGUA - FORNECIMENTO E INSTALAÇÃO. AF_12/2014</t>
  </si>
  <si>
    <t>7,60</t>
  </si>
  <si>
    <t>TÊ COM BUCHA DE LATÃO NA BOLSA CENTRAL, PVC, SOLDÁVEL, DN 20MM X 1/2, INSTALADO EM RAMAL OU SUB-RAMAL DE ÁGUA - FORNECIMENTO E INSTALAÇÃO. AF_12/2014</t>
  </si>
  <si>
    <t>15,50</t>
  </si>
  <si>
    <t>TE, PVC, SOLDÁVEL, DN 25MM, INSTALADO EM RAMAL OU SUB-RAMAL DE ÁGUA - FORNECIMENTO E INSTALAÇÃO. AF_12/2014</t>
  </si>
  <si>
    <t>TÊ COM BUCHA DE LATÃO NA BOLSA CENTRAL, PVC, SOLDÁVEL, DN 25MM X 1/2, INSTALADO EM RAMAL OU SUB-RAMAL DE ÁGUA - FORNECIMENTO E INSTALAÇÃO. AF_12/2014</t>
  </si>
  <si>
    <t>15,89</t>
  </si>
  <si>
    <t>TÊ DE REDUÇÃO, PVC, SOLDÁVEL, DN 25MM X 20MM, INSTALADO EM RAMAL OU SUB-RAMAL DE ÁGUA - FORNECIMENTO E INSTALAÇÃO. AF_12/2014</t>
  </si>
  <si>
    <t>10,94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</si>
  <si>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</si>
  <si>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</si>
  <si>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</si>
  <si>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</si>
  <si>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</si>
  <si>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</si>
  <si>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</si>
  <si>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</si>
  <si>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</si>
  <si>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5,33</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</si>
  <si>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</si>
  <si>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</si>
  <si>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</si>
  <si>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6,97</t>
  </si>
  <si>
    <t>JOELHO 90 GRAUS, PVC, SOLDÁVEL, DN 32MM, INSTALADO EM RAMAL DE DISTRIBUIÇÃO DE ÁGUA - FORNECIMENTO E INSTALAÇÃO. AF_12/2014</t>
  </si>
  <si>
    <t>6,89</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</si>
  <si>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</si>
  <si>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</si>
  <si>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</si>
  <si>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</si>
  <si>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</si>
  <si>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</si>
  <si>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</si>
  <si>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7,18</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</si>
  <si>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</si>
  <si>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</si>
  <si>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</si>
  <si>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</si>
  <si>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3,80</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</si>
  <si>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</si>
  <si>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</si>
  <si>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</si>
  <si>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9,13</t>
  </si>
  <si>
    <t>UNIÃO, PVC, SOLDÁVEL, DN 25MM, INSTALADO EM RAMAL DE DISTRIBUIÇÃO DE ÁGUA - FORNECIMENTO E INSTALAÇÃO. AF_12/2014</t>
  </si>
  <si>
    <t>11,06</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</si>
  <si>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</si>
  <si>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</si>
  <si>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</si>
  <si>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</si>
  <si>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25,70</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</si>
  <si>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</si>
  <si>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</si>
  <si>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</si>
  <si>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16,93</t>
  </si>
  <si>
    <t>ADAPTADOR CURTO COM BOLSA E ROSCA PARA REGISTRO, PVC, SOLDÁVEL, DN 32MM X 1, INSTALADO EM RAMAL DE DISTRIBUIÇÃO DE ÁGUA - FORNECIMENTO E INSTALAÇÃO. AF_12/2014</t>
  </si>
  <si>
    <t>5,50</t>
  </si>
  <si>
    <t>CURVA DE TRANSPOSIÇÃO, PVC, SOLDÁVEL, DN 32MM, INSTALADO EM RAMAL DE DISTRIBUIÇÃO DE ÁGUA   FORNECIMENTO E INSTALAÇÃO. AF_12/2014</t>
  </si>
  <si>
    <t>TE, PVC, SOLDÁVEL, DN 20MM, INSTALADO EM RAMAL DE DISTRIBUIÇÃO DE ÁGUA - FORNECIMENTO E INSTALAÇÃO. AF_12/2014</t>
  </si>
  <si>
    <t>5,51</t>
  </si>
  <si>
    <t>TÊ SOLDÁVEL E COM ROSCA NA BOLSA CENTRAL, PVC, SOLDÁVEL, DN 20MM X 1/2, INSTALADO EM RAMAL DE DISTRIBUIÇÃO DE ÁGUA - FORNECIMENTO E INSTALAÇÃO. AF_12/2014</t>
  </si>
  <si>
    <t>7,32</t>
  </si>
  <si>
    <t>TE, PVC, SOLDÁVEL, DN 25MM, INSTALADO EM RAMAL DE DISTRIBUIÇÃO DE ÁGUA - FORNECIMENTO E INSTALAÇÃO. AF_12/2014</t>
  </si>
  <si>
    <t>6,70</t>
  </si>
  <si>
    <t>TÊ COM BUCHA DE LATÃO NA BOLSA CENTRAL, PVC, SOLDÁVEL, DN 25MM X 1/2, INSTALADO EM RAMAL DE DISTRIBUIÇÃO DE ÁGUA - FORNECIMENTO E INSTALAÇÃO. AF_12/2014</t>
  </si>
  <si>
    <t>13,45</t>
  </si>
  <si>
    <t>TÊ DE REDUÇÃO, PVC, SOLDÁVEL, DN 25MM X 20MM, INSTALADO EM RAMAL DE DISTRIBUIÇÃO DE ÁGUA - FORNECIMENTO E INSTALAÇÃO. AF_12/2014</t>
  </si>
  <si>
    <t>8,50</t>
  </si>
  <si>
    <t>TE, PVC, SOLDÁVEL, DN 32MM, INSTALADO EM RAMAL DE DISTRIBUIÇÃO DE ÁGUA - FORNECIMENTO E INSTALAÇÃO. AF_12/2014</t>
  </si>
  <si>
    <t>10,67</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</si>
  <si>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</si>
  <si>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</si>
  <si>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12,46</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</si>
  <si>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</si>
  <si>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</si>
  <si>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</si>
  <si>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5,81</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</si>
  <si>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</si>
  <si>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</si>
  <si>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</si>
  <si>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</si>
  <si>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10,14</t>
  </si>
  <si>
    <t>CURVA 45 GRAUS, PVC, SOLDÁVEL, DN 32MM, INSTALADO EM PRUMADA DE ÁGUA - FORNECIMENTO E INSTALAÇÃO. AF_12/2014</t>
  </si>
  <si>
    <t>7,36</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</si>
  <si>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</si>
  <si>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</si>
  <si>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</si>
  <si>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</si>
  <si>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10,56</t>
  </si>
  <si>
    <t>JOELHO 90 GRAUS, PVC, SOLDÁVEL, DN 50MM, INSTALADO EM PRUMADA DE ÁGUA - FORNECIMENTO E INSTALAÇÃO. AF_12/2014</t>
  </si>
  <si>
    <t>11,67</t>
  </si>
  <si>
    <t>JOELHO 45 GRAUS, PVC, SOLDÁVEL, DN 50MM, INSTALADO EM PRUMADA DE ÁGUA - FORNECIMENTO E INSTALAÇÃO. AF_12/2014</t>
  </si>
  <si>
    <t>13,25</t>
  </si>
  <si>
    <t>CURVA 90 GRAUS, PVC, SOLDÁVEL, DN 50MM, INSTALADO EM PRUMADA DE ÁGUA - FORNECIMENTO E INSTALAÇÃO. AF_12/2014</t>
  </si>
  <si>
    <t>CURVA 45 GRAUS, PVC, SOLDÁVEL, DN 50MM, INSTALADO EM PRUMADA DE ÁGUA - FORNECIMENTO E INSTALAÇÃO. AF_12/2014</t>
  </si>
  <si>
    <t>17,66</t>
  </si>
  <si>
    <t>JOELHO 90 GRAUS, PVC, SOLDÁVEL, DN 60MM, INSTALADO EM PRUMADA DE ÁGUA - FORNECIMENTO E INSTALAÇÃO. AF_12/2014</t>
  </si>
  <si>
    <t>JOELHO 45 GRAUS, PVC, SOLDÁVEL, DN 60MM, INSTALADO EM PRUMADA DE ÁGUA - FORNECIMENTO E INSTALAÇÃO. AF_12/2014</t>
  </si>
  <si>
    <t>34,00</t>
  </si>
  <si>
    <t>CURVA 90 GRAUS, PVC, SOLDÁVEL, DN 60MM, INSTALADO EM PRUMADA DE ÁGUA - FORNECIMENTO E INSTALAÇÃO. AF_12/2014</t>
  </si>
  <si>
    <t>CURVA 45 GRAUS, PVC, SOLDÁVEL, DN 60MM, INSTALADO EM PRUMADA DE ÁGUA - FORNECIMENTO E INSTALAÇÃO. AF_12/2014</t>
  </si>
  <si>
    <t>27,43</t>
  </si>
  <si>
    <t>JOELHO 90 GRAUS, PVC, SOLDÁVEL, DN 75MM, INSTALADO EM PRUMADA DE ÁGUA - FORNECIMENTO E INSTALAÇÃO. AF_12/2014</t>
  </si>
  <si>
    <t>JOELHO 90 GRAUS, PVC, SERIE R, ÁGUA PLUVIAL, DN 40 MM, JUNTA SOLDÁVEL, FORNECIDO E INSTALADO EM RAMAL DE ENCAMINHAMENTO. AF_12/2014</t>
  </si>
  <si>
    <t>8,74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</si>
  <si>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</si>
  <si>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</si>
  <si>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</si>
  <si>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</si>
  <si>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12,75</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</si>
  <si>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</si>
  <si>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</si>
  <si>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</si>
  <si>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</si>
  <si>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</si>
  <si>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</si>
  <si>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</si>
  <si>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</si>
  <si>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</si>
  <si>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</si>
  <si>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</si>
  <si>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</si>
  <si>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</si>
  <si>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</si>
  <si>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5,76</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</si>
  <si>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</si>
  <si>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</si>
  <si>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</si>
  <si>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</si>
  <si>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</si>
  <si>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</si>
  <si>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</si>
  <si>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4,90</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</si>
  <si>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</si>
  <si>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</si>
  <si>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</si>
  <si>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</si>
  <si>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</si>
  <si>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18,00</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</si>
  <si>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</si>
  <si>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</si>
  <si>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</si>
  <si>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</si>
  <si>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</si>
  <si>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</si>
  <si>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4,81</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</si>
  <si>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</si>
  <si>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</si>
  <si>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</si>
  <si>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</si>
  <si>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</si>
  <si>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7,49</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</si>
  <si>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</si>
  <si>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</si>
  <si>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</si>
  <si>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</si>
  <si>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</si>
  <si>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</si>
  <si>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47,59</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</si>
  <si>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</si>
  <si>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</si>
  <si>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</si>
  <si>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</si>
  <si>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</si>
  <si>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</si>
  <si>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</si>
  <si>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</si>
  <si>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</si>
  <si>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112,61</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</si>
  <si>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</si>
  <si>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</si>
  <si>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</si>
  <si>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9,93</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</si>
  <si>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</si>
  <si>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</si>
  <si>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</si>
  <si>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32,13</t>
  </si>
  <si>
    <t>JOELHO 90 GRAUS, PVC, SERIE R, ÁGUA PLUVIAL, DN 100 MM, JUNTA ELÁSTICA, FORNECIDO E INSTALADO EM CONDUTORES VERTICAIS DE ÁGUAS PLUVIAIS. AF_12/2014</t>
  </si>
  <si>
    <t>36,45</t>
  </si>
  <si>
    <t>JOELHO 45 GRAUS, PVC, SERIE R, ÁGUA PLUVIAL, DN 100 MM, JUNTA ELÁSTICA, FORNECIDO E INSTALADO EM CONDUTORES VERTICAIS DE ÁGUAS PLUVIAIS. AF_12/2014</t>
  </si>
  <si>
    <t>29,47</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</si>
  <si>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</si>
  <si>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</si>
  <si>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</si>
  <si>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</si>
  <si>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</si>
  <si>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</si>
  <si>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</si>
  <si>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</si>
  <si>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</si>
  <si>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9,54</t>
  </si>
  <si>
    <t>LUVA, PVC, SOLDÁVEL, DN 60MM, INSTALADO EM PRUMADA DE ÁGUA - FORNECIMENTO E INSTALAÇÃO. AF_12/2014</t>
  </si>
  <si>
    <t>17,89</t>
  </si>
  <si>
    <t>LUVA DE CORRER, PVC, SOLDÁVEL, DN 60MM, INSTALADO EM PRUMADA DE ÁGUA   FORNECIMENTO E INSTALAÇÃO. AF_12/2014</t>
  </si>
  <si>
    <t>LUVA SIMPLES, PVC, SERIE R, ÁGUA PLUVIAL, DN 75 MM, JUNTA ELÁSTICA, FORNECIDO E INSTALADO EM CONDUTORES VERTICAIS DE ÁGUAS PLUVIAIS. AF_12/2014</t>
  </si>
  <si>
    <t>17,11</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</si>
  <si>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</si>
  <si>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</si>
  <si>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</si>
  <si>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</si>
  <si>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</si>
  <si>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</si>
  <si>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</si>
  <si>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</si>
  <si>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</si>
  <si>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</si>
  <si>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</si>
  <si>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</si>
  <si>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</si>
  <si>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7,27</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</si>
  <si>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</si>
  <si>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</si>
  <si>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</si>
  <si>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11,07</t>
  </si>
  <si>
    <t>TE, PVC, SOLDÁVEL, DN 40MM, INSTALADO EM PRUMADA DE ÁGUA - FORNECIMENTO E INSTALAÇÃO. AF_12/2014</t>
  </si>
  <si>
    <t>14,99</t>
  </si>
  <si>
    <t>TÊ DE REDUÇÃO, PVC, SOLDÁVEL, DN 40MM X 32MM, INSTALADO EM PRUMADA DE ÁGUA - FORNECIMENTO E INSTALAÇÃO. AF_12/2014</t>
  </si>
  <si>
    <t>TE, PVC, SOLDÁVEL, DN 50MM, INSTALADO EM PRUMADA DE ÁGUA - FORNECIMENTO E INSTALAÇÃO. AF_12/2014</t>
  </si>
  <si>
    <t>18,39</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</si>
  <si>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</si>
  <si>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</si>
  <si>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</si>
  <si>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</si>
  <si>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</si>
  <si>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62,45</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</si>
  <si>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</si>
  <si>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</si>
  <si>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</si>
  <si>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</si>
  <si>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</si>
  <si>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DE TRANSIÇÃO, 90 GRAUS, CPVC, SOLDÁVEL, DN 15MM X 1/2",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</si>
  <si>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</si>
  <si>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</si>
  <si>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13,87</t>
  </si>
  <si>
    <t>CURVA 90 GRAUS, CPVC, SOLDÁVEL, DN 22MM, INSTALADO EM RAMAL OU SUB-RAMAL DE ÁGUA - FORNECIMENTO E INSTALAÇÃO. AF_12/2014</t>
  </si>
  <si>
    <t>JOELHO DE TRANSIÇÃO, 90 GRAUS, CPVC, SOLDÁVEL, DN 22MM X 1/2", INSTALADO EM RAMAL OU SUB-RAMAL DE ÁGUA - FORNECIMENTO E INSTALAÇÃO. AF_12/2014</t>
  </si>
  <si>
    <t>JOELHO DE TRANSIÇÃO, 90 GRAUS, CPVC, SOLDÁVEL, DN 22MM X 3/4", INSTALADO EM RAMAL OU SUB-RAMAL DE ÁGUA - FORNECIMENTO E INSTALAÇÃO. AF_12/2014</t>
  </si>
  <si>
    <t>28,51</t>
  </si>
  <si>
    <t>JOELHO 90 GRAUS, CPVC, SOLDÁVEL, DN 28MM, INSTALADO EM RAMAL OU SUB-RAMAL DE ÁGUA - FORNECIMENTO E INSTALAÇÃO. AF_12/2014</t>
  </si>
  <si>
    <t>19,24</t>
  </si>
  <si>
    <t>JOELHO 45 GRAUS, CPVC, SOLDÁVEL, DN 28MM, INSTALADO EM RAMAL OU SUB-RAMAL DE ÁGUA  FORNECIMENTO E INSTALAÇÃO. AF_12/2014</t>
  </si>
  <si>
    <t>18,74</t>
  </si>
  <si>
    <t>CURVA 90 GRAUS, CPVC, SOLDÁVEL, DN 28MM, INSTALADO EM RAMAL OU SUB-RAMAL DE ÁGUA  FORNECIMENTO E INSTALAÇÃO. AF_12/2014</t>
  </si>
  <si>
    <t>21,07</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</si>
  <si>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</si>
  <si>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</si>
  <si>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</si>
  <si>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</si>
  <si>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</si>
  <si>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</si>
  <si>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17,74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</si>
  <si>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</si>
  <si>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</si>
  <si>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</si>
  <si>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11,62</t>
  </si>
  <si>
    <t>LUVA, CPVC, SOLDÁVEL, DN 22MM, INSTALADO EM RAMAL OU SUB-RAMAL DE ÁGUA  FORNECIMENTO E INSTALAÇÃO. AF_12/2014</t>
  </si>
  <si>
    <t>7,88</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</si>
  <si>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</si>
  <si>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</si>
  <si>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</si>
  <si>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</si>
  <si>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</si>
  <si>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</si>
  <si>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</si>
  <si>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</si>
  <si>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</si>
  <si>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</si>
  <si>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</si>
  <si>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</si>
  <si>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</si>
  <si>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</si>
  <si>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20,95</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</si>
  <si>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</si>
  <si>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</si>
  <si>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32,08</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</si>
  <si>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</si>
  <si>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</si>
  <si>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</si>
  <si>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</si>
  <si>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</si>
  <si>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98,77</t>
  </si>
  <si>
    <t>LUVA, CPVC, SOLDÁVEL, DN 35MM, INSTALADO EM RAMAL OU SUB-RAMAL DE ÁGUA  FORNECIMENTO E INSTALAÇÃO. AF_12/2014</t>
  </si>
  <si>
    <t>20,04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</si>
  <si>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</si>
  <si>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</si>
  <si>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</si>
  <si>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</si>
  <si>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</si>
  <si>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</si>
  <si>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</si>
  <si>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</si>
  <si>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</si>
  <si>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</si>
  <si>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</si>
  <si>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</si>
  <si>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18,86</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</si>
  <si>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</si>
  <si>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</si>
  <si>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</si>
  <si>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</si>
  <si>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</si>
  <si>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</si>
  <si>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</si>
  <si>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</si>
  <si>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</si>
  <si>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</si>
  <si>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</si>
  <si>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</si>
  <si>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</si>
  <si>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41,63</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</si>
  <si>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</si>
  <si>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</si>
  <si>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</si>
  <si>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DE TRANSIÇÃO, 90 GRAUS, CPVC, SOLDÁVEL, DN 22MM X 1/2", INSTALADO EM RAMAL DE ALIMENTAÇAÕ DE ÁGUA - FORNECIMENTO E INSTALAÇÃO. AF_12/2014</t>
  </si>
  <si>
    <t>23,21</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</si>
  <si>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</si>
  <si>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</si>
  <si>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</si>
  <si>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16,82</t>
  </si>
  <si>
    <t>JOELHO 45 GRAUS, PVC, SERIE NORMAL, ESGOTO PREDIAL, DN 40 MM, JUNTA SOLDÁVEL, FORNECIDO E INSTALADO EM RAMAL DE DESCARGA OU RAMAL DE ESGOTO SANITÁRIO. AF_12/2014</t>
  </si>
  <si>
    <t>6,01</t>
  </si>
  <si>
    <t>CURVA 90 GRAUS, CPVC, SOLDÁVEL, DN 28MM, INSTALADO EM RAMAL DE DISTRIBUIÇÃO DE ÁGUA   FORNECIMENTO E INSTALAÇÃO. AF_12/2014</t>
  </si>
  <si>
    <t>19,15</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</si>
  <si>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</si>
  <si>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</si>
  <si>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</si>
  <si>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</si>
  <si>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</si>
  <si>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</si>
  <si>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15,79</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</si>
  <si>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</si>
  <si>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</si>
  <si>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16,67</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</si>
  <si>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</si>
  <si>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</si>
  <si>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16,26</t>
  </si>
  <si>
    <t>LUVA DE CORRER, CPVC, SOLDÁVEL, DN 22MM, INSTALADO EM RAMAL DE DISTRIBUIÇÃO DE ÁGUA   FORNECIMENTO E INSTALAÇÃO. AF_12/2014</t>
  </si>
  <si>
    <t>14,41</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</si>
  <si>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</si>
  <si>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</si>
  <si>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</si>
  <si>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</si>
  <si>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</si>
  <si>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</si>
  <si>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21,12</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</si>
  <si>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</si>
  <si>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</si>
  <si>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</si>
  <si>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</si>
  <si>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</si>
  <si>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</si>
  <si>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</si>
  <si>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</si>
  <si>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5,32</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</si>
  <si>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</si>
  <si>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</si>
  <si>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</si>
  <si>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</si>
  <si>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</si>
  <si>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30,81</t>
  </si>
  <si>
    <t>CONECTOR, CPVC, SOLDÁVEL, DN 28MM X 1 , INSTALADO EM RAMAL DE DISTRIBUIÇÃO DE ÁGUA   FORNECIMENTO E INSTALAÇÃO. AF_12/2014</t>
  </si>
  <si>
    <t>48,98</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</si>
  <si>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</si>
  <si>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</si>
  <si>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</si>
  <si>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</si>
  <si>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</si>
  <si>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</si>
  <si>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34,40</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</si>
  <si>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</si>
  <si>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</si>
  <si>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</si>
  <si>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</si>
  <si>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19,92</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</si>
  <si>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</si>
  <si>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</si>
  <si>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</si>
  <si>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13,55</t>
  </si>
  <si>
    <t>LUVA DE CORRER, PVC, SERIE NORMAL, ESGOTO PREDIAL, DN 75 MM, JUNTA ELÁSTICA, FORNECIDO E INSTALADO EM RAMAL DE DESCARGA OU RAMAL DE ESGOTO SANITÁRIO. AF_12/2014</t>
  </si>
  <si>
    <t>18,50</t>
  </si>
  <si>
    <t>JOELHO 90 GRAUS, CPVC, SOLDÁVEL, DN 35MM, INSTALADO EM PRUMADA DE ÁGUA  FORNECIMENTO E INSTALAÇÃO. AF_12/2014</t>
  </si>
  <si>
    <t>26,04</t>
  </si>
  <si>
    <t>LUVA SIMPLES, PVC, SERIE NORMAL, ESGOTO PREDIAL, DN 100 MM, JUNTA ELÁSTICA, FORNECIDO E INSTALADO EM RAMAL DE DESCARGA OU RAMAL DE ESGOTO SANITÁRIO. AF_12/2014</t>
  </si>
  <si>
    <t>17,05</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</si>
  <si>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</si>
  <si>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</si>
  <si>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</si>
  <si>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</si>
  <si>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9,74</t>
  </si>
  <si>
    <t>JUNÇÃO SIMPLES, PVC, SERIE NORMAL, ESGOTO PREDIAL, DN 40 MM, JUNTA SOLDÁVEL, FORNECIDO E INSTALADO EM RAMAL DE DESCARGA OU RAMAL DE ESGOTO SANITÁRIO. AF_12/2014</t>
  </si>
  <si>
    <t>9,97</t>
  </si>
  <si>
    <t>TE, PVC, SERIE NORMAL, ESGOTO PREDIAL, DN 50 X 50 MM, JUNTA ELÁSTICA, FORNECIDO E INSTALADO EM RAMAL DE DESCARGA OU RAMAL DE ESGOTO SANITÁRIO. AF_12/2014</t>
  </si>
  <si>
    <t>18,15</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</si>
  <si>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</si>
  <si>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</si>
  <si>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</si>
  <si>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</si>
  <si>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</si>
  <si>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</si>
  <si>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</si>
  <si>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</si>
  <si>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</si>
  <si>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</si>
  <si>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</si>
  <si>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31,72</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</si>
  <si>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</si>
  <si>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</si>
  <si>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41,58</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</si>
  <si>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</si>
  <si>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</si>
  <si>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</si>
  <si>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</si>
  <si>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</si>
  <si>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13,00</t>
  </si>
  <si>
    <t>JOELHO 45 GRAUS, PVC, SERIE NORMAL, ESGOTO PREDIAL, DN 75 MM, JUNTA ELÁSTICA, FORNECIDO E INSTALADO EM PRUMADA DE ESGOTO SANITÁRIO OU VENTILAÇÃO. AF_12/2014</t>
  </si>
  <si>
    <t>13,77</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</si>
  <si>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</si>
  <si>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</si>
  <si>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</si>
  <si>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17,27</t>
  </si>
  <si>
    <t>JOELHO 45 GRAUS, PVC, SERIE NORMAL, ESGOTO PREDIAL, DN 100 MM, JUNTA ELÁSTICA, FORNECIDO E INSTALADO EM PRUMADA DE ESGOTO SANITÁRIO OU VENTILAÇÃO. AF_12/2014</t>
  </si>
  <si>
    <t>17,22</t>
  </si>
  <si>
    <t>CURVA CURTA 90 GRAUS, PVC, SERIE NORMAL, ESGOTO PREDIAL, DN 100 MM, JUNTA ELÁSTICA, FORNECIDO E INSTALADO EM PRUMADA DE ESGOTO SANITÁRIO OU VENTILAÇÃO. AF_12/2014</t>
  </si>
  <si>
    <t>29,14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</si>
  <si>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</si>
  <si>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</si>
  <si>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</si>
  <si>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</si>
  <si>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</si>
  <si>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</si>
  <si>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</si>
  <si>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</si>
  <si>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</si>
  <si>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33,71</t>
  </si>
  <si>
    <t>LUVA SIMPLES, PVC, SERIE NORMAL, ESGOTO PREDIAL, DN 100 MM, JUNTA ELÁSTICA, FORNECIDO E INSTALADO EM PRUMADA DE ESGOTO SANITÁRIO OU VENTILAÇÃO. AF_12/2014</t>
  </si>
  <si>
    <t>14,38</t>
  </si>
  <si>
    <t>LUVA, CPVC, SOLDÁVEL, DN 42MM, INSTALADO EM PRUMADA DE ÁGUA  FORNECIMENTO E INSTALAÇÃO. AF_12/2014</t>
  </si>
  <si>
    <t>23,64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</si>
  <si>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</si>
  <si>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</si>
  <si>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42,25</t>
  </si>
  <si>
    <t>TE, PVC, SERIE NORMAL, ESGOTO PREDIAL, DN 50 X 50 MM, JUNTA ELÁSTICA, FORNECIDO E INSTALADO EM PRUMADA DE ESGOTO SANITÁRIO OU VENTILAÇÃO. AF_12/2014</t>
  </si>
  <si>
    <t>14,89</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</si>
  <si>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</si>
  <si>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</si>
  <si>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</si>
  <si>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</si>
  <si>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</si>
  <si>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</si>
  <si>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</si>
  <si>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</si>
  <si>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</si>
  <si>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</si>
  <si>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</si>
  <si>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</si>
  <si>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</si>
  <si>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</si>
  <si>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</si>
  <si>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</si>
  <si>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</si>
  <si>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</si>
  <si>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</si>
  <si>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</si>
  <si>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</si>
  <si>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</si>
  <si>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</si>
  <si>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</si>
  <si>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</si>
  <si>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</si>
  <si>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74,23</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</si>
  <si>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</si>
  <si>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</si>
  <si>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</si>
  <si>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</si>
  <si>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</si>
  <si>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36,37</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</si>
  <si>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</si>
  <si>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</si>
  <si>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</si>
  <si>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</si>
  <si>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4,04</t>
  </si>
  <si>
    <t>JOELHO 45 GRAUS, PVC, SOLDÁVEL, DN 25MM, INSTALADO EM DRENO DE AR-CONDICIONADO - FORNECIMENTO E INSTALAÇÃO. AF_12/2014</t>
  </si>
  <si>
    <t>LUVA, PVC, SOLDÁVEL, DN 25MM, INSTALADO EM DRENO DE AR-CONDICIONADO - FORNECIMENTO E INSTALAÇÃO. AF_12/2014</t>
  </si>
  <si>
    <t>3,20</t>
  </si>
  <si>
    <t>TE, PVC, SOLDÁVEL, DN 25MM, INSTALADO EM DRENO DE AR-CONDICIONADO - FORNECIMENTO E INSTALAÇÃO. AF_12/2014</t>
  </si>
  <si>
    <t>6,99</t>
  </si>
  <si>
    <t>LUVA COM BUCHA DE LATÃO, PVC, SOLDÁVEL, DN 32MM X 1 , INSTALADO EM RAMAL OU SUB-RAMAL DE ÁGUA   FORNECIMENTO E INSTALAÇÃO. AF_12/2014</t>
  </si>
  <si>
    <t>21,77</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</si>
  <si>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</si>
  <si>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</si>
  <si>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</si>
  <si>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</si>
  <si>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</si>
  <si>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7,10</t>
  </si>
  <si>
    <t>COTOVELO EM COBRE, DN 22 MM, 90 GRAUS, SEM ANEL DE SOLDA, INSTALADO EM PRUMADA   FORNECIMENTO E INSTALAÇÃO. AF_12/2015</t>
  </si>
  <si>
    <t>COTOVELO EM COBRE, DN 28 MM, 90 GRAUS, SEM ANEL DE SOLDA, INSTALADO EM PRUMADA  FORNECIMENTO E INSTALAÇÃO. AF_12/2015</t>
  </si>
  <si>
    <t>19,41</t>
  </si>
  <si>
    <t>COTOVELO EM COBRE, DN 35 MM, 90 GRAUS, SEM ANEL DE SOLDA, INSTALADO EM PRUMADA  FORNECIMENTO E INSTALAÇÃO. AF_12/2015</t>
  </si>
  <si>
    <t>34,36</t>
  </si>
  <si>
    <t>COTOVELO EM COBRE, DN 42 MM, 90 GRAUS, SEM ANEL DE SOLDA, INSTALADO EM PRUMADA  FORNECIMENTO E INSTALAÇÃO. AF_12/2015</t>
  </si>
  <si>
    <t>52,41</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</si>
  <si>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</si>
  <si>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</si>
  <si>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</si>
  <si>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</si>
  <si>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</si>
  <si>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22,37</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</si>
  <si>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</si>
  <si>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</si>
  <si>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</si>
  <si>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</si>
  <si>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</si>
  <si>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</si>
  <si>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</si>
  <si>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64,94</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</si>
  <si>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</si>
  <si>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</si>
  <si>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</si>
  <si>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8,55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</si>
  <si>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</si>
  <si>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</si>
  <si>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21,25</t>
  </si>
  <si>
    <t>LUVA EM COBRE, DN 15 MM, SEM ANEL DE SOLDA, INSTALADO EM RAMAL DE DISTRIBUIÇÃO  FORNECIMENTO E INSTALAÇÃO. AF_12/2015</t>
  </si>
  <si>
    <t>5,55</t>
  </si>
  <si>
    <t>LUVA EM COBRE, DN 22 MM, SEM ANEL DE SOLDA, INSTALADO EM RAMAL DE DISTRIBUIÇÃO  FORNECIMENTO E INSTALAÇÃO. AF_12/2015</t>
  </si>
  <si>
    <t>LUVA EM COBRE, DN 28 MM, SEM ANEL DE SOLDA, INSTALADO EM RAMAL DE DISTRIBUIÇÃO  FORNECIMENTO E INSTALAÇÃO. AF_12/2015</t>
  </si>
  <si>
    <t>13,15</t>
  </si>
  <si>
    <t>TE EM COBRE, DN 15 MM, SEM ANEL DE SOLDA, INSTALADO EM RAMAL DE DISTRIBUIÇÃO  FORNECIMENTO E INSTALAÇÃO. AF_12/2015</t>
  </si>
  <si>
    <t>11,65</t>
  </si>
  <si>
    <t>TE EM COBRE, DN 22 MM, SEM ANEL DE SOLDA, INSTALADO EM RAMAL DE DISTRIBUIÇÃO  FORNECIMENTO E INSTALAÇÃO. AF_12/2015</t>
  </si>
  <si>
    <t>18,94</t>
  </si>
  <si>
    <t>TE EM COBRE, DN 28 MM, SEM ANEL DE SOLDA, INSTALADO EM RAMAL DE DISTRIBUIÇÃO  FORNECIMENTO E INSTALAÇÃO. AF_12/2015</t>
  </si>
  <si>
    <t>27,19</t>
  </si>
  <si>
    <t>COTOVELO EM COBRE, DN 15 MM, 90 GRAUS, SEM ANEL DE SOLDA, INSTALADO EM RAMAL E SUB-RAMAL  FORNECIMENTO E INSTALAÇÃO. AF_12/2015</t>
  </si>
  <si>
    <t>COTOVELO EM COBRE, DN 22 MM, 90 GRAUS, SEM ANEL DE SOLDA, INSTALADO EM RAMAL E SUB-RAMAL  FORNECIMENTO E INSTALAÇÃO. AF_12/2015</t>
  </si>
  <si>
    <t>16,04</t>
  </si>
  <si>
    <t>COTOVELO EM COBRE, DN 28 MM, 90 GRAUS, SEM ANEL DE SOLDA, INSTALADO EM RAMAL E SUB-RAMAL  FORNECIMENTO E INSTALAÇÃO. AF_12/2015</t>
  </si>
  <si>
    <t>24,32</t>
  </si>
  <si>
    <t>LUVA EM COBRE, DN 15 MM, SEM ANEL DE SOLDA, INSTALADO EM RAMAL E SUB-RAMAL  FORNECIMENTO E INSTALAÇÃO. AF_12/2015</t>
  </si>
  <si>
    <t>LUVA EM COBRE, DN 22 MM, SEM ANEL DE SOLDA, INSTALADO EM RAMAL E SUB-RAMAL  FORNECIMENTO E INSTALAÇÃO. AF_12/2015</t>
  </si>
  <si>
    <t>9,53</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</si>
  <si>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</si>
  <si>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</si>
  <si>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</si>
  <si>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21,21</t>
  </si>
  <si>
    <t>TE EM COBRE, DN 28 MM, SEM ANEL DE SOLDA, INSTALADO EM RAMAL E SUB-RAMAL  FORNECIMENTO E INSTALAÇÃO. AF_12/2015</t>
  </si>
  <si>
    <t>31,26</t>
  </si>
  <si>
    <t>NIPLE, EM FERRO GALVANIZADO, DN 50 (2"), CONEXÃO ROSQUEADA, INSTALADO EM PRUMADAS - FORNECIMENTO E INSTALAÇÃO. AF_10/2020</t>
  </si>
  <si>
    <t>LUVA, EM FERRO GALVANIZADO, DN 50 (2"), CONEXÃO ROSQUEADA, INSTALADO EM PRUMADAS - FORNECIMENTO E INSTALAÇÃO. AF_10/2020</t>
  </si>
  <si>
    <t>NIPLE, EM FERRO GALVANIZADO, DN 65 (2 1/2"), CONEXÃO ROSQUEADA, INSTALADO EM PRUMADAS - FORNECIMENTO E INSTALAÇÃO. AF_10/2020</t>
  </si>
  <si>
    <t>LUVA, EM FERRO GALVANIZADO, DN 65 (2 1/2"), CONEXÃO ROSQUEADA, INSTALADO EM PRUMADAS - FORNECIMENTO E INSTALAÇÃO. AF_10/2020</t>
  </si>
  <si>
    <t>NIPLE, EM FERRO GALVANIZADO, DN 80 (3"), CONEXÃO ROSQUEADA, INSTALADO EM PRUMADAS - FORNECIMENTO E INSTALAÇÃO. AF_10/2020</t>
  </si>
  <si>
    <t>LUVA, EM FERRO GALVANIZADO, DN 80 (3"), CONEXÃO ROSQUEADA, INSTALADO EM PRUMADAS - FORNECIMENTO E INSTALAÇÃO. AF_10/2020</t>
  </si>
  <si>
    <t>JOELHO 45 GRAUS, EM FERRO GALVANIZADO, DN 50 (2"), CONEXÃO ROSQUEADA, INSTALADO EM PRUMADAS - FORNECIMENTO E INSTALAÇÃO. AF_10/2020</t>
  </si>
  <si>
    <t>JOELHO 90 GRAUS, EM FERRO GALVANIZADO, DN 50 (2"), CONEXÃO ROSQUEADA, INSTALADO EM PRUMADAS - FORNECIMENTO E INSTALAÇÃO. AF_10/2020</t>
  </si>
  <si>
    <t>59,59</t>
  </si>
  <si>
    <t>JOELHO 45 GRAUS, EM FERRO GALVANIZADO, DN 65 (2 1/2"), CONEXÃO ROSQUEADA, INSTALADO EM PRUMADAS - FORNECIMENTO E INSTALAÇÃO. AF_10/2020</t>
  </si>
  <si>
    <t>JOELHO 90 GRAUS, EM FERRO GALVANIZADO, DN 65 (2 1/2"), CONEXÃO ROSQUEADA, INSTALADO EM PRUMADAS - FORNECIMENTO E INSTALAÇÃO. AF_10/2020</t>
  </si>
  <si>
    <t>JOELHO 45 GRAUS, EM FERRO GALVANIZADO, DN 80 (3"), CONEXÃO ROSQUEADA, INSTALADO EM PRUMADAS - FORNECIMENTO E INSTALAÇÃO. AF_10/2020</t>
  </si>
  <si>
    <t>JOELHO 90 GRAUS, EM FERRO GALVANIZADO, DN 80 (3"), CONEXÃO ROSQUEADA, INSTALADO EM PRUMADAS - FORNECIMENTO E INSTALAÇÃO. AF_10/2020</t>
  </si>
  <si>
    <t>TÊ, EM FERRO GALVANIZADO, DN 50 (2"), CONEXÃO ROSQUEADA, INSTALADO EM PRUMADAS - FORNECIMENTO E INSTALAÇÃO. AF_10/2020</t>
  </si>
  <si>
    <t>TÊ, EM FERRO GALVANIZADO, DN 65 (2 1/2"), CONEXÃO ROSQUEADA, INSTALADO EM PRUMADAS - FORNECIMENTO E INSTALAÇÃO. AF_10/2020</t>
  </si>
  <si>
    <t>TÊ, EM FERRO GALVANIZADO, DN 80 (3"), CONEXÃO ROSQUEADA, INSTALADO EM PRUMADAS - FORNECIMENTO E INSTALAÇÃO. AF_10/2020</t>
  </si>
  <si>
    <t>NIPLE, EM FERRO GALVANIZADO, DN 25 (1"), CONEXÃO ROSQUEADA, INSTALADO EM REDE DE ALIMENTAÇÃO PARA HIDRANTE - FORNECIMENTO E INSTALAÇÃO. AF_10/2020</t>
  </si>
  <si>
    <t>LUVA, EM FERRO GALVANIZADO, DN 25 (1"), CONEXÃO ROSQUEADA, INSTALADO EM REDE DE ALIMENTAÇÃO PARA HIDRANTE - FORNECIMENTO E INSTALAÇÃO. AF_10/2020</t>
  </si>
  <si>
    <t>22,96</t>
  </si>
  <si>
    <t>NIPLE, EM FERRO GALVANIZADO, DN 32 (1 1/4"), CONEXÃO ROSQUEADA, INSTALADO EM REDE DE ALIMENTAÇÃO PARA HIDRANTE - FORNECIMENTO E INSTALAÇÃO. AF_10/2020</t>
  </si>
  <si>
    <t>LUVA, EM FERRO GALVANIZADO, DN 32 (1 1/4"), CONEXÃO ROSQUEADA, INSTALADO EM REDE DE ALIMENTAÇÃO PARA HIDRANTE - FORNECIMENTO E INSTALAÇÃO. AF_10/2020</t>
  </si>
  <si>
    <t>27,57</t>
  </si>
  <si>
    <t>NIPLE, EM FERRO GALVANIZADO, DN 40 (1 1/2"),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</si>
  <si>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</si>
  <si>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</si>
  <si>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</si>
  <si>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65 (2 1/2"), CONEXÃO ROSQUEADA, INSTALADO EM REDE DE ALIMENTAÇÃO PARA HIDRANTE - FORNECIMENTO E INSTALAÇÃO. AF_10/2020</t>
  </si>
  <si>
    <t>55,28</t>
  </si>
  <si>
    <t>LUVA, EM FERRO GALVANIZADO, DN 65 (2 1/2"),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</si>
  <si>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</si>
  <si>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80 (3"), CONEXÃO ROSQUEADA, INSTALADO EM REDE DE ALIMENTAÇÃO PARA HIDRANTE - FORNECIMENTO E INSTALAÇÃO. AF_10/2020</t>
  </si>
  <si>
    <t>JOELHO 45 GRAUS, EM FERRO GALVANIZADO, DN 25 (1"),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</si>
  <si>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</si>
  <si>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</si>
  <si>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</si>
  <si>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</si>
  <si>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</si>
  <si>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</si>
  <si>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50 (2"), CONEXÃO ROSQUEADA, INSTALADO EM REDE DE ALIMENTAÇÃO PARA HIDRANTE - FORNECIMENTO E INSTALAÇÃO. AF_10/2020</t>
  </si>
  <si>
    <t>59,54</t>
  </si>
  <si>
    <t>JOELHO 45 GRAUS, EM FERRO GALVANIZADO, DN 65 (2 1/2"), CONEXÃO ROSQUEADA,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</si>
  <si>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</si>
  <si>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</si>
  <si>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CONEXÃO ROSQUEADA, DN 80 (3"), INSTALADO EM REDE DE ALIMENTAÇÃO PARA HIDRANTE - FORNECIMENTO E INSTALAÇÃO. AF_10/2020</t>
  </si>
  <si>
    <t>TÊ, EM FERRO GALVANIZADO, CONEXÃO ROSQUEADA, DN 25 (1"),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</si>
  <si>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</si>
  <si>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</si>
  <si>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</si>
  <si>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</si>
  <si>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80 (3"), INSTALADO EM REDE DE ALIMENTAÇÃO PARA HIDRANTE - FORNECIMENTO E INSTALAÇÃO. AF_10/2020</t>
  </si>
  <si>
    <t>NIPLE, EM FERRO GALVANIZADO, CONEXÃO ROSQUEADA, DN 25 (1"), INSTALADO EM REDE DE ALIMENTAÇÃO PARA SPRINKLER - FORNECIMENTO E INSTALAÇÃO. AF_10/2020</t>
  </si>
  <si>
    <t>LUVA, EM FERRO GALVANIZADO, CONEXÃO ROSQUEADA, DN 25 (1"), INSTALADO EM REDE DE ALIMENTAÇÃO PARA SPRINKLER - FORNECIMENTO E INSTALAÇÃO. AF_10/2020</t>
  </si>
  <si>
    <t>17,37</t>
  </si>
  <si>
    <t>NIPLE, EM FERRO GALVANIZADO, CONEXÃO ROSQUEADA, DN 32 (1 1/4"), INSTALADO EM REDE DE ALIMENTAÇÃO PARA SPRINKLER - FORNECIMENTO E INSTALAÇÃO. AF_10/2020</t>
  </si>
  <si>
    <t>20,16</t>
  </si>
  <si>
    <t>LUVA, EM FERRO GALVANIZADO, CONEXÃO ROSQUEADA, DN 32 (1 1/4"),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</si>
  <si>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</si>
  <si>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40 (1 1/2"), INSTALADO EM REDE DE ALIMENTAÇÃO PARA SPRINKLER - FORNECIMENTO E INSTALAÇÃO. AF_10/2020</t>
  </si>
  <si>
    <t>24,41</t>
  </si>
  <si>
    <t>NIPLE, EM FERRO GALVANIZADO, CONEXÃO ROSQUEADA, DN 50 (2"), INSTALADO EM REDE DE ALIMENTAÇÃO PARA SPRINKLER - FORNECIMENTO E INSTALAÇÃO. AF_10/2020</t>
  </si>
  <si>
    <t>32,71</t>
  </si>
  <si>
    <t>LUVA, EM FERRO GALVANIZADO, CONEXÃO ROSQUEADA, DN 50 (2"),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</si>
  <si>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</si>
  <si>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</si>
  <si>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</si>
  <si>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80 (3"), INSTALADO EM REDE DE ALIMENTAÇÃO PARA SPRINKLER - FORNECIMENTO E INSTALAÇÃO. AF_10/2020</t>
  </si>
  <si>
    <t>JOELHO 45 GRAUS, EM FERRO GALVANIZADO, CONEXÃO ROSQUEADA, DN 25 (1"), INSTALADO EM REDE DE ALIMENTAÇÃO PARA SPRINKLER - FORNECIMENTO E INSTALAÇÃO. AF_10/2020</t>
  </si>
  <si>
    <t>24,62</t>
  </si>
  <si>
    <t>JOELHO 90 GRAUS, EM FERRO GALVANIZADO, CONEXÃO ROSQUEADA, DN 25 (1"),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</si>
  <si>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</si>
  <si>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32 (1 1/4"), INSTALADO EM REDE DE ALIMENTAÇÃO PARA SPRINKLER - FORNECIMENTO E INSTALAÇÃO. AF_10/2020</t>
  </si>
  <si>
    <t>29,37</t>
  </si>
  <si>
    <t>JOELHO 45 GRAUS, EM FERRO GALVANIZADO, CONEXÃO ROSQUEADA, DN 40 (1 1/2"), INSTALADO EM REDE DE ALIMENTAÇÃO PARA SPRINKLER - FORNECIMENTO E INSTALAÇÃO. AF_10/2020</t>
  </si>
  <si>
    <t>37,23</t>
  </si>
  <si>
    <t>JOELHO 90 GRAUS, EM FERRO GALVANIZADO, CONEXÃO ROSQUEADA, DN 40 (1 1/2"),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</si>
  <si>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</si>
  <si>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</si>
  <si>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</si>
  <si>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</si>
  <si>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</si>
  <si>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80 (3"), INSTALADO EM REDE DE ALIMENTAÇÃO PARA SPRINKLER - FORNECIMENTO E INSTALAÇÃO. AF_10/2020</t>
  </si>
  <si>
    <t>TÊ, EM FERRO GALVANIZADO, CONEXÃO ROSQUEADA, DN 25 (1"),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</si>
  <si>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</si>
  <si>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</si>
  <si>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</si>
  <si>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</si>
  <si>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80 (3"), INSTALADO EM REDE DE ALIMENTAÇÃO PARA SPRINKLER - FORNECIMENTO E INSTALAÇÃO. AF_10/2020</t>
  </si>
  <si>
    <t>129,88</t>
  </si>
  <si>
    <t>NIPLE, EM FERRO GALVANIZADO, CONEXÃO ROSQUEADA, DN 15 (1/2"), INSTALADO EM RAMAIS E SUB-RAMAIS DE GÁS - FORNECIMENTO E INSTALAÇÃO. AF_10/2020</t>
  </si>
  <si>
    <t>LUVA, EM FERRO GALVANIZADO, CONEXÃO ROSQUEADA, DN 15 (1/2"), INSTALADO EM RAMAIS E SUB-RAMAIS DE GÁS - FORNECIMENTO E INSTALAÇÃO. AF_10/2020</t>
  </si>
  <si>
    <t>NIPLE, EM FERRO GALVANIZADO, CONEXÃO ROSQUEADA, DN 20 (3/4"), INSTALADO EM RAMAIS E SUB-RAMAIS DE GÁS - FORNECIMENTO E INSTALAÇÃO. AF_10/2020</t>
  </si>
  <si>
    <t>LUVA, EM FERRO GALVANIZADO, CONEXÃO ROSQUEADA, DN 20 (3/4"), INSTALADO EM RAMAIS E SUB-RAMAIS DE GÁS - FORNECIMENTO E INSTALAÇÃO. AF_10/2020</t>
  </si>
  <si>
    <t>14,07</t>
  </si>
  <si>
    <t>NIPLE, EM FERRO GALVANIZADO, CONEXÃO ROSQUEADA, DN 25 (1"), INSTALADO EM RAMAIS E SUB-RAMAIS DE GÁS - FORNECIMENTO E INSTALAÇÃO. AF_10/2020</t>
  </si>
  <si>
    <t>21,59</t>
  </si>
  <si>
    <t>LUVA, EM FERRO GALVANIZADO, CONEXÃO ROSQUEADA, DN 25 (1"), INSTALADO EM RAMAIS E SUB-RAMAIS DE GÁS - FORNECIMENTO E INSTALAÇÃO. AF_10/2020</t>
  </si>
  <si>
    <t>22,72</t>
  </si>
  <si>
    <t>JOELHO 45 GRAUS, EM FERRO GALVANIZADO, CONEXÃO ROSQUEADA, DN 15 (1/2"),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</si>
  <si>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</si>
  <si>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</si>
  <si>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20 (3/4"), INSTALADO EM RAMAIS E SUB-RAMAIS DE GÁS - FORNECIMENTO E INSTALAÇÃO. AF_10/2020</t>
  </si>
  <si>
    <t>19,73</t>
  </si>
  <si>
    <t>JOELHO 45 GRAUS, EM FERRO GALVANIZADO, CONEXÃO ROSQUEADA, DN 25 (1"), INSTALADO EM RAMAIS E SUB-RAMAIS DE GÁS - FORNECIMENTO E INSTALAÇÃO. AF_10/2020</t>
  </si>
  <si>
    <t>JOELHO 90 GRAUS, EM FERRO GALVANIZADO, CONEXÃO ROSQUEADA, DN 25 (1"), INSTALADO EM RAMAIS E SUB-RAMAIS DE GÁS - FORNECIMENTO E INSTALAÇÃO. AF_10/2020</t>
  </si>
  <si>
    <t>TÊ, EM FERRO GALVANIZADO, CONEXÃO ROSQUEADA, DN 15 (1/2"), INSTALADO EM RAMAIS E SUB-RAMAIS DE GÁS - FORNECIMENTO E INSTALAÇÃO. AF_10/2020</t>
  </si>
  <si>
    <t>TÊ, EM FERRO GALVANIZADO, CONEXÃO ROSQUEADA, DN 20 (3/4"), INSTALADO EM RAMAIS E SUB-RAMAIS DE GÁS - FORNECIMENTO E INSTALAÇÃO. AF_10/2020</t>
  </si>
  <si>
    <t>TÊ, EM FERRO GALVANIZADO, CONEXÃO ROSQUEADA, DN 25 (1"), INSTALADO EM RAMAIS E SUB-RAMAIS DE GÁS - FORNECIMENTO E INSTALAÇÃO. AF_10/2020</t>
  </si>
  <si>
    <t>UNIÃO, EM FERRO GALVANIZADO, DN 50 (2"), CONEXÃO ROSQUEADA, INSTALADO EM PRUMADAS - FORNECIMENTO E INSTALAÇÃO. AF_10/2020</t>
  </si>
  <si>
    <t>UNIÃO, EM FERRO GALVANIZADO, DN 65 (2 1/2"), CONEXÃO ROSQUEADA, INSTALADO EM PRUMADAS - FORNECIMENTO E INSTALAÇÃO. AF_10/2020</t>
  </si>
  <si>
    <t>UNIÃO, EM FERRO GALVANIZADO, DN 80 (3"), CONEXÃO ROSQUEADA, INSTALADO EM PRUMADAS - FORNECIMENTO E INSTALAÇÃO. AF_10/2020</t>
  </si>
  <si>
    <t>UNIÃO, EM FERRO GALVANIZADO, DN 25 (1"),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</si>
  <si>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</si>
  <si>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</si>
  <si>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</si>
  <si>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</si>
  <si>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80 (3"), CONEXÃO ROSQUEADA, INSTALADO EM REDE DE ALIMENTAÇÃO PARA HIDRANTE - FORNECIMENTO E INSTALAÇÃO. AF_10/2020</t>
  </si>
  <si>
    <t>UNIÃO, EM FERRO GALVANIZADO, CONEXÃO ROSQUEADA, DN 25 (1"),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</si>
  <si>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</si>
  <si>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</si>
  <si>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</si>
  <si>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</si>
  <si>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80 (3"), INSTALADO EM REDE DE ALIMENTAÇÃO PARA SPRINKLER - FORNECIMENTO E INSTALAÇÃO. AF_10/2020</t>
  </si>
  <si>
    <t>UNIÃO, EM FERRO GALVANIZADO, CONEXÃO ROSQUEADA, DN 15 (1/2"),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</si>
  <si>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</si>
  <si>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25 (1"), INSTALADO EM RAMAIS E SUB-RAMAIS DE GÁS - FORNECIMENTO E INSTALAÇÃO. AF_10/2020</t>
  </si>
  <si>
    <t>34,83</t>
  </si>
  <si>
    <t>LUVA DE REDUÇÃO, EM FERRO GALVANIZADO, 2" X 1 1/2", CONEXÃO ROSQUEADA, INSTALADO EM PRUMADAS - FORNECIMENTO E INSTALAÇÃO. AF_10/2020</t>
  </si>
  <si>
    <t>LUVA DE REDUÇÃO, EM FERRO GALVANIZADO, 2" X 1 1/4", CONEXÃO ROSQUEADA, INSTALADO EM PRUMADAS - FORNECIMENTO E INSTALAÇÃO. AF_10/2020</t>
  </si>
  <si>
    <t>LUVA DE REDUÇÃO, EM FERRO GALVANIZADO, 2" X 1", CONEXÃO ROSQUEADA, INSTALADO EM PRUMADAS - FORNECIMENTO E INSTALAÇÃO. AF_10/2020</t>
  </si>
  <si>
    <t>LUVA DE REDUÇÃO, EM FERRO GALVANIZADO, 2 1/2" X 1 1/2", CONEXÃO ROSQUEADA, INSTALADO EM PRUMADAS - FORNECIMENTO E INSTALAÇÃO. AF_10/2020</t>
  </si>
  <si>
    <t>LUVA DE REDUÇÃO, EM FERRO GALVANIZADO, 2 1/2" X 2", CONEXÃO ROSQUEADA, INSTALADO EM PRUMADAS - FORNECIMENTO E INSTALAÇÃO. AF_10/2020</t>
  </si>
  <si>
    <t>LUVA DE REDUÇÃO, EM FERRO GALVANIZADO, 3" X 1 1/2", CONEXÃO ROSQUEADA, INSTALADO EM PRUMADAS - FORNECIMENTO E INSTALAÇÃO. AF_10/2020</t>
  </si>
  <si>
    <t>LUVA DE REDUÇÃO, EM FERRO GALVANIZADO, 3" X 2 1/2", CONEXÃO ROSQUEADA, INSTALADO EM PRUMADAS - FORNECIMENTO E INSTALAÇÃO. AF_10/2020</t>
  </si>
  <si>
    <t>LUVA DE REDUÇÃO, EM FERRO GALVANIZADO, 3" X 2", CONEXÃO ROSQUEADA, INSTALADO EM PRUMADAS - FORNECIMENTO E INSTALAÇÃO. AF_10/2020</t>
  </si>
  <si>
    <t>LUVA DE REDUÇÃO, EM FERRO GALVANIZADO, 1" X 1/2", CONEXÃO ROSQUEADA, INSTALADO EM REDE DE ALIMENTAÇÃO PARA HIDRANTE - FORNECIMENTO E INSTALAÇÃO. AF_10/2020</t>
  </si>
  <si>
    <t>LUVA DE REDUÇÃO, EM FERRO GALVANIZADO, 1" X 3/4", CONEXÃO ROSQUEADA, INSTALADO EM REDE DE ALIMENTAÇÃO PARA HIDRANTE - FORNECIMENTO E INSTALAÇÃO. AF_10/2020</t>
  </si>
  <si>
    <t>23,02</t>
  </si>
  <si>
    <t>LUVA DE REDUÇÃO, EM FERRO GALVANIZADO, 1 1/4" X 1", CONEXÃO ROSQUEADA, INSTALADO EM REDE DE ALIMENTAÇÃO PARA HIDRANTE - FORNECIMENTO E INSTALAÇÃO. AF_10/2020</t>
  </si>
  <si>
    <t>28,41</t>
  </si>
  <si>
    <t>LUVA DE REDUÇÃO, EM FERRO GALVANIZADO, 1 1/4" X 1/2",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</si>
  <si>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</si>
  <si>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</si>
  <si>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</si>
  <si>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</si>
  <si>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</si>
  <si>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</si>
  <si>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</si>
  <si>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</si>
  <si>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</si>
  <si>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</si>
  <si>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3" X 2", CONEXÃO ROSQUEADA, INSTALADO EM REDE DE ALIMENTAÇÃO PARA HIDRANTE - FORNECIMENTO E INSTALAÇÃO. AF_10/2020</t>
  </si>
  <si>
    <t>LUVA DE REDUÇÃO, EM FERRO GALVANIZADO, 1" X 1/2", CONEXÃO ROSQUEADA, INSTALADO EM REDE DE ALIMENTAÇÃO PARA SPRINKLER - FORNECIMENTO E INSTALAÇÃO. AF_10/2020</t>
  </si>
  <si>
    <t>LUVA DE REDUÇÃO, EM FERRO GALVANIZADO, 1" X 3/4", CONEXÃO ROSQUEADA, INSTALADO EM REDE DE ALIMENTAÇÃO PARA SPRINKLER - FORNECIMENTO E INSTALAÇÃO. AF_10/2020</t>
  </si>
  <si>
    <t>17,43</t>
  </si>
  <si>
    <t>LUVA DE REDUÇÃO, EM FERRO GALVANIZADO, 1 1/4" X 1",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</si>
  <si>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</si>
  <si>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</si>
  <si>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</si>
  <si>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</si>
  <si>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</si>
  <si>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</si>
  <si>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</si>
  <si>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</si>
  <si>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</si>
  <si>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54,19</t>
  </si>
  <si>
    <t>LUVA DE REDUÇÃO, EM FERRO GALVANIZADO, 2 1/2"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</si>
  <si>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</si>
  <si>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3" X 2", CONEXÃO ROSQUEADA, INSTALADO EM REDE DE ALIMENTAÇÃO PARA SPRINKLER - FORNECIMENTO E INSTALAÇÃO. AF_10/2020</t>
  </si>
  <si>
    <t>LUVA DE REDUÇÃO, EM FERRO GALVANIZADO, 3/4" X 1/2", CONEXÃO ROSQUEADA, INSTALADO EM RAMAIS E SUB-RAMAIS DE GÁS - FORNECIMENTO E INSTALAÇÃO. AF_10/2020</t>
  </si>
  <si>
    <t>LUVA PASSANTE EM COBRE, DN 22 MM, SEM ANEL DE SOLDA, INSTALADO EM PRUMADA  FORNECIMENTO E INSTALAÇÃO. AF_01/2016</t>
  </si>
  <si>
    <t>8,09</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</si>
  <si>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</si>
  <si>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</si>
  <si>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</si>
  <si>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</si>
  <si>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</si>
  <si>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</si>
  <si>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10,35</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</si>
  <si>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</si>
  <si>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</si>
  <si>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</si>
  <si>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</si>
  <si>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22,47</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</si>
  <si>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</si>
  <si>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</si>
  <si>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469,10</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</si>
  <si>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</si>
  <si>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</si>
  <si>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</si>
  <si>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</si>
  <si>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</si>
  <si>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</si>
  <si>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</si>
  <si>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</si>
  <si>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</si>
  <si>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</si>
  <si>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</si>
  <si>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</si>
  <si>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14,71</t>
  </si>
  <si>
    <t>CURVA EM COBRE, DN 22 MM, 45 GRAUS, SEM ANEL DE SOLDA, BOLSA X BOLSA, INSTALADO EM RAMAL DE DISTRIBUIÇÃO  FORNECIMENTO E INSTALAÇÃO. AF_01/2016</t>
  </si>
  <si>
    <t>14,11</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</si>
  <si>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</si>
  <si>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</si>
  <si>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</si>
  <si>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19,98</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</si>
  <si>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</si>
  <si>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</si>
  <si>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</si>
  <si>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16,55</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</si>
  <si>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</si>
  <si>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</si>
  <si>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</si>
  <si>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8,69</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</si>
  <si>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</si>
  <si>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</si>
  <si>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</si>
  <si>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17,15</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</si>
  <si>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</si>
  <si>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</si>
  <si>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</si>
  <si>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</si>
  <si>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</si>
  <si>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</si>
  <si>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</si>
  <si>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</si>
  <si>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</si>
  <si>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8,68</t>
  </si>
  <si>
    <t>COTOVELO EM BRONZE/LATÃO, DN 15 MM X 1/2", 90 GRAUS, SEM ANEL DE SOLDA, BOLSA X ROSCA F, INSTALADO EM RAMAL E SUB-RAMAL  FORNECIMENTO E INSTALAÇÃO. AF_01/2016</t>
  </si>
  <si>
    <t>14,86</t>
  </si>
  <si>
    <t>CURVA EM COBRE, DN 22 MM, 45 GRAUS, SEM ANEL DE SOLDA, BOLSA X BOLSA, INSTALADO EM RAMAL E SUB-RAMAL  FORNECIMENTO E INSTALAÇÃO. AF_01/2016</t>
  </si>
  <si>
    <t>15,83</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</si>
  <si>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</si>
  <si>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</si>
  <si>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</si>
  <si>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21,57</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</si>
  <si>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</si>
  <si>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</si>
  <si>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13,54</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</si>
  <si>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</si>
  <si>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</si>
  <si>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</si>
  <si>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10,48</t>
  </si>
  <si>
    <t>BUCHA DE REDUÇÃO EM COBRE, DN 22 MM X 15 MM, SEM ANEL DE SOLDA, PONTA X BOLSA, INSTALADO EM RAMAL E SUB-RAMAL  FORNECIMENTO E INSTALAÇÃO. AF_01/2016</t>
  </si>
  <si>
    <t>9,83</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</si>
  <si>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</si>
  <si>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</si>
  <si>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</si>
  <si>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</si>
  <si>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</si>
  <si>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</si>
  <si>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24,89</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</si>
  <si>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</si>
  <si>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</si>
  <si>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</si>
  <si>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43,06</t>
  </si>
  <si>
    <t>TE DUPLA CURVA EM BRONZE/LATÃO, DN 3/4" X 22 MM X 3/4", SEM ANEL DE SOLDA, ROSCA F X BOLSA X ROSCA F, INSTALADO EM RAMAL E SUB-RAMAL  FORNECIMENTO E INSTALAÇÃO. AF_01/2016</t>
  </si>
  <si>
    <t>63,64</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</si>
  <si>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</si>
  <si>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</si>
  <si>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19,21</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</si>
  <si>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</si>
  <si>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</si>
  <si>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</si>
  <si>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</si>
  <si>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</si>
  <si>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</si>
  <si>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</si>
  <si>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</si>
  <si>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</si>
  <si>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</si>
  <si>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</si>
  <si>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</si>
  <si>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</si>
  <si>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</si>
  <si>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</si>
  <si>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47,80</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</si>
  <si>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</si>
  <si>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</si>
  <si>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</si>
  <si>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</si>
  <si>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</si>
  <si>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</si>
  <si>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</si>
  <si>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</si>
  <si>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</si>
  <si>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</si>
  <si>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</si>
  <si>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</si>
  <si>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</si>
  <si>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</si>
  <si>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</si>
  <si>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</si>
  <si>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</si>
  <si>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</si>
  <si>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</si>
  <si>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</si>
  <si>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</si>
  <si>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</si>
  <si>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</si>
  <si>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</si>
  <si>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5,96</t>
  </si>
  <si>
    <t>LUVA PVC, SOLDÁVEL, DN 32 MM, INSTALADA EM RESERVAÇÃO DE ÁGUA DE EDIFICAÇÃO QUE POSSUA RESERVATÓRIO DE FIBRA/FIBROCIMENTO   FORNECIMENTO E INSTALAÇÃO. AF_06/2016</t>
  </si>
  <si>
    <t>6,05</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</si>
  <si>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</si>
  <si>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</si>
  <si>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10,40</t>
  </si>
  <si>
    <t>ADAPTADOR CURTO COM BOLSA E ROSCA PARA REGISTRO, PVC, SOLDÁVEL, DN 50 MM X 1 1/2 , INSTALADO EM RESERVAÇÃO DE ÁGUA DE EDIFICAÇÃO QUE POSSUA RESERVATÓRIO DE FIBRA/FIBROCIMENTO   FORNECIMENTO E INSTALAÇÃO. AF_06/2016</t>
  </si>
  <si>
    <t>10,85</t>
  </si>
  <si>
    <t>LUVA, PVC, SOLDÁVEL, DN 50 MM, INSTALADO EM RESERVAÇÃO DE ÁGUA DE EDIFICAÇÃO QUE POSSUA RESERVATÓRIO DE FIBRA/FIBROCIMENTO   FORNECIMENTO E INSTALAÇÃO. AF_06/2016</t>
  </si>
  <si>
    <t>11,01</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</si>
  <si>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</si>
  <si>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</si>
  <si>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</si>
  <si>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28,86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</si>
  <si>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</si>
  <si>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</si>
  <si>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</si>
  <si>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</si>
  <si>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</si>
  <si>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</si>
  <si>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</si>
  <si>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</si>
  <si>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7,47</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</si>
  <si>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</si>
  <si>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</si>
  <si>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</si>
  <si>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</si>
  <si>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</si>
  <si>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</si>
  <si>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</si>
  <si>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</si>
  <si>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</si>
  <si>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</si>
  <si>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</si>
  <si>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</si>
  <si>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</si>
  <si>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</si>
  <si>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8,72</t>
  </si>
  <si>
    <t>TÊ COM BUCHA DE LATÃO NA BOLSA CENTRAL, PVC, SOLDÁVEL, DN  25 MM X 3/4 , INSTALADO EM RESERVAÇÃO DE ÁGUA DE EDIFICAÇÃO QUE POSSUA RESERVATÓRIO DE FIBRA/FIBROCIMENTO   FORNECIMENTO E INSTALAÇÃO. AF_06/2016</t>
  </si>
  <si>
    <t>11,80</t>
  </si>
  <si>
    <t>TÊ, PVC, SOLDÁVEL, DN 32 MM INSTALADO EM RESERVAÇÃO DE ÁGUA DE EDIFICAÇÃO QUE POSSUA RESERVATÓRIO DE FIBRA/FIBROCIMENTO   FORNECIMENTO E INSTALAÇÃO. AF_06/2016</t>
  </si>
  <si>
    <t>11,30</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</si>
  <si>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</si>
  <si>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</si>
  <si>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</si>
  <si>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</si>
  <si>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</si>
  <si>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</si>
  <si>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</si>
  <si>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</si>
  <si>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</si>
  <si>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</si>
  <si>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</si>
  <si>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</si>
  <si>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</si>
  <si>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</si>
  <si>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19,20</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</si>
  <si>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</si>
  <si>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</si>
  <si>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</si>
  <si>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44,74</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</si>
  <si>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</si>
  <si>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</si>
  <si>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</si>
  <si>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</si>
  <si>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</si>
  <si>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</si>
  <si>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</si>
  <si>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</si>
  <si>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</si>
  <si>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</si>
  <si>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6,03</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</si>
  <si>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</si>
  <si>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</si>
  <si>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</si>
  <si>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</si>
  <si>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16,98</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</si>
  <si>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</si>
  <si>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</si>
  <si>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</si>
  <si>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42,65</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</si>
  <si>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</si>
  <si>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</si>
  <si>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9,57</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</si>
  <si>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</si>
  <si>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</si>
  <si>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15,72</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</si>
  <si>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</si>
  <si>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</si>
  <si>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25,81</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</si>
  <si>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</si>
  <si>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</si>
  <si>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</si>
  <si>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</si>
  <si>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</si>
  <si>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</si>
  <si>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17,48</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</si>
  <si>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</si>
  <si>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</si>
  <si>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</si>
  <si>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</si>
  <si>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</si>
  <si>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</si>
  <si>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</si>
  <si>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</si>
  <si>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</si>
  <si>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</si>
  <si>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</si>
  <si>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</si>
  <si>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</si>
  <si>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</si>
  <si>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</si>
  <si>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</si>
  <si>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20,29</t>
  </si>
  <si>
    <t>LUVA SIMPLES, PVC, SÉRIE NORMAL, ESGOTO PREDIAL, DN 150 MM, JUNTA ELÁSTICA, FORNECIDO E INSTALADO EM SUBCOLETOR AÉREO DE ESGOTO SANITÁRIO. AF_12/2014</t>
  </si>
  <si>
    <t>51,05</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</si>
  <si>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</si>
  <si>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</si>
  <si>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SPRINKLER TIPO PENDENTE, 68 °C, UNIÃO POR ROSCA DN 15 (1/2") - FORNECIMENTO E INSTALAÇÃO. AF_10/2020</t>
  </si>
  <si>
    <t>37,86</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</si>
  <si>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</si>
  <si>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</si>
  <si>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</si>
  <si>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</si>
  <si>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</si>
  <si>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14,16</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</si>
  <si>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</si>
  <si>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</si>
  <si>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</si>
  <si>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7,03</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</si>
  <si>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</si>
  <si>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</si>
  <si>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</si>
  <si>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13,18</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</si>
  <si>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</si>
  <si>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</si>
  <si>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</si>
  <si>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</si>
  <si>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</si>
  <si>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12,69</t>
  </si>
  <si>
    <t>LUVA, PPR, DN 32 MM, CLASSE PN 25, INSTALADO EM RAMAL DE DISTRIBUIÇÃO DE ÁGUA  FORNECIMENTO E INSTALAÇÃO. AF_06/2015</t>
  </si>
  <si>
    <t>8,96</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</si>
  <si>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</si>
  <si>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</si>
  <si>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</si>
  <si>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</si>
  <si>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16,60</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</si>
  <si>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</si>
  <si>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</si>
  <si>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</si>
  <si>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17,73</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</si>
  <si>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</si>
  <si>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</si>
  <si>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</si>
  <si>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</si>
  <si>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</si>
  <si>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5,46</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</si>
  <si>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</si>
  <si>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</si>
  <si>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</si>
  <si>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18,17</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</si>
  <si>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</si>
  <si>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</si>
  <si>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</si>
  <si>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</si>
  <si>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</si>
  <si>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</si>
  <si>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</si>
  <si>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</si>
  <si>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2,80</t>
  </si>
  <si>
    <t>CONECTOR MACHO, PPR, 25 X 1/2'', CLASSE PN 25, INSTALADO EM PRUMADA DE ÁGUA   FORNECIMENTO E INSTALAÇÃO . AF_06/2015</t>
  </si>
  <si>
    <t>14,66</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</si>
  <si>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</si>
  <si>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</si>
  <si>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</si>
  <si>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</si>
  <si>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</si>
  <si>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</si>
  <si>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</si>
  <si>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18,69</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</si>
  <si>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</si>
  <si>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</si>
  <si>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</si>
  <si>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</si>
  <si>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</si>
  <si>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</si>
  <si>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</si>
  <si>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</si>
  <si>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</si>
  <si>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</si>
  <si>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</si>
  <si>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</si>
  <si>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3,78</t>
  </si>
  <si>
    <t>LUVA, PPR, DN 25 MM, CLASSE PN 25, INSTALADO EM RESERVAÇÃO DE ÁGUA DE EDIFICAÇÃO QUE POSSUA RESERVATÓRIO DE FIBRA/FIBROCIMENTO  FORNECIMENTO E INSTALAÇÃO. AF_06/2016</t>
  </si>
  <si>
    <t>4,43</t>
  </si>
  <si>
    <t>CONECTOR MACHO, PPR, 25 X 1/2'', CLASSE PN 25,  INSTALADO EM RESERVAÇÃO DE ÁGUA DE EDIFICAÇÃO QUE POSSUA RESERVATÓRIO DE FIBRA/FIBROCIMENTO   FORNECIMENTO E INSTALAÇÃO. AF_06/2016</t>
  </si>
  <si>
    <t>16,29</t>
  </si>
  <si>
    <t>LUVA, PPR, DN 32 MM, CLASSE PN 25, INSTALADO EM RESERVAÇÃO DE ÁGUA DE EDIFICAÇÃO QUE POSSUA RESERVATÓRIO DE FIBRA/FIBROCIMENTO  FORNECIMENTO E INSTALAÇÃO. AF_06/2016</t>
  </si>
  <si>
    <t>5,75</t>
  </si>
  <si>
    <t>CONECTOR MACHO, PPR, 32 X 3/4'', CLASSE PN 25,  INSTALADO EM RESERVAÇÃO DE ÁGUA DE EDIFICAÇÃO QUE POSSUA RESERVATÓRIO DE FIBRA/FIBROCIMENTO   FORNECIMENTO E INSTALAÇÃO. AF_06/2016</t>
  </si>
  <si>
    <t>25,53</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</si>
  <si>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</si>
  <si>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</si>
  <si>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14,56</t>
  </si>
  <si>
    <t>LUVA, PPR, DN 63 MM, CLASSE PN 25, INSTALADO EM RESERVAÇÃO DE ÁGUA DE EDIFICAÇÃO QUE POSSUA RESERVATÓRIO DE FIBRA/FIBROCIMENTO  FORNECIMENTO E INSTALAÇÃO. AF_06/2016</t>
  </si>
  <si>
    <t>19,25</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</si>
  <si>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</si>
  <si>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</si>
  <si>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</si>
  <si>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</si>
  <si>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5,29</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</si>
  <si>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</si>
  <si>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</si>
  <si>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</si>
  <si>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</si>
  <si>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</si>
  <si>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28,27</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</si>
  <si>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</si>
  <si>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</si>
  <si>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</si>
  <si>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</si>
  <si>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</si>
  <si>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9,71</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</si>
  <si>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</si>
  <si>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</si>
  <si>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</si>
  <si>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24,45</t>
  </si>
  <si>
    <t>TÊ, PPR, DN 63 MM, CLASSE PN 25,  INSTALADO EM RESERVAÇÃO DE ÁGUA DE EDIFICAÇÃO QUE POSSUA RESERVATÓRIO DE FIBRA/FIBROCIMENTO  FORNECIMENTO E INSTALAÇÃO. AF_06/2016</t>
  </si>
  <si>
    <t>35,59</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</si>
  <si>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</si>
  <si>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</si>
  <si>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</si>
  <si>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</si>
  <si>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</si>
  <si>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</si>
  <si>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</si>
  <si>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</si>
  <si>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</si>
  <si>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</si>
  <si>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</si>
  <si>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13,40</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</si>
  <si>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</si>
  <si>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</si>
  <si>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15,61</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</si>
  <si>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</si>
  <si>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</si>
  <si>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17,50</t>
  </si>
  <si>
    <t>UNIÃO DE REDUÇÃO, METÁLICA, PARA INSTALAÇÕES EM PEX, DN 20 X 16 MM, CONEXÃO POR ANEL DESLIZANTE  FORNECIMENTO E INSTALAÇÃO. AF_06/2015</t>
  </si>
  <si>
    <t>14,48</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</si>
  <si>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</si>
  <si>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</si>
  <si>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</si>
  <si>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23,62</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</si>
  <si>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</si>
  <si>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</si>
  <si>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</si>
  <si>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</si>
  <si>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</si>
  <si>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</si>
  <si>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</si>
  <si>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</si>
  <si>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22,68</t>
  </si>
  <si>
    <t>LUVA PARA INSTALAÇÕES EM PEX, DN 20 MM, CONEXÃO POR CRIMPAGEM   FORNECIMENTO E INSTALAÇÃO. AF_06/2015</t>
  </si>
  <si>
    <t>20,22</t>
  </si>
  <si>
    <t>CONEXÃO FIXA, ROSCA FÊMEA, PARA INSTALAÇÕES EM PEX, DN 20MM X 1/2", CONEXÃO POR CRIMPAGEM  FORNECIMENTO E INSTALAÇÃO. AF_06/2015</t>
  </si>
  <si>
    <t>21,03</t>
  </si>
  <si>
    <t>CONEXÃO FIXA, ROSCA FÊMEA, PARA INSTALAÇÕES EM PEX, DN 20MM X 3/4", CONEXÃO POR CRIMPAGEM  FORNECIMENTO E INSTALAÇÃO. AF_06/2015</t>
  </si>
  <si>
    <t>LUVA DE REDUÇÃO PARA INSTALAÇÕES EM PEX, DN 20 X 16 MM, CONEXÃO POR CRIMPAGEM  FORNECIMENTO E INSTALAÇÃO. AF_06/2015</t>
  </si>
  <si>
    <t>20,18</t>
  </si>
  <si>
    <t>LUVA PARA INSTALAÇÕES EM PEX, DN 25 MM, CONEXÃO POR CRIMPAGEM   FORNECIMENTO E INSTALAÇÃO. AF_06/2015</t>
  </si>
  <si>
    <t>29,73</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</si>
  <si>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</si>
  <si>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</si>
  <si>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</si>
  <si>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</si>
  <si>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</si>
  <si>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37,52</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</si>
  <si>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</si>
  <si>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</si>
  <si>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</si>
  <si>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</si>
  <si>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</si>
  <si>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23,87</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</si>
  <si>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</si>
  <si>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</si>
  <si>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26,93</t>
  </si>
  <si>
    <t>JOELHO ROSCA FÊMEA, COM BASE FIXA, METÁLICO, PARA INSTALAÇÕES EM PEX, DN 20MM X 1/2", CONEXÃO POR ANEL DESLIZANTE  FORNECIMENTO E INSTALAÇÃO. AF_06/2015</t>
  </si>
  <si>
    <t>25,78</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</si>
  <si>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</si>
  <si>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</si>
  <si>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</si>
  <si>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</si>
  <si>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32,76</t>
  </si>
  <si>
    <t>JOELHO 90 GRAUS, METÁLICO, PARA INSTALAÇÕES EM PEX, DN 32 MM, CONEXÃO POR ANEL DESLIZANTE  FORNECIMENTO E INSTALAÇÃO . AF_06/2015</t>
  </si>
  <si>
    <t>50,05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</si>
  <si>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</si>
  <si>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</si>
  <si>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</si>
  <si>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</si>
  <si>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</si>
  <si>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27,28</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</si>
  <si>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</si>
  <si>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</si>
  <si>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</si>
  <si>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</si>
  <si>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49,94</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</si>
  <si>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</si>
  <si>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</si>
  <si>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</si>
  <si>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</si>
  <si>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</si>
  <si>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28,19</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</si>
  <si>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</si>
  <si>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</si>
  <si>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</si>
  <si>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</si>
  <si>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</si>
  <si>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</si>
  <si>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</si>
  <si>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</si>
  <si>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</si>
  <si>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</si>
  <si>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</si>
  <si>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</si>
  <si>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</si>
  <si>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</si>
  <si>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</si>
  <si>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</si>
  <si>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</si>
  <si>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</si>
  <si>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</si>
  <si>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</si>
  <si>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</si>
  <si>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</si>
  <si>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</si>
  <si>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</si>
  <si>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AF_10/2020</t>
  </si>
  <si>
    <t>ACOPLAMENTO RÍGIDO EM AÇO, CONEXÃO RANHURADA, DN 65 (2 1/2"), INSTALADO EM PRUMADAS - FORNECIMENTO E INSTALAÇÃO. AF_10/2020</t>
  </si>
  <si>
    <t>ACOPLAMENTO RÍGIDO EM AÇO, CONEXÃO RANHURADA, DN 80 (3"), INSTALADO EM PRUMADAS - FORNECIMENTO E INSTALAÇÃO. AF_10/2020</t>
  </si>
  <si>
    <t>38,51</t>
  </si>
  <si>
    <t>CURVA 45 GRAUS, EM AÇO, CONEXÃO RANHURADA, DN 50 (2"), INSTALADO EM PRUMADAS - FORNECIMENTO E INSTALAÇÃO. AF_10/2020</t>
  </si>
  <si>
    <t>CURVA 90 GRAUS, EM AÇO, CONEXÃO RANHURADA, DN 50 (2"), INSTALADO EM PRUMADAS - FORNECIMENTO E INSTALAÇÃO. AF_10/2020</t>
  </si>
  <si>
    <t>CURVA 45 GRAUS, EM AÇO, CONEXÃO RANHURADA, DN 65 (2 1/2"), INSTALADO EM PRUMADAS - FORNECIMENTO E INSTALAÇÃO. AF_10/2020</t>
  </si>
  <si>
    <t>CURVA 90 GRAUS, EM AÇO, CONEXÃO RANHURADA, DN 65 (2 1/2"), INSTALADO EM PRUMADAS - FORNECIMENTO E INSTALAÇÃO. AF_10/2020</t>
  </si>
  <si>
    <t>CURVA 45 GRAUS, EM AÇO, CONEXÃO RANHURADA, DN 80 (3), INSTALADO EM PRUMADAS - FORNECIMENTO E INSTALAÇÃO. AF_10/2020</t>
  </si>
  <si>
    <t>CURVA 90 GRAUS, EM AÇO, CONEXÃO RANHURADA, DN 80 (3"), INSTALADO EM PRUMADAS - FORNECIMENTO E INSTALAÇÃO. AF_10/2020</t>
  </si>
  <si>
    <t>TÊ, EM AÇO, CONEXÃO RANHURADA, DN 50 (2"), INSTALADO EM PRUMADAS - FORNECIMENTO E INSTALAÇÃO. AF_10/2020</t>
  </si>
  <si>
    <t>TÊ, EM AÇO, CONEXÃO RANHURADA, DN 65 (2 1/2"), INSTALADO EM PRUMADAS - FORNECIMENTO E INSTALAÇÃO. AF_10/2020</t>
  </si>
  <si>
    <t>TÊ, EM AÇO, CONEXÃO RANHURADA, DN 80 (3"), INSTALADO EM PRUMADAS - FORNECIMENTO E INSTALAÇÃO. AF_10/2020</t>
  </si>
  <si>
    <t>LUVA, EM AÇO, CONEXÃO SOLDADA, DN 50 (2"), INSTALADO EM PRUMADAS - FORNECIMENTO E INSTALAÇÃO. AF_10/2020</t>
  </si>
  <si>
    <t>LUVA COM REDUÇÃO, EM AÇO, CONEXÃO SOLDADA, DN 50 X 40 MM (2  X 1 1/2"), INSTALADO EM PRUMADAS - FORNECIMENTO E INSTALAÇÃO. AF_10/2020</t>
  </si>
  <si>
    <t>LUVA, EM AÇO, CONEXÃO SOLDADA, DN 65 (2 1/2"), INSTALADO EM PRUMADAS - FORNECIMENTO E INSTALAÇÃO. AF_10/2020</t>
  </si>
  <si>
    <t>LUVA COM REDUÇÃO, EM AÇO, CONEXÃO SOLDADA, DN 65 X 50 MM (2 1/2" X 2"), INSTALADO EM PRUMADAS - FORNECIMENTO E INSTALAÇÃO. AF_10/2020</t>
  </si>
  <si>
    <t>LUVA, EM AÇO, CONEXÃO SOLDADA, DN 80 (3"), INSTALADO EM PRUMADAS - FORNECIMENTO E INSTALAÇÃO. AF_10/2020</t>
  </si>
  <si>
    <t>LUVA COM REDUÇÃO, EM AÇO, CONEXÃO SOLDADA, DN 80 X 65 MM (3" X 2 1/2"), INSTALADO EM PRUMADAS - FORNECIMENTO E INSTALAÇÃO. AF_10/2020</t>
  </si>
  <si>
    <t>CURVA 45 GRAUS, EM AÇO, CONEXÃO SOLDADA, DN 50 (2"), INSTALADO EM PRUMADAS - FORNECIMENTO E INSTALAÇÃO. AF_10/2020</t>
  </si>
  <si>
    <t>CURVA 90 GRAUS, EM AÇO, CONEXÃO SOLDADA, DN 50 (2"), INSTALADO EM PRUMADAS - FORNECIMENTO E INSTALAÇÃO. AF_10/2020</t>
  </si>
  <si>
    <t>CURVA 45 GRAUS, EM AÇO, CONEXÃO SOLDADA, DN 65 (2 1/2"), INSTALADO EM PRUMADAS - FORNECIMENTO E INSTALAÇÃO. AF_10/2020</t>
  </si>
  <si>
    <t>CURVA 90 GRAUS, EM AÇO, CONEXÃO SOLDADA, DN 65 (2 1/2"), INSTALADO EM PRUMADAS - FORNECIMENTO E INSTALAÇÃO. AF_10/2020</t>
  </si>
  <si>
    <t>CURVA 45 GRAUS, EM AÇO, CONEXÃO SOLDADA, DN 80 (3"), INSTALADO EM PRUMADAS - FORNECIMENTO E INSTALAÇÃO. AF_10/2020</t>
  </si>
  <si>
    <t>CURVA 90 GRAUS, EM AÇO, CONEXÃO SOLDADA, DN 80 (3"), INSTALADO EM PRUMADAS - FORNECIMENTO E INSTALAÇÃO. AF_10/2020</t>
  </si>
  <si>
    <t>TÊ, EM AÇO, CONEXÃO SOLDADA, DN 50 (2"), INSTALADO EM PRUMADAS - FORNECIMENTO E INSTALAÇÃO. AF_10/2020</t>
  </si>
  <si>
    <t>TÊ, EM AÇO, CONEXÃO SOLDADA, DN 65 (2 1/2"), INSTALADO EM PRUMADAS - FORNECIMENTO E INSTALAÇÃO. AF_10/2020</t>
  </si>
  <si>
    <t>TÊ, EM AÇO, CONEXÃO SOLDADA, DN 80 (3"), INSTALADO EM PRUMADAS - FORNECIMENTO E INSTALAÇÃO. AF_10/2020</t>
  </si>
  <si>
    <t>LUVA, EM AÇO, CONEXÃO SOLDADA, DN 25 (1"), INSTALADO EM REDE DE ALIMENTAÇÃO PARA HIDRANTE - FORNECIMENTO E INSTALAÇÃO. AF_10/2020</t>
  </si>
  <si>
    <t>LUVA COM REDUÇÃO, EM AÇO, CONEXÃO SOLDADA, DN 25 X 20 MM (1  X 3/4"), INSTALADO EM REDE DE ALIMENTAÇÃO PARA HIDRANTE - FORNECIMENTO E INSTALAÇÃO. AF_10/2020</t>
  </si>
  <si>
    <t>18,67</t>
  </si>
  <si>
    <t>LUVA, EM AÇO, CONEXÃO SOLDADA, DN 32 (1 1/4"),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</si>
  <si>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</si>
  <si>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</si>
  <si>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40  X 32 MM (1 1/2" X 1 1/4"), INSTALADO EM REDE DE ALIMENTAÇÃO PARA HIDRANTE - FORNECIMENTO E INSTALAÇÃO. AF_10/2020</t>
  </si>
  <si>
    <t>49,97</t>
  </si>
  <si>
    <t>LUVA, EM AÇO, CONEXÃO SOLDADA, DN 50 (2"),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</si>
  <si>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</si>
  <si>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</si>
  <si>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</si>
  <si>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80 (3"), INSTALADO EM REDE DE ALIMENTAÇÃO PARA HIDRANTE - FORNECIMENTO E INSTALAÇÃO. AF_10/2020</t>
  </si>
  <si>
    <t>LUVA COM REDUÇÃO, EM AÇO, CONEXÃO SOLDADA, DN 80 X 65 MM (3" X 2 1/2"), INSTALADO EM REDE DE ALIMENTAÇÃO PARA HIDRANTE - FORNECIMENTO E INSTALAÇÃO. AF_10/2020</t>
  </si>
  <si>
    <t>CURVA 45 GRAUS, EM AÇO, CONEXÃO SOLDADA, DN 25 (1"), INSTALADO EM REDE DE ALIMENTAÇÃO PARA HIDRANTE - FORNECIMENTO E INSTALAÇÃO. AF_10/2020</t>
  </si>
  <si>
    <t>36,61</t>
  </si>
  <si>
    <t>CURVA 90 GRAUS, EM AÇO, CONEXÃO SOLDADA, DN 25 (1"),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</si>
  <si>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</si>
  <si>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</si>
  <si>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</si>
  <si>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</si>
  <si>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</si>
  <si>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</si>
  <si>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</si>
  <si>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</si>
  <si>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</si>
  <si>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80 (3"), INSTALADO EM REDE DE ALIMENTAÇÃO PARA HIDRANTE - FORNECIMENTO E INSTALAÇÃO. AF_10/2020</t>
  </si>
  <si>
    <t>TÊ, EM AÇO, CONEXÃO SOLDADA, DN 25 (1"), INSTALADO EM REDE DE ALIMENTAÇÃO PARA HIDRANTE - FORNECIMENTO E INSTALAÇÃO. AF_10/2020</t>
  </si>
  <si>
    <t>56,87</t>
  </si>
  <si>
    <t>TÊ, EM AÇO, CONEXÃO SOLDADA, DN 32 (1 1/4"), INSTALADO EM REDE DE ALIMENTAÇÃO PARA HIDRANTE - FORNECIMENTO E INSTALAÇÃO. AF_10/2020</t>
  </si>
  <si>
    <t>TÊ, EM AÇO, CONEXÃO SOLDADA, DN 40 (1 1/2"), INSTALADO EM REDE DE ALIMENTAÇÃO PARA HIDRANTE - FORNECIMENTO E INSTALAÇÃO. AF_10/2020</t>
  </si>
  <si>
    <t>TÊ, EM AÇO, CONEXÃO SOLDADA, DN 50 (2"), INSTALADO EM REDE DE ALIMENTAÇÃO PARA HIDRANTE - FORNECIMENTO E INSTALAÇÃO. AF_10/2020</t>
  </si>
  <si>
    <t>TÊ, EM AÇO, CONEXÃO SOLDADA, DN 65 (2 1/2"), INSTALADO EM REDE DE ALIMENTAÇÃO PARA HIDRANTE - FORNECIMENTO E INSTALAÇÃO. AF_10/2020</t>
  </si>
  <si>
    <t>TÊ, EM AÇO, CONEXÃO SOLDADA, DN 80 (3"), INSTALADO EM REDE DE ALIMENTAÇÃO PARA HIDRANTE - FORNECIMENTO E INSTALAÇÃO. AF_10/2020</t>
  </si>
  <si>
    <t>LUVA, EM AÇO, CONEXÃO SOLDADA, DN 25 (1"), INSTALADO EM REDE DE ALIMENTAÇÃO PARA SPRINKLER - FORNECIMENTO E INSTALAÇÃO. AF_10/2020</t>
  </si>
  <si>
    <t>LUVA COM REDUÇÃO, EM AÇO, CONEXÃO SOLDADA, DN 25 X 20 MM (1" X 3/4"), INSTALADO EM REDE DE ALIMENTAÇÃO PARA SPRINKLER - FORNECIMENTO E INSTALAÇÃO. AF_10/2020</t>
  </si>
  <si>
    <t>17,09</t>
  </si>
  <si>
    <t>LUVA, EM AÇO, CONEXÃO SOLDADA, DN 32 (1 1/4"), INSTALADO EM REDE DE ALIMENTAÇÃO PARA SPRINKLER - FORNECIMENTO E INSTALAÇÃO. AF_10/2020</t>
  </si>
  <si>
    <t>29,76</t>
  </si>
  <si>
    <t>LUVA COM REDUÇÃO, EM AÇO, CONEXÃO SOLDADA, DN 32 X 25 MM (1 1/4"  X 1"),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</si>
  <si>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</si>
  <si>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</si>
  <si>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</si>
  <si>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</si>
  <si>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</si>
  <si>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</si>
  <si>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</si>
  <si>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80 X 65 MM (3" X 2 1/2"), INSTALADO EM REDE DE ALIMENTAÇÃO PARA SPRINKLER - FORNECIMENTO E INSTALAÇÃO. AF_10/2020</t>
  </si>
  <si>
    <t>CURVA 45 GRAUS, EM AÇO, CONEXÃO SOLDADA, DN 25 (1"),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</si>
  <si>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</si>
  <si>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</si>
  <si>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</si>
  <si>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</si>
  <si>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</si>
  <si>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</si>
  <si>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</si>
  <si>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</si>
  <si>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</si>
  <si>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</si>
  <si>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80 (3"), INSTALADO EM REDE DE ALIMENTAÇÃO PARA SPRINKLER - FORNECIMENTO E INSTALAÇÃO. AF_10/2020</t>
  </si>
  <si>
    <t>TÊ, EM AÇO, CONEXÃO SOLDADA, DN 25 (1"), INSTALADO EM REDE DE ALIMENTAÇÃO PARA SPRINKLER - FORNECIMENTO E INSTALAÇÃO. AF_10/2020</t>
  </si>
  <si>
    <t>53,76</t>
  </si>
  <si>
    <t>TÊ, EM AÇO, CONEXÃO SOLDADA, DN 32 (1 1/4"), INSTALADO EM REDE DE ALIMENTAÇÃO PARA SPRINKLER - FORNECIMENTO E INSTALAÇÃO. AF_10/2020</t>
  </si>
  <si>
    <t>TÊ, EM AÇO, CONEXÃO SOLDADA, DN 40 (1 1/2"), INSTALADO EM REDE DE ALIMENTAÇÃO PARA SPRINKLER - FORNECIMENTO E INSTALAÇÃO. AF_10/2020</t>
  </si>
  <si>
    <t>TÊ, EM AÇO, CONEXÃO SOLDADA, DN 50 (2"), INSTALADO EM REDE DE ALIMENTAÇÃO PARA SPRINKLER - FORNECIMENTO E INSTALAÇÃO. AF_10/2020</t>
  </si>
  <si>
    <t>TÊ, EM AÇO, CONEXÃO SOLDADA, DN 65 (2 1/2"), INSTALADO EM REDE DE ALIMENTAÇÃO PARA SPRINKLER - FORNECIMENTO E INSTALAÇÃO. AF_10/2020</t>
  </si>
  <si>
    <t>TÊ, EM AÇO, CONEXÃO SOLDADA, DN 80 (3"), INSTALADO EM REDE DE ALIMENTAÇÃO PARA SPRINKLER - FORNECIMENTO E INSTALAÇÃO. AF_10/2020</t>
  </si>
  <si>
    <t>LUVA, EM AÇO, CONEXÃO SOLDADA, DN 15 (1/2"), INSTALADO EM RAMAIS E SUB-RAMAIS DE GÁS - FORNECIMENTO E INSTALAÇÃO. AF_10/2020</t>
  </si>
  <si>
    <t>LUVA, EM AÇO, CONEXÃO SOLDADA, DN 20 (3/4"), INSTALADO EM RAMAIS E SUB-RAMAIS DE GÁS - FORNECIMENTO E INSTALAÇÃO. AF_10/2020</t>
  </si>
  <si>
    <t>LUVA COM REDUÇÃO, EM AÇO, CONEXÃO SOLDADA, DN 20 X 15 MM (3/4" X 1/2"), INSTALADO EM RAMAIS E SUB-RAMAIS DE GÁS - FORNECIMENTO E INSTALAÇÃO. AF_10/2020</t>
  </si>
  <si>
    <t>LUVA, EM AÇO, CONEXÃO SOLDADA, DN 25 (1"), INSTALADO EM RAMAIS E SUB-RAMAIS DE GÁS - FORNECIMENTO E INSTALAÇÃO. AF_10/2020</t>
  </si>
  <si>
    <t>LUVA COM REDUÇÃO, EM AÇO, CONEXÃO SOLDADA, DN 25 X 20 MM (1" X 3/4"), INSTALADO EM RAMAIS E SUB-RAMAIS DE GÁS - FORNECIMENTO E INSTALAÇÃO. AF_10/2020</t>
  </si>
  <si>
    <t>29,40</t>
  </si>
  <si>
    <t>CURVA 45 GRAUS, EM AÇO, CONEXÃO SOLDADA, DN 15 (1/2"), INSTALADO EM RAMAIS E SUB-RAMAIS DE GÁS - FORNECIMENTO E INSTALAÇÃO. AF_10/2020</t>
  </si>
  <si>
    <t>CURVA 90 GRAUS, EM AÇO, CONEXÃO SOLDADA, DN 15 (1/2"), INSTALADO EM RAMAIS E SUB-RAMAIS DE GÁS - FORNECIMENTO E INSTALAÇÃO. AF_10/2020</t>
  </si>
  <si>
    <t>CURVA 45 GRAUS, EM AÇO, CONEXÃO SOLDADA, DN 20 (3/4"), INSTALADO EM RAMAIS E SUB-RAMAIS DE GÁS - FORNECIMENTO E INSTALAÇÃO. AF_10/2020</t>
  </si>
  <si>
    <t>CURVA 90 GRAUS, EM AÇO, CONEXÃO SOLDADA, DN 20 (3/4"), INSTALADO EM RAMAIS E SUB-RAMAIS DE GÁS - FORNECIMENTO E INSTALAÇÃO. AF_10/2020</t>
  </si>
  <si>
    <t>CURVA 45 GRAUS, EM AÇO, CONEXÃO SOLDADA, DN 25 (1"), INSTALADO EM RAMAIS E SUB-RAMAIS DE GÁS - FORNECIMENTO E INSTALAÇÃO. AF_10/2020</t>
  </si>
  <si>
    <t>CURVA 90 GRAUS, EM AÇO, CONEXÃO SOLDADA, DN 25 (1"), INSTALADO EM RAMAIS E SUB-RAMAIS DE GÁS - FORNECIMENTO E INSTALAÇÃO. AF_10/2020</t>
  </si>
  <si>
    <t>TÊ, EM AÇO, CONEXÃO SOLDADA, DN 15 (1/2"), INSTALADO EM RAMAIS E SUB-RAMAIS DE GÁS - FORNECIMENTO E INSTALAÇÃO. AF_10/2020</t>
  </si>
  <si>
    <t>TÊ, EM AÇO, CONEXÃO SOLDADA, DN 20 (3/4"), INSTALADO EM RAMAIS E SUB-RAMAIS DE GÁS - FORNECIMENTO E INSTALAÇÃO. AF_10/2020</t>
  </si>
  <si>
    <t>TÊ, EM AÇO, CONEXÃO SOLDADA, DN 25 (1"), INSTALADO EM RAMAIS E SUB-RAMAIS DE GÁS - FORNECIMENTO E INSTALAÇÃO. AF_10/2020</t>
  </si>
  <si>
    <t>CONECTOR EM BRONZE/LATÃO, DN 22 MM X 1/2", SEM ANEL DE SOLDA, BOLSA X ROSCA F, INSTALADO EM PRUMADA  FORNECIMENTO E INSTALAÇÃO. AF_01/2016</t>
  </si>
  <si>
    <t>CAIXA D´ÁGUA EM POLIETILENO, 1000 LITROS, COM ACESSÓRIOS</t>
  </si>
  <si>
    <t>CAIXA D´AGUA EM POLIETILENO, 500 LITROS, COM ACESSÓRIOS</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</si>
  <si>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</si>
  <si>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</si>
  <si>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</si>
  <si>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</si>
  <si>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</si>
  <si>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</si>
  <si>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</si>
  <si>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</si>
  <si>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</si>
  <si>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</si>
  <si>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</si>
  <si>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</si>
  <si>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</si>
  <si>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</si>
  <si>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</si>
  <si>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</si>
  <si>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</si>
  <si>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</si>
  <si>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</si>
  <si>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</si>
  <si>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</si>
  <si>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</si>
  <si>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</si>
  <si>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</si>
  <si>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</si>
  <si>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</si>
  <si>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</si>
  <si>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</si>
  <si>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CAIXA SIFONADA, PVC, DN 100 X 100 X 50 MM, FORNECIDA E INSTALADA EM RAMAIS DE ENCAMINHAMENTO DE ÁGUA PLUVIAL. AF_12/2014</t>
  </si>
  <si>
    <t>25,00</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</si>
  <si>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</si>
  <si>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</si>
  <si>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</si>
  <si>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</si>
  <si>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</si>
  <si>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</si>
  <si>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10,44</t>
  </si>
  <si>
    <t>TANQUE DE LOUÇA BRANCA COM COLUNA, 30L OU EQUIVALENTE - FORNECIMENTO E INSTALAÇÃO. AF_01/2020</t>
  </si>
  <si>
    <t>TANQUE DE LOUÇA BRANCA SUSPENSO, 18L OU EQUIVALENTE - FORNECIMENTO E INSTALAÇÃO. AF_01/2020</t>
  </si>
  <si>
    <t>TANQUE DE MÁRMORE SINTÉTICO COM COLUNA, 22L OU EQUIVALENTE   FORNECIMENTO E INSTALAÇÃO. AF_01/2020</t>
  </si>
  <si>
    <t>TANQUE DE MÁRMORE SINTÉTICO SUSPENSO, 22L OU EQUIVALENTE - FORNECIMENTO E INSTALAÇÃO. AF_01/2020</t>
  </si>
  <si>
    <t>VÁLVULA EM METAL CROMADO 1.1/2 X 1.1/2 PARA TANQUE OU LAVATÓRIO, COM OU SEM LADRÃO - FORNECIMENTO E INSTALAÇÃO. AF_01/2020</t>
  </si>
  <si>
    <t>VÁLVULA EM METAL CROMADO TIPO AMERICANA 3.1/2 X 1.1/2 PARA PIA - FORNECIMENTO E INSTALAÇÃO. AF_01/2020</t>
  </si>
  <si>
    <t>VÁLVULA EM PLÁSTICO 1 PARA PIA, TANQUE OU LAVATÓRIO, COM OU SEM LADRÃO - FORNECIMENTO E INSTALAÇÃO. AF_01/2020</t>
  </si>
  <si>
    <t>VÁLVULA EM PLÁSTICO CROMADO TIPO AMERICANA 3.1/2 X 1.1/2 SEM ADAPTADOR PARA PIA - FORNECIMENTO E INSTALAÇÃO. AF_01/2020</t>
  </si>
  <si>
    <t>17,99</t>
  </si>
  <si>
    <t>SIFÃO DO TIPO GARRAFA EM METAL CROMADO 1 X 1.1/2 - FORNECIMENTO E INSTALAÇÃO. AF_01/2020</t>
  </si>
  <si>
    <t>SIFÃO DO TIPO GARRAFA/COPO EM PVC 1.1/4  X 1.1/2 - FORNECIMENTO E INSTALAÇÃO. AF_01/2020</t>
  </si>
  <si>
    <t>SIFÃO DO TIPO FLEXÍVEL EM PVC 1  X 1.1/2  - FORNECIMENTO E INSTALAÇÃO. AF_01/2020</t>
  </si>
  <si>
    <t>ENGATE FLEXÍVEL EM PLÁSTICO BRANCO, 1/2 X 30CM - FORNECIMENTO E INSTALAÇÃO. AF_01/2020</t>
  </si>
  <si>
    <t>ENGATE FLEXÍVEL EM PLÁSTICO BRANCO, 1/2 X 40CM - FORNECIMENTO E INSTALAÇÃO. AF_01/2020</t>
  </si>
  <si>
    <t>9,72</t>
  </si>
  <si>
    <t>ENGATE FLEXÍVEL EM INOX, 1/2  X 30CM - FORNECIMENTO E INSTALAÇÃO. AF_01/2020</t>
  </si>
  <si>
    <t>ENGATE FLEXÍVEL EM INOX, 1/2  X 40CM - FORNECIMENTO E INSTALAÇÃO. AF_01/2020</t>
  </si>
  <si>
    <t>VASO SANITÁRIO SIFONADO COM CAIXA ACOPLADA LOUÇA BRANCA - FORNECIMENTO E INSTALAÇÃO. AF_01/2020</t>
  </si>
  <si>
    <t>BANCADA DE GRANITO CINZA POLIDO, DE 1,50 X 0,60 M, PARA PIA DE COZINHA - FORNECIMENTO E INSTALAÇÃO. AF_01/2020</t>
  </si>
  <si>
    <t>BANCADA DE MÁRMORE BRANCO POLIDO, DE 1,50 X 0,60 M, PARA PIA DE COZINHA - FORNECIMENTO E INSTALAÇÃO. AF_01/2020</t>
  </si>
  <si>
    <t>BANCADA DE MÁRMORE SINTÉTICO, DE 120 X 60CM, COM CUBA INTEGRADA - FORNECIMENTO E INSTALAÇÃO. AF_01/2020</t>
  </si>
  <si>
    <t>BANCADA DE GRANITO CINZA POLIDO, DE 0,50 X 0,60 M, PARA LAVATÓRIO - FORNECIMENTO E INSTALAÇÃO. AF_01/2020</t>
  </si>
  <si>
    <t>BANCADA DE MÁRMORE BRANCO POLIDO, DE 0,50 X 0,60 M, PARA LAVATÓRIO - FORNECIMENTO E INSTALAÇÃO. AF_01/2020</t>
  </si>
  <si>
    <t>CUBA DE EMBUTIR RETANGULAR DE AÇO INOXIDÁVEL, 46 X 30 X 12 CM - FORNECIMENTO E INSTALAÇÃO. AF_01/2020</t>
  </si>
  <si>
    <t>CUBA DE EMBUTIR OVAL EM LOUÇA BRANCA, 35 X 50CM OU EQUIVALENTE - FORNECIMENTO E INSTALAÇÃO. AF_01/2020</t>
  </si>
  <si>
    <t>LAVATÓRIO LOUÇA BRANCA COM COLUNA, *44 X 35,5* CM, PADRÃO POPULAR - FORNECIMENTO E INSTALAÇÃO. AF_01/2020</t>
  </si>
  <si>
    <t>LAVATÓRIO LOUÇA BRANCA COM COLUNA, 45 X 55CM OU EQUIVALENTE, PADRÃO MÉDIO - FORNECIMENTO E INSTALAÇÃO. AF_01/2020</t>
  </si>
  <si>
    <t>LAVATÓRIO LOUÇA BRANCA SUSPENSO, 29,5 X 39CM OU EQUIVALENTE, PADRÃO POPULAR - FORNECIMENTO E INSTALAÇÃO. AF_01/2020</t>
  </si>
  <si>
    <t>APARELHO MISTURADOR DE MESA PARA LAVATÓRIO, PADRÃO MÉDIO - FORNECIMENTO E INSTALAÇÃO. AF_01/2020</t>
  </si>
  <si>
    <t>TORNEIRA CROMADA DE MESA, 1/2 OU 3/4, PARA LAVATÓRIO, PADRÃO POPULAR - FORNECIMENTO E INSTALAÇÃO. AF_01/2020</t>
  </si>
  <si>
    <t>APARELHO MISTURADOR DE MESA PARA PIA DE COZINHA, PADRÃO MÉDIO - FORNECIMENTO E INSTALAÇÃO. AF_01/2020</t>
  </si>
  <si>
    <t>TORNEIRA CROMADA TUBO MÓVEL, DE MESA, 1/2 OU 3/4, PARA PIA DE COZINHA, PADRÃO ALTO - FORNECIMENTO E INSTALAÇÃO. AF_01/2020</t>
  </si>
  <si>
    <t>TORNEIRA CROMADA TUBO MÓVEL, DE PAREDE, 1/2 OU 3/4, PARA PIA DE COZINHA, PADRÃO MÉDIO - FORNECIMENTO E INSTALAÇÃO. AF_01/2020</t>
  </si>
  <si>
    <t>TORNEIRA CROMADA LONGA, DE PAREDE, 1/2 OU 3/4, PARA PIA DE COZINHA, PADRÃO POPULAR - FORNECIMENTO E INSTALAÇÃO. AF_01/2020</t>
  </si>
  <si>
    <t>43,92</t>
  </si>
  <si>
    <t>TORNEIRA CROMADA 1/2 OU 3/4 PARA TANQUE, PADRÃO POPULAR - FORNECIMENTO E INSTALAÇÃO. AF_01/2020</t>
  </si>
  <si>
    <t>TORNEIRA CROMADA 1/2 OU 3/4 PARA TANQUE, PADRÃO MÉDIO - FORNECIMENTO E INSTALAÇÃO. AF_01/2020</t>
  </si>
  <si>
    <t>TORNEIRA CROMADA DE MESA, 1/2 OU 3/4, PARA LAVATÓRIO, PADRÃO MÉDIO - FORNECIMENTO E INSTALAÇÃO. AF_01/2020</t>
  </si>
  <si>
    <t>TORNEIRA PLÁSTICA 3/4 PARA TANQUE - FORNECIMENTO E INSTALAÇÃO. AF_01/2020</t>
  </si>
  <si>
    <t>TANQUE DE LOUÇA BRANCA COM COLUNA, 30L OU EQUIVALENTE, INCLUSO SIFÃO FLEXÍVEL EM PVC, VÁLVULA METÁLICA E TORNEIRA DE METAL CROMADO PADRÃO MÉDIO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</si>
  <si>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</si>
  <si>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PLÁSTICA E TORNEIRA DE PLÁSTICO - FORNECIMENTO E INSTALAÇÃO. AF_01/2020</t>
  </si>
  <si>
    <t>TANQUE DE LOUÇA BRANCA SUSPENSO, 18L OU EQUIVALENTE, INCLUSO SIFÃO TIPO GARRAFA EM METAL CROMADO, VÁLVULA METÁLICA E TORNEIRA DE METAL CROMADO PADRÃO MÉDIO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</si>
  <si>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</si>
  <si>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</si>
  <si>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</si>
  <si>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MÁRMORE SINTÉTICO COM COLUNA, 22L OU EQUIVALENTE, INCLUSO SIFÃO FLEXÍVEL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</si>
  <si>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</si>
  <si>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</si>
  <si>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</si>
  <si>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FLEXÍVEL EM PVC, VÁLVULA PLÁSTICA E TORNEIRA DE PLÁSTICO - FORNECIMENTO E INSTALAÇÃO. AF_01/2020</t>
  </si>
  <si>
    <t>VASO SANITÁRIO SIFONADO COM CAIXA ACOPLADA LOUÇA BRANCA, INCLUSO ENGATE FLEXÍVEL EM PLÁSTICO BRANCO, 1/2  X 40CM - FORNECIMENTO E INSTALAÇÃO. AF_01/2020</t>
  </si>
  <si>
    <t>VASO SANITÁRIO SIFONADO COM CAIXA ACOPLADA LOUÇA BRANCA - PADRÃO MÉDIO, INCLUSO ENGATE FLEXÍVEL EM METAL CROMADO, 1/2  X 40CM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</si>
  <si>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</si>
  <si>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</si>
  <si>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CUBA DE EMBUTIR DE AÇO INOXIDÁVEL MÉDIA, INCLUSO VÁLVULA TIPO AMERICANA EM METAL CROMADO E SIFÃO FLEXÍVEL EM PVC - FORNECIMENTO E INSTALAÇÃO. AF_01/2020</t>
  </si>
  <si>
    <t>CUBA DE EMBUTIR DE AÇO INOXIDÁVEL MÉDIA, INCLUSO VÁLVULA TIPO AMERICANA E SIFÃO TIPO GARRAFA EM METAL CROMADO - FORNECIMENTO E INSTALAÇÃO. AF_01/2020</t>
  </si>
  <si>
    <t>CUBA DE EMBUTIR OVAL EM LOUÇA BRANCA, 35 X 50CM OU EQUIVALENTE, INCLUSO VÁLVULA EM METAL CROMADO E SIFÃO FLEXÍVEL EM PVC - FORNECIMENTO E INSTALAÇÃO. AF_01/2020</t>
  </si>
  <si>
    <t>CUBA DE EMBUTIR OVAL EM LOUÇA BRANCA, 35 X 50CM OU EQUIVALENTE, INCLUSO VÁLVULA E SIFÃO TIPO GARRAFA EM METAL CROMADO - FORNECIMENTO E INSTALAÇÃO. AF_01/2020</t>
  </si>
  <si>
    <t>LAVATÓRIO LOUÇA BRANCA COM COLUNA, *44 X 35,5* CM, PADRÃO POPULAR, INCLUSO SIFÃO FLEXÍVEL EM PVC, VÁLVULA E ENGATE FLEXÍVEL 30CM EM PLÁSTICO E COM TORNEIRA CROMADA PADRÃO POPULAR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</si>
  <si>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</si>
  <si>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</si>
  <si>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</si>
  <si>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SUSPENSO, 29,5 X 39CM OU EQUIVALENTE, PADRÃO POPULAR, INCLUSO SIFÃO FLEXÍVEL EM PVC, VÁLVULA E ENGATE FLEXÍVEL 30CM EM PLÁSTICO E TORNEIRA CROMADA DE MESA, PADRÃO POPULAR - FORNECIMENTO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</si>
  <si>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</si>
  <si>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</si>
  <si>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</si>
  <si>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MÁRMORE BRANCO 150 X 60 CM, COM CUBA DE EMBUTIR DE AÇO, VÁLVULA AMERICANA E SIFÃO TIPO GARRAFA EM METAL , ENGATE FLEXÍVEL 30 CM, TORNEIRA CROMADA, DE MESA, 1/2 OU 3/4, PARA PIA COZINHA, PADRÃO ALTO - FORNEC. E INSTALAÇÃO. AF_01/2020</t>
  </si>
  <si>
    <t>VASO SANITARIO SIFONADO CONVENCIONAL COM  LOUÇA BRANCA - FORNECIMENTO E INSTALAÇÃO. AF_01/2020</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</si>
  <si>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</si>
  <si>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AF_01/2020</t>
  </si>
  <si>
    <t>VASO SANITARIO SIFONADO CONVENCIONAL PARA PCD SEM FURO FRONTAL COM LOUÇA BRANCA SEM ASSENTO, INCLUSO CONJUNTO DE LIGAÇÃO PARA BACIA SANITÁRIA AJUSTÁVEL - FORNECIMENTO E INSTALAÇÃO. AF_01/2020</t>
  </si>
  <si>
    <t>PORTA TOALHA ROSTO EM METAL CROMADO, TIPO ARGOLA, INCLUSO FIXAÇÃO. AF_01/2020</t>
  </si>
  <si>
    <t>PORTA TOALHA BANHO EM METAL CROMADO, TIPO BARRA, INCLUSO FIXAÇÃO. AF_01/2020</t>
  </si>
  <si>
    <t>PAPELEIRA DE PAREDE EM METAL CROMADO SEM TAMPA, INCLUSO FIXAÇÃO. AF_01/2020</t>
  </si>
  <si>
    <t>SABONETEIRA DE PAREDE EM METAL CROMADO, INCLUSO FIXAÇÃO. AF_01/2020</t>
  </si>
  <si>
    <t>KIT DE ACESSORIOS PARA BANHEIRO EM METAL CROMADO, 5 PECAS, INCLUSO FIXAÇÃO. AF_01/2020</t>
  </si>
  <si>
    <t>SABONETEIRA PLASTICA TIPO DISPENSER PARA SABONETE LIQUIDO COM RESERVATORIO 800 A 1500 ML, INCLUSO FIXAÇÃO. AF_01/2020</t>
  </si>
  <si>
    <t>VASO SANITÁRIO INFANTIL LOUÇA BRANCA - FORNECIMENTO E INSTALACAO. AF_01/2020</t>
  </si>
  <si>
    <t>ASSENTO SANITÁRIO CONVENCIONAL - FORNECIMENTO E INSTALACAO. AF_01/2020</t>
  </si>
  <si>
    <t>ASSENTO SANITÁRIO INFANTIL - FORNECIMENTO E INSTALACAO. AF_01/2020</t>
  </si>
  <si>
    <t>CUBA DE EMBUTIR RETANGULAR DE AÇO INOXIDÁVEL, 56 X 33 X 12 CM - FORNECIMENTO E INSTALAÇÃO. AF_01/2020</t>
  </si>
  <si>
    <t>TORNEIRA CROMADA DE MESA PARA LAVATÓRIO COM SENSOR DE PRESENCA. AF_01/2020</t>
  </si>
  <si>
    <t>SABONETEIRA DE PAREDE EM PLASTICO ABS COM ACABAMENTO CROMADO E ACRILICO, INCLUSO FIXAÇÃO. AF_01/2020</t>
  </si>
  <si>
    <t>MANOPLA E CANOPLA CROMADA  FORNECIMENTO E INSTALAÇÃO. AF_01/2020</t>
  </si>
  <si>
    <t>ACABAMENTO MONOCOMANDO PARA CHUVEIRO  FORNECIMENTO E INSTALAÇÃO. AF_01/2020</t>
  </si>
  <si>
    <t>MICTÓRIO SIFONADO LOUÇA BRANCA  PADRÃO MÉDIO  FORNECIMENTO E INSTALAÇÃO. AF_01/2020</t>
  </si>
  <si>
    <t>CHUVEIRO ELÉTRICO COMUM CORPO PLÁSTICO, TIPO DUCHA  FORNECIMENTO E INSTALAÇÃO. AF_01/2020</t>
  </si>
  <si>
    <t>SUPORTE MÃO FRANCESA EM AÇO, ABAS IGUAIS 30 CM, CAPACIDADE MINIMA 60 KG, BRANCO - FORNECIMENTO E INSTALAÇÃO. AF_01/2020</t>
  </si>
  <si>
    <t>SUPORTE MÃO FRANCESA EM ACO, ABAS IGUAIS 40 CM, CAPACIDADE MINIMA 70 KG, BRANCO - FORNECIMENTO E INSTALAÇÃO. AF_01/2020</t>
  </si>
  <si>
    <t>BARRA DE APOIO EM "L", EM ACO INOX POLIDO 70 X 70 CM, FIXADA NA PAREDE - FORNECIMENTO E INSTALACAO. AF_01/2020</t>
  </si>
  <si>
    <t>BARRA DE APOIO EM "L", EM ACO INOX POLIDO 80 X 80 CM, FIXADA NA PAREDE - FORNECIMENTO E INSTALACAO. AF_01/2020</t>
  </si>
  <si>
    <t>BARRA DE APOIO LATERAL ARTICULADA, COM TRAVA, EM ACO INOX POLIDO, FIXADA NA PAREDE - FORNECIMENTO E INSTALAÇÃO. AF_01/2020</t>
  </si>
  <si>
    <t>BARRA DE APOIO RETA, EM ACO INOX POLIDO, COMPRIMENTO 60CM, FIXADA NA PAREDE - FORNECIMENTO E INSTALAÇÃO. AF_01/2020</t>
  </si>
  <si>
    <t>BARRA DE APOIO RETA, EM ACO INOX POLIDO, COMPRIMENTO 70 CM,  FIXADA NA PAREDE - FORNECIMENTO E INSTALAÇÃO. AF_01/2020</t>
  </si>
  <si>
    <t>BARRA DE APOIO RETA, EM ACO INOX POLIDO, COMPRIMENTO 80 CM,  FIXADA NA PAREDE - FORNECIMENTO E INSTALAÇÃO. AF_01/2020</t>
  </si>
  <si>
    <t>BARRA DE APOIO RETA, EM ACO INOX POLIDO, COMPRIMENTO 90 CM,  FIXADA NA PAREDE - FORNECIMENTO E INSTALAÇÃO. AF_01/2020</t>
  </si>
  <si>
    <t>BARRA DE APOIO RETA, EM ALUMINIO, COMPRIMENTO 60 CM,  FIXADA NA PAREDE - FORNECIMENTO E INSTALAÇÃO. AF_01/2020</t>
  </si>
  <si>
    <t>BARRA DE APOIO RETA, EM ALUMINIO, COMPRIMENTO 70 CM,  FIXADA NA PAREDE - FORNECIMENTO E INSTALAÇÃO. AF_01/2020</t>
  </si>
  <si>
    <t>BARRA DE APOIO RETA, EM ALUMINIO, COMPRIMENTO 80 CM,  FIXADA NA PAREDE - FORNECIMENTO E INSTALAÇÃO. AF_01/2020</t>
  </si>
  <si>
    <t>BARRA DE APOIO RETA, EM ALUMINIO, COMPRIMENTO 90 CM,  FIXADA NA PAREDE - FORNECIMENTO E INSTALAÇÃO. AF_01/2020</t>
  </si>
  <si>
    <t>PUXADOR PARA PCD, FIXADO NA PORTA - FORNECIMENTO E INSTALAÇÃO. AF_01/2020</t>
  </si>
  <si>
    <t>BANCO ARTICULADO, EM ACO INOX, PARA PCD, FIXADO NA PAREDE - FORNECIMENTO E INSTALAÇÃO. AF_01/2020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</si>
  <si>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</si>
  <si>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</si>
  <si>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</si>
  <si>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</si>
  <si>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</si>
  <si>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</si>
  <si>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</si>
  <si>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</si>
  <si>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</si>
  <si>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</si>
  <si>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</si>
  <si>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</si>
  <si>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</si>
  <si>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</si>
  <si>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</si>
  <si>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</si>
  <si>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</si>
  <si>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</si>
  <si>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</si>
  <si>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</si>
  <si>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</si>
  <si>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</si>
  <si>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</si>
  <si>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</si>
  <si>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</si>
  <si>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</si>
  <si>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</si>
  <si>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</si>
  <si>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</si>
  <si>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</si>
  <si>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</si>
  <si>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</si>
  <si>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</si>
  <si>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</si>
  <si>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</si>
  <si>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</si>
  <si>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</si>
  <si>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</si>
  <si>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</si>
  <si>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</si>
  <si>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</si>
  <si>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</si>
  <si>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</si>
  <si>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</si>
  <si>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</si>
  <si>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</si>
  <si>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</si>
  <si>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</si>
  <si>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</si>
  <si>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</si>
  <si>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</si>
  <si>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</si>
  <si>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</si>
  <si>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</si>
  <si>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REGISTRO DE PRESSÃO BRUTO, LATÃO, ROSCÁVEL, 1/2", FORNECIDO E INSTALADO EM RAMAL DE ÁGUA. AF_12/2014</t>
  </si>
  <si>
    <t>REGISTRO DE PRESSÃO BRUTO, LATÃO,  ROSCÁVEL, 3/4, FORNECIDO E INSTALADO EM RAMAL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</si>
  <si>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</si>
  <si>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</si>
  <si>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</si>
  <si>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</si>
  <si>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</si>
  <si>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</si>
  <si>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</si>
  <si>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</si>
  <si>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</si>
  <si>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REGISTRO DE PRESSÃO BRUTO, LATÃO, ROSCÁVEL, 1/2", COM ACABAMENTO E CANOPLA CROMADOS. FORNECIDO E INSTALADO EM RAMAL DE ÁGUA. AF_12/2014</t>
  </si>
  <si>
    <t>46,95</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</si>
  <si>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</si>
  <si>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</si>
  <si>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</si>
  <si>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REGISTRO DE ESFERA, PVC, ROSCÁVEL, 3/4", FORNECIDO E INSTALADO EM RAMAL DE ÁGUA. AF_03/2015</t>
  </si>
  <si>
    <t>REGISTRO DE ESFERA, PVC, SOLDÁVEL, DN  25 MM, INSTALADO EM RESERVAÇÃO DE ÁGUA DE EDIFICAÇÃO QUE POSSUA RESERVATÓRIO DE FIBRA/FIBROCIMENTO   FORNECIMENTO E INSTALAÇÃO. AF_06/2016</t>
  </si>
  <si>
    <t>15,63</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</si>
  <si>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</si>
  <si>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</si>
  <si>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35,78</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</si>
  <si>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</si>
  <si>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</si>
  <si>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</si>
  <si>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40,47</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</si>
  <si>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</si>
  <si>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</si>
  <si>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</si>
  <si>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</si>
  <si>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90,72</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</si>
  <si>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</si>
  <si>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</si>
  <si>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</si>
  <si>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</si>
  <si>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</si>
  <si>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</si>
  <si>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</si>
  <si>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</si>
  <si>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</si>
  <si>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</si>
  <si>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</si>
  <si>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</si>
  <si>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</si>
  <si>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</si>
  <si>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</si>
  <si>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</si>
  <si>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</si>
  <si>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</si>
  <si>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</si>
  <si>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</si>
  <si>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</si>
  <si>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</si>
  <si>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</si>
  <si>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</si>
  <si>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</si>
  <si>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</si>
  <si>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</si>
  <si>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</si>
  <si>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</si>
  <si>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</si>
  <si>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</si>
  <si>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</si>
  <si>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</si>
  <si>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</si>
  <si>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</si>
  <si>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</si>
  <si>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</si>
  <si>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</si>
  <si>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</si>
  <si>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</si>
  <si>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</si>
  <si>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</si>
  <si>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</si>
  <si>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</si>
  <si>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</si>
  <si>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</si>
  <si>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</si>
  <si>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</si>
  <si>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</si>
  <si>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</si>
  <si>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</si>
  <si>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</si>
  <si>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</si>
  <si>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9,24</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</si>
  <si>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</si>
  <si>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</si>
  <si>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</si>
  <si>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</si>
  <si>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</si>
  <si>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</si>
  <si>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8,40</t>
  </si>
  <si>
    <t>RASGO EM CONTRAPISO PARA RAMAIS/ DISTRIBUIÇÃO COM DIÂMETROS MENORES OU IGUAIS A 40 MM. AF_05/2015</t>
  </si>
  <si>
    <t>RASGO EM CONTRAPISO PARA RAMAIS/ DISTRIBUIÇÃO COM DIÂMETROS MAIORES QUE 40 MM E MENORES OU IGUAIS A 75 MM. AF_05/2015</t>
  </si>
  <si>
    <t>16,88</t>
  </si>
  <si>
    <t>RASGO EM CONTRAPISO PARA RAMAIS/ DISTRIBUIÇÃO COM DIÂMETROS MAIORES QUE 75 MM. AF_05/2015</t>
  </si>
  <si>
    <t>RASGO EM ALVENARIA PARA ELETRODUTOS COM DIAMETROS MENORES OU IGUAIS A 40 MM. AF_05/2015</t>
  </si>
  <si>
    <t>4,20</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</si>
  <si>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</si>
  <si>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</si>
  <si>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</si>
  <si>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</si>
  <si>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</si>
  <si>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</si>
  <si>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</si>
  <si>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</si>
  <si>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</si>
  <si>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24,64</t>
  </si>
  <si>
    <t>SUPORTE PARA ATÉ 3 TUBOS HORIZONTAIS, ESPAÇADO A CADA 1 M, EM PERFILADO DE SEÇÃO 38X76 MM, POR METRO DE TUBULAÇÃO FIXADA. AF_05/2015</t>
  </si>
  <si>
    <t>SUPORTE PARA MAIS DE 3 TUBOS HORIZONTAIS, ESPAÇADO A CADA 1 M, EM PERFILADO DE SEÇÃO 38X76 MM, POR METRO DE TUBULAÇÃO FIXADA. AF_05/2015</t>
  </si>
  <si>
    <t>SUPORTE PARA ATÉ 3 TUBOS VERTICAIS, ESPAÇADO A CADA 3 M, EM PERFILADO DE SEÇÃO 38X38 MM, POR METRO DE TUBULAÇÃO FIXADA. AF_05/2015</t>
  </si>
  <si>
    <t>SUPORTE PARA MAIS DE 3 TUBOS VERTICAIS, ESPAÇADO A CADA 3 M, EM PERFILADO DE SEÇÃO 38X38 MM, POR METRO DE TUBULAÇÃO FIXADA. AF_05/2015</t>
  </si>
  <si>
    <t>CHUMBAMENTO LINEAR EM ALVENARIA PARA RAMAIS/DISTRIBUIÇÃO COM DIÂMETROS MENORES OU IGUAIS A 40 MM. AF_05/2015</t>
  </si>
  <si>
    <t>8,66</t>
  </si>
  <si>
    <t>CHUMBAMENTO LINEAR EM ALVENARIA PARA RAMAIS/DISTRIBUIÇÃO COM DIÂMETROS MAIORES QUE 40 MM E MENORES OU IGUAIS A 75 MM. AF_05/2015</t>
  </si>
  <si>
    <t>CHUMBAMENTO LINEAR EM CONTRAPISO PARA RAMAIS/DISTRIBUIÇÃO COM DIÂMETROS MENORES OU IGUAIS A 40 MM. AF_05/2015</t>
  </si>
  <si>
    <t>3,95</t>
  </si>
  <si>
    <t>CHUMBAMENTO LINEAR EM CONTRAPISO PARA RAMAIS/DISTRIBUIÇÃO COM DIÂMETROS MAIORES QUE 40 MM E MENORES OU IGUAIS A 75 MM. AF_05/2015</t>
  </si>
  <si>
    <t>CHUMBAMENTO LINEAR EM CONTRAPISO PARA RAMAIS/DISTRIBUIÇÃO COM DIÂMETROS MAIORES QUE 75 MM. AF_05/2015</t>
  </si>
  <si>
    <t>8,82</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</si>
  <si>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</si>
  <si>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</si>
  <si>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</si>
  <si>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</si>
  <si>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</si>
  <si>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</si>
  <si>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2,72</t>
  </si>
  <si>
    <t>FIXAÇÃO DE TUBOS HORIZONTAIS DE PVC, CPVC OU COBRE DIÂMETROS MAIORES QUE 75 MM COM ABRAÇADEIRA METÁLICA RÍGIDA TIPO D 3", FIXADA EM PERFILADO EM LAJE. AF_05/2015</t>
  </si>
  <si>
    <t>4,00</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</si>
  <si>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</si>
  <si>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</si>
  <si>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</si>
  <si>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</si>
  <si>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</si>
  <si>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</si>
  <si>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</si>
  <si>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4,54</t>
  </si>
  <si>
    <t>FIXAÇÃO DE TUBOS HORIZONTAIS DE PVC, CPVC OU COBRE DIÂMETROS MAIORES QUE 40 MM E MENORES OU IGUAIS A 75 MM COM ABRAÇADEIRA METÁLICA RÍGIDA TIPO D 1 1/2, FIXADA DIRETAMENTE NA LAJE. AF_05/2015</t>
  </si>
  <si>
    <t>4,23</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</si>
  <si>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</si>
  <si>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</si>
  <si>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</si>
  <si>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8,80</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</si>
  <si>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</si>
  <si>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</si>
  <si>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</si>
  <si>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</si>
  <si>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4,34</t>
  </si>
  <si>
    <t>CHUMBAMENTO PONTUAL DE ABERTURA EM LAJE COM PASSAGEM DE 1 TUBO DE DIAMETRO EQUIVALENTE IGUAL À  50 MM. AF_05/2015</t>
  </si>
  <si>
    <t>CHUMBAMENTO PONTUAL DE ABERTURA EM LAJE COM PASSAGEM DE MAIS DE 1 TUBO DE  DIAMETRO EQUIVALENTE IGUAL À  50 MM. AF_05/2015</t>
  </si>
  <si>
    <t>34,01</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</si>
  <si>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</si>
  <si>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</si>
  <si>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</si>
  <si>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</si>
  <si>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9,05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</si>
  <si>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</si>
  <si>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</si>
  <si>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</si>
  <si>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</si>
  <si>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</si>
  <si>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SUPORTE PARA DUTO EM CHAPA GALVANIZADA BITOLA 26, ESPAÇADO A CADA 1 M, EM PERFILADO DE SEÇÃO 38X76 MM, POR ÁREA DE DUTO FIXADO. AF_07/2017</t>
  </si>
  <si>
    <t>18,83</t>
  </si>
  <si>
    <t>SUPORTE PARA DUTO EM CHAPA GALVANIZADA BITOLA 24, ESPAÇADO A CADA 1 M, EM PERFILADO DE SEÇÃO 38X76 MM, POR ÁREA DE DUTO FIXADO. AF_07/2017</t>
  </si>
  <si>
    <t>SUPORTE PARA DUTO EM CHAPA GALVANIZADA BITOLA 22, ESPAÇADO A CADA 1 M, EM PERFILADO DE SEÇÃO 38X76 MM, POR ÁREA DE DUTO FIXADO. AF_07/2017</t>
  </si>
  <si>
    <t>SUPORTE PARA ELETROCALHA LISA OU PERFURADA EM AÇO GALVANIZADO, LARGURA 200 OU 400 MM E ALTURA 50 MM, ESPAÇADO A CADA 1,5 M, EM PERFILADO DE SEÇÃO 38X76 MM, POR METRO DE ELETRECOLHA FIXADA. AF_07/2017</t>
  </si>
  <si>
    <t>12,11</t>
  </si>
  <si>
    <t>SUPORTE PARA ELETROCALHA LISA OU PERFURADA EM AÇO GALVANIZADO, LARGURA 500 OU 800 MM E ALTURA 50 MM, ESPAÇADO A CADA 1,5 M, EM PERFILADO DE SEÇÃO 38X76 MM, POR METRO DE ELETRECOLHA FIXADA. AF_07/2017</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</si>
  <si>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</si>
  <si>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</si>
  <si>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</si>
  <si>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</si>
  <si>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</si>
  <si>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</si>
  <si>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</si>
  <si>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</si>
  <si>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</si>
  <si>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</si>
  <si>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</si>
  <si>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</si>
  <si>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</si>
  <si>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</si>
  <si>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</si>
  <si>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</si>
  <si>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</si>
  <si>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</si>
  <si>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</si>
  <si>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</si>
  <si>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</si>
  <si>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</si>
  <si>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</si>
  <si>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</si>
  <si>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</si>
  <si>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</si>
  <si>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</si>
  <si>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</si>
  <si>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</si>
  <si>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</si>
  <si>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</si>
  <si>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</si>
  <si>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</si>
  <si>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</si>
  <si>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</si>
  <si>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</si>
  <si>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ESCAVAÇÃO HORIZONTAL EM SOLO DE 1A CATEGORIA COM TRATOR DE ESTEIRAS (100HP/LÂMINA: 2,19M3). AF_07/2020</t>
  </si>
  <si>
    <t>ESCAVAÇÃO HORIZONTAL EM SOLO DE 1A CATEGORIA COM TRATOR DE ESTEIRAS (150HP/LÂMINA: 3,18M3). AF_07/2020</t>
  </si>
  <si>
    <t>2,14</t>
  </si>
  <si>
    <t>ESCAVAÇÃO HORIZONTAL EM SOLO DE 1A CATEGORIA COM TRATOR DE ESTEIRAS (170HP/LÂMINA: 5,20M3). AF_07/2020</t>
  </si>
  <si>
    <t>1,34</t>
  </si>
  <si>
    <t>ESCAVAÇÃO HORIZONTAL EM SOLO DE 1A CATEGORIA COM TRATOR DE ESTEIRAS (347HP/LÂMINA: 8,70M3). AF_07/2020</t>
  </si>
  <si>
    <t>1,94</t>
  </si>
  <si>
    <t>ESCAVAÇÃO HORIZONTAL EM SOLO DE 1A CATEGORIA COM TRATOR DE ESTEIRAS (125HP/LÂMINA: 2,70M3). AF_07/2020</t>
  </si>
  <si>
    <t>ESCAVAÇÃO HORIZONTAL, INCLUINDO ESCARIFICAÇÃO EM SOLO DE 2A CATEGORIA COM TRATOR DE ESTEIRAS (100HP/LÂMINA: 2,19M3). AF_07/2020</t>
  </si>
  <si>
    <t>ESCAVAÇÃO HORIZONTAL, INCLUINDO ESCARIFICAÇÃO EM SOLO DE 2A CATEGORIA COM TRATOR DE ESTEIRAS (150HP/LÂMINA: 3,18M3). AF_07/2020</t>
  </si>
  <si>
    <t>4,11</t>
  </si>
  <si>
    <t>ESCAVAÇÃO HORIZONTAL, INCLUINDO ESCARIFICAÇÃO EM SOLO DE 2A CATEGORIA COM TRATOR DE ESTEIRAS (170HP/LÂMINA: 5,20M3). AF_07/2020</t>
  </si>
  <si>
    <t>2,57</t>
  </si>
  <si>
    <t>ESCAVAÇÃO HORIZONTAL, INCLUINDO ESCARIFICAÇÃO EM SOLO DE 2A CATEGORIA COM TRATOR DE ESTEIRAS (347HP/LÂMINA: 8,70M3). AF_07/2020</t>
  </si>
  <si>
    <t>3,70</t>
  </si>
  <si>
    <t>ESCAVAÇÃO HORIZONTAL, INCLUINDO ESCARIFICAÇÃO EM SOLO DE 2A CATEGORIA COM TRATOR DE ESTEIRAS (125HP/LÂMINA: 2,70M3). AF_07/2020</t>
  </si>
  <si>
    <t>ESCAVAÇÃO HORIZONTAL, INCLUINDO CARGA E DESCARGA EM SOLO DE 1A CATEGORIA COM TRATOR DE ESTEIRAS (100HP/LÂMINA: 2,19M3). AF_07/2020</t>
  </si>
  <si>
    <t>ESCAVAÇÃO HORIZONTAL, INCLUINDO CARGA E DESCARGA EM SOLO DE 1A CATEGORIA COM TRATOR DE ESTEIRAS (150HP/LÂMINA: 3,18M3). AF_07/2020</t>
  </si>
  <si>
    <t>ESCAVAÇÃO HORIZONTAL, INCLUINDO CARGA E DESCARGA EM SOLO DE 1A CATEGORIA COM TRATOR DE ESTEIRAS (170HP/LÂMINA: 5,20M3). AF_07/2020</t>
  </si>
  <si>
    <t>ESCAVAÇÃO HORIZONTAL, INCLUINDO CARGA E DESCARGA EM SOLO DE 1A CATEGORIA COM TRATOR DE ESTEIRAS (347HP/LÂMINA: 8,70M3). AF_07/2020</t>
  </si>
  <si>
    <t>8,35</t>
  </si>
  <si>
    <t>ESCAVAÇÃO HORIZONTAL, INCLUINDO CARGA E DESCARGA EM SOLO DE 1A CATEGORIA COM TRATOR DE ESTEIRAS (125HP/LÂMINA: 2,70M3). AF_07/2020</t>
  </si>
  <si>
    <t>8,59</t>
  </si>
  <si>
    <t>ESCAVAÇÃO HORIZONTAL, INCLUINDO ESCARIFICAÇÃO, CARGA E DESCARGA EM SOLO DE 2A CATEGORIA COM TRATOR DE ESTEIRAS (100HP/LÂMINA: 2,19M3).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</si>
  <si>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</si>
  <si>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(170HP/LÂMINA: 5,20M3). AF_07/2020</t>
  </si>
  <si>
    <t>9,23</t>
  </si>
  <si>
    <t>ESCAVAÇÃO HORIZONTAL, INCLUINDO ESCARIFICAÇÃO, CARGA E DESCARGA EM SOLO DE 2A CATEGORIA COM TRATOR DE ESTEIRAS (347HP/LÂMINA: 8,70M3). AF_07/2020</t>
  </si>
  <si>
    <t>ESCAVAÇÃO HORIZONTAL, INCLUINDO ESCARIFICAÇÃO, CARGA E DESCARGA EM SOLO DE 2A CATEGORIA COM TRATOR DE ESTEIRAS (125HP/LÂMINA: 2,70M3). AF_07/2020</t>
  </si>
  <si>
    <t>ESCAVAÇÃO HORIZONTAL, INCLUINDO CARGA, DESCARGA E TRANSPORTE EM SOLO DE 1A CATEGORIA COM TRATOR DE ESTEIRAS (100HP/LÂMINA: 2,19M3)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</si>
  <si>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</si>
  <si>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</si>
  <si>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(347HP/LÂMINA: 8,70M3) E CAMINHÃO BASCULANTE DE 10M3, DMT ATÉ 200M. AF_07/2020</t>
  </si>
  <si>
    <t>8,75</t>
  </si>
  <si>
    <t>ESCAVAÇÃO HORIZONTAL, INCLUINDO CARGA, DESCARGA E TRANSPORTE EM SOLO DE 1A CATEGORIA COM TRATOR DE ESTEIRAS (125HP/LÂMINA: 2,70M3) E CAMINHÃO BASCULANTE DE 10M3, DMT ATÉ 200M. AF_07/2020</t>
  </si>
  <si>
    <t>8,99</t>
  </si>
  <si>
    <t>ESCAVAÇÃO HORIZONTAL, INCLUINDO  ESCARIFICAÇÃO, CARGA, DESCARGA E TRANSPORTE EM SOLO DE 2A CATEGORIA COM TRATOR DE ESTEIRAS (100HP/LÂMINA: 2,19M3) E CAMINHÃO BASCULANTE DE 10M3, DMT ATÉ 200M. AF_07/2020</t>
  </si>
  <si>
    <t>11,87</t>
  </si>
  <si>
    <t>ESCAVAÇÃO HORIZONTAL, INCLUINDO ESCARIFICAÇÃO, CARGA, DESCARGA E TRANSPORTE EM SOLO DE 2A CATEGORIA COM TRATOR DE ESTEIRAS (150HP/LÂMINA: 3,18M3) E CAMINHÃO BASCULANTE DE 10M3, DMT ATÉ 200M. AF_07/2020</t>
  </si>
  <si>
    <t>11,18</t>
  </si>
  <si>
    <t>ESCAVAÇÃO HORIZONTAL, INCLUINDO ESCARIFICAÇÃO, CARGA, DESCARGA E TRANSPORTE EM SOLO DE 2A CATEGORIA COM TRATOR DE ESTEIRAS (170HP/LÂMINA: 5,20M3) E CAMINHÃO BASCULANTE DE 10M3, DMT ATÉ 200M. AF_07/2020</t>
  </si>
  <si>
    <t>9,64</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</si>
  <si>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</si>
  <si>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(125HP/LÂMINA: 2,70M3) E CAMINHÃO BASCULANTE DE 10M3, DMT ATÉ 200M. AF_07/2020</t>
  </si>
  <si>
    <t>11,23</t>
  </si>
  <si>
    <t>ESCAVAÇÃO HORIZONTAL, INCLUINDO CARGA, DESCARGA E TRANSPORTE EM SOLO DE 1A CATEGORIA COM TRATOR DE ESTEIRAS (100HP/LÂMINA: 2,19M3) E CAMINHÃO BASCULANTE DE 14M3, DMT ATÉ 200M. AF_07/2020</t>
  </si>
  <si>
    <t>ESCAVAÇÃO HORIZONTAL, INCLUINDO CARGA, DESCARGA E TRANSPORTE EM SOLO DE 1A CATEGORIA COM TRATOR DE ESTEIRAS (150HP/LÂMINA: 3,18M3) E CAMINHÃO BASCULANTE DE 14M3, DMT ATÉ 200M. AF_07/2020</t>
  </si>
  <si>
    <t>9,17</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</si>
  <si>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</si>
  <si>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(347HP/LÂMINA: 8,70M3) E CAMINHÃO BASCULANTE DE 14M3, DMT ATÉ 200M. AF_07/2020</t>
  </si>
  <si>
    <t>8,97</t>
  </si>
  <si>
    <t>ESCAVAÇÃO HORIZONTAL, INCLUINDO CARGA, DESCARGA E TRANSPORTE EM SOLO DE 1A CATEGORIA COM TRATOR DE ESTEIRAS (125HP/LÂMINA: 2,70M3)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</si>
  <si>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</si>
  <si>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</si>
  <si>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</si>
  <si>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(347HP/LÂMINA: 8,70M3) E CAMINHÃO BASCULANTE DE 14M3, DMT ATÉ 200M. AF_07/2020</t>
  </si>
  <si>
    <t>11,00</t>
  </si>
  <si>
    <t>ESCAVAÇÃO HORIZONTAL, INCLUINDO ESCARIFICAÇÃO, CARGA, DESCARGA E TRANSPORTE EM SOLO DE 2A CATEGORIA COM TRATOR DE ESTEIRAS (125HP/LÂMINA: 2,70M3) E CAMINHÃO BASCULANTE DE 14M3, DMT ATÉ 200M. AF_07/2020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</si>
  <si>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</si>
  <si>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</si>
  <si>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</si>
  <si>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6,56</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</si>
  <si>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</si>
  <si>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</si>
  <si>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</si>
  <si>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11,78</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</si>
  <si>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</si>
  <si>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</si>
  <si>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15,29</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</si>
  <si>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</si>
  <si>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</si>
  <si>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</si>
  <si>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</si>
  <si>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12,80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</si>
  <si>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</si>
  <si>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</si>
  <si>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</si>
  <si>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10,31</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</si>
  <si>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</si>
  <si>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</si>
  <si>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12,76</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</si>
  <si>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</si>
  <si>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</si>
  <si>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</si>
  <si>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</si>
  <si>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</si>
  <si>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</si>
  <si>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</si>
  <si>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</si>
  <si>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6,82</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</si>
  <si>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</si>
  <si>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</si>
  <si>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</si>
  <si>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5,43</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</si>
  <si>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</si>
  <si>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</si>
  <si>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</si>
  <si>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</si>
  <si>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</si>
  <si>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</si>
  <si>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</si>
  <si>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</si>
  <si>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</si>
  <si>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</si>
  <si>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</si>
  <si>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9,90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</si>
  <si>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</si>
  <si>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</si>
  <si>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</si>
  <si>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13,61</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</si>
  <si>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</si>
  <si>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17,10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</si>
  <si>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</si>
  <si>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</si>
  <si>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</si>
  <si>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</si>
  <si>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11,95</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</si>
  <si>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</si>
  <si>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15,08</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</si>
  <si>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</si>
  <si>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7,64</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</si>
  <si>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</si>
  <si>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</si>
  <si>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</si>
  <si>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</si>
  <si>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</si>
  <si>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</si>
  <si>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</si>
  <si>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</si>
  <si>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</si>
  <si>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</si>
  <si>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15,31</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</si>
  <si>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</si>
  <si>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</si>
  <si>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</si>
  <si>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6,54</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</si>
  <si>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</si>
  <si>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</si>
  <si>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</si>
  <si>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</si>
  <si>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</si>
  <si>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19,37</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</si>
  <si>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</si>
  <si>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</si>
  <si>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</si>
  <si>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13,32</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</si>
  <si>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</si>
  <si>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</si>
  <si>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ESCAVAÇÃO MECANIZADA DE VALA COM PROF. ATÉ 1,5 M (MÉDIA ENTRE MONTANTE E JUSANTE/UMA COMPOSIÇÃO POR TRECHO), COM ESCAVADEIRA HIDRÁULICA (0,8 M3), LARG. DE 1,5 M A 2,5 M, EM SOLO DE 1A CATEGORIA, EM LOCAIS COM ALTO NÍVEL DE INTERFERÊNCIA. AF_02/2021</t>
  </si>
  <si>
    <t>ESCAVAÇÃO MECANIZADA DE VALA COM PROF. MAIOR QUE 1,5 M ATÉ 3,0 M (MÉDIA ENTRE MONTANTE E JUSANTE/UMA COMPOSIÇÃO POR TRECHO), COM ESCAVADEIRA HIDRÁULICA (0,8 M3/111 HP), LARGURA ATÉ 1,5 M, EM SOLO DE 1A CATEGORIA, EM LOCAIS COM ALTO NÍVEL DE INTERFERÊNCIA. AF_02/2021</t>
  </si>
  <si>
    <t>ESCAVAÇÃO MECANIZADA DE VALA COM PROF. MAIOR QUE 3,0 M ATÉ 4,5 M(MÉDIA ENTRE MONTANTE E JUSANTE/UMA COMPOSIÇÃO POR TRECHO), COM ESCAVADEIRA HIDRÁULICA (0,8 M3/111 HP), LARG. MENOR QUE 1,5 M, EM SOLO DE 1A CATEGORIA, EM LOCAIS COM ALTO NÍVEL DE INTERFERÊNCIA. AF_02/2021</t>
  </si>
  <si>
    <t>6,00</t>
  </si>
  <si>
    <t>ESCAVAÇÃO MECANIZADA DE VALA COM PROF. DE 3,0 M ATÉ 4,5 M(MÉDIA ENTRE MONTANTE E JUSANTE/UMA COMPOSIÇÃO POR TRECHO), COM ESCAVADEIRA HIDRÁULICA (1,2 M3/155 HP), LARG. DE 1,5 M A 2,5 M, EM SOLO DE 1A CATEGORIA, EM LOCAIS COM ALTO NÍVEL DE INTERFERÊNCIA. AF_02/2021</t>
  </si>
  <si>
    <t>ESCAVAÇÃO MECANIZADA DE VALA COM PROF. MAIOR QUE 4,5 M ATÉ 6,0 M(MÉDIA ENTRE MONTANTE E JUSANTE/UMA COMPOSIÇÃO POR TRECHO), COM ESCAVADEIRA HIDRÁULICA (1,2 M3/155 HP), LARG. DE 1,5 M A 2,5 M, EM SOLO DE 1A CATEGORIA, EM LOCAIS COM ALTO NÍVEL DE INTERFERÊNCIA. AF_02/2021</t>
  </si>
  <si>
    <t>ESCAVAÇÃO MECANIZADA DE VALA COM PROF. ATÉ 1,5 M(MÉDIA ENTRE MONTANTE E JUSANTE/UMA COMPOSIÇÃO POR TRECHO), COM ESCAVADEIRA HIDRÁULICA (0,8 M3), LARG. DE 1,5M A 2,5 M, EM SOLO DE 1A CATEGORIA, LOCAIS COM BAIXO NÍVEL DE INTERFERÊNCIA. AF_02/2021</t>
  </si>
  <si>
    <t>3,54</t>
  </si>
  <si>
    <t>ESCAVAÇÃO MECANIZADA DE VALA COM PROF. MAIOR QUE 1,5 M E ATÉ 3,0 M(MÉDIA ENTRE MONTANTE E JUSANTE/UMA COMPOSIÇÃO POR TRECHO), COM ESCAVADEIRA HIDRÁULICA (0,8 M3/111 HP), LARG. MENOR QUE 1,5 M, EM SOLO DE 1A CATEGORIA, LOCAIS COM BAIXO NÍVEL DE INTERFERÊNCIA. AF_02/2021</t>
  </si>
  <si>
    <t>3,49</t>
  </si>
  <si>
    <t>ESCAVAÇÃO MECANIZADA DE VALA COM PROF. MAIOR QUE 3,0 M ATÉ 4,5 M (MÉDIA ENTRE MONTANTE E JUSANTE/UMA COMPOSIÇÃO POR TRECHO), COM ESCAVADEIRA HIDRÁULICA (0,8 M3/111 HP), LARG. MENOR QUE 1,5 M, EM SOLO DE 1A CATEGORIA, LOCAIS COM BAIXO NÍVEL DE INTERFERÊNCIA. AF_02/2021</t>
  </si>
  <si>
    <t>ESCAVAÇÃO MECANIZADA DE VALA COM PROF. MAIOR QUE 3,0 M ATÉ 4,5 M (MÉDIA ENTRE MONTANTE E JUSANTE/UMA COMPOSIÇÃO POR TRECHO), COM ESCAVADEIRA HIDRÁULICA (1,2 M3/155 HP), LARG. DE 1,5 M A 2,5 M, EM SOLO DE 1A CATEGORIA, LOCAIS COM BAIXO NÍVEL DE INTERFERÊNCIA. AF_02/2021</t>
  </si>
  <si>
    <t>ESCAVAÇÃO MECANIZADA DE VALA COM PROF. MAIOR QUE 4,5 M ATÉ 6,0 M (MÉDIA ENTRE MONTANTE E JUSANTE/UMA COMPOSIÇÃO POR TRECHO), COM ESCAVADEIRA HIDRÁULICA (1,2 M3/155 HP), LARG. DE 1,5 M A 2,5 M, EM SOLO DE 1A CATEGORIA, LOCAIS COM BAIXO NÍVEL DE INTERFERÊNCIA. AF_02/2021</t>
  </si>
  <si>
    <t>ESCAVAÇÃO MECANIZADA DE VALA COM PROF. ATÉ 1,5 M (MÉDIA ENTRE MONTANTE E JUSANTE/UMA COMPOSIÇÃO POR TRECHO), COM RETROESCAVADEIRA (0,26 M3/88 HP), LARG. MENOR QUE 0,8 M, EM SOLO DE 1A CATEGORIA, EM LOCAIS COM ALTO NÍVEL DE INTERFERÊNCIA. AF_02/2021</t>
  </si>
  <si>
    <t>ESCAVAÇÃO MECANIZADA DE VALA COM PROF. ATÉ 1,5 M (MÉDIA ENTRE MONTANTE E JUSANTE/UMA COMPOSIÇÃO POR TRECHO), COM RETROESCAVADEIRA (0,26 M3/88 HP), LARG. DE 0,8 M A 1,5 M, EM SOLO DE 1A CATEGORIA, EM LOCAIS COM ALTO NÍVEL DE INTERFERÊNCIA. AF_02/2021</t>
  </si>
  <si>
    <t>ESCAVAÇÃO MECANIZADA DE VALA COM PROF. MAIOR QUE 1,5 M ATÉ 3,0 M (MÉDIA ENTRE MONTANTE E JUSANTE/UMA COMPOSIÇÃO POR TRECHO), COM RETROESCAVADEIRA (0,26 M3/88 HP), LARG. MENOR QUE 0,8 M, EM SOLO DE 1A CATEGORIA, EM LOCAIS COM ALTO NÍVEL DE INTERFERÊNCIA.AF_02/2021</t>
  </si>
  <si>
    <t>7,84</t>
  </si>
  <si>
    <t>ESCAVAÇÃO MECANIZADA DE VALA COM PROF. MAIOR QUE 1,5 M ATÉ 3,0 M (MÉDIA ENTRE MONTANTE E JUSANTE/UMA COMPOSIÇÃO POR TRECHO), COM RETROESCAVADEIRA (0,26 M3/ POTÊNCIA:88 HP), LARGURA DE 0,8 M A 1,5 M, EM SOLO DE 1A CATEGORIA, EM LOCAIS COM ALTO NÍVEL DE INTERFERÊNCIA. AF_02/2021</t>
  </si>
  <si>
    <t>7,13</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</si>
  <si>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t>
  </si>
  <si>
    <t>5,14</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</si>
  <si>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t>
  </si>
  <si>
    <t>4,37</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</si>
  <si>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</si>
  <si>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t>
  </si>
  <si>
    <t>ESCAVAÇÃO MANUAL DE VALA COM PROFUNDIDADE MENOR OU IGUAL A 1,30 M. AF_02/2021</t>
  </si>
  <si>
    <t>ESCAVAÇÃO MECANIZADA DE VALA COM PROF. ATÉ 1,5 M (MÉDIA ENTRE MONTANTE E JUSANTE/UMA COMPOSIÇÃO POR TRECHO), COM ESCAVADEIRA HIDRÁULICA (0,8 M3/111 HP), LARG. MENOR QUE  1,5 M, EM SOLO DE 1A CATEGORIA, EM LOCAIS COM ALTO NÍVEL DE INTERFERÊNCIA. AF_02/2021</t>
  </si>
  <si>
    <t>ESCAVAÇÃO MECANIZADA DE VALA COM PROF. MAIOR QUE  4,5 M ATÉ 6,0 M (MÉDIA ENTRE MONTANTE E JUSANTE/UMA COMPOSIÇÃO POR TRECHO), COM ESCAVADEIRA HIDRÁULICA (0,8 M3/111 H P), LARG. MENOR QUE 1,5 M, EM SOLO DE 1A CATEGORIA, EM LOCAIS COM ALTO NÍVEL DE INTERFERÊNCIA. AF_02/2021</t>
  </si>
  <si>
    <t>ESCAVAÇÃO MECANIZADA DE VALA COM PROF. MAIOR QUE 1,50 M ATÉ 3,0 M (MÉDIA ENTRE MONTANTE E JUSANTE/UMA COMPOSIÇÃO POR TRECHO), COM ESCAVADEIRA HIDRÁULICA (1,2 M3/155 HP), LARG. DE 1,5 M A 2,5 M, EM SOLO DE 1A CATEGORIA, EM LOCAIS COM ALTO NÍVEL DE INTERFERÊNCIA. AF_02/2021</t>
  </si>
  <si>
    <t>ESCAVAÇÃO MECANIZADA DE VALA COM PROF. ATÉ 1,5 M (MÉDIA ENTRE MONTANTE E JUSANTE/UMA COMPOSIÇÃO POR TRECHO), COM ESCAVADEIRA HIDRÁULICA (0,8 M3/111 HP),LARG. MENOR QUE 1,5 M, EM SOLO DE 1A CATEGORIA, LOCAIS COM BAIXO NÍVEL DE INTERFERÊNCIA. AF_02/2021</t>
  </si>
  <si>
    <t>ESCAVAÇÃO MECANIZADA DE VALA COM PROF. MAIOR QUE 4,5 M ATÉ 6,0 M (MÉDIA ENTRE MONTANTE E JUSANTE/UMA COMPOSIÇÃO POR TRECHO),COM ESCAVADEIRA HIDRÁULICA (0,8 M3/111 HP), LARG. MENOR QUE 1,5 M, EM SOLO DE 1A CATEGORIA, LOCAIS COM BAIXO NÍVEL DE INTERFERÊNCIA. AF_02/2021</t>
  </si>
  <si>
    <t>3,21</t>
  </si>
  <si>
    <t>ESCAVAÇÃO MECANIZADA DE VALA COM PROF. MAIOR QUE 1,5 M ATÉ 3,0 M (MÉDIA ENTRE MONTANTE E JUSANTE/UMA COMPOSIÇÃO POR TRECHO),COM ESCAVADEIRA HIDRÁULICA (1,2 M3/155 HP),LARG. DE 1,5 M A 2,5 M, EM SOLO DE 1A CATEGORIA, LOCAIS COM BAIXO NÍVEL DE INTERFERÊNCIA. AF_02/2021</t>
  </si>
  <si>
    <t>ESCAVAÇÃO MECANIZADA DE VALA COM PROF. ATÉ 1,5 M (MÉDIA ENTRE MONTANTE E JUSANTE/UMA COMPOSIÇÃO POR TRECHO), COM ESCAVADEIRA HIDRÁULICA (0,8 M3/111 HP),LARG. MENOR QUE 1,5 M, EM SOLO DE MOLE, EM LOCAIS COM ALTO NÍVEL DE INTERFERÊNCIA. AF_02/2021</t>
  </si>
  <si>
    <t>8,18</t>
  </si>
  <si>
    <t>ESCAVAÇÃO MECANIZADA DE VALA COM PROF. ATÉ 1,5 M (MÉDIA ENTRE MONTANTE E JUSANTE/UMA COMPOSIÇÃO POR TRECHO), COM ESCAVADEIRA HIDRÁULICA (0,8 M3/111 HP), LARG. DE 1,5 M A 2,5 M, EM SOLO MOLE, EM LOCAIS COM ALTO NÍVEL DE INTERFERÊNCIA. AF_02/2021</t>
  </si>
  <si>
    <t>ESCAVAÇÃO MECANIZADA DE VALA COM PROF. MAIOR QUE 1,5 M ATÉ 3,0 M (MÉDIA ENTRE MONTANTE E JUSANTE/UMA COMPOSIÇÃO POR TRECHO), COM ESCAVADEIRA HIDRÁULICA (0,8 M3/111 HP), LARGURA ATÉ 1,5 M, EM SOLO MOLE, EM LOCAIS COM ALTO NÍVEL DE INTERFERÊNCIA. AF_02/2021</t>
  </si>
  <si>
    <t>ESCAVAÇÃO MECANIZADA DE VALA COM PROF. MAIOR QUE 3,0 M ATÉ 4,5 M (MÉDIA ENTRE MONTANTE E JUSANTE/UMA COMPOSIÇÃO POR TRECHO), COM ESCAVADEIRA HIDRÁULICA (0,8 M3/111 HP), LARG. MENOR QUE 1,5 M, EM SOLO  MOLE, EM LOCAIS COM ALTO NÍVEL DE INTERFERÊNCIA. AF_02/2021</t>
  </si>
  <si>
    <t>6,66</t>
  </si>
  <si>
    <t>ESCAVAÇÃO MECANIZADA DE VALA COM PROF. MAIOR QUE 1,5 M ATÉ 3,0 M (MÉDIA ENTRE MONTANTE E JUSANTE/UMA COMPOSIÇÃO POR TRECHO),COM ESCAVADEIRA HIDRÁULICA (1,2 M3/155 HP),LARG. DE 1,5 M A 2,5 M, EM SOLO MOLE, EM LOCAIS COM ALTO NÍVEL DE INTERFERÊNCIA. AF_02/2021</t>
  </si>
  <si>
    <t>ESCAVAÇÃO MECANIZADA DE VALA COM PROF. DE 3,0 M ATÉ 4,5 M (MÉDIA ENTRE MONTANTE E JUSANTE/UMA COMPOSIÇÃO POR TRECHO), COM ESCAVADEIRA HIDRÁULICA (1,2 M3/155 HP), LARG. DE 1,5 M A 2,5 M, EM SOLO MOLE, EM LOCAIS COM ALTO NÍVEL DE INTERFERÊNCIA. AF_02/2021</t>
  </si>
  <si>
    <t>6,14</t>
  </si>
  <si>
    <t>ESCAVAÇÃO MECANIZADA DE VALA COM PROF. MAIOR QUE 4,5 M ATÉ 6,0 M (MÉDIA ENTRE MONTANTE E JUSANTE/UMA COMPOSIÇÃO POR TRECHO), COM ESCAVADEIRA HIDRÁULICA (1,2 M3/155 HP), LARG. DE 1,5 M A 2,5 M, EM SOLO MOLE , EM LOCAIS COM ALTO NÍVEL DE INTERFERÊNCIA. AF_02/2021</t>
  </si>
  <si>
    <t>ESCAVAÇÃO MECANIZADA DE VALA COM PROF. ATÉ 1,5 M (MÉDIA ENTRE MONTANTE E JUSANTE/UMA COMPOSIÇÃO POR TRECHO), COM ESCAVADEIRA HIDRÁULICA (0,8 M3/111 HP),LARG. MENOR QUE 1,5 M, EM SOLO MOLE, LOCAIS COM BAIXO NÍVEL DE INTERFERÊNCIA. AF_02/2021</t>
  </si>
  <si>
    <t>ESCAVAÇÃO MECANIZADA DE VALA COM PROF. ATÉ 1,5 M (MÉDIA ENTRE MONTANTE E JUSANTE/UMA COMPOSIÇÃO POR TRECHO), COM ESCAVADEIRA HIDRÁULICA (0,8 M3/111 HP), LARG. DE 1,5 M A 2,5 M, EM SOLO MOLE, LOCAIS COM BAIXO NÍVEL DE INTERFERÊNCIA. AF_02/2021</t>
  </si>
  <si>
    <t>ESCAVAÇÃO MECANIZADA DE VALA COM PROF. MAIOR QUE 1,5 M E ATÉ 3,0 M (MÉDIA ENTRE MONTANTE E JUSANTE/UMA COMPOSIÇÃO POR TRECHO), COM ESCAVADEIRA HIDRÁULICA (0,8 M3/111 HP), LARG. MENOR QUE 1,5 M, EM SOLO MOLE, LOCAIS COM BAIXO NÍVEL DE INTERFERÊNCIA. AF_02/2021</t>
  </si>
  <si>
    <t>3,89</t>
  </si>
  <si>
    <t>ESCAVAÇÃO MECANIZADA DE VALA COM PROF.MAIOR QUE 3,0 M ATÉ 4,5 M (MÉDIA ENTRE MONTANTE E JUSANTE/UMA COMPOSIÇÃO POR TRECHO), COM ESCAVADEIRA HIDRÁULICA (0,8 M3/111 HP), LARG. MENOR QUE 1,5 M, EM SOLO MOLE, LOCAIS COM BAIXO NÍVEL DE INTERFERÊNCIA. AF_02/2021</t>
  </si>
  <si>
    <t>ESCAVAÇÃO MECANIZADA DE VALA COM PROF. MAIOR QUE 4,5 M ATÉ 6,0 M (MÉDIA ENTRE MONTANTE E JUSANTE/UMA COMPOSIÇÃO POR TRECHO),COM ESCAVADEIRA HIDRÁULICA (0,8 M3/111 HP), LARG. MENOR QUE 1,5 M, EM SOLO MOLE, LOCAIS COM BAIXO NÍVEL DE INTERFERÊNCIA. AF_02/2021</t>
  </si>
  <si>
    <t>ESCAVAÇÃO MECANIZADA DE VALA COM PROF. MAIOR QUE 1,5 M ATÉ 3,0 M (MÉDIA ENTRE MONTANTE E JUSANTE/UMA COMPOSIÇÃO POR TRECHO),COM ESCAVADEIRA HIDRÁULICA (1,2 M3/155 HP), LARG. DE 1,5 M A 2,5 M, EM SOLO MOLE, LOCAIS COM BAIXO NÍVEL DE INTERFERÊNCIA. AF_02/2021</t>
  </si>
  <si>
    <t>ESCAVAÇÃO MECANIZADA DE VALA COM PROF. MAIOR QUE 3,0 M ATÉ 4,5 M (MÉDIA ENTRE MONTANTE E JUSANTE/UMA COMPOSIÇÃO POR TRECHO), COM ESCAVADEIRA HIDRÁULICA (1,2 M3/155 HP), LARG. DE 1,5 M A 2,5 M, EM SOLO MOLE, LOCAIS COM BAIXO NÍVEL DE INTERFERÊNCIA. AF_02/2021</t>
  </si>
  <si>
    <t>3,38</t>
  </si>
  <si>
    <t>ESCAVAÇÃO MECANIZADA DE VALA COM PROF. MAIOR QUE 4,5 M ATÉ 6,0 M (MÉDIA ENTRE MONTANTE E JUSANTE/UMA COMPOSIÇÃO POR TRECHO), COM ESCAVADEIRA HIDRÁULICA (1,2 M3/155 HP), LARG. DE 1,5 M A 2,5 M, EM SOLO MOLE, LOCAIS COM BAIXO NÍVEL DE INTERFERÊNCIA. AF_02/2021</t>
  </si>
  <si>
    <t>ESCAVAÇÃO MECANIZADA DE VALA COM PROF. ATÉ 1,5 M (MÉDIA ENTRE MONTANTE E JUSANTE/UMA COMPOSIÇÃO POR TRECHO), COM RETROESCAVADEIRA (0,26 M3/88 HP), LARG. MENOR QUE 0,8 M, EM SOLO MOLE, EM LOCAIS COM ALTO NÍVEL DE INTERFERÊNCIA. AF_02/2021</t>
  </si>
  <si>
    <t>ESCAVAÇÃO MECANIZADA DE VALA COM PROF. ATÉ 1,5 M (MÉDIA ENTRE MONTANTE E JUSANTE/UMA COMPOSIÇÃO POR TRECHO), COM RETROESCAVADEIRA (0,26 M3/88 HP), LARG. DE 0,8 M A 1,5 M, EM SOLO MOLE, EM LOCAIS COM ALTO NÍVEL DE INTERFERÊNCIA. AF_02/2021</t>
  </si>
  <si>
    <t>ESCAVAÇÃO MECANIZADA DE VALA COM PROF. MAIOR QUE 1,5 M ATÉ 3,0 M (MÉDIA ENTRE MONTANTE E JUSANTE/UMA COMPOSIÇÃO POR TRECHO), COM RETROESCAVADEIRA (0,26 M3/88 HP), LARG. MENOR QUE 0,8 M, EM SOLO MOLE, EM LOCAIS COM ALTO NÍVEL DE INTERFERÊNCIA. AF_02/2021</t>
  </si>
  <si>
    <t>ESCAVAÇÃO MECANIZADA DE VALA COM PROF. MAIOR QUE 1,5 M ATÉ 3,0 M (MÉDIA ENTRE MONTANTE E JUSANTE/UMA COMPOSIÇÃO POR TRECHO), COM RETROESCAVADEIRA (0,26 M3/ 88 HP), LARG. DE 0,8 M A 1,5 M, EM SOLO MOLE, EM LOCAIS COM ALTO NÍVEL DE INTERFERÊNCIA. AF_02/2021</t>
  </si>
  <si>
    <t>7,91</t>
  </si>
  <si>
    <t>ESCAVAÇÃO MECANIZADA DE VALA COM PROF. ATÉ 1,5 M (MÉDIA ENTRE MONTANTE E JUSANTE/UMA COMPOSIÇÃO POR TRECHO) COM RETROESCAVADEIRA (0,26 M3 /88 HP), LARG. MENOR  QUE 0,8 M, EM SOLO MOLE, LOCAIS COM BAIXO NÍVEL DE NTERFERÊNCIA.  AF_02/2021</t>
  </si>
  <si>
    <t>ESCAVAÇÃO MECANIZADA DE VALA COM PROF. ATÉ 1,5 M (MÉDIA ENTRE MONTANTE E JUSANTE/UMA COMPOSIÇÃO POR TRECHO) COM RETROESCAVADEIRA (0,26 M3 / 88 HP), LARG. DE 0,8 M A 1,5 M, EM SOLO MOLE, LOCAIS COM BAIXO NÍVEL DE INTERFERÊNCIA. AF_02/2021</t>
  </si>
  <si>
    <t>4,85</t>
  </si>
  <si>
    <t>ESCAVAÇÃO MECANIZADA DE VALA COM PROF. MAIOR QUE 1,5 M ATÉ 3,0 M (MÉDIA ENTRE MONTANTE E JUSANTE/UMA COMPOSIÇÃO POR TRECHO) COM RETROESCAVADEIRA (0,26 M3 /88 HP),LARG. MENOR QUE 0,8 M, EM SOLO MOLE, LOCAIS COM BAIXO NÍVEL DE INTERFERÊNCIA. AF_02/2021</t>
  </si>
  <si>
    <t>ESCAVAÇÃO MECANIZADA DE VALA COM PROF. MAIOR QUE 1,5 M ATÉ 3,0 M (MÉDIA ENTRE MONTANTE E JUSANTE/UMA COMPOSIÇÃO POR TRECHO) COM RETROESCAVADEIRA (0,26 M3 / 88 HP), LARG. DE 0,8 M A 1,5 M, EM SOLO MOLE, LOCAIS COM BAIXO NÍVEL DE INTERFERÊNCIA. AF_02/2021</t>
  </si>
  <si>
    <t>ESCAVAÇÃO MECANIZADA DE VALA COM PROF. ATÉ 1,5 M (MÉDIA ENTRE MONTANTE E JUSANTE/UMA COMPOSIÇÃO POR TRECHO), COM ESCAVADEIRA HIDRÁULICA (0,8 M3/111 HP),LARG. ATÉ 1,5 M, EM SOLO DE 2A CATEGORIA, EM LOCAIS COM ALTO NÍVEL DE INTERFERÊNCIA.  AF_02/2021</t>
  </si>
  <si>
    <t>ESCAVAÇÃO MECANIZADA DE VALA COM PROF. ATÉ 1,5 M (MÉDIA ENTRE MONTANTE E JUSANTE/UMA COMPOSIÇÃO POR TRECHO), COM ESCAVADEIRA HIDRÁULICA (0,8 M3/111 HP), LARG. DE 1,5 M A 2,5 M, EM SOLO DE 2A CATEGORIA, EM LOCAIS COM ALTO NÍVEL DE INTERFERÊNCIA.  AF_02/2021</t>
  </si>
  <si>
    <t>ESCAVAÇÃO MECANIZADA DE VALA COM PROF. MAIOR QUE 1,5 M ATÉ 3,0 M (MÉDIA ENTRE MONTANTE E JUSANTE/UMA COMPOSIÇÃO POR TRECHO), COM ESCAVADEIRA HIDRÁULICA (0,8 M3/111 HP), LARG. ATÉ 1,5 M, EM SOLO DE 2A CATEGORIA, EM LOCAIS COM ALTO NÍVEL DE INTERFERÊNCIA.AF_02/2021</t>
  </si>
  <si>
    <t>ESCAVAÇÃO MECANIZADA DE VALA COM PROF. MAIOR QUE 3,0 M ATÉ 4,5 M (MÉDIA ENTRE MONTANTE E JUSANTE/UMA COMPOSIÇÃO POR TRECHO), COM ESCAVADEIRA HIDRÁULICA (0,8 M3/111 HP), LARG. MENOR QUE 1,5 M, EM SOLO DE 2A CATEGORIA, EM LOCAIS COM ALTO NÍVEL DE INTERFERÊNCIA.  AF_02/2021</t>
  </si>
  <si>
    <t>7,51</t>
  </si>
  <si>
    <t>ESCAVAÇÃO MECANIZADA DE VALA COM PROF.MAIOR QUE 4,5 M ATÉ 6,0 M (MÉDIA ENTRE MONTANTE E JUSANTE/UMA COMPOSIÇÃO POR TRECHO),COM ESCAVADEIRA HIDRÁULICA (0,8 M3/111 HP), LARG. MENOR QUE 1,5 M, EM SOLO DE 2A CATEGORIA, EM LOCAIS COM ALTO NÍVEL DE INTERFERÊNCIA. AF_02/2021</t>
  </si>
  <si>
    <t>7,28</t>
  </si>
  <si>
    <t>ESCAVAÇÃO MECANIZADA DE VALA COM PROF. MAIOR QUE 1,5 M ATÉ 3,0 M (MÉDIA ENTRE MONTANTE E JUSANTE/UMA COMPOSIÇÃO POR TRECHO),COM ESCAVADEIRA HIDRÁULICA (1,2 M3/155 HP),LARG. DE 1,5 M A 2,5 M, EM SOLO DE 2A CATEGORIA, EM LOCAIS COM ALTO NÍVEL DE INTERFERÊNCIA.  AF_02/2021</t>
  </si>
  <si>
    <t>ESCAVAÇÃO MECANIZADA DE VALA COM PROF. DE 3,0 M ATÉ 4,5 M (MÉDIA ENTRE MONTANTE E JUSANTE/UMA COMPOSIÇÃO POR TRECHO), COM ESCAVADEIRA HIDRÁULICA (1,2 M3/155 HP), LARG. DE 1,5 M A 2,5 M, EM SOLO DE 2A CATEGORIA, EM LOCAIS COM ALTO NÍVEL DE INTERFERÊNCIA.AF_02/2021</t>
  </si>
  <si>
    <t>6,91</t>
  </si>
  <si>
    <t>ESCAVAÇÃO MECANIZADA DE VALA COM PROF. MAIOR QUE 4,5 M ATÉ 6,0 M (MÉDIA ENTRE MONTANTE E JUSANTE/UMA COMPOSIÇÃO POR TRECHO), COM ESCAVADEIRA HIDRÁULICA (1,2 M3/155 HP), LARG. DE 1,5 M A 2,5 M, EM SOLO DE 2A CATEGORIA, EM LOCAIS COM ALTO NÍVEL DE INTERFERÊNCIA. AF_02/2021</t>
  </si>
  <si>
    <t>6,76</t>
  </si>
  <si>
    <t>ESCAVAÇÃO MECANIZADA DE VALA COM PROF. ATÉ 1,5 M (MÉDIA ENTRE MONTANTE E JUSANTE/UMA COMPOSIÇÃO POR TRECHO),COM ESCAVADEIRA HIDRÁULICA (0,8 M3/111 HP), LARG. MENOR QUE 1,5 M, EM SOLO DE 2A CATEGORIA, LOCAIS COM BAIXO NÍVEL DE INTERFERÊNCIA. AF_02/2021</t>
  </si>
  <si>
    <t>5,08</t>
  </si>
  <si>
    <t>ESCAVAÇÃO MECANIZADA DE VALA COM PROF. ATÉ 1,5 M (MÉDIA ENTRE MONTANTE E JUSANTE/UMA COMPOSIÇÃO POR TRECHO), COM ESCAVADEIRA HIDRÁULICA (0,8 M3/111 HP), LARG. DE 1,5 M A 2,5 M, EM SOLO DE 2A CATEGORIA, LOCAIS COM BAIXO NÍVEL DE INTERFERÊNCIA. AF_02/2021</t>
  </si>
  <si>
    <t>ESCAVAÇÃO MECANIZADA DE VALA COM PROF. MAIOR QUE 1,5 M E ATÉ 3,0 M (MÉDIA ENTRE MONTANTE E JUSANTE/UMA COMPOSIÇÃO POR TRECHO), COM ESCAVADEIRA HIDRÁULICA (0,8 M3/111 HP), LARG. MENOR QUE 1,5 M, EM SOLO DE 2A CATEGORIA, LOCAIS COM BAIXO NÍVEL DE INTERFERÊNCIA. AF_02/2021</t>
  </si>
  <si>
    <t>ESCAVAÇÃO MECANIZADA DE VALA COM PROF.MAIOR QUE 3,0 M ATÉ 4,5 M (MÉDIA ENTRE MONTANTE E JUSANTE/UMA COMPOSIÇÃO POR TRECHO), COM ESCAVADEIRA HIDRÁULICA (0,8 M3/111 HP), LARG. MENOR QUE 1,5 M, EM SOLO DE 2A CATEGORIA, LOCAIS COM BAIXO NÍVEL DE INTERFERÊNCIA. AF_02/2021</t>
  </si>
  <si>
    <t>ESCAVAÇÃO MECANIZADA DE VALA COM PROF.MAIOR QUE 4,5 M ATÉ 6,0 M (MÉDIA ENTRE MONTANTE E JUSANTE/UMA COMPOSIÇÃO POR TRECHO),COM ESCAVADEIRA HIDRÁULICA (0,8 M3/111 HP), LARG. MENOR QUE 1,5 M, EM SOLO DE 2A CATEGORIA, EM LOCAIS COM BAIXO NÍVEL DE INTERFERÊNCIA. AF_02/2021</t>
  </si>
  <si>
    <t>ESCAVAÇÃO MECANIZADA DE VALA COM PROF. MAIOR QUE 1,5 M ATÉ 3,0 M (MÉDIA ENTRE MONTANTE E JUSANTE/UMA COMPOSIÇÃO POR TRECHO),COM ESCAVADEIRA HIDRÁULICA (1,2 M3/155 HP),LARG. DE 1,5 M A 2,5 M, EM SOLO DE 2A CATEGORIA, LOCAIS COM BAIXO NÍVEL DE INTERFERÊNCIA. AF_02/2021</t>
  </si>
  <si>
    <t>3,96</t>
  </si>
  <si>
    <t>ESCAVAÇÃO MECANIZADA DE VALA COM PROF. MAIOR QUE 3,0 M ATÉ 4,5 M (MÉDIA ENTRE MONTANTE E JUSANTE/UMA COMPOSIÇÃO POR TRECHO), COM ESCAVADEIRA HIDRÁULICA (1,2 M3/155 HP), LARG. DE 1,5 M A 2,5 M, EM SOLO DE 2A CATEGORIA, LOCAIS COM BAIXO NÍVEL DE INTERFERÊNCIA. AF_02/2021</t>
  </si>
  <si>
    <t>ESCAVAÇÃO MECANIZADA DE VALA COM PROF. MAIOR QUE 4,5 M ATÉ 6,0 M (MÉDIA ENTRE MONTANTE E JUSANTE/UMA COMPOSIÇÃO POR TRECHO), COM ESCAVADEIRA HIDRÁULICA (1,2 M3/155 HP), LARG. DE 1,5 M A 2,5 M, EM SOLO DE 2A CATEGORIA, LOCAIS COM BAIXO NÍVEL DE INTERFERÊNCIA. AF_02/2021</t>
  </si>
  <si>
    <t>ESCAVAÇÃO MECANIZADA DE VALA COM PROF. ATÉ 1,5 M (MÉDIA ENTRE MONTANTE E JUSANTE/UMA COMPOSIÇÃO POR TRECHO), COM RETROESCAVADEIRA (0,26 M3/88 HP), LARG. MENOR QUE 0,8 M, EM SOLO DE 2A CATEGORIA, EM LOCAIS COM ALTO NÍVEL DE INTERFERÊNCIA. AF_02/2021</t>
  </si>
  <si>
    <t>ESCAVAÇÃO MECANIZADA DE VALA COM PROF. ATÉ 1,5 M (MÉDIA ENTRE MONTANTE E JUSANTE/UMA COMPOSIÇÃO POR TRECHO), COM RETROESCAVADEIRA (0,26 M3/88 HP), LARG. DE 0,8 M A 1,5 M, EM SOLO DE 2A CATEGORIA, EM LOCAIS COM ALTO NÍVEL DE INTERFERÊNCIA. AF_02/2021</t>
  </si>
  <si>
    <t>ESCAVAÇÃO MECANIZADA DE VALA COM PROF. MAIOR QUE 1,5 M ATÉ 3,0 M (MÉDIA ENTRE MONTANTE E JUSANTE/UMA COMPOSIÇÃO POR TRECHO), COM RETROESCAVADEIRA (0,26 M3/88 HP), LARG. MENOR QUE 0,8 M, EM SOLO DE 2A CATEGORIA, EM LOCAIS COM ALTO NÍVEL DE INTERFERÊNCIA.AF_02/2021</t>
  </si>
  <si>
    <t>ESCAVAÇÃO MECANIZADA DE VALA COM PROF. MAIOR QUE 1,5 M ATÉ 3,0 M (MÉDIA ENTRE MONTANTE E JUSANTE/UMA COMPOSIÇÃO POR TRECHO), COM RETROESCAVADEIRA (0,26 M3/88 HP), LARG. DE 0,8 M A 1,5 M, EM SOLO DE 2ª CATEGORIA, EM LOCAIS COM ALTO NÍVEL DE INTERFERÊNCIA.AF_02/2021</t>
  </si>
  <si>
    <t>8,91</t>
  </si>
  <si>
    <t>ESCAVAÇÃO MECANIZADA DE VALA COM PROF. ATÉ 1,5 M (MÉDIA ENTRE MONTANTE E JUSANTE/UMA COMPOSIÇÃO POR TRECHO) COM RETROESCAVADEIRA (0,26 M3/88 HP), LARGURA MENOR  QUE 0,8 M, EM SOLO DE 2A CATEGORIA, EM LOCAIS COM BAIXO NÍVEL DE NTERFERÊNCIA. AF_02/2021</t>
  </si>
  <si>
    <t>6,44</t>
  </si>
  <si>
    <t>ESCAVAÇÃO MECANIZADA DE VALA COM PROF. ATÉ 1,5 M (MÉDIA ENTRE MONTANTE E JUSANTE/UMA COMPOSIÇÃO POR TRECHO) COM RETROESCAVADEIRA (0,26 M3 /88 HP), LARG. DE 0,8 M A 1,5 M, EM SOLO DE 2A CATEGORIA, EM LOCAIS COM BAIXO NÍVEL DE INTERFERÊNCIA. AF_02/2021</t>
  </si>
  <si>
    <t>ESCAVAÇÃO MECANIZADA DE VALA COM PROF. MAIOR QUE 1,5 M ATÉ 3,0 M (MÉDIA ENTRE MONTANTE E JUSANTE/UMA COMPOSIÇÃO POR TRECHO) COM RETROESCAVADEIRA (0,26 M3/ 88 HP),LARG. MENOR QUE 0,8 M, EM SOLO DE 2ª CATEGORIA, EM LOCAIS COM BAIXO NÍVEL DE INTERFERÊNCIA.AF_02/2021</t>
  </si>
  <si>
    <t>5,40</t>
  </si>
  <si>
    <t>ESCAVAÇÃO MECANIZADA DE VALA COM PROF. MAIOR QUE 1,5 M ATÉ 3,0 M (MÉDIA ENTRE MONTANTE E JUSANTE/UMA COMPOSIÇÃO POR TRECHO) COM RETROESCAVADEIRA (0,26 M3 / 88 HP), LARG. DE 0,8 M A 1,5 M, EM SOLO DE 2ª CATEGORIA, EM LOCAIS COM BAIXO NÍVEL DE INTERFERÊNCIA. AF_02/2021</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</si>
  <si>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</si>
  <si>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</si>
  <si>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22,19</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</si>
  <si>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</si>
  <si>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</si>
  <si>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</si>
  <si>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18,31</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</si>
  <si>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</si>
  <si>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</si>
  <si>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</si>
  <si>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</si>
  <si>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23,28</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</si>
  <si>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</si>
  <si>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</si>
  <si>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</si>
  <si>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30,89</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</si>
  <si>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</si>
  <si>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</si>
  <si>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</si>
  <si>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</si>
  <si>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</si>
  <si>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</si>
  <si>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</si>
  <si>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</si>
  <si>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</si>
  <si>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</si>
  <si>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</si>
  <si>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</si>
  <si>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EXECUÇÃO E COMPACTAÇÃO DE ATERRO COM SOLO PREDOMINANTEMENTE ARGILOSO - EXCLUSIVE SOLO, ESCAVAÇÃO, CARGA E TRANSPORTE. AF_11/2019</t>
  </si>
  <si>
    <t>6,33</t>
  </si>
  <si>
    <t>EXECUÇÃO E COMPACTAÇÃO DE ATERRO COM SOLO PREDOMINANTEMENTE ARENOSO - EXCLUSIVE SOLO, ESCAVAÇÃO, CARGA E TRANSPORTE. AF_11/2019</t>
  </si>
  <si>
    <t>4,62</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</si>
  <si>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</si>
  <si>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</si>
  <si>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</si>
  <si>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7,96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</si>
  <si>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</si>
  <si>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</si>
  <si>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</si>
  <si>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</si>
  <si>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</si>
  <si>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</si>
  <si>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9,89</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</si>
  <si>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</si>
  <si>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</si>
  <si>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7,74</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</si>
  <si>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</si>
  <si>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</si>
  <si>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</si>
  <si>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</si>
  <si>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</si>
  <si>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11,39</t>
  </si>
  <si>
    <t>REATERRO MECANIZADO DE VALA COM RETROESCAVADEIRA (CAPACIDADE DA CAÇAMBA DA RETRO: 0,26 M³ / POTÊNCIA: 88 HP), LARGURA ATÉ 0,8 M, PROFUNDIDADE DE 1,5 A 3,0 M, COM SOLO DE 1ª CATEGORIA EM LOCAIS COM ALTO NÍVEL DE INTERFERÊNCIA. AF_04/2016</t>
  </si>
  <si>
    <t>9,38</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</si>
  <si>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</si>
  <si>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</si>
  <si>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</si>
  <si>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</si>
  <si>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8,78</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</si>
  <si>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</si>
  <si>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</si>
  <si>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</si>
  <si>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TRANSPORTE COM CAMINHÃO BASCULANTE DE 6 M³, EM VIA URBANA EM LEITO NATURAL (UNIDADE: TXKM). AF_07/2020</t>
  </si>
  <si>
    <t>TXKM</t>
  </si>
  <si>
    <t>1,49</t>
  </si>
  <si>
    <t>TRANSPORTE COM CAMINHÃO BASCULANTE DE 6 M³, EM VIA URBANA EM REVESTIMENTO PRIMÁRIO (UNIDADE: TXKM). AF_07/2020</t>
  </si>
  <si>
    <t>1,29</t>
  </si>
  <si>
    <t>TRANSPORTE COM CAMINHÃO BASCULANTE DE 6 M³, EM VIA URBANA PAVIMENTADA, DMT ATÉ 30 KM (UNIDADE: TXKM). AF_07/2020</t>
  </si>
  <si>
    <t>TRANSPORTE COM CAMINHÃO BASCULANTE DE 6 M³, EM VIA URBANA PAVIMENTADA, ADICIONAL PARA DMT EXCEDENTE A 30 KM (UNIDADE: TXKM). AF_07/2020</t>
  </si>
  <si>
    <t>PREPARO DE FUNDO DE VALA COM LARGURA MENOR QUE 1,5 M (ACERTO DO SOLO NATURAL). AF_08/2020</t>
  </si>
  <si>
    <t>3,85</t>
  </si>
  <si>
    <t>PREPARO DE FUNDO DE VALA COM LARGURA MAIOR OU IGUAL A 1,5 M E MENOR QUE 2,5 M (ACERTO DO SOLO NATURAL). AF_08/2020</t>
  </si>
  <si>
    <t>1,91</t>
  </si>
  <si>
    <t>PREPARO DE FUNDO DE VALA COM LARGURA MENOR QUE 1,5 M, COM CAMADA DE AREIA, LANÇAMENTO MANUAL. AF_08/2020</t>
  </si>
  <si>
    <t>PREPARO DE FUNDO DE VALA COM LARGURA MENOR QUE 1,5 M, COM CAMADA DE BRITA, LANÇAMENTO MANUAL. AF_08/2020</t>
  </si>
  <si>
    <t>PREPARO DE FUNDO DE VALA COM LARGURA MAIOR OU IGUAL A 1,5 M E MENOR QUE 2,5 M, COM CAMADA DE AREIA, LANÇAMENTO MANUAL. AF_08/2020</t>
  </si>
  <si>
    <t>PREPARO DE FUNDO DE VALA COM LARGURA MAIOR OU IGUAL A 1,5 M E MENOR QUE 2,5 M, COM CAMADA DE BRITA, LANÇAMENTO MANUAL. AF_08/2020</t>
  </si>
  <si>
    <t>PREPARO DE FUNDO DE VALA COM LARGURA MENOR QUE 1,5 M, COM CAMADA DE AREIA, LANÇAMENTO MECANIZADO. AF_08/2020</t>
  </si>
  <si>
    <t>PREPARO DE FUNDO DE VALA COM LARGURA MENOR QUE 1,5 M, COM CAMADA DE BRITA, LANÇAMENTO MECANIZADO. AF_08/2020</t>
  </si>
  <si>
    <t>PREPARO DE FUNDO DE VALA COM LARGURA MAIOR OU IGUAL A 1,5 M E MENOR QUE 2,5 M, COM CAMADA DE BRITA, LANÇAMENTO MECANIZADO. AF_08/2020</t>
  </si>
  <si>
    <t>PREPARO DE FUNDO DE VALA COM LARGURA MAIOR OU IGUAL A 1,5 M E MENOR QUE 2,5 M, COM CAMADA DE AREIA, LANÇAMENTO MECANIZADO. AF_08/2020</t>
  </si>
  <si>
    <t>UMIDIFICAÇÃO DE MATERIAL PARA VALAS COM CAMINHÃO PIPA 10000L. AF_11/2016</t>
  </si>
  <si>
    <t>1,36</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</si>
  <si>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</si>
  <si>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</si>
  <si>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</si>
  <si>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</si>
  <si>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</si>
  <si>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</si>
  <si>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</si>
  <si>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</si>
  <si>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</si>
  <si>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</si>
  <si>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</si>
  <si>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</si>
  <si>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</si>
  <si>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57,30</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</si>
  <si>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</si>
  <si>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</si>
  <si>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</si>
  <si>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</si>
  <si>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</si>
  <si>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</si>
  <si>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</si>
  <si>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</si>
  <si>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</si>
  <si>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</si>
  <si>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</si>
  <si>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</si>
  <si>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</si>
  <si>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</si>
  <si>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</si>
  <si>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</si>
  <si>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</si>
  <si>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</si>
  <si>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</si>
  <si>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</si>
  <si>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</si>
  <si>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</si>
  <si>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</si>
  <si>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</si>
  <si>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</si>
  <si>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</si>
  <si>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</si>
  <si>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</si>
  <si>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79,51</t>
  </si>
  <si>
    <t>ALVENARIA DE VEDAÇÃO DE BLOCOS CERÂMICOS FURADOS NA HORIZONTAL DE 11,5X19X19CM (ESPESSURA 11,5CM) DE PAREDES COM ÁREA LÍQUIDA MENOR QUE 6M² COM VÃOS E ARGAMASSA DE ASSENTAMENTO COM PREPARO EM BETONEIRA. AF_06/2014</t>
  </si>
  <si>
    <t>83,21</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</si>
  <si>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</si>
  <si>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</si>
  <si>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</si>
  <si>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</si>
  <si>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</si>
  <si>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</si>
  <si>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</si>
  <si>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</si>
  <si>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</si>
  <si>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</si>
  <si>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</si>
  <si>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</si>
  <si>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</si>
  <si>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</si>
  <si>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</si>
  <si>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</si>
  <si>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126,83</t>
  </si>
  <si>
    <t>ALVENARIA DE VEDAÇÃO DE BLOCOS CERÂMICOS FURADOS NA VERTICAL DE 14X19X39CM (ESPESSURA 14CM) DE PAREDES COM ÁREA LÍQUIDA MENOR QUE 6M2 COM VÃOS E ARGAMASSA DE ASSENTAMENTO COM PREPARO MANUAL. AF_06/2014</t>
  </si>
  <si>
    <t>ALVENARIA DE VEDAÇÃO DE BLOCOS CERÂMICOS MACIÇOS DE 5X10X20CM (ESPESSURA 10CM) E ARGAMASSA DE ASSENTAMENTO COM PREPARO EM BETONEIRA. AF_05/2020</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</si>
  <si>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</si>
  <si>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</si>
  <si>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</si>
  <si>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</si>
  <si>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</si>
  <si>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</si>
  <si>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</si>
  <si>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</si>
  <si>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</si>
  <si>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</si>
  <si>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</si>
  <si>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</si>
  <si>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</si>
  <si>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</si>
  <si>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</si>
  <si>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</si>
  <si>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</si>
  <si>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</si>
  <si>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</si>
  <si>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</si>
  <si>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</si>
  <si>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</si>
  <si>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</si>
  <si>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76,52</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</si>
  <si>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</si>
  <si>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</si>
  <si>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</si>
  <si>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</si>
  <si>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</si>
  <si>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</si>
  <si>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</si>
  <si>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</si>
  <si>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</si>
  <si>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COM ELEMENTO VAZADO DE CERÂMICA (COBOGÓ) DE 7X20X20CM E ARGAMASSA DE ASSENTAMENTO COM PREPARO EM BETONEIRA. AF_05/2020</t>
  </si>
  <si>
    <t>ALVENARIA DE VEDAÇÃO DE BLOCOS VAZADOS DE CONCRETO DE 9X19X39CM (ESPESSURA 9CM) DE PAREDES COM ÁREA LÍQUIDA MENOR QUE 6M² SEM VÃOS E ARGAMASSA DE ASSENTAMENTO COM PREPARO EM BETONEIRA. AF_06/2014</t>
  </si>
  <si>
    <t>49,55</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</si>
  <si>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</si>
  <si>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</si>
  <si>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</si>
  <si>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</si>
  <si>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</si>
  <si>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</si>
  <si>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</si>
  <si>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</si>
  <si>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</si>
  <si>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</si>
  <si>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</si>
  <si>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</si>
  <si>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</si>
  <si>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</si>
  <si>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</si>
  <si>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</si>
  <si>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</si>
  <si>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</si>
  <si>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</si>
  <si>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</si>
  <si>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</si>
  <si>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</si>
  <si>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</si>
  <si>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</si>
  <si>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49,01</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</si>
  <si>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</si>
  <si>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</si>
  <si>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</si>
  <si>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</si>
  <si>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</si>
  <si>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</si>
  <si>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</si>
  <si>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</si>
  <si>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</si>
  <si>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</si>
  <si>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</si>
  <si>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</si>
  <si>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</si>
  <si>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</si>
  <si>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</si>
  <si>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</si>
  <si>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</si>
  <si>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</si>
  <si>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</si>
  <si>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</si>
  <si>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</si>
  <si>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</si>
  <si>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</si>
  <si>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</si>
  <si>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</si>
  <si>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</si>
  <si>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</si>
  <si>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</si>
  <si>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</si>
  <si>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</si>
  <si>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</si>
  <si>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</si>
  <si>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</si>
  <si>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</si>
  <si>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</si>
  <si>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</si>
  <si>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ALVENARIA DE VEDAÇÃO COM ELEMENTO VAZADO DE CONCRETO (COBOGÓ) DE 7X50X50CM E ARGAMASSA DE ASSENTAMENTO COM PREPARO EM BETONEIRA. AF_05/2020</t>
  </si>
  <si>
    <t>ALVENARIA DE VEDAÇÃO COM BLOCO DE VIDRO VAZADO, TIPO VENEZIANA, DE 6X20X20CM E ARGAMASSA DE ASSENTAMENTO COM PREPARO EM BETONEIRA. AF_05/2020</t>
  </si>
  <si>
    <t>ALVENARIA DE VEDAÇÃO COM BLOCO DE VIDRO, TIPO CANELADO, DE 8X19X19CM E ARGAMASSA DE ASSENTAMENTO COM PREPARO EM BETONEIRA. AF_05/2020</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</si>
  <si>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</si>
  <si>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</si>
  <si>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84,92</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</si>
  <si>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</si>
  <si>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</si>
  <si>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</si>
  <si>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</si>
  <si>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</si>
  <si>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</si>
  <si>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</si>
  <si>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</si>
  <si>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</si>
  <si>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</si>
  <si>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</si>
  <si>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</si>
  <si>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</si>
  <si>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</si>
  <si>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</si>
  <si>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</si>
  <si>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</si>
  <si>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</si>
  <si>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</si>
  <si>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</si>
  <si>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</si>
  <si>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</si>
  <si>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ALVENARIA DE VEDAÇÃO DE BLOCOS DE CONCRETO CELULAR DE 10X30X60CM (ESPESSURA 10CM)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</si>
  <si>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</si>
  <si>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20X30X60CM (ESPESSURA 20CM) E ARGAMASSA DE ASSENTAMENTO COM PREPARO EM BETONEIRA. AF_05/2020</t>
  </si>
  <si>
    <t>EXECUÇÃO DE TAPA BURACO COM APLICAÇÃO DE CONCRETO ASFÁLTICO (USINAGEM PRÓPRIA) E PINTURA DE LIGAÇÃO. AF_12/2020</t>
  </si>
  <si>
    <t>EXECUÇÃO DE TAPA BURACO COM APLICAÇÃO DE PRÉ MISTURADO A FRIO (USINAGEM PRÓPRIA) E PINTURA DE LIGAÇÃO. AF_12/2020</t>
  </si>
  <si>
    <t>33,19</t>
  </si>
  <si>
    <t>22,30</t>
  </si>
  <si>
    <t>23,15</t>
  </si>
  <si>
    <t>20,60</t>
  </si>
  <si>
    <t>23,43</t>
  </si>
  <si>
    <t>EXECUÇÃO DE TAPA BURACO COM APLICAÇÃO DE CONCRETO ASFÁLTICO (AQUISIÇÃO EM USINA) E PINTURA DE LIGAÇÃO. AF_12/2020</t>
  </si>
  <si>
    <t>EXECUÇÃO DE PINTURA DE LIGAÇÃO COM EMULSÃO ASFÁLTICA RR-2C, PARA O FECHAMENTO DE VALAS. AF_12/2020</t>
  </si>
  <si>
    <t>REGULARIZAÇÃO E COMPACTAÇÃO DE SUBLEITO DE SOLO  PREDOMINANTEMENTE ARGILOSO. AF_11/2019</t>
  </si>
  <si>
    <t>REGULARIZAÇÃO E COMPACTAÇÃO DE SUBLEITO DE SOLO PREDOMINANTEMENTE ARENOSO. AF_11/2019</t>
  </si>
  <si>
    <t>0,65</t>
  </si>
  <si>
    <t>EXECUÇÃO E COMPACTAÇÃO DE BASE E OU SUB BASE PARA PAVIMENTAÇÃO DE SOLOS DE COMPORTAMENTO LATERÍTICO (ARENOSO)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</si>
  <si>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</si>
  <si>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</si>
  <si>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</si>
  <si>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</si>
  <si>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BRITA GRADUADA SIMPLES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</si>
  <si>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</si>
  <si>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CONCRETO COMPACTADO COM ROLO - EXCLUSIVE CARGA E TRANSPORTE. AF_11/2019</t>
  </si>
  <si>
    <t>EXECUÇÃO E COMPACTAÇÃO DE BASE E OU SUB BASE PARA PAVIMENTAÇÃO DE PEDRA RACHÃO  - EXCLUSIVE CARGA E TRANSPORTE. AF_11/2019</t>
  </si>
  <si>
    <t>EXECUÇÃO E COMPACTAÇÃO DE BASE E OU SUB BASE PARA PAVIMENTAÇÃO DE MACADAME SECO - EXCLUSIVE CARGA E TRANSPORTE. AF_11/2019</t>
  </si>
  <si>
    <t>EXECUÇÃO DE PINTURA DE LIGAÇÃO COM EMULSÃO ASFÁLTICA RR-2C. AF_11/2019</t>
  </si>
  <si>
    <t>EXECUÇÃO E COMPACTAÇÃO DE BASE E OU SUB-BASE PARA PAVIMENTAÇÃO DE SOLO (PREDOMINANTEMENTE ARENOSO) BRITA - 40/60 -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</si>
  <si>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</si>
  <si>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</si>
  <si>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</si>
  <si>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</si>
  <si>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</si>
  <si>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</si>
  <si>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</si>
  <si>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</si>
  <si>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ARGILOSO) BRITA - 50/50 - EXCLUSIVE SOLO, ESCAVAÇÃO, CARGA E TRANSPORTE. AF_11/2019</t>
  </si>
  <si>
    <t>ESPALHAMENTO DE MATERIAL COM TRATOR DE ESTEIRAS. AF_11/2019</t>
  </si>
  <si>
    <t>REGULARIZAÇÃO DE SUPERFÍCIES COM MOTONIVELADORA. AF_11/2019</t>
  </si>
  <si>
    <t>EXECUÇÃO E COMPACTAÇÃO DE BASE E OU SUB BASE PARA PAVIMENTAÇÃO DE SOLOS ESTABILIZADOS GRANULOMETRICAMENTE COM MISTURA DE SOLOS EM PISTA - EXCLUSIVE SOLO, ESCAVAÇÃO, CARGA E TRANSPORTE. AF_11/2019</t>
  </si>
  <si>
    <t>15,74</t>
  </si>
  <si>
    <t>EXECUÇÃO E COMPACTAÇÃO DE BASE E OU SUB BASE PARA PAVIMENTAÇÃO DE SOLO ESTABILIZADO GRANULOMETRICAMENTE SEM MISTURA DE SOLOS - EXCLUSIVE SOLO, ESCAVAÇÃO, CARGA E TRANSPORTE. AF_11/2019</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</si>
  <si>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</si>
  <si>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</si>
  <si>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</si>
  <si>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</si>
  <si>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</si>
  <si>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</si>
  <si>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</si>
  <si>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</si>
  <si>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</si>
  <si>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</si>
  <si>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</si>
  <si>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</si>
  <si>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</si>
  <si>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</si>
  <si>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</si>
  <si>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</si>
  <si>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</si>
  <si>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</si>
  <si>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</si>
  <si>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60,18</t>
  </si>
  <si>
    <t>EXECUÇÃO DE PÁTIO/ESTACIONAMENTO EM PISO INTERTRAVADO, COM BLOCO RETANGULAR COLORIDO DE 20 X 10 CM, ESPESSURA 8 CM. AF_12/2015</t>
  </si>
  <si>
    <t>EXECUÇÃO DE VIA EM PISO INTERTRAVADO, COM BLOCO RETANGULAR COLORIDO DE 20 X 10 CM, ESPESSURA 8 CM. AF_12/2015</t>
  </si>
  <si>
    <t>EXECUÇÃO DE PAVIMENTO DE CONCRETO SIMPLES (PCS), FCK = 40 MPA, CAMADA COM ESPESSURA DE 15,0 CM. AF_11/2017</t>
  </si>
  <si>
    <t>EXECUÇÃO DE PAVIMENTO DE CONCRETO SIMPLES (PCS), FCK = 40 MPA, CAMADA COM ESPESSURA DE 17,5 CM. AF_11/2017</t>
  </si>
  <si>
    <t>EXECUÇÃO DE PAVIMENTO DE CONCRETO SIMPLES (PCS), FCK = 40 MPA, CAMADA COM ESPESSURA DE 20,0 CM. AF_11/2017</t>
  </si>
  <si>
    <t>EXECUÇÃO DE PAVIMENTO DE CONCRETO SIMPLES (PCS), FCK = 40 MPA, CAMADA COM ESPESSURA DE 22,5 CM. AF_11/2017</t>
  </si>
  <si>
    <t>EXECUÇÃO DE PAVIMENTO DE CONCRETO SIMPLES (PCS), FCK = 40 MPA, CAMADA COM ESPESSURA DE 25,0 CM. AF_11/2017</t>
  </si>
  <si>
    <t>EXECUÇÃO DE PAVIMENTO DE CONCRETO SIMPLES (PCS), FCK = 40 MPA, CAMADA COM ESPESSURA DE 27,5 CM. AF_11/2017</t>
  </si>
  <si>
    <t>EXECUÇÃO DE PAVIMENTO DE CONCRETO ARMADO (PCA), FCK = 40 MPA, CAMADA COM ESPESSURA DE 12,5 CM. AF_11/2017</t>
  </si>
  <si>
    <t>EXECUÇÃO DE PAVIMENTO DE CONCRETO ARMADO (PCA), FCK = 40 MPA, CAMADA COM ESPESSURA DE 15,0 CM. AF_11/2017</t>
  </si>
  <si>
    <t>EXECUÇÃO DE PAVIMENTO DE CONCRETO ARMADO (PCA), FCK = 40 MPA, CAMADA COM ESPESSURA DE 17,5 CM. AF_11/2017</t>
  </si>
  <si>
    <t>189,75</t>
  </si>
  <si>
    <t>APLICAÇÃO DE LONA PLÁSTICA PARA EXECUÇÃO DE PAVIMENTOS DE CONCRETO. AF_11/2017</t>
  </si>
  <si>
    <t>EXECUÇÃO DE JUNTAS DE CONTRAÇÃO PARA PAVIMENTOS DE CONCRETO. AF_11/2017</t>
  </si>
  <si>
    <t>APLICAÇÃO DE GRAXA EM BARRAS DE TRANSFERÊNCIA PARA EXECUÇÃO DE PAVIMENTO DE CONCRETO. AF_11/2017</t>
  </si>
  <si>
    <t>BARRAS DE TRANSFERÊNCIA, AÇO CA-25 DE 16,0 MM, PARA EXECUÇÃO DE PAVIMENTO DE CONCRETO  FORNECIMENTO E INSTALAÇÃO. AF_11/2017</t>
  </si>
  <si>
    <t>18,30</t>
  </si>
  <si>
    <t>BARRAS DE TRANSFERÊNCIA, AÇO CA-25 DE 20,0 MM, PARA EXECUÇÃO DE PAVIMENTO DE CONCRETO  FORNECIMENTO E INSTALAÇÃO. AF_11/2017</t>
  </si>
  <si>
    <t>BARRAS DE TRANSFERÊNCIA, AÇO CA-25 DE 25,0 MM, PARA EXECUÇÃO DE PAVIMENTO DE CONCRETO  FORNECIMENTO E INSTALAÇÃO. AF_11/2017</t>
  </si>
  <si>
    <t>17,17</t>
  </si>
  <si>
    <t>BARRAS DE TRANSFERÊNCIA, AÇO CA-25 DE 32,0 MM, PARA EXECUÇÃO DE PAVIMENTO DE CONCRETO  FORNECIMENTO E INSTALAÇÃO. AF_11/2017</t>
  </si>
  <si>
    <t>BARRAS DE LIGAÇÃO, AÇO CA-50 DE 10 MM, PARA EXECUÇÃO DE PAVIMENTO DE CONCRETO  FORNECIMENTO E INSTALAÇÃO. AF_11/2017</t>
  </si>
  <si>
    <t>12,53</t>
  </si>
  <si>
    <t>PAVIMENTO COM TRATAMENTO SUPERFICIAL SIMPLES, COM EMULSÃO ASFÁLTICA RR-2C. AF_01/2020</t>
  </si>
  <si>
    <t>3,87</t>
  </si>
  <si>
    <t>PAVIMENTO COM TRATAMENTO SUPERFICIAL SIMPLES, COM EMULSÃO ASFÁLTICA RR-2C, COM BANHO DILUÍDO. AF_01/2020</t>
  </si>
  <si>
    <t>PAVIMENTO COM TRATAMENTO SUPERFICIAL DUPLO, COM EMULSÃO ASFÁLTICA RR-2C. AF_01/2020</t>
  </si>
  <si>
    <t>PAVIMENTO COM TRATAMENTO SUPERFICIAL DUPLO, COM EMULSÃO ASFÁLTICA RR-2C, COM BANHO DILUÍDO. AF_01/2020</t>
  </si>
  <si>
    <t>PAVIMENTO COM TRATAMENTO SUPERFICIAL DUPLO, COM EMULSÃO ASFÁLTICA RR-2C, COM CAPA SELANTE. AF_01/2020</t>
  </si>
  <si>
    <t>PAVIMENTO COM TRATAMENTO SUPERFICIAL TRIPLO, COM EMULSÃO ASFÁLTICA RR-2C. AF_01/2020</t>
  </si>
  <si>
    <t>PAVIMENTO COM TRATAMENTO SUPERFICIAL TRIPLO, COM EMULSÃO ASFÁLTICA RR-2C, COM BANHO DILUÍDO. AF_01/2020</t>
  </si>
  <si>
    <t>PAVIMENTO COM TRATAMENTO SUPERFICIAL TRIPLO, COM EMULSÃO ASFÁLTICA RR-2C, COM CAPA SELANTE. AF_01/2020</t>
  </si>
  <si>
    <t>EXECUÇÃO DE PAVIMENTO EM PARALELEPÍPEDOS, REJUNTAMENTO COM PÓ DE PEDRA. AF_05/2020</t>
  </si>
  <si>
    <t>EXECUÇÃO DE PAVIMENTO EM PARALELEPÍPEDOS, REJUNTAMENTO COM PEDRISCO E EMULSÃO ASFÁLTICA. AF_05/2020_P</t>
  </si>
  <si>
    <t>EXECUÇÃO DE PAVIMENTO EM PARALELEPÍPEDOS, REJUNTAMENTO COM ARGAMASSA TRAÇO 1:3 (CIMENTO E AREIA). AF_05/2020</t>
  </si>
  <si>
    <t>EXECUÇÃO DE PAVIMENTO EM PEDRAS POLIÉDRICAS, REJUNTAMENTO COM PÓ DE PEDRA. AF_05/2020</t>
  </si>
  <si>
    <t>EXECUÇÃO DE PAVIMENTO EM PEDRAS POLIÉDRICAS, REJUNTAMENTO COM PEDRISCO E EMULSÃO ASFÁLTICA. AF_05/2020_P</t>
  </si>
  <si>
    <t>EXECUÇÃO DE PAVIMENTO EM PEDRAS POLIÉDRICAS, REJUNTAMENTO COM ARGAMASSA TRAÇO 1:3 (CIMENTO E AREIA). AF_05/2020</t>
  </si>
  <si>
    <t>47,19</t>
  </si>
  <si>
    <t>12,56</t>
  </si>
  <si>
    <t>EXECUÇÃO DE PAVIMENTO COM APLICAÇÃO DE CONCRETO ASFÁLTICO, CAMADA DE ROLAMENTO - EXCLUSIVE CARGA E TRANSPORTE. AF_11/2019</t>
  </si>
  <si>
    <t>EXECUÇÃO DE PAVIMENTO COM APLICAÇÃO DE CONCRETO ASFÁLTICO, CAMADA DE BINDER - EXCLUSIVE CARGA E TRANSPORTE. AF_11/2019</t>
  </si>
  <si>
    <t>FRESAGEM DE PAVIMENTO ASFÁLTICO (PROFUNDIDADE ATÉ 5,0 CM) - EXCLUSIVE TRANSPORTE. AF_11/2019</t>
  </si>
  <si>
    <t>USINAGEM DE BRITA GRADUADA SIMPLES. AF_03/2020</t>
  </si>
  <si>
    <t>USINAGEM DE BRITA GRADUADA TRATADA COM CIMENTO. AF_03/2020</t>
  </si>
  <si>
    <t>173,43</t>
  </si>
  <si>
    <t>USINAGEM DE CONCRETO PARA COMPACTAÇÃO COM ROLO. AF_03/2020</t>
  </si>
  <si>
    <t>EXECUÇÃO DE PAVIMENTO COM APLICAÇÃO DE PRÉ-MISTURADO A FRIO, CAMADA DE ROLAMENTO - EXCLUSIVE CARGA E TRANSPORTE. AF_11/2019</t>
  </si>
  <si>
    <t>EXECUÇÃO DE PAVIMENTO COM APLICAÇÃO DE PRÉ-MISTURADO A FRIO, CAMADA DE BINDER - EXCLUSIVE CARGA E TRANSPORTE. AF_11/2019</t>
  </si>
  <si>
    <t>USINAGEM DE CONCRETO ASFÁLTICO COM CAP 50/70, PARA CAMADA DE BINDER, PADRÃO DNIT FAIXA B, EM USINA DE ASFALTO CONTÍNUA DE 80 TON/H. AF_03/2020</t>
  </si>
  <si>
    <t>T</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</si>
  <si>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</si>
  <si>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</si>
  <si>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</si>
  <si>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</si>
  <si>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GRAVIMÉTRICA DE 150 TON/H. AF_03/2020_P</t>
  </si>
  <si>
    <t>USINAGEM DE PRÉ MISTURADO A FRIO, PARA CAMADA DE BINDER, PADRÃO DNIT FAIXA B. AF_03/2020_P</t>
  </si>
  <si>
    <t>USINAGEM DE PRÉ MISTURADO A FRIO, PARA CAMADA DE ROLAMENTO, PADRÃO DNIT FAIXA C. AF_03/2020_P</t>
  </si>
  <si>
    <t>APLICAÇÃO MANUAL DE FUNDO SELADOR ACRÍLICO EM PANOS COM PRESENÇA DE VÃOS DE EDIFÍCIOS DE MÚLTIPLOS PAVIMENTOS. AF_06/2014</t>
  </si>
  <si>
    <t>1,65</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</si>
  <si>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</si>
  <si>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</si>
  <si>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</si>
  <si>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</si>
  <si>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1,80</t>
  </si>
  <si>
    <t>APLICAÇÃO MANUAL DE PINTURA COM TINTA TEXTURIZADA ACRÍLICA EM PANOS COM PRESENÇA DE VÃOS DE EDIFÍCIOS DE MÚLTIPLOS PAVIMENTOS, UMA COR. AF_06/2014</t>
  </si>
  <si>
    <t>16,59</t>
  </si>
  <si>
    <t>APLICAÇÃO MANUAL DE PINTURA COM TINTA TEXTURIZADA ACRÍLICA EM PANOS CEGOS DE FACHADA (SEM PRESENÇA DE VÃOS) DE EDIFÍCIOS DE MÚLTIPLOS PAVIMENTOS, UMA COR. AF_06/2014</t>
  </si>
  <si>
    <t>14,93</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</si>
  <si>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</si>
  <si>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</si>
  <si>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</si>
  <si>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17,12</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</si>
  <si>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</si>
  <si>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</si>
  <si>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16,00</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</si>
  <si>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</si>
  <si>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</si>
  <si>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</si>
  <si>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</si>
  <si>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</si>
  <si>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1,81</t>
  </si>
  <si>
    <t>APLICAÇÃO DE FUNDO SELADOR ACRÍLICO EM PAREDES, UMA DEMÃO. AF_06/2014</t>
  </si>
  <si>
    <t>11,26</t>
  </si>
  <si>
    <t>10,37</t>
  </si>
  <si>
    <t>APLICAÇÃO MANUAL DE PINTURA COM TINTA LÁTEX ACRÍLICA EM TETO, DUAS DEMÃOS. AF_06/2014</t>
  </si>
  <si>
    <t>APLICAÇÃO MANUAL DE PINTURA COM TINTA LÁTEX ACRÍLICA EM PAREDES, DUAS DEMÃOS. AF_06/2014</t>
  </si>
  <si>
    <t>11,66</t>
  </si>
  <si>
    <t>APLICAÇÃO MECÂNICA DE PINTURA COM TINTA LÁTEX ACRÍLICA EM TETO, DUAS DEMÃOS. AF_06/2014</t>
  </si>
  <si>
    <t>9,68</t>
  </si>
  <si>
    <t>APLICAÇÃO MECÂNICA DE PINTURA COM TINTA LÁTEX ACRÍLICA EM PAREDES, DUAS DEMÃOS. AF_06/2014</t>
  </si>
  <si>
    <t>APLICAÇÃO E LIXAMENTO DE MASSA LÁTEX EM TETO, UMA DEMÃO. AF_06/2014</t>
  </si>
  <si>
    <t>13,68</t>
  </si>
  <si>
    <t>APLICAÇÃO E LIXAMENTO DE MASSA LÁTEX EM PAREDES, UMA DEMÃO. AF_06/2014</t>
  </si>
  <si>
    <t>7,56</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</si>
  <si>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</si>
  <si>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</si>
  <si>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</si>
  <si>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</si>
  <si>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</si>
  <si>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</si>
  <si>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</si>
  <si>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</si>
  <si>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</si>
  <si>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11,74</t>
  </si>
  <si>
    <t>APLICAÇÃO MANUAL DE MASSA ACRÍLICA EM PANOS DE FACHADA COM PRESENÇA DE VÃOS, DE EDIFÍCIOS DE MÚLTIPLOS PAVIMENTOS, UMA DEMÃO. AF_05/2017</t>
  </si>
  <si>
    <t>12,66</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</si>
  <si>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</si>
  <si>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</si>
  <si>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</si>
  <si>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</si>
  <si>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</si>
  <si>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17,56</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</si>
  <si>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</si>
  <si>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</si>
  <si>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</si>
  <si>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</si>
  <si>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18,77</t>
  </si>
  <si>
    <t>LIXAMENTO DE MADEIRA PARA APLICAÇÃO DE FUNDO OU PINTURA. AF_01/2021</t>
  </si>
  <si>
    <t>LIXAMENTO DE MASSA PARA MADEIRA. AF_01/2021</t>
  </si>
  <si>
    <t>PINTURA FUNDO NIVELADOR ALQUÍDICO BRANCO EM MADEIRA. AF_01/2021</t>
  </si>
  <si>
    <t>14,84</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</si>
  <si>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</si>
  <si>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</si>
  <si>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</si>
  <si>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6,69</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</si>
  <si>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</si>
  <si>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</si>
  <si>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</si>
  <si>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5,35</t>
  </si>
  <si>
    <t>PINTURA TINTA DE ACABAMENTO (PIGMENTADA) ESMALTE SINTÉTICO FOSCO EM MADEIRA, 1 DEMÃO. AF_01/2021</t>
  </si>
  <si>
    <t>PINTURA TINTA DE ACABAMENTO (PIGMENTADA) ESMALTE SINTÉTICO ACETINADO EM MADEIRA, 1 DEMÃO. AF_01/2021</t>
  </si>
  <si>
    <t>5,27</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</si>
  <si>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</si>
  <si>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</si>
  <si>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</si>
  <si>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</si>
  <si>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</si>
  <si>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10,71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</si>
  <si>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</si>
  <si>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</si>
  <si>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</si>
  <si>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</si>
  <si>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</si>
  <si>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20,37</t>
  </si>
  <si>
    <t>PINTURA VERNIZ (INCOLOR) POLIURETÂNICO (RESINA ALQUÍDICA MODIFICADA) EM MADEIRA, 3 DEMÃOS. AF_01/2021</t>
  </si>
  <si>
    <t>18,21</t>
  </si>
  <si>
    <t>PINTURA TINTA DE ACABAMENTO (PIGMENTADA) A ÓLEO EM MADEIRA, 3 DEMÃOS. AF_01/2021</t>
  </si>
  <si>
    <t>PINTURA TINTA DE ACABAMENTO (PIGMENTADA) ESMALTE SINTÉTICO FOSCO EM MADEIRA, 3 DEMÃOS. AF_01/2021</t>
  </si>
  <si>
    <t>15,32</t>
  </si>
  <si>
    <t>PINTURA TINTA DE ACABAMENTO (PIGMENTADA) ESMALTE SINTÉTICO ACETINADO EM MADEIRA, 3 DEMÃOS. AF_01/2021</t>
  </si>
  <si>
    <t>15,82</t>
  </si>
  <si>
    <t>PINTURA TINTA DE ACABAMENTO (PIGMENTADA) ESMALTE SINTÉTICO BRILHANTE EM MADEIRA, 3 DEMÃOS. AF_01/2021</t>
  </si>
  <si>
    <t>PINTURA IMUNIZANTE PARA MADEIRA, 1 DEMÃO. AF_01/2021</t>
  </si>
  <si>
    <t>PINTURA IMUNIZANTE PARA MADEIRA, 2 DEMÃOS. AF_01/2021</t>
  </si>
  <si>
    <t>JATEAMENTO ABRASIVO COM GRANALHA DE AÇO EM PERFIL METÁLICO EM FÁBRICA. AF_01/2020</t>
  </si>
  <si>
    <t>LIXAMENTO MANUAL EM SUPERFÍCIES METÁLICAS EM OBRA. AF_01/2020</t>
  </si>
  <si>
    <t>COLOCAÇÃO DE FITA PROTETORA PARA PINTURA. AF_01/2020</t>
  </si>
  <si>
    <t>0,91</t>
  </si>
  <si>
    <t>PINTURA COM TINTA ALQUÍDICA DE FUNDO (TIPO ZARCÃO)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</si>
  <si>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</si>
  <si>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</si>
  <si>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16,11</t>
  </si>
  <si>
    <t>PINTURA COM TINTA ALQUÍDICA DE FUNDO E ACABAMENTO (ESMALTE SINTÉTICO GRAFITE) APLICADA A ROLO OU PINCEL SOBRE SUPERFÍCIES METÁLICAS (EXCETO PERFIL) EXECUTADO EM OBRA (POR DEMÃO). AF_01/2020</t>
  </si>
  <si>
    <t>PINTURA COM TINTA EPOXÍDICA DE FUNDO APLICADA A ROLO OU PINCEL SOBRE PERFIL METÁLICO EXECUTADO EM FÁBRICA (POR DEMÃO). AF_01/2020</t>
  </si>
  <si>
    <t>11,54</t>
  </si>
  <si>
    <t>PINTURA COM TINTA EPOXÍDICA DE ACABAMENTO APLICADA A ROLO OU PINCEL SOBRE PERFIL METÁLICO EXECUTADO EM FÁBRICA (POR DEMÃO). AF_01/2020</t>
  </si>
  <si>
    <t>PINTURA COM TINTA ACRÍLICA DE FUNDO APLICADA A ROLO OU PINCEL SOBRE SUPERFÍCIES METÁLICAS (EXCETO PERFIL) EXECUTADO EM OBRA (POR DEMÃO). AF_01/2020</t>
  </si>
  <si>
    <t>PINTURA COM TINTA ACRÍLICA DE ACABAMENTO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</si>
  <si>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</si>
  <si>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7,17</t>
  </si>
  <si>
    <t>PINTURA COM TINTA ALQUÍDICA DE ACABAMENTO (ESMALTE SINTÉTICO ACETINADO)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</si>
  <si>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</si>
  <si>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15,53</t>
  </si>
  <si>
    <t>PINTURA COM TINTA ALQUÍDICA DE ACABAMENTO (ESMALTE SINTÉTICO BRILHANTE) APLICADA A ROLO OU PINCEL SOBRE SUPERFÍCIES METÁLICAS (EXCETO PERFIL) EXECUTADO EM OBRA (POR DEMÃO). AF_01/2020</t>
  </si>
  <si>
    <t>6,77</t>
  </si>
  <si>
    <t>PINTURA COM TINTA ALQUÍDICA DE ACABAMENTO (ESMALTE SINTÉTICO FOSCO) APLICADA A ROLO OU PINCEL SOBRE PERFIL METÁLICO EXECUTADO EM FÁBRICA (POR DEMÃO). AF_01/2020</t>
  </si>
  <si>
    <t>7,11</t>
  </si>
  <si>
    <t>PINTURA COM TINTA ALQUÍDICA DE ACABAMENTO (ESMALTE SINTÉTICO FOSCO) APLICADA A ROLO OU PINCEL SOBRE SUPERFÍCIES METÁLICAS (EXCETO PERFIL) EXECUTADO EM OBRA (POR DEMÃO). AF_01/2020</t>
  </si>
  <si>
    <t>15,42</t>
  </si>
  <si>
    <t>PINTURA COM TINTA EPOXÍDICA DE ACABAMENTO APLICADA A ROLO OU PINCEL SOBRE PERFIL METÁLICO EXECUTADO EM FÁBRICA (02 DEMÃOS). AF_01/2020</t>
  </si>
  <si>
    <t>13,67</t>
  </si>
  <si>
    <t>PINTURA COM TINTA ACRÍLICA DE ACABAMENTO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</si>
  <si>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</si>
  <si>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31,00</t>
  </si>
  <si>
    <t>PINTURA COM TINTA ALQUÍDICA DE ACABAMENTO (ESMALTE SINTÉTICO BRILHANTE) APLICADA A ROLO OU PINCEL SOBRE SUPERFÍCIES METÁLICAS (EXCETO PERFIL) EXECUTADO EM OBRA (02 DEMÃOS). AF_01/2020</t>
  </si>
  <si>
    <t>30,79</t>
  </si>
  <si>
    <t>PINTURA COM TINTA ALQUÍDICA DE ACABAMENTO (ESMALTE SINTÉTICO FOSCO) APLICADA A ROLO OU PINCEL SOBRE SUPERFÍCIES METÁLICAS (EXCETO PERFIL) EXECUTADO EM OBRA (02 DEMÃOS). AF_01/2020</t>
  </si>
  <si>
    <t>17,07</t>
  </si>
  <si>
    <t>15,96</t>
  </si>
  <si>
    <t>PISO CIMENTADO, TRAÇO 1:3 (CIMENTO E AREIA), ACABAMENTO LISO, ESPESSURA 4,0 CM, PREPARO MECÂNICO DA ARGAMASSA. AF_09/2020</t>
  </si>
  <si>
    <t>PISO CIMENTADO, TRAÇO 1:3 (CIMENTO E AREIA), ACABAMENTO RÚSTICO, ESPESSURA 4,0 CM, PREPARO MECÂNICO DA ARGAMASSA. AF_09/2020</t>
  </si>
  <si>
    <t>PISO EM TACO DE MADEIRA 7X42CM, FIXADO COM COLA BASE DE PVA. AF_09/2020</t>
  </si>
  <si>
    <t>ASSOALHO DE MADEIRA. AF_09/2020</t>
  </si>
  <si>
    <t>PISO EM TACO DE MADEIRA 7X21CM, FIXADO COM COLA BASE DE PVA. AF_09/2020</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</si>
  <si>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</si>
  <si>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</si>
  <si>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</si>
  <si>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</si>
  <si>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</si>
  <si>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</si>
  <si>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</si>
  <si>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</si>
  <si>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</si>
  <si>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</si>
  <si>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</si>
  <si>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</si>
  <si>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</si>
  <si>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</si>
  <si>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</si>
  <si>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(COMPOSIÇÃO REPRESENTATIVA) DO SERVIÇO DE REVESTIMENTO CERÂMICO PARA PISO COM PLACAS TIPO ESMALTADA EXTRA DE DIMENSÕES 35X35 CM, PARA EDIFICAÇÃO HABITACIONAL MULTIFAMILIAR (PRÉDIO). AF_11/2014</t>
  </si>
  <si>
    <t>(COMPOSIÇÃO REPRESENTATIVA) DO SERVIÇO DE REVESTIMENTO CERÂMICO PARA PISO COM PLACAS TIPO ESMALTADA EXTRA DE DIMENSÕES 35X35 CM, PARA EDIFICAÇÃO HABITACIONAL UNIFAMILIAR (CASA) E EDIFICAÇÃO PÚBLICA PADRÃO. AF_11/2014</t>
  </si>
  <si>
    <t>33,05</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</si>
  <si>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</si>
  <si>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</si>
  <si>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</si>
  <si>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PISO EM LADRILHO HIDRÁULICO APLICADO EM AMBIENTES INTERNOS, INCLUSO APLICAÇÃO DE RESINA. AF_06/2018</t>
  </si>
  <si>
    <t>PISO EM GRANITO APLICADO EM AMBIENTES INTERNOS. AF_09/2020</t>
  </si>
  <si>
    <t>PISO EM MÁRMORE APLICADO EM AMBIENTES INTERNOS. AF_09/2020</t>
  </si>
  <si>
    <t>PISO VINÍLICO SEMI-FLEXÍVEL EM PLACAS, PADRÃO LISO, ESPESSURA 3,2 MM, FIXADO COM COLA. AF_06/2018</t>
  </si>
  <si>
    <t>PISO ELEVADO COM ESTRUTURA EM AÇO, COMPOSTO POR PEDESTAIS E LONGARINAS. AF_09/2020</t>
  </si>
  <si>
    <t>PISO CIMENTADO, TRAÇO 1:3 (CIMENTO E AREIA), ACABAMENTO LISO, ESPESSURA 2,0 CM, PREPARO MECÂNICO DA ARGAMASSA. AF_09/2020</t>
  </si>
  <si>
    <t>PISO CIMENTADO, TRAÇO 1:3 (CIMENTO E AREIA), ACABAMENTO LISO, ESPESSURA 3,0 CM, PREPARO MECÂNICO DA ARGAMASSA. AF_09/2020</t>
  </si>
  <si>
    <t>PISO CIMENTADO, TRAÇO 1:3 (CIMENTO E AREIA), ACABAMENTO RÚSTICO, ESPESSURA 2,0 CM, PREPARO MECÂNICO DA ARGAMASSA. AF_09/2020</t>
  </si>
  <si>
    <t>23,37</t>
  </si>
  <si>
    <t>PISO CIMENTADO, TRAÇO 1:3 (CIMENTO E AREIA), ACABAMENTO RÚSTICO, ESPESSURA 3,0 CM, PREPARO MECÂNICO DA ARGAMASSA. AF_09/2020</t>
  </si>
  <si>
    <t>RODAPÉ EM GRANITO, ALTURA 10 CM. AF_09/2020</t>
  </si>
  <si>
    <t>RODAPÉ EM LADRILHO HIDRÁULICO, ALTURA 7 CM. AF_09/2020</t>
  </si>
  <si>
    <t>RODAPÉ EM POLIESTIRENO, ALTURA 5 CM. AF_09/2020</t>
  </si>
  <si>
    <t>SOLEIRA EM GRANITO, LARGURA 15 CM, ESPESSURA 2,0 CM. AF_09/2020</t>
  </si>
  <si>
    <t>PISO EM PEDRA PORTUGUESA ASSENTADO SOBRE ARGAMASSA SECA DE CIMENTO E AREIA, TRAÇO 1:3, REJUNTADO COM CIMENTO COMUM. AF_05/2020</t>
  </si>
  <si>
    <t>PISO EM LADRILHO HIDRÁULICO APLICADO EM AMBIENTES EXTERNOS. AF_05/2020</t>
  </si>
  <si>
    <t>PISO EM LADRILHO HIDRÁULICO APLICADO EM AMBIENTES INTERNOS DE ÁREA MENOR QUE 5 M², INCLUSO APLICAÇÃO DE RESINA. AF_09/2020</t>
  </si>
  <si>
    <t>PISO EM LADRILHO HIDRÁULICO APLICADO EM AMBIENTES INTERNOS DE ÁREA ENTRE 5 E 15 M², INCLUSO APLICAÇÃO DE RESINA. AF_09/2020</t>
  </si>
  <si>
    <t>PISO EM PEDRA  ASSENTADO SOBRE ARGAMASSA 1:3 (CIMENTO E AREIA). AF_09/2020</t>
  </si>
  <si>
    <t>PISO EM PEDRA ARDÓSIA ASSENTADO SOBRE ARGAMASSA 1:3 (CIMENTO E AREIA). AF_09/2020</t>
  </si>
  <si>
    <t>PISO EM GRANILITE, MARMORITE OU GRANITINA EM AMBIENTES INTERNOS. AF_09/2020</t>
  </si>
  <si>
    <t>PISO PODOTÁTIL, DIRECIONAL OU ALERTA, ASSENTADO SOBRE ARGAMASSA. AF_05/2020</t>
  </si>
  <si>
    <t>PISO VINÍLICO SEMI-FLEXÍVEL EM PLACAS, PADRÃO LISO, ESPESSURA 3,2 MM, FIXADO COM COLA. AF_09/2020</t>
  </si>
  <si>
    <t>PISO DE BORRACHA PASTILHADO/FRISADO, ESPESSURA 7MM, ASSENTADO COM ARGAMASSA. AF_09/2020</t>
  </si>
  <si>
    <t>PISO DE BORRACHA PASTILHADO, ESPESSURA 15MM, ASSENTADO COM ARGAMASSA. AF_09/2020</t>
  </si>
  <si>
    <t>PISO DE BORRACHA ESPORTIVO, ESPESSURA 15MM, ASSENTADO COM ARGAMASSA. AF_09/2020</t>
  </si>
  <si>
    <t>PISO DE BORRACHA PASTILHADO, ESPESSURA 3,5MM, FIXADO COM ADESIVO ACRÍLICO. AF_09/2020</t>
  </si>
  <si>
    <t>PISO DE BORRACHA CANELADO, ESPESSURA 3,5MM, FIXADO COM ADESIVO ACRÍLICO. AF_09/2020</t>
  </si>
  <si>
    <t>PREPARO DE CONTRAPISO COM POLITRIZ. AF_09/2020</t>
  </si>
  <si>
    <t>2,24</t>
  </si>
  <si>
    <t>PISO EM GRANITO APLICADO EM CALÇADAS OU PISOS EXTERNOS. AF_05/2020</t>
  </si>
  <si>
    <t>PISO EM MÁRMORE APLICADO EM CALÇADAS OU PISOS EXTERNOS. AF_05/2020</t>
  </si>
  <si>
    <t>SOLEIRA EM MÁRMORE, LARGURA 15 CM, ESPESSURA 2,0 CM. AF_09/2020</t>
  </si>
  <si>
    <t>RODAPÉ EM MÁRMORE, ALTURA 7 CM. AF_09/2020</t>
  </si>
  <si>
    <t>RODAPÉ EM MADEIRA, ALTURA 7CM, FIXADO COM COLA. AF_09/2020</t>
  </si>
  <si>
    <t>22,43</t>
  </si>
  <si>
    <t>RODAPÉ EM MADEIRA, ALTURA 7CM, FIXADO COM COLA E PARAFUSOS. AF_09/2020</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</si>
  <si>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</si>
  <si>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</si>
  <si>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</si>
  <si>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</si>
  <si>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4,39</t>
  </si>
  <si>
    <t>RODAPÉ EM ARDÓSIA ALTURA 10CM. AF_09/2020</t>
  </si>
  <si>
    <t>RODAPÉ EM MARMORITE, ALTURA 10CM. AF_09/2020</t>
  </si>
  <si>
    <t>14,94</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</si>
  <si>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</si>
  <si>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</si>
  <si>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</si>
  <si>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74,27</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</si>
  <si>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</si>
  <si>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</si>
  <si>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</si>
  <si>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</si>
  <si>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</si>
  <si>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</si>
  <si>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</si>
  <si>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PISO EM CONCRETO 20 MPA PREPARO MECÂNICO, ESPESSURA 7CM. AF_09/2020</t>
  </si>
  <si>
    <t>PISO TÊXTIL (CARPETE) EM PLACA. AF_09/2020</t>
  </si>
  <si>
    <t>PISO TÊXTIL (CARPETE) EM MANTA (ROLO) E = 6 A 7 MM. AF_09/2020</t>
  </si>
  <si>
    <t>PISO TÊXTIL (CARPETE) EM MANTA (ROLO) E = 9 A 10 MM. AF_09/2020</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</si>
  <si>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</si>
  <si>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</si>
  <si>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</si>
  <si>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</si>
  <si>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</si>
  <si>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</si>
  <si>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</si>
  <si>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</si>
  <si>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</si>
  <si>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</si>
  <si>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41,70</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</si>
  <si>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</si>
  <si>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</si>
  <si>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</si>
  <si>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</si>
  <si>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</si>
  <si>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</si>
  <si>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</si>
  <si>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</si>
  <si>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</si>
  <si>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</si>
  <si>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</si>
  <si>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APLICADO EM ÁREAS SECAS SOBRE LAJE, NÃO ADERIDO, ESPESSURA 6CM. AF_06/2014</t>
  </si>
  <si>
    <t>42,35</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</si>
  <si>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</si>
  <si>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</si>
  <si>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</si>
  <si>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</si>
  <si>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</si>
  <si>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</si>
  <si>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</si>
  <si>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</si>
  <si>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</si>
  <si>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</si>
  <si>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</si>
  <si>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34,13</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</si>
  <si>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</si>
  <si>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</si>
  <si>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</si>
  <si>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</si>
  <si>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</si>
  <si>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</si>
  <si>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</si>
  <si>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CONTRAPISO AUTONIVELANTE, APLICADO SOBRE LAJE, NÃO ADERIDO, ESPESSURA 3CM. AF_06/2014</t>
  </si>
  <si>
    <t>CONTRAPISO AUTONIVELANTE, APLICADO SOBRE LAJE, NÃO ADERIDO, ESPESSURA 4CM. AF_06/2014</t>
  </si>
  <si>
    <t>28,73</t>
  </si>
  <si>
    <t>CONTRAPISO AUTONIVELANTE, APLICADO SOBRE LAJE, NÃO ADERIDO, ESPESSURA 5CM. AF_06/2014</t>
  </si>
  <si>
    <t>CONTRAPISO AUTONIVELANTE, APLICADO SOBRE LAJE, ADERIDO, ESPESSURA 2CM. AF_06/2014</t>
  </si>
  <si>
    <t>19,53</t>
  </si>
  <si>
    <t>CONTRAPISO AUTONIVELANTE, APLICADO SOBRE LAJE, ADERIDO, ESPESSURA 3CM. AF_06/2014</t>
  </si>
  <si>
    <t>CONTRAPISO AUTONIVELANTE, APLICADO SOBRE LAJE, ADERIDO, ESPESSURA 4CM. AF_06/2014</t>
  </si>
  <si>
    <t>32,09</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</si>
  <si>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</si>
  <si>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</si>
  <si>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</si>
  <si>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</si>
  <si>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</si>
  <si>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</si>
  <si>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</si>
  <si>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</si>
  <si>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</si>
  <si>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</si>
  <si>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</si>
  <si>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</si>
  <si>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</si>
  <si>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</si>
  <si>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</si>
  <si>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</si>
  <si>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</si>
  <si>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</si>
  <si>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</si>
  <si>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</si>
  <si>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</si>
  <si>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</si>
  <si>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</si>
  <si>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</si>
  <si>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</si>
  <si>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</si>
  <si>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</si>
  <si>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</si>
  <si>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RODAPÉ BORRACHA LISO, ALTURA = 7CM, ESPESSURA = 2 MM, PARA ARGAMASSA. AF_09/2020</t>
  </si>
  <si>
    <t>CHAPISCO APLICADO SOMENTE EM ESTRUTURAS DE CONCRETO EM ALVENARIAS INTERNAS, COM DESEMPENADEIRA DENTADA. ARGAMASSA INDUSTRIALIZADA COM PREPARO MANUAL. AF_06/2014</t>
  </si>
  <si>
    <t>13,49</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</si>
  <si>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</si>
  <si>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</si>
  <si>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5,17</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</si>
  <si>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</si>
  <si>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</si>
  <si>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</si>
  <si>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</si>
  <si>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</si>
  <si>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2,84</t>
  </si>
  <si>
    <t>CHAPISCO APLICADO NO TETO, COM ROLO PARA TEXTURA ACRÍLICA. ARGAMASSA TRAÇO 1:4 E EMULSÃO POLIMÉRICA (ADESIVO) COM PREPARO MANUAL. AF_06/2014</t>
  </si>
  <si>
    <t>5,10</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</si>
  <si>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</si>
  <si>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</si>
  <si>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</si>
  <si>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8,47</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</si>
  <si>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</si>
  <si>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</si>
  <si>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</si>
  <si>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</si>
  <si>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</si>
  <si>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9,76</t>
  </si>
  <si>
    <t>CHAPISCO APLICADO EM ALVENARIA (SEM PRESENÇA DE VÃOS) E ESTRUTURAS DE CONCRETO DE FACHADA, COM ROLO PARA TEXTURA ACRÍLICA.  ARGAMASSA INDUSTRIALIZADA COM PREPARO EM MISTURADOR 300 KG. AF_06/2014</t>
  </si>
  <si>
    <t>9,49</t>
  </si>
  <si>
    <t>CHAPISCO APLICADO EM ALVENARIA (SEM PRESENÇA DE VÃOS) E ESTRUTURAS DE CONCRETO DE FACHADA, COM COLHER DE PEDREIRO.  ARGAMASSA TRAÇO 1:3 COM PREPARO MANUAL. AF_06/2014</t>
  </si>
  <si>
    <t>4,86</t>
  </si>
  <si>
    <t>CHAPISCO APLICADO EM ALVENARIA (SEM PRESENÇA DE VÃOS) E ESTRUTURAS DE CONCRETO DE FACHADA, COM COLHER DE PEDREIRO.  ARGAMASSA TRAÇO 1:3 COM PREPARO EM BETONEIRA 400L. AF_06/2014</t>
  </si>
  <si>
    <t>4,48</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</si>
  <si>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</si>
  <si>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</si>
  <si>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</si>
  <si>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6,95</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</si>
  <si>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</si>
  <si>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</si>
  <si>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</si>
  <si>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</si>
  <si>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</si>
  <si>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</si>
  <si>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</si>
  <si>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</si>
  <si>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</si>
  <si>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</si>
  <si>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</si>
  <si>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15,41</t>
  </si>
  <si>
    <t>APLICAÇÃO MANUAL DE GESSO DESEMPENADO (SEM TALISCAS) EM TETO DE AMBIENTES DE ÁREA MENOR QUE 5M², ESPESSURA DE 0,5CM. AF_06/2014</t>
  </si>
  <si>
    <t>17,98</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</si>
  <si>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</si>
  <si>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</si>
  <si>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</si>
  <si>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</si>
  <si>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</si>
  <si>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</si>
  <si>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12,84</t>
  </si>
  <si>
    <t>APLICAÇÃO MANUAL DE GESSO DESEMPENADO (SEM TALISCAS) EM PAREDES DE AMBIENTES DE ÁREA MAIOR QUE 10M², ESPESSURA DE 1,0CM. AF_06/2014</t>
  </si>
  <si>
    <t>17,44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</si>
  <si>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</si>
  <si>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</si>
  <si>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</si>
  <si>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</si>
  <si>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</si>
  <si>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</si>
  <si>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</si>
  <si>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</si>
  <si>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</si>
  <si>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</si>
  <si>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16,13</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</si>
  <si>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</si>
  <si>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</si>
  <si>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</si>
  <si>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24,51</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</si>
  <si>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</si>
  <si>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</si>
  <si>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</si>
  <si>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</si>
  <si>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</si>
  <si>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32,45</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</si>
  <si>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</si>
  <si>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</si>
  <si>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</si>
  <si>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</si>
  <si>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</si>
  <si>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</si>
  <si>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</si>
  <si>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</si>
  <si>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</si>
  <si>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</si>
  <si>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</si>
  <si>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</si>
  <si>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</si>
  <si>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</si>
  <si>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</si>
  <si>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</si>
  <si>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</si>
  <si>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19,93</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</si>
  <si>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</si>
  <si>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</si>
  <si>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</si>
  <si>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</si>
  <si>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</si>
  <si>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</si>
  <si>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14,33</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</si>
  <si>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</si>
  <si>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</si>
  <si>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</si>
  <si>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40,57</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</si>
  <si>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</si>
  <si>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</si>
  <si>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</si>
  <si>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</si>
  <si>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</si>
  <si>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</si>
  <si>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</si>
  <si>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</si>
  <si>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</si>
  <si>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51,38</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</si>
  <si>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</si>
  <si>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</si>
  <si>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</si>
  <si>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</si>
  <si>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</si>
  <si>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</si>
  <si>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</si>
  <si>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29,07</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</si>
  <si>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</si>
  <si>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</si>
  <si>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</si>
  <si>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</si>
  <si>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</si>
  <si>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</si>
  <si>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</si>
  <si>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</si>
  <si>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</si>
  <si>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</si>
  <si>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</si>
  <si>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</si>
  <si>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</si>
  <si>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91,41</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</si>
  <si>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</si>
  <si>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</si>
  <si>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</si>
  <si>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</si>
  <si>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</si>
  <si>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</si>
  <si>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</si>
  <si>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</si>
  <si>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</si>
  <si>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</si>
  <si>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</si>
  <si>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49,69</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</si>
  <si>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</si>
  <si>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</si>
  <si>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53,64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</si>
  <si>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</si>
  <si>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</si>
  <si>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</si>
  <si>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</si>
  <si>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</si>
  <si>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</si>
  <si>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</si>
  <si>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</si>
  <si>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</si>
  <si>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</si>
  <si>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</si>
  <si>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</si>
  <si>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</si>
  <si>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</si>
  <si>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</si>
  <si>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</si>
  <si>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</si>
  <si>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</si>
  <si>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</si>
  <si>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</si>
  <si>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</si>
  <si>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</si>
  <si>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</si>
  <si>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</si>
  <si>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</si>
  <si>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</si>
  <si>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</si>
  <si>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</si>
  <si>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</si>
  <si>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</si>
  <si>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</si>
  <si>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</si>
  <si>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</si>
  <si>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</si>
  <si>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</si>
  <si>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24,31</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</si>
  <si>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</si>
  <si>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</si>
  <si>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</si>
  <si>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</si>
  <si>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</si>
  <si>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</si>
  <si>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39,97</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</si>
  <si>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</si>
  <si>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</si>
  <si>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</si>
  <si>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</si>
  <si>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</si>
  <si>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</si>
  <si>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</si>
  <si>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</si>
  <si>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</si>
  <si>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</si>
  <si>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</si>
  <si>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</si>
  <si>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</si>
  <si>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</si>
  <si>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(COMPOSIÇÃO REPRESENTATIVA) DO SERVIÇO DE REVESTIMENTO CERÂMICO PARA AMBIENTES DE ÁREAS MOLHADAS, MEIA PAREDE OU PAREDE INTEIRA, COM PLACAS TIPO ESMALTADA EXTRA, DIMENSÕES 20X20 CM, PARA EDIFICAÇÃO HABITACIONAL MULTIFAMILIAR (PRÉDIO). AF_11/2014</t>
  </si>
  <si>
    <t>(COMPOSIÇÃO REPRESENTATIVA) DO SERVIÇO DE REVESTIMENTO CERÂMICO PARA PAREDES INTERNAS, MEIA PAREDE, OU PAREDE INTEIRA, PLACAS TIPO ESMALTADA EXTRA DE 20X20 CM, PARA EDIFICAÇÕES HABITACIONAIS UNIFAMILIAR (CASAS) E EDIFICAÇÕES PÚBLICAS PADRÃO. AF_11/2014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</si>
  <si>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</si>
  <si>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</si>
  <si>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</si>
  <si>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</si>
  <si>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</si>
  <si>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</si>
  <si>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</si>
  <si>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</si>
  <si>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PEITORIL LINEAR EM GRANITO OU MÁRMORE, L = 15CM, COMPRIMENTO DE ATÉ 2M, ASSENTADO COM ARGAMASSA 1:6 COM ADITIVO. AF_11/2020</t>
  </si>
  <si>
    <t>CHAPIM SOBRE MUROS LINEARES, EM GRANITO OU MÁRMORE, L = 25 CM, ASSENTADO COM ARGAMASSA 1:6 COM ADITIVO. AF_11/2020</t>
  </si>
  <si>
    <t>CHAPIM (RUFO CAPA) EM AÇO GALVANIZADO, CORTE 33. AF_11/2020</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</si>
  <si>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</si>
  <si>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</si>
  <si>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</si>
  <si>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</si>
  <si>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32,84</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</si>
  <si>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</si>
  <si>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</si>
  <si>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</si>
  <si>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</si>
  <si>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2,29</t>
  </si>
  <si>
    <t>ACABAMENTOS PARA FORRO (MOLDURA EM DRYWALL, COM LARGURA DE 15 CM). AF_05/2017_P</t>
  </si>
  <si>
    <t>ACABAMENTOS PARA FORRO (SANCA DE GESSO MONTADA NA OBRA). AF_05/2017_P</t>
  </si>
  <si>
    <t>FORRO EM RÉGUAS DE PVC, FRISADO, PARA AMBIENTES RESIDENCIAIS, INCLUSIVE ESTRUTURA DE FIXAÇÃO. AF_05/2017_P</t>
  </si>
  <si>
    <t>46,63</t>
  </si>
  <si>
    <t>FORRO EM RÉGUAS DE PVC, FRISADO, PARA AMBIENTES COMERCIAIS, INCLUSIVE ESTRUTURA DE FIXAÇÃO. AF_05/2017_P</t>
  </si>
  <si>
    <t>52,00</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</si>
  <si>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</si>
  <si>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</si>
  <si>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</si>
  <si>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</si>
  <si>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4,45</t>
  </si>
  <si>
    <t>ESTUCAMENTO DE PANOS DE FACHADA COM VÃOS DO SISTEMA DE PAREDES DE CONCRETO EM EDIFICAÇÕES DE MÚLTIPLOS PAVIMENTOS. AF_06/2015</t>
  </si>
  <si>
    <t>5,87</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</si>
  <si>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</si>
  <si>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</si>
  <si>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</si>
  <si>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</si>
  <si>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1,64</t>
  </si>
  <si>
    <t>ESTUCAMENTO, PARA QUALQUER REVESTIMENTO, EM TETO DO SISTEMA DE PAREDES DE CONCRETO. AF_06/2015</t>
  </si>
  <si>
    <t>ESTUCAMENTO DE DENSIDADE ALTA, NAS FACES INTERNAS DE PAREDES DO SISTEMA DE PAREDES DE CONCRETO. AF_06/2015</t>
  </si>
  <si>
    <t>ARGAMASSA TRAÇO 1:7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</si>
  <si>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</si>
  <si>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</si>
  <si>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</si>
  <si>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</si>
  <si>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</si>
  <si>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</si>
  <si>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</si>
  <si>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</si>
  <si>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</si>
  <si>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</si>
  <si>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1:3:12 (EM VOLUME DE CIMENTO, CAL E AREIA MÉDIA ÚMIDA) PARA EMBOÇO/MASSA ÚNICA/ASSENTAMENTO DE ALVENARIA DE VEDAÇÃO, PREPARO MECÂNICO COM BETONEIRA 600 L. AF_08/2019</t>
  </si>
  <si>
    <t>ARGAMASSA TRAÇO 1:3 (EM VOLUME DE CIMENTO E AREIA MÉDIA ÚMIDA) PARA CONTRAPISO, PREPARO MECÂNICO COM BETONEIRA 400 L. AF_08/2019</t>
  </si>
  <si>
    <t>ARGAMASSA TRAÇO 1:3 (EM VOLUME DE CIMENTO E AREIA MÉDIA ÚMIDA) PARA CONTRAPISO, PREPARO MECÂNICO COM BETONEIRA 600 L. AF_08/2019</t>
  </si>
  <si>
    <t>ARGAMASSA TRAÇO 1:4 (EM VOLUME DE CIMENTO E AREIA MÉDIA ÚMIDA) PARA CONTRAPISO, PREPARO MECÂNICO COM BETONEIRA 400 L. AF_08/2019</t>
  </si>
  <si>
    <t>ARGAMASSA TRAÇO 1:4 (EM VOLUME DE CIMENTO E AREIA MÉDIA ÚMIDA) PARA CONTRAPISO, PREPARO MECÂNICO COM BETONEIRA 600 L. AF_08/2019</t>
  </si>
  <si>
    <t>ARGAMASSA TRAÇO 1:5 (EM VOLUME DE CIMENTO E AREIA MÉDIA ÚMIDA) PARA CONTRAPISO, PREPARO MECÂNICO COM BETONEIRA 400 L. AF_08/2019</t>
  </si>
  <si>
    <t>ARGAMASSA TRAÇO 1:5 (EM VOLUME DE CIMENTO E AREIA MÉDIA ÚMIDA) PARA CONTRAPISO, PREPARO MECÂNICO COM BETONEIRA 600 L. AF_08/2019</t>
  </si>
  <si>
    <t>ARGAMASSA TRAÇO 1:6 (EM VOLUME DE CIMENTO E AREIA MÉDIA ÚMIDA) PARA CONTRAPISO, PREPARO MECÂNICO COM BETONEIRA 400 L. AF_08/2019</t>
  </si>
  <si>
    <t>ARGAMASSA TRAÇO 1:6 (EM VOLUME DE CIMENTO E AREIA MÉDIA ÚMIDA) PARA CONTRAPISO, PREPARO MECÂNICO COM BETONEIRA 600 L. AF_08/2019</t>
  </si>
  <si>
    <t>ARGAMASSA TRAÇO 1:5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</si>
  <si>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</si>
  <si>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</si>
  <si>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</si>
  <si>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</si>
  <si>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1:4 (EM VOLUME DE CIMENTO E AREIA GROSSA ÚMIDA) PARA CHAPISCO CONVENCIONAL, PREPARO MECÂNICO COM BETONEIRA 600 L. AF_08/2019</t>
  </si>
  <si>
    <t>ARGAMASSA TRAÇO 1:5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</si>
  <si>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</si>
  <si>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</si>
  <si>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</si>
  <si>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</si>
  <si>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1:4 (EM VOLUME DE CIMENTO E AREIA GROSSA ÚMIDA) COM ADIÇÃO DE EMULSÃO POLIMÉRICA PARA CHAPISCO ROLADO, PREPARO MECÂNICO COM BETONEIRA 600 L. AF_08/2019</t>
  </si>
  <si>
    <t>ARGAMASSA TRAÇO 1:7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</si>
  <si>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</si>
  <si>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</si>
  <si>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</si>
  <si>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</si>
  <si>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</si>
  <si>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</si>
  <si>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</si>
  <si>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</si>
  <si>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</si>
  <si>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</si>
  <si>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1:3:12 (EM VOLUME DE CIMENTO, CAL E AREIA MÉDIA ÚMIDA) PARA EMBOÇO/MASSA ÚNICA/ASSENTAMENTO DE ALVENARIA DE VEDAÇÃO, PREPARO MECÂNICO COM MISTURADOR DE EIXO HORIZONTAL DE 600 KG. AF_08/2019</t>
  </si>
  <si>
    <t>ARGAMASSA TRAÇO 1:3 (EM VOLUME DE CIMENTO E AREIA MÉDIA ÚMIDA) PARA CONTRAPISO, PREPARO MECÂNICO COM MISTURADOR DE EIXO HORIZONTAL DE 160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</si>
  <si>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</si>
  <si>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600 KG. AF_08/2019</t>
  </si>
  <si>
    <t>ARGAMASSA TRAÇO 1:4 (EM VOLUME DE CIMENTO E AREIA MÉDIA ÚMIDA) PARA CONTRAPISO, PREPARO MECÂNICO COM MISTURADOR DE EIXO HORIZONTAL DE 160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</si>
  <si>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</si>
  <si>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600 KG. AF_08/2019</t>
  </si>
  <si>
    <t>ARGAMASSA TRAÇO 1:5 (EM VOLUME DE CIMENTO E AREIA MÉDIA ÚMIDA) PARA CONTRAPISO, PREPARO MECÂNICO COM MISTURADOR DE EIXO HORIZONTAL DE 160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</si>
  <si>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</si>
  <si>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</si>
  <si>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</si>
  <si>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1:6 (EM VOLUME DE CIMENTO E AREIA MÉDIA ÚMIDA) PARA CONTRAPISO, PREPARO MECÂNICO COM MISTURADOR DE EIXO HORIZONTAL DE 600 KG. AF_08/2019</t>
  </si>
  <si>
    <t>ARGAMASSA TRAÇO 1:5 (EM VOLUME DE CIMENTO E AREIA GROSSA ÚMIDA) PARA CHAPISCO CONVENCIONAL, PREPARO MECÂNICO COM MISTURADOR DE EIXO HORIZONTAL DE 300 KG. AF_08/2019</t>
  </si>
  <si>
    <t>ARGAMASSA TRAÇO 1:5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</si>
  <si>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</si>
  <si>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</si>
  <si>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</si>
  <si>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160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</si>
  <si>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</si>
  <si>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</si>
  <si>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</si>
  <si>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1:5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</si>
  <si>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160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</si>
  <si>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</si>
  <si>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</si>
  <si>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</si>
  <si>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1:4 (EM VOLUME DE CIMENTO E AREIA GROSSA ÚMIDA) COM ADIÇÃO DE EMULSÃO POLIMÉRICA PARA CHAPISCO ROLADO, PREPARO MECÂNICO COM MISTURADOR DE EIXO HORIZONTAL DE 600 KG. AF_08/2019</t>
  </si>
  <si>
    <t>ARGAMASSA TRAÇO 1:7 (EM VOLUME DE CIMENTO E AREIA MÉDIA ÚMIDA) COM ADIÇÃO DE PLASTIFICANTE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</si>
  <si>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</si>
  <si>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1:1:6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</si>
  <si>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</si>
  <si>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</si>
  <si>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</si>
  <si>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1:3:12 (EM VOLUME DE CIMENTO, CAL E AREIA MÉDIA ÚMIDA) PARA EMBOÇO/MASSA ÚNICA/ASSENTAMENTO DE ALVENARIA DE VEDAÇÃO, PREPARO MANUAL. AF_08/2019</t>
  </si>
  <si>
    <t>ARGAMASSA TRAÇO 1:3 (EM VOLUME DE CIMENTO E AREIA MÉDIA ÚMIDA) PARA CONTRAPISO, PREPARO MANUAL. AF_08/2019</t>
  </si>
  <si>
    <t>ARGAMASSA TRAÇO 1:4 (EM VOLUME DE CIMENTO E AREIA MÉDIA ÚMIDA) PARA CONTRAPISO, PREPARO MANUAL. AF_08/2019</t>
  </si>
  <si>
    <t>ARGAMASSA TRAÇO 1:5 (EM VOLUME DE CIMENTO E AREIA MÉDIA ÚMIDA) PARA CONTRAPISO, PREPARO MANUAL. AF_08/2019</t>
  </si>
  <si>
    <t>ARGAMASSA TRAÇO 1:6 (EM VOLUME DE CIMENTO E AREIA MÉDIA ÚMIDA) PARA CONTRAPISO, PREPARO MANUAL. AF_08/2019</t>
  </si>
  <si>
    <t>ARGAMASSA TRAÇO 1:5 (EM VOLUME DE CIMENTO E AREIA GROSSA ÚMIDA) PARA CHAPISCO CONVENCIONAL, PREPARO MANUAL. AF_08/2019</t>
  </si>
  <si>
    <t>ARGAMASSA TRAÇO 1:3 (EM VOLUME DE CIMENTO E AREIA GROSSA ÚMIDA) PARA CHAPISCO CONVENCIONAL, PREPARO MANUAL. AF_08/2019</t>
  </si>
  <si>
    <t>ARGAMASSA TRAÇO 1:4 (EM VOLUME DE CIMENTO E AREIA GROSSA ÚMIDA) PARA CHAPISCO CONVENCIONAL, PREPARO MANUAL. AF_08/2019</t>
  </si>
  <si>
    <t>ARGAMASSA TRAÇO 1:5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</si>
  <si>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</si>
  <si>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1:4 (EM VOLUME DE CIMENTO E AREIA GROSSA ÚMIDA) COM ADIÇÃO DE EMULSÃO POLIMÉRICA PARA CHAPISCO ROLADO, PREPARO MANUAL. AF_08/2019</t>
  </si>
  <si>
    <t>ARGAMASSA INDUSTRIALIZADA MULTIUSO PARA REVESTIMENTOS E ASSENTAMENTO DA ALVENARIA, PREPARO COM MISTURADOR DE EIXO HORIZONTAL DE 160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</si>
  <si>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</si>
  <si>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600 KG. AF_08/2019</t>
  </si>
  <si>
    <t>ARGAMASSA PRONTA PARA CONTRAPISO, PREPARO COM MISTURADOR DE EIXO HORIZONTAL DE 160 KG. AF_08/2019</t>
  </si>
  <si>
    <t>ARGAMASSA PRONTA PARA CONTRAPISO, PREPARO COM MISTURADOR DE EIXO HORIZONTAL DE 300 KG. AF_08/2019</t>
  </si>
  <si>
    <t>ARGAMASSA PRONTA PARA CONTRAPISO, PREPARO COM MISTURADOR DE EIXO HORIZONTAL DE 600 KG. AF_08/2019</t>
  </si>
  <si>
    <t>ARGAMASSA PARA REVESTIMENTO DECORATIVO MONOCAMADA (MONOCAPA), PREPARO COM MISTURADOR DE EIXO HORIZONTAL DE 160 KG. AF_08/2019</t>
  </si>
  <si>
    <t>ARGAMASSA PARA REVESTIMENTO DECORATIVO MONOCAMADA (MONOCAPA), PREPARO COM MISTURADOR DE EIXO HORIZONTAL DE 300 KG. AF_08/2019</t>
  </si>
  <si>
    <t>ARGAMASSA PARA REVESTIMENTO DECORATIVO MONOCAMADA (MONOCAPA), PREPARO COM MISTURADOR DE EIXO HORIZONTAL DE 600 KG. AF_08/2019</t>
  </si>
  <si>
    <t>ARGAMASSA INDUSTRIALIZADA PARA CHAPISCO ROLADO, PREPARO COM MISTURADOR DE EIXO HORIZONTAL DE 160 KG. AF_08/2019</t>
  </si>
  <si>
    <t>ARGAMASSA INDUSTRIALIZADA PARA CHAPISCO ROLADO, PREPARO COM MISTURADOR DE EIXO HORIZONTAL DE 300 KG. AF_08/2019</t>
  </si>
  <si>
    <t>ARGAMASSA INDUSTRIALIZADA PARA CHAPISCO ROLADO, PREPARO COM MISTURADOR DE EIXO HORIZONTAL DE 600 KG. AF_08/2019</t>
  </si>
  <si>
    <t>ARGAMASSA INDUSTRIALIZADA PARA CHAPISCO COLANTE, PREPARO COM MISTURADOR DE EIXO HORIZONTAL DE 160 KG. AF_08/2019</t>
  </si>
  <si>
    <t>ARGAMASSA INDUSTRIALIZADA PARA CHAPISCO COLANTE, PREPARO COM MISTURADOR DE EIXO HORIZONTAL DE 300 KG. AF_08/2019</t>
  </si>
  <si>
    <t>ARGAMASSA INDUSTRIALIZADA PARA CHAPISCO COLANTE, PREPARO COM MISTURADOR DE EIXO HORIZONTAL DE 600 KG. AF_08/2019</t>
  </si>
  <si>
    <t>ARGAMASSA INDUSTRIALIZADA MULTIUSO PARA REVESTIMENTOS E ASSENTAMENTO DA ALVENARIA, PREPARO MANUAL. AF_08/2019</t>
  </si>
  <si>
    <t>ARGAMASSA PRONTA PARA CONTRAPISO, PREPARO MANUAL. AF_08/2019</t>
  </si>
  <si>
    <t>ARGAMASSA INDUSTRIALIZADA PARA CHAPISCO ROLADO, PREPARO MANUAL. AF_08/2019</t>
  </si>
  <si>
    <t>ARGAMASSA INDUSTRIALIZADA PARA CHAPISCO COLANTE, PREPARO MANUAL. AF_08/2019</t>
  </si>
  <si>
    <t>ARGAMASSA PARA REVESTIMENTO DECORATIVO MONOCAMADA (MONOCAPA), MISTURA E PROJEÇÃO DE 1,5 M3/H DE ARGAMASSA. AF_08/2019</t>
  </si>
  <si>
    <t>ARGAMASSA PARA REVESTIMENTO DECORATIVO MONOCAMADA (MONOCAPA), MISTURA E PROJEÇÃO DE 2 M3/H DE ARGAMASSA. AF_06/2014</t>
  </si>
  <si>
    <t>ARGAMASSA INDUSTRIALIZADA PARA REVESTIMENTOS, MISTURA E PROJEÇÃO DE 1,5 M³/H DE ARGAMASSA. AF_08/2019</t>
  </si>
  <si>
    <t>ARGAMASSA INDUSTRIALIZADA PARA REVESTIMENTOS, MISTURA E PROJEÇÃO DE 2 M³/H DE ARGAMASSA. AF_06/2014</t>
  </si>
  <si>
    <t>ARGAMASSA À BASE DE GESSO, MISTURA E PROJEÇÃO DE 1,5 M³/H DE ARGAMASSA. AF_08/2019</t>
  </si>
  <si>
    <t>ARGAMASSA TRAÇO 1:0,5:4,5 (EM VOLUME DE CIMENTO, CAL E AREIA MÉDIA ÚMIDA), PREPARO MECÂNICO COM BETONEIRA 400 L. AF_08/2019</t>
  </si>
  <si>
    <t>ARGAMASSA TRAÇO 1:0,5:4,5 (EM VOLUME DE CIMENTO, CAL E AREIA MÉDIA ÚMIDA) PARA ASSENTAMENTO DE ALVENARIA, PREPARO MANUAL. AF_08/2019</t>
  </si>
  <si>
    <t>ARGAMASSA TRAÇO 1:3 (EM VOLUME DE CIMENTO E AREIA MÉDIA ÚMIDA), PREPARO MECÂNICO COM BETONEIRA 400 L. AF_08/2019</t>
  </si>
  <si>
    <t>ARGAMASSA TRAÇO 1:3 (EM VOLUME DE CIMENTO E AREIA MÉDIA ÚMIDA), PREPARO MANUAL. AF_08/2019</t>
  </si>
  <si>
    <t>ARGAMASSA TRAÇO 1:4 (CIMENTO E AREIA MÉDIA), PREPARO MECÂNICO COM BETONEIRA 400 L. AF_08/2014</t>
  </si>
  <si>
    <t>ARGAMASSA TRAÇO 1:4 (EM VOLUME DE CIMENTO E AREIA MÉDIA ÚMIDA), PREPARO MANUAL. AF_08/2019</t>
  </si>
  <si>
    <t>ARGAMASSA TRAÇO 1:2:9 (EM VOLUME DE CIMENTO, CAL E AREIA MÉDIA ÚMIDA) PARA EMBOÇO/MASSA ÚNICA/ASSENTAMENTO DE ALVENARIA DE VEDAÇÃO, PREPARO MECÂNICO COM BETONEIRA 400 L. AF_08/2019</t>
  </si>
  <si>
    <t>ARGAMASSA TRAÇO 1:1,93 (EM VOLUME DE CIMENTO E AREIA MÉDIA ÚMIDA), FCK 20 MPA, PREPARO MECÂNICO COM MISTURADOR DUPLO HORIZONTAL DE ALTA TURBULÊNCIA. AF_03/2020</t>
  </si>
  <si>
    <t>ARGAMASSA TRAÇO 1:0,5:4,5  (EM VOLUME DE CIMENTO, CAL E AREIA MÉDIA ÚMIDA), PREPARO MECÂNICO COM MISTURADOR DE EIXO HORIZONTAL DE 160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</si>
  <si>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</si>
  <si>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600 KG. AF_08/2019</t>
  </si>
  <si>
    <t>ARGAMASSA TRAÇO 1:3 (EM VOLUME DE CIMENTO E AREIA MÉDIA ÚMIDA), PREPARO MECÂNICO COM MISTURADOR DE EIXO HORIZONTAL DE 160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</si>
  <si>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</si>
  <si>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600 KG. AF_08/2019</t>
  </si>
  <si>
    <t>ARGAMASSA TRAÇO 1:4 (EM VOLUME DE CIMENTO E AREIA MÉDIA ÚMIDA), PREPARO MECÂNICO COM MISTURADOR DE EIXO HORIZONTAL DE 160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</si>
  <si>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</si>
  <si>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600 KG. AF_08/2019</t>
  </si>
  <si>
    <t>ARGAMASSA TRAÇO 1:3 (EM VOLUME DE CIMENTO E AREIA MÉDIA ÚMIDA) COM ADIÇÃO DE IMPERMEABILIZANTE, PREPARO MECÂNICO COM BETONEIRA 400 L.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</si>
  <si>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</si>
  <si>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</si>
  <si>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</si>
  <si>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MANUAL. AF_08/2019</t>
  </si>
  <si>
    <t>ARGAMASSA TRAÇO 1:4 (EM VOLUME DE CIMENTO E AREIA MÉDIA ÚMIDA) COM ADIÇÃO DE IMPERMEABILIZANTE, PREPARO MECÂNICO COM BETONEIRA 400 L.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</si>
  <si>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</si>
  <si>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</si>
  <si>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</si>
  <si>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MANUAL. AF_08/2019</t>
  </si>
  <si>
    <t>ARGAMASSA TRAÇO 1:2:9 (EM VOLUME DE CIMENTO, CAL E AREIA MÉDIA ÚMIDA) PARA EMBOÇO/MASSA ÚNICA/ASSENTAMENTO DE ALVENARIA DE VEDAÇÃO, PREPARO MECÂNICO COM MISTURADOR DE EIXO HORIZONTAL DE 600 KG. AF_08/2019</t>
  </si>
  <si>
    <t>ARGAMASSA TRAÇO 1:0,5:4,5 (EM VOLUME DE CIMENTO, CAL E AREIA MÉDIA ÚMIDA), PREPARO MECÂNICO COM BETONEIRA 600 L. AF_08/2019</t>
  </si>
  <si>
    <t>ARGAMASSA TRAÇO 1:3 (EM VOLUME DE CIMENTO E AREIA MÉDIA ÚMIDA), PREPARO MECÂNICO COM BETONEIRA 600 L. AF_08/2019</t>
  </si>
  <si>
    <t>ARGAMASSA TRAÇO 1:4 (EM VOLUME DE CIMENTO E AREIA MÉDIA ÚMIDA), PREPARO MECÂNICO COM BETONEIRA 600 L. AF_08/2019</t>
  </si>
  <si>
    <t>ARGAMASSA TRAÇO 1:3 (EM VOLUME DE CIMENTO E AREIA MÉDIA ÚMIDA) COM ADIÇÃO DE IMPERMEABILIZANTE, PREPARO MECÂNICO COM BETONEIRA 600 L. AF_08/2019</t>
  </si>
  <si>
    <t>ARGAMASSA TRAÇO 1:4 (EM VOLUME DE CIMENTO E AREIA MÉDIA ÚMIDA) COM ADIÇÃO DE IMPERMEABILIZANTE, PREPARO MECÂNICO COM BETONEIRA 600 L. AF_08/2019</t>
  </si>
  <si>
    <t>PENEIRAMENTO DE AREIA COM PENEIRA ELÉTRICA. AF_11/2015</t>
  </si>
  <si>
    <t>PENEIRAMENTO DE AREIA COM PENEIRA MANUAL. AF_11/2015</t>
  </si>
  <si>
    <t>ENSACAMENTO DE AREIA. AF_11/2015</t>
  </si>
  <si>
    <t>TRANSPORTE HORIZONTAL MANUAL, DE SACOS DE 50 KG (UNIDADE: KGXKM). AF_07/2019</t>
  </si>
  <si>
    <t>KGXKM</t>
  </si>
  <si>
    <t>0,48</t>
  </si>
  <si>
    <t>TRANSPORTE HORIZONTAL MANUAL, DE SACOS DE 30 KG (UNIDADE: KGXKM). AF_07/2019</t>
  </si>
  <si>
    <t>TRANSPORTE HORIZONTAL MANUAL, DE SACOS DE 20 KG (UNIDADE: KGXKM). AF_07/2019</t>
  </si>
  <si>
    <t>TRANSPORTE HORIZONTAL COM CARRINHO PLATAFORMA, DE SACOS DE 50 KG (UNIDADE: KGXKM). AF_07/2019</t>
  </si>
  <si>
    <t>TRANSPORTE HORIZONTAL COM CARRINHO PLATAFORMA, DE SACOS DE 30 KG (UNIDADE: KGXKM). AF_07/2019</t>
  </si>
  <si>
    <t>0,20</t>
  </si>
  <si>
    <t>TRANSPORTE HORIZONTAL COM CARRINHO PLATAFORMA, DE SACOS DE 20 KG (UNIDADE: KGXKM). AF_07/2019</t>
  </si>
  <si>
    <t>0,25</t>
  </si>
  <si>
    <t>TRANSPORTE HORIZONTAL COM CARRINHO DE MÃO, DE SACOS DE 50 KG (UNIDADE: KGXKM). AF_07/2019</t>
  </si>
  <si>
    <t>TRANSPORTE HORIZONTAL COM CARRINHO DE MÃO, DE SACOS DE 30 KG (UNIDADE: KGXKM). AF_07/2019</t>
  </si>
  <si>
    <t>TRANSPORTE HORIZONTAL COM CARRINHO DE MÃO, DE SACOS DE 20 KG (UNIDADE: KGXKM). AF_07/2019</t>
  </si>
  <si>
    <t>TRANSPORTE HORIZONTAL COM MANIPULADOR TELESCÓPICO, DE PÁLETE DE SACOS (UNIDADE: KGXKM). AF_07/2019</t>
  </si>
  <si>
    <t>TRANSPORTE HORIZONTAL COM JERICA DE 60 L, DE MASSA/ GRANEL (UNIDADE: M3XKM). AF_07/2019</t>
  </si>
  <si>
    <t>M3XKM</t>
  </si>
  <si>
    <t>TRANSPORTE HORIZONTAL COM JERICA DE 90 L, DE MASSA/ GRANEL (UNIDADE: M3XKM). AF_07/2019</t>
  </si>
  <si>
    <t>TRANSPORTE HORIZONTAL COM CARREGADEIRA, DE MASSA/ GRANEL (UNIDADE: M3XKM). AF_07/2019</t>
  </si>
  <si>
    <t>TRANSPORTE HORIZONTAL MANUAL, DE BLOCOS VAZADOS DE CONCRETO OU CERÂMICO DE 19X19X39CM (UNIDADE: BLOCOXKM). AF_07/2019</t>
  </si>
  <si>
    <t>UNXKM</t>
  </si>
  <si>
    <t>TRANSPORTE HORIZONTAL MANUAL, DE BLOCOS CERÂMICOS FURADOS NA HORIZONTAL DE 9X19X19CM (UNIDADE: BLOCOXKM). AF_07/2019</t>
  </si>
  <si>
    <t>6,02</t>
  </si>
  <si>
    <t>TRANSPORTE HORIZONTAL COM CARRINHO DE MÃO, DE BLOCOS VAZADOS DE CONCRETO OU CERÂMICO DE 19X19X39CM (UNIDADE: BLOCOXKM). AF_07/2019</t>
  </si>
  <si>
    <t>11,10</t>
  </si>
  <si>
    <t>TRANSPORTE HORIZONTAL COM CARRINHO DE MÃO, DE BLOCOS CERÂMICOS FURADOS NA HORIZONTAL DE 9X19X19CM (UNIDADE: BLOCOXKM). AF_07/2019</t>
  </si>
  <si>
    <t>TRANSPORTE HORIZONTAL COM CARRINHO PLATAFORMA, DE BLOCOS VAZADOS DE CONCRETO OU CERÂMICO DE 19X19X39CM (UNIDADE: BLOCOXKM). AF_07/2019</t>
  </si>
  <si>
    <t>TRANSPORTE HORIZONTAL COM CARRINHO PLATAFORMA, DE BLOCOS CERÂMICOS FURADOS NA HORIZONTAL DE 9X19X19CM (UNIDADE: BLOCOXKM). AF_07/2019</t>
  </si>
  <si>
    <t>TRANSPORTE HORIZONTAL COM CARRINHO MINI PÁLETES, DE BLOCOS VAZADOS DE CONCRETO DE 19X19X39CM (UNIDADE: BLOCOXKM). AF_07/2019</t>
  </si>
  <si>
    <t>TRANSPORTE HORIZONTAL COM CARRINHO MINI PÁLETES, DE BLOCOS CERÂMICOS FURADOS NA VERTICAL DE 19X19X39CM (UNIDADE: BLOCOXKM). AF_07/2019</t>
  </si>
  <si>
    <t>2,23</t>
  </si>
  <si>
    <t>TRANSPORTE HORIZONTAL COM CARRINHO MINI PÁLETES, DE BLOCOS CERÂMICOS FURADOS NA HORIZONTAL DE 9X19X19CM (UNIDADE: BLOCOXKM). AF_07/2019</t>
  </si>
  <si>
    <t>TRANSPORTE HORIZONTAL COM MANIPULADOR TELESCÓPICO, DE BLOCOS VAZADOS DE CONCRETO DE 19X19X39CM (UNIDADE: BLOCOXKM). AF_07/2019</t>
  </si>
  <si>
    <t>1,93</t>
  </si>
  <si>
    <t>TRANSPORTE HORIZONTAL COM MANIPULADOR TELESCÓPICO, DE BLOCOS CERÂMICOS FURADOS NA VERTICAL DE 19X19X39CM (UNIDADE: BLOCOXKM). AF_07/2019</t>
  </si>
  <si>
    <t>1,32</t>
  </si>
  <si>
    <t>TRANSPORTE HORIZONTAL COM MANIPULADOR TELESCÓPICO, DE BLOCOS CERÂMICOS FURADOS NA HORIZONTAL DE 9X19X19CM (UNIDADE: BLOCOXKM). AF_07/2019</t>
  </si>
  <si>
    <t>0,29</t>
  </si>
  <si>
    <t>TRANSPORTE HORIZONTAL MANUAL, DE CAIXA COM REVESTIMENTO CERÂMICO (UNIDADE: M2XKM). AF_07/2019</t>
  </si>
  <si>
    <t>M2XKM</t>
  </si>
  <si>
    <t>TRANSPORTE HORIZONTAL COM CARRINHO DE MÃO, DE CAIXA COM REVESTIMENTO CERÂMICO (UNIDADE: M2XKM). AF_07/2019</t>
  </si>
  <si>
    <t>TRANSPORTE HORIZONTAL COM CARRINHO PLATAFORMA, DE CAIXA COM REVESTIMENTO CERÂMICO (UNIDADE: M2XKM). AF_07/2019</t>
  </si>
  <si>
    <t>7,43</t>
  </si>
  <si>
    <t>TRANSPORTE HORIZONTAL COM CARRINHO MINI PÁLETES, DE CAIXA COM REVESTIMENTO CERÂMICO (UNIDADE: M2XKM). AF_07/2019</t>
  </si>
  <si>
    <t>TRANSPORTE HORIZONTAL COM MANIPULADOR TELESCÓPICO, DE CAIXA COM REVESTIMENTO CERÂMICO (UNIDADE: M2XKM). AF_07/2019</t>
  </si>
  <si>
    <t>TRANSPORTE HORIZONTAL MANUAL, DE LATA DE 18 LITROS (UNIDADE: LXKM). AF_07/2019</t>
  </si>
  <si>
    <t>LXKM</t>
  </si>
  <si>
    <t>TRANSPORTE HORIZONTAL COM CARRINHO PLATAFORMA, DE LATA DE 18 LITROS (UNIDADE: LXKM). AF_07/2019</t>
  </si>
  <si>
    <t>TRANSPORTE HORIZONTAL COM CARRINHO RACIONAL, DE LATA DE 18 LITROS (UNIDADE: LXKM). AF_07/2019</t>
  </si>
  <si>
    <t>TRANSPORTE HORIZONTAL COM MANIPULADOR TELESCÓPICO, DE LATA DE 18 LITROS (UNIDADE: LXKM). AF_07/2019</t>
  </si>
  <si>
    <t>TRANSPORTE VERTICAL MANUAL, 1 PAVIMENTO, DE SACOS DE 50 KG (UNIDADE: KG). AF_07/2019</t>
  </si>
  <si>
    <t>TRANSPORTE VERTICAL MANUAL, 1 PAVIMENTO, DE SACOS DE 30 KG (UNIDADE: KG). AF_07/2019</t>
  </si>
  <si>
    <t>TRANSPORTE VERTICAL MANUAL, 1 PAVIMENTO, DE SACOS DE 20 KG (UNIDADE: KG). AF_07/2019</t>
  </si>
  <si>
    <t>TRANSPORTE VERTICAL MANUAL, 1 PAVIMENTO, DE BLOCOS VAZADOS DE CONCRETO OU CERÂMICO DE 19X19X39CM (UNIDADE: BLOCO). AF_07/2019</t>
  </si>
  <si>
    <t>TRANSPORTE VERTICAL MANUAL, 1 PAVIMENTO, DE BLOCOS CERÂMICOS FURADOS NA HORIZONTAL DE 9X19X19CM (UNIDADE: BLOCO). AF_07/2019</t>
  </si>
  <si>
    <t>TRANSPORTE VERTICAL MANUAL, 1 PAVIMENTO, DE CAIXA COM REVESTIMENTO CERÂMICO (UNIDADE: M2). AF_07/2019</t>
  </si>
  <si>
    <t>TRANSPORTE VERTICAL MANUAL, 1 PAVIMENTO, DE LATA DE 18 LITROS (UNIDADE: L). AF_07/2019</t>
  </si>
  <si>
    <t>L</t>
  </si>
  <si>
    <t>TRANSPORTE HORIZONTAL MANUAL, DE TUBO DE PVC SOLDÁVEL COM DIÂMETRO MENOR OU IGUAL A 60 MM (UNIDADE: MXKM). AF_07/2019</t>
  </si>
  <si>
    <t>MXKM</t>
  </si>
  <si>
    <t>1,72</t>
  </si>
  <si>
    <t>TRANSPORTE HORIZONTAL MANUAL, DE TUBO DE PVC SOLDÁVEL COM DIÂMETRO MAIOR QUE 60 MM E MENOR OU IGUAL A 85 MM (UNIDADE: MXKM). AF_07/2019</t>
  </si>
  <si>
    <t>TRANSPORTE HORIZONTAL MANUAL, DE TUBO DE CPVC COM DIÂMETRO MENOR OU IGUAL A 73 MM (UNIDADE: MXKM). AF_07/2019</t>
  </si>
  <si>
    <t>TRANSPORTE HORIZONTAL MANUAL, DE TUBO DE CPVC COM DIÂMETRO MAIOR QUE 73 MM E MENOR OU IGUAL A 89 MM (UNIDADE: MXKM). AF_07/2019</t>
  </si>
  <si>
    <t>4,14</t>
  </si>
  <si>
    <t>TRANSPORTE HORIZONTAL MANUAL, DE TUBO DE PPR - PN12 OU PN25 - COM DIÂMETRO MENOR OU IGUAL A 50 MM (UNIDADE: MXKM). AF_07/2019</t>
  </si>
  <si>
    <t>TRANSPORTE HORIZONTAL MANUAL, DE TUBO DE PPR - PN12 OU PN25 - COM DIÂMETRO MAIOR QUE 50 MM E MENOR OU IGUAL A 75 MM (UNIDADE: MXKM). AF_07/2019</t>
  </si>
  <si>
    <t>TRANSPORTE HORIZONTAL MANUAL, DE TUBO DE PPR - PN12 OU PN25 - COM DIÂMETRO MAIOR QUE 75 MM E MENOR OU IGUAL A 110 MM (UNIDADE: MXKM). AF_07/2019</t>
  </si>
  <si>
    <t>TRANSPORTE HORIZONTAL MANUAL, DE TUBO DE COBRE - CLASSE E - COM DIÂMETRO MENOR OU IGUAL A 54 MM (UNIDADE: MXKM). AF_07/2019</t>
  </si>
  <si>
    <t>1,98</t>
  </si>
  <si>
    <t>TRANSPORTE HORIZONTAL MANUAL, DE TUBO DE COBRE - CLASSE E - COM DIÂMETRO MAIOR QUE 54 MM E MENOR OU IGUAL A 79 MM (UNIDADE: MXKM). AF_07/2019</t>
  </si>
  <si>
    <t>TRANSPORTE HORIZONTAL MANUAL, DE TUBO DE COBRE - CLASSE E - COM DIÂMETRO MAIOR QUE 79 MM E MENOR OU IGUAL A 104 MM (UNIDADE: MXKM). AF_07/2019</t>
  </si>
  <si>
    <t>TRANSPORTE HORIZONTAL MANUAL, DE TUBO DE PVC SÉRIE NORMAL - ESGOTO PREDIAL, OU REFORÇADO PARA ESGOTO OU ÁGUAS PLUVIAIS PREDIAL, COM DIÂMETRO MENOR OU IGUAL A 75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</si>
  <si>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</si>
  <si>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</si>
  <si>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AÇO CARBONO LEVE OU MÉDIO, PRETO OU GALVANIZADO, COM DIÂMETRO MENOR OU IGUAL A 20 MM (UNIDADE: MXKM). AF_07/2019</t>
  </si>
  <si>
    <t>TRANSPORTE HORIZONTAL MANUAL, DE TUBO DE AÇO CARBONO LEVE OU MÉDIO, PRETO OU GALVANIZADO, COM DIÂMETRO MAIOR QUE 20 MM E MENOR OU IGUAL A 32 MM (UNIDADE: MXKM). AF_07/2019</t>
  </si>
  <si>
    <t>2,76</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</si>
  <si>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</si>
  <si>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</si>
  <si>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</si>
  <si>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125 MM E MENOR OU IGUAL A 150 MM (UNIDADE: MXKM). AF_07/2019</t>
  </si>
  <si>
    <t>24,48</t>
  </si>
  <si>
    <t>TRANSPORTE HORIZONTAL MANUAL, DE TÁBUAS DE MADEIRA COM SEÇÃO TRANSVERSAL DE 2,5 X 25 CM E 2,5 X 30 CM (UNIDADE: MXKM). AF_07/2019</t>
  </si>
  <si>
    <t>TRANSPORTE HORIZONTAL MANUAL, DE CAIBROS DE MADEIRA COM SEÇÃO TRANSVERSAL DE 7,5 X 6 CM E 6 X 8 CM (UNIDADE: MXKM). AF_07/2019</t>
  </si>
  <si>
    <t>TRANSPORTE HORIZONTAL MANUAL, DE RIPAS DE MADEIRA COM SEÇÃO TRANSVERSAL DE 1 X 5 CM E 2 X 5 CM (UNIDADE: MXKM). AF_07/2019</t>
  </si>
  <si>
    <t>TRANSPORTE HORIZONTAL MANUAL, DE VIGAS DE MADEIRA COM SEÇÃO TRANSVERSAL DE 5 X 12 CM (UNIDADE: MXKM). AF_07/2019</t>
  </si>
  <si>
    <t>TRANSPORTE HORIZONTAL MANUAL, DE VIGAS DE MADEIRA COM SEÇÃO TRANSVERSAL DE 6 X 16 CM (UNIDADE: MXKM). AF_07/2019</t>
  </si>
  <si>
    <t>TRANSPORTE HORIZONTAL MANUAL, DE VERGALHÕES DE AÇO COM DIÂMETRO DE 5 MM (UNIDADE: KGXKM). AF_07/2019</t>
  </si>
  <si>
    <t>5,38</t>
  </si>
  <si>
    <t>TRANSPORTE HORIZONTAL MANUAL, DE VERGALHÕES DE AÇO COM DIÂMETRO DE 6,3 MM (UNIDADE: KGXKM). AF_07/2019</t>
  </si>
  <si>
    <t>TRANSPORTE HORIZONTAL MANUAL, DE VERGALHÕES DE AÇO COM DIÂMETRO DE 8 MM (UNIDADE: KGXKM). AF_07/2019</t>
  </si>
  <si>
    <t>TRANSPORTE HORIZONTAL MANUAL, DE VERGALHÕES DE AÇO COM DIÂMETRO DE 10 MM; 12,5 MM; 16 MM; 20 MM; 25 MM OU 32 MM (UNIDADE: KGXKM). AF_07/2019</t>
  </si>
  <si>
    <t>TRANSPORTE HORIZONTAL MANUAL, DE JANELA (UNIDADE: M2XKM). AF_07/2019</t>
  </si>
  <si>
    <t>TRANSPORTE VERTICAL MANUAL, 1 PAVIMENTO, DE JANELA (UNIDADE: M2). AF_07/2019</t>
  </si>
  <si>
    <t>TRANSPORTE HORIZONTAL MANUAL, DE PORTA (UNIDADE: UNIDXKM). AF_07/2019</t>
  </si>
  <si>
    <t>TRANSPORTE VERTICAL MANUAL, 1 PAVIMENTO, DE PORTA (UNIDADE: UNID). AF_07/2019</t>
  </si>
  <si>
    <t>TRANSPORTE HORIZONTAL MANUAL,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</si>
  <si>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</si>
  <si>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COM CARRINHO PLATAFORMA, DE BANCADA DE MÁRMORE OU GRANITO PARA COZINHA/LAVATÓRIO OU MÁRMORE SINTÉTICO COM CUBA INTEGRADA (UNIDADE: UNIDXKM). AF_07/2019</t>
  </si>
  <si>
    <t>TRANSPORTE HORIZONTAL MANUAL, DE VIDRO (UNIDADE: M2XKM). AF_07/2019</t>
  </si>
  <si>
    <t>TRANSPORTE VERTICAL MANUAL, 1 PAVIMENTO, DE VIDRO (UNIDADE: M2). AF_07/2019</t>
  </si>
  <si>
    <t>0,77</t>
  </si>
  <si>
    <t>TRANSPORTE HORIZONTAL MANUAL, DE TELA DE AÇO (UNIDADE: KGXKM). AF_07/2019</t>
  </si>
  <si>
    <t>TRANSPORTE HORIZONTAL MANUAL, DE COMPENSADO DE MADEIRA (UNIDADE: M2XKM). AF_07/2019</t>
  </si>
  <si>
    <t>TRANSPORTE HORIZONTAL MANUAL, DE TELHA TERMOACÚSTICA OU TELHA DE AÇO ZINCADO (UNIDADE: M2XKM). AF_07/2019</t>
  </si>
  <si>
    <t>TRANSPORTE HORIZONTAL MANUAL, DE TELHA DE FIBROCIMENTO OU TELHA ESTRUTURAL DE FIBROCIMENTO, CANALETE 90 OU KALHETÃO (UNIDADE: M2XKM). AF_07/2019</t>
  </si>
  <si>
    <t>20,44</t>
  </si>
  <si>
    <t>TRANSPORTE HORIZONTAL COM MANIPULADOR TELESCÓPICO, DE TELHAS TERMOACÚSTICAS, FIBROCIMENTO, AÇO ZINCADO, FIBROCIMENTO ESTRUTURAL, CANALETE 90 OU KALHETÃO (UNIDADE: M2XKM). AF_07/2019</t>
  </si>
  <si>
    <t>1,24</t>
  </si>
  <si>
    <t>TRANSPORTE HORIZONTAL MANUAL, DE BACIA SANITÁRIA, CAIXA ACOPLADA, TANQUE OU PIA (UNIDADE: UNIDXKM). AF_07/2019</t>
  </si>
  <si>
    <t>TRANSPORTE VERTICAL MANUAL, 1 PAVIMENTO, DE BACIA SANITÁRIA, CAIXA ACOPLADA, TANQUE OU PIA (UNIDADE: UNID). AF_07/2019</t>
  </si>
  <si>
    <t>TRANSPORTE HORIZONTAL COM CARRINHO PLATAFORMA, DE BACIA SANITÁRIA, CAIXA ACOPLADA, TANQUE OU PIA (UNIDADE: UNIDXKM). AF_07/2019</t>
  </si>
  <si>
    <t>TRANSPORTE HORIZONTAL COM MANIPULADOR TELESCÓPICO, DE BACIA SANITÁRIA, CAIXA ACOPLADA, TANQUE OU PIA (UNIDADE: UNIDXKM). AF_07/2019</t>
  </si>
  <si>
    <t>2,37</t>
  </si>
  <si>
    <t>TRANSPORTE HORIZONTAL MANUAL, DE TELHA DE CONCRETO OU CERÂMICA (UNIDADE: M2XKM). AF_07/2019</t>
  </si>
  <si>
    <t>TRANSPORTE HORIZONTAL COM CARRINHO PLATAFORMA, DE TELHA DE CONCRETO OU CERÂMICA (UNIDADE: M2XKM). AF_07/2019</t>
  </si>
  <si>
    <t>TRANSPORTE HORIZONTAL COM MANIPULADOR TELESCÓPICO, DE TELHA DE CONCRETO OU CERÂMICA (UNIDADE: M2XKM). AF_07/2019</t>
  </si>
  <si>
    <t>TRANSPORTE HORIZONTAL MANUAL, DE BARRAMENTO BLINDADO (UNIDADE: MXKM). AF_07/2019</t>
  </si>
  <si>
    <t>TRANSPORTE HORIZONTAL COM CARRINHO PLATAFORMA, DE BARRAMENTO BLINDADO (UNIDADE: MXKM). AF_07/2019</t>
  </si>
  <si>
    <t>8,52</t>
  </si>
  <si>
    <t>TRANSPORTE HORIZONTAL MANUAL, DE CALHA QUADRADA NÚMERO 24  CORTE 33 (UNIDADE: MXKM). AF_07/2019</t>
  </si>
  <si>
    <t>LIMPEZA DE PISO CERÂMICO OU PORCELANATO COM VASSOURA A SECO. AF_04/2019</t>
  </si>
  <si>
    <t>LIMPEZA DE PISO CERÂMICO OU PORCELANATO COM PANO ÚMIDO. AF_04/2019</t>
  </si>
  <si>
    <t>LIMPEZA DE PISO CERÂMICO OU COM PEDRAS RÚSTICAS UTILIZANDO ÁCIDO MURIÁTICO. AF_04/2019</t>
  </si>
  <si>
    <t>LIMPEZA DE REVESTIMENTO CERÂMICO EM PAREDE COM PANO ÚMIDO AF_04/2019</t>
  </si>
  <si>
    <t>LIMPEZA DE REVESTIMENTO CERÂMICO EM PAREDE UTILIZANDO ÁCIDO MURIÁTICO. AF_04/2019</t>
  </si>
  <si>
    <t>2,25</t>
  </si>
  <si>
    <t>LIMPEZA DE PISO DE LADRILHO HIDRÁULICO COM PANO ÚMIDO. AF_04/2019</t>
  </si>
  <si>
    <t>LIMPEZA DE CONTRAPISO COM VASSOURA A SECO. AF_04/2019</t>
  </si>
  <si>
    <t>LIMPEZA DE LADRILHO HIDRÁULICO EM PAREDE COM PANO ÚMIDO. AF_04/2019</t>
  </si>
  <si>
    <t>LIMPEZA DE SUPERFÍCIE COM JATO DE ALTA PRESSÃO. AF_04/2019</t>
  </si>
  <si>
    <t>LIMPEZA DE PORTA DE MADEIRA. AF_04/2019</t>
  </si>
  <si>
    <t>LIMPEZA DE FORRO REMOVÍVEL COM PANO ÚMIDO. AF_04/2019</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</si>
  <si>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</si>
  <si>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</si>
  <si>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19,00</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</si>
  <si>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</si>
  <si>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</si>
  <si>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43,28</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</si>
  <si>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</si>
  <si>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</si>
  <si>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</si>
  <si>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18,49</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</si>
  <si>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</si>
  <si>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</si>
  <si>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</si>
  <si>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</si>
  <si>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</si>
  <si>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</si>
  <si>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</si>
  <si>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32,27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</si>
  <si>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</si>
  <si>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</si>
  <si>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</si>
  <si>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</si>
  <si>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</si>
  <si>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SINALIZAÇÃO COM FITA FIXADA NA ESTRUTURA. AF_11/2017</t>
  </si>
  <si>
    <t>SINALIZAÇÃO COM FITA FIXADA EM CONE PLÁSTICO, INCLUINDO CONE. AF_11/2017</t>
  </si>
  <si>
    <t>INSTALAÇÃO DE SINALIZADOR NOTURNO LED.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</si>
  <si>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</si>
  <si>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</si>
  <si>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</si>
  <si>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</si>
  <si>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</si>
  <si>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</si>
  <si>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</si>
  <si>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</si>
  <si>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34,78</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</si>
  <si>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</si>
  <si>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</si>
  <si>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</si>
  <si>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</si>
  <si>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</si>
  <si>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</si>
  <si>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</si>
  <si>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</si>
  <si>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</si>
  <si>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1,58</t>
  </si>
  <si>
    <t>DEMOLIÇÃO DE REVESTIMENTO CERÂMICO, DE FORMA MANUAL, SEM REAPROVEITAMENTO. AF_12/2017</t>
  </si>
  <si>
    <t>13,85</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</si>
  <si>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</si>
  <si>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</si>
  <si>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</si>
  <si>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</si>
  <si>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</si>
  <si>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</si>
  <si>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</si>
  <si>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</si>
  <si>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3,04</t>
  </si>
  <si>
    <t>REMOÇÃO DE TRAMA METÁLICA OU DE MADEIRA PARA FORRO, DE FORMA MANUAL, SEM REAPROVEITAMENTO. AF_12/2017</t>
  </si>
  <si>
    <t>REMOÇÃO DE PISO DE MADEIRA (ASSOALHO E BARROTE), DE FORMA MANUAL, SEM REAPROVEITAMENTO. AF_12/2017</t>
  </si>
  <si>
    <t>14,98</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</si>
  <si>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</si>
  <si>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</si>
  <si>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</si>
  <si>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</si>
  <si>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</si>
  <si>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2,77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</si>
  <si>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</si>
  <si>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</si>
  <si>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</si>
  <si>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</si>
  <si>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</si>
  <si>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</si>
  <si>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15,49</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</si>
  <si>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</si>
  <si>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</si>
  <si>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</si>
  <si>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</si>
  <si>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</si>
  <si>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</si>
  <si>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</si>
  <si>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</si>
  <si>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7,52</t>
  </si>
  <si>
    <t>REMOÇÃO DE ACESSÓRIOS, DE FORMA MANUAL, SEM REAPROVEITAMENTO. AF_12/2017</t>
  </si>
  <si>
    <t>REMOÇÃO DE LUMINÁRIAS, DE FORMA MANUAL, SEM REAPROVEITAMENTO. AF_12/2017</t>
  </si>
  <si>
    <t>REMOÇÃO DE METAIS SANITÁRIOS, DE FORMA MANUAL, SEM REAPROVEITAMENTO. AF_12/2017</t>
  </si>
  <si>
    <t>5,49</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</si>
  <si>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</si>
  <si>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</si>
  <si>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</si>
  <si>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LOCAÇÃO COM CAVALETE COM ALTURA DE 1,00 M - 2 UTILIZAÇÕES. AF_10/2018</t>
  </si>
  <si>
    <t>LOCAÇÃO COM CAVALETE COM ALTURA DE 0,50 M - 2 UTILIZAÇÕES. AF_10/2018</t>
  </si>
  <si>
    <t>MARCAÇÃO DE PONTOS EM GABARITO OU CAVALETE. AF_10/2018</t>
  </si>
  <si>
    <t>LOCAÇÃO DE REDE DE ÁGUA OU ESGOTO. AF_10/2018</t>
  </si>
  <si>
    <t>LOCAÇÃO DE PAVIMENTAÇÃO. AF_10/2018</t>
  </si>
  <si>
    <t>TRANSPORTE COM CAMINHÃO BASCULANTE DE 10 M³, EM VIA URBANA EM LEITO NATURAL (UNIDADE: M3XKM). AF_07/2020</t>
  </si>
  <si>
    <t>1,88</t>
  </si>
  <si>
    <t>TRANSPORTE COM CAMINHÃO BASCULANTE DE 10 M³, EM VIA URBANA EM REVESTIMENTO PRIMÁRIO (UNIDADE: M3XKM). AF_07/2020</t>
  </si>
  <si>
    <t>TRANSPORTE COM CAMINHÃO BASCULANTE DE 10 M³, EM VIA URBANA PAVIMENTADA, ADICIONAL PARA DMT EXCEDENTE A 30 KM (UNIDADE: M3XKM). AF_07/2020</t>
  </si>
  <si>
    <t>TRANSPORTE COM CAMINHÃO BASCULANTE DE 14 M³, EM VIA URBANA EM LEITO NATURAL (UNIDADE: M3XKM). AF_07/2020</t>
  </si>
  <si>
    <t>TRANSPORTE COM CAMINHÃO BASCULANTE DE 14 M³, EM VIA URBANA EM REVESTIMENTO PRIMÁRIO (UNIDADE: M3XKM). AF_07/2020</t>
  </si>
  <si>
    <t>1,48</t>
  </si>
  <si>
    <t>TRANSPORTE COM CAMINHÃO BASCULANTE DE 14 M³, EM VIA URBANA PAVIMENTADA, ADICIONAL PARA DMT EXCEDENTE A 30 KM (UNIDADE: M3XKM). AF_07/2020</t>
  </si>
  <si>
    <t>TRANSPORTE COM CAMINHÃO BASCULANTE DE 10 M³, EM VIA URBANA EM LEITO NATURAL (UNIDADE: TXKM). AF_07/2020</t>
  </si>
  <si>
    <t>1,25</t>
  </si>
  <si>
    <t>TRANSPORTE COM CAMINHÃO BASCULANTE DE 10 M³, EM VIA URBANA EM REVESTIMENTO PRIMÁRIO (UNIDADE: TXKM). AF_07/2020</t>
  </si>
  <si>
    <t>TRANSPORTE COM CAMINHÃO BASCULANTE DE 10 M³, EM VIA URBANA PAVIMENTADA, ADICIONAL PARA DMT EXCEDENTE A 30 KM (UNIDADE: TXKM). AF_07/2020</t>
  </si>
  <si>
    <t>0,39</t>
  </si>
  <si>
    <t>TRANSPORTE COM CAMINHÃO BASCULANTE DE 14 M³, EM VIA URBANA EM LEITO NATURAL (UNIDADE: TXKM). AF_07/2020</t>
  </si>
  <si>
    <t>TRANSPORTE COM CAMINHÃO BASCULANTE DE 14 M³, EM VIA URBANA EM REVESTIMENTO PRIMÁRIO (UNIDADE: TXKM). AF_07/2020</t>
  </si>
  <si>
    <t>TRANSPORTE COM CAMINHÃO BASCULANTE DE 14 M³, EM VIA URBANA PAVIMENTADA, ADICIONAL PARA DMT EXCEDENTE A 30 KM (UNIDADE: TXKM). AF_07/2020</t>
  </si>
  <si>
    <t>TRANSPORTE COM CAMINHÃO BASCULANTE DE 18 M³, EM VIA URBANA EM LEITO NATURAL (UNIDADE: M3XKM). AF_07/2020</t>
  </si>
  <si>
    <t>TRANSPORTE COM CAMINHÃO BASCULANTE DE 18 M³, EM VIA URBANA EM REVESTIMENTO PRIMÁRIO (UNIDADE: M3XKM). AF_07/2020</t>
  </si>
  <si>
    <t>TRANSPORTE COM CAMINHÃO BASCULANTE DE 18 M³, EM VIA URBANA PAVIMENTADA, ADICIONAL PARA DMT EXCEDENTE A 30 KM (UNIDADE: M3XKM). AF_07/2020</t>
  </si>
  <si>
    <t>TRANSPORTE COM CAMINHÃO BASCULANTE DE 18 M³, EM VIA URBANA EM LEITO NATURAL (UNIDADE: TXKM). AF_07/2020</t>
  </si>
  <si>
    <t>TRANSPORTE COM CAMINHÃO BASCULANTE DE 18 M³, EM VIA URBANA EM REVESTIMENTO PRIMÁRIO (UNIDADE: TXKM). AF_07/2020</t>
  </si>
  <si>
    <t>TRANSPORTE COM CAMINHÃO BASCULANTE DE 18 M³, EM VIA URBANA PAVIMENTADA, ADICIONAL PARA DMT EXCEDENTE A 30 KM (UNIDADE: TXKM). AF_07/2020</t>
  </si>
  <si>
    <t>TRANSPORTE COM CAMINHÃO BASCULANTE DE 10 M³, EM VIA URBANA PAVIMENTADA, DMT ATÉ 30 KM (UNIDADE: M3XKM). AF_07/2020</t>
  </si>
  <si>
    <t>TRANSPORTE COM CAMINHÃO BASCULANTE DE 14 M³, EM VIA URBANA PAVIMENTADA, DMT ATÉ 30 KM (UNIDADE: M3XKM). AF_07/2020</t>
  </si>
  <si>
    <t>TRANSPORTE COM CAMINHÃO BASCULANTE DE 18 M³, EM VIA URBANA PAVIMENTADA, DMT ATÉ 30 KM (UNIDADE: M3XKM). AF_07/2020</t>
  </si>
  <si>
    <t>TRANSPORTE COM CAMINHÃO BASCULANTE DE 10 M³, EM VIA URBANA PAVIMENTADA, DMT ATÉ 30 KM (UNIDADE: TXKM). AF_07/2020</t>
  </si>
  <si>
    <t>TRANSPORTE COM CAMINHÃO BASCULANTE DE 14 M³, EM VIA URBANA PAVIMENTADA, DMT ATÉ 30 KM (UNIDADE: TXKM). AF_07/2020</t>
  </si>
  <si>
    <t>TRANSPORTE COM CAMINHÃO BASCULANTE DE 18 M³, EM VIA URBANA PAVIMENTADA, DMT ATÉ 30 KM (UNIDADE: TXKM). AF_07/2020</t>
  </si>
  <si>
    <t>TRANSPORTE COM CAMINHÃO BASCULANTE DE 6 M³, EM VIA URBANA EM LEITO NATURAL (UNIDADE: M3XKM). AF_07/2020</t>
  </si>
  <si>
    <t>TRANSPORTE COM CAMINHÃO BASCULANTE DE 6 M³, EM VIA URBANA EM REVESTIMENTO PRIMÁRIO (UNIDADE: M3XKM). AF_07/2020</t>
  </si>
  <si>
    <t>TRANSPORTE COM CAMINHÃO BASCULANTE DE 6 M³, EM VIA URBANA PAVIMENTADA, DMT ATÉ 30 KM (UNIDADE: M3XKM). AF_07/2020</t>
  </si>
  <si>
    <t>1,77</t>
  </si>
  <si>
    <t>TRANSPORTE COM CAMINHÃO BASCULANTE DE 6 M³, EM VIA URBANA PAVIMENTADA, ADICIONAL PARA DMT EXCEDENTE A 30 KM (UNIDADE: M3XKM). AF_07/2020</t>
  </si>
  <si>
    <t>TRANSPORTE COM CAMINHÃO BASCULANTE DE 6 M³, EM VIA INTERNA (DENTRO DO CANTEIRO - UNIDADE: M3XKM). AF_07/2020</t>
  </si>
  <si>
    <t>5,34</t>
  </si>
  <si>
    <t>TRANSPORTE COM CAMINHÃO BASCULANTE DE 10 M³, EM VIA INTERNA (DENTRO DO CANTEIRO - UNIDADE: M3XKM). AF_07/2020</t>
  </si>
  <si>
    <t>TRANSPORTE COM CAMINHÃO BASCULANTE DE 14 M³, EM VIA INTERNA (DENTRO DO CANTEIRO - UNIDADE:M3XKM). AF_07/2020</t>
  </si>
  <si>
    <t>TRANSPORTE COM CAMINHÃO BASCULANTE DE 18 M³, EM VIA INTERNA (DENTRO DO CANTEIRO - UNIDADE: M3XKM). AF_07/2020</t>
  </si>
  <si>
    <t>TRANSPORTE COM CAMINHÃO BASCULANTE DE 6 M³, EM VIA INTERNA (DENTRO DO CANTEIRO - UNIDADE: TXKM). AF_07/2020</t>
  </si>
  <si>
    <t>TRANSPORTE COM CAMINHÃO BASCULANTE DE 10 M³, EM VIA INTERNA A OBRA (UNIDADE: TXKM). AF_07/2020</t>
  </si>
  <si>
    <t>2,99</t>
  </si>
  <si>
    <t>TRANSPORTE COM CAMINHÃO BASCULANTE DE 14 M³, EM VIA INTERNA (DENTRO DO CANTEIRO - UNIDADE: TXKM). AF_07/2020</t>
  </si>
  <si>
    <t>2,71</t>
  </si>
  <si>
    <t>TRANSPORTE COM CAMINHÃO BASCULANTE DE 18 M³, EM VIA INTERNA (DENTRO DO CANTEIRO - UNIDADE: TXKM). AF_07/2020</t>
  </si>
  <si>
    <t>TRANSPORTE COM CAMINHÃO CARROCERIA 9T, EM VIA URBANA EM LEITO NATURAL (UNIDADE: TXKM). AF_07/2020</t>
  </si>
  <si>
    <t>1,56</t>
  </si>
  <si>
    <t>TRANSPORTE COM CAMINHÃO CARROCERIA 9T, EM VIA URBANA EM REVESTIMENTO PRIMÁRIO (UNIDADE: TXKM). AF_07/2020</t>
  </si>
  <si>
    <t>1,35</t>
  </si>
  <si>
    <t>TRANSPORTE COM CAMINHÃO CARROCERIA 9T, EM VIA URBANA PAVIMENTADA, DMT ATÉ 30KM (UNIDADE: TXKM). AF_07/2020</t>
  </si>
  <si>
    <t>TRANSPORTE COM CAMINHÃO CARROCERIA 9T, EM VIA URBANA PAVIMENTADA, ADICIONAL PARA DMT EXCEDENTE A 30 KM (UNIDADE: TXKM). AF_07/2020</t>
  </si>
  <si>
    <t>TRANSPORTE COM CAMINHÃO CARROCERIA 9T, EM VIA INTERNA (DENTRO DO CANTEIRO - UNIDADE: TXKM). AF_07/2020</t>
  </si>
  <si>
    <t>TRANSPORTE COM CAMINHÃO CARROCERIA COM GUINDAUTO (MUNCK),  MOMENTO MÁXIMO DE CARGA 11,7 TM, EM VIA URBANA EM LEITO NATURAL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</si>
  <si>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</si>
  <si>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</si>
  <si>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</si>
  <si>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INTERNA (DENTRO DO CANTEIRO - UNIDADE: TXKM). AF_07/2020</t>
  </si>
  <si>
    <t>TRANSPORTE COM CAMINHÃO PIPA DE 6 M³, EM VIA URBANA EM LEITO NATURAL (UNIDADE: M3XKM). AF_07/2020</t>
  </si>
  <si>
    <t>TRANSPORTE COM CAMINHÃO PIPA DE 6 M³, EM VIA URBANA EM REVESTIMENTO PRIMÁRIO (UNIDADE: M3XKM). AF_07/2020</t>
  </si>
  <si>
    <t>TRANSPORTE COM CAMINHÃO PIPA DE 6 M³, EM VIA URBANA PAVIMENTADA, DMT ATÉ 30KM (UNIDADE: M3XKM). AF_07/2020</t>
  </si>
  <si>
    <t>TRANSPORTE COM CAMINHÃO PIPA DE 6 M³, EM VIA URBANA PAVIMENTADA, ADICIONAL PARA DMT EXCEDENTE A 30 KM (UNIDADE: M3XKM). AF_07/2020</t>
  </si>
  <si>
    <t>0,94</t>
  </si>
  <si>
    <t>TRANSPORTE COM CAMINHÃO PIPA DE 6 M³, EM VIA INTERNA (DENTRO DO CANTEIRO - UNIDADE: M3XKM). AF_07/2020</t>
  </si>
  <si>
    <t>7,12</t>
  </si>
  <si>
    <t>TRANSPORTE COM CAMINHÃO PIPA DE 10 M³, EM VIA URBANA EM LEITO NATURAL (UNIDADE: M3XKM). AF_07/2020</t>
  </si>
  <si>
    <t>TRANSPORTE COM CAMINHÃO PIPA DE 10 M³, EM VIA URBANA EM REVESTIMENTO PRIMÁRIO (UNIDADE: M3XKM). AF_07/2020</t>
  </si>
  <si>
    <t>TRANSPORTE COM CAMINHÃO PIPA DE 10 M³, EM VIA URBANA PAVIMENTADA, DMT ATÉ 30KM (UNIDADE: M3XKM). AF_07/2020</t>
  </si>
  <si>
    <t>1,71</t>
  </si>
  <si>
    <t>TRANSPORTE COM CAMINHÃO PIPA DE 10 M³, EM VIA URBANA PAVIMENTADA, ADICIONAL PARA DMT EXCEDENTE A 30 KM (UNIDADE: M3XKM). AF_07/2020</t>
  </si>
  <si>
    <t>TRANSPORTE COM CAMINHÃO PIPA DE 10 M³, EM VIA INTERNA (DENTRO DO CANTEIRO - UNIDADE: M3XKM). AF_07/2020</t>
  </si>
  <si>
    <t>5,20</t>
  </si>
  <si>
    <t>CARGA, MANOBRA E DESCARGA DE SOLOS E MATERIAIS GRANULARES EM CAMINHÃO BASCULANTE 6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</si>
  <si>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</si>
  <si>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14 M³ - CARGA COM PÁ CARREGADEIRA (CAÇAMBA DE 1,7 A 2,8 M³ / 128 HP) E DESCARGA LIVRE (UNIDADE: M3). AF_07/2020</t>
  </si>
  <si>
    <t>TRANSPORTE COM CAMINHÃO TANQUE DE TRANSPORTE DE MATERIAL ASFÁLTICO DE 30000 L, EM VIA URBANA EM  LEITO NATURAL (UNIDADE: TXKM). AF_07/2020</t>
  </si>
  <si>
    <t>TRANSPORTE COM CAMINHÃO TANQUE DE TRANSPORTE DE MATERIAL ASFÁLTICO DE 30000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</si>
  <si>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</si>
  <si>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20000 L, EM VIA URBANA EM  REVESTIMENTO PRIMÁRIO (UNIDADE: TXKM). AF_07/2020</t>
  </si>
  <si>
    <t>TRANSPORTE COM CAMINHÃO TANQUE DE TRANSPORTE DE MATERIAL ASFÁLTICO DE 30000 L, EM VIA URBANA PAVIMENTADA, DMT ATÉ 30KM (UNIDADE: TXKM). AF_07/2020</t>
  </si>
  <si>
    <t>TRANSPORTE COM CAMINHÃO TANQUE DE TRANSPORTE DE MATERIAL ASFÁLTICO DE 30000 L, EM VIA URBANA PAVIMENTADA, ADICIONAL PARA DMT EXCEDENTE A 30 KM (UNIDADE: TXKM). AF_07/2020</t>
  </si>
  <si>
    <t>TRANSPORTE COM CAMINHÃO TANQUE DE TRANSPORTE DE MATERIAL ASFÁLTICO DE 20000 L, EM VIA URBANA PAVIMENTADA, DMT ATÉ 30KM (UNIDADE: TXKM). AF_07/2020</t>
  </si>
  <si>
    <t>1,17</t>
  </si>
  <si>
    <t>TRANSPORTE COM CAMINHÃO TANQUE DE TRANSPORTE DE MATERIAL ASFÁLTICO DE 20000 L, EM VIA URBANA PAVIMENTADA, ADICIONAL PARA DMT EXCEDENTE A 30 KM (UNIDADE: TXKM). AF_07/2020</t>
  </si>
  <si>
    <t>CARGA, MANOBRA E DESCARGA MANUAL DE TUBOS PLÁSTICOS, DN MENOR OU IGUAL A 100 MM, EM CAMINHÃO CARROCERIA 9T. AF_07/2020</t>
  </si>
  <si>
    <t>CARGA, MANOBRA E DESCARGA MANUAL DE TUBOS PLÁSTICOS, DN 200 MM, EM CAMINHÃO CARROCERIA 9T. AF_07/2020</t>
  </si>
  <si>
    <t>CARGA, MANOBRA E DESCARGA DE SOLOS E MATERIAIS GRANULARES EM CAMINHÃO BASCULANTE 18 M³ - CARGA COM PÁ CARREGADEIRA (CAÇAMBA DE 1,7 A 2,8 M³ / 128 HP) E DESCARGA LIVRE (UNIDADE: M3). AF_07/2020</t>
  </si>
  <si>
    <t>5,26</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</si>
  <si>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</si>
  <si>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</si>
  <si>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</si>
  <si>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18 M³ - CARGA COM ESCAVADEIRA HIDRÁULICA (CAÇAMBA DE 1,20 M³ / 155 HP) E DESCARGA LIVRE (UNIDADE: M3). AF_07/2020</t>
  </si>
  <si>
    <t>CARGA, MANOBRA E DESCARGA DE ENTULHO EM CAMINHÃO BASCULANTE 6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</si>
  <si>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</si>
  <si>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5,24</t>
  </si>
  <si>
    <t>CARGA, MANOBRA E DESCARGA DE ENTULHO EM CAMINHÃO BASCULANTE 14 M³ - CARGA COM ESCAVADEIRA HIDRÁULICA  (CAÇAMBA DE 0,80 M³ / 111 HP) E DESCARGA LIVRE (UNIDADE: M3). AF_07/2020</t>
  </si>
  <si>
    <t>CARGA, MANOBRA E DESCARGA DE ENTULHO EM CAMINHÃO BASCULANTE 18 M³ - CARGA COM ESCAVADEIRA HIDRÁULICA  (CAÇAMBA DE 0,80 M³ / 111 HP) E DESCARGA LIVRE (UNIDADE: M3). AF_07/2020</t>
  </si>
  <si>
    <t>CARGA DE MISTURA ASFÁLTICA EM CAMINHÃO BASCULANTE 6 M³ (UNIDADE: M3). AF_07/2020</t>
  </si>
  <si>
    <t>CARGA DE MISTURA ASFÁLTICA EM CAMINHÃO BASCULANTE 10 M³ (UNIDADE: M3). AF_07/2020</t>
  </si>
  <si>
    <t>CARGA DE MISTURA ASFÁLTICA EM CAMINHÃO BASCULANTE 14 M³ (UNIDADE: M3). AF_07/2020</t>
  </si>
  <si>
    <t>6,43</t>
  </si>
  <si>
    <t>CARGA DE MISTURA ASFÁLTICA EM CAMINHÃO BASCULANTE 18 M³ (UNIDADE: M3). AF_07/2020</t>
  </si>
  <si>
    <t>6,85</t>
  </si>
  <si>
    <t>CARGA, MANOBRA E DESCARGA DE SOLOS E MATERIAIS GRANULARES EM CAMINHÃO BASCULANTE 6 M³ - CARGA COM PÁ CARREGADEIRA (CAÇAMBA DE 1,7 A 2,8 M³ / 128 HP) E DESCARGA LIVRE (UNIDADE: T). AF_07/2020</t>
  </si>
  <si>
    <t>3,51</t>
  </si>
  <si>
    <t>CARGA, MANOBRA E DESCARGA DE SOLOS E MATERIAIS GRANULARES EM CAMINHÃO BASCULANTE 10 M³ - CARGA COM PÁ CARREGADEIRA (CAÇAMBA DE 1,7 A 2,8 M³ / 128 HP) E DESCARGA LIVRE (UNIDADE: T). AF_07/2020</t>
  </si>
  <si>
    <t>3,41</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</si>
  <si>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</si>
  <si>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</si>
  <si>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</si>
  <si>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</si>
  <si>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</si>
  <si>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18 M³ - CARGA COM ESCAVADEIRA HIDRÁULICA (CAÇAMBA DE 1,20 M³ / 155 HP) E DESCARGA LIVRE (UNIDADE: T). AF_07/2020</t>
  </si>
  <si>
    <t>2,54</t>
  </si>
  <si>
    <t>CARGA, MANOBRA E DESCARGA DE ENTULHO EM CAMINHÃO BASCULANTE 6 M³ - CARGA COM ESCAVADEIRA HIDRÁULICA  (CAÇAMBA DE 0,80 M³ / 111 HP) E DESCARGA LIVRE (UNIDADE: T). AF_07/2020</t>
  </si>
  <si>
    <t>3,63</t>
  </si>
  <si>
    <t>CARGA, MANOBRA E DESCARGA DE ENTULHO EM CAMINHÃO BASCULANTE 10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</si>
  <si>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</si>
  <si>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18 M³ - CARGA COM ESCAVADEIRA HIDRÁULICA  (CAÇAMBA DE 0,80 M³ / 111 HP) E DESCARGA LIVRE (UNIDADE: T). AF_07/2020</t>
  </si>
  <si>
    <t>CARGA DE MISTURA ASFÁLTICA EM CAMINHÃO BASCULANTE 6 M³ (UNIDADE: T). AF_07/2020</t>
  </si>
  <si>
    <t>CARGA DE MISTURA ASFÁLTICA EM CAMINHÃO BASCULANTE 10 M³ (UNIDADE: T). AF_07/2020</t>
  </si>
  <si>
    <t>CARGA DE MISTURA ASFÁLTICA EM CAMINHÃO BASCULANTE 14 M³ (UNIDADE: T). AF_07/2020</t>
  </si>
  <si>
    <t>4,27</t>
  </si>
  <si>
    <t>CARGA DE MISTURA ASFÁLTICA EM CAMINHÃO BASCULANTE 18 M³ (UNIDADE: T). AF_07/2020</t>
  </si>
  <si>
    <t>4,57</t>
  </si>
  <si>
    <t>CARGA, MANOBRA E DESCARGA DE ÁGUA EM CAMINHÃO PIPA 6 M³. AF_07/2020</t>
  </si>
  <si>
    <t>CARGA, MANOBRA E DESCARGA DE ÁGUA EM CAMINHÃO PIPA 10 M³. AF_07/2020</t>
  </si>
  <si>
    <t>CARGA DE ÁGUA EM CAMINHÃO PIPA 6 M³. AF_07/2020</t>
  </si>
  <si>
    <t>CARGA DE ÁGUA EM CAMINHÃO PIPA 10 M³. AF_07/2020</t>
  </si>
  <si>
    <t>CARGA, MANOBRA E DESCARGA DE POSTE DE CONCRETO EM CAMINHÃO CARROCERIA COM GUINDAUTO (MUNCK) 11,7 TM. AF_07/2020</t>
  </si>
  <si>
    <t>CARGA, MANOBRA E DESCARGA DE PERFIL METÁLICO EM CAMINHÃO CARROCERIA COM GUINDAUTO (MUNCK) 11,7 TM. AF_07/2020</t>
  </si>
  <si>
    <t>CARGA, MANOBRA E DESCARGA DE TUBOS DE CONCRETO, DN MENOR OU IGUAL A 300 MM, EM CAMINHÃO CARROCERIA COM GUINDAUTO (MUNCK) 11,7 TM. AF_07/2020</t>
  </si>
  <si>
    <t>CARGA, MANOBRA E DESCARGA DE TUBOS DE CONCRETO, DN 400 MM, EM CAMINHÃO CARROCERIA COM GUINDAUTO (MUNCK) 11,7 TM. AF_07/2020</t>
  </si>
  <si>
    <t>CARGA, MANOBRA E DESCARGA DE TUBOS DE CONCRETO, DN 500 MM, EM CAMINHÃO CARROCERIA COM GUINDAUTO (MUNCK) 11,7 TM. AF_07/2020</t>
  </si>
  <si>
    <t>19,54</t>
  </si>
  <si>
    <t>CARGA, MANOBRA E DESCARGA DE TUBOS METÁLICOS, DN MENOR OU IGUAL A 150 MM, EM CAMINHÃO CARROCERIA COM GUINDAUTO (MUNCK) 11,7 TM. AF_07/2020</t>
  </si>
  <si>
    <t>CARGA, MANOBRA E DESCARGA DE TUBOS METÁLICOS, DN 200 MM, EM CAMINHÃO CARROCERIA COM GUINDAUTO (MUNCK) 11,7 TM. AF_07/2020</t>
  </si>
  <si>
    <t>CARGA, MANOBRA E DESCARGA DE TUBOS METÁLICOS, DN 250 MM, EM CAMINHÃO CARROCERIA COM GUINDAUTO (MUNCK) 11,7 TM. AF_07/2020</t>
  </si>
  <si>
    <t>CARGA, MANOBRA E DESCARGA DE TUBOS DE CONCRETO, DN 600 MM, EM CAMINHÃO CARROCERIA COM GUINDAUTO (MUNCK) 11,7 TM. AF_07/2020</t>
  </si>
  <si>
    <t>CARGA, MANOBRA E DESCARGA DE TUBOS DE CONCRETO, DN 700 MM, EM CAMINHÃO CARROCERIA COM GUINDAUTO (MUNCK) 11,7 TM. AF_07/2020</t>
  </si>
  <si>
    <t>CARGA, MANOBRA E DESCARGA DE TUBOS DE CONCRETO, DN 800 MM, EM CAMINHÃO CARROCERIA COM GUINDAUTO (MUNCK) 11,7 TM. AF_07/2020</t>
  </si>
  <si>
    <t>CARGA, MANOBRA E DESCARGA DE TUBOS DE CONCRETO, DN 900 MM, EM CAMINHÃO CARROCERIA COM GUINDAUTO (MUNCK) 11,7 TM. AF_07/2020</t>
  </si>
  <si>
    <t>12,44</t>
  </si>
  <si>
    <t>CARGA, MANOBRA E DESCARGA DE TUBOS DE CONCRETO, DN 1000 MM, EM CAMINHÃO CARROCERIA COM GUINDAUTO (MUNCK) 11,7 TM. AF_07/2020</t>
  </si>
  <si>
    <t>CARGA, MANOBRA E DESCARGA DE TUBOS DE CONCRETO, DN 1200 MM, EM CAMINHÃO CARROCERIA COM GUINDAUTO (MUNCK) 11,7 TM. AF_07/2020</t>
  </si>
  <si>
    <t>CARGA, MANOBRA E DESCARGA DE TUBOS METÁLICOS, DN 300 MM, EM CAMINHÃO CARROCERIA COM GUINDAUTO (MUNCK) 11,7 TM. AF_07/2020</t>
  </si>
  <si>
    <t>CARGA, MANOBRA E DESCARGA DE TUBOS METÁLICOS, DN 350 MM, EM CAMINHÃO CARROCERIA COM GUINDAUTO (MUNCK) 11,7 TM. AF_07/2020</t>
  </si>
  <si>
    <t>CARGA, MANOBRA E DESCARGA DE TUBOS METÁLICOS, DN 400 MM, EM CAMINHÃO CARROCERIA COM GUINDAUTO (MUNCK) 11,7 TM. AF_07/2020</t>
  </si>
  <si>
    <t>CARGA, MANOBRA E DESCARGA DE TUBOS METÁLICOS, DN 500 MM, EM CAMINHÃO CARROCERIA COM GUINDAUTO (MUNCK) 11,7 TM. AF_07/2020</t>
  </si>
  <si>
    <t>CARGA, MANOBRA E DESCARGA DE TUBOS METÁLICOS, DN 600 MM, EM CAMINHÃO CARROCERIA COM GUINDAUTO (MUNCK) 11,7 TM. AF_07/2020</t>
  </si>
  <si>
    <t>CARGA, MANOBRA E DESCARGA DE TUBOS METÁLICOS, DN 700 MM, EM CAMINHÃO CARROCERIA COM GUINDAUTO (MUNCK) 11,7 TM. AF_07/2020</t>
  </si>
  <si>
    <t>11,63</t>
  </si>
  <si>
    <t>CARGA, MANOBRA E DESCARGA DE TUBOS METÁLICOS, DN 800 MM, EM CAMINHÃO CARROCERIA COM GUINDAUTO (MUNCK) 11,7 TM. AF_07/2020</t>
  </si>
  <si>
    <t>CARGA, MANOBRA E DESCARGA DE TUBOS METÁLICOS, DN 900 MM, EM CAMINHÃO CARROCERIA COM GUINDAUTO (MUNCK) 11,7 TM. AF_07/2020</t>
  </si>
  <si>
    <t>CARGA, MANOBRA E DESCARGA DE TUBOS METÁLICOS, DN 1000 MM, EM CAMINHÃO CARROCERIA COM GUINDAUTO (MUNCK) 11,7 TM. AF_07/2020</t>
  </si>
  <si>
    <t>CARGA, MANOBRA E DESCARGA DE TUBOS METÁLICOS, DN 1200 MM, EM CAMINHÃO CARROCERIA COM GUINDAUTO (MUNCK) 11,7 TM. AF_07/2020</t>
  </si>
  <si>
    <t>6,41</t>
  </si>
  <si>
    <t>CARGA, MANOBRA E DESCARGA DE TUBOS PLÁSTICOS, DN 250 MM, EM CAMINHÃO CARROCERIA COM GUINDAUTO (MUNCK) 11,7 TM. AF_07/2020</t>
  </si>
  <si>
    <t>CARGA, MANOBRA E DESCARGA DE TUBOS PLÁSTICOS, DN 300 MM, EM CAMINHÃO CARROCERIA COM GUINDAUTO (MUNCK) 11,7 TM. AF_07/2020</t>
  </si>
  <si>
    <t>CARGA, MANOBRA E DESCARGA DE TUBOS PLÁSTICOS, DN 400 MM, EM CAMINHÃO CARROCERIA COM GUINDAUTO (MUNCK) 11,7 TM. AF_07/20</t>
  </si>
  <si>
    <t>20,58</t>
  </si>
  <si>
    <t>CARGA, MANOBRA E DESCARGA DE TUBOS PLÁSTICOS, DN 500 MM, EM CAMINHÃO CARROCERIA COM GUINDAUTO (MUNCK) 11,7 TM. AF_07/2020</t>
  </si>
  <si>
    <t>21,36</t>
  </si>
  <si>
    <t>CARGA, MANOBRA E DESCARGA DE TUBOS PLÁSTICOS, DN 600 MM, EM CAMINHÃO CARROCERIA COM GUINDAUTO (MUNCK) 11,7 TM. AF_07/2020</t>
  </si>
  <si>
    <t>CARGA, MANOBRA E DESCARGA DE TUBOS PLÁSTICOS, DN 750 MM, EM CAMINHÃO CARROCERIA COM GUINDAUTO (MUNCK) 11,7 TM. AF_07/2020</t>
  </si>
  <si>
    <t>CARGA, MANOBRA E DESCARGA DE TUBOS PLÁSTICOS, DN 900 MM, EM CAMINHÃO CARROCERIA COM GUINDAUTO (MUNCK) 11,7 TM. AF_07/2020</t>
  </si>
  <si>
    <t>CARGA, MANOBRA E DESCARGA DE TUBOS PLÁSTICOS, DN 1000 MM, EM CAMINHÃO CARROCERIA COM GUINDAUTO (MUNCK) 11,7 TM. AF_07/2020</t>
  </si>
  <si>
    <t>CARGA, MANOBRA E DESCARGA DE TUBOS PLÁSTICOS, DN 1200 MM, EM CAMINHÃO CARROCERIA COM GUINDAUTO (MUNCK) 11,7 TM. AF_07/2020</t>
  </si>
  <si>
    <t>RECOMPOSIÇÃO PARCIAL DE ARAME FARPADO Nº 14 CLASSE 250, FIXADO EM CERCA COM MOURÕES DE CONCRETO - FORNECIMENTO E INSTALAÇÃO. AF_05/2020</t>
  </si>
  <si>
    <t>CERCA COM MOURÕES DE CONCRETO, RETO, H=3,00 M, ESPAÇAMENTO DE 2,5 M, CRAVADOS 0,5 M, COM 4 FIOS DE ARAME FARPADO Nº 14 CLASSE 250 -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</si>
  <si>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</si>
  <si>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MISTO - FORNECIMENTO E INSTALAÇÃO. AF_05/2020</t>
  </si>
  <si>
    <t>CERCA COM MOURÕES DE CONCRETO, RETO, H=2,30 M, ESPAÇAMENTO DE 2,5 M, CRAVADOS 0,5 M, COM 4 FIOS DE ARAME FARPADO Nº 14 CLASSE 250 -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</si>
  <si>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</si>
  <si>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MISTO - FORNECIMENTO E INSTALAÇÃO. AF_05/2020</t>
  </si>
  <si>
    <t>CERCA COM MOURÕES DE CONCRETO, SEÇÃO "T" PONTA INCLINADA, 10X10 CM, ESPAÇAMENTO DE 2,5 M, CRAVADOS 0,5 M, COM 11 FIOS DE ARAME FARPADO Nº 14 -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</si>
  <si>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</si>
  <si>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10X10CM, ESPAÇAMENTO DE 2,5M, CRAVADOS 0,5M, COM 11 FIOS DE ARAME MISTO - FORNECIMENTO E INSTALAÇÃO. AF_05/2020</t>
  </si>
  <si>
    <t>CERCA COM MOURÕES DE MADEIRA, 7,5X7,5 CM, ESPAÇAMENTO DE 2,5 M, ALTURA LIVRE DE 2 M, CRAVADOS 0,5 M, COM 4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</si>
  <si>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</si>
  <si>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ROLIÇA, DIÂMETRO 11 CM, ESPAÇAMENTO DE 2,5 M, ALTURA LIVRE DE 1,7 M, CRAVADOS 0,5 M, COM 5 FIOS DE ARAME FARPADO Nº 14 CLASSE 250 - FORNECIMENTO E INSTALAÇÃO. AF_05/2020</t>
  </si>
  <si>
    <t>27,60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</si>
  <si>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</si>
  <si>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MISTO - FORNECIMENTO E INSTALAÇÃO. AF_05/2020</t>
  </si>
  <si>
    <t>PORTÃO COM MOURÕES DE MADEIRA ROLIÇA, DIÂMETRO 11 CM, COM 5 FIOS DE ARAME FARPADO Nº 14 CLASSE 250, SEM DOBRADIÇAS - FORNECIMENTO E INSTALAÇÃO. AF_05/2020</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</si>
  <si>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</si>
  <si>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</si>
  <si>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</si>
  <si>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</si>
  <si>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</si>
  <si>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1,31</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</si>
  <si>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</si>
  <si>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</si>
  <si>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</si>
  <si>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</si>
  <si>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</si>
  <si>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</si>
  <si>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8,60</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</si>
  <si>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</si>
  <si>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</si>
  <si>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</si>
  <si>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</si>
  <si>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</si>
  <si>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</si>
  <si>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</si>
  <si>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</si>
  <si>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169,97</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</si>
  <si>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</si>
  <si>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</si>
  <si>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</si>
  <si>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</si>
  <si>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</si>
  <si>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12,78</t>
  </si>
  <si>
    <t>ENCARGOS COMPLEMENTARES REFERENCIAL</t>
  </si>
  <si>
    <t>AJUDANTE DE CARPINTEIRO COM ENCARGOS COMPLEMENTARES</t>
  </si>
  <si>
    <t>AJUDANTE DE ESTRUTURA METÁLICA COM ENCARGOS COMPLEMENTARES</t>
  </si>
  <si>
    <t>AJUDANTE DE OPERAÇÃO EM GERAL COM ENCARGOS COMPLEMENTARES</t>
  </si>
  <si>
    <t>AJUDANTE DE PEDREIRO COM ENCARGOS COMPLEMENTARES</t>
  </si>
  <si>
    <t>13,39</t>
  </si>
  <si>
    <t>AJUDANTE ESPECIALIZADO COM ENCARGOS COMPLEMENTARES</t>
  </si>
  <si>
    <t>16,12</t>
  </si>
  <si>
    <t>ARMADOR COM ENCARGOS COMPLEMENTARES</t>
  </si>
  <si>
    <t>16,69</t>
  </si>
  <si>
    <t>ASSENTADOR DE TUBOS COM ENCARGOS COMPLEMENTARES</t>
  </si>
  <si>
    <t>13,75</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</si>
  <si>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</si>
  <si>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</si>
  <si>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</si>
  <si>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</si>
  <si>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</si>
  <si>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</si>
  <si>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14,00</t>
  </si>
  <si>
    <t>AUXILIAR DE TOPÓGRAFO COM ENCARGOS COMPLEMENTARES</t>
  </si>
  <si>
    <t>AUXILIAR TÉCNICO DE ENGENHARIA COM ENCARGOS COMPLEMENTARES</t>
  </si>
  <si>
    <t>21,45</t>
  </si>
  <si>
    <t>AZULEJISTA OU LADRILHISTA COM ENCARGOS COMPLEMENTARES</t>
  </si>
  <si>
    <t>BLASTER, DINAMITADOR OU CABO DE FOGO COM ENCARGOS COMPLEMENTARES</t>
  </si>
  <si>
    <t>CADASTRISTA DE REDES DE AGUA E ESGOTO COM ENCARGOS COMPLEMENTARES</t>
  </si>
  <si>
    <t>CALCETEIRO COM ENCARGOS COMPLEMENTARES</t>
  </si>
  <si>
    <t>16,54</t>
  </si>
  <si>
    <t>CARPINTEIRO DE ESQUADRIA COM ENCARGOS COMPLEMENTARES</t>
  </si>
  <si>
    <t>17,79</t>
  </si>
  <si>
    <t>CARPINTEIRO DE FORMAS COM ENCARGOS COMPLEMENTARES</t>
  </si>
  <si>
    <t>CAVOUQUEIRO OU OPERADOR PERFURATRIZ/ROMPEDOR COM ENCARGOS COMPLEMENTARES</t>
  </si>
  <si>
    <t>10,57</t>
  </si>
  <si>
    <t>ELETRICISTA COM ENCARGOS COMPLEMENTARES</t>
  </si>
  <si>
    <t>17,38</t>
  </si>
  <si>
    <t>ELETRICISTA INDUSTRIAL COM ENCARGOS COMPLEMENTARES</t>
  </si>
  <si>
    <t>ELETROTÉCNICO COM ENCARGOS COMPLEMENTARES</t>
  </si>
  <si>
    <t>ENCANADOR OU BOMBEIRO HIDRÁULICO COM ENCARGOS COMPLEMENTARES</t>
  </si>
  <si>
    <t>GESSEIRO COM ENCARGOS COMPLEMENTARES</t>
  </si>
  <si>
    <t>IMPERMEABILIZADOR COM ENCARGOS COMPLEMENTARES</t>
  </si>
  <si>
    <t>17,54</t>
  </si>
  <si>
    <t>MACARIQUEIRO COM ENCARGOS COMPLEMENTARES</t>
  </si>
  <si>
    <t>MARCENEIRO COM ENCARGOS COMPLEMENTARES</t>
  </si>
  <si>
    <t>MARMORISTA/GRANITEIRO COM ENCARGOS COMPLEMENTARES</t>
  </si>
  <si>
    <t>16,99</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</si>
  <si>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</si>
  <si>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</si>
  <si>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</si>
  <si>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</si>
  <si>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</si>
  <si>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</si>
  <si>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13,10</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</si>
  <si>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</si>
  <si>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</si>
  <si>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</si>
  <si>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</si>
  <si>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</si>
  <si>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</si>
  <si>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</si>
  <si>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</si>
  <si>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</si>
  <si>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15,37</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</si>
  <si>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</si>
  <si>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</si>
  <si>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</si>
  <si>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</si>
  <si>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</si>
  <si>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14,43</t>
  </si>
  <si>
    <t>OPERADOR DE MOTONIVELADORA COM ENCARGOS COMPLEMENTARES</t>
  </si>
  <si>
    <t>17,06</t>
  </si>
  <si>
    <t>OPERADOR DE PÁ CARREGADEIRA COM ENCARGOS COMPLEMENTARES</t>
  </si>
  <si>
    <t>OPERADOR DE PAVIMENTADORA COM ENCARGOS COMPLEMENTARES</t>
  </si>
  <si>
    <t>14,82</t>
  </si>
  <si>
    <t>OPERADOR DE ROLO COMPACTADOR COM ENCARGOS COMPLEMENTARES</t>
  </si>
  <si>
    <t>OPERADOR DE USINA DE ASFALTO, DE SOLOS OU DE CONCRETO COM ENCARGOS COMPLEMENTARES</t>
  </si>
  <si>
    <t>OPERADOR JATO DE AREIA OU JATISTA COM ENCARGOS COMPLEMENTARES</t>
  </si>
  <si>
    <t>14,06</t>
  </si>
  <si>
    <t>OPERADOR PARA BATE ESTACAS COM ENCARGOS COMPLEMENTARES</t>
  </si>
  <si>
    <t>PASTILHEIRO COM ENCARGOS COMPLEMENTARES</t>
  </si>
  <si>
    <t>PEDREIRO COM ENCARGOS COMPLEMENTARES</t>
  </si>
  <si>
    <t>16,78</t>
  </si>
  <si>
    <t>PINTOR COM ENCARGOS COMPLEMENTARES</t>
  </si>
  <si>
    <t>PINTOR DE LETREIROS COM ENCARGOS COMPLEMENTARES</t>
  </si>
  <si>
    <t>PINTOR PARA TINTA EPÓXI COM ENCARGOS COMPLEMENTARES</t>
  </si>
  <si>
    <t>18,75</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</si>
  <si>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</si>
  <si>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</si>
  <si>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</si>
  <si>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</si>
  <si>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</si>
  <si>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</si>
  <si>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</si>
  <si>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</si>
  <si>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19,72</t>
  </si>
  <si>
    <t>TÉCNICO DE SONDAGEM COM ENCARGOS COMPLEMENTARES</t>
  </si>
  <si>
    <t>17,76</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</si>
  <si>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</si>
  <si>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</si>
  <si>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</si>
  <si>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</si>
  <si>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</si>
  <si>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</si>
  <si>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16,20</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</si>
  <si>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</si>
  <si>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</si>
  <si>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</si>
  <si>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</si>
  <si>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</si>
  <si>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</si>
  <si>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</si>
  <si>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</si>
  <si>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11,55</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</si>
  <si>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</si>
  <si>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</si>
  <si>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</si>
  <si>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</si>
  <si>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</si>
  <si>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</si>
  <si>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</si>
  <si>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</si>
  <si>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</si>
  <si>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77,52</t>
  </si>
  <si>
    <t>ENGENHEIRO SANITARISTA COM ENCARGOS COMPLEMENTARES</t>
  </si>
  <si>
    <t>75,23</t>
  </si>
  <si>
    <t>MOTORISTA DE CAMINHAO COM ENCARGOS COMPLEMENTARES</t>
  </si>
  <si>
    <t>MES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</si>
  <si>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</si>
  <si>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</si>
  <si>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</si>
  <si>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</si>
  <si>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</si>
  <si>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</si>
  <si>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</si>
  <si>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</si>
  <si>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</si>
  <si>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</si>
  <si>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</si>
  <si>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</si>
  <si>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</si>
  <si>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</si>
  <si>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</si>
  <si>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</si>
  <si>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</si>
  <si>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</si>
  <si>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</si>
  <si>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</si>
  <si>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</si>
  <si>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</si>
  <si>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</si>
  <si>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</si>
  <si>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</si>
  <si>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</si>
  <si>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</si>
  <si>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</si>
  <si>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</si>
  <si>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</si>
  <si>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</si>
  <si>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</si>
  <si>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</si>
  <si>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</si>
  <si>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</si>
  <si>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</si>
  <si>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</si>
  <si>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</si>
  <si>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</si>
  <si>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</si>
  <si>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</si>
  <si>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</si>
  <si>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</si>
  <si>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</si>
  <si>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</si>
  <si>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</si>
  <si>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</si>
  <si>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</si>
  <si>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</si>
  <si>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</si>
  <si>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</si>
  <si>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</si>
  <si>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</si>
  <si>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</si>
  <si>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</si>
  <si>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</si>
  <si>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</si>
  <si>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</si>
  <si>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</si>
  <si>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</si>
  <si>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</si>
  <si>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</si>
  <si>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</si>
  <si>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</si>
  <si>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</si>
  <si>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</si>
  <si>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</si>
  <si>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</si>
  <si>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</si>
  <si>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</si>
  <si>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</si>
  <si>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</si>
  <si>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</si>
  <si>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</si>
  <si>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</si>
  <si>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</si>
  <si>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</si>
  <si>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</si>
  <si>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</si>
  <si>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</si>
  <si>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</si>
  <si>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</si>
  <si>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</si>
  <si>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</si>
  <si>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</si>
  <si>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</si>
  <si>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</si>
  <si>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</si>
  <si>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</si>
  <si>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</si>
  <si>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</si>
  <si>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</si>
  <si>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</si>
  <si>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</si>
  <si>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</si>
  <si>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0,82</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</si>
  <si>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</si>
  <si>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</si>
  <si>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</si>
  <si>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</si>
  <si>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</si>
  <si>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</si>
  <si>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</si>
  <si>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</si>
  <si>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7,19</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</si>
  <si>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</si>
  <si>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</si>
  <si>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</si>
  <si>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</si>
  <si>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</si>
  <si>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</si>
  <si>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</si>
  <si>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</si>
  <si>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</si>
  <si>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</si>
  <si>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</si>
  <si>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</si>
  <si>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</si>
  <si>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</si>
  <si>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CURSO DE CAPACITAÇÃO PARA VIGIA DIURNO (ENCARGOS COMPLEMENTARES) - HORISTA</t>
  </si>
  <si>
    <t>VIGIA DIURNO COM ENCARGOS COMPLEMENTARES</t>
  </si>
  <si>
    <t>CURSO DE CAPACITAÇÃO PARA AUXILIAR DE ALMOXARIFE (ENCARGOS COMPLEMENTARES) - HORISTA</t>
  </si>
  <si>
    <t>CURSO DE CAPACITAÇÃO PARA AJUDANTE DE PINTOR (ENCARGOS COMPLEMENTARES) - HORISTA</t>
  </si>
  <si>
    <t>CURSO DE CAPACITAÇÃO PARA COORDENADOR/GERENTE DE OBRA (ENCARGOS COMPLEMENTARES) - HORISTA</t>
  </si>
  <si>
    <t>CURSO DE CAPACITAÇÃO PARA AUXILIAR DE AZULEJISTA (ENCARGOS COMPLEMENTARES) - HORISTA</t>
  </si>
  <si>
    <t>CURSO DE CAPACITAÇÃO PARA ARQUITETO PAISAGISTA (ENCARGOS COMPLEMENTARES) - HORISTA</t>
  </si>
  <si>
    <t>CURSO DE CAPACITAÇÃO PARA MONTADOR DE ELETROELETRONICOS (ENCARGOS COMPLEMENTARES) - HORISTA</t>
  </si>
  <si>
    <t>CURSO DE CAPACITAÇÃO PARA ENGENHEIRO CIVIL JUNIOR (ENCARGOS COMPLEMENTARES) - HORISTA</t>
  </si>
  <si>
    <t>CURSO DE CAPACITAÇÃO PARA ENGENHEIRO CIVIL PLENO (ENCARGOS COMPLEMENTARES) - HORISTA</t>
  </si>
  <si>
    <t>0,73</t>
  </si>
  <si>
    <t>CURSO DE CAPACITAÇÃO PARA MECÂNICO DE REFRIGERAÇÃO (ENCARGOS COMPLEMENTARES) - HORISTA</t>
  </si>
  <si>
    <t>CURSO DE CAPACITAÇÃO PARA TÉCNICO EM SEGURANÇA DO TRABALHO (ENCARGOS COMPLEMENTARES) - HORISTA</t>
  </si>
  <si>
    <t>AUXILIAR DE ALMOXARIFE COM ENCARGOS COMPLEMENTARES</t>
  </si>
  <si>
    <t>11,04</t>
  </si>
  <si>
    <t>AJUDANTE DE PINTOR COM ENCARGOS COMPLEMENTARES</t>
  </si>
  <si>
    <t>COORDENADOR/GERENTE DE OBRA COM ENCARGOS COMPLEMENTARES</t>
  </si>
  <si>
    <t>AUXILIAR DE AZULEJISTA COM ENCARGOS COMPLEMENTARES</t>
  </si>
  <si>
    <t>ARQUITETO PAISAGISTA COM ENCARGOS COMPLEMENTARES</t>
  </si>
  <si>
    <t>ENGENHEIRO CIVIL JUNIOR COM ENCARGOS COMPLEMENTARES</t>
  </si>
  <si>
    <t>ENGENHEIRO CIVIL PLENO COM ENCARGOS COMPLEMENTARES</t>
  </si>
  <si>
    <t>MONTADOR DE ELETROELETRÔNICOS COM ENCARGOS COMPLEMENTARES</t>
  </si>
  <si>
    <t>17,00</t>
  </si>
  <si>
    <t>MECÂNICO DE REFRIGERAÇÃO COM ENCARGOS COMPLEMENTARES</t>
  </si>
  <si>
    <t>TÉCNICO EM SEGURANÇA DO TRABALHO COM ENCARGOS COMPLEMENTARES</t>
  </si>
  <si>
    <t>CURSO DE CAPACITAÇÃO PARA AUXILIAR DE ALMOXARIFE (ENCARGOS COMPLEMENTARES) - MENSALISTA</t>
  </si>
  <si>
    <t>CURSO DE CAPACITAÇÃO PARA COORDENADOR/GERENTE DE OBRA (ENCARGOS COMPLEMENTARES) - MENSALISTA</t>
  </si>
  <si>
    <t>56,83</t>
  </si>
  <si>
    <t>CURSO DE CAPACITAÇÃO PARA ARQUITETO PAISAGISTA (ENCARGOS COMPLEMENTARES) - MENSALISTA</t>
  </si>
  <si>
    <t>CURSO DE CAPACITAÇÃO PARA ENGENHEIRO CIVIL JUNIOR (ENCARGOS COMPLEMENTARES) - MENSALISTA</t>
  </si>
  <si>
    <t>CURSO DE CAPACITAÇÃO PARA ENGENHEIRO CIVIL PLENO (ENCARGOS COMPLEMENTARES) - MENSALISTA</t>
  </si>
  <si>
    <t>CURSO DE CAPACITAÇÃO PARA TÉCNICO EM SEGURANÇA DO TRABALHO (ENCARGOS COMPLEMENTARES) - MENSALISTA</t>
  </si>
  <si>
    <t>COORDENADOR / GERENTE DE OBRA COM ENCARGOS COMPLEMENTARES</t>
  </si>
  <si>
    <t>TECNICO DE EDIFICACOES COM ENCARGOS COMPLEMENTARES</t>
  </si>
  <si>
    <t>13,12</t>
  </si>
  <si>
    <t>CURSO DE CAPACITAÇÃO PARA TECNICO DE EDIFICACOES (ENCARGOS COMPLEMENTARES) - HORISTA</t>
  </si>
  <si>
    <t>CURSO DE CAPACITAÇÃO PARA TECNICO DE EDIFICACOES (ENCARGOS COMPLEMENTARES) - MENSALISTA</t>
  </si>
  <si>
    <t>CURSO DE CAPACITAÇÃO PARA ENGENHEIRO CIVIL SENIOR (ENCARGOS COMPLEMENTARES) - HORISTA</t>
  </si>
  <si>
    <t>CURSO DE CAPACITAÇÃO PARA ENGENHEIRO SANITARISTA (ENCARGOS COMPLEMENTARES) - HORISTA</t>
  </si>
  <si>
    <t>CURSO DE CAPACITAÇÃO PARA AJUDANTE DE ARMADOR (ENCARGOS COMPLEMENTARES) - MENSALISTA</t>
  </si>
  <si>
    <t>9,95</t>
  </si>
  <si>
    <t>CURSO DE CAPACITAÇÃO PARA AJUDANTE DE ELETRICISTA (ENCARGOS COMPLEMENTARES) - MENSALISTA</t>
  </si>
  <si>
    <t>CURSO DE CAPACITAÇÃO PARA AJUDANTE DE ESTRUTURAS METÁLICAS(ENCARGOS COMPLEMENTARES) - MENSALISTA</t>
  </si>
  <si>
    <t>CURSO DE CAPACITAÇÃO PARA AJUDANTE DE OPERAÇÃO EM GERAL (ENCARGOS COMPLEMENTARES) - MENSALISTA</t>
  </si>
  <si>
    <t>CURSO DE CAPACITAÇÃO PARA AJUDANTE DE PINTOR (ENCARGOS COMPLEMENTARES) - MENSALISTA</t>
  </si>
  <si>
    <t>CURSO DE CAPACITAÇÃO PARA AJUDANTE DE SERRALHEIRO (ENCARGOS COMPLEMENTARES) - MENSALISTA</t>
  </si>
  <si>
    <t>CURSO DE CAPACITAÇÃO PARA AJUDANTE ESPECIALIZADO (ENCARGOS COMPLEMENTARES) - MENSALISTA</t>
  </si>
  <si>
    <t>CURSO DE CAPACITAÇÃO PARA ARMADOR (ENCARGOS COMPLEMENTARES) - MENSALISTA</t>
  </si>
  <si>
    <t>14,26</t>
  </si>
  <si>
    <t>CURSO DE CAPACITAÇÃO PARA ASSENTADOR DE MANILHA (ENCARGOS COMPLEMENTARES) - MENSALISTA</t>
  </si>
  <si>
    <t>CURSO DE CAPACITAÇÃO PARA AUXILIAR DE AZULEJISTA (ENCARGOS COMPLEMENTARES) - MENSALISTA</t>
  </si>
  <si>
    <t>CURSO DE CAPACITAÇÃO PARA AUXILIAR DE ENCANADOR OU BOMBEIRO HIDRÁULICO (ENCARGOS COMPLEMENTARES) - MENSALISTA</t>
  </si>
  <si>
    <t>CURSO DE CAPACITAÇÃO PARA AUXILIAR DE LABORATORISTA (ENCARGOS COMPLEMENTARES) - MENSALISTA</t>
  </si>
  <si>
    <t>14,29</t>
  </si>
  <si>
    <t>CURSO DE CAPACITAÇÃO PARA AUXILIAR DE MECANICO (ENCARGOS COMPLEMENTARES) - MENSALISTA</t>
  </si>
  <si>
    <t>CURSO DE CAPACITAÇÃO PARA AUXILIAR DE PEDREIRO (ENCARGOS COMPLEMENTARES) - MENSALISTA</t>
  </si>
  <si>
    <t>CURSO DE CAPACITAÇÃO PARA AUXILIAR DE SERVIÇOS GERAIS (ENCARGOS COMPLEMENTARES) - MENSALISTA</t>
  </si>
  <si>
    <t>CURSO DE CAPACITAÇÃO PARA AUXILIAR DE TOPÓGRAFO (ENCARGOS COMPLEMENTARES) - MENSALISTA</t>
  </si>
  <si>
    <t>CURSO DE CAPACITAÇÃO PARA AUXILIAR TÉCNICO DE ENGENHARIA (ENCARGOS COMPLEMENTARES) - MENSALISTA</t>
  </si>
  <si>
    <t>16,45</t>
  </si>
  <si>
    <t>CURSO DE CAPACITAÇÃO PARA MONTADOR DE ELETROELETRONICOS(ENCARGOS COMPLEMENTARES) - MENSALISTA</t>
  </si>
  <si>
    <t>CURSO DE CAPACITAÇÃO PARA AZULEJISTA OU LADRILHISTA (ENCARGOS COMPLEMENTARES) - MENSALISTA</t>
  </si>
  <si>
    <t>CURSO DE CAPACITAÇÃO PARA BLASTER, DINAMITADOR OU CABO DE FORÇA (ENCARGOS COMPLEMENTARES) - MENSALISTA</t>
  </si>
  <si>
    <t>15,26</t>
  </si>
  <si>
    <t>22,34</t>
  </si>
  <si>
    <t>CURSO DE CAPACITAÇÃO PARA CALCETEIRO (ENCARGOS COMPLEMENTARES) - MENSALISTA</t>
  </si>
  <si>
    <t>CURSO DE CAPACITAÇÃO PARA MONTADOR DE ESTRUTURAS METALICAS (ENCARGOS COMPLEMENTARES) - MENSALISTA</t>
  </si>
  <si>
    <t>9,77</t>
  </si>
  <si>
    <t>CURSO DE CAPACITAÇÃO PARA CARPINTEIRO AUXILIAR (ENCARGOS COMPLEMENTARES) - MENSALISTA</t>
  </si>
  <si>
    <t>14,45</t>
  </si>
  <si>
    <t>CURSO DE CAPACITAÇÃO PARA CARPINTEIRO DE ESQUADRIAS (ENCARGOS COMPLEMENTARES) - MENSALISTA</t>
  </si>
  <si>
    <t>20,02</t>
  </si>
  <si>
    <t>CURSO DE CAPACITAÇÃO PARA CARPINTEIRO DE FORMAS (ENCARGOS COMPLEMENTARES) - MENSALISTA</t>
  </si>
  <si>
    <t>CURSO DE CAPACITAÇÃO PARA CAVOUQUEIRO OU OPERADOR DE PERFURATRIZ (ENCARGOS COMPLEMENTARES) - MENSALISTA</t>
  </si>
  <si>
    <t>CURSO DE CAPACITAÇÃO PARA ELETRICISTA (ENCARGOS COMPLEMENTARES) - MENSALISTA</t>
  </si>
  <si>
    <t>CURSO DE CAPACITAÇÃO PARA ELETRICISTA DE MANUTENÇÃO INDUSTRIAL (ENCARGOS COMPLEMENTARES) - MENSALISTA</t>
  </si>
  <si>
    <t>CURSO DE CAPACITAÇÃO PARA ELETROTÉCNICO (ENCARGOS COMPLEMENTARES) - MENSALISTA</t>
  </si>
  <si>
    <t>CURSO DE CAPACITAÇÃO PARA ENCANADOR OU BOMBEIRO HIDRÁULICO (ENCARGOS COMPLEMENTARES) - MENSALISTA</t>
  </si>
  <si>
    <t>CURSO DE CAPACITAÇÃO PARA ENGENHEIRO CIVIL SENIOR (ENCARGOS COMPLEMENTARES) - MENSALISTA</t>
  </si>
  <si>
    <t>CURSO DE CAPACITAÇÃO PARA ENGENHEIRO ELETRICISTA (ENCARGOS COMPLEMENTARES) - MENSALISTA</t>
  </si>
  <si>
    <t>CURSO DE CAPACITAÇÃO PARA ENGENHEIRO SANITARISTA (ENCARGOS COMPLEMENTARES) - MENSALISTA</t>
  </si>
  <si>
    <t>CURSO DE CAPACITAÇÃO PARA MONTADOR DE MAQUINAS (ENCARGOS COMPLEMENTARES) - MENSALISTA</t>
  </si>
  <si>
    <t>14,96</t>
  </si>
  <si>
    <t>CURSO DE CAPACITAÇÃO PARA GESSEIRO (ENCARGOS COMPLEMENTARES) - MENSALISTA</t>
  </si>
  <si>
    <t>CURSO DE CAPACITAÇÃO PARA IMPERMEABILIZADOR (ENCARGOS COMPLEMENTARES) - MENSALISTA</t>
  </si>
  <si>
    <t>CURSO DE CAPACITAÇÃO PARA MOTORISTA DE CAMINHAO-BASCULANTE (ENCARGOS COMPLEMENTARES) - MENSALISTA</t>
  </si>
  <si>
    <t>CURSO DE CAPACITAÇÃO PARA INSTALADOR DE TUBULAÇÕES (ENCARGOS COMPLEMENTARES) - MENSALISTA</t>
  </si>
  <si>
    <t>CURSO DE CAPACITAÇÃO PARA JARDINEIRO (ENCARGOS COMPLEMENTARES) - MENSALISTA</t>
  </si>
  <si>
    <t>6,13</t>
  </si>
  <si>
    <t>CURSO DE CAPACITAÇÃO PARA LEITURISTA OU CADASTRISTA DE REDES DE ÁGUA (ENCARGOS COMPLEMENTARES) - MENSALISTA</t>
  </si>
  <si>
    <t>CURSO DE CAPACITAÇÃO PARA MOTORISTA DE CAMINHAO-CARRETA (ENCARGOS COMPLEMENTARES) - MENSALISTA</t>
  </si>
  <si>
    <t>6,73</t>
  </si>
  <si>
    <t>CURSO DE CAPACITAÇÃO PARA MAÇARIQUEIRO (ENCARGOS COMPLEMENTARES) - MENSALISTA</t>
  </si>
  <si>
    <t>CURSO DE CAPACITAÇÃO PARA MARCENEIRO (ENCARGOS COMPLEMENTARES) - MENSALISTA</t>
  </si>
  <si>
    <t>CURSO DE CAPACITAÇÃO PARA MARMORISTA / GRANITEIRO (ENCARGOS COMPLEMENTARES) - MENSALISTA</t>
  </si>
  <si>
    <t>CURSO DE CAPACITAÇÃO PARA MOTORISTA DE CARRO DE PASSEIO (ENCARGOS COMPLEMENTARES) - MENSALISTA</t>
  </si>
  <si>
    <t>4,67</t>
  </si>
  <si>
    <t>CURSO DE CAPACITAÇÃO PARA MECÂNICO DE EQUIPAMENTOS PESADOS (ENCARGOS COMPLEMENTARES) - MENSALISTA</t>
  </si>
  <si>
    <t>CURSO DE CAPACITAÇÃO PARA MECÂNICO DE REFRIGERAÇÃO (ENCARGOS COMPLEMENTARES) - MENSALISTA</t>
  </si>
  <si>
    <t>CURSO DE CAPACITAÇÃO PARA MOTORISTA DE ONIBUS / MICRO-ONIBUS (ENCARGOS COMPLEMENTARES) - MENSALISTA</t>
  </si>
  <si>
    <t>CURSO DE CAPACITAÇÃO PARA MOTORISTA OPERADOR DE CAMINHAO COM MUNCK (ENCARGOS COMPLEMENTARES) - MENSALISTA</t>
  </si>
  <si>
    <t>CURSO DE CAPACITAÇÃO PARA NIVELADOR (ENCARGOS COMPLEMENTARES) - MENSALISTA</t>
  </si>
  <si>
    <t>CURSO DE CAPACITAÇÃO PARA OPERADOR DE BATE-ESTACAS (ENCARGOS COMPLEMENTARES) - MENSALISTA</t>
  </si>
  <si>
    <t>8,71</t>
  </si>
  <si>
    <t>CURSO DE CAPACITAÇÃO PARA OPERADOR DE BETONEIRA (ENCARGOS COMPLEMENTARES) - MENSALISTA</t>
  </si>
  <si>
    <t>CURSO DE CAPACITAÇÃO PARA OPERADOR DE BETONEIRA ESTACIONARIA / MISTURADOR (ENCARGOS COMPLEMENTARES) - MENSALISTA</t>
  </si>
  <si>
    <t>CURSO DE CAPACITAÇÃO PARA OPERADOR DE COMPRESSOR DE AR OU COMPRESSORISTA (ENCARGOS COMPLEMENTARES) - MENSALISTA</t>
  </si>
  <si>
    <t>CURSO DE CAPACITAÇÃO PARA OPERADOR DE DEMARCADORA DE FAIXAS DE TRAFEGO (ENCARGOS COMPLEMENTARES) - MENSALISTA</t>
  </si>
  <si>
    <t>9,19</t>
  </si>
  <si>
    <t>CURSO DE CAPACITAÇÃO PARA OPERADOR DE ESCAVADEIRA (ENCARGOS COMPLEMENTARES) - MENSALISTA</t>
  </si>
  <si>
    <t>CURSO DE CAPACITAÇÃO PARA OPERADOR DE GUINCHO OU GUINCHEIRO (ENCARGOS COMPLEMENTARES) - MENSALISTA</t>
  </si>
  <si>
    <t>CURSO DE CAPACITAÇÃO PARA OPERADOR DE GUINDASTE (ENCARGOS COMPLEMENTARES) - MENSALISTA</t>
  </si>
  <si>
    <t>CURSO DE CAPACITAÇÃO PARA OPERADOR DE JATO ABRASIVO OU JATISTA (ENCARGOS COMPLEMENTARES) - MENSALISTA</t>
  </si>
  <si>
    <t>CURSO DE CAPACITAÇÃO PARA OPERADOR DE MAQUINAS E TRATORES DIVERSOS (ENCARGOS COMPLEMENTARES) - MENSALISTA</t>
  </si>
  <si>
    <t>CURSO DE CAPACITAÇÃO PARA OPERADOR DE MARTELETE OU MARTELETEIRO (ENCARGOS COMPLEMENTARES) - MENSALISTA</t>
  </si>
  <si>
    <t>CURSO DE CAPACITAÇÃO PARA OPERADOR DE MOTO SCRAPER (ENCARGOS COMPLEMENTARES) - MENSALISTA</t>
  </si>
  <si>
    <t>CURSO DE CAPACITAÇÃO PARA OPERADOR DE MOTONIVELADORA (ENCARGOS COMPLEMENTARES) - MENSALISTA</t>
  </si>
  <si>
    <t>CURSO DE CAPACITAÇÃO PARA OPERADOR DE PA CARREGADEIRA (ENCARGOS COMPLEMENTARES) - MENSALISTA</t>
  </si>
  <si>
    <t>CURSO DE CAPACITAÇÃO PARA OPERADOR DE PAVIMENTADORA / MESA VIBROACABADORA (ENCARGOS COMPLEMENTARES) - MENSALISTA</t>
  </si>
  <si>
    <t>CURSO DE CAPACITAÇÃO PARA OPERADOR DE ROLO COMPACTADOR (ENCARGOS COMPLEMENTARES) - MENSALISTA</t>
  </si>
  <si>
    <t>7,67</t>
  </si>
  <si>
    <t>CURSO DE CAPACITAÇÃO PARA OPERADOR DE TRATOR - EXCLUSIVE AGROPECUARIA (ENCARGOS COMPLEMENTARES) - MENSALISTA</t>
  </si>
  <si>
    <t>CURSO DE CAPACITAÇÃO PARA OPERADOR DE USINA DE ASFALTO, DE SOLOS OU DE CONCRETO (ENCARGOS COMPLEMENTARES) - MENSALISTA</t>
  </si>
  <si>
    <t>CURSO DE CAPACITAÇÃO PARA PASTILHEIRO (ENCARGOS COMPLEMENTARES) - MENSALISTA</t>
  </si>
  <si>
    <t>CURSO DE CAPACITAÇÃO PARA PEDREIRO (ENCARGOS COMPLEMENTARES) - MENSALISTA</t>
  </si>
  <si>
    <t>CURSO DE CAPACITAÇÃO PARA PINTOR (ENCARGOS COMPLEMENTARES) - MENSALISTA</t>
  </si>
  <si>
    <t>CURSO DE CAPACITAÇÃO PARA PINTOR DE LETREIROS (ENCARGOS COMPLEMENTARES) - MENSALISTA</t>
  </si>
  <si>
    <t>21,14</t>
  </si>
  <si>
    <t>CURSO DE CAPACITAÇÃO PARA PINTOR PARA TINTA EPOXI (ENCARGOS COMPLEMENTARES) - MENSALISTA</t>
  </si>
  <si>
    <t>CURSO DE CAPACITAÇÃO PARA POCEIRO / ESCAVADOR DE VALAS E TUBULOES (ENCARGOS COMPLEMENTARES) - MENSALISTA</t>
  </si>
  <si>
    <t>18,26</t>
  </si>
  <si>
    <t>CURSO DE CAPACITAÇÃO PARA RASTELEIRO (ENCARGOS COMPLEMENTARES) - MENSALISTA</t>
  </si>
  <si>
    <t>3,97</t>
  </si>
  <si>
    <t>CURSO DE CAPACITAÇÃO PARA SERRALHEIRO (ENCARGOS COMPLEMENTARES) - MENSALISTA</t>
  </si>
  <si>
    <t>CURSO DE CAPACITAÇÃO PARA SERVENTE DE OBRAS (ENCARGOS COMPLEMENTARES) - MENSALISTA</t>
  </si>
  <si>
    <t>CURSO DE CAPACITAÇÃO PARA SOLDADOR (ENCARGOS COMPLEMENTARES) - MENSALISTA</t>
  </si>
  <si>
    <t>CURSO DE CAPACITAÇÃO PARA SOLDADOR ELETRICO (ENCARGOS COMPLEMENTARES) - MENSALISTA</t>
  </si>
  <si>
    <t>CURSO DE CAPACITAÇÃO PARA TAQUEADOR OU TAQUEIRO (ENCARGOS COMPLEMENTARES) - MENSALISTA</t>
  </si>
  <si>
    <t>CURSO DE CAPACITAÇÃO PARA TECNICO EM LABORATORIO E CAMPO DE CONSTRUCAO CIVIL (ENCARGOS COMPLEMENTARES) - MENSALISTA</t>
  </si>
  <si>
    <t>CURSO DE CAPACITAÇÃO PARA TECNICO EM SONDAGEM (ENCARGOS COMPLEMENTARES) - MENSALISTA</t>
  </si>
  <si>
    <t>CURSO DE CAPACITAÇÃO PARA TELHADOR (ENCARGOS COMPLEMENTARES) - MENSALISTA</t>
  </si>
  <si>
    <t>CURSO DE CAPACITAÇÃO PARA VIDRACEIRO (ENCARGOS COMPLEMENTARES) - MENSALISTA</t>
  </si>
  <si>
    <t>CURSO DE CAPACITAÇÃO PARA VIGIA DIURNO (ENCARGOS COMPLEMENTARES) - MENSALISTA</t>
  </si>
  <si>
    <t>ENGENHEIRO CIVIL SENIOR COM ENCARGOS COMPLEMENTARES</t>
  </si>
  <si>
    <t>AJUDANTE DE ELETRICISTA COM ENCARGOS COMPLEMENTARES</t>
  </si>
  <si>
    <t>AJUDANTE DE ESTRUTURAS METÁLICAS COM ENCARGOS COMPLEMENTARES</t>
  </si>
  <si>
    <t>AJUDANTE DE SERRALHEIRO COM ENCARGOS COMPLEMENTARES</t>
  </si>
  <si>
    <t>ASSENTADOR DE MANILHAS COM ENCARGOS COMPLEMENTARES</t>
  </si>
  <si>
    <t>AUXILIAR DE LABORATORISTA DE SOLOS E DE CONCRETO COM ENCARGOS COMPLEMENTARES</t>
  </si>
  <si>
    <t>AUXILIAR DE PEDREIRO COM ENCARGOS COMPLEMENTARES</t>
  </si>
  <si>
    <t>AUXILIAR TÉCNICO / ASSISTENTE DE ENGENHARIA COM ENCARGOS COMPLEMENTARES</t>
  </si>
  <si>
    <t>AZULEJISTA OU LADRILHEIRO COM ENCARGOS COMPLEMENTARES</t>
  </si>
  <si>
    <t>BLASTER, DINAMITADOR OU CABO DE FORÇA COM ENCARGOS COMPLEMENTARES</t>
  </si>
  <si>
    <t>CARPINTEIRO AUXILIAR COM ENCARGOS COMPLEMENTARES</t>
  </si>
  <si>
    <t>CARPINTEIRO DE ESQUADRIAS COM ENCARGOS COMPLEMENTARES</t>
  </si>
  <si>
    <t>CAVOUQUEIRO OU OPERADOR DE PERFURATRIZ COM ENCARGOS COMPLEMENTARES</t>
  </si>
  <si>
    <t>ELETRICISTA DE MANUTENÇÃO INDUSTRIAL COM ENCARGOS COMPLEMENTARES</t>
  </si>
  <si>
    <t>INSTALADOR DE TUBULAÇÕES COM ENCARGOS COMPLEMENTARES</t>
  </si>
  <si>
    <t>LEITURISTA OU CADASTRISTA DE REDES DE ÁGUA COM ENCARGOS COMPLEMENTARES</t>
  </si>
  <si>
    <t>MAÇARIQUEIRO COM ENCARGOS COMPLEMENTARES</t>
  </si>
  <si>
    <t>MARMORISTA / GRANITEIRO COM ENCARGOS COMPLEMENTARES</t>
  </si>
  <si>
    <t>MECÂNICO DE EQUIPAMENTOS PESADOS COM ENCARGOS COMPLEMENTARES</t>
  </si>
  <si>
    <t>MONTADOR DE ELETROELETRÔNICO COM ENCARGOS COMPLEMENTARES</t>
  </si>
  <si>
    <t>MONTADOR DE ESTRUTURAS METÁLICAS COM ENCARGOS COMPLEMENTARES</t>
  </si>
  <si>
    <t>MONTADOR DE MÁQUINAS COM ENCARGOS COMPLEMENTARES</t>
  </si>
  <si>
    <t>MOTORISTA DE CAMINHÃO BASCULANTE COM ENCARGOS COMPLEMENTARES</t>
  </si>
  <si>
    <t>MOTORISTA DE CAMINHÃO CARRETA COM ENCARGOS COMPLEMENTARES</t>
  </si>
  <si>
    <t>MOTORISTA DE CARRO DE PASSEIO COM ENCARGOS COMPLEMENTARES</t>
  </si>
  <si>
    <t>MOTORISTA DE ÔNIBUS / MICRO-ÔNIBUS COM ENCARGOS COMPLEMENTARES</t>
  </si>
  <si>
    <t>MOTORISTA OPERADOR DE CAMINHÃO COM MUNCK COM ENCARGOS COMPLEMENTARES</t>
  </si>
  <si>
    <t>NIVELADOR  COM ENCARGOS COMPLEMENTARES</t>
  </si>
  <si>
    <t>OPERADOR DE BATE-ESTACA COM ENCARGOS COMPLEMENTARES</t>
  </si>
  <si>
    <t>OPERADOR DE BETONEIRA ESTACIONÁRIA COM ENCARGOS COMPLEMENTARES</t>
  </si>
  <si>
    <t>OPERADOR DE COMPRESSOR DE AR OU COMPRESSORISTA COM ENCARGOS COMPLEMENTARES</t>
  </si>
  <si>
    <t>OPERADOR DE DEMARCADORA DE FAIXAS DE TRÁFEGO COM ENCARGOS COMPLEMENTARES</t>
  </si>
  <si>
    <t>OPERADOR DE GUINCHO OU GUINCHEIRO COM ENCARGOS COMPLEMENTARES</t>
  </si>
  <si>
    <t>OPERADOR DE JATO ABRASIVO OU JATISTA COM ENCARGOS COMPLEMENTARES</t>
  </si>
  <si>
    <t>OPERADOR DE MÁQUINAS E TRATORES DIVERSOS COM ENCARGOS COMPLEMENTARES</t>
  </si>
  <si>
    <t>OPERADOR DE MOTO SCRAPER COM ENCARGOS COMPLEMENTARES</t>
  </si>
  <si>
    <t>OPERADOR DE PAVIMENTADORA / MESA VIBROACABADORA COM ENCARGOS COMPLEMENTARES</t>
  </si>
  <si>
    <t>OPERADOR DE TRATOR - EXCLUSIVE AGROPECUÁRIA COM ENCARGOS COMPLEMENTARES</t>
  </si>
  <si>
    <t>POCEIRO / ESCAVADOR DE VALAS COM ENCARGOS COMPLEMENTARES</t>
  </si>
  <si>
    <t>SERVENTE DE OBRAS COM ENCARGOS COMPLEMENTARES</t>
  </si>
  <si>
    <t>SOLDADOR ELÉTRICO COM ENCARGOS COMPLEMENTARES</t>
  </si>
  <si>
    <t>TÉCNICO DE LABORATÓRIO E CAMPO DE CONSTRUÇÃO COM ENCARGOS COMPLEMENTARES</t>
  </si>
  <si>
    <t>TÉCNICO EM SONDAGEM COM ENCARGOS COMPLEMENTARES</t>
  </si>
  <si>
    <t>TELHADOR COM ENCARGOS COMPLEMENTARES</t>
  </si>
  <si>
    <t>SORRISO</t>
  </si>
  <si>
    <t>COMPOSIÇÕES DE CUSTO UNITÁRIO</t>
  </si>
  <si>
    <t>CÓDIGO</t>
  </si>
  <si>
    <t>2622/2013</t>
  </si>
  <si>
    <t>COEF.</t>
  </si>
  <si>
    <t>UNITÁRIO</t>
  </si>
  <si>
    <t>TOTAL DO SERVIÇO SEM BDI</t>
  </si>
  <si>
    <t>OBSERVAÇÕES:</t>
  </si>
  <si>
    <t>CP0002</t>
  </si>
  <si>
    <t>AREIA MEDIA - POSTO JAZIDA/FORNECEDOR (RETIRADO NA JAZIDA, SEM TRANSPORTE)</t>
  </si>
  <si>
    <t>CIMENTO PORTLAND COMPOSTO CP II-32</t>
  </si>
  <si>
    <t>CP0003</t>
  </si>
  <si>
    <t>CP0004</t>
  </si>
  <si>
    <t>AREIA GROSSA - POSTO JAZIDA/FORNECEDOR (RETIRADO NA JAZIDA, SEM TRANSPORTE)</t>
  </si>
  <si>
    <t>2.3</t>
  </si>
  <si>
    <t>3.2</t>
  </si>
  <si>
    <t>3.3</t>
  </si>
  <si>
    <t xml:space="preserve">SINAPI </t>
  </si>
  <si>
    <t xml:space="preserve">SORRISO </t>
  </si>
  <si>
    <t xml:space="preserve">SERVIÇOS PRELIMINARES </t>
  </si>
  <si>
    <t>6.10</t>
  </si>
  <si>
    <t>7.2</t>
  </si>
  <si>
    <t>7.3</t>
  </si>
  <si>
    <t>7.6</t>
  </si>
  <si>
    <t>7.7</t>
  </si>
  <si>
    <t>7.8</t>
  </si>
  <si>
    <t xml:space="preserve">CAMPO DE FUTEBOL DE AREIA </t>
  </si>
  <si>
    <t xml:space="preserve">QUADRA DE VÔLEI DE AREIA </t>
  </si>
  <si>
    <t>8.8</t>
  </si>
  <si>
    <t>ACADEMIA</t>
  </si>
  <si>
    <t xml:space="preserve">ARQUIBANCADA </t>
  </si>
  <si>
    <t>9.8</t>
  </si>
  <si>
    <t>9.9</t>
  </si>
  <si>
    <t xml:space="preserve">JG    </t>
  </si>
  <si>
    <t>CR</t>
  </si>
  <si>
    <t>!EM PROCESSO DE DESATIVACAO! CHAPA DE MADEIRA COMPENSADA DE PINUS, VIROLA OU EQUIVALENTE, DE *2,2 X 1,6* M, E = 6 MM</t>
  </si>
  <si>
    <t xml:space="preserve">M2    </t>
  </si>
  <si>
    <t xml:space="preserve">C </t>
  </si>
  <si>
    <t>!EM PROCESSO DE DESATIVACAO! CHAPA DE MADEIRA COMPENSADA PLASTIFICADA PARA FORMA DE CONCRETO, DE 2,20 x 1,10 M, E = 6 MM</t>
  </si>
  <si>
    <t xml:space="preserve">UN    </t>
  </si>
  <si>
    <t>!EM PROCESSO DE DESATIVACAO! CHAPA DE MADEIRA COMPENSADA PLASTIFICADA PARA FORMA DE CONCRETO, DE 2,20 X 1,10 m, E = 14 MM</t>
  </si>
  <si>
    <t>!EM PROCESSO DE DESATIVACAO! CHAPA DE MADEIRA COMPENSADA PLASTIFICADA PARA FORMA DE CONCRETO, DE 2,20 X 1,10 M, E = 20 MM</t>
  </si>
  <si>
    <t>!EM PROCESSO DE DESATIVACAO! CHAPA DE MADEIRA COMPENSADA RESINADA PARA FORMA DE CONCRETO, DE *2,2 X 1,1* M, E = 10 MM</t>
  </si>
  <si>
    <t>!EM PROCESSO DE DESATIVACAO! CHAPA DE MADEIRA COMPENSADA RESINADA PARA FORMA DE CONCRETO, DE *2,2 X 1,1* M, E = 20 MM</t>
  </si>
  <si>
    <t>!EM PROCESSO DE DESATIVACAO! CHAPA DE MADEIRA COMPENSADA RESINADA PARA FORMA DE CONCRETO, DE *2,2 X 1,1* M, E = 6 MM</t>
  </si>
  <si>
    <t>!EM PROCESSO DE DESATIVACAO! DOBRADICA EM ACO/FERRO, 3" X 2 1/2", E= 1,2 A 1,8 MM, SEM ANEL,  CROMADO OU ZINCADO, TAMPA BOLA, COM PARAFUSOS</t>
  </si>
  <si>
    <t>!EM PROCESSO DE DESATIVACAO! FUNDO SINTETICO NIVELADOR BRANCO FOSCO PARA MADEIRA</t>
  </si>
  <si>
    <t xml:space="preserve">GL    </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</si>
  <si>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</si>
  <si>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</si>
  <si>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</si>
  <si>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JANELA BASCULANTE, ACO, COM BATENTE/REQUADRO, 60 X 80 CM (SEM VIDROS)</t>
  </si>
  <si>
    <t>AS</t>
  </si>
  <si>
    <t>!EM PROCESSO DE DESATIVACAO! JANELA DE CORRER, ACO, BATENTE/REQUADRO DE 6 A 14 CM, QUADRICULADA, PINTURA ANTICORROSIVA, SEM VIDRO, BANDEIRA COM BASCULA, 4 FLS, 120  X 150 CM (A X L)</t>
  </si>
  <si>
    <t>!EM PROCESSO DE DESATIVACAO! LUMINARIA FECHADA P/ ILUMINACAO PUBLICA, TIPO ABL 50/F OU EQUIV, P/ LAMPADA A VAPOR DE MERCURIO 400W</t>
  </si>
  <si>
    <t>!EM PROCESSO DE DESATIVACAO! MASSA CORRIDA PVA PARA PAREDES INTERNAS</t>
  </si>
  <si>
    <t>!EM PROCESSO DE DESATIVACAO! TINTA LATEX PVA PREMIUM, COR BRANCA</t>
  </si>
  <si>
    <t>!EM PROCESSO DE DESATIVACAO! VERNIZ POLIURETANO BRILHANTE PARA MADEIRA, SEM FILTRO SOLAR, USO INTERNO E EXTERNO</t>
  </si>
  <si>
    <t xml:space="preserve">L     </t>
  </si>
  <si>
    <t>!EM PROCESSO DE DESATIVACAO!JANELA DE CORRER, ACO, BATENTE/REQUADRO DE 6 A 14 CM,  COM DIVISAO HORIZ , PINT ANTICORROSIVA, SEM VIDRO, BANDEIRA COM BASCULA, 4 FLS, 120  X 150 CM (A X L)</t>
  </si>
  <si>
    <t>!EM PROCESSO DE DESATIVACAO!MASSA A OLEO PARA MADEIRA</t>
  </si>
  <si>
    <t>!EM PROCESSO DE DESATIVACAO!MASSA ACRILICA PARA PAREDES INTERIOR/EXTERIOR</t>
  </si>
  <si>
    <t>!EM PROCESSO DESATIVACAO! ELETRODUTO EM ACO GALVANIZADO ELETROLITICO, LEVE, DIAMETRO 1", PAREDE DE 0,90 MM</t>
  </si>
  <si>
    <t xml:space="preserve">M     </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</si>
  <si>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</si>
  <si>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</si>
  <si>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</si>
  <si>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</si>
  <si>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</si>
  <si>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</si>
  <si>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</si>
  <si>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</si>
  <si>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</si>
  <si>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</si>
  <si>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</si>
  <si>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</si>
  <si>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</si>
  <si>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2,60</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</si>
  <si>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</si>
  <si>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</si>
  <si>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</si>
  <si>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</si>
  <si>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1,60</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</si>
  <si>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</si>
  <si>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</si>
  <si>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</si>
  <si>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</si>
  <si>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</si>
  <si>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</si>
  <si>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</si>
  <si>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</si>
  <si>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</si>
  <si>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</si>
  <si>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</si>
  <si>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</si>
  <si>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</si>
  <si>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5,95</t>
  </si>
  <si>
    <t>ABRACADEIRA EM ACO PARA AMARRACAO DE ELETRODUTOS, TIPO ECONOMICA (GOTA), COM 8"</t>
  </si>
  <si>
    <t>ABRACADEIRA EM ACO PARA AMARRACAO DE ELETRODUTOS, TIPO U SIMPLES, COM 1 1/2"</t>
  </si>
  <si>
    <t>1,16</t>
  </si>
  <si>
    <t>ABRACADEIRA EM ACO PARA AMARRACAO DE ELETRODUTOS, TIPO U SIMPLES, COM 1 1/4"</t>
  </si>
  <si>
    <t>1,05</t>
  </si>
  <si>
    <t>ABRACADEIRA EM ACO PARA AMARRACAO DE ELETRODUTOS, TIPO U SIMPLES, COM 1/2"</t>
  </si>
  <si>
    <t>ABRACADEIRA EM ACO PARA AMARRACAO DE ELETRODUTOS, TIPO U SIMPLES, COM 1"</t>
  </si>
  <si>
    <t>0,87</t>
  </si>
  <si>
    <t>ABRACADEIRA EM ACO PARA AMARRACAO DE ELETRODUTOS, TIPO U SIMPLES, COM 2 1/2"</t>
  </si>
  <si>
    <t>2,39</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</si>
  <si>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</si>
  <si>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</si>
  <si>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</si>
  <si>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</si>
  <si>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</si>
  <si>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4,59</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</si>
  <si>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</si>
  <si>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</si>
  <si>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</si>
  <si>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</si>
  <si>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</si>
  <si>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</si>
  <si>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</si>
  <si>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</si>
  <si>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</si>
  <si>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 xml:space="preserve">KG    </t>
  </si>
  <si>
    <t>ACIDO MURIATICO, DILUICAO 10% A 12% PARA USO EM LIMPEZA</t>
  </si>
  <si>
    <t>ACO CA-25, 10,0 MM, OU 12,5 MM, OU 16,0 MM, OU 20,0 MM, OU 25,0 MM, VERGALHAO</t>
  </si>
  <si>
    <t>ACO CA-25, 16,0 MM, BARRA DE TRANSFERENCIA</t>
  </si>
  <si>
    <t>ACO CA-25, 20,0 MM, BARRA DE TRANSFERENCIA</t>
  </si>
  <si>
    <t>ACO CA-25, 25,0 MM, BARRA DE TRANSFERENCIA</t>
  </si>
  <si>
    <t>ACO CA-25, 32,0 MM, BARRA DE TRANSFERENCIA</t>
  </si>
  <si>
    <t>ACO CA-25, 32,0 MM, VERGALHAO</t>
  </si>
  <si>
    <t>ACO CA-25, 6,3 MM OU 8,0 MM, VERGALHAO</t>
  </si>
  <si>
    <t>ACO CA-50, 10,0 MM, OU 12,5 MM, OU 16,0 MM, OU 20,0 MM, DOBRADO E CORTADO</t>
  </si>
  <si>
    <t>ACO CA-50, 10,0 MM, VERGALHAO</t>
  </si>
  <si>
    <t>ACO CA-50, 12,5 MM OU 16,0 MM, VERGALHAO</t>
  </si>
  <si>
    <t>ACO CA-50, 20,0 MM OU 25,0 MM, VERGALHAO</t>
  </si>
  <si>
    <t>ACO CA-50, 32,0 MM, VERGALHAO</t>
  </si>
  <si>
    <t>ACO CA-50, 6,3 MM, DOBRADO E CORTADO</t>
  </si>
  <si>
    <t>ACO CA-50, 6,3 MM, VERGALHAO</t>
  </si>
  <si>
    <t>ACO CA-50, 8,0 MM, VERGALHAO</t>
  </si>
  <si>
    <t>ACO CA-60, 4,2 MM OU 5,0 MM, DOBRADO E CORTADO</t>
  </si>
  <si>
    <t>ACO CA-60, 4,2 MM, OU 5,0 MM, OU 6,0 MM, OU 7,0 MM, VERGALHAO</t>
  </si>
  <si>
    <t>ACO CA-60, 6,0 MM OU 7,0 MM, DOBRADO E CORTADO</t>
  </si>
  <si>
    <t>12,35</t>
  </si>
  <si>
    <t>ACO CA-60, 8,0 MM OU 9,5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</si>
  <si>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</si>
  <si>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</si>
  <si>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</si>
  <si>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</si>
  <si>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</si>
  <si>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</si>
  <si>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</si>
  <si>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</si>
  <si>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</si>
  <si>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8,23</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</si>
  <si>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</si>
  <si>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</si>
  <si>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</si>
  <si>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</si>
  <si>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</si>
  <si>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</si>
  <si>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</si>
  <si>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</si>
  <si>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0,83</t>
  </si>
  <si>
    <t>ADAPTADOR PVC SOLDAVEL CURTO COM BOLSA E ROSCA, 32 MM X 1", PARA AGUA FRIA</t>
  </si>
  <si>
    <t>ADAPTADOR PVC SOLDAVEL CURTO COM BOLSA E ROSCA, 40 MM X 1 1/2", PARA AGUA FRIA</t>
  </si>
  <si>
    <t>ADAPTADOR PVC SOLDAVEL CURTO COM BOLSA E ROSCA, 40 MM X 1 1/4", PARA AGUA FRIA</t>
  </si>
  <si>
    <t>3,27</t>
  </si>
  <si>
    <t>ADAPTADOR PVC SOLDAVEL CURTO COM BOLSA E ROSCA, 50 MM X 1 1/4", PARA AGUA FRIA</t>
  </si>
  <si>
    <t>7,65</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</si>
  <si>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</si>
  <si>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</si>
  <si>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</si>
  <si>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</si>
  <si>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26,99</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</si>
  <si>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</si>
  <si>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</si>
  <si>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</si>
  <si>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</si>
  <si>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</si>
  <si>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</si>
  <si>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</si>
  <si>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</si>
  <si>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</si>
  <si>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</si>
  <si>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</si>
  <si>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</si>
  <si>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</si>
  <si>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</si>
  <si>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</si>
  <si>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</si>
  <si>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</si>
  <si>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</si>
  <si>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</si>
  <si>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</si>
  <si>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</si>
  <si>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</si>
  <si>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</si>
  <si>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</si>
  <si>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</si>
  <si>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</si>
  <si>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</si>
  <si>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</si>
  <si>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</si>
  <si>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9,29</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</si>
  <si>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</si>
  <si>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</si>
  <si>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</si>
  <si>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46,01</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</si>
  <si>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</si>
  <si>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</si>
  <si>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</si>
  <si>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</si>
  <si>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</si>
  <si>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20,52</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</si>
  <si>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</si>
  <si>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</si>
  <si>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</si>
  <si>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</si>
  <si>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</si>
  <si>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</si>
  <si>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</si>
  <si>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</si>
  <si>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</si>
  <si>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10,23</t>
  </si>
  <si>
    <t>ADESIVO PLASTICO PARA PVC, FRASCO COM 175 GR</t>
  </si>
  <si>
    <t>ADESIVO PLASTICO PARA PVC, FRASCO COM 850 GR</t>
  </si>
  <si>
    <t>ADESIVO/COLA PARA EPS (ISOPOR) E OUTROS MATERIAIS</t>
  </si>
  <si>
    <t>ADITIVO ACELERADOR DE PEGA E ENDURECIMENTO PARA ARGAMASSAS E CONCRETOS, LIQUIDO E ISENTO DE CLORETOS</t>
  </si>
  <si>
    <t>ADITIVO ADESIVO LIQUIDO PARA ARGAMASSAS DE REVESTIMENTOS CIMENTICIOS</t>
  </si>
  <si>
    <t>ADITIVO IMPERMEABILIZANTE DE PEGA NORMAL PARA ARGAMASSAS E CONCRETOS SEM ARMACAO, LIQUIDO E ISENTO DE CLORETOS</t>
  </si>
  <si>
    <t>ADITIVO IMPERMEABILIZANTE DE PEGA ULTRARRAPIDA, LIQUIDO E ISENTO DE CLORETOS</t>
  </si>
  <si>
    <t>ADITIVO LIQUIDO IMPERMEABILIZANTE CRISTALIZANTE</t>
  </si>
  <si>
    <t>ADITIVO LIQUIDO INCORPORADOR DE AR PARA CONCRETO E ARGAMASSA, LIQUIDO E ISENTO DE CLORETOS</t>
  </si>
  <si>
    <t>ADITIVO PLASTIFICANTE E ESTABILIZADOR PARA ARGAMASSAS DE ASSENTAMENTO E REBOCO, LIQUIDO E ISENTO DE CLORETOS</t>
  </si>
  <si>
    <t>ADITIVO PLASTIFICANTE RETARDADOR DE PEGA E REDUTOR DE AGUA PARA CONCRETO, LIQUIDO E ISENTO DE CLORETOS</t>
  </si>
  <si>
    <t>ADITIVO SUPERPLASTIFICANTE DE PEGA NORMAL PARA CONCRETO, LIQUIDO E ISENTO DE CLORETOS</t>
  </si>
  <si>
    <t>AFASTADOR PARA TELHA DE FIBROCIMENTO CANALETE 90 OU KALHETAO</t>
  </si>
  <si>
    <t>AGENTE DE CURA, PROTETOR DA EVAPORACAO DA AGUA DE HIDRATACAO DO CONCRETO</t>
  </si>
  <si>
    <t>AGREGADO RECICLADO, TIPO RACHAO RECICLADO CINZA, CLASSE A</t>
  </si>
  <si>
    <t xml:space="preserve">M3    </t>
  </si>
  <si>
    <t>35,70</t>
  </si>
  <si>
    <t>AJUDANTE DE ARMADOR</t>
  </si>
  <si>
    <t xml:space="preserve">H     </t>
  </si>
  <si>
    <t>AJUDANTE DE ARMADOR (MENSALISTA)</t>
  </si>
  <si>
    <t xml:space="preserve">MES   </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</si>
  <si>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</si>
  <si>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</si>
  <si>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</si>
  <si>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</si>
  <si>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</si>
  <si>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</si>
  <si>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</si>
  <si>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</si>
  <si>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</si>
  <si>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</si>
  <si>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</si>
  <si>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</si>
  <si>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</si>
  <si>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</si>
  <si>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</si>
  <si>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</si>
  <si>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</si>
  <si>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</si>
  <si>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</si>
  <si>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</si>
  <si>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</si>
  <si>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</si>
  <si>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</si>
  <si>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</si>
  <si>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</si>
  <si>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</si>
  <si>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181,89</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</si>
  <si>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</si>
  <si>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</si>
  <si>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</si>
  <si>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</si>
  <si>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</si>
  <si>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</si>
  <si>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</si>
  <si>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</si>
  <si>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</si>
  <si>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</si>
  <si>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</si>
  <si>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4,99</t>
  </si>
  <si>
    <t>ANEL BORRACHA, DN 150 MM, PARA TUBO SERIE REFORCADA ESGOTO PREDIAL</t>
  </si>
  <si>
    <t>20,96</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</si>
  <si>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</si>
  <si>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</si>
  <si>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</si>
  <si>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</si>
  <si>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</si>
  <si>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53,68</t>
  </si>
  <si>
    <t>ANEL BORRACHA, PARA TUBO PVC DEFOFO, DN 250 MM (NBR 7665)</t>
  </si>
  <si>
    <t>ANEL BORRACHA, PARA TUBO PVC DEFOFO, DN 300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</si>
  <si>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</si>
  <si>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</si>
  <si>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</si>
  <si>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</si>
  <si>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</si>
  <si>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</si>
  <si>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</si>
  <si>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</si>
  <si>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</si>
  <si>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</si>
  <si>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16,68</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</si>
  <si>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</si>
  <si>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</si>
  <si>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</si>
  <si>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</si>
  <si>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</si>
  <si>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</si>
  <si>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COM FUNDO, PARA FOSSA E POCO 1,50 X *0,50* M</t>
  </si>
  <si>
    <t>ANEL DE CONCRETO ARMADO COM FUNDO, PARA FOSSA E POCO 2,00 X *0,50* M</t>
  </si>
  <si>
    <t>ANEL DE CONCRETO ARMADO COM FUNDO, PARA FOSSA E POCO 2,50 X *0,50* M</t>
  </si>
  <si>
    <t>ANEL DE CONCRETO ARMADO, COM FUROS/DRENO PARA SUMIDOURO, D = 0,80 M, H = 0,50 M</t>
  </si>
  <si>
    <t>ANEL DE CONCRETO ARMADO, COM FUROS/DRENO PARA SUMIDOURO, D = 1,00 M, H = 0,50M</t>
  </si>
  <si>
    <t>ANEL DE CONCRETO ARMADO, COM FUROS/DRENO PARA SUMIDOURO, D = 1,50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</si>
  <si>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</si>
  <si>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</si>
  <si>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</si>
  <si>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</si>
  <si>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</si>
  <si>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</si>
  <si>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</si>
  <si>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</si>
  <si>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</si>
  <si>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</si>
  <si>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</si>
  <si>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</si>
  <si>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</si>
  <si>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</si>
  <si>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5,93</t>
  </si>
  <si>
    <t>ANEL DESLIZANTE / TRADICIONAL, METALICO, PARA TUBO PEX, DN 32 MM</t>
  </si>
  <si>
    <t>ANEL EM CONCRETO ARMADO, LISO,  PARA FOSSAS SEPTICAS E SUMIDOUROS, COM FUNDO, DIAMETRO INTERNO DE 1,20 M E ALTURA DE 0,50 M</t>
  </si>
  <si>
    <t>ANEL EM CONCRETO ARMADO, LISO, PARA FOSSAS SEPTICAS E SUMIDOUROS, COM FUNDO, DIAMETRO INTERNO DE 3,00 M E ALTURA DE 0,50 M</t>
  </si>
  <si>
    <t>ANEL EM CONCRETO ARMADO, LISO, PARA FOSSAS SEPTICAS E SUMIDOUROS, SEM FUNDO, DIAMETRO INTERNO DE 2,00 M E ALTURA DE 0,50 M</t>
  </si>
  <si>
    <t>ANEL EM CONCRETO ARMADO, LISO, PARA FOSSAS SEPTICAS E SUMIDOUROS, SEM FUNDO, DIAMETRO INTERNO DE 2,50 M E ALTURA DE 0,50 M</t>
  </si>
  <si>
    <t>ANEL EM CONCRETO ARMADO, LISO, PARA FOSSAS SEPTICAS E SUMIDOUROS, SEM FUNDO, DIAMETRO INTERNO DE 3,00 M E ALTURA DE 0,50 M</t>
  </si>
  <si>
    <t>ANEL EM CONCRETO ARMADO, LISO, PARA POCOS DE INSPECAO, COM FUNDO, DIAMETRO INTERNO DE 0,60 M E ALTURA DE 0,50 M</t>
  </si>
  <si>
    <t>ANEL EM CONCRETO ARMADO, LISO, PARA POCOS DE INSPECAO, SEM FUNDO, DIAMETRO INTERNO DE 0,60 M E ALTURA DE 0,20 M</t>
  </si>
  <si>
    <t>ANEL EM CONCRETO ARMADO, LISO, PARA POCOS DE INSPECAO, SEM FUNDO, DIAMETRO INTERNO DE 0,60 M E ALTURA DE 0,50 M</t>
  </si>
  <si>
    <t>ANEL EM CONCRETO ARMADO, LISO, PARA POCOS DE VISITA, POCOS DE INSPECAO, FOSSAS SEPTICAS E SUMIDOUROS, COM FUNDO, DIAMETRO INTERNO DE 1,20 M E ALTURA DE 0,75 M</t>
  </si>
  <si>
    <t>ANEL EM CONCRETO ARMADO, LISO, PARA POCOS DE VISITA, POCOS DE INSPECAO, FOSSAS SEPTICAS E SUMIDOUROS, SEM FUNDO, DIAMETRO INTERNO DE 1,20 M E ALTURA DE 0,50 M</t>
  </si>
  <si>
    <t>ANEL EM CONCRETO ARMADO, LISO, PARA POCOS DE VISITAS, POCOS DE INSPECAO, FOSSAS SEPTICAS E SUMIDOUROS, COM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</si>
  <si>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</si>
  <si>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</si>
  <si>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SEM FUNDO, DIAMETRO INTERNO DE 1,00 M E ALTURA DE 0,50 M</t>
  </si>
  <si>
    <t>ANEL EM CONCRETO ARMADO, LISO, PARA, POCOS DE VISITA, POCOS DE INSPECAO, FOSSAS SEPTICAS E SUMIDOUROS, COM FUNDO, DIAMETRO INTERNO DE 1,50 M E ALTURA DE 1,00 M</t>
  </si>
  <si>
    <t>ANEL EM CONCRETO ARMADO, LISO, PARA, POCOS DE VISITA, POCOS DE INSPECAO, FOSSAS SEPTICAS E SUMIDOUROS, SEM FUNDO, DIAMETRO INTERNO DE 1,50 M E ALTURA DE 0,50 M</t>
  </si>
  <si>
    <t>ANEL EM CONCRETO ARMADO, PERFURADO,  PARA FOSSAS SEPTICAS E SUMIDOUROS, SEM FUNDO, DIAMETRO INTERNO DE 1,20 M E ALTURA DE 0,50 M</t>
  </si>
  <si>
    <t>ANEL EM CONCRETO ARMADO, PERFURADO, PARA FOSSAS SEPTICAS E SUMIDOUROS, SEM FUNDO, DIAMETRO INTERNO DE 2,00 M E ALTURA DE 0,50 M</t>
  </si>
  <si>
    <t>ANEL EM CONCRETO ARMADO, PERFURADO, PARA FOSSAS SEPTICAS E SUMIDOUROS, SEM FUNDO, DIAMETRO INTERNO DE 2,50 M E ALTURA DE 0,50 M</t>
  </si>
  <si>
    <t>ANEL EM CONCRETO ARMADO, PERFURADO, PARA FOSSAS SEPTICAS E SUMIDOUROS, SEM FUNDO, DIAMETRO INTERNO DE 3,00 M E ALTURA DE 0,50 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</si>
  <si>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</si>
  <si>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</si>
  <si>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 xml:space="preserve">DM3   </t>
  </si>
  <si>
    <t>96,72</t>
  </si>
  <si>
    <t>APARELHO DE APOIO DE NEOPRENE SIMPLES/ NAO FRETADO, 100 X 100 CM, ESPESSURA 6,3 MM</t>
  </si>
  <si>
    <t>63,16</t>
  </si>
  <si>
    <t>APARELHO SINALIZADOR LUMINOSO COM LED, PARA SAIDA GARAGEM, COM 2 LENTES EM POLICARBONATO, BIVOLT (INCLUI SUPORTE DE FIXACAO)</t>
  </si>
  <si>
    <t>APOIO DO PORTA DENTE PARA FRESADORA DE ASFALTO</t>
  </si>
  <si>
    <t>APONTADOR OU APROPRIADOR DE MAO DE OBRA</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</si>
  <si>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</si>
  <si>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</si>
  <si>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</si>
  <si>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</si>
  <si>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</si>
  <si>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</si>
  <si>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</si>
  <si>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</si>
  <si>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</si>
  <si>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</si>
  <si>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</si>
  <si>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</si>
  <si>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</si>
  <si>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 CONDICIONADO SPLIT INVERTER, HI-WALL (PAREDE), 12000 BTU/H, CICLO FRIO, 60HZ, CLASSIFICACAO A (SELO PROCEL), GAS HFC, CONTROLE S/FIO</t>
  </si>
  <si>
    <t>AR CONDICIONADO SPLIT INVERTER, HI-WALL (PAREDE), 18000 BTU/H, CICLO FRIO, 60HZ, CLASSIFICACAO A (SELO PROCEL), GAS HFC, CONTROLE S/FIO</t>
  </si>
  <si>
    <t>AR CONDICIONADO SPLIT INVERTER, HI-WALL (PAREDE), 24000 BTU/H, CICLO FRIO, 60HZ, CLASSIFICACAO A - SELO PROCEL, GAS HFC, CONTROLE S/FIO</t>
  </si>
  <si>
    <t>AR CONDICIONADO SPLIT INVERTER, HI-WALL (PAREDE), 9000 BTU/H, CICLO FRIO, 60HZ, CLASSIFICACAO A (SELO PROCEL), GAS HFC, CONTROLE S/FIO</t>
  </si>
  <si>
    <t>AR CONDICIONADO SPLIT INVERTER, PISO TETO, APRESENTANDO ENTRE 54000 E 58000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</si>
  <si>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</si>
  <si>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</si>
  <si>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</si>
  <si>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48000 BTU/H, CICLO FRIO, 60HZ, CLASSIFICACAO ENERGETICA A OU B (SELO PROCEL), GAS HFC, CONTROLE S/FIO</t>
  </si>
  <si>
    <t>AR CONDICIONADO SPLIT ON/OFF, CASSETE (TETO), FRIO 4 VIAS 18000 BTUS/H, CLASSIFICACAO ENERGETICA C - SELO PROCEL, GAS HFC, CONTROLE S/ FIO</t>
  </si>
  <si>
    <t>AR CONDICIONADO SPLIT ON/OFF, CASSETE (TETO), FRIO 4 VIAS 24000 BTUS/H, CLASSIFICACAO ENERGETICA C - SELO PROCEL, GAS HFC, CONTROLE S/ FIO</t>
  </si>
  <si>
    <t>AR CONDICIONADO SPLIT ON/OFF, CASSETE (TETO), FRIO 4 VIAS 36000 BTUS/H, CLASSIFICACAO ENERGETICA C - SELO PROCEL, GAS HFC, CONTROLE S/ FIO</t>
  </si>
  <si>
    <t>AR CONDICIONADO SPLIT ON/OFF, CASSETE (TETO), FRIO 4 VIAS 48000 BTUS/H, CLASSIFICACAO ENERGETICA C - SELO PROCEL, GAS HFC, CONTROLE S/ FIO</t>
  </si>
  <si>
    <t>AR CONDICIONADO SPLIT ON/OFF, CASSETE (TETO), FRIO 4 VIAS 60000 BTUS/H, CLASSIFICACAO ENERGETICA C - SELO PROCEL, GAS HFC, CONTROLE S/ FIO</t>
  </si>
  <si>
    <t>AR CONDICIONADO SPLIT ON/OFF, CASSETE (TETO), 18000 BTUS/H, CICLO QUENTE/FRIO, 60 HZ, CLASSIFICACAO ENERGETICA C - SELO PROCEL, GAS HFC, CONTROLE S/ FIO</t>
  </si>
  <si>
    <t>AR CONDICIONADO SPLIT ON/OFF, CASSETE (TETO), 24000 BTUS/H, CICLO QUENTE/FRIO, 60 HZ, CLASSIFICACAO ENERGETICA C - SELO PROCEL, GAS HFC, CONTROLE S/ FIO</t>
  </si>
  <si>
    <t>AR CONDICIONADO SPLIT ON/OFF, CASSETE (TETO), 36000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</si>
  <si>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</si>
  <si>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60000 BTUS/H, CICLO QUENTE/FRIO, 60 HZ, CLASSIFICACAO ENERGETICA A - SELO PROCEL, GAS HFC, CONTROLE S/ FIO</t>
  </si>
  <si>
    <t>AR CONDICIONADO SPLIT ON/OFF, HI-WALL (PAREDE), 12000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</si>
  <si>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</si>
  <si>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</si>
  <si>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</si>
  <si>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</si>
  <si>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</si>
  <si>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</si>
  <si>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9000 BTUS/H, CICLO QUENTE/FRIO, 60 HZ, CLASSIFICACAO ENERGETICA A - SELO PROCEL, GAS HFC, CONTROLE S/ FIO</t>
  </si>
  <si>
    <t>AR CONDICIONADO SPLIT ON/OFF, PISO TETO, 18.000 BTU/H, CICLO FRIO, 60HZ, CLASSIFICACAO ENERGETICA C - SELO PROCEL, GAS HFC, CONTROLE S/FIO</t>
  </si>
  <si>
    <t>AR CONDICIONADO SPLIT ON/OFF, PISO TETO, 24.000 BTU/H, CICLO FRIO, 60HZ, CLASSIFICACAO ENERGETICA C - SELO PROCEL, GAS HFC, CONTROLE S/FIO</t>
  </si>
  <si>
    <t>AR CONDICIONADO SPLIT ON/OFF, PISO TETO, 36.000 BTU/H, CICLO FRIO, 60HZ, CLASSIFICACAO ENERGETICA C - SELO PROCEL, GAS HFC, CONTROLE S/FIO</t>
  </si>
  <si>
    <t>AR CONDICIONADO SPLIT ON/OFF, PISO TETO, 48.000 BTU/H, CICLO FRIO, 60HZ, CLASSIFICACAO ENERGETICA C - SELO PROCEL, GAS HFC, CONTROLE S/FIO</t>
  </si>
  <si>
    <t>AR CONDICIONADO SPLIT ON/OFF, PISO TETO, 60.000 BTU/H, CICLO FRIO, 60HZ, CLASSIFICACAO ENERGETICA C - SELO PROCEL, GAS HFC, CONTROLE S/FIO</t>
  </si>
  <si>
    <t>AR-CONDICIONADO FRIO SPLITAO INVERTER 30 TR</t>
  </si>
  <si>
    <t>AR-CONDICIONADO FRIO SPLITAO MODULAR 10 TR</t>
  </si>
  <si>
    <t>AR-CONDICIONADO FRIO SPLITAO MODULAR 15 TR</t>
  </si>
  <si>
    <t>AR-CONDICIONADO FRIO SPLITAO MODULAR 20 TR</t>
  </si>
  <si>
    <t>AR-CONDICIONADO SPLIT INVERTER, PISO TETO, 24000 BTU/H, QUENTE/FRIO, 60HZ, CLASSIFICACAO ENERGETICA A - SELO PROCEL, GAS HFC, CONTROLE S/FIO</t>
  </si>
  <si>
    <t>ARADO REVERSIVEL COM 3 DISCOS DE 26" X 6MM REBOCAVEL</t>
  </si>
  <si>
    <t>ARAME DE ACO OVALADO 15 X 17 ( 45,7 KG, 700 KGF), ROLO 1000 M</t>
  </si>
  <si>
    <t>ARAME DE AMARRACAO PARA GABIAO GALVANIZADO, DIAMETRO 2,2 MM</t>
  </si>
  <si>
    <t>ARAME FARPADO GALVANIZADO, 14 BWG (2,11 MM), CLASSE 250</t>
  </si>
  <si>
    <t>ARAME FARPADO GALVANIZADO, 16 BWG (1,65 MM), CLASSE 250</t>
  </si>
  <si>
    <t>ARAME GALVANIZADO 12 BWG, D = 2,76 MM (0,048 KG/M) OU 14 BWG, D = 2,11 MM (0,026 KG/M)</t>
  </si>
  <si>
    <t>ARAME GALVANIZADO 16 BWG, D = 1,65MM (0,0166 KG/M)</t>
  </si>
  <si>
    <t>ARAME GALVANIZADO 18 BWG, D = 1,24MM (0,009 KG/M)</t>
  </si>
  <si>
    <t>ARAME GALVANIZADO 6 BWG, D = 5,16 MM (0,157 KG/M), OU 8 BWG, D = 4,19 MM (0,101 KG/M), OU 10 BWG, D = 3,40 MM (0,0713 KG/M)</t>
  </si>
  <si>
    <t>ARAME PROTEGIDO COM POLIMERO PARA GABIAO, DIAMETRO 2,2 MM</t>
  </si>
  <si>
    <t>ARAME RECOZIDO 16 BWG, D = 1,65 MM (0,016 KG/M) OU 18 BWG, D = 1,25 MM (0,01 KG/M)</t>
  </si>
  <si>
    <t>AREIA FINA - POSTO JAZIDA/FORNECEDOR (RETIRADO NA JAZIDA, SEM TRANSPORTE)</t>
  </si>
  <si>
    <t>AREIA PARA ATERRO - POSTO JAZIDA/FORNECEDOR (RETIRADO NA JAZIDA, SEM TRANSPORTE)</t>
  </si>
  <si>
    <t>57,37</t>
  </si>
  <si>
    <t>AREIA PARA LEITO FILTRANTE (0,42 A 1,68 MM) - POSTO JAZIDA/FORNECEDOR (RETIRADO NA JAZIDA, SEM TRANSPORTE)</t>
  </si>
  <si>
    <t>ARGAMASSA COLANTE AC I PARA CERAMICAS</t>
  </si>
  <si>
    <t>ARGAMASSA COLANTE AC II</t>
  </si>
  <si>
    <t>ARGAMASSA COLANTE TIPO AC III</t>
  </si>
  <si>
    <t>ARGAMASSA COLANTE TIPO AC III E</t>
  </si>
  <si>
    <t>ARGAMASSA INDUSTRIALIZADA MULTIUSO, PARA REVESTIMENTO INTERNO E EXTERNO E ASSENTAMENTO DE BLOCOS DIVERSOS</t>
  </si>
  <si>
    <t>ARGAMASSA INDUSTRIALIZADA PARA CHAPISCO COLANTE</t>
  </si>
  <si>
    <t>1,63</t>
  </si>
  <si>
    <t>ARGAMASSA INDUSTRIALIZADA PARA CHAPISCO ROLADO</t>
  </si>
  <si>
    <t>ARGAMASSA PARA REVESTIMENTO DECORATIVO MONOCAMADA</t>
  </si>
  <si>
    <t>2,67</t>
  </si>
  <si>
    <t>ARGAMASSA PISO SOBRE PISO</t>
  </si>
  <si>
    <t>2,30</t>
  </si>
  <si>
    <t>ARGAMASSA POLIMERICA DE REPARO ESTRUTURAL, BICOMPONENTE</t>
  </si>
  <si>
    <t>ARGAMASSA POLIMERICA IMPERMEABILIZANTE SEMIFLEXIVEL, BICOMPONENTE (MEMBRANA IMPERMEABILIZANTE ACRILICA)</t>
  </si>
  <si>
    <t>2,50</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</si>
  <si>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</si>
  <si>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</si>
  <si>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</si>
  <si>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</si>
  <si>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</si>
  <si>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</si>
  <si>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</si>
  <si>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</si>
  <si>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</si>
  <si>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</si>
  <si>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</si>
  <si>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</si>
  <si>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</si>
  <si>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</si>
  <si>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</si>
  <si>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</si>
  <si>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</si>
  <si>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</si>
  <si>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</si>
  <si>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</si>
  <si>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</si>
  <si>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</si>
  <si>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</si>
  <si>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</si>
  <si>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</si>
  <si>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</si>
  <si>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</si>
  <si>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</si>
  <si>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</si>
  <si>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</si>
  <si>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</si>
  <si>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1,62</t>
  </si>
  <si>
    <t>ARRUELA EM ALUMINIO, COM ROSCA, DE 3/4", PARA ELETRODUTO</t>
  </si>
  <si>
    <t>ARRUELA EM ALUMINIO, COM ROSCA, DE 3/8", PARA ELETRODUTO</t>
  </si>
  <si>
    <t>ARRUELA EM ALUMINIO, COM ROSCA, DE 3", PARA ELETRODUTO</t>
  </si>
  <si>
    <t>4,19</t>
  </si>
  <si>
    <t>ARRUELA EM ALUMINIO, COM ROSCA, DE 4", PARA ELETRODUTO</t>
  </si>
  <si>
    <t>ARRUELA LISA, REDONDA, DE LATAO POLIDO, DIAMETRO NOMINAL 5/8", DIAMETRO EXTERNO = 34 MM, DIAMETRO DO FURO = 17 MM, ESPESSURA = *2,5* MM</t>
  </si>
  <si>
    <t>ARRUELA QUADRADA EM ACO GALVANIZADO, DIMENSAO = 38 MM, ESPESSURA = 3MM, DIAMETRO DO FURO= 18 MM</t>
  </si>
  <si>
    <t>4,87</t>
  </si>
  <si>
    <t>ASFALTO MODIFICADO TIPO I - NBR 9910 (ASFALTO OXIDADO PARA IMPERMEABILIZACAO, COEFICIENTE DE PENETRACAO 25-40)</t>
  </si>
  <si>
    <t>ASFALTO MODIFICADO TIPO II - NBR 9910 (ASFALTO OXIDADO PARA IMPERMEABILIZACAO, COEFICIENTE DE PENETRACAO 20-35)</t>
  </si>
  <si>
    <t>12,91</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</si>
  <si>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</si>
  <si>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</si>
  <si>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</si>
  <si>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</si>
  <si>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</si>
  <si>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</si>
  <si>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</si>
  <si>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</si>
  <si>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</si>
  <si>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</si>
  <si>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</si>
  <si>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</si>
  <si>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</si>
  <si>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</si>
  <si>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</si>
  <si>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</si>
  <si>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</si>
  <si>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</si>
  <si>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</si>
  <si>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</si>
  <si>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</si>
  <si>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</si>
  <si>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</si>
  <si>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</si>
  <si>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</si>
  <si>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</si>
  <si>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</si>
  <si>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t>
  </si>
  <si>
    <t>AZULEJISTA OU LADRILHEIRO (MENSALISTA)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</si>
  <si>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</si>
  <si>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</si>
  <si>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</si>
  <si>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</si>
  <si>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BALDE PLASTICO CAPACIDADE *10* L</t>
  </si>
  <si>
    <t>13,27</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</si>
  <si>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</si>
  <si>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</si>
  <si>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</si>
  <si>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</si>
  <si>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</si>
  <si>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587,00</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</si>
  <si>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</si>
  <si>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</si>
  <si>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</si>
  <si>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</si>
  <si>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</si>
  <si>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</si>
  <si>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</si>
  <si>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</si>
  <si>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</si>
  <si>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</si>
  <si>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</si>
  <si>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</si>
  <si>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</si>
  <si>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EM LADO OPOSTO, COR CINZA</t>
  </si>
  <si>
    <t xml:space="preserve">PAR   </t>
  </si>
  <si>
    <t>BARRA ANTIPANICO DUPLA, PARA PORTA DE VIDRO, COR CINZA</t>
  </si>
  <si>
    <t>BARRA ANTIPANICO SIMPLES, CEGA EM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</si>
  <si>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</si>
  <si>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</si>
  <si>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</si>
  <si>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</si>
  <si>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</si>
  <si>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</si>
  <si>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</si>
  <si>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</si>
  <si>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</si>
  <si>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</si>
  <si>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</si>
  <si>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</si>
  <si>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151,31</t>
  </si>
  <si>
    <t>BARRA DE APOIO RETA, EM ALUMINIO, COMPRIMENTO 90 CM, DIAMETRO MINIMO 3 CM</t>
  </si>
  <si>
    <t>BARRA DE FERRO CHATA, RETANGULAR (QUALQUER BITOLA)</t>
  </si>
  <si>
    <t>BARRA DE FERRO CHATO, RETANGULAR, 19,05 MM X 3,17 MM (L X E), 0,47 KG/M</t>
  </si>
  <si>
    <t>BARRA DE FERRO CHATO, RETANGULAR, 25,4 MM X 4,76 MM (L X E), 1,73 KG/M</t>
  </si>
  <si>
    <t>BARRA DE FERRO CHATO, RETANGULAR, 25,4 MM X 6,35 MM (L X E), 1,2265 KG/M</t>
  </si>
  <si>
    <t>BARRA DE FERRO CHATO, RETANGULAR, 38,1 MM X 12,7 MM (L X E), 3,79 KG/M</t>
  </si>
  <si>
    <t>BARRA DE FERRO CHATO, RETANGULAR, 38,1 MM X 6,35 MM (L X E), 1,89 KG/M</t>
  </si>
  <si>
    <t>BARRA DE FERRO CHATO, RETANGULAR, 38,1 MM X 9,53 MM (L X E), 2,84 KG/M</t>
  </si>
  <si>
    <t>BARRA DE FERRO CHATO, RETANGULAR, 50,8 MM X 12,7 MM (L X E), 5,06 KG/M</t>
  </si>
  <si>
    <t>BARRA DE FERRO CHATO, RETANGULAR, 50,8 MM X 25,4 MM (L X E), 10,12 KG/M</t>
  </si>
  <si>
    <t>BARRA DE FERRO CHATO, RETANGULAR, 50,8 MM X 6,35 MM (L X E), 2,53 KG/M</t>
  </si>
  <si>
    <t>BARRA DE FERRO CHATO, RETANGULAR, 50,8 MM X 7,94 MM (L X E), 3,162 KG/M</t>
  </si>
  <si>
    <t>31,97</t>
  </si>
  <si>
    <t>BARRA DE FERRO CHATO, RETANGULAR, 50,8 MM X 9,53 MM (L X E), 3,79KG/M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</si>
  <si>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</si>
  <si>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</si>
  <si>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</si>
  <si>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</si>
  <si>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</si>
  <si>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</si>
  <si>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</si>
  <si>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</si>
  <si>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</si>
  <si>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</si>
  <si>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</si>
  <si>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</si>
  <si>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</si>
  <si>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</si>
  <si>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</si>
  <si>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</si>
  <si>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</si>
  <si>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</si>
  <si>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</si>
  <si>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</si>
  <si>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</si>
  <si>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</si>
  <si>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</si>
  <si>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</si>
  <si>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</si>
  <si>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2,38</t>
  </si>
  <si>
    <t>BLOCO CERAMICO VAZADO PARA ALVENARIA DE VEDACAO, DE 9 X 19 X 19 CM (L X A X C)</t>
  </si>
  <si>
    <t xml:space="preserve">MIL   </t>
  </si>
  <si>
    <t>BLOCO CERAMICO VAZADO PARA ALVENARIA DE VEDACAO, 4 FUROS, DE 9 X 9 X 19 CM (L X A X C)</t>
  </si>
  <si>
    <t>BLOCO CERAMICO VAZADO PARA ALVENARIA DE VEDACAO, 6 FUROS, DE 9 X 14 X 19 CM (L X A X C)</t>
  </si>
  <si>
    <t>BLOCO CERAMICO VAZADO PARA ALVENARIA DE VEDACAO, 6 FUROS, DE 9 X 9 X 19 CM (L X A X C)</t>
  </si>
  <si>
    <t>0,84</t>
  </si>
  <si>
    <t>BLOCO CERAMICO VAZADO PARA ALVENARIA DE VEDACAO, 8 FUROS, DE 9 X 19 X 19 CM (L XA X C)</t>
  </si>
  <si>
    <t>BLOCO CERAMICO VAZADO PARA ALVENARIA DE VEDACAO, 8 FUROS, DE 9 X 19 X 29 CM (L X A X C)</t>
  </si>
  <si>
    <t>BLOCO DE CONCRETO ESTRUTURAL 14 X 19 X 29 CM, FBK 10 MPA (NBR 6136)</t>
  </si>
  <si>
    <t>BLOCO DE CONCRETO ESTRUTURAL 14 X 19 X 29 CM, FBK 12 MPA (NBR 6136)</t>
  </si>
  <si>
    <t>BLOCO DE CONCRETO ESTRUTURAL 14 X 19 X 29 CM, FBK 14 MPA (NBR 6136)</t>
  </si>
  <si>
    <t>BLOCO DE CONCRETO ESTRUTURAL 14 X 19 X 29 CM, FBK 16 MPA (NBR 6136)</t>
  </si>
  <si>
    <t>BLOCO DE CONCRETO ESTRUTURAL 14 X 19 X 29 CM, FBK 4,5 MPA (NBR 6136)</t>
  </si>
  <si>
    <t>BLOCO DE CONCRETO ESTRUTURAL 14 X 19 X 29 CM, FBK 6 MPA (NBR 6136)</t>
  </si>
  <si>
    <t>3,02</t>
  </si>
  <si>
    <t>BLOCO DE CONCRETO ESTRUTURAL 14 X 19 X 29 CM, FBK 8 MPA (NBR 6136)</t>
  </si>
  <si>
    <t>BLOCO DE CONCRETO ESTRUTURAL 14 X 19 X 34 CM, FBK 4,5 MPA (NBR 6136)</t>
  </si>
  <si>
    <t>BLOCO DE CONCRETO ESTRUTURAL 14 X 19 X 39 CM, FBK 10 MPA (NBR 6136)</t>
  </si>
  <si>
    <t>BLOCO DE CONCRETO ESTRUTURAL 14 X 19 X 39 CM, FBK 12 MPA (NBR 6136)</t>
  </si>
  <si>
    <t>BLOCO DE CONCRETO ESTRUTURAL 14 X 19 X 39 CM, FBK 14 MPA (NBR 6136)</t>
  </si>
  <si>
    <t>BLOCO DE CONCRETO ESTRUTURAL 14 X 19 X 39 CM, FBK 4,5 MPA (NBR 6136)</t>
  </si>
  <si>
    <t>BLOCO DE CONCRETO ESTRUTURAL 14 X 19 X 39 CM, FBK 6 MPA (NBR 6136)</t>
  </si>
  <si>
    <t>BLOCO DE CONCRETO ESTRUTURAL 14 X 19 X 39 CM, FBK 8 MPA (NBR 6136)</t>
  </si>
  <si>
    <t>BLOCO DE CONCRETO ESTRUTURAL 14 X 19 X 39, FCK 16 MPA (NBR 6136)</t>
  </si>
  <si>
    <t>BLOCO DE CONCRETO ESTRUTURAL 19 X 19 X 39 CM, FBK 10 MPA (NBR 6136)</t>
  </si>
  <si>
    <t>4,93</t>
  </si>
  <si>
    <t>BLOCO DE CONCRETO ESTRUTURAL 19 X 19 X 39 CM, FBK 12 MPA (NBR 6136)</t>
  </si>
  <si>
    <t>BLOCO DE CONCRETO ESTRUTURAL 19 X 19 X 39 CM, FBK 14 MPA (NBR 6136)</t>
  </si>
  <si>
    <t>BLOCO DE CONCRETO ESTRUTURAL 19 X 19 X 39 CM, FBK 16 MPA (NBR 6136)</t>
  </si>
  <si>
    <t>BLOCO DE CONCRETO ESTRUTURAL 19 X 19 X 39 CM, FBK 4,5 MPA (NBR 6136)</t>
  </si>
  <si>
    <t>BLOCO DE CONCRETO ESTRUTURAL 19 X 19 X 39 CM, FBK 8 MPA (NBR 6136)</t>
  </si>
  <si>
    <t>BLOCO DE CONCRETO ESTRUTURAL 9 X 19 X 39 CM, FBK 4,5 MPA (NBR 6136)</t>
  </si>
  <si>
    <t>BLOCO DE ESPUMA MULTIUSO *23 X 13 X 8* CM</t>
  </si>
  <si>
    <t>BLOCO DE GESSO COMPACTO / MACICO, BRANCO, E = 10 CM, DIMENSOES *67 X 50* CM</t>
  </si>
  <si>
    <t>BLOCO DE GESSO VAZADO, BRANCO, E = *7* CM, DIMENSOES *67 X 50* CM</t>
  </si>
  <si>
    <t>BLOCO DE POLIETILENO ALTA DENSIDADE, *27* X *30* X *100* CM, ACOMPANHADOS PLACAS  TERMINAIS  E LONGARINAS, PARA FUNDO DE FILTRO</t>
  </si>
  <si>
    <t>BLOCO DE VEDACAO CONCRETO APARENTE 9 X 19 X 39 CM (CLASSE C - NBR 6136)</t>
  </si>
  <si>
    <t>BLOCO DE VEDACAO CONCRETO 14 X 19 X 29 CM (CLASSE C - NBR 6136)</t>
  </si>
  <si>
    <t>BLOCO DE VEDACAO DE CONCRETO APARENTE 14 X 19 X 39 CM (CLASSE C - NBR 6136)</t>
  </si>
  <si>
    <t>BLOCO DE VEDACAO DE CONCRETO APARENTE 19 X 19 X 39 CM  (CLASSE C - NBR 6136)</t>
  </si>
  <si>
    <t>BLOCO DE VEDACAO DE CONCRETO CELULAR AUTOCLAVADO 10 X 30 X 60 CM (E X A X C)</t>
  </si>
  <si>
    <t>BLOCO DE VEDACAO DE CONCRETO CELULAR AUTOCLAVADO 15 X 30 X 60 CM (E X A X C)</t>
  </si>
  <si>
    <t>BLOCO DE VEDACAO DE CONCRETO CELULAR AUTOCLAVADO 20 X 30 X 60 CM (E X A X C)</t>
  </si>
  <si>
    <t>BLOCO DE VEDACAO DE CONCRETO 14 X 19 X 39 CM (CLASSE C - NBR 6136)</t>
  </si>
  <si>
    <t>2,79</t>
  </si>
  <si>
    <t>BLOCO DE VEDACAO DE CONCRETO 19 X 19 X 39 CM (CLASSE C - NBR 6136)</t>
  </si>
  <si>
    <t>BLOCO DE VEDACAO DE CONCRETO, 9 X 19 X 39 CM (CLASSE C - NBR 6136)</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</si>
  <si>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</si>
  <si>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</si>
  <si>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</si>
  <si>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</si>
  <si>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14 X 19 X 29 CM, 6,0 MPA (NBR 15270)</t>
  </si>
  <si>
    <t>BLOCO ESTRUTURAL CERAMICO 14 X 19 X 34 CM, 6,0 MPA (NBR 15270)</t>
  </si>
  <si>
    <t>BLOCO ESTRUTURAL CERAMICO 14 X 19 X 39 CM, 6,0 MPA (NBR 15270)</t>
  </si>
  <si>
    <t>3,36</t>
  </si>
  <si>
    <t>BLOCO ESTRUTURAL CERAMICO 19 X 19 X 29 CM, 6,0 MPA (NBR 15270)</t>
  </si>
  <si>
    <t>3,07</t>
  </si>
  <si>
    <t>BLOCO ESTRUTURAL CERAMICO 19 X 19 X 39 CM, 6,0 MPA (NBR 15270)</t>
  </si>
  <si>
    <t>BLOCO VEDACAO CONCRETO CELULAR AUTOCLAVADO 12,5 X 30 X 60 CM (E X A X C)</t>
  </si>
  <si>
    <t>BLOCO VEDACAO CONCRETO CELULAR AUTOCLAVADO 7,5 X 30 X 60 CM (E X A X C)</t>
  </si>
  <si>
    <t>BLOQUETE/PISO DE CONCRETO - MODELO BLOCO PISOGRAMA/CONCREGRAMA 2 FUROS, DIMENSOES APROX. DE 35 CM X 15 CM E ESPESSURA DE 7 CM (+/- 1 CM), COR NATURAL</t>
  </si>
  <si>
    <t>46,30</t>
  </si>
  <si>
    <t>BLOQUETE/PISO DE CONCRETO - MODELO PISOGRAMA/CONCREGRAMA/PAVI-GRADE/GRAMEIRO, DIMENSOES APROXIMADAS DE 60 CM X 45 CM E ESPESSURA DE 8 CM (+/- 1 CM), COR NATURAL</t>
  </si>
  <si>
    <t>BLOQUETE/PISO INTERTRAVADO DE CONCRETO - MODELO ONDA/16 FACES/RETANGULAR/TIJOLINHO/PAVER/HOLANDES/PARALELEPIPEDO, *22 CM X *11 CM, E = 10 CM, RESISTENCIA DE 50 MPA (NBR 9781), COR NATURAL</t>
  </si>
  <si>
    <t>66,55</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</si>
  <si>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</si>
  <si>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</si>
  <si>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65,10</t>
  </si>
  <si>
    <t>BLOQUETE/PISO INTERTRAVADO DE CONCRETO - MODELO ONDA/16 FACES/RETANGULAR/TIJOLINHO/PAVER/HOLANDES/PARALELEPIPEDO, 20 CM X 10 CM, E = 6 CM, RESISTENCIA DE 35 MPA (NBR 9781), COLORIDO</t>
  </si>
  <si>
    <t>50,64</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</si>
  <si>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</si>
  <si>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</si>
  <si>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</si>
  <si>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BLOQUETE/PISO INTERTRAVADO DE CONCRETO - MODELO SEXTAVADO / HEXAGONAL, 25 CM X 25 CM, E = 10 CM, RESISTENCIA DE 35 MPA (NBR 9781), COR NATURAL</t>
  </si>
  <si>
    <t>BLOQUETE/PISO INTERTRAVADO DE CONCRETO - MODELO SEXTAVADO / HEXAGONAL, 25 CM X 25 CM, E = 6 CM, RESISTENCIA DE 35 MPA (NBR 9781), COR NATURAL</t>
  </si>
  <si>
    <t>BLOQUETE/PISO INTERTRAVADO DE CONCRETO - MODELO SEXTAVADO / HEXAGONAL, 25 CM X 25 CM, E = 8 CM, RESISTENCIA DE 35 MPA (NBR 9781), COR NATURAL</t>
  </si>
  <si>
    <t>BOCAL PVC, PARA CALHA PLUVIAL, DIAMETRO DA SAIDA ENTRE 80 E 100 MM, PARA DRENAGEM PREDIAL</t>
  </si>
  <si>
    <t>18,56</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</si>
  <si>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</si>
  <si>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</si>
  <si>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</si>
  <si>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</si>
  <si>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</si>
  <si>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</si>
  <si>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</si>
  <si>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</si>
  <si>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</si>
  <si>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</si>
  <si>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</si>
  <si>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</si>
  <si>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</si>
  <si>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</si>
  <si>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</si>
  <si>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</si>
  <si>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</si>
  <si>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</si>
  <si>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</si>
  <si>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</si>
  <si>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</si>
  <si>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</si>
  <si>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</si>
  <si>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</si>
  <si>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</si>
  <si>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</si>
  <si>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</si>
  <si>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</si>
  <si>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</si>
  <si>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</si>
  <si>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</si>
  <si>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</si>
  <si>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PARA JANELA TIPO GUILHOTINA, EM ZAMAC CROMADO</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</si>
  <si>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</si>
  <si>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</si>
  <si>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</si>
  <si>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</si>
  <si>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</si>
  <si>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</si>
  <si>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</si>
  <si>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</si>
  <si>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</si>
  <si>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</si>
  <si>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</si>
  <si>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</si>
  <si>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</si>
  <si>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</si>
  <si>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</si>
  <si>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</si>
  <si>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0,32</t>
  </si>
  <si>
    <t>BUCHA DE REDUCAO DE COBRE (REF 600-2) SEM ANEL DE SOLDA, PONTA X BOLSA, 22 X 15 MM</t>
  </si>
  <si>
    <t>BUCHA DE REDUCAO DE COBRE (REF 600-2) SEM ANEL DE SOLDA, PONTA X BOLSA, 28 X 22 MM</t>
  </si>
  <si>
    <t>6,37</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</si>
  <si>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</si>
  <si>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</si>
  <si>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</si>
  <si>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</si>
  <si>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</si>
  <si>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</si>
  <si>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</si>
  <si>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</si>
  <si>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</si>
  <si>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</si>
  <si>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</si>
  <si>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</si>
  <si>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</si>
  <si>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</si>
  <si>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6,10</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</si>
  <si>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</si>
  <si>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</si>
  <si>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</si>
  <si>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</si>
  <si>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</si>
  <si>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</si>
  <si>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</si>
  <si>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</si>
  <si>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</si>
  <si>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</si>
  <si>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</si>
  <si>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</si>
  <si>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</si>
  <si>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</si>
  <si>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</si>
  <si>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</si>
  <si>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</si>
  <si>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</si>
  <si>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</si>
  <si>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</si>
  <si>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</si>
  <si>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</si>
  <si>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</si>
  <si>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</si>
  <si>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</si>
  <si>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</si>
  <si>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</si>
  <si>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</si>
  <si>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</si>
  <si>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</si>
  <si>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</si>
  <si>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</si>
  <si>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</si>
  <si>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</si>
  <si>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</si>
  <si>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</si>
  <si>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</si>
  <si>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</si>
  <si>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11,08</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</si>
  <si>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</si>
  <si>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</si>
  <si>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</si>
  <si>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</si>
  <si>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</si>
  <si>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</si>
  <si>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</si>
  <si>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</si>
  <si>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</si>
  <si>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</si>
  <si>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</si>
  <si>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</si>
  <si>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</si>
  <si>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</si>
  <si>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</si>
  <si>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</si>
  <si>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</si>
  <si>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</si>
  <si>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</si>
  <si>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</si>
  <si>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</si>
  <si>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</si>
  <si>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</si>
  <si>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</si>
  <si>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</si>
  <si>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</si>
  <si>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</si>
  <si>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</si>
  <si>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</si>
  <si>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</si>
  <si>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</si>
  <si>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</si>
  <si>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</si>
  <si>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</si>
  <si>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</si>
  <si>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</si>
  <si>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</si>
  <si>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</si>
  <si>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</si>
  <si>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</si>
  <si>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1,47</t>
  </si>
  <si>
    <t>BUCHA DE REDUCAO, CPVC, SOLDAVEL, 28 X 22 MM, PARA AGUA QUENTE</t>
  </si>
  <si>
    <t>2,73</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</si>
  <si>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</si>
  <si>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</si>
  <si>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</si>
  <si>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</si>
  <si>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</si>
  <si>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OU AGUAS PLUVIAIS PREDIAIS</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</si>
  <si>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</si>
  <si>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</si>
  <si>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</si>
  <si>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</si>
  <si>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</si>
  <si>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</si>
  <si>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</si>
  <si>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</si>
  <si>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</si>
  <si>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</si>
  <si>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</si>
  <si>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</si>
  <si>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</si>
  <si>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</si>
  <si>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</si>
  <si>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</si>
  <si>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</si>
  <si>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</si>
  <si>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</si>
  <si>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</si>
  <si>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</si>
  <si>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</si>
  <si>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12,7 MM (1/2"), COM ALMA DE ACO CABO INDEPENDENTE 6 X 25 F</t>
  </si>
  <si>
    <t>CABO DE ACO GALVANIZADO, DIAMETRO 12,7 MM (1/2"), COM ALMA DE FIBRA 6 X 25 F</t>
  </si>
  <si>
    <t>CABO DE ACO GALVANIZADO, DIAMETRO 9,53 MM (3/8"), COM ALMA DE FIBRA 6 X 25 F</t>
  </si>
  <si>
    <t>CABO DE ALUMINIO NU COM ALMA DE ACO, BITOLA 1/0 AWG</t>
  </si>
  <si>
    <t>CABO DE ALUMINIO NU COM ALMA DE ACO, BITOLA 2 AWG</t>
  </si>
  <si>
    <t>17,81</t>
  </si>
  <si>
    <t>CABO DE ALUMINIO NU COM ALMA DE ACO, BITOLA 2/0 AWG</t>
  </si>
  <si>
    <t>17,52</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</si>
  <si>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</si>
  <si>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</si>
  <si>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</si>
  <si>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</si>
  <si>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</si>
  <si>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22,32</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</si>
  <si>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</si>
  <si>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</si>
  <si>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</si>
  <si>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</si>
  <si>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</si>
  <si>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</si>
  <si>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</si>
  <si>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</si>
  <si>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</si>
  <si>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</si>
  <si>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</si>
  <si>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</si>
  <si>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</si>
  <si>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</si>
  <si>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</si>
  <si>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</si>
  <si>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21,87</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</si>
  <si>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</si>
  <si>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</si>
  <si>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</si>
  <si>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</si>
  <si>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</si>
  <si>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</si>
  <si>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</si>
  <si>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</si>
  <si>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</si>
  <si>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</si>
  <si>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</si>
  <si>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</si>
  <si>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</si>
  <si>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</si>
  <si>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</si>
  <si>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</si>
  <si>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</si>
  <si>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</si>
  <si>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</si>
  <si>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15,98</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</si>
  <si>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</si>
  <si>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</si>
  <si>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</si>
  <si>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</si>
  <si>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</si>
  <si>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</si>
  <si>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</si>
  <si>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4,76</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</si>
  <si>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</si>
  <si>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</si>
  <si>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</si>
  <si>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</si>
  <si>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</si>
  <si>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</si>
  <si>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</si>
  <si>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</si>
  <si>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</si>
  <si>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</si>
  <si>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</si>
  <si>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9,55</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</si>
  <si>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</si>
  <si>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</si>
  <si>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</si>
  <si>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</si>
  <si>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</si>
  <si>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</si>
  <si>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</si>
  <si>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</si>
  <si>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</si>
  <si>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</si>
  <si>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</si>
  <si>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</si>
  <si>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</si>
  <si>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</si>
  <si>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</si>
  <si>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</si>
  <si>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</si>
  <si>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</si>
  <si>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</si>
  <si>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</si>
  <si>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</si>
  <si>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</si>
  <si>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</si>
  <si>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</si>
  <si>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</si>
  <si>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</si>
  <si>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</si>
  <si>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15,85</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</si>
  <si>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</si>
  <si>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</si>
  <si>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</si>
  <si>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</si>
  <si>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</si>
  <si>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</si>
  <si>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</si>
  <si>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</si>
  <si>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</si>
  <si>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</si>
  <si>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</si>
  <si>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</si>
  <si>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</si>
  <si>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</si>
  <si>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</si>
  <si>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</si>
  <si>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</si>
  <si>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</si>
  <si>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</si>
  <si>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</si>
  <si>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</si>
  <si>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</si>
  <si>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</si>
  <si>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</si>
  <si>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</si>
  <si>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12,70</t>
  </si>
  <si>
    <t>CABO FLEXIVEL PVC 750 V, 4 CONDUTORES DE 4,0 MM2</t>
  </si>
  <si>
    <t>CABO FLEXIVEL PVC 750 V, 4 CONDUTORES DE 6,0 MM2</t>
  </si>
  <si>
    <t>8,01</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</si>
  <si>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</si>
  <si>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</si>
  <si>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</si>
  <si>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</si>
  <si>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</si>
  <si>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9,03</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</si>
  <si>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</si>
  <si>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</si>
  <si>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</si>
  <si>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</si>
  <si>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</si>
  <si>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</si>
  <si>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</si>
  <si>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</si>
  <si>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</si>
  <si>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</si>
  <si>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</si>
  <si>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</si>
  <si>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3,37</t>
  </si>
  <si>
    <t>CABO TELEFONICO CCI 50, 6 PARES, USO INTERNO, SEM BLINDAGEM</t>
  </si>
  <si>
    <t>CABO TELEFONICO CI 50, 10 PARES, USO INTERNO</t>
  </si>
  <si>
    <t>CABO TELEFONICO CI 50, 20 PARES, USO INTERNO</t>
  </si>
  <si>
    <t>CABO TELEFONICO CI 50, 200 PARES, USO INTERNO</t>
  </si>
  <si>
    <t>CABO TELEFONICO CI 50, 30 PARES, USO INTERNO</t>
  </si>
  <si>
    <t>20,05</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</si>
  <si>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</si>
  <si>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</si>
  <si>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</si>
  <si>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</si>
  <si>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</si>
  <si>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</si>
  <si>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</si>
  <si>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</si>
  <si>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</si>
  <si>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</si>
  <si>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SIMPLES, CORPO EM LATAO MACICO, COM LARGURA DE 25 MM E ALTURA DE APROX 25 MM, HASTE CEMENTADA (NAO LONGA), EM ACO TEMPERADO COM DIAMETRO DE APROX 5,0 MM, INCLUINDO 2 CHAVES</t>
  </si>
  <si>
    <t>CADEADO SIMPLES, CORPO EM LATAO MACICO, COM LARGURA DE 35 MM E ALTURA DE APROX 30 MM, HASTE CEMENTADA (NAO LONGA), EM ACO TEMPERADO COM DIAMETRO DE APROX 6,0 MM, INCLUINDO 2 CHAVES</t>
  </si>
  <si>
    <t>CADEADO SIMPLES, CORPO EM LATAO MACICO, COM LARGURA DE 50 MM E ALTURA DE APROX 40 MM, HASTE CEMENTADA EM ACO TEMPERADO COM DIAMETRO DE APROX 8,0 MM, INCLUINDO 2 CHAVES</t>
  </si>
  <si>
    <t>CADEIRA SUSPENSA MANUAL / BALANCIM INDIVIDUAL (NBR 14751)</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</si>
  <si>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</si>
  <si>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</si>
  <si>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</si>
  <si>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</si>
  <si>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</si>
  <si>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CAIBRO ROLICO DE MADEIRA TRATADA, D = 4 A 7 CM, H = 3,00 M, EM EUCALIPTO OU EQUIVALENTE DA REGIAO</t>
  </si>
  <si>
    <t>CAIBRO 5 X 5 CM EM PINUS, MISTA OU EQUIVALENTE DA REGIAO - BRUTA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</si>
  <si>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</si>
  <si>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</si>
  <si>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</si>
  <si>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</si>
  <si>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</si>
  <si>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</si>
  <si>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</si>
  <si>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</si>
  <si>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</si>
  <si>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</si>
  <si>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</si>
  <si>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ATERRAMENTO EM CONCRETO PRÃ-MOLDADO, DIAMETRO DE 0,30 M E ALTURA DE 0,35 M, SEM FUNDO E COM TAMPA</t>
  </si>
  <si>
    <t>CAIXA DE CONCRETO ARMADO PRE-MOLDADO, COM FUNDO E SEM TAMPA, DIMENSOES DE 0,30 X 0,30 X 0,30 M</t>
  </si>
  <si>
    <t>CAIXA DE CONCRETO ARMADO PRE-MOLDADO, COM FUNDO E SEM TAMPA, DIMENSOES DE 0,40 X 0,40 X 0,40 M</t>
  </si>
  <si>
    <t>CAIXA DE CONCRETO ARMADO PRE-MOLDADO, COM FUNDO E SEM TAMPA, DIMENSOES DE 0,60 X 0,60 X 0,50 M</t>
  </si>
  <si>
    <t>CAIXA DE CONCRETO ARMADO PRE-MOLDADO, COM FUNDO E SEM TAMPA, DIMENSOES DE 0,80 X 0,80 X 0,50 M</t>
  </si>
  <si>
    <t>CAIXA DE CONCRETO ARMADO PRE-MOLDADO, COM FUNDO E SEM TAMPA, DIMENSOES DE 1,00 X 1,00 X 0,50 M</t>
  </si>
  <si>
    <t>CAIXA DE CONCRETO ARMADO PRE-MOLDADO, COM FUNDO E TAMPA, DIMENSOES DE 0,30 X 0,30 X 0,30 M</t>
  </si>
  <si>
    <t>CAIXA DE CONCRETO ARMADO PRE-MOLDADO, COM FUNDO E TAMPA, DIMENSOES DE 0,40 X 0,40 X 0,40 M</t>
  </si>
  <si>
    <t>CAIXA DE CONCRETO ARMADO PRE-MOLDADO, COM FUNDO E TAMPA, DIMENSOES DE 0,60 X 0,60 X 0,50 M</t>
  </si>
  <si>
    <t>CAIXA DE CONCRETO ARMADO PRE-MOLDADO, SEM FUNDO, QUADRADA, DIMENSOES DE 0,30 X 0,30 X 0,30 M</t>
  </si>
  <si>
    <t>CAIXA DE CONCRETO ARMADO PRE-MOLDADO, SEM FUNDO, QUADRADA, DIMENSOES DE 0,40 X 0,40 X 0,40 M</t>
  </si>
  <si>
    <t>CAIXA DE CONCRETO ARMADO PRE-MOLDADO, SEM FUNDO, QUADRADA, DIMENSOES DE 0,60 X 0,60 X 0,50 M</t>
  </si>
  <si>
    <t>CAIXA DE CONCRETO ARMADO PRE-MOLDADO, SEM FUNDO, QUADRADA, DIMENSOES DE 0,80 X 0,80 X 0,50 M</t>
  </si>
  <si>
    <t>CAIXA DE CONCRETO ARMADO PRE-MOLDADO, SEM FUNDO, QUADRADA, DIMENSOES DE 1,00 X 1,00 X 0,50 M</t>
  </si>
  <si>
    <t>CAIXA DE DERIVACAO PARA MEDIDOR DE ENERGIA, COM BARRAMENTO MONOFASICO, EM POLICARBONATO / TERMOPLASTICO - MODULO (PADRAO CONCESSIONARIA LOCAL)</t>
  </si>
  <si>
    <t>CAIXA DE DERIVACAO PARA MEDIDOR DE ENERGIA, COM BARRAMENTO POLIFASICO, EM POLICARBONATO / TERMOPLASTICO - MODULO (PADRAO CONCESSIONARIA LOCAL)</t>
  </si>
  <si>
    <t>CAIXA DE DESCARGA DE PLASTICO EXTERNA, DE *9* L, PUXADOR FIO DE NYLON, NAO INCLUSO CANO, BOLSA, ENGATE</t>
  </si>
  <si>
    <t>CAIXA DE DESCARGA PLASTICA DE EMBUTIR COMPLETA, COM ESPELHO PLASTICO, CAPACIDADE 6 A 10 L, ACESSORIOS INCLUSOS</t>
  </si>
  <si>
    <t>CAIXA DE GORDURA CILINDRICA EM CONCRETO SIMPLES,  PRE-MOLDADA, COM DIAMETRO DE 40 CM E ALTURA DE 45 CM, COM TAMPA</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</si>
  <si>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</si>
  <si>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</si>
  <si>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</si>
  <si>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</si>
  <si>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</si>
  <si>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</si>
  <si>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</si>
  <si>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</si>
  <si>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 DERIVACAO / LUZ, OCTOGONAL 4 X4, EM ACO ESMALTADA, COM FUNDO MOVEL SIMPLES (FMS)</t>
  </si>
  <si>
    <t>CAIXA DE PASSAGEM ELETRICA DE PAREDE, DE EMBUTIR, EM PVC, COM TAMPA APARAFUSADA, DIMENSOES 120 X 120 X *75* MM</t>
  </si>
  <si>
    <t>CAIXA DE PASSAGEM ELETRICA DE PAREDE, DE EMBUTIR, EM PVC, COM TAMPA APARAFUSADA, DIMENSOES 150 X 150 X *75* MM</t>
  </si>
  <si>
    <t>CAIXA DE PASSAGEM ELETRICA DE PAREDE, DE EMBUTIR, EM PVC, COM TAMPA APARAFUSADA, DIMENSOES 200 X 200 X *90* MM</t>
  </si>
  <si>
    <t>CAIXA DE PASSAGEM ELETRICA DE PAREDE, DE EMBUTIR, EM TERMOPLASTICO / PVC, COM TAMPA APARAFUSADA, DIMENSOES 400 X 400 X *120* MM</t>
  </si>
  <si>
    <t>CAIXA DE PASSAGEM ELETRICA DE PAREDE, DE SOBREPOR, EM PVC, COM TAMPA APARAFUSADA, DIMENSOES 300 X 300 X *100* MM</t>
  </si>
  <si>
    <t>CAIXA DE PASSAGEM ELETRICA DE PAREDE, DE SOBREPOR, EM PVC, COM TAMPA APARAFUSADA, DIMENSOES, 400 X 400 X *120* MM</t>
  </si>
  <si>
    <t>CAIXA DE PASSAGEM ELETRICA DE PAREDE, DE SOBREPOR, EM TERMOPLASTICO / PVC, COM TAMPA APARAFUSA, DIMENSOES 200 X 200 X *100* MM</t>
  </si>
  <si>
    <t>CAIXA DE PASSAGEM ELETRICA DE PAREDE, DE SOBREPOR, EM TERMOPLASTICO / PVC, COM TAMPA APARAFUSADA, DIMENSOES, 150 X 150 X *100* MM</t>
  </si>
  <si>
    <t>CAIXA DE PASSAGEM ELETRICA, PARA PISO, EM PVC, DIMENSOES DE 3/4" A 4"</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</si>
  <si>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</si>
  <si>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</si>
  <si>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</si>
  <si>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</si>
  <si>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</si>
  <si>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202,11</t>
  </si>
  <si>
    <t>CAIXA DE PASSAGEM METALICA DE SOBREPOR COM TAMPA PARAFUSADA, DIMENSOES 70 X 70 X 20 CM</t>
  </si>
  <si>
    <t>CAIXA DE PASSAGEM METALICA DE SOBREPOR COM TAMPA PARAFUSADA, DIMENSOES 80 X 80 X 20 CM</t>
  </si>
  <si>
    <t>CAIXA DE PASSAGEM METALICA, DE SOBREPOR, COM TAMPA APARAFUSADA, DIMENSOES 15 X 15 X *10* CM</t>
  </si>
  <si>
    <t>CAIXA DE PASSAGEM METALICA, DE SOBREPOR, COM TAMPA APARAFUSADA, DIMENSOES 35 X 35 X *12* CM</t>
  </si>
  <si>
    <t>CAIXA DE PASSAGEM/ LUZ / TELEFONIA, DE EMBUTIR,  EM CHAPA DE ACO GALVANIZADO, DIMENSOES 150 X 150 X 15 CM (PADRAO CONCESSIONARIA LOCAL)</t>
  </si>
  <si>
    <t>CAIXA DE PASSAGEM/ LUZ / TELEFONIA, DE EMBUTIR,  EM CHAPA DE ACO GALVANIZADO, DIMENSOES 20 X 20 X *12* CM (PADRAO CONCESSIONARIA LOCAL)</t>
  </si>
  <si>
    <t>CAIXA DE PASSAGEM/ LUZ / TELEFONIA, DE EMBUTIR,  EM CHAPA DE ACO GALVANIZADO, DIMENSOES 200 X 200 X 20 CM (PADRAO CONCESSIONARIA LOCAL)</t>
  </si>
  <si>
    <t>CAIXA DE PASSAGEM/ LUZ / TELEFONIA, DE EMBUTIR,  EM CHAPA DE ACO GALVANIZADO, DIMENSOES 40 X 40 X *12* CM (PADRAO CONCESSIONARIA LOCAL)</t>
  </si>
  <si>
    <t>CAIXA DE PASSAGEM/ LUZ / TELEFONIA, DE EMBUTIR,  EM CHAPA DE ACO GALVANIZADO, DIMENSOES 60 X 60 X *12* CM (PADRAO CONCESSIONARIA LOCAL)</t>
  </si>
  <si>
    <t>CAIXA DE PASSAGEM/ LUZ / TELEFONIA, DE EMBUTIR,  EM CHAPA DE ACO GALVANIZADO, DIMENSOES 80 X 80 X *12* CM (PADRAO CONCESSIONARIA LOCAL)</t>
  </si>
  <si>
    <t>CAIXA DE PASSAGEM/ LUZ / TELEFONIA, DE EMBUTIR, EM CHAPA DE ACO GALVANIZADO, DIMENSOES 120 X 120 X *12* CM (PADRAO CONCESSIONARIA LOCAL)</t>
  </si>
  <si>
    <t>CAIXA DE PASSAGEM/ LUZ / TELEFONIA, DE SOBREPOR,  EM CHAPA DE ACO GALVANIZADO, DIMENSOES 80 X 80 X *12* CM (PADRAO CONCESSIONARIA LOCAL)</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</si>
  <si>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</si>
  <si>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</si>
  <si>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</si>
  <si>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</si>
  <si>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INSPECAO EM POLIETILENO PARA ATERRAMENTO E PARA RAIOS DIAMETRO = 300 MM</t>
  </si>
  <si>
    <t>15,76</t>
  </si>
  <si>
    <t>CAIXA INTERNA/EXTERNA DE MEDICAO PARA 1 MEDIDOR TRIFASICO, COM VISOR, EM CHAPA DE ACO 18 USG (PADRAO DA CONCESSIONARIA LOCAL)</t>
  </si>
  <si>
    <t>CAIXA INTERNA/EXTERNA DE MEDICAO PARA 4 MEDIDORES MONOFASICOS, COM VISOR, EM CHAPA DE ACO 18 USG (PADRAO DA CONCESSIONARIA LOCAL)</t>
  </si>
  <si>
    <t>CAIXA MODULAR PARA MEDIDOR DE ENERGIA AGRUPADA, EM POLICARBONATO /  TERMOPLASTICO, COM SUPORTE PARA DISJUNTOR (PADRAO DA CONCESSIONARIA LOCAL)</t>
  </si>
  <si>
    <t>CAIXA OCTOGONAL DE FUNDO MOVEL, EM PVC, DE 3" X 3", PARA ELETRODUTO FLEXIVEL CORRUGADO</t>
  </si>
  <si>
    <t>CAIXA OCTOGONAL DE FUNDO MOVEL, EM PVC, DE 4" X 4", PARA ELETRODUTO FLEXIVEL CORRUGADO</t>
  </si>
  <si>
    <t>CAIXA PARA HIDROMETRO CONCRETO PRE MOLDADO, *0,24 M X 0,45 M X 0,30* M (L X C X A)</t>
  </si>
  <si>
    <t>CAIXA PARA MEDICAO COLETIVA TIPO L, PADRAO BIFASICO OU TRIFASICO, PARA ATE 4 MEDIDORES, SEM BARRAMENTO E COM PORTAS INFERIOR E SUPERIOR</t>
  </si>
  <si>
    <t>CAIXA PARA MEDICAO COLETIVA TIPO M, PADRAO BIFASICO OU TRIFASICO, PARA ATE 8 MEDIDORES, SEM BARRAMENTO E COM PORTAS INFERIOR E SUPERIOR</t>
  </si>
  <si>
    <t>CAIXA PARA MEDICAO COLETIVA TIPO N, PADRAO BIFASICO OU TRIFASICO, PARA ATE 12 MEDIDORES, SEM BARRAMENTO E COM PORTAS INFERIOR E SUPERIOR</t>
  </si>
  <si>
    <t>CAIXA PARA MEDIDOR MONOFASICO, EM POLICARBONATO / TERMOPLASTICO, PARA ALOJAR 1 DISJUNTOR (PADRAO DA CONCESSIONARIA LOCAL)</t>
  </si>
  <si>
    <t>CAIXA PARA MEDIDOR POLIFASICO, EM POLICARBONATO / TERMOPLASTICO, PARA ALOJAR 1 DISJUNTOR (PADRAO DA CONCESSIONARIA LOCAL)</t>
  </si>
  <si>
    <t>CAIXA PRE-MOLDADA PARA BOCA DE LOBO, EM CONCRETO ARMADO, COM FCK DE 25 MPA, COM DIMENSOES 1,10 X 0,65 X 1,00 M (COMPRIMENTO X LARGURA X ALTURA)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</si>
  <si>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</si>
  <si>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</si>
  <si>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</si>
  <si>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</si>
  <si>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250 X 230 X 75 MM, COM TAMPA E PORTA TAMPA QUADRADA BRANCA</t>
  </si>
  <si>
    <t>CAL HIDRATADA CH-I PARA ARGAMASSAS</t>
  </si>
  <si>
    <t>CAL HIDRATADA PARA PINTURA</t>
  </si>
  <si>
    <t>CAL VIRGEM COMUM PARA ARGAMASSAS (NBR 6453)</t>
  </si>
  <si>
    <t>CALCARIO DOLOMITICO A (POSTO PEDREIRA/FORNECEDOR, SEM FRETE)</t>
  </si>
  <si>
    <t>CALCETEIRO</t>
  </si>
  <si>
    <t>CALCETEIRO  (MENSALISTA)</t>
  </si>
  <si>
    <t>CALHA MOLDURA AMERICANA DE CHAPA DE ACO GALVANIZADA NUM 26, CORTE 33 CM</t>
  </si>
  <si>
    <t>28,76</t>
  </si>
  <si>
    <t>CALHA PARA AGUA FURTADA DE CHAPA DE ACO GALVANIZADA NUM 26, CORTE 40 CM</t>
  </si>
  <si>
    <t>CALHA PARA AGUA FURTADA DE CHAPA DE ACO GALVANIZADA NUM 26, CORTE 50 CM</t>
  </si>
  <si>
    <t>34,26</t>
  </si>
  <si>
    <t>CALHA PLATIBANDA DE CHAPA DE ACO GALVANIZADA NUM 26, CORTE 45 CM</t>
  </si>
  <si>
    <t>CALHA PLUVIAL DE PVC, DIAMETRO ENTRE 119 E 170 MM, COMPRIMENTO DE 3 M, PARA DRENAGEM PREDIAL</t>
  </si>
  <si>
    <t>44,27</t>
  </si>
  <si>
    <t>CALHA QUADRADA DE CHAPA DE ACO GALVANIZADA NUM 24, CORTE 100 CM</t>
  </si>
  <si>
    <t>CALHA QUADRADA DE CHAPA DE ACO GALVANIZADA NUM 24, CORTE 33 CM</t>
  </si>
  <si>
    <t>CALHA QUADRADA DE CHAPA DE ACO GALVANIZADA NUM 24, CORTE 50 CM</t>
  </si>
  <si>
    <t>CALHA QUADRADA DE CHAPA DE ACO GALVANIZADA NUM 26, CORTE 33 CM</t>
  </si>
  <si>
    <t>CALHA QUADRADA DE CHAPA DE ACO GALVANIZADA NUM 28, CORTE 25 CM</t>
  </si>
  <si>
    <t>CALHA/CANALETA DE CONCRETO SIMPLES, TIPO MEIA CANA, DIAMETRO DE 20 CM, PARA AGUA PLUVIAL</t>
  </si>
  <si>
    <t>CALHA/CANALETA DE CONCRETO SIMPLES, TIPO MEIA CANA, DIAMETRO DE 30 CM, PARA AGUA PLUVIAL</t>
  </si>
  <si>
    <t>CALHA/CANALETA DE CONCRETO SIMPLES, TIPO MEIA CANA, DIAMETRO DE 40 CM, PARA AGUA PLUVIAL</t>
  </si>
  <si>
    <t>CALHA/CANALETA DE CONCRETO SIMPLES, TIPO MEIA CANA, DIAMETRO DE 50 CM, PARA AGUA PLUVIAL</t>
  </si>
  <si>
    <t>CALHA/CANALETA DE CONCRETO SIMPLES, TIPO MEIA CANA, DIAMETRO DE 60 CM, PARA AGUA PLUVIAL</t>
  </si>
  <si>
    <t>CALHA/CANALETA DE CONCRETO SIMPLES, TIPO MEIA CANA, DIAMETRO DE 80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</si>
  <si>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</si>
  <si>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</si>
  <si>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</si>
  <si>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</si>
  <si>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</si>
  <si>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</si>
  <si>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</si>
  <si>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</si>
  <si>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</si>
  <si>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</si>
  <si>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</si>
  <si>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</si>
  <si>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</si>
  <si>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</si>
  <si>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</si>
  <si>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</si>
  <si>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</si>
  <si>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</si>
  <si>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</si>
  <si>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</si>
  <si>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</si>
  <si>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COM MOTOR A DIESEL, POTENCIA *160* CV, CABINE DUPLA, 4X4</t>
  </si>
  <si>
    <t>CAMPAINHA ALTA POTENCIA 110V / 220V, DIAMETRO 150 MM</t>
  </si>
  <si>
    <t>CAMPAINHA CIGARRA 127 V / 220 V (APENAS MODULO)</t>
  </si>
  <si>
    <t>CAMPAINHA CIGARRA 127 V / 220 V, CONJUNTO MONTADO PARA EMBUTIR 4" X 2" (PLACA + SUPORTE + MODULO)</t>
  </si>
  <si>
    <t>CANALETA DE CONCRETO ESTRUTURAL 14 X 19 X 29 CM, FBK 14 MPA (NBR 6136)</t>
  </si>
  <si>
    <t>CANALETA DE CONCRETO ESTRUTURAL 14 X 19 X 29 CM, FBK 4,5 MPA (NBR 6136)</t>
  </si>
  <si>
    <t>CANALETA DE CONCRETO ESTRUTURAL 14 X 19 X 39 CM, FBK 14 MPA (NBR 6136)</t>
  </si>
  <si>
    <t>CANALETA DE CONCRETO ESTRUTURAL 14 X 19 X 39 CM, FBK 4,5 MPA (NBR 6136)</t>
  </si>
  <si>
    <t>CANALETA DE CONCRETO 14 X 19 X 19 CM (CLASSE C - NBR 6136)</t>
  </si>
  <si>
    <t>CANALETA DE CONCRETO 19 X 19 X 19 CM (CLASSE C - NBR 6136)</t>
  </si>
  <si>
    <t>CANALETA DE CONCRETO 9 X 19 X 19 CM (CLASSE C - NBR 6136)</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</si>
  <si>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</si>
  <si>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</si>
  <si>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</si>
  <si>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</si>
  <si>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(ABAS IGUAIS) EM FERRO GALVANIZADO, 25,4 MM X 3,17 MM (L X E), 0,86 KG/M</t>
  </si>
  <si>
    <t>CANTONEIRA (ABAS IGUAIS) EM FERRO GALVANIZADO, 25,4 MM X 3,17 MM (L X E), 1,27KG/M</t>
  </si>
  <si>
    <t>CANTONEIRA (ABAS IGUAIS) EM FERRO GALVANIZADO, 38,1 MM X 3,17 MM (L X E), 3,48 KG/M</t>
  </si>
  <si>
    <t>CANTONEIRA (ABAS IGUAIS) EM FERRO GALVANIZADO, 50,8 MM X 9,53 MM (L X E), 6,99 KG/M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</si>
  <si>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</si>
  <si>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</si>
  <si>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</si>
  <si>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</si>
  <si>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</si>
  <si>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</si>
  <si>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</si>
  <si>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</si>
  <si>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</si>
  <si>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</si>
  <si>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</si>
  <si>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</si>
  <si>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</si>
  <si>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</si>
  <si>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</si>
  <si>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</si>
  <si>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</si>
  <si>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</si>
  <si>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</si>
  <si>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</si>
  <si>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</si>
  <si>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</si>
  <si>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</si>
  <si>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2,94</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</si>
  <si>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</si>
  <si>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</si>
  <si>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</si>
  <si>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</si>
  <si>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</si>
  <si>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</si>
  <si>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</si>
  <si>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</si>
  <si>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OU AGUAS PLUVIAIS PREDIAIS</t>
  </si>
  <si>
    <t>CAP PVC, SERIE R, DN 150 MM, PARA ESGOTO OU AGUAS PLUVIAIS PREDIAIS</t>
  </si>
  <si>
    <t>CAP PVC, SERIE R, DN 75 MM, PARA ESGOTO OU AGUAS PLUVIAIS PREDIAIS</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</si>
  <si>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</si>
  <si>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</si>
  <si>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</si>
  <si>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</si>
  <si>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</si>
  <si>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</si>
  <si>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</si>
  <si>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</si>
  <si>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</si>
  <si>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</si>
  <si>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</si>
  <si>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</si>
  <si>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</si>
  <si>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</si>
  <si>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</si>
  <si>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</si>
  <si>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</si>
  <si>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</si>
  <si>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</si>
  <si>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</si>
  <si>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</si>
  <si>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</si>
  <si>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</si>
  <si>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</si>
  <si>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</si>
  <si>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</si>
  <si>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</si>
  <si>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</si>
  <si>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</si>
  <si>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</si>
  <si>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</si>
  <si>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</si>
  <si>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</si>
  <si>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</si>
  <si>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</si>
  <si>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</si>
  <si>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</si>
  <si>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</si>
  <si>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</si>
  <si>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</si>
  <si>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</si>
  <si>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</si>
  <si>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</si>
  <si>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</si>
  <si>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</si>
  <si>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 xml:space="preserve">T     </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</si>
  <si>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</si>
  <si>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</si>
  <si>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</si>
  <si>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</si>
  <si>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</si>
  <si>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</si>
  <si>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</si>
  <si>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</si>
  <si>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</si>
  <si>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</si>
  <si>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</si>
  <si>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9,73</t>
  </si>
  <si>
    <t>CAVOUQUEIRO OU OPERADOR DE PERFURATRIZ / ROMPEDOR (MENSALISTA)</t>
  </si>
  <si>
    <t>CENTRALIZADOR DE BARRA DE ACO (CHUMBADOR TIPO CARAMBOLA), PARA ACO ATE 20 MM</t>
  </si>
  <si>
    <t>CENTRO DE MEDICAO AGRUPADA, EM POLICARBONATO / PVC, COM 12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</si>
  <si>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</si>
  <si>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</si>
  <si>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8 MEDIDORES E PROTECAO GERAL (INCLUI BARRAMENTO, DISJUNTORES E ACESSORIOS DE FIXACAO) (PADRAO CONCESSIONARIA LOCAL)</t>
  </si>
  <si>
    <t>CERA  LIQUIDA</t>
  </si>
  <si>
    <t>CHAPA ACO INOX AISI 304 NUMERO 4 (E = 6 MM), ACABAMENTO NUMERO 1 (LAMINADO A QUENTE, FOSCO)</t>
  </si>
  <si>
    <t>CHAPA ACO INOX AISI 304 NUMERO 9 (E = 4 MM), ACABAMENTO NUMERO 1 (LAMINADO A QUENTE, FOSCO)</t>
  </si>
  <si>
    <t>CHAPA DE ACO CARBONO GALVANIZADA, PERFURADA (GRADE FUROS) E = 1,5 MM, DIAMETRO DO FURO = 9,52 MM (FUROS ALTERNADOS HORIZ.)</t>
  </si>
  <si>
    <t>37,40</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</si>
  <si>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</si>
  <si>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</si>
  <si>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</si>
  <si>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</si>
  <si>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</si>
  <si>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</si>
  <si>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9,67</t>
  </si>
  <si>
    <t>CHAPA DE ACO FINA A QUENTE BITOLA MSG 16, E = 1,50 MM (12,00 KG/M2)</t>
  </si>
  <si>
    <t>10,21</t>
  </si>
  <si>
    <t>CHAPA DE ACO FINA A QUENTE BITOLA MSG 18, E = 1,20 MM (9,60 KG/M2)</t>
  </si>
  <si>
    <t>CHAPA DE ACO FINA A QUENTE BITOLA MSG 3/16 ", E = 4,75 MM (38,00 KG/M2)</t>
  </si>
  <si>
    <t>8,61</t>
  </si>
  <si>
    <t>CHAPA DE ACO GALVANIZADA BITOLA GSG 14, E = 1,95 MM (15,60 KG/M2)</t>
  </si>
  <si>
    <t>CHAPA DE ACO GALVANIZADA BITOLA GSG 16, E = 1,55 MM (12,40 KG/M2)</t>
  </si>
  <si>
    <t>12,32</t>
  </si>
  <si>
    <t>CHAPA DE ACO GALVANIZADA BITOLA GSG 18, E = 1,25 MM (10,00 KG/M2)</t>
  </si>
  <si>
    <t>CHAPA DE ACO GALVANIZADA BITOLA GSG 19, E = 1,11 MM (8,88 KG/M2)</t>
  </si>
  <si>
    <t>12,87</t>
  </si>
  <si>
    <t>CHAPA DE ACO GALVANIZADA BITOLA GSG 20, E = 0,95 MM (7,60 KG/M2)</t>
  </si>
  <si>
    <t>11,35</t>
  </si>
  <si>
    <t>CHAPA DE ACO GALVANIZADA BITOLA GSG 22, E = 0,80 MM (6,40 KG/M2)</t>
  </si>
  <si>
    <t>CHAPA DE ACO GALVANIZADA BITOLA GSG 24, E = 0,64 (5,12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</si>
  <si>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</si>
  <si>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</si>
  <si>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</si>
  <si>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</si>
  <si>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</si>
  <si>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</si>
  <si>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</si>
  <si>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</si>
  <si>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</si>
  <si>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</si>
  <si>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</si>
  <si>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</si>
  <si>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</si>
  <si>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</si>
  <si>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</si>
  <si>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</si>
  <si>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</si>
  <si>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</si>
  <si>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</si>
  <si>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</si>
  <si>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</si>
  <si>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</si>
  <si>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</si>
  <si>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</si>
  <si>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12 MM</t>
  </si>
  <si>
    <t>CHAPA DE MADEIRA COMPENSADA RESINADA PARA FORMA DE CONCRETO, DE *2,2 X 1,1* M, E = 14 MM</t>
  </si>
  <si>
    <t>25,79</t>
  </si>
  <si>
    <t>CHAPA DE MADEIRA COMPENSADA RESINADA PARA FORMA DE CONCRETO, DE *2,2 X 1,1* M, E = 17 MM</t>
  </si>
  <si>
    <t>29,88</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</si>
  <si>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</si>
  <si>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</si>
  <si>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</si>
  <si>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</si>
  <si>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</si>
  <si>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</si>
  <si>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</si>
  <si>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</si>
  <si>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</si>
  <si>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</si>
  <si>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</si>
  <si>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</si>
  <si>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</si>
  <si>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31,79</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</si>
  <si>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</si>
  <si>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</si>
  <si>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</si>
  <si>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</si>
  <si>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</si>
  <si>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</si>
  <si>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EM ACO GALVANIZADO PARA STEEL DECK, COM NERVURAS TRAPEZOIDAIS, LARGURA UTIL DE 915 MM E ESPESSURA DE 0,80 MM</t>
  </si>
  <si>
    <t>CHAPA EM ACO GALVANIZADO PARA STEEL DECK, COM NERVURAS TRAPEZOIDAIS, LARGURA UTIL DE 915 MM E ESPESSURA DE 0,95 MM</t>
  </si>
  <si>
    <t>CHAPA EM ACO GALVANIZADO PARA STEEL DECK, COM NERVURAS TRAPEZOIDAIS, LARGURA UTIL DE 915 MM E ESPESSURA DE 1,25 MM</t>
  </si>
  <si>
    <t>CHAPA PARA EMENDA DE VIGA, EM ACO GROSSO, QUALIDADE ESTRUTURAL, BITOLA 3/16 ", E= 4,75 MM, 4 FUROS, LARGURA 45 MM, COMPRIMENTO 500 MM</t>
  </si>
  <si>
    <t>CHAPA/BOBINA LISA EM ALUMINIO, LIGA 1.200 - H14, QUALQUER ESPESSURA, QUALQUER LARGURA</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</si>
  <si>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</si>
  <si>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</si>
  <si>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</si>
  <si>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</si>
  <si>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</si>
  <si>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</si>
  <si>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</si>
  <si>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</si>
  <si>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</si>
  <si>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</si>
  <si>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</si>
  <si>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</si>
  <si>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</si>
  <si>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</si>
  <si>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</si>
  <si>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</si>
  <si>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</si>
  <si>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</si>
  <si>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50/70 (COLETADO CAIXA NA ANP ACRESCIDO DE ICMS)</t>
  </si>
  <si>
    <t>CIMENTO BRANCO</t>
  </si>
  <si>
    <t>CIMENTO IMPERMEABILIZANTE DE PEGA ULTRARRAPIDA PARA TAMPONAMENTOS</t>
  </si>
  <si>
    <t>CIMENTO PORTLAND ESTRUTURAL BRANCO CPB-32</t>
  </si>
  <si>
    <t>CIMENTO PORTLAND POZOLANICO CP IV-32</t>
  </si>
  <si>
    <t>0,66</t>
  </si>
  <si>
    <t>CINTA CIRCULAR EM ACO GALVANIZADO DE 150 MM DE DIAMETRO PARA FIXACAO DE CAIXA MEDICAO, INCLUI PARAFUSOS E PORCAS</t>
  </si>
  <si>
    <t>23,69</t>
  </si>
  <si>
    <t>CINTA CIRCULAR EM ACO GALVANIZADO DE 210 MM DE DIAMETRO PARA INSTALACAO DE TRANSFORMADOR EM POSTE DE CONCRETO</t>
  </si>
  <si>
    <t>28,22</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</si>
  <si>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</si>
  <si>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</si>
  <si>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</si>
  <si>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</si>
  <si>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</si>
  <si>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</si>
  <si>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</si>
  <si>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18,95</t>
  </si>
  <si>
    <t>COLAR TOMADA PVC, COM TRAVAS, SAIDA COM ROSCA, DE 32 MM X 1/2" OU 32 MM X 3/4", PARA LIGACAO PREDIAL DE AGUA</t>
  </si>
  <si>
    <t>COLAR TOMADA PVC, COM TRAVAS, SAIDA COM ROSCA, DE 40 MM X 1/2" OU 40 MM X 3/4", PARA LIGACAO PREDIAL DE AGUA</t>
  </si>
  <si>
    <t>8,43</t>
  </si>
  <si>
    <t>COLAR TOMADA PVC, COM TRAVAS, SAIDA COM ROSCA, DE 50 MM X 1/2" OU 50 MM X 3/4", PARA LIGACAO PREDIAL DE AGUA</t>
  </si>
  <si>
    <t>10,19</t>
  </si>
  <si>
    <t>COLAR TOMADA PVC, COM TRAVAS, SAIDA COM ROSCA, DE 60 MM X 1/2" OU 60 MM X 3/4", PARA LIGACAO PREDIAL DE AGUA</t>
  </si>
  <si>
    <t>COLAR TOMADA PVC, COM TRAVAS, SAIDA COM ROSCA, DE 75 MM X 1/2" OU 75 MM X 3/4", PARA LIGACAO PREDIAL DE AGUA</t>
  </si>
  <si>
    <t>14,72</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</si>
  <si>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</si>
  <si>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</si>
  <si>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</si>
  <si>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</si>
  <si>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</si>
  <si>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</si>
  <si>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REVERSIVEL, A GASOLINA, 4 TEMPOS, PESO DE 125 A 150 KG, FORCA CENTRIFUGA DE 2500 A 2800 KGF, LARG. TRABALHO DE 400 A 450 MM, FREQ VIBRACAO DE 4300 A 4500 RPM, VELOC. TRABALHO DE 15 A 20 M/MIN, POT. DE 5,5 A 6,0 HP</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</si>
  <si>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</si>
  <si>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</si>
  <si>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</si>
  <si>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</si>
  <si>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</si>
  <si>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</si>
  <si>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</si>
  <si>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</si>
  <si>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</si>
  <si>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</si>
  <si>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</si>
  <si>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</si>
  <si>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</si>
  <si>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</si>
  <si>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</si>
  <si>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</si>
  <si>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</si>
  <si>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</si>
  <si>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</si>
  <si>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</si>
  <si>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</si>
  <si>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</si>
  <si>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</si>
  <si>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</si>
  <si>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</si>
  <si>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</si>
  <si>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</si>
  <si>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</si>
  <si>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</si>
  <si>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</si>
  <si>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</si>
  <si>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</si>
  <si>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</si>
  <si>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</si>
  <si>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</si>
  <si>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C30, COM BRITA 0 E 1, SLUMP = 220 +/- 30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</si>
  <si>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</si>
  <si>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</si>
  <si>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</si>
  <si>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</si>
  <si>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</si>
  <si>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</si>
  <si>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</si>
  <si>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</si>
  <si>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</si>
  <si>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</si>
  <si>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</si>
  <si>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</si>
  <si>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</si>
  <si>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</si>
  <si>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</si>
  <si>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9,00</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</si>
  <si>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</si>
  <si>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</si>
  <si>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</si>
  <si>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</si>
  <si>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</si>
  <si>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</si>
  <si>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</si>
  <si>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</si>
  <si>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</si>
  <si>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</si>
  <si>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</si>
  <si>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</si>
  <si>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7,06</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</si>
  <si>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</si>
  <si>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</si>
  <si>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</si>
  <si>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</si>
  <si>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</si>
  <si>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</si>
  <si>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</si>
  <si>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</si>
  <si>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</si>
  <si>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</si>
  <si>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</si>
  <si>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</si>
  <si>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</si>
  <si>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</si>
  <si>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</si>
  <si>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</si>
  <si>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</si>
  <si>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</si>
  <si>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</si>
  <si>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</si>
  <si>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</si>
  <si>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</si>
  <si>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</si>
  <si>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</si>
  <si>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</si>
  <si>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8,04</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</si>
  <si>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</si>
  <si>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</si>
  <si>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</si>
  <si>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</si>
  <si>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</si>
  <si>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</si>
  <si>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</si>
  <si>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</si>
  <si>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</si>
  <si>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</si>
  <si>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</si>
  <si>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</si>
  <si>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</si>
  <si>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</si>
  <si>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</si>
  <si>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</si>
  <si>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</si>
  <si>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</si>
  <si>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</si>
  <si>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</si>
  <si>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</si>
  <si>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</si>
  <si>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</si>
  <si>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</si>
  <si>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</si>
  <si>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</si>
  <si>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</si>
  <si>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9,92</t>
  </si>
  <si>
    <t>CONECTOR BRONZE/LATAO (REF 603) SEM ANEL DE SOLDA, BOLSA X ROSCA F, 22 MM X 1/2"</t>
  </si>
  <si>
    <t>10,06</t>
  </si>
  <si>
    <t>CONECTOR BRONZE/LATAO (REF 603) SEM ANEL DE SOLDA, BOLSA X ROSCA F, 22 MM X 3/4"</t>
  </si>
  <si>
    <t>CONECTOR BRONZE/LATAO (REF 603) SEM ANEL DE SOLDA, BOLSA X ROSCA F, 28 MM X 1/2"</t>
  </si>
  <si>
    <t>17,60</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</si>
  <si>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</si>
  <si>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</si>
  <si>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</si>
  <si>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</si>
  <si>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</si>
  <si>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</si>
  <si>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</si>
  <si>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</si>
  <si>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</si>
  <si>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</si>
  <si>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</si>
  <si>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</si>
  <si>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</si>
  <si>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</si>
  <si>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</si>
  <si>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</si>
  <si>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</si>
  <si>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</si>
  <si>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</si>
  <si>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</si>
  <si>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</si>
  <si>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</si>
  <si>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</si>
  <si>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</si>
  <si>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</si>
  <si>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</si>
  <si>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</si>
  <si>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</si>
  <si>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</si>
  <si>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6,18</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</si>
  <si>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</si>
  <si>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</si>
  <si>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</si>
  <si>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</si>
  <si>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</si>
  <si>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</si>
  <si>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</si>
  <si>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</si>
  <si>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</si>
  <si>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</si>
  <si>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</si>
  <si>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</si>
  <si>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</si>
  <si>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20,90</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</si>
  <si>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</si>
  <si>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</si>
  <si>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</si>
  <si>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</si>
  <si>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</si>
  <si>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</si>
  <si>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</si>
  <si>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</si>
  <si>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</si>
  <si>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</si>
  <si>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</si>
  <si>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</si>
  <si>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19,87</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</si>
  <si>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</si>
  <si>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</si>
  <si>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</si>
  <si>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</si>
  <si>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</si>
  <si>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</si>
  <si>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18,57</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</si>
  <si>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</si>
  <si>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</si>
  <si>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</si>
  <si>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</si>
  <si>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10,74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</si>
  <si>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</si>
  <si>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</si>
  <si>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</si>
  <si>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</si>
  <si>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</si>
  <si>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</si>
  <si>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</si>
  <si>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</si>
  <si>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</si>
  <si>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</si>
  <si>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</si>
  <si>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</si>
  <si>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</si>
  <si>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 DE FERRAGENS PARA PORTA DE VIDRO TEMPERADO, EM ZAMAC CROMADO, CONTEMPLANDO: DOBRADICA INF.; DOBRADICA SUP.; PIVO PARA DOBRADICA INF.; PIVO PARA DOBRADICA SUP.; FECHADURA CENTRAL EM ZAMC CROMADO; CONTRA FECHADURA DE PRESSAO</t>
  </si>
  <si>
    <t xml:space="preserve">CJ    </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</si>
  <si>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</si>
  <si>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</si>
  <si>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</si>
  <si>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</si>
  <si>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</si>
  <si>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</si>
  <si>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</si>
  <si>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CONJUNTO PRE-MOLDADO COMPOSTO POR GRELHA (0,99 X 0,45 M), QUADRO (1,10 X 0,52 M) E CANTONEIRA (1,10 X 0,35 M), EM CONCRETO ARMADO, COM FCK DE 21 MPA</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</si>
  <si>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</si>
  <si>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</si>
  <si>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</si>
  <si>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</si>
  <si>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</si>
  <si>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</si>
  <si>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</si>
  <si>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</si>
  <si>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</si>
  <si>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</si>
  <si>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</si>
  <si>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</si>
  <si>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</si>
  <si>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</si>
  <si>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</si>
  <si>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</si>
  <si>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</si>
  <si>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</si>
  <si>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</si>
  <si>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</si>
  <si>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</si>
  <si>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</si>
  <si>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</si>
  <si>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 xml:space="preserve">100M  </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</si>
  <si>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</si>
  <si>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</si>
  <si>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</si>
  <si>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</si>
  <si>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</si>
  <si>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</si>
  <si>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</si>
  <si>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</si>
  <si>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</si>
  <si>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</si>
  <si>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</si>
  <si>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</si>
  <si>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</si>
  <si>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</si>
  <si>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16,90</t>
  </si>
  <si>
    <t>COTOVELO DE COBRE 90 GRAUS (REF 607) SEM ANEL DE SOLDA, BOLSA X BOLSA, 104 MM</t>
  </si>
  <si>
    <t>COTOVELO DE COBRE 90 GRAUS (REF 607) SEM ANEL DE SOLDA, BOLSA X BOLSA, 15 MM</t>
  </si>
  <si>
    <t>3,69</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</si>
  <si>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</si>
  <si>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</si>
  <si>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</si>
  <si>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</si>
  <si>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</si>
  <si>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68,54</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</si>
  <si>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</si>
  <si>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</si>
  <si>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</si>
  <si>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</si>
  <si>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</si>
  <si>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18,44</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</si>
  <si>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</si>
  <si>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</si>
  <si>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</si>
  <si>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</si>
  <si>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</si>
  <si>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</si>
  <si>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</si>
  <si>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</si>
  <si>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</si>
  <si>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</si>
  <si>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</si>
  <si>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31,81</t>
  </si>
  <si>
    <t>COTOVELO 45 GRAUS DE FERRO GALVANIZADO, COM ROSCA BSP, DE 3/4"</t>
  </si>
  <si>
    <t>7,54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</si>
  <si>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</si>
  <si>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</si>
  <si>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</si>
  <si>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</si>
  <si>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</si>
  <si>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</si>
  <si>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</si>
  <si>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</si>
  <si>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24,73</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</si>
  <si>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</si>
  <si>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</si>
  <si>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</si>
  <si>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</si>
  <si>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</si>
  <si>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</si>
  <si>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</si>
  <si>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</si>
  <si>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19,82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</si>
  <si>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</si>
  <si>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</si>
  <si>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</si>
  <si>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</si>
  <si>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55,36</t>
  </si>
  <si>
    <t>COTOVELO 90 GRAUS DE FERRO GALVANIZADO, COM ROSCA BSP, DE 2"</t>
  </si>
  <si>
    <t>COTOVELO 90 GRAUS DE FERRO GALVANIZADO, COM ROSCA BSP, DE 3/4"</t>
  </si>
  <si>
    <t>6,32</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</si>
  <si>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</si>
  <si>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</si>
  <si>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</si>
  <si>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</si>
  <si>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</si>
  <si>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</si>
  <si>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</si>
  <si>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</si>
  <si>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</si>
  <si>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</si>
  <si>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</si>
  <si>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</si>
  <si>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7,90</t>
  </si>
  <si>
    <t>COTOVELO/JOELHO 90 GRAUS, EM POLIPROPILENO, PN 16, PARA TUBOS PEAD, 20 X 20 MM - LIGACAO PREDIAL DE AGUA</t>
  </si>
  <si>
    <t>COTOVELO/JOELHO 90 GRAUS, EM POLIPROPILENO, PN 16, PARA TUBOS PEAD, 32 X 32 MM - LIGACAO PREDIAL DE AGUA</t>
  </si>
  <si>
    <t>5,15</t>
  </si>
  <si>
    <t>CREMONA RETANGULAR INJETADA LISA COM CHAVE, COM CASTANHA / ALCA, EM LATAO, COM ACABAMENTO CROMADO, DE SOBREPOR / EMBUTIR</t>
  </si>
  <si>
    <t>CREMONA RETANGULAR INJETADA LISA, COM CASTANHA / ALCA, EM LATAO, COM ACABAMENTO CROMADO, DE SOBREPOR / EMBUTIR</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</si>
  <si>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</si>
  <si>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</si>
  <si>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</si>
  <si>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</si>
  <si>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</si>
  <si>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</si>
  <si>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</si>
  <si>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</si>
  <si>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</si>
  <si>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MADEIRA TRATADA, *90 X 115 X 2400* MM, EM EUCALIPTO OU EQUIVALENTE DA REGIAO</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</si>
  <si>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</si>
  <si>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</si>
  <si>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</si>
  <si>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</si>
  <si>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ARTICULADA (ABA INTERNA INFERIOR OU EXTERNA SUPERIOR) PARA TELHA ESTRUTURAL DE FIBROCIMENTO, 1 ABA, E = 6 MM (SEM AMIANTO)</t>
  </si>
  <si>
    <t>17,72</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</si>
  <si>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</si>
  <si>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</si>
  <si>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</si>
  <si>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</si>
  <si>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</si>
  <si>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</si>
  <si>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3,86</t>
  </si>
  <si>
    <t>CUMEEIRA PARA TELHA DE CONCRETO, PARA 2 AGUAS DE TELHADO, COR CINZA,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</si>
  <si>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</si>
  <si>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</si>
  <si>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</si>
  <si>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</si>
  <si>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</si>
  <si>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</si>
  <si>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</si>
  <si>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</si>
  <si>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</si>
  <si>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</si>
  <si>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</si>
  <si>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</si>
  <si>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5,99</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</si>
  <si>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</si>
  <si>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</si>
  <si>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</si>
  <si>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</si>
  <si>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</si>
  <si>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</si>
  <si>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</si>
  <si>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</si>
  <si>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6,58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</si>
  <si>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</si>
  <si>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</si>
  <si>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</si>
  <si>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</si>
  <si>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</si>
  <si>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</si>
  <si>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</si>
  <si>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</si>
  <si>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</si>
  <si>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</si>
  <si>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</si>
  <si>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</si>
  <si>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</si>
  <si>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</si>
  <si>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12,25</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</si>
  <si>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</si>
  <si>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</si>
  <si>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</si>
  <si>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</si>
  <si>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</si>
  <si>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</si>
  <si>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</si>
  <si>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</si>
  <si>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</si>
  <si>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</si>
  <si>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</si>
  <si>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</si>
  <si>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</si>
  <si>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</si>
  <si>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</si>
  <si>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</si>
  <si>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</si>
  <si>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</si>
  <si>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10,09</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</si>
  <si>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</si>
  <si>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</si>
  <si>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</si>
  <si>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</si>
  <si>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</si>
  <si>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</si>
  <si>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</si>
  <si>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</si>
  <si>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</si>
  <si>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</si>
  <si>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</si>
  <si>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</si>
  <si>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</si>
  <si>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</si>
  <si>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</si>
  <si>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</si>
  <si>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18,98</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</si>
  <si>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</si>
  <si>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</si>
  <si>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</si>
  <si>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</si>
  <si>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</si>
  <si>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</si>
  <si>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</si>
  <si>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</si>
  <si>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</si>
  <si>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</si>
  <si>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</si>
  <si>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</si>
  <si>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</si>
  <si>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</si>
  <si>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</si>
  <si>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</si>
  <si>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</si>
  <si>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</si>
  <si>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</si>
  <si>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</si>
  <si>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</si>
  <si>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</si>
  <si>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</si>
  <si>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</si>
  <si>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7,63</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</si>
  <si>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</si>
  <si>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</si>
  <si>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</si>
  <si>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</si>
  <si>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</si>
  <si>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</si>
  <si>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</si>
  <si>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</si>
  <si>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</si>
  <si>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</si>
  <si>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</si>
  <si>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</si>
  <si>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</si>
  <si>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</si>
  <si>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</si>
  <si>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</si>
  <si>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</si>
  <si>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</si>
  <si>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</si>
  <si>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</si>
  <si>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</si>
  <si>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</si>
  <si>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</si>
  <si>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</si>
  <si>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9,11</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</si>
  <si>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</si>
  <si>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</si>
  <si>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</si>
  <si>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</si>
  <si>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</si>
  <si>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</si>
  <si>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</si>
  <si>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</si>
  <si>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</si>
  <si>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</si>
  <si>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</si>
  <si>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</si>
  <si>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</si>
  <si>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</si>
  <si>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</si>
  <si>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</si>
  <si>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</si>
  <si>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</si>
  <si>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</si>
  <si>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</si>
  <si>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</si>
  <si>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</si>
  <si>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</si>
  <si>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9,63</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</si>
  <si>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</si>
  <si>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</si>
  <si>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</si>
  <si>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</si>
  <si>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</si>
  <si>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</si>
  <si>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</si>
  <si>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</si>
  <si>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</si>
  <si>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</si>
  <si>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</si>
  <si>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</si>
  <si>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</si>
  <si>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</si>
  <si>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</si>
  <si>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</si>
  <si>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</si>
  <si>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</si>
  <si>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</si>
  <si>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</si>
  <si>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</si>
  <si>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</si>
  <si>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13,93</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</si>
  <si>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</si>
  <si>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</si>
  <si>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</si>
  <si>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</si>
  <si>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</si>
  <si>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</si>
  <si>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</si>
  <si>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</si>
  <si>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</si>
  <si>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</si>
  <si>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</si>
  <si>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</si>
  <si>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</si>
  <si>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</si>
  <si>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</si>
  <si>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</si>
  <si>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</si>
  <si>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</si>
  <si>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4,17</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</si>
  <si>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</si>
  <si>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</si>
  <si>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</si>
  <si>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</si>
  <si>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</si>
  <si>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</si>
  <si>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</si>
  <si>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</si>
  <si>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</si>
  <si>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</si>
  <si>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4,30</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</si>
  <si>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</si>
  <si>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</si>
  <si>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</si>
  <si>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</si>
  <si>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</si>
  <si>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</si>
  <si>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</si>
  <si>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</si>
  <si>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</si>
  <si>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</si>
  <si>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</si>
  <si>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</si>
  <si>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</si>
  <si>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</si>
  <si>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</si>
  <si>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</si>
  <si>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</si>
  <si>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</si>
  <si>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</si>
  <si>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CONCRETO ESTAMPADO</t>
  </si>
  <si>
    <t>DESMOLDANTE PARA FORMAS METALICAS A BASE DE OLEO VEGETAL</t>
  </si>
  <si>
    <t>DESMOLDANTE PROTETOR PARA FORMAS DE MADEIRA, DE BASE OLEOSA EMULSIONADA EM AGUA</t>
  </si>
  <si>
    <t>DILUENTE EPOXI</t>
  </si>
  <si>
    <t>36,08</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</si>
  <si>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</si>
  <si>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</si>
  <si>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</si>
  <si>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</si>
  <si>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</si>
  <si>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29,19</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</si>
  <si>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</si>
  <si>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</si>
  <si>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</si>
  <si>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</si>
  <si>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</si>
  <si>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</si>
  <si>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</si>
  <si>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</si>
  <si>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</si>
  <si>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</si>
  <si>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</si>
  <si>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</si>
  <si>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</si>
  <si>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</si>
  <si>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</si>
  <si>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</si>
  <si>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</si>
  <si>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</si>
  <si>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</si>
  <si>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</si>
  <si>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</si>
  <si>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7,33</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</si>
  <si>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</si>
  <si>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</si>
  <si>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</si>
  <si>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</si>
  <si>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</si>
  <si>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78,42</t>
  </si>
  <si>
    <t>DISJUNTOR TIPO NEMA, MONOPOLAR DE 60 ATE 70A, TENSAO MAXIMA DE 240 V</t>
  </si>
  <si>
    <t>24,97</t>
  </si>
  <si>
    <t>DISJUNTOR TIPO NEMA, MONOPOLAR 10 ATE 30A, TENSAO MAXIMA DE 240 V</t>
  </si>
  <si>
    <t>DISJUNTOR TIPO NEMA, MONOPOLAR 35  ATE  50 A, TENSAO MAXIMA DE 240 V</t>
  </si>
  <si>
    <t>DISJUNTOR TIPO NEMA, TRIPOLAR 10  ATE  50A, TENSAO MAXIMA DE 415 V</t>
  </si>
  <si>
    <t>63,77</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</si>
  <si>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</si>
  <si>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</si>
  <si>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</si>
  <si>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</si>
  <si>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</si>
  <si>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</si>
  <si>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</si>
  <si>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</si>
  <si>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</si>
  <si>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</si>
  <si>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</si>
  <si>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</si>
  <si>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</si>
  <si>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</si>
  <si>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</si>
  <si>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</si>
  <si>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</si>
  <si>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</si>
  <si>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</si>
  <si>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</si>
  <si>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</si>
  <si>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</si>
  <si>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</si>
  <si>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</si>
  <si>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</si>
  <si>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</si>
  <si>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</si>
  <si>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</si>
  <si>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</si>
  <si>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</si>
  <si>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</si>
  <si>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</si>
  <si>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</si>
  <si>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</si>
  <si>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</si>
  <si>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</si>
  <si>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</si>
  <si>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</si>
  <si>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</si>
  <si>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</si>
  <si>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</si>
  <si>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</si>
  <si>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</si>
  <si>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</si>
  <si>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</si>
  <si>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</si>
  <si>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</si>
  <si>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</si>
  <si>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GRANITO, COM DUAS FACES POLIDAS, TIPO ANDORINHA/ QUARTZ/ CASTELO/ CORUMBA OU OUTROS EQUIVALENTES DA REGIAO, E=  *3,0* CM</t>
  </si>
  <si>
    <t>468,42</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</si>
  <si>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</si>
  <si>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</si>
  <si>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</si>
  <si>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</si>
  <si>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</si>
  <si>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</si>
  <si>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10,62</t>
  </si>
  <si>
    <t>DOBRADICA EM LATAO, 3 " X 2 1/2 ", E= 1,9 A 2 MM, COM ANEL, CROMADO, TAMPA BOLA, COM PARAFUSOS</t>
  </si>
  <si>
    <t>20,99</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</si>
  <si>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</si>
  <si>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</si>
  <si>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</si>
  <si>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</si>
  <si>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</si>
  <si>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</si>
  <si>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</si>
  <si>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DIAGONAL (TIPO FLOR/QUADRADO/XIS) 25 X 18 X 7 CM</t>
  </si>
  <si>
    <t>ELEMENTO VAZADO CERAMICO QUADRADO (RETO OU REDONDO), *7 A 9 X 20 X 20* CM (L X A X C)</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</si>
  <si>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</si>
  <si>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</si>
  <si>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</si>
  <si>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</si>
  <si>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15,10</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</si>
  <si>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</si>
  <si>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</si>
  <si>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</si>
  <si>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</si>
  <si>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</si>
  <si>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</si>
  <si>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</si>
  <si>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</si>
  <si>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16,36</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</si>
  <si>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</si>
  <si>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</si>
  <si>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</si>
  <si>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</si>
  <si>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</si>
  <si>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</si>
  <si>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</si>
  <si>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</si>
  <si>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</si>
  <si>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</si>
  <si>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5,62</t>
  </si>
  <si>
    <t>ELETRODUTO DE PVC RIGIDO ROSCAVEL DE 1/2 ", SEM LUVA</t>
  </si>
  <si>
    <t>ELETRODUTO DE PVC RIGIDO ROSCAVEL DE 2 ", SEM LUVA</t>
  </si>
  <si>
    <t>ELETRODUTO DE PVC RIGIDO ROSCAVEL DE 2 1/2 ", SEM LUVA</t>
  </si>
  <si>
    <t>ELETRODUTO DE PVC RIGIDO ROSCAVEL DE 3 ", SEM LUVA</t>
  </si>
  <si>
    <t>18,47</t>
  </si>
  <si>
    <t>ELETRODUTO DE PVC RIGIDO ROSCAVEL DE 3/4 ", SEM LUVA</t>
  </si>
  <si>
    <t>ELETRODUTO DE PVC RIGIDO ROSCAVEL DE 4 ", SEM LUVA</t>
  </si>
  <si>
    <t>ELETRODUTO DE PVC RIGIDO SOLDAVEL, CLASSE B, DE 20 MM</t>
  </si>
  <si>
    <t>1,26</t>
  </si>
  <si>
    <t>ELETRODUTO DE PVC RIGIDO SOLDAVEL, CLASSE B, DE 25 MM</t>
  </si>
  <si>
    <t>ELETRODUTO DE PVC RIGIDO SOLDAVEL, CLASSE B, DE 32 MM</t>
  </si>
  <si>
    <t>2,43</t>
  </si>
  <si>
    <t>ELETRODUTO DE PVC RIGIDO SOLDAVEL, CLASSE B, DE 40 MM</t>
  </si>
  <si>
    <t>ELETRODUTO DE PVC RIGIDO SOLDAVEL, CLASSE B, DE 50 MM</t>
  </si>
  <si>
    <t>ELETRODUTO DE PVC RIGIDO SOLDAVEL, CLASSE B, DE 60 MM</t>
  </si>
  <si>
    <t>5,98</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</si>
  <si>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</si>
  <si>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</si>
  <si>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</si>
  <si>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</si>
  <si>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</si>
  <si>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</si>
  <si>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</si>
  <si>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</si>
  <si>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</si>
  <si>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</si>
  <si>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</si>
  <si>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</si>
  <si>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</si>
  <si>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</si>
  <si>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</si>
  <si>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</si>
  <si>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</si>
  <si>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</si>
  <si>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1,10</t>
  </si>
  <si>
    <t>ELETRODUTO PVC FLEXIVEL CORRUGADO, COR AMARELA, DE 20 MM</t>
  </si>
  <si>
    <t>ELETRODUTO PVC FLEXIVEL CORRUGADO, COR AMARELA, DE 25 MM</t>
  </si>
  <si>
    <t>1,42</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</si>
  <si>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</si>
  <si>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</si>
  <si>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</si>
  <si>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</si>
  <si>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</si>
  <si>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</si>
  <si>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</si>
  <si>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7,94</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</si>
  <si>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</si>
  <si>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</si>
  <si>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</si>
  <si>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</si>
  <si>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3,28</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</si>
  <si>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</si>
  <si>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</si>
  <si>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</si>
  <si>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</si>
  <si>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</si>
  <si>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</si>
  <si>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</si>
  <si>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</si>
  <si>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</si>
  <si>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</si>
  <si>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</si>
  <si>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</si>
  <si>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</si>
  <si>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</si>
  <si>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</si>
  <si>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</si>
  <si>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</si>
  <si>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</si>
  <si>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</si>
  <si>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ENDURECEDOR MINERAL DE BASE CIMENTICIA PARA PISO DE CONCRETO</t>
  </si>
  <si>
    <t>6,72</t>
  </si>
  <si>
    <t>ENERGIA ELETRICA ATE 2000 KWH INDUSTRIAL, SEM DEMANDA</t>
  </si>
  <si>
    <t xml:space="preserve">KW/H  </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</si>
  <si>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</si>
  <si>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</si>
  <si>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</si>
  <si>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</si>
  <si>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</si>
  <si>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</si>
  <si>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</si>
  <si>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</si>
  <si>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</si>
  <si>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</si>
  <si>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</si>
  <si>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</si>
  <si>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</si>
  <si>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</si>
  <si>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</si>
  <si>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</si>
  <si>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</si>
  <si>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</si>
  <si>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</si>
  <si>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</si>
  <si>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</si>
  <si>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</si>
  <si>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EPI - FAMILIA ALMOXARIFE - HORISTA (ENCARGOS COMPLEMENTARES - COLETADO CAIXA)</t>
  </si>
  <si>
    <t>EPI - FAMILIA ALMOXARIFE - MENSALISTA (ENCARGOS COMPLEMENTARES - COLETADO CAIXA)</t>
  </si>
  <si>
    <t>108,80</t>
  </si>
  <si>
    <t>EPI - FAMILIA CARPINTEIRO DE FORMAS - HORISTA (ENCARGOS COMPLEMENTARES - COLETADO CAIXA)</t>
  </si>
  <si>
    <t>EPI - FAMILIA CARPINTEIRO DE FORMAS - MENSALISTA (ENCARGOS COMPLEMENTARES - COLETADO CAIXA)</t>
  </si>
  <si>
    <t>197,14</t>
  </si>
  <si>
    <t>EPI - FAMILIA ELETRICISTA - HORISTA (ENCARGOS COMPLEMENTARES - COLETADO CAIXA)</t>
  </si>
  <si>
    <t>EPI - FAMILIA ELETRICISTA - MENSALISTA (ENCARGOS COMPLEMENTARES - COLETADO CAIXA)</t>
  </si>
  <si>
    <t>171,87</t>
  </si>
  <si>
    <t>EPI - FAMILIA ENCANADOR - HORISTA (ENCARGOS COMPLEMENTARES - COLETADO CAIXA)</t>
  </si>
  <si>
    <t>EPI - FAMILIA ENCANADOR - MENSALISTA (ENCARGOS COMPLEMENTARES - COLETADO CAIXA)</t>
  </si>
  <si>
    <t>EPI - FAMILIA ENCARREGADO GERAL - HORISTA (ENCARGOS COMPLEMENTARES - COLETADO CAIXA)</t>
  </si>
  <si>
    <t>EPI - FAMILIA ENCARREGADO GERAL - MENSALISTA (ENCARGOS COMPLEMENTARES - COLETADO CAIXA)</t>
  </si>
  <si>
    <t>177,24</t>
  </si>
  <si>
    <t>EPI - FAMILIA ENGENHEIRO CIVIL - HORISTA (ENCARGOS COMPLEMENTARES - COLETADO CAIXA)</t>
  </si>
  <si>
    <t>EPI - FAMILIA ENGENHEIRO CIVIL - MENSALISTA (ENCARGOS COMPLEMENTARES - COLETADO CAIXA)</t>
  </si>
  <si>
    <t>103,22</t>
  </si>
  <si>
    <t>EPI - FAMILIA OPERADOR ESCAVADEIRA - HORISTA (ENCARGOS COMPLEMENTARES - COLETADO CAIXA)</t>
  </si>
  <si>
    <t>EPI - FAMILIA OPERADOR ESCAVADEIRA - MENSALISTA (ENCARGOS COMPLEMENTARES - COLETADO CAIXA)</t>
  </si>
  <si>
    <t>119,49</t>
  </si>
  <si>
    <t>EPI - FAMILIA PEDREIRO - HORISTA (ENCARGOS COMPLEMENTARES - COLETADO CAIXA)</t>
  </si>
  <si>
    <t>EPI - FAMILIA PEDREIRO - MENSALISTA (ENCARGOS COMPLEMENTARES - COLETADO CAIXA)</t>
  </si>
  <si>
    <t>178,44</t>
  </si>
  <si>
    <t>EPI - FAMILIA PINTOR - HORISTA (ENCARGOS COMPLEMENTARES - COLETADO CAIXA)</t>
  </si>
  <si>
    <t>EPI - FAMILIA PINTOR - MENSALISTA (ENCARGOS COMPLEMENTARES - COLETADO CAIXA)</t>
  </si>
  <si>
    <t>250,26</t>
  </si>
  <si>
    <t>EPI - FAMILIA SERVENTE - HORISTA (ENCARGOS COMPLEMENTARES - COLETADO CAIXA)</t>
  </si>
  <si>
    <t>1,01</t>
  </si>
  <si>
    <t>EPI - FAMILIA SERVENTE - MENSALISTA (ENCARGOS COMPLEMENTARES - COLETADO CAIXA)</t>
  </si>
  <si>
    <t>191,25</t>
  </si>
  <si>
    <t>EPI - FAMILIA SOLDADOR - HORISTA (ENCARGOS COMPLEMENTARES - COLETADO CAIXA)</t>
  </si>
  <si>
    <t>1,30</t>
  </si>
  <si>
    <t>EPI - FAMILIA SOLDADOR - MENSALISTA (ENCARGOS COMPLEMENTARES - COLETADO CAIXA)</t>
  </si>
  <si>
    <t>244,54</t>
  </si>
  <si>
    <t>EPI - FAMILIA TOPOGRAFO - HORISTA (ENCARGOS COMPLEMENTARES - COLETADO CAIXA)</t>
  </si>
  <si>
    <t>0,52</t>
  </si>
  <si>
    <t>EPI - FAMILIA TOPOGRAFO - MENSALISTA (ENCARGOS COMPLEMENTARES - COLETADO CAIXA)</t>
  </si>
  <si>
    <t>98,01</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</si>
  <si>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</si>
  <si>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</si>
  <si>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</si>
  <si>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</si>
  <si>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</si>
  <si>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</si>
  <si>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</si>
  <si>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</si>
  <si>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</si>
  <si>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</si>
  <si>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</si>
  <si>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</si>
  <si>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</si>
  <si>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</si>
  <si>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</si>
  <si>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</si>
  <si>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</si>
  <si>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12,99</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</si>
  <si>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</si>
  <si>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</si>
  <si>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</si>
  <si>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</si>
  <si>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</si>
  <si>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</si>
  <si>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</si>
  <si>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</si>
  <si>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</si>
  <si>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</si>
  <si>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</si>
  <si>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</si>
  <si>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</si>
  <si>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</si>
  <si>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</si>
  <si>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</si>
  <si>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</si>
  <si>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</si>
  <si>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15,99</t>
  </si>
  <si>
    <t>ESPATULA DE PLASTICO LISA, LARGURA 10 CM</t>
  </si>
  <si>
    <t>ESPELHO / PLACA CEGA 4" X 2", PARA INSTALACAO DE TOMADAS E INTERRUPTORES</t>
  </si>
  <si>
    <t>ESPELHO / PLACA CEGA 4" X 4", PARA INSTALACAO DE TOMADAS E INTERRUPTORES</t>
  </si>
  <si>
    <t>3,35</t>
  </si>
  <si>
    <t>ESPELHO / PLACA DE 1 POSTO 4" X 2", PARA INSTALACAO DE TOMADAS E INTERRUPTORES</t>
  </si>
  <si>
    <t>ESPELHO / PLACA DE 2 POSTOS 4" X 2", PARA INSTALACAO DE TOMADAS E INTERRUPTORES</t>
  </si>
  <si>
    <t>ESPELHO / PLACA DE 2 POSTOS 4" X 4", PARA INSTALACAO DE TOMADAS E INTERRUPTORES</t>
  </si>
  <si>
    <t>3,60</t>
  </si>
  <si>
    <t>ESPELHO / PLACA DE 3 POSTOS 4" X 2", PARA INSTALACAO DE TOMADAS E INTERRUPTORES</t>
  </si>
  <si>
    <t>1,90</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</si>
  <si>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</si>
  <si>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</si>
  <si>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</si>
  <si>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</si>
  <si>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</si>
  <si>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</si>
  <si>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</si>
  <si>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</si>
  <si>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</si>
  <si>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</si>
  <si>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ESTABILIZADOR BIVOLT AUTOMATICO, 1000 VA</t>
  </si>
  <si>
    <t>ESTABILIZADOR BIVOLT AUTOMATICO, 1500 VA</t>
  </si>
  <si>
    <t>ESTABILIZADOR BIVOLT AUTOMATICO, 2000 VA</t>
  </si>
  <si>
    <t>ESTABILIZADOR BIVOLT AUTOMATICO, 300 VA</t>
  </si>
  <si>
    <t>ESTABILIZADOR BIVOLT AUTOMATICO, 500 VA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</si>
  <si>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</si>
  <si>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</si>
  <si>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</si>
  <si>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</si>
  <si>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</si>
  <si>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</si>
  <si>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</si>
  <si>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</si>
  <si>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</si>
  <si>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</si>
  <si>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103,70</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</si>
  <si>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</si>
  <si>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</si>
  <si>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</si>
  <si>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</si>
  <si>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</si>
  <si>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</si>
  <si>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</si>
  <si>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</si>
  <si>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</si>
  <si>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</si>
  <si>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</si>
  <si>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</si>
  <si>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</si>
  <si>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</si>
  <si>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</si>
  <si>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</si>
  <si>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</si>
  <si>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</si>
  <si>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</si>
  <si>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</si>
  <si>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</si>
  <si>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FECHADRUA BICO DE PAPAGAIO PARA PORTA DE CORRER EXTERNA, EM ACO INOX COM ACABAMENTO CROMADO, MAQUINA COM 45 MM, INCLUINDO CHAVE TIPO CILINDRO</t>
  </si>
  <si>
    <t>FECHADRUA BICO DE PAPAGAIO PARA PORTA DE CORRER INTERNA, EM ACO INOX COM ACABAMENTO CROMADO, MAQUINA COM 45 MM, INCLUINDO CHAVE TIPO BIPARTIDA</t>
  </si>
  <si>
    <t>FECHADURA AUXILIAR DE SEGURANÃA PARA PORTA EXTERNA, EM ACO INOX, BROCA DE 45 A 55 MM, LINGUETA COM 3 AVANCOS, INCLUINDO 2 CHAVES TIPO CILINDRO</t>
  </si>
  <si>
    <t>FECHADURA DE EMBUTIR PARA GAVETA E MOVEIS DE MADEIRA, EM ACO INOX COM ACABAMENTO CROMADO, COM ABAS LATERAIS, CILINDRO COM 22 MM DE DIAMETRO, INCLUINDO CHAVE COM PERFIL METALICO E CAPA ESCAMOTEAVEL</t>
  </si>
  <si>
    <t>FECHADURA DE SOBREPOR PARA GAVETAS E ARMARIOS, EM ACO INOX COM ACABAMENTO CROMADO, COM CILINDRO DE APROX 20 MM</t>
  </si>
  <si>
    <t>FECHADURA DE SOBREPOR PARA PORTAO, EM ACO INOX COM ACABAMENTO CROMADO, CAIXA DE 100 MM, INCLUINDO CHAVE TIPO CILINDRO</t>
  </si>
  <si>
    <t>FECHADURA DE SOBREPOR PARA PORTAO, EM ACO INOX COM ACABAMENTO CROMADO, CAIXA DE 100 MM, INCLUINDO CHAVE TIPO TETRA</t>
  </si>
  <si>
    <t>FECHADURA DE SOBREPOR TIPO CAIXAO, EM FERRO COM ACABAMENTO RESINADO, SEM MACANETA, SEM CILINDRO, INCLUINDO CHAVE TIPO SIMPLES</t>
  </si>
  <si>
    <t>FECHADURA ESPELHO PARA PORTA DE BANHEIRO, EM ACO INOX (MAQUINA, TESTA E CONTRA-TESTA) E EM ZAMAC (MACANETA, LINGUETA E TRINCOS) COM ACABAMENTO CROMADO, MAQUINA DE 40 MM, INCLUINDO CHAVE TIPO TRANQUETA</t>
  </si>
  <si>
    <t>FECHADURA ESPELHO PARA PORTA DE BANHEIRO, EM ACO INOX (MAQUINA, TESTA E CONTRA-TESTA) E EM ZAMAC (MACANETA, LINGUETA E TRINCOS) COM ACABAMENTO CROMADO, MAQUINA DE 55 MM, INCLUINDO CHAVE TIPO TRANQUETA</t>
  </si>
  <si>
    <t>FECHADURA ESPELHO PARA PORTA EXTERNA, EM ACO INOX (MAQUINA, TESTA E CONTRA-TESTA) E EM ZAMAC (MACANETA, LINGUETA E TRINCOS) COM ACABAMENTO CROMADO, MAQUINA DE 40 MM, INCLUINDO CHAVE TIPO CILINDRO</t>
  </si>
  <si>
    <t>FECHADURA ESPELHO PARA PORTA EXTERNA, EM ACO INOX (MAQUINA, TESTA E CONTRA-TESTA) E EM ZAMAC (MACANETA, LINGUETA E TRINCOS) COM ACABAMENTO CROMADO, MAQUINA DE 55 MM, INCLUINDO CHAVE TIPO CILINDRO</t>
  </si>
  <si>
    <t>FECHADURA ESPELHO PARA PORTA INTERNA, EM ACO INOX (MAQUINA, TESTA E CONTRA-TESTA) E EM ZAMAC (MACANETA, LINGUETA E TRINCOS) COM ACABAMENTO CROMADO, MAQUINA DE 40 MM, INCLUINDO CHAVE TIPO INTERNA</t>
  </si>
  <si>
    <t>FECHADURA ESPELHO PARA PORTA INTERNA, EM ACO INOX (MAQUINA, TESTA E CONTRA-TESTA) E EM ZAMAC (MACANETA, LINGUETA E TRINCOS) COM ACABAMENTO CROMADO, MAQUINA DE 55 MM, INCLUINDO CHAVE TIPO INTERNA</t>
  </si>
  <si>
    <t>FECHADURA PARA PORTA PIVOTANTE DE VIDRO TEMPERADO, EM ACO INOX COM ACABAMENTO CROMADO, RECORTE PADRAO SANTA MARINA, COM CILINDRO EM LATAO, INCLUINDO CHAVE TIPO CILINDRO</t>
  </si>
  <si>
    <t>FECHADURA ROSETA REDONDA PARA PORTA DE BANHEIRO, EM ACO INOX (MAQUINA, TESTA E CONTRA-TESTA) E EM ZAMAC (MACANETA, LINGUETA E TRINCOS) COM ACABAMENTO CROMADO, MAQUINA DE 40 MM, INCLUINDO CHAVE TIPO TRANQUETA</t>
  </si>
  <si>
    <t>FECHADURA ROSETA REDONDA PARA PORTA DE BANHEIRO, EM ACO INOX (MAQUINA, TESTA E CONTRA-TESTA) E EM ZAMAC (MACANETA, LINGUETA E TRINCOS) COM ACABAMENTO CROMADO, MAQUINA DE 55 MM, INCLUINDO CHAVE TIPO TRANQUETA</t>
  </si>
  <si>
    <t>FECHADURA ROSETA REDONDA PARA PORTA EXTERNA, EM ACO INOX (MAQUINA, TESTA E CONTRA-TESTA) E EM ZAMAC (MACANETA, LINGUETA E TRINCOS) COM ACABAMENTO CROMADO, MAQUINA DE 40 MM, INCLUINDO CHAVE TIPO CILINDRO</t>
  </si>
  <si>
    <t>FECHADURA ROSETA REDONDA PARA PORTA EXTERNA, EM ACO INOX (MAQUINA, TESTA E CONTRA-TESTA) E EM ZAMAC (MACANETA, LINGUETA E TRINCOS) COM ACABAMENTO CROMADO, MAQUINA DE 55 MM, INCLUINDO CHAVE TIPO CILINDRO</t>
  </si>
  <si>
    <t>FECHADURA ROSETA REDONDA PARA PORTA INTERNA, EM ACO INOX (MAQUINA, TESTA E CONTRA-TESTA) E EM ZAMAC (MACANETA, LINGUETA E TRINCOS) COM ACABAMENTO CROMADO, MAQUINA DE 40 MM, INCLUINDO CHAVE TIPO INTERNA</t>
  </si>
  <si>
    <t>FECHADURA ROSETA REDONDA PARA PORTA INTERNA, EM ACO INOX (MAQUINA, TESTA E CONTRA-TESTA) E EM ZAMAC (MACANETA, LINGUETA E TRINCOS) COM ACABAMENTO CROMADO, MAQUINA DE 55 MM, INCLUINDO CHAVE TIPO INTERNA</t>
  </si>
  <si>
    <t>FECHO / FECHADURA COM PUXADOR CONCHA, COM TRANCA TIPO TRAVA, PARA JANELA / PORTA DE CORRER (INCLUI TESTA, FECHADURA, PUXADOR) - COMPLETA</t>
  </si>
  <si>
    <t>FECHO / TRINCO TIPO AVIAO, EM ZAMAC CROMADO, *60* MM, PARA JANELAS - INCLUI PARAFUSOS</t>
  </si>
  <si>
    <t>21,65</t>
  </si>
  <si>
    <t>FECHO DE SEGURANCA, TIPO BATOM, EM LATAO / ZAMAC, CROMADO, PARA PORTAS E JANELAS - INCLUI PARAFUSOS</t>
  </si>
  <si>
    <t>FECHO QUEBRA UNHA, EM LATAO COM ACABAMENTO CROMADO, DE EMBUTIR, COM COMANDO ALAVANCA, ALTURA DE DE 22 CM, LARGURA MINIMA DE 1,90 CM E ESPESSURA MINIMA DE 1,90 MM, PARA PORTAS E JANELAS (INCLUI PARAFUSOS)</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</si>
  <si>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</si>
  <si>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DESLIZANTE, ALTURA DE 12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</si>
  <si>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</si>
  <si>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40 CM, LARGURA MINIMA DE 1,90 CM E ESPESSURA MINIMA DE 1,90 MM</t>
  </si>
  <si>
    <t>FELTRO EM LA DE ROCHA, 1 FACE REVESTIDA COM PAPEL ALUMINIZADO, EM ROLO, DENSIDADE = 32 KG/M3, E=*50* MM (COLETADO CAIXA)</t>
  </si>
  <si>
    <t>29,26</t>
  </si>
  <si>
    <t>FERRAMENTAS - FAMILIA ALMOXARIFE - HORISTA (ENCARGOS COMPLEMENTARES - COLETADO CAIXA)</t>
  </si>
  <si>
    <t>FERRAMENTAS - FAMILIA ALMOXARIFE - MENSALISTA (ENCARGOS COMPLEMENTARES - COLETADO CAIXA)</t>
  </si>
  <si>
    <t>FERRAMENTAS - FAMILIA CARPINTEIRO DE FORMAS - HORISTA (ENCARGOS COMPLEMENTARES - COLETADO CAIXA)</t>
  </si>
  <si>
    <t>0,38</t>
  </si>
  <si>
    <t>FERRAMENTAS - FAMILIA CARPINTEIRO DE FORMAS - MENSALISTA (ENCARGOS COMPLEMENTARES - COLETADO CAIXA)</t>
  </si>
  <si>
    <t>71,44</t>
  </si>
  <si>
    <t>FERRAMENTAS - FAMILIA ELETRICISTA - HORISTA (ENCARGOS COMPLEMENTARES - COLETADO CAIXA)</t>
  </si>
  <si>
    <t>FERRAMENTAS - FAMILIA ELETRICISTA - MENSALISTA (ENCARGOS COMPLEMENTARES - COLETADO CAIXA)</t>
  </si>
  <si>
    <t>117,38</t>
  </si>
  <si>
    <t>FERRAMENTAS - FAMILIA ENCANADOR - HORISTA (ENCARGOS COMPLEMENTARES - COLETADO CAIXA)</t>
  </si>
  <si>
    <t>FERRAMENTAS - FAMILIA ENCANADOR - MENSALISTA (ENCARGOS COMPLEMENTARES - COLETADO CAIXA)</t>
  </si>
  <si>
    <t>53,34</t>
  </si>
  <si>
    <t>FERRAMENTAS - FAMILIA ENCARREGADO GERAL - HORISTA (ENCARGOS COMPLEMENTARES - COLETADO CAIXA)</t>
  </si>
  <si>
    <t>FERRAMENTAS - FAMILIA ENCARREGADO GERAL - MENSALISTA (ENCARGOS COMPLEMENTARES - COLETADO CAIXA)</t>
  </si>
  <si>
    <t>FERRAMENTAS - FAMILIA ENGENHEIRO CIVIL - HORISTA (ENCARGOS COMPLEMENTARES - COLETADO CAIXA)</t>
  </si>
  <si>
    <t>FERRAMENTAS - FAMILIA ENGENHEIRO CIVIL - MENSALISTA (ENCARGOS COMPLEMENTARES - COLETADO CAIXA)</t>
  </si>
  <si>
    <t>FERRAMENTAS - FAMILIA OPERADOR ESCAVADEIRA - HORISTA (ENCARGOS COMPLEMENTARES - COLETADO CAIXA)</t>
  </si>
  <si>
    <t>FERRAMENTAS - FAMILIA OPERADOR ESCAVADEIRA - MENSALISTA (ENCARGOS COMPLEMENTARES - COLETADO CAIXA)</t>
  </si>
  <si>
    <t>FERRAMENTAS - FAMILIA PEDREIRO - HORISTA (ENCARGOS COMPLEMENTARES - COLETADO CAIXA)</t>
  </si>
  <si>
    <t>FERRAMENTAS - FAMILIA PEDREIRO - MENSALISTA (ENCARGOS COMPLEMENTARES - COLETADO CAIXA)</t>
  </si>
  <si>
    <t>110,22</t>
  </si>
  <si>
    <t>FERRAMENTAS - FAMILIA PINTOR - HORISTA (ENCARGOS COMPLEMENTARES - COLETADO CAIXA)</t>
  </si>
  <si>
    <t>FERRAMENTAS - FAMILIA PINTOR - MENSALISTA (ENCARGOS COMPLEMENTARES - COLETADO CAIXA)</t>
  </si>
  <si>
    <t>240,10</t>
  </si>
  <si>
    <t>FERRAMENTAS - FAMILIA SERVENTE - HORISTA (ENCARGOS COMPLEMENTARES - COLETADO CAIXA)</t>
  </si>
  <si>
    <t>FERRAMENTAS - FAMILIA SERVENTE - MENSALISTA (ENCARGOS COMPLEMENTARES - COLETADO CAIXA)</t>
  </si>
  <si>
    <t>76,97</t>
  </si>
  <si>
    <t>FERRAMENTAS - FAMILIA SOLDADOR - HORISTA (ENCARGOS COMPLEMENTARES - COLETADO CAIXA)</t>
  </si>
  <si>
    <t>FERRAMENTAS - FAMILIA SOLDADOR - MENSALISTA (ENCARGOS COMPLEMENTARES - COLETADO CAIXA)</t>
  </si>
  <si>
    <t>167,28</t>
  </si>
  <si>
    <t>FERRAMENTAS - FAMILIA TOPOGRAFO - HORISTA (ENCARGOS COMPLEMENTARES - COLETADO CAIXA)</t>
  </si>
  <si>
    <t>FERRAMENTAS - FAMILIA TOPOGRAFO - MENSALISTA (ENCARGOS COMPLEMENTARES - COLETADO CAIXA)</t>
  </si>
  <si>
    <t>10,78</t>
  </si>
  <si>
    <t>FERROLHO COM FECHO / TRINCO REDONDO, EM ACO GALVANIZADO / ZINCADO, DE SOBREPOR, COM COMPRIMENTO DE 2" E ESPESSURA MINIMA DA CHAPA DE 0,90 MM, PARA PORTAS E JANELAS</t>
  </si>
  <si>
    <t>FERROLHO COM FECHO / TRINCO REDONDO, EM ACO GALVANIZADO / ZINCADO, DE SOBREPOR, COM COMPRIMENTO DE 3" A 4" E ESPESSURA MINIMA DA CHAPA DE 0,90 MM</t>
  </si>
  <si>
    <t>FERROLHO COM FECHO / TRINCO REDONDO, EM ACO GALVANIZADO / ZINCADO, DE SOBREPOR, COM COMPRIMENTO DE 5" E ESPESSURA MINIMA DA CHAPA DE 0,90 MM</t>
  </si>
  <si>
    <t>FERROLHO COM FECHO / TRINCO REDONDO, EM ACO GALVANIZADO / ZINCADO, DE SOBREPOR, COM COMPRIMENTO DE 6" E ESPESSURA MINIMA DA CHAPA DE 1,50 MM</t>
  </si>
  <si>
    <t>FERROLHO COM FECHO / TRINCO REDONDO, EM ACO GALVANIZADO / ZINCADO, DE SOBREPOR, COM COMPRIMENTO DE 8" E ESPESSURA MINIMA DA CHAPA DE 1,50 MM</t>
  </si>
  <si>
    <t>FERROLHO COM FECHO /TRINCO REDONDO, EM ACO GALVANIZADO / ZINCADO, DE SOBREPOR, COM COMPRIMENTO DE 10" A 12" E ESPESSURA MINIMA DA CHAPA DE 1,50 MM</t>
  </si>
  <si>
    <t>FERROLHO COM FECHO CHATO E PORTA CADEADO , EM ACO GALVANIZADO / ZINCADO, DE SOBREPOR, COM COMPRIMENTO DE 3" A 4", CHAPA COM ESPESSURA MINIMA DE 0,90 MM E LARGURA MINIMA DE 3,20 CM (FECHO SIMPLES / LEVE) (INCLUI PARAFUSOS)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</si>
  <si>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</si>
  <si>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</si>
  <si>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</si>
  <si>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</si>
  <si>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6", CHAPA COM ESPESSURA MINIMA DE 1,70 MM E LARGURA /MINIMA DE 5,00 CM (FECHO REFORCADO) (INCLUI PARAFUSOS)</t>
  </si>
  <si>
    <t>FERTILIZANTE NPK - 10:10:10</t>
  </si>
  <si>
    <t>2,64</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</si>
  <si>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</si>
  <si>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</si>
  <si>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</si>
  <si>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</si>
  <si>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</si>
  <si>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</si>
  <si>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</si>
  <si>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 xml:space="preserve">CENTO </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</si>
  <si>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</si>
  <si>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</si>
  <si>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</si>
  <si>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</si>
  <si>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</si>
  <si>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</si>
  <si>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</si>
  <si>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</si>
  <si>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</si>
  <si>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</si>
  <si>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</si>
  <si>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</si>
  <si>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</si>
  <si>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</si>
  <si>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</si>
  <si>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</si>
  <si>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</si>
  <si>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</si>
  <si>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</si>
  <si>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</si>
  <si>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</si>
  <si>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</si>
  <si>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</si>
  <si>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</si>
  <si>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</si>
  <si>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</si>
  <si>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</si>
  <si>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</si>
  <si>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</si>
  <si>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</si>
  <si>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18,18</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</si>
  <si>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</si>
  <si>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</si>
  <si>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</si>
  <si>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</si>
  <si>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</si>
  <si>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7,16</t>
  </si>
  <si>
    <t>FLANGE PVC, ROSCAVEL, SEXTAVADO, SEM FUROS 3"</t>
  </si>
  <si>
    <t>FLANGE PVC, ROSCAVEL, SEXTAVADO, SEM FUROS, 1 1/2"</t>
  </si>
  <si>
    <t>FLANGE PVC, ROSCAVEL, SEXTAVADO, SEM FUROS, 1 1/4"</t>
  </si>
  <si>
    <t>FLANGE PVC, ROSCAVEL, SEXTAVADO, SEM FUROS, 1/2"</t>
  </si>
  <si>
    <t>FLANGE PVC, ROSCAVEL, SEXTAVADO, SEM FUROS, 1"</t>
  </si>
  <si>
    <t>9,43</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</si>
  <si>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</si>
  <si>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</si>
  <si>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</si>
  <si>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</si>
  <si>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</si>
  <si>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</si>
  <si>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</si>
  <si>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</si>
  <si>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</si>
  <si>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</si>
  <si>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</si>
  <si>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120,22</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</si>
  <si>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</si>
  <si>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</si>
  <si>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</si>
  <si>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</si>
  <si>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</si>
  <si>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</si>
  <si>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</si>
  <si>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</si>
  <si>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</si>
  <si>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</si>
  <si>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</si>
  <si>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21,90</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</si>
  <si>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</si>
  <si>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</si>
  <si>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</si>
  <si>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</si>
  <si>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</si>
  <si>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</si>
  <si>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</si>
  <si>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</si>
  <si>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</si>
  <si>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</si>
  <si>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</si>
  <si>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</si>
  <si>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</si>
  <si>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</si>
  <si>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15,75</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</si>
  <si>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</si>
  <si>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</si>
  <si>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</si>
  <si>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</si>
  <si>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</si>
  <si>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</si>
  <si>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</si>
  <si>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</si>
  <si>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</si>
  <si>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</si>
  <si>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</si>
  <si>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</si>
  <si>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</si>
  <si>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</si>
  <si>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</si>
  <si>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</si>
  <si>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</si>
  <si>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</si>
  <si>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</si>
  <si>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</si>
  <si>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</si>
  <si>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</si>
  <si>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</si>
  <si>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</si>
  <si>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</si>
  <si>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</si>
  <si>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</si>
  <si>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</si>
  <si>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</si>
  <si>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OLHAL EM ACO GALVANIZADO, ESPESSURA 16MM, ABERTURA 21MM</t>
  </si>
  <si>
    <t>GAS DE COZINHA - GLP</t>
  </si>
  <si>
    <t>GASOLINA COMUM</t>
  </si>
  <si>
    <t>5,48</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</si>
  <si>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</si>
  <si>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</si>
  <si>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</si>
  <si>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</si>
  <si>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</si>
  <si>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</si>
  <si>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</si>
  <si>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</si>
  <si>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</si>
  <si>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</si>
  <si>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</si>
  <si>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 E USO GERAL</t>
  </si>
  <si>
    <t>GESSO PROJETADO</t>
  </si>
  <si>
    <t>GONZO DE EMBUTIR, EM LATAO / ZAMAC, *20 X 48* MM, PARA JANELA BASCULANTE / PIVOTANTE -  INCLUI PARAFUSOS</t>
  </si>
  <si>
    <t>GONZO DE SOBREPOR, EM LATAO / ZAMAC, PARA JANELA PIVOTANTE - INCLUI PARAFUSOS</t>
  </si>
  <si>
    <t>18,96</t>
  </si>
  <si>
    <t>GRADE DE DISCOS COM CONTROLE REMOTO, REBOCAVEL, COM 24 DISCOS 24" X 6 MM, COM PNEUS PARA TRANSPORTE</t>
  </si>
  <si>
    <t>GRADE DE DISCOS MECANICA 20X24" COM 20 DISCOS 24" X 6MM  COM PNEUS PARA TRANSPORTE</t>
  </si>
  <si>
    <t>GRAMA BATATAIS EM PLACAS, SEM PLANTIO</t>
  </si>
  <si>
    <t>6,42</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</si>
  <si>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</si>
  <si>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</si>
  <si>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</si>
  <si>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</si>
  <si>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</si>
  <si>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</si>
  <si>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</si>
  <si>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6,09</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</si>
  <si>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</si>
  <si>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</si>
  <si>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</si>
  <si>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</si>
  <si>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</si>
  <si>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</si>
  <si>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SC25KG</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</si>
  <si>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</si>
  <si>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</si>
  <si>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</si>
  <si>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</si>
  <si>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</si>
  <si>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422,64</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</si>
  <si>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</si>
  <si>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</si>
  <si>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</si>
  <si>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</si>
  <si>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</si>
  <si>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</si>
  <si>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</si>
  <si>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</si>
  <si>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</si>
  <si>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</si>
  <si>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</si>
  <si>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</si>
  <si>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</si>
  <si>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</si>
  <si>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</si>
  <si>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</si>
  <si>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</si>
  <si>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</si>
  <si>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</si>
  <si>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</si>
  <si>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</si>
  <si>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</si>
  <si>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</si>
  <si>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</si>
  <si>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</si>
  <si>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</si>
  <si>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</si>
  <si>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</si>
  <si>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</si>
  <si>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</si>
  <si>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</si>
  <si>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</si>
  <si>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</si>
  <si>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</si>
  <si>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</si>
  <si>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</si>
  <si>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</si>
  <si>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</si>
  <si>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</si>
  <si>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</si>
  <si>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</si>
  <si>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</si>
  <si>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</si>
  <si>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</si>
  <si>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</si>
  <si>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</si>
  <si>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</si>
  <si>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</si>
  <si>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</si>
  <si>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</si>
  <si>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</si>
  <si>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</si>
  <si>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</si>
  <si>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</si>
  <si>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</si>
  <si>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</si>
  <si>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</si>
  <si>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</si>
  <si>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</si>
  <si>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</si>
  <si>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</si>
  <si>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84,32</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</si>
  <si>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</si>
  <si>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</si>
  <si>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</si>
  <si>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</si>
  <si>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</si>
  <si>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</si>
  <si>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14,35</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</si>
  <si>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</si>
  <si>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</si>
  <si>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</si>
  <si>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</si>
  <si>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</si>
  <si>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</si>
  <si>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</si>
  <si>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</si>
  <si>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</si>
  <si>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10,76</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</si>
  <si>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</si>
  <si>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</si>
  <si>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</si>
  <si>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</si>
  <si>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</si>
  <si>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</si>
  <si>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</si>
  <si>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</si>
  <si>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4,60</t>
  </si>
  <si>
    <t>INTERRUPTOR SIMPLES 10A, 250V, CONJUNTO MONTADO PARA SOBREPOR 4" X 2" (CAIXA + MODULO)</t>
  </si>
  <si>
    <t>INTERRUPTOR SIMPLES 10A, 250V, CONJUNTO MONTADO PARA SOBREPOR 4" X 2" (CAIXA + 2 MODULOS)</t>
  </si>
  <si>
    <t>8,13</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</si>
  <si>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</si>
  <si>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</si>
  <si>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</si>
  <si>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</si>
  <si>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</si>
  <si>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</si>
  <si>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</si>
  <si>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</si>
  <si>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</si>
  <si>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</si>
  <si>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</si>
  <si>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</si>
  <si>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</si>
  <si>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</si>
  <si>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80 X 60 CM (A X L), ACABAMENTO ACET OU BRILHANTE,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</si>
  <si>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</si>
  <si>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</si>
  <si>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</si>
  <si>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</si>
  <si>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</si>
  <si>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</si>
  <si>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</si>
  <si>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</si>
  <si>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</si>
  <si>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</si>
  <si>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200 CM, 4 FLS,  BANDEIRA COM BASCULA,  ACABAMENTO ACET OU BRILHANTE, BATENTE/REQUADRO DE 6 A 14 CM, COM VIDRO, SEM GUARNICAO/ALIZAR</t>
  </si>
  <si>
    <t>JANELA DE CORRER EM ALUMINIO, 120 X 150 CM (A X L), 4 FLS, BANDEIRA COM BASCULA,  ACABAMENTO ACET OU BRILHANTE, BATENTE/REQUADRO DE 6 A 14 CM, COM VIDRO, SEM GUARNICAO/ALIZAR</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</si>
  <si>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</si>
  <si>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</si>
  <si>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</si>
  <si>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</si>
  <si>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</si>
  <si>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</si>
  <si>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</si>
  <si>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</si>
  <si>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t>
  </si>
  <si>
    <t>JARDINEIRO (MENSALISTA)</t>
  </si>
  <si>
    <t>JOELHO COM VISITA, PVC SERIE R, 90 GRAUS, 100 X 75 MM, PARA ESGOTO OU AGUAS PLUVIAIS PREDIAIS</t>
  </si>
  <si>
    <t>JOELHO CPVC, SOLDAVEL, 45 GRAUS, 15 MM, PARA AGUA QUENTE</t>
  </si>
  <si>
    <t>JOELHO CPVC, SOLDAVEL, 45 GRAUS, 22 MM, PARA AGUA QUENTE</t>
  </si>
  <si>
    <t>JOELHO CPVC, SOLDAVEL, 45 GRAUS, 28 MM, PARA AGUA QUENTE</t>
  </si>
  <si>
    <t>12,79</t>
  </si>
  <si>
    <t>JOELHO CPVC, SOLDAVEL, 45 GRAUS, 35 MM, PARA AGUA QUENTE</t>
  </si>
  <si>
    <t>JOELHO CPVC, SOLDAVEL, 45 GRAUS, 42 MM, PARA AGUA QUENTE</t>
  </si>
  <si>
    <t>37,15</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</si>
  <si>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</si>
  <si>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</si>
  <si>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</si>
  <si>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</si>
  <si>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</si>
  <si>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</si>
  <si>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</si>
  <si>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</si>
  <si>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</si>
  <si>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</si>
  <si>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</si>
  <si>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</si>
  <si>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</si>
  <si>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</si>
  <si>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</si>
  <si>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</si>
  <si>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3,55</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</si>
  <si>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</si>
  <si>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</si>
  <si>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</si>
  <si>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</si>
  <si>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</si>
  <si>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</si>
  <si>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</si>
  <si>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</si>
  <si>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</si>
  <si>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</si>
  <si>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</si>
  <si>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</si>
  <si>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</si>
  <si>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</si>
  <si>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</si>
  <si>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</si>
  <si>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</si>
  <si>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</si>
  <si>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</si>
  <si>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</si>
  <si>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</si>
  <si>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</si>
  <si>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</si>
  <si>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</si>
  <si>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</si>
  <si>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</si>
  <si>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4,58</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</si>
  <si>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</si>
  <si>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</si>
  <si>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</si>
  <si>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</si>
  <si>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</si>
  <si>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</si>
  <si>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</si>
  <si>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</si>
  <si>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</si>
  <si>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</si>
  <si>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</si>
  <si>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</si>
  <si>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</si>
  <si>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</si>
  <si>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</si>
  <si>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</si>
  <si>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</si>
  <si>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</si>
  <si>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</si>
  <si>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</si>
  <si>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</si>
  <si>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0,50</t>
  </si>
  <si>
    <t>JOELHO PVC, SOLDAVEL, 90 GRAUS, 25 MM, PARA AGUA FRIA PREDIAL</t>
  </si>
  <si>
    <t>0,69</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</si>
  <si>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</si>
  <si>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</si>
  <si>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</si>
  <si>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</si>
  <si>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</si>
  <si>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</si>
  <si>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</si>
  <si>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</si>
  <si>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</si>
  <si>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</si>
  <si>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</si>
  <si>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</si>
  <si>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</si>
  <si>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</si>
  <si>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</si>
  <si>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</si>
  <si>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</si>
  <si>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</si>
  <si>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</si>
  <si>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</si>
  <si>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</si>
  <si>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</si>
  <si>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</si>
  <si>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</si>
  <si>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</si>
  <si>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</si>
  <si>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</si>
  <si>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</si>
  <si>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</si>
  <si>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</si>
  <si>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</si>
  <si>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</si>
  <si>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</si>
  <si>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</si>
  <si>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</si>
  <si>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</si>
  <si>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</si>
  <si>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</si>
  <si>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</si>
  <si>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24,50</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</si>
  <si>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</si>
  <si>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</si>
  <si>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</si>
  <si>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</si>
  <si>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</si>
  <si>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13,88</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</si>
  <si>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</si>
  <si>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</si>
  <si>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</si>
  <si>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</si>
  <si>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</si>
  <si>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</si>
  <si>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</si>
  <si>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</si>
  <si>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</si>
  <si>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</si>
  <si>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</si>
  <si>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</si>
  <si>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</si>
  <si>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</si>
  <si>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</si>
  <si>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</si>
  <si>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</si>
  <si>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</si>
  <si>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</si>
  <si>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</si>
  <si>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</si>
  <si>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</si>
  <si>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</si>
  <si>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</si>
  <si>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</si>
  <si>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</si>
  <si>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</si>
  <si>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</si>
  <si>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</si>
  <si>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</si>
  <si>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</si>
  <si>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</si>
  <si>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</si>
  <si>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57,70</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</si>
  <si>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</si>
  <si>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</si>
  <si>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</si>
  <si>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</si>
  <si>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</si>
  <si>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OU AGUAS PLUVIAIS PREDIAIS</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</si>
  <si>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</si>
  <si>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</si>
  <si>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</si>
  <si>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</si>
  <si>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</si>
  <si>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</si>
  <si>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</si>
  <si>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</si>
  <si>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</si>
  <si>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</si>
  <si>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</si>
  <si>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</si>
  <si>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</si>
  <si>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</si>
  <si>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</si>
  <si>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</si>
  <si>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</si>
  <si>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</si>
  <si>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</si>
  <si>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</si>
  <si>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14,83</t>
  </si>
  <si>
    <t>JUNCAO SIMPLES, PVC, 45 GRAUS, DN 100 X 100 MM, SERIE NORMAL PARA ESGOTO PREDIAL</t>
  </si>
  <si>
    <t>JUNCAO SIMPLES, PVC, 45 GRAUS, DN 40 X 40 MM, SERIE NORMAL PARA ESGOTO PREDIAL</t>
  </si>
  <si>
    <t>JUNCAO 2 GARRAS PARA FITA PERFURADA</t>
  </si>
  <si>
    <t>1,21</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</si>
  <si>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</si>
  <si>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</si>
  <si>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</si>
  <si>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</si>
  <si>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</si>
  <si>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</si>
  <si>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</si>
  <si>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</si>
  <si>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</si>
  <si>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</si>
  <si>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</si>
  <si>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</si>
  <si>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</si>
  <si>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</si>
  <si>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</si>
  <si>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</si>
  <si>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</si>
  <si>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</si>
  <si>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</si>
  <si>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</si>
  <si>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</si>
  <si>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</si>
  <si>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</si>
  <si>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</si>
  <si>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</si>
  <si>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</si>
  <si>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</si>
  <si>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</si>
  <si>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</si>
  <si>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</si>
  <si>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600 X 2100 MM OU 700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</si>
  <si>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</si>
  <si>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</si>
  <si>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</si>
  <si>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</si>
  <si>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</si>
  <si>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</si>
  <si>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</si>
  <si>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</si>
  <si>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</si>
  <si>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</si>
  <si>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</si>
  <si>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</si>
  <si>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</si>
  <si>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</si>
  <si>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</si>
  <si>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</si>
  <si>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</si>
  <si>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COM MARCO EM ACO, NUCLEO SOLIDO, CAPA LISA EM HDF, ACABAMENTO MELAMINICO BRANCO (INCLUI MARCO, ALIZARES, DOBRADICAS E FECHADURA)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</si>
  <si>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</si>
  <si>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</si>
  <si>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</si>
  <si>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</si>
  <si>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</si>
  <si>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</si>
  <si>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</si>
  <si>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</si>
  <si>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</si>
  <si>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</si>
  <si>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</si>
  <si>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</si>
  <si>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</si>
  <si>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</si>
  <si>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</si>
  <si>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</si>
  <si>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</si>
  <si>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</si>
  <si>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LAMBRI EM ALUMINIO, DE APROXIMADAMENTE 0,6 KG/M, COM APROXIMADAMENTE 168,0 MM DE LARGURA, 6,0 MM DE ALTURA E 6,0 M DE EXTENSAO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</si>
  <si>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</si>
  <si>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</si>
  <si>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</si>
  <si>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</si>
  <si>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</si>
  <si>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</si>
  <si>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</si>
  <si>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</si>
  <si>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</si>
  <si>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</si>
  <si>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</si>
  <si>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</si>
  <si>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</si>
  <si>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</si>
  <si>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</si>
  <si>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</si>
  <si>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</si>
  <si>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</si>
  <si>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</si>
  <si>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</si>
  <si>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</si>
  <si>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</si>
  <si>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</si>
  <si>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</si>
  <si>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</si>
  <si>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</si>
  <si>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</si>
  <si>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</si>
  <si>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</si>
  <si>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</si>
  <si>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</si>
  <si>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</si>
  <si>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</si>
  <si>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</si>
  <si>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</si>
  <si>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</si>
  <si>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</si>
  <si>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</si>
  <si>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</si>
  <si>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</si>
  <si>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</si>
  <si>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</si>
  <si>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</si>
  <si>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</si>
  <si>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</si>
  <si>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</si>
  <si>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</si>
  <si>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</si>
  <si>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</si>
  <si>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</si>
  <si>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</si>
  <si>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</si>
  <si>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</si>
  <si>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M2XMES</t>
  </si>
  <si>
    <t>LOCACAO DE ANDAIME METALICO TUBULAR DE ENCAIXE, TIPO DE TORRE, COM LARGURA DE 1 ATE 1,5 M E ALTURA DE *1,00* M (INCLUSO SAPATAS FIXAS OU RODIZIOS)</t>
  </si>
  <si>
    <t xml:space="preserve">MXMES </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</si>
  <si>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</si>
  <si>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</si>
  <si>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</si>
  <si>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</si>
  <si>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</si>
  <si>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</si>
  <si>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</si>
  <si>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</si>
  <si>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</si>
  <si>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</si>
  <si>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</si>
  <si>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</si>
  <si>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</si>
  <si>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</si>
  <si>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</si>
  <si>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</si>
  <si>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</si>
  <si>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24,30</t>
  </si>
  <si>
    <t>LOCACAO DE ELEVADOR DE CREMALHEIRA CABINE SIMPLES FECHADA 1,5 X 2,5 X 2,35 M (UMA POR TORRE), CAPACIDADE DE CARGA *1200* KG (15 PESSOAS), TORRE DE 24 M (16 MODULOS), 16 PARADAS, FREIO DE SEGURANCA, LIMITADOR DE CARGA</t>
  </si>
  <si>
    <t>45,56</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</si>
  <si>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</si>
  <si>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</si>
  <si>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</si>
  <si>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</si>
  <si>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16,15</t>
  </si>
  <si>
    <t>LOCACAO DE GRUPO GERADOR DE *260* KVA, DIESEL REBOCAVEL, ACIONAMENTO MANUAL</t>
  </si>
  <si>
    <t>LOCACAO DE NIVEL OPTICO, COM PRECISAO DE 0,7 MM, AUMENTO DE 32X</t>
  </si>
  <si>
    <t>LOCACAO DE PERFURATRIZ PNEUMATICA DE PESO MEDIO, * 18 * KG, PARA ROCHA</t>
  </si>
  <si>
    <t>LOCACAO DE PERFURATRIZ PNEUMATICA DE PESO MEDIO, * 24 * KG, PARA ROCHA</t>
  </si>
  <si>
    <t>2,92</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</si>
  <si>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</si>
  <si>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</si>
  <si>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</si>
  <si>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</si>
  <si>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</si>
  <si>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EXTRA FORTE PRETA, E = 200 MICRA</t>
  </si>
  <si>
    <t>LONA PLASTICA PESADA PRETA, E =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</si>
  <si>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</si>
  <si>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</si>
  <si>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</si>
  <si>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</si>
  <si>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</si>
  <si>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138 W ATE 180 W, INVOLUCRO EM ALUMINIO OU ACO INOX</t>
  </si>
  <si>
    <t>LUMINARIA DE LED PARA ILUMINACAO PUBLICA, DE 181 W ATE 239 W, INVOLUCRO EM ALUMINIO OU ACO INOX</t>
  </si>
  <si>
    <t>LUMINARIA DE LED PARA ILUMINACAO PUBLICA, DE 240 W ATE 350 W, INVOLUCRO EM ALUMINIO OU ACO INOX</t>
  </si>
  <si>
    <t>LUMINARIA DE LED PARA ILUMINACAO PUBLICA, DE 33 W ATE 50 W, INVOLUCRO EM ALUMINIO OU ACO INOX</t>
  </si>
  <si>
    <t>LUMINARIA DE LED PARA ILUMINACAO PUBLICA, DE 51 W ATE 67 W, INVOLUCRO EM ALUMINIO OU ACO INOX</t>
  </si>
  <si>
    <t>LUMINARIA DE LED PARA ILUMINACAO PUBLICA, DE 68 W ATE 97 W, INVOLUCRO EM ALUMINIO OU ACO INOX</t>
  </si>
  <si>
    <t>LUMINARIA DE LED PARA ILUMINACAO PUBLICA, DE 98 W ATE 137 W, INVOLUCRO EM ALUMINIO OU ACO INOX</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</si>
  <si>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</si>
  <si>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</si>
  <si>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</si>
  <si>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</si>
  <si>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</si>
  <si>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</si>
  <si>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</si>
  <si>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</si>
  <si>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</si>
  <si>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</si>
  <si>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</si>
  <si>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4,65</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</si>
  <si>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</si>
  <si>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</si>
  <si>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</si>
  <si>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</si>
  <si>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</si>
  <si>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</si>
  <si>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</si>
  <si>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</si>
  <si>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</si>
  <si>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</si>
  <si>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</si>
  <si>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</si>
  <si>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</si>
  <si>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A PROVA DE TEMPO, GASES, VAPOR E PO, EM ALUMINIO, COM GRADE, BASE E27, POTENCIA MAXIMA 100 W - REF Y 25/1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</si>
  <si>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</si>
  <si>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</si>
  <si>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</si>
  <si>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</si>
  <si>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</si>
  <si>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</si>
  <si>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</si>
  <si>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</si>
  <si>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</si>
  <si>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</si>
  <si>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</si>
  <si>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</si>
  <si>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</si>
  <si>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</si>
  <si>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</si>
  <si>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</si>
  <si>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</si>
  <si>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</si>
  <si>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</si>
  <si>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</si>
  <si>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</si>
  <si>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</si>
  <si>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</si>
  <si>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</si>
  <si>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</si>
  <si>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</si>
  <si>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</si>
  <si>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</si>
  <si>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</si>
  <si>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</si>
  <si>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</si>
  <si>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</si>
  <si>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</si>
  <si>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</si>
  <si>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</si>
  <si>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</si>
  <si>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</si>
  <si>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</si>
  <si>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</si>
  <si>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</si>
  <si>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</si>
  <si>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</si>
  <si>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</si>
  <si>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</si>
  <si>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</si>
  <si>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 100 MM, PARA ESGOTO OU AGUAS PLUVIAIS PREDIAIS</t>
  </si>
  <si>
    <t>LUVA DE CORRER, PVC SERIE R, 150 MM, PARA ESGOTO OU AGUAS PLUVIAIS PREDIAIS</t>
  </si>
  <si>
    <t>LUVA DE CORRER, PVC SERIE R, 75 MM, PARA ESGOTO OU AGUAS PLUVIAIS PREDIAIS</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</si>
  <si>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</si>
  <si>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</si>
  <si>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</si>
  <si>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</si>
  <si>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</si>
  <si>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</si>
  <si>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</si>
  <si>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</si>
  <si>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</si>
  <si>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</si>
  <si>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21,41</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</si>
  <si>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</si>
  <si>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</si>
  <si>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</si>
  <si>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</si>
  <si>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</si>
  <si>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</si>
  <si>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</si>
  <si>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</si>
  <si>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</si>
  <si>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</si>
  <si>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</si>
  <si>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</si>
  <si>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</si>
  <si>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</si>
  <si>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</si>
  <si>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</si>
  <si>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</si>
  <si>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</si>
  <si>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</si>
  <si>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</si>
  <si>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</si>
  <si>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</si>
  <si>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</si>
  <si>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</si>
  <si>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</si>
  <si>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</si>
  <si>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</si>
  <si>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</si>
  <si>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</si>
  <si>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</si>
  <si>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</si>
  <si>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</si>
  <si>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</si>
  <si>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</si>
  <si>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</si>
  <si>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</si>
  <si>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</si>
  <si>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</si>
  <si>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</si>
  <si>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</si>
  <si>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</si>
  <si>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</si>
  <si>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</si>
  <si>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</si>
  <si>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</si>
  <si>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</si>
  <si>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</si>
  <si>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</si>
  <si>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</si>
  <si>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</si>
  <si>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3,12</t>
  </si>
  <si>
    <t>LUVA DE REDUCAO SOLDAVEL, PVC, 25 MM X 20 MM, PARA AGUA FRIA PREDIAL</t>
  </si>
  <si>
    <t>LUVA DE REDUCAO SOLDAVEL, PVC, 32 MM X 25 MM, PARA AGUA FRIA PREDIAL</t>
  </si>
  <si>
    <t>3,47</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</si>
  <si>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</si>
  <si>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</si>
  <si>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</si>
  <si>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</si>
  <si>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</si>
  <si>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</si>
  <si>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</si>
  <si>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</si>
  <si>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</si>
  <si>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</si>
  <si>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</si>
  <si>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</si>
  <si>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</si>
  <si>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</si>
  <si>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</si>
  <si>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</si>
  <si>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</si>
  <si>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</si>
  <si>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</si>
  <si>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</si>
  <si>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</si>
  <si>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</si>
  <si>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</si>
  <si>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</si>
  <si>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</si>
  <si>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</si>
  <si>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</si>
  <si>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</si>
  <si>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</si>
  <si>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1,83</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</si>
  <si>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</si>
  <si>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</si>
  <si>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</si>
  <si>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</si>
  <si>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</si>
  <si>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11,15</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</si>
  <si>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</si>
  <si>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</si>
  <si>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</si>
  <si>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</si>
  <si>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</si>
  <si>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</si>
  <si>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</si>
  <si>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</si>
  <si>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</si>
  <si>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</si>
  <si>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</si>
  <si>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</si>
  <si>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</si>
  <si>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</si>
  <si>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</si>
  <si>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</si>
  <si>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</si>
  <si>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</si>
  <si>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</si>
  <si>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</si>
  <si>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</si>
  <si>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</si>
  <si>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</si>
  <si>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</si>
  <si>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</si>
  <si>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</si>
  <si>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</si>
  <si>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</si>
  <si>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0,74</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</si>
  <si>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</si>
  <si>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</si>
  <si>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</si>
  <si>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</si>
  <si>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</si>
  <si>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</si>
  <si>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</si>
  <si>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</si>
  <si>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</si>
  <si>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</si>
  <si>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</si>
  <si>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</si>
  <si>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</si>
  <si>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</si>
  <si>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</si>
  <si>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</si>
  <si>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</si>
  <si>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</si>
  <si>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</si>
  <si>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</si>
  <si>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</si>
  <si>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</si>
  <si>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</si>
  <si>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</si>
  <si>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</si>
  <si>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</si>
  <si>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</si>
  <si>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</si>
  <si>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</si>
  <si>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</si>
  <si>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5,12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</si>
  <si>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</si>
  <si>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</si>
  <si>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</si>
  <si>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</si>
  <si>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</si>
  <si>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</si>
  <si>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</si>
  <si>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</si>
  <si>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</si>
  <si>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</si>
  <si>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</si>
  <si>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</si>
  <si>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</si>
  <si>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</si>
  <si>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OCA, EM ZAMAC COM ACABAMENTO CROMADO, COMPRIMENTO APROX DE 15 CM</t>
  </si>
  <si>
    <t>MACANETA ALAVANCA, RETA SIMPLES / OCA, CROMADA, COMPRIMENTO DE 10 A 16 CM, ACABAMENTO PADRAO POPULAR - SOMENTE MACANETAS</t>
  </si>
  <si>
    <t>MACANETA BOLA, EM ZAMAC COM ACABAMENTO CROMADO, DIAMETRO DE APROX 2 1/2"</t>
  </si>
  <si>
    <t>MACARICO DE SOLDA 201 PARA EXTENSAO GLP OU ACETILENO</t>
  </si>
  <si>
    <t>MACARIQUEIRO</t>
  </si>
  <si>
    <t>MACARIQUEIRO (MENSALISTA)</t>
  </si>
  <si>
    <t>MADEIRA ROLICA TRATADA, D = 12 A 15 CM, H = 3,00 M, EM EUCALIPTO OU EQUIVALENTE DA REGIAO</t>
  </si>
  <si>
    <t>17,39</t>
  </si>
  <si>
    <t>MADEIRA ROLICA TRATADA, D = 16 A 20 CM, H = 6,00 M, EM EUCALIPTO OU EQUIVALENTE DA REGIAO</t>
  </si>
  <si>
    <t>MADEIRA ROLICA TRATADA, D = 25 A 29 CM, H = 6,50 M, EM EUCALIPTO OU EQUIVALENTE DA REGIAO</t>
  </si>
  <si>
    <t>MADEIRA ROLICA TRATADA, D = 30 A 34 CM, H = 6,50 M, EM EUCALIPTO OU EQUIVALENTE DA REGIAO</t>
  </si>
  <si>
    <t>MADEIRA SERRADA EM PINUS, MISTA OU EQUIVALENTE DA REGIAO - BRUTA</t>
  </si>
  <si>
    <t>MANGOTE DE SEGURANCA EM RASPA DE COURO</t>
  </si>
  <si>
    <t>MANGUEIRA CRISTAL PARA NIVEL, LISA, PVC TRANSPARENTE, 3/8" X1,5 MM</t>
  </si>
  <si>
    <t>MANGUEIRA CRISTAL PARA NIVEL, LISA, PVC TRANSPARENTE, 5/16" X1 MM</t>
  </si>
  <si>
    <t>1,66</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</si>
  <si>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</si>
  <si>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</si>
  <si>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</si>
  <si>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</si>
  <si>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1,23</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</si>
  <si>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</si>
  <si>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</si>
  <si>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</si>
  <si>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</si>
  <si>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</si>
  <si>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</si>
  <si>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</si>
  <si>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</si>
  <si>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</si>
  <si>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</si>
  <si>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</si>
  <si>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</si>
  <si>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</si>
  <si>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</si>
  <si>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</si>
  <si>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PVC, TRANCADA, DIAMETRO DE 3/8", COMPRIMENTO DE 1M (NORMATIZADA)</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</si>
  <si>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</si>
  <si>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</si>
  <si>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</si>
  <si>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</si>
  <si>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</si>
  <si>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</si>
  <si>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</si>
  <si>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24,78</t>
  </si>
  <si>
    <t>MANTA ASFALTICA ELASTOMERICA EM POLIESTER ALUMINIZADA 3 MM, TIPO III, CLASSE B (NBR 9952)</t>
  </si>
  <si>
    <t>MANTA ASFALTICA ELASTOMERICA EM POLIESTER 3 MM, TIPO III, CLASSE B, ACABAMENTO PP (NBR 9952)</t>
  </si>
  <si>
    <t>51,01</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</si>
  <si>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</si>
  <si>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</si>
  <si>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</si>
  <si>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36,00</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</si>
  <si>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</si>
  <si>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</si>
  <si>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</si>
  <si>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</si>
  <si>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</si>
  <si>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</si>
  <si>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</si>
  <si>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</si>
  <si>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</si>
  <si>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</si>
  <si>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</si>
  <si>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</si>
  <si>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</si>
  <si>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</si>
  <si>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11,45</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</si>
  <si>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</si>
  <si>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</si>
  <si>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</si>
  <si>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</si>
  <si>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</si>
  <si>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</si>
  <si>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 40 MM PARA FECHADURA DE EMBUTIR EXTERNA, EM ACO INOX</t>
  </si>
  <si>
    <t>MAQUINA DE 40 MM PARA FECHADURA, PARA PORTA DE BANHEIRO, EM ACO INOX</t>
  </si>
  <si>
    <t>MAQUINA DE 40 MM PARA FECHADURA, PARA PORTA INTERNA, EM ACO INOX</t>
  </si>
  <si>
    <t>MAQUINA DE 55 MM PARA FECHADURA DE EMBUTIR EXTERNA, EM ACO INOX</t>
  </si>
  <si>
    <t>MAQUINA DE 55 MM PARA FECHADURA, PARA PORTA DE BANHEIRO, EM ACO INOX</t>
  </si>
  <si>
    <t>MAQUINA DE 55 MM PARA FECHADURA, PARA PORTA INTERNA, EM ACO INOX</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</si>
  <si>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</si>
  <si>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</si>
  <si>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</si>
  <si>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</si>
  <si>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</si>
  <si>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VASO/TANQUE/JATO DE PRESSAO PORTATIL PARA JATEAMENTO, CONTROLE AUTOMATICO E REMOTO, CAMARA DE 1 SAIDA, 280 L, DIAM. *670* MM, BICO JATO CURTO VENTURI DE 5/16", MANGUEIRA DE 1" DE 10 M, COMPLETA (VALVULAS POP UP E DOSADORA, FUNDO CONICO ETC)</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</si>
  <si>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</si>
  <si>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</si>
  <si>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</si>
  <si>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</si>
  <si>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</si>
  <si>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</si>
  <si>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</si>
  <si>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</si>
  <si>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</si>
  <si>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</si>
  <si>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</si>
  <si>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</si>
  <si>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</si>
  <si>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</si>
  <si>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</si>
  <si>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EM PO PARA DRYWALL, A BASE DE GESSO, SECAGEM RAPIDA, PARA TRATAMENTO DE JUNTAS DE CHAPA DE GESSO (NECESSITA ADICAO DE AGUA)</t>
  </si>
  <si>
    <t>MASSA DE REJUNTE PRONTA PARA TRATAMENTO DE JUNTAS DE CHAPA DE GESSO PARA DRYWALL, SEM ADICAO DE AGUA</t>
  </si>
  <si>
    <t>MASSA EPOXI BICOMPONENTE (MASSA + CATALIZADOR)</t>
  </si>
  <si>
    <t>46,92</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</si>
  <si>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</si>
  <si>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</si>
  <si>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</si>
  <si>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</si>
  <si>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</si>
  <si>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</si>
  <si>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</si>
  <si>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</si>
  <si>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</si>
  <si>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</si>
  <si>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</si>
  <si>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</si>
  <si>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</si>
  <si>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</si>
  <si>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</si>
  <si>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</si>
  <si>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DE CONCRETO ESTRUTURAL 14 X 19 X 19 CM, FBK 14 MPA (NBR 6136)</t>
  </si>
  <si>
    <t>MEIA CANALETA DE CONCRETO ESTRUTURAL 14 X 19 X 19 CM, FBK 4,5 MPA (NBR 6136)</t>
  </si>
  <si>
    <t>MEIO BLOCO DE CONCRETO ESTRUTURAL 14 X 19 X 14 CM, FBK 14 MPA (NBR 6136)</t>
  </si>
  <si>
    <t>MEIO BLOCO DE CONCRETO ESTRUTURAL 14 X 19 X 14 CM, FBK 4,5 MPA (NBR 6136)</t>
  </si>
  <si>
    <t>MEIO BLOCO DE CONCRETO ESTRUTURAL 14 X 19 X 19 CM, FBK 14 MPA (NBR 6136)</t>
  </si>
  <si>
    <t>MEIO BLOCO DE CONCRETO ESTRUTURAL 14 X 19 X 19 CM, FBK 4,5 MPA (NBR 6136)</t>
  </si>
  <si>
    <t>MEIO BLOCO DE CONCRETO ESTRUTURAL 14 X 19 X 34 CM, FBK 14 MPA (NBR 6136)</t>
  </si>
  <si>
    <t>MEIO BLOCO DE VEDACAO DE CONCRETO APARENTE 14 X 19 X 19 CM  (CLASSE C - NBR 6136)</t>
  </si>
  <si>
    <t>MEIO BLOCO DE VEDACAO DE CONCRETO APARENTE 19 X 19 X 19 CM (CLASSE C - NBR 6136)</t>
  </si>
  <si>
    <t>MEIO BLOCO DE VEDACAO DE CONCRETO APARENTE 9  X 19 X 19 CM (CLASSE C - NBR 6136)</t>
  </si>
  <si>
    <t>MEIO BLOCO DE VEDACAO DE CONCRETO 14 X 19 X 19 CM (CLASSE C - NBR 6136)</t>
  </si>
  <si>
    <t>MEIO BLOCO DE VEDACAO DE CONCRETO 19 X 19 X 19 CM (CLASSE C - NBR 6136)</t>
  </si>
  <si>
    <t>MEIO BLOCO DE VEDACAO DE CONCRETO 9 X 19 X 19 CM (CLASSE C - NBR 6136)</t>
  </si>
  <si>
    <t>MEIO BLOCO ESTRUTURAL CERAMICO 14 X 19 X 14 CM, 6,0 MPA (NBR 15270)</t>
  </si>
  <si>
    <t>MEIO BLOCO ESTRUTURAL CERAMICO 14 X 19 X 19 CM, 6,0 MPA (NBR 15270)</t>
  </si>
  <si>
    <t>MEIO-FIO OU GUIA DE CONCRETO PRE MOLDADO, COMP 1 M, *30 X 10/12* CM (H X L1/L2)</t>
  </si>
  <si>
    <t>MEIO-FIO OU GUIA DE CONCRETO PRE MOLDADO, COMP 80 CM, *30 X 10/10* (H X L1/L2)</t>
  </si>
  <si>
    <t>MEIO-FIO OU GUIA DE CONCRETO PRE-MOLDADO, COMP *39* CM, *19 X 6,5/6,5* CM (H X L1/L2)</t>
  </si>
  <si>
    <t>MEIO-FIO OU GUIA DE CONCRETO PRE-MOLDADO, COMP 1 M, *20 X 12/15* CM (H X L1/L2)</t>
  </si>
  <si>
    <t>MEIO-FIO OU GUIA DE CONCRETO PRE-MOLDADO, COMP 80 CM, *25 X 08/08* CM (H X L1/L2)</t>
  </si>
  <si>
    <t>MEIO-FIO OU GUIA DE CONCRETO PRE-MOLDADO, TIPO CHAPEU PARA BOCA DE LOBO,  DIMENSOES *1,20* X 0,15 X 0,30 M</t>
  </si>
  <si>
    <t>MEIO-FIO OU GUIA DE CONCRETO, PRE-MOLDADO, COMP 1 M, *30 X 12/15* CM (H X L1/L2)</t>
  </si>
  <si>
    <t>MEIO-FIO OU GUIA DE CONCRETO, PRE-MOLDADO, COMP 1 M, *30 X 15* CM (H X L)</t>
  </si>
  <si>
    <t>MEIO-FIO OU GUIA DE CONCRETO, PRE-MOLDADO, COMP 80 CM, *45 X 12/18* CM (H X L1/L2)</t>
  </si>
  <si>
    <t>27,56</t>
  </si>
  <si>
    <t>MEMBRANA IMPERMEABILIZANTE A BASE DE POLIUREIA, BICOMPONENTE, APLICACAO A FRIO</t>
  </si>
  <si>
    <t>MEMBRANA IMPERMEABILIZANTE A BASE DE POLIURETANO</t>
  </si>
  <si>
    <t>MEMBRANA IMPERMEABILIZANTE ACRILICA MONOCOMPONENTE</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</si>
  <si>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</si>
  <si>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</si>
  <si>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</si>
  <si>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</si>
  <si>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</si>
  <si>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</si>
  <si>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</si>
  <si>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</si>
  <si>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</si>
  <si>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</si>
  <si>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</si>
  <si>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</si>
  <si>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</si>
  <si>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</si>
  <si>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</si>
  <si>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</si>
  <si>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</si>
  <si>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</si>
  <si>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</si>
  <si>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</si>
  <si>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</si>
  <si>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</si>
  <si>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</si>
  <si>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</si>
  <si>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</si>
  <si>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</si>
  <si>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</si>
  <si>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</si>
  <si>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HIDRAULICA AEREA, PARA PORTAS DE ATE 1.100 MM E PESO DE ATE 85 KG, COM CORPO EM ALUMINIO E BRACO EM ACO, SEM BRACO DE PARADA</t>
  </si>
  <si>
    <t>MOLA HIDRAULICA AEREA, PARA PORTAS DE ATE 850 MM E PESO DE ATE 50 KG, COM CORPO EM ALUMINIO E BRACO EM ACO, SEM BRACO DE PARADA</t>
  </si>
  <si>
    <t>MOLA HIDRAULICA AEREA, PARA PORTAS DE ATE 950 MM E PESO DE ATE 65 KG, COM CORPO EM ALUMINIO E BRACO EM ACO, SEM BRACO DE PARADA</t>
  </si>
  <si>
    <t>MOLA HIDRAULICA DE PISO, PARA PORTAS DE ATE 1100 MM E PESO DE ATE 120 KG, COM CORPO EM ACO INOX</t>
  </si>
  <si>
    <t>MONTADOR DE ELETROELETRONICOS</t>
  </si>
  <si>
    <t>MONTADOR DE ELETROELETRONICOS (MENSALISTA)</t>
  </si>
  <si>
    <t>MONTADOR DE ESTRUTURAS METALICAS</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</si>
  <si>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</si>
  <si>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</si>
  <si>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</si>
  <si>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</si>
  <si>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</si>
  <si>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</si>
  <si>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</si>
  <si>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</si>
  <si>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</si>
  <si>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</si>
  <si>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</si>
  <si>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</si>
  <si>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</si>
  <si>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</si>
  <si>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</si>
  <si>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</si>
  <si>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13,01</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</si>
  <si>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</si>
  <si>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</si>
  <si>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</si>
  <si>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</si>
  <si>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</si>
  <si>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</si>
  <si>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</si>
  <si>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</si>
  <si>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</si>
  <si>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</si>
  <si>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</si>
  <si>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</si>
  <si>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</si>
  <si>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 *10 X 10* CM, H= *2,60* M + CURVA DE 0,40 M</t>
  </si>
  <si>
    <t>MOURAO DE CONCRETO RETO, SECAO QUADARA *10 X 10* CM, H= *2,30* M</t>
  </si>
  <si>
    <t>MOURAO DE CONCRETO RETO, SECAO QUADRADA, *10 X 10* CM, H= 3,00 M</t>
  </si>
  <si>
    <t>MOURAO DE CONCRETO RETO, TIPO ESTICADOR, *10 X 10* CM, H= 2,50 M</t>
  </si>
  <si>
    <t>MOURAO ROLICO DE MADEIRA TRATADA, D = 16 A 20 CM, H = 2,20 M, EM EUCALIPTO OU EQUIVALENTE DA REGIAO (PARA CERCA)</t>
  </si>
  <si>
    <t>MOURAO ROLICO DE MADEIRA TRATADA, D = 8 A 11 CM, H = 2,20 M, EM EUCALIPTO OU EQUIVALENTE DA REGIAO (PARA CERCA)</t>
  </si>
  <si>
    <t>6,25</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</si>
  <si>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</si>
  <si>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</si>
  <si>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</si>
  <si>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</si>
  <si>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</si>
  <si>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</si>
  <si>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</si>
  <si>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</si>
  <si>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</si>
  <si>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</si>
  <si>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</si>
  <si>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</si>
  <si>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</si>
  <si>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</si>
  <si>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</si>
  <si>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</si>
  <si>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</si>
  <si>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</si>
  <si>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</si>
  <si>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</si>
  <si>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32,80</t>
  </si>
  <si>
    <t>NIPLE DE FERRO GALVANIZADO, COM ROSCA BSP, DE 2"</t>
  </si>
  <si>
    <t>21,43</t>
  </si>
  <si>
    <t>NIPLE DE FERRO GALVANIZADO, COM ROSCA BSP, DE 3/4"</t>
  </si>
  <si>
    <t>NIPLE DE FERRO GALVANIZADO, COM ROSCA BSP, DE 3"</t>
  </si>
  <si>
    <t>53,35</t>
  </si>
  <si>
    <t>NIPLE DE FERRO GALVANIZADO, COM ROSCA BSP, DE 4"</t>
  </si>
  <si>
    <t>NIPLE DE FERRO GALVANIZADO, COM ROSCA BSP, DE 5"</t>
  </si>
  <si>
    <t>NIPLE DE FERRO GALVANIZADO, COM ROSCA BSP, DE 6"</t>
  </si>
  <si>
    <t>NIPLE DE REDUCAO DE FERRO GALVANIZADO, COM ROSCA BSP, DE 1 1/2" X 1 1/4"</t>
  </si>
  <si>
    <t>18,19</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</si>
  <si>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</si>
  <si>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</si>
  <si>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</si>
  <si>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</si>
  <si>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</si>
  <si>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</si>
  <si>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</si>
  <si>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</si>
  <si>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</si>
  <si>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</si>
  <si>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</si>
  <si>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</si>
  <si>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</si>
  <si>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</si>
  <si>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82,97</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</si>
  <si>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</si>
  <si>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</si>
  <si>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</si>
  <si>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</si>
  <si>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</si>
  <si>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</si>
  <si>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</si>
  <si>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</si>
  <si>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11,17</t>
  </si>
  <si>
    <t>NIVELADOR</t>
  </si>
  <si>
    <t>NIVELADOR (MENSALISTA)</t>
  </si>
  <si>
    <t>NOBREAK TRIFASICO, DE 10 KVA FATOR DE POTENCIA DE 0,8, AUTONOMIA MINIMA DE 30 MINUTOS A PLENA CARGA</t>
  </si>
  <si>
    <t>NOBREAK TRIFASICO, DE 15 KVA FATOR DE POTENCIA DE 0,8, AUTONOMIA MINIMA DE 30 MINUTOS A PLENA CARGA</t>
  </si>
  <si>
    <t>NOBREAK TRIFASICO, DE 20 KVA FATOR DE POTENCIA DE 0,8, AUTONOMIA MINIMA DE 30 MINUTOS A PLENA CARGA</t>
  </si>
  <si>
    <t>NOBREAK TRIFASICO, DE 25 KVA FATOR DE POTENCIA DE 0,8, AUTONOMIA MINIMA DE 30 MINUTOS A PLENA CARGA</t>
  </si>
  <si>
    <t>NOBREAK TRIFASICO, DE 5 KVA FATOR DE POTENCIA DE 0,8, AUTONOMIA MINIMA DE 30 MINUTOS A PLENA CARGA</t>
  </si>
  <si>
    <t>NUMERO / ALGARISMO PARA RESIDENCIA (FACHADA), EM ZAMAC, COM ALTURA DE APROX *45* MM, INCLUSIVE PARAFUSOS</t>
  </si>
  <si>
    <t>NUMERO / ALGARISMO PARA RESIDENCIA (FACHADA), EM ZAMAC, COM ALTURA DE APROX 125 MM, INCLUSIVE PARAFUSOS</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</si>
  <si>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</si>
  <si>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</si>
  <si>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</si>
  <si>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</si>
  <si>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OLHO MAGICO PARA PORTAS, EM LATAO, COM LENTE DE POLICARBONATO, ANGULO DE *200* GRAUS, ESPESSURA ENTRE *25 E 46* MM, INCLUINDO FECHO JANELA</t>
  </si>
  <si>
    <t>21,44</t>
  </si>
  <si>
    <t>OPERADOR DE BATE-ESTACAS</t>
  </si>
  <si>
    <t>OPERADOR DE BATE-ESTACAS (MENSALISTA)</t>
  </si>
  <si>
    <t>OPERADOR DE BETONEIRA (CAMINHAO)</t>
  </si>
  <si>
    <t>OPERADOR DE BETONEIRA (CAMINHAO) (MENSALISTA)</t>
  </si>
  <si>
    <t>OPERADOR DE BETONEIRA ESTACIONARIA / MISTURADOR</t>
  </si>
  <si>
    <t>OPERADOR DE BETONEIRA ESTACIONARIA / MISTURADOR (MENSALISTA)</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</si>
  <si>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</si>
  <si>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</si>
  <si>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</si>
  <si>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</si>
  <si>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</si>
  <si>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</si>
  <si>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 OU GUINCHEIRO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</si>
  <si>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</si>
  <si>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</si>
  <si>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</si>
  <si>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</si>
  <si>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</si>
  <si>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</si>
  <si>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</si>
  <si>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</si>
  <si>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</si>
  <si>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</si>
  <si>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</si>
  <si>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</si>
  <si>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</si>
  <si>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</si>
  <si>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</si>
  <si>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 / MESA VIBROACABADORA</t>
  </si>
  <si>
    <t>OPERADOR DE PAVIMENTADORA / 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</si>
  <si>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</si>
  <si>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</si>
  <si>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</si>
  <si>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</si>
  <si>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</si>
  <si>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</si>
  <si>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</si>
  <si>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MAXIMO DE 10330 KG</t>
  </si>
  <si>
    <t>PA CARREGADEIRA SOBRE RODAS, POTENCIA LIQUIDA 128 HP, CAPACIDADE DA CACAMBA DE 1,7 A 2,8 M3, PESO OPERACIONAL MAXIMO DE 11632 KG</t>
  </si>
  <si>
    <t>PA CARREGADEIRA SOBRE RODAS, POTENCIA LIQUIDA 197 HP, CAPACIDADE DA CACAMBA DE 2,5 A 3,5 M3, PESO OPERACIONAL MAXIMO DE 18338 KG</t>
  </si>
  <si>
    <t>PA CARREGADEIRA SOBRE RODAS, POTENCIA LIQUIDA 213 HP, CAPACIDADE DA CACAMBA DE 1,9 A 3,5 M3, PESO OPERACIONAL MAXIMO DE 19234 KG</t>
  </si>
  <si>
    <t>PA CARREGADEIRA SOBRE RODAS, POTENCIA 152 HP, CAPACIDADE DA CACAMBA DE 1,53 A 2,30 M3, PESO OPERACIONAL MAXIMO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</si>
  <si>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</si>
  <si>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</si>
  <si>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</si>
  <si>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</si>
  <si>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</si>
  <si>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</si>
  <si>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</si>
  <si>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</si>
  <si>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TERMOISOLANTE PARA FECHAMENTOS VERTICAIS (INCLUI PARAFUSOS DE FIXACAO) REVESTIDO EM ACO GALVALUME, LARGURA UTIL DE 1100 MM, REVESTIMENTO COM ESPESSURA DE 0,50 MM, COM PRE-PINTURA NAS DUAS FACES, NUCLEO EM POLIURETANO (PUR) COM ESPESSURA 40/50 MM</t>
  </si>
  <si>
    <t>PAINEL TERMOISOLANTE PARA FECHAMENTOS VERTICAIS (INCLUI PARAFUSOS DE FIXACAO) REVESTIDO EM ACO GALVALUME, LARGURA UTIL DE 1100 MM, REVESTIMENTO COM ESPESSURA DE 0,50 MM, COM PRE-PINTURA NAS DUAS FACES, NUCLEO EM POLIURETANO (PUR) COM ESPESSURA 70/80 MM</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</si>
  <si>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</si>
  <si>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</si>
  <si>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</si>
  <si>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</si>
  <si>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</si>
  <si>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</si>
  <si>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</si>
  <si>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</si>
  <si>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</si>
  <si>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</si>
  <si>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</si>
  <si>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</si>
  <si>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</si>
  <si>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</si>
  <si>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</si>
  <si>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</si>
  <si>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</si>
  <si>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</si>
  <si>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</si>
  <si>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</si>
  <si>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</si>
  <si>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</si>
  <si>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</si>
  <si>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</si>
  <si>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</si>
  <si>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</si>
  <si>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</si>
  <si>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</si>
  <si>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</si>
  <si>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</si>
  <si>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10,52</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</si>
  <si>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</si>
  <si>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</si>
  <si>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</si>
  <si>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</si>
  <si>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</si>
  <si>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</si>
  <si>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</si>
  <si>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</si>
  <si>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</si>
  <si>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</si>
  <si>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</si>
  <si>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9,20</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</si>
  <si>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</si>
  <si>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</si>
  <si>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</si>
  <si>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</si>
  <si>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</si>
  <si>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</si>
  <si>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</si>
  <si>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</si>
  <si>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</si>
  <si>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</si>
  <si>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</si>
  <si>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</si>
  <si>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</si>
  <si>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</si>
  <si>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</si>
  <si>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</si>
  <si>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</si>
  <si>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</si>
  <si>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</si>
  <si>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</si>
  <si>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3,40</t>
  </si>
  <si>
    <t>PARAFUSO ZINCADO ROSCA SOBERBA, CABECA SEXTAVADA, 5/16 " X 50 MM, PARA FIXACAO DE TELHA EM MADEIRA</t>
  </si>
  <si>
    <t>PARAFUSO ZINCADO ROSCA SOBERBA, CABECA SEXTAVADA, 5/16 " X 85 MM, PARA FIXACAO DE TELHA EM MADEIRA</t>
  </si>
  <si>
    <t>0,99</t>
  </si>
  <si>
    <t>PARAFUSO ZINCADO 5/16 " X 250 MM PARA FIXACAO DE TELHA DE FIBROCIMENTO CANALETE 49, INCLUI BUCHA NYLON S-10</t>
  </si>
  <si>
    <t>PARAFUSO ZINCADO 5/16 " X 85 MM PARA FIXACAO DE TELHA DE FIBROCIMENTO CANALETE 90, INCLUI BUCHA NYLON S-10</t>
  </si>
  <si>
    <t>PARAFUSO ZINCADO, AUTOBROCANTE, FLANGEADO, 4,2 MM X 19 MM</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</si>
  <si>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</si>
  <si>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</si>
  <si>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</si>
  <si>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</si>
  <si>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</si>
  <si>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</si>
  <si>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</si>
  <si>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0,57</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</si>
  <si>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</si>
  <si>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</si>
  <si>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</si>
  <si>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</si>
  <si>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(VARIACAO REGIONAL DE PECAS POR M2)</t>
  </si>
  <si>
    <t>PASTA LUBRIFICANTE PARA TUBOS E CONEXOES COM JUNTA ELASTICA (USO EM PVC, ACO, POLIETILENO E OUTROS) ( DE *400*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</si>
  <si>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</si>
  <si>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</si>
  <si>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</si>
  <si>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</si>
  <si>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</si>
  <si>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</si>
  <si>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</si>
  <si>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</si>
  <si>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</si>
  <si>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</si>
  <si>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</si>
  <si>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</si>
  <si>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</si>
  <si>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</si>
  <si>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</si>
  <si>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</si>
  <si>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</si>
  <si>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</si>
  <si>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</si>
  <si>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</si>
  <si>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</si>
  <si>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</si>
  <si>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</si>
  <si>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</si>
  <si>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</si>
  <si>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</si>
  <si>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</si>
  <si>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</si>
  <si>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</si>
  <si>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</si>
  <si>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</si>
  <si>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</si>
  <si>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</si>
  <si>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</si>
  <si>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</si>
  <si>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</si>
  <si>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</si>
  <si>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</si>
  <si>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</si>
  <si>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</si>
  <si>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</si>
  <si>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</si>
  <si>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</si>
  <si>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</si>
  <si>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</si>
  <si>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"H" DE ACO LAMINADO, "HP" 250 X 62,0</t>
  </si>
  <si>
    <t>PERFIL "H" DE ACO LAMINADO, "HP" 310 X 79,0</t>
  </si>
  <si>
    <t>PERFIL "H" DE ACO LAMINADO, "W" 200 X 35,9</t>
  </si>
  <si>
    <t>8,70</t>
  </si>
  <si>
    <t>PERFIL "I" DE ACO LAMINADO, ABAS INCLINADAS, "I" 102 X 12,7</t>
  </si>
  <si>
    <t>PERFIL "I" DE ACO LAMINADO, ABAS INCLINADAS, "I" 152 X 22</t>
  </si>
  <si>
    <t>PERFIL "I" DE ACO LAMINADO, ABAS INCLINADAS, "I" 203 X 34,3</t>
  </si>
  <si>
    <t>PERFIL "I" DE ACO LAMINADO, ABAS PARALELAS, "W", QUALQUER BITOLA</t>
  </si>
  <si>
    <t>PERFIL "U" DE ACO LAMINADO, "U" 102 X 9,3</t>
  </si>
  <si>
    <t>PERFIL "U" DE ACO LAMINADO, "U" 152 X 15,6</t>
  </si>
  <si>
    <t>PERFIL "U" EM CHAPA ACO DOBRADA, E = 3,04 MM, H = 20 CM, ABAS = 5 CM (4,47 KG/M)</t>
  </si>
  <si>
    <t>PERFIL "U" ENRIJECIDO DE ACO GALVANIZADO, DOBRADO, 150 X 60 X 20 MM, E = 3,00 MM OU 200 X 75 X 25 MM, E = 3,75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</si>
  <si>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</si>
  <si>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</si>
  <si>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</si>
  <si>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</si>
  <si>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</si>
  <si>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13,95</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</si>
  <si>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</si>
  <si>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</si>
  <si>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</si>
  <si>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</si>
  <si>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</si>
  <si>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</si>
  <si>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</si>
  <si>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</si>
  <si>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</si>
  <si>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</si>
  <si>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</si>
  <si>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</si>
  <si>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</si>
  <si>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</si>
  <si>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</si>
  <si>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</si>
  <si>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</si>
  <si>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DE ABAS IGUAIS, EM ALUMINIO,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</si>
  <si>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</si>
  <si>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</si>
  <si>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</si>
  <si>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</si>
  <si>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</si>
  <si>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</si>
  <si>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</si>
  <si>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</si>
  <si>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</si>
  <si>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</si>
  <si>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</si>
  <si>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</si>
  <si>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</si>
  <si>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</si>
  <si>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PICAPE CABINE SIMPLES COM MOTOR 1.6 FLEX, CAMBIO MANUAL, POTENCIA 101/104 CV, 2 PORTAS</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</si>
  <si>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</si>
  <si>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</si>
  <si>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</si>
  <si>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</si>
  <si>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</si>
  <si>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</si>
  <si>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</si>
  <si>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</si>
  <si>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</si>
  <si>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</si>
  <si>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EM LATAO, CHAPA COM 3 MM DE ESPESSURA E GUIA COM ROLETE DE 9 MM</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</si>
  <si>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</si>
  <si>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</si>
  <si>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</si>
  <si>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</si>
  <si>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</si>
  <si>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</si>
  <si>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</si>
  <si>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</si>
  <si>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</si>
  <si>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</si>
  <si>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</si>
  <si>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</si>
  <si>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</si>
  <si>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</si>
  <si>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</si>
  <si>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</si>
  <si>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</si>
  <si>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</si>
  <si>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</si>
  <si>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280,00</t>
  </si>
  <si>
    <t>PISO EM GRANITO, POLIDO, TIPO ANDORINHA/ QUARTZ/ CASTELO/ CORUMBA OU OUTROS EQUIVALENTES DA REGIAO, FORMATO MENOR OU IGUAL A 3025 CM2, E=  *2* CM</t>
  </si>
  <si>
    <t>211,32</t>
  </si>
  <si>
    <t>PISO EM GRANITO, POLIDO, TIPO MARFIM, DALLAS, CARAVELAS OU OUTROS EQUIVALENTES DA REGIAO, FORMATO MENOR OU IGUAL A 3025 CM2, E=  *2* CM</t>
  </si>
  <si>
    <t>270,02</t>
  </si>
  <si>
    <t>PISO EM GRANITO, POLIDO, TIPO PRETO SAO GABRIEL/ TIJUCA OU OUTROS EQUIVALENTES DA REGIAO, FORMATO MENOR OU IGUAL A 3025 CM2, E=  *2* CM</t>
  </si>
  <si>
    <t>305,24</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</si>
  <si>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</si>
  <si>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</si>
  <si>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</si>
  <si>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</si>
  <si>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</si>
  <si>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</si>
  <si>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</si>
  <si>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</si>
  <si>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</si>
  <si>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</si>
  <si>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</si>
  <si>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</si>
  <si>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</si>
  <si>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</si>
  <si>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</si>
  <si>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</si>
  <si>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</si>
  <si>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223,06</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</si>
  <si>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</si>
  <si>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</si>
  <si>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</si>
  <si>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</si>
  <si>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 CHAPA DE GESSO ACARTONADO, RESISTENTE A UMIDADE (RU), COR VERDE, E = 12,5 MM, 1200 X 1800 MM (L X C)</t>
  </si>
  <si>
    <t>PLACA / CHAPA DE GESSO ACARTONADO, RESISTENTE A UMIDADE (RU), COR VERDE, E = 12,5 MM, 1200 X 2400 MM (L X C)</t>
  </si>
  <si>
    <t>PLACA / CHAPA DE GESSO ACARTONADO, RESISTENTE AO FOGO (RF), COR ROSA, E = 12,5 MM, 1200 X 1800 MM (L X C)</t>
  </si>
  <si>
    <t>PLACA / CHAPA DE GESSO ACARTONADO, RESISTENTE AO FOGO (RF), COR ROSA, E = 12,5 MM, 1200 X 2400 MM (L X C)</t>
  </si>
  <si>
    <t>26,60</t>
  </si>
  <si>
    <t>PLACA / CHAPA DE GESSO ACARTONADO, STANDARD (ST), COR BRANCA, E = 12,5 MM, 1200 X 1800 MM (L X C)</t>
  </si>
  <si>
    <t>PLACA / CHAPA DE GESSO ACARTONADO, STANDARD (ST), COR BRANCA, E = 12,5 MM, 1200 X 2400 MM (L X C)</t>
  </si>
  <si>
    <t>18,71</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</si>
  <si>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</si>
  <si>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</si>
  <si>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</si>
  <si>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</si>
  <si>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</si>
  <si>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</si>
  <si>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</si>
  <si>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*60 X 60* CM, ESPESSURA DE 12 MM (SEM COLOCACAO)</t>
  </si>
  <si>
    <t>PLACA DE INAUGURACAO EM BRONZE *35X 50*CM</t>
  </si>
  <si>
    <t>PLACA DE INAUGURACAO METALICA, *40* CM X *60* CM</t>
  </si>
  <si>
    <t>PLACA DE OBRA (PARA CONSTRUCAO CIVIL) EM CHAPA GALVANIZADA *N. 22*, ADESIVADA, DE *2,0 X 1,125* M</t>
  </si>
  <si>
    <t>24,92</t>
  </si>
  <si>
    <t>PLACA DE SINALIZACAO EM CHAPA DE ACO NUM 16 COM PINTURA REFLETIVA</t>
  </si>
  <si>
    <t>PLACA DE SINALIZACAO EM CHAPA DE ALUMINIO COM PINTURA REFLETIVA, E = 2 MM</t>
  </si>
  <si>
    <t>PLACA DE VENTILACAO PARA TELHA DE FIBROCIMENTO CANALETE 49 KALHETA</t>
  </si>
  <si>
    <t>6,51</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</si>
  <si>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</si>
  <si>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</si>
  <si>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</si>
  <si>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</si>
  <si>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</si>
  <si>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</si>
  <si>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</si>
  <si>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</si>
  <si>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</si>
  <si>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</si>
  <si>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</si>
  <si>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</si>
  <si>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</si>
  <si>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</si>
  <si>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</si>
  <si>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</si>
  <si>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</si>
  <si>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4,88</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</si>
  <si>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</si>
  <si>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</si>
  <si>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</si>
  <si>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</si>
  <si>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</si>
  <si>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</si>
  <si>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</si>
  <si>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</si>
  <si>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</si>
  <si>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</si>
  <si>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</si>
  <si>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</si>
  <si>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</si>
  <si>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</si>
  <si>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</si>
  <si>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</si>
  <si>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</si>
  <si>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</si>
  <si>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</si>
  <si>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</si>
  <si>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</si>
  <si>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</si>
  <si>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</si>
  <si>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</si>
  <si>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*7,5 X 7,5* CM EM PINUS, MISTA OU EQUIVALENTE DA REGIAO - BRUTA</t>
  </si>
  <si>
    <t>PONTALETE ROLIÇO SEM TRATAMENTO, D = 8 A 11 CM, H = 3 M, EM EUCALIPTO OU EQUIVALENTE DA REGIAO - BRUTA (PARA ESCORAMENTO)</t>
  </si>
  <si>
    <t>PONTALETE ROLIÇO SEM TRATAMENTO, D = 8 A 11 CM, H = 6 M, EM EUCALIPTO OU EQUIVALENTE DA REGIAO - BRUTA (PARA ESCORAMENTO)</t>
  </si>
  <si>
    <t>PONTEIRO PARA MARTELO ROMPEDOR, DIAMETRO = *28* MM, COMPRIMENTO = *520* MM, ENCAIXE SEXTAVADO</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</si>
  <si>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</si>
  <si>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</si>
  <si>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</si>
  <si>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</si>
  <si>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</si>
  <si>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</si>
  <si>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</si>
  <si>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</si>
  <si>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</si>
  <si>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</si>
  <si>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EM ACO GALVANIZADO, COMPRIMENTO DE 3  1/2"</t>
  </si>
  <si>
    <t>PORTA CORTA-FOGO PARA SAIDA DE EMERGENCIA, COM FECHADURA, VAO LUZ DE 90 X 210 CM, CLASSE P-90 (NBR 11742)</t>
  </si>
  <si>
    <t>PORTA DE ABRIR / GIRO, DE MADEIRA FOLHA MEDIA (NBR 15930) DE 1000 X 2100 MM, DE 35 MM A 40 MM DE ESPESSURA, NUCLEO SEMI-SOLIDO (SARRAFEADO), CAPA LISA EM HDF, ACABAMENTO EM LAMINADO NATURAL PARA VERNIZ</t>
  </si>
  <si>
    <t>PORTA DE ABRIR / GIRO, DE MADEIRA FOLHA MEDIA (NBR 15930) DE 1000 X 2100 MM, DE 35 MM A 40 MM DE ESPESSURA, NUCLEO SEMI-SOLIDO (SARRAFEADO), CAPA LISA EM HDF, ACABAMENTO EM PRIMER PARA PINTURA</t>
  </si>
  <si>
    <t>PORTA DE ABRIR / GIRO, DE MADEIRA FOLHA MEDIA (NBR 15930) DE 700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</si>
  <si>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</si>
  <si>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</si>
  <si>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800 X 2100 MM, DE 35 MM A 40 MM DE ESPESSURA, NUCLEO SEMI-SOLIDO (SARRAFEADO), CAPA LISA EM HDF, ACABAMENTO EM LAMINADO NATURAL PARA VERNIZ</t>
  </si>
  <si>
    <t>PORTA DE ABRIR / GIRO, DE MADEIRA FOLHA MEDIA (NBR 15930) DE 900 X 2100 MM, DE 35 MM A 40 MM DE ESPESSURA, NUCLEO SEMI-SOLIDO (SARRAFEADO), CAPA LISA EM HDF, ACABAMENTO EM LAMINADO NATURAL PARA VERNIZ</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</si>
  <si>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</si>
  <si>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</si>
  <si>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</si>
  <si>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</si>
  <si>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</si>
  <si>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</si>
  <si>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</si>
  <si>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</si>
  <si>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</si>
  <si>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</si>
  <si>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</si>
  <si>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</si>
  <si>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</si>
  <si>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</si>
  <si>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</si>
  <si>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</si>
  <si>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</si>
  <si>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</si>
  <si>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</si>
  <si>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800 X 2100 MM, DE 35 MM A 40 MM DE ESPESSURA, NUCLEO COLMEIA, CAPA LISA EM HDF, ACABAMENTO EM PRIMER PARA PINTURA</t>
  </si>
  <si>
    <t>PORTA DE MADEIRA, FOLHA LEVE (NBR 15930), DE 600 X 2100 MM, E = 35 MM, NUCLEO COLMEIA, CAPA LISA EM HDF, ACABAMENTO MELAMINICO EM PADRAO MADEIRA</t>
  </si>
  <si>
    <t>PORTA DE MADEIRA, FOLHA MEDIA (NBR 15930) DE 600 X 2100 MM, DE 35 MM A 40 MM DE ESPESSURA, NUCLEO SEMI-SOLIDO (SARRAFEADO), CAPA FRISADA EM HDF, ACABAMENTO MELAMINICO EM PADRAO MADEIRA</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</si>
  <si>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</si>
  <si>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</si>
  <si>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700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</si>
  <si>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</si>
  <si>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900 X 2100 MM, DE 35 MM A 40 MM DE ESPESSURA, NUCLEO SEMI-SOLIDO (SARRAFEADO), CAPA LISA EM HDF, ACABAMENTO EM PRIMER PARA PINTURA</t>
  </si>
  <si>
    <t>PORTA DE MADEIRA, FOLHA PESADA (NBR 15930) DE 800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</si>
  <si>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</si>
  <si>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</si>
  <si>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900 X 2100 MM, DE 40 MM A 45 MM DE ESPESSURA,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</si>
  <si>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</si>
  <si>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</si>
  <si>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</si>
  <si>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</si>
  <si>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</si>
  <si>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</si>
  <si>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</si>
  <si>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</si>
  <si>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</si>
  <si>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</si>
  <si>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</si>
  <si>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</si>
  <si>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</si>
  <si>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</si>
  <si>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</si>
  <si>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</si>
  <si>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</si>
  <si>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</si>
  <si>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</si>
  <si>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</si>
  <si>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</si>
  <si>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</si>
  <si>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</si>
  <si>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</si>
  <si>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</si>
  <si>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</si>
  <si>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</si>
  <si>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</si>
  <si>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</si>
  <si>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</si>
  <si>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</si>
  <si>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</si>
  <si>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</si>
  <si>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</si>
  <si>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</si>
  <si>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POSTE ROLICO DE MADEIRA TRATADA, D = 20 A 25 CM, H = 12,00 M, EM EUCALIPTO OU EQUIVALENTE DA REGIAO</t>
  </si>
  <si>
    <t>POZOLANA DE CLASSE C</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</si>
  <si>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</si>
  <si>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</si>
  <si>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</si>
  <si>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23,83</t>
  </si>
  <si>
    <t>PRANCHA NAO APARELHADA  *6 X 40* CM, EM MACARANDUBA, ANGELIM OU EQUIVALENTE DA REGIAO -  BRUTA</t>
  </si>
  <si>
    <t>55,00</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</si>
  <si>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</si>
  <si>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</si>
  <si>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</si>
  <si>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</si>
  <si>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PREGO DE ACO POLIDO COM CABECA DUPLA 17 X 27 (2 1/2 X 11)</t>
  </si>
  <si>
    <t>PREGO DE ACO POLIDO COM CABECA 10 X 10 (7/8 X 17)</t>
  </si>
  <si>
    <t>PREGO DE ACO POLIDO COM CABECA 10 X 11 (1 X 17)</t>
  </si>
  <si>
    <t>PREGO DE ACO POLIDO COM CABECA 12 X 12</t>
  </si>
  <si>
    <t>17,41</t>
  </si>
  <si>
    <t>PREGO DE ACO POLIDO COM CABECA 14 X 18 (1 1/2 X 14)</t>
  </si>
  <si>
    <t>PREGO DE ACO POLIDO COM CABECA 15 X 15 (1 1/4 X 13)</t>
  </si>
  <si>
    <t>PREGO DE ACO POLIDO COM CABECA 15 X 18 (1 1/2 X 13)</t>
  </si>
  <si>
    <t>14,80</t>
  </si>
  <si>
    <t>PREGO DE ACO POLIDO COM CABECA 16 X 24 (2 1/4 X 12)</t>
  </si>
  <si>
    <t>PREGO DE ACO POLIDO COM CABECA 16 X 27 (2 1/2 X 12)</t>
  </si>
  <si>
    <t>13,92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</si>
  <si>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</si>
  <si>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</si>
  <si>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</si>
  <si>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</si>
  <si>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</si>
  <si>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</si>
  <si>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</si>
  <si>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</si>
  <si>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</si>
  <si>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</si>
  <si>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</si>
  <si>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</si>
  <si>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</si>
  <si>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</si>
  <si>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</si>
  <si>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</si>
  <si>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</si>
  <si>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</si>
  <si>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</si>
  <si>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</si>
  <si>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150 MM X 150 MM (NBR 5688)</t>
  </si>
  <si>
    <t>6,79</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</si>
  <si>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</si>
  <si>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</si>
  <si>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</si>
  <si>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</si>
  <si>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</si>
  <si>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</si>
  <si>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</si>
  <si>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36,65</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</si>
  <si>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</si>
  <si>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</si>
  <si>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</si>
  <si>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</si>
  <si>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</si>
  <si>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DE EMBUTIR TIPO CONCHA, COM FURO PARA CHAVE, EM LATAO CROMADO,  COMPRIMENTO DE APROX *100* MM E LARGURA DE APROX *40* MM</t>
  </si>
  <si>
    <t>PUXADOR TIPO ALCA, EM ZAMAC CROMADO, COM COMPRIMENTO DE APROX 150 MM, COM ROSETA PARA PORTAS DE MADEIRAS, INCLUINDO PARAFUSOS</t>
  </si>
  <si>
    <t>54,96</t>
  </si>
  <si>
    <t>PUXADOR TIPO ALCA, EM ZAMAC CROMADO, COM ROSETAS, COMPRIMENTO DE APROX *100* MM, PARA PORTAS E JANELAS DE MADEIRA, INCLUINDO PARAFUSOS</t>
  </si>
  <si>
    <t>PUXADOR TUBULAR RETO DUPLO, EM ALUMINIO CROMADO, COMPRIMENTO DE APROX 400 MM E DIAMETRO DE 25 MM (1")</t>
  </si>
  <si>
    <t>PUXADOR TUBULAR RETO SIMPLES, EM ALUMINIO CROMADO, COM COMPRIMENTO DE APROX 400 MM E DIAMETRO DE 25 MM</t>
  </si>
  <si>
    <t>QUADRO DE DISTRIBUICAO COM BARRAMENTO TRIFASICO, DE EMBUTIR, EM CHAPA DE ACO GALVANIZADO, PARA 12 DISJUNTORES DIN, 100 A</t>
  </si>
  <si>
    <t>QUADRO DE DISTRIBUICAO COM BARRAMENTO TRIFASICO, DE EMBUTIR, EM CHAPA DE ACO GALVANIZADO, PARA 18 DISJUNTORES DIN, 100 A, INCLUINDO BARRAMENTO</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</si>
  <si>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</si>
  <si>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</si>
  <si>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</si>
  <si>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</si>
  <si>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</si>
  <si>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</si>
  <si>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</si>
  <si>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*42*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</si>
  <si>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</si>
  <si>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</si>
  <si>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</si>
  <si>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</si>
  <si>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</si>
  <si>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</si>
  <si>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QUADRO DE DISTRIBUICAO, EM PVC, DE EMBUTIR, COM BARRAMENTO TERRA / NEUTRO, PARA 12 DISJUNTORES NEMA OU 16 DISJUNTORES DIN</t>
  </si>
  <si>
    <t>QUADRO DE DISTRIBUICAO, EM PVC, DE EMBUTIR, COM BARRAMENTO TERRA / NEUTRO, PARA 18 DISJUNTORES NEMA OU 24 DISJUNTORES DIN</t>
  </si>
  <si>
    <t>QUADRO DE DISTRIBUICAO, EM PVC, DE EMBUTIR, COM BARRAMENTO TERRA / NEUTRO, PARA 27 DISJUNTORES NEMA OU 36 DISJUNTORES DIN</t>
  </si>
  <si>
    <t>QUADRO DE DISTRIBUICAO, EM PVC, DE EMBUTIR, COM BARRAMENTO TERRA / NEUTRO, PARA 48 DISJUNTORES DIN</t>
  </si>
  <si>
    <t>QUADRO DE DISTRIBUICAO, EM PVC, DE EMBUTIR, COM BARRAMENTO TERRA / NEUTRO, PARA 6 DISJUNTORES NEMA OU 8 DISJUNTORES DIN</t>
  </si>
  <si>
    <t>QUADRO DE DISTRIBUICAO, SEM BARRAMENTO, EM PVC, DE EMBUTIR, PARA 12 DISJUNTORES NEMA OU 16 DISJUNTORES DIN</t>
  </si>
  <si>
    <t>QUADRO DE DISTRIBUICAO, SEM BARRAMENTO, EM PVC, DE EMBUTIR, PARA 18 DISJUNTORES NEMA OU 24 DISJUNTORES DIN</t>
  </si>
  <si>
    <t>QUADRO DE DISTRIBUICAO, SEM BARRAMENTO, EM PVC, DE EMBUTIR, PARA 27 DISJUNTORES NEMA OU 36 DISJUNTORES DIN</t>
  </si>
  <si>
    <t>QUADRO DE DISTRIBUICAO, SEM BARRAMENTO, EM PVC, DE EMBUTIR, PARA 3 DISJUNTORES NEMA OU 4 DISJUNTORES DIN</t>
  </si>
  <si>
    <t>QUADRO DE DISTRIBUICAO, SEM BARRAMENTO, EM PVC, DE EMBUTIR, PARA 6 DISJUNTORES NEMA OU 8 DISJUNTORES DIN</t>
  </si>
  <si>
    <t>QUADRO DE DISTRIBUICAO, SEM BARRAMENTO, EM PVC, DE SOBREPOR,  PARA 3 DISJUNTORES NEMA OU 4 DISJUNTORES DIN</t>
  </si>
  <si>
    <t>QUADRO DE DISTRIBUICAO, SEM BARRAMENTO, EM PVC, DE SOBREPOR, PARA 12 DISJUNTORES NEMA OU 16 DISJUNTORES DIN</t>
  </si>
  <si>
    <t>QUADRO DE DISTRIBUICAO, SEM BARRAMENTO, EM PVC, DE SOBREPOR, PARA 18 DISJUNTORES NEMA OU 24 DISJUNTORES DIN</t>
  </si>
  <si>
    <t>QUADRO DE DISTRIBUICAO, SEM BARRAMENTO, EM PVC, DE SOBREPOR, PARA 27 DISJUNTORES NEMA OU 36 DISJUNTORES DIN</t>
  </si>
  <si>
    <t>QUADRO DE DISTRIBUICAO, SEM BARRAMENTO, EM PVC, DE SOBREPOR, PARA 6 DISJUNTORES NEMA OU 8 DISJUNTORES DIN</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</si>
  <si>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</si>
  <si>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</si>
  <si>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</si>
  <si>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</si>
  <si>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</si>
  <si>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</si>
  <si>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</si>
  <si>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45,06</t>
  </si>
  <si>
    <t>RALO FOFO SEMIESFERICO, 200 MM, PARA LAJES/ CALHAS</t>
  </si>
  <si>
    <t>RALO FOFO SEMIESFERICO, 75 MM, PARA LAJES/ CALHAS</t>
  </si>
  <si>
    <t>RALO SECO PVC CONICO, 100 X 40 MM,  COM GRELHA REDONDA BRANCA</t>
  </si>
  <si>
    <t>7,40</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</si>
  <si>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</si>
  <si>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</si>
  <si>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</si>
  <si>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</si>
  <si>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</si>
  <si>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</si>
  <si>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</si>
  <si>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</si>
  <si>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</si>
  <si>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</si>
  <si>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</si>
  <si>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</si>
  <si>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</si>
  <si>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</si>
  <si>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</si>
  <si>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</si>
  <si>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</si>
  <si>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</si>
  <si>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</si>
  <si>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</si>
  <si>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</si>
  <si>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</si>
  <si>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</si>
  <si>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</si>
  <si>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</si>
  <si>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</si>
  <si>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</si>
  <si>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</si>
  <si>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</si>
  <si>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</si>
  <si>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</si>
  <si>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</si>
  <si>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</si>
  <si>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</si>
  <si>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</si>
  <si>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</si>
  <si>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</si>
  <si>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</si>
  <si>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</si>
  <si>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</si>
  <si>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</si>
  <si>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</si>
  <si>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</si>
  <si>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</si>
  <si>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</si>
  <si>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</si>
  <si>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</si>
  <si>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</si>
  <si>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</si>
  <si>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</si>
  <si>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</si>
  <si>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23,72</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</si>
  <si>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</si>
  <si>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</si>
  <si>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</si>
  <si>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</si>
  <si>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8,11</t>
  </si>
  <si>
    <t>REGISTRO DE PRESSAO PVC, SOLDAVEL, VOLANTE SIMPLES, DE 20 MM</t>
  </si>
  <si>
    <t>REGISTRO DE PRESSAO PVC, SOLDAVEL, VOLANTE SIMPLES, DE 25 MM</t>
  </si>
  <si>
    <t>REGISTRO GAVETA BRUTO EM LATAO FORJADO, BITOLA 1 " (REF 1509)</t>
  </si>
  <si>
    <t>27,48</t>
  </si>
  <si>
    <t>REGISTRO GAVETA BRUTO EM LATAO FORJADO, BITOLA 1 1/2 " (REF 1509)</t>
  </si>
  <si>
    <t>REGISTRO GAVETA BRUTO EM LATAO FORJADO, BITOLA 1 1/4 " (REF 1509)</t>
  </si>
  <si>
    <t>REGISTRO GAVETA BRUTO EM LATAO FORJADO, BITOLA 1/2 " (REF 1509)</t>
  </si>
  <si>
    <t>16,50</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</si>
  <si>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</si>
  <si>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</si>
  <si>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</si>
  <si>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</si>
  <si>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</si>
  <si>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</si>
  <si>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</si>
  <si>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</si>
  <si>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</si>
  <si>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</si>
  <si>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</si>
  <si>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</si>
  <si>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</si>
  <si>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</si>
  <si>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13,96</t>
  </si>
  <si>
    <t>REGISTRO PRESSAO COM ACABAMENTO E CANOPLA CROMADA, SIMPLES, BITOLA 1/2 " (REF 1416)</t>
  </si>
  <si>
    <t>38,75</t>
  </si>
  <si>
    <t>REGISTRO PRESSAO COM ACABAMENTO E CANOPLA CROMADA, SIMPLES, BITOLA 3/4 " (REF 1416)</t>
  </si>
  <si>
    <t>40,05</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</si>
  <si>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</si>
  <si>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</si>
  <si>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</si>
  <si>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</si>
  <si>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CIMENTICIO, QUALQUER COR</t>
  </si>
  <si>
    <t>REJUNTE EPOXI, QUALQUER COR</t>
  </si>
  <si>
    <t>RELE FOTOELETRICO INTERNO E EXTERNO BIVOLT 1000 W, DE CONECTOR, SEM BASE</t>
  </si>
  <si>
    <t>RELE TERMICO BIMETAL PARA USO EM MOTORES TRIFASICOS, TENSAO 380 V, POTENCIA ATE 15 CV, CORRENTE NOMINAL MAXIMA 22 A</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</si>
  <si>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</si>
  <si>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</si>
  <si>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</si>
  <si>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</si>
  <si>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</si>
  <si>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</si>
  <si>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</si>
  <si>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</si>
  <si>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</si>
  <si>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</si>
  <si>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</si>
  <si>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</si>
  <si>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</si>
  <si>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APARELHADA *1,5 X 5* CM, EM MACARANDUBA, ANGELIM OU EQUIVALENTE DA REGIAO</t>
  </si>
  <si>
    <t>RIPA NAO APARELHADA  *1 X 3* CM, EM MACARANDUBA, ANGELIM OU EQUIVALENTE DA REGIAO - BRUTA</t>
  </si>
  <si>
    <t>RIPA NAO APARELHADA,  *1,5 X 5* CM, EM MACARANDUBA, ANGELIM OU EQUIVALENTE DA REGIAO -  BRUTA</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</si>
  <si>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</si>
  <si>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</si>
  <si>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</si>
  <si>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</si>
  <si>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</si>
  <si>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</si>
  <si>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</si>
  <si>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</si>
  <si>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</si>
  <si>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41,67</t>
  </si>
  <si>
    <t>RODAPE PLANO PARA PISO VINILICO, H = 5 CM</t>
  </si>
  <si>
    <t>20,11</t>
  </si>
  <si>
    <t>RODAPE PRE-MOLDADO DE GRANILITE, MARMORITE OU GRANITINA L = 10 CM</t>
  </si>
  <si>
    <t>RODIZIO TIPO NAPOLEAO PARA JANELAS DE CORRER, EM ZAMAC, COMPRIMENTO DE APROX 60 CM, COM ROLAMENTO EM ACO</t>
  </si>
  <si>
    <t>RODO PARA CHAO 40 CM COM CABO</t>
  </si>
  <si>
    <t>ROLDANA CONCAVA DUPLA, 4 RODAS, EM ZAMAC COM CHAPA DE LATAO, ROLAMENTOS EM ACO, PARA PORTAS E JANELAS DE CORRER</t>
  </si>
  <si>
    <t>ROLDANA CONCAVA DUPLA, 4 RODAS, PARA PORTA DE CORRER, EM ZAMAC COM CHAPA DE ACO,  ROLAMENTO INTERNO BLINDADO DE ACO REVESTIDO EM NYLON</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</si>
  <si>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</si>
  <si>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</si>
  <si>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</si>
  <si>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</si>
  <si>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</si>
  <si>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</si>
  <si>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</si>
  <si>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</si>
  <si>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</si>
  <si>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</si>
  <si>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</si>
  <si>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</si>
  <si>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</si>
  <si>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</si>
  <si>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</si>
  <si>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</si>
  <si>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</si>
  <si>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</si>
  <si>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</si>
  <si>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</si>
  <si>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24,60</t>
  </si>
  <si>
    <t>RUFO EXTERNO/INTERNO DE CHAPA DE ACO GALVANIZADA NUM 26, CORTE 33 CM</t>
  </si>
  <si>
    <t>RUFO INTERNO DE CHAPA DE ACO GALVANIZADA NUM 26, CORTE 50 CM</t>
  </si>
  <si>
    <t>RUFO INTERNO/EXTERNO DE CHAPA DE ACO GALVANIZADA NUM 24, CORTE 25 CM</t>
  </si>
  <si>
    <t>RUFO PARA TELHA ESTRUTURAL DE FIBROCIMENTO 1 ABA (SEM AMIANTO)</t>
  </si>
  <si>
    <t>RUFO PARA TELHA ESTRUTURAL DE FIBROCIMENTO 2 ABAS, COMPRIMENTO DE 1031 MM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</si>
  <si>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</si>
  <si>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</si>
  <si>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</si>
  <si>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</si>
  <si>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</si>
  <si>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</si>
  <si>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</si>
  <si>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</si>
  <si>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*2,5 X 10* CM EM PINUS, MISTA OU EQUIVALENTE DA REGIAO - BRUTA</t>
  </si>
  <si>
    <t>SARRAFO *2,5 X 5* CM EM PINUS, MISTA OU EQUIVALENTE DA REGIAO - BRUTA</t>
  </si>
  <si>
    <t>SARRAFO *2,5 X 7,5* CM EM PINUS, MISTA OU EQUIVALENTE DA REGIAO - BRUTA</t>
  </si>
  <si>
    <t>SARRAFO APARELHADO *2 X 10* CM, EM MACARANDUBA, ANGELIM OU EQUIVALENTE DA REGIAO</t>
  </si>
  <si>
    <t>4,12</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</si>
  <si>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</si>
  <si>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</si>
  <si>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</si>
  <si>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SEGURO - HORISTA (COLETADO CAIXA)</t>
  </si>
  <si>
    <t>SEGURO - MENSALISTA (COLETADO CAIXA)</t>
  </si>
  <si>
    <t>SEIXO ROLADO PARA APLICACAO EM CONCRETO (POSTO PEDREIRA/FORNECEDOR, SEM FRETE)</t>
  </si>
  <si>
    <t>SELADOR ACRILICO PAREDES INTERNAS/EXTERNAS</t>
  </si>
  <si>
    <t>SELADOR HORIZONTAL PARA FITA DE ACO 1 "</t>
  </si>
  <si>
    <t>SELANTE A BASE DE ALCATRAO E POLIURETANO PARA JUNTAS HORIZONTAIS</t>
  </si>
  <si>
    <t>SELANTE ACRILICO PARA TRATAMENTO / ACABAMENTO SUPERFICIAL DE CONCRETO ESTAMPADO, APARENTE, PEDRAS E OUTROS</t>
  </si>
  <si>
    <t>SELANTE DE BASE ASFALTICA PARA VEDACAO</t>
  </si>
  <si>
    <t>SELANTE ELASTICO MONOCOMPONENTE A BASE DE POLIURETANO (PU) PARA JUNTAS DIVERSAS</t>
  </si>
  <si>
    <t xml:space="preserve">310ML </t>
  </si>
  <si>
    <t>SELANTE MONOCOMPONENTE A BASE DE SILICONE DE BAIXO MODULO, PARA JUNTAS DE PAVIMENTACAO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</si>
  <si>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</si>
  <si>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</si>
  <si>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</si>
  <si>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</si>
  <si>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</si>
  <si>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</si>
  <si>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</si>
  <si>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</si>
  <si>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</si>
  <si>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</si>
  <si>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</si>
  <si>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</si>
  <si>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</si>
  <si>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38,62</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</si>
  <si>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</si>
  <si>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</si>
  <si>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</si>
  <si>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</si>
  <si>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</si>
  <si>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</si>
  <si>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</si>
  <si>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</si>
  <si>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</si>
  <si>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</si>
  <si>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</si>
  <si>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</si>
  <si>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</si>
  <si>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13,81</t>
  </si>
  <si>
    <t>SIFAO PLASTICO FLEXIVEL SAIDA VERTICAL PARA COLUNA LAVATORIO, 1 X 1.1/2 "</t>
  </si>
  <si>
    <t>SIFAO PLASTICO TIPO COPO PARA PIA AMERICANA 1.1/2 X 1.1/2 "</t>
  </si>
  <si>
    <t>15,33</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</si>
  <si>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</si>
  <si>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</si>
  <si>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</si>
  <si>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</si>
  <si>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</si>
  <si>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</si>
  <si>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</si>
  <si>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</si>
  <si>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</si>
  <si>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12,00</t>
  </si>
  <si>
    <t>SISTEMA DE FORMAS MANUSEAVEIS DE ALUMINIO, PARA BLOCO RESID. COM PAREDES DE CONCRETO MOLDADAS IN LOCO, BLOCO COM 4 PAV. E 4 UNIDADES POR PAV., UNIDADE HABITACIONALCOM 48 M2 E 2 QUARTOS; TELHA DE FIBROCIMENTO (COLETADO CAIXA)</t>
  </si>
  <si>
    <t>1.771,67</t>
  </si>
  <si>
    <t>SISTEMA DE FORMAS MANUSEAVEIS DE ALUMINIO, PARA EDIF. RESID. UNIFAMILIAR COM PAREDES DE CONCRETO MOLDADAS IN LOCO, UNIDADE HABITACIONAL TERREA COM 38 M2, COM SALA, CIRCULACAO, 2 QUARTOS, BANHEIRO, COZINHA E TANQUE EXTERNO (SEM COBERTURA) (COLETADO CAIXA)</t>
  </si>
  <si>
    <t>1.427,31</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</si>
  <si>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</si>
  <si>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</si>
  <si>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</si>
  <si>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</si>
  <si>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</si>
  <si>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</si>
  <si>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</si>
  <si>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</si>
  <si>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</si>
  <si>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</si>
  <si>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</si>
  <si>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</si>
  <si>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</si>
  <si>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</si>
  <si>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</si>
  <si>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</si>
  <si>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</si>
  <si>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</si>
  <si>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</si>
  <si>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</si>
  <si>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</si>
  <si>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31,38</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</si>
  <si>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</si>
  <si>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</si>
  <si>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</si>
  <si>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</si>
  <si>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</si>
  <si>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</si>
  <si>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</si>
  <si>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</si>
  <si>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</si>
  <si>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</si>
  <si>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</si>
  <si>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</si>
  <si>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</si>
  <si>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</si>
  <si>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</si>
  <si>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</si>
  <si>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15,91</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</si>
  <si>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</si>
  <si>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</si>
  <si>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</si>
  <si>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</si>
  <si>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NAO  APARELHADA  *2,5 X 20* CM, EM MACARANDUBA, ANGELIM OU EQUIVALENTE DA REGIAO - BRUTA</t>
  </si>
  <si>
    <t>TABUA *2,5 X 15 CM EM PINUS, MISTA OU EQUIVALENTE DA REGIAO - BRUTA</t>
  </si>
  <si>
    <t>TABUA *2,5 X 23* CM EM PINUS, MISTA OU EQUIVALENTE DA REGIAO - BRUTA</t>
  </si>
  <si>
    <t>TABUA *2,5 X 30 CM EM PINUS, MISTA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</si>
  <si>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</si>
  <si>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</si>
  <si>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</si>
  <si>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</si>
  <si>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</si>
  <si>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</si>
  <si>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NAO APARELHADA *2,5 X 15* CM, EM MACARANDUBA, ANGELIM OU EQUIVALENTE DA REGIAO - BRUTA</t>
  </si>
  <si>
    <t>TABUA NAO APARELHADA *2,5 X 30* CM, EM MACARANDUBA, ANGELIM OU EQUIVALENTE DA REGIAO - BRUTA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</si>
  <si>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</si>
  <si>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</si>
  <si>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</si>
  <si>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</si>
  <si>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</si>
  <si>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</si>
  <si>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</si>
  <si>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ARMADO PARA FOSSA SEPTICA, DIAMETRO NOMINAL DE 3,00 M E ESPESSURA MINIMA DE 100 MM</t>
  </si>
  <si>
    <t>TAMPA DE CONCRETO ARMADO PARA FOSSA, D = *0,90* M, E = 0,05 M</t>
  </si>
  <si>
    <t>TAMPA DE CONCRETO ARMADO PARA FOSSA, D = *1,10* M, E = 0,05 M</t>
  </si>
  <si>
    <t>TAMPA DE CONCRETO ARMADO PARA FOSSA, D = *1,35* M, E = 0,05 M</t>
  </si>
  <si>
    <t>TAMPA DE CONCRETO ARMADO PARA FOSSA, D = 1,50 M, E = 0,05 M</t>
  </si>
  <si>
    <t>TAMPA DE CONCRETO ARMADO PARA FOSSA, D = 2,00 M, E = 0,05 M</t>
  </si>
  <si>
    <t>TAMPA DE CONCRETO ARMADO PARA FOSSA, D = 2,50 M, E = 0,05 M</t>
  </si>
  <si>
    <t>TAMPA DE CONCRETO ARMADO PARA POCO DE INSPECAO, COM FURO E TAMPINHA, DIAMETRO NOMINAL DE 3,00 M E ESPESSURA MINIMA DE 100 MM</t>
  </si>
  <si>
    <t>TAMPA DE CONCRETO ARMADO PARA POCO, COM  FURO E TAMPINHA, D = *0,90* M, E = 0,05 M</t>
  </si>
  <si>
    <t>TAMPA DE CONCRETO ARMADO PARA POCO, COM  FURO E TAMPINHA, D = *1,10* M, E = 0,05 M</t>
  </si>
  <si>
    <t>TAMPA DE CONCRETO ARMADO PARA POCO, COM  FURO E TAMPINHA, D = *1,35* M, E = 0,05 M</t>
  </si>
  <si>
    <t>TAMPA DE CONCRETO ARMADO PARA POCO, COM  FURO E TAMPINHA, D = 1,50 M, E = 0,05 M</t>
  </si>
  <si>
    <t>TAMPA DE CONCRETO ARMADO PARA POCO, COM  FURO E TAMPINHA, D = 2,00 M, E = 0,05 M</t>
  </si>
  <si>
    <t>TAMPA DE CONCRETO ARMADO PARA POCO, COM  FURO E TAMPINHA, D = 2,50 M, E = 0,05 M</t>
  </si>
  <si>
    <t>TAMPA PARA CONDULETE, EM PVC, PARA TOMADA HEXAGONAL</t>
  </si>
  <si>
    <t>2,42</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</si>
  <si>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</si>
  <si>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</si>
  <si>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</si>
  <si>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</si>
  <si>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</si>
  <si>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</si>
  <si>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</si>
  <si>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</si>
  <si>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</si>
  <si>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</si>
  <si>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6,22</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</si>
  <si>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</si>
  <si>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</si>
  <si>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</si>
  <si>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</si>
  <si>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</si>
  <si>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</si>
  <si>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</si>
  <si>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</si>
  <si>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</si>
  <si>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</si>
  <si>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</si>
  <si>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</si>
  <si>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</si>
  <si>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</si>
  <si>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</si>
  <si>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</si>
  <si>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</si>
  <si>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</si>
  <si>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</si>
  <si>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</si>
  <si>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</si>
  <si>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</si>
  <si>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</si>
  <si>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</si>
  <si>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</si>
  <si>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</si>
  <si>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</si>
  <si>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</si>
  <si>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</si>
  <si>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</si>
  <si>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</si>
  <si>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</si>
  <si>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</si>
  <si>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</si>
  <si>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</si>
  <si>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</si>
  <si>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</si>
  <si>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</si>
  <si>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</si>
  <si>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</si>
  <si>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LIVRE / OCUPADO PARA PORTA DE BANHEIRO, CORPO EM ZAMAC E ESPELHO EM LATAO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</si>
  <si>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</si>
  <si>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</si>
  <si>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</si>
  <si>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</si>
  <si>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</si>
  <si>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</si>
  <si>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</si>
  <si>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</si>
  <si>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</si>
  <si>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</si>
  <si>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</si>
  <si>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10,70</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</si>
  <si>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</si>
  <si>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</si>
  <si>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</si>
  <si>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</si>
  <si>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</si>
  <si>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</si>
  <si>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</si>
  <si>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</si>
  <si>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</si>
  <si>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</si>
  <si>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</si>
  <si>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</si>
  <si>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</si>
  <si>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</si>
  <si>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</si>
  <si>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</si>
  <si>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</si>
  <si>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</si>
  <si>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OU AGUAS PLUVIAIS PREDIAIS</t>
  </si>
  <si>
    <t>TE DE INSPECAO, PVC, SERIE R, 150 X 100 MM, PARA ESGOTO OU AGUAS PLUVIAIS PREDIAIS</t>
  </si>
  <si>
    <t>TE DE INSPECAO, PVC, SERIE R, 75 X 75 MM, PARA ESGOTO OU AGUAS PLUVIAIS PREDIAIS</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</si>
  <si>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</si>
  <si>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</si>
  <si>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</si>
  <si>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</si>
  <si>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</si>
  <si>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</si>
  <si>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15,44</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</si>
  <si>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</si>
  <si>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</si>
  <si>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</si>
  <si>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</si>
  <si>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</si>
  <si>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</si>
  <si>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</si>
  <si>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</si>
  <si>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</si>
  <si>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</si>
  <si>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</si>
  <si>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</si>
  <si>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</si>
  <si>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</si>
  <si>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</si>
  <si>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</si>
  <si>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</si>
  <si>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</si>
  <si>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</si>
  <si>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</si>
  <si>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</si>
  <si>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</si>
  <si>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</si>
  <si>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</si>
  <si>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</si>
  <si>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</si>
  <si>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29,85</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</si>
  <si>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</si>
  <si>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</si>
  <si>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</si>
  <si>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</si>
  <si>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</si>
  <si>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</si>
  <si>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</si>
  <si>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</si>
  <si>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</si>
  <si>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</si>
  <si>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</si>
  <si>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</si>
  <si>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76,95</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</si>
  <si>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</si>
  <si>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</si>
  <si>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</si>
  <si>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</si>
  <si>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</si>
  <si>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</si>
  <si>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</si>
  <si>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</si>
  <si>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</si>
  <si>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</si>
  <si>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</si>
  <si>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</si>
  <si>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</si>
  <si>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</si>
  <si>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</si>
  <si>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</si>
  <si>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</si>
  <si>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</si>
  <si>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</si>
  <si>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</si>
  <si>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</si>
  <si>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</si>
  <si>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</si>
  <si>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</si>
  <si>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</si>
  <si>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</si>
  <si>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</si>
  <si>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</si>
  <si>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</si>
  <si>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</si>
  <si>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16,52</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</si>
  <si>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</si>
  <si>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</si>
  <si>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</si>
  <si>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</si>
  <si>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</si>
  <si>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</si>
  <si>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</si>
  <si>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</si>
  <si>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</si>
  <si>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</si>
  <si>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</si>
  <si>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</si>
  <si>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</si>
  <si>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</si>
  <si>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</si>
  <si>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6,29</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</si>
  <si>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</si>
  <si>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</si>
  <si>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</si>
  <si>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</si>
  <si>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</si>
  <si>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</si>
  <si>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</si>
  <si>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</si>
  <si>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</si>
  <si>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20,84</t>
  </si>
  <si>
    <t>TE PVC, ROSCAVEL, 90 GRAUS, 1/2",  AGUA FRIA PREDIAL</t>
  </si>
  <si>
    <t>TE PVC, ROSCAVEL, 90 GRAUS, 2",  AGUA FRIA PREDIAL</t>
  </si>
  <si>
    <t>TE PVC, ROSCAVEL, 90 GRAUS, 3/4", AGUA FRIA PREDIAL</t>
  </si>
  <si>
    <t>3,74</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</si>
  <si>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</si>
  <si>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</si>
  <si>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</si>
  <si>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</si>
  <si>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</si>
  <si>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</si>
  <si>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</si>
  <si>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</si>
  <si>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</si>
  <si>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</si>
  <si>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</si>
  <si>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</si>
  <si>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</si>
  <si>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</si>
  <si>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19,75</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</si>
  <si>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</si>
  <si>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</si>
  <si>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</si>
  <si>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</si>
  <si>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</si>
  <si>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</si>
  <si>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</si>
  <si>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</si>
  <si>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</si>
  <si>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</si>
  <si>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</si>
  <si>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</si>
  <si>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14,27</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</si>
  <si>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</si>
  <si>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</si>
  <si>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</si>
  <si>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</si>
  <si>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</si>
  <si>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</si>
  <si>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</si>
  <si>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</si>
  <si>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</si>
  <si>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</si>
  <si>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</si>
  <si>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</si>
  <si>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</si>
  <si>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</si>
  <si>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</si>
  <si>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</si>
  <si>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</si>
  <si>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</si>
  <si>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</si>
  <si>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</si>
  <si>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</si>
  <si>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</si>
  <si>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</si>
  <si>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</si>
  <si>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</si>
  <si>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</si>
  <si>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</si>
  <si>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</si>
  <si>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</si>
  <si>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</si>
  <si>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</si>
  <si>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</si>
  <si>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</si>
  <si>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</si>
  <si>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</si>
  <si>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</si>
  <si>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</si>
  <si>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</si>
  <si>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</si>
  <si>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</si>
  <si>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</si>
  <si>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</si>
  <si>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</si>
  <si>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</si>
  <si>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</si>
  <si>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</si>
  <si>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</si>
  <si>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</si>
  <si>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</si>
  <si>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</si>
  <si>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</si>
  <si>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</si>
  <si>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</si>
  <si>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</si>
  <si>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</si>
  <si>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</si>
  <si>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</si>
  <si>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</si>
  <si>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</si>
  <si>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20,98</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</si>
  <si>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</si>
  <si>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</si>
  <si>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</si>
  <si>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</si>
  <si>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</si>
  <si>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</si>
  <si>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</si>
  <si>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GALVANIZADA/ZINCADA PARA ALVENARIA, FIO D = *1,24 MM, MALHA 25 X 25 MM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</si>
  <si>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</si>
  <si>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</si>
  <si>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Q-138, (2,20 KG/M2), DIAMETRO DO FIO = 4,2 MM, LARGURA = 2,45 M, ESPACAMENTO DA MALHA = 10  X 10 CM</t>
  </si>
  <si>
    <t>TELA DE ACO SOLDADA NERVURADA, CA-60, Q-159, (2,52 KG/M2), DIAMETRO DO FIO = 4,5 MM, LARGURA =  2,45 M, ESPACAMENTO DA MALHA = 10 X 10 CM</t>
  </si>
  <si>
    <t>TELA DE ACO SOLDADA NERVURADA, CA-60, Q-196, (3,11 KG/M2), DIAMETRO DO FIO = 5,0 MM, LARGURA = 2,45 M, ESPACAMENTO DA MALHA = 10 X 10 CM</t>
  </si>
  <si>
    <t>TELA DE ACO SOLDADA NERVURADA, CA-60, Q-283 (4,48 KG/M2), DIAMETRO DO FIO = 6,0 MM, LARGURA = 2,45 X 6,00 M DE COMPRIMENTO, ESPACAMENTO DA MALHA = 10 X 10 CM</t>
  </si>
  <si>
    <t>TELA DE ACO SOLDADA NERVURADA, CA-60, Q-61, (0,97 KG/M2), DIAMETRO DO FIO = 3,4 MM, LARGURA = 2,45 M, ESPACAMENTO DA MALHA = 15 X 15 CM</t>
  </si>
  <si>
    <t>TELA DE ACO SOLDADA NERVURADA, CA-60, Q-92, (1,48 KG/M2), DIAMETRO DO FIO = 4,2 MM, LARGURA = 2,45 X 60 M DE COMPRIMENTO, ESPACAMENTO DA MALHA = 15  X 15 CM</t>
  </si>
  <si>
    <t>TELA DE ACO SOLDADA NERVURADA, CA-60, T-196, (2,11 KG/M2), DIAMETRO DO FIO = 5,0 MM, LARGURA = 2,45 M, ESPACAMENTO DA MALHA = 30 X 10 CM</t>
  </si>
  <si>
    <t>TELA DE ANIAGEM (JUTA)</t>
  </si>
  <si>
    <t>TELA DE ARAME GALVANIZADA QUADRANGULAR / LOSANGULAR, FIO 2,11 MM (14 BWG), MALHA 5 X 5 CM, H = 2 M</t>
  </si>
  <si>
    <t>TELA DE ARAME GALVANIZADA QUADRANGULAR / LOSANGULAR, FIO 2,11 MM (14 BWG), MALHA 8 X 8 CM, H = 2 M</t>
  </si>
  <si>
    <t>TELA DE ARAME GALVANIZADA QUADRANGULAR / LOSANGULAR, FIO 2,77 MM (12 BWG), MALHA 10 X 10 CM, H = 2 M</t>
  </si>
  <si>
    <t>TELA DE ARAME GALVANIZADA QUADRANGULAR / LOSANGULAR, FIO 2,77 MM (12 BWG), MALHA 5 X 5 CM, H = 2 M</t>
  </si>
  <si>
    <t>TELA DE ARAME GALVANIZADA QUADRANGULAR / LOSANGULAR, FIO 2,77 MM (12 BWG), MALHA 8 X 8 CM, H = 2 M</t>
  </si>
  <si>
    <t>TELA DE ARAME GALVANIZADA QUADRANGULAR / LOSANGULAR, FIO 3,4 MM (10 BWG), MALHA 5 X 5 CM, H = 2 M</t>
  </si>
  <si>
    <t>TELA DE ARAME GALVANIZADA QUADRANGULAR / LOSANGULAR, FIO 4,19 MM (8 BWG), MALHA 5 X 5 CM, H = 2 M</t>
  </si>
  <si>
    <t>TELA DE ARAME GALVANIZADA REVESTIDA EM PVC, QUADRANGULAR / LOSANGULAR, FIO 2,11 MM (14 BWG), BITOLA FINAL = *2,8* MM, MALHA *8 X 8* CM, H = 2 M</t>
  </si>
  <si>
    <t>TELA DE ARAME GALVANIZADA REVESTIDA EM PVC, QUADRANGULAR / LOSANGULAR, FIO 2,77 MM (12 BWG), BITOLA FINAL = *3,8* MM, MALHA 7,5 X 7,5 CM, H = 2 M</t>
  </si>
  <si>
    <t>TELA DE ARAME GALVANIZADA, HEXAGONAL, FIO 0,56 MM (24 BWG), MALHA 1/2", H = 1 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</si>
  <si>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</si>
  <si>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</si>
  <si>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</si>
  <si>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</si>
  <si>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</si>
  <si>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</si>
  <si>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</si>
  <si>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</si>
  <si>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</si>
  <si>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BARRO / CERAMICA, NAO ESMALTADA, TIPO ROMANA, AMERICANA, PORTUGUESA, FRANCESA, COMPRIMENTO DE *41* CM,  RENDIMENTO DE *16* TELHAS/M2</t>
  </si>
  <si>
    <t>TELHA DE CONCRETO TIPO CLASSICA, COR CINZA, COMPRIMENTO DE *42* CM,  RENDIMENTO DE *10*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</si>
  <si>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</si>
  <si>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</si>
  <si>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</si>
  <si>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</si>
  <si>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</si>
  <si>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</si>
  <si>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</si>
  <si>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</si>
  <si>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</si>
  <si>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</si>
  <si>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</si>
  <si>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</si>
  <si>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</si>
  <si>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59,99</t>
  </si>
  <si>
    <t>TELHA DE FIBROCIMENTO ONDULADA E = 6 MM, DE 2,44 X 1,10 M (SEM AMIANTO)</t>
  </si>
  <si>
    <t>TELHA DE FIBROCIMENTO ONDULADA E = 6 MM, DE 3,66 X 1,10 M (SEM AMIANTO)</t>
  </si>
  <si>
    <t>TELHA DE FIBROCIMENTO ONDULADA E = 8 MM, DE 1,53 X 1,10 M (SEM AMIANTO)</t>
  </si>
  <si>
    <t>65,97</t>
  </si>
  <si>
    <t>TELHA DE FIBROCIMENTO ONDULADA E = 8 MM, DE 1,83 X 1,10 M (SEM AMIANTO)</t>
  </si>
  <si>
    <t>TELHA DE FIBROCIMENTO ONDULADA E = 8 MM, DE 2,44 X 1,10 M (SEM AMIANTO)</t>
  </si>
  <si>
    <t>TELHA DE FIBROCIMENTO ONDULADA E = 8 MM, DE 3,66 X 1,10 M (SEM AMIANTO)</t>
  </si>
  <si>
    <t>41,18</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</si>
  <si>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</si>
  <si>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</si>
  <si>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</si>
  <si>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</si>
  <si>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</si>
  <si>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</si>
  <si>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</si>
  <si>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</si>
  <si>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</si>
  <si>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</si>
  <si>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</si>
  <si>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</si>
  <si>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</si>
  <si>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</si>
  <si>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</si>
  <si>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</si>
  <si>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</si>
  <si>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ESPESSURA DE 30 MM, DENSIDADE DE 35 KG/M3, COM DUAS FACES TRAPEZOIDAIS, ACABAMENTO NATURAL (NAO INCLUI ACESSORIOS DE FIXACAO)</t>
  </si>
  <si>
    <t>TELHA ONDULADA EM ACO ZINCADO, ALTURA DE 17 MM, ESPESSURA DE 0,50 MM, LARGURA UTIL DE APROXIMADAMENTE 985 MM, SEM PINTURA</t>
  </si>
  <si>
    <t>TELHA TERMOISOLANTE REVESTIDA EM ACO GALVALUME, FACE SUPERIOR TRAPEZOIDAL E FACE INFERIOR PLANA (NAO INCLUI ACESSORIOS DE FIXACAO), REVEST COM ESPESSURA DE 0,50 MM, COM PRE-PINTURA DE COR BRANCA NAS DUAS FACES, NUCLEO EM POLIIOCIANURATO (PIR) COM ESPESSURA DE 50 MM</t>
  </si>
  <si>
    <t>TELHA TERMOISOLANTE REVESTIDA EM ACO GALVANIZADO, FACE SUPERIOR EM TELHA TRAPEZOIDAL E FACE INFERIOR EM CHAPA PLANA (SEM ACESSORIOS DE FIXACAO), REVESTIMENTO COM ESPESSURA DE 0,50 MM COM PRE-PINTURA NAS DUAS FACES, NUCLEO EM POLIESTIRENO (EPS) DE 30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</si>
  <si>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</si>
  <si>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FACES SUPERIOR E INFERIOR EM TELHA TRAPEZOIDAL (SEM ACESSORIOS DE FIXACAO), REVESTIMENTO COM ESPESSURA DE 0,50 MM COM PRE-PINTURA NAS DUAS FACES, NUCLEO EM POLIESTIRENO (EPS) DE 50 MM</t>
  </si>
  <si>
    <t>TELHA TRAPEZOIDAL EM ACO ZINCADO, SEM PINTURA, ALTURA DE APROXIMADAMENTE 40 MM, ESPESSURA DE 0,50 MM E LARGURA UTIL DE 980 MM</t>
  </si>
  <si>
    <t>TELHA TRAPEZOIDAL EM ALUMINIO, ALTURA DE *38* MM E ESPESSURA DE 0,5 MM (LARGURA TOTAL DE 1056 MM E COMPRIMENTO DE 5000 MM)</t>
  </si>
  <si>
    <t>TELHA TRAPEZOIDAL EM ALUMINIO, ALTURA DE *38* MM E ESPESSURA DE 0,7 MM (LARGURA TOTAL DE 1056 MM E COMPRIMENTO DE 5000 MM)</t>
  </si>
  <si>
    <t>TELHA VIDRO TIPO CANAL OU COLONIAL, C = 46 A 50 CM</t>
  </si>
  <si>
    <t>TELHADOR</t>
  </si>
  <si>
    <t>TELHADOR  (MENSALISTA)</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</si>
  <si>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</si>
  <si>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</si>
  <si>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</si>
  <si>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</si>
  <si>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</si>
  <si>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</si>
  <si>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</si>
  <si>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</si>
  <si>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</si>
  <si>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</si>
  <si>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</si>
  <si>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</si>
  <si>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</si>
  <si>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</si>
  <si>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</si>
  <si>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</si>
  <si>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</si>
  <si>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</si>
  <si>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</si>
  <si>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</si>
  <si>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</si>
  <si>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</si>
  <si>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</si>
  <si>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</si>
  <si>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</si>
  <si>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</si>
  <si>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</si>
  <si>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</si>
  <si>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</si>
  <si>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7,46</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</si>
  <si>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</si>
  <si>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</si>
  <si>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</si>
  <si>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</si>
  <si>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</si>
  <si>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</si>
  <si>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</si>
  <si>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</si>
  <si>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 (L X A X C)</t>
  </si>
  <si>
    <t>TIJOLO CERAMICO MACICO APARENTE *6 X 12 X 24* CM (L X A X C)</t>
  </si>
  <si>
    <t>TIJOLO CERAMICO MACICO APARENTE 2 FUROS, *6,5 X 10 X 20* CM (L X A X C)</t>
  </si>
  <si>
    <t>TIJOLO CERAMICO MACICO COMUM *5 X 10 X 20* CM (L X A X C)</t>
  </si>
  <si>
    <t>TIJOLO CERAMICO REFRATARIO 2,5 X 11,4 X 22,9 CM (L X A X C)</t>
  </si>
  <si>
    <t>TIJOLO CERAMICO REFRATARIO 6,3 X 11,4 X 22,9 CM (L X A X C)</t>
  </si>
  <si>
    <t>TIL PARA LIGACAO PREDIAL, EM PVC, JE, BBB, DN 100 X 100 MM, PARA REDE COLETORA ESGOTO (NBR 10569)</t>
  </si>
  <si>
    <t>TIL TUBO QUEDA, EM PVC, JE, BBB, DN 100 X 100 MM, PARA REDE COLETORA DE ESGOTO (NBR 10569)</t>
  </si>
  <si>
    <t>TINTA / REVESTIMENTO A BASE DE RESINA EPOXI COM ALCATRAO, BICOMPONENTE</t>
  </si>
  <si>
    <t>TINTA A BASE DE RESINA ACRILICA EMULSIONADA EM AGUA, PARA SINALIZACAO HORIZONTAL VIARIA (NBR 13699)</t>
  </si>
  <si>
    <t>TINTA A BASE DE RESINA ACRILICA, PARA SINALIZACAO HORIZONTAL VIARIA (NBR 11862)</t>
  </si>
  <si>
    <t>TINTA A OLEO BRILHANTE, PARA MADEIRAS E METAIS</t>
  </si>
  <si>
    <t>TINTA ACRILICA PARA CERAMICA</t>
  </si>
  <si>
    <t>TINTA ACRILICA PREMIUM PARA PISO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</si>
  <si>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</si>
  <si>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</si>
  <si>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</si>
  <si>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</si>
  <si>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</si>
  <si>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</si>
  <si>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BASE AGUA PREMIUM, BRANCA</t>
  </si>
  <si>
    <t>TINTA ESMALTE BASE AGUA PREMIUM ACETINADO</t>
  </si>
  <si>
    <t>TINTA ESMALTE BASE AGUA PREMIUM BRILHANTE</t>
  </si>
  <si>
    <t>TINTA ESMALTE SINTETICO PREMIUM ACETINADO</t>
  </si>
  <si>
    <t>TINTA ESMALTE SINTETICO PREMIUM BRILHANTE</t>
  </si>
  <si>
    <t>TINTA ESMALTE SINTETICO PREMIUM DE DUPLA ACAO GRAFITE FOSCO PARA SUPERFICIES METALICAS FERROSAS</t>
  </si>
  <si>
    <t>TINTA ESMALTE SINTETICO PREMIUM DE EFEITO PROTETOR DE SUPERFICIE METALICA ALUMINIO</t>
  </si>
  <si>
    <t>30,48</t>
  </si>
  <si>
    <t>TINTA ESMALTE SINTETICO PREMIUM FOSCO</t>
  </si>
  <si>
    <t>TINTA ESMALTE SINTETICO STANDARD ACETINADO</t>
  </si>
  <si>
    <t>TINTA ESMALTE SINTETICO STANDARD BRILHANTE</t>
  </si>
  <si>
    <t>TINTA ESMALTE SINTETICO STANDARD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</si>
  <si>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</si>
  <si>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</si>
  <si>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</si>
  <si>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</si>
  <si>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</si>
  <si>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</si>
  <si>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</si>
  <si>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</si>
  <si>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</si>
  <si>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</si>
  <si>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10,15</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</si>
  <si>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</si>
  <si>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</si>
  <si>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</si>
  <si>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</si>
  <si>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</si>
  <si>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</si>
  <si>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</si>
  <si>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</si>
  <si>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</si>
  <si>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</si>
  <si>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</si>
  <si>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</si>
  <si>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</si>
  <si>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</si>
  <si>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</si>
  <si>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</si>
  <si>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</si>
  <si>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</si>
  <si>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</si>
  <si>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</si>
  <si>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</si>
  <si>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PADRAO POPULAR, 1/2 " OU 3/4 " (REF 1159)</t>
  </si>
  <si>
    <t>TORNEIRA CROMADA DE PAREDE PARA COZINHA SEM AREJADOR, PADRAO POPULAR, 1/2 " OU 3/4 " (REF 1158)</t>
  </si>
  <si>
    <t>TORNEIRA CROMADA SEM BICO PARA TANQUE 1/2 " OU 3/4 " (REF 1143)</t>
  </si>
  <si>
    <t>36,52</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</si>
  <si>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</si>
  <si>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</si>
  <si>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</si>
  <si>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</si>
  <si>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</si>
  <si>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</si>
  <si>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</si>
  <si>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</si>
  <si>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</si>
  <si>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</si>
  <si>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</si>
  <si>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</si>
  <si>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</si>
  <si>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</si>
  <si>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35,62</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</si>
  <si>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</si>
  <si>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</si>
  <si>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</si>
  <si>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</si>
  <si>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</si>
  <si>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</si>
  <si>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</si>
  <si>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</si>
  <si>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</si>
  <si>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</si>
  <si>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</si>
  <si>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</si>
  <si>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</si>
  <si>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</si>
  <si>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</si>
  <si>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</si>
  <si>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</si>
  <si>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</si>
  <si>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</si>
  <si>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</si>
  <si>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</si>
  <si>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</si>
  <si>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</si>
  <si>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</si>
  <si>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</si>
  <si>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</si>
  <si>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</si>
  <si>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</si>
  <si>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</si>
  <si>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</si>
  <si>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</si>
  <si>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</si>
  <si>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</si>
  <si>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</si>
  <si>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 / PRENDEDOR DE PORTA, EM LATAO CROMADO, MONTADO EM PISO</t>
  </si>
  <si>
    <t>TRAVA-QUEDAS EM ACO PARA CORDA DE 12 MM, EXTENSOR DE 25 X 300 MM, COM MOSQUETAO TIPO GANCHO TRAVA DUPLA</t>
  </si>
  <si>
    <t>TRELICA NERVURADA (ESPACADOR), ALTURA = 120,0 MM, DIAMETRO DOS BANZOS INFERIORES E SUPERIOR = 6,0 MM, DIAMETRO DA DIAGONAL = 4,2 MM</t>
  </si>
  <si>
    <t>TRILHO PANTOGRAFICO CONCAVO, TIPO U, EM ALUMINIO, COM DIMENSOES DE APROX *35 X 35* MM, PARA ROLDANA DE PORTA DE CORRER</t>
  </si>
  <si>
    <t>TRILHO PANTOGRAFICO RETO, EM ALUMINIO, TIPO U, COM DIMENSOES DE *38 X 38* MM PARA PORTA DE CORRER</t>
  </si>
  <si>
    <t>TRILHO QUADRADO FRIZADO PARA RODIZIO (VERGALHAO MACICO), EM ALUMINIO, COM DIMENSOES DE *6 X 6* MM</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</si>
  <si>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</si>
  <si>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</si>
  <si>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</si>
  <si>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</si>
  <si>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</si>
  <si>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</si>
  <si>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</si>
  <si>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</si>
  <si>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</si>
  <si>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</si>
  <si>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 1/4", E= *3,56 MM, SCHEDULE 40, *3,38* KG/M</t>
  </si>
  <si>
    <t>TUBO ACO CARBONO SEM COSTURA 1/2", E= *2,77 MM, SCHEDULE 40, *1,27 KG/M</t>
  </si>
  <si>
    <t>TUBO ACO CARBONO SEM COSTURA 1/2", E= *3,73 MM, SCHEDULE 80, *1,62 KG/M</t>
  </si>
  <si>
    <t>TUBO ACO CARBONO SEM COSTURA 1", E= *3,38 MM, SCHEDULE 40, *2,50*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</si>
  <si>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</si>
  <si>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</si>
  <si>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</si>
  <si>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</si>
  <si>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</si>
  <si>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</si>
  <si>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</si>
  <si>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3", E= *5,49 MM, SCHEDULE 40, *11,28* KG/M</t>
  </si>
  <si>
    <t>TUBO ACO CARBONO SEM COSTURA 4", E= *6,02 MM, SCHEDULE 40, *16,06 KG/M</t>
  </si>
  <si>
    <t>TUBO ACO CARBONO SEM COSTURA 4", E= *8,56 MM, SCHEDULE 80, *22,31 KG/M</t>
  </si>
  <si>
    <t>TUBO ACO CARBONO SEM COSTURA 5", E= *6,55 MM, SCHEDULE 40, *21,75*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</si>
  <si>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</si>
  <si>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</si>
  <si>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</si>
  <si>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</si>
  <si>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</si>
  <si>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</si>
  <si>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</si>
  <si>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</si>
  <si>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21,10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</si>
  <si>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</si>
  <si>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</si>
  <si>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</si>
  <si>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</si>
  <si>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</si>
  <si>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</si>
  <si>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</si>
  <si>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</si>
  <si>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</si>
  <si>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</si>
  <si>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</si>
  <si>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</si>
  <si>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</si>
  <si>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</si>
  <si>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</si>
  <si>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</si>
  <si>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</si>
  <si>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</si>
  <si>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</si>
  <si>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</si>
  <si>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</si>
  <si>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</si>
  <si>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</si>
  <si>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</si>
  <si>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</si>
  <si>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</si>
  <si>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</si>
  <si>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</si>
  <si>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</si>
  <si>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</si>
  <si>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</si>
  <si>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</si>
  <si>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</si>
  <si>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</si>
  <si>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</si>
  <si>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</si>
  <si>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</si>
  <si>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</si>
  <si>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</si>
  <si>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</si>
  <si>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</si>
  <si>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</si>
  <si>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</si>
  <si>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</si>
  <si>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</si>
  <si>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</si>
  <si>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</si>
  <si>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</si>
  <si>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</si>
  <si>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</si>
  <si>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</si>
  <si>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</si>
  <si>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</si>
  <si>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</si>
  <si>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</si>
  <si>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</si>
  <si>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</si>
  <si>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</si>
  <si>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</si>
  <si>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</si>
  <si>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</si>
  <si>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</si>
  <si>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</si>
  <si>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</si>
  <si>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</si>
  <si>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</si>
  <si>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</si>
  <si>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</si>
  <si>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</si>
  <si>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</si>
  <si>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</si>
  <si>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</si>
  <si>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</si>
  <si>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</si>
  <si>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</si>
  <si>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</si>
  <si>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</si>
  <si>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</si>
  <si>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</si>
  <si>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</si>
  <si>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</si>
  <si>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</si>
  <si>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9,46</t>
  </si>
  <si>
    <t>TUBO DE COBRE FLEXIVEL, D = 3/4 ", E = 0,79 MM, PARA AR-CONDICIONADO/ INSTALACOES GAS RESIDENCIAIS E COMERCIAIS</t>
  </si>
  <si>
    <t>TUBO DE COBRE FLEXIVEL, D = 3/8 ", E = 0,79 MM, PARA AR-CONDICIONADO/ INSTALACOES GAS RESIDENCIAIS E COMERCIAIS</t>
  </si>
  <si>
    <t>21,35</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</si>
  <si>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</si>
  <si>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</si>
  <si>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</si>
  <si>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ARMADO PARA AGUAS PLUVIAIS, CLASSE PA-1, COM ENCAIXE PONTA E BOLSA, DIAMETRO NOMINAL DE = 600 MM</t>
  </si>
  <si>
    <t>TUBO DE CONCRETO ARMADO PARA AGUAS PLUVIAIS, CLASSE PA-1, COM ENCAIXE PONTA E BOLSA, DIAMETRO NOMINAL DE 1000 MM</t>
  </si>
  <si>
    <t>TUBO DE CONCRETO ARMADO PARA AGUAS PLUVIAIS, CLASSE PA-1, COM ENCAIXE PONTA E BOLSA, DIAMETRO NOMINAL DE 1100 MM</t>
  </si>
  <si>
    <t>TUBO DE CONCRETO ARMADO PARA AGUAS PLUVIAIS, CLASSE PA-1, COM ENCAIXE PONTA E BOLSA, DIAMETRO NOMINAL DE 1200 MM</t>
  </si>
  <si>
    <t>TUBO DE CONCRETO ARMADO PARA AGUAS PLUVIAIS, CLASSE PA-1, COM ENCAIXE PONTA E BOLSA, DIAMETRO NOMINAL DE 1500 MM</t>
  </si>
  <si>
    <t>TUBO DE CONCRETO ARMADO PARA AGUAS PLUVIAIS, CLASSE PA-1, COM ENCAIXE PONTA E BOLSA, DIAMETRO NOMINAL DE 2000 MM</t>
  </si>
  <si>
    <t>TUBO DE CONCRETO ARMADO PARA AGUAS PLUVIAIS, CLASSE PA-1, COM ENCAIXE PONTA E BOLSA, DIAMETRO NOMINAL DE 300 MM</t>
  </si>
  <si>
    <t>TUBO DE CONCRETO ARMADO PARA AGUAS PLUVIAIS, CLASSE PA-1, COM ENCAIXE PONTA E BOLSA, DIAMETRO NOMINAL DE 400 MM</t>
  </si>
  <si>
    <t>TUBO DE CONCRETO ARMADO PARA AGUAS PLUVIAIS, CLASSE PA-1, COM ENCAIXE PONTA E BOLSA, DIAMETRO NOMINAL DE 500 MM</t>
  </si>
  <si>
    <t>TUBO DE CONCRETO ARMADO PARA AGUAS PLUVIAIS, CLASSE PA-1, COM ENCAIXE PONTA E BOLSA, DIAMETRO NOMINAL DE 700 MM</t>
  </si>
  <si>
    <t>TUBO DE CONCRETO ARMADO PARA AGUAS PLUVIAIS, CLASSE PA-1, COM ENCAIXE PONTA E BOLSA, DIAMETRO NOMINAL DE 800 MM</t>
  </si>
  <si>
    <t>TUBO DE CONCRETO ARMADO PARA AGUAS PLUVIAIS, CLASSE PA-1, COM ENCAIXE PONTA E BOLSA, DIAMETRO NOMINAL DE 900 MM</t>
  </si>
  <si>
    <t>TUBO DE CONCRETO ARMADO PARA AGUAS PLUVIAIS, CLASSE PA-2, COM ENCAIXE PONTA E BOLSA, DIAMETRO NOMINAL DE 1000 MM</t>
  </si>
  <si>
    <t>TUBO DE CONCRETO ARMADO PARA AGUAS PLUVIAIS, CLASSE PA-2, COM ENCAIXE PONTA E BOLSA, DIAMETRO NOMINAL DE 1100 MM</t>
  </si>
  <si>
    <t>TUBO DE CONCRETO ARMADO PARA AGUAS PLUVIAIS, CLASSE PA-2, COM ENCAIXE PONTA E BOLSA, DIAMETRO NOMINAL DE 1200 MM</t>
  </si>
  <si>
    <t>TUBO DE CONCRETO ARMADO PARA AGUAS PLUVIAIS, CLASSE PA-2, COM ENCAIXE PONTA E BOLSA, DIAMETRO NOMINAL DE 1500 MM</t>
  </si>
  <si>
    <t>TUBO DE CONCRETO ARMADO PARA AGUAS PLUVIAIS, CLASSE PA-2, COM ENCAIXE PONTA E BOLSA, DIAMETRO NOMINAL DE 2000 MM</t>
  </si>
  <si>
    <t>TUBO DE CONCRETO ARMADO PARA AGUAS PLUVIAIS, CLASSE PA-2, COM ENCAIXE PONTA E BOLSA, DIAMETRO NOMINAL DE 300 MM</t>
  </si>
  <si>
    <t>TUBO DE CONCRETO ARMADO PARA AGUAS PLUVIAIS, CLASSE PA-2, COM ENCAIXE PONTA E BOLSA, DIAMETRO NOMINAL DE 400 MM</t>
  </si>
  <si>
    <t>TUBO DE CONCRETO ARMADO PARA AGUAS PLUVIAIS, CLASSE PA-2, COM ENCAIXE PONTA E BOLSA, DIAMETRO NOMINAL DE 500 MM</t>
  </si>
  <si>
    <t>TUBO DE CONCRETO ARMADO PARA AGUAS PLUVIAIS, CLASSE PA-2, COM ENCAIXE PONTA E BOLSA, DIAMETRO NOMINAL DE 600 MM</t>
  </si>
  <si>
    <t>TUBO DE CONCRETO ARMADO PARA AGUAS PLUVIAIS, CLASSE PA-2, COM ENCAIXE PONTA E BOLSA, DIAMETRO NOMINAL DE 700 MM</t>
  </si>
  <si>
    <t>TUBO DE CONCRETO ARMADO PARA AGUAS PLUVIAIS, CLASSE PA-2, COM ENCAIXE PONTA E BOLSA, DIAMETRO NOMINAL DE 800 MM</t>
  </si>
  <si>
    <t>TUBO DE CONCRETO ARMADO PARA AGUAS PLUVIAIS, CLASSE PA-2, COM ENCAIXE PONTA E BOLSA, DIAMETRO NOMINAL DE 900 MM</t>
  </si>
  <si>
    <t>TUBO DE CONCRETO ARMADO PARA AGUAS PLUVIAIS, CLASSE PA-3, COM ENCAIXE PONTA E BOLSA, DIAMETRO NOMINAL DE 1000 MM</t>
  </si>
  <si>
    <t>TUBO DE CONCRETO ARMADO PARA AGUAS PLUVIAIS, CLASSE PA-3, COM ENCAIXE PONTA E BOLSA, DIAMETRO NOMINAL DE 1100 MM</t>
  </si>
  <si>
    <t>TUBO DE CONCRETO ARMADO PARA AGUAS PLUVIAIS, CLASSE PA-3, COM ENCAIXE PONTA E BOLSA, DIAMETRO NOMINAL DE 1200 MM</t>
  </si>
  <si>
    <t>TUBO DE CONCRETO ARMADO PARA AGUAS PLUVIAIS, CLASSE PA-3, COM ENCAIXE PONTA E BOLSA, DIAMETRO NOMINAL DE 1500 MM</t>
  </si>
  <si>
    <t>TUBO DE CONCRETO ARMADO PARA AGUAS PLUVIAIS, CLASSE PA-3, COM ENCAIXE PONTA E BOLSA, DIAMETRO NOMINAL DE 400 MM</t>
  </si>
  <si>
    <t>TUBO DE CONCRETO ARMADO PARA AGUAS PLUVIAIS, CLASSE PA-3, COM ENCAIXE PONTA E BOLSA, DIAMETRO NOMINAL DE 500 MM</t>
  </si>
  <si>
    <t>TUBO DE CONCRETO ARMADO PARA AGUAS PLUVIAIS, CLASSE PA-3, COM ENCAIXE PONTA E BOLSA, DIAMETRO NOMINAL DE 600 MM</t>
  </si>
  <si>
    <t>TUBO DE CONCRETO ARMADO PARA AGUAS PLUVIAIS, CLASSE PA-3, COM ENCAIXE PONTA E BOLSA, DIAMETRO NOMINAL DE 700 MM</t>
  </si>
  <si>
    <t>TUBO DE CONCRETO ARMADO PARA AGUAS PLUVIAIS, CLASSE PA-3, COM ENCAIXE PONTA E BOLSA, DIAMETRO NOMINAL DE 800 MM</t>
  </si>
  <si>
    <t>TUBO DE CONCRETO ARMADO PARA AGUAS PLUVIAIS, CLASSE PA-3, COM ENCAIXE PONTA E BOLSA, DIAMETRO NOMINAL DE 900 MM</t>
  </si>
  <si>
    <t>TUBO DE CONCRETO ARMADO PARA ESGOTO SANITARIO, CLASSE EA-2, COM ENCAIXE PONTA E BOLSA, COM JUNTA ELASTICA, DIAMETRO NOMINAL DE 1000 MM</t>
  </si>
  <si>
    <t>TUBO DE CONCRETO ARMADO PARA ESGOTO SANITARIO, CLASSE EA-2, COM ENCAIXE PONTA E BOLSA, COM JUNTA ELASTICA, DIAMETRO NOMINAL DE 300 MM</t>
  </si>
  <si>
    <t>TUBO DE CONCRETO ARMADO PARA ESGOTO SANITARIO, CLASSE EA-2, COM ENCAIXE PONTA E BOLSA, COM JUNTA ELASTICA, DIAMETRO NOMINAL DE 400 MM</t>
  </si>
  <si>
    <t>TUBO DE CONCRETO ARMADO PARA ESGOTO SANITARIO, CLASSE EA-2, COM ENCAIXE PONTA E BOLSA, COM JUNTA ELASTICA, DIAMETRO NOMINAL DE 500 MM</t>
  </si>
  <si>
    <t>TUBO DE CONCRETO ARMADO PARA ESGOTO SANITARIO, CLASSE EA-2, COM ENCAIXE PONTA E BOLSA, COM JUNTA ELASTICA, DIAMETRO NOMINAL DE 600 MM</t>
  </si>
  <si>
    <t>TUBO DE CONCRETO ARMADO PARA ESGOTO SANITARIO, CLASSE EA-2, COM ENCAIXE PONTA E BOLSA, COM JUNTA ELASTICA, DIAMETRO NOMINAL DE 700 MM</t>
  </si>
  <si>
    <t>TUBO DE CONCRETO ARMADO PARA ESGOTO SANITARIO, CLASSE EA-2, COM ENCAIXE PONTA E BOLSA, COM JUNTA ELASTICA, DIAMETRO NOMINAL DE 800 MM</t>
  </si>
  <si>
    <t>TUBO DE CONCRETO ARMADO PARA ESGOTO SANITARIO, CLASSE EA-2, COM ENCAIXE PONTA E BOLSA, COM JUNTA ELASTICA, DIAMETRO NOMINAL DE 900 MM</t>
  </si>
  <si>
    <t>TUBO DE CONCRETO ARMADO PARA ESGOTO SANITARIO, CLASSE EA-3, COM ENCAIXE PONTA E BOLSA, COM JUNTA ELASTICA, DIAMETRO NOMINAL DE 1000 MM</t>
  </si>
  <si>
    <t>TUBO DE CONCRETO ARMADO PARA ESGOTO SANITARIO, CLASSE EA-3, COM ENCAIXE PONTA E BOLSA, COM JUNTA ELASTICA, DIAMETRO NOMINAL DE 400 MM</t>
  </si>
  <si>
    <t>TUBO DE CONCRETO ARMADO PARA ESGOTO SANITARIO, CLASSE EA-3, COM ENCAIXE PONTA E BOLSA, COM JUNTA ELASTICA, DIAMETRO NOMINAL DE 500 MM</t>
  </si>
  <si>
    <t>TUBO DE CONCRETO ARMADO PARA ESGOTO SANITARIO, CLASSE EA-3, COM ENCAIXE PONTA E BOLSA, COM JUNTA ELASTICA, DIAMETRO NOMINAL DE 600 MM</t>
  </si>
  <si>
    <t>TUBO DE CONCRETO ARMADO PARA ESGOTO SANITARIO, CLASSE EA-3, COM ENCAIXE PONTA E BOLSA, COM JUNTA ELASTICA, DIAMETRO NOMINAL DE 700 MM</t>
  </si>
  <si>
    <t>TUBO DE CONCRETO ARMADO PARA ESGOTO SANITARIO, CLASSE EA-3, COM ENCAIXE PONTA E BOLSA, COM JUNTA ELASTICA, DIAMETRO NOMINAL DE 800 MM</t>
  </si>
  <si>
    <t>TUBO DE CONCRETO ARMADO PARA ESGOTO SANITARIO, CLASSE EA-3, COM ENCAIXE PONTA E BOLSA, COM JUNTA ELASTICA, DIAMETRO NOMINAL DE 900 MM</t>
  </si>
  <si>
    <t>TUBO DE CONCRETO SIMPLES PARA AGUAS PLUVIAIS, CLASSE PS1, COM ENCAIXE MACHO E FEMEA, DIAMETRO NOMINAL DE 200 MM</t>
  </si>
  <si>
    <t>TUBO DE CONCRETO SIMPLES PARA AGUAS PLUVIAIS, CLASSE PS1, COM ENCAIXE MACHO E FEMEA, DIAMETRO NOMINAL DE 300 MM</t>
  </si>
  <si>
    <t>TUBO DE CONCRETO SIMPLES PARA AGUAS PLUVIAIS, CLASSE PS1, COM ENCAIXE MACHO E FEMEA, DIAMETRO NOMINAL DE 400 MM</t>
  </si>
  <si>
    <t>TUBO DE CONCRETO SIMPLES PARA AGUAS PLUVIAIS, CLASSE PS1, COM ENCAIXE MACHO E FEMEA, DIAMETRO NOMINAL DE 500 MM</t>
  </si>
  <si>
    <t>TUBO DE CONCRETO SIMPLES PARA AGUAS PLUVIAIS, CLASSE PS1, COM ENCAIXE MACHO E FEMEA, DIAMETRO NOMINAL DE 600 MM</t>
  </si>
  <si>
    <t>TUBO DE CONCRETO SIMPLES PARA AGUAS PLUVIAIS, CLASSE PS1, COM ENCAIXE PONTA E BOLSA, DIAMETRO NOMINAL DE 200 MM</t>
  </si>
  <si>
    <t>TUBO DE CONCRETO SIMPLES PARA AGUAS PLUVIAIS, CLASSE PS1, COM ENCAIXE PONTA E BOLSA, DIAMETRO NOMINAL DE 300 MM</t>
  </si>
  <si>
    <t>TUBO DE CONCRETO SIMPLES PARA AGUAS PLUVIAIS, CLASSE PS1, COM ENCAIXE PONTA E BOLSA, DIAMETRO NOMINAL DE 400 MM</t>
  </si>
  <si>
    <t>TUBO DE CONCRETO SIMPLES PARA AGUAS PLUVIAIS, CLASSE PS1, COM ENCAIXE PONTA E BOLSA, DIAMETRO NOMINAL DE 500 MM</t>
  </si>
  <si>
    <t>TUBO DE CONCRETO SIMPLES PARA AGUAS PLUVIAIS, CLASSE PS1, COM ENCAIXE PONTA E BOLSA, DIAMETRO NOMINAL DE 600 MM</t>
  </si>
  <si>
    <t>TUBO DE CONCRETO SIMPLES PARA AGUAS PLUVIAIS, CLASSE PS2, COM ENCAIXE PONTA E BOLSA, DIAMETRO NOMINAL DE 200 MM</t>
  </si>
  <si>
    <t>TUBO DE CONCRETO SIMPLES PARA AGUAS PLUVIAIS, CLASSE PS2, COM ENCAIXE PONTA E BOLSA, DIAMETRO NOMINAL DE 300 MM</t>
  </si>
  <si>
    <t>TUBO DE CONCRETO SIMPLES PARA AGUAS PLUVIAIS, CLASSE PS2, COM ENCAIXE PONTA E BOLSA, DIAMETRO NOMINAL DE 400 MM</t>
  </si>
  <si>
    <t>TUBO DE CONCRETO SIMPLES PARA AGUAS PLUVIAIS, CLASSE PS2, COM ENCAIXE PONTA E BOLSA, DIAMETRO NOMINAL DE 500 MM</t>
  </si>
  <si>
    <t>TUBO DE CONCRETO SIMPLES PARA AGUAS PLUVIAIS, CLASSE PS2, COM ENCAIXE PONTA E BOLSA, DIAMETRO NOMINAL DE 600 MM</t>
  </si>
  <si>
    <t>TUBO DE CONCRETO SIMPLES PARA ESGOTO SANITARIO, CLASSE ES, COM ENCAIXE PONTA E BOLSA, COM JUNTA ELASTICA, DIAMETRO NOMINAL DE 400 MM</t>
  </si>
  <si>
    <t>TUBO DE CONCRETO SIMPLES PARA ESGOTO SANITARIO, CLASSE ES, COM ENCAIXE PONTA E BOLSA, COM JUNTA ELASTICA, DIAMETRO NOMINAL DE 500 MM</t>
  </si>
  <si>
    <t>TUBO DE CONCRETO SIMPLES PARA ESGOTO SANITARIO, CLASSE ES, COM ENCAIXE PONTA E BOLSA, COM JUNTA ELASTICA, DIAMETRO NOMINAL DE 600 MM</t>
  </si>
  <si>
    <t>TUBO DE CONCRETO SIMPLES POROSO PARA DRENAGEM (DRENO POROSO), COM ENCAIXE MACHO E FEMEA, DIAMETRO NOMINAL DE 200 MM</t>
  </si>
  <si>
    <t>TUBO DE CONCRETO SIMPLES POROSO PARA DRENAGEM (DRENO POROSO), COM ENCAIXE MACHO E FEMEA, DIAMETRO NOMINAL DE 300 MM</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</si>
  <si>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</si>
  <si>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</si>
  <si>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</si>
  <si>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</si>
  <si>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</si>
  <si>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</si>
  <si>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</si>
  <si>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</si>
  <si>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</si>
  <si>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</si>
  <si>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</si>
  <si>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</si>
  <si>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</si>
  <si>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</si>
  <si>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</si>
  <si>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</si>
  <si>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</si>
  <si>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</si>
  <si>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</si>
  <si>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</si>
  <si>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</si>
  <si>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</si>
  <si>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</si>
  <si>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</si>
  <si>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</si>
  <si>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</si>
  <si>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</si>
  <si>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</si>
  <si>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</si>
  <si>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</si>
  <si>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</si>
  <si>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</si>
  <si>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</si>
  <si>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</si>
  <si>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</si>
  <si>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10'' (310 MM)</t>
  </si>
  <si>
    <t>TUBO DE REVESTIMENTO, EM ACO, CORPO SCHEDULE 40, PONTEIRA SCHEDULE 80, ROSQUEAVEL E SEGMENTADO PARA PERFURACAO, DIAMETRO 12" (320 MM)</t>
  </si>
  <si>
    <t>TUBO DE REVESTIMENTO, EM ACO, CORPO SCHEDULE 40, PONTEIRA SCHEDULE 80, ROSQUEAVEL E SEGMENTADO PARA PERFURACAO, DIAMETRO 14'' (400 MM)</t>
  </si>
  <si>
    <t>TUBO DE REVESTIMENTO, EM ACO, CORPO SCHEDULE 40, PONTEIRA SCHEDULE 80, ROSQUEAVEL E SEGMENTADO PARA PERFURACAO, DIAMETRO 16'' (450 MM)</t>
  </si>
  <si>
    <t>TUBO DE REVESTIMENTO, EM ACO, CORPO SCHEDULE 40, PONTEIRA SCHEDULE 80, ROSQUEAVEL E SEGMENTADO PARA PERFURACAO, DIAMETRO 4'' (450 MM)</t>
  </si>
  <si>
    <t>TUBO DE REVESTIMENTO, EM ACO, CORPO SCHEDULE 40, PONTEIRA SCHEDULE 80, ROSQUEAVEL E SEGMENTADO PARA PERFURACAO, DIAMETRO 6'' (200 MM)</t>
  </si>
  <si>
    <t>TUBO DE REVESTIMENTO, EM ACO, CORPO SCHEDULE 40, PONTEIRA SCHEDULE 80, ROSQUEAVEL E SEGMENTADO PARA PERFURACAO, DIAMETRO 8'' (450 MM)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</si>
  <si>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</si>
  <si>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</si>
  <si>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</si>
  <si>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</si>
  <si>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</si>
  <si>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</si>
  <si>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</si>
  <si>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</si>
  <si>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</si>
  <si>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</si>
  <si>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</si>
  <si>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</si>
  <si>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</si>
  <si>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</si>
  <si>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</si>
  <si>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</si>
  <si>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</si>
  <si>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</si>
  <si>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</si>
  <si>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</si>
  <si>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</si>
  <si>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</si>
  <si>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</si>
  <si>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</si>
  <si>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</si>
  <si>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</si>
  <si>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</si>
  <si>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</si>
  <si>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</si>
  <si>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</si>
  <si>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</si>
  <si>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</si>
  <si>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</si>
  <si>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</si>
  <si>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</si>
  <si>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</si>
  <si>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</si>
  <si>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</si>
  <si>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</si>
  <si>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</si>
  <si>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</si>
  <si>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</si>
  <si>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</si>
  <si>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</si>
  <si>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</si>
  <si>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</si>
  <si>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</si>
  <si>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</si>
  <si>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</si>
  <si>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</si>
  <si>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55,66</t>
  </si>
  <si>
    <t>TUBO PVC PBA JEI, CLASSE 12, DN 50 MM, PARA REDE DE AGUA (NBR 5647)</t>
  </si>
  <si>
    <t>16,49</t>
  </si>
  <si>
    <t>TUBO PVC PBA JEI, CLASSE 12, DN 75 MM, PARA REDE DE AGUA (NBR 5647)</t>
  </si>
  <si>
    <t>34,24</t>
  </si>
  <si>
    <t>TUBO PVC PBA JEI, CLASSE 15, DN 100 MM, PARA REDE DE AGUA (NBR 5647)</t>
  </si>
  <si>
    <t>TUBO PVC PBA JEI, CLASSE 15, DN 50 MM, PARA REDE DE AGUA (NBR 5647)</t>
  </si>
  <si>
    <t>20,35</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</si>
  <si>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</si>
  <si>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</si>
  <si>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</si>
  <si>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</si>
  <si>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</si>
  <si>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</si>
  <si>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</si>
  <si>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11,59</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</si>
  <si>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</si>
  <si>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</si>
  <si>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</si>
  <si>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</si>
  <si>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</si>
  <si>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</si>
  <si>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</si>
  <si>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</si>
  <si>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</si>
  <si>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</si>
  <si>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</si>
  <si>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</si>
  <si>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</si>
  <si>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</si>
  <si>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</si>
  <si>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</si>
  <si>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</si>
  <si>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</si>
  <si>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</si>
  <si>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</si>
  <si>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</si>
  <si>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</si>
  <si>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</si>
  <si>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</si>
  <si>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</si>
  <si>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</si>
  <si>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37,04</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</si>
  <si>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</si>
  <si>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</si>
  <si>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</si>
  <si>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</si>
  <si>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</si>
  <si>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</si>
  <si>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</si>
  <si>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</si>
  <si>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101,34</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</si>
  <si>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</si>
  <si>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</si>
  <si>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</si>
  <si>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</si>
  <si>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</si>
  <si>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</si>
  <si>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</si>
  <si>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</si>
  <si>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</si>
  <si>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</si>
  <si>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</si>
  <si>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</si>
  <si>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</si>
  <si>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</si>
  <si>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</si>
  <si>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</si>
  <si>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</si>
  <si>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</si>
  <si>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</si>
  <si>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</si>
  <si>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</si>
  <si>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</si>
  <si>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</si>
  <si>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</si>
  <si>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</si>
  <si>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</si>
  <si>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</si>
  <si>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</si>
  <si>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</si>
  <si>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</si>
  <si>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4,79</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</si>
  <si>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</si>
  <si>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</si>
  <si>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</si>
  <si>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</si>
  <si>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</si>
  <si>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</si>
  <si>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</si>
  <si>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</si>
  <si>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</si>
  <si>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</si>
  <si>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</si>
  <si>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</si>
  <si>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</si>
  <si>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</si>
  <si>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</si>
  <si>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7,00</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</si>
  <si>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</si>
  <si>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</si>
  <si>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</si>
  <si>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</si>
  <si>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</si>
  <si>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</si>
  <si>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</si>
  <si>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</si>
  <si>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</si>
  <si>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</si>
  <si>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</si>
  <si>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</si>
  <si>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</si>
  <si>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</si>
  <si>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</si>
  <si>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</si>
  <si>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</si>
  <si>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</si>
  <si>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</si>
  <si>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</si>
  <si>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</si>
  <si>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</si>
  <si>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392.649,25</t>
  </si>
  <si>
    <t>USINA DE CONCRETO FIXA, CAPACIDADE NOMINAL DE 60 M3/H, SEM SILO</t>
  </si>
  <si>
    <t>527.982,35</t>
  </si>
  <si>
    <t>USINA DE CONCRETO FIXA, CAPACIDADE NOMINAL DE 80 M3/H, SEM SILO</t>
  </si>
  <si>
    <t>647.029,46</t>
  </si>
  <si>
    <t>USINA DE CONCRETO FIXA, CAPACIDADE NOMINAL DE 90 A 120 M3/H, SEM SILO</t>
  </si>
  <si>
    <t>700.000,00</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</si>
  <si>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</si>
  <si>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</si>
  <si>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</si>
  <si>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</si>
  <si>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</si>
  <si>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</si>
  <si>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</si>
  <si>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</si>
  <si>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</si>
  <si>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</si>
  <si>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</si>
  <si>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</si>
  <si>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</si>
  <si>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</si>
  <si>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</si>
  <si>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</si>
  <si>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</si>
  <si>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</si>
  <si>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</si>
  <si>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</si>
  <si>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</si>
  <si>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</si>
  <si>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</si>
  <si>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</si>
  <si>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</si>
  <si>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</si>
  <si>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</si>
  <si>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</si>
  <si>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</si>
  <si>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</si>
  <si>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</si>
  <si>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</si>
  <si>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</si>
  <si>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</si>
  <si>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</si>
  <si>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</si>
  <si>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</si>
  <si>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</si>
  <si>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</si>
  <si>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</si>
  <si>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</si>
  <si>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</si>
  <si>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</si>
  <si>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</si>
  <si>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</si>
  <si>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</si>
  <si>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</si>
  <si>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FINA PARA CREMONA, EM FERRO ZINCADO BRANCO, COM DIAMETRO DE APROX 10 MM E COMPRIMENTO DE 1,20 M</t>
  </si>
  <si>
    <t>VARA FINA PARA CREMONA, EM FERRO ZINCADO BRANCO, COM DIAMETRO DE APROX 10 MM E COMPRIMENTO DE 1,50 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</si>
  <si>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</si>
  <si>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</si>
  <si>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</si>
  <si>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</si>
  <si>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</si>
  <si>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</si>
  <si>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</si>
  <si>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</si>
  <si>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</si>
  <si>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</si>
  <si>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</si>
  <si>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20,94</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</si>
  <si>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</si>
  <si>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</si>
  <si>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</si>
  <si>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</si>
  <si>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SINTETICO BRILHANTE PARA MADEIRA TIPO COPAL, USO INTERNO</t>
  </si>
  <si>
    <t>VERNIZ SINTETICO BRILHANTE PARA MADEIRA, COM FILTRO SOLAR, USO INTERNO E EXTERNO (BASE SOLVENTE)</t>
  </si>
  <si>
    <t>25,98</t>
  </si>
  <si>
    <t>VEU DE VIDRO/VEU DE SUPERFICIE 30 A 35 G/M2</t>
  </si>
  <si>
    <t>31,42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</si>
  <si>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</si>
  <si>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</si>
  <si>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</si>
  <si>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</si>
  <si>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</si>
  <si>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</si>
  <si>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</si>
  <si>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</si>
  <si>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</si>
  <si>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</si>
  <si>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</si>
  <si>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</si>
  <si>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</si>
  <si>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</si>
  <si>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</si>
  <si>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</si>
  <si>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</si>
  <si>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</si>
  <si>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</si>
  <si>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</si>
  <si>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</si>
  <si>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</si>
  <si>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</si>
  <si>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</si>
  <si>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</si>
  <si>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</si>
  <si>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</si>
  <si>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</si>
  <si>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</si>
  <si>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</si>
  <si>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</si>
  <si>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</si>
  <si>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</si>
  <si>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</si>
  <si>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</si>
  <si>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</si>
  <si>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</si>
  <si>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</si>
  <si>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</si>
  <si>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</si>
  <si>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</si>
  <si>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*7,5 X 10* CM EM PINUS, MISTA OU EQUIVALENTE DA REGIAO - BRUTA</t>
  </si>
  <si>
    <t>VIGA *7,5 X 15 CM EM PINUS, MISTA OU EQUIVALENTE DA REGIAO - BRUTA</t>
  </si>
  <si>
    <t>VIGA APARELHADA  *6 X 12* CM, EM MACARANDUBA, ANGELIM OU EQUIVALENTE DA REGIAO</t>
  </si>
  <si>
    <t>VIGA APARELHADA *6 X 16* CM, EM MACARANDUBA, ANGELIM OU EQUIVALENTE DA REGIAO</t>
  </si>
  <si>
    <t>VIGA DE ESCORAMAENTO H20, DE MADEIRA, PESO DE 5,00 A 5,20 KG/M, COM EXTREMIDADES PLASTICAS</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</si>
  <si>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</si>
  <si>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</si>
  <si>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</si>
  <si>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</si>
  <si>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VIGIA DIURNO</t>
  </si>
  <si>
    <t>VIGIA DIURNO (MENSALISTA)</t>
  </si>
  <si>
    <t>VIGIA NOTURNO, HORA EFETIVAMENTE TRABALHADA DE 22 H AS 5 H (COM ADICIONAL NOTURNO)</t>
  </si>
  <si>
    <t>Valor</t>
  </si>
  <si>
    <t>2622/2014</t>
  </si>
  <si>
    <t>2622/2015</t>
  </si>
  <si>
    <t>2622/2016</t>
  </si>
  <si>
    <t>CP0005</t>
  </si>
  <si>
    <t>2622/2017</t>
  </si>
  <si>
    <t>CP0006</t>
  </si>
  <si>
    <t>ADMINISTRAÇÃO LOCAL DA OBRA, CONFORME ACÓRDÃO 2622/2013 - ATA 37/2018</t>
  </si>
  <si>
    <t>2622/2018</t>
  </si>
  <si>
    <t>CP0007</t>
  </si>
  <si>
    <t>2622/2019</t>
  </si>
  <si>
    <t>CP0008</t>
  </si>
  <si>
    <t>2622/2020</t>
  </si>
  <si>
    <t>CP0009</t>
  </si>
  <si>
    <t>2622/2021</t>
  </si>
  <si>
    <t>CP0010</t>
  </si>
  <si>
    <t>2622/2022</t>
  </si>
  <si>
    <t>CP0011</t>
  </si>
  <si>
    <t>2622/2023</t>
  </si>
  <si>
    <t>CP0012</t>
  </si>
  <si>
    <t>2622/2024</t>
  </si>
  <si>
    <t>CP0013</t>
  </si>
  <si>
    <t>2622/2025</t>
  </si>
  <si>
    <t>40,00</t>
  </si>
  <si>
    <t>23,89</t>
  </si>
  <si>
    <t>4,50</t>
  </si>
  <si>
    <t>6,59</t>
  </si>
  <si>
    <t>11,43</t>
  </si>
  <si>
    <t>13,70</t>
  </si>
  <si>
    <t>40,76</t>
  </si>
  <si>
    <t>25,97</t>
  </si>
  <si>
    <t>50,88</t>
  </si>
  <si>
    <t>5,58</t>
  </si>
  <si>
    <t>8,90</t>
  </si>
  <si>
    <t>85,99</t>
  </si>
  <si>
    <t>35,65</t>
  </si>
  <si>
    <t>197,64</t>
  </si>
  <si>
    <t>259,41</t>
  </si>
  <si>
    <t>70,00</t>
  </si>
  <si>
    <t>95,62</t>
  </si>
  <si>
    <t>54,40</t>
  </si>
  <si>
    <t>9,78</t>
  </si>
  <si>
    <t>192,53</t>
  </si>
  <si>
    <t>238,86</t>
  </si>
  <si>
    <t>4,95</t>
  </si>
  <si>
    <t>4,15</t>
  </si>
  <si>
    <t>8,25</t>
  </si>
  <si>
    <t>4,84</t>
  </si>
  <si>
    <t>14,59</t>
  </si>
  <si>
    <t>12,81</t>
  </si>
  <si>
    <t>2,00</t>
  </si>
  <si>
    <t>10,64</t>
  </si>
  <si>
    <t>7,24</t>
  </si>
  <si>
    <t>15,09</t>
  </si>
  <si>
    <t>37,22</t>
  </si>
  <si>
    <t>18,92</t>
  </si>
  <si>
    <t>36,48</t>
  </si>
  <si>
    <t>253,64</t>
  </si>
  <si>
    <t>31,91</t>
  </si>
  <si>
    <t>18,22</t>
  </si>
  <si>
    <t>45,37</t>
  </si>
  <si>
    <t>56,03</t>
  </si>
  <si>
    <t>28,09</t>
  </si>
  <si>
    <t>30,30</t>
  </si>
  <si>
    <t>32,62</t>
  </si>
  <si>
    <t>10,04</t>
  </si>
  <si>
    <t>29,90</t>
  </si>
  <si>
    <t>7,30</t>
  </si>
  <si>
    <t>20,81</t>
  </si>
  <si>
    <t>7,69</t>
  </si>
  <si>
    <t>10,33</t>
  </si>
  <si>
    <t>91,79</t>
  </si>
  <si>
    <t>54,99</t>
  </si>
  <si>
    <t>12,15</t>
  </si>
  <si>
    <t>25,57</t>
  </si>
  <si>
    <t>4,26</t>
  </si>
  <si>
    <t>178,40</t>
  </si>
  <si>
    <t>24,52</t>
  </si>
  <si>
    <t>114,58</t>
  </si>
  <si>
    <t>97,05</t>
  </si>
  <si>
    <t>23,48</t>
  </si>
  <si>
    <t>6,17</t>
  </si>
  <si>
    <t>8,86</t>
  </si>
  <si>
    <t>19,07</t>
  </si>
  <si>
    <t>39,58</t>
  </si>
  <si>
    <t>24,10</t>
  </si>
  <si>
    <t>28,75</t>
  </si>
  <si>
    <t>14,53</t>
  </si>
  <si>
    <t>5,22</t>
  </si>
  <si>
    <t>52,70</t>
  </si>
  <si>
    <t>23,23</t>
  </si>
  <si>
    <t>30,69</t>
  </si>
  <si>
    <t>78,16</t>
  </si>
  <si>
    <t>79,30</t>
  </si>
  <si>
    <t>74,54</t>
  </si>
  <si>
    <t>7,89</t>
  </si>
  <si>
    <t>24,14</t>
  </si>
  <si>
    <t>33,97</t>
  </si>
  <si>
    <t>35,30</t>
  </si>
  <si>
    <t>24,20</t>
  </si>
  <si>
    <t>40,42</t>
  </si>
  <si>
    <t>65,00</t>
  </si>
  <si>
    <t>46,71</t>
  </si>
  <si>
    <t>52,81</t>
  </si>
  <si>
    <t>40,54</t>
  </si>
  <si>
    <t>141,90</t>
  </si>
  <si>
    <t>90,00</t>
  </si>
  <si>
    <t>18,12</t>
  </si>
  <si>
    <t>141,55</t>
  </si>
  <si>
    <t>24,09</t>
  </si>
  <si>
    <t>13,53</t>
  </si>
  <si>
    <t>12,39</t>
  </si>
  <si>
    <t>6,26</t>
  </si>
  <si>
    <t>16,58</t>
  </si>
  <si>
    <t>14,23</t>
  </si>
  <si>
    <t>22,60</t>
  </si>
  <si>
    <t>5,54</t>
  </si>
  <si>
    <t>18,72</t>
  </si>
  <si>
    <t>6,71</t>
  </si>
  <si>
    <t>20,85</t>
  </si>
  <si>
    <t>4,35</t>
  </si>
  <si>
    <t>6,48</t>
  </si>
  <si>
    <t>11,86</t>
  </si>
  <si>
    <t>43,64</t>
  </si>
  <si>
    <t>13,90</t>
  </si>
  <si>
    <t>17,58</t>
  </si>
  <si>
    <t>28,80</t>
  </si>
  <si>
    <t>33,14</t>
  </si>
  <si>
    <t>17,21</t>
  </si>
  <si>
    <t>13,57</t>
  </si>
  <si>
    <t>24,07</t>
  </si>
  <si>
    <t>18,78</t>
  </si>
  <si>
    <t>134,65</t>
  </si>
  <si>
    <t>38,65</t>
  </si>
  <si>
    <t>3.500,00</t>
  </si>
  <si>
    <t>25,91</t>
  </si>
  <si>
    <t>72,20</t>
  </si>
  <si>
    <t>60,56</t>
  </si>
  <si>
    <t>34,06</t>
  </si>
  <si>
    <t>15,36</t>
  </si>
  <si>
    <t>3,65</t>
  </si>
  <si>
    <t>26,33</t>
  </si>
  <si>
    <t>39,57</t>
  </si>
  <si>
    <t>20,73</t>
  </si>
  <si>
    <t>56,48</t>
  </si>
  <si>
    <t>98,27</t>
  </si>
  <si>
    <t>143,16</t>
  </si>
  <si>
    <t>8,84</t>
  </si>
  <si>
    <t>16,94</t>
  </si>
  <si>
    <t>17,53</t>
  </si>
  <si>
    <t>23,59</t>
  </si>
  <si>
    <t>66,54</t>
  </si>
  <si>
    <t>45,16</t>
  </si>
  <si>
    <t>32,49</t>
  </si>
  <si>
    <t>48,11</t>
  </si>
  <si>
    <t>11,89</t>
  </si>
  <si>
    <t>20,79</t>
  </si>
  <si>
    <t>129,31</t>
  </si>
  <si>
    <t>24,76</t>
  </si>
  <si>
    <t>60,37</t>
  </si>
  <si>
    <t>8,93</t>
  </si>
  <si>
    <t>14,02</t>
  </si>
  <si>
    <t>119,99</t>
  </si>
  <si>
    <t>9,16</t>
  </si>
  <si>
    <t>12,08</t>
  </si>
  <si>
    <t>36,16</t>
  </si>
  <si>
    <t>44,64</t>
  </si>
  <si>
    <t>38,39</t>
  </si>
  <si>
    <t>32,90</t>
  </si>
  <si>
    <t>64,38</t>
  </si>
  <si>
    <t>15,92</t>
  </si>
  <si>
    <t>69,25</t>
  </si>
  <si>
    <t>16,07</t>
  </si>
  <si>
    <t>24,77</t>
  </si>
  <si>
    <t>74,51</t>
  </si>
  <si>
    <t>30,53</t>
  </si>
  <si>
    <t>6,19</t>
  </si>
  <si>
    <t>25,99</t>
  </si>
  <si>
    <t>1,44</t>
  </si>
  <si>
    <t>45,44</t>
  </si>
  <si>
    <t>37,62</t>
  </si>
  <si>
    <t>47,15</t>
  </si>
  <si>
    <t>11,98</t>
  </si>
  <si>
    <t>36,04</t>
  </si>
  <si>
    <t>30,82</t>
  </si>
  <si>
    <t>43,79</t>
  </si>
  <si>
    <t>81,90</t>
  </si>
  <si>
    <t>19,77</t>
  </si>
  <si>
    <t>19,16</t>
  </si>
  <si>
    <t>26,28</t>
  </si>
  <si>
    <t>16,38</t>
  </si>
  <si>
    <t>53,81</t>
  </si>
  <si>
    <t>21,16</t>
  </si>
  <si>
    <t>55,05</t>
  </si>
  <si>
    <t>40,04</t>
  </si>
  <si>
    <t>23,85</t>
  </si>
  <si>
    <t>41,91</t>
  </si>
  <si>
    <t>24,43</t>
  </si>
  <si>
    <t>30,78</t>
  </si>
  <si>
    <t>58,61</t>
  </si>
  <si>
    <t>45,01</t>
  </si>
  <si>
    <t>43,60</t>
  </si>
  <si>
    <t>16,65</t>
  </si>
  <si>
    <t>23,32</t>
  </si>
  <si>
    <t>7,78</t>
  </si>
  <si>
    <t>12,43</t>
  </si>
  <si>
    <t>8,32</t>
  </si>
  <si>
    <t>6,64</t>
  </si>
  <si>
    <t>600,00</t>
  </si>
  <si>
    <t>REFERENCIA PARA ADOÇÃO DOS COEFICIENTE DE CONSUMO: SINAPI 01/2020 CÓD 74209/1</t>
  </si>
  <si>
    <t xml:space="preserve">PLACA DE OBRA EM CALHA DE AÇO GALVANIZADO </t>
  </si>
  <si>
    <t xml:space="preserve">ISOLAMENTO DE OBRA COM TELA PLASTICA COM MALHA DE 5MM E ESTRUTURA DE MADEIRA PONTALETEADA </t>
  </si>
  <si>
    <t>REFERENCIA PARA ADOÇÃO DOS COEFICIENTE DE CONSUMO: SINAPI 01/2020 CÓD: 85424</t>
  </si>
  <si>
    <t>PISO PODOTATIL, DIRECIONAL OU ALERTA, ASSENTADO SOBRE ARGAMASSA. AF_05/2020</t>
  </si>
  <si>
    <t xml:space="preserve">REFERENCIA PARA ADOÇÃO DEO COEFICIENTES DE CONSUMO: SINAPI NOV/20 CODIGO 10109, </t>
  </si>
  <si>
    <t xml:space="preserve">COMPOSIÇÃO ADEQUADA PARA ATENDER OS PARAMENTOS EXIRGIDOS PARA A OBRA EXPECIFICA, FOI UTILIZADO PISO DE CONCRETO REF SINAPI </t>
  </si>
  <si>
    <t xml:space="preserve">Se para 1 metro quadrado utiliza-se 0,25m² do piso tatil 0,25x0,25, para 1 metro do piso 40x40 sera necessario (0,40x 0,40 ) = 6,25 um por metro </t>
  </si>
  <si>
    <t xml:space="preserve">QUADRO DE DISTRIBUIÇÃO DE ENERGIA DE EMBUTIR, EM CHAPA METALIZA, PARA 50 DISJUNTORES TERMOMAGNETICOS MONOPOLARES, COM BARRAMENTO TRIFASICO E NEUTRO, FORNECIMENTO E INSTALÇÃO </t>
  </si>
  <si>
    <t>REFERENCIA PARA ADOÇÃO DEO COEFICIENTES DE CONSUMO: SINAPI SET/20 COD 74131/8</t>
  </si>
  <si>
    <t xml:space="preserve"> ELETRODUTO/DUTO PEAD FLEXIVEL PAREDE SIMPLES, CORRUGACAO HELICOIDAL, COR PRETA, SEM ROSCA, DE 2", PARA CABEAMENTO SUBTERRANEO (NBR 15715) - FORNECIMENTO E INSTALAÇÃO</t>
  </si>
  <si>
    <t>REFERÊNCIA PARA ADOÇÃO DOS COEFICIENTES DE CONSUMO : SEINFRA MAR/21 CODIGO C1190</t>
  </si>
  <si>
    <t xml:space="preserve">INSUMO </t>
  </si>
  <si>
    <t>COMPOSIÇÃO</t>
  </si>
  <si>
    <t>INSUMO</t>
  </si>
  <si>
    <t>REFERÊNCIA PARA ADOÇÃO DOS COEFICIENTES DE CONSUMO : SINAPI SET/20 CODIGO 83398</t>
  </si>
  <si>
    <t xml:space="preserve">COMPISIÇÃO </t>
  </si>
  <si>
    <t>POSTE CONICO CONTINUO EM ACO GALVANIZADO, RETO, ENGASTADO, H = 9 M, DIAMETRO INFERIOR = *145* MM - FORNECIMENTO E INSTALACAO</t>
  </si>
  <si>
    <t>REFERÊNCIA PARA ADOÇÃO DOS COEFICIENTES DE CONSUMO : SINAPI OUT/20 CODIGO 73769/4</t>
  </si>
  <si>
    <t>HASTE DE ATERRAMENTO EM ACO COM 3,00 M DE COMPRIMENTO E DN = 5/8", REVESTIDA COM BAIXA CAMADA DE COBRE, COM CONECTOR TIPO GRAMPO - FORNECIMENTO E INSTALAÇÃO</t>
  </si>
  <si>
    <t xml:space="preserve">COMPOSIÇÃO </t>
  </si>
  <si>
    <t>REFERÊNCIA PARA ADOÇÃO DOS COEFICIENTES DE CONSUMO : SINAPI OUT/20 CODIGO  73769/1</t>
  </si>
  <si>
    <t>POSTE CONICO CONTINUO EM ACO GALVANIZADO, RETO, FLANGEADO, H = 6 M, DIAMETRO INFERIOR = *90* CM - FORNECIMENTO E INSTALACAO</t>
  </si>
  <si>
    <t xml:space="preserve"> REFERÊNCIA PARA ADOÇÃO DOS COEFICIENTES DE CONSUMO :ORSE MAI/20  CÓD:11995 </t>
  </si>
  <si>
    <t>LUMINARIA DE LED PARA ILUMINACAO PUBLICA, 50 W, INVOLUCRO EM ALUMINIO OU ACO INOX - FORNECIMENTO E INSTALAÇÃO</t>
  </si>
  <si>
    <t>RELE FOTOELETRICO P/ COMANDO DE ILUMINACAO EXTERNA 220V/1000W - FORNECIMENTO E INSTALACAO</t>
  </si>
  <si>
    <t>REFERÊNCIA PARA ADOÇÃO DOS COEFICIENTES DE CONSUMO: SINAPI AGO/20 CÓD 83399</t>
  </si>
  <si>
    <t>ARRUELA QUADRADA EM ACO GALVANIZADO, DIMENSAO = 38 MM, ESPESSURA = 3MM, DIAMETRO DO FURO= 18 MM - FORNECIMENTO E INSTALAÇÃO</t>
  </si>
  <si>
    <t>REFERÊNCIA PARA ADOÇÃO DOS COEFICIENTES DE CONSUMO: ORSE MAIO/20 CÓD 12541</t>
  </si>
  <si>
    <t>CP0014</t>
  </si>
  <si>
    <t>2622/2026</t>
  </si>
  <si>
    <t>CP0015</t>
  </si>
  <si>
    <t>2622/2027</t>
  </si>
  <si>
    <t>CP0016</t>
  </si>
  <si>
    <t>CP0017</t>
  </si>
  <si>
    <t>2622/2028</t>
  </si>
  <si>
    <t>CP0018</t>
  </si>
  <si>
    <t>2622/2029</t>
  </si>
  <si>
    <t>CP0019</t>
  </si>
  <si>
    <t>2622/2030</t>
  </si>
  <si>
    <t>REFERÊNCIA PARA ADOÇÃO DOS COEFICIENTES DE CONSUMO: ORSE MAIO/20 CÓD 12546</t>
  </si>
  <si>
    <t>CP0020</t>
  </si>
  <si>
    <t>2622/2031</t>
  </si>
  <si>
    <t>CP0021</t>
  </si>
  <si>
    <t>2622/2032</t>
  </si>
  <si>
    <t xml:space="preserve"> PARAFUSO M16 EM ACO GALVANIZADO, COMPRIMENTO = 125 MM, DIAMETRO = 16 MM, ROSCA MAQUINA, CABECA QUADRADA - FORNECIMENTO E INSTALAÇÃO</t>
  </si>
  <si>
    <t>REFERÊNCIA PARA ADOÇÃO DOS COEFICIENTES DE CONSUMO: ORSE MAIO/20 CÓD 718</t>
  </si>
  <si>
    <t xml:space="preserve"> PARAFUSO M16 EM ACO GALVANIZADO, COMPRIMENTO = 300 MM, DIAMETRO = 16 MM, ROSCA MAQUINA, CABECA QUADRADA - FORNECIMENTO E INSTALAÇÃO</t>
  </si>
  <si>
    <t>MÃO FRANCESA 3/16X32X619mm - FORNECIMENTO E INSTALAÇÃO</t>
  </si>
  <si>
    <t>COT. 01</t>
  </si>
  <si>
    <t>COT. 02</t>
  </si>
  <si>
    <t>REFLETOR COMPLETO DE LED POTÊNCIA DE 300W  -FORNECIMENTO E INSTALAÇÃO</t>
  </si>
  <si>
    <t>REFERÊNCIA PARA ADOÇÃO DOS COEFICIENTES DE CONSUMO: ORSE MAIO/20 CÓD 11626</t>
  </si>
  <si>
    <t>REFERÊNCIA PARA ADOÇÃO DOS COEFICIENTES DE CONSUMO: ORSE MAIO/20 CÓD 11521</t>
  </si>
  <si>
    <t>CRUZETA DE CONCRETO (90x115x2400mm) -FORNECIMENTO E INSTALAÇÃO</t>
  </si>
  <si>
    <t>COT.03</t>
  </si>
  <si>
    <t xml:space="preserve">SUPORTE PARA FIXAÇÃO DE TRÊS PETALAS </t>
  </si>
  <si>
    <t>COT-004</t>
  </si>
  <si>
    <t>ARMACAO EM TELA DE ACO SOLDADA NERVURADA Q-92, ACO CA-60, 4,2MM, MALHA 15X15CM</t>
  </si>
  <si>
    <t>INSTALAÇOES ELETRICA</t>
  </si>
  <si>
    <t xml:space="preserve">COM DESONERAÇÃO </t>
  </si>
  <si>
    <t xml:space="preserve">QUADRA 53, AREA DE PRAÇA, LOTEAMENTO JARDIM AURORA, SORRISO - MT </t>
  </si>
  <si>
    <t>REFLETOR COMPLETO LED POTENCIA DE 300W</t>
  </si>
  <si>
    <t>ELTRO MAIS SORRISO  CNPJ: 23.232.816/0001-46</t>
  </si>
  <si>
    <t>UNI</t>
  </si>
  <si>
    <t>SERPAL  CNPJ: 03.938.818/0001-48</t>
  </si>
  <si>
    <t>ELETRO ROVARIS  CNPJ: 00.942.557/0001-41</t>
  </si>
  <si>
    <t>PIZZATO CNPJ: 04.181.115/0001-80</t>
  </si>
  <si>
    <t>VALOR POR UNID</t>
  </si>
  <si>
    <t>MÃO FRANCESA 3/16X32X619MM</t>
  </si>
  <si>
    <t>CRUZETA DE CONCRETO (90X115X2400MM)</t>
  </si>
  <si>
    <t>PIZZATO CNPJ: 04.181.115/0001-81</t>
  </si>
  <si>
    <t>TOTAL LIGHT CNPJ: 07.404.086/0001-67</t>
  </si>
  <si>
    <t>AMES ILUMINAÇÃO CNPJ:10.832.609/0001-80</t>
  </si>
  <si>
    <t>METRAGEM TOTAL DO TERRENO 8100,00 M²</t>
  </si>
  <si>
    <t xml:space="preserve">ACADEMIA </t>
  </si>
  <si>
    <t xml:space="preserve">LUMINARIA DE LED PARA ILUMINAÇÃO PUBLICA, 180 W, INVOLUCRO EM ALUMINIO OU AÇO INOX - FORNCIMENTO E INSTALAÇÃO </t>
  </si>
  <si>
    <t>LUMINARIA DE LED PARA ILUMINAÇÃO PUBLICA, 180 W, INVOLUCRO EM ALUMINIO OU AÇO INOX - FORNCIMENTO E INSTALAÇÃO</t>
  </si>
  <si>
    <t>CJ</t>
  </si>
  <si>
    <t xml:space="preserve">BANCO PARA PRAÇA COM ASSENTO COMPOSTO POR 3 PEÇAS DE MAEDEIRA DE 0,20X0,20X2,50 M COM DOIS APOIOS DE CONCRETOS DE 0,20X0,45X0,34 M </t>
  </si>
  <si>
    <t xml:space="preserve">ADMINISTRAÇÃO DE OBRA </t>
  </si>
  <si>
    <t>CP0022</t>
  </si>
  <si>
    <t>2622/2033</t>
  </si>
  <si>
    <t xml:space="preserve">ADMINISTRAÇÃO LOCAL DE OBRA </t>
  </si>
  <si>
    <t xml:space="preserve">MÊS </t>
  </si>
  <si>
    <t>%</t>
  </si>
  <si>
    <t>CALCULO DO COEFICIENTE COMP. 90777</t>
  </si>
  <si>
    <t>OBSERVAÇÃO 01:</t>
  </si>
  <si>
    <t xml:space="preserve">COEFICIENTE </t>
  </si>
  <si>
    <t>3.4</t>
  </si>
  <si>
    <t>3.5</t>
  </si>
  <si>
    <t>3.6</t>
  </si>
  <si>
    <t>3.7</t>
  </si>
  <si>
    <t>3.8</t>
  </si>
  <si>
    <t>3.9</t>
  </si>
  <si>
    <t>4.2</t>
  </si>
  <si>
    <t>4.3</t>
  </si>
  <si>
    <t>7.9</t>
  </si>
  <si>
    <t>7.10</t>
  </si>
  <si>
    <t>10.1</t>
  </si>
  <si>
    <t>10.2</t>
  </si>
  <si>
    <t>10.3</t>
  </si>
  <si>
    <t>10.4</t>
  </si>
  <si>
    <t>10.5</t>
  </si>
  <si>
    <t>10.6</t>
  </si>
  <si>
    <t>10.7</t>
  </si>
  <si>
    <t>10.8</t>
  </si>
  <si>
    <t>10.9</t>
  </si>
  <si>
    <t>10.10</t>
  </si>
  <si>
    <t>10.11</t>
  </si>
  <si>
    <t>10.12</t>
  </si>
  <si>
    <t>10.13</t>
  </si>
  <si>
    <t>10.14</t>
  </si>
  <si>
    <t>10.15</t>
  </si>
  <si>
    <t>10.16</t>
  </si>
  <si>
    <t>10.17</t>
  </si>
  <si>
    <t>10.18</t>
  </si>
  <si>
    <t>10.19</t>
  </si>
  <si>
    <t>10.20</t>
  </si>
  <si>
    <t>10.21</t>
  </si>
  <si>
    <t>10.22</t>
  </si>
  <si>
    <t>9,12</t>
  </si>
  <si>
    <t>21,42</t>
  </si>
  <si>
    <t>25,03</t>
  </si>
  <si>
    <t>38,85</t>
  </si>
  <si>
    <t>4,71</t>
  </si>
  <si>
    <t>9,59</t>
  </si>
  <si>
    <t>15,64</t>
  </si>
  <si>
    <t>21,97</t>
  </si>
  <si>
    <t>24,17</t>
  </si>
  <si>
    <t>29,04</t>
  </si>
  <si>
    <t>27,22</t>
  </si>
  <si>
    <t>19,14</t>
  </si>
  <si>
    <t>76,88</t>
  </si>
  <si>
    <t>26,54</t>
  </si>
  <si>
    <t>6,65</t>
  </si>
  <si>
    <t>2,35</t>
  </si>
  <si>
    <t>313,08</t>
  </si>
  <si>
    <t>19,85</t>
  </si>
  <si>
    <t>ASSENTAMENTO DE TUBO DE PEAD CORRUGADO DE DUPLA PAREDE PARA REDE COLETORA DE ESGOTO, DN 900 MM, JUNTA ELÁSTICA INTEGRADA (NÃO INCLUI FORNECIMENTO). AF_01/2021</t>
  </si>
  <si>
    <t>22,76</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</si>
  <si>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</si>
  <si>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</si>
  <si>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</si>
  <si>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</si>
  <si>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</si>
  <si>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17,64</t>
  </si>
  <si>
    <t>9,04</t>
  </si>
  <si>
    <t>10,73</t>
  </si>
  <si>
    <t>657,84</t>
  </si>
  <si>
    <t>11,16</t>
  </si>
  <si>
    <t>26,31</t>
  </si>
  <si>
    <t>140,20</t>
  </si>
  <si>
    <t>408,49</t>
  </si>
  <si>
    <t>26,70</t>
  </si>
  <si>
    <t>130,52</t>
  </si>
  <si>
    <t>3,62</t>
  </si>
  <si>
    <t>5,31</t>
  </si>
  <si>
    <t>79,09</t>
  </si>
  <si>
    <t>149,44</t>
  </si>
  <si>
    <t>131,14</t>
  </si>
  <si>
    <t>18,37</t>
  </si>
  <si>
    <t>12,95</t>
  </si>
  <si>
    <t>23,29</t>
  </si>
  <si>
    <t>116,41</t>
  </si>
  <si>
    <t>22,11</t>
  </si>
  <si>
    <t>137,61</t>
  </si>
  <si>
    <t>20,80</t>
  </si>
  <si>
    <t>86,91</t>
  </si>
  <si>
    <t>177,99</t>
  </si>
  <si>
    <t>26,95</t>
  </si>
  <si>
    <t>4,09</t>
  </si>
  <si>
    <t>14,12</t>
  </si>
  <si>
    <t>27,16</t>
  </si>
  <si>
    <t>49,26</t>
  </si>
  <si>
    <t>49,48</t>
  </si>
  <si>
    <t>51,10</t>
  </si>
  <si>
    <t>40,91</t>
  </si>
  <si>
    <t>47,64</t>
  </si>
  <si>
    <t>33,07</t>
  </si>
  <si>
    <t>50,08</t>
  </si>
  <si>
    <t>53,87</t>
  </si>
  <si>
    <t>46,96</t>
  </si>
  <si>
    <t>32,43</t>
  </si>
  <si>
    <t>43,48</t>
  </si>
  <si>
    <t>50,91</t>
  </si>
  <si>
    <t>6,88</t>
  </si>
  <si>
    <t>42,68</t>
  </si>
  <si>
    <t>38,52</t>
  </si>
  <si>
    <t>51,26</t>
  </si>
  <si>
    <t>46,42</t>
  </si>
  <si>
    <t>143,27</t>
  </si>
  <si>
    <t>70,82</t>
  </si>
  <si>
    <t>29,58</t>
  </si>
  <si>
    <t>35,98</t>
  </si>
  <si>
    <t>32,92</t>
  </si>
  <si>
    <t>31,12</t>
  </si>
  <si>
    <t>21,94</t>
  </si>
  <si>
    <t>30,01</t>
  </si>
  <si>
    <t>44,33</t>
  </si>
  <si>
    <t>30,09</t>
  </si>
  <si>
    <t>37,65</t>
  </si>
  <si>
    <t>26,69</t>
  </si>
  <si>
    <t>33,40</t>
  </si>
  <si>
    <t>15,54</t>
  </si>
  <si>
    <t>14,95</t>
  </si>
  <si>
    <t>52,22</t>
  </si>
  <si>
    <t>172,11</t>
  </si>
  <si>
    <t>66,59</t>
  </si>
  <si>
    <t>23,41</t>
  </si>
  <si>
    <t>20,01</t>
  </si>
  <si>
    <t>2,81</t>
  </si>
  <si>
    <t>36,75</t>
  </si>
  <si>
    <t>42,42</t>
  </si>
  <si>
    <t>15,01</t>
  </si>
  <si>
    <t>34,28</t>
  </si>
  <si>
    <t>16,28</t>
  </si>
  <si>
    <t>96,27</t>
  </si>
  <si>
    <t>21,66</t>
  </si>
  <si>
    <t>29,21</t>
  </si>
  <si>
    <t>6,57</t>
  </si>
  <si>
    <t>22,67</t>
  </si>
  <si>
    <t>10,02</t>
  </si>
  <si>
    <t>23,40</t>
  </si>
  <si>
    <t>27,58</t>
  </si>
  <si>
    <t>124,32</t>
  </si>
  <si>
    <t>221,75</t>
  </si>
  <si>
    <t>290,41</t>
  </si>
  <si>
    <t>518,01</t>
  </si>
  <si>
    <t>89,12</t>
  </si>
  <si>
    <t>252,35</t>
  </si>
  <si>
    <t>450,12</t>
  </si>
  <si>
    <t>73,03</t>
  </si>
  <si>
    <t>117,40</t>
  </si>
  <si>
    <t>23,00</t>
  </si>
  <si>
    <t>10,05</t>
  </si>
  <si>
    <t>32,78</t>
  </si>
  <si>
    <t>23,08</t>
  </si>
  <si>
    <t>49,86</t>
  </si>
  <si>
    <t>28,20</t>
  </si>
  <si>
    <t>161,84</t>
  </si>
  <si>
    <t>39,25</t>
  </si>
  <si>
    <t>143,95</t>
  </si>
  <si>
    <t>180,14</t>
  </si>
  <si>
    <t>25,68</t>
  </si>
  <si>
    <t>1,51</t>
  </si>
  <si>
    <t>6,36</t>
  </si>
  <si>
    <t>65,49</t>
  </si>
  <si>
    <t>14,14</t>
  </si>
  <si>
    <t>26,53</t>
  </si>
  <si>
    <t>19,01</t>
  </si>
  <si>
    <t>112,81</t>
  </si>
  <si>
    <t>50,58</t>
  </si>
  <si>
    <t>239,61</t>
  </si>
  <si>
    <t>17,62</t>
  </si>
  <si>
    <t>33,04</t>
  </si>
  <si>
    <t>9,62</t>
  </si>
  <si>
    <t>31,51</t>
  </si>
  <si>
    <t>223,83</t>
  </si>
  <si>
    <t>31,07</t>
  </si>
  <si>
    <t>280,11</t>
  </si>
  <si>
    <t>124,33</t>
  </si>
  <si>
    <t>63,04</t>
  </si>
  <si>
    <t>4,41</t>
  </si>
  <si>
    <t>72,00</t>
  </si>
  <si>
    <t>37,14</t>
  </si>
  <si>
    <t>25,65</t>
  </si>
  <si>
    <t>33,98</t>
  </si>
  <si>
    <t>4,03</t>
  </si>
  <si>
    <t>37,16</t>
  </si>
  <si>
    <t>30,06</t>
  </si>
  <si>
    <t>36,13</t>
  </si>
  <si>
    <t>2,32</t>
  </si>
  <si>
    <t>14,20</t>
  </si>
  <si>
    <t>13,16</t>
  </si>
  <si>
    <t>17,92</t>
  </si>
  <si>
    <t>22,40</t>
  </si>
  <si>
    <t>46,93</t>
  </si>
  <si>
    <t>58,73</t>
  </si>
  <si>
    <t>39,07</t>
  </si>
  <si>
    <t>31,94</t>
  </si>
  <si>
    <t>88,43</t>
  </si>
  <si>
    <t>142,16</t>
  </si>
  <si>
    <t>232,85</t>
  </si>
  <si>
    <t>374,32</t>
  </si>
  <si>
    <t>46,20</t>
  </si>
  <si>
    <t>42,95</t>
  </si>
  <si>
    <t>28,97</t>
  </si>
  <si>
    <t>29,93</t>
  </si>
  <si>
    <t>TELHAMENTO COM TELHA ESTRUTURAL DE FIBROCIMENTO E= 8 MM, COM ATÉ 2 ÁGUAS, INCLUSO IÇAMENTO. AF_07/2019_P</t>
  </si>
  <si>
    <t>22,25</t>
  </si>
  <si>
    <t>35,69</t>
  </si>
  <si>
    <t>19,83</t>
  </si>
  <si>
    <t>72,08</t>
  </si>
  <si>
    <t>143,17</t>
  </si>
  <si>
    <t>52,14</t>
  </si>
  <si>
    <t>145,56</t>
  </si>
  <si>
    <t>53,50</t>
  </si>
  <si>
    <t>12,09</t>
  </si>
  <si>
    <t>236,72</t>
  </si>
  <si>
    <t>117,93</t>
  </si>
  <si>
    <t>125,61</t>
  </si>
  <si>
    <t>117,16</t>
  </si>
  <si>
    <t>116,32</t>
  </si>
  <si>
    <t>126,99</t>
  </si>
  <si>
    <t>135,89</t>
  </si>
  <si>
    <t>17,95</t>
  </si>
  <si>
    <t>BASE PARA POÇO DE VISITA CIRCULAR PARA DRENAGEM, EM CONCRETO PRÉ-MOLDADO, DIÂMETRO INTERNO = 1,2 M, PROFUNDIDADE = 1,45 M, EXCLUINDO TAMPÃO. AF_05/2021</t>
  </si>
  <si>
    <t>40,34</t>
  </si>
  <si>
    <t>41,98</t>
  </si>
  <si>
    <t>64,06</t>
  </si>
  <si>
    <t>39,63</t>
  </si>
  <si>
    <t>50,89</t>
  </si>
  <si>
    <t>30,16</t>
  </si>
  <si>
    <t>23,11</t>
  </si>
  <si>
    <t>44,93</t>
  </si>
  <si>
    <t>31,14</t>
  </si>
  <si>
    <t>13,74</t>
  </si>
  <si>
    <t>606,04</t>
  </si>
  <si>
    <t>124,74</t>
  </si>
  <si>
    <t>109,41</t>
  </si>
  <si>
    <t>276,02</t>
  </si>
  <si>
    <t>559,72</t>
  </si>
  <si>
    <t>60,12</t>
  </si>
  <si>
    <t>140,78</t>
  </si>
  <si>
    <t>34,05</t>
  </si>
  <si>
    <t>136,13</t>
  </si>
  <si>
    <t>147,91</t>
  </si>
  <si>
    <t>722,54</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</si>
  <si>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</si>
  <si>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</si>
  <si>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</si>
  <si>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26,82</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</si>
  <si>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</si>
  <si>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</si>
  <si>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</si>
  <si>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</si>
  <si>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</si>
  <si>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240,17</t>
  </si>
  <si>
    <t>14,34</t>
  </si>
  <si>
    <t>103,41</t>
  </si>
  <si>
    <t>ESTACA RAÍZ, DIÂMETRO DE 20CM, SEM PRESENÇA DE ROCHA (EXCLUSIVE MOBILIZAÇÃO E DESMOBILIZAÇÃO). AF_03/2020_P</t>
  </si>
  <si>
    <t>ESTACA RAÍZ, DIÂMETRO DE 40CM, SEM PRESENÇA DE ROCHA (EXCLUSIVE MOBILIZAÇÃO E DESMOBILIZAÇÃO). AF_03/2020_P</t>
  </si>
  <si>
    <t>ESTACA RAÍZ, DIÂMETRO DE 45CM, SEM PRESENÇA DE ROCHA (EXCLUSIVE MOBILIZAÇÃO E DESMOBILIZAÇÃO). AF_03/2020_P</t>
  </si>
  <si>
    <t>ESTACA RAÍZ, DIÂMETRO DE 20CM, PERFURADA EM ROCHA (EXCLUSIVE MOBILIZAÇÃO E DESMOBILIZAÇÃO). AF_03/2020_P</t>
  </si>
  <si>
    <t>ESTACA RAÍZ, DIÂMETRO DE 31CM, PERFURADA EM ROCHA (EXCLUSIVE MOBILIZAÇÃO E DESMOBILIZAÇÃO). AF_03/2020_P</t>
  </si>
  <si>
    <t>ESTACA RAÍZ, DIÂMETRO DE 40CM, PERFURADA EM ROCHA (EXCLUSIVE MOBILIZAÇÃO E DESMOBILIZAÇÃO). AF_03/2020_P</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</si>
  <si>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</si>
  <si>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</si>
  <si>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</si>
  <si>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23,31</t>
  </si>
  <si>
    <t>78,78</t>
  </si>
  <si>
    <t>2,22</t>
  </si>
  <si>
    <t>23,92</t>
  </si>
  <si>
    <t>22,27</t>
  </si>
  <si>
    <t>19,35</t>
  </si>
  <si>
    <t>12,55</t>
  </si>
  <si>
    <t>84,07</t>
  </si>
  <si>
    <t>44,03</t>
  </si>
  <si>
    <t>39,40</t>
  </si>
  <si>
    <t>47,99</t>
  </si>
  <si>
    <t>44,16</t>
  </si>
  <si>
    <t>123,50</t>
  </si>
  <si>
    <t>147,00</t>
  </si>
  <si>
    <t>92,21</t>
  </si>
  <si>
    <t>70,51</t>
  </si>
  <si>
    <t>44,61</t>
  </si>
  <si>
    <t>97,02</t>
  </si>
  <si>
    <t>34,11</t>
  </si>
  <si>
    <t>153,54</t>
  </si>
  <si>
    <t>20,26</t>
  </si>
  <si>
    <t>133,49</t>
  </si>
  <si>
    <t>121,01</t>
  </si>
  <si>
    <t>196,55</t>
  </si>
  <si>
    <t>130,36</t>
  </si>
  <si>
    <t>191,50</t>
  </si>
  <si>
    <t>121,57</t>
  </si>
  <si>
    <t>17,65</t>
  </si>
  <si>
    <t>16,66</t>
  </si>
  <si>
    <t>16,18</t>
  </si>
  <si>
    <t>15,27</t>
  </si>
  <si>
    <t>15,13</t>
  </si>
  <si>
    <t>14,47</t>
  </si>
  <si>
    <t>17,42</t>
  </si>
  <si>
    <t>15,39</t>
  </si>
  <si>
    <t>19,31</t>
  </si>
  <si>
    <t>ARMAÇÃO DO SISTEMA DE PAREDES DE CONCRETO, EXECUTADA COMO ARMADURA POSITIVA DE LAJES, TELA Q-159. AF_06/2019</t>
  </si>
  <si>
    <t>505,66</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</si>
  <si>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</si>
  <si>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</si>
  <si>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</si>
  <si>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</si>
  <si>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</si>
  <si>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</si>
  <si>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</si>
  <si>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</si>
  <si>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</si>
  <si>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</si>
  <si>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</si>
  <si>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</si>
  <si>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</si>
  <si>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</si>
  <si>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602,28</t>
  </si>
  <si>
    <t>590,32</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</si>
  <si>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</si>
  <si>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</si>
  <si>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</si>
  <si>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</si>
  <si>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</si>
  <si>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</si>
  <si>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</si>
  <si>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</si>
  <si>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</si>
  <si>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</si>
  <si>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</si>
  <si>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</si>
  <si>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</si>
  <si>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</si>
  <si>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</si>
  <si>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158,47</t>
  </si>
  <si>
    <t>20,56</t>
  </si>
  <si>
    <t>24,81</t>
  </si>
  <si>
    <t>55,80</t>
  </si>
  <si>
    <t>33,10</t>
  </si>
  <si>
    <t>84,00</t>
  </si>
  <si>
    <t>101,82</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</si>
  <si>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</si>
  <si>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</si>
  <si>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</si>
  <si>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19,74</t>
  </si>
  <si>
    <t>CONTRAVENTAMENTO COM CANTONEIRAS DE AÇO, ABAS IGUAIS, COM CONEXÕES SOLDADAS, INCLUSOS MÃO DE OBRA, TRANSPORTE E IÇAMENTO UTILIZANDO GRUA, PARA EDIFÍCIOS DE 6 A 10 PAVIMENTOS - FORNECIMENTO E INSTALAÇÃO. AF_01/2020_P</t>
  </si>
  <si>
    <t>34,50</t>
  </si>
  <si>
    <t>37,12</t>
  </si>
  <si>
    <t>59,01</t>
  </si>
  <si>
    <t>70,11</t>
  </si>
  <si>
    <t>10,46</t>
  </si>
  <si>
    <t>4,33</t>
  </si>
  <si>
    <t>8,07</t>
  </si>
  <si>
    <t>7,39</t>
  </si>
  <si>
    <t>16,70</t>
  </si>
  <si>
    <t>43,01</t>
  </si>
  <si>
    <t>35,89</t>
  </si>
  <si>
    <t>8,63</t>
  </si>
  <si>
    <t>9,98</t>
  </si>
  <si>
    <t>12,72</t>
  </si>
  <si>
    <t>14,81</t>
  </si>
  <si>
    <t>76,22</t>
  </si>
  <si>
    <t>258,70</t>
  </si>
  <si>
    <t>16,63</t>
  </si>
  <si>
    <t>18,02</t>
  </si>
  <si>
    <t>20,86</t>
  </si>
  <si>
    <t>25,43</t>
  </si>
  <si>
    <t>20,88</t>
  </si>
  <si>
    <t>19,44</t>
  </si>
  <si>
    <t>19,90</t>
  </si>
  <si>
    <t>144,09</t>
  </si>
  <si>
    <t>10,49</t>
  </si>
  <si>
    <t>11,33</t>
  </si>
  <si>
    <t>61,53</t>
  </si>
  <si>
    <t>61,15</t>
  </si>
  <si>
    <t>23,46</t>
  </si>
  <si>
    <t>144,85</t>
  </si>
  <si>
    <t>115,33</t>
  </si>
  <si>
    <t>8,38</t>
  </si>
  <si>
    <t>18,25</t>
  </si>
  <si>
    <t>16,86</t>
  </si>
  <si>
    <t>37,44</t>
  </si>
  <si>
    <t>42,40</t>
  </si>
  <si>
    <t>38,10</t>
  </si>
  <si>
    <t>43,78</t>
  </si>
  <si>
    <t>39,53</t>
  </si>
  <si>
    <t>27,30</t>
  </si>
  <si>
    <t>72,12</t>
  </si>
  <si>
    <t>25,58</t>
  </si>
  <si>
    <t>22,06</t>
  </si>
  <si>
    <t>27,74</t>
  </si>
  <si>
    <t>13,64</t>
  </si>
  <si>
    <t>39,08</t>
  </si>
  <si>
    <t>49,72</t>
  </si>
  <si>
    <t>72,47</t>
  </si>
  <si>
    <t>81,62</t>
  </si>
  <si>
    <t>46,34</t>
  </si>
  <si>
    <t>44,91</t>
  </si>
  <si>
    <t>27,50</t>
  </si>
  <si>
    <t>50,55</t>
  </si>
  <si>
    <t>40,55</t>
  </si>
  <si>
    <t>20,91</t>
  </si>
  <si>
    <t>71,05</t>
  </si>
  <si>
    <t>1.363,60</t>
  </si>
  <si>
    <t>59,65</t>
  </si>
  <si>
    <t>37,83</t>
  </si>
  <si>
    <t>74,65</t>
  </si>
  <si>
    <t>114,82</t>
  </si>
  <si>
    <t>31,31</t>
  </si>
  <si>
    <t>44,22</t>
  </si>
  <si>
    <t>707,56</t>
  </si>
  <si>
    <t>70,89</t>
  </si>
  <si>
    <t>45,24</t>
  </si>
  <si>
    <t>39,76</t>
  </si>
  <si>
    <t>116,79</t>
  </si>
  <si>
    <t>21,99</t>
  </si>
  <si>
    <t>9,02</t>
  </si>
  <si>
    <t>8,42</t>
  </si>
  <si>
    <t>34,30</t>
  </si>
  <si>
    <t>25,66</t>
  </si>
  <si>
    <t>17,40</t>
  </si>
  <si>
    <t>35,17</t>
  </si>
  <si>
    <t>54,67</t>
  </si>
  <si>
    <t>124,75</t>
  </si>
  <si>
    <t>165,83</t>
  </si>
  <si>
    <t>124,30</t>
  </si>
  <si>
    <t>177,63</t>
  </si>
  <si>
    <t>90,15</t>
  </si>
  <si>
    <t>91,05</t>
  </si>
  <si>
    <t>25,13</t>
  </si>
  <si>
    <t>36,11</t>
  </si>
  <si>
    <t>17,01</t>
  </si>
  <si>
    <t>30,87</t>
  </si>
  <si>
    <t>61,56</t>
  </si>
  <si>
    <t>114,01</t>
  </si>
  <si>
    <t>161,89</t>
  </si>
  <si>
    <t>8,03</t>
  </si>
  <si>
    <t>27,40</t>
  </si>
  <si>
    <t>47,86</t>
  </si>
  <si>
    <t>77,86</t>
  </si>
  <si>
    <t>80,88</t>
  </si>
  <si>
    <t>58,97</t>
  </si>
  <si>
    <t>16,35</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</si>
  <si>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</si>
  <si>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</si>
  <si>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</si>
  <si>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</si>
  <si>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</si>
  <si>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</si>
  <si>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</si>
  <si>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</si>
  <si>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11,03</t>
  </si>
  <si>
    <t>7,73</t>
  </si>
  <si>
    <t>5,19</t>
  </si>
  <si>
    <t>5,56</t>
  </si>
  <si>
    <t>8,76</t>
  </si>
  <si>
    <t>18,58</t>
  </si>
  <si>
    <t>45,04</t>
  </si>
  <si>
    <t>43,02</t>
  </si>
  <si>
    <t>34,85</t>
  </si>
  <si>
    <t>39,31</t>
  </si>
  <si>
    <t>CURVAR 45 GRAUS, PVC, SERIE R, ÁGUA PLUVIAL, DN 100 MM, JUNTA ELÁSTICA, FORNECIDO E INSTALADO EM RAMAL DE ENCAMINHAMENTO. AF_12/2014</t>
  </si>
  <si>
    <t>12,33</t>
  </si>
  <si>
    <t>8,24</t>
  </si>
  <si>
    <t>20,43</t>
  </si>
  <si>
    <t>68,40</t>
  </si>
  <si>
    <t>60,68</t>
  </si>
  <si>
    <t>117,88</t>
  </si>
  <si>
    <t>25,63</t>
  </si>
  <si>
    <t>CURVAR 45 GRAUS, PVC, SERIE R, ÁGUA PLUVIAL, DN 100 MM, JUNTA ELÁSTICA, FORNECIDO E INSTALADO EM CONDUTORES VERTICAIS DE ÁGUAS PLUVIAIS. AF_12/2014</t>
  </si>
  <si>
    <t>18,13</t>
  </si>
  <si>
    <t>58,88</t>
  </si>
  <si>
    <t>22,17</t>
  </si>
  <si>
    <t>66,04</t>
  </si>
  <si>
    <t>8,57</t>
  </si>
  <si>
    <t>14,91</t>
  </si>
  <si>
    <t>20,24</t>
  </si>
  <si>
    <t>23,51</t>
  </si>
  <si>
    <t>25,52</t>
  </si>
  <si>
    <t>73,32</t>
  </si>
  <si>
    <t>36,51</t>
  </si>
  <si>
    <t>TÊ DE INSPEÇÃO, PVC, SERIE R, ÁGUA PLUVIAL, DN 150 X 100 MM, JUNTA ELÁSTICA, FORNECIDO E INSTALADO EM CONDUTORES VERTICAIS DE ÁGUAS PLUVIAIS. AF_12/2014</t>
  </si>
  <si>
    <t>64,98</t>
  </si>
  <si>
    <t>21,70</t>
  </si>
  <si>
    <t>170,37</t>
  </si>
  <si>
    <t>22,36</t>
  </si>
  <si>
    <t>21,29</t>
  </si>
  <si>
    <t>14,09</t>
  </si>
  <si>
    <t>28,58</t>
  </si>
  <si>
    <t>20,45</t>
  </si>
  <si>
    <t>34,20</t>
  </si>
  <si>
    <t>50,16</t>
  </si>
  <si>
    <t>28,66</t>
  </si>
  <si>
    <t>54,49</t>
  </si>
  <si>
    <t>21,64</t>
  </si>
  <si>
    <t>56,25</t>
  </si>
  <si>
    <t>77,65</t>
  </si>
  <si>
    <t>37,73</t>
  </si>
  <si>
    <t>39,61</t>
  </si>
  <si>
    <t>14,30</t>
  </si>
  <si>
    <t>61,90</t>
  </si>
  <si>
    <t>42,61</t>
  </si>
  <si>
    <t>63,73</t>
  </si>
  <si>
    <t>43,62</t>
  </si>
  <si>
    <t>22,03</t>
  </si>
  <si>
    <t>53,20</t>
  </si>
  <si>
    <t>12,58</t>
  </si>
  <si>
    <t>20,61</t>
  </si>
  <si>
    <t>32,58</t>
  </si>
  <si>
    <t>16,97</t>
  </si>
  <si>
    <t>61,91</t>
  </si>
  <si>
    <t>45,12</t>
  </si>
  <si>
    <t>118,54</t>
  </si>
  <si>
    <t>20,76</t>
  </si>
  <si>
    <t>29,64</t>
  </si>
  <si>
    <t>65,38</t>
  </si>
  <si>
    <t>29,59</t>
  </si>
  <si>
    <t>60,16</t>
  </si>
  <si>
    <t>56,56</t>
  </si>
  <si>
    <t>31,46</t>
  </si>
  <si>
    <t>15,78</t>
  </si>
  <si>
    <t>25,23</t>
  </si>
  <si>
    <t>101,26</t>
  </si>
  <si>
    <t>139,29</t>
  </si>
  <si>
    <t>52,45</t>
  </si>
  <si>
    <t>103,47</t>
  </si>
  <si>
    <t>70,95</t>
  </si>
  <si>
    <t>194,09</t>
  </si>
  <si>
    <t>44,40</t>
  </si>
  <si>
    <t>72,32</t>
  </si>
  <si>
    <t>24,28</t>
  </si>
  <si>
    <t>210,15</t>
  </si>
  <si>
    <t>51,18</t>
  </si>
  <si>
    <t>21,92</t>
  </si>
  <si>
    <t>63,25</t>
  </si>
  <si>
    <t>22,55</t>
  </si>
  <si>
    <t>36,78</t>
  </si>
  <si>
    <t>80,72</t>
  </si>
  <si>
    <t>3,61</t>
  </si>
  <si>
    <t>19,22</t>
  </si>
  <si>
    <t>36,95</t>
  </si>
  <si>
    <t>13,58</t>
  </si>
  <si>
    <t>30,18</t>
  </si>
  <si>
    <t>39,11</t>
  </si>
  <si>
    <t>35,33</t>
  </si>
  <si>
    <t>22,86</t>
  </si>
  <si>
    <t>25,92</t>
  </si>
  <si>
    <t>35,73</t>
  </si>
  <si>
    <t>54,03</t>
  </si>
  <si>
    <t>30,35</t>
  </si>
  <si>
    <t>29,97</t>
  </si>
  <si>
    <t>30,28</t>
  </si>
  <si>
    <t>85,59</t>
  </si>
  <si>
    <t>256,51</t>
  </si>
  <si>
    <t>41,51</t>
  </si>
  <si>
    <t>85,20</t>
  </si>
  <si>
    <t>114,40</t>
  </si>
  <si>
    <t>77,98</t>
  </si>
  <si>
    <t>54,69</t>
  </si>
  <si>
    <t>91,74</t>
  </si>
  <si>
    <t>32,60</t>
  </si>
  <si>
    <t>50,30</t>
  </si>
  <si>
    <t>76,06</t>
  </si>
  <si>
    <t>85,81</t>
  </si>
  <si>
    <t>23,71</t>
  </si>
  <si>
    <t>442,20</t>
  </si>
  <si>
    <t>571,96</t>
  </si>
  <si>
    <t>62,24</t>
  </si>
  <si>
    <t>10,83</t>
  </si>
  <si>
    <t>10,16</t>
  </si>
  <si>
    <t>41,11</t>
  </si>
  <si>
    <t>201,95</t>
  </si>
  <si>
    <t>45,72</t>
  </si>
  <si>
    <t>19,91</t>
  </si>
  <si>
    <t>78,70</t>
  </si>
  <si>
    <t>91,60</t>
  </si>
  <si>
    <t>23,65</t>
  </si>
  <si>
    <t>48,20</t>
  </si>
  <si>
    <t>45,82</t>
  </si>
  <si>
    <t>78,37</t>
  </si>
  <si>
    <t>41,48</t>
  </si>
  <si>
    <t>51,43</t>
  </si>
  <si>
    <t>75,65</t>
  </si>
  <si>
    <t>52,50</t>
  </si>
  <si>
    <t>62,38</t>
  </si>
  <si>
    <t>342,32</t>
  </si>
  <si>
    <t>KIT CAVALETE PARA MEDIÇÃO DE ÁGUA - ENTRADA PRINCIPAL, EM AÇO GALVANIZADO DN 25 (1 )   FORNECIMENTO E INSTALAÇÃO (EXCLUSIVE HIDRÔMETRO). AF_11/2016</t>
  </si>
  <si>
    <t>125,16</t>
  </si>
  <si>
    <t>9,37</t>
  </si>
  <si>
    <t>2,41</t>
  </si>
  <si>
    <t>20,12</t>
  </si>
  <si>
    <t>24,22</t>
  </si>
  <si>
    <t>46,21</t>
  </si>
  <si>
    <t>623,94</t>
  </si>
  <si>
    <t>2,74</t>
  </si>
  <si>
    <t>2,34</t>
  </si>
  <si>
    <t>12,59</t>
  </si>
  <si>
    <t>20,07</t>
  </si>
  <si>
    <t>10,81</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</si>
  <si>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</si>
  <si>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</si>
  <si>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</si>
  <si>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</si>
  <si>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55,46</t>
  </si>
  <si>
    <t>4,52</t>
  </si>
  <si>
    <t>ESCAVAÇÃO MECANIZADA DE VALA COM PROF. MAIOR QUE 4,5 M ATÉ 6,0 M (MÉDIA ENTRE MONTANTE E JUSANTE/UMA COMPOSIÇÃO POR TRECHO), COM ESCAVADEIRA HIDRÁULICA (0,8 M3/111 HP),LARG. MENOR QUE 1,5 M, EM SOLO DE MOLE, EM LOCAIS COM ALTO NÍVEL DE INTERFERÊNCIA. AF_02/2021</t>
  </si>
  <si>
    <t>25,42</t>
  </si>
  <si>
    <t>22,99</t>
  </si>
  <si>
    <t>18,11</t>
  </si>
  <si>
    <t>24,03</t>
  </si>
  <si>
    <t>85,11</t>
  </si>
  <si>
    <t>79,63</t>
  </si>
  <si>
    <t>80,36</t>
  </si>
  <si>
    <t>83,72</t>
  </si>
  <si>
    <t>33,62</t>
  </si>
  <si>
    <t>162,25</t>
  </si>
  <si>
    <t>183,57</t>
  </si>
  <si>
    <t>52,32</t>
  </si>
  <si>
    <t>48,89</t>
  </si>
  <si>
    <t>58,76</t>
  </si>
  <si>
    <t>77,30</t>
  </si>
  <si>
    <t>67,39</t>
  </si>
  <si>
    <t>68,51</t>
  </si>
  <si>
    <t>112,76</t>
  </si>
  <si>
    <t>81,79</t>
  </si>
  <si>
    <t>86,26</t>
  </si>
  <si>
    <t>72,27</t>
  </si>
  <si>
    <t>73,39</t>
  </si>
  <si>
    <t>122,73</t>
  </si>
  <si>
    <t>69,58</t>
  </si>
  <si>
    <t>71,15</t>
  </si>
  <si>
    <t>80,40</t>
  </si>
  <si>
    <t>87,04</t>
  </si>
  <si>
    <t>88,58</t>
  </si>
  <si>
    <t>89,61</t>
  </si>
  <si>
    <t>50,83</t>
  </si>
  <si>
    <t>81,24</t>
  </si>
  <si>
    <t>77,26</t>
  </si>
  <si>
    <t>74,66</t>
  </si>
  <si>
    <t>72,67</t>
  </si>
  <si>
    <t>101,18</t>
  </si>
  <si>
    <t>65,45</t>
  </si>
  <si>
    <t>117,48</t>
  </si>
  <si>
    <t>140,46</t>
  </si>
  <si>
    <t>57,18</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</si>
  <si>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</si>
  <si>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</si>
  <si>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</si>
  <si>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</si>
  <si>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</si>
  <si>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</si>
  <si>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</si>
  <si>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</si>
  <si>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44,57</t>
  </si>
  <si>
    <t>RECOMPOSIÇÃO DE PAVIMENTO EM PISO INTERTRAVADO SEXTAVADO, COM REAPROVEITAMENTO DOS BLOCOS SEXTAVADO, PARA O FECHAMENTO DE VALAS - INCLUSO RETIRADA E COLOCAÇÃO DO MATERIAL. AF_12/2020</t>
  </si>
  <si>
    <t>RECOMPOSIÇÃO DE PAVIMENTO EM PISO INTERTRAVADO, COM REAPROVEITAMENTO DOS BLOCOS INTERTRAVADOS, PARA O FECHAMENTO DE VALAS - INCLUSO RETIRADA E COLOCAÇÃO DO MATERIAL. AF_12/2020</t>
  </si>
  <si>
    <t>36,82</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</si>
  <si>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</si>
  <si>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</si>
  <si>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</si>
  <si>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</si>
  <si>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162,58</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</si>
  <si>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</si>
  <si>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</si>
  <si>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</si>
  <si>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(60/40) COM CIMENTO (TEOR DE 4%) - INCLUSO RETIRADA E COLOCAÇÃO DO MATERIAL. AF_12/2020</t>
  </si>
  <si>
    <t>RECOMPOSIÇÃO DE BASE E OU SUB-BASE PARA REMENDO PROFUNDO DE SOLO BRITA (60/40) COM CIMENTO (TEOR DE 6%) - INCLUSO RETIRADA E COLOCAÇÃO DO MATERIAL. AF_12/2020</t>
  </si>
  <si>
    <t>RECOMPOSIÇÃO DE BASE E OU SUB-BASE PARA REMENDO PROFUNDO DE SOLO BRITA (60/40)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</si>
  <si>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</si>
  <si>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</si>
  <si>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</si>
  <si>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</si>
  <si>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</si>
  <si>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</si>
  <si>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</si>
  <si>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</si>
  <si>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</si>
  <si>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</si>
  <si>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</si>
  <si>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(60/40) COM CIMENTO (TEOR DE 4%) - INCLUSO RETIRADA E COLOCAÇÃO DO MATERIAL. AF_12/2020</t>
  </si>
  <si>
    <t>RECOMPOSIÇÃO DE BASE E OU SUB-BASE PARA FECHAMENTO DE VALAS DE SOLO BRITA (60/40) COM CIMENTO (TEOR DE 6%) - INCLUSO RETIRADA E COLOCAÇÃO DO MATERIAL. AF_12/2020</t>
  </si>
  <si>
    <t>RECOMPOSIÇÃO DE BASE E OU SUB-BASE PARA FECHAMENTO DE VALAS DE SOLO BRITA (60/40)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</si>
  <si>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</si>
  <si>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</si>
  <si>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</si>
  <si>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181,28</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</si>
  <si>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</si>
  <si>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</si>
  <si>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</si>
  <si>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</si>
  <si>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</si>
  <si>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35,95</t>
  </si>
  <si>
    <t>REASSENTAMENTO DE PEDRAS POLIÉDRICAS, REJUNTAMENTO COM PEDRISCO E EMULSÃO ASFÁLTICA, COM REAPROVEITAMENTO DAS PEDRAS POLIÉDRICAS - INCLUSO RETIRADA E COLOCAÇÃO DO MATERIAL. AF_12/2020_P</t>
  </si>
  <si>
    <t>99,06</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</si>
  <si>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</si>
  <si>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</si>
  <si>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</si>
  <si>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</si>
  <si>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</si>
  <si>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20,03</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</si>
  <si>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</si>
  <si>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</si>
  <si>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</si>
  <si>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23,45</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</si>
  <si>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</si>
  <si>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</si>
  <si>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</si>
  <si>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</si>
  <si>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</si>
  <si>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24,65</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</si>
  <si>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</si>
  <si>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</si>
  <si>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22,58</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</si>
  <si>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</si>
  <si>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</si>
  <si>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133,07</t>
  </si>
  <si>
    <t>79,41</t>
  </si>
  <si>
    <t>67,34</t>
  </si>
  <si>
    <t>81,66</t>
  </si>
  <si>
    <t>64,28</t>
  </si>
  <si>
    <t>82,87</t>
  </si>
  <si>
    <t>84,26</t>
  </si>
  <si>
    <t>34,17</t>
  </si>
  <si>
    <t>22,39</t>
  </si>
  <si>
    <t>49,38</t>
  </si>
  <si>
    <t>17,51</t>
  </si>
  <si>
    <t>29,92</t>
  </si>
  <si>
    <t>20,55</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</si>
  <si>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</si>
  <si>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</si>
  <si>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16,31</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</si>
  <si>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</si>
  <si>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</si>
  <si>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</si>
  <si>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</si>
  <si>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</si>
  <si>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</si>
  <si>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</si>
  <si>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</si>
  <si>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</si>
  <si>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</si>
  <si>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</si>
  <si>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</si>
  <si>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</si>
  <si>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</si>
  <si>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</si>
  <si>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</si>
  <si>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</si>
  <si>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</si>
  <si>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</si>
  <si>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</si>
  <si>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ACRÍLICA, APLICAÇÃO MECÂNICA, 2 DEMÃOS, INCLUSO FUNDO PREPARADOR. AF_05/2021</t>
  </si>
  <si>
    <t>PINTURA DE PISO COM TINTA EPÓXI, APLICAÇÃO MANUAL, 2 DEMÃOS, INCLUSO PRIMER EPÓXI. AF_05/2021</t>
  </si>
  <si>
    <t>PINTURA DE PISO COM TINTA EPÓXI, APLICAÇÃO MECÂNICA, 2 DEMÃOS.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</si>
  <si>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</si>
  <si>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</si>
  <si>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</si>
  <si>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</si>
  <si>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</si>
  <si>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</si>
  <si>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</si>
  <si>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</si>
  <si>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</si>
  <si>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</si>
  <si>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</si>
  <si>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</si>
  <si>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</si>
  <si>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</si>
  <si>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</si>
  <si>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38,49</t>
  </si>
  <si>
    <t>157,98</t>
  </si>
  <si>
    <t>28,92</t>
  </si>
  <si>
    <t>40,40</t>
  </si>
  <si>
    <t>85,96</t>
  </si>
  <si>
    <t>63,38</t>
  </si>
  <si>
    <t>142,76</t>
  </si>
  <si>
    <t>113,80</t>
  </si>
  <si>
    <t>139,81</t>
  </si>
  <si>
    <t>30,33</t>
  </si>
  <si>
    <t>34,22</t>
  </si>
  <si>
    <t>44,06</t>
  </si>
  <si>
    <t>114,70</t>
  </si>
  <si>
    <t>36,53</t>
  </si>
  <si>
    <t>36,41</t>
  </si>
  <si>
    <t>46,25</t>
  </si>
  <si>
    <t>125,33</t>
  </si>
  <si>
    <t>26,35</t>
  </si>
  <si>
    <t>157,00</t>
  </si>
  <si>
    <t>158,65</t>
  </si>
  <si>
    <t>78,10</t>
  </si>
  <si>
    <t>36,03</t>
  </si>
  <si>
    <t>4,83</t>
  </si>
  <si>
    <t>5,77</t>
  </si>
  <si>
    <t>18,42</t>
  </si>
  <si>
    <t>25,94</t>
  </si>
  <si>
    <t>29,00</t>
  </si>
  <si>
    <t>69,94</t>
  </si>
  <si>
    <t>41,34</t>
  </si>
  <si>
    <t>76,83</t>
  </si>
  <si>
    <t>97,11</t>
  </si>
  <si>
    <t>55,14</t>
  </si>
  <si>
    <t>61,89</t>
  </si>
  <si>
    <t>42,29</t>
  </si>
  <si>
    <t>48,10</t>
  </si>
  <si>
    <t>70,97</t>
  </si>
  <si>
    <t>125,20</t>
  </si>
  <si>
    <t>120,12</t>
  </si>
  <si>
    <t>203,03</t>
  </si>
  <si>
    <t>49,71</t>
  </si>
  <si>
    <t>58,00</t>
  </si>
  <si>
    <t>48,65</t>
  </si>
  <si>
    <t>38,84</t>
  </si>
  <si>
    <t>60,78</t>
  </si>
  <si>
    <t>27,94</t>
  </si>
  <si>
    <t>369,65</t>
  </si>
  <si>
    <t>387,06</t>
  </si>
  <si>
    <t>472,47</t>
  </si>
  <si>
    <t>427,42</t>
  </si>
  <si>
    <t>35,09</t>
  </si>
  <si>
    <t>1,78</t>
  </si>
  <si>
    <t>54,60</t>
  </si>
  <si>
    <t>26,12</t>
  </si>
  <si>
    <t>17,83</t>
  </si>
  <si>
    <t>28,48</t>
  </si>
  <si>
    <t>24,15</t>
  </si>
  <si>
    <t>75,02</t>
  </si>
  <si>
    <t>1,84</t>
  </si>
  <si>
    <t>5,88</t>
  </si>
  <si>
    <t>1,07</t>
  </si>
  <si>
    <t>8,02</t>
  </si>
  <si>
    <t>27,37</t>
  </si>
  <si>
    <t>25,11</t>
  </si>
  <si>
    <t>22,21</t>
  </si>
  <si>
    <t>23,66</t>
  </si>
  <si>
    <t>22,84</t>
  </si>
  <si>
    <t>28,30</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</si>
  <si>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</si>
  <si>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</si>
  <si>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</si>
  <si>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10,27</t>
  </si>
  <si>
    <t>14,90</t>
  </si>
  <si>
    <t>20,08</t>
  </si>
  <si>
    <t>15,25</t>
  </si>
  <si>
    <t>14,78</t>
  </si>
  <si>
    <t>18,68</t>
  </si>
  <si>
    <t>22,93</t>
  </si>
  <si>
    <t>20,59</t>
  </si>
  <si>
    <t>19,50</t>
  </si>
  <si>
    <t>22,52</t>
  </si>
  <si>
    <t>29,77</t>
  </si>
  <si>
    <t>42,75</t>
  </si>
  <si>
    <t>48,00</t>
  </si>
  <si>
    <t>440,90</t>
  </si>
  <si>
    <t>692,61</t>
  </si>
  <si>
    <t>65,98</t>
  </si>
  <si>
    <t>993,83</t>
  </si>
  <si>
    <t>127,94</t>
  </si>
  <si>
    <t>3,23</t>
  </si>
  <si>
    <t>61,40</t>
  </si>
  <si>
    <t>13,47</t>
  </si>
  <si>
    <t>23,68</t>
  </si>
  <si>
    <t>17,24</t>
  </si>
  <si>
    <t>23,38</t>
  </si>
  <si>
    <t>41,73</t>
  </si>
  <si>
    <t>148,10</t>
  </si>
  <si>
    <t>77,34</t>
  </si>
  <si>
    <t>61,39</t>
  </si>
  <si>
    <t>25,77</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</si>
  <si>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</si>
  <si>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</si>
  <si>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</si>
  <si>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</si>
  <si>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7.000,00</t>
  </si>
  <si>
    <t>1.944,00</t>
  </si>
  <si>
    <t>39,79</t>
  </si>
  <si>
    <t>44,28</t>
  </si>
  <si>
    <t>142,07</t>
  </si>
  <si>
    <t>585,00</t>
  </si>
  <si>
    <t>2.513,13</t>
  </si>
  <si>
    <t>2.766,60</t>
  </si>
  <si>
    <t>2.950,00</t>
  </si>
  <si>
    <t>6.421,41</t>
  </si>
  <si>
    <t>8.062,94</t>
  </si>
  <si>
    <t>10.444,66</t>
  </si>
  <si>
    <t>3.993,64</t>
  </si>
  <si>
    <t>231.521,19</t>
  </si>
  <si>
    <t>5.423,12</t>
  </si>
  <si>
    <t>8.388,89</t>
  </si>
  <si>
    <t>2.581,00</t>
  </si>
  <si>
    <t>4.375,16</t>
  </si>
  <si>
    <t>5.806,68</t>
  </si>
  <si>
    <t>20.226,68</t>
  </si>
  <si>
    <t>206,25</t>
  </si>
  <si>
    <t>30,40</t>
  </si>
  <si>
    <t>70,99</t>
  </si>
  <si>
    <t>16,10</t>
  </si>
  <si>
    <t>41,55</t>
  </si>
  <si>
    <t>433,02</t>
  </si>
  <si>
    <t>1.033,93</t>
  </si>
  <si>
    <t>120,09</t>
  </si>
  <si>
    <t>137,70</t>
  </si>
  <si>
    <t>148,95</t>
  </si>
  <si>
    <t>155,97</t>
  </si>
  <si>
    <t>36,99</t>
  </si>
  <si>
    <t>412.117,18</t>
  </si>
  <si>
    <t>122,65</t>
  </si>
  <si>
    <t>578,34</t>
  </si>
  <si>
    <t>61,27</t>
  </si>
  <si>
    <t>137,87</t>
  </si>
  <si>
    <t>24,25</t>
  </si>
  <si>
    <t>19,80</t>
  </si>
  <si>
    <t>148,51</t>
  </si>
  <si>
    <t>34,94</t>
  </si>
  <si>
    <t>56,81</t>
  </si>
  <si>
    <t>1,40</t>
  </si>
  <si>
    <t>47,62</t>
  </si>
  <si>
    <t>18,38</t>
  </si>
  <si>
    <t>49,82</t>
  </si>
  <si>
    <t>62,70</t>
  </si>
  <si>
    <t>92,75</t>
  </si>
  <si>
    <t>94,70</t>
  </si>
  <si>
    <t>101,35</t>
  </si>
  <si>
    <t>107,77</t>
  </si>
  <si>
    <t>144,62</t>
  </si>
  <si>
    <t>36,33</t>
  </si>
  <si>
    <t>150,25</t>
  </si>
  <si>
    <t>17,18</t>
  </si>
  <si>
    <t>301,60</t>
  </si>
  <si>
    <t>50,60</t>
  </si>
  <si>
    <t>94,68</t>
  </si>
  <si>
    <t>39,20</t>
  </si>
  <si>
    <t>25,76</t>
  </si>
  <si>
    <t>53,88</t>
  </si>
  <si>
    <t>67.195,41</t>
  </si>
  <si>
    <t>76.304,48</t>
  </si>
  <si>
    <t>50.382,86</t>
  </si>
  <si>
    <t>60.711,35</t>
  </si>
  <si>
    <t>21,49</t>
  </si>
  <si>
    <t>350,44</t>
  </si>
  <si>
    <t>481,63</t>
  </si>
  <si>
    <t>4.652,02</t>
  </si>
  <si>
    <t>781,44</t>
  </si>
  <si>
    <t>1.007,32</t>
  </si>
  <si>
    <t>2.243,47</t>
  </si>
  <si>
    <t>183,85</t>
  </si>
  <si>
    <t>79,99</t>
  </si>
  <si>
    <t>186,13</t>
  </si>
  <si>
    <t>34,80</t>
  </si>
  <si>
    <t>64,25</t>
  </si>
  <si>
    <t>43,35</t>
  </si>
  <si>
    <t>23,96</t>
  </si>
  <si>
    <t>38,89</t>
  </si>
  <si>
    <t>93,99</t>
  </si>
  <si>
    <t>200.549,17</t>
  </si>
  <si>
    <t>38,57</t>
  </si>
  <si>
    <t>32,29</t>
  </si>
  <si>
    <t>34,60</t>
  </si>
  <si>
    <t>33,44</t>
  </si>
  <si>
    <t>32,17</t>
  </si>
  <si>
    <t>54,39</t>
  </si>
  <si>
    <t>44,58</t>
  </si>
  <si>
    <t>37,60</t>
  </si>
  <si>
    <t>99,57</t>
  </si>
  <si>
    <t>155,01</t>
  </si>
  <si>
    <t>129,15</t>
  </si>
  <si>
    <t>44,05</t>
  </si>
  <si>
    <t>75,00</t>
  </si>
  <si>
    <t>15.662,50</t>
  </si>
  <si>
    <t>21.248,42</t>
  </si>
  <si>
    <t>23.000,87</t>
  </si>
  <si>
    <t>24.753,32</t>
  </si>
  <si>
    <t>26.505,76</t>
  </si>
  <si>
    <t>30.229,71</t>
  </si>
  <si>
    <t>35,99</t>
  </si>
  <si>
    <t>41,61</t>
  </si>
  <si>
    <t>54,65</t>
  </si>
  <si>
    <t>28,14</t>
  </si>
  <si>
    <t>91,20</t>
  </si>
  <si>
    <t>33,43</t>
  </si>
  <si>
    <t>58,40</t>
  </si>
  <si>
    <t>71,20</t>
  </si>
  <si>
    <t>297,92</t>
  </si>
  <si>
    <t>2,01</t>
  </si>
  <si>
    <t>CIMENTO PORTLAND DE ALTO FORNO (AF) CP III-40</t>
  </si>
  <si>
    <t>109,14</t>
  </si>
  <si>
    <t>10.500,00</t>
  </si>
  <si>
    <t>8.814,67</t>
  </si>
  <si>
    <t>7.608,69</t>
  </si>
  <si>
    <t>5.881,81</t>
  </si>
  <si>
    <t>103.998,46</t>
  </si>
  <si>
    <t>13.692,08</t>
  </si>
  <si>
    <t>13.010,86</t>
  </si>
  <si>
    <t>118.484,54</t>
  </si>
  <si>
    <t>95.479,67</t>
  </si>
  <si>
    <t>204.409,09</t>
  </si>
  <si>
    <t>222.030,38</t>
  </si>
  <si>
    <t>80.284,25</t>
  </si>
  <si>
    <t>51.694,37</t>
  </si>
  <si>
    <t>60.119,93</t>
  </si>
  <si>
    <t>80.514,63</t>
  </si>
  <si>
    <t>377,64</t>
  </si>
  <si>
    <t>385,00</t>
  </si>
  <si>
    <t>372,99</t>
  </si>
  <si>
    <t>114,35</t>
  </si>
  <si>
    <t>28,21</t>
  </si>
  <si>
    <t>9,94</t>
  </si>
  <si>
    <t>31,13</t>
  </si>
  <si>
    <t>100,86</t>
  </si>
  <si>
    <t>38,22</t>
  </si>
  <si>
    <t>10,08</t>
  </si>
  <si>
    <t>26,84</t>
  </si>
  <si>
    <t>36,19</t>
  </si>
  <si>
    <t>11,12</t>
  </si>
  <si>
    <t>31,62</t>
  </si>
  <si>
    <t>17,02</t>
  </si>
  <si>
    <t>23,97</t>
  </si>
  <si>
    <t>4.506,50</t>
  </si>
  <si>
    <t>2.735,84</t>
  </si>
  <si>
    <t>13.865,00</t>
  </si>
  <si>
    <t>104,00</t>
  </si>
  <si>
    <t>35,16</t>
  </si>
  <si>
    <t>768,51</t>
  </si>
  <si>
    <t>19,45</t>
  </si>
  <si>
    <t>38,23</t>
  </si>
  <si>
    <t>58,67</t>
  </si>
  <si>
    <t>93,14</t>
  </si>
  <si>
    <t>324,33</t>
  </si>
  <si>
    <t>311,01</t>
  </si>
  <si>
    <t>22,45</t>
  </si>
  <si>
    <t>181,32</t>
  </si>
  <si>
    <t>1.185,46</t>
  </si>
  <si>
    <t>25,14</t>
  </si>
  <si>
    <t>1.690,63</t>
  </si>
  <si>
    <t>56,85</t>
  </si>
  <si>
    <t>4,68</t>
  </si>
  <si>
    <t>104,92</t>
  </si>
  <si>
    <t>37,58</t>
  </si>
  <si>
    <t>25,84</t>
  </si>
  <si>
    <t>66,26</t>
  </si>
  <si>
    <t>32,18</t>
  </si>
  <si>
    <t>31,17</t>
  </si>
  <si>
    <t>52,53</t>
  </si>
  <si>
    <t>23,05</t>
  </si>
  <si>
    <t>52,29</t>
  </si>
  <si>
    <t>24,68</t>
  </si>
  <si>
    <t>39,44</t>
  </si>
  <si>
    <t>166,12</t>
  </si>
  <si>
    <t>238,54</t>
  </si>
  <si>
    <t>65,14</t>
  </si>
  <si>
    <t>156,93</t>
  </si>
  <si>
    <t>84,54</t>
  </si>
  <si>
    <t>42,93</t>
  </si>
  <si>
    <t>529,24</t>
  </si>
  <si>
    <t>870,57</t>
  </si>
  <si>
    <t>661,94</t>
  </si>
  <si>
    <t>978,59</t>
  </si>
  <si>
    <t>26,07</t>
  </si>
  <si>
    <t>74,55</t>
  </si>
  <si>
    <t>110,73</t>
  </si>
  <si>
    <t>263,17</t>
  </si>
  <si>
    <t>375,43</t>
  </si>
  <si>
    <t>43,66</t>
  </si>
  <si>
    <t>28,56</t>
  </si>
  <si>
    <t>181,13</t>
  </si>
  <si>
    <t>90,66</t>
  </si>
  <si>
    <t>470,14</t>
  </si>
  <si>
    <t>46,55</t>
  </si>
  <si>
    <t>194,58</t>
  </si>
  <si>
    <t>99,07</t>
  </si>
  <si>
    <t>409,81</t>
  </si>
  <si>
    <t>2,62</t>
  </si>
  <si>
    <t>36,39</t>
  </si>
  <si>
    <t>46,24</t>
  </si>
  <si>
    <t>66,23</t>
  </si>
  <si>
    <t>57,53</t>
  </si>
  <si>
    <t>68,71</t>
  </si>
  <si>
    <t>57,10</t>
  </si>
  <si>
    <t>87,59</t>
  </si>
  <si>
    <t>27,88</t>
  </si>
  <si>
    <t>94,31</t>
  </si>
  <si>
    <t>251,22</t>
  </si>
  <si>
    <t>284.665,83</t>
  </si>
  <si>
    <t>65.476,29</t>
  </si>
  <si>
    <t>52,04</t>
  </si>
  <si>
    <t>45,90</t>
  </si>
  <si>
    <t>71,08</t>
  </si>
  <si>
    <t>178,09</t>
  </si>
  <si>
    <t>192,99</t>
  </si>
  <si>
    <t>195,77</t>
  </si>
  <si>
    <t>191,51</t>
  </si>
  <si>
    <t>224,87</t>
  </si>
  <si>
    <t>239,98</t>
  </si>
  <si>
    <t>548,74</t>
  </si>
  <si>
    <t>166,43</t>
  </si>
  <si>
    <t>20,64</t>
  </si>
  <si>
    <t>55,35</t>
  </si>
  <si>
    <t>201,81</t>
  </si>
  <si>
    <t>99.268,37</t>
  </si>
  <si>
    <t>19,56</t>
  </si>
  <si>
    <t>19,39</t>
  </si>
  <si>
    <t>58,42</t>
  </si>
  <si>
    <t>4,70</t>
  </si>
  <si>
    <t>7,70</t>
  </si>
  <si>
    <t>45.679,99</t>
  </si>
  <si>
    <t>215.060,51</t>
  </si>
  <si>
    <t>229.881,24</t>
  </si>
  <si>
    <t>1.602.958,98</t>
  </si>
  <si>
    <t>2.386.083,98</t>
  </si>
  <si>
    <t>645.234,25</t>
  </si>
  <si>
    <t>584.685,59</t>
  </si>
  <si>
    <t>612.200,20</t>
  </si>
  <si>
    <t>525.046,94</t>
  </si>
  <si>
    <t>627.333,24</t>
  </si>
  <si>
    <t>481.505,78</t>
  </si>
  <si>
    <t>574.367,60</t>
  </si>
  <si>
    <t>550.292,32</t>
  </si>
  <si>
    <t>621.158,96</t>
  </si>
  <si>
    <t>67,20</t>
  </si>
  <si>
    <t>54,76</t>
  </si>
  <si>
    <t>59,51</t>
  </si>
  <si>
    <t>84.400,00</t>
  </si>
  <si>
    <t>179.165,83</t>
  </si>
  <si>
    <t>5.157,55</t>
  </si>
  <si>
    <t>196,90</t>
  </si>
  <si>
    <t>28,31</t>
  </si>
  <si>
    <t>197,56</t>
  </si>
  <si>
    <t>230,81</t>
  </si>
  <si>
    <t>46,14</t>
  </si>
  <si>
    <t>145,71</t>
  </si>
  <si>
    <t>119,91</t>
  </si>
  <si>
    <t>10,13</t>
  </si>
  <si>
    <t>72,79</t>
  </si>
  <si>
    <t>74,36</t>
  </si>
  <si>
    <t>37,00</t>
  </si>
  <si>
    <t>146,18</t>
  </si>
  <si>
    <t>24,23</t>
  </si>
  <si>
    <t>5,79</t>
  </si>
  <si>
    <t>128,95</t>
  </si>
  <si>
    <t>26,56</t>
  </si>
  <si>
    <t>6.218.708,49</t>
  </si>
  <si>
    <t>2.662.136,35</t>
  </si>
  <si>
    <t>19,19</t>
  </si>
  <si>
    <t>1.173,83</t>
  </si>
  <si>
    <t>1.266,37</t>
  </si>
  <si>
    <t>1.393,10</t>
  </si>
  <si>
    <t>133,64</t>
  </si>
  <si>
    <t>403,63</t>
  </si>
  <si>
    <t>536,78</t>
  </si>
  <si>
    <t>752,53</t>
  </si>
  <si>
    <t>538,21</t>
  </si>
  <si>
    <t>625,88</t>
  </si>
  <si>
    <t>774,10</t>
  </si>
  <si>
    <t>995,46</t>
  </si>
  <si>
    <t>1.097,25</t>
  </si>
  <si>
    <t>560,60</t>
  </si>
  <si>
    <t>357,91</t>
  </si>
  <si>
    <t>300,89</t>
  </si>
  <si>
    <t>376,26</t>
  </si>
  <si>
    <t>250,67</t>
  </si>
  <si>
    <t>312,57</t>
  </si>
  <si>
    <t>4.930,84</t>
  </si>
  <si>
    <t>55.727,04</t>
  </si>
  <si>
    <t>43.690,00</t>
  </si>
  <si>
    <t>17,88</t>
  </si>
  <si>
    <t>145,48</t>
  </si>
  <si>
    <t>126,42</t>
  </si>
  <si>
    <t>150,90</t>
  </si>
  <si>
    <t>292,55</t>
  </si>
  <si>
    <t>404,65</t>
  </si>
  <si>
    <t>223,25</t>
  </si>
  <si>
    <t>283,72</t>
  </si>
  <si>
    <t>28,57</t>
  </si>
  <si>
    <t>468.676,71</t>
  </si>
  <si>
    <t>530.991,68</t>
  </si>
  <si>
    <t>986.381,17</t>
  </si>
  <si>
    <t>136.546,26</t>
  </si>
  <si>
    <t>122.057,18</t>
  </si>
  <si>
    <t>2.662,65</t>
  </si>
  <si>
    <t>88.167,91</t>
  </si>
  <si>
    <t>103.414,99</t>
  </si>
  <si>
    <t>125.954,16</t>
  </si>
  <si>
    <t>145.841,66</t>
  </si>
  <si>
    <t>78.515,85</t>
  </si>
  <si>
    <t>76.633,16</t>
  </si>
  <si>
    <t>110.123,71</t>
  </si>
  <si>
    <t>71.595,00</t>
  </si>
  <si>
    <t>59.787,53</t>
  </si>
  <si>
    <t>102.482,52</t>
  </si>
  <si>
    <t>91.244,76</t>
  </si>
  <si>
    <t>109.693,68</t>
  </si>
  <si>
    <t>64.480,18</t>
  </si>
  <si>
    <t>203,46</t>
  </si>
  <si>
    <t>819.553,29</t>
  </si>
  <si>
    <t>1.576.064,02</t>
  </si>
  <si>
    <t>2.679.308,83</t>
  </si>
  <si>
    <t>164.207,38</t>
  </si>
  <si>
    <t>258.639,06</t>
  </si>
  <si>
    <t>957.817,18</t>
  </si>
  <si>
    <t>64.659,76</t>
  </si>
  <si>
    <t>90.950,00</t>
  </si>
  <si>
    <t>212.595,62</t>
  </si>
  <si>
    <t>57,34</t>
  </si>
  <si>
    <t>48,42</t>
  </si>
  <si>
    <t>4.065,00</t>
  </si>
  <si>
    <t>3.681,97</t>
  </si>
  <si>
    <t>2.176,20</t>
  </si>
  <si>
    <t>2.291,96</t>
  </si>
  <si>
    <t>139.524,93</t>
  </si>
  <si>
    <t>148.432,30</t>
  </si>
  <si>
    <t>HIDROMETRO MULTIJATO / MEDIDOR DE AGUA, DN 1 1/2", VAZAO MAXIMA DE 20 M3/H, PARA AGUA POTAVEL FRIA, RELOJOARIA PLANA, CLASSE B, HORIZONTAL (SEM CONEXOES)</t>
  </si>
  <si>
    <t>744,52</t>
  </si>
  <si>
    <t>HIDROMETRO MULTIJATO / MEDIDOR DE AGUA, DN 1", VAZAO MAXIMA DE 10 M3/H, PARA AGUA POTAVEL FRIA, RELOJOARIA PLANA, CLASSE B, HORIZONTAL (SEM CONEXOES)</t>
  </si>
  <si>
    <t>447,97</t>
  </si>
  <si>
    <t>HIDROMETRO MULTIJATO / MEDIDOR DE AGUA, DN 1", VAZAO MAXIMA DE 7 M3/H, PARA AGUA POTAVEL FRIA, RELOJOARIA PLANA, CLASSE B, HORIZONTAL (SEM CONEXOES)</t>
  </si>
  <si>
    <t>328,09</t>
  </si>
  <si>
    <t>HIDROMETRO MULTIJATO / MEDIDOR DE AGUA, DN 2", VAZAO MAXIMA DE 30 M3/H, PARA AGUA POTAVEL FRIA, RELOJOARIA PLANA, CLASSE B, HORIZONTAL (SEM CONEXOES)</t>
  </si>
  <si>
    <t>1.047,38</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</si>
  <si>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</si>
  <si>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</si>
  <si>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92,11</t>
  </si>
  <si>
    <t>HIDROMETRO UNIJATO / MEDIDOR DE AGUA, DN 3/4", VAZAO MAXIMA DE 5 M3/H, PARA AGUA POTAVEL FRIA, RELOJOARIA PLANA, CLASSE B, HORIZONTAL (SEM CONEXOES)0,</t>
  </si>
  <si>
    <t>113,57</t>
  </si>
  <si>
    <t>HIDROMETRO WOLTMANN, DN 2", VAZAO MAXIMA DE 50 M3/H, PARA AGUA POTAVEL FRIA, RELOJOARIA PLANA, TURBINA HORIZONTAL, EQUIPADO COM TELIMETRIA (SEM CONEXOES)</t>
  </si>
  <si>
    <t>1.690,96</t>
  </si>
  <si>
    <t>HIDROMETRO WOLTMANN, DN 3", VAZAO MAXIMA DE 80 M3/H, PARA AGUA POTAVEL FRIA, RELOJOARIA PLANA, TURBINA HORIZONTAL, EQUIPADO COM TELIMETRIA (SEM CONEXOES)</t>
  </si>
  <si>
    <t>2.208,34</t>
  </si>
  <si>
    <t>28,35</t>
  </si>
  <si>
    <t>18,03</t>
  </si>
  <si>
    <t>214,54</t>
  </si>
  <si>
    <t>595,95</t>
  </si>
  <si>
    <t>179,95</t>
  </si>
  <si>
    <t>884,00</t>
  </si>
  <si>
    <t>505,07</t>
  </si>
  <si>
    <t>843,19</t>
  </si>
  <si>
    <t>1.068,64</t>
  </si>
  <si>
    <t>657,03</t>
  </si>
  <si>
    <t>662,06</t>
  </si>
  <si>
    <t>354,86</t>
  </si>
  <si>
    <t>933,66</t>
  </si>
  <si>
    <t>391,96</t>
  </si>
  <si>
    <t>81,27</t>
  </si>
  <si>
    <t>168,33</t>
  </si>
  <si>
    <t>9,39</t>
  </si>
  <si>
    <t>73,64</t>
  </si>
  <si>
    <t>112,24</t>
  </si>
  <si>
    <t>143,62</t>
  </si>
  <si>
    <t>34,43</t>
  </si>
  <si>
    <t>47,34</t>
  </si>
  <si>
    <t>31,24</t>
  </si>
  <si>
    <t>61,12</t>
  </si>
  <si>
    <t>22,97</t>
  </si>
  <si>
    <t>47,70</t>
  </si>
  <si>
    <t>33,26</t>
  </si>
  <si>
    <t>15,87</t>
  </si>
  <si>
    <t>133,26</t>
  </si>
  <si>
    <t>772,28</t>
  </si>
  <si>
    <t>1.163,07</t>
  </si>
  <si>
    <t>1.620,12</t>
  </si>
  <si>
    <t>630,83</t>
  </si>
  <si>
    <t>789,80</t>
  </si>
  <si>
    <t>1.095,42</t>
  </si>
  <si>
    <t>1.446,87</t>
  </si>
  <si>
    <t>432,61</t>
  </si>
  <si>
    <t>501,80</t>
  </si>
  <si>
    <t>551,16</t>
  </si>
  <si>
    <t>53,01</t>
  </si>
  <si>
    <t>78,87</t>
  </si>
  <si>
    <t>296,81</t>
  </si>
  <si>
    <t>245,56</t>
  </si>
  <si>
    <t>133,76</t>
  </si>
  <si>
    <t>146,68</t>
  </si>
  <si>
    <t>250,24</t>
  </si>
  <si>
    <t>215,34</t>
  </si>
  <si>
    <t>295,30</t>
  </si>
  <si>
    <t>294,31</t>
  </si>
  <si>
    <t>54,62</t>
  </si>
  <si>
    <t>50,70</t>
  </si>
  <si>
    <t>51,00</t>
  </si>
  <si>
    <t>64,65</t>
  </si>
  <si>
    <t>38,17</t>
  </si>
  <si>
    <t>35,52</t>
  </si>
  <si>
    <t>6,07</t>
  </si>
  <si>
    <t>26,45</t>
  </si>
  <si>
    <t>30,43</t>
  </si>
  <si>
    <t>LAVADORA DE ALTA PRESSAO (LAVA - JATO) PARA AGUA FRIA, PRESSAO DE OPERACAO ENTRE 1400 E 1900 LIB/POL2, VAZAO MAXIMA ENTRE  400 E 700 L/H, POTENCIA DE OPERACAO ENTRE 2,50 E 3,00 CV</t>
  </si>
  <si>
    <t>1.603,89</t>
  </si>
  <si>
    <t>120.000,00</t>
  </si>
  <si>
    <t>101.900,23</t>
  </si>
  <si>
    <t>170.593,82</t>
  </si>
  <si>
    <t>289.524,93</t>
  </si>
  <si>
    <t>1.057,95</t>
  </si>
  <si>
    <t>415,00</t>
  </si>
  <si>
    <t>457,03</t>
  </si>
  <si>
    <t>731,25</t>
  </si>
  <si>
    <t>664,21</t>
  </si>
  <si>
    <t>68,39</t>
  </si>
  <si>
    <t>57,07</t>
  </si>
  <si>
    <t>87,96</t>
  </si>
  <si>
    <t>66,11</t>
  </si>
  <si>
    <t>360,01</t>
  </si>
  <si>
    <t>30,12</t>
  </si>
  <si>
    <t>49,20</t>
  </si>
  <si>
    <t>161,25</t>
  </si>
  <si>
    <t>246,89</t>
  </si>
  <si>
    <t>133,91</t>
  </si>
  <si>
    <t>435,08</t>
  </si>
  <si>
    <t>597,15</t>
  </si>
  <si>
    <t>195,97</t>
  </si>
  <si>
    <t>320,41</t>
  </si>
  <si>
    <t>535,61</t>
  </si>
  <si>
    <t>60,21</t>
  </si>
  <si>
    <t>23,49</t>
  </si>
  <si>
    <t>40,09</t>
  </si>
  <si>
    <t>24,40</t>
  </si>
  <si>
    <t>65,21</t>
  </si>
  <si>
    <t>33,12</t>
  </si>
  <si>
    <t>134,39</t>
  </si>
  <si>
    <t>66,79</t>
  </si>
  <si>
    <t>181,73</t>
  </si>
  <si>
    <t>18,81</t>
  </si>
  <si>
    <t>104,61</t>
  </si>
  <si>
    <t>52,07</t>
  </si>
  <si>
    <t>141,62</t>
  </si>
  <si>
    <t>26,77</t>
  </si>
  <si>
    <t>36,80</t>
  </si>
  <si>
    <t>75,72</t>
  </si>
  <si>
    <t>52,26</t>
  </si>
  <si>
    <t>36,83</t>
  </si>
  <si>
    <t>24,24</t>
  </si>
  <si>
    <t>2.081,50</t>
  </si>
  <si>
    <t>47,76</t>
  </si>
  <si>
    <t>164,60</t>
  </si>
  <si>
    <t>451.380,11</t>
  </si>
  <si>
    <t>401.300,00</t>
  </si>
  <si>
    <t>89,23</t>
  </si>
  <si>
    <t>31,54</t>
  </si>
  <si>
    <t>52,46</t>
  </si>
  <si>
    <t>46,02</t>
  </si>
  <si>
    <t>57,40</t>
  </si>
  <si>
    <t>26,27</t>
  </si>
  <si>
    <t>23,77</t>
  </si>
  <si>
    <t>577.028,25</t>
  </si>
  <si>
    <t>55.827,56</t>
  </si>
  <si>
    <t>23.370,89</t>
  </si>
  <si>
    <t>231.958,35</t>
  </si>
  <si>
    <t>23.746,04</t>
  </si>
  <si>
    <t>37,03</t>
  </si>
  <si>
    <t>7.986,37</t>
  </si>
  <si>
    <t>14.670,62</t>
  </si>
  <si>
    <t>692,54</t>
  </si>
  <si>
    <t>165.000,00</t>
  </si>
  <si>
    <t>254.643,41</t>
  </si>
  <si>
    <t>250.468,92</t>
  </si>
  <si>
    <t>305.572,09</t>
  </si>
  <si>
    <t>314.765,46</t>
  </si>
  <si>
    <t>249,88</t>
  </si>
  <si>
    <t>621,05</t>
  </si>
  <si>
    <t>689.500,00</t>
  </si>
  <si>
    <t>856.789,73</t>
  </si>
  <si>
    <t>901.881,72</t>
  </si>
  <si>
    <t>4.094,61</t>
  </si>
  <si>
    <t>2.030,38</t>
  </si>
  <si>
    <t>1.672,65</t>
  </si>
  <si>
    <t>1.636,26</t>
  </si>
  <si>
    <t>5.507,76</t>
  </si>
  <si>
    <t>46,62</t>
  </si>
  <si>
    <t>28,17</t>
  </si>
  <si>
    <t>105,78</t>
  </si>
  <si>
    <t>371.184,00</t>
  </si>
  <si>
    <t>418.000,00</t>
  </si>
  <si>
    <t>579.626,63</t>
  </si>
  <si>
    <t>659.882,63</t>
  </si>
  <si>
    <t>385.117,31</t>
  </si>
  <si>
    <t>22,07</t>
  </si>
  <si>
    <t>26,08</t>
  </si>
  <si>
    <t>51,77</t>
  </si>
  <si>
    <t>341,64</t>
  </si>
  <si>
    <t>68,08</t>
  </si>
  <si>
    <t>73,36</t>
  </si>
  <si>
    <t>90,22</t>
  </si>
  <si>
    <t>104,10</t>
  </si>
  <si>
    <t>163,21</t>
  </si>
  <si>
    <t>85,01</t>
  </si>
  <si>
    <t>126,53</t>
  </si>
  <si>
    <t>10,53</t>
  </si>
  <si>
    <t>21,61</t>
  </si>
  <si>
    <t>40,36</t>
  </si>
  <si>
    <t>120,91</t>
  </si>
  <si>
    <t>2.700.776,76</t>
  </si>
  <si>
    <t>4.199.599,25</t>
  </si>
  <si>
    <t>1.028.177,78</t>
  </si>
  <si>
    <t>880.608,91</t>
  </si>
  <si>
    <t>564.049,62</t>
  </si>
  <si>
    <t>588.507,81</t>
  </si>
  <si>
    <t>87,00</t>
  </si>
  <si>
    <t>167,04</t>
  </si>
  <si>
    <t>97,30</t>
  </si>
  <si>
    <t>125,28</t>
  </si>
  <si>
    <t>231,07</t>
  </si>
  <si>
    <t>123,88</t>
  </si>
  <si>
    <t>136,41</t>
  </si>
  <si>
    <t>104,40</t>
  </si>
  <si>
    <t>162,16</t>
  </si>
  <si>
    <t>350,24</t>
  </si>
  <si>
    <t>360,00</t>
  </si>
  <si>
    <t>25,51</t>
  </si>
  <si>
    <t>74,25</t>
  </si>
  <si>
    <t>43,04</t>
  </si>
  <si>
    <t>1.080,01</t>
  </si>
  <si>
    <t>678,38</t>
  </si>
  <si>
    <t>225,00</t>
  </si>
  <si>
    <t>PLACA DE SINALIZACAO DE SEGURANCA CONTRA INCENDIO - ALERTA, TRIANGULAR, BASE DE *30* CM, EM PVC *2* MM ANTI-CHAMAS (SIMBOLOS, CORES E PICTOGRAMAS CONFORME NBR 16820)</t>
  </si>
  <si>
    <t>44,09</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</si>
  <si>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</si>
  <si>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</si>
  <si>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</si>
  <si>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31,78</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</si>
  <si>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</si>
  <si>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</si>
  <si>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41,76</t>
  </si>
  <si>
    <t>519,75</t>
  </si>
  <si>
    <t>648,00</t>
  </si>
  <si>
    <t>33,75</t>
  </si>
  <si>
    <t>1.789,70</t>
  </si>
  <si>
    <t>38,98</t>
  </si>
  <si>
    <t>88,23</t>
  </si>
  <si>
    <t>346,01</t>
  </si>
  <si>
    <t>1.017,40</t>
  </si>
  <si>
    <t>6.438,55</t>
  </si>
  <si>
    <t>101,73</t>
  </si>
  <si>
    <t>PORCA OLHAL M 16,  EM ACO GALVANIZADO, DIAMETRO = 16 MM</t>
  </si>
  <si>
    <t>218,86</t>
  </si>
  <si>
    <t>534,97</t>
  </si>
  <si>
    <t>332,63</t>
  </si>
  <si>
    <t>2.034,16</t>
  </si>
  <si>
    <t>2.311,96</t>
  </si>
  <si>
    <t>1.966,29</t>
  </si>
  <si>
    <t>1.963,44</t>
  </si>
  <si>
    <t>1.465,00</t>
  </si>
  <si>
    <t>1.483,60</t>
  </si>
  <si>
    <t>2.055,32</t>
  </si>
  <si>
    <t>505,86</t>
  </si>
  <si>
    <t>789,01</t>
  </si>
  <si>
    <t>1.098,73</t>
  </si>
  <si>
    <t>775,17</t>
  </si>
  <si>
    <t>1.102,08</t>
  </si>
  <si>
    <t>857,79</t>
  </si>
  <si>
    <t>1.402,46</t>
  </si>
  <si>
    <t>2.341,17</t>
  </si>
  <si>
    <t>1.096,85</t>
  </si>
  <si>
    <t>943,20</t>
  </si>
  <si>
    <t>783,00</t>
  </si>
  <si>
    <t>638,14</t>
  </si>
  <si>
    <t>840,94</t>
  </si>
  <si>
    <t>1.250,15</t>
  </si>
  <si>
    <t>1.309,17</t>
  </si>
  <si>
    <t>299,43</t>
  </si>
  <si>
    <t>900,45</t>
  </si>
  <si>
    <t>2.161,08</t>
  </si>
  <si>
    <t>3.387,96</t>
  </si>
  <si>
    <t>88,38</t>
  </si>
  <si>
    <t>28,67</t>
  </si>
  <si>
    <t>55,89</t>
  </si>
  <si>
    <t>118,78</t>
  </si>
  <si>
    <t>64,18</t>
  </si>
  <si>
    <t>96,74</t>
  </si>
  <si>
    <t>119,06</t>
  </si>
  <si>
    <t>148,83</t>
  </si>
  <si>
    <t>234,41</t>
  </si>
  <si>
    <t>60,09</t>
  </si>
  <si>
    <t>138,13</t>
  </si>
  <si>
    <t>65,80</t>
  </si>
  <si>
    <t>5.403.660,58</t>
  </si>
  <si>
    <t>127,47</t>
  </si>
  <si>
    <t>245,19</t>
  </si>
  <si>
    <t>462,48</t>
  </si>
  <si>
    <t>30,21</t>
  </si>
  <si>
    <t>29,86</t>
  </si>
  <si>
    <t>30,84</t>
  </si>
  <si>
    <t>74,71</t>
  </si>
  <si>
    <t>13,80</t>
  </si>
  <si>
    <t>5.871,96</t>
  </si>
  <si>
    <t>12.717,43</t>
  </si>
  <si>
    <t>73,58</t>
  </si>
  <si>
    <t>268.108,01</t>
  </si>
  <si>
    <t>290.805,00</t>
  </si>
  <si>
    <t>301.444,18</t>
  </si>
  <si>
    <t>205,77</t>
  </si>
  <si>
    <t>128,60</t>
  </si>
  <si>
    <t>98,34</t>
  </si>
  <si>
    <t>42,86</t>
  </si>
  <si>
    <t>24,96</t>
  </si>
  <si>
    <t>30,26</t>
  </si>
  <si>
    <t>599.332,15</t>
  </si>
  <si>
    <t>564.600,00</t>
  </si>
  <si>
    <t>500.789,69</t>
  </si>
  <si>
    <t>375.604,15</t>
  </si>
  <si>
    <t>484.635,13</t>
  </si>
  <si>
    <t>361.263,20</t>
  </si>
  <si>
    <t>493.621,70</t>
  </si>
  <si>
    <t>109.048,48</t>
  </si>
  <si>
    <t>540.402,88</t>
  </si>
  <si>
    <t>443.614,29</t>
  </si>
  <si>
    <t>2.075,51</t>
  </si>
  <si>
    <t>1.577,94</t>
  </si>
  <si>
    <t>261,30</t>
  </si>
  <si>
    <t>343,89</t>
  </si>
  <si>
    <t>59,28</t>
  </si>
  <si>
    <t>105,33</t>
  </si>
  <si>
    <t>136,51</t>
  </si>
  <si>
    <t>36,21</t>
  </si>
  <si>
    <t>103,23</t>
  </si>
  <si>
    <t>195.616,95</t>
  </si>
  <si>
    <t>230.008,74</t>
  </si>
  <si>
    <t>177.873,42</t>
  </si>
  <si>
    <t>4.099,59</t>
  </si>
  <si>
    <t>4.430,20</t>
  </si>
  <si>
    <t>2.209,17</t>
  </si>
  <si>
    <t>90,03</t>
  </si>
  <si>
    <t>244,75</t>
  </si>
  <si>
    <t>282,41</t>
  </si>
  <si>
    <t>63,97</t>
  </si>
  <si>
    <t>35,03</t>
  </si>
  <si>
    <t>20,50</t>
  </si>
  <si>
    <t>2.312,38</t>
  </si>
  <si>
    <t>213,31</t>
  </si>
  <si>
    <t>264,77</t>
  </si>
  <si>
    <t>123,80</t>
  </si>
  <si>
    <t>29,18</t>
  </si>
  <si>
    <t>116,00</t>
  </si>
  <si>
    <t>178,08</t>
  </si>
  <si>
    <t>227,20</t>
  </si>
  <si>
    <t>281,38</t>
  </si>
  <si>
    <t>104,18</t>
  </si>
  <si>
    <t>260,46</t>
  </si>
  <si>
    <t>660,46</t>
  </si>
  <si>
    <t>809,30</t>
  </si>
  <si>
    <t>337,67</t>
  </si>
  <si>
    <t>158,13</t>
  </si>
  <si>
    <t>241,86</t>
  </si>
  <si>
    <t>520,93</t>
  </si>
  <si>
    <t>794,41</t>
  </si>
  <si>
    <t>2.531,16</t>
  </si>
  <si>
    <t>856,74</t>
  </si>
  <si>
    <t>72.850,00</t>
  </si>
  <si>
    <t>89.661,53</t>
  </si>
  <si>
    <t>51.165,54</t>
  </si>
  <si>
    <t>60.789,55</t>
  </si>
  <si>
    <t>48.363,62</t>
  </si>
  <si>
    <t>101.295,60</t>
  </si>
  <si>
    <t>106.168,52</t>
  </si>
  <si>
    <t>124.624,66</t>
  </si>
  <si>
    <t>1.356,05</t>
  </si>
  <si>
    <t>70,46</t>
  </si>
  <si>
    <t>139,26</t>
  </si>
  <si>
    <t>396,41</t>
  </si>
  <si>
    <t>620,21</t>
  </si>
  <si>
    <t>277,97</t>
  </si>
  <si>
    <t>39,10</t>
  </si>
  <si>
    <t>34,49</t>
  </si>
  <si>
    <t>39,74</t>
  </si>
  <si>
    <t>59,08</t>
  </si>
  <si>
    <t>47,51</t>
  </si>
  <si>
    <t>60,34</t>
  </si>
  <si>
    <t>41,32</t>
  </si>
  <si>
    <t>106,25</t>
  </si>
  <si>
    <t>89,79</t>
  </si>
  <si>
    <t>51,79</t>
  </si>
  <si>
    <t>690,33</t>
  </si>
  <si>
    <t>766,40</t>
  </si>
  <si>
    <t>43,40</t>
  </si>
  <si>
    <t>59,32</t>
  </si>
  <si>
    <t>55,53</t>
  </si>
  <si>
    <t>151,98</t>
  </si>
  <si>
    <t>230,36</t>
  </si>
  <si>
    <t>251,13</t>
  </si>
  <si>
    <t>255,06</t>
  </si>
  <si>
    <t>349,85</t>
  </si>
  <si>
    <t>118,62</t>
  </si>
  <si>
    <t>142,87</t>
  </si>
  <si>
    <t>66,35</t>
  </si>
  <si>
    <t>183,14</t>
  </si>
  <si>
    <t>35,92</t>
  </si>
  <si>
    <t>36,89</t>
  </si>
  <si>
    <t>57,29</t>
  </si>
  <si>
    <t>35,79</t>
  </si>
  <si>
    <t>65,07</t>
  </si>
  <si>
    <t>64,66</t>
  </si>
  <si>
    <t>94,01</t>
  </si>
  <si>
    <t>72,14</t>
  </si>
  <si>
    <t>46,97</t>
  </si>
  <si>
    <t>154,45</t>
  </si>
  <si>
    <t>493,42</t>
  </si>
  <si>
    <t>25,22</t>
  </si>
  <si>
    <t>51,28</t>
  </si>
  <si>
    <t>76,78</t>
  </si>
  <si>
    <t>133,71</t>
  </si>
  <si>
    <t>63,11</t>
  </si>
  <si>
    <t>47,71</t>
  </si>
  <si>
    <t>27,63</t>
  </si>
  <si>
    <t>165,04</t>
  </si>
  <si>
    <t>530,06</t>
  </si>
  <si>
    <t>236,33</t>
  </si>
  <si>
    <t>792,73</t>
  </si>
  <si>
    <t>2.278,72</t>
  </si>
  <si>
    <t>2.836,25</t>
  </si>
  <si>
    <t>54,54</t>
  </si>
  <si>
    <t>19,66</t>
  </si>
  <si>
    <t>61,50</t>
  </si>
  <si>
    <t>23,74</t>
  </si>
  <si>
    <t>999,55</t>
  </si>
  <si>
    <t>54,71</t>
  </si>
  <si>
    <t>388,81</t>
  </si>
  <si>
    <t>491,21</t>
  </si>
  <si>
    <t>13,43</t>
  </si>
  <si>
    <t>TESTE</t>
  </si>
  <si>
    <t xml:space="preserve">CX    </t>
  </si>
  <si>
    <t>65,63</t>
  </si>
  <si>
    <t>539,84</t>
  </si>
  <si>
    <t>105,41</t>
  </si>
  <si>
    <t>31,20</t>
  </si>
  <si>
    <t>167,24</t>
  </si>
  <si>
    <t>47,84</t>
  </si>
  <si>
    <t>71.519,88</t>
  </si>
  <si>
    <t>11.055,44</t>
  </si>
  <si>
    <t>5.071,30</t>
  </si>
  <si>
    <t>13.943,55</t>
  </si>
  <si>
    <t>90.434,39</t>
  </si>
  <si>
    <t>19.560,74</t>
  </si>
  <si>
    <t>6.194,23</t>
  </si>
  <si>
    <t>22.820,86</t>
  </si>
  <si>
    <t>6.918,70</t>
  </si>
  <si>
    <t>37.240,03</t>
  </si>
  <si>
    <t>8.947,23</t>
  </si>
  <si>
    <t>51.081,07</t>
  </si>
  <si>
    <t>751.423,90</t>
  </si>
  <si>
    <t>3.095.602,10</t>
  </si>
  <si>
    <t>728.991,00</t>
  </si>
  <si>
    <t>945.060,10</t>
  </si>
  <si>
    <t>939.279,82</t>
  </si>
  <si>
    <t>1.392.215,09</t>
  </si>
  <si>
    <t>762.984,25</t>
  </si>
  <si>
    <t>221.377,27</t>
  </si>
  <si>
    <t>256.516,52</t>
  </si>
  <si>
    <t>75.549,38</t>
  </si>
  <si>
    <t>122.514,74</t>
  </si>
  <si>
    <t>187.995,00</t>
  </si>
  <si>
    <t>181.098,91</t>
  </si>
  <si>
    <t>202.050,69</t>
  </si>
  <si>
    <t>83,85</t>
  </si>
  <si>
    <t>57,42</t>
  </si>
  <si>
    <t>1.778,14</t>
  </si>
  <si>
    <t>166,72</t>
  </si>
  <si>
    <t>102,90</t>
  </si>
  <si>
    <t>3.411,90</t>
  </si>
  <si>
    <t>1.890,69</t>
  </si>
  <si>
    <t>51,02</t>
  </si>
  <si>
    <t>209,90</t>
  </si>
  <si>
    <t>305,40</t>
  </si>
  <si>
    <t>436,60</t>
  </si>
  <si>
    <t>479,07</t>
  </si>
  <si>
    <t>823,19</t>
  </si>
  <si>
    <t>539,28</t>
  </si>
  <si>
    <t>1.081,82</t>
  </si>
  <si>
    <t>625,69</t>
  </si>
  <si>
    <t>682,57</t>
  </si>
  <si>
    <t>811,97</t>
  </si>
  <si>
    <t>188,22</t>
  </si>
  <si>
    <t>28,63</t>
  </si>
  <si>
    <t>38,44</t>
  </si>
  <si>
    <t>80,79</t>
  </si>
  <si>
    <t>113,05</t>
  </si>
  <si>
    <t>61,97</t>
  </si>
  <si>
    <t>110,91</t>
  </si>
  <si>
    <t>89,37</t>
  </si>
  <si>
    <t>149,24</t>
  </si>
  <si>
    <t>205,54</t>
  </si>
  <si>
    <t>307,73</t>
  </si>
  <si>
    <t>333,74</t>
  </si>
  <si>
    <t>40,15</t>
  </si>
  <si>
    <t>129,97</t>
  </si>
  <si>
    <t>221,63</t>
  </si>
  <si>
    <t>357,97</t>
  </si>
  <si>
    <t>443,35</t>
  </si>
  <si>
    <t>574,24</t>
  </si>
  <si>
    <t>86,58</t>
  </si>
  <si>
    <t>2.289,11</t>
  </si>
  <si>
    <t>652,64</t>
  </si>
  <si>
    <t>1.722,22</t>
  </si>
  <si>
    <t>3.592,74</t>
  </si>
  <si>
    <t>250,31</t>
  </si>
  <si>
    <t>296,05</t>
  </si>
  <si>
    <t>1.220,40</t>
  </si>
  <si>
    <t>97,45</t>
  </si>
  <si>
    <t>131,91</t>
  </si>
  <si>
    <t>87,60</t>
  </si>
  <si>
    <t>143,77</t>
  </si>
  <si>
    <t>318,41</t>
  </si>
  <si>
    <t>74,83</t>
  </si>
  <si>
    <t>711,26</t>
  </si>
  <si>
    <t>563,20</t>
  </si>
  <si>
    <t>127,88</t>
  </si>
  <si>
    <t>185,46</t>
  </si>
  <si>
    <t>261,28</t>
  </si>
  <si>
    <t>381,94</t>
  </si>
  <si>
    <t>125,45</t>
  </si>
  <si>
    <t>220,49</t>
  </si>
  <si>
    <t>181,45</t>
  </si>
  <si>
    <t>55,55</t>
  </si>
  <si>
    <t>305,33</t>
  </si>
  <si>
    <t>396,16</t>
  </si>
  <si>
    <t>586,74</t>
  </si>
  <si>
    <t>90,55</t>
  </si>
  <si>
    <t>863,64</t>
  </si>
  <si>
    <t>39,35</t>
  </si>
  <si>
    <t>59,20</t>
  </si>
  <si>
    <t>29,01</t>
  </si>
  <si>
    <t>23,19</t>
  </si>
  <si>
    <t>48,95</t>
  </si>
  <si>
    <t>246,13</t>
  </si>
  <si>
    <t>198,90</t>
  </si>
  <si>
    <t>91,09</t>
  </si>
  <si>
    <t>506,52</t>
  </si>
  <si>
    <t>43,00</t>
  </si>
  <si>
    <t>62,50</t>
  </si>
  <si>
    <t>71,97</t>
  </si>
  <si>
    <t>43,72</t>
  </si>
  <si>
    <t>77,89</t>
  </si>
  <si>
    <t>43,50</t>
  </si>
  <si>
    <t>68,07</t>
  </si>
  <si>
    <t>85,00</t>
  </si>
  <si>
    <t>3.989,62</t>
  </si>
  <si>
    <t>97,78</t>
  </si>
  <si>
    <t>6.997,20</t>
  </si>
  <si>
    <t>9.547,94</t>
  </si>
  <si>
    <t>209,88</t>
  </si>
  <si>
    <t>9.057,36</t>
  </si>
  <si>
    <t>3.618,56</t>
  </si>
  <si>
    <t>327,18</t>
  </si>
  <si>
    <t>801,69</t>
  </si>
  <si>
    <t>1.291,23</t>
  </si>
  <si>
    <t>2.266,93</t>
  </si>
  <si>
    <t>3.371,57</t>
  </si>
  <si>
    <t>1.690,75</t>
  </si>
  <si>
    <t>46,58</t>
  </si>
  <si>
    <t>2.205,87</t>
  </si>
  <si>
    <t>3.218,17</t>
  </si>
  <si>
    <t>3.946,77</t>
  </si>
  <si>
    <t>4.574,63</t>
  </si>
  <si>
    <t>6.042,43</t>
  </si>
  <si>
    <t>1.071,00</t>
  </si>
  <si>
    <t>1.491,62</t>
  </si>
  <si>
    <t>2.123,99</t>
  </si>
  <si>
    <t>18,09</t>
  </si>
  <si>
    <t>25,33</t>
  </si>
  <si>
    <t>178,56</t>
  </si>
  <si>
    <t>43,22</t>
  </si>
  <si>
    <t>72,03</t>
  </si>
  <si>
    <t>101,02</t>
  </si>
  <si>
    <t>203,28</t>
  </si>
  <si>
    <t>101,08</t>
  </si>
  <si>
    <t>149,64</t>
  </si>
  <si>
    <t>67,13</t>
  </si>
  <si>
    <t>109,85</t>
  </si>
  <si>
    <t>253,23</t>
  </si>
  <si>
    <t>357,31</t>
  </si>
  <si>
    <t>414,31</t>
  </si>
  <si>
    <t>142,50</t>
  </si>
  <si>
    <t>253,41</t>
  </si>
  <si>
    <t>111,03</t>
  </si>
  <si>
    <t>322,02</t>
  </si>
  <si>
    <t>145,83</t>
  </si>
  <si>
    <t>247,14</t>
  </si>
  <si>
    <t>376,23</t>
  </si>
  <si>
    <t>534,25</t>
  </si>
  <si>
    <t>39,95</t>
  </si>
  <si>
    <t>77,90</t>
  </si>
  <si>
    <t>97,41</t>
  </si>
  <si>
    <t>58,84</t>
  </si>
  <si>
    <t>29,23</t>
  </si>
  <si>
    <t>71,40</t>
  </si>
  <si>
    <t>92,34</t>
  </si>
  <si>
    <t>3.037,34</t>
  </si>
  <si>
    <t>3.871,88</t>
  </si>
  <si>
    <t>3.916,13</t>
  </si>
  <si>
    <t>153,88</t>
  </si>
  <si>
    <t>105,43</t>
  </si>
  <si>
    <t>44,24</t>
  </si>
  <si>
    <t>22,74</t>
  </si>
  <si>
    <t>38,70</t>
  </si>
  <si>
    <t>11,22</t>
  </si>
  <si>
    <t>14,44</t>
  </si>
  <si>
    <t>30,46</t>
  </si>
  <si>
    <t>93,55</t>
  </si>
  <si>
    <t>347,30</t>
  </si>
  <si>
    <t>91.260,90</t>
  </si>
  <si>
    <t>113.664,24</t>
  </si>
  <si>
    <t>2.210.996,16</t>
  </si>
  <si>
    <t>5.821.474,86</t>
  </si>
  <si>
    <t>484.089,77</t>
  </si>
  <si>
    <t>1.800.000,00</t>
  </si>
  <si>
    <t>928.525,14</t>
  </si>
  <si>
    <t>56,78</t>
  </si>
  <si>
    <t>56,45</t>
  </si>
  <si>
    <t>258,85</t>
  </si>
  <si>
    <t>624,52</t>
  </si>
  <si>
    <t>185,54</t>
  </si>
  <si>
    <t>166,02</t>
  </si>
  <si>
    <t>67,33</t>
  </si>
  <si>
    <t>371,72</t>
  </si>
  <si>
    <t>259,94</t>
  </si>
  <si>
    <t>81,59</t>
  </si>
  <si>
    <t>513,42</t>
  </si>
  <si>
    <t>796,32</t>
  </si>
  <si>
    <t>85,73</t>
  </si>
  <si>
    <t>57,15</t>
  </si>
  <si>
    <t>230,62</t>
  </si>
  <si>
    <t>143,92</t>
  </si>
  <si>
    <t>52,30</t>
  </si>
  <si>
    <t>314,92</t>
  </si>
  <si>
    <t>546,57</t>
  </si>
  <si>
    <t>23,50</t>
  </si>
  <si>
    <t>59.070,66</t>
  </si>
  <si>
    <t>1.334,25</t>
  </si>
  <si>
    <t>1.450,27</t>
  </si>
  <si>
    <t>1.626,86</t>
  </si>
  <si>
    <t>3.139,80</t>
  </si>
  <si>
    <t>3.824,66</t>
  </si>
  <si>
    <t>4.337.218,30</t>
  </si>
  <si>
    <t>1.825.918,56</t>
  </si>
  <si>
    <t>1.839.149,99</t>
  </si>
  <si>
    <t>2.228.150,00</t>
  </si>
  <si>
    <t>1.974.109,03</t>
  </si>
  <si>
    <t>527,89</t>
  </si>
  <si>
    <t>164,96</t>
  </si>
  <si>
    <t>380,60</t>
  </si>
  <si>
    <t>117,83</t>
  </si>
  <si>
    <t>69,73</t>
  </si>
  <si>
    <t>5,42</t>
  </si>
  <si>
    <t>CP0023</t>
  </si>
  <si>
    <t>CP0024</t>
  </si>
  <si>
    <t xml:space="preserve">PINTURA ACRILICA PARA SINALIZAÇÃO HORIZONTAL EM PISO CIMENTADO </t>
  </si>
  <si>
    <t>REFERÊNCIA PARA ADOÇÃO DOS COEFICIENTES DE CONSUMO: SINAPI 02/2021 COD: 74244/1</t>
  </si>
  <si>
    <t>REFERÊNCIA PARA ADOÇÃO DOS COEFICIENTES DE CONSUMO: SINAPI 02/2021 COD: 84665</t>
  </si>
  <si>
    <t>REFERÊNCIA PARA ADOÇÃO DOS COEFICIENTES DE CONSUMO: SINAPI 06/2019 COD: 85662</t>
  </si>
  <si>
    <t>ALAMBRADO PARA QUADRA POLIESPORTIVA, ESTRUTURADO POR TUBOS DE ACO GALVANIZADO, COM COSTURA, DIN 2440, DIAMETRO 2", COM TELA DE ARAME GALVANIZADO, FIO 14 BWG E MALHA QUADRADA 5X5CM</t>
  </si>
  <si>
    <t>POSTE CONICO CONTINUO EM ACO GALVANIZADO, RETO, FLANGEADO, H = 7 M, DIAMETRO INFERIOR = *125* CM - FORNECIMENTO E INSTALACAO</t>
  </si>
  <si>
    <t>5.2</t>
  </si>
  <si>
    <t>5.3</t>
  </si>
  <si>
    <t>5.4</t>
  </si>
  <si>
    <t>6.11</t>
  </si>
  <si>
    <t>7.11</t>
  </si>
  <si>
    <t>10.23</t>
  </si>
  <si>
    <t>10.24</t>
  </si>
  <si>
    <t>10,69</t>
  </si>
  <si>
    <t>16,96</t>
  </si>
  <si>
    <t>28,33</t>
  </si>
  <si>
    <t>31,82</t>
  </si>
  <si>
    <t>35,34</t>
  </si>
  <si>
    <t>46,37</t>
  </si>
  <si>
    <t>3,76</t>
  </si>
  <si>
    <t>5,66</t>
  </si>
  <si>
    <t>13,36</t>
  </si>
  <si>
    <t>17,61</t>
  </si>
  <si>
    <t>19,78</t>
  </si>
  <si>
    <t>30,93</t>
  </si>
  <si>
    <t>34,64</t>
  </si>
  <si>
    <t>42,05</t>
  </si>
  <si>
    <t>49,44</t>
  </si>
  <si>
    <t>64,27</t>
  </si>
  <si>
    <t>74,82</t>
  </si>
  <si>
    <t>82,57</t>
  </si>
  <si>
    <t>25,26</t>
  </si>
  <si>
    <t>28,34</t>
  </si>
  <si>
    <t>34,45</t>
  </si>
  <si>
    <t>46,70</t>
  </si>
  <si>
    <t>61,34</t>
  </si>
  <si>
    <t>67,71</t>
  </si>
  <si>
    <t>44,62</t>
  </si>
  <si>
    <t>93,90</t>
  </si>
  <si>
    <t>139,92</t>
  </si>
  <si>
    <t>236,69</t>
  </si>
  <si>
    <t>380,37</t>
  </si>
  <si>
    <t>470,54</t>
  </si>
  <si>
    <t>609,90</t>
  </si>
  <si>
    <t>122,82</t>
  </si>
  <si>
    <t>202,40</t>
  </si>
  <si>
    <t>280,42</t>
  </si>
  <si>
    <t>395,44</t>
  </si>
  <si>
    <t>461,59</t>
  </si>
  <si>
    <t>1.294,54</t>
  </si>
  <si>
    <t>22,91</t>
  </si>
  <si>
    <t>37,42</t>
  </si>
  <si>
    <t>41,05</t>
  </si>
  <si>
    <t>51,93</t>
  </si>
  <si>
    <t>2,97</t>
  </si>
  <si>
    <t>4,07</t>
  </si>
  <si>
    <t>264,51</t>
  </si>
  <si>
    <t>1.828,18</t>
  </si>
  <si>
    <t>2.433,83</t>
  </si>
  <si>
    <t>30,27</t>
  </si>
  <si>
    <t>3.807,13</t>
  </si>
  <si>
    <t>34,76</t>
  </si>
  <si>
    <t>43,86</t>
  </si>
  <si>
    <t>66,44</t>
  </si>
  <si>
    <t>73,70</t>
  </si>
  <si>
    <t>84,62</t>
  </si>
  <si>
    <t>95,50</t>
  </si>
  <si>
    <t>117,26</t>
  </si>
  <si>
    <t>243,16</t>
  </si>
  <si>
    <t>261,89</t>
  </si>
  <si>
    <t>431,74</t>
  </si>
  <si>
    <t>529,38</t>
  </si>
  <si>
    <t>704,63</t>
  </si>
  <si>
    <t>965,46</t>
  </si>
  <si>
    <t>1.015,68</t>
  </si>
  <si>
    <t>248,35</t>
  </si>
  <si>
    <t>268,36</t>
  </si>
  <si>
    <t>439,75</t>
  </si>
  <si>
    <t>538,77</t>
  </si>
  <si>
    <t>20,25</t>
  </si>
  <si>
    <t>668,62</t>
  </si>
  <si>
    <t>717,02</t>
  </si>
  <si>
    <t>979,41</t>
  </si>
  <si>
    <t>1.030,78</t>
  </si>
  <si>
    <t>32,44</t>
  </si>
  <si>
    <t>168,35</t>
  </si>
  <si>
    <t>254,83</t>
  </si>
  <si>
    <t>337,20</t>
  </si>
  <si>
    <t>469,45</t>
  </si>
  <si>
    <t>489,23</t>
  </si>
  <si>
    <t>146,76</t>
  </si>
  <si>
    <t>176,48</t>
  </si>
  <si>
    <t>264,35</t>
  </si>
  <si>
    <t>348,29</t>
  </si>
  <si>
    <t>420,87</t>
  </si>
  <si>
    <t>483,20</t>
  </si>
  <si>
    <t>504,62</t>
  </si>
  <si>
    <t>34,33</t>
  </si>
  <si>
    <t>41,82</t>
  </si>
  <si>
    <t>57,97</t>
  </si>
  <si>
    <t>67,63</t>
  </si>
  <si>
    <t>77,81</t>
  </si>
  <si>
    <t>89,83</t>
  </si>
  <si>
    <t>708,91</t>
  </si>
  <si>
    <t>112,40</t>
  </si>
  <si>
    <t>1.015,52</t>
  </si>
  <si>
    <t>151,30</t>
  </si>
  <si>
    <t>31,83</t>
  </si>
  <si>
    <t>49,95</t>
  </si>
  <si>
    <t>59,49</t>
  </si>
  <si>
    <t>69,06</t>
  </si>
  <si>
    <t>80,01</t>
  </si>
  <si>
    <t>91,56</t>
  </si>
  <si>
    <t>105,22</t>
  </si>
  <si>
    <t>727,03</t>
  </si>
  <si>
    <t>1.037,72</t>
  </si>
  <si>
    <t>173,50</t>
  </si>
  <si>
    <t>120,14</t>
  </si>
  <si>
    <t>125,19</t>
  </si>
  <si>
    <t>64,43</t>
  </si>
  <si>
    <t>78,88</t>
  </si>
  <si>
    <t>108,26</t>
  </si>
  <si>
    <t>69,48</t>
  </si>
  <si>
    <t>85,34</t>
  </si>
  <si>
    <t>116,27</t>
  </si>
  <si>
    <t>16,24</t>
  </si>
  <si>
    <t>937,30</t>
  </si>
  <si>
    <t>824,20</t>
  </si>
  <si>
    <t>635,50</t>
  </si>
  <si>
    <t>749,59</t>
  </si>
  <si>
    <t>459,12</t>
  </si>
  <si>
    <t>476,62</t>
  </si>
  <si>
    <t>750,78</t>
  </si>
  <si>
    <t>845,02</t>
  </si>
  <si>
    <t>3.361,56</t>
  </si>
  <si>
    <t>5.239,17</t>
  </si>
  <si>
    <t>202,38</t>
  </si>
  <si>
    <t>340,54</t>
  </si>
  <si>
    <t>604,82</t>
  </si>
  <si>
    <t>786,30</t>
  </si>
  <si>
    <t>77,54</t>
  </si>
  <si>
    <t>79,72</t>
  </si>
  <si>
    <t>66,28</t>
  </si>
  <si>
    <t>67,83</t>
  </si>
  <si>
    <t>94,07</t>
  </si>
  <si>
    <t>122,62</t>
  </si>
  <si>
    <t>78,45</t>
  </si>
  <si>
    <t>100,18</t>
  </si>
  <si>
    <t>102,31</t>
  </si>
  <si>
    <t>105,48</t>
  </si>
  <si>
    <t>89,18</t>
  </si>
  <si>
    <t>91,10</t>
  </si>
  <si>
    <t>122,58</t>
  </si>
  <si>
    <t>160,20</t>
  </si>
  <si>
    <t>105,09</t>
  </si>
  <si>
    <t>135,27</t>
  </si>
  <si>
    <t>73,92</t>
  </si>
  <si>
    <t>83,38</t>
  </si>
  <si>
    <t>2.695,32</t>
  </si>
  <si>
    <t>4.052,58</t>
  </si>
  <si>
    <t>141,46</t>
  </si>
  <si>
    <t>99,41</t>
  </si>
  <si>
    <t>91,71</t>
  </si>
  <si>
    <t>104,84</t>
  </si>
  <si>
    <t>14,87</t>
  </si>
  <si>
    <t>145,04</t>
  </si>
  <si>
    <t>161,83</t>
  </si>
  <si>
    <t>138,69</t>
  </si>
  <si>
    <t>335,33</t>
  </si>
  <si>
    <t>180,74</t>
  </si>
  <si>
    <t>186,01</t>
  </si>
  <si>
    <t>176,60</t>
  </si>
  <si>
    <t>476,02</t>
  </si>
  <si>
    <t>102,81</t>
  </si>
  <si>
    <t>91,51</t>
  </si>
  <si>
    <t>85,78</t>
  </si>
  <si>
    <t>87,16</t>
  </si>
  <si>
    <t>139,31</t>
  </si>
  <si>
    <t>135,83</t>
  </si>
  <si>
    <t>217,93</t>
  </si>
  <si>
    <t>180,84</t>
  </si>
  <si>
    <t>162,02</t>
  </si>
  <si>
    <t>133,81</t>
  </si>
  <si>
    <t>147,73</t>
  </si>
  <si>
    <t>45,14</t>
  </si>
  <si>
    <t>179,51</t>
  </si>
  <si>
    <t>136,55</t>
  </si>
  <si>
    <t>183,00</t>
  </si>
  <si>
    <t>148,18</t>
  </si>
  <si>
    <t>127,04</t>
  </si>
  <si>
    <t>133,42</t>
  </si>
  <si>
    <t>116,70</t>
  </si>
  <si>
    <t>8,39</t>
  </si>
  <si>
    <t>219,02</t>
  </si>
  <si>
    <t>78,80</t>
  </si>
  <si>
    <t>147,12</t>
  </si>
  <si>
    <t>170,01</t>
  </si>
  <si>
    <t>168,96</t>
  </si>
  <si>
    <t>131,47</t>
  </si>
  <si>
    <t>514,78</t>
  </si>
  <si>
    <t>1.222,08</t>
  </si>
  <si>
    <t>1.058,21</t>
  </si>
  <si>
    <t>287,09</t>
  </si>
  <si>
    <t>129,64</t>
  </si>
  <si>
    <t>142,89</t>
  </si>
  <si>
    <t>237,09</t>
  </si>
  <si>
    <t>263,69</t>
  </si>
  <si>
    <t>98,87</t>
  </si>
  <si>
    <t>12,51</t>
  </si>
  <si>
    <t>452,67</t>
  </si>
  <si>
    <t>270,87</t>
  </si>
  <si>
    <t>87,06</t>
  </si>
  <si>
    <t>58,46</t>
  </si>
  <si>
    <t>151,12</t>
  </si>
  <si>
    <t>77,63</t>
  </si>
  <si>
    <t>172,24</t>
  </si>
  <si>
    <t>184,10</t>
  </si>
  <si>
    <t>158,67</t>
  </si>
  <si>
    <t>342,98</t>
  </si>
  <si>
    <t>223,05</t>
  </si>
  <si>
    <t>68,63</t>
  </si>
  <si>
    <t>58,04</t>
  </si>
  <si>
    <t>300,20</t>
  </si>
  <si>
    <t>26,34</t>
  </si>
  <si>
    <t>672,74</t>
  </si>
  <si>
    <t>374,88</t>
  </si>
  <si>
    <t>66,92</t>
  </si>
  <si>
    <t>58,68</t>
  </si>
  <si>
    <t>135,06</t>
  </si>
  <si>
    <t>2.555,79</t>
  </si>
  <si>
    <t>105,90</t>
  </si>
  <si>
    <t>212,80</t>
  </si>
  <si>
    <t>159,81</t>
  </si>
  <si>
    <t>111,60</t>
  </si>
  <si>
    <t>95,73</t>
  </si>
  <si>
    <t>153,22</t>
  </si>
  <si>
    <t>113,96</t>
  </si>
  <si>
    <t>174,42</t>
  </si>
  <si>
    <t>171,21</t>
  </si>
  <si>
    <t>229,32</t>
  </si>
  <si>
    <t>187,75</t>
  </si>
  <si>
    <t>187,36</t>
  </si>
  <si>
    <t>137,76</t>
  </si>
  <si>
    <t>192,28</t>
  </si>
  <si>
    <t>138,15</t>
  </si>
  <si>
    <t>98,15</t>
  </si>
  <si>
    <t>63,99</t>
  </si>
  <si>
    <t>164,64</t>
  </si>
  <si>
    <t>140,50</t>
  </si>
  <si>
    <t>1,41</t>
  </si>
  <si>
    <t>455,87</t>
  </si>
  <si>
    <t>942,09</t>
  </si>
  <si>
    <t>51,68</t>
  </si>
  <si>
    <t>33,73</t>
  </si>
  <si>
    <t>107,32</t>
  </si>
  <si>
    <t>121,24</t>
  </si>
  <si>
    <t>131,41</t>
  </si>
  <si>
    <t>40,30</t>
  </si>
  <si>
    <t>35,18</t>
  </si>
  <si>
    <t>43,34</t>
  </si>
  <si>
    <t>26,00</t>
  </si>
  <si>
    <t>34,84</t>
  </si>
  <si>
    <t>32,04</t>
  </si>
  <si>
    <t>51,19</t>
  </si>
  <si>
    <t>43,77</t>
  </si>
  <si>
    <t>27,95</t>
  </si>
  <si>
    <t>42,54</t>
  </si>
  <si>
    <t>55,62</t>
  </si>
  <si>
    <t>41,25</t>
  </si>
  <si>
    <t>51,35</t>
  </si>
  <si>
    <t>160,09</t>
  </si>
  <si>
    <t>352,50</t>
  </si>
  <si>
    <t>308,41</t>
  </si>
  <si>
    <t>102,25</t>
  </si>
  <si>
    <t>1,46</t>
  </si>
  <si>
    <t>49,23</t>
  </si>
  <si>
    <t>177,33</t>
  </si>
  <si>
    <t>103,45</t>
  </si>
  <si>
    <t>28,87</t>
  </si>
  <si>
    <t>36,71</t>
  </si>
  <si>
    <t>35,39</t>
  </si>
  <si>
    <t>14,18</t>
  </si>
  <si>
    <t>30,88</t>
  </si>
  <si>
    <t>52,79</t>
  </si>
  <si>
    <t>36,93</t>
  </si>
  <si>
    <t>25,09</t>
  </si>
  <si>
    <t>268,30</t>
  </si>
  <si>
    <t>46,45</t>
  </si>
  <si>
    <t>92,32</t>
  </si>
  <si>
    <t>155,25</t>
  </si>
  <si>
    <t>74,99</t>
  </si>
  <si>
    <t>114,11</t>
  </si>
  <si>
    <t>28,44</t>
  </si>
  <si>
    <t>46,17</t>
  </si>
  <si>
    <t>18,59</t>
  </si>
  <si>
    <t>47,74</t>
  </si>
  <si>
    <t>57,72</t>
  </si>
  <si>
    <t>56,19</t>
  </si>
  <si>
    <t>32,61</t>
  </si>
  <si>
    <t>32,42</t>
  </si>
  <si>
    <t>28,46</t>
  </si>
  <si>
    <t>66,84</t>
  </si>
  <si>
    <t>49,75</t>
  </si>
  <si>
    <t>118,55</t>
  </si>
  <si>
    <t>288,97</t>
  </si>
  <si>
    <t>39,22</t>
  </si>
  <si>
    <t>30,49</t>
  </si>
  <si>
    <t>95,29</t>
  </si>
  <si>
    <t>84,53</t>
  </si>
  <si>
    <t>74,58</t>
  </si>
  <si>
    <t>172,50</t>
  </si>
  <si>
    <t>32,93</t>
  </si>
  <si>
    <t>55,97</t>
  </si>
  <si>
    <t>9,35</t>
  </si>
  <si>
    <t>71,01</t>
  </si>
  <si>
    <t>64,83</t>
  </si>
  <si>
    <t>136,75</t>
  </si>
  <si>
    <t>42,45</t>
  </si>
  <si>
    <t>45,45</t>
  </si>
  <si>
    <t>80,58</t>
  </si>
  <si>
    <t>92,67</t>
  </si>
  <si>
    <t>153,08</t>
  </si>
  <si>
    <t>37,50</t>
  </si>
  <si>
    <t>141,70</t>
  </si>
  <si>
    <t>39,93</t>
  </si>
  <si>
    <t>0,88</t>
  </si>
  <si>
    <t>50,78</t>
  </si>
  <si>
    <t>62,16</t>
  </si>
  <si>
    <t>71,54</t>
  </si>
  <si>
    <t>158,41</t>
  </si>
  <si>
    <t>73,87</t>
  </si>
  <si>
    <t>132,94</t>
  </si>
  <si>
    <t>351,57</t>
  </si>
  <si>
    <t>299,68</t>
  </si>
  <si>
    <t>67,44</t>
  </si>
  <si>
    <t>2,11</t>
  </si>
  <si>
    <t>6,75</t>
  </si>
  <si>
    <t>26,59</t>
  </si>
  <si>
    <t>140,27</t>
  </si>
  <si>
    <t>5,21</t>
  </si>
  <si>
    <t>52,87</t>
  </si>
  <si>
    <t>7,98</t>
  </si>
  <si>
    <t>11,90</t>
  </si>
  <si>
    <t>95,20</t>
  </si>
  <si>
    <t>75,48</t>
  </si>
  <si>
    <t>94,45</t>
  </si>
  <si>
    <t>72,97</t>
  </si>
  <si>
    <t>45,26</t>
  </si>
  <si>
    <t>41,69</t>
  </si>
  <si>
    <t>48,21</t>
  </si>
  <si>
    <t>125,09</t>
  </si>
  <si>
    <t>113,28</t>
  </si>
  <si>
    <t>10,87</t>
  </si>
  <si>
    <t>9,15</t>
  </si>
  <si>
    <t>34,58</t>
  </si>
  <si>
    <t>2,49</t>
  </si>
  <si>
    <t>16,51</t>
  </si>
  <si>
    <t>170,74</t>
  </si>
  <si>
    <t>106,48</t>
  </si>
  <si>
    <t>26,98</t>
  </si>
  <si>
    <t>5,65</t>
  </si>
  <si>
    <t>37,05</t>
  </si>
  <si>
    <t>219,67</t>
  </si>
  <si>
    <t>25,49</t>
  </si>
  <si>
    <t>7,37</t>
  </si>
  <si>
    <t>8,06</t>
  </si>
  <si>
    <t>181,22</t>
  </si>
  <si>
    <t>127,52</t>
  </si>
  <si>
    <t>2.284,80</t>
  </si>
  <si>
    <t>52,27</t>
  </si>
  <si>
    <t>117,14</t>
  </si>
  <si>
    <t>4,31</t>
  </si>
  <si>
    <t>28,60</t>
  </si>
  <si>
    <t>217,24</t>
  </si>
  <si>
    <t>21,05</t>
  </si>
  <si>
    <t>39,49</t>
  </si>
  <si>
    <t>195,16</t>
  </si>
  <si>
    <t>278,80</t>
  </si>
  <si>
    <t>271,73</t>
  </si>
  <si>
    <t>313,39</t>
  </si>
  <si>
    <t>353,78</t>
  </si>
  <si>
    <t>418,80</t>
  </si>
  <si>
    <t>40,06</t>
  </si>
  <si>
    <t>52,93</t>
  </si>
  <si>
    <t>589,74</t>
  </si>
  <si>
    <t>721,49</t>
  </si>
  <si>
    <t>756,05</t>
  </si>
  <si>
    <t>838,61</t>
  </si>
  <si>
    <t>1.056,36</t>
  </si>
  <si>
    <t>1.321,80</t>
  </si>
  <si>
    <t>1.365,82</t>
  </si>
  <si>
    <t>1.481,20</t>
  </si>
  <si>
    <t>1.705,55</t>
  </si>
  <si>
    <t>1.755,87</t>
  </si>
  <si>
    <t>583,40</t>
  </si>
  <si>
    <t>710,38</t>
  </si>
  <si>
    <t>744,93</t>
  </si>
  <si>
    <t>832,26</t>
  </si>
  <si>
    <t>1.044,55</t>
  </si>
  <si>
    <t>1.305,72</t>
  </si>
  <si>
    <t>1.350,17</t>
  </si>
  <si>
    <t>1.454,44</t>
  </si>
  <si>
    <t>1.674,27</t>
  </si>
  <si>
    <t>1.717,56</t>
  </si>
  <si>
    <t>19,18</t>
  </si>
  <si>
    <t>13,71</t>
  </si>
  <si>
    <t>14,46</t>
  </si>
  <si>
    <t>31,70</t>
  </si>
  <si>
    <t>35,64</t>
  </si>
  <si>
    <t>37,98</t>
  </si>
  <si>
    <t>50,25</t>
  </si>
  <si>
    <t>54,22</t>
  </si>
  <si>
    <t>17,68</t>
  </si>
  <si>
    <t>49,79</t>
  </si>
  <si>
    <t>105,52</t>
  </si>
  <si>
    <t>83,14</t>
  </si>
  <si>
    <t>249,18</t>
  </si>
  <si>
    <t>26,86</t>
  </si>
  <si>
    <t>60,87</t>
  </si>
  <si>
    <t>140,06</t>
  </si>
  <si>
    <t>58,79</t>
  </si>
  <si>
    <t>47,69</t>
  </si>
  <si>
    <t>54,93</t>
  </si>
  <si>
    <t>53,73</t>
  </si>
  <si>
    <t>139,71</t>
  </si>
  <si>
    <t>42,92</t>
  </si>
  <si>
    <t>125,30</t>
  </si>
  <si>
    <t>149,00</t>
  </si>
  <si>
    <t>172,52</t>
  </si>
  <si>
    <t>210,37</t>
  </si>
  <si>
    <t>137,95</t>
  </si>
  <si>
    <t>77,93</t>
  </si>
  <si>
    <t>50,02</t>
  </si>
  <si>
    <t>87,28</t>
  </si>
  <si>
    <t>139,77</t>
  </si>
  <si>
    <t>70,96</t>
  </si>
  <si>
    <t>39,30</t>
  </si>
  <si>
    <t>74,12</t>
  </si>
  <si>
    <t>40,99</t>
  </si>
  <si>
    <t>50,71</t>
  </si>
  <si>
    <t>700,37</t>
  </si>
  <si>
    <t>841,46</t>
  </si>
  <si>
    <t>982,55</t>
  </si>
  <si>
    <t>1.232,76</t>
  </si>
  <si>
    <t>1.373,85</t>
  </si>
  <si>
    <t>1.538,46</t>
  </si>
  <si>
    <t>1.800,68</t>
  </si>
  <si>
    <t>1.985,67</t>
  </si>
  <si>
    <t>2.126,76</t>
  </si>
  <si>
    <t>2.303,58</t>
  </si>
  <si>
    <t>805,74</t>
  </si>
  <si>
    <t>946,83</t>
  </si>
  <si>
    <t>1.161,31</t>
  </si>
  <si>
    <t>1.302,41</t>
  </si>
  <si>
    <t>1.467,02</t>
  </si>
  <si>
    <t>1.657,79</t>
  </si>
  <si>
    <t>1.878,51</t>
  </si>
  <si>
    <t>2.019,60</t>
  </si>
  <si>
    <t>2.160,69</t>
  </si>
  <si>
    <t>606,44</t>
  </si>
  <si>
    <t>826,11</t>
  </si>
  <si>
    <t>860,99</t>
  </si>
  <si>
    <t>949,78</t>
  </si>
  <si>
    <t>1.183,50</t>
  </si>
  <si>
    <t>1.625,71</t>
  </si>
  <si>
    <t>1.670,08</t>
  </si>
  <si>
    <t>1.804,36</t>
  </si>
  <si>
    <t>2.065,24</t>
  </si>
  <si>
    <t>2.178,38</t>
  </si>
  <si>
    <t>593,75</t>
  </si>
  <si>
    <t>810,46</t>
  </si>
  <si>
    <t>845,35</t>
  </si>
  <si>
    <t>982,65</t>
  </si>
  <si>
    <t>1.141,80</t>
  </si>
  <si>
    <t>1.554,22</t>
  </si>
  <si>
    <t>1.596,31</t>
  </si>
  <si>
    <t>1.705,68</t>
  </si>
  <si>
    <t>1.919,94</t>
  </si>
  <si>
    <t>1.891,27</t>
  </si>
  <si>
    <t>976,87</t>
  </si>
  <si>
    <t>73881/1</t>
  </si>
  <si>
    <t>73883/2</t>
  </si>
  <si>
    <t>119,86</t>
  </si>
  <si>
    <t>494,37</t>
  </si>
  <si>
    <t>483,89</t>
  </si>
  <si>
    <t>613,86</t>
  </si>
  <si>
    <t>571,40</t>
  </si>
  <si>
    <t>682,02</t>
  </si>
  <si>
    <t>621,60</t>
  </si>
  <si>
    <t>713,90</t>
  </si>
  <si>
    <t>1.233,84</t>
  </si>
  <si>
    <t>1.536,35</t>
  </si>
  <si>
    <t>1.837,80</t>
  </si>
  <si>
    <t>469,24</t>
  </si>
  <si>
    <t>429,29</t>
  </si>
  <si>
    <t>182,92</t>
  </si>
  <si>
    <t>207,18</t>
  </si>
  <si>
    <t>572,34</t>
  </si>
  <si>
    <t>108,68</t>
  </si>
  <si>
    <t>119,09</t>
  </si>
  <si>
    <t>129,32</t>
  </si>
  <si>
    <t>147,47</t>
  </si>
  <si>
    <t>158,88</t>
  </si>
  <si>
    <t>106,67</t>
  </si>
  <si>
    <t>110,87</t>
  </si>
  <si>
    <t>129,66</t>
  </si>
  <si>
    <t>136,96</t>
  </si>
  <si>
    <t>124,48</t>
  </si>
  <si>
    <t>144,08</t>
  </si>
  <si>
    <t>145,41</t>
  </si>
  <si>
    <t>156,17</t>
  </si>
  <si>
    <t>124,12</t>
  </si>
  <si>
    <t>154,32</t>
  </si>
  <si>
    <t>166,34</t>
  </si>
  <si>
    <t>110,80</t>
  </si>
  <si>
    <t>130,05</t>
  </si>
  <si>
    <t>113,03</t>
  </si>
  <si>
    <t>132,15</t>
  </si>
  <si>
    <t>121,10</t>
  </si>
  <si>
    <t>141,25</t>
  </si>
  <si>
    <t>126,96</t>
  </si>
  <si>
    <t>147,07</t>
  </si>
  <si>
    <t>174,14</t>
  </si>
  <si>
    <t>163,39</t>
  </si>
  <si>
    <t>156,91</t>
  </si>
  <si>
    <t>152,34</t>
  </si>
  <si>
    <t>148,67</t>
  </si>
  <si>
    <t>192,05</t>
  </si>
  <si>
    <t>180,54</t>
  </si>
  <si>
    <t>173,69</t>
  </si>
  <si>
    <t>168,89</t>
  </si>
  <si>
    <t>165,08</t>
  </si>
  <si>
    <t>163,36</t>
  </si>
  <si>
    <t>152,63</t>
  </si>
  <si>
    <t>146,17</t>
  </si>
  <si>
    <t>140,29</t>
  </si>
  <si>
    <t>138,03</t>
  </si>
  <si>
    <t>181,26</t>
  </si>
  <si>
    <t>169,79</t>
  </si>
  <si>
    <t>162,96</t>
  </si>
  <si>
    <t>158,19</t>
  </si>
  <si>
    <t>150,61</t>
  </si>
  <si>
    <t>916,23</t>
  </si>
  <si>
    <t>551,51</t>
  </si>
  <si>
    <t>719,29</t>
  </si>
  <si>
    <t>445,76</t>
  </si>
  <si>
    <t>24,69</t>
  </si>
  <si>
    <t>548,14</t>
  </si>
  <si>
    <t>73856/1</t>
  </si>
  <si>
    <t>634,47</t>
  </si>
  <si>
    <t>73856/2</t>
  </si>
  <si>
    <t>1.040,10</t>
  </si>
  <si>
    <t>73856/3</t>
  </si>
  <si>
    <t>1.558,86</t>
  </si>
  <si>
    <t>73856/4</t>
  </si>
  <si>
    <t>2.198,24</t>
  </si>
  <si>
    <t>489,91</t>
  </si>
  <si>
    <t>918,32</t>
  </si>
  <si>
    <t>1.905,24</t>
  </si>
  <si>
    <t>715,35</t>
  </si>
  <si>
    <t>1.535,98</t>
  </si>
  <si>
    <t>1.480,66</t>
  </si>
  <si>
    <t>2.734,66</t>
  </si>
  <si>
    <t>1.441,66</t>
  </si>
  <si>
    <t>2.536,21</t>
  </si>
  <si>
    <t>2.343,02</t>
  </si>
  <si>
    <t>4.052,05</t>
  </si>
  <si>
    <t>1.045,13</t>
  </si>
  <si>
    <t>2.299,99</t>
  </si>
  <si>
    <t>1.059,16</t>
  </si>
  <si>
    <t>1.911,31</t>
  </si>
  <si>
    <t>1.788,58</t>
  </si>
  <si>
    <t>3.406,97</t>
  </si>
  <si>
    <t>376,96</t>
  </si>
  <si>
    <t>391,87</t>
  </si>
  <si>
    <t>880,54</t>
  </si>
  <si>
    <t>1.253,03</t>
  </si>
  <si>
    <t>737,90</t>
  </si>
  <si>
    <t>1.648,39</t>
  </si>
  <si>
    <t>942,02</t>
  </si>
  <si>
    <t>434,23</t>
  </si>
  <si>
    <t>1.138,01</t>
  </si>
  <si>
    <t>580,44</t>
  </si>
  <si>
    <t>2.460,64</t>
  </si>
  <si>
    <t>1.334,02</t>
  </si>
  <si>
    <t>822,42</t>
  </si>
  <si>
    <t>3.190,85</t>
  </si>
  <si>
    <t>1.628,05</t>
  </si>
  <si>
    <t>2.025,07</t>
  </si>
  <si>
    <t>933,33</t>
  </si>
  <si>
    <t>2.576,04</t>
  </si>
  <si>
    <t>1.113,51</t>
  </si>
  <si>
    <t>1.293,71</t>
  </si>
  <si>
    <t>1.473,89</t>
  </si>
  <si>
    <t>4.251,03</t>
  </si>
  <si>
    <t>1.654,13</t>
  </si>
  <si>
    <t>1.834,33</t>
  </si>
  <si>
    <t>5.356,05</t>
  </si>
  <si>
    <t>2.014,51</t>
  </si>
  <si>
    <t>3.220,55</t>
  </si>
  <si>
    <t>3.941,02</t>
  </si>
  <si>
    <t>4.643,72</t>
  </si>
  <si>
    <t>5.346,41</t>
  </si>
  <si>
    <t>6.052,69</t>
  </si>
  <si>
    <t>6.751,82</t>
  </si>
  <si>
    <t>2.211,81</t>
  </si>
  <si>
    <t>4.782,32</t>
  </si>
  <si>
    <t>1.671,29</t>
  </si>
  <si>
    <t>5.628,95</t>
  </si>
  <si>
    <t>1.851,43</t>
  </si>
  <si>
    <t>6.510,85</t>
  </si>
  <si>
    <t>2.031,65</t>
  </si>
  <si>
    <t>7.358,39</t>
  </si>
  <si>
    <t>8.205,99</t>
  </si>
  <si>
    <t>2.395,57</t>
  </si>
  <si>
    <t>6.684,61</t>
  </si>
  <si>
    <t>2.035,22</t>
  </si>
  <si>
    <t>7.710,07</t>
  </si>
  <si>
    <t>2.215,38</t>
  </si>
  <si>
    <t>8.735,47</t>
  </si>
  <si>
    <t>9.760,90</t>
  </si>
  <si>
    <t>2.579,31</t>
  </si>
  <si>
    <t>8.925,86</t>
  </si>
  <si>
    <t>2.399,13</t>
  </si>
  <si>
    <t>10.108,63</t>
  </si>
  <si>
    <t>11.291,37</t>
  </si>
  <si>
    <t>2.763,10</t>
  </si>
  <si>
    <t>11.474,90</t>
  </si>
  <si>
    <t>12.821,79</t>
  </si>
  <si>
    <t>2.946,86</t>
  </si>
  <si>
    <t>14.979,03</t>
  </si>
  <si>
    <t>3.095,65</t>
  </si>
  <si>
    <t>241,28</t>
  </si>
  <si>
    <t>747,64</t>
  </si>
  <si>
    <t>2.052,33</t>
  </si>
  <si>
    <t>4.804,77</t>
  </si>
  <si>
    <t>3.126,87</t>
  </si>
  <si>
    <t>3.677,79</t>
  </si>
  <si>
    <t>327,51</t>
  </si>
  <si>
    <t>997,09</t>
  </si>
  <si>
    <t>985,93</t>
  </si>
  <si>
    <t>1.124,96</t>
  </si>
  <si>
    <t>1.203,04</t>
  </si>
  <si>
    <t>1.420,16</t>
  </si>
  <si>
    <t>1.540,80</t>
  </si>
  <si>
    <t>1.661,44</t>
  </si>
  <si>
    <t>1.700,99</t>
  </si>
  <si>
    <t>1.918,10</t>
  </si>
  <si>
    <t>2.135,22</t>
  </si>
  <si>
    <t>2.255,86</t>
  </si>
  <si>
    <t>2.376,50</t>
  </si>
  <si>
    <t>3.127,65</t>
  </si>
  <si>
    <t>3.794,66</t>
  </si>
  <si>
    <t>4.168,48</t>
  </si>
  <si>
    <t>4.542,30</t>
  </si>
  <si>
    <t>3.175,70</t>
  </si>
  <si>
    <t>3.842,71</t>
  </si>
  <si>
    <t>4.509,72</t>
  </si>
  <si>
    <t>4.883,54</t>
  </si>
  <si>
    <t>5.257,36</t>
  </si>
  <si>
    <t>577,90</t>
  </si>
  <si>
    <t>1.240,27</t>
  </si>
  <si>
    <t>2.387,99</t>
  </si>
  <si>
    <t>1.265,21</t>
  </si>
  <si>
    <t>3.853,73</t>
  </si>
  <si>
    <t>818,94</t>
  </si>
  <si>
    <t>1.412,60</t>
  </si>
  <si>
    <t>3.596,96</t>
  </si>
  <si>
    <t>1.548,53</t>
  </si>
  <si>
    <t>1.979,57</t>
  </si>
  <si>
    <t>895,61</t>
  </si>
  <si>
    <t>4.549,06</t>
  </si>
  <si>
    <t>2.517,97</t>
  </si>
  <si>
    <t>1.067,94</t>
  </si>
  <si>
    <t>1.584,99</t>
  </si>
  <si>
    <t>3.056,22</t>
  </si>
  <si>
    <t>3.596,75</t>
  </si>
  <si>
    <t>373,70</t>
  </si>
  <si>
    <t>521,36</t>
  </si>
  <si>
    <t>5.227,64</t>
  </si>
  <si>
    <t>847,84</t>
  </si>
  <si>
    <t>1.205,22</t>
  </si>
  <si>
    <t>4.155,30</t>
  </si>
  <si>
    <t>731,51</t>
  </si>
  <si>
    <t>1.757,32</t>
  </si>
  <si>
    <t>325,96</t>
  </si>
  <si>
    <t>4.696,48</t>
  </si>
  <si>
    <t>1.591,09</t>
  </si>
  <si>
    <t>1.947,50</t>
  </si>
  <si>
    <t>887,47</t>
  </si>
  <si>
    <t>5.914,63</t>
  </si>
  <si>
    <t>1.054,68</t>
  </si>
  <si>
    <t>5.235,21</t>
  </si>
  <si>
    <t>7.539,00</t>
  </si>
  <si>
    <t>487,34</t>
  </si>
  <si>
    <t>1.906,43</t>
  </si>
  <si>
    <t>3.149,00</t>
  </si>
  <si>
    <t>1.929,65</t>
  </si>
  <si>
    <t>1.987,00</t>
  </si>
  <si>
    <t>1.076,33</t>
  </si>
  <si>
    <t>6.570,20</t>
  </si>
  <si>
    <t>2.119,81</t>
  </si>
  <si>
    <t>2.116,73</t>
  </si>
  <si>
    <t>8.541,25</t>
  </si>
  <si>
    <t>2.292,14</t>
  </si>
  <si>
    <t>9.543,67</t>
  </si>
  <si>
    <t>4.680,00</t>
  </si>
  <si>
    <t>2.467,53</t>
  </si>
  <si>
    <t>8.727,25</t>
  </si>
  <si>
    <t>2.295,21</t>
  </si>
  <si>
    <t>9.883,65</t>
  </si>
  <si>
    <t>1.655,17</t>
  </si>
  <si>
    <t>11.038,29</t>
  </si>
  <si>
    <t>2.642,96</t>
  </si>
  <si>
    <t>11.227,95</t>
  </si>
  <si>
    <t>5.504,07</t>
  </si>
  <si>
    <t>12.536,35</t>
  </si>
  <si>
    <t>2.818,38</t>
  </si>
  <si>
    <t>14.032,75</t>
  </si>
  <si>
    <t>1.772,06</t>
  </si>
  <si>
    <t>240,59</t>
  </si>
  <si>
    <t>702,02</t>
  </si>
  <si>
    <t>6.367,42</t>
  </si>
  <si>
    <t>1.944,42</t>
  </si>
  <si>
    <t>7.196,42</t>
  </si>
  <si>
    <t>8.025,47</t>
  </si>
  <si>
    <t>6.536,40</t>
  </si>
  <si>
    <t>2.963,64</t>
  </si>
  <si>
    <t>1.270,53</t>
  </si>
  <si>
    <t>950,86</t>
  </si>
  <si>
    <t>407,79</t>
  </si>
  <si>
    <t>344,83</t>
  </si>
  <si>
    <t>435,41</t>
  </si>
  <si>
    <t>2.251,53</t>
  </si>
  <si>
    <t>1.391,72</t>
  </si>
  <si>
    <t>2.232,86</t>
  </si>
  <si>
    <t>2.204,04</t>
  </si>
  <si>
    <t>1.374,62</t>
  </si>
  <si>
    <t>28,54</t>
  </si>
  <si>
    <t>35,21</t>
  </si>
  <si>
    <t>38,12</t>
  </si>
  <si>
    <t>42,37</t>
  </si>
  <si>
    <t>61,57</t>
  </si>
  <si>
    <t>75,18</t>
  </si>
  <si>
    <t>81,15</t>
  </si>
  <si>
    <t>35,93</t>
  </si>
  <si>
    <t>50,57</t>
  </si>
  <si>
    <t>55,47</t>
  </si>
  <si>
    <t>68,55</t>
  </si>
  <si>
    <t>49,21</t>
  </si>
  <si>
    <t>58,41</t>
  </si>
  <si>
    <t>138,08</t>
  </si>
  <si>
    <t>6,78</t>
  </si>
  <si>
    <t>19,49</t>
  </si>
  <si>
    <t>16,39</t>
  </si>
  <si>
    <t>48,54</t>
  </si>
  <si>
    <t>30,34</t>
  </si>
  <si>
    <t>41,33</t>
  </si>
  <si>
    <t>59,55</t>
  </si>
  <si>
    <t>87,05</t>
  </si>
  <si>
    <t>72,43</t>
  </si>
  <si>
    <t>58,74</t>
  </si>
  <si>
    <t>10,86</t>
  </si>
  <si>
    <t>709,25</t>
  </si>
  <si>
    <t>710,49</t>
  </si>
  <si>
    <t>732,63</t>
  </si>
  <si>
    <t>858,08</t>
  </si>
  <si>
    <t>907,60</t>
  </si>
  <si>
    <t>601,08</t>
  </si>
  <si>
    <t>610,97</t>
  </si>
  <si>
    <t>615,91</t>
  </si>
  <si>
    <t>899,88</t>
  </si>
  <si>
    <t>927,87</t>
  </si>
  <si>
    <t>183,06</t>
  </si>
  <si>
    <t>247,17</t>
  </si>
  <si>
    <t>266,34</t>
  </si>
  <si>
    <t>271,33</t>
  </si>
  <si>
    <t>291,00</t>
  </si>
  <si>
    <t>359,06</t>
  </si>
  <si>
    <t>515,27</t>
  </si>
  <si>
    <t>574,31</t>
  </si>
  <si>
    <t>678,40</t>
  </si>
  <si>
    <t>684,55</t>
  </si>
  <si>
    <t>720,71</t>
  </si>
  <si>
    <t>789,92</t>
  </si>
  <si>
    <t>944,98</t>
  </si>
  <si>
    <t>1.005,17</t>
  </si>
  <si>
    <t>568,99</t>
  </si>
  <si>
    <t>575,14</t>
  </si>
  <si>
    <t>595,97</t>
  </si>
  <si>
    <t>665,18</t>
  </si>
  <si>
    <t>820,24</t>
  </si>
  <si>
    <t>880,43</t>
  </si>
  <si>
    <t>281,47</t>
  </si>
  <si>
    <t>330,31</t>
  </si>
  <si>
    <t>367,64</t>
  </si>
  <si>
    <t>578,67</t>
  </si>
  <si>
    <t>585,28</t>
  </si>
  <si>
    <t>635,28</t>
  </si>
  <si>
    <t>673,76</t>
  </si>
  <si>
    <t>145,34</t>
  </si>
  <si>
    <t>209,45</t>
  </si>
  <si>
    <t>284,40</t>
  </si>
  <si>
    <t>304,89</t>
  </si>
  <si>
    <t>335,89</t>
  </si>
  <si>
    <t>614,89</t>
  </si>
  <si>
    <t>857,52</t>
  </si>
  <si>
    <t>75,82</t>
  </si>
  <si>
    <t>75,75</t>
  </si>
  <si>
    <t>64,40</t>
  </si>
  <si>
    <t>598,19</t>
  </si>
  <si>
    <t>592,80</t>
  </si>
  <si>
    <t>624,87</t>
  </si>
  <si>
    <t>693,90</t>
  </si>
  <si>
    <t>849,14</t>
  </si>
  <si>
    <t>909,15</t>
  </si>
  <si>
    <t>522,44</t>
  </si>
  <si>
    <t>528,40</t>
  </si>
  <si>
    <t>549,05</t>
  </si>
  <si>
    <t>618,08</t>
  </si>
  <si>
    <t>773,32</t>
  </si>
  <si>
    <t>833,33</t>
  </si>
  <si>
    <t>532,12</t>
  </si>
  <si>
    <t>538,54</t>
  </si>
  <si>
    <t>588,36</t>
  </si>
  <si>
    <t>626,66</t>
  </si>
  <si>
    <t>587,05</t>
  </si>
  <si>
    <t>540,50</t>
  </si>
  <si>
    <t>608,70</t>
  </si>
  <si>
    <t>561,96</t>
  </si>
  <si>
    <t>640,86</t>
  </si>
  <si>
    <t>593,94</t>
  </si>
  <si>
    <t>919,86</t>
  </si>
  <si>
    <t>872,94</t>
  </si>
  <si>
    <t>1.162,49</t>
  </si>
  <si>
    <t>1.115,57</t>
  </si>
  <si>
    <t>809,73</t>
  </si>
  <si>
    <t>123,00</t>
  </si>
  <si>
    <t>688,08</t>
  </si>
  <si>
    <t>607,87</t>
  </si>
  <si>
    <t>694,69</t>
  </si>
  <si>
    <t>718,11</t>
  </si>
  <si>
    <t>626,36</t>
  </si>
  <si>
    <t>760,02</t>
  </si>
  <si>
    <t>664,18</t>
  </si>
  <si>
    <t>798,50</t>
  </si>
  <si>
    <t>702,48</t>
  </si>
  <si>
    <t>696,46</t>
  </si>
  <si>
    <t>616,25</t>
  </si>
  <si>
    <t>765,60</t>
  </si>
  <si>
    <t>669,76</t>
  </si>
  <si>
    <t>1.044,60</t>
  </si>
  <si>
    <t>948,76</t>
  </si>
  <si>
    <t>1.287,23</t>
  </si>
  <si>
    <t>1.191,39</t>
  </si>
  <si>
    <t>41,71</t>
  </si>
  <si>
    <t>46,35</t>
  </si>
  <si>
    <t>66,45</t>
  </si>
  <si>
    <t>630,35</t>
  </si>
  <si>
    <t>602,94</t>
  </si>
  <si>
    <t>739,54</t>
  </si>
  <si>
    <t>582,55</t>
  </si>
  <si>
    <t>961,48</t>
  </si>
  <si>
    <t>1.147,47</t>
  </si>
  <si>
    <t>685,41</t>
  </si>
  <si>
    <t>923,08</t>
  </si>
  <si>
    <t>1.148,65</t>
  </si>
  <si>
    <t>737,04</t>
  </si>
  <si>
    <t>542,76</t>
  </si>
  <si>
    <t>623,63</t>
  </si>
  <si>
    <t>608,21</t>
  </si>
  <si>
    <t>61,87</t>
  </si>
  <si>
    <t>57,19</t>
  </si>
  <si>
    <t>546,97</t>
  </si>
  <si>
    <t>428,24</t>
  </si>
  <si>
    <t>969,38</t>
  </si>
  <si>
    <t>100,37</t>
  </si>
  <si>
    <t>66,41</t>
  </si>
  <si>
    <t>510,40</t>
  </si>
  <si>
    <t>437,86</t>
  </si>
  <si>
    <t>1.194,46</t>
  </si>
  <si>
    <t>669,80</t>
  </si>
  <si>
    <t>507,38</t>
  </si>
  <si>
    <t>717,18</t>
  </si>
  <si>
    <t>676,72</t>
  </si>
  <si>
    <t>384,86</t>
  </si>
  <si>
    <t>676,74</t>
  </si>
  <si>
    <t>177,12</t>
  </si>
  <si>
    <t>66,57</t>
  </si>
  <si>
    <t>72,76</t>
  </si>
  <si>
    <t>178,36</t>
  </si>
  <si>
    <t>86,84</t>
  </si>
  <si>
    <t>171,47</t>
  </si>
  <si>
    <t>218,61</t>
  </si>
  <si>
    <t>189,16</t>
  </si>
  <si>
    <t>227,70</t>
  </si>
  <si>
    <t>218,88</t>
  </si>
  <si>
    <t>301,37</t>
  </si>
  <si>
    <t>306,01</t>
  </si>
  <si>
    <t>365,56</t>
  </si>
  <si>
    <t>205,57</t>
  </si>
  <si>
    <t>240,91</t>
  </si>
  <si>
    <t>288,05</t>
  </si>
  <si>
    <t>245,84</t>
  </si>
  <si>
    <t>284,38</t>
  </si>
  <si>
    <t>262,77</t>
  </si>
  <si>
    <t>345,26</t>
  </si>
  <si>
    <t>338,53</t>
  </si>
  <si>
    <t>393,87</t>
  </si>
  <si>
    <t>217,35</t>
  </si>
  <si>
    <t>434,37</t>
  </si>
  <si>
    <t>427,74</t>
  </si>
  <si>
    <t>802,63</t>
  </si>
  <si>
    <t>1.643,37</t>
  </si>
  <si>
    <t>1.891,61</t>
  </si>
  <si>
    <t>294,63</t>
  </si>
  <si>
    <t>343,74</t>
  </si>
  <si>
    <t>410,23</t>
  </si>
  <si>
    <t>837,22</t>
  </si>
  <si>
    <t>1.682,45</t>
  </si>
  <si>
    <t>1.499,11</t>
  </si>
  <si>
    <t>3.005,99</t>
  </si>
  <si>
    <t>805,26</t>
  </si>
  <si>
    <t>528,96</t>
  </si>
  <si>
    <t>761,12</t>
  </si>
  <si>
    <t>574,41</t>
  </si>
  <si>
    <t>855,03</t>
  </si>
  <si>
    <t>551,85</t>
  </si>
  <si>
    <t>1.000,49</t>
  </si>
  <si>
    <t>961,81</t>
  </si>
  <si>
    <t>919,11</t>
  </si>
  <si>
    <t>843,45</t>
  </si>
  <si>
    <t>806,31</t>
  </si>
  <si>
    <t>794,44</t>
  </si>
  <si>
    <t>788,75</t>
  </si>
  <si>
    <t>737,10</t>
  </si>
  <si>
    <t>1.057,69</t>
  </si>
  <si>
    <t>1.018,19</t>
  </si>
  <si>
    <t>974,59</t>
  </si>
  <si>
    <t>897,32</t>
  </si>
  <si>
    <t>859,71</t>
  </si>
  <si>
    <t>847,23</t>
  </si>
  <si>
    <t>841,07</t>
  </si>
  <si>
    <t>788,24</t>
  </si>
  <si>
    <t>661,45</t>
  </si>
  <si>
    <t>41,62</t>
  </si>
  <si>
    <t>76,43</t>
  </si>
  <si>
    <t>121,45</t>
  </si>
  <si>
    <t>233,77</t>
  </si>
  <si>
    <t>394,56</t>
  </si>
  <si>
    <t>557,35</t>
  </si>
  <si>
    <t>638,11</t>
  </si>
  <si>
    <t>102,68</t>
  </si>
  <si>
    <t>202,95</t>
  </si>
  <si>
    <t>67,93</t>
  </si>
  <si>
    <t>231,34</t>
  </si>
  <si>
    <t>281,36</t>
  </si>
  <si>
    <t>477,86</t>
  </si>
  <si>
    <t>663,45</t>
  </si>
  <si>
    <t>332,55</t>
  </si>
  <si>
    <t>459,99</t>
  </si>
  <si>
    <t>558,31</t>
  </si>
  <si>
    <t>52,83</t>
  </si>
  <si>
    <t>69,79</t>
  </si>
  <si>
    <t>95,25</t>
  </si>
  <si>
    <t>133,77</t>
  </si>
  <si>
    <t>92,50</t>
  </si>
  <si>
    <t>121,95</t>
  </si>
  <si>
    <t>22,48</t>
  </si>
  <si>
    <t>466,52</t>
  </si>
  <si>
    <t>449,88</t>
  </si>
  <si>
    <t>166,63</t>
  </si>
  <si>
    <t>117,54</t>
  </si>
  <si>
    <t>155,24</t>
  </si>
  <si>
    <t>113,52</t>
  </si>
  <si>
    <t>40,71</t>
  </si>
  <si>
    <t>26,11</t>
  </si>
  <si>
    <t>22,92</t>
  </si>
  <si>
    <t>573,56</t>
  </si>
  <si>
    <t>538,99</t>
  </si>
  <si>
    <t>521,23</t>
  </si>
  <si>
    <t>216,21</t>
  </si>
  <si>
    <t>241,27</t>
  </si>
  <si>
    <t>319,27</t>
  </si>
  <si>
    <t>108,07</t>
  </si>
  <si>
    <t>107,10</t>
  </si>
  <si>
    <t>113,27</t>
  </si>
  <si>
    <t>15,12</t>
  </si>
  <si>
    <t>14,03</t>
  </si>
  <si>
    <t>120,06</t>
  </si>
  <si>
    <t>134,15</t>
  </si>
  <si>
    <t>96,16</t>
  </si>
  <si>
    <t>34,86</t>
  </si>
  <si>
    <t>45,93</t>
  </si>
  <si>
    <t>111,12</t>
  </si>
  <si>
    <t>89,62</t>
  </si>
  <si>
    <t>47,98</t>
  </si>
  <si>
    <t>174,86</t>
  </si>
  <si>
    <t>113,25</t>
  </si>
  <si>
    <t>72,49</t>
  </si>
  <si>
    <t>97,73</t>
  </si>
  <si>
    <t>112,39</t>
  </si>
  <si>
    <t>61,05</t>
  </si>
  <si>
    <t>72,30</t>
  </si>
  <si>
    <t>49,76</t>
  </si>
  <si>
    <t>59,53</t>
  </si>
  <si>
    <t>53,08</t>
  </si>
  <si>
    <t>37,47</t>
  </si>
  <si>
    <t>36,07</t>
  </si>
  <si>
    <t>172,79</t>
  </si>
  <si>
    <t>100,58</t>
  </si>
  <si>
    <t>196,01</t>
  </si>
  <si>
    <t>242,80</t>
  </si>
  <si>
    <t>131,54</t>
  </si>
  <si>
    <t>115,67</t>
  </si>
  <si>
    <t>169,34</t>
  </si>
  <si>
    <t>221,81</t>
  </si>
  <si>
    <t>108,72</t>
  </si>
  <si>
    <t>93,91</t>
  </si>
  <si>
    <t>208,64</t>
  </si>
  <si>
    <t>76,09</t>
  </si>
  <si>
    <t>135,80</t>
  </si>
  <si>
    <t>200,44</t>
  </si>
  <si>
    <t>83,68</t>
  </si>
  <si>
    <t>72,36</t>
  </si>
  <si>
    <t>104,45</t>
  </si>
  <si>
    <t>193,60</t>
  </si>
  <si>
    <t>65,66</t>
  </si>
  <si>
    <t>65,53</t>
  </si>
  <si>
    <t>94,86</t>
  </si>
  <si>
    <t>189,35</t>
  </si>
  <si>
    <t>59,73</t>
  </si>
  <si>
    <t>61,75</t>
  </si>
  <si>
    <t>87,13</t>
  </si>
  <si>
    <t>185,68</t>
  </si>
  <si>
    <t>58,55</t>
  </si>
  <si>
    <t>178,45</t>
  </si>
  <si>
    <t>52,12</t>
  </si>
  <si>
    <t>181,06</t>
  </si>
  <si>
    <t>135,19</t>
  </si>
  <si>
    <t>72,15</t>
  </si>
  <si>
    <t>69,71</t>
  </si>
  <si>
    <t>37,71</t>
  </si>
  <si>
    <t>68,06</t>
  </si>
  <si>
    <t>36,28</t>
  </si>
  <si>
    <t>67,11</t>
  </si>
  <si>
    <t>35,48</t>
  </si>
  <si>
    <t>74,52</t>
  </si>
  <si>
    <t>39,03</t>
  </si>
  <si>
    <t>60,77</t>
  </si>
  <si>
    <t>55,01</t>
  </si>
  <si>
    <t>22,87</t>
  </si>
  <si>
    <t>50,75</t>
  </si>
  <si>
    <t>18,48</t>
  </si>
  <si>
    <t>48,76</t>
  </si>
  <si>
    <t>17,80</t>
  </si>
  <si>
    <t>47,21</t>
  </si>
  <si>
    <t>172,75</t>
  </si>
  <si>
    <t>138,44</t>
  </si>
  <si>
    <t>214,13</t>
  </si>
  <si>
    <t>109,51</t>
  </si>
  <si>
    <t>78,41</t>
  </si>
  <si>
    <t>136,44</t>
  </si>
  <si>
    <t>68,62</t>
  </si>
  <si>
    <t>55,52</t>
  </si>
  <si>
    <t>95,98</t>
  </si>
  <si>
    <t>47,36</t>
  </si>
  <si>
    <t>195,13</t>
  </si>
  <si>
    <t>88,50</t>
  </si>
  <si>
    <t>89,46</t>
  </si>
  <si>
    <t>134,43</t>
  </si>
  <si>
    <t>64,36</t>
  </si>
  <si>
    <t>143,15</t>
  </si>
  <si>
    <t>127,67</t>
  </si>
  <si>
    <t>115,03</t>
  </si>
  <si>
    <t>109,64</t>
  </si>
  <si>
    <t>301,89</t>
  </si>
  <si>
    <t>256,22</t>
  </si>
  <si>
    <t>206,21</t>
  </si>
  <si>
    <t>188,24</t>
  </si>
  <si>
    <t>149,18</t>
  </si>
  <si>
    <t>131,64</t>
  </si>
  <si>
    <t>120,60</t>
  </si>
  <si>
    <t>121,52</t>
  </si>
  <si>
    <t>122,88</t>
  </si>
  <si>
    <t>117,70</t>
  </si>
  <si>
    <t>122,77</t>
  </si>
  <si>
    <t>107,41</t>
  </si>
  <si>
    <t>142,21</t>
  </si>
  <si>
    <t>140,28</t>
  </si>
  <si>
    <t>126,27</t>
  </si>
  <si>
    <t>125,47</t>
  </si>
  <si>
    <t>121,33</t>
  </si>
  <si>
    <t>105,62</t>
  </si>
  <si>
    <t>151,40</t>
  </si>
  <si>
    <t>289,91</t>
  </si>
  <si>
    <t>247,73</t>
  </si>
  <si>
    <t>179,37</t>
  </si>
  <si>
    <t>143,70</t>
  </si>
  <si>
    <t>116,22</t>
  </si>
  <si>
    <t>295,62</t>
  </si>
  <si>
    <t>246,96</t>
  </si>
  <si>
    <t>208,43</t>
  </si>
  <si>
    <t>188,76</t>
  </si>
  <si>
    <t>148,54</t>
  </si>
  <si>
    <t>120,25</t>
  </si>
  <si>
    <t>308,72</t>
  </si>
  <si>
    <t>258,12</t>
  </si>
  <si>
    <t>195,86</t>
  </si>
  <si>
    <t>177,39</t>
  </si>
  <si>
    <t>141,37</t>
  </si>
  <si>
    <t>124,36</t>
  </si>
  <si>
    <t>114,90</t>
  </si>
  <si>
    <t>303,74</t>
  </si>
  <si>
    <t>252,96</t>
  </si>
  <si>
    <t>209,81</t>
  </si>
  <si>
    <t>188,35</t>
  </si>
  <si>
    <t>148,20</t>
  </si>
  <si>
    <t>130,67</t>
  </si>
  <si>
    <t>120,16</t>
  </si>
  <si>
    <t>309,04</t>
  </si>
  <si>
    <t>261,95</t>
  </si>
  <si>
    <t>171,18</t>
  </si>
  <si>
    <t>136,88</t>
  </si>
  <si>
    <t>120,03</t>
  </si>
  <si>
    <t>110,65</t>
  </si>
  <si>
    <t>287,39</t>
  </si>
  <si>
    <t>241,52</t>
  </si>
  <si>
    <t>194,80</t>
  </si>
  <si>
    <t>178,49</t>
  </si>
  <si>
    <t>139,38</t>
  </si>
  <si>
    <t>111,69</t>
  </si>
  <si>
    <t>281,94</t>
  </si>
  <si>
    <t>240,05</t>
  </si>
  <si>
    <t>175,37</t>
  </si>
  <si>
    <t>160,30</t>
  </si>
  <si>
    <t>127,38</t>
  </si>
  <si>
    <t>111,71</t>
  </si>
  <si>
    <t>110,39</t>
  </si>
  <si>
    <t>3.031,43</t>
  </si>
  <si>
    <t>3.904,44</t>
  </si>
  <si>
    <t>4.189,69</t>
  </si>
  <si>
    <t>4.277,94</t>
  </si>
  <si>
    <t>4.497,98</t>
  </si>
  <si>
    <t>4.482,30</t>
  </si>
  <si>
    <t>4.443,28</t>
  </si>
  <si>
    <t>4.035,37</t>
  </si>
  <si>
    <t>122,16</t>
  </si>
  <si>
    <t>117,86</t>
  </si>
  <si>
    <t>115,89</t>
  </si>
  <si>
    <t>101,03</t>
  </si>
  <si>
    <t>130,38</t>
  </si>
  <si>
    <t>17,03</t>
  </si>
  <si>
    <t>11,77</t>
  </si>
  <si>
    <t>13,30</t>
  </si>
  <si>
    <t>16,95</t>
  </si>
  <si>
    <t>16,83</t>
  </si>
  <si>
    <t>18,54</t>
  </si>
  <si>
    <t>14,32</t>
  </si>
  <si>
    <t>12,29</t>
  </si>
  <si>
    <t>16,23</t>
  </si>
  <si>
    <t>16,73</t>
  </si>
  <si>
    <t>17,77</t>
  </si>
  <si>
    <t>19,47</t>
  </si>
  <si>
    <t>15,66</t>
  </si>
  <si>
    <t>668,41</t>
  </si>
  <si>
    <t>575,48</t>
  </si>
  <si>
    <t>644,64</t>
  </si>
  <si>
    <t>343,86</t>
  </si>
  <si>
    <t>369,89</t>
  </si>
  <si>
    <t>414,13</t>
  </si>
  <si>
    <t>478,54</t>
  </si>
  <si>
    <t>347,61</t>
  </si>
  <si>
    <t>375,00</t>
  </si>
  <si>
    <t>420,27</t>
  </si>
  <si>
    <t>487,72</t>
  </si>
  <si>
    <t>574,46</t>
  </si>
  <si>
    <t>557,57</t>
  </si>
  <si>
    <t>604,74</t>
  </si>
  <si>
    <t>577,66</t>
  </si>
  <si>
    <t>559,69</t>
  </si>
  <si>
    <t>619,37</t>
  </si>
  <si>
    <t>579,60</t>
  </si>
  <si>
    <t>584,01</t>
  </si>
  <si>
    <t>564,98</t>
  </si>
  <si>
    <t>546,37</t>
  </si>
  <si>
    <t>617,67</t>
  </si>
  <si>
    <t>501,05</t>
  </si>
  <si>
    <t>536,79</t>
  </si>
  <si>
    <t>493,90</t>
  </si>
  <si>
    <t>533,83</t>
  </si>
  <si>
    <t>521,55</t>
  </si>
  <si>
    <t>518,96</t>
  </si>
  <si>
    <t>517,85</t>
  </si>
  <si>
    <t>516,00</t>
  </si>
  <si>
    <t>561,69</t>
  </si>
  <si>
    <t>543,10</t>
  </si>
  <si>
    <t>535,24</t>
  </si>
  <si>
    <t>522,11</t>
  </si>
  <si>
    <t>537,29</t>
  </si>
  <si>
    <t>524,55</t>
  </si>
  <si>
    <t>519,13</t>
  </si>
  <si>
    <t>510,15</t>
  </si>
  <si>
    <t>515,37</t>
  </si>
  <si>
    <t>491,55</t>
  </si>
  <si>
    <t>486,74</t>
  </si>
  <si>
    <t>663,58</t>
  </si>
  <si>
    <t>849,53</t>
  </si>
  <si>
    <t>144,20</t>
  </si>
  <si>
    <t>23,86</t>
  </si>
  <si>
    <t>296,02</t>
  </si>
  <si>
    <t>333,13</t>
  </si>
  <si>
    <t>366,82</t>
  </si>
  <si>
    <t>385,25</t>
  </si>
  <si>
    <t>400,15</t>
  </si>
  <si>
    <t>461,41</t>
  </si>
  <si>
    <t>294,71</t>
  </si>
  <si>
    <t>329,74</t>
  </si>
  <si>
    <t>359,67</t>
  </si>
  <si>
    <t>382,05</t>
  </si>
  <si>
    <t>396,94</t>
  </si>
  <si>
    <t>457,30</t>
  </si>
  <si>
    <t>338,97</t>
  </si>
  <si>
    <t>372,35</t>
  </si>
  <si>
    <t>533,93</t>
  </si>
  <si>
    <t>590,63</t>
  </si>
  <si>
    <t>565,46</t>
  </si>
  <si>
    <t>570,58</t>
  </si>
  <si>
    <t>552,35</t>
  </si>
  <si>
    <t>572,08</t>
  </si>
  <si>
    <t>555,26</t>
  </si>
  <si>
    <t>575,28</t>
  </si>
  <si>
    <t>557,38</t>
  </si>
  <si>
    <t>616,91</t>
  </si>
  <si>
    <t>585,91</t>
  </si>
  <si>
    <t>562,64</t>
  </si>
  <si>
    <t>315,75</t>
  </si>
  <si>
    <t>352,70</t>
  </si>
  <si>
    <t>388,83</t>
  </si>
  <si>
    <t>409,37</t>
  </si>
  <si>
    <t>437,29</t>
  </si>
  <si>
    <t>488,65</t>
  </si>
  <si>
    <t>314,36</t>
  </si>
  <si>
    <t>349,37</t>
  </si>
  <si>
    <t>381,54</t>
  </si>
  <si>
    <t>408,28</t>
  </si>
  <si>
    <t>433,64</t>
  </si>
  <si>
    <t>488,83</t>
  </si>
  <si>
    <t>358,33</t>
  </si>
  <si>
    <t>391,42</t>
  </si>
  <si>
    <t>422,92</t>
  </si>
  <si>
    <t>146,59</t>
  </si>
  <si>
    <t>674,78</t>
  </si>
  <si>
    <t>555,27</t>
  </si>
  <si>
    <t>34,03</t>
  </si>
  <si>
    <t>44,18</t>
  </si>
  <si>
    <t>56,16</t>
  </si>
  <si>
    <t>69,56</t>
  </si>
  <si>
    <t>40,75</t>
  </si>
  <si>
    <t>41,54</t>
  </si>
  <si>
    <t>33,49</t>
  </si>
  <si>
    <t>39,64</t>
  </si>
  <si>
    <t>62,05</t>
  </si>
  <si>
    <t>45,75</t>
  </si>
  <si>
    <t>34,12</t>
  </si>
  <si>
    <t>2.165,01</t>
  </si>
  <si>
    <t>3.184,39</t>
  </si>
  <si>
    <t>2.381,99</t>
  </si>
  <si>
    <t>2.823,37</t>
  </si>
  <si>
    <t>2.298,56</t>
  </si>
  <si>
    <t>3.090,75</t>
  </si>
  <si>
    <t>2.748,99</t>
  </si>
  <si>
    <t>2.661,89</t>
  </si>
  <si>
    <t>2.255,35</t>
  </si>
  <si>
    <t>1.930,43</t>
  </si>
  <si>
    <t>1.356,73</t>
  </si>
  <si>
    <t>2.879,73</t>
  </si>
  <si>
    <t>3.359,47</t>
  </si>
  <si>
    <t>2.173,15</t>
  </si>
  <si>
    <t>1.749,83</t>
  </si>
  <si>
    <t>110,95</t>
  </si>
  <si>
    <t>114,68</t>
  </si>
  <si>
    <t>106,13</t>
  </si>
  <si>
    <t>132,34</t>
  </si>
  <si>
    <t>121,94</t>
  </si>
  <si>
    <t>151,08</t>
  </si>
  <si>
    <t>145,25</t>
  </si>
  <si>
    <t>142,20</t>
  </si>
  <si>
    <t>602,88</t>
  </si>
  <si>
    <t>609,28</t>
  </si>
  <si>
    <t>615,70</t>
  </si>
  <si>
    <t>622,11</t>
  </si>
  <si>
    <t>634,92</t>
  </si>
  <si>
    <t>39,89</t>
  </si>
  <si>
    <t>46,79</t>
  </si>
  <si>
    <t>55,08</t>
  </si>
  <si>
    <t>76,65</t>
  </si>
  <si>
    <t>102,51</t>
  </si>
  <si>
    <t>134,57</t>
  </si>
  <si>
    <t>12,06</t>
  </si>
  <si>
    <t>13,56</t>
  </si>
  <si>
    <t>14,28</t>
  </si>
  <si>
    <t>30,99</t>
  </si>
  <si>
    <t>38,77</t>
  </si>
  <si>
    <t>91,15</t>
  </si>
  <si>
    <t>173,07</t>
  </si>
  <si>
    <t>100,75</t>
  </si>
  <si>
    <t>34,57</t>
  </si>
  <si>
    <t>48,55</t>
  </si>
  <si>
    <t>47,60</t>
  </si>
  <si>
    <t>58,66</t>
  </si>
  <si>
    <t>40,17</t>
  </si>
  <si>
    <t>51,33</t>
  </si>
  <si>
    <t>6,15</t>
  </si>
  <si>
    <t>28,45</t>
  </si>
  <si>
    <t>21,71</t>
  </si>
  <si>
    <t>40,13</t>
  </si>
  <si>
    <t>42,59</t>
  </si>
  <si>
    <t>12,64</t>
  </si>
  <si>
    <t>13,35</t>
  </si>
  <si>
    <t>12,12</t>
  </si>
  <si>
    <t>33,63</t>
  </si>
  <si>
    <t>15,03</t>
  </si>
  <si>
    <t>19,30</t>
  </si>
  <si>
    <t>32,34</t>
  </si>
  <si>
    <t>55,61</t>
  </si>
  <si>
    <t>5,53</t>
  </si>
  <si>
    <t>7,72</t>
  </si>
  <si>
    <t>8,37</t>
  </si>
  <si>
    <t>10,07</t>
  </si>
  <si>
    <t>24,33</t>
  </si>
  <si>
    <t>28,06</t>
  </si>
  <si>
    <t>38,09</t>
  </si>
  <si>
    <t>55,24</t>
  </si>
  <si>
    <t>55,38</t>
  </si>
  <si>
    <t>100,80</t>
  </si>
  <si>
    <t>100,87</t>
  </si>
  <si>
    <t>129,51</t>
  </si>
  <si>
    <t>130,83</t>
  </si>
  <si>
    <t>161,33</t>
  </si>
  <si>
    <t>161,79</t>
  </si>
  <si>
    <t>196,14</t>
  </si>
  <si>
    <t>198,08</t>
  </si>
  <si>
    <t>260,32</t>
  </si>
  <si>
    <t>316,19</t>
  </si>
  <si>
    <t>325,18</t>
  </si>
  <si>
    <t>10,17</t>
  </si>
  <si>
    <t>13,07</t>
  </si>
  <si>
    <t>24,34</t>
  </si>
  <si>
    <t>29,09</t>
  </si>
  <si>
    <t>26,29</t>
  </si>
  <si>
    <t>34,38</t>
  </si>
  <si>
    <t>39,83</t>
  </si>
  <si>
    <t>29,08</t>
  </si>
  <si>
    <t>32,55</t>
  </si>
  <si>
    <t>43,88</t>
  </si>
  <si>
    <t>29,63</t>
  </si>
  <si>
    <t>178,38</t>
  </si>
  <si>
    <t>343,78</t>
  </si>
  <si>
    <t>675,94</t>
  </si>
  <si>
    <t>1.048,86</t>
  </si>
  <si>
    <t>228,24</t>
  </si>
  <si>
    <t>446,70</t>
  </si>
  <si>
    <t>597,33</t>
  </si>
  <si>
    <t>703,06</t>
  </si>
  <si>
    <t>154,60</t>
  </si>
  <si>
    <t>398,79</t>
  </si>
  <si>
    <t>462,45</t>
  </si>
  <si>
    <t>50,76</t>
  </si>
  <si>
    <t>51,57</t>
  </si>
  <si>
    <t>53,25</t>
  </si>
  <si>
    <t>57,57</t>
  </si>
  <si>
    <t>63,24</t>
  </si>
  <si>
    <t>64,44</t>
  </si>
  <si>
    <t>66,97</t>
  </si>
  <si>
    <t>69,95</t>
  </si>
  <si>
    <t>80,47</t>
  </si>
  <si>
    <t>2.795,70</t>
  </si>
  <si>
    <t>5.398,43</t>
  </si>
  <si>
    <t>7.197,90</t>
  </si>
  <si>
    <t>1.791,16</t>
  </si>
  <si>
    <t>378,71</t>
  </si>
  <si>
    <t>41,75</t>
  </si>
  <si>
    <t>512,68</t>
  </si>
  <si>
    <t>550,70</t>
  </si>
  <si>
    <t>633,55</t>
  </si>
  <si>
    <t>915,61</t>
  </si>
  <si>
    <t>1.304,39</t>
  </si>
  <si>
    <t>524,67</t>
  </si>
  <si>
    <t>63,39</t>
  </si>
  <si>
    <t>80,66</t>
  </si>
  <si>
    <t>132,04</t>
  </si>
  <si>
    <t>369,09</t>
  </si>
  <si>
    <t>561,62</t>
  </si>
  <si>
    <t>906,52</t>
  </si>
  <si>
    <t>1.219,14</t>
  </si>
  <si>
    <t>1.962,75</t>
  </si>
  <si>
    <t>4.116,56</t>
  </si>
  <si>
    <t>117,34</t>
  </si>
  <si>
    <t>302,24</t>
  </si>
  <si>
    <t>1.116,75</t>
  </si>
  <si>
    <t>82,28</t>
  </si>
  <si>
    <t>27,46</t>
  </si>
  <si>
    <t>28,89</t>
  </si>
  <si>
    <t>31,76</t>
  </si>
  <si>
    <t>48,08</t>
  </si>
  <si>
    <t>33,85</t>
  </si>
  <si>
    <t>46,65</t>
  </si>
  <si>
    <t>52,33</t>
  </si>
  <si>
    <t>48,97</t>
  </si>
  <si>
    <t>58,12</t>
  </si>
  <si>
    <t>53,26</t>
  </si>
  <si>
    <t>62,41</t>
  </si>
  <si>
    <t>44,68</t>
  </si>
  <si>
    <t>53,83</t>
  </si>
  <si>
    <t>32,98</t>
  </si>
  <si>
    <t>26,36</t>
  </si>
  <si>
    <t>21,67</t>
  </si>
  <si>
    <t>23,36</t>
  </si>
  <si>
    <t>30,02</t>
  </si>
  <si>
    <t>25,30</t>
  </si>
  <si>
    <t>28,68</t>
  </si>
  <si>
    <t>30,98</t>
  </si>
  <si>
    <t>44,04</t>
  </si>
  <si>
    <t>49,11</t>
  </si>
  <si>
    <t>54,79</t>
  </si>
  <si>
    <t>42,04</t>
  </si>
  <si>
    <t>47,72</t>
  </si>
  <si>
    <t>48,96</t>
  </si>
  <si>
    <t>58,11</t>
  </si>
  <si>
    <t>40,66</t>
  </si>
  <si>
    <t>42,91</t>
  </si>
  <si>
    <t>50,59</t>
  </si>
  <si>
    <t>41,53</t>
  </si>
  <si>
    <t>65,86</t>
  </si>
  <si>
    <t>93,00</t>
  </si>
  <si>
    <t>89,09</t>
  </si>
  <si>
    <t>121,85</t>
  </si>
  <si>
    <t>224,73</t>
  </si>
  <si>
    <t>72,77</t>
  </si>
  <si>
    <t>93,77</t>
  </si>
  <si>
    <t>108,00</t>
  </si>
  <si>
    <t>94,88</t>
  </si>
  <si>
    <t>77,71</t>
  </si>
  <si>
    <t>17,30</t>
  </si>
  <si>
    <t>21,62</t>
  </si>
  <si>
    <t>37,21</t>
  </si>
  <si>
    <t>46,73</t>
  </si>
  <si>
    <t>46,52</t>
  </si>
  <si>
    <t>178,19</t>
  </si>
  <si>
    <t>243,71</t>
  </si>
  <si>
    <t>34,92</t>
  </si>
  <si>
    <t>40,77</t>
  </si>
  <si>
    <t>1.002,46</t>
  </si>
  <si>
    <t>1.094,86</t>
  </si>
  <si>
    <t>1.144,47</t>
  </si>
  <si>
    <t>1.278,83</t>
  </si>
  <si>
    <t>992,42</t>
  </si>
  <si>
    <t>1.084,82</t>
  </si>
  <si>
    <t>1.134,43</t>
  </si>
  <si>
    <t>1.268,79</t>
  </si>
  <si>
    <t>1.223,74</t>
  </si>
  <si>
    <t>1.438,69</t>
  </si>
  <si>
    <t>1.631,87</t>
  </si>
  <si>
    <t>1.219,26</t>
  </si>
  <si>
    <t>1.359,12</t>
  </si>
  <si>
    <t>1.434,21</t>
  </si>
  <si>
    <t>1.627,39</t>
  </si>
  <si>
    <t>1.331,09</t>
  </si>
  <si>
    <t>1.517,57</t>
  </si>
  <si>
    <t>1.617,69</t>
  </si>
  <si>
    <t>1.868,65</t>
  </si>
  <si>
    <t>1.440,61</t>
  </si>
  <si>
    <t>1.627,09</t>
  </si>
  <si>
    <t>1.727,21</t>
  </si>
  <si>
    <t>1.978,17</t>
  </si>
  <si>
    <t>601,88</t>
  </si>
  <si>
    <t>712,76</t>
  </si>
  <si>
    <t>772,29</t>
  </si>
  <si>
    <t>909,71</t>
  </si>
  <si>
    <t>591,85</t>
  </si>
  <si>
    <t>702,73</t>
  </si>
  <si>
    <t>762,26</t>
  </si>
  <si>
    <t>899,68</t>
  </si>
  <si>
    <t>838,30</t>
  </si>
  <si>
    <t>1.004,62</t>
  </si>
  <si>
    <t>1.093,92</t>
  </si>
  <si>
    <t>1.300,04</t>
  </si>
  <si>
    <t>833,83</t>
  </si>
  <si>
    <t>1.000,15</t>
  </si>
  <si>
    <t>1.089,45</t>
  </si>
  <si>
    <t>1.295,57</t>
  </si>
  <si>
    <t>962,38</t>
  </si>
  <si>
    <t>1.184,14</t>
  </si>
  <si>
    <t>1.303,20</t>
  </si>
  <si>
    <t>1.578,03</t>
  </si>
  <si>
    <t>1.071,91</t>
  </si>
  <si>
    <t>1.293,67</t>
  </si>
  <si>
    <t>1.412,73</t>
  </si>
  <si>
    <t>1.687,56</t>
  </si>
  <si>
    <t>103,71</t>
  </si>
  <si>
    <t>101,53</t>
  </si>
  <si>
    <t>132,20</t>
  </si>
  <si>
    <t>48,30</t>
  </si>
  <si>
    <t>77,69</t>
  </si>
  <si>
    <t>113,46</t>
  </si>
  <si>
    <t>23,82</t>
  </si>
  <si>
    <t>75,05</t>
  </si>
  <si>
    <t>18,05</t>
  </si>
  <si>
    <t>53,90</t>
  </si>
  <si>
    <t>99,16</t>
  </si>
  <si>
    <t>129,07</t>
  </si>
  <si>
    <t>132,52</t>
  </si>
  <si>
    <t>206,71</t>
  </si>
  <si>
    <t>98,20</t>
  </si>
  <si>
    <t>115,87</t>
  </si>
  <si>
    <t>21,06</t>
  </si>
  <si>
    <t>73,35</t>
  </si>
  <si>
    <t>107,62</t>
  </si>
  <si>
    <t>60,42</t>
  </si>
  <si>
    <t>27,33</t>
  </si>
  <si>
    <t>42,69</t>
  </si>
  <si>
    <t>33,02</t>
  </si>
  <si>
    <t>38,05</t>
  </si>
  <si>
    <t>45,05</t>
  </si>
  <si>
    <t>388,56</t>
  </si>
  <si>
    <t>231,04</t>
  </si>
  <si>
    <t>383,30</t>
  </si>
  <si>
    <t>418,85</t>
  </si>
  <si>
    <t>494,58</t>
  </si>
  <si>
    <t>650,29</t>
  </si>
  <si>
    <t>747,14</t>
  </si>
  <si>
    <t>1.204,31</t>
  </si>
  <si>
    <t>77,05</t>
  </si>
  <si>
    <t>531,79</t>
  </si>
  <si>
    <t>293,24</t>
  </si>
  <si>
    <t>151,57</t>
  </si>
  <si>
    <t>333,03</t>
  </si>
  <si>
    <t>365,47</t>
  </si>
  <si>
    <t>397,11</t>
  </si>
  <si>
    <t>381,56</t>
  </si>
  <si>
    <t>438,52</t>
  </si>
  <si>
    <t>398,69</t>
  </si>
  <si>
    <t>432,98</t>
  </si>
  <si>
    <t>432,05</t>
  </si>
  <si>
    <t>486,72</t>
  </si>
  <si>
    <t>466,50</t>
  </si>
  <si>
    <t>509,00</t>
  </si>
  <si>
    <t>513,09</t>
  </si>
  <si>
    <t>555,02</t>
  </si>
  <si>
    <t>512,12</t>
  </si>
  <si>
    <t>546,88</t>
  </si>
  <si>
    <t>548,47</t>
  </si>
  <si>
    <t>607,46</t>
  </si>
  <si>
    <t>657,48</t>
  </si>
  <si>
    <t>737,13</t>
  </si>
  <si>
    <t>757,23</t>
  </si>
  <si>
    <t>822,91</t>
  </si>
  <si>
    <t>352,80</t>
  </si>
  <si>
    <t>419,01</t>
  </si>
  <si>
    <t>533,51</t>
  </si>
  <si>
    <t>676,32</t>
  </si>
  <si>
    <t>1.042,72</t>
  </si>
  <si>
    <t>444,59</t>
  </si>
  <si>
    <t>1.081,23</t>
  </si>
  <si>
    <t>456,71</t>
  </si>
  <si>
    <t>722,97</t>
  </si>
  <si>
    <t>1.101,76</t>
  </si>
  <si>
    <t>468,81</t>
  </si>
  <si>
    <t>588,31</t>
  </si>
  <si>
    <t>738,08</t>
  </si>
  <si>
    <t>1.121,77</t>
  </si>
  <si>
    <t>615,22</t>
  </si>
  <si>
    <t>768,01</t>
  </si>
  <si>
    <t>1.163,74</t>
  </si>
  <si>
    <t>797,76</t>
  </si>
  <si>
    <t>1.210,56</t>
  </si>
  <si>
    <t>480,03</t>
  </si>
  <si>
    <t>2.920,03</t>
  </si>
  <si>
    <t>3.358,22</t>
  </si>
  <si>
    <t>2.365,83</t>
  </si>
  <si>
    <t>2.523,35</t>
  </si>
  <si>
    <t>274,36</t>
  </si>
  <si>
    <t>285,97</t>
  </si>
  <si>
    <t>74,04</t>
  </si>
  <si>
    <t>85,48</t>
  </si>
  <si>
    <t>88,63</t>
  </si>
  <si>
    <t>6.503,68</t>
  </si>
  <si>
    <t>7.236,69</t>
  </si>
  <si>
    <t>9.279,84</t>
  </si>
  <si>
    <t>11.402,71</t>
  </si>
  <si>
    <t>14.299,36</t>
  </si>
  <si>
    <t>19.948,27</t>
  </si>
  <si>
    <t>23.227,91</t>
  </si>
  <si>
    <t>47,16</t>
  </si>
  <si>
    <t>157,50</t>
  </si>
  <si>
    <t>106,16</t>
  </si>
  <si>
    <t>127,68</t>
  </si>
  <si>
    <t>157,99</t>
  </si>
  <si>
    <t>148,25</t>
  </si>
  <si>
    <t>136,46</t>
  </si>
  <si>
    <t>150,49</t>
  </si>
  <si>
    <t>197,29</t>
  </si>
  <si>
    <t>168,81</t>
  </si>
  <si>
    <t>183,99</t>
  </si>
  <si>
    <t>210,95</t>
  </si>
  <si>
    <t>58,03</t>
  </si>
  <si>
    <t>75,40</t>
  </si>
  <si>
    <t>98,76</t>
  </si>
  <si>
    <t>56,10</t>
  </si>
  <si>
    <t>78,69</t>
  </si>
  <si>
    <t>49,88</t>
  </si>
  <si>
    <t>74,47</t>
  </si>
  <si>
    <t>188,92</t>
  </si>
  <si>
    <t>124,06</t>
  </si>
  <si>
    <t>1.192,77</t>
  </si>
  <si>
    <t>159,91</t>
  </si>
  <si>
    <t>473,79</t>
  </si>
  <si>
    <t>512,03</t>
  </si>
  <si>
    <t>155,13</t>
  </si>
  <si>
    <t>180,63</t>
  </si>
  <si>
    <t>212,49</t>
  </si>
  <si>
    <t>244,36</t>
  </si>
  <si>
    <t>1.173,91</t>
  </si>
  <si>
    <t>362,19</t>
  </si>
  <si>
    <t>293,61</t>
  </si>
  <si>
    <t>333,90</t>
  </si>
  <si>
    <t>2.434,29</t>
  </si>
  <si>
    <t>115,52</t>
  </si>
  <si>
    <t>29,06</t>
  </si>
  <si>
    <t>49,14</t>
  </si>
  <si>
    <t>78,08</t>
  </si>
  <si>
    <t>187,44</t>
  </si>
  <si>
    <t>27,11</t>
  </si>
  <si>
    <t>5,69</t>
  </si>
  <si>
    <t>25,08</t>
  </si>
  <si>
    <t>33,18</t>
  </si>
  <si>
    <t>453,25</t>
  </si>
  <si>
    <t>91,64</t>
  </si>
  <si>
    <t>272,39</t>
  </si>
  <si>
    <t>395,89</t>
  </si>
  <si>
    <t>420,92</t>
  </si>
  <si>
    <t>368,51</t>
  </si>
  <si>
    <t>5.165,65</t>
  </si>
  <si>
    <t>9.324,60</t>
  </si>
  <si>
    <t>396,28</t>
  </si>
  <si>
    <t>541,91</t>
  </si>
  <si>
    <t>858,76</t>
  </si>
  <si>
    <t>684,82</t>
  </si>
  <si>
    <t>6,11</t>
  </si>
  <si>
    <t>7,48</t>
  </si>
  <si>
    <t>52,98</t>
  </si>
  <si>
    <t>35,42</t>
  </si>
  <si>
    <t>56,76</t>
  </si>
  <si>
    <t>76,36</t>
  </si>
  <si>
    <t>29,35</t>
  </si>
  <si>
    <t>42,64</t>
  </si>
  <si>
    <t>52,03</t>
  </si>
  <si>
    <t>44,67</t>
  </si>
  <si>
    <t>38,03</t>
  </si>
  <si>
    <t>121,23</t>
  </si>
  <si>
    <t>191,62</t>
  </si>
  <si>
    <t>32,24</t>
  </si>
  <si>
    <t>28,49</t>
  </si>
  <si>
    <t>40,92</t>
  </si>
  <si>
    <t>81,83</t>
  </si>
  <si>
    <t>43,37</t>
  </si>
  <si>
    <t>72,65</t>
  </si>
  <si>
    <t>58,52</t>
  </si>
  <si>
    <t>61,51</t>
  </si>
  <si>
    <t>53,92</t>
  </si>
  <si>
    <t>68,31</t>
  </si>
  <si>
    <t>98,73</t>
  </si>
  <si>
    <t>132,93</t>
  </si>
  <si>
    <t>192,29</t>
  </si>
  <si>
    <t>270,24</t>
  </si>
  <si>
    <t>144,04</t>
  </si>
  <si>
    <t>162,10</t>
  </si>
  <si>
    <t>217,41</t>
  </si>
  <si>
    <t>268,31</t>
  </si>
  <si>
    <t>354,14</t>
  </si>
  <si>
    <t>434,36</t>
  </si>
  <si>
    <t>56,94</t>
  </si>
  <si>
    <t>71,55</t>
  </si>
  <si>
    <t>166,90</t>
  </si>
  <si>
    <t>41,01</t>
  </si>
  <si>
    <t>68,33</t>
  </si>
  <si>
    <t>87,09</t>
  </si>
  <si>
    <t>59,72</t>
  </si>
  <si>
    <t>158,39</t>
  </si>
  <si>
    <t>180,82</t>
  </si>
  <si>
    <t>101,11</t>
  </si>
  <si>
    <t>125,56</t>
  </si>
  <si>
    <t>193,89</t>
  </si>
  <si>
    <t>107,73</t>
  </si>
  <si>
    <t>172,55</t>
  </si>
  <si>
    <t>62,11</t>
  </si>
  <si>
    <t>83,10</t>
  </si>
  <si>
    <t>111,83</t>
  </si>
  <si>
    <t>179,63</t>
  </si>
  <si>
    <t>60,96</t>
  </si>
  <si>
    <t>70,41</t>
  </si>
  <si>
    <t>99,53</t>
  </si>
  <si>
    <t>122,85</t>
  </si>
  <si>
    <t>163,65</t>
  </si>
  <si>
    <t>64,57</t>
  </si>
  <si>
    <t>85,56</t>
  </si>
  <si>
    <t>93,53</t>
  </si>
  <si>
    <t>114,30</t>
  </si>
  <si>
    <t>182,09</t>
  </si>
  <si>
    <t>63,98</t>
  </si>
  <si>
    <t>73,46</t>
  </si>
  <si>
    <t>102,58</t>
  </si>
  <si>
    <t>125,97</t>
  </si>
  <si>
    <t>166,76</t>
  </si>
  <si>
    <t>28,79</t>
  </si>
  <si>
    <t>38,86</t>
  </si>
  <si>
    <t>44,46</t>
  </si>
  <si>
    <t>62,67</t>
  </si>
  <si>
    <t>78,49</t>
  </si>
  <si>
    <t>103,66</t>
  </si>
  <si>
    <t>197,78</t>
  </si>
  <si>
    <t>269,96</t>
  </si>
  <si>
    <t>372,22</t>
  </si>
  <si>
    <t>537,89</t>
  </si>
  <si>
    <t>20,00</t>
  </si>
  <si>
    <t>48,07</t>
  </si>
  <si>
    <t>62,52</t>
  </si>
  <si>
    <t>22,05</t>
  </si>
  <si>
    <t>40,79</t>
  </si>
  <si>
    <t>54,01</t>
  </si>
  <si>
    <t>81,11</t>
  </si>
  <si>
    <t>208,00</t>
  </si>
  <si>
    <t>26,25</t>
  </si>
  <si>
    <t>49,74</t>
  </si>
  <si>
    <t>114,98</t>
  </si>
  <si>
    <t>201,11</t>
  </si>
  <si>
    <t>60,29</t>
  </si>
  <si>
    <t>113,89</t>
  </si>
  <si>
    <t>168,23</t>
  </si>
  <si>
    <t>229,62</t>
  </si>
  <si>
    <t>50,85</t>
  </si>
  <si>
    <t>111,55</t>
  </si>
  <si>
    <t>182,32</t>
  </si>
  <si>
    <t>33,33</t>
  </si>
  <si>
    <t>48,56</t>
  </si>
  <si>
    <t>208,70</t>
  </si>
  <si>
    <t>8,12</t>
  </si>
  <si>
    <t>10,82</t>
  </si>
  <si>
    <t>73,61</t>
  </si>
  <si>
    <t>27,62</t>
  </si>
  <si>
    <t>60,49</t>
  </si>
  <si>
    <t>73,95</t>
  </si>
  <si>
    <t>98,92</t>
  </si>
  <si>
    <t>148,84</t>
  </si>
  <si>
    <t>178,98</t>
  </si>
  <si>
    <t>192,82</t>
  </si>
  <si>
    <t>102,16</t>
  </si>
  <si>
    <t>57,73</t>
  </si>
  <si>
    <t>92,27</t>
  </si>
  <si>
    <t>93,92</t>
  </si>
  <si>
    <t>129,82</t>
  </si>
  <si>
    <t>187,31</t>
  </si>
  <si>
    <t>227,50</t>
  </si>
  <si>
    <t>314,69</t>
  </si>
  <si>
    <t>407,96</t>
  </si>
  <si>
    <t>60,60</t>
  </si>
  <si>
    <t>96,94</t>
  </si>
  <si>
    <t>133,06</t>
  </si>
  <si>
    <t>67,23</t>
  </si>
  <si>
    <t>108,33</t>
  </si>
  <si>
    <t>148,60</t>
  </si>
  <si>
    <t>49,00</t>
  </si>
  <si>
    <t>421,89</t>
  </si>
  <si>
    <t>32,88</t>
  </si>
  <si>
    <t>24,87</t>
  </si>
  <si>
    <t>45,03</t>
  </si>
  <si>
    <t>15,70</t>
  </si>
  <si>
    <t>23,78</t>
  </si>
  <si>
    <t>232,91</t>
  </si>
  <si>
    <t>256,50</t>
  </si>
  <si>
    <t>139,82</t>
  </si>
  <si>
    <t>115,36</t>
  </si>
  <si>
    <t>192,65</t>
  </si>
  <si>
    <t>248,49</t>
  </si>
  <si>
    <t>223,49</t>
  </si>
  <si>
    <t>260,10</t>
  </si>
  <si>
    <t>126,18</t>
  </si>
  <si>
    <t>143,42</t>
  </si>
  <si>
    <t>118,96</t>
  </si>
  <si>
    <t>198,07</t>
  </si>
  <si>
    <t>255,70</t>
  </si>
  <si>
    <t>8,22</t>
  </si>
  <si>
    <t>5,09</t>
  </si>
  <si>
    <t>11,14</t>
  </si>
  <si>
    <t>7,23</t>
  </si>
  <si>
    <t>26,66</t>
  </si>
  <si>
    <t>4,69</t>
  </si>
  <si>
    <t>7,01</t>
  </si>
  <si>
    <t>10,18</t>
  </si>
  <si>
    <t>7,15</t>
  </si>
  <si>
    <t>22,04</t>
  </si>
  <si>
    <t>10,95</t>
  </si>
  <si>
    <t>3,71</t>
  </si>
  <si>
    <t>9,87</t>
  </si>
  <si>
    <t>36,34</t>
  </si>
  <si>
    <t>102,21</t>
  </si>
  <si>
    <t>76,76</t>
  </si>
  <si>
    <t>120,56</t>
  </si>
  <si>
    <t>26,88</t>
  </si>
  <si>
    <t>90,60</t>
  </si>
  <si>
    <t>89,08</t>
  </si>
  <si>
    <t>50,81</t>
  </si>
  <si>
    <t>14,73</t>
  </si>
  <si>
    <t>35,22</t>
  </si>
  <si>
    <t>22,78</t>
  </si>
  <si>
    <t>21,32</t>
  </si>
  <si>
    <t>26,30</t>
  </si>
  <si>
    <t>57,51</t>
  </si>
  <si>
    <t>43,18</t>
  </si>
  <si>
    <t>72,39</t>
  </si>
  <si>
    <t>31,96</t>
  </si>
  <si>
    <t>66,69</t>
  </si>
  <si>
    <t>7,25</t>
  </si>
  <si>
    <t>10,10</t>
  </si>
  <si>
    <t>22,61</t>
  </si>
  <si>
    <t>33,60</t>
  </si>
  <si>
    <t>38,06</t>
  </si>
  <si>
    <t>30,72</t>
  </si>
  <si>
    <t>49,56</t>
  </si>
  <si>
    <t>123,61</t>
  </si>
  <si>
    <t>102,54</t>
  </si>
  <si>
    <t>163,80</t>
  </si>
  <si>
    <t>35,76</t>
  </si>
  <si>
    <t>83,43</t>
  </si>
  <si>
    <t>18,60</t>
  </si>
  <si>
    <t>164,93</t>
  </si>
  <si>
    <t>249,66</t>
  </si>
  <si>
    <t>26,65</t>
  </si>
  <si>
    <t>41,15</t>
  </si>
  <si>
    <t>76,51</t>
  </si>
  <si>
    <t>117,15</t>
  </si>
  <si>
    <t>9,86</t>
  </si>
  <si>
    <t>22,89</t>
  </si>
  <si>
    <t>32,07</t>
  </si>
  <si>
    <t>37,67</t>
  </si>
  <si>
    <t>35,57</t>
  </si>
  <si>
    <t>56,73</t>
  </si>
  <si>
    <t>56,28</t>
  </si>
  <si>
    <t>66,83</t>
  </si>
  <si>
    <t>103,46</t>
  </si>
  <si>
    <t>21,63</t>
  </si>
  <si>
    <t>252,86</t>
  </si>
  <si>
    <t>52,47</t>
  </si>
  <si>
    <t>210,35</t>
  </si>
  <si>
    <t>41,47</t>
  </si>
  <si>
    <t>39,71</t>
  </si>
  <si>
    <t>215,07</t>
  </si>
  <si>
    <t>180,19</t>
  </si>
  <si>
    <t>55,56</t>
  </si>
  <si>
    <t>116,11</t>
  </si>
  <si>
    <t>24,01</t>
  </si>
  <si>
    <t>59,13</t>
  </si>
  <si>
    <t>25,71</t>
  </si>
  <si>
    <t>18,20</t>
  </si>
  <si>
    <t>5,94</t>
  </si>
  <si>
    <t>28,40</t>
  </si>
  <si>
    <t>39,91</t>
  </si>
  <si>
    <t>21,96</t>
  </si>
  <si>
    <t>34,44</t>
  </si>
  <si>
    <t>56,57</t>
  </si>
  <si>
    <t>21,55</t>
  </si>
  <si>
    <t>34,23</t>
  </si>
  <si>
    <t>54,94</t>
  </si>
  <si>
    <t>208,76</t>
  </si>
  <si>
    <t>21,89</t>
  </si>
  <si>
    <t>55,92</t>
  </si>
  <si>
    <t>79,05</t>
  </si>
  <si>
    <t>19,28</t>
  </si>
  <si>
    <t>9,80</t>
  </si>
  <si>
    <t>87,95</t>
  </si>
  <si>
    <t>89,42</t>
  </si>
  <si>
    <t>223,15</t>
  </si>
  <si>
    <t>228,54</t>
  </si>
  <si>
    <t>261,45</t>
  </si>
  <si>
    <t>268,71</t>
  </si>
  <si>
    <t>43,19</t>
  </si>
  <si>
    <t>14,61</t>
  </si>
  <si>
    <t>14,31</t>
  </si>
  <si>
    <t>17,90</t>
  </si>
  <si>
    <t>17,85</t>
  </si>
  <si>
    <t>30,38</t>
  </si>
  <si>
    <t>52,51</t>
  </si>
  <si>
    <t>208,04</t>
  </si>
  <si>
    <t>25,72</t>
  </si>
  <si>
    <t>212,03</t>
  </si>
  <si>
    <t>73,10</t>
  </si>
  <si>
    <t>254,12</t>
  </si>
  <si>
    <t>49,34</t>
  </si>
  <si>
    <t>32,74</t>
  </si>
  <si>
    <t>37,90</t>
  </si>
  <si>
    <t>343,70</t>
  </si>
  <si>
    <t>169,22</t>
  </si>
  <si>
    <t>184,19</t>
  </si>
  <si>
    <t>245,39</t>
  </si>
  <si>
    <t>210,84</t>
  </si>
  <si>
    <t>360,84</t>
  </si>
  <si>
    <t>69,87</t>
  </si>
  <si>
    <t>110,20</t>
  </si>
  <si>
    <t>254,35</t>
  </si>
  <si>
    <t>311,77</t>
  </si>
  <si>
    <t>82,11</t>
  </si>
  <si>
    <t>17,35</t>
  </si>
  <si>
    <t>116,75</t>
  </si>
  <si>
    <t>42,89</t>
  </si>
  <si>
    <t>90,62</t>
  </si>
  <si>
    <t>176,78</t>
  </si>
  <si>
    <t>16,06</t>
  </si>
  <si>
    <t>69,78</t>
  </si>
  <si>
    <t>341,84</t>
  </si>
  <si>
    <t>29,56</t>
  </si>
  <si>
    <t>61,72</t>
  </si>
  <si>
    <t>176,42</t>
  </si>
  <si>
    <t>21,17</t>
  </si>
  <si>
    <t>32,15</t>
  </si>
  <si>
    <t>64,84</t>
  </si>
  <si>
    <t>86,31</t>
  </si>
  <si>
    <t>159,98</t>
  </si>
  <si>
    <t>421,50</t>
  </si>
  <si>
    <t>18,01</t>
  </si>
  <si>
    <t>27,26</t>
  </si>
  <si>
    <t>34,77</t>
  </si>
  <si>
    <t>18,93</t>
  </si>
  <si>
    <t>26,18</t>
  </si>
  <si>
    <t>39,05</t>
  </si>
  <si>
    <t>42,66</t>
  </si>
  <si>
    <t>56,24</t>
  </si>
  <si>
    <t>79,20</t>
  </si>
  <si>
    <t>63,34</t>
  </si>
  <si>
    <t>96,58</t>
  </si>
  <si>
    <t>90,29</t>
  </si>
  <si>
    <t>128,51</t>
  </si>
  <si>
    <t>116,38</t>
  </si>
  <si>
    <t>82,55</t>
  </si>
  <si>
    <t>123,60</t>
  </si>
  <si>
    <t>154,07</t>
  </si>
  <si>
    <t>22,79</t>
  </si>
  <si>
    <t>32,72</t>
  </si>
  <si>
    <t>42,63</t>
  </si>
  <si>
    <t>81,39</t>
  </si>
  <si>
    <t>87,11</t>
  </si>
  <si>
    <t>34,47</t>
  </si>
  <si>
    <t>50,04</t>
  </si>
  <si>
    <t>47,93</t>
  </si>
  <si>
    <t>63,28</t>
  </si>
  <si>
    <t>61,84</t>
  </si>
  <si>
    <t>91,91</t>
  </si>
  <si>
    <t>131,79</t>
  </si>
  <si>
    <t>119,66</t>
  </si>
  <si>
    <t>44,51</t>
  </si>
  <si>
    <t>54,47</t>
  </si>
  <si>
    <t>82,45</t>
  </si>
  <si>
    <t>125,71</t>
  </si>
  <si>
    <t>158,43</t>
  </si>
  <si>
    <t>25,10</t>
  </si>
  <si>
    <t>25,31</t>
  </si>
  <si>
    <t>33,84</t>
  </si>
  <si>
    <t>33,82</t>
  </si>
  <si>
    <t>46,77</t>
  </si>
  <si>
    <t>69,15</t>
  </si>
  <si>
    <t>74,87</t>
  </si>
  <si>
    <t>24,08</t>
  </si>
  <si>
    <t>33,58</t>
  </si>
  <si>
    <t>50,13</t>
  </si>
  <si>
    <t>48,69</t>
  </si>
  <si>
    <t>76,16</t>
  </si>
  <si>
    <t>113,45</t>
  </si>
  <si>
    <t>101,32</t>
  </si>
  <si>
    <t>64,92</t>
  </si>
  <si>
    <t>104,73</t>
  </si>
  <si>
    <t>133,95</t>
  </si>
  <si>
    <t>27,25</t>
  </si>
  <si>
    <t>84,39</t>
  </si>
  <si>
    <t>128,01</t>
  </si>
  <si>
    <t>187,78</t>
  </si>
  <si>
    <t>51,82</t>
  </si>
  <si>
    <t>84,36</t>
  </si>
  <si>
    <t>189,97</t>
  </si>
  <si>
    <t>54,29</t>
  </si>
  <si>
    <t>75,57</t>
  </si>
  <si>
    <t>177,73</t>
  </si>
  <si>
    <t>36,12</t>
  </si>
  <si>
    <t>45,07</t>
  </si>
  <si>
    <t>87,79</t>
  </si>
  <si>
    <t>89,66</t>
  </si>
  <si>
    <t>91,85</t>
  </si>
  <si>
    <t>22,88</t>
  </si>
  <si>
    <t>26,20</t>
  </si>
  <si>
    <t>36,25</t>
  </si>
  <si>
    <t>55,91</t>
  </si>
  <si>
    <t>79,61</t>
  </si>
  <si>
    <t>505,55</t>
  </si>
  <si>
    <t>555,85</t>
  </si>
  <si>
    <t>28,61</t>
  </si>
  <si>
    <t>75,74</t>
  </si>
  <si>
    <t>29,68</t>
  </si>
  <si>
    <t>636,64</t>
  </si>
  <si>
    <t>46,29</t>
  </si>
  <si>
    <t>799,29</t>
  </si>
  <si>
    <t>1.107,94</t>
  </si>
  <si>
    <t>163,68</t>
  </si>
  <si>
    <t>1.462,04</t>
  </si>
  <si>
    <t>78,83</t>
  </si>
  <si>
    <t>29,65</t>
  </si>
  <si>
    <t>436,51</t>
  </si>
  <si>
    <t>506,87</t>
  </si>
  <si>
    <t>22,22</t>
  </si>
  <si>
    <t>557,17</t>
  </si>
  <si>
    <t>77,06</t>
  </si>
  <si>
    <t>81,44</t>
  </si>
  <si>
    <t>28,99</t>
  </si>
  <si>
    <t>436,64</t>
  </si>
  <si>
    <t>508,06</t>
  </si>
  <si>
    <t>19,94</t>
  </si>
  <si>
    <t>45,70</t>
  </si>
  <si>
    <t>79,22</t>
  </si>
  <si>
    <t>559,33</t>
  </si>
  <si>
    <t>56,74</t>
  </si>
  <si>
    <t>83,84</t>
  </si>
  <si>
    <t>27,70</t>
  </si>
  <si>
    <t>85,66</t>
  </si>
  <si>
    <t>125,21</t>
  </si>
  <si>
    <t>280,68</t>
  </si>
  <si>
    <t>33,37</t>
  </si>
  <si>
    <t>33,39</t>
  </si>
  <si>
    <t>51,49</t>
  </si>
  <si>
    <t>74,76</t>
  </si>
  <si>
    <t>69,04</t>
  </si>
  <si>
    <t>48,02</t>
  </si>
  <si>
    <t>49,46</t>
  </si>
  <si>
    <t>73,62</t>
  </si>
  <si>
    <t>79,91</t>
  </si>
  <si>
    <t>101,17</t>
  </si>
  <si>
    <t>113,30</t>
  </si>
  <si>
    <t>63,96</t>
  </si>
  <si>
    <t>133,68</t>
  </si>
  <si>
    <t>71,33</t>
  </si>
  <si>
    <t>183,38</t>
  </si>
  <si>
    <t>274,60</t>
  </si>
  <si>
    <t>387,72</t>
  </si>
  <si>
    <t>121,70</t>
  </si>
  <si>
    <t>352,89</t>
  </si>
  <si>
    <t>291,73</t>
  </si>
  <si>
    <t>345,68</t>
  </si>
  <si>
    <t>803,18</t>
  </si>
  <si>
    <t>179,13</t>
  </si>
  <si>
    <t>436,28</t>
  </si>
  <si>
    <t>668,72</t>
  </si>
  <si>
    <t>1.404,56</t>
  </si>
  <si>
    <t>29,84</t>
  </si>
  <si>
    <t>51,21</t>
  </si>
  <si>
    <t>70,04</t>
  </si>
  <si>
    <t>67,97</t>
  </si>
  <si>
    <t>99,36</t>
  </si>
  <si>
    <t>12,37</t>
  </si>
  <si>
    <t>105,86</t>
  </si>
  <si>
    <t>68,03</t>
  </si>
  <si>
    <t>134,95</t>
  </si>
  <si>
    <t>206,18</t>
  </si>
  <si>
    <t>20,70</t>
  </si>
  <si>
    <t>29,44</t>
  </si>
  <si>
    <t>51,65</t>
  </si>
  <si>
    <t>81,42</t>
  </si>
  <si>
    <t>137,11</t>
  </si>
  <si>
    <t>115,69</t>
  </si>
  <si>
    <t>205,05</t>
  </si>
  <si>
    <t>20,51</t>
  </si>
  <si>
    <t>37,68</t>
  </si>
  <si>
    <t>28,12</t>
  </si>
  <si>
    <t>190,84</t>
  </si>
  <si>
    <t>259,19</t>
  </si>
  <si>
    <t>358,30</t>
  </si>
  <si>
    <t>33,88</t>
  </si>
  <si>
    <t>53,47</t>
  </si>
  <si>
    <t>207,50</t>
  </si>
  <si>
    <t>252,68</t>
  </si>
  <si>
    <t>89,31</t>
  </si>
  <si>
    <t>221,23</t>
  </si>
  <si>
    <t>264,24</t>
  </si>
  <si>
    <t>68,20</t>
  </si>
  <si>
    <t>111,52</t>
  </si>
  <si>
    <t>250,95</t>
  </si>
  <si>
    <t>314,30</t>
  </si>
  <si>
    <t>37,88</t>
  </si>
  <si>
    <t>236,65</t>
  </si>
  <si>
    <t>273,94</t>
  </si>
  <si>
    <t>384,26</t>
  </si>
  <si>
    <t>182,41</t>
  </si>
  <si>
    <t>26,57</t>
  </si>
  <si>
    <t>62,00</t>
  </si>
  <si>
    <t>41,79</t>
  </si>
  <si>
    <t>24,11</t>
  </si>
  <si>
    <t>48,64</t>
  </si>
  <si>
    <t>10,30</t>
  </si>
  <si>
    <t>37,94</t>
  </si>
  <si>
    <t>33,90</t>
  </si>
  <si>
    <t>83,28</t>
  </si>
  <si>
    <t>125,96</t>
  </si>
  <si>
    <t>188,62</t>
  </si>
  <si>
    <t>53,36</t>
  </si>
  <si>
    <t>84,87</t>
  </si>
  <si>
    <t>134,70</t>
  </si>
  <si>
    <t>26,38</t>
  </si>
  <si>
    <t>87,91</t>
  </si>
  <si>
    <t>132,75</t>
  </si>
  <si>
    <t>210,22</t>
  </si>
  <si>
    <t>34,55</t>
  </si>
  <si>
    <t>18,64</t>
  </si>
  <si>
    <t>25,19</t>
  </si>
  <si>
    <t>55,54</t>
  </si>
  <si>
    <t>84,34</t>
  </si>
  <si>
    <t>134,67</t>
  </si>
  <si>
    <t>86,55</t>
  </si>
  <si>
    <t>125,15</t>
  </si>
  <si>
    <t>188,59</t>
  </si>
  <si>
    <t>30,77</t>
  </si>
  <si>
    <t>92,23</t>
  </si>
  <si>
    <t>131,66</t>
  </si>
  <si>
    <t>210,16</t>
  </si>
  <si>
    <t>303,19</t>
  </si>
  <si>
    <t>153,91</t>
  </si>
  <si>
    <t>270,57</t>
  </si>
  <si>
    <t>309,63</t>
  </si>
  <si>
    <t>146,44</t>
  </si>
  <si>
    <t>241,12</t>
  </si>
  <si>
    <t>15,84</t>
  </si>
  <si>
    <t>18,87</t>
  </si>
  <si>
    <t>22,09</t>
  </si>
  <si>
    <t>37,38</t>
  </si>
  <si>
    <t>37,92</t>
  </si>
  <si>
    <t>24,54</t>
  </si>
  <si>
    <t>28,98</t>
  </si>
  <si>
    <t>21,81</t>
  </si>
  <si>
    <t>47,32</t>
  </si>
  <si>
    <t>40,58</t>
  </si>
  <si>
    <t>43,38</t>
  </si>
  <si>
    <t>19,68</t>
  </si>
  <si>
    <t>22,08</t>
  </si>
  <si>
    <t>29,03</t>
  </si>
  <si>
    <t>27,79</t>
  </si>
  <si>
    <t>54,06</t>
  </si>
  <si>
    <t>29,46</t>
  </si>
  <si>
    <t>32,82</t>
  </si>
  <si>
    <t>53,96</t>
  </si>
  <si>
    <t>67,74</t>
  </si>
  <si>
    <t>25,12</t>
  </si>
  <si>
    <t>27,41</t>
  </si>
  <si>
    <t>48,03</t>
  </si>
  <si>
    <t>65,04</t>
  </si>
  <si>
    <t>76,61</t>
  </si>
  <si>
    <t>36,20</t>
  </si>
  <si>
    <t>58,45</t>
  </si>
  <si>
    <t>88,77</t>
  </si>
  <si>
    <t>91,68</t>
  </si>
  <si>
    <t>112,20</t>
  </si>
  <si>
    <t>206,38</t>
  </si>
  <si>
    <t>221,28</t>
  </si>
  <si>
    <t>224,06</t>
  </si>
  <si>
    <t>271,62</t>
  </si>
  <si>
    <t>34,71</t>
  </si>
  <si>
    <t>35,02</t>
  </si>
  <si>
    <t>38,81</t>
  </si>
  <si>
    <t>86,99</t>
  </si>
  <si>
    <t>99,86</t>
  </si>
  <si>
    <t>103,29</t>
  </si>
  <si>
    <t>118,08</t>
  </si>
  <si>
    <t>130,75</t>
  </si>
  <si>
    <t>157,39</t>
  </si>
  <si>
    <t>173,39</t>
  </si>
  <si>
    <t>92,70</t>
  </si>
  <si>
    <t>163,45</t>
  </si>
  <si>
    <t>173,79</t>
  </si>
  <si>
    <t>213,90</t>
  </si>
  <si>
    <t>129,16</t>
  </si>
  <si>
    <t>137,57</t>
  </si>
  <si>
    <t>224,17</t>
  </si>
  <si>
    <t>237,62</t>
  </si>
  <si>
    <t>517,63</t>
  </si>
  <si>
    <t>205,94</t>
  </si>
  <si>
    <t>359,22</t>
  </si>
  <si>
    <t>556,99</t>
  </si>
  <si>
    <t>45,38</t>
  </si>
  <si>
    <t>67,56</t>
  </si>
  <si>
    <t>125,03</t>
  </si>
  <si>
    <t>154,81</t>
  </si>
  <si>
    <t>166,94</t>
  </si>
  <si>
    <t>207,05</t>
  </si>
  <si>
    <t>58,29</t>
  </si>
  <si>
    <t>82,04</t>
  </si>
  <si>
    <t>113,55</t>
  </si>
  <si>
    <t>121,96</t>
  </si>
  <si>
    <t>211,22</t>
  </si>
  <si>
    <t>224,67</t>
  </si>
  <si>
    <t>507,31</t>
  </si>
  <si>
    <t>446,98</t>
  </si>
  <si>
    <t>62,20</t>
  </si>
  <si>
    <t>118,48</t>
  </si>
  <si>
    <t>185,10</t>
  </si>
  <si>
    <t>341,94</t>
  </si>
  <si>
    <t>543,26</t>
  </si>
  <si>
    <t>116,10</t>
  </si>
  <si>
    <t>145,88</t>
  </si>
  <si>
    <t>155,19</t>
  </si>
  <si>
    <t>195,30</t>
  </si>
  <si>
    <t>37,45</t>
  </si>
  <si>
    <t>53,84</t>
  </si>
  <si>
    <t>75,43</t>
  </si>
  <si>
    <t>104,22</t>
  </si>
  <si>
    <t>112,63</t>
  </si>
  <si>
    <t>197,74</t>
  </si>
  <si>
    <t>211,19</t>
  </si>
  <si>
    <t>489,73</t>
  </si>
  <si>
    <t>429,40</t>
  </si>
  <si>
    <t>172,66</t>
  </si>
  <si>
    <t>326,63</t>
  </si>
  <si>
    <t>519,82</t>
  </si>
  <si>
    <t>57,11</t>
  </si>
  <si>
    <t>85,10</t>
  </si>
  <si>
    <t>785,75</t>
  </si>
  <si>
    <t>615,45</t>
  </si>
  <si>
    <t>183,74</t>
  </si>
  <si>
    <t>327,39</t>
  </si>
  <si>
    <t>721,70</t>
  </si>
  <si>
    <t>157,44</t>
  </si>
  <si>
    <t>250,54</t>
  </si>
  <si>
    <t>499,63</t>
  </si>
  <si>
    <t>686,27</t>
  </si>
  <si>
    <t>824,96</t>
  </si>
  <si>
    <t>342,51</t>
  </si>
  <si>
    <t>485,77</t>
  </si>
  <si>
    <t>587,71</t>
  </si>
  <si>
    <t>150,22</t>
  </si>
  <si>
    <t>339,09</t>
  </si>
  <si>
    <t>581,21</t>
  </si>
  <si>
    <t>963,94</t>
  </si>
  <si>
    <t>216,80</t>
  </si>
  <si>
    <t>384,09</t>
  </si>
  <si>
    <t>154,08</t>
  </si>
  <si>
    <t>244,77</t>
  </si>
  <si>
    <t>486,67</t>
  </si>
  <si>
    <t>668,49</t>
  </si>
  <si>
    <t>801,97</t>
  </si>
  <si>
    <t>178,15</t>
  </si>
  <si>
    <t>334,34</t>
  </si>
  <si>
    <t>474,11</t>
  </si>
  <si>
    <t>25,27</t>
  </si>
  <si>
    <t>29,24</t>
  </si>
  <si>
    <t>66,98</t>
  </si>
  <si>
    <t>799,81</t>
  </si>
  <si>
    <t>492,00</t>
  </si>
  <si>
    <t>390,34</t>
  </si>
  <si>
    <t>220,04</t>
  </si>
  <si>
    <t>37,85</t>
  </si>
  <si>
    <t>480,94</t>
  </si>
  <si>
    <t>539,95</t>
  </si>
  <si>
    <t>550,38</t>
  </si>
  <si>
    <t>251,92</t>
  </si>
  <si>
    <t>268,19</t>
  </si>
  <si>
    <t>272,10</t>
  </si>
  <si>
    <t>140,68</t>
  </si>
  <si>
    <t>248,42</t>
  </si>
  <si>
    <t>334,86</t>
  </si>
  <si>
    <t>134,97</t>
  </si>
  <si>
    <t>231,91</t>
  </si>
  <si>
    <t>54,21</t>
  </si>
  <si>
    <t>279,93</t>
  </si>
  <si>
    <t>108,62</t>
  </si>
  <si>
    <t>102,76</t>
  </si>
  <si>
    <t>41,45</t>
  </si>
  <si>
    <t>91,67</t>
  </si>
  <si>
    <t>879,74</t>
  </si>
  <si>
    <t>836,72</t>
  </si>
  <si>
    <t>849,98</t>
  </si>
  <si>
    <t>537,14</t>
  </si>
  <si>
    <t>550,40</t>
  </si>
  <si>
    <t>427,25</t>
  </si>
  <si>
    <t>440,51</t>
  </si>
  <si>
    <t>265,18</t>
  </si>
  <si>
    <t>278,44</t>
  </si>
  <si>
    <t>256,95</t>
  </si>
  <si>
    <t>270,21</t>
  </si>
  <si>
    <t>491,10</t>
  </si>
  <si>
    <t>522,05</t>
  </si>
  <si>
    <t>335,54</t>
  </si>
  <si>
    <t>327,31</t>
  </si>
  <si>
    <t>268,15</t>
  </si>
  <si>
    <t>413,40</t>
  </si>
  <si>
    <t>324,41</t>
  </si>
  <si>
    <t>327,09</t>
  </si>
  <si>
    <t>832,72</t>
  </si>
  <si>
    <t>651,37</t>
  </si>
  <si>
    <t>221,87</t>
  </si>
  <si>
    <t>213,64</t>
  </si>
  <si>
    <t>910,64</t>
  </si>
  <si>
    <t>509,02</t>
  </si>
  <si>
    <t>861,28</t>
  </si>
  <si>
    <t>1.079,86</t>
  </si>
  <si>
    <t>208,93</t>
  </si>
  <si>
    <t>216,49</t>
  </si>
  <si>
    <t>858,59</t>
  </si>
  <si>
    <t>866,15</t>
  </si>
  <si>
    <t>28,91</t>
  </si>
  <si>
    <t>48,12</t>
  </si>
  <si>
    <t>34,97</t>
  </si>
  <si>
    <t>115,68</t>
  </si>
  <si>
    <t>408,68</t>
  </si>
  <si>
    <t>39,13</t>
  </si>
  <si>
    <t>79,46</t>
  </si>
  <si>
    <t>221,67</t>
  </si>
  <si>
    <t>688,70</t>
  </si>
  <si>
    <t>25,59</t>
  </si>
  <si>
    <t>257,48</t>
  </si>
  <si>
    <t>540,17</t>
  </si>
  <si>
    <t>32,97</t>
  </si>
  <si>
    <t>37,11</t>
  </si>
  <si>
    <t>576,82</t>
  </si>
  <si>
    <t>645,07</t>
  </si>
  <si>
    <t>624,91</t>
  </si>
  <si>
    <t>279,89</t>
  </si>
  <si>
    <t>302,39</t>
  </si>
  <si>
    <t>317,37</t>
  </si>
  <si>
    <t>328,86</t>
  </si>
  <si>
    <t>196,46</t>
  </si>
  <si>
    <t>214,07</t>
  </si>
  <si>
    <t>225,32</t>
  </si>
  <si>
    <t>232,34</t>
  </si>
  <si>
    <t>1.145,47</t>
  </si>
  <si>
    <t>1.815,84</t>
  </si>
  <si>
    <t>2.490,86</t>
  </si>
  <si>
    <t>4.080,85</t>
  </si>
  <si>
    <t>5.526,26</t>
  </si>
  <si>
    <t>6.463,12</t>
  </si>
  <si>
    <t>7.637,30</t>
  </si>
  <si>
    <t>1.517,36</t>
  </si>
  <si>
    <t>3.308,08</t>
  </si>
  <si>
    <t>4.589,79</t>
  </si>
  <si>
    <t>6.365,20</t>
  </si>
  <si>
    <t>2.580,09</t>
  </si>
  <si>
    <t>3.937,10</t>
  </si>
  <si>
    <t>4.559,33</t>
  </si>
  <si>
    <t>6.334,14</t>
  </si>
  <si>
    <t>4.699,09</t>
  </si>
  <si>
    <t>6.280,07</t>
  </si>
  <si>
    <t>8.872,10</t>
  </si>
  <si>
    <t>11.835,38</t>
  </si>
  <si>
    <t>13.602,63</t>
  </si>
  <si>
    <t>15.021,67</t>
  </si>
  <si>
    <t>3.864,40</t>
  </si>
  <si>
    <t>5.961,94</t>
  </si>
  <si>
    <t>9.148,13</t>
  </si>
  <si>
    <t>11.840,03</t>
  </si>
  <si>
    <t>13.577,12</t>
  </si>
  <si>
    <t>15.945,69</t>
  </si>
  <si>
    <t>4.179,34</t>
  </si>
  <si>
    <t>7.280,71</t>
  </si>
  <si>
    <t>9.287,30</t>
  </si>
  <si>
    <t>13.700,53</t>
  </si>
  <si>
    <t>3.225,17</t>
  </si>
  <si>
    <t>4.250,80</t>
  </si>
  <si>
    <t>5.955,93</t>
  </si>
  <si>
    <t>8.069,94</t>
  </si>
  <si>
    <t>9.108,72</t>
  </si>
  <si>
    <t>9.723,38</t>
  </si>
  <si>
    <t>2.753,26</t>
  </si>
  <si>
    <t>4.334,50</t>
  </si>
  <si>
    <t>6.787,46</t>
  </si>
  <si>
    <t>8.770,27</t>
  </si>
  <si>
    <t>10.274,44</t>
  </si>
  <si>
    <t>12.120,74</t>
  </si>
  <si>
    <t>2.242,62</t>
  </si>
  <si>
    <t>3.825,39</t>
  </si>
  <si>
    <t>4.988,26</t>
  </si>
  <si>
    <t>7.359,29</t>
  </si>
  <si>
    <t>623,82</t>
  </si>
  <si>
    <t>505,98</t>
  </si>
  <si>
    <t>117,30</t>
  </si>
  <si>
    <t>715,06</t>
  </si>
  <si>
    <t>101,13</t>
  </si>
  <si>
    <t>191,66</t>
  </si>
  <si>
    <t>262,69</t>
  </si>
  <si>
    <t>31,37</t>
  </si>
  <si>
    <t>479,89</t>
  </si>
  <si>
    <t>277,67</t>
  </si>
  <si>
    <t>46,91</t>
  </si>
  <si>
    <t>71,62</t>
  </si>
  <si>
    <t>91,23</t>
  </si>
  <si>
    <t>161,12</t>
  </si>
  <si>
    <t>190,80</t>
  </si>
  <si>
    <t>367,87</t>
  </si>
  <si>
    <t>96,33</t>
  </si>
  <si>
    <t>99,61</t>
  </si>
  <si>
    <t>111,43</t>
  </si>
  <si>
    <t>107,15</t>
  </si>
  <si>
    <t>184,35</t>
  </si>
  <si>
    <t>48,73</t>
  </si>
  <si>
    <t>81,68</t>
  </si>
  <si>
    <t>93,32</t>
  </si>
  <si>
    <t>88,04</t>
  </si>
  <si>
    <t>135,18</t>
  </si>
  <si>
    <t>190,92</t>
  </si>
  <si>
    <t>210,44</t>
  </si>
  <si>
    <t>286,09</t>
  </si>
  <si>
    <t>397,87</t>
  </si>
  <si>
    <t>540,82</t>
  </si>
  <si>
    <t>823,72</t>
  </si>
  <si>
    <t>73,91</t>
  </si>
  <si>
    <t>58,75</t>
  </si>
  <si>
    <t>81,43</t>
  </si>
  <si>
    <t>110,63</t>
  </si>
  <si>
    <t>123,67</t>
  </si>
  <si>
    <t>170,07</t>
  </si>
  <si>
    <t>573,97</t>
  </si>
  <si>
    <t>174,87</t>
  </si>
  <si>
    <t>143,43</t>
  </si>
  <si>
    <t>247,53</t>
  </si>
  <si>
    <t>379,68</t>
  </si>
  <si>
    <t>459,33</t>
  </si>
  <si>
    <t>590,49</t>
  </si>
  <si>
    <t>222,51</t>
  </si>
  <si>
    <t>328,39</t>
  </si>
  <si>
    <t>429,41</t>
  </si>
  <si>
    <t>162,76</t>
  </si>
  <si>
    <t>296,85</t>
  </si>
  <si>
    <t>442,04</t>
  </si>
  <si>
    <t>579,22</t>
  </si>
  <si>
    <t>100,24</t>
  </si>
  <si>
    <t>106,54</t>
  </si>
  <si>
    <t>130,29</t>
  </si>
  <si>
    <t>108,70</t>
  </si>
  <si>
    <t>79,79</t>
  </si>
  <si>
    <t>17,86</t>
  </si>
  <si>
    <t>19,40</t>
  </si>
  <si>
    <t>4,44</t>
  </si>
  <si>
    <t>9,61</t>
  </si>
  <si>
    <t>11,47</t>
  </si>
  <si>
    <t>18,80</t>
  </si>
  <si>
    <t>1.817,35</t>
  </si>
  <si>
    <t>1.280,52</t>
  </si>
  <si>
    <t>1.011,40</t>
  </si>
  <si>
    <t>852,20</t>
  </si>
  <si>
    <t>1.228,24</t>
  </si>
  <si>
    <t>746,54</t>
  </si>
  <si>
    <t>951,29</t>
  </si>
  <si>
    <t>1.216,70</t>
  </si>
  <si>
    <t>843,32</t>
  </si>
  <si>
    <t>89,06</t>
  </si>
  <si>
    <t>1.362,74</t>
  </si>
  <si>
    <t>91,30</t>
  </si>
  <si>
    <t>2.389,70</t>
  </si>
  <si>
    <t>1.457,00</t>
  </si>
  <si>
    <t>94,02</t>
  </si>
  <si>
    <t>1.998,15</t>
  </si>
  <si>
    <t>96,36</t>
  </si>
  <si>
    <t>120,89</t>
  </si>
  <si>
    <t>6.835,20</t>
  </si>
  <si>
    <t>127,87</t>
  </si>
  <si>
    <t>63,10</t>
  </si>
  <si>
    <t>139,24</t>
  </si>
  <si>
    <t>991,49</t>
  </si>
  <si>
    <t>814,12</t>
  </si>
  <si>
    <t>636,85</t>
  </si>
  <si>
    <t>463,40</t>
  </si>
  <si>
    <t>750,22</t>
  </si>
  <si>
    <t>496,35</t>
  </si>
  <si>
    <t>371,14</t>
  </si>
  <si>
    <t>67,91</t>
  </si>
  <si>
    <t>99,85</t>
  </si>
  <si>
    <t>63,80</t>
  </si>
  <si>
    <t>119,90</t>
  </si>
  <si>
    <t>201,54</t>
  </si>
  <si>
    <t>83,79</t>
  </si>
  <si>
    <t>122,29</t>
  </si>
  <si>
    <t>2,12</t>
  </si>
  <si>
    <t>4,55</t>
  </si>
  <si>
    <t>9,82</t>
  </si>
  <si>
    <t>9,42</t>
  </si>
  <si>
    <t>10,20</t>
  </si>
  <si>
    <t>14,39</t>
  </si>
  <si>
    <t>11,31</t>
  </si>
  <si>
    <t>14,68</t>
  </si>
  <si>
    <t>7,59</t>
  </si>
  <si>
    <t>12,77</t>
  </si>
  <si>
    <t>99,88</t>
  </si>
  <si>
    <t>113,79</t>
  </si>
  <si>
    <t>7,29</t>
  </si>
  <si>
    <t>4,78</t>
  </si>
  <si>
    <t>7,20</t>
  </si>
  <si>
    <t>58,53</t>
  </si>
  <si>
    <t>20,67</t>
  </si>
  <si>
    <t>82,68</t>
  </si>
  <si>
    <t>79,31</t>
  </si>
  <si>
    <t>77,80</t>
  </si>
  <si>
    <t>81,34</t>
  </si>
  <si>
    <t>78,26</t>
  </si>
  <si>
    <t>91,63</t>
  </si>
  <si>
    <t>12,01</t>
  </si>
  <si>
    <t>10,97</t>
  </si>
  <si>
    <t>7,92</t>
  </si>
  <si>
    <t>16,16</t>
  </si>
  <si>
    <t>15,05</t>
  </si>
  <si>
    <t>199,80</t>
  </si>
  <si>
    <t>146,03</t>
  </si>
  <si>
    <t>141,80</t>
  </si>
  <si>
    <t>174,60</t>
  </si>
  <si>
    <t>146,21</t>
  </si>
  <si>
    <t>117,02</t>
  </si>
  <si>
    <t>70,85</t>
  </si>
  <si>
    <t>86,41</t>
  </si>
  <si>
    <t>87,65</t>
  </si>
  <si>
    <t>47,95</t>
  </si>
  <si>
    <t>65,44</t>
  </si>
  <si>
    <t>79,47</t>
  </si>
  <si>
    <t>80,71</t>
  </si>
  <si>
    <t>57,82</t>
  </si>
  <si>
    <t>75,46</t>
  </si>
  <si>
    <t>92,00</t>
  </si>
  <si>
    <t>93,24</t>
  </si>
  <si>
    <t>51,23</t>
  </si>
  <si>
    <t>52,17</t>
  </si>
  <si>
    <t>67,81</t>
  </si>
  <si>
    <t>68,87</t>
  </si>
  <si>
    <t>83,08</t>
  </si>
  <si>
    <t>73,43</t>
  </si>
  <si>
    <t>74,31</t>
  </si>
  <si>
    <t>86,77</t>
  </si>
  <si>
    <t>134,13</t>
  </si>
  <si>
    <t>135,34</t>
  </si>
  <si>
    <t>63,87</t>
  </si>
  <si>
    <t>64,75</t>
  </si>
  <si>
    <t>73,08</t>
  </si>
  <si>
    <t>113,97</t>
  </si>
  <si>
    <t>80,91</t>
  </si>
  <si>
    <t>85,14</t>
  </si>
  <si>
    <t>96,24</t>
  </si>
  <si>
    <t>97,20</t>
  </si>
  <si>
    <t>150,36</t>
  </si>
  <si>
    <t>68,64</t>
  </si>
  <si>
    <t>69,52</t>
  </si>
  <si>
    <t>79,53</t>
  </si>
  <si>
    <t>80,49</t>
  </si>
  <si>
    <t>123,94</t>
  </si>
  <si>
    <t>71,80</t>
  </si>
  <si>
    <t>130,17</t>
  </si>
  <si>
    <t>114,21</t>
  </si>
  <si>
    <t>70,67</t>
  </si>
  <si>
    <t>63,44</t>
  </si>
  <si>
    <t>64,53</t>
  </si>
  <si>
    <t>73,60</t>
  </si>
  <si>
    <t>74,69</t>
  </si>
  <si>
    <t>65,71</t>
  </si>
  <si>
    <t>66,80</t>
  </si>
  <si>
    <t>77,33</t>
  </si>
  <si>
    <t>78,54</t>
  </si>
  <si>
    <t>84,29</t>
  </si>
  <si>
    <t>75,44</t>
  </si>
  <si>
    <t>78,84</t>
  </si>
  <si>
    <t>72,71</t>
  </si>
  <si>
    <t>76,60</t>
  </si>
  <si>
    <t>86,86</t>
  </si>
  <si>
    <t>80,67</t>
  </si>
  <si>
    <t>82,39</t>
  </si>
  <si>
    <t>98,81</t>
  </si>
  <si>
    <t>100,53</t>
  </si>
  <si>
    <t>85,37</t>
  </si>
  <si>
    <t>128,36</t>
  </si>
  <si>
    <t>72,01</t>
  </si>
  <si>
    <t>72,94</t>
  </si>
  <si>
    <t>51,62</t>
  </si>
  <si>
    <t>66,42</t>
  </si>
  <si>
    <t>67,77</t>
  </si>
  <si>
    <t>82,40</t>
  </si>
  <si>
    <t>60,11</t>
  </si>
  <si>
    <t>60,90</t>
  </si>
  <si>
    <t>77,23</t>
  </si>
  <si>
    <t>93,73</t>
  </si>
  <si>
    <t>94,89</t>
  </si>
  <si>
    <t>54,55</t>
  </si>
  <si>
    <t>69,85</t>
  </si>
  <si>
    <t>70,78</t>
  </si>
  <si>
    <t>84,82</t>
  </si>
  <si>
    <t>85,98</t>
  </si>
  <si>
    <t>54,15</t>
  </si>
  <si>
    <t>71,45</t>
  </si>
  <si>
    <t>66,24</t>
  </si>
  <si>
    <t>62,01</t>
  </si>
  <si>
    <t>81,88</t>
  </si>
  <si>
    <t>69,72</t>
  </si>
  <si>
    <t>64,02</t>
  </si>
  <si>
    <t>85,64</t>
  </si>
  <si>
    <t>78,94</t>
  </si>
  <si>
    <t>94,64</t>
  </si>
  <si>
    <t>90,09</t>
  </si>
  <si>
    <t>77,53</t>
  </si>
  <si>
    <t>99,70</t>
  </si>
  <si>
    <t>93,15</t>
  </si>
  <si>
    <t>76,90</t>
  </si>
  <si>
    <t>92,55</t>
  </si>
  <si>
    <t>88,11</t>
  </si>
  <si>
    <t>83,26</t>
  </si>
  <si>
    <t>76,26</t>
  </si>
  <si>
    <t>99,37</t>
  </si>
  <si>
    <t>92,12</t>
  </si>
  <si>
    <t>85,55</t>
  </si>
  <si>
    <t>105,56</t>
  </si>
  <si>
    <t>97,56</t>
  </si>
  <si>
    <t>90,18</t>
  </si>
  <si>
    <t>113,68</t>
  </si>
  <si>
    <t>106,00</t>
  </si>
  <si>
    <t>78,59</t>
  </si>
  <si>
    <t>158,40</t>
  </si>
  <si>
    <t>969,33</t>
  </si>
  <si>
    <t>690,95</t>
  </si>
  <si>
    <t>82,84</t>
  </si>
  <si>
    <t>94,47</t>
  </si>
  <si>
    <t>113,70</t>
  </si>
  <si>
    <t>136,58</t>
  </si>
  <si>
    <t>105,63</t>
  </si>
  <si>
    <t>136,49</t>
  </si>
  <si>
    <t>159,59</t>
  </si>
  <si>
    <t>128,41</t>
  </si>
  <si>
    <t>159,27</t>
  </si>
  <si>
    <t>182,59</t>
  </si>
  <si>
    <t>68,66</t>
  </si>
  <si>
    <t>381,30</t>
  </si>
  <si>
    <t>566,90</t>
  </si>
  <si>
    <t>651,23</t>
  </si>
  <si>
    <t>575,70</t>
  </si>
  <si>
    <t>748,65</t>
  </si>
  <si>
    <t>244,33</t>
  </si>
  <si>
    <t>263,94</t>
  </si>
  <si>
    <t>91,03</t>
  </si>
  <si>
    <t>189,17</t>
  </si>
  <si>
    <t>1.169,59</t>
  </si>
  <si>
    <t>1.041,15</t>
  </si>
  <si>
    <t>1.239,11</t>
  </si>
  <si>
    <t>1.110,67</t>
  </si>
  <si>
    <t>31,84</t>
  </si>
  <si>
    <t>58,64</t>
  </si>
  <si>
    <t>50,54</t>
  </si>
  <si>
    <t>75,12</t>
  </si>
  <si>
    <t>105,95</t>
  </si>
  <si>
    <t>190,14</t>
  </si>
  <si>
    <t>140,66</t>
  </si>
  <si>
    <t>129,74</t>
  </si>
  <si>
    <t>197,57</t>
  </si>
  <si>
    <t>224,19</t>
  </si>
  <si>
    <t>250,44</t>
  </si>
  <si>
    <t>187,08</t>
  </si>
  <si>
    <t>213,92</t>
  </si>
  <si>
    <t>240,39</t>
  </si>
  <si>
    <t>200,43</t>
  </si>
  <si>
    <t>46,84</t>
  </si>
  <si>
    <t>75,54</t>
  </si>
  <si>
    <t>158,56</t>
  </si>
  <si>
    <t>70,63</t>
  </si>
  <si>
    <t>138,46</t>
  </si>
  <si>
    <t>191,33</t>
  </si>
  <si>
    <t>127,97</t>
  </si>
  <si>
    <t>141,32</t>
  </si>
  <si>
    <t>39,56</t>
  </si>
  <si>
    <t>96,84</t>
  </si>
  <si>
    <t>54,75</t>
  </si>
  <si>
    <t>18,14</t>
  </si>
  <si>
    <t>21,39</t>
  </si>
  <si>
    <t>24,37</t>
  </si>
  <si>
    <t>19,60</t>
  </si>
  <si>
    <t>1.241,48</t>
  </si>
  <si>
    <t>1.311,00</t>
  </si>
  <si>
    <t>68,79</t>
  </si>
  <si>
    <t>97,22</t>
  </si>
  <si>
    <t>124,78</t>
  </si>
  <si>
    <t>187,79</t>
  </si>
  <si>
    <t>260,95</t>
  </si>
  <si>
    <t>117,87</t>
  </si>
  <si>
    <t>68,53</t>
  </si>
  <si>
    <t>136,32</t>
  </si>
  <si>
    <t>162,98</t>
  </si>
  <si>
    <t>189,19</t>
  </si>
  <si>
    <t>125,84</t>
  </si>
  <si>
    <t>154,20</t>
  </si>
  <si>
    <t>179,18</t>
  </si>
  <si>
    <t>82,53</t>
  </si>
  <si>
    <t>71,65</t>
  </si>
  <si>
    <t>54,16</t>
  </si>
  <si>
    <t>112,73</t>
  </si>
  <si>
    <t>53,80</t>
  </si>
  <si>
    <t>69,77</t>
  </si>
  <si>
    <t>81,57</t>
  </si>
  <si>
    <t>82,98</t>
  </si>
  <si>
    <t>65,69</t>
  </si>
  <si>
    <t>55,02</t>
  </si>
  <si>
    <t>71,04</t>
  </si>
  <si>
    <t>74,02</t>
  </si>
  <si>
    <t>75,38</t>
  </si>
  <si>
    <t>114,20</t>
  </si>
  <si>
    <t>135,39</t>
  </si>
  <si>
    <t>148,32</t>
  </si>
  <si>
    <t>161,23</t>
  </si>
  <si>
    <t>203,70</t>
  </si>
  <si>
    <t>209,49</t>
  </si>
  <si>
    <t>225,30</t>
  </si>
  <si>
    <t>14,75</t>
  </si>
  <si>
    <t>153,17</t>
  </si>
  <si>
    <t>189,47</t>
  </si>
  <si>
    <t>163,60</t>
  </si>
  <si>
    <t>75,93</t>
  </si>
  <si>
    <t>1.066,18</t>
  </si>
  <si>
    <t>1.012,97</t>
  </si>
  <si>
    <t>6,38</t>
  </si>
  <si>
    <t>125,31</t>
  </si>
  <si>
    <t>179,05</t>
  </si>
  <si>
    <t>253,19</t>
  </si>
  <si>
    <t>834,47</t>
  </si>
  <si>
    <t>801,08</t>
  </si>
  <si>
    <t>374,67</t>
  </si>
  <si>
    <t>403,82</t>
  </si>
  <si>
    <t>327,71</t>
  </si>
  <si>
    <t>356,86</t>
  </si>
  <si>
    <t>331,95</t>
  </si>
  <si>
    <t>361,10</t>
  </si>
  <si>
    <t>311,88</t>
  </si>
  <si>
    <t>319,92</t>
  </si>
  <si>
    <t>1,85</t>
  </si>
  <si>
    <t>14,24</t>
  </si>
  <si>
    <t>19,99</t>
  </si>
  <si>
    <t>13,94</t>
  </si>
  <si>
    <t>20,63</t>
  </si>
  <si>
    <t>15,69</t>
  </si>
  <si>
    <t>23,67</t>
  </si>
  <si>
    <t>32,03</t>
  </si>
  <si>
    <t>18,66</t>
  </si>
  <si>
    <t>32,36</t>
  </si>
  <si>
    <t>31,80</t>
  </si>
  <si>
    <t>36,26</t>
  </si>
  <si>
    <t>35,50</t>
  </si>
  <si>
    <t>7,57</t>
  </si>
  <si>
    <t>30,05</t>
  </si>
  <si>
    <t>31,63</t>
  </si>
  <si>
    <t>53,72</t>
  </si>
  <si>
    <t>39,50</t>
  </si>
  <si>
    <t>37,79</t>
  </si>
  <si>
    <t>145,77</t>
  </si>
  <si>
    <t>230,23</t>
  </si>
  <si>
    <t>150,50</t>
  </si>
  <si>
    <t>43,70</t>
  </si>
  <si>
    <t>38,71</t>
  </si>
  <si>
    <t>34,66</t>
  </si>
  <si>
    <t>48,78</t>
  </si>
  <si>
    <t>79,03</t>
  </si>
  <si>
    <t>69,49</t>
  </si>
  <si>
    <t>63,47</t>
  </si>
  <si>
    <t>109,33</t>
  </si>
  <si>
    <t>100,29</t>
  </si>
  <si>
    <t>94,96</t>
  </si>
  <si>
    <t>124,64</t>
  </si>
  <si>
    <t>114,06</t>
  </si>
  <si>
    <t>107,79</t>
  </si>
  <si>
    <t>36,50</t>
  </si>
  <si>
    <t>30,66</t>
  </si>
  <si>
    <t>135,02</t>
  </si>
  <si>
    <t>295,95</t>
  </si>
  <si>
    <t>53,37</t>
  </si>
  <si>
    <t>75,68</t>
  </si>
  <si>
    <t>107,42</t>
  </si>
  <si>
    <t>193,98</t>
  </si>
  <si>
    <t>223,10</t>
  </si>
  <si>
    <t>68,16</t>
  </si>
  <si>
    <t>35,91</t>
  </si>
  <si>
    <t>132,86</t>
  </si>
  <si>
    <t>155,59</t>
  </si>
  <si>
    <t>208,69</t>
  </si>
  <si>
    <t>320,47</t>
  </si>
  <si>
    <t>328,58</t>
  </si>
  <si>
    <t>69,92</t>
  </si>
  <si>
    <t>303,11</t>
  </si>
  <si>
    <t>475,58</t>
  </si>
  <si>
    <t>22,23</t>
  </si>
  <si>
    <t>33,11</t>
  </si>
  <si>
    <t>594,99</t>
  </si>
  <si>
    <t>601,86</t>
  </si>
  <si>
    <t>92,68</t>
  </si>
  <si>
    <t>93,10</t>
  </si>
  <si>
    <t>105,07</t>
  </si>
  <si>
    <t>117,84</t>
  </si>
  <si>
    <t>129,69</t>
  </si>
  <si>
    <t>130,50</t>
  </si>
  <si>
    <t>27,67</t>
  </si>
  <si>
    <t>71,64</t>
  </si>
  <si>
    <t>76,58</t>
  </si>
  <si>
    <t>95,36</t>
  </si>
  <si>
    <t>102,23</t>
  </si>
  <si>
    <t>39,51</t>
  </si>
  <si>
    <t>123,14</t>
  </si>
  <si>
    <t>36,06</t>
  </si>
  <si>
    <t>106,70</t>
  </si>
  <si>
    <t>115,14</t>
  </si>
  <si>
    <t>41,74</t>
  </si>
  <si>
    <t>122,64</t>
  </si>
  <si>
    <t>132,31</t>
  </si>
  <si>
    <t>45,18</t>
  </si>
  <si>
    <t>133,27</t>
  </si>
  <si>
    <t>143,81</t>
  </si>
  <si>
    <t>35,07</t>
  </si>
  <si>
    <t>79,04</t>
  </si>
  <si>
    <t>83,98</t>
  </si>
  <si>
    <t>45,32</t>
  </si>
  <si>
    <t>109,63</t>
  </si>
  <si>
    <t>40,11</t>
  </si>
  <si>
    <t>97,55</t>
  </si>
  <si>
    <t>104,42</t>
  </si>
  <si>
    <t>116,89</t>
  </si>
  <si>
    <t>66,15</t>
  </si>
  <si>
    <t>71,36</t>
  </si>
  <si>
    <t>152,26</t>
  </si>
  <si>
    <t>161,93</t>
  </si>
  <si>
    <t>75,47</t>
  </si>
  <si>
    <t>163,56</t>
  </si>
  <si>
    <t>174,10</t>
  </si>
  <si>
    <t>76,53</t>
  </si>
  <si>
    <t>83,05</t>
  </si>
  <si>
    <t>184,34</t>
  </si>
  <si>
    <t>196,45</t>
  </si>
  <si>
    <t>61,22</t>
  </si>
  <si>
    <t>66,43</t>
  </si>
  <si>
    <t>147,33</t>
  </si>
  <si>
    <t>64,88</t>
  </si>
  <si>
    <t>70,56</t>
  </si>
  <si>
    <t>169,19</t>
  </si>
  <si>
    <t>71,58</t>
  </si>
  <si>
    <t>179,39</t>
  </si>
  <si>
    <t>40,27</t>
  </si>
  <si>
    <t>35,27</t>
  </si>
  <si>
    <t>6,16</t>
  </si>
  <si>
    <t>18,04</t>
  </si>
  <si>
    <t>16,87</t>
  </si>
  <si>
    <t>21,47</t>
  </si>
  <si>
    <t>11,99</t>
  </si>
  <si>
    <t>18,06</t>
  </si>
  <si>
    <t>25,20</t>
  </si>
  <si>
    <t>16,44</t>
  </si>
  <si>
    <t>16,79</t>
  </si>
  <si>
    <t>24,75</t>
  </si>
  <si>
    <t>25,45</t>
  </si>
  <si>
    <t>26,96</t>
  </si>
  <si>
    <t>28,16</t>
  </si>
  <si>
    <t>28,29</t>
  </si>
  <si>
    <t>31,67</t>
  </si>
  <si>
    <t>29,17</t>
  </si>
  <si>
    <t>24,90</t>
  </si>
  <si>
    <t>28,28</t>
  </si>
  <si>
    <t>72,84</t>
  </si>
  <si>
    <t>70,70</t>
  </si>
  <si>
    <t>67,80</t>
  </si>
  <si>
    <t>13,11</t>
  </si>
  <si>
    <t>43,47</t>
  </si>
  <si>
    <t>38,43</t>
  </si>
  <si>
    <t>44,31</t>
  </si>
  <si>
    <t>52,10</t>
  </si>
  <si>
    <t>59,89</t>
  </si>
  <si>
    <t>69,64</t>
  </si>
  <si>
    <t>74,86</t>
  </si>
  <si>
    <t>135,70</t>
  </si>
  <si>
    <t>39,26</t>
  </si>
  <si>
    <t>81,01</t>
  </si>
  <si>
    <t>46,72</t>
  </si>
  <si>
    <t>100,12</t>
  </si>
  <si>
    <t>109,37</t>
  </si>
  <si>
    <t>60,88</t>
  </si>
  <si>
    <t>63,51</t>
  </si>
  <si>
    <t>93,27</t>
  </si>
  <si>
    <t>73,67</t>
  </si>
  <si>
    <t>131,52</t>
  </si>
  <si>
    <t>105,16</t>
  </si>
  <si>
    <t>110,04</t>
  </si>
  <si>
    <t>166,11</t>
  </si>
  <si>
    <t>52,19</t>
  </si>
  <si>
    <t>89,96</t>
  </si>
  <si>
    <t>56,39</t>
  </si>
  <si>
    <t>60,72</t>
  </si>
  <si>
    <t>182,52</t>
  </si>
  <si>
    <t>176,61</t>
  </si>
  <si>
    <t>188,66</t>
  </si>
  <si>
    <t>129,28</t>
  </si>
  <si>
    <t>181,47</t>
  </si>
  <si>
    <t>122,89</t>
  </si>
  <si>
    <t>185,74</t>
  </si>
  <si>
    <t>135,14</t>
  </si>
  <si>
    <t>175,14</t>
  </si>
  <si>
    <t>125,37</t>
  </si>
  <si>
    <t>196,88</t>
  </si>
  <si>
    <t>139,56</t>
  </si>
  <si>
    <t>190,09</t>
  </si>
  <si>
    <t>133,58</t>
  </si>
  <si>
    <t>143,65</t>
  </si>
  <si>
    <t>194,93</t>
  </si>
  <si>
    <t>136,33</t>
  </si>
  <si>
    <t>200,11</t>
  </si>
  <si>
    <t>149,51</t>
  </si>
  <si>
    <t>138,81</t>
  </si>
  <si>
    <t>131,80</t>
  </si>
  <si>
    <t>150,29</t>
  </si>
  <si>
    <t>26,32</t>
  </si>
  <si>
    <t>262,03</t>
  </si>
  <si>
    <t>242,88</t>
  </si>
  <si>
    <t>251,57</t>
  </si>
  <si>
    <t>302,69</t>
  </si>
  <si>
    <t>50,20</t>
  </si>
  <si>
    <t>53,41</t>
  </si>
  <si>
    <t>55,06</t>
  </si>
  <si>
    <t>52,18</t>
  </si>
  <si>
    <t>55,49</t>
  </si>
  <si>
    <t>292,85</t>
  </si>
  <si>
    <t>272,19</t>
  </si>
  <si>
    <t>280,88</t>
  </si>
  <si>
    <t>337,16</t>
  </si>
  <si>
    <t>39,33</t>
  </si>
  <si>
    <t>33,87</t>
  </si>
  <si>
    <t>41,30</t>
  </si>
  <si>
    <t>49,12</t>
  </si>
  <si>
    <t>46,66</t>
  </si>
  <si>
    <t>106,55</t>
  </si>
  <si>
    <t>140,84</t>
  </si>
  <si>
    <t>90,90</t>
  </si>
  <si>
    <t>104,75</t>
  </si>
  <si>
    <t>23,22</t>
  </si>
  <si>
    <t>56,75</t>
  </si>
  <si>
    <t>63,88</t>
  </si>
  <si>
    <t>67,28</t>
  </si>
  <si>
    <t>11,50</t>
  </si>
  <si>
    <t>318,97</t>
  </si>
  <si>
    <t>317,41</t>
  </si>
  <si>
    <t>332,32</t>
  </si>
  <si>
    <t>412,16</t>
  </si>
  <si>
    <t>404,60</t>
  </si>
  <si>
    <t>393,58</t>
  </si>
  <si>
    <t>390,19</t>
  </si>
  <si>
    <t>401,86</t>
  </si>
  <si>
    <t>383,46</t>
  </si>
  <si>
    <t>383,63</t>
  </si>
  <si>
    <t>520,14</t>
  </si>
  <si>
    <t>328,57</t>
  </si>
  <si>
    <t>459,74</t>
  </si>
  <si>
    <t>456,56</t>
  </si>
  <si>
    <t>412,44</t>
  </si>
  <si>
    <t>415,82</t>
  </si>
  <si>
    <t>382,91</t>
  </si>
  <si>
    <t>324,26</t>
  </si>
  <si>
    <t>319,91</t>
  </si>
  <si>
    <t>403,13</t>
  </si>
  <si>
    <t>400,34</t>
  </si>
  <si>
    <t>359,65</t>
  </si>
  <si>
    <t>2.860,43</t>
  </si>
  <si>
    <t>2.868,42</t>
  </si>
  <si>
    <t>2.951,40</t>
  </si>
  <si>
    <t>2.955,99</t>
  </si>
  <si>
    <t>2.882,32</t>
  </si>
  <si>
    <t>2.896,69</t>
  </si>
  <si>
    <t>332,77</t>
  </si>
  <si>
    <t>299,30</t>
  </si>
  <si>
    <t>358,83</t>
  </si>
  <si>
    <t>320,68</t>
  </si>
  <si>
    <t>425,17</t>
  </si>
  <si>
    <t>390,62</t>
  </si>
  <si>
    <t>395,56</t>
  </si>
  <si>
    <t>374,89</t>
  </si>
  <si>
    <t>391,58</t>
  </si>
  <si>
    <t>385,85</t>
  </si>
  <si>
    <t>382,92</t>
  </si>
  <si>
    <t>367,30</t>
  </si>
  <si>
    <t>588,20</t>
  </si>
  <si>
    <t>516,66</t>
  </si>
  <si>
    <t>499,76</t>
  </si>
  <si>
    <t>499,39</t>
  </si>
  <si>
    <t>459,06</t>
  </si>
  <si>
    <t>438,06</t>
  </si>
  <si>
    <t>445,39</t>
  </si>
  <si>
    <t>412,33</t>
  </si>
  <si>
    <t>395,50</t>
  </si>
  <si>
    <t>405,41</t>
  </si>
  <si>
    <t>363,20</t>
  </si>
  <si>
    <t>350,69</t>
  </si>
  <si>
    <t>309,40</t>
  </si>
  <si>
    <t>449,13</t>
  </si>
  <si>
    <t>404,54</t>
  </si>
  <si>
    <t>386,08</t>
  </si>
  <si>
    <t>380,82</t>
  </si>
  <si>
    <t>351,25</t>
  </si>
  <si>
    <t>337,68</t>
  </si>
  <si>
    <t>2.823,01</t>
  </si>
  <si>
    <t>2.810,49</t>
  </si>
  <si>
    <t>2.904,21</t>
  </si>
  <si>
    <t>2.883,51</t>
  </si>
  <si>
    <t>2.889,67</t>
  </si>
  <si>
    <t>2.851,98</t>
  </si>
  <si>
    <t>2.844,77</t>
  </si>
  <si>
    <t>404,43</t>
  </si>
  <si>
    <t>429,02</t>
  </si>
  <si>
    <t>498,37</t>
  </si>
  <si>
    <t>481,85</t>
  </si>
  <si>
    <t>491,72</t>
  </si>
  <si>
    <t>459,63</t>
  </si>
  <si>
    <t>616,73</t>
  </si>
  <si>
    <t>545,55</t>
  </si>
  <si>
    <t>503,96</t>
  </si>
  <si>
    <t>476,61</t>
  </si>
  <si>
    <t>414,88</t>
  </si>
  <si>
    <t>496,89</t>
  </si>
  <si>
    <t>444,57</t>
  </si>
  <si>
    <t>2.934,05</t>
  </si>
  <si>
    <t>3.013,20</t>
  </si>
  <si>
    <t>2.962,43</t>
  </si>
  <si>
    <t>1.626,17</t>
  </si>
  <si>
    <t>1.629,65</t>
  </si>
  <si>
    <t>1.629,55</t>
  </si>
  <si>
    <t>1.877,09</t>
  </si>
  <si>
    <t>1.878,33</t>
  </si>
  <si>
    <t>1.880,79</t>
  </si>
  <si>
    <t>4.580,25</t>
  </si>
  <si>
    <t>4.605,16</t>
  </si>
  <si>
    <t>4.635,37</t>
  </si>
  <si>
    <t>5.086,26</t>
  </si>
  <si>
    <t>5.139,48</t>
  </si>
  <si>
    <t>5.192,45</t>
  </si>
  <si>
    <t>3.189,94</t>
  </si>
  <si>
    <t>3.217,69</t>
  </si>
  <si>
    <t>3.246,33</t>
  </si>
  <si>
    <t>1.783,01</t>
  </si>
  <si>
    <t>2.037,69</t>
  </si>
  <si>
    <t>5.328,43</t>
  </si>
  <si>
    <t>3.393,28</t>
  </si>
  <si>
    <t>4.744,07</t>
  </si>
  <si>
    <t>4.765,70</t>
  </si>
  <si>
    <t>1.658,82</t>
  </si>
  <si>
    <t>1.654,46</t>
  </si>
  <si>
    <t>996,26</t>
  </si>
  <si>
    <t>409,40</t>
  </si>
  <si>
    <t>480,85</t>
  </si>
  <si>
    <t>434,44</t>
  </si>
  <si>
    <t>508,60</t>
  </si>
  <si>
    <t>363,16</t>
  </si>
  <si>
    <t>450,81</t>
  </si>
  <si>
    <t>378,61</t>
  </si>
  <si>
    <t>636,43</t>
  </si>
  <si>
    <t>422,98</t>
  </si>
  <si>
    <t>401,31</t>
  </si>
  <si>
    <t>391,44</t>
  </si>
  <si>
    <t>506,88</t>
  </si>
  <si>
    <t>377,53</t>
  </si>
  <si>
    <t>406,04</t>
  </si>
  <si>
    <t>378,02</t>
  </si>
  <si>
    <t>367,10</t>
  </si>
  <si>
    <t>546,60</t>
  </si>
  <si>
    <t>536,85</t>
  </si>
  <si>
    <t>529,09</t>
  </si>
  <si>
    <t>620,33</t>
  </si>
  <si>
    <t>467,49</t>
  </si>
  <si>
    <t>492,41</t>
  </si>
  <si>
    <t>465,24</t>
  </si>
  <si>
    <t>455,98</t>
  </si>
  <si>
    <t>545,01</t>
  </si>
  <si>
    <t>364,31</t>
  </si>
  <si>
    <t>406,62</t>
  </si>
  <si>
    <t>435,17</t>
  </si>
  <si>
    <t>379,36</t>
  </si>
  <si>
    <t>548,24</t>
  </si>
  <si>
    <t>469,56</t>
  </si>
  <si>
    <t>957,65</t>
  </si>
  <si>
    <t>692,22</t>
  </si>
  <si>
    <t>289,89</t>
  </si>
  <si>
    <t>0,00</t>
  </si>
  <si>
    <t>2,90</t>
  </si>
  <si>
    <t>25,73</t>
  </si>
  <si>
    <t>25,69</t>
  </si>
  <si>
    <t>40,95</t>
  </si>
  <si>
    <t>2,13</t>
  </si>
  <si>
    <t>21,48</t>
  </si>
  <si>
    <t>102,29</t>
  </si>
  <si>
    <t>23,20</t>
  </si>
  <si>
    <t>44,01</t>
  </si>
  <si>
    <t>18,90</t>
  </si>
  <si>
    <t>34,95</t>
  </si>
  <si>
    <t>36,98</t>
  </si>
  <si>
    <t>129,20</t>
  </si>
  <si>
    <t>377,46</t>
  </si>
  <si>
    <t>36,56</t>
  </si>
  <si>
    <t>112,00</t>
  </si>
  <si>
    <t>68,74</t>
  </si>
  <si>
    <t>37,81</t>
  </si>
  <si>
    <t>394,94</t>
  </si>
  <si>
    <t>181,53</t>
  </si>
  <si>
    <t>180,70</t>
  </si>
  <si>
    <t>14,57</t>
  </si>
  <si>
    <t>54,35</t>
  </si>
  <si>
    <t>123,20</t>
  </si>
  <si>
    <t>91,46</t>
  </si>
  <si>
    <t>110,32</t>
  </si>
  <si>
    <t>157,01</t>
  </si>
  <si>
    <t>311,19</t>
  </si>
  <si>
    <t>172,77</t>
  </si>
  <si>
    <t>111,24</t>
  </si>
  <si>
    <t>92,38</t>
  </si>
  <si>
    <t>2,46</t>
  </si>
  <si>
    <t>1,95</t>
  </si>
  <si>
    <t>2,27</t>
  </si>
  <si>
    <t>2,91</t>
  </si>
  <si>
    <t>526,97</t>
  </si>
  <si>
    <t>105,20</t>
  </si>
  <si>
    <t>5,85</t>
  </si>
  <si>
    <t>26,41</t>
  </si>
  <si>
    <t>21,69</t>
  </si>
  <si>
    <t>19,04</t>
  </si>
  <si>
    <t>42,31</t>
  </si>
  <si>
    <t>30,57</t>
  </si>
  <si>
    <t>94,33</t>
  </si>
  <si>
    <t>84,97</t>
  </si>
  <si>
    <t>62,21</t>
  </si>
  <si>
    <t>46,83</t>
  </si>
  <si>
    <t>48,01</t>
  </si>
  <si>
    <t>42,23</t>
  </si>
  <si>
    <t>90,08</t>
  </si>
  <si>
    <t>65,17</t>
  </si>
  <si>
    <t>42,33</t>
  </si>
  <si>
    <t>159,31</t>
  </si>
  <si>
    <t>190,52</t>
  </si>
  <si>
    <t>55,29</t>
  </si>
  <si>
    <t>77,08</t>
  </si>
  <si>
    <t>150,04</t>
  </si>
  <si>
    <t>294,48</t>
  </si>
  <si>
    <t>115,51</t>
  </si>
  <si>
    <t>14,01</t>
  </si>
  <si>
    <t>78,85</t>
  </si>
  <si>
    <t>113,71</t>
  </si>
  <si>
    <t>166,29</t>
  </si>
  <si>
    <t>85,53</t>
  </si>
  <si>
    <t>181,77</t>
  </si>
  <si>
    <t>74,15</t>
  </si>
  <si>
    <t>197,28</t>
  </si>
  <si>
    <t>512,30</t>
  </si>
  <si>
    <t>799,09</t>
  </si>
  <si>
    <t>18,45</t>
  </si>
  <si>
    <t>14,21</t>
  </si>
  <si>
    <t>20,78</t>
  </si>
  <si>
    <t>59,10</t>
  </si>
  <si>
    <t>83,47</t>
  </si>
  <si>
    <t>109,98</t>
  </si>
  <si>
    <t>80,15</t>
  </si>
  <si>
    <t>91,06</t>
  </si>
  <si>
    <t>124,04</t>
  </si>
  <si>
    <t>2.546,88</t>
  </si>
  <si>
    <t>4.001,05</t>
  </si>
  <si>
    <t>3.072,92</t>
  </si>
  <si>
    <t>3.243,04</t>
  </si>
  <si>
    <t>3.242,18</t>
  </si>
  <si>
    <t>2.659,14</t>
  </si>
  <si>
    <t>2.587,78</t>
  </si>
  <si>
    <t>14.179,16</t>
  </si>
  <si>
    <t>2.188,82</t>
  </si>
  <si>
    <t>16.108,43</t>
  </si>
  <si>
    <t>21.939,20</t>
  </si>
  <si>
    <t>10.473,48</t>
  </si>
  <si>
    <t>14.784,36</t>
  </si>
  <si>
    <t>19.475,49</t>
  </si>
  <si>
    <t>3.583,25</t>
  </si>
  <si>
    <t>5.279,50</t>
  </si>
  <si>
    <t>2.655,59</t>
  </si>
  <si>
    <t>10,54</t>
  </si>
  <si>
    <t>27,01</t>
  </si>
  <si>
    <t>112,16</t>
  </si>
  <si>
    <t>127,66</t>
  </si>
  <si>
    <t>174,51</t>
  </si>
  <si>
    <t>88,17</t>
  </si>
  <si>
    <t>57,01</t>
  </si>
  <si>
    <t>116,16</t>
  </si>
  <si>
    <t>55,76</t>
  </si>
  <si>
    <t>81,12</t>
  </si>
  <si>
    <t>91,35</t>
  </si>
  <si>
    <t>19,65</t>
  </si>
  <si>
    <t>69,39</t>
  </si>
  <si>
    <t>88,51</t>
  </si>
  <si>
    <t>2.091,68</t>
  </si>
  <si>
    <t>20.575,43</t>
  </si>
  <si>
    <t>9.926,82</t>
  </si>
  <si>
    <t>14.357,51</t>
  </si>
  <si>
    <t>16.169,94</t>
  </si>
  <si>
    <t>3.938,02</t>
  </si>
  <si>
    <t>2.563,42</t>
  </si>
  <si>
    <t>22,63</t>
  </si>
  <si>
    <t>35,90</t>
  </si>
  <si>
    <t>8,15</t>
  </si>
  <si>
    <t>51,04</t>
  </si>
  <si>
    <t>136,84</t>
  </si>
  <si>
    <t>246,99</t>
  </si>
  <si>
    <t>15,06</t>
  </si>
  <si>
    <t>24,00</t>
  </si>
  <si>
    <t>41,59</t>
  </si>
  <si>
    <t>28,08</t>
  </si>
  <si>
    <t>21,09</t>
  </si>
  <si>
    <t>20,19</t>
  </si>
  <si>
    <t>124,77</t>
  </si>
  <si>
    <t>2.418,40</t>
  </si>
  <si>
    <t>2.515,77</t>
  </si>
  <si>
    <t>1.851,91</t>
  </si>
  <si>
    <t>2.477,47</t>
  </si>
  <si>
    <t>2.682,32</t>
  </si>
  <si>
    <t>2.541,77</t>
  </si>
  <si>
    <t>3.051,83</t>
  </si>
  <si>
    <t>3.155,15</t>
  </si>
  <si>
    <t>2.669,46</t>
  </si>
  <si>
    <t>2.498,03</t>
  </si>
  <si>
    <t>2.426,51</t>
  </si>
  <si>
    <t>3.568,38</t>
  </si>
  <si>
    <t>2.129,29</t>
  </si>
  <si>
    <t>2.532,38</t>
  </si>
  <si>
    <t>2.650,62</t>
  </si>
  <si>
    <t>1.217,03</t>
  </si>
  <si>
    <t>3.813,55</t>
  </si>
  <si>
    <t>3.159,50</t>
  </si>
  <si>
    <t>2.288,77</t>
  </si>
  <si>
    <t>3.128,13</t>
  </si>
  <si>
    <t>2.621,69</t>
  </si>
  <si>
    <t>3.363,73</t>
  </si>
  <si>
    <t>3.135,07</t>
  </si>
  <si>
    <t>2.049,16</t>
  </si>
  <si>
    <t>3.272,98</t>
  </si>
  <si>
    <t>3.292,51</t>
  </si>
  <si>
    <t>3.161,86</t>
  </si>
  <si>
    <t>22.078,02</t>
  </si>
  <si>
    <t>13.674,76</t>
  </si>
  <si>
    <t>13.334,30</t>
  </si>
  <si>
    <t>3.314,35</t>
  </si>
  <si>
    <t>2.424,88</t>
  </si>
  <si>
    <t>3.068,75</t>
  </si>
  <si>
    <t>1.839,91</t>
  </si>
  <si>
    <t>3.316,10</t>
  </si>
  <si>
    <t>3.193,45</t>
  </si>
  <si>
    <t>3.213,52</t>
  </si>
  <si>
    <t>3.306,05</t>
  </si>
  <si>
    <t>3.515,98</t>
  </si>
  <si>
    <t>3.204,98</t>
  </si>
  <si>
    <t>2.276,05</t>
  </si>
  <si>
    <t>3.456,50</t>
  </si>
  <si>
    <t>2.433,56</t>
  </si>
  <si>
    <t>3.216,74</t>
  </si>
  <si>
    <t>2.400,47</t>
  </si>
  <si>
    <t>2.728,60</t>
  </si>
  <si>
    <t>2.902,46</t>
  </si>
  <si>
    <t>1.475,07</t>
  </si>
  <si>
    <t>2.653,17</t>
  </si>
  <si>
    <t>2.353,68</t>
  </si>
  <si>
    <t>2.290,62</t>
  </si>
  <si>
    <t>2.447,03</t>
  </si>
  <si>
    <t>2.769,94</t>
  </si>
  <si>
    <t>2.985,99</t>
  </si>
  <si>
    <t>2.306,90</t>
  </si>
  <si>
    <t>2.316,53</t>
  </si>
  <si>
    <t>2.730,75</t>
  </si>
  <si>
    <t>2.406,93</t>
  </si>
  <si>
    <t>2.011,40</t>
  </si>
  <si>
    <t>2.807,79</t>
  </si>
  <si>
    <t>3.319,92</t>
  </si>
  <si>
    <t>2.572,74</t>
  </si>
  <si>
    <t>2.880,95</t>
  </si>
  <si>
    <t>2.403,79</t>
  </si>
  <si>
    <t>2.421,53</t>
  </si>
  <si>
    <t>2.551,73</t>
  </si>
  <si>
    <t>3.565,31</t>
  </si>
  <si>
    <t>3.167,98</t>
  </si>
  <si>
    <t>3.361,20</t>
  </si>
  <si>
    <t>3.734,05</t>
  </si>
  <si>
    <t>3.545,71</t>
  </si>
  <si>
    <t>2.311,42</t>
  </si>
  <si>
    <t>2.123,80</t>
  </si>
  <si>
    <t>2.521,30</t>
  </si>
  <si>
    <t>3.278,31</t>
  </si>
  <si>
    <t>4.108,03</t>
  </si>
  <si>
    <t>3.688,39</t>
  </si>
  <si>
    <t>3.732,88</t>
  </si>
  <si>
    <t>3.780,82</t>
  </si>
  <si>
    <t>3.358,97</t>
  </si>
  <si>
    <t>3.057,53</t>
  </si>
  <si>
    <t>2.582,32</t>
  </si>
  <si>
    <t>46,40</t>
  </si>
  <si>
    <t>82,02</t>
  </si>
  <si>
    <t>116,97</t>
  </si>
  <si>
    <t>94,46</t>
  </si>
  <si>
    <t>30,44</t>
  </si>
  <si>
    <t>79,07</t>
  </si>
  <si>
    <t>61,71</t>
  </si>
  <si>
    <t>43,20</t>
  </si>
  <si>
    <t>319,16</t>
  </si>
  <si>
    <t>60,95</t>
  </si>
  <si>
    <t>32,05</t>
  </si>
  <si>
    <t>25,15</t>
  </si>
  <si>
    <t>12,19</t>
  </si>
  <si>
    <t>12,02</t>
  </si>
  <si>
    <t>4,36</t>
  </si>
  <si>
    <t>340,01</t>
  </si>
  <si>
    <t>35,35</t>
  </si>
  <si>
    <t>240,90</t>
  </si>
  <si>
    <t>365,97</t>
  </si>
  <si>
    <t>28,70</t>
  </si>
  <si>
    <t>32,89</t>
  </si>
  <si>
    <t>218,36</t>
  </si>
  <si>
    <t>255,65</t>
  </si>
  <si>
    <t>34,39</t>
  </si>
  <si>
    <t>52,37</t>
  </si>
  <si>
    <t>40,24</t>
  </si>
  <si>
    <t>34,41</t>
  </si>
  <si>
    <t>106,35</t>
  </si>
  <si>
    <t>81,21</t>
  </si>
  <si>
    <t>14,05</t>
  </si>
  <si>
    <t>3.309,42</t>
  </si>
  <si>
    <t>4.145,14</t>
  </si>
  <si>
    <t>5.615,99</t>
  </si>
  <si>
    <t>6.660,64</t>
  </si>
  <si>
    <t>1.688,71</t>
  </si>
  <si>
    <t>1.760,22</t>
  </si>
  <si>
    <t>1.293,86</t>
  </si>
  <si>
    <t>1.747,41</t>
  </si>
  <si>
    <t>1.811,30</t>
  </si>
  <si>
    <t>2.338,48</t>
  </si>
  <si>
    <t>6,63</t>
  </si>
  <si>
    <t>37,55</t>
  </si>
  <si>
    <t>102,46</t>
  </si>
  <si>
    <t>110,18</t>
  </si>
  <si>
    <t>61,99</t>
  </si>
  <si>
    <t>68,22</t>
  </si>
  <si>
    <t>88,59</t>
  </si>
  <si>
    <t>2.420,84</t>
  </si>
  <si>
    <t>56,47</t>
  </si>
  <si>
    <t>179,53</t>
  </si>
  <si>
    <t>275,75</t>
  </si>
  <si>
    <t>90,73</t>
  </si>
  <si>
    <t>115,07</t>
  </si>
  <si>
    <t>17,55</t>
  </si>
  <si>
    <t>59,12</t>
  </si>
  <si>
    <t>613,98</t>
  </si>
  <si>
    <t>967,75</t>
  </si>
  <si>
    <t>1.358,87</t>
  </si>
  <si>
    <t>127,02</t>
  </si>
  <si>
    <t>165,47</t>
  </si>
  <si>
    <t>400,30</t>
  </si>
  <si>
    <t>139,03</t>
  </si>
  <si>
    <t>164,63</t>
  </si>
  <si>
    <t>256,04</t>
  </si>
  <si>
    <t>270,72</t>
  </si>
  <si>
    <t>338,01</t>
  </si>
  <si>
    <t>317,97</t>
  </si>
  <si>
    <t>393,15</t>
  </si>
  <si>
    <t>514,41</t>
  </si>
  <si>
    <t>1.774,22</t>
  </si>
  <si>
    <t>622,19</t>
  </si>
  <si>
    <t>835,71</t>
  </si>
  <si>
    <t>1.169,99</t>
  </si>
  <si>
    <t>150,42</t>
  </si>
  <si>
    <t>70,20</t>
  </si>
  <si>
    <t>363,53</t>
  </si>
  <si>
    <t>259,37</t>
  </si>
  <si>
    <t>200,57</t>
  </si>
  <si>
    <t>263,24</t>
  </si>
  <si>
    <t>191,07</t>
  </si>
  <si>
    <t>501,42</t>
  </si>
  <si>
    <t>358,75</t>
  </si>
  <si>
    <t>225,64</t>
  </si>
  <si>
    <t>476,35</t>
  </si>
  <si>
    <t>819,00</t>
  </si>
  <si>
    <t>5.651,08</t>
  </si>
  <si>
    <t>77,27</t>
  </si>
  <si>
    <t>2.329,24</t>
  </si>
  <si>
    <t>2.270,07</t>
  </si>
  <si>
    <t>3.370,00</t>
  </si>
  <si>
    <t>4.657,66</t>
  </si>
  <si>
    <t>2.027,37</t>
  </si>
  <si>
    <t>18.459,01</t>
  </si>
  <si>
    <t>8.739,77</t>
  </si>
  <si>
    <t>9.798,00</t>
  </si>
  <si>
    <t>11.069,66</t>
  </si>
  <si>
    <t>15.214,43</t>
  </si>
  <si>
    <t>5.357,21</t>
  </si>
  <si>
    <t>6.639,50</t>
  </si>
  <si>
    <t>9.866,14</t>
  </si>
  <si>
    <t>10.227,67</t>
  </si>
  <si>
    <t>11.736,99</t>
  </si>
  <si>
    <t>6.410,40</t>
  </si>
  <si>
    <t>6.902,60</t>
  </si>
  <si>
    <t>10.200,72</t>
  </si>
  <si>
    <t>11.801,23</t>
  </si>
  <si>
    <t>12.345,60</t>
  </si>
  <si>
    <t>1.821,88</t>
  </si>
  <si>
    <t>1.970,81</t>
  </si>
  <si>
    <t>2.621,44</t>
  </si>
  <si>
    <t>2.923,32</t>
  </si>
  <si>
    <t>3.433,86</t>
  </si>
  <si>
    <t>3.865,65</t>
  </si>
  <si>
    <t>1.560,75</t>
  </si>
  <si>
    <t>1.718,55</t>
  </si>
  <si>
    <t>4.883,83</t>
  </si>
  <si>
    <t>5.151,45</t>
  </si>
  <si>
    <t>6.836,03</t>
  </si>
  <si>
    <t>8.282,75</t>
  </si>
  <si>
    <t>9.316,72</t>
  </si>
  <si>
    <t>73.419,56</t>
  </si>
  <si>
    <t>22.980,16</t>
  </si>
  <si>
    <t>29.656,36</t>
  </si>
  <si>
    <t>43.147,68</t>
  </si>
  <si>
    <t>5.299,32</t>
  </si>
  <si>
    <t>78,00</t>
  </si>
  <si>
    <t>76,50</t>
  </si>
  <si>
    <t>74,17</t>
  </si>
  <si>
    <t>1.252,68</t>
  </si>
  <si>
    <t>3,09</t>
  </si>
  <si>
    <t>455,55</t>
  </si>
  <si>
    <t>26,43</t>
  </si>
  <si>
    <t>39,29</t>
  </si>
  <si>
    <t>91,47</t>
  </si>
  <si>
    <t>10.206,88</t>
  </si>
  <si>
    <t>9.637,78</t>
  </si>
  <si>
    <t>81,82</t>
  </si>
  <si>
    <t>14.498,02</t>
  </si>
  <si>
    <t>108,18</t>
  </si>
  <si>
    <t>19.167,67</t>
  </si>
  <si>
    <t>2.102,53</t>
  </si>
  <si>
    <t>76,08</t>
  </si>
  <si>
    <t>35,75</t>
  </si>
  <si>
    <t>1.854,96</t>
  </si>
  <si>
    <t>1.764,68</t>
  </si>
  <si>
    <t>1.774,08</t>
  </si>
  <si>
    <t>1.951,83</t>
  </si>
  <si>
    <t>3.321,58</t>
  </si>
  <si>
    <t>1.569,51</t>
  </si>
  <si>
    <t>1.798,76</t>
  </si>
  <si>
    <t>1.939,78</t>
  </si>
  <si>
    <t>988,87</t>
  </si>
  <si>
    <t>3.577,45</t>
  </si>
  <si>
    <t>425,28</t>
  </si>
  <si>
    <t>159,50</t>
  </si>
  <si>
    <t>213,46</t>
  </si>
  <si>
    <t>794,65</t>
  </si>
  <si>
    <t>164,90</t>
  </si>
  <si>
    <t>206,70</t>
  </si>
  <si>
    <t>465,80</t>
  </si>
  <si>
    <t>248,50</t>
  </si>
  <si>
    <t>330,44</t>
  </si>
  <si>
    <t>478,75</t>
  </si>
  <si>
    <t>242,91</t>
  </si>
  <si>
    <t>288,85</t>
  </si>
  <si>
    <t>675,00</t>
  </si>
  <si>
    <t>1.075,48</t>
  </si>
  <si>
    <t>1.347,51</t>
  </si>
  <si>
    <t>182,84</t>
  </si>
  <si>
    <t>1.043,64</t>
  </si>
  <si>
    <t>10,01</t>
  </si>
  <si>
    <t>868,57</t>
  </si>
  <si>
    <t>958,13</t>
  </si>
  <si>
    <t>387,17</t>
  </si>
  <si>
    <t>591,32</t>
  </si>
  <si>
    <t>633,35</t>
  </si>
  <si>
    <t>462,26</t>
  </si>
  <si>
    <t>530,51</t>
  </si>
  <si>
    <t>574,00</t>
  </si>
  <si>
    <t>203,52</t>
  </si>
  <si>
    <t>226,02</t>
  </si>
  <si>
    <t>241,00</t>
  </si>
  <si>
    <t>252,49</t>
  </si>
  <si>
    <t>44,52</t>
  </si>
  <si>
    <t>118,28</t>
  </si>
  <si>
    <t>29,57</t>
  </si>
  <si>
    <t>44,29</t>
  </si>
  <si>
    <t>411,31</t>
  </si>
  <si>
    <t>80,21</t>
  </si>
  <si>
    <t>83,32</t>
  </si>
  <si>
    <t>81,58</t>
  </si>
  <si>
    <t>111,99</t>
  </si>
  <si>
    <t>90,97</t>
  </si>
  <si>
    <t>90,65</t>
  </si>
  <si>
    <t>4.168,00</t>
  </si>
  <si>
    <t>5.684,02</t>
  </si>
  <si>
    <t>5.213,53</t>
  </si>
  <si>
    <t>22.676,74</t>
  </si>
  <si>
    <t>4.768,47</t>
  </si>
  <si>
    <t>16.954,57</t>
  </si>
  <si>
    <t>20.606,87</t>
  </si>
  <si>
    <t>1.722,00</t>
  </si>
  <si>
    <t>867,84</t>
  </si>
  <si>
    <t>3,79</t>
  </si>
  <si>
    <t>22,59</t>
  </si>
  <si>
    <t>22,35</t>
  </si>
  <si>
    <t>33,30</t>
  </si>
  <si>
    <t>22,83</t>
  </si>
  <si>
    <t>104,17</t>
  </si>
  <si>
    <t>55,22</t>
  </si>
  <si>
    <t>43,71</t>
  </si>
  <si>
    <t>60,76</t>
  </si>
  <si>
    <t>44,63</t>
  </si>
  <si>
    <t>44,02</t>
  </si>
  <si>
    <t>55,45</t>
  </si>
  <si>
    <t>191,41</t>
  </si>
  <si>
    <t>2.261,83</t>
  </si>
  <si>
    <t>1.901,79</t>
  </si>
  <si>
    <t>775,00</t>
  </si>
  <si>
    <t>11.198,68</t>
  </si>
  <si>
    <t>754,26</t>
  </si>
  <si>
    <t>1.177,09</t>
  </si>
  <si>
    <t>1.288,77</t>
  </si>
  <si>
    <t>1.271,44</t>
  </si>
  <si>
    <t>7.129,87</t>
  </si>
  <si>
    <t>3.306,07</t>
  </si>
  <si>
    <t>6.707,33</t>
  </si>
  <si>
    <t>1.362,98</t>
  </si>
  <si>
    <t>50.809,19</t>
  </si>
  <si>
    <t>54.435,75</t>
  </si>
  <si>
    <t>2.981,05</t>
  </si>
  <si>
    <t>4.286,16</t>
  </si>
  <si>
    <t>7.265,41</t>
  </si>
  <si>
    <t>6.897,92</t>
  </si>
  <si>
    <t>28.305,74</t>
  </si>
  <si>
    <t>10.410,33</t>
  </si>
  <si>
    <t>30.871,20</t>
  </si>
  <si>
    <t>14.017,50</t>
  </si>
  <si>
    <t>3.094,71</t>
  </si>
  <si>
    <t>3.738,00</t>
  </si>
  <si>
    <t>5.021,76</t>
  </si>
  <si>
    <t>28.035,00</t>
  </si>
  <si>
    <t>4.415,51</t>
  </si>
  <si>
    <t>7.008,75</t>
  </si>
  <si>
    <t>192.664,65</t>
  </si>
  <si>
    <t>78.046,58</t>
  </si>
  <si>
    <t>29,28</t>
  </si>
  <si>
    <t>40,29</t>
  </si>
  <si>
    <t>67,15</t>
  </si>
  <si>
    <t>41,22</t>
  </si>
  <si>
    <t>208,45</t>
  </si>
  <si>
    <t>220,24</t>
  </si>
  <si>
    <t>236,27</t>
  </si>
  <si>
    <t>73,75</t>
  </si>
  <si>
    <t>41,36</t>
  </si>
  <si>
    <t>3,42</t>
  </si>
  <si>
    <t>47,14</t>
  </si>
  <si>
    <t>49,24</t>
  </si>
  <si>
    <t>50,79</t>
  </si>
  <si>
    <t>30,71</t>
  </si>
  <si>
    <t>56,36</t>
  </si>
  <si>
    <t>45,87</t>
  </si>
  <si>
    <t>53,89</t>
  </si>
  <si>
    <t>89,91</t>
  </si>
  <si>
    <t>92,08</t>
  </si>
  <si>
    <t>87,36</t>
  </si>
  <si>
    <t>13,44</t>
  </si>
  <si>
    <t>19,02</t>
  </si>
  <si>
    <t>66,90</t>
  </si>
  <si>
    <t>91,92</t>
  </si>
  <si>
    <t>140,56</t>
  </si>
  <si>
    <t>242,21</t>
  </si>
  <si>
    <t>25,39</t>
  </si>
  <si>
    <t>35,36</t>
  </si>
  <si>
    <t>406,78</t>
  </si>
  <si>
    <t>70,17</t>
  </si>
  <si>
    <t>120,40</t>
  </si>
  <si>
    <t>63,78</t>
  </si>
  <si>
    <t>85,72</t>
  </si>
  <si>
    <t>107,11</t>
  </si>
  <si>
    <t>128,64</t>
  </si>
  <si>
    <t>131,61</t>
  </si>
  <si>
    <t>159,99</t>
  </si>
  <si>
    <t>155,07</t>
  </si>
  <si>
    <t>173,08</t>
  </si>
  <si>
    <t>195,88</t>
  </si>
  <si>
    <t>207,21</t>
  </si>
  <si>
    <t>212,27</t>
  </si>
  <si>
    <t>153,69</t>
  </si>
  <si>
    <t>188,40</t>
  </si>
  <si>
    <t>248,08</t>
  </si>
  <si>
    <t>310,46</t>
  </si>
  <si>
    <t>405,00</t>
  </si>
  <si>
    <t>51,78</t>
  </si>
  <si>
    <t>520,26</t>
  </si>
  <si>
    <t>71,73</t>
  </si>
  <si>
    <t>122,74</t>
  </si>
  <si>
    <t>153,24</t>
  </si>
  <si>
    <t>186,49</t>
  </si>
  <si>
    <t>246,49</t>
  </si>
  <si>
    <t>35,19</t>
  </si>
  <si>
    <t>51,64</t>
  </si>
  <si>
    <t>6,06</t>
  </si>
  <si>
    <t>95,22</t>
  </si>
  <si>
    <t>245,80</t>
  </si>
  <si>
    <t>288,96</t>
  </si>
  <si>
    <t>314,87</t>
  </si>
  <si>
    <t>391,46</t>
  </si>
  <si>
    <t>461,39</t>
  </si>
  <si>
    <t>542,88</t>
  </si>
  <si>
    <t>165,07</t>
  </si>
  <si>
    <t>742,02</t>
  </si>
  <si>
    <t>195,90</t>
  </si>
  <si>
    <t>233,72</t>
  </si>
  <si>
    <t>184,42</t>
  </si>
  <si>
    <t>243,68</t>
  </si>
  <si>
    <t>35,67</t>
  </si>
  <si>
    <t>390,21</t>
  </si>
  <si>
    <t>483,47</t>
  </si>
  <si>
    <t>12,67</t>
  </si>
  <si>
    <t>33,99</t>
  </si>
  <si>
    <t>406,39</t>
  </si>
  <si>
    <t>55,07</t>
  </si>
  <si>
    <t>85,21</t>
  </si>
  <si>
    <t>115,38</t>
  </si>
  <si>
    <t>238,49</t>
  </si>
  <si>
    <t>312,62</t>
  </si>
  <si>
    <t>172,69</t>
  </si>
  <si>
    <t>70,10</t>
  </si>
  <si>
    <t>86,37</t>
  </si>
  <si>
    <t>1.010,00</t>
  </si>
  <si>
    <t>11,73</t>
  </si>
  <si>
    <t>399,90</t>
  </si>
  <si>
    <t>812,19</t>
  </si>
  <si>
    <t>912,30</t>
  </si>
  <si>
    <t>229,60</t>
  </si>
  <si>
    <t>393,73</t>
  </si>
  <si>
    <t>100,28</t>
  </si>
  <si>
    <t>321,75</t>
  </si>
  <si>
    <t>583,32</t>
  </si>
  <si>
    <t>1.044,64</t>
  </si>
  <si>
    <t>284,14</t>
  </si>
  <si>
    <t>361,02</t>
  </si>
  <si>
    <t>132,87</t>
  </si>
  <si>
    <t>257,39</t>
  </si>
  <si>
    <t>534,85</t>
  </si>
  <si>
    <t>843,23</t>
  </si>
  <si>
    <t>210,85</t>
  </si>
  <si>
    <t>224,07</t>
  </si>
  <si>
    <t>39,99</t>
  </si>
  <si>
    <t>883,98</t>
  </si>
  <si>
    <t>492,70</t>
  </si>
  <si>
    <t>235,44</t>
  </si>
  <si>
    <t>195,00</t>
  </si>
  <si>
    <t>238,21</t>
  </si>
  <si>
    <t>57,23</t>
  </si>
  <si>
    <t>189,70</t>
  </si>
  <si>
    <t>115,34</t>
  </si>
  <si>
    <t>169,85</t>
  </si>
  <si>
    <t>450,32</t>
  </si>
  <si>
    <t>62,99</t>
  </si>
  <si>
    <t>101,24</t>
  </si>
  <si>
    <t>151,43</t>
  </si>
  <si>
    <t>244,26</t>
  </si>
  <si>
    <t>309,59</t>
  </si>
  <si>
    <t>73,79</t>
  </si>
  <si>
    <t>1.418,84</t>
  </si>
  <si>
    <t>61,08</t>
  </si>
  <si>
    <t>2.771,48</t>
  </si>
  <si>
    <t>135,30</t>
  </si>
  <si>
    <t>224,21</t>
  </si>
  <si>
    <t>335,19</t>
  </si>
  <si>
    <t>674,28</t>
  </si>
  <si>
    <t>419,86</t>
  </si>
  <si>
    <t>2.636,90</t>
  </si>
  <si>
    <t>843,75</t>
  </si>
  <si>
    <t>267,40</t>
  </si>
  <si>
    <t>432,97</t>
  </si>
  <si>
    <t>125,00</t>
  </si>
  <si>
    <t>3,13</t>
  </si>
  <si>
    <t>101,95</t>
  </si>
  <si>
    <t>1.763,77</t>
  </si>
  <si>
    <t>2.959,02</t>
  </si>
  <si>
    <t>3.721,62</t>
  </si>
  <si>
    <t>65,26</t>
  </si>
  <si>
    <t>154,79</t>
  </si>
  <si>
    <t>468,00</t>
  </si>
  <si>
    <t>34,90</t>
  </si>
  <si>
    <t>47,18</t>
  </si>
  <si>
    <t>97,59</t>
  </si>
  <si>
    <t>2.393,99</t>
  </si>
  <si>
    <t>94,50</t>
  </si>
  <si>
    <t>37,08</t>
  </si>
  <si>
    <t>303.500,00</t>
  </si>
  <si>
    <t>316.946,20</t>
  </si>
  <si>
    <t>322.660,83</t>
  </si>
  <si>
    <t>267.003,15</t>
  </si>
  <si>
    <t>371.691,44</t>
  </si>
  <si>
    <t>373.132,12</t>
  </si>
  <si>
    <t>373.132,09</t>
  </si>
  <si>
    <t>338.364,07</t>
  </si>
  <si>
    <t>356.324,35</t>
  </si>
  <si>
    <t>248.754,76</t>
  </si>
  <si>
    <t>272.717,78</t>
  </si>
  <si>
    <t>271.757,35</t>
  </si>
  <si>
    <t>270.796,90</t>
  </si>
  <si>
    <t>388.018,98</t>
  </si>
  <si>
    <t>437.962,03</t>
  </si>
  <si>
    <t>394.069,77</t>
  </si>
  <si>
    <t>415.871,84</t>
  </si>
  <si>
    <t>411.069,62</t>
  </si>
  <si>
    <t>81,28</t>
  </si>
  <si>
    <t>31,27</t>
  </si>
  <si>
    <t>17,34</t>
  </si>
  <si>
    <t>74,57</t>
  </si>
  <si>
    <t>23,47</t>
  </si>
  <si>
    <t>67,10</t>
  </si>
  <si>
    <t>6,23</t>
  </si>
  <si>
    <t>75,37</t>
  </si>
  <si>
    <t>50,15</t>
  </si>
  <si>
    <t>219,44</t>
  </si>
  <si>
    <t>1.907,27</t>
  </si>
  <si>
    <t>2.643,34</t>
  </si>
  <si>
    <t>4.045,38</t>
  </si>
  <si>
    <t>154,90</t>
  </si>
  <si>
    <t>2.134,76</t>
  </si>
  <si>
    <t>46,31</t>
  </si>
  <si>
    <t>74,10</t>
  </si>
  <si>
    <t>88,88</t>
  </si>
  <si>
    <t>10.271,14</t>
  </si>
  <si>
    <t>547.220,23</t>
  </si>
  <si>
    <t>469.317,40</t>
  </si>
  <si>
    <t>475.017,58</t>
  </si>
  <si>
    <t>540.000,00</t>
  </si>
  <si>
    <t>662.174,51</t>
  </si>
  <si>
    <t>1.489,88</t>
  </si>
  <si>
    <t>5.221,10</t>
  </si>
  <si>
    <t>6.961,46</t>
  </si>
  <si>
    <t>1.213,23</t>
  </si>
  <si>
    <t>2.677,48</t>
  </si>
  <si>
    <t>1.445,02</t>
  </si>
  <si>
    <t>963,33</t>
  </si>
  <si>
    <t>11,84</t>
  </si>
  <si>
    <t>50,53</t>
  </si>
  <si>
    <t>77,59</t>
  </si>
  <si>
    <t>88,42</t>
  </si>
  <si>
    <t>22,77</t>
  </si>
  <si>
    <t>26,63</t>
  </si>
  <si>
    <t>43,15</t>
  </si>
  <si>
    <t>132,54</t>
  </si>
  <si>
    <t>154,75</t>
  </si>
  <si>
    <t>200,70</t>
  </si>
  <si>
    <t>104,33</t>
  </si>
  <si>
    <t>576,63</t>
  </si>
  <si>
    <t>306,47</t>
  </si>
  <si>
    <t>457,71</t>
  </si>
  <si>
    <t>255,55</t>
  </si>
  <si>
    <t>403,12</t>
  </si>
  <si>
    <t>274,65</t>
  </si>
  <si>
    <t>412,99</t>
  </si>
  <si>
    <t>145,01</t>
  </si>
  <si>
    <t>68,75</t>
  </si>
  <si>
    <t>222,38</t>
  </si>
  <si>
    <t>4.012,40</t>
  </si>
  <si>
    <t>469,79</t>
  </si>
  <si>
    <t>488,17</t>
  </si>
  <si>
    <t>493,66</t>
  </si>
  <si>
    <t>507,96</t>
  </si>
  <si>
    <t>417,50</t>
  </si>
  <si>
    <t>450,73</t>
  </si>
  <si>
    <t>432,45</t>
  </si>
  <si>
    <t>495,58</t>
  </si>
  <si>
    <t>502,78</t>
  </si>
  <si>
    <t>429,26</t>
  </si>
  <si>
    <t>465,04</t>
  </si>
  <si>
    <t>445,78</t>
  </si>
  <si>
    <t>493,44</t>
  </si>
  <si>
    <t>443,57</t>
  </si>
  <si>
    <t>479,34</t>
  </si>
  <si>
    <t>470,72</t>
  </si>
  <si>
    <t>496,80</t>
  </si>
  <si>
    <t>518,02</t>
  </si>
  <si>
    <t>457,88</t>
  </si>
  <si>
    <t>477,65</t>
  </si>
  <si>
    <t>530,76</t>
  </si>
  <si>
    <t>567,08</t>
  </si>
  <si>
    <t>606,43</t>
  </si>
  <si>
    <t>394,21</t>
  </si>
  <si>
    <t>400,65</t>
  </si>
  <si>
    <t>164,12</t>
  </si>
  <si>
    <t>21,95</t>
  </si>
  <si>
    <t>32,20</t>
  </si>
  <si>
    <t>89,41</t>
  </si>
  <si>
    <t>148,96</t>
  </si>
  <si>
    <t>25,38</t>
  </si>
  <si>
    <t>13,02</t>
  </si>
  <si>
    <t>38,66</t>
  </si>
  <si>
    <t>30,41</t>
  </si>
  <si>
    <t>41,21</t>
  </si>
  <si>
    <t>128,66</t>
  </si>
  <si>
    <t>176,55</t>
  </si>
  <si>
    <t>94,73</t>
  </si>
  <si>
    <t>43,56</t>
  </si>
  <si>
    <t>12,61</t>
  </si>
  <si>
    <t>176,37</t>
  </si>
  <si>
    <t>7,68</t>
  </si>
  <si>
    <t>38,50</t>
  </si>
  <si>
    <t>17,57</t>
  </si>
  <si>
    <t>83,64</t>
  </si>
  <si>
    <t>35,60</t>
  </si>
  <si>
    <t>185,63</t>
  </si>
  <si>
    <t>14,88</t>
  </si>
  <si>
    <t>9,47</t>
  </si>
  <si>
    <t>33,31</t>
  </si>
  <si>
    <t>25,01</t>
  </si>
  <si>
    <t>32,99</t>
  </si>
  <si>
    <t>30,91</t>
  </si>
  <si>
    <t>50,50</t>
  </si>
  <si>
    <t>203,38</t>
  </si>
  <si>
    <t>248,56</t>
  </si>
  <si>
    <t>115,24</t>
  </si>
  <si>
    <t>84,93</t>
  </si>
  <si>
    <t>403,65</t>
  </si>
  <si>
    <t>1.296,28</t>
  </si>
  <si>
    <t>1.938,75</t>
  </si>
  <si>
    <t>135,41</t>
  </si>
  <si>
    <t>4.374,96</t>
  </si>
  <si>
    <t>285,25</t>
  </si>
  <si>
    <t>10.647,61</t>
  </si>
  <si>
    <t>545,25</t>
  </si>
  <si>
    <t>110,43</t>
  </si>
  <si>
    <t>151,91</t>
  </si>
  <si>
    <t>3.344,75</t>
  </si>
  <si>
    <t>5.144,28</t>
  </si>
  <si>
    <t>235,11</t>
  </si>
  <si>
    <t>6.141,16</t>
  </si>
  <si>
    <t>420,49</t>
  </si>
  <si>
    <t>15.095,27</t>
  </si>
  <si>
    <t>789,62</t>
  </si>
  <si>
    <t>1.085,05</t>
  </si>
  <si>
    <t>24,83</t>
  </si>
  <si>
    <t>20.298,95</t>
  </si>
  <si>
    <t>597,13</t>
  </si>
  <si>
    <t>12.564,56</t>
  </si>
  <si>
    <t>103.577,94</t>
  </si>
  <si>
    <t>26,55</t>
  </si>
  <si>
    <t>11,05</t>
  </si>
  <si>
    <t>67,42</t>
  </si>
  <si>
    <t>38,08</t>
  </si>
  <si>
    <t>32,65</t>
  </si>
  <si>
    <t>92,26</t>
  </si>
  <si>
    <t>161,65</t>
  </si>
  <si>
    <t>74,09</t>
  </si>
  <si>
    <t>112,68</t>
  </si>
  <si>
    <t>31,21</t>
  </si>
  <si>
    <t>80,13</t>
  </si>
  <si>
    <t>152,39</t>
  </si>
  <si>
    <t>222,36</t>
  </si>
  <si>
    <t>568,34</t>
  </si>
  <si>
    <t>163,46</t>
  </si>
  <si>
    <t>119,88</t>
  </si>
  <si>
    <t>172,05</t>
  </si>
  <si>
    <t>198,22</t>
  </si>
  <si>
    <t>137,30</t>
  </si>
  <si>
    <t>180,30</t>
  </si>
  <si>
    <t>119,17</t>
  </si>
  <si>
    <t>60,25</t>
  </si>
  <si>
    <t>40,83</t>
  </si>
  <si>
    <t>42,26</t>
  </si>
  <si>
    <t>134,44</t>
  </si>
  <si>
    <t>6,28</t>
  </si>
  <si>
    <t>12,17</t>
  </si>
  <si>
    <t>178,20</t>
  </si>
  <si>
    <t>75,49</t>
  </si>
  <si>
    <t>18,27</t>
  </si>
  <si>
    <t>75,29</t>
  </si>
  <si>
    <t>556,30</t>
  </si>
  <si>
    <t>866,49</t>
  </si>
  <si>
    <t>40,64</t>
  </si>
  <si>
    <t>42,18</t>
  </si>
  <si>
    <t>28,93</t>
  </si>
  <si>
    <t>39,85</t>
  </si>
  <si>
    <t>134,37</t>
  </si>
  <si>
    <t>215,18</t>
  </si>
  <si>
    <t>20,65</t>
  </si>
  <si>
    <t>30,25</t>
  </si>
  <si>
    <t>81,05</t>
  </si>
  <si>
    <t>109,62</t>
  </si>
  <si>
    <t>51,73</t>
  </si>
  <si>
    <t>37,64</t>
  </si>
  <si>
    <t>30,62</t>
  </si>
  <si>
    <t>125,22</t>
  </si>
  <si>
    <t>83,12</t>
  </si>
  <si>
    <t>182,11</t>
  </si>
  <si>
    <t>39,69</t>
  </si>
  <si>
    <t>112,09</t>
  </si>
  <si>
    <t>62,17</t>
  </si>
  <si>
    <t>156,95</t>
  </si>
  <si>
    <t>49,65</t>
  </si>
  <si>
    <t>39,80</t>
  </si>
  <si>
    <t>143,49</t>
  </si>
  <si>
    <t>193,69</t>
  </si>
  <si>
    <t>391,39</t>
  </si>
  <si>
    <t>38,24</t>
  </si>
  <si>
    <t>131,10</t>
  </si>
  <si>
    <t>78,03</t>
  </si>
  <si>
    <t>187,50</t>
  </si>
  <si>
    <t>375,90</t>
  </si>
  <si>
    <t>56,38</t>
  </si>
  <si>
    <t>43,24</t>
  </si>
  <si>
    <t>178,75</t>
  </si>
  <si>
    <t>79,98</t>
  </si>
  <si>
    <t>232,81</t>
  </si>
  <si>
    <t>444,48</t>
  </si>
  <si>
    <t>1.111,82</t>
  </si>
  <si>
    <t>34,98</t>
  </si>
  <si>
    <t>152,03</t>
  </si>
  <si>
    <t>68,28</t>
  </si>
  <si>
    <t>2.841,35</t>
  </si>
  <si>
    <t>21,26</t>
  </si>
  <si>
    <t>3.766,89</t>
  </si>
  <si>
    <t>3.010,99</t>
  </si>
  <si>
    <t>3.010,14</t>
  </si>
  <si>
    <t>664,10</t>
  </si>
  <si>
    <t>27,92</t>
  </si>
  <si>
    <t>1.355,93</t>
  </si>
  <si>
    <t>1.066,65</t>
  </si>
  <si>
    <t>1.651,51</t>
  </si>
  <si>
    <t>3.858,45</t>
  </si>
  <si>
    <t>313,82</t>
  </si>
  <si>
    <t>356,02</t>
  </si>
  <si>
    <t>836,70</t>
  </si>
  <si>
    <t>731,82</t>
  </si>
  <si>
    <t>1.356,07</t>
  </si>
  <si>
    <t>1.149,32</t>
  </si>
  <si>
    <t>1.892,93</t>
  </si>
  <si>
    <t>4.046,74</t>
  </si>
  <si>
    <t>71,22</t>
  </si>
  <si>
    <t>100,34</t>
  </si>
  <si>
    <t>61,30</t>
  </si>
  <si>
    <t>68,96</t>
  </si>
  <si>
    <t>88,21</t>
  </si>
  <si>
    <t>156,79</t>
  </si>
  <si>
    <t>78,47</t>
  </si>
  <si>
    <t>163,86</t>
  </si>
  <si>
    <t>105,85</t>
  </si>
  <si>
    <t>112,84</t>
  </si>
  <si>
    <t>128,03</t>
  </si>
  <si>
    <t>241,02</t>
  </si>
  <si>
    <t>118,09</t>
  </si>
  <si>
    <t>121,74</t>
  </si>
  <si>
    <t>143,44</t>
  </si>
  <si>
    <t>295,99</t>
  </si>
  <si>
    <t>126,14</t>
  </si>
  <si>
    <t>128,38</t>
  </si>
  <si>
    <t>137,29</t>
  </si>
  <si>
    <t>234,10</t>
  </si>
  <si>
    <t>142,83</t>
  </si>
  <si>
    <t>155,79</t>
  </si>
  <si>
    <t>156,72</t>
  </si>
  <si>
    <t>262,26</t>
  </si>
  <si>
    <t>290,44</t>
  </si>
  <si>
    <t>143,71</t>
  </si>
  <si>
    <t>143,82</t>
  </si>
  <si>
    <t>292,58</t>
  </si>
  <si>
    <t>470,49</t>
  </si>
  <si>
    <t>209,09</t>
  </si>
  <si>
    <t>201,51</t>
  </si>
  <si>
    <t>466,84</t>
  </si>
  <si>
    <t>109.775,96</t>
  </si>
  <si>
    <t>551,63</t>
  </si>
  <si>
    <t>1.380,89</t>
  </si>
  <si>
    <t>453,82</t>
  </si>
  <si>
    <t>26,16</t>
  </si>
  <si>
    <t>2.502,29</t>
  </si>
  <si>
    <t>32,86</t>
  </si>
  <si>
    <t>2,83</t>
  </si>
  <si>
    <t>37,49</t>
  </si>
  <si>
    <t>52,09</t>
  </si>
  <si>
    <t>2.530,11</t>
  </si>
  <si>
    <t>2.922,31</t>
  </si>
  <si>
    <t>18,28</t>
  </si>
  <si>
    <t>3.238,65</t>
  </si>
  <si>
    <t>13.847,35</t>
  </si>
  <si>
    <t>88,96</t>
  </si>
  <si>
    <t>15.761,12</t>
  </si>
  <si>
    <t>121,60</t>
  </si>
  <si>
    <t>21.545,04</t>
  </si>
  <si>
    <t>14.049,35</t>
  </si>
  <si>
    <t>89,45</t>
  </si>
  <si>
    <t>15.850,44</t>
  </si>
  <si>
    <t>122,60</t>
  </si>
  <si>
    <t>21.721,53</t>
  </si>
  <si>
    <t>13.208,12</t>
  </si>
  <si>
    <t>73,80</t>
  </si>
  <si>
    <t>13.078,04</t>
  </si>
  <si>
    <t>38,37</t>
  </si>
  <si>
    <t>288,40</t>
  </si>
  <si>
    <t>816,75</t>
  </si>
  <si>
    <t>218,22</t>
  </si>
  <si>
    <t>55,27</t>
  </si>
  <si>
    <t>90,20</t>
  </si>
  <si>
    <t>98,93</t>
  </si>
  <si>
    <t>909,45</t>
  </si>
  <si>
    <t>405,34</t>
  </si>
  <si>
    <t>39,00</t>
  </si>
  <si>
    <t>480,90</t>
  </si>
  <si>
    <t>872,27</t>
  </si>
  <si>
    <t>1.194,66</t>
  </si>
  <si>
    <t>191,02</t>
  </si>
  <si>
    <t>278,69</t>
  </si>
  <si>
    <t>144,98</t>
  </si>
  <si>
    <t>458,86</t>
  </si>
  <si>
    <t>497,10</t>
  </si>
  <si>
    <t>229,43</t>
  </si>
  <si>
    <t>165,70</t>
  </si>
  <si>
    <t>60,26</t>
  </si>
  <si>
    <t>92,48</t>
  </si>
  <si>
    <t>67,36</t>
  </si>
  <si>
    <t>50,00</t>
  </si>
  <si>
    <t>74,05</t>
  </si>
  <si>
    <t>55,98</t>
  </si>
  <si>
    <t>104,83</t>
  </si>
  <si>
    <t>74,11</t>
  </si>
  <si>
    <t>111,76</t>
  </si>
  <si>
    <t>91,27</t>
  </si>
  <si>
    <t>9,07</t>
  </si>
  <si>
    <t>1.075,08</t>
  </si>
  <si>
    <t>2.752,66</t>
  </si>
  <si>
    <t>3.762,39</t>
  </si>
  <si>
    <t>76,29</t>
  </si>
  <si>
    <t>85,65</t>
  </si>
  <si>
    <t>91,45</t>
  </si>
  <si>
    <t>122,03</t>
  </si>
  <si>
    <t>107,92</t>
  </si>
  <si>
    <t>33,08</t>
  </si>
  <si>
    <t>39,27</t>
  </si>
  <si>
    <t>83,45</t>
  </si>
  <si>
    <t>123,37</t>
  </si>
  <si>
    <t>207,27</t>
  </si>
  <si>
    <t>129,78</t>
  </si>
  <si>
    <t>62,86</t>
  </si>
  <si>
    <t>95,00</t>
  </si>
  <si>
    <t>19,95</t>
  </si>
  <si>
    <t>88,99</t>
  </si>
  <si>
    <t>36,15</t>
  </si>
  <si>
    <t>25,95</t>
  </si>
  <si>
    <t>4.379,24</t>
  </si>
  <si>
    <t>1.126,09</t>
  </si>
  <si>
    <t>3.465,27</t>
  </si>
  <si>
    <t>10.009,69</t>
  </si>
  <si>
    <t>44,53</t>
  </si>
  <si>
    <t>18,10</t>
  </si>
  <si>
    <t>42,51</t>
  </si>
  <si>
    <t>21,79</t>
  </si>
  <si>
    <t>2.640,46</t>
  </si>
  <si>
    <t>3.014,37</t>
  </si>
  <si>
    <t>5.248,48</t>
  </si>
  <si>
    <t>2.565,53</t>
  </si>
  <si>
    <t>1.859,92</t>
  </si>
  <si>
    <t>22,14</t>
  </si>
  <si>
    <t>16,89</t>
  </si>
  <si>
    <t>11,20</t>
  </si>
  <si>
    <t>2.150,00</t>
  </si>
  <si>
    <t>73,83</t>
  </si>
  <si>
    <t>389,74</t>
  </si>
  <si>
    <t>95,33</t>
  </si>
  <si>
    <t>347,62</t>
  </si>
  <si>
    <t>1.055,19</t>
  </si>
  <si>
    <t>1.467,92</t>
  </si>
  <si>
    <t>605,45</t>
  </si>
  <si>
    <t>711,18</t>
  </si>
  <si>
    <t>838,64</t>
  </si>
  <si>
    <t>993,63</t>
  </si>
  <si>
    <t>971,90</t>
  </si>
  <si>
    <t>525,06</t>
  </si>
  <si>
    <t>2.343,13</t>
  </si>
  <si>
    <t>37,06</t>
  </si>
  <si>
    <t>217,11</t>
  </si>
  <si>
    <t>253,27</t>
  </si>
  <si>
    <t>79,80</t>
  </si>
  <si>
    <t>211,72</t>
  </si>
  <si>
    <t>246,01</t>
  </si>
  <si>
    <t>3,72</t>
  </si>
  <si>
    <t>51,11</t>
  </si>
  <si>
    <t>5,61</t>
  </si>
  <si>
    <t>53,59</t>
  </si>
  <si>
    <t>225,66</t>
  </si>
  <si>
    <t>106,97</t>
  </si>
  <si>
    <t>28,15</t>
  </si>
  <si>
    <t>73,11</t>
  </si>
  <si>
    <t>94,18</t>
  </si>
  <si>
    <t>206,37</t>
  </si>
  <si>
    <t>64,91</t>
  </si>
  <si>
    <t>77,01</t>
  </si>
  <si>
    <t>90,36</t>
  </si>
  <si>
    <t>90,53</t>
  </si>
  <si>
    <t>141,56</t>
  </si>
  <si>
    <t>159,63</t>
  </si>
  <si>
    <t>34,14</t>
  </si>
  <si>
    <t>21,34</t>
  </si>
  <si>
    <t>19,70</t>
  </si>
  <si>
    <t>322,58</t>
  </si>
  <si>
    <t>76,62</t>
  </si>
  <si>
    <t>73,81</t>
  </si>
  <si>
    <t>545,90</t>
  </si>
  <si>
    <t>445,53</t>
  </si>
  <si>
    <t>452,83</t>
  </si>
  <si>
    <t>460,50</t>
  </si>
  <si>
    <t>686,21</t>
  </si>
  <si>
    <t>492,76</t>
  </si>
  <si>
    <t>610,80</t>
  </si>
  <si>
    <t>707,14</t>
  </si>
  <si>
    <t>638,73</t>
  </si>
  <si>
    <t>758,47</t>
  </si>
  <si>
    <t>827,55</t>
  </si>
  <si>
    <t>1.020,65</t>
  </si>
  <si>
    <t>804,49</t>
  </si>
  <si>
    <t>849,97</t>
  </si>
  <si>
    <t>1.035,14</t>
  </si>
  <si>
    <t>854,77</t>
  </si>
  <si>
    <t>63,74</t>
  </si>
  <si>
    <t>68,73</t>
  </si>
  <si>
    <t>63,52</t>
  </si>
  <si>
    <t>69,91</t>
  </si>
  <si>
    <t>73,47</t>
  </si>
  <si>
    <t>77,03</t>
  </si>
  <si>
    <t>507,21</t>
  </si>
  <si>
    <t>864,51</t>
  </si>
  <si>
    <t>92,19</t>
  </si>
  <si>
    <t>107,65</t>
  </si>
  <si>
    <t>41,81</t>
  </si>
  <si>
    <t>123,85</t>
  </si>
  <si>
    <t>32,14</t>
  </si>
  <si>
    <t>37,17</t>
  </si>
  <si>
    <t>2.800,00</t>
  </si>
  <si>
    <t>160,77</t>
  </si>
  <si>
    <t>163,88</t>
  </si>
  <si>
    <t>236,04</t>
  </si>
  <si>
    <t>104,09</t>
  </si>
  <si>
    <t>258,94</t>
  </si>
  <si>
    <t>124,14</t>
  </si>
  <si>
    <t>111,41</t>
  </si>
  <si>
    <t>162,77</t>
  </si>
  <si>
    <t>291,84</t>
  </si>
  <si>
    <t>296,20</t>
  </si>
  <si>
    <t>101,22</t>
  </si>
  <si>
    <t>18,65</t>
  </si>
  <si>
    <t>5.669,40</t>
  </si>
  <si>
    <t>937,63</t>
  </si>
  <si>
    <t>2,70</t>
  </si>
  <si>
    <t>566,87</t>
  </si>
  <si>
    <t>216,17</t>
  </si>
  <si>
    <t>229,41</t>
  </si>
  <si>
    <t>599,38</t>
  </si>
  <si>
    <t>696,23</t>
  </si>
  <si>
    <t>1.153,40</t>
  </si>
  <si>
    <t>180,13</t>
  </si>
  <si>
    <t>332,39</t>
  </si>
  <si>
    <t>367,94</t>
  </si>
  <si>
    <t>443,67</t>
  </si>
  <si>
    <t>40,94</t>
  </si>
  <si>
    <t>54,77</t>
  </si>
  <si>
    <t>84,21</t>
  </si>
  <si>
    <t>79,10</t>
  </si>
  <si>
    <t>111,86</t>
  </si>
  <si>
    <t>299,52</t>
  </si>
  <si>
    <t>174,67</t>
  </si>
  <si>
    <t>171,85</t>
  </si>
  <si>
    <t>50,22</t>
  </si>
  <si>
    <t>62,36</t>
  </si>
  <si>
    <t>129,92</t>
  </si>
  <si>
    <t>40,87</t>
  </si>
  <si>
    <t>175,56</t>
  </si>
  <si>
    <t>197,30</t>
  </si>
  <si>
    <t>362,01</t>
  </si>
  <si>
    <t>13,72</t>
  </si>
  <si>
    <t>42,80</t>
  </si>
  <si>
    <t>75,90</t>
  </si>
  <si>
    <t>95,37</t>
  </si>
  <si>
    <t>173,74</t>
  </si>
  <si>
    <t>286,56</t>
  </si>
  <si>
    <t>15,24</t>
  </si>
  <si>
    <t>206,47</t>
  </si>
  <si>
    <t>336,77</t>
  </si>
  <si>
    <t>76,45</t>
  </si>
  <si>
    <t>47,13</t>
  </si>
  <si>
    <t>10,90</t>
  </si>
  <si>
    <t>62,90</t>
  </si>
  <si>
    <t>117,79</t>
  </si>
  <si>
    <t>2.449,88</t>
  </si>
  <si>
    <t>1.798,58</t>
  </si>
  <si>
    <t>27,98</t>
  </si>
  <si>
    <t>329,50</t>
  </si>
  <si>
    <t>406,16</t>
  </si>
  <si>
    <t>539,92</t>
  </si>
  <si>
    <t>581,51</t>
  </si>
  <si>
    <t>587,22</t>
  </si>
  <si>
    <t>766,65</t>
  </si>
  <si>
    <t>654,10</t>
  </si>
  <si>
    <t>823,75</t>
  </si>
  <si>
    <t>1.001,54</t>
  </si>
  <si>
    <t>1.141,83</t>
  </si>
  <si>
    <t>49,30</t>
  </si>
  <si>
    <t>62,64</t>
  </si>
  <si>
    <t>91,14</t>
  </si>
  <si>
    <t>22,64</t>
  </si>
  <si>
    <t>45,08</t>
  </si>
  <si>
    <t>16.025,83</t>
  </si>
  <si>
    <t>1.043,48</t>
  </si>
  <si>
    <t>2.474,43</t>
  </si>
  <si>
    <t>2.475,16</t>
  </si>
  <si>
    <t>10.770,00</t>
  </si>
  <si>
    <t>20.079,34</t>
  </si>
  <si>
    <t>23.106,18</t>
  </si>
  <si>
    <t>21.823,45</t>
  </si>
  <si>
    <t>24.554,35</t>
  </si>
  <si>
    <t>45.181,68</t>
  </si>
  <si>
    <t>25.268,97</t>
  </si>
  <si>
    <t>24.792,72</t>
  </si>
  <si>
    <t>50,12</t>
  </si>
  <si>
    <t>120,20</t>
  </si>
  <si>
    <t>183,82</t>
  </si>
  <si>
    <t>206,77</t>
  </si>
  <si>
    <t>1.654,43</t>
  </si>
  <si>
    <t>2.743,53</t>
  </si>
  <si>
    <t>2.754,74</t>
  </si>
  <si>
    <t>2.273,57</t>
  </si>
  <si>
    <t>33,13</t>
  </si>
  <si>
    <t>29,15</t>
  </si>
  <si>
    <t>27,73</t>
  </si>
  <si>
    <t>4.915,45</t>
  </si>
  <si>
    <t>826,17</t>
  </si>
  <si>
    <t>913,10</t>
  </si>
  <si>
    <t>362,60</t>
  </si>
  <si>
    <t>390,51</t>
  </si>
  <si>
    <t>90,38</t>
  </si>
  <si>
    <t>221,49</t>
  </si>
  <si>
    <t>358,60</t>
  </si>
  <si>
    <t>10.444,88</t>
  </si>
  <si>
    <t>11.047,22</t>
  </si>
  <si>
    <t>13.144,71</t>
  </si>
  <si>
    <t>274,73</t>
  </si>
  <si>
    <t>52.282,42</t>
  </si>
  <si>
    <t>248,85</t>
  </si>
  <si>
    <t>132,66</t>
  </si>
  <si>
    <t>192,07</t>
  </si>
  <si>
    <t>2.444,03</t>
  </si>
  <si>
    <t>1.715,35</t>
  </si>
  <si>
    <t>2.724,32</t>
  </si>
  <si>
    <t>2.564,44</t>
  </si>
  <si>
    <t>6.851,70</t>
  </si>
  <si>
    <t>3.405,54</t>
  </si>
  <si>
    <t>3.200,80</t>
  </si>
  <si>
    <t>3.946,96</t>
  </si>
  <si>
    <t>1.991,41</t>
  </si>
  <si>
    <t>1.878,41</t>
  </si>
  <si>
    <t>15,00</t>
  </si>
  <si>
    <t>2.659,40</t>
  </si>
  <si>
    <t>1.845,41</t>
  </si>
  <si>
    <t>2.172,62</t>
  </si>
  <si>
    <t>2.331,58</t>
  </si>
  <si>
    <t>2.679,91</t>
  </si>
  <si>
    <t>47,79</t>
  </si>
  <si>
    <t>46,38</t>
  </si>
  <si>
    <t>86,20</t>
  </si>
  <si>
    <t>53,44</t>
  </si>
  <si>
    <t>206,89</t>
  </si>
  <si>
    <t>63,79</t>
  </si>
  <si>
    <t>131,03</t>
  </si>
  <si>
    <t>9,06</t>
  </si>
  <si>
    <t>88,15</t>
  </si>
  <si>
    <t>194,59</t>
  </si>
  <si>
    <t>323,31</t>
  </si>
  <si>
    <t>75,20</t>
  </si>
  <si>
    <t>1.245,72</t>
  </si>
  <si>
    <t>66.610,13</t>
  </si>
  <si>
    <t>97.230,01</t>
  </si>
  <si>
    <t>117.664,22</t>
  </si>
  <si>
    <t>184.323,66</t>
  </si>
  <si>
    <t>53.260,76</t>
  </si>
  <si>
    <t>2.093,64</t>
  </si>
  <si>
    <t>1.795,53</t>
  </si>
  <si>
    <t>1.732,75</t>
  </si>
  <si>
    <t>1.888,45</t>
  </si>
  <si>
    <t>2.209,88</t>
  </si>
  <si>
    <t>1.741,33</t>
  </si>
  <si>
    <t>1.750,88</t>
  </si>
  <si>
    <t>2.167,20</t>
  </si>
  <si>
    <t>1.454,81</t>
  </si>
  <si>
    <t>2.247,56</t>
  </si>
  <si>
    <t>2.757,34</t>
  </si>
  <si>
    <t>2.013,58</t>
  </si>
  <si>
    <t>2.320,38</t>
  </si>
  <si>
    <t>1.992,67</t>
  </si>
  <si>
    <t>70,15</t>
  </si>
  <si>
    <t>96,23</t>
  </si>
  <si>
    <t>179,19</t>
  </si>
  <si>
    <t>236,24</t>
  </si>
  <si>
    <t>291,80</t>
  </si>
  <si>
    <t>345,94</t>
  </si>
  <si>
    <t>28,72</t>
  </si>
  <si>
    <t>85,84</t>
  </si>
  <si>
    <t>1.670,83</t>
  </si>
  <si>
    <t>311,50</t>
  </si>
  <si>
    <t>517,46</t>
  </si>
  <si>
    <t>62,77</t>
  </si>
  <si>
    <t>3.892,68</t>
  </si>
  <si>
    <t>201,70</t>
  </si>
  <si>
    <t>180,24</t>
  </si>
  <si>
    <t>210,28</t>
  </si>
  <si>
    <t>327,08</t>
  </si>
  <si>
    <t>2.823,39</t>
  </si>
  <si>
    <t>286,77</t>
  </si>
  <si>
    <t>460,71</t>
  </si>
  <si>
    <t>80,03</t>
  </si>
  <si>
    <t>91,70</t>
  </si>
  <si>
    <t>79,43</t>
  </si>
  <si>
    <t>79,85</t>
  </si>
  <si>
    <t>75,03</t>
  </si>
  <si>
    <t>74,38</t>
  </si>
  <si>
    <t>58,82</t>
  </si>
  <si>
    <t>12.230,81</t>
  </si>
  <si>
    <t>5,18</t>
  </si>
  <si>
    <t>72.527,70</t>
  </si>
  <si>
    <t>10.451,98</t>
  </si>
  <si>
    <t>32.719,26</t>
  </si>
  <si>
    <t>17.894,63</t>
  </si>
  <si>
    <t>61.160,75</t>
  </si>
  <si>
    <t>48,47</t>
  </si>
  <si>
    <t>84,33</t>
  </si>
  <si>
    <t>33,29</t>
  </si>
  <si>
    <t>2.790,69</t>
  </si>
  <si>
    <t>14,69</t>
  </si>
  <si>
    <t>2.603,86</t>
  </si>
  <si>
    <t>288,08</t>
  </si>
  <si>
    <t>174,98</t>
  </si>
  <si>
    <t>280,43</t>
  </si>
  <si>
    <t>417,17</t>
  </si>
  <si>
    <t>45,13</t>
  </si>
  <si>
    <t>60,15</t>
  </si>
  <si>
    <t>140,88</t>
  </si>
  <si>
    <t>192,32</t>
  </si>
  <si>
    <t>183,19</t>
  </si>
  <si>
    <t>476,18</t>
  </si>
  <si>
    <t>423,97</t>
  </si>
  <si>
    <t>45,02</t>
  </si>
  <si>
    <t>27,03</t>
  </si>
  <si>
    <t>68,81</t>
  </si>
  <si>
    <t>66,62</t>
  </si>
  <si>
    <t>54,33</t>
  </si>
  <si>
    <t>135,24</t>
  </si>
  <si>
    <t>81,31</t>
  </si>
  <si>
    <t>75,96</t>
  </si>
  <si>
    <t>67,87</t>
  </si>
  <si>
    <t>410,62</t>
  </si>
  <si>
    <t>23,12</t>
  </si>
  <si>
    <t>186,63</t>
  </si>
  <si>
    <t>1.087,52</t>
  </si>
  <si>
    <t>288,51</t>
  </si>
  <si>
    <t>270,61</t>
  </si>
  <si>
    <t>213,41</t>
  </si>
  <si>
    <t>189,99</t>
  </si>
  <si>
    <t>269,36</t>
  </si>
  <si>
    <t>489,16</t>
  </si>
  <si>
    <t>604,95</t>
  </si>
  <si>
    <t>653,24</t>
  </si>
  <si>
    <t>529,66</t>
  </si>
  <si>
    <t>365,79</t>
  </si>
  <si>
    <t>669,83</t>
  </si>
  <si>
    <t>525,71</t>
  </si>
  <si>
    <t>339,30</t>
  </si>
  <si>
    <t>344,40</t>
  </si>
  <si>
    <t>559,65</t>
  </si>
  <si>
    <t>471,79</t>
  </si>
  <si>
    <t>702,85</t>
  </si>
  <si>
    <t>324,22</t>
  </si>
  <si>
    <t>535,52</t>
  </si>
  <si>
    <t>444,76</t>
  </si>
  <si>
    <t>309,54</t>
  </si>
  <si>
    <t>163,22</t>
  </si>
  <si>
    <t>169,38</t>
  </si>
  <si>
    <t>180,05</t>
  </si>
  <si>
    <t>211,49</t>
  </si>
  <si>
    <t>196,33</t>
  </si>
  <si>
    <t>178,27</t>
  </si>
  <si>
    <t>187,95</t>
  </si>
  <si>
    <t>179,85</t>
  </si>
  <si>
    <t>196,13</t>
  </si>
  <si>
    <t>260,78</t>
  </si>
  <si>
    <t>366,19</t>
  </si>
  <si>
    <t>404,94</t>
  </si>
  <si>
    <t>426,19</t>
  </si>
  <si>
    <t>459,28</t>
  </si>
  <si>
    <t>1.050,77</t>
  </si>
  <si>
    <t>675,58</t>
  </si>
  <si>
    <t>518,73</t>
  </si>
  <si>
    <t>470,77</t>
  </si>
  <si>
    <t>968,34</t>
  </si>
  <si>
    <t>621,09</t>
  </si>
  <si>
    <t>264,45</t>
  </si>
  <si>
    <t>23,91</t>
  </si>
  <si>
    <t>49,50</t>
  </si>
  <si>
    <t>30,47</t>
  </si>
  <si>
    <t>19,12</t>
  </si>
  <si>
    <t>16,02</t>
  </si>
  <si>
    <t>179,66</t>
  </si>
  <si>
    <t>67.960,65</t>
  </si>
  <si>
    <t>90.081,50</t>
  </si>
  <si>
    <t>540,40</t>
  </si>
  <si>
    <t>237,83</t>
  </si>
  <si>
    <t>4.570,25</t>
  </si>
  <si>
    <t>357,35</t>
  </si>
  <si>
    <t>500,78</t>
  </si>
  <si>
    <t>526,27</t>
  </si>
  <si>
    <t>739,11</t>
  </si>
  <si>
    <t>603,53</t>
  </si>
  <si>
    <t>1.274,26</t>
  </si>
  <si>
    <t>606,58</t>
  </si>
  <si>
    <t>885,59</t>
  </si>
  <si>
    <t>1.036,46</t>
  </si>
  <si>
    <t>1.033,05</t>
  </si>
  <si>
    <t>370,93</t>
  </si>
  <si>
    <t>463,49</t>
  </si>
  <si>
    <t>428,58</t>
  </si>
  <si>
    <t>624,60</t>
  </si>
  <si>
    <t>771,38</t>
  </si>
  <si>
    <t>927,22</t>
  </si>
  <si>
    <t>220,06</t>
  </si>
  <si>
    <t>476,92</t>
  </si>
  <si>
    <t>372,85</t>
  </si>
  <si>
    <t>69,74</t>
  </si>
  <si>
    <t>72,24</t>
  </si>
  <si>
    <t>113,40</t>
  </si>
  <si>
    <t>194,51</t>
  </si>
  <si>
    <t>48,44</t>
  </si>
  <si>
    <t>35,74</t>
  </si>
  <si>
    <t>149,94</t>
  </si>
  <si>
    <t>209,17</t>
  </si>
  <si>
    <t>29,33</t>
  </si>
  <si>
    <t>30,83</t>
  </si>
  <si>
    <t>133,60</t>
  </si>
  <si>
    <t>200,33</t>
  </si>
  <si>
    <t>91,82</t>
  </si>
  <si>
    <t>109,49</t>
  </si>
  <si>
    <t>66,30</t>
  </si>
  <si>
    <t>52,95</t>
  </si>
  <si>
    <t>45,76</t>
  </si>
  <si>
    <t>109,11</t>
  </si>
  <si>
    <t>115,88</t>
  </si>
  <si>
    <t>7,45</t>
  </si>
  <si>
    <t>27,15</t>
  </si>
  <si>
    <t>37,01</t>
  </si>
  <si>
    <t>65,08</t>
  </si>
  <si>
    <t>163,40</t>
  </si>
  <si>
    <t>17,20</t>
  </si>
  <si>
    <t>340,47</t>
  </si>
  <si>
    <t>51,37</t>
  </si>
  <si>
    <t>71,43</t>
  </si>
  <si>
    <t>37,20</t>
  </si>
  <si>
    <t>152,76</t>
  </si>
  <si>
    <t>41,66</t>
  </si>
  <si>
    <t>71,79</t>
  </si>
  <si>
    <t>96,46</t>
  </si>
  <si>
    <t>29,02</t>
  </si>
  <si>
    <t>112,41</t>
  </si>
  <si>
    <t>24,56</t>
  </si>
  <si>
    <t>38,04</t>
  </si>
  <si>
    <t>73,24</t>
  </si>
  <si>
    <t>2.735,00</t>
  </si>
  <si>
    <t>7.433,14</t>
  </si>
  <si>
    <t>35,37</t>
  </si>
  <si>
    <t>27.984,39</t>
  </si>
  <si>
    <t>20,53</t>
  </si>
  <si>
    <t>26,81</t>
  </si>
  <si>
    <t>45,23</t>
  </si>
  <si>
    <t>483,16</t>
  </si>
  <si>
    <t>55,19</t>
  </si>
  <si>
    <t>118,29</t>
  </si>
  <si>
    <t>71,99</t>
  </si>
  <si>
    <t>64,10</t>
  </si>
  <si>
    <t>41,49</t>
  </si>
  <si>
    <t>1.368,47</t>
  </si>
  <si>
    <t>5.513,48</t>
  </si>
  <si>
    <t>1.801,78</t>
  </si>
  <si>
    <t>188,51</t>
  </si>
  <si>
    <t>190,81</t>
  </si>
  <si>
    <t>149,99</t>
  </si>
  <si>
    <t>158,85</t>
  </si>
  <si>
    <t>3.245,37</t>
  </si>
  <si>
    <t>70,52</t>
  </si>
  <si>
    <t>41,04</t>
  </si>
  <si>
    <t>51,22</t>
  </si>
  <si>
    <t>49,87</t>
  </si>
  <si>
    <t>143,18</t>
  </si>
  <si>
    <t>187,11</t>
  </si>
  <si>
    <t>11.702,85</t>
  </si>
  <si>
    <t>846,75</t>
  </si>
  <si>
    <t>1.234,99</t>
  </si>
  <si>
    <t>1.612,09</t>
  </si>
  <si>
    <t>103,62</t>
  </si>
  <si>
    <t>204,08</t>
  </si>
  <si>
    <t>304,92</t>
  </si>
  <si>
    <t>606,31</t>
  </si>
  <si>
    <t>1.116,17</t>
  </si>
  <si>
    <t>1.960,58</t>
  </si>
  <si>
    <t>160,45</t>
  </si>
  <si>
    <t>278,29</t>
  </si>
  <si>
    <t>427,88</t>
  </si>
  <si>
    <t>802,28</t>
  </si>
  <si>
    <t>1.234,35</t>
  </si>
  <si>
    <t>59,64</t>
  </si>
  <si>
    <t>495,86</t>
  </si>
  <si>
    <t>248,27</t>
  </si>
  <si>
    <t>696,41</t>
  </si>
  <si>
    <t>431,93</t>
  </si>
  <si>
    <t>304,20</t>
  </si>
  <si>
    <t>161,60</t>
  </si>
  <si>
    <t>204,51</t>
  </si>
  <si>
    <t>16,75</t>
  </si>
  <si>
    <t>2.970,70</t>
  </si>
  <si>
    <t>98,56</t>
  </si>
  <si>
    <t>237,99</t>
  </si>
  <si>
    <t>289,58</t>
  </si>
  <si>
    <t>41,50</t>
  </si>
  <si>
    <t>105,55</t>
  </si>
  <si>
    <t>651,53</t>
  </si>
  <si>
    <t>36,42</t>
  </si>
  <si>
    <t>85,18</t>
  </si>
  <si>
    <t>45,94</t>
  </si>
  <si>
    <t>122,52</t>
  </si>
  <si>
    <t>231,98</t>
  </si>
  <si>
    <t>39,09</t>
  </si>
  <si>
    <t>59,22</t>
  </si>
  <si>
    <t>3,22</t>
  </si>
  <si>
    <t>8,83</t>
  </si>
  <si>
    <t>49,06</t>
  </si>
  <si>
    <t>76,20</t>
  </si>
  <si>
    <t>49,60</t>
  </si>
  <si>
    <t>53,46</t>
  </si>
  <si>
    <t>13,89</t>
  </si>
  <si>
    <t>97,62</t>
  </si>
  <si>
    <t>43,83</t>
  </si>
  <si>
    <t>27,20</t>
  </si>
  <si>
    <t>161,46</t>
  </si>
  <si>
    <t>86,66</t>
  </si>
  <si>
    <t>255,22</t>
  </si>
  <si>
    <t>409,14</t>
  </si>
  <si>
    <t>35,44</t>
  </si>
  <si>
    <t>42,16</t>
  </si>
  <si>
    <t>77,48</t>
  </si>
  <si>
    <t>114,93</t>
  </si>
  <si>
    <t>2.309,26</t>
  </si>
  <si>
    <t>3.485,32</t>
  </si>
  <si>
    <t>3.670,52</t>
  </si>
  <si>
    <t>3.210,70</t>
  </si>
  <si>
    <t>30,00</t>
  </si>
  <si>
    <t>16,85</t>
  </si>
  <si>
    <t>54,61</t>
  </si>
  <si>
    <t>94,99</t>
  </si>
  <si>
    <t>42,34</t>
  </si>
  <si>
    <t>39,41</t>
  </si>
  <si>
    <t>1.490,00</t>
  </si>
  <si>
    <t>153,64</t>
  </si>
  <si>
    <t>206,13</t>
  </si>
  <si>
    <t>237,89</t>
  </si>
  <si>
    <t>194,56</t>
  </si>
  <si>
    <t>265,32</t>
  </si>
  <si>
    <t>297,16</t>
  </si>
  <si>
    <t>60,89</t>
  </si>
  <si>
    <t>17,25</t>
  </si>
  <si>
    <t>50,14</t>
  </si>
  <si>
    <t>29,75</t>
  </si>
  <si>
    <t>119,95</t>
  </si>
  <si>
    <t>78,75</t>
  </si>
  <si>
    <t>110,62</t>
  </si>
  <si>
    <t>165,80</t>
  </si>
  <si>
    <t>102,53</t>
  </si>
  <si>
    <t>172,35</t>
  </si>
  <si>
    <t>190,37</t>
  </si>
  <si>
    <t>92,56</t>
  </si>
  <si>
    <t>240,68</t>
  </si>
  <si>
    <t>264,86</t>
  </si>
  <si>
    <t>288,86</t>
  </si>
  <si>
    <t>312,94</t>
  </si>
  <si>
    <t>346,50</t>
  </si>
  <si>
    <t>229,14</t>
  </si>
  <si>
    <t>365,15</t>
  </si>
  <si>
    <t>479,55</t>
  </si>
  <si>
    <t>589,57</t>
  </si>
  <si>
    <t>656,20</t>
  </si>
  <si>
    <t>734,64</t>
  </si>
  <si>
    <t>209,68</t>
  </si>
  <si>
    <t>60,00</t>
  </si>
  <si>
    <t>236,10</t>
  </si>
  <si>
    <t>192,62</t>
  </si>
  <si>
    <t>198,91</t>
  </si>
  <si>
    <t>205,40</t>
  </si>
  <si>
    <t>50,90</t>
  </si>
  <si>
    <t>29,30</t>
  </si>
  <si>
    <t>51,16</t>
  </si>
  <si>
    <t>86,33</t>
  </si>
  <si>
    <t>1.014,78</t>
  </si>
  <si>
    <t>1.424,26</t>
  </si>
  <si>
    <t>107,14</t>
  </si>
  <si>
    <t>2,07</t>
  </si>
  <si>
    <t>104,48</t>
  </si>
  <si>
    <t>112,60</t>
  </si>
  <si>
    <t>52,73</t>
  </si>
  <si>
    <t>27,27</t>
  </si>
  <si>
    <t>26,40</t>
  </si>
  <si>
    <t>36,92</t>
  </si>
  <si>
    <t>35,01</t>
  </si>
  <si>
    <t>24,91</t>
  </si>
  <si>
    <t>104,85</t>
  </si>
  <si>
    <t>674,36</t>
  </si>
  <si>
    <t>173,63</t>
  </si>
  <si>
    <t>171,00</t>
  </si>
  <si>
    <t>100,10</t>
  </si>
  <si>
    <t>53,40</t>
  </si>
  <si>
    <t>41,40</t>
  </si>
  <si>
    <t>149,07</t>
  </si>
  <si>
    <t>40,18</t>
  </si>
  <si>
    <t>41,87</t>
  </si>
  <si>
    <t>39,02</t>
  </si>
  <si>
    <t>33,45</t>
  </si>
  <si>
    <t>164,38</t>
  </si>
  <si>
    <t>45,17</t>
  </si>
  <si>
    <t>683,70</t>
  </si>
  <si>
    <t>82,48</t>
  </si>
  <si>
    <t>97,10</t>
  </si>
  <si>
    <t>35,24</t>
  </si>
  <si>
    <t>48,29</t>
  </si>
  <si>
    <t>113,07</t>
  </si>
  <si>
    <t>115,59</t>
  </si>
  <si>
    <t>91,22</t>
  </si>
  <si>
    <t>157,86</t>
  </si>
  <si>
    <t>160,10</t>
  </si>
  <si>
    <t>387,77</t>
  </si>
  <si>
    <t>543,21</t>
  </si>
  <si>
    <t>579,14</t>
  </si>
  <si>
    <t>839,05</t>
  </si>
  <si>
    <t>2.325,02</t>
  </si>
  <si>
    <t>102,79</t>
  </si>
  <si>
    <t>271,10</t>
  </si>
  <si>
    <t>330,94</t>
  </si>
  <si>
    <t>380,24</t>
  </si>
  <si>
    <t>426,21</t>
  </si>
  <si>
    <t>588,34</t>
  </si>
  <si>
    <t>625,11</t>
  </si>
  <si>
    <t>897,55</t>
  </si>
  <si>
    <t>2.607,42</t>
  </si>
  <si>
    <t>108,64</t>
  </si>
  <si>
    <t>172,57</t>
  </si>
  <si>
    <t>264,08</t>
  </si>
  <si>
    <t>384,42</t>
  </si>
  <si>
    <t>714,53</t>
  </si>
  <si>
    <t>863,96</t>
  </si>
  <si>
    <t>1.312,07</t>
  </si>
  <si>
    <t>158,78</t>
  </si>
  <si>
    <t>213,94</t>
  </si>
  <si>
    <t>259,07</t>
  </si>
  <si>
    <t>446,27</t>
  </si>
  <si>
    <t>464,99</t>
  </si>
  <si>
    <t>498,08</t>
  </si>
  <si>
    <t>778,88</t>
  </si>
  <si>
    <t>167,14</t>
  </si>
  <si>
    <t>309,21</t>
  </si>
  <si>
    <t>379,41</t>
  </si>
  <si>
    <t>495,57</t>
  </si>
  <si>
    <t>768,02</t>
  </si>
  <si>
    <t>994,50</t>
  </si>
  <si>
    <t>197,22</t>
  </si>
  <si>
    <t>411,17</t>
  </si>
  <si>
    <t>435,40</t>
  </si>
  <si>
    <t>568,28</t>
  </si>
  <si>
    <t>622,60</t>
  </si>
  <si>
    <t>881,67</t>
  </si>
  <si>
    <t>93,20</t>
  </si>
  <si>
    <t>222,45</t>
  </si>
  <si>
    <t>34,07</t>
  </si>
  <si>
    <t>45,84</t>
  </si>
  <si>
    <t>111,48</t>
  </si>
  <si>
    <t>160,33</t>
  </si>
  <si>
    <t>168,09</t>
  </si>
  <si>
    <t>32,87</t>
  </si>
  <si>
    <t>66,81</t>
  </si>
  <si>
    <t>48,53</t>
  </si>
  <si>
    <t>262,00</t>
  </si>
  <si>
    <t>445,88</t>
  </si>
  <si>
    <t>58,38</t>
  </si>
  <si>
    <t>180,67</t>
  </si>
  <si>
    <t>145,91</t>
  </si>
  <si>
    <t>264,06</t>
  </si>
  <si>
    <t>333,56</t>
  </si>
  <si>
    <t>60,10</t>
  </si>
  <si>
    <t>43,33</t>
  </si>
  <si>
    <t>34,81</t>
  </si>
  <si>
    <t>15,19</t>
  </si>
  <si>
    <t>63,72</t>
  </si>
  <si>
    <t>163,33</t>
  </si>
  <si>
    <t>229,29</t>
  </si>
  <si>
    <t>84,69</t>
  </si>
  <si>
    <t>220,52</t>
  </si>
  <si>
    <t>439,69</t>
  </si>
  <si>
    <t>76,68</t>
  </si>
  <si>
    <t>154,73</t>
  </si>
  <si>
    <t>237,91</t>
  </si>
  <si>
    <t>133,84</t>
  </si>
  <si>
    <t>29,79</t>
  </si>
  <si>
    <t>45,50</t>
  </si>
  <si>
    <t>67,54</t>
  </si>
  <si>
    <t>162,29</t>
  </si>
  <si>
    <t>235,55</t>
  </si>
  <si>
    <t>129,09</t>
  </si>
  <si>
    <t>149,97</t>
  </si>
  <si>
    <t>121,49</t>
  </si>
  <si>
    <t>68,42</t>
  </si>
  <si>
    <t>105,51</t>
  </si>
  <si>
    <t>59,18</t>
  </si>
  <si>
    <t>62,22</t>
  </si>
  <si>
    <t>39,67</t>
  </si>
  <si>
    <t>25,46</t>
  </si>
  <si>
    <t>41,00</t>
  </si>
  <si>
    <t>359,25</t>
  </si>
  <si>
    <t>2.319,69</t>
  </si>
  <si>
    <t>676,82</t>
  </si>
  <si>
    <t>589,16</t>
  </si>
  <si>
    <t>1.531,83</t>
  </si>
  <si>
    <t>1.791,06</t>
  </si>
  <si>
    <t>234,45</t>
  </si>
  <si>
    <t>188,53</t>
  </si>
  <si>
    <t>282,80</t>
  </si>
  <si>
    <t>203,50</t>
  </si>
  <si>
    <t>353,49</t>
  </si>
  <si>
    <t>106,05</t>
  </si>
  <si>
    <t>141,39</t>
  </si>
  <si>
    <t>200,31</t>
  </si>
  <si>
    <t>292,22</t>
  </si>
  <si>
    <t>365,28</t>
  </si>
  <si>
    <t>324,40</t>
  </si>
  <si>
    <t>191,42</t>
  </si>
  <si>
    <t>350,88</t>
  </si>
  <si>
    <t>408,85</t>
  </si>
  <si>
    <t>230,99</t>
  </si>
  <si>
    <t>312,07</t>
  </si>
  <si>
    <t>24,53</t>
  </si>
  <si>
    <t>1.878,45</t>
  </si>
  <si>
    <t xml:space="preserve">OBS: 4 MESES DE OBRA </t>
  </si>
  <si>
    <t>ARQUITETONICO PRANCHA 03</t>
  </si>
  <si>
    <t>ARQUITETONICO PRANCHA 01</t>
  </si>
  <si>
    <t>ARQUITETONICO PRANCHA 02</t>
  </si>
  <si>
    <t>EM CIMA DESSES VALORES, PARA MEDIR A ADMINISTRAÇÃO DE ACORDO COM O PERCENTUAL EXECUTADO DA OBRA, MULTIPLICOU-SE AS HORAS DA MÃO-DE-OBRA POR 4 MESES  (OBTENDO O VALOR PERCENTUAL)</t>
  </si>
  <si>
    <t xml:space="preserve">SEMANAS/MÊS </t>
  </si>
  <si>
    <t>H/SEMANA</t>
  </si>
  <si>
    <t>CONSIDEROU-SE PARA A COMPOSIÇÃO  90777 10 H/SEMANAS, 4 SEMANAS/MÊS= (10X4X4)</t>
  </si>
  <si>
    <t xml:space="preserve"> COM DESONERAÇÃO </t>
  </si>
  <si>
    <t xml:space="preserve">                                                                  RESPONSÁVEL TÉCNICO:                                    JESSICA TAUANE NOGUEIRA DE ARAUJO          </t>
  </si>
  <si>
    <t xml:space="preserve">ESTADO DE MATO GROSSO </t>
  </si>
  <si>
    <t>TOTAL ACUMULADO</t>
  </si>
  <si>
    <t>% ACUMULADO</t>
  </si>
  <si>
    <t>FAIXA</t>
  </si>
  <si>
    <t>CORTE</t>
  </si>
  <si>
    <t xml:space="preserve">valor atualizado </t>
  </si>
  <si>
    <t xml:space="preserve">Proprietário: </t>
  </si>
  <si>
    <t>Prefeitura Municipal de Sorriso</t>
  </si>
  <si>
    <t xml:space="preserve">Obra: </t>
  </si>
  <si>
    <t xml:space="preserve"> Praça Bairro Jardim Aurora</t>
  </si>
  <si>
    <t>Local:</t>
  </si>
  <si>
    <t>Avenida dos Flamboyants esq. Trav. Dos Marfins. Quadra 53, Lote Área Pública.</t>
  </si>
  <si>
    <t>PLANILHA DE ORÇAMENTO DA PRAÇA BAIRRO JARDIM AURORA</t>
  </si>
  <si>
    <t>PLACA 2X3= 6 m²</t>
  </si>
  <si>
    <t>ELETRICO PRANCHA 01</t>
  </si>
  <si>
    <t xml:space="preserve">CRONOGRAMA DE OBRA </t>
  </si>
  <si>
    <t/>
  </si>
  <si>
    <t>4.4</t>
  </si>
  <si>
    <t>5.5</t>
  </si>
  <si>
    <t>5.6</t>
  </si>
  <si>
    <t>5.7</t>
  </si>
  <si>
    <t>5.8</t>
  </si>
  <si>
    <t>5.9</t>
  </si>
  <si>
    <t>5.10</t>
  </si>
  <si>
    <t>5.11</t>
  </si>
  <si>
    <t>5.12</t>
  </si>
  <si>
    <t>5.13</t>
  </si>
  <si>
    <t>5.14</t>
  </si>
  <si>
    <t>5.15</t>
  </si>
  <si>
    <t>5.16</t>
  </si>
  <si>
    <t>5.17</t>
  </si>
  <si>
    <t>5.18</t>
  </si>
  <si>
    <t>6.12</t>
  </si>
  <si>
    <t>6.13</t>
  </si>
  <si>
    <t>6.14</t>
  </si>
  <si>
    <t>6.15</t>
  </si>
  <si>
    <t>6.16</t>
  </si>
  <si>
    <t>6.17</t>
  </si>
  <si>
    <t>6.18</t>
  </si>
  <si>
    <t>6.19</t>
  </si>
  <si>
    <t>6.20</t>
  </si>
  <si>
    <t>6.21</t>
  </si>
  <si>
    <t>7.12</t>
  </si>
  <si>
    <t>7.13</t>
  </si>
  <si>
    <t>7.14</t>
  </si>
  <si>
    <t>7.15</t>
  </si>
  <si>
    <t>7.16</t>
  </si>
  <si>
    <t>7.17</t>
  </si>
  <si>
    <t>7.18</t>
  </si>
  <si>
    <t>(50x30)x0,20</t>
  </si>
  <si>
    <t xml:space="preserve">PROJETO ESTRUTURAL QUADRA DE FUTEBOL </t>
  </si>
  <si>
    <t>PROJETO ESTRUTURAL QUADRA DE VOLEI</t>
  </si>
  <si>
    <t xml:space="preserve">PROJETO ESTRUTURAL ACADEMIA </t>
  </si>
  <si>
    <t>PROJETO ESTRUTURAL ARQUIBANCADA</t>
  </si>
  <si>
    <t xml:space="preserve">        PRECOS DE INSUMOS</t>
  </si>
  <si>
    <t>MES DE COLETA: 05/2021</t>
  </si>
  <si>
    <t>LOCALIDADE: 4160 - CUIABA</t>
  </si>
  <si>
    <t>ENCARGOS SOCIAIS (%) HORISTA  83,92  MENSALISTA  48,10</t>
  </si>
  <si>
    <t xml:space="preserve">CODIGO  </t>
  </si>
  <si>
    <t>DESCRICAO DO INSUMO</t>
  </si>
  <si>
    <t>ORIGEM DO PRECO</t>
  </si>
  <si>
    <t xml:space="preserve">  PRECO MEDIANO R$</t>
  </si>
  <si>
    <t>TOTAL DE INSUMOS : 5182</t>
  </si>
  <si>
    <t>PCI.817.01 - CUSTO DE COMPOSIÇÕES - SINTÉTICO                                               DATA DE EMISSÃO: 11/06/2021 23:41:53            DATA DE RT: 11/06/2021</t>
  </si>
  <si>
    <t>ENCARGOS SOCIAIS DESONERADOS: 83,92%(HORA)   48,10%(MÊS)</t>
  </si>
  <si>
    <t>ABRANGÊNCIA : NACIONAL                                              LOCALIDADE  : CUIABA                                                                                                              DATA DE PREÇO   : 05/2021 REFERÊNCIA COLETA : MEDIANO</t>
  </si>
  <si>
    <t>DESCRICAO DA CLASSE</t>
  </si>
  <si>
    <t>SIGLA DA CLASSE</t>
  </si>
  <si>
    <t>DESCRICAO DO TIPO 1</t>
  </si>
  <si>
    <t>SIGLA DO TIPO 1</t>
  </si>
  <si>
    <t>CODIGO DO AGRUPADOR</t>
  </si>
  <si>
    <t>DESCRICAO DO AGRUPADOR</t>
  </si>
  <si>
    <t>ASSENTAMENTO DE TUBOS E PECAS</t>
  </si>
  <si>
    <t>ASTU</t>
  </si>
  <si>
    <t>FORNEC E/OU ASSENT DE TUBO DE FERRO FUNDIDO JUNTA ELASTICA</t>
  </si>
  <si>
    <t>0045</t>
  </si>
  <si>
    <t>FORNEC E/OU ASSENT DE TUBO DE ACO COM JUNTA SOLDADA</t>
  </si>
  <si>
    <t>0046</t>
  </si>
  <si>
    <t>FORNEC E/OU ASSENT DE TUBO DE PVC COM JUNTA ELASTICA</t>
  </si>
  <si>
    <t>0048</t>
  </si>
  <si>
    <t>FORNEC E/OU ASSENT DE TUBO DE CONCRETO COM JUNTA ELASTICA</t>
  </si>
  <si>
    <t>0051</t>
  </si>
  <si>
    <t>FORNEC E/OU ASSENT DE TUBO DE CONCRETO COM JUNTA ARGAMASSADA</t>
  </si>
  <si>
    <t>0052</t>
  </si>
  <si>
    <t>FORNEC E/OU ASSENT DE TUBO PVC DEFOFO COM JUNTA ELASTICA</t>
  </si>
  <si>
    <t>0230</t>
  </si>
  <si>
    <t>CANTEIRO DE OBRAS</t>
  </si>
  <si>
    <t>CANT</t>
  </si>
  <si>
    <t>CONSTRUCAO DO CANTEIRO</t>
  </si>
  <si>
    <t>0001</t>
  </si>
  <si>
    <t>CUSTOS HORÁRIOS DE MÁQUINAS E EQUIPAMENTOS</t>
  </si>
  <si>
    <t>CHOR</t>
  </si>
  <si>
    <t>CUSTO HORÁRIO PRODUTIVO DIURNO</t>
  </si>
  <si>
    <t>0325</t>
  </si>
  <si>
    <t>CUSTO HORÁRIO IMPRODUTIVO DIURNO</t>
  </si>
  <si>
    <t>0327</t>
  </si>
  <si>
    <t>COMPOSIÇÕES AUXILIARES</t>
  </si>
  <si>
    <t>0329</t>
  </si>
  <si>
    <t>COBERTURA</t>
  </si>
  <si>
    <t>COBE</t>
  </si>
  <si>
    <t>MADEIRAMENTO</t>
  </si>
  <si>
    <t>0073</t>
  </si>
  <si>
    <t>TELHAMENTO COM TELHA CERAMICA</t>
  </si>
  <si>
    <t>0074</t>
  </si>
  <si>
    <t>TELHAMENTO COM TELHA DE FIBROCIMENTO</t>
  </si>
  <si>
    <t>0075</t>
  </si>
  <si>
    <t>TELHAMENTO COM TELHA METALICA</t>
  </si>
  <si>
    <t>0076</t>
  </si>
  <si>
    <t>CUMEEIRA CERAMICA</t>
  </si>
  <si>
    <t>0079</t>
  </si>
  <si>
    <t>CUMEEIRA DE FIBROCIMENTO</t>
  </si>
  <si>
    <t>0080</t>
  </si>
  <si>
    <t>CALHA DE PVC, PECAS E ACESSORIOS</t>
  </si>
  <si>
    <t>0083</t>
  </si>
  <si>
    <t>CALHA METALICA</t>
  </si>
  <si>
    <t>0084</t>
  </si>
  <si>
    <t>RUFO METALICO</t>
  </si>
  <si>
    <t>0086</t>
  </si>
  <si>
    <t>TELHAMENTO COM TELHA DE FIBRA DE VIDRO</t>
  </si>
  <si>
    <t>0252</t>
  </si>
  <si>
    <t>ESTRUTURA METALICA</t>
  </si>
  <si>
    <t>0291</t>
  </si>
  <si>
    <t>TELHAMENTO COM TELHA DE VIDRO</t>
  </si>
  <si>
    <t>0302</t>
  </si>
  <si>
    <t>DRENAGEM/OBRAS DE CONTENCAO/POCOS DE VISITA E CAIXAS</t>
  </si>
  <si>
    <t>DROP</t>
  </si>
  <si>
    <t>DRENOS</t>
  </si>
  <si>
    <t>0028</t>
  </si>
  <si>
    <t>DRENO COM MANTA GEOTEXTIL</t>
  </si>
  <si>
    <t>DRENO FRANCES C/MATERIAL FILTRANTE</t>
  </si>
  <si>
    <t>GABIOES</t>
  </si>
  <si>
    <t>0031</t>
  </si>
  <si>
    <t>MUROS DE ARRIMO</t>
  </si>
  <si>
    <t>0032</t>
  </si>
  <si>
    <t>POCOS DE VISITA/BOCAS DE LOBO/CX. DE PASSAGEM/CX. DIVERSAS</t>
  </si>
  <si>
    <t>0036</t>
  </si>
  <si>
    <t>BOCA PARA BUEIRO TUBULAR DE CONCRETO SIMPLES</t>
  </si>
  <si>
    <t>MEIO FIO, LINHA D'AGUA E SARJERTA</t>
  </si>
  <si>
    <t>0037</t>
  </si>
  <si>
    <t>ESCORAMENTO</t>
  </si>
  <si>
    <t>ESCO</t>
  </si>
  <si>
    <t>ESCORAMENTO DE MADEIRA EM VALAS</t>
  </si>
  <si>
    <t>0023</t>
  </si>
  <si>
    <t>ESCORAMENTO METALICO EM VALAS OU POCOS</t>
  </si>
  <si>
    <t>0024</t>
  </si>
  <si>
    <t>ESQUADRIAS/FERRAGENS/VIDROS</t>
  </si>
  <si>
    <t>ESQV</t>
  </si>
  <si>
    <t>PORTA DE MADEIRA</t>
  </si>
  <si>
    <t>0089</t>
  </si>
  <si>
    <t>JANELA DE MADEIRA</t>
  </si>
  <si>
    <t>0090</t>
  </si>
  <si>
    <t>PORTA E/OU TAMPA DE FERRO</t>
  </si>
  <si>
    <t>0092</t>
  </si>
  <si>
    <t>JANELA DE FERRO</t>
  </si>
  <si>
    <t>0093</t>
  </si>
  <si>
    <t>GUARDA-CORPO DE FERRO</t>
  </si>
  <si>
    <t>0095</t>
  </si>
  <si>
    <t>PORTA E/OU TAMPA DE ALUMINIO</t>
  </si>
  <si>
    <t>0098</t>
  </si>
  <si>
    <t>FERRAGENS PARA PORTAS</t>
  </si>
  <si>
    <t>0100</t>
  </si>
  <si>
    <t>FERRAGENS DIVERSAS</t>
  </si>
  <si>
    <t>0102</t>
  </si>
  <si>
    <t>VIDROS/ESPELHOS</t>
  </si>
  <si>
    <t>0103</t>
  </si>
  <si>
    <t>JANELA DE ALUMINIO</t>
  </si>
  <si>
    <t>0222</t>
  </si>
  <si>
    <t>FUNDACOES E ESTRUTURAS</t>
  </si>
  <si>
    <t>FUES</t>
  </si>
  <si>
    <t>TUBULOES</t>
  </si>
  <si>
    <t>0038</t>
  </si>
  <si>
    <t>ESTACAS</t>
  </si>
  <si>
    <t>0039</t>
  </si>
  <si>
    <t>LASTROS/FUNDACOES DIVERSAS</t>
  </si>
  <si>
    <t>0040</t>
  </si>
  <si>
    <t>FORMAS/CIMBRAMENTOS/ESCORAMENTOS</t>
  </si>
  <si>
    <t>0041</t>
  </si>
  <si>
    <t>ARMADURAS</t>
  </si>
  <si>
    <t>0042</t>
  </si>
  <si>
    <t>CONCRETOS</t>
  </si>
  <si>
    <t>0043</t>
  </si>
  <si>
    <t>LAJE PRE-FABRICADA</t>
  </si>
  <si>
    <t>0044</t>
  </si>
  <si>
    <t>EMBASAMENTOS</t>
  </si>
  <si>
    <t>0247</t>
  </si>
  <si>
    <t>ADESIVOS PARA ESTRUTURAS</t>
  </si>
  <si>
    <t>0286</t>
  </si>
  <si>
    <t>CINTAS E VERGAS</t>
  </si>
  <si>
    <t>0296</t>
  </si>
  <si>
    <t>ESTRUTURAS DIVERSAS</t>
  </si>
  <si>
    <t>0301</t>
  </si>
  <si>
    <t>IMPERMEABILIZACOES E PROTECOES DIVERSAS</t>
  </si>
  <si>
    <t>IMPE</t>
  </si>
  <si>
    <t>IMPERMEABILIZACAO COM ARGAMASSA</t>
  </si>
  <si>
    <t>0138</t>
  </si>
  <si>
    <t>IMPERMEABILIZACAO COM ADITIVO</t>
  </si>
  <si>
    <t>0140</t>
  </si>
  <si>
    <t>IMPERMEABILIZACAO COM MANTA</t>
  </si>
  <si>
    <t>0141</t>
  </si>
  <si>
    <t>IMPERMEABILIZACAO BETUMINOSA C/EMULSAO ASFALTICA E ACRILICA</t>
  </si>
  <si>
    <t>0145</t>
  </si>
  <si>
    <t>PROTECAO DE SUPERFICIE COM ARGAMASSA</t>
  </si>
  <si>
    <t>0150</t>
  </si>
  <si>
    <t>INSTALACAO ELETRICA/ELETRIFICACAO E ILUMINACAO EXTERNA</t>
  </si>
  <si>
    <t>INEL</t>
  </si>
  <si>
    <t>ELETRODUTOS/CALHAS PARA LEITO DE CABOS</t>
  </si>
  <si>
    <t>0165</t>
  </si>
  <si>
    <t>CONEXOES</t>
  </si>
  <si>
    <t>0166</t>
  </si>
  <si>
    <t>FIOS/CABOS</t>
  </si>
  <si>
    <t>0167</t>
  </si>
  <si>
    <t>CAIXAS</t>
  </si>
  <si>
    <t>0168</t>
  </si>
  <si>
    <t>QUADROS/DISJUNTORES</t>
  </si>
  <si>
    <t>0169</t>
  </si>
  <si>
    <t>INTERRUPTOR/TOMADA</t>
  </si>
  <si>
    <t>0170</t>
  </si>
  <si>
    <t>LUMINARIA INTERNA/BOCAL/LAMPADAS</t>
  </si>
  <si>
    <t>0171</t>
  </si>
  <si>
    <t>FORNECIMENTO DE MAT/MO P/ELETRIFICACAO E ILUMINACAO PUBLICA</t>
  </si>
  <si>
    <t>0172</t>
  </si>
  <si>
    <t>POSTE DE CONCRETO</t>
  </si>
  <si>
    <t>0173</t>
  </si>
  <si>
    <t>POSTE METALICO</t>
  </si>
  <si>
    <t>0174</t>
  </si>
  <si>
    <t>LUMINARIA EXTERNA</t>
  </si>
  <si>
    <t>0175</t>
  </si>
  <si>
    <t>TRANSFORMADORES</t>
  </si>
  <si>
    <t>0176</t>
  </si>
  <si>
    <t>PONTOS DE LUZ/TOMADAS ANTENA TV/CAMPAINHAS/INTERRUPTORES</t>
  </si>
  <si>
    <t>0177</t>
  </si>
  <si>
    <t>SISTEMAS DE PROTECAO/ATERRAMENTO</t>
  </si>
  <si>
    <t>0243</t>
  </si>
  <si>
    <t>INSTALACOES ESPECIAIS</t>
  </si>
  <si>
    <t>INES</t>
  </si>
  <si>
    <t>INCENDIO</t>
  </si>
  <si>
    <t>0186</t>
  </si>
  <si>
    <t>TELEFONE</t>
  </si>
  <si>
    <t>0187</t>
  </si>
  <si>
    <t>AR CONDICIONADO</t>
  </si>
  <si>
    <t>0190</t>
  </si>
  <si>
    <t>GAS</t>
  </si>
  <si>
    <t>0274</t>
  </si>
  <si>
    <t>INSTALACAO DE LOGICA</t>
  </si>
  <si>
    <t>0313</t>
  </si>
  <si>
    <t>INSTALACOES HIDRO SANITARIAS</t>
  </si>
  <si>
    <t>INHI</t>
  </si>
  <si>
    <t>FORNEC. E ASSENTAMENTO DE TUBOS P/INSTALACAO DOMICILIAR</t>
  </si>
  <si>
    <t>0179</t>
  </si>
  <si>
    <t>0180</t>
  </si>
  <si>
    <t>CAIXAS D'DAGUA, DE INSPECAO E DE GORDURA</t>
  </si>
  <si>
    <t>0181</t>
  </si>
  <si>
    <t>RALOS/CAIXA SIFONADA</t>
  </si>
  <si>
    <t>0182</t>
  </si>
  <si>
    <t>APARELHOS SANITARIOS, LOUCAS, METAIS E OUTROS</t>
  </si>
  <si>
    <t>0183</t>
  </si>
  <si>
    <t>FOSSAS/SUMIDOUROS</t>
  </si>
  <si>
    <t>0184</t>
  </si>
  <si>
    <t>PONTOS DE AGUA/ESGOTO</t>
  </si>
  <si>
    <t>0185</t>
  </si>
  <si>
    <t>REGISTROS/VALVULAS</t>
  </si>
  <si>
    <t>0271</t>
  </si>
  <si>
    <t>HIDROMETRO</t>
  </si>
  <si>
    <t>0272</t>
  </si>
  <si>
    <t>SERVICOS DIVERSOS</t>
  </si>
  <si>
    <t>0297</t>
  </si>
  <si>
    <t>LIGACOES PREDIAIS AGUA/ESGOTO/ENERGIA/TELEFONE</t>
  </si>
  <si>
    <t>LIPR</t>
  </si>
  <si>
    <t>LIGACOES PREDIAIS DE ESGOTO</t>
  </si>
  <si>
    <t>0059</t>
  </si>
  <si>
    <t>MOVIMENTO DE TERRA</t>
  </si>
  <si>
    <t>MOVT</t>
  </si>
  <si>
    <t>CORTE/ESCAVACAO EM JAZIDAS OU CAMPO ABERTO</t>
  </si>
  <si>
    <t>0018</t>
  </si>
  <si>
    <t>ESCAVACAO DE VALAS</t>
  </si>
  <si>
    <t>0019</t>
  </si>
  <si>
    <t>ATERRO COM OU S/COMPACTACAO</t>
  </si>
  <si>
    <t>0020</t>
  </si>
  <si>
    <t>ATERRO/REATERRO DE VALAS COM OU S/COMPACTACAO</t>
  </si>
  <si>
    <t>0021</t>
  </si>
  <si>
    <t>CARGA, DESCARGA E/OU TRANSPORTE DE MATERIAIS</t>
  </si>
  <si>
    <t>0022</t>
  </si>
  <si>
    <t>REGULARIZACAO E APILOAMENTO DE FUNDO DE VALAS</t>
  </si>
  <si>
    <t>0225</t>
  </si>
  <si>
    <t>COMPACTACAO OU APILOAMENTO</t>
  </si>
  <si>
    <t>0283</t>
  </si>
  <si>
    <t>PAREDES/PAINEIS</t>
  </si>
  <si>
    <t>PARE</t>
  </si>
  <si>
    <t>ALVENARIA DE TIJOLOS CERAMICOS</t>
  </si>
  <si>
    <t>0063</t>
  </si>
  <si>
    <t>ALVENARIA DE ELEMENTOS VAZADOS CERAMICOS</t>
  </si>
  <si>
    <t>0064</t>
  </si>
  <si>
    <t>ALVENARIA DE BLOCOS DE CONCRETO</t>
  </si>
  <si>
    <t>0065</t>
  </si>
  <si>
    <t>ALVENARIA DE ELEMENTOS VAZADOS DE CONCRETO</t>
  </si>
  <si>
    <t>0066</t>
  </si>
  <si>
    <t>ALVENARIA DE BLOCOS DE VIDRO</t>
  </si>
  <si>
    <t>0067</t>
  </si>
  <si>
    <t>DIVISORIAS/MARMORE/GRANITO/MARMORITE/CONCRETO/MAD.AGLOM.</t>
  </si>
  <si>
    <t>0070</t>
  </si>
  <si>
    <t>ALVENARIA DE BLOCO-CONCRETO CELULAR</t>
  </si>
  <si>
    <t>0251</t>
  </si>
  <si>
    <t>PAVIMENTACAO</t>
  </si>
  <si>
    <t>PAVI</t>
  </si>
  <si>
    <t>RECOMPOSICAO DE PAVIMENTACAO</t>
  </si>
  <si>
    <t>0054</t>
  </si>
  <si>
    <t>REGULARIZACAO/REFORCO DE SUBLEITO</t>
  </si>
  <si>
    <t>0055</t>
  </si>
  <si>
    <t>EXECUCAO DE SUB-LEITO, LEITO, SUB-BASE, BASE ETC</t>
  </si>
  <si>
    <t>0056</t>
  </si>
  <si>
    <t>EXECUCAO DE PAVIMENTACOES DIVERSAS</t>
  </si>
  <si>
    <t>0057</t>
  </si>
  <si>
    <t>FABRICACAO/EXECUCAO DE CBUQ/PRE-MISTURADOS</t>
  </si>
  <si>
    <t>0287</t>
  </si>
  <si>
    <t>PINTURAS</t>
  </si>
  <si>
    <t>PINT</t>
  </si>
  <si>
    <t>PINTURA DE PAREDE</t>
  </si>
  <si>
    <t>0155</t>
  </si>
  <si>
    <t>PINTURA EM MADEIRA</t>
  </si>
  <si>
    <t>0157</t>
  </si>
  <si>
    <t>PINTURA PARA METAL</t>
  </si>
  <si>
    <t>0158</t>
  </si>
  <si>
    <t>PINTURA PARA PISO</t>
  </si>
  <si>
    <t>0161</t>
  </si>
  <si>
    <t>PISOS</t>
  </si>
  <si>
    <t>PISO</t>
  </si>
  <si>
    <t>PISO CIMENTADO</t>
  </si>
  <si>
    <t>0111</t>
  </si>
  <si>
    <t>PISO DE MADEIRA</t>
  </si>
  <si>
    <t>0112</t>
  </si>
  <si>
    <t>PISO CERAMICO</t>
  </si>
  <si>
    <t>0113</t>
  </si>
  <si>
    <t>PISO DE PEDRA</t>
  </si>
  <si>
    <t>0115</t>
  </si>
  <si>
    <t>PISO VINILICO/BORRACHA</t>
  </si>
  <si>
    <t>0116</t>
  </si>
  <si>
    <t>PISO DE MARMORE/GRANITO</t>
  </si>
  <si>
    <t>0119</t>
  </si>
  <si>
    <t>SOLEIRA DE MARMORE/GRANITO</t>
  </si>
  <si>
    <t>0122</t>
  </si>
  <si>
    <t>RODAPE DE MADEIRA</t>
  </si>
  <si>
    <t>0130</t>
  </si>
  <si>
    <t>RODAPE CERAMICO</t>
  </si>
  <si>
    <t>0131</t>
  </si>
  <si>
    <t>RODAPE DE MARMORE,GRANITO,MARMORITE,GRANILITE E OUTROS</t>
  </si>
  <si>
    <t>0164</t>
  </si>
  <si>
    <t>PISO CONCRETO</t>
  </si>
  <si>
    <t>0258</t>
  </si>
  <si>
    <t>CARPETE</t>
  </si>
  <si>
    <t>0260</t>
  </si>
  <si>
    <t>REGULARIZACAO DE CONTRA-PISOS E OUTRAS SUPERFICIES</t>
  </si>
  <si>
    <t>0264</t>
  </si>
  <si>
    <t>RODAPE VINILICO/BORRACHA</t>
  </si>
  <si>
    <t>0308</t>
  </si>
  <si>
    <t>REVESTIMENTO E TRATAMENTO DE SUPERFICIES</t>
  </si>
  <si>
    <t>REVE</t>
  </si>
  <si>
    <t>CHAPISCO</t>
  </si>
  <si>
    <t>0106</t>
  </si>
  <si>
    <t>EMBOCO</t>
  </si>
  <si>
    <t>0107</t>
  </si>
  <si>
    <t>PASTILHAS,CERAMICAS, PLACAS PRE-MOLDADAS E OUTROS</t>
  </si>
  <si>
    <t>0110</t>
  </si>
  <si>
    <t>PEITORIL DE MARMORE/GRANITO</t>
  </si>
  <si>
    <t>0125</t>
  </si>
  <si>
    <t>CHAPIM</t>
  </si>
  <si>
    <t>0132</t>
  </si>
  <si>
    <t>FORRO DE MADEIRA</t>
  </si>
  <si>
    <t>0133</t>
  </si>
  <si>
    <t>FORRO DE GESSO</t>
  </si>
  <si>
    <t>0134</t>
  </si>
  <si>
    <t>FORRO METALICO/PVC</t>
  </si>
  <si>
    <t>0311</t>
  </si>
  <si>
    <t>RESTAURO</t>
  </si>
  <si>
    <t>0319</t>
  </si>
  <si>
    <t>SEDI</t>
  </si>
  <si>
    <t>ARGAMASSAS</t>
  </si>
  <si>
    <t>0210</t>
  </si>
  <si>
    <t>CARGA, DESCARGA E TRANSPORTE DE MATERIAIS</t>
  </si>
  <si>
    <t>0211</t>
  </si>
  <si>
    <t>LIMPEZA E ARREMATES FINAIS</t>
  </si>
  <si>
    <t>0212</t>
  </si>
  <si>
    <t>OUTROS</t>
  </si>
  <si>
    <t>0318</t>
  </si>
  <si>
    <t>SERVICOS PRELIMINARES</t>
  </si>
  <si>
    <t>SERP</t>
  </si>
  <si>
    <t>DEMOLICOES/RETIRADAS</t>
  </si>
  <si>
    <t>0014</t>
  </si>
  <si>
    <t>SERVICOS TECNICOS</t>
  </si>
  <si>
    <t>SERT</t>
  </si>
  <si>
    <t>CONTROLE TECNOLOGICO</t>
  </si>
  <si>
    <t>0006</t>
  </si>
  <si>
    <t>LOCACAO</t>
  </si>
  <si>
    <t>0008</t>
  </si>
  <si>
    <t>TRANPORTES, CARGAS E DESCARGAS</t>
  </si>
  <si>
    <t>TRAN</t>
  </si>
  <si>
    <t>TRANSPORTE COMERCIAL</t>
  </si>
  <si>
    <t>0332</t>
  </si>
  <si>
    <t>TRANSPORTE MATERIAIS BETUMINOSOS</t>
  </si>
  <si>
    <t>0333</t>
  </si>
  <si>
    <t>CARGA, MANOBRA E DESCARGA (MANUAL)</t>
  </si>
  <si>
    <t>0334</t>
  </si>
  <si>
    <t>CARGA, MANOBRA E DESCARGA (MECANICA)</t>
  </si>
  <si>
    <t>0335</t>
  </si>
  <si>
    <t>URBANIZACAO</t>
  </si>
  <si>
    <t>URBA</t>
  </si>
  <si>
    <t>CERCA/PROTETORES</t>
  </si>
  <si>
    <t>0202</t>
  </si>
  <si>
    <t>ALAMBRADO</t>
  </si>
  <si>
    <t>0204</t>
  </si>
  <si>
    <t>ARBORIZACAO, INCLUSIVE PREPARO DO SOLO</t>
  </si>
  <si>
    <t>0205</t>
  </si>
  <si>
    <t>GRAMA, INCLUSIVE PREPARO DO SOLO</t>
  </si>
  <si>
    <t>0206</t>
  </si>
  <si>
    <t>MANUTENCAO E LIMPEZA DE AREAS VERDES</t>
  </si>
  <si>
    <t>0277</t>
  </si>
  <si>
    <t>CUSTOTOTAL</t>
  </si>
  <si>
    <t>CODIGODACOMPOSICAO</t>
  </si>
  <si>
    <t>GL</t>
  </si>
  <si>
    <t>DM3</t>
  </si>
  <si>
    <t>PAR</t>
  </si>
  <si>
    <t>JG</t>
  </si>
  <si>
    <t>MIL</t>
  </si>
  <si>
    <t>100M</t>
  </si>
  <si>
    <t>KW/H</t>
  </si>
  <si>
    <t>CENTO</t>
  </si>
  <si>
    <t>MXMES</t>
  </si>
  <si>
    <t>310ML</t>
  </si>
  <si>
    <t>CX</t>
  </si>
  <si>
    <t>(50+30)X2=160X0,4</t>
  </si>
  <si>
    <t>AREA DE ALVENARIA = 64 M² X 2</t>
  </si>
  <si>
    <t>(14,30x25,30)x0,20</t>
  </si>
  <si>
    <t>(25,30+14,30)X2=79,2X0,4</t>
  </si>
  <si>
    <t>AREA DE ALVENARIA = 31,7 M² X 2</t>
  </si>
  <si>
    <t xml:space="preserve"> RAIOX 3,14X2=37,68X0,2= 7,536 M²</t>
  </si>
  <si>
    <t>AREA DE ALVENARIA  X 2</t>
  </si>
  <si>
    <t>0,80 x 30,30= 24,24                                                                                           8,65 X 2  =17,30</t>
  </si>
  <si>
    <r>
      <t xml:space="preserve">espelhos da escada = 0,18x1x16= 2,88                                                                                             pisantes da escada = 0,2675x1x16=12,33                                       tres repetições de escada = 12,33+2,88 = </t>
    </r>
    <r>
      <rPr>
        <sz val="11"/>
        <color rgb="FFFF0000"/>
        <rFont val="Arial"/>
        <family val="2"/>
      </rPr>
      <t xml:space="preserve">45,63m2    </t>
    </r>
    <r>
      <rPr>
        <sz val="11"/>
        <rFont val="Arial"/>
        <family val="2"/>
      </rPr>
      <t xml:space="preserve">             area lateral escada = 1,18m² 4 repetições = </t>
    </r>
    <r>
      <rPr>
        <sz val="11"/>
        <color rgb="FFFF0000"/>
        <rFont val="Arial"/>
        <family val="2"/>
      </rPr>
      <t xml:space="preserve">4,72 m2                   </t>
    </r>
    <r>
      <rPr>
        <sz val="11"/>
        <rFont val="Arial"/>
        <family val="2"/>
      </rPr>
      <t>espelhos arquibancada = 15,5 x 0,48 x 12 =</t>
    </r>
    <r>
      <rPr>
        <sz val="11"/>
        <color rgb="FFFF0000"/>
        <rFont val="Arial"/>
        <family val="2"/>
      </rPr>
      <t xml:space="preserve"> 89,28 m2              </t>
    </r>
    <r>
      <rPr>
        <sz val="11"/>
        <rFont val="Arial"/>
        <family val="2"/>
      </rPr>
      <t xml:space="preserve">pisantes da escada = 15,5 x 0,54 x 4= </t>
    </r>
    <r>
      <rPr>
        <sz val="11"/>
        <color rgb="FFFF0000"/>
        <rFont val="Arial"/>
        <family val="2"/>
      </rPr>
      <t xml:space="preserve">33,48 m²                           </t>
    </r>
    <r>
      <rPr>
        <sz val="11"/>
        <rFont val="Arial"/>
        <family val="2"/>
      </rPr>
      <t>+ 15,5X0,80X8 =</t>
    </r>
    <r>
      <rPr>
        <sz val="11"/>
        <color rgb="FFFF0000"/>
        <rFont val="Arial"/>
        <family val="2"/>
      </rPr>
      <t xml:space="preserve"> 99,20 m²                                                                          </t>
    </r>
    <r>
      <rPr>
        <sz val="11"/>
        <rFont val="Arial"/>
        <family val="2"/>
      </rPr>
      <t xml:space="preserve">guarda corpo lateral  exterior= 8,65  x2 = </t>
    </r>
    <r>
      <rPr>
        <sz val="11"/>
        <color rgb="FFFF0000"/>
        <rFont val="Arial"/>
        <family val="2"/>
      </rPr>
      <t xml:space="preserve">  17,3m²                               </t>
    </r>
    <r>
      <rPr>
        <sz val="11"/>
        <rFont val="Arial"/>
        <family val="2"/>
      </rPr>
      <t xml:space="preserve">guarda corpo lateral   interior  = 4,185 x2 = </t>
    </r>
    <r>
      <rPr>
        <sz val="11"/>
        <color rgb="FFFF0000"/>
        <rFont val="Arial"/>
        <family val="2"/>
      </rPr>
      <t xml:space="preserve">8,37 m²                      </t>
    </r>
    <r>
      <rPr>
        <sz val="11"/>
        <rFont val="Arial"/>
        <family val="2"/>
      </rPr>
      <t>guarda corpo central =    0,80x 30,30 x 2=</t>
    </r>
    <r>
      <rPr>
        <sz val="11"/>
        <color rgb="FFFF0000"/>
        <rFont val="Arial"/>
        <family val="2"/>
      </rPr>
      <t xml:space="preserve"> 48,48 m²                                                              </t>
    </r>
  </si>
  <si>
    <t>area total de 346,46 m²</t>
  </si>
  <si>
    <t>60X80=4800/10000=0,48X2=0,96 70X70=4900/10000=0,49X2=0,98      80X90=7200/10000=0,72X2=1,44         100X90=9000/10000=0,90X4=3,6        110X90=9900/10000=0,99X4=3,96      100X120=1200/10000=1,20X7=8,4</t>
  </si>
  <si>
    <t>AREA DE ESCAVAÇÃO DAS SAPATAS 19,34 X ALTURA DE 1 METRO = 19,34 M3</t>
  </si>
  <si>
    <t>PROJETO ESTRUTURAL ARQUIBANCADA PRANCHA 03</t>
  </si>
  <si>
    <t>PROJETO ESTRUTURAL ARQUIBANCADA PRANCHA 05</t>
  </si>
  <si>
    <t>PROJETO ESTRUTURAL ARQUIBANCADA PRANCHA 04</t>
  </si>
  <si>
    <t>PROJETO ESTRUTURAL ARQUIBANCADA PRANCHA 01 E 02</t>
  </si>
  <si>
    <t>INSTALAÇÔES ELETRICA</t>
  </si>
  <si>
    <t>REFERÊNCIA PARA ADOÇÃO DOS COEFICIENTES DE CONSUMO: SEDOP PARA MAIO/2021 CÓD 171496</t>
  </si>
  <si>
    <t>REFERRENCIA PARA ADOÇÃO DOS COEFICIENTES - DER-ES FEVEREIRO/2020</t>
  </si>
  <si>
    <t>BANCO DE CONCRETO ARMADO APARENTE COM APOISO DE ALVENARIA ASSENTADA COM ARGAMASSA DE CIMENTO, CAL E AREIA, LARGURA DE 0,50 M E ESPESSURA DE 0,05M</t>
  </si>
  <si>
    <t>REFERÊNCIA PARA ADOÇÃO DOS COEFICIENTES DE CONSUMO : SINAPI 06/21 CODIGO 078082</t>
  </si>
  <si>
    <t>0,93x0,48=0,4704x30,30=14,25312 M³              2,53x0,48=1,2144x30,30=36,79632  M³             4,13x0,48=1,9824x30,30=60,06672  M³      FATOR DE EMPOLAMENTO  = 1,30</t>
  </si>
  <si>
    <t>3.10</t>
  </si>
  <si>
    <t>3.11</t>
  </si>
  <si>
    <t>3.12</t>
  </si>
  <si>
    <t>3.13</t>
  </si>
  <si>
    <t>3.14</t>
  </si>
  <si>
    <t>3.15</t>
  </si>
  <si>
    <t>3.16</t>
  </si>
  <si>
    <t>3.17</t>
  </si>
  <si>
    <t>3.18</t>
  </si>
  <si>
    <t>3.19</t>
  </si>
  <si>
    <t>3.20</t>
  </si>
  <si>
    <t>3.21</t>
  </si>
  <si>
    <t>4.5</t>
  </si>
  <si>
    <t>4.6</t>
  </si>
  <si>
    <t>4.7</t>
  </si>
  <si>
    <t>4.8</t>
  </si>
  <si>
    <t>4.9</t>
  </si>
  <si>
    <t>4.10</t>
  </si>
  <si>
    <t>4.11</t>
  </si>
  <si>
    <t>4.12</t>
  </si>
  <si>
    <t>4.13</t>
  </si>
  <si>
    <t>4.14</t>
  </si>
  <si>
    <t>4.15</t>
  </si>
  <si>
    <t>4.16</t>
  </si>
  <si>
    <t>4.17</t>
  </si>
  <si>
    <t>4.18</t>
  </si>
  <si>
    <t>4.19</t>
  </si>
  <si>
    <t>4.20</t>
  </si>
  <si>
    <t>4.21</t>
  </si>
  <si>
    <t>6.22</t>
  </si>
  <si>
    <t>6.23</t>
  </si>
  <si>
    <t>6.24</t>
  </si>
  <si>
    <t>6.25</t>
  </si>
  <si>
    <t>6.26</t>
  </si>
  <si>
    <t>6.27</t>
  </si>
  <si>
    <t>6.28</t>
  </si>
  <si>
    <t>6.29</t>
  </si>
  <si>
    <t>6.30</t>
  </si>
  <si>
    <t>6.31</t>
  </si>
  <si>
    <t>6.32</t>
  </si>
  <si>
    <t>6.33</t>
  </si>
  <si>
    <t>7.19</t>
  </si>
  <si>
    <t>7.20</t>
  </si>
  <si>
    <t>7.21</t>
  </si>
  <si>
    <t>7.22</t>
  </si>
  <si>
    <t>7.23</t>
  </si>
  <si>
    <t>7.24</t>
  </si>
  <si>
    <t>PLACA DE OBRA (PARA CONSTRUCAO CIVIL) EM CHAPA GALVANIZADA *N. 22*, ADESIVADA, DE *3 X 2*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</si>
</sst>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8" formatCode="&quot;R$&quot;\ #,##0.00;[Red]\-&quot;R$&quot;\ #,##0.00"/>
    <numFmt numFmtId="44" formatCode="_-&quot;R$&quot;\ * #,##0.00_-;\-&quot;R$&quot;\ * #,##0.00_-;_-&quot;R$&quot;\ * &quot;-&quot;??_-;_-@_-"/>
    <numFmt numFmtId="43" formatCode="_-* #,##0.00_-;\-* #,##0.00_-;_-* &quot;-&quot;??_-;_-@_-"/>
    <numFmt numFmtId="164" formatCode="dd/mm/yy;@"/>
    <numFmt numFmtId="165" formatCode="_-[$R$-416]\ * #,##0.00_-;\-[$R$-416]\ * #,##0.00_-;_-[$R$-416]\ * &quot;-&quot;??_-;_-@_-"/>
    <numFmt numFmtId="166" formatCode="&quot;R$&quot;\ #,##0.00"/>
    <numFmt numFmtId="167" formatCode="#,##0.00#####"/>
    <numFmt numFmtId="168" formatCode="0.00000%"/>
    <numFmt numFmtId="169" formatCode="0.000%"/>
    <numFmt numFmtId="170" formatCode="_-&quot;R$&quot;* #,##0.00_-;\-&quot;R$&quot;* #,##0.00_-;_-&quot;R$&quot;* &quot;-&quot;??_-;_-@_-"/>
    <numFmt numFmtId="171" formatCode="[$-F800]dddd\,\ mmmm\ dd\,\ yyyy"/>
    <numFmt numFmtId="172" formatCode="&quot;R$&quot;#,##0.00"/>
    <numFmt numFmtId="173" formatCode="&quot;R$&quot;#,##0.00_);[Red]\(&quot;R$&quot;#,##0.00\)"/>
    <numFmt numFmtId="174" formatCode="_(* #,##0.00_);_(* \(#,##0.00\);_(* &quot;-&quot;??_);_(@_)"/>
    <numFmt numFmtId="175" formatCode="[$-416]mmm\-yy;@"/>
    <numFmt numFmtId="176" formatCode="_(* #,##0.0000000_);_(* \(#,##0.0000000\);_(* &quot;-&quot;???????_);_(@_)"/>
    <numFmt numFmtId="177" formatCode="#,##0.0000000"/>
    <numFmt numFmtId="178" formatCode="00"/>
    <numFmt numFmtId="179" formatCode="_-* #,##0.00000000_-;\-* #,##0.00000000_-;_-* &quot;-&quot;??_-;_-@_-"/>
  </numFmts>
  <fonts count="37">
    <font>
      <sz val="11"/>
      <color theme="1"/>
      <name val="Calibri"/>
      <family val="2"/>
      <scheme val="minor"/>
    </font>
    <font>
      <sz val="11"/>
      <color theme="1"/>
      <name val="Calibri"/>
      <family val="2"/>
      <scheme val="minor"/>
    </font>
    <font>
      <sz val="10"/>
      <name val="MS Sans Serif"/>
      <family val="2"/>
    </font>
    <font>
      <b/>
      <sz val="11"/>
      <name val="Arial"/>
      <family val="2"/>
    </font>
    <font>
      <sz val="11"/>
      <color theme="1"/>
      <name val="Arial"/>
      <family val="2"/>
    </font>
    <font>
      <sz val="11"/>
      <name val="Arial"/>
      <family val="2"/>
    </font>
    <font>
      <b/>
      <sz val="11"/>
      <color theme="1"/>
      <name val="Arial"/>
      <family val="2"/>
    </font>
    <font>
      <sz val="10"/>
      <color theme="1"/>
      <name val="Arial"/>
      <family val="2"/>
    </font>
    <font>
      <sz val="10"/>
      <name val="Arial"/>
      <family val="2"/>
    </font>
    <font>
      <sz val="8"/>
      <color theme="1"/>
      <name val="Arial"/>
      <family val="2"/>
    </font>
    <font>
      <sz val="11"/>
      <color rgb="FFFF0000"/>
      <name val="Arial"/>
      <family val="2"/>
    </font>
    <font>
      <sz val="8"/>
      <color rgb="FFFF0000"/>
      <name val="Arial"/>
      <family val="2"/>
    </font>
    <font>
      <b/>
      <sz val="8"/>
      <color theme="1"/>
      <name val="Arial"/>
      <family val="2"/>
    </font>
    <font>
      <b/>
      <sz val="11"/>
      <color rgb="FFFF0000"/>
      <name val="Arial"/>
      <family val="2"/>
    </font>
    <font>
      <b/>
      <sz val="12"/>
      <color theme="1"/>
      <name val="Arial"/>
      <family val="2"/>
    </font>
    <font>
      <b/>
      <sz val="10"/>
      <name val="Arial"/>
      <family val="2"/>
    </font>
    <font>
      <b/>
      <sz val="11"/>
      <color theme="1"/>
      <name val="Calibri"/>
      <family val="2"/>
      <scheme val="minor"/>
    </font>
    <font>
      <sz val="12"/>
      <color theme="1"/>
      <name val="Arial"/>
      <family val="2"/>
    </font>
    <font>
      <b/>
      <sz val="10"/>
      <color theme="1"/>
      <name val="Arial"/>
      <family val="2"/>
    </font>
    <font>
      <sz val="10"/>
      <name val="MS Sans Serif"/>
    </font>
    <font>
      <b/>
      <sz val="14"/>
      <name val="Arial"/>
      <family val="2"/>
    </font>
    <font>
      <b/>
      <i/>
      <sz val="12"/>
      <name val="Arial"/>
      <family val="2"/>
    </font>
    <font>
      <sz val="12"/>
      <name val="Arial"/>
      <family val="2"/>
    </font>
    <font>
      <b/>
      <u/>
      <sz val="12"/>
      <name val="Arial"/>
      <family val="2"/>
    </font>
    <font>
      <b/>
      <sz val="12"/>
      <name val="Arial"/>
      <family val="2"/>
    </font>
    <font>
      <sz val="8"/>
      <name val="Arial"/>
      <family val="2"/>
    </font>
    <font>
      <b/>
      <sz val="8"/>
      <name val="Arial"/>
      <family val="2"/>
    </font>
    <font>
      <sz val="11"/>
      <name val="Arial"/>
      <family val="1"/>
    </font>
    <font>
      <sz val="8"/>
      <color theme="1"/>
      <name val="Calibri"/>
      <family val="2"/>
      <scheme val="minor"/>
    </font>
    <font>
      <sz val="10"/>
      <name val="Arial"/>
      <family val="2"/>
    </font>
    <font>
      <i/>
      <sz val="11"/>
      <name val="Arial"/>
      <family val="2"/>
    </font>
    <font>
      <sz val="10"/>
      <name val="Courier New"/>
      <family val="3"/>
    </font>
    <font>
      <b/>
      <u/>
      <sz val="22"/>
      <color theme="1"/>
      <name val="Calibri Light"/>
      <family val="1"/>
      <scheme val="major"/>
    </font>
    <font>
      <sz val="9"/>
      <color theme="1"/>
      <name val="Gill Sans MT"/>
      <family val="2"/>
    </font>
    <font>
      <b/>
      <sz val="14"/>
      <name val="Calibri"/>
      <family val="2"/>
      <scheme val="minor"/>
    </font>
    <font>
      <b/>
      <sz val="11"/>
      <name val="Calibri"/>
      <family val="2"/>
      <scheme val="minor"/>
    </font>
    <font>
      <sz val="11"/>
      <name val="Calibri"/>
      <family val="2"/>
      <scheme val="minor"/>
    </font>
  </fonts>
  <fills count="15">
    <fill>
      <patternFill patternType="none"/>
    </fill>
    <fill>
      <patternFill patternType="gray125"/>
    </fill>
    <fill>
      <patternFill patternType="solid">
        <fgColor indexed="6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DCFCDD"/>
        <bgColor indexed="64"/>
      </patternFill>
    </fill>
    <fill>
      <patternFill patternType="solid">
        <fgColor theme="9" tint="0.79998168889431442"/>
        <bgColor indexed="64"/>
      </patternFill>
    </fill>
    <fill>
      <patternFill patternType="solid">
        <fgColor rgb="FF00B050"/>
        <bgColor indexed="64"/>
      </patternFill>
    </fill>
    <fill>
      <patternFill patternType="solid">
        <fgColor rgb="FF00B0F0"/>
        <bgColor indexed="64"/>
      </patternFill>
    </fill>
    <fill>
      <patternFill patternType="solid">
        <fgColor rgb="FFFFFF00"/>
        <bgColor indexed="64"/>
      </patternFill>
    </fill>
    <fill>
      <patternFill patternType="solid">
        <fgColor theme="4" tint="0.79998168889431442"/>
        <bgColor indexed="64"/>
      </patternFill>
    </fill>
  </fills>
  <borders count="7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theme="0" tint="-0.14996795556505021"/>
      </top>
      <bottom style="thin">
        <color theme="0" tint="-0.149967955565050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medium">
        <color auto="1"/>
      </top>
      <bottom/>
      <diagonal/>
    </border>
    <border>
      <left/>
      <right/>
      <top style="medium">
        <color indexed="64"/>
      </top>
      <bottom/>
      <diagonal/>
    </border>
    <border>
      <left/>
      <right style="medium">
        <color auto="1"/>
      </right>
      <top style="medium">
        <color auto="1"/>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thin">
        <color auto="1"/>
      </left>
      <right/>
      <top style="hair">
        <color indexed="64"/>
      </top>
      <bottom/>
      <diagonal/>
    </border>
    <border>
      <left/>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style="thin">
        <color theme="0" tint="-0.14996795556505021"/>
      </bottom>
      <diagonal/>
    </border>
    <border>
      <left style="hair">
        <color indexed="64"/>
      </left>
      <right style="hair">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auto="1"/>
      </left>
      <right style="thin">
        <color auto="1"/>
      </right>
      <top style="thin">
        <color theme="0" tint="-0.14996795556505021"/>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style="thin">
        <color auto="1"/>
      </left>
      <right style="thin">
        <color auto="1"/>
      </right>
      <top style="thin">
        <color theme="0" tint="-0.14996795556505021"/>
      </top>
      <bottom/>
      <diagonal/>
    </border>
    <border>
      <left style="thin">
        <color indexed="64"/>
      </left>
      <right style="thin">
        <color indexed="64"/>
      </right>
      <top style="thin">
        <color indexed="64"/>
      </top>
      <bottom style="thin">
        <color theme="0" tint="-0.34998626667073579"/>
      </bottom>
      <diagonal/>
    </border>
    <border>
      <left style="thin">
        <color indexed="64"/>
      </left>
      <right style="thin">
        <color indexed="64"/>
      </right>
      <top style="thin">
        <color theme="0" tint="-0.34998626667073579"/>
      </top>
      <bottom style="thin">
        <color indexed="64"/>
      </bottom>
      <diagonal/>
    </border>
    <border>
      <left style="thin">
        <color auto="1"/>
      </left>
      <right style="thin">
        <color auto="1"/>
      </right>
      <top/>
      <bottom style="thin">
        <color rgb="FFCCCCCC"/>
      </bottom>
      <diagonal/>
    </border>
    <border>
      <left style="thin">
        <color auto="1"/>
      </left>
      <right/>
      <top style="thin">
        <color indexed="64"/>
      </top>
      <bottom style="thin">
        <color rgb="FFCCCCCC"/>
      </bottom>
      <diagonal/>
    </border>
    <border>
      <left/>
      <right style="thin">
        <color auto="1"/>
      </right>
      <top style="thin">
        <color indexed="64"/>
      </top>
      <bottom style="thin">
        <color rgb="FFCCCCCC"/>
      </bottom>
      <diagonal/>
    </border>
    <border>
      <left/>
      <right/>
      <top style="thin">
        <color indexed="64"/>
      </top>
      <bottom style="thin">
        <color rgb="FFCCCCCC"/>
      </bottom>
      <diagonal/>
    </border>
    <border>
      <left style="thin">
        <color auto="1"/>
      </left>
      <right/>
      <top style="thin">
        <color rgb="FFCCCCCC"/>
      </top>
      <bottom style="thin">
        <color indexed="64"/>
      </bottom>
      <diagonal/>
    </border>
    <border>
      <left/>
      <right style="thin">
        <color auto="1"/>
      </right>
      <top style="thin">
        <color rgb="FFCCCCCC"/>
      </top>
      <bottom style="thin">
        <color indexed="64"/>
      </bottom>
      <diagonal/>
    </border>
    <border>
      <left/>
      <right/>
      <top style="thin">
        <color rgb="FFCCCCCC"/>
      </top>
      <bottom style="thin">
        <color auto="1"/>
      </bottom>
      <diagonal/>
    </border>
    <border>
      <left style="thin">
        <color indexed="64"/>
      </left>
      <right/>
      <top style="thin">
        <color indexed="64"/>
      </top>
      <bottom style="thin">
        <color theme="0" tint="-0.14996795556505021"/>
      </bottom>
      <diagonal/>
    </border>
    <border>
      <left/>
      <right/>
      <top style="thin">
        <color indexed="64"/>
      </top>
      <bottom style="thin">
        <color theme="0" tint="-0.14996795556505021"/>
      </bottom>
      <diagonal/>
    </border>
    <border>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thin">
        <color auto="1"/>
      </bottom>
      <diagonal/>
    </border>
    <border>
      <left style="thin">
        <color theme="0" tint="-0.14996795556505021"/>
      </left>
      <right style="thin">
        <color theme="0" tint="-0.14996795556505021"/>
      </right>
      <top style="thin">
        <color theme="0" tint="-0.14996795556505021"/>
      </top>
      <bottom style="thin">
        <color auto="1"/>
      </bottom>
      <diagonal/>
    </border>
    <border>
      <left style="thin">
        <color theme="0" tint="-0.14996795556505021"/>
      </left>
      <right style="thin">
        <color auto="1"/>
      </right>
      <top style="thin">
        <color theme="0" tint="-0.14996795556505021"/>
      </top>
      <bottom style="thin">
        <color auto="1"/>
      </bottom>
      <diagonal/>
    </border>
    <border>
      <left style="hair">
        <color indexed="64"/>
      </left>
      <right style="hair">
        <color indexed="64"/>
      </right>
      <top style="hair">
        <color indexed="64"/>
      </top>
      <bottom style="thin">
        <color indexed="64"/>
      </bottom>
      <diagonal/>
    </border>
    <border>
      <left style="thin">
        <color auto="1"/>
      </left>
      <right style="thin">
        <color indexed="64"/>
      </right>
      <top style="thin">
        <color rgb="FFCCCCCC"/>
      </top>
      <bottom/>
      <diagonal/>
    </border>
    <border>
      <left style="thin">
        <color auto="1"/>
      </left>
      <right/>
      <top style="thin">
        <color theme="0" tint="-0.14996795556505021"/>
      </top>
      <bottom style="thin">
        <color theme="0" tint="-0.14996795556505021"/>
      </bottom>
      <diagonal/>
    </border>
    <border>
      <left style="thin">
        <color auto="1"/>
      </left>
      <right/>
      <top style="thin">
        <color theme="0" tint="-0.14996795556505021"/>
      </top>
      <bottom/>
      <diagonal/>
    </border>
    <border>
      <left style="thin">
        <color auto="1"/>
      </left>
      <right/>
      <top style="thin">
        <color theme="0" tint="-0.14996795556505021"/>
      </top>
      <bottom style="thin">
        <color indexed="64"/>
      </bottom>
      <diagonal/>
    </border>
    <border>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thin">
        <color indexed="64"/>
      </bottom>
      <diagonal/>
    </border>
    <border>
      <left/>
      <right/>
      <top style="thin">
        <color theme="0" tint="-0.14996795556505021"/>
      </top>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style="thin">
        <color indexed="64"/>
      </right>
      <top style="thin">
        <color theme="0" tint="-0.14996795556505021"/>
      </top>
      <bottom/>
      <diagonal/>
    </border>
    <border>
      <left style="thin">
        <color indexed="64"/>
      </left>
      <right style="thin">
        <color indexed="64"/>
      </right>
      <top/>
      <bottom style="thin">
        <color theme="0" tint="-0.14996795556505021"/>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s>
  <cellStyleXfs count="26">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40" fontId="2" fillId="0" borderId="0" applyFont="0" applyFill="0" applyBorder="0" applyAlignment="0" applyProtection="0"/>
    <xf numFmtId="40" fontId="2" fillId="0" borderId="0" applyFont="0" applyFill="0" applyBorder="0" applyAlignment="0" applyProtection="0"/>
    <xf numFmtId="43" fontId="1" fillId="0" borderId="0" applyFont="0" applyFill="0" applyBorder="0" applyAlignment="0" applyProtection="0"/>
    <xf numFmtId="0" fontId="19" fillId="0" borderId="0"/>
    <xf numFmtId="0" fontId="8" fillId="0" borderId="0"/>
    <xf numFmtId="9" fontId="8" fillId="0" borderId="0" applyFont="0" applyFill="0" applyBorder="0" applyAlignment="0" applyProtection="0"/>
    <xf numFmtId="173" fontId="2" fillId="0" borderId="0" applyFont="0" applyFill="0" applyBorder="0" applyAlignment="0" applyProtection="0"/>
    <xf numFmtId="0" fontId="1" fillId="0" borderId="0"/>
    <xf numFmtId="174" fontId="1" fillId="0" borderId="0" applyFont="0" applyFill="0" applyBorder="0" applyAlignment="0" applyProtection="0"/>
    <xf numFmtId="9" fontId="1" fillId="0" borderId="0" applyFont="0" applyFill="0" applyBorder="0" applyAlignment="0" applyProtection="0"/>
    <xf numFmtId="174" fontId="1"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40" fontId="2" fillId="0" borderId="0" applyFont="0" applyFill="0" applyBorder="0" applyAlignment="0" applyProtection="0"/>
    <xf numFmtId="0" fontId="29"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8"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969">
    <xf numFmtId="0" fontId="0" fillId="0" borderId="0" xfId="0"/>
    <xf numFmtId="0" fontId="4" fillId="2" borderId="0" xfId="0" applyNumberFormat="1" applyFont="1" applyFill="1" applyAlignment="1" applyProtection="1">
      <alignment vertical="center"/>
      <protection locked="0"/>
    </xf>
    <xf numFmtId="0" fontId="4" fillId="2" borderId="0" xfId="0" applyFont="1" applyFill="1" applyAlignment="1" applyProtection="1">
      <alignment horizontal="left" vertical="center"/>
      <protection locked="0"/>
    </xf>
    <xf numFmtId="0" fontId="4" fillId="2" borderId="0" xfId="0" applyFont="1" applyFill="1" applyAlignment="1" applyProtection="1">
      <alignment vertical="center"/>
      <protection locked="0"/>
    </xf>
    <xf numFmtId="0" fontId="5" fillId="2" borderId="5" xfId="3" applyNumberFormat="1" applyFont="1" applyFill="1" applyBorder="1" applyAlignment="1" applyProtection="1">
      <alignment horizontal="center" vertical="center"/>
      <protection locked="0"/>
    </xf>
    <xf numFmtId="0" fontId="5" fillId="2" borderId="0" xfId="3" applyNumberFormat="1" applyFont="1" applyFill="1" applyBorder="1" applyAlignment="1" applyProtection="1">
      <alignment horizontal="center" vertical="center"/>
      <protection locked="0"/>
    </xf>
    <xf numFmtId="0" fontId="5" fillId="2" borderId="6" xfId="0" applyFont="1" applyFill="1" applyBorder="1" applyAlignment="1" applyProtection="1">
      <alignment horizontal="right" vertical="center"/>
      <protection locked="0"/>
    </xf>
    <xf numFmtId="0" fontId="4" fillId="2" borderId="0" xfId="0" quotePrefix="1" applyFont="1" applyFill="1" applyBorder="1" applyAlignment="1" applyProtection="1">
      <alignment vertical="center"/>
      <protection locked="0"/>
    </xf>
    <xf numFmtId="0" fontId="4" fillId="2" borderId="0" xfId="0" applyFont="1" applyFill="1" applyBorder="1" applyAlignment="1" applyProtection="1">
      <alignment horizontal="left" vertical="center"/>
      <protection locked="0"/>
    </xf>
    <xf numFmtId="0" fontId="4" fillId="2" borderId="0" xfId="0" applyFont="1" applyFill="1" applyBorder="1" applyAlignment="1" applyProtection="1">
      <alignment vertical="center"/>
      <protection locked="0"/>
    </xf>
    <xf numFmtId="40" fontId="5" fillId="2" borderId="5" xfId="5" applyFont="1" applyFill="1" applyBorder="1" applyAlignment="1">
      <alignment horizontal="left" vertical="center"/>
    </xf>
    <xf numFmtId="0" fontId="7" fillId="2" borderId="0" xfId="0" quotePrefix="1" applyFont="1" applyFill="1" applyBorder="1" applyAlignment="1" applyProtection="1">
      <alignment vertical="center"/>
      <protection locked="0"/>
    </xf>
    <xf numFmtId="0" fontId="7" fillId="2" borderId="0" xfId="0" applyFont="1" applyFill="1" applyBorder="1" applyAlignment="1" applyProtection="1">
      <alignment horizontal="left" vertical="center"/>
      <protection locked="0"/>
    </xf>
    <xf numFmtId="0" fontId="7" fillId="2" borderId="0" xfId="0" applyFont="1" applyFill="1" applyAlignment="1" applyProtection="1">
      <alignment vertical="center"/>
      <protection locked="0"/>
    </xf>
    <xf numFmtId="10" fontId="8" fillId="2" borderId="0" xfId="0" applyNumberFormat="1" applyFont="1" applyFill="1" applyBorder="1" applyAlignment="1" applyProtection="1">
      <alignment horizontal="left" vertical="center"/>
      <protection locked="0"/>
    </xf>
    <xf numFmtId="164" fontId="5" fillId="2" borderId="0" xfId="4" applyNumberFormat="1" applyFont="1" applyFill="1" applyBorder="1" applyAlignment="1" applyProtection="1">
      <alignment horizontal="left" vertical="center"/>
      <protection locked="0"/>
    </xf>
    <xf numFmtId="0" fontId="3" fillId="2" borderId="6" xfId="0" applyFont="1" applyFill="1" applyBorder="1" applyAlignment="1" applyProtection="1">
      <alignment horizontal="left" vertical="center"/>
      <protection locked="0"/>
    </xf>
    <xf numFmtId="0" fontId="4" fillId="2" borderId="12" xfId="0" applyFont="1" applyFill="1" applyBorder="1" applyAlignment="1" applyProtection="1">
      <alignment horizontal="center" vertical="center"/>
      <protection locked="0"/>
    </xf>
    <xf numFmtId="0" fontId="9" fillId="2" borderId="0" xfId="0" applyNumberFormat="1" applyFont="1" applyFill="1" applyAlignment="1" applyProtection="1">
      <alignment vertical="center"/>
      <protection locked="0"/>
    </xf>
    <xf numFmtId="0" fontId="10" fillId="2" borderId="12" xfId="0" applyFont="1" applyFill="1" applyBorder="1" applyAlignment="1" applyProtection="1">
      <alignment horizontal="center" vertical="center"/>
      <protection locked="0"/>
    </xf>
    <xf numFmtId="165" fontId="11" fillId="2" borderId="0" xfId="0" applyNumberFormat="1" applyFont="1" applyFill="1" applyAlignment="1" applyProtection="1">
      <alignment vertical="center"/>
      <protection locked="0"/>
    </xf>
    <xf numFmtId="0" fontId="9" fillId="2" borderId="0" xfId="0" applyFont="1" applyFill="1" applyAlignment="1" applyProtection="1">
      <alignment vertical="center"/>
      <protection locked="0"/>
    </xf>
    <xf numFmtId="0" fontId="6" fillId="2" borderId="12" xfId="0" applyFont="1" applyFill="1" applyBorder="1" applyAlignment="1">
      <alignment horizontal="center" vertical="center" wrapText="1"/>
    </xf>
    <xf numFmtId="0" fontId="6" fillId="2" borderId="12" xfId="0" applyFont="1" applyFill="1" applyBorder="1" applyAlignment="1">
      <alignment horizontal="center" vertical="center"/>
    </xf>
    <xf numFmtId="0" fontId="4" fillId="2" borderId="12" xfId="0" applyFont="1" applyFill="1" applyBorder="1" applyAlignment="1">
      <alignment horizontal="center" vertical="center" wrapText="1"/>
    </xf>
    <xf numFmtId="0" fontId="12" fillId="2" borderId="0" xfId="0" applyFont="1" applyFill="1" applyAlignment="1">
      <alignment horizontal="center"/>
    </xf>
    <xf numFmtId="166" fontId="12" fillId="2" borderId="0" xfId="0" applyNumberFormat="1" applyFont="1" applyFill="1" applyAlignment="1" applyProtection="1">
      <alignment vertical="center"/>
      <protection locked="0"/>
    </xf>
    <xf numFmtId="10" fontId="9" fillId="2" borderId="0" xfId="2" applyNumberFormat="1" applyFont="1" applyFill="1" applyAlignment="1">
      <alignment horizontal="center"/>
    </xf>
    <xf numFmtId="0" fontId="12" fillId="2" borderId="0" xfId="0" applyFont="1" applyFill="1" applyAlignment="1" applyProtection="1">
      <alignment vertical="center"/>
      <protection locked="0"/>
    </xf>
    <xf numFmtId="0" fontId="3" fillId="2" borderId="12" xfId="0" applyFont="1" applyFill="1" applyBorder="1" applyAlignment="1">
      <alignment horizontal="center" vertical="center" wrapText="1"/>
    </xf>
    <xf numFmtId="4" fontId="3" fillId="2" borderId="12" xfId="0" applyNumberFormat="1" applyFont="1" applyFill="1" applyBorder="1" applyAlignment="1">
      <alignment horizontal="right" vertical="center" wrapText="1"/>
    </xf>
    <xf numFmtId="0" fontId="13" fillId="2" borderId="12" xfId="0" applyFont="1" applyFill="1" applyBorder="1" applyAlignment="1" applyProtection="1">
      <alignment horizontal="center" vertical="center"/>
      <protection locked="0"/>
    </xf>
    <xf numFmtId="0" fontId="9" fillId="2" borderId="0" xfId="0" applyFont="1" applyFill="1" applyAlignment="1" applyProtection="1">
      <alignment horizontal="left" vertical="center"/>
      <protection locked="0"/>
    </xf>
    <xf numFmtId="0" fontId="6" fillId="2" borderId="7" xfId="0" applyFont="1" applyFill="1" applyBorder="1" applyAlignment="1">
      <alignment horizontal="center" vertical="center"/>
    </xf>
    <xf numFmtId="168" fontId="4" fillId="2" borderId="0" xfId="2" applyNumberFormat="1" applyFont="1" applyFill="1" applyAlignment="1" applyProtection="1">
      <alignment vertical="center"/>
      <protection locked="0"/>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8" xfId="0" applyFont="1" applyFill="1" applyBorder="1" applyAlignment="1">
      <alignment horizontal="center" vertical="center"/>
    </xf>
    <xf numFmtId="166" fontId="9" fillId="2" borderId="0" xfId="0" applyNumberFormat="1" applyFont="1" applyFill="1" applyAlignment="1" applyProtection="1">
      <alignment vertical="center"/>
      <protection locked="0"/>
    </xf>
    <xf numFmtId="0" fontId="6" fillId="2" borderId="4" xfId="0" applyFont="1" applyFill="1" applyBorder="1" applyAlignment="1">
      <alignment horizontal="center" vertical="center"/>
    </xf>
    <xf numFmtId="0" fontId="5" fillId="2" borderId="4" xfId="0" applyFont="1" applyFill="1" applyBorder="1" applyAlignment="1">
      <alignment horizontal="center" vertical="center" wrapText="1"/>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169" fontId="9" fillId="2" borderId="0" xfId="2" applyNumberFormat="1" applyFont="1" applyFill="1" applyAlignment="1" applyProtection="1">
      <alignment vertical="center"/>
      <protection locked="0"/>
    </xf>
    <xf numFmtId="0" fontId="6" fillId="0" borderId="7" xfId="0" applyFont="1" applyFill="1" applyBorder="1" applyAlignment="1">
      <alignment horizontal="center" vertical="center"/>
    </xf>
    <xf numFmtId="0" fontId="5" fillId="0" borderId="7" xfId="0" applyFont="1" applyFill="1" applyBorder="1" applyAlignment="1">
      <alignment horizontal="center" vertical="center" wrapText="1"/>
    </xf>
    <xf numFmtId="0" fontId="6"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166" fontId="14" fillId="2" borderId="12" xfId="1" applyNumberFormat="1" applyFont="1" applyFill="1" applyBorder="1" applyAlignment="1">
      <alignment horizontal="right" vertical="center"/>
    </xf>
    <xf numFmtId="166" fontId="14" fillId="2" borderId="11" xfId="1" applyNumberFormat="1" applyFont="1" applyFill="1" applyBorder="1" applyAlignment="1">
      <alignment horizontal="right" vertical="center"/>
    </xf>
    <xf numFmtId="0" fontId="9" fillId="2" borderId="0" xfId="0" applyFont="1" applyFill="1" applyAlignment="1" applyProtection="1">
      <alignment horizontal="center" vertical="center"/>
      <protection locked="0"/>
    </xf>
    <xf numFmtId="0" fontId="0" fillId="2" borderId="0" xfId="0" applyFill="1"/>
    <xf numFmtId="0" fontId="0" fillId="2" borderId="0" xfId="0" applyFill="1" applyAlignment="1">
      <alignment horizontal="center"/>
    </xf>
    <xf numFmtId="49" fontId="15" fillId="2" borderId="21" xfId="0" applyNumberFormat="1" applyFont="1" applyFill="1" applyBorder="1" applyAlignment="1" applyProtection="1">
      <alignment horizontal="center" vertical="center"/>
      <protection locked="0"/>
    </xf>
    <xf numFmtId="49" fontId="15" fillId="2" borderId="22" xfId="0" applyNumberFormat="1" applyFont="1" applyFill="1" applyBorder="1" applyAlignment="1" applyProtection="1">
      <alignment horizontal="center" vertical="center"/>
      <protection locked="0"/>
    </xf>
    <xf numFmtId="49" fontId="15" fillId="2" borderId="23" xfId="0" applyNumberFormat="1" applyFont="1" applyFill="1" applyBorder="1" applyAlignment="1" applyProtection="1">
      <alignment horizontal="center" vertical="center"/>
      <protection locked="0"/>
    </xf>
    <xf numFmtId="0" fontId="0" fillId="2" borderId="26" xfId="0" applyFill="1" applyBorder="1" applyAlignment="1" applyProtection="1">
      <alignment horizontal="center" vertical="center"/>
      <protection locked="0"/>
    </xf>
    <xf numFmtId="0" fontId="0" fillId="2" borderId="27" xfId="0" applyFill="1" applyBorder="1" applyAlignment="1" applyProtection="1">
      <alignment horizontal="center" vertical="center"/>
      <protection locked="0"/>
    </xf>
    <xf numFmtId="0" fontId="7" fillId="2" borderId="0" xfId="0" applyFont="1" applyFill="1" applyAlignment="1" applyProtection="1">
      <alignment horizontal="center" vertical="center"/>
      <protection locked="0"/>
    </xf>
    <xf numFmtId="0" fontId="7" fillId="2" borderId="0" xfId="0" applyNumberFormat="1" applyFont="1" applyFill="1" applyAlignment="1" applyProtection="1">
      <alignment vertical="center"/>
      <protection locked="0"/>
    </xf>
    <xf numFmtId="0" fontId="7" fillId="2" borderId="0" xfId="0" applyFont="1" applyFill="1" applyAlignment="1" applyProtection="1">
      <alignment horizontal="left" vertical="center"/>
      <protection locked="0"/>
    </xf>
    <xf numFmtId="0" fontId="4" fillId="2" borderId="0" xfId="0" applyFont="1" applyFill="1" applyAlignment="1" applyProtection="1">
      <alignment horizontal="center" vertical="center"/>
      <protection locked="0"/>
    </xf>
    <xf numFmtId="0" fontId="17" fillId="0" borderId="0" xfId="0" applyFont="1"/>
    <xf numFmtId="0" fontId="17" fillId="0" borderId="0" xfId="0" applyFont="1" applyAlignment="1">
      <alignment horizontal="center" vertical="center"/>
    </xf>
    <xf numFmtId="0" fontId="17" fillId="0" borderId="0" xfId="0" applyFont="1" applyAlignment="1">
      <alignment horizontal="left" vertical="center"/>
    </xf>
    <xf numFmtId="0" fontId="17" fillId="0" borderId="0" xfId="0" applyFont="1" applyAlignment="1">
      <alignment vertical="center"/>
    </xf>
    <xf numFmtId="0" fontId="17" fillId="0" borderId="0" xfId="0" applyFont="1" applyBorder="1" applyAlignment="1">
      <alignment vertical="center"/>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7" fillId="0" borderId="12" xfId="0" applyFont="1" applyBorder="1" applyAlignment="1">
      <alignment horizontal="center" vertical="center"/>
    </xf>
    <xf numFmtId="0" fontId="7" fillId="0" borderId="12" xfId="0" applyFont="1" applyBorder="1" applyAlignment="1">
      <alignment horizontal="left" vertical="center"/>
    </xf>
    <xf numFmtId="0" fontId="7" fillId="0" borderId="0" xfId="0" applyFont="1" applyBorder="1" applyAlignment="1">
      <alignment horizontal="center" vertical="center"/>
    </xf>
    <xf numFmtId="0" fontId="7" fillId="0" borderId="0" xfId="0" applyFont="1" applyBorder="1" applyAlignment="1">
      <alignment horizontal="left" vertical="center"/>
    </xf>
    <xf numFmtId="0" fontId="18" fillId="0" borderId="0" xfId="0" applyFont="1" applyBorder="1" applyAlignment="1">
      <alignment horizontal="center" vertical="center"/>
    </xf>
    <xf numFmtId="0" fontId="7" fillId="0" borderId="12" xfId="0" applyFont="1" applyBorder="1" applyAlignment="1">
      <alignment vertical="center"/>
    </xf>
    <xf numFmtId="0" fontId="18" fillId="0" borderId="12" xfId="0" applyFont="1" applyBorder="1" applyAlignment="1">
      <alignment horizontal="center" vertical="center"/>
    </xf>
    <xf numFmtId="0" fontId="9" fillId="0" borderId="0" xfId="0" applyFont="1" applyBorder="1" applyAlignment="1">
      <alignment horizontal="justify" vertical="center"/>
    </xf>
    <xf numFmtId="0" fontId="18" fillId="0" borderId="12" xfId="0" applyFont="1" applyBorder="1" applyAlignment="1">
      <alignment vertical="center"/>
    </xf>
    <xf numFmtId="0" fontId="12" fillId="0" borderId="0" xfId="0" applyFont="1" applyBorder="1" applyAlignment="1">
      <alignment vertical="center"/>
    </xf>
    <xf numFmtId="10" fontId="7" fillId="0" borderId="0" xfId="2" applyNumberFormat="1" applyFont="1" applyAlignment="1">
      <alignment vertical="center"/>
    </xf>
    <xf numFmtId="43" fontId="7" fillId="0" borderId="12" xfId="1" applyFont="1" applyBorder="1" applyAlignment="1">
      <alignment horizontal="center" vertical="center"/>
    </xf>
    <xf numFmtId="43" fontId="7" fillId="0" borderId="12" xfId="1" applyFont="1" applyBorder="1" applyAlignment="1">
      <alignment vertical="center"/>
    </xf>
    <xf numFmtId="43" fontId="7" fillId="0" borderId="0" xfId="1" applyFont="1" applyBorder="1" applyAlignment="1">
      <alignment horizontal="center" vertical="center"/>
    </xf>
    <xf numFmtId="43" fontId="7" fillId="0" borderId="0" xfId="1" applyFont="1" applyFill="1" applyBorder="1" applyAlignment="1">
      <alignment horizontal="center" vertical="center"/>
    </xf>
    <xf numFmtId="0" fontId="8" fillId="0" borderId="0" xfId="7" applyFont="1"/>
    <xf numFmtId="0" fontId="8" fillId="0" borderId="0" xfId="7" applyFont="1" applyBorder="1"/>
    <xf numFmtId="0" fontId="8" fillId="0" borderId="6" xfId="7" applyFont="1" applyBorder="1"/>
    <xf numFmtId="0" fontId="22" fillId="0" borderId="5" xfId="7" applyFont="1" applyBorder="1" applyAlignment="1">
      <alignment horizontal="left" vertical="center"/>
    </xf>
    <xf numFmtId="0" fontId="22" fillId="0" borderId="0" xfId="7" applyFont="1" applyBorder="1" applyAlignment="1">
      <alignment vertical="center"/>
    </xf>
    <xf numFmtId="0" fontId="22" fillId="0" borderId="6" xfId="7" applyFont="1" applyBorder="1" applyAlignment="1">
      <alignment vertical="center"/>
    </xf>
    <xf numFmtId="0" fontId="22" fillId="0" borderId="0" xfId="7" applyFont="1" applyAlignment="1">
      <alignment vertical="center"/>
    </xf>
    <xf numFmtId="40" fontId="22" fillId="0" borderId="5" xfId="7" applyNumberFormat="1" applyFont="1" applyBorder="1" applyAlignment="1">
      <alignment horizontal="left" vertical="center"/>
    </xf>
    <xf numFmtId="0" fontId="22" fillId="0" borderId="5" xfId="7" applyFont="1" applyBorder="1" applyAlignment="1">
      <alignment vertical="center"/>
    </xf>
    <xf numFmtId="17" fontId="22" fillId="0" borderId="0" xfId="7" applyNumberFormat="1" applyFont="1" applyBorder="1" applyAlignment="1">
      <alignment vertical="center"/>
    </xf>
    <xf numFmtId="0" fontId="24" fillId="0" borderId="12" xfId="8" applyFont="1" applyBorder="1" applyAlignment="1">
      <alignment horizontal="center" vertical="center"/>
    </xf>
    <xf numFmtId="9" fontId="22" fillId="0" borderId="28" xfId="9" applyFont="1" applyFill="1" applyBorder="1" applyAlignment="1">
      <alignment horizontal="center" vertical="center" wrapText="1"/>
    </xf>
    <xf numFmtId="166" fontId="22" fillId="0" borderId="28" xfId="10" applyNumberFormat="1" applyFont="1" applyFill="1" applyBorder="1" applyAlignment="1">
      <alignment horizontal="center" vertical="center" wrapText="1"/>
    </xf>
    <xf numFmtId="9" fontId="22" fillId="6" borderId="8" xfId="9" applyFont="1" applyFill="1" applyBorder="1" applyAlignment="1">
      <alignment horizontal="center" vertical="center" wrapText="1"/>
    </xf>
    <xf numFmtId="166" fontId="24" fillId="6" borderId="36" xfId="10" applyNumberFormat="1" applyFont="1" applyFill="1" applyBorder="1" applyAlignment="1">
      <alignment horizontal="center" vertical="center" wrapText="1"/>
    </xf>
    <xf numFmtId="0" fontId="23" fillId="0" borderId="12" xfId="8" applyFont="1" applyBorder="1" applyAlignment="1">
      <alignment horizontal="center" vertical="center"/>
    </xf>
    <xf numFmtId="0" fontId="8" fillId="0" borderId="0" xfId="7" applyFont="1" applyAlignment="1">
      <alignment horizontal="center"/>
    </xf>
    <xf numFmtId="166" fontId="24" fillId="6" borderId="31" xfId="10" applyNumberFormat="1" applyFont="1" applyFill="1" applyBorder="1" applyAlignment="1">
      <alignment horizontal="center" vertical="center" wrapText="1"/>
    </xf>
    <xf numFmtId="0" fontId="5" fillId="0" borderId="0" xfId="4" applyNumberFormat="1" applyFont="1" applyFill="1" applyBorder="1" applyAlignment="1" applyProtection="1">
      <alignment vertical="center"/>
    </xf>
    <xf numFmtId="0" fontId="5" fillId="0" borderId="0" xfId="4" applyNumberFormat="1" applyFont="1" applyFill="1" applyBorder="1" applyAlignment="1" applyProtection="1">
      <alignment horizontal="center" vertical="center"/>
    </xf>
    <xf numFmtId="43" fontId="5" fillId="0" borderId="0" xfId="1" applyFont="1" applyFill="1" applyBorder="1" applyAlignment="1" applyProtection="1">
      <alignment vertical="center"/>
    </xf>
    <xf numFmtId="40" fontId="5" fillId="0" borderId="5" xfId="4" applyNumberFormat="1" applyFont="1" applyFill="1" applyBorder="1" applyAlignment="1" applyProtection="1">
      <alignment vertical="center"/>
    </xf>
    <xf numFmtId="0" fontId="5" fillId="0" borderId="0" xfId="4" applyNumberFormat="1" applyFont="1" applyFill="1" applyBorder="1" applyAlignment="1" applyProtection="1">
      <alignment horizontal="right" vertical="center"/>
    </xf>
    <xf numFmtId="0" fontId="3" fillId="0" borderId="0" xfId="4" applyNumberFormat="1" applyFont="1" applyFill="1" applyBorder="1" applyAlignment="1" applyProtection="1">
      <alignment horizontal="left" vertical="center"/>
    </xf>
    <xf numFmtId="43" fontId="5" fillId="0" borderId="0" xfId="1" applyFont="1" applyFill="1" applyBorder="1" applyAlignment="1" applyProtection="1">
      <alignment vertical="center"/>
      <protection locked="0"/>
    </xf>
    <xf numFmtId="40" fontId="5" fillId="0" borderId="0" xfId="4" applyFont="1" applyFill="1" applyBorder="1" applyAlignment="1" applyProtection="1">
      <alignment vertical="center"/>
      <protection locked="0"/>
    </xf>
    <xf numFmtId="40" fontId="5" fillId="0" borderId="5" xfId="4" applyFont="1" applyFill="1" applyBorder="1" applyAlignment="1" applyProtection="1">
      <alignment vertical="center"/>
      <protection locked="0"/>
    </xf>
    <xf numFmtId="40" fontId="5" fillId="0" borderId="0" xfId="4" applyFont="1" applyFill="1" applyBorder="1" applyAlignment="1" applyProtection="1">
      <alignment horizontal="center" vertical="center"/>
      <protection locked="0"/>
    </xf>
    <xf numFmtId="9" fontId="6" fillId="0" borderId="12" xfId="2" applyFont="1" applyBorder="1" applyAlignment="1">
      <alignment horizontal="center" vertical="center" wrapText="1"/>
    </xf>
    <xf numFmtId="1" fontId="6" fillId="0" borderId="12" xfId="0" applyNumberFormat="1" applyFont="1" applyBorder="1" applyAlignment="1">
      <alignment horizontal="center" vertical="center" wrapText="1"/>
    </xf>
    <xf numFmtId="1" fontId="3" fillId="0" borderId="12" xfId="5" applyNumberFormat="1" applyFont="1" applyFill="1" applyBorder="1" applyAlignment="1">
      <alignment horizontal="center" vertical="center"/>
    </xf>
    <xf numFmtId="1" fontId="3" fillId="0" borderId="9" xfId="5" applyNumberFormat="1" applyFont="1" applyFill="1" applyBorder="1" applyAlignment="1">
      <alignment horizontal="center" vertical="center"/>
    </xf>
    <xf numFmtId="1" fontId="3" fillId="0" borderId="10" xfId="5" applyNumberFormat="1" applyFont="1" applyFill="1" applyBorder="1" applyAlignment="1">
      <alignment horizontal="center" vertical="center"/>
    </xf>
    <xf numFmtId="1" fontId="3" fillId="0" borderId="12" xfId="5" applyNumberFormat="1" applyFont="1" applyFill="1" applyBorder="1" applyAlignment="1">
      <alignment horizontal="center" vertical="center" wrapText="1"/>
    </xf>
    <xf numFmtId="43" fontId="5" fillId="0" borderId="28" xfId="1" applyFont="1" applyBorder="1" applyAlignment="1">
      <alignment horizontal="right" vertical="center" wrapText="1"/>
    </xf>
    <xf numFmtId="0" fontId="4" fillId="0" borderId="0" xfId="11" applyFont="1" applyAlignment="1" applyProtection="1">
      <alignment vertical="center"/>
      <protection locked="0"/>
    </xf>
    <xf numFmtId="0" fontId="6" fillId="0" borderId="0" xfId="11" applyFont="1" applyAlignment="1" applyProtection="1">
      <alignment vertical="center"/>
      <protection locked="0"/>
    </xf>
    <xf numFmtId="1" fontId="25" fillId="0" borderId="5" xfId="5" applyNumberFormat="1" applyFont="1" applyFill="1" applyBorder="1" applyAlignment="1" applyProtection="1">
      <alignment horizontal="left" vertical="center"/>
      <protection locked="0"/>
    </xf>
    <xf numFmtId="1" fontId="25" fillId="0" borderId="0" xfId="5" applyNumberFormat="1" applyFont="1" applyFill="1" applyBorder="1" applyAlignment="1" applyProtection="1">
      <alignment horizontal="left" vertical="center"/>
      <protection locked="0"/>
    </xf>
    <xf numFmtId="0" fontId="26" fillId="0" borderId="0" xfId="3" applyFont="1" applyBorder="1" applyAlignment="1" applyProtection="1">
      <alignment horizontal="center" vertical="center"/>
      <protection locked="0"/>
    </xf>
    <xf numFmtId="0" fontId="25" fillId="0" borderId="0" xfId="3" applyFont="1" applyBorder="1" applyAlignment="1" applyProtection="1">
      <alignment horizontal="center" vertical="center"/>
      <protection locked="0"/>
    </xf>
    <xf numFmtId="0" fontId="25" fillId="0" borderId="6" xfId="3" applyFont="1" applyBorder="1" applyAlignment="1" applyProtection="1">
      <alignment horizontal="center" vertical="center"/>
      <protection locked="0"/>
    </xf>
    <xf numFmtId="0" fontId="12" fillId="0" borderId="0" xfId="11" applyFont="1" applyAlignment="1" applyProtection="1">
      <alignment vertical="center"/>
      <protection locked="0"/>
    </xf>
    <xf numFmtId="1" fontId="5" fillId="0" borderId="5" xfId="5" applyNumberFormat="1" applyFont="1" applyFill="1" applyBorder="1" applyAlignment="1" applyProtection="1">
      <alignment horizontal="left" vertical="center"/>
      <protection locked="0"/>
    </xf>
    <xf numFmtId="0" fontId="12" fillId="0" borderId="0" xfId="11" applyFont="1" applyAlignment="1" applyProtection="1">
      <alignment horizontal="center" vertical="center" wrapText="1"/>
      <protection locked="0"/>
    </xf>
    <xf numFmtId="0" fontId="6" fillId="0" borderId="12" xfId="11" applyFont="1" applyBorder="1" applyAlignment="1" applyProtection="1">
      <alignment horizontal="center" vertical="center" wrapText="1"/>
      <protection locked="0"/>
    </xf>
    <xf numFmtId="43" fontId="3" fillId="0" borderId="5" xfId="1" applyFont="1" applyBorder="1" applyAlignment="1" applyProtection="1">
      <alignment horizontal="center" vertical="center"/>
      <protection locked="0"/>
    </xf>
    <xf numFmtId="174" fontId="4" fillId="8" borderId="46" xfId="12" applyFont="1" applyFill="1" applyBorder="1" applyAlignment="1" applyProtection="1">
      <alignment horizontal="right" vertical="center"/>
      <protection locked="0"/>
    </xf>
    <xf numFmtId="174" fontId="9" fillId="0" borderId="0" xfId="11" applyNumberFormat="1" applyFont="1" applyAlignment="1" applyProtection="1">
      <alignment vertical="center"/>
      <protection locked="0"/>
    </xf>
    <xf numFmtId="0" fontId="9" fillId="0" borderId="0" xfId="11" applyFont="1" applyAlignment="1" applyProtection="1">
      <alignment vertical="center"/>
      <protection locked="0"/>
    </xf>
    <xf numFmtId="10" fontId="6" fillId="0" borderId="8" xfId="2" applyNumberFormat="1" applyFont="1" applyBorder="1" applyAlignment="1" applyProtection="1">
      <alignment horizontal="right" vertical="center"/>
      <protection locked="0"/>
    </xf>
    <xf numFmtId="10" fontId="5" fillId="0" borderId="47" xfId="13" applyNumberFormat="1" applyFont="1" applyBorder="1" applyAlignment="1" applyProtection="1">
      <alignment horizontal="right" vertical="center"/>
      <protection locked="0"/>
    </xf>
    <xf numFmtId="10" fontId="9" fillId="0" borderId="0" xfId="11" applyNumberFormat="1" applyFont="1" applyAlignment="1" applyProtection="1">
      <alignment vertical="center"/>
      <protection locked="0"/>
    </xf>
    <xf numFmtId="174" fontId="6" fillId="8" borderId="12" xfId="11" applyNumberFormat="1" applyFont="1" applyFill="1" applyBorder="1" applyAlignment="1" applyProtection="1">
      <alignment horizontal="center" vertical="center"/>
      <protection locked="0"/>
    </xf>
    <xf numFmtId="10" fontId="6" fillId="0" borderId="12" xfId="2" applyNumberFormat="1" applyFont="1" applyBorder="1" applyAlignment="1" applyProtection="1">
      <alignment horizontal="right" vertical="center"/>
      <protection locked="0"/>
    </xf>
    <xf numFmtId="10" fontId="6" fillId="0" borderId="12" xfId="13" applyNumberFormat="1" applyFont="1" applyBorder="1" applyAlignment="1" applyProtection="1">
      <alignment horizontal="right" vertical="center"/>
      <protection locked="0"/>
    </xf>
    <xf numFmtId="174" fontId="6" fillId="0" borderId="12" xfId="11" applyNumberFormat="1" applyFont="1" applyBorder="1" applyAlignment="1" applyProtection="1">
      <alignment horizontal="center" vertical="center"/>
      <protection locked="0"/>
    </xf>
    <xf numFmtId="0" fontId="12" fillId="8" borderId="0" xfId="11" applyFont="1" applyFill="1" applyAlignment="1" applyProtection="1">
      <alignment vertical="center"/>
      <protection locked="0"/>
    </xf>
    <xf numFmtId="10" fontId="6" fillId="8" borderId="12" xfId="2" applyNumberFormat="1" applyFont="1" applyFill="1" applyBorder="1" applyAlignment="1" applyProtection="1">
      <alignment horizontal="right" vertical="center"/>
      <protection locked="0"/>
    </xf>
    <xf numFmtId="174" fontId="6" fillId="0" borderId="12" xfId="11" applyNumberFormat="1" applyFont="1" applyFill="1" applyBorder="1" applyAlignment="1" applyProtection="1">
      <alignment horizontal="center" vertical="center"/>
      <protection locked="0"/>
    </xf>
    <xf numFmtId="0" fontId="5" fillId="2" borderId="0" xfId="3" applyFont="1" applyFill="1" applyProtection="1">
      <protection locked="0"/>
    </xf>
    <xf numFmtId="0" fontId="5" fillId="2" borderId="0" xfId="3" applyFont="1" applyFill="1" applyAlignment="1" applyProtection="1">
      <alignment vertical="center"/>
      <protection locked="0"/>
    </xf>
    <xf numFmtId="0" fontId="5" fillId="2" borderId="5" xfId="3" applyFont="1" applyFill="1" applyBorder="1" applyAlignment="1" applyProtection="1">
      <alignment vertical="center"/>
      <protection locked="0"/>
    </xf>
    <xf numFmtId="0" fontId="5" fillId="2" borderId="0" xfId="3" applyFont="1" applyFill="1" applyBorder="1" applyAlignment="1" applyProtection="1">
      <alignment vertical="center"/>
      <protection locked="0"/>
    </xf>
    <xf numFmtId="40" fontId="5" fillId="2" borderId="0" xfId="3" applyNumberFormat="1" applyFont="1" applyFill="1" applyBorder="1" applyAlignment="1" applyProtection="1">
      <alignment horizontal="left" vertical="center"/>
    </xf>
    <xf numFmtId="0" fontId="3" fillId="2" borderId="0" xfId="4" applyNumberFormat="1" applyFont="1" applyFill="1" applyBorder="1" applyAlignment="1" applyProtection="1">
      <alignment horizontal="left" vertical="center" wrapText="1"/>
    </xf>
    <xf numFmtId="0" fontId="3" fillId="2" borderId="0" xfId="3" applyFont="1" applyFill="1" applyBorder="1" applyAlignment="1" applyProtection="1">
      <alignment horizontal="center" vertical="center"/>
    </xf>
    <xf numFmtId="0" fontId="5" fillId="2" borderId="6" xfId="3" applyFont="1" applyFill="1" applyBorder="1" applyAlignment="1" applyProtection="1">
      <alignment vertical="center"/>
      <protection locked="0"/>
    </xf>
    <xf numFmtId="40" fontId="5" fillId="2" borderId="5" xfId="3" applyNumberFormat="1" applyFont="1" applyFill="1" applyBorder="1" applyAlignment="1" applyProtection="1">
      <alignment horizontal="left" vertical="center"/>
    </xf>
    <xf numFmtId="0" fontId="5" fillId="2" borderId="0" xfId="3" applyFont="1" applyFill="1" applyBorder="1" applyAlignment="1">
      <alignment horizontal="center" vertical="center"/>
    </xf>
    <xf numFmtId="0" fontId="5" fillId="2" borderId="6" xfId="3" applyFont="1" applyFill="1" applyBorder="1" applyAlignment="1">
      <alignment horizontal="center" vertical="center"/>
    </xf>
    <xf numFmtId="0" fontId="5" fillId="2" borderId="0" xfId="0" applyFont="1" applyFill="1" applyBorder="1" applyAlignment="1" applyProtection="1">
      <alignment horizontal="left" vertical="center" wrapText="1"/>
    </xf>
    <xf numFmtId="17" fontId="5" fillId="2" borderId="0" xfId="0" applyNumberFormat="1" applyFont="1" applyFill="1" applyBorder="1" applyAlignment="1" applyProtection="1">
      <alignment horizontal="left" vertical="center" wrapText="1"/>
    </xf>
    <xf numFmtId="0" fontId="5" fillId="2" borderId="5" xfId="3" applyFont="1" applyFill="1" applyBorder="1" applyAlignment="1" applyProtection="1">
      <alignment horizontal="center" vertical="center"/>
    </xf>
    <xf numFmtId="0" fontId="5" fillId="2" borderId="0" xfId="3" applyFont="1" applyFill="1" applyBorder="1" applyAlignment="1" applyProtection="1">
      <alignment horizontal="center" vertical="center"/>
    </xf>
    <xf numFmtId="164" fontId="5" fillId="2" borderId="0" xfId="4" applyNumberFormat="1" applyFont="1" applyFill="1" applyBorder="1" applyAlignment="1" applyProtection="1">
      <alignment horizontal="left" vertical="center"/>
    </xf>
    <xf numFmtId="0" fontId="27" fillId="2" borderId="0" xfId="0" applyFont="1" applyFill="1" applyBorder="1" applyAlignment="1" applyProtection="1">
      <alignment horizontal="left" vertical="center" wrapText="1"/>
    </xf>
    <xf numFmtId="0" fontId="3" fillId="2" borderId="12" xfId="3" applyFont="1" applyFill="1" applyBorder="1" applyAlignment="1" applyProtection="1">
      <alignment horizontal="center" vertical="center" wrapText="1"/>
    </xf>
    <xf numFmtId="0" fontId="25" fillId="2" borderId="0" xfId="3" applyFont="1" applyFill="1" applyAlignment="1" applyProtection="1">
      <alignment vertical="center"/>
      <protection locked="0"/>
    </xf>
    <xf numFmtId="0" fontId="3" fillId="2" borderId="12" xfId="3" applyFont="1" applyFill="1" applyBorder="1" applyAlignment="1">
      <alignment horizontal="center" vertical="center"/>
    </xf>
    <xf numFmtId="0" fontId="3" fillId="2" borderId="9" xfId="3" applyFont="1" applyFill="1" applyBorder="1" applyAlignment="1">
      <alignment horizontal="center" vertical="center"/>
    </xf>
    <xf numFmtId="43" fontId="5" fillId="2" borderId="12" xfId="1" applyFont="1" applyFill="1" applyBorder="1" applyAlignment="1">
      <alignment horizontal="center" vertical="center"/>
    </xf>
    <xf numFmtId="0" fontId="3" fillId="2" borderId="4" xfId="3" applyFont="1" applyFill="1" applyBorder="1" applyAlignment="1">
      <alignment horizontal="center" vertical="center"/>
    </xf>
    <xf numFmtId="0" fontId="3" fillId="2" borderId="1" xfId="3" applyFont="1" applyFill="1" applyBorder="1" applyAlignment="1">
      <alignment horizontal="center" vertical="center"/>
    </xf>
    <xf numFmtId="10" fontId="25" fillId="2" borderId="0" xfId="2" applyNumberFormat="1" applyFont="1" applyFill="1" applyAlignment="1" applyProtection="1">
      <alignment vertical="center"/>
      <protection locked="0"/>
    </xf>
    <xf numFmtId="43" fontId="3" fillId="2" borderId="12" xfId="1" quotePrefix="1" applyFont="1" applyFill="1" applyBorder="1" applyAlignment="1">
      <alignment horizontal="center" vertical="center"/>
    </xf>
    <xf numFmtId="10" fontId="3" fillId="2" borderId="11" xfId="3" applyNumberFormat="1" applyFont="1" applyFill="1" applyBorder="1" applyAlignment="1">
      <alignment horizontal="right" vertical="center"/>
    </xf>
    <xf numFmtId="0" fontId="8" fillId="0" borderId="0" xfId="15" applyFont="1" applyAlignment="1">
      <alignment vertical="center"/>
    </xf>
    <xf numFmtId="40" fontId="8" fillId="0" borderId="5" xfId="15" applyNumberFormat="1" applyFont="1" applyBorder="1" applyAlignment="1">
      <alignment horizontal="center" vertical="center"/>
    </xf>
    <xf numFmtId="0" fontId="15" fillId="0" borderId="0" xfId="15" applyFont="1" applyBorder="1" applyAlignment="1">
      <alignment horizontal="left" vertical="center"/>
    </xf>
    <xf numFmtId="0" fontId="15" fillId="0" borderId="0" xfId="15" applyFont="1" applyBorder="1" applyAlignment="1">
      <alignment horizontal="center" vertical="center"/>
    </xf>
    <xf numFmtId="0" fontId="15" fillId="0" borderId="6" xfId="15" applyFont="1" applyBorder="1" applyAlignment="1">
      <alignment horizontal="center" vertical="center"/>
    </xf>
    <xf numFmtId="40" fontId="25" fillId="0" borderId="5" xfId="15" applyNumberFormat="1" applyFont="1" applyBorder="1" applyAlignment="1">
      <alignment horizontal="left" vertical="center"/>
    </xf>
    <xf numFmtId="0" fontId="26" fillId="0" borderId="0" xfId="15" applyFont="1" applyBorder="1" applyAlignment="1">
      <alignment horizontal="left" vertical="center"/>
    </xf>
    <xf numFmtId="0" fontId="26" fillId="0" borderId="6" xfId="15" applyFont="1" applyBorder="1" applyAlignment="1">
      <alignment horizontal="left" vertical="center"/>
    </xf>
    <xf numFmtId="0" fontId="25" fillId="0" borderId="0" xfId="15" applyFont="1" applyAlignment="1">
      <alignment vertical="center"/>
    </xf>
    <xf numFmtId="14" fontId="26" fillId="0" borderId="0" xfId="15" applyNumberFormat="1" applyFont="1" applyBorder="1" applyAlignment="1">
      <alignment horizontal="left" vertical="center"/>
    </xf>
    <xf numFmtId="0" fontId="15" fillId="0" borderId="5" xfId="15" applyFont="1" applyBorder="1" applyAlignment="1">
      <alignment horizontal="center" vertical="center"/>
    </xf>
    <xf numFmtId="0" fontId="26" fillId="0" borderId="12" xfId="15" applyFont="1" applyFill="1" applyBorder="1" applyAlignment="1">
      <alignment horizontal="center" vertical="center" wrapText="1"/>
    </xf>
    <xf numFmtId="0" fontId="26" fillId="0" borderId="4" xfId="15" applyFont="1" applyBorder="1" applyAlignment="1">
      <alignment horizontal="center" vertical="center"/>
    </xf>
    <xf numFmtId="0" fontId="26" fillId="0" borderId="4" xfId="15" applyFont="1" applyBorder="1" applyAlignment="1">
      <alignment vertical="center"/>
    </xf>
    <xf numFmtId="10" fontId="26" fillId="0" borderId="4" xfId="16" applyNumberFormat="1" applyFont="1" applyBorder="1" applyAlignment="1">
      <alignment vertical="center"/>
    </xf>
    <xf numFmtId="10" fontId="26" fillId="0" borderId="4" xfId="16" applyNumberFormat="1" applyFont="1" applyBorder="1" applyAlignment="1">
      <alignment horizontal="right" vertical="center"/>
    </xf>
    <xf numFmtId="0" fontId="26" fillId="0" borderId="7" xfId="15" applyFont="1" applyBorder="1" applyAlignment="1">
      <alignment horizontal="center" vertical="center"/>
    </xf>
    <xf numFmtId="0" fontId="26" fillId="0" borderId="7" xfId="15" applyFont="1" applyBorder="1" applyAlignment="1">
      <alignment vertical="center"/>
    </xf>
    <xf numFmtId="10" fontId="26" fillId="0" borderId="7" xfId="16" applyNumberFormat="1" applyFont="1" applyBorder="1" applyAlignment="1">
      <alignment vertical="center"/>
    </xf>
    <xf numFmtId="0" fontId="25" fillId="0" borderId="7" xfId="15" applyFont="1" applyBorder="1" applyAlignment="1">
      <alignment horizontal="center" vertical="center"/>
    </xf>
    <xf numFmtId="0" fontId="25" fillId="0" borderId="7" xfId="15" applyFont="1" applyBorder="1" applyAlignment="1">
      <alignment vertical="center"/>
    </xf>
    <xf numFmtId="10" fontId="25" fillId="0" borderId="7" xfId="16" applyNumberFormat="1" applyFont="1" applyBorder="1" applyAlignment="1">
      <alignment vertical="center"/>
    </xf>
    <xf numFmtId="10" fontId="25" fillId="0" borderId="7" xfId="16" applyNumberFormat="1" applyFont="1" applyFill="1" applyBorder="1" applyAlignment="1">
      <alignment vertical="center"/>
    </xf>
    <xf numFmtId="0" fontId="25" fillId="0" borderId="8" xfId="15" applyFont="1" applyBorder="1" applyAlignment="1">
      <alignment horizontal="center" vertical="center"/>
    </xf>
    <xf numFmtId="0" fontId="25" fillId="0" borderId="8" xfId="15" applyFont="1" applyBorder="1" applyAlignment="1">
      <alignment vertical="center"/>
    </xf>
    <xf numFmtId="10" fontId="25" fillId="0" borderId="8" xfId="16" applyNumberFormat="1" applyFont="1" applyFill="1" applyBorder="1" applyAlignment="1">
      <alignment vertical="center"/>
    </xf>
    <xf numFmtId="10" fontId="25" fillId="0" borderId="8" xfId="16" applyNumberFormat="1" applyFont="1" applyBorder="1" applyAlignment="1">
      <alignment vertical="center"/>
    </xf>
    <xf numFmtId="0" fontId="25" fillId="0" borderId="7" xfId="15" applyFont="1" applyBorder="1" applyAlignment="1">
      <alignment vertical="center" wrapText="1"/>
    </xf>
    <xf numFmtId="10" fontId="26" fillId="0" borderId="12" xfId="16" applyNumberFormat="1" applyFont="1" applyFill="1" applyBorder="1" applyAlignment="1">
      <alignment vertical="center"/>
    </xf>
    <xf numFmtId="0" fontId="25" fillId="0" borderId="5" xfId="15" applyFont="1" applyBorder="1" applyAlignment="1">
      <alignment vertical="center"/>
    </xf>
    <xf numFmtId="0" fontId="25" fillId="0" borderId="0" xfId="15" applyFont="1" applyBorder="1" applyAlignment="1">
      <alignment vertical="center"/>
    </xf>
    <xf numFmtId="0" fontId="25" fillId="0" borderId="6" xfId="15" applyFont="1" applyBorder="1" applyAlignment="1">
      <alignment vertical="center"/>
    </xf>
    <xf numFmtId="0" fontId="25" fillId="0" borderId="33" xfId="15" applyFont="1" applyBorder="1" applyAlignment="1">
      <alignment vertical="center"/>
    </xf>
    <xf numFmtId="0" fontId="25" fillId="0" borderId="34" xfId="15" applyFont="1" applyBorder="1" applyAlignment="1">
      <alignment vertical="center"/>
    </xf>
    <xf numFmtId="0" fontId="25" fillId="0" borderId="35" xfId="15" applyFont="1" applyBorder="1" applyAlignment="1">
      <alignment vertical="center"/>
    </xf>
    <xf numFmtId="2" fontId="0" fillId="0" borderId="0" xfId="0" applyNumberFormat="1"/>
    <xf numFmtId="0" fontId="0" fillId="0" borderId="0" xfId="0"/>
    <xf numFmtId="0" fontId="6" fillId="2" borderId="4" xfId="0" applyFont="1" applyFill="1" applyBorder="1" applyAlignment="1">
      <alignment horizontal="center" vertical="center" wrapText="1"/>
    </xf>
    <xf numFmtId="0" fontId="0" fillId="0" borderId="0" xfId="0"/>
    <xf numFmtId="0" fontId="6" fillId="2" borderId="5" xfId="0" applyFont="1" applyFill="1" applyBorder="1" applyAlignment="1">
      <alignment horizontal="center" vertical="center"/>
    </xf>
    <xf numFmtId="0" fontId="3" fillId="2" borderId="4"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7" fillId="0" borderId="5" xfId="0" applyFont="1" applyBorder="1" applyAlignment="1">
      <alignment wrapText="1"/>
    </xf>
    <xf numFmtId="0" fontId="7" fillId="0" borderId="0" xfId="0" applyFont="1" applyBorder="1" applyAlignment="1">
      <alignment wrapText="1"/>
    </xf>
    <xf numFmtId="0" fontId="8" fillId="0" borderId="0" xfId="3" applyFont="1" applyFill="1" applyBorder="1" applyAlignment="1">
      <alignment vertical="center" wrapText="1"/>
    </xf>
    <xf numFmtId="0" fontId="8" fillId="0" borderId="6" xfId="3" applyFont="1" applyFill="1" applyBorder="1" applyAlignment="1">
      <alignment vertical="center" wrapText="1"/>
    </xf>
    <xf numFmtId="40" fontId="5" fillId="0" borderId="5" xfId="5" applyFont="1" applyFill="1" applyBorder="1" applyAlignment="1">
      <alignment horizontal="left" vertical="center" wrapText="1"/>
    </xf>
    <xf numFmtId="0" fontId="4" fillId="0" borderId="0" xfId="0" applyFont="1" applyBorder="1" applyAlignment="1">
      <alignment wrapText="1"/>
    </xf>
    <xf numFmtId="0" fontId="5" fillId="0" borderId="0" xfId="3" applyFont="1" applyFill="1" applyBorder="1" applyAlignment="1">
      <alignment vertical="center" wrapText="1"/>
    </xf>
    <xf numFmtId="0" fontId="5" fillId="0" borderId="6" xfId="3" applyFont="1" applyFill="1" applyBorder="1" applyAlignment="1">
      <alignment vertical="center" wrapText="1"/>
    </xf>
    <xf numFmtId="0" fontId="8" fillId="0" borderId="34" xfId="3" applyFont="1" applyBorder="1" applyAlignment="1">
      <alignment vertical="center" wrapText="1"/>
    </xf>
    <xf numFmtId="0" fontId="8" fillId="0" borderId="35" xfId="3" applyFont="1" applyBorder="1" applyAlignment="1">
      <alignment vertical="center" wrapText="1"/>
    </xf>
    <xf numFmtId="2" fontId="3" fillId="9" borderId="4" xfId="7" applyNumberFormat="1" applyFont="1" applyFill="1" applyBorder="1" applyAlignment="1">
      <alignment horizontal="center" vertical="center"/>
    </xf>
    <xf numFmtId="0" fontId="5" fillId="0" borderId="48" xfId="0" applyFont="1" applyBorder="1" applyAlignment="1">
      <alignment horizontal="center" vertical="center" wrapText="1"/>
    </xf>
    <xf numFmtId="0" fontId="3" fillId="0" borderId="55" xfId="7" applyFont="1" applyBorder="1" applyAlignment="1">
      <alignment horizontal="left" vertical="center"/>
    </xf>
    <xf numFmtId="0" fontId="5" fillId="0" borderId="8" xfId="0" applyFont="1" applyFill="1" applyBorder="1" applyAlignment="1">
      <alignment horizontal="center" vertical="center" wrapText="1"/>
    </xf>
    <xf numFmtId="0" fontId="5" fillId="0" borderId="8" xfId="0" applyFont="1" applyFill="1" applyBorder="1" applyAlignment="1">
      <alignment vertical="center" wrapText="1"/>
    </xf>
    <xf numFmtId="0" fontId="5" fillId="0" borderId="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vertical="center" wrapText="1"/>
    </xf>
    <xf numFmtId="167" fontId="5" fillId="0" borderId="0" xfId="0" applyNumberFormat="1" applyFont="1" applyBorder="1" applyAlignment="1">
      <alignment horizontal="center" vertical="center" wrapText="1"/>
    </xf>
    <xf numFmtId="177" fontId="5" fillId="0" borderId="0" xfId="0" applyNumberFormat="1" applyFont="1" applyBorder="1" applyAlignment="1">
      <alignment horizontal="right" vertical="center" wrapText="1"/>
    </xf>
    <xf numFmtId="43" fontId="0" fillId="0" borderId="34" xfId="1" applyFont="1" applyBorder="1" applyAlignment="1">
      <alignment horizontal="right" vertical="center" wrapText="1"/>
    </xf>
    <xf numFmtId="1" fontId="3" fillId="0" borderId="0" xfId="5" applyNumberFormat="1" applyFont="1" applyFill="1" applyBorder="1" applyAlignment="1">
      <alignment horizontal="center" vertical="center" wrapText="1"/>
    </xf>
    <xf numFmtId="1" fontId="3" fillId="0" borderId="4" xfId="5" applyNumberFormat="1" applyFont="1" applyFill="1" applyBorder="1" applyAlignment="1">
      <alignment horizontal="center"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3" fillId="2" borderId="2" xfId="0" applyFont="1" applyFill="1" applyBorder="1" applyAlignment="1">
      <alignment horizontal="center" vertical="center" wrapText="1"/>
    </xf>
    <xf numFmtId="0" fontId="6" fillId="2" borderId="33" xfId="0" applyFont="1" applyFill="1" applyBorder="1" applyAlignment="1">
      <alignment horizontal="center" vertical="center"/>
    </xf>
    <xf numFmtId="0" fontId="6" fillId="2" borderId="33" xfId="0" applyFont="1" applyFill="1" applyBorder="1" applyAlignment="1">
      <alignment horizontal="center" vertical="center" wrapText="1"/>
    </xf>
    <xf numFmtId="4" fontId="5" fillId="0" borderId="8" xfId="0" applyNumberFormat="1" applyFont="1" applyFill="1" applyBorder="1" applyAlignment="1">
      <alignment horizontal="right" vertical="center" wrapText="1"/>
    </xf>
    <xf numFmtId="0" fontId="6" fillId="0" borderId="10" xfId="0" applyFont="1" applyFill="1" applyBorder="1" applyAlignment="1">
      <alignment horizontal="left" vertical="center" wrapText="1"/>
    </xf>
    <xf numFmtId="0" fontId="6" fillId="0" borderId="10"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0" xfId="0" applyFont="1" applyFill="1" applyBorder="1" applyAlignment="1">
      <alignment vertical="center" wrapText="1"/>
    </xf>
    <xf numFmtId="0" fontId="3" fillId="0" borderId="10" xfId="0" applyFont="1" applyFill="1" applyBorder="1" applyAlignment="1">
      <alignment horizontal="center" vertical="center" wrapText="1"/>
    </xf>
    <xf numFmtId="4" fontId="3" fillId="0" borderId="10" xfId="0" applyNumberFormat="1" applyFont="1" applyFill="1" applyBorder="1" applyAlignment="1">
      <alignment horizontal="right" vertical="center" wrapText="1"/>
    </xf>
    <xf numFmtId="0" fontId="6" fillId="2" borderId="3"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35" xfId="0" applyFont="1" applyFill="1" applyBorder="1" applyAlignment="1">
      <alignment horizontal="center" vertical="center"/>
    </xf>
    <xf numFmtId="0" fontId="5" fillId="0" borderId="48" xfId="0" applyFont="1" applyFill="1" applyBorder="1" applyAlignment="1">
      <alignment horizontal="center" vertical="center" wrapText="1"/>
    </xf>
    <xf numFmtId="43" fontId="5" fillId="0" borderId="33" xfId="1" applyFont="1" applyBorder="1" applyAlignment="1">
      <alignment horizontal="right" vertical="center" wrapText="1"/>
    </xf>
    <xf numFmtId="43" fontId="0" fillId="0" borderId="35" xfId="1" applyFont="1" applyBorder="1" applyAlignment="1">
      <alignment horizontal="right" vertical="center" wrapText="1"/>
    </xf>
    <xf numFmtId="0" fontId="5" fillId="0" borderId="56" xfId="7" applyFont="1" applyBorder="1" applyAlignment="1">
      <alignment horizontal="left" vertical="center"/>
    </xf>
    <xf numFmtId="43" fontId="5" fillId="0" borderId="34" xfId="1" applyFont="1" applyBorder="1" applyAlignment="1">
      <alignment horizontal="right" vertical="center" wrapText="1"/>
    </xf>
    <xf numFmtId="0" fontId="0" fillId="0" borderId="0" xfId="0"/>
    <xf numFmtId="0" fontId="23" fillId="0" borderId="12" xfId="8" applyFont="1" applyBorder="1" applyAlignment="1">
      <alignment horizontal="center" vertical="center"/>
    </xf>
    <xf numFmtId="0" fontId="23" fillId="0" borderId="8" xfId="8" applyFont="1" applyBorder="1" applyAlignment="1">
      <alignment horizontal="center" vertical="center"/>
    </xf>
    <xf numFmtId="0" fontId="0" fillId="0" borderId="0" xfId="0"/>
    <xf numFmtId="0" fontId="5" fillId="0" borderId="48" xfId="0" applyFont="1" applyFill="1" applyBorder="1" applyAlignment="1">
      <alignment vertical="center" wrapText="1"/>
    </xf>
    <xf numFmtId="167" fontId="5" fillId="0" borderId="48" xfId="0" applyNumberFormat="1" applyFont="1" applyFill="1" applyBorder="1" applyAlignment="1">
      <alignment horizontal="center" vertical="center" wrapText="1"/>
    </xf>
    <xf numFmtId="177" fontId="5" fillId="0" borderId="48" xfId="0" applyNumberFormat="1" applyFont="1" applyFill="1" applyBorder="1" applyAlignment="1">
      <alignment horizontal="right" vertical="center" wrapText="1"/>
    </xf>
    <xf numFmtId="177" fontId="5" fillId="0" borderId="0" xfId="0" applyNumberFormat="1" applyFont="1" applyFill="1" applyBorder="1" applyAlignment="1">
      <alignment horizontal="right" vertical="center" wrapText="1"/>
    </xf>
    <xf numFmtId="0" fontId="3" fillId="10" borderId="4" xfId="17" applyFont="1" applyFill="1" applyBorder="1" applyAlignment="1">
      <alignment vertical="center" wrapText="1"/>
    </xf>
    <xf numFmtId="43" fontId="3" fillId="10" borderId="4" xfId="17" applyNumberFormat="1" applyFont="1" applyFill="1" applyBorder="1" applyAlignment="1">
      <alignment vertical="center" wrapText="1"/>
    </xf>
    <xf numFmtId="0" fontId="5" fillId="0" borderId="0" xfId="0" applyFont="1" applyFill="1" applyBorder="1" applyAlignment="1">
      <alignment horizontal="center" vertical="center" wrapText="1"/>
    </xf>
    <xf numFmtId="178" fontId="5" fillId="0" borderId="56" xfId="7" applyNumberFormat="1" applyFont="1" applyBorder="1" applyAlignment="1">
      <alignment horizontal="center" vertical="center"/>
    </xf>
    <xf numFmtId="0" fontId="5" fillId="0" borderId="33" xfId="3" applyFont="1" applyBorder="1" applyAlignment="1">
      <alignment vertical="center" wrapText="1"/>
    </xf>
    <xf numFmtId="0" fontId="5" fillId="0" borderId="34" xfId="3" applyFont="1" applyBorder="1" applyAlignment="1">
      <alignment vertical="center" wrapText="1"/>
    </xf>
    <xf numFmtId="0" fontId="5" fillId="0" borderId="6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4" xfId="0" applyFont="1" applyFill="1" applyBorder="1" applyAlignment="1">
      <alignment horizontal="center" vertical="center" wrapText="1"/>
    </xf>
    <xf numFmtId="167" fontId="5" fillId="0" borderId="8" xfId="0" applyNumberFormat="1" applyFont="1" applyFill="1" applyBorder="1" applyAlignment="1">
      <alignment horizontal="center" vertical="center" wrapText="1"/>
    </xf>
    <xf numFmtId="177" fontId="5" fillId="0" borderId="8" xfId="0" applyNumberFormat="1" applyFont="1" applyFill="1" applyBorder="1" applyAlignment="1">
      <alignment horizontal="right" vertical="center" wrapText="1"/>
    </xf>
    <xf numFmtId="0" fontId="5" fillId="0" borderId="34" xfId="0" applyFont="1" applyBorder="1" applyAlignment="1">
      <alignment horizontal="center" vertical="center" wrapText="1"/>
    </xf>
    <xf numFmtId="177" fontId="5" fillId="0" borderId="34" xfId="0" applyNumberFormat="1" applyFont="1" applyFill="1" applyBorder="1" applyAlignment="1">
      <alignment horizontal="right" vertical="center" wrapText="1"/>
    </xf>
    <xf numFmtId="0" fontId="5" fillId="0" borderId="33" xfId="0" applyFont="1" applyBorder="1" applyAlignment="1">
      <alignment horizontal="center" vertical="center" wrapText="1"/>
    </xf>
    <xf numFmtId="177" fontId="5" fillId="0" borderId="7" xfId="0" applyNumberFormat="1" applyFont="1" applyFill="1" applyBorder="1" applyAlignment="1">
      <alignment horizontal="right" vertical="center" wrapText="1"/>
    </xf>
    <xf numFmtId="177" fontId="5" fillId="0" borderId="4" xfId="0" applyNumberFormat="1" applyFont="1" applyFill="1" applyBorder="1" applyAlignment="1">
      <alignment horizontal="right" vertical="center" wrapText="1"/>
    </xf>
    <xf numFmtId="43" fontId="3" fillId="2" borderId="3" xfId="1" applyFont="1" applyFill="1" applyBorder="1" applyAlignment="1">
      <alignment horizontal="center" vertical="center"/>
    </xf>
    <xf numFmtId="0" fontId="0" fillId="0" borderId="0" xfId="0" applyFill="1"/>
    <xf numFmtId="40" fontId="26" fillId="0" borderId="0" xfId="15" applyNumberFormat="1" applyFont="1" applyBorder="1" applyAlignment="1">
      <alignment horizontal="left" vertical="center"/>
    </xf>
    <xf numFmtId="2" fontId="24" fillId="6" borderId="28" xfId="10" applyNumberFormat="1" applyFont="1" applyFill="1" applyBorder="1" applyAlignment="1">
      <alignment horizontal="center" vertical="center" wrapText="1"/>
    </xf>
    <xf numFmtId="1" fontId="5" fillId="0" borderId="11" xfId="0" applyNumberFormat="1" applyFont="1" applyFill="1" applyBorder="1" applyAlignment="1">
      <alignment horizontal="left" vertical="center" wrapText="1"/>
    </xf>
    <xf numFmtId="0" fontId="0" fillId="0" borderId="0" xfId="0"/>
    <xf numFmtId="2" fontId="23" fillId="0" borderId="8" xfId="8" applyNumberFormat="1" applyFont="1" applyBorder="1" applyAlignment="1">
      <alignment horizontal="center" vertical="center"/>
    </xf>
    <xf numFmtId="166" fontId="23" fillId="0" borderId="8" xfId="8" applyNumberFormat="1" applyFont="1" applyBorder="1" applyAlignment="1">
      <alignment horizontal="center" vertical="center"/>
    </xf>
    <xf numFmtId="1" fontId="3" fillId="0" borderId="8" xfId="5" applyNumberFormat="1" applyFont="1" applyFill="1" applyBorder="1" applyAlignment="1">
      <alignment horizontal="center" vertical="center" wrapText="1"/>
    </xf>
    <xf numFmtId="1" fontId="3" fillId="0" borderId="65" xfId="5" applyNumberFormat="1" applyFont="1" applyFill="1" applyBorder="1" applyAlignment="1">
      <alignment horizontal="center" vertical="center" wrapText="1"/>
    </xf>
    <xf numFmtId="2" fontId="5" fillId="0" borderId="8" xfId="0" applyNumberFormat="1" applyFont="1" applyFill="1" applyBorder="1" applyAlignment="1">
      <alignment horizontal="right" vertical="center" wrapText="1"/>
    </xf>
    <xf numFmtId="0" fontId="6" fillId="0" borderId="6" xfId="0" applyFont="1" applyFill="1" applyBorder="1" applyAlignment="1">
      <alignment horizontal="center" vertical="center"/>
    </xf>
    <xf numFmtId="1" fontId="5" fillId="0" borderId="7" xfId="0" applyNumberFormat="1" applyFont="1" applyFill="1" applyBorder="1" applyAlignment="1">
      <alignment horizontal="center" vertical="center" wrapText="1"/>
    </xf>
    <xf numFmtId="1" fontId="4" fillId="0" borderId="7" xfId="0" applyNumberFormat="1" applyFont="1" applyFill="1" applyBorder="1" applyAlignment="1">
      <alignment horizontal="center" vertical="center" wrapText="1"/>
    </xf>
    <xf numFmtId="168" fontId="4" fillId="0" borderId="0" xfId="2" applyNumberFormat="1" applyFont="1" applyFill="1" applyAlignment="1" applyProtection="1">
      <alignment vertical="center"/>
      <protection locked="0"/>
    </xf>
    <xf numFmtId="0" fontId="4" fillId="0" borderId="12" xfId="0" applyFont="1" applyFill="1" applyBorder="1" applyAlignment="1" applyProtection="1">
      <alignment horizontal="center" vertical="center"/>
      <protection locked="0"/>
    </xf>
    <xf numFmtId="0" fontId="9" fillId="0" borderId="0" xfId="0" applyFont="1" applyFill="1" applyAlignment="1" applyProtection="1">
      <alignment vertical="center"/>
      <protection locked="0"/>
    </xf>
    <xf numFmtId="2" fontId="3" fillId="0" borderId="10" xfId="0" applyNumberFormat="1" applyFont="1" applyFill="1" applyBorder="1" applyAlignment="1">
      <alignment horizontal="right" vertical="center" wrapText="1"/>
    </xf>
    <xf numFmtId="2" fontId="6" fillId="0" borderId="10" xfId="0" applyNumberFormat="1" applyFont="1" applyFill="1" applyBorder="1" applyAlignment="1">
      <alignment horizontal="right" vertical="center" wrapText="1"/>
    </xf>
    <xf numFmtId="0" fontId="0" fillId="0" borderId="0" xfId="0"/>
    <xf numFmtId="0" fontId="5" fillId="0" borderId="0" xfId="0" applyFont="1" applyFill="1" applyBorder="1" applyAlignment="1" applyProtection="1">
      <alignment horizontal="right" vertical="center"/>
      <protection locked="0"/>
    </xf>
    <xf numFmtId="17" fontId="4" fillId="0" borderId="0" xfId="0" quotePrefix="1" applyNumberFormat="1" applyFont="1" applyFill="1" applyBorder="1" applyAlignment="1" applyProtection="1">
      <alignment vertical="center" wrapText="1"/>
      <protection locked="0"/>
    </xf>
    <xf numFmtId="0" fontId="5" fillId="0" borderId="0" xfId="4" applyNumberFormat="1" applyFont="1" applyFill="1" applyBorder="1" applyAlignment="1" applyProtection="1">
      <alignment horizontal="left" vertical="center" wrapText="1"/>
      <protection locked="0"/>
    </xf>
    <xf numFmtId="2" fontId="5" fillId="0" borderId="0" xfId="4" applyNumberFormat="1" applyFont="1" applyFill="1" applyBorder="1" applyAlignment="1" applyProtection="1">
      <alignment horizontal="right" vertical="center" wrapText="1"/>
      <protection locked="0"/>
    </xf>
    <xf numFmtId="0" fontId="4" fillId="0" borderId="0" xfId="0" applyFont="1" applyFill="1" applyBorder="1" applyAlignment="1" applyProtection="1">
      <alignment vertical="center"/>
      <protection locked="0"/>
    </xf>
    <xf numFmtId="0" fontId="4" fillId="0" borderId="0" xfId="0"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2" fontId="5" fillId="0" borderId="0" xfId="0" quotePrefix="1" applyNumberFormat="1" applyFont="1" applyFill="1" applyBorder="1" applyAlignment="1" applyProtection="1">
      <alignment horizontal="right" vertical="center"/>
      <protection locked="0"/>
    </xf>
    <xf numFmtId="10" fontId="5" fillId="0" borderId="0" xfId="0" applyNumberFormat="1" applyFont="1" applyFill="1" applyBorder="1" applyAlignment="1" applyProtection="1">
      <alignment horizontal="left" vertical="center"/>
      <protection locked="0"/>
    </xf>
    <xf numFmtId="0" fontId="6" fillId="0" borderId="12"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6" fillId="0" borderId="3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5" xfId="0" applyFont="1" applyFill="1" applyBorder="1" applyAlignment="1">
      <alignment horizontal="center" vertical="center" wrapText="1"/>
    </xf>
    <xf numFmtId="1" fontId="5" fillId="0" borderId="3" xfId="0" applyNumberFormat="1" applyFont="1" applyFill="1" applyBorder="1" applyAlignment="1">
      <alignment horizontal="center" vertical="center" wrapText="1"/>
    </xf>
    <xf numFmtId="1" fontId="4" fillId="0" borderId="6"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10" fontId="14" fillId="0" borderId="11" xfId="2" applyNumberFormat="1" applyFont="1" applyFill="1" applyBorder="1" applyAlignment="1">
      <alignment horizontal="right" vertical="center"/>
    </xf>
    <xf numFmtId="0" fontId="9" fillId="0" borderId="0" xfId="0" applyNumberFormat="1" applyFont="1" applyFill="1" applyAlignment="1" applyProtection="1">
      <alignment horizontal="center" vertical="center"/>
      <protection locked="0"/>
    </xf>
    <xf numFmtId="0" fontId="9" fillId="0" borderId="0" xfId="0" applyFont="1" applyFill="1" applyAlignment="1" applyProtection="1">
      <alignment horizontal="center" vertical="center"/>
      <protection locked="0"/>
    </xf>
    <xf numFmtId="2" fontId="9" fillId="0" borderId="0" xfId="0" applyNumberFormat="1" applyFont="1" applyFill="1" applyAlignment="1" applyProtection="1">
      <alignment horizontal="right" vertical="center"/>
      <protection locked="0"/>
    </xf>
    <xf numFmtId="170" fontId="0" fillId="0" borderId="0" xfId="0" applyNumberFormat="1" applyFill="1"/>
    <xf numFmtId="49" fontId="15" fillId="0" borderId="21" xfId="0" applyNumberFormat="1" applyFont="1" applyFill="1" applyBorder="1" applyAlignment="1" applyProtection="1">
      <alignment horizontal="center" vertical="center"/>
      <protection locked="0"/>
    </xf>
    <xf numFmtId="49" fontId="15" fillId="0" borderId="22" xfId="0" applyNumberFormat="1" applyFont="1" applyFill="1" applyBorder="1" applyAlignment="1" applyProtection="1">
      <alignment horizontal="center" vertical="center"/>
      <protection locked="0"/>
    </xf>
    <xf numFmtId="0" fontId="0" fillId="0" borderId="25" xfId="0" applyFill="1" applyBorder="1" applyAlignment="1" applyProtection="1">
      <alignment horizontal="center" vertical="center"/>
      <protection locked="0"/>
    </xf>
    <xf numFmtId="0" fontId="0" fillId="0" borderId="26" xfId="0" applyFill="1" applyBorder="1" applyAlignment="1" applyProtection="1">
      <alignment horizontal="center" vertical="center"/>
      <protection locked="0"/>
    </xf>
    <xf numFmtId="0" fontId="7" fillId="0" borderId="0" xfId="0" applyNumberFormat="1" applyFont="1" applyFill="1" applyAlignment="1" applyProtection="1">
      <alignment horizontal="center" vertical="center"/>
      <protection locked="0"/>
    </xf>
    <xf numFmtId="0" fontId="7" fillId="0" borderId="0" xfId="0" applyFont="1" applyFill="1" applyAlignment="1" applyProtection="1">
      <alignment horizontal="center" vertical="center"/>
      <protection locked="0"/>
    </xf>
    <xf numFmtId="0" fontId="7" fillId="0" borderId="0" xfId="0" applyFont="1" applyFill="1" applyAlignment="1" applyProtection="1">
      <alignment vertical="center"/>
      <protection locked="0"/>
    </xf>
    <xf numFmtId="2" fontId="7" fillId="0" borderId="0" xfId="0" applyNumberFormat="1" applyFont="1" applyFill="1" applyAlignment="1" applyProtection="1">
      <alignment horizontal="right" vertical="center"/>
      <protection locked="0"/>
    </xf>
    <xf numFmtId="0" fontId="4" fillId="0" borderId="0" xfId="0" applyNumberFormat="1" applyFont="1" applyFill="1" applyAlignment="1" applyProtection="1">
      <alignment horizontal="center" vertical="center"/>
      <protection locked="0"/>
    </xf>
    <xf numFmtId="0" fontId="4" fillId="0" borderId="0" xfId="0" applyFont="1" applyFill="1" applyAlignment="1" applyProtection="1">
      <alignment horizontal="center" vertical="center"/>
      <protection locked="0"/>
    </xf>
    <xf numFmtId="0" fontId="4" fillId="0" borderId="0" xfId="0" applyFont="1" applyFill="1" applyAlignment="1" applyProtection="1">
      <alignment vertical="center"/>
      <protection locked="0"/>
    </xf>
    <xf numFmtId="2" fontId="4" fillId="0" borderId="0" xfId="0" applyNumberFormat="1" applyFont="1" applyFill="1" applyAlignment="1" applyProtection="1">
      <alignment horizontal="right" vertical="center"/>
      <protection locked="0"/>
    </xf>
    <xf numFmtId="1" fontId="5" fillId="0" borderId="8" xfId="0" applyNumberFormat="1" applyFont="1" applyFill="1" applyBorder="1" applyAlignment="1">
      <alignment horizontal="center" vertical="center" wrapText="1"/>
    </xf>
    <xf numFmtId="1" fontId="4" fillId="0" borderId="8" xfId="0" applyNumberFormat="1" applyFont="1" applyFill="1" applyBorder="1" applyAlignment="1">
      <alignment horizontal="center" vertical="center" wrapText="1"/>
    </xf>
    <xf numFmtId="0" fontId="6" fillId="0" borderId="11" xfId="0" applyFont="1" applyFill="1" applyBorder="1" applyAlignment="1">
      <alignment horizontal="center" vertical="center" wrapText="1"/>
    </xf>
    <xf numFmtId="4" fontId="3" fillId="0" borderId="11" xfId="0" applyNumberFormat="1" applyFont="1" applyFill="1" applyBorder="1" applyAlignment="1">
      <alignment horizontal="right" vertical="center" wrapText="1"/>
    </xf>
    <xf numFmtId="0" fontId="6" fillId="0" borderId="10" xfId="0" applyFont="1" applyFill="1" applyBorder="1" applyAlignment="1">
      <alignment horizontal="center" vertical="center"/>
    </xf>
    <xf numFmtId="0" fontId="3" fillId="0" borderId="5" xfId="0" applyFont="1" applyFill="1" applyBorder="1" applyAlignment="1">
      <alignment horizontal="center" vertical="center"/>
    </xf>
    <xf numFmtId="0" fontId="6" fillId="0" borderId="8" xfId="0" applyFont="1" applyFill="1" applyBorder="1" applyAlignment="1">
      <alignment horizontal="center" vertical="center"/>
    </xf>
    <xf numFmtId="0" fontId="3" fillId="0" borderId="33" xfId="0" applyFont="1" applyFill="1" applyBorder="1" applyAlignment="1">
      <alignment horizontal="center" vertical="center"/>
    </xf>
    <xf numFmtId="4" fontId="5" fillId="0" borderId="12" xfId="0" applyNumberFormat="1" applyFont="1" applyFill="1" applyBorder="1" applyAlignment="1">
      <alignment horizontal="right" vertical="center" wrapText="1"/>
    </xf>
    <xf numFmtId="0" fontId="5" fillId="0" borderId="0" xfId="3" applyFont="1" applyBorder="1" applyAlignment="1">
      <alignment vertical="center" wrapText="1"/>
    </xf>
    <xf numFmtId="0" fontId="5" fillId="0" borderId="6" xfId="3" applyFont="1" applyBorder="1" applyAlignment="1">
      <alignment vertical="center" wrapText="1"/>
    </xf>
    <xf numFmtId="0" fontId="5" fillId="2" borderId="12" xfId="0" applyFont="1" applyFill="1" applyBorder="1" applyAlignment="1">
      <alignment horizontal="center" vertical="center" wrapText="1"/>
    </xf>
    <xf numFmtId="43" fontId="3" fillId="11" borderId="12" xfId="1" quotePrefix="1" applyFont="1" applyFill="1" applyBorder="1" applyAlignment="1">
      <alignment horizontal="center" vertical="center"/>
    </xf>
    <xf numFmtId="43" fontId="3" fillId="12" borderId="12" xfId="1" quotePrefix="1" applyFont="1" applyFill="1" applyBorder="1" applyAlignment="1">
      <alignment horizontal="center" vertical="center"/>
    </xf>
    <xf numFmtId="0" fontId="4" fillId="2" borderId="12" xfId="0" applyFont="1" applyFill="1" applyBorder="1" applyAlignment="1">
      <alignment horizontal="center" vertical="center" wrapText="1"/>
    </xf>
    <xf numFmtId="0" fontId="0" fillId="0" borderId="0" xfId="0"/>
    <xf numFmtId="10" fontId="5" fillId="13" borderId="47" xfId="13" applyNumberFormat="1" applyFont="1" applyFill="1" applyBorder="1" applyAlignment="1" applyProtection="1">
      <alignment horizontal="right" vertical="center"/>
      <protection locked="0"/>
    </xf>
    <xf numFmtId="0" fontId="0" fillId="0" borderId="0" xfId="0"/>
    <xf numFmtId="1" fontId="5" fillId="0" borderId="10" xfId="0" applyNumberFormat="1" applyFont="1" applyFill="1" applyBorder="1" applyAlignment="1">
      <alignment horizontal="left" vertical="center" wrapText="1"/>
    </xf>
    <xf numFmtId="4" fontId="3" fillId="2" borderId="8" xfId="0" applyNumberFormat="1" applyFont="1" applyFill="1" applyBorder="1" applyAlignment="1">
      <alignment horizontal="right" vertical="center" wrapText="1"/>
    </xf>
    <xf numFmtId="0" fontId="5" fillId="2" borderId="10" xfId="0" applyFont="1" applyFill="1" applyBorder="1" applyAlignment="1">
      <alignment horizontal="center" vertical="center" wrapText="1"/>
    </xf>
    <xf numFmtId="1" fontId="5" fillId="0" borderId="10" xfId="0" applyNumberFormat="1" applyFont="1" applyFill="1" applyBorder="1" applyAlignment="1">
      <alignment horizontal="center" vertical="center" wrapText="1"/>
    </xf>
    <xf numFmtId="1" fontId="4" fillId="0" borderId="10" xfId="0" applyNumberFormat="1" applyFont="1" applyFill="1" applyBorder="1" applyAlignment="1">
      <alignment horizontal="center" vertical="center" wrapText="1"/>
    </xf>
    <xf numFmtId="0" fontId="5" fillId="0" borderId="10" xfId="0" applyFont="1" applyFill="1" applyBorder="1" applyAlignment="1">
      <alignment horizontal="center" vertical="center" wrapText="1"/>
    </xf>
    <xf numFmtId="2" fontId="5" fillId="0" borderId="10" xfId="0" applyNumberFormat="1" applyFont="1" applyFill="1" applyBorder="1" applyAlignment="1">
      <alignment horizontal="right" vertical="center" wrapText="1"/>
    </xf>
    <xf numFmtId="4" fontId="5" fillId="0" borderId="10" xfId="0" applyNumberFormat="1" applyFont="1" applyFill="1" applyBorder="1" applyAlignment="1">
      <alignment horizontal="right" vertical="center" wrapText="1"/>
    </xf>
    <xf numFmtId="4" fontId="5" fillId="0" borderId="11" xfId="0" applyNumberFormat="1" applyFont="1" applyFill="1" applyBorder="1" applyAlignment="1">
      <alignment horizontal="right" vertical="center" wrapText="1"/>
    </xf>
    <xf numFmtId="43" fontId="5" fillId="0" borderId="2" xfId="1" applyFont="1" applyBorder="1" applyAlignment="1">
      <alignment horizontal="right" vertical="center" wrapText="1"/>
    </xf>
    <xf numFmtId="0" fontId="5" fillId="0" borderId="0" xfId="3" applyFont="1" applyBorder="1" applyAlignment="1">
      <alignment horizontal="center" vertical="center" wrapText="1"/>
    </xf>
    <xf numFmtId="0" fontId="5" fillId="10" borderId="12" xfId="3" applyFont="1" applyFill="1" applyBorder="1" applyAlignment="1">
      <alignment horizontal="center" vertical="center" wrapText="1"/>
    </xf>
    <xf numFmtId="40" fontId="5" fillId="0" borderId="33" xfId="5" applyFont="1" applyBorder="1" applyAlignment="1">
      <alignment horizontal="center" vertical="center"/>
    </xf>
    <xf numFmtId="9" fontId="5" fillId="0" borderId="8" xfId="2" applyFont="1" applyFill="1" applyBorder="1" applyAlignment="1">
      <alignment horizontal="center" vertical="center" wrapText="1"/>
    </xf>
    <xf numFmtId="0" fontId="6" fillId="2" borderId="11" xfId="0" applyFont="1" applyFill="1" applyBorder="1" applyAlignment="1">
      <alignment horizontal="center" vertical="center"/>
    </xf>
    <xf numFmtId="0" fontId="3" fillId="0" borderId="1" xfId="7" applyFont="1" applyBorder="1" applyAlignment="1">
      <alignment horizontal="left" vertical="center"/>
    </xf>
    <xf numFmtId="0" fontId="5" fillId="0" borderId="2" xfId="7" applyFont="1" applyBorder="1" applyAlignment="1">
      <alignment horizontal="left" vertical="center"/>
    </xf>
    <xf numFmtId="0" fontId="5" fillId="0" borderId="2" xfId="3" applyFont="1" applyBorder="1" applyAlignment="1">
      <alignment vertical="center" wrapText="1"/>
    </xf>
    <xf numFmtId="0" fontId="5" fillId="0" borderId="3" xfId="3" applyFont="1" applyBorder="1" applyAlignment="1">
      <alignment vertical="center" wrapText="1"/>
    </xf>
    <xf numFmtId="0" fontId="0" fillId="0" borderId="0" xfId="0" applyNumberFormat="1"/>
    <xf numFmtId="0" fontId="0" fillId="0" borderId="0" xfId="0"/>
    <xf numFmtId="0" fontId="0" fillId="0" borderId="0" xfId="0" applyAlignment="1">
      <alignment horizontal="right"/>
    </xf>
    <xf numFmtId="0" fontId="3" fillId="0" borderId="10"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0" fillId="0" borderId="0" xfId="0"/>
    <xf numFmtId="0" fontId="3" fillId="0" borderId="9" xfId="7" applyFont="1" applyBorder="1" applyAlignment="1">
      <alignment horizontal="left" vertical="center"/>
    </xf>
    <xf numFmtId="0" fontId="5" fillId="0" borderId="12" xfId="7" applyFont="1" applyBorder="1" applyAlignment="1">
      <alignment vertical="center" wrapText="1"/>
    </xf>
    <xf numFmtId="0" fontId="3" fillId="0" borderId="0" xfId="7" applyFont="1" applyBorder="1" applyAlignment="1">
      <alignment horizontal="left" vertical="center"/>
    </xf>
    <xf numFmtId="43" fontId="0" fillId="0" borderId="0" xfId="0" applyNumberFormat="1"/>
    <xf numFmtId="0" fontId="0" fillId="0" borderId="0" xfId="0"/>
    <xf numFmtId="0" fontId="0" fillId="0" borderId="0" xfId="0"/>
    <xf numFmtId="0" fontId="31" fillId="0" borderId="0" xfId="0" applyFont="1" applyAlignment="1">
      <alignment horizontal="left"/>
    </xf>
    <xf numFmtId="0" fontId="31" fillId="0" borderId="0" xfId="0" applyFont="1" applyAlignment="1">
      <alignment horizontal="right"/>
    </xf>
    <xf numFmtId="0" fontId="0" fillId="0" borderId="0" xfId="0"/>
    <xf numFmtId="0" fontId="0" fillId="0" borderId="0" xfId="0"/>
    <xf numFmtId="0" fontId="5" fillId="0" borderId="0" xfId="3" applyFont="1" applyBorder="1" applyAlignment="1" applyProtection="1">
      <alignment horizontal="center" vertical="center"/>
      <protection locked="0"/>
    </xf>
    <xf numFmtId="0" fontId="5" fillId="0" borderId="6" xfId="3" applyFont="1" applyBorder="1" applyAlignment="1" applyProtection="1">
      <alignment horizontal="center" vertical="center"/>
      <protection locked="0"/>
    </xf>
    <xf numFmtId="4" fontId="0" fillId="0" borderId="0" xfId="0" applyNumberFormat="1"/>
    <xf numFmtId="9" fontId="0" fillId="0" borderId="0" xfId="0" applyNumberFormat="1"/>
    <xf numFmtId="0" fontId="0" fillId="0" borderId="0" xfId="0" applyAlignment="1">
      <alignment horizontal="center"/>
    </xf>
    <xf numFmtId="4" fontId="0" fillId="0" borderId="0" xfId="0" applyNumberFormat="1" applyAlignment="1">
      <alignment horizontal="center"/>
    </xf>
    <xf numFmtId="0" fontId="0" fillId="0" borderId="0" xfId="0" applyAlignment="1">
      <alignment horizontal="left"/>
    </xf>
    <xf numFmtId="10" fontId="0" fillId="0" borderId="0" xfId="0" applyNumberFormat="1"/>
    <xf numFmtId="10" fontId="0" fillId="0" borderId="0" xfId="0" applyNumberFormat="1" applyAlignment="1">
      <alignment horizontal="center"/>
    </xf>
    <xf numFmtId="0" fontId="7" fillId="0" borderId="0" xfId="0" applyFont="1" applyBorder="1" applyAlignment="1">
      <alignment horizontal="right" vertical="center"/>
    </xf>
    <xf numFmtId="171" fontId="7" fillId="0" borderId="0" xfId="0" applyNumberFormat="1" applyFont="1" applyBorder="1" applyAlignment="1">
      <alignment horizontal="left" vertical="center"/>
    </xf>
    <xf numFmtId="0" fontId="18" fillId="0" borderId="12" xfId="0" applyFont="1" applyBorder="1" applyAlignment="1">
      <alignment horizontal="center" vertical="center"/>
    </xf>
    <xf numFmtId="0" fontId="0" fillId="0" borderId="0" xfId="0" applyBorder="1" applyAlignment="1">
      <alignment vertical="center"/>
    </xf>
    <xf numFmtId="0" fontId="7" fillId="0" borderId="0" xfId="0" applyFont="1" applyBorder="1" applyAlignment="1">
      <alignment vertical="center"/>
    </xf>
    <xf numFmtId="0" fontId="14" fillId="0" borderId="0" xfId="0" applyFont="1" applyBorder="1" applyAlignment="1">
      <alignment horizontal="center" vertical="center"/>
    </xf>
    <xf numFmtId="0" fontId="33" fillId="0" borderId="0" xfId="0" applyFont="1" applyBorder="1" applyAlignment="1">
      <alignment horizontal="left" vertical="center"/>
    </xf>
    <xf numFmtId="0" fontId="33" fillId="0" borderId="0" xfId="0" applyFont="1" applyBorder="1" applyAlignment="1">
      <alignment vertical="center"/>
    </xf>
    <xf numFmtId="0" fontId="33" fillId="0" borderId="0" xfId="0" applyFont="1" applyBorder="1" applyAlignment="1">
      <alignment vertical="center" wrapText="1"/>
    </xf>
    <xf numFmtId="0" fontId="3" fillId="0" borderId="0" xfId="0" applyFont="1" applyFill="1" applyBorder="1" applyAlignment="1">
      <alignment horizontal="left" vertical="center"/>
    </xf>
    <xf numFmtId="17" fontId="20" fillId="0" borderId="0" xfId="0" applyNumberFormat="1" applyFont="1" applyFill="1" applyBorder="1" applyAlignment="1" applyProtection="1">
      <alignment vertical="center"/>
      <protection locked="0"/>
    </xf>
    <xf numFmtId="0" fontId="34" fillId="2" borderId="6" xfId="0" applyNumberFormat="1" applyFont="1" applyFill="1" applyBorder="1" applyAlignment="1">
      <alignment vertical="center"/>
    </xf>
    <xf numFmtId="10" fontId="3" fillId="0" borderId="0" xfId="2" applyNumberFormat="1" applyFont="1" applyFill="1" applyBorder="1" applyAlignment="1">
      <alignment horizontal="left" vertical="center" wrapText="1"/>
    </xf>
    <xf numFmtId="0" fontId="5" fillId="0" borderId="0" xfId="0" applyFont="1" applyFill="1" applyBorder="1" applyAlignment="1" applyProtection="1">
      <alignment vertical="center"/>
      <protection locked="0"/>
    </xf>
    <xf numFmtId="0" fontId="3" fillId="2" borderId="6" xfId="0" applyFont="1" applyFill="1" applyBorder="1" applyAlignment="1">
      <alignment horizontal="right" vertical="center"/>
    </xf>
    <xf numFmtId="10" fontId="3" fillId="0" borderId="0" xfId="3" applyNumberFormat="1" applyFont="1" applyFill="1" applyBorder="1" applyAlignment="1">
      <alignment horizontal="left" vertical="center" wrapText="1"/>
    </xf>
    <xf numFmtId="0" fontId="3" fillId="2" borderId="0" xfId="3" applyFont="1" applyFill="1" applyBorder="1" applyAlignment="1" applyProtection="1">
      <alignment horizontal="left" vertical="center"/>
      <protection locked="0"/>
    </xf>
    <xf numFmtId="17" fontId="3" fillId="2" borderId="6" xfId="3" applyNumberFormat="1" applyFont="1" applyFill="1" applyBorder="1" applyAlignment="1" applyProtection="1">
      <alignment horizontal="left" vertical="center" wrapText="1"/>
      <protection locked="0"/>
    </xf>
    <xf numFmtId="10" fontId="3" fillId="2" borderId="0" xfId="3" applyNumberFormat="1" applyFont="1" applyFill="1" applyBorder="1" applyAlignment="1" applyProtection="1">
      <alignment horizontal="left" vertical="center"/>
      <protection locked="0"/>
    </xf>
    <xf numFmtId="0" fontId="5" fillId="2" borderId="6" xfId="3" applyFont="1" applyFill="1" applyBorder="1" applyAlignment="1" applyProtection="1">
      <alignment horizontal="left" vertical="center"/>
      <protection locked="0"/>
    </xf>
    <xf numFmtId="10" fontId="3" fillId="0" borderId="0" xfId="2" applyNumberFormat="1" applyFont="1" applyFill="1" applyBorder="1" applyAlignment="1" applyProtection="1">
      <alignment horizontal="left" vertical="center"/>
    </xf>
    <xf numFmtId="0" fontId="5" fillId="0" borderId="0" xfId="3" applyFont="1" applyBorder="1" applyAlignment="1" applyProtection="1">
      <alignment horizontal="left" vertical="center"/>
      <protection locked="0"/>
    </xf>
    <xf numFmtId="0" fontId="3" fillId="0" borderId="0" xfId="3" applyFont="1" applyBorder="1" applyAlignment="1" applyProtection="1">
      <alignment horizontal="left" vertical="center"/>
      <protection locked="0"/>
    </xf>
    <xf numFmtId="17" fontId="3" fillId="0" borderId="6" xfId="11" applyNumberFormat="1" applyFont="1" applyBorder="1" applyAlignment="1" applyProtection="1">
      <alignment horizontal="left" vertical="center"/>
      <protection locked="0"/>
    </xf>
    <xf numFmtId="10" fontId="3" fillId="0" borderId="0" xfId="2" applyNumberFormat="1" applyFont="1" applyBorder="1" applyAlignment="1" applyProtection="1">
      <alignment horizontal="left" vertical="center"/>
      <protection locked="0"/>
    </xf>
    <xf numFmtId="0" fontId="3" fillId="0" borderId="6" xfId="11" applyFont="1" applyBorder="1" applyAlignment="1" applyProtection="1">
      <alignment horizontal="left" vertical="center"/>
      <protection locked="0"/>
    </xf>
    <xf numFmtId="40" fontId="8" fillId="0" borderId="0" xfId="5" applyFont="1" applyFill="1" applyBorder="1" applyAlignment="1">
      <alignment horizontal="left" vertical="center"/>
    </xf>
    <xf numFmtId="40" fontId="7" fillId="0" borderId="0" xfId="0" applyNumberFormat="1" applyFont="1" applyBorder="1" applyAlignment="1">
      <alignment vertical="center"/>
    </xf>
    <xf numFmtId="0" fontId="0" fillId="0" borderId="0" xfId="0"/>
    <xf numFmtId="43" fontId="5" fillId="0" borderId="28" xfId="1" applyFont="1" applyFill="1" applyBorder="1" applyAlignment="1">
      <alignment horizontal="right" vertical="center" wrapText="1"/>
    </xf>
    <xf numFmtId="0" fontId="3" fillId="7" borderId="5" xfId="0" applyFont="1" applyFill="1" applyBorder="1" applyAlignment="1">
      <alignment horizontal="center" vertical="center"/>
    </xf>
    <xf numFmtId="0" fontId="6" fillId="7" borderId="4" xfId="0" applyFont="1" applyFill="1" applyBorder="1" applyAlignment="1">
      <alignment horizontal="center" vertical="center"/>
    </xf>
    <xf numFmtId="0" fontId="3" fillId="7" borderId="1" xfId="0" applyFont="1" applyFill="1" applyBorder="1" applyAlignment="1">
      <alignment horizontal="center" vertical="center"/>
    </xf>
    <xf numFmtId="0" fontId="5" fillId="7" borderId="4" xfId="0" applyFont="1" applyFill="1" applyBorder="1" applyAlignment="1">
      <alignment horizontal="center" vertical="center" wrapText="1"/>
    </xf>
    <xf numFmtId="0" fontId="6" fillId="7" borderId="7" xfId="0" applyFont="1" applyFill="1" applyBorder="1" applyAlignment="1">
      <alignment horizontal="center" vertical="center"/>
    </xf>
    <xf numFmtId="0" fontId="5" fillId="7" borderId="7" xfId="0" applyFont="1" applyFill="1" applyBorder="1" applyAlignment="1">
      <alignment horizontal="center" vertical="center" wrapText="1"/>
    </xf>
    <xf numFmtId="1" fontId="5" fillId="0" borderId="6" xfId="0" applyNumberFormat="1" applyFont="1" applyFill="1" applyBorder="1" applyAlignment="1">
      <alignment horizontal="center" vertical="center" wrapText="1"/>
    </xf>
    <xf numFmtId="0" fontId="6" fillId="2" borderId="34" xfId="0" applyFont="1" applyFill="1" applyBorder="1" applyAlignment="1">
      <alignment horizontal="center" vertical="center"/>
    </xf>
    <xf numFmtId="0" fontId="6" fillId="2" borderId="0" xfId="0" applyFont="1" applyFill="1" applyBorder="1" applyAlignment="1">
      <alignment horizontal="center" vertical="center"/>
    </xf>
    <xf numFmtId="0" fontId="3" fillId="2" borderId="0" xfId="0" applyFont="1" applyFill="1" applyBorder="1" applyAlignment="1">
      <alignment horizontal="center" vertical="center" wrapText="1"/>
    </xf>
    <xf numFmtId="43" fontId="5" fillId="7" borderId="28" xfId="1" applyFont="1" applyFill="1" applyBorder="1" applyAlignment="1">
      <alignment horizontal="right" vertical="center" wrapText="1"/>
    </xf>
    <xf numFmtId="0" fontId="0" fillId="7" borderId="0" xfId="0" applyFill="1"/>
    <xf numFmtId="2" fontId="0" fillId="7" borderId="0" xfId="0" applyNumberFormat="1" applyFill="1"/>
    <xf numFmtId="40" fontId="5" fillId="7" borderId="0" xfId="5" applyFont="1" applyFill="1" applyBorder="1" applyAlignment="1">
      <alignment vertical="center" wrapText="1"/>
    </xf>
    <xf numFmtId="0" fontId="8" fillId="0" borderId="0" xfId="8"/>
    <xf numFmtId="0" fontId="8" fillId="0" borderId="0" xfId="8"/>
    <xf numFmtId="0" fontId="31" fillId="0" borderId="0" xfId="8" applyFont="1" applyAlignment="1">
      <alignment horizontal="left"/>
    </xf>
    <xf numFmtId="0" fontId="31" fillId="0" borderId="0" xfId="8" applyFont="1" applyAlignment="1">
      <alignment horizontal="right"/>
    </xf>
    <xf numFmtId="0" fontId="31" fillId="0" borderId="0" xfId="8" applyNumberFormat="1" applyFont="1" applyAlignment="1">
      <alignment horizontal="left"/>
    </xf>
    <xf numFmtId="0" fontId="31" fillId="0" borderId="0" xfId="8" applyNumberFormat="1" applyFont="1" applyAlignment="1">
      <alignment horizontal="right"/>
    </xf>
    <xf numFmtId="4" fontId="31" fillId="0" borderId="0" xfId="8" applyNumberFormat="1" applyFont="1" applyAlignment="1">
      <alignment horizontal="right"/>
    </xf>
    <xf numFmtId="0" fontId="8" fillId="0" borderId="0" xfId="8" applyNumberFormat="1" applyAlignment="1">
      <alignment horizontal="right"/>
    </xf>
    <xf numFmtId="4" fontId="8" fillId="0" borderId="0" xfId="8" applyNumberFormat="1" applyAlignment="1">
      <alignment horizontal="right"/>
    </xf>
    <xf numFmtId="49" fontId="15" fillId="2" borderId="14" xfId="0" applyNumberFormat="1" applyFont="1" applyFill="1" applyBorder="1" applyAlignment="1" applyProtection="1">
      <alignment vertical="center"/>
      <protection locked="0"/>
    </xf>
    <xf numFmtId="49" fontId="15" fillId="2" borderId="15" xfId="0" applyNumberFormat="1" applyFont="1" applyFill="1" applyBorder="1" applyAlignment="1" applyProtection="1">
      <alignment vertical="center"/>
      <protection locked="0"/>
    </xf>
    <xf numFmtId="49" fontId="15" fillId="2" borderId="16" xfId="0" applyNumberFormat="1" applyFont="1" applyFill="1" applyBorder="1" applyAlignment="1" applyProtection="1">
      <alignment vertical="center"/>
      <protection locked="0"/>
    </xf>
    <xf numFmtId="49" fontId="15" fillId="2" borderId="17" xfId="0" applyNumberFormat="1" applyFont="1" applyFill="1" applyBorder="1" applyAlignment="1" applyProtection="1">
      <alignment vertical="center"/>
      <protection locked="0"/>
    </xf>
    <xf numFmtId="0" fontId="0" fillId="2" borderId="18" xfId="0" applyFill="1" applyBorder="1" applyAlignment="1" applyProtection="1">
      <alignment vertical="center"/>
      <protection locked="0"/>
    </xf>
    <xf numFmtId="0" fontId="0" fillId="2" borderId="19" xfId="0" applyFill="1" applyBorder="1" applyAlignment="1" applyProtection="1">
      <alignment vertical="center"/>
      <protection locked="0"/>
    </xf>
    <xf numFmtId="49" fontId="15" fillId="2" borderId="20" xfId="0" applyNumberFormat="1" applyFont="1" applyFill="1" applyBorder="1" applyAlignment="1" applyProtection="1">
      <alignment vertical="center"/>
      <protection locked="0"/>
    </xf>
    <xf numFmtId="49" fontId="15" fillId="2" borderId="24" xfId="0" applyNumberFormat="1" applyFont="1" applyFill="1" applyBorder="1" applyAlignment="1" applyProtection="1">
      <alignment vertical="center"/>
      <protection locked="0"/>
    </xf>
    <xf numFmtId="0" fontId="6" fillId="0" borderId="5" xfId="0" applyFont="1" applyFill="1" applyBorder="1" applyAlignment="1">
      <alignment horizontal="center" vertical="center"/>
    </xf>
    <xf numFmtId="0" fontId="0" fillId="0" borderId="0" xfId="0"/>
    <xf numFmtId="2" fontId="0" fillId="0" borderId="0" xfId="0" applyNumberFormat="1"/>
    <xf numFmtId="1" fontId="3" fillId="0" borderId="37" xfId="5" applyNumberFormat="1" applyFont="1" applyFill="1" applyBorder="1" applyAlignment="1">
      <alignment horizontal="center" vertical="center" wrapText="1"/>
    </xf>
    <xf numFmtId="40" fontId="5" fillId="0" borderId="32" xfId="5" applyFont="1" applyFill="1" applyBorder="1" applyAlignment="1">
      <alignment horizontal="center" vertical="center" wrapText="1"/>
    </xf>
    <xf numFmtId="0" fontId="5" fillId="0" borderId="32" xfId="5" applyNumberFormat="1" applyFont="1" applyFill="1" applyBorder="1" applyAlignment="1">
      <alignment horizontal="center" vertical="center" wrapText="1"/>
    </xf>
    <xf numFmtId="40" fontId="5" fillId="0" borderId="39" xfId="5" applyFont="1" applyFill="1" applyBorder="1" applyAlignment="1">
      <alignment horizontal="left" vertical="center" wrapText="1"/>
    </xf>
    <xf numFmtId="40" fontId="5" fillId="0" borderId="32" xfId="5" applyFont="1" applyFill="1" applyBorder="1" applyAlignment="1">
      <alignment horizontal="left" vertical="center" wrapText="1"/>
    </xf>
    <xf numFmtId="1" fontId="3" fillId="0" borderId="13" xfId="5" applyNumberFormat="1" applyFont="1" applyFill="1" applyBorder="1" applyAlignment="1">
      <alignment horizontal="center" vertical="center" wrapText="1"/>
    </xf>
    <xf numFmtId="40" fontId="5" fillId="0" borderId="29" xfId="5" applyFont="1" applyFill="1" applyBorder="1" applyAlignment="1">
      <alignment horizontal="center" vertical="center" wrapText="1"/>
    </xf>
    <xf numFmtId="0" fontId="5" fillId="0" borderId="30" xfId="5" applyNumberFormat="1" applyFont="1" applyFill="1" applyBorder="1" applyAlignment="1">
      <alignment horizontal="center" vertical="center" wrapText="1"/>
    </xf>
    <xf numFmtId="40" fontId="5" fillId="0" borderId="28" xfId="5" applyFont="1" applyFill="1" applyBorder="1" applyAlignment="1">
      <alignment vertical="center" wrapText="1"/>
    </xf>
    <xf numFmtId="40" fontId="5" fillId="0" borderId="28" xfId="5" applyFont="1" applyFill="1" applyBorder="1" applyAlignment="1">
      <alignment horizontal="center" vertical="center" wrapText="1"/>
    </xf>
    <xf numFmtId="10" fontId="5" fillId="0" borderId="28" xfId="2" applyNumberFormat="1" applyFont="1" applyBorder="1" applyAlignment="1">
      <alignment horizontal="center" vertical="center" wrapText="1"/>
    </xf>
    <xf numFmtId="1" fontId="3" fillId="0" borderId="42" xfId="5" applyNumberFormat="1" applyFont="1" applyFill="1" applyBorder="1" applyAlignment="1">
      <alignment horizontal="center" vertical="center" wrapText="1"/>
    </xf>
    <xf numFmtId="40" fontId="5" fillId="0" borderId="33" xfId="5" applyFont="1" applyFill="1" applyBorder="1" applyAlignment="1">
      <alignment horizontal="center" vertical="center" wrapText="1"/>
    </xf>
    <xf numFmtId="0" fontId="5" fillId="0" borderId="34" xfId="5" applyNumberFormat="1" applyFont="1" applyFill="1" applyBorder="1" applyAlignment="1">
      <alignment horizontal="center" vertical="center" wrapText="1"/>
    </xf>
    <xf numFmtId="40" fontId="5" fillId="0" borderId="35" xfId="5" applyFont="1" applyFill="1" applyBorder="1" applyAlignment="1">
      <alignment horizontal="center" vertical="center" wrapText="1"/>
    </xf>
    <xf numFmtId="1" fontId="5" fillId="0" borderId="30" xfId="5" applyNumberFormat="1" applyFont="1" applyFill="1" applyBorder="1" applyAlignment="1">
      <alignment horizontal="center" vertical="center"/>
    </xf>
    <xf numFmtId="1" fontId="5" fillId="0" borderId="34" xfId="5" applyNumberFormat="1" applyFont="1" applyFill="1" applyBorder="1" applyAlignment="1">
      <alignment horizontal="center" vertical="center"/>
    </xf>
    <xf numFmtId="1" fontId="5" fillId="0" borderId="0" xfId="5" applyNumberFormat="1" applyFont="1" applyFill="1" applyBorder="1" applyAlignment="1">
      <alignment horizontal="center" vertical="center"/>
    </xf>
    <xf numFmtId="1" fontId="3" fillId="0" borderId="45" xfId="5" applyNumberFormat="1" applyFont="1" applyFill="1" applyBorder="1" applyAlignment="1">
      <alignment horizontal="center" vertical="center" wrapText="1"/>
    </xf>
    <xf numFmtId="1" fontId="3" fillId="0" borderId="5" xfId="5" applyNumberFormat="1" applyFont="1" applyFill="1" applyBorder="1" applyAlignment="1">
      <alignment horizontal="center" vertical="center" wrapText="1"/>
    </xf>
    <xf numFmtId="1" fontId="3" fillId="0" borderId="0" xfId="5" applyNumberFormat="1" applyFont="1" applyFill="1" applyBorder="1" applyAlignment="1">
      <alignment horizontal="center" vertical="center" wrapText="1"/>
    </xf>
    <xf numFmtId="40" fontId="5" fillId="0" borderId="0" xfId="5" applyFont="1" applyFill="1" applyBorder="1" applyAlignment="1">
      <alignment horizontal="center" vertical="center"/>
    </xf>
    <xf numFmtId="40" fontId="5" fillId="0" borderId="0" xfId="5" applyFont="1" applyBorder="1" applyAlignment="1">
      <alignment horizontal="left" vertical="center"/>
    </xf>
    <xf numFmtId="40" fontId="5" fillId="0" borderId="2" xfId="5" applyFont="1" applyFill="1" applyBorder="1" applyAlignment="1">
      <alignment horizontal="center" vertical="center" wrapText="1"/>
    </xf>
    <xf numFmtId="1" fontId="3" fillId="0" borderId="4" xfId="5" applyNumberFormat="1" applyFont="1" applyFill="1" applyBorder="1" applyAlignment="1">
      <alignment horizontal="center" vertical="center" wrapText="1"/>
    </xf>
    <xf numFmtId="1" fontId="3" fillId="0" borderId="7" xfId="5" applyNumberFormat="1" applyFont="1" applyFill="1" applyBorder="1" applyAlignment="1">
      <alignment horizontal="center" vertical="center" wrapText="1"/>
    </xf>
    <xf numFmtId="40" fontId="5" fillId="0" borderId="41" xfId="5" applyFont="1" applyFill="1" applyBorder="1" applyAlignment="1">
      <alignment horizontal="center" vertical="center" wrapText="1"/>
    </xf>
    <xf numFmtId="40" fontId="5" fillId="0" borderId="6" xfId="5" applyFont="1" applyFill="1" applyBorder="1" applyAlignment="1">
      <alignment horizontal="center" vertical="center" wrapText="1"/>
    </xf>
    <xf numFmtId="1" fontId="5" fillId="0" borderId="38" xfId="5" applyNumberFormat="1" applyFont="1" applyFill="1" applyBorder="1" applyAlignment="1">
      <alignment horizontal="center" vertical="center"/>
    </xf>
    <xf numFmtId="1" fontId="3" fillId="0" borderId="63" xfId="5" applyNumberFormat="1" applyFont="1" applyFill="1" applyBorder="1" applyAlignment="1">
      <alignment horizontal="center" vertical="center" wrapText="1"/>
    </xf>
    <xf numFmtId="40" fontId="5" fillId="0" borderId="30" xfId="5" applyFont="1" applyFill="1" applyBorder="1" applyAlignment="1">
      <alignment horizontal="center" vertical="center" wrapText="1"/>
    </xf>
    <xf numFmtId="40" fontId="5" fillId="0" borderId="0" xfId="5" applyFont="1" applyBorder="1" applyAlignment="1">
      <alignment horizontal="center" vertical="center"/>
    </xf>
    <xf numFmtId="1" fontId="3" fillId="0" borderId="64" xfId="5" applyNumberFormat="1" applyFont="1" applyFill="1" applyBorder="1" applyAlignment="1">
      <alignment horizontal="center" vertical="center" wrapText="1"/>
    </xf>
    <xf numFmtId="40" fontId="5" fillId="0" borderId="6" xfId="5" applyFont="1" applyBorder="1" applyAlignment="1">
      <alignment horizontal="center" vertical="center"/>
    </xf>
    <xf numFmtId="40" fontId="5" fillId="0" borderId="67" xfId="5" applyFont="1" applyFill="1" applyBorder="1" applyAlignment="1">
      <alignment horizontal="center" vertical="center"/>
    </xf>
    <xf numFmtId="40" fontId="5" fillId="0" borderId="34" xfId="5" applyFont="1" applyBorder="1" applyAlignment="1">
      <alignment horizontal="center" vertical="center"/>
    </xf>
    <xf numFmtId="40" fontId="5" fillId="0" borderId="40" xfId="5" applyFont="1" applyFill="1" applyBorder="1" applyAlignment="1">
      <alignment horizontal="center" vertical="center" wrapText="1"/>
    </xf>
    <xf numFmtId="0" fontId="5" fillId="0" borderId="2" xfId="5" applyNumberFormat="1" applyFont="1" applyFill="1" applyBorder="1" applyAlignment="1">
      <alignment horizontal="center" vertical="center" wrapText="1"/>
    </xf>
    <xf numFmtId="0" fontId="5" fillId="0" borderId="0" xfId="5" applyNumberFormat="1" applyFont="1" applyFill="1" applyBorder="1" applyAlignment="1">
      <alignment horizontal="center" vertical="center" wrapText="1"/>
    </xf>
    <xf numFmtId="40" fontId="5" fillId="0" borderId="1" xfId="5" applyFont="1" applyFill="1" applyBorder="1" applyAlignment="1">
      <alignment horizontal="center" vertical="center" wrapText="1"/>
    </xf>
    <xf numFmtId="40" fontId="5" fillId="0" borderId="0" xfId="5" applyFont="1" applyFill="1" applyBorder="1" applyAlignment="1">
      <alignment horizontal="center" vertical="center" wrapText="1"/>
    </xf>
    <xf numFmtId="40" fontId="5" fillId="0" borderId="2" xfId="5" applyFont="1" applyBorder="1" applyAlignment="1">
      <alignment horizontal="center" vertical="center" wrapText="1"/>
    </xf>
    <xf numFmtId="40" fontId="5" fillId="0" borderId="32" xfId="5" applyFont="1" applyFill="1" applyBorder="1" applyAlignment="1">
      <alignment horizontal="center" vertical="center"/>
    </xf>
    <xf numFmtId="40" fontId="5" fillId="0" borderId="40" xfId="5" applyFont="1" applyFill="1" applyBorder="1" applyAlignment="1">
      <alignment horizontal="left" vertical="center" wrapText="1"/>
    </xf>
    <xf numFmtId="10" fontId="5" fillId="0" borderId="28" xfId="2" applyNumberFormat="1" applyFont="1" applyFill="1" applyBorder="1" applyAlignment="1">
      <alignment horizontal="center" vertical="center" wrapText="1"/>
    </xf>
    <xf numFmtId="40" fontId="5" fillId="0" borderId="0" xfId="5" applyFont="1" applyFill="1" applyBorder="1" applyAlignment="1">
      <alignment horizontal="left" vertical="center"/>
    </xf>
    <xf numFmtId="40" fontId="5" fillId="0" borderId="68" xfId="5" applyFont="1" applyFill="1" applyBorder="1" applyAlignment="1">
      <alignment horizontal="left" vertical="center" wrapText="1"/>
    </xf>
    <xf numFmtId="0" fontId="5" fillId="0" borderId="39" xfId="5" applyNumberFormat="1" applyFont="1" applyFill="1" applyBorder="1" applyAlignment="1">
      <alignment horizontal="center" vertical="center" wrapText="1"/>
    </xf>
    <xf numFmtId="40" fontId="5" fillId="7" borderId="40" xfId="5" applyFont="1" applyFill="1" applyBorder="1" applyAlignment="1">
      <alignment horizontal="left" vertical="center" wrapText="1"/>
    </xf>
    <xf numFmtId="40" fontId="5" fillId="7" borderId="40" xfId="5" applyFont="1" applyFill="1" applyBorder="1" applyAlignment="1">
      <alignment horizontal="center" vertical="center" wrapText="1"/>
    </xf>
    <xf numFmtId="40" fontId="5" fillId="7" borderId="41" xfId="5" applyFont="1" applyFill="1" applyBorder="1" applyAlignment="1">
      <alignment horizontal="center" vertical="center" wrapText="1"/>
    </xf>
    <xf numFmtId="40" fontId="5" fillId="7" borderId="32" xfId="5" applyFont="1" applyFill="1" applyBorder="1" applyAlignment="1">
      <alignment horizontal="left" vertical="center" wrapText="1"/>
    </xf>
    <xf numFmtId="40" fontId="5" fillId="7" borderId="68" xfId="5" applyFont="1" applyFill="1" applyBorder="1" applyAlignment="1">
      <alignment horizontal="left" vertical="center" wrapText="1"/>
    </xf>
    <xf numFmtId="10" fontId="5" fillId="7" borderId="28" xfId="2" applyNumberFormat="1" applyFont="1" applyFill="1" applyBorder="1" applyAlignment="1">
      <alignment horizontal="center" vertical="center" wrapText="1"/>
    </xf>
    <xf numFmtId="40" fontId="5" fillId="7" borderId="40" xfId="5" applyFont="1" applyFill="1" applyBorder="1" applyAlignment="1">
      <alignment vertical="center" wrapText="1"/>
    </xf>
    <xf numFmtId="40" fontId="5" fillId="7" borderId="44" xfId="5" applyFont="1" applyFill="1" applyBorder="1" applyAlignment="1">
      <alignment vertical="center" wrapText="1"/>
    </xf>
    <xf numFmtId="40" fontId="5" fillId="7" borderId="43" xfId="5" applyFont="1" applyFill="1" applyBorder="1" applyAlignment="1">
      <alignment horizontal="left" vertical="center" wrapText="1"/>
    </xf>
    <xf numFmtId="40" fontId="5" fillId="7" borderId="43" xfId="5" applyFont="1" applyFill="1" applyBorder="1" applyAlignment="1">
      <alignment horizontal="right" vertical="center"/>
    </xf>
    <xf numFmtId="40" fontId="5" fillId="7" borderId="66" xfId="5" applyFont="1" applyFill="1" applyBorder="1" applyAlignment="1">
      <alignment horizontal="left" vertical="center" wrapText="1"/>
    </xf>
    <xf numFmtId="40" fontId="5" fillId="7" borderId="61" xfId="5" applyFont="1" applyFill="1" applyBorder="1" applyAlignment="1">
      <alignment horizontal="left" vertical="center" wrapText="1"/>
    </xf>
    <xf numFmtId="40" fontId="5" fillId="7" borderId="61" xfId="5" applyFont="1" applyFill="1" applyBorder="1" applyAlignment="1">
      <alignment horizontal="right" vertical="center"/>
    </xf>
    <xf numFmtId="40" fontId="5" fillId="7" borderId="41" xfId="5" quotePrefix="1" applyFont="1" applyFill="1" applyBorder="1" applyAlignment="1">
      <alignment horizontal="center" vertical="center" wrapText="1"/>
    </xf>
    <xf numFmtId="40" fontId="5" fillId="7" borderId="39" xfId="5" applyFont="1" applyFill="1" applyBorder="1" applyAlignment="1">
      <alignment vertical="center" wrapText="1"/>
    </xf>
    <xf numFmtId="40" fontId="5" fillId="7" borderId="41" xfId="5" applyFont="1" applyFill="1" applyBorder="1" applyAlignment="1">
      <alignment vertical="center" wrapText="1"/>
    </xf>
    <xf numFmtId="40" fontId="3" fillId="5" borderId="10" xfId="5" applyFont="1" applyFill="1" applyBorder="1" applyAlignment="1">
      <alignment horizontal="center" vertical="center"/>
    </xf>
    <xf numFmtId="40" fontId="3" fillId="5" borderId="9" xfId="5" applyFont="1" applyFill="1" applyBorder="1" applyAlignment="1">
      <alignment horizontal="center" vertical="center"/>
    </xf>
    <xf numFmtId="40" fontId="3" fillId="5" borderId="10" xfId="5" applyFont="1" applyFill="1" applyBorder="1" applyAlignment="1">
      <alignment vertical="center"/>
    </xf>
    <xf numFmtId="40" fontId="5" fillId="5" borderId="10" xfId="5" applyFont="1" applyFill="1" applyBorder="1" applyAlignment="1">
      <alignment horizontal="center" vertical="center" wrapText="1"/>
    </xf>
    <xf numFmtId="43" fontId="5" fillId="5" borderId="10" xfId="1" quotePrefix="1" applyFont="1" applyFill="1" applyBorder="1" applyAlignment="1">
      <alignment horizontal="right" vertical="center"/>
    </xf>
    <xf numFmtId="40" fontId="3" fillId="14" borderId="9" xfId="5" applyFont="1" applyFill="1" applyBorder="1" applyAlignment="1">
      <alignment horizontal="center" vertical="center"/>
    </xf>
    <xf numFmtId="40" fontId="3" fillId="14" borderId="10" xfId="5" applyFont="1" applyFill="1" applyBorder="1" applyAlignment="1">
      <alignment horizontal="center" vertical="center"/>
    </xf>
    <xf numFmtId="40" fontId="3" fillId="14" borderId="10" xfId="5" applyFont="1" applyFill="1" applyBorder="1" applyAlignment="1">
      <alignment vertical="center"/>
    </xf>
    <xf numFmtId="40" fontId="5" fillId="14" borderId="10" xfId="5" applyFont="1" applyFill="1" applyBorder="1" applyAlignment="1">
      <alignment horizontal="center" vertical="center" wrapText="1"/>
    </xf>
    <xf numFmtId="43" fontId="5" fillId="14" borderId="10" xfId="1" quotePrefix="1" applyFont="1" applyFill="1" applyBorder="1" applyAlignment="1">
      <alignment horizontal="right" vertical="center"/>
    </xf>
    <xf numFmtId="40" fontId="5" fillId="3" borderId="9" xfId="5" applyFont="1" applyFill="1" applyBorder="1" applyAlignment="1">
      <alignment horizontal="center" vertical="center" wrapText="1"/>
    </xf>
    <xf numFmtId="0" fontId="5" fillId="3" borderId="10" xfId="5" applyNumberFormat="1" applyFont="1" applyFill="1" applyBorder="1" applyAlignment="1">
      <alignment horizontal="center" vertical="center" wrapText="1"/>
    </xf>
    <xf numFmtId="40" fontId="5" fillId="3" borderId="10" xfId="5" applyFont="1" applyFill="1" applyBorder="1" applyAlignment="1">
      <alignment horizontal="center" vertical="center" wrapText="1"/>
    </xf>
    <xf numFmtId="40" fontId="3" fillId="3" borderId="2" xfId="5" applyFont="1" applyFill="1" applyBorder="1" applyAlignment="1">
      <alignment vertical="center"/>
    </xf>
    <xf numFmtId="43" fontId="5" fillId="3" borderId="10" xfId="1" applyFont="1" applyFill="1" applyBorder="1" applyAlignment="1">
      <alignment horizontal="right" vertical="center" wrapText="1"/>
    </xf>
    <xf numFmtId="40" fontId="3" fillId="0" borderId="2" xfId="5" applyFont="1" applyFill="1" applyBorder="1" applyAlignment="1">
      <alignment vertical="center"/>
    </xf>
    <xf numFmtId="40" fontId="3" fillId="5" borderId="1" xfId="5" applyFont="1" applyFill="1" applyBorder="1" applyAlignment="1">
      <alignment horizontal="center" vertical="center"/>
    </xf>
    <xf numFmtId="40" fontId="3" fillId="5" borderId="2" xfId="5" applyFont="1" applyFill="1" applyBorder="1" applyAlignment="1">
      <alignment horizontal="center" vertical="center"/>
    </xf>
    <xf numFmtId="40" fontId="3" fillId="5" borderId="2" xfId="5" applyFont="1" applyFill="1" applyBorder="1" applyAlignment="1">
      <alignment vertical="center"/>
    </xf>
    <xf numFmtId="40" fontId="5" fillId="5" borderId="2" xfId="5" applyFont="1" applyFill="1" applyBorder="1" applyAlignment="1">
      <alignment horizontal="center" vertical="center" wrapText="1"/>
    </xf>
    <xf numFmtId="43" fontId="5" fillId="5" borderId="2" xfId="1" quotePrefix="1" applyFont="1" applyFill="1" applyBorder="1" applyAlignment="1">
      <alignment horizontal="right" vertical="center"/>
    </xf>
    <xf numFmtId="40" fontId="5" fillId="5" borderId="9" xfId="5" applyFont="1" applyFill="1" applyBorder="1" applyAlignment="1">
      <alignment horizontal="center" vertical="center" wrapText="1"/>
    </xf>
    <xf numFmtId="0" fontId="5" fillId="5" borderId="10" xfId="5" applyNumberFormat="1" applyFont="1" applyFill="1" applyBorder="1" applyAlignment="1">
      <alignment horizontal="center" vertical="center" wrapText="1"/>
    </xf>
    <xf numFmtId="43" fontId="5" fillId="5" borderId="10" xfId="1" quotePrefix="1" applyFont="1" applyFill="1" applyBorder="1" applyAlignment="1">
      <alignment horizontal="right" vertical="center" wrapText="1"/>
    </xf>
    <xf numFmtId="40" fontId="5" fillId="5" borderId="11" xfId="5" applyFont="1" applyFill="1" applyBorder="1" applyAlignment="1">
      <alignment horizontal="center" vertical="center" wrapText="1"/>
    </xf>
    <xf numFmtId="40" fontId="5" fillId="0" borderId="6" xfId="5" applyFont="1" applyFill="1" applyBorder="1" applyAlignment="1">
      <alignment horizontal="center" vertical="center"/>
    </xf>
    <xf numFmtId="40" fontId="5" fillId="7" borderId="71" xfId="5" applyFont="1" applyFill="1" applyBorder="1" applyAlignment="1">
      <alignment vertical="center" wrapText="1"/>
    </xf>
    <xf numFmtId="40" fontId="5" fillId="7" borderId="72" xfId="5" applyFont="1" applyFill="1" applyBorder="1" applyAlignment="1">
      <alignment horizontal="left" vertical="center" wrapText="1"/>
    </xf>
    <xf numFmtId="0" fontId="5" fillId="5" borderId="2" xfId="5" applyNumberFormat="1" applyFont="1" applyFill="1" applyBorder="1" applyAlignment="1">
      <alignment horizontal="center" vertical="center" wrapText="1"/>
    </xf>
    <xf numFmtId="0" fontId="3" fillId="5" borderId="10" xfId="0" applyFont="1" applyFill="1" applyBorder="1" applyAlignment="1">
      <alignment horizontal="left" vertical="center" wrapText="1"/>
    </xf>
    <xf numFmtId="40" fontId="5" fillId="0" borderId="43" xfId="5" applyFont="1" applyFill="1" applyBorder="1" applyAlignment="1">
      <alignment horizontal="left" vertical="center" wrapText="1"/>
    </xf>
    <xf numFmtId="40" fontId="5" fillId="0" borderId="70" xfId="5" applyFont="1" applyFill="1" applyBorder="1" applyAlignment="1">
      <alignment horizontal="center" vertical="center" wrapText="1"/>
    </xf>
    <xf numFmtId="40" fontId="5" fillId="0" borderId="40" xfId="5" applyFont="1" applyFill="1" applyBorder="1" applyAlignment="1">
      <alignment horizontal="center" vertical="center"/>
    </xf>
    <xf numFmtId="40" fontId="5" fillId="0" borderId="61" xfId="5" applyFont="1" applyFill="1" applyBorder="1" applyAlignment="1">
      <alignment horizontal="left" vertical="center" wrapText="1"/>
    </xf>
    <xf numFmtId="0" fontId="5" fillId="7" borderId="39" xfId="5" applyNumberFormat="1" applyFont="1" applyFill="1" applyBorder="1" applyAlignment="1">
      <alignment horizontal="center" vertical="center" wrapText="1"/>
    </xf>
    <xf numFmtId="0" fontId="5" fillId="7" borderId="32" xfId="5" applyNumberFormat="1" applyFont="1" applyFill="1" applyBorder="1" applyAlignment="1">
      <alignment horizontal="center" vertical="center" wrapText="1"/>
    </xf>
    <xf numFmtId="40" fontId="5" fillId="7" borderId="67" xfId="5" applyFont="1" applyFill="1" applyBorder="1" applyAlignment="1">
      <alignment horizontal="center" vertical="center"/>
    </xf>
    <xf numFmtId="40" fontId="5" fillId="7" borderId="43" xfId="5" applyFont="1" applyFill="1" applyBorder="1" applyAlignment="1">
      <alignment horizontal="center" vertical="center" wrapText="1"/>
    </xf>
    <xf numFmtId="10" fontId="5" fillId="7" borderId="72" xfId="2" applyNumberFormat="1" applyFont="1" applyFill="1" applyBorder="1" applyAlignment="1">
      <alignment horizontal="center" vertical="center" wrapText="1"/>
    </xf>
    <xf numFmtId="40" fontId="5" fillId="7" borderId="12" xfId="5" applyFont="1" applyFill="1" applyBorder="1" applyAlignment="1">
      <alignment vertical="top" wrapText="1"/>
    </xf>
    <xf numFmtId="43" fontId="5" fillId="0" borderId="1" xfId="1" applyFont="1" applyFill="1" applyBorder="1" applyAlignment="1">
      <alignment horizontal="right" vertical="center" wrapText="1"/>
    </xf>
    <xf numFmtId="43" fontId="0" fillId="0" borderId="2" xfId="1" applyFont="1" applyFill="1" applyBorder="1" applyAlignment="1">
      <alignment horizontal="right" vertical="center" wrapText="1"/>
    </xf>
    <xf numFmtId="43" fontId="0" fillId="0" borderId="3" xfId="1" applyFont="1" applyFill="1" applyBorder="1" applyAlignment="1">
      <alignment horizontal="right" vertical="center" wrapText="1"/>
    </xf>
    <xf numFmtId="0" fontId="0" fillId="0" borderId="0" xfId="0"/>
    <xf numFmtId="40" fontId="5" fillId="0" borderId="39" xfId="5" applyFont="1" applyFill="1" applyBorder="1" applyAlignment="1">
      <alignment vertical="center" wrapText="1"/>
    </xf>
    <xf numFmtId="40" fontId="5" fillId="0" borderId="41" xfId="5" applyFont="1" applyFill="1" applyBorder="1" applyAlignment="1">
      <alignment vertical="center" wrapText="1"/>
    </xf>
    <xf numFmtId="40" fontId="5" fillId="0" borderId="40" xfId="5" applyFont="1" applyFill="1" applyBorder="1" applyAlignment="1">
      <alignment vertical="center" wrapText="1"/>
    </xf>
    <xf numFmtId="40" fontId="5" fillId="0" borderId="44" xfId="5" applyFont="1" applyFill="1" applyBorder="1" applyAlignment="1">
      <alignment vertical="center" wrapText="1"/>
    </xf>
    <xf numFmtId="40" fontId="5" fillId="0" borderId="43" xfId="5" applyFont="1" applyFill="1" applyBorder="1" applyAlignment="1">
      <alignment horizontal="right" vertical="center"/>
    </xf>
    <xf numFmtId="40" fontId="5" fillId="0" borderId="66" xfId="5" applyFont="1" applyFill="1" applyBorder="1" applyAlignment="1">
      <alignment horizontal="left" vertical="center" wrapText="1"/>
    </xf>
    <xf numFmtId="0" fontId="0" fillId="0" borderId="0" xfId="0"/>
    <xf numFmtId="40" fontId="5" fillId="7" borderId="41" xfId="5" applyFont="1" applyFill="1" applyBorder="1" applyAlignment="1">
      <alignment horizontal="left" vertical="top" wrapText="1"/>
    </xf>
    <xf numFmtId="0" fontId="5" fillId="7" borderId="28" xfId="2" applyNumberFormat="1" applyFont="1" applyFill="1" applyBorder="1" applyAlignment="1">
      <alignment horizontal="center" vertical="center" wrapText="1"/>
    </xf>
    <xf numFmtId="0" fontId="5" fillId="7" borderId="12" xfId="0" applyFont="1" applyFill="1" applyBorder="1" applyAlignment="1">
      <alignment horizontal="center" vertical="center" wrapText="1"/>
    </xf>
    <xf numFmtId="174" fontId="4" fillId="8" borderId="46" xfId="12" applyNumberFormat="1" applyFont="1" applyFill="1" applyBorder="1" applyAlignment="1" applyProtection="1">
      <alignment horizontal="right" vertical="center"/>
      <protection locked="0"/>
    </xf>
    <xf numFmtId="4" fontId="6" fillId="0" borderId="10" xfId="0" applyNumberFormat="1" applyFont="1" applyFill="1" applyBorder="1" applyAlignment="1">
      <alignment horizontal="center" vertical="center" wrapText="1"/>
    </xf>
    <xf numFmtId="44" fontId="9" fillId="2" borderId="0" xfId="20" applyFont="1" applyFill="1" applyAlignment="1">
      <alignment horizontal="center"/>
    </xf>
    <xf numFmtId="0" fontId="6" fillId="0" borderId="12" xfId="0" applyFont="1" applyFill="1" applyBorder="1" applyAlignment="1">
      <alignment horizontal="center" vertical="center" wrapText="1"/>
    </xf>
    <xf numFmtId="0" fontId="6" fillId="0" borderId="12" xfId="0" applyFont="1" applyBorder="1" applyAlignment="1">
      <alignment horizontal="center" vertical="center" wrapText="1"/>
    </xf>
    <xf numFmtId="2" fontId="5" fillId="0" borderId="6" xfId="4" applyNumberFormat="1" applyFont="1" applyFill="1" applyBorder="1" applyAlignment="1" applyProtection="1">
      <alignment vertical="center"/>
    </xf>
    <xf numFmtId="2" fontId="5" fillId="0" borderId="6" xfId="4" applyNumberFormat="1" applyFont="1" applyFill="1" applyBorder="1" applyAlignment="1" applyProtection="1">
      <alignment vertical="center"/>
      <protection locked="0"/>
    </xf>
    <xf numFmtId="2" fontId="5" fillId="5" borderId="11" xfId="5" quotePrefix="1" applyNumberFormat="1" applyFont="1" applyFill="1" applyBorder="1" applyAlignment="1">
      <alignment horizontal="right" vertical="center"/>
    </xf>
    <xf numFmtId="2" fontId="5" fillId="14" borderId="11" xfId="5" quotePrefix="1" applyNumberFormat="1" applyFont="1" applyFill="1" applyBorder="1" applyAlignment="1">
      <alignment horizontal="right" vertical="center"/>
    </xf>
    <xf numFmtId="2" fontId="5" fillId="3" borderId="11" xfId="5" applyNumberFormat="1" applyFont="1" applyFill="1" applyBorder="1" applyAlignment="1">
      <alignment horizontal="right" vertical="center" wrapText="1"/>
    </xf>
    <xf numFmtId="2" fontId="5" fillId="0" borderId="32" xfId="5" applyNumberFormat="1" applyFont="1" applyFill="1" applyBorder="1" applyAlignment="1">
      <alignment horizontal="right" vertical="center" wrapText="1"/>
    </xf>
    <xf numFmtId="2" fontId="5" fillId="0" borderId="74" xfId="5" applyNumberFormat="1" applyFont="1" applyFill="1" applyBorder="1" applyAlignment="1">
      <alignment horizontal="right" vertical="center" wrapText="1"/>
    </xf>
    <xf numFmtId="2" fontId="5" fillId="0" borderId="3" xfId="5" applyNumberFormat="1" applyFont="1" applyFill="1" applyBorder="1" applyAlignment="1">
      <alignment horizontal="right" vertical="center" wrapText="1"/>
    </xf>
    <xf numFmtId="2" fontId="5" fillId="5" borderId="3" xfId="5" quotePrefix="1" applyNumberFormat="1" applyFont="1" applyFill="1" applyBorder="1" applyAlignment="1">
      <alignment horizontal="right" vertical="center"/>
    </xf>
    <xf numFmtId="2" fontId="5" fillId="0" borderId="6" xfId="5" applyNumberFormat="1" applyFont="1" applyBorder="1" applyAlignment="1">
      <alignment horizontal="left" vertical="center"/>
    </xf>
    <xf numFmtId="2" fontId="5" fillId="5" borderId="11" xfId="5" quotePrefix="1" applyNumberFormat="1" applyFont="1" applyFill="1" applyBorder="1" applyAlignment="1">
      <alignment horizontal="right" vertical="center" wrapText="1"/>
    </xf>
    <xf numFmtId="2" fontId="5" fillId="7" borderId="32" xfId="5" applyNumberFormat="1" applyFont="1" applyFill="1" applyBorder="1" applyAlignment="1">
      <alignment horizontal="right" vertical="center" wrapText="1"/>
    </xf>
    <xf numFmtId="2" fontId="5" fillId="7" borderId="74" xfId="5" applyNumberFormat="1" applyFont="1" applyFill="1" applyBorder="1" applyAlignment="1">
      <alignment horizontal="right" vertical="center" wrapText="1"/>
    </xf>
    <xf numFmtId="2" fontId="5" fillId="7" borderId="75" xfId="5" applyNumberFormat="1" applyFont="1" applyFill="1" applyBorder="1" applyAlignment="1">
      <alignment horizontal="right" vertical="center"/>
    </xf>
    <xf numFmtId="2" fontId="5" fillId="7" borderId="76" xfId="5" applyNumberFormat="1" applyFont="1" applyFill="1" applyBorder="1" applyAlignment="1">
      <alignment horizontal="right" vertical="center"/>
    </xf>
    <xf numFmtId="2" fontId="5" fillId="0" borderId="75" xfId="5" applyNumberFormat="1" applyFont="1" applyFill="1" applyBorder="1" applyAlignment="1">
      <alignment horizontal="right" vertical="center"/>
    </xf>
    <xf numFmtId="2" fontId="5" fillId="0" borderId="76" xfId="5" applyNumberFormat="1" applyFont="1" applyFill="1" applyBorder="1" applyAlignment="1">
      <alignment horizontal="right" vertical="center"/>
    </xf>
    <xf numFmtId="2" fontId="5" fillId="7" borderId="7" xfId="5" applyNumberFormat="1" applyFont="1" applyFill="1" applyBorder="1" applyAlignment="1">
      <alignment horizontal="right" vertical="center" wrapText="1"/>
    </xf>
    <xf numFmtId="2" fontId="5" fillId="7" borderId="77" xfId="5" applyNumberFormat="1" applyFont="1" applyFill="1" applyBorder="1" applyAlignment="1">
      <alignment horizontal="right" vertical="center"/>
    </xf>
    <xf numFmtId="0" fontId="3" fillId="2" borderId="6" xfId="3" applyFont="1" applyFill="1" applyBorder="1" applyAlignment="1" applyProtection="1">
      <alignment horizontal="left" vertical="center" wrapText="1"/>
      <protection locked="0"/>
    </xf>
    <xf numFmtId="0" fontId="33" fillId="0" borderId="0" xfId="0" applyFont="1" applyBorder="1" applyAlignment="1">
      <alignment vertical="center" wrapText="1"/>
    </xf>
    <xf numFmtId="0" fontId="32" fillId="7" borderId="0" xfId="0" applyFont="1" applyFill="1" applyBorder="1" applyAlignment="1">
      <alignment horizontal="center" vertical="center" wrapText="1"/>
    </xf>
    <xf numFmtId="14" fontId="3" fillId="2" borderId="0" xfId="3" applyNumberFormat="1" applyFont="1" applyFill="1" applyBorder="1" applyAlignment="1" applyProtection="1">
      <alignment horizontal="left" vertical="center"/>
    </xf>
    <xf numFmtId="14" fontId="1" fillId="2" borderId="0" xfId="0" applyNumberFormat="1" applyFont="1" applyFill="1" applyBorder="1" applyAlignment="1">
      <alignment horizontal="left" vertical="center"/>
    </xf>
    <xf numFmtId="0" fontId="3" fillId="2" borderId="1" xfId="3" applyFont="1" applyFill="1" applyBorder="1" applyAlignment="1" applyProtection="1">
      <alignment horizontal="center"/>
      <protection locked="0"/>
    </xf>
    <xf numFmtId="0" fontId="3" fillId="2" borderId="2" xfId="3" applyFont="1" applyFill="1" applyBorder="1" applyAlignment="1" applyProtection="1">
      <alignment horizontal="center"/>
      <protection locked="0"/>
    </xf>
    <xf numFmtId="0" fontId="3" fillId="2" borderId="3" xfId="3" applyFont="1" applyFill="1" applyBorder="1" applyAlignment="1" applyProtection="1">
      <alignment horizontal="center"/>
      <protection locked="0"/>
    </xf>
    <xf numFmtId="0" fontId="3" fillId="2" borderId="5" xfId="3" applyFont="1" applyFill="1" applyBorder="1" applyAlignment="1" applyProtection="1">
      <alignment horizontal="center" vertical="center"/>
    </xf>
    <xf numFmtId="0" fontId="3" fillId="2" borderId="0" xfId="3" applyFont="1" applyFill="1" applyBorder="1" applyAlignment="1" applyProtection="1">
      <alignment horizontal="center" vertical="center"/>
    </xf>
    <xf numFmtId="0" fontId="3" fillId="2" borderId="6" xfId="3" applyFont="1" applyFill="1" applyBorder="1" applyAlignment="1" applyProtection="1">
      <alignment horizontal="center" vertical="center"/>
    </xf>
    <xf numFmtId="40" fontId="3" fillId="2" borderId="0" xfId="3" applyNumberFormat="1" applyFont="1" applyFill="1" applyBorder="1" applyAlignment="1" applyProtection="1">
      <alignment horizontal="left" vertical="center"/>
    </xf>
    <xf numFmtId="0" fontId="1" fillId="2" borderId="0" xfId="0" applyFont="1" applyFill="1" applyBorder="1" applyAlignment="1">
      <alignment horizontal="left" vertical="center"/>
    </xf>
    <xf numFmtId="174" fontId="3" fillId="2" borderId="9" xfId="3" applyNumberFormat="1" applyFont="1" applyFill="1" applyBorder="1" applyAlignment="1">
      <alignment horizontal="right" vertical="center"/>
    </xf>
    <xf numFmtId="174" fontId="3" fillId="2" borderId="10" xfId="3" applyNumberFormat="1" applyFont="1" applyFill="1" applyBorder="1" applyAlignment="1">
      <alignment horizontal="right" vertical="center"/>
    </xf>
    <xf numFmtId="0" fontId="3" fillId="2" borderId="10" xfId="3" applyFont="1" applyFill="1" applyBorder="1" applyAlignment="1">
      <alignment horizontal="right" vertical="center"/>
    </xf>
    <xf numFmtId="0" fontId="3" fillId="2" borderId="11" xfId="3" applyFont="1" applyFill="1" applyBorder="1" applyAlignment="1">
      <alignment horizontal="right" vertical="center"/>
    </xf>
    <xf numFmtId="0" fontId="3" fillId="2" borderId="9" xfId="3" applyFont="1" applyFill="1" applyBorder="1" applyAlignment="1" applyProtection="1">
      <alignment horizontal="center" vertical="center"/>
    </xf>
    <xf numFmtId="0" fontId="3" fillId="2" borderId="10" xfId="3" applyFont="1" applyFill="1" applyBorder="1" applyAlignment="1" applyProtection="1">
      <alignment horizontal="center" vertical="center"/>
    </xf>
    <xf numFmtId="0" fontId="3" fillId="2" borderId="11" xfId="3" applyFont="1" applyFill="1" applyBorder="1" applyAlignment="1" applyProtection="1">
      <alignment horizontal="center" vertical="center"/>
    </xf>
    <xf numFmtId="0" fontId="3" fillId="2" borderId="12" xfId="3" applyFont="1" applyFill="1" applyBorder="1" applyAlignment="1" applyProtection="1">
      <alignment horizontal="center" vertical="center"/>
    </xf>
    <xf numFmtId="0" fontId="3" fillId="2" borderId="34" xfId="3" applyFont="1" applyFill="1" applyBorder="1" applyAlignment="1">
      <alignment horizontal="right" vertical="center"/>
    </xf>
    <xf numFmtId="0" fontId="3" fillId="2" borderId="35" xfId="3" applyFont="1" applyFill="1" applyBorder="1" applyAlignment="1">
      <alignment horizontal="right" vertical="center"/>
    </xf>
    <xf numFmtId="40" fontId="3" fillId="2" borderId="9" xfId="3" applyNumberFormat="1" applyFont="1" applyFill="1" applyBorder="1" applyAlignment="1">
      <alignment horizontal="left" vertical="center"/>
    </xf>
    <xf numFmtId="40" fontId="3" fillId="2" borderId="10" xfId="3" applyNumberFormat="1" applyFont="1" applyFill="1" applyBorder="1" applyAlignment="1">
      <alignment horizontal="left" vertical="center"/>
    </xf>
    <xf numFmtId="40" fontId="3" fillId="2" borderId="11" xfId="3" applyNumberFormat="1" applyFont="1" applyFill="1" applyBorder="1" applyAlignment="1">
      <alignment horizontal="left" vertical="center"/>
    </xf>
    <xf numFmtId="40" fontId="3" fillId="2" borderId="1" xfId="3" applyNumberFormat="1" applyFont="1" applyFill="1" applyBorder="1" applyAlignment="1">
      <alignment horizontal="left" vertical="center"/>
    </xf>
    <xf numFmtId="40" fontId="3" fillId="2" borderId="2" xfId="3" applyNumberFormat="1" applyFont="1" applyFill="1" applyBorder="1" applyAlignment="1">
      <alignment horizontal="left" vertical="center"/>
    </xf>
    <xf numFmtId="40" fontId="3" fillId="2" borderId="3" xfId="3" applyNumberFormat="1" applyFont="1" applyFill="1" applyBorder="1" applyAlignment="1">
      <alignment horizontal="left" vertical="center"/>
    </xf>
    <xf numFmtId="0" fontId="6" fillId="2" borderId="12"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6" fillId="2" borderId="9"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6"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4" xfId="0" applyFont="1" applyFill="1" applyBorder="1" applyAlignment="1" applyProtection="1">
      <alignment horizontal="center" vertical="center"/>
      <protection locked="0"/>
    </xf>
    <xf numFmtId="0" fontId="4" fillId="2" borderId="7" xfId="0" applyFont="1" applyFill="1" applyBorder="1" applyAlignment="1" applyProtection="1">
      <alignment horizontal="center" vertical="center"/>
      <protection locked="0"/>
    </xf>
    <xf numFmtId="0" fontId="4" fillId="2" borderId="8" xfId="0" applyFont="1" applyFill="1" applyBorder="1" applyAlignment="1" applyProtection="1">
      <alignment horizontal="center" vertical="center"/>
      <protection locked="0"/>
    </xf>
    <xf numFmtId="0" fontId="3" fillId="2" borderId="5" xfId="3" applyNumberFormat="1" applyFont="1" applyFill="1" applyBorder="1" applyAlignment="1" applyProtection="1">
      <alignment horizontal="center" vertical="center"/>
      <protection locked="0"/>
    </xf>
    <xf numFmtId="0" fontId="3" fillId="2" borderId="0" xfId="3" applyNumberFormat="1" applyFont="1" applyFill="1" applyBorder="1" applyAlignment="1" applyProtection="1">
      <alignment horizontal="center" vertical="center"/>
      <protection locked="0"/>
    </xf>
    <xf numFmtId="0" fontId="3" fillId="2" borderId="6" xfId="3" applyNumberFormat="1" applyFont="1" applyFill="1" applyBorder="1" applyAlignment="1" applyProtection="1">
      <alignment horizontal="center" vertical="center"/>
      <protection locked="0"/>
    </xf>
    <xf numFmtId="0" fontId="3" fillId="2" borderId="0" xfId="1" applyNumberFormat="1" applyFont="1" applyFill="1" applyBorder="1" applyAlignment="1">
      <alignment horizontal="left" vertical="center"/>
    </xf>
    <xf numFmtId="0" fontId="1" fillId="2" borderId="0" xfId="0" applyFont="1" applyFill="1" applyBorder="1" applyAlignment="1">
      <alignment vertical="center"/>
    </xf>
    <xf numFmtId="0" fontId="5" fillId="0" borderId="0" xfId="1" applyNumberFormat="1" applyFont="1" applyFill="1" applyBorder="1" applyAlignment="1">
      <alignment vertical="center"/>
    </xf>
    <xf numFmtId="0" fontId="1" fillId="0" borderId="0" xfId="0" applyFont="1" applyFill="1" applyBorder="1" applyAlignment="1">
      <alignment vertical="center"/>
    </xf>
    <xf numFmtId="14" fontId="3" fillId="2" borderId="0" xfId="1" applyNumberFormat="1" applyFont="1" applyFill="1" applyBorder="1" applyAlignment="1">
      <alignment horizontal="left" vertical="center"/>
    </xf>
    <xf numFmtId="14" fontId="1" fillId="2" borderId="0" xfId="0" applyNumberFormat="1" applyFont="1" applyFill="1" applyBorder="1" applyAlignment="1">
      <alignment vertical="center"/>
    </xf>
    <xf numFmtId="49" fontId="5" fillId="0" borderId="0" xfId="1" applyNumberFormat="1" applyFont="1" applyFill="1" applyBorder="1" applyAlignment="1">
      <alignment vertical="center"/>
    </xf>
    <xf numFmtId="10" fontId="24" fillId="2" borderId="0" xfId="0" applyNumberFormat="1" applyFont="1" applyFill="1" applyBorder="1" applyAlignment="1" applyProtection="1">
      <alignment horizontal="center" vertical="center"/>
      <protection locked="0"/>
    </xf>
    <xf numFmtId="10" fontId="24" fillId="2" borderId="6" xfId="0" applyNumberFormat="1" applyFont="1" applyFill="1" applyBorder="1" applyAlignment="1" applyProtection="1">
      <alignment horizontal="center" vertical="center"/>
      <protection locked="0"/>
    </xf>
    <xf numFmtId="43" fontId="14" fillId="2" borderId="9" xfId="1" applyFont="1" applyFill="1" applyBorder="1" applyAlignment="1">
      <alignment horizontal="right" vertical="center"/>
    </xf>
    <xf numFmtId="43" fontId="14" fillId="2" borderId="10" xfId="1" applyFont="1" applyFill="1" applyBorder="1" applyAlignment="1">
      <alignment horizontal="right" vertical="center"/>
    </xf>
    <xf numFmtId="43" fontId="14" fillId="2" borderId="11" xfId="1" applyFont="1" applyFill="1" applyBorder="1" applyAlignment="1">
      <alignment horizontal="right" vertical="center"/>
    </xf>
    <xf numFmtId="43" fontId="14" fillId="2" borderId="9" xfId="1" applyFont="1" applyFill="1" applyBorder="1" applyAlignment="1">
      <alignment horizontal="left" vertical="center"/>
    </xf>
    <xf numFmtId="43" fontId="14" fillId="2" borderId="10" xfId="1" applyFont="1" applyFill="1" applyBorder="1" applyAlignment="1">
      <alignment horizontal="left" vertical="center"/>
    </xf>
    <xf numFmtId="166" fontId="14" fillId="2" borderId="1" xfId="0" applyNumberFormat="1"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0" xfId="0" applyFont="1" applyFill="1" applyBorder="1" applyAlignment="1">
      <alignment horizontal="center" vertical="center"/>
    </xf>
    <xf numFmtId="0" fontId="14" fillId="2" borderId="11" xfId="0" applyFont="1" applyFill="1" applyBorder="1" applyAlignment="1">
      <alignment horizontal="center" vertical="center"/>
    </xf>
    <xf numFmtId="0" fontId="3" fillId="0" borderId="9"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4" fillId="0" borderId="12" xfId="0" applyFont="1" applyFill="1" applyBorder="1" applyAlignment="1">
      <alignment horizontal="center" vertical="center" wrapText="1"/>
    </xf>
    <xf numFmtId="2" fontId="6" fillId="0" borderId="4" xfId="0" applyNumberFormat="1" applyFont="1" applyFill="1" applyBorder="1" applyAlignment="1">
      <alignment horizontal="right" vertical="center" wrapText="1"/>
    </xf>
    <xf numFmtId="2" fontId="4" fillId="0" borderId="8" xfId="0" applyNumberFormat="1" applyFont="1" applyFill="1" applyBorder="1" applyAlignment="1">
      <alignment horizontal="right" vertical="center" wrapText="1"/>
    </xf>
    <xf numFmtId="179" fontId="7" fillId="0" borderId="0" xfId="0" applyNumberFormat="1" applyFont="1" applyAlignment="1">
      <alignment horizontal="center" vertical="center"/>
    </xf>
    <xf numFmtId="0" fontId="7" fillId="0" borderId="0" xfId="0" applyFont="1" applyBorder="1" applyAlignment="1">
      <alignment horizontal="left" vertical="center"/>
    </xf>
    <xf numFmtId="0" fontId="0" fillId="0" borderId="0" xfId="0" applyBorder="1" applyAlignment="1">
      <alignment vertical="center"/>
    </xf>
    <xf numFmtId="0" fontId="7" fillId="0" borderId="0" xfId="0" applyFont="1" applyBorder="1" applyAlignment="1">
      <alignment horizontal="justify" vertical="center"/>
    </xf>
    <xf numFmtId="0" fontId="0" fillId="0" borderId="0" xfId="0" applyBorder="1" applyAlignment="1">
      <alignment horizontal="justify" vertical="center"/>
    </xf>
    <xf numFmtId="0" fontId="12" fillId="0" borderId="0" xfId="0" applyFont="1" applyBorder="1" applyAlignment="1">
      <alignment horizontal="justify" vertical="center"/>
    </xf>
    <xf numFmtId="0" fontId="14" fillId="0" borderId="0" xfId="0" applyFont="1" applyBorder="1" applyAlignment="1">
      <alignment horizontal="center"/>
    </xf>
    <xf numFmtId="0" fontId="14" fillId="0" borderId="0" xfId="0" applyFont="1" applyBorder="1" applyAlignment="1">
      <alignment horizontal="center" vertical="center"/>
    </xf>
    <xf numFmtId="0" fontId="18" fillId="0" borderId="0" xfId="0" applyFont="1" applyBorder="1" applyAlignment="1">
      <alignment horizontal="left" vertical="center"/>
    </xf>
    <xf numFmtId="0" fontId="7" fillId="0" borderId="0" xfId="0" applyFont="1" applyBorder="1" applyAlignment="1">
      <alignment vertical="center"/>
    </xf>
    <xf numFmtId="0" fontId="18" fillId="0" borderId="12" xfId="0" applyFont="1" applyBorder="1" applyAlignment="1">
      <alignment horizontal="center" vertical="center"/>
    </xf>
    <xf numFmtId="0" fontId="18" fillId="0" borderId="9" xfId="0" applyFont="1" applyBorder="1" applyAlignment="1">
      <alignment horizontal="center" vertical="center"/>
    </xf>
    <xf numFmtId="0" fontId="18" fillId="0" borderId="11" xfId="0" applyFont="1" applyBorder="1" applyAlignment="1">
      <alignment horizontal="center" vertical="center"/>
    </xf>
    <xf numFmtId="14" fontId="18" fillId="0" borderId="0" xfId="0" applyNumberFormat="1" applyFont="1" applyBorder="1" applyAlignment="1">
      <alignment horizontal="left" vertical="center"/>
    </xf>
    <xf numFmtId="0" fontId="18" fillId="0" borderId="4" xfId="0" applyFont="1" applyBorder="1" applyAlignment="1">
      <alignment horizontal="center" vertical="center"/>
    </xf>
    <xf numFmtId="0" fontId="18" fillId="0" borderId="7" xfId="0" applyFont="1" applyBorder="1" applyAlignment="1">
      <alignment horizontal="center" vertical="center"/>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18" fillId="0" borderId="6" xfId="0" applyFont="1" applyBorder="1" applyAlignment="1">
      <alignment horizontal="right" vertical="center" textRotation="90"/>
    </xf>
    <xf numFmtId="0" fontId="18" fillId="0" borderId="10" xfId="0" applyFont="1" applyBorder="1" applyAlignment="1">
      <alignment horizontal="center" vertical="center"/>
    </xf>
    <xf numFmtId="0" fontId="7" fillId="0" borderId="8" xfId="0" applyFont="1" applyBorder="1" applyAlignment="1">
      <alignment horizontal="center" vertical="center"/>
    </xf>
    <xf numFmtId="0" fontId="7" fillId="0" borderId="12" xfId="0" applyFont="1" applyBorder="1" applyAlignment="1">
      <alignment horizontal="left" vertical="center"/>
    </xf>
    <xf numFmtId="43" fontId="7" fillId="0" borderId="12" xfId="1" applyFont="1" applyBorder="1" applyAlignment="1">
      <alignment horizontal="center" vertical="center"/>
    </xf>
    <xf numFmtId="10" fontId="7" fillId="3" borderId="12" xfId="1" applyNumberFormat="1" applyFont="1" applyFill="1" applyBorder="1" applyAlignment="1">
      <alignment horizontal="center" vertical="center"/>
    </xf>
    <xf numFmtId="10" fontId="7" fillId="0" borderId="12" xfId="1" applyNumberFormat="1" applyFont="1" applyBorder="1" applyAlignment="1">
      <alignment horizontal="center" vertical="center"/>
    </xf>
    <xf numFmtId="0" fontId="18" fillId="0" borderId="12" xfId="0" applyFont="1" applyBorder="1" applyAlignment="1">
      <alignment horizontal="left" vertical="center"/>
    </xf>
    <xf numFmtId="10" fontId="7" fillId="0" borderId="12" xfId="1" applyNumberFormat="1" applyFont="1" applyFill="1" applyBorder="1" applyAlignment="1">
      <alignment horizontal="center" vertical="center"/>
    </xf>
    <xf numFmtId="0" fontId="7" fillId="0" borderId="0" xfId="0" applyFont="1" applyBorder="1" applyAlignment="1">
      <alignment horizontal="right" vertical="center"/>
    </xf>
    <xf numFmtId="171" fontId="7" fillId="0" borderId="0" xfId="0" applyNumberFormat="1" applyFont="1" applyBorder="1" applyAlignment="1">
      <alignment horizontal="left" vertical="center"/>
    </xf>
    <xf numFmtId="0" fontId="7" fillId="0" borderId="2" xfId="0" applyFont="1" applyBorder="1" applyAlignment="1">
      <alignment horizontal="center" vertical="center"/>
    </xf>
    <xf numFmtId="0" fontId="7" fillId="0" borderId="0" xfId="0" applyFont="1" applyBorder="1" applyAlignment="1">
      <alignment horizontal="center" vertical="center"/>
    </xf>
    <xf numFmtId="43" fontId="18" fillId="0" borderId="12" xfId="1" applyFont="1" applyBorder="1" applyAlignment="1">
      <alignment horizontal="center" vertical="center"/>
    </xf>
    <xf numFmtId="10" fontId="18" fillId="0" borderId="12" xfId="1" applyNumberFormat="1" applyFont="1" applyFill="1" applyBorder="1" applyAlignment="1">
      <alignment horizontal="center" vertical="center"/>
    </xf>
    <xf numFmtId="0" fontId="5" fillId="0" borderId="64" xfId="3" applyFont="1" applyBorder="1" applyAlignment="1">
      <alignment horizontal="center" vertical="center" wrapText="1"/>
    </xf>
    <xf numFmtId="0" fontId="5" fillId="0" borderId="69" xfId="3" applyFont="1" applyBorder="1" applyAlignment="1">
      <alignment horizontal="center" vertical="center" wrapText="1"/>
    </xf>
    <xf numFmtId="0" fontId="5" fillId="0" borderId="73" xfId="3" applyFont="1" applyBorder="1" applyAlignment="1">
      <alignment horizontal="center" vertical="center" wrapText="1"/>
    </xf>
    <xf numFmtId="0" fontId="5" fillId="0" borderId="5" xfId="3" applyFont="1" applyBorder="1" applyAlignment="1">
      <alignment horizontal="center" vertical="center" wrapText="1"/>
    </xf>
    <xf numFmtId="0" fontId="5" fillId="0" borderId="0" xfId="3" applyFont="1" applyBorder="1" applyAlignment="1">
      <alignment horizontal="center" vertical="center" wrapText="1"/>
    </xf>
    <xf numFmtId="0" fontId="5" fillId="0" borderId="6" xfId="3" applyFont="1" applyBorder="1" applyAlignment="1">
      <alignment horizontal="center" vertical="center" wrapText="1"/>
    </xf>
    <xf numFmtId="177" fontId="5" fillId="0" borderId="49" xfId="0" applyNumberFormat="1" applyFont="1" applyFill="1" applyBorder="1" applyAlignment="1">
      <alignment horizontal="right" vertical="center" wrapText="1"/>
    </xf>
    <xf numFmtId="177" fontId="5" fillId="0" borderId="50" xfId="0" applyNumberFormat="1" applyFont="1" applyFill="1" applyBorder="1" applyAlignment="1">
      <alignment horizontal="right" vertical="center" wrapText="1"/>
    </xf>
    <xf numFmtId="43" fontId="5" fillId="0" borderId="49" xfId="1" applyFont="1" applyFill="1" applyBorder="1" applyAlignment="1">
      <alignment horizontal="right" vertical="center" wrapText="1"/>
    </xf>
    <xf numFmtId="43" fontId="0" fillId="0" borderId="51" xfId="1" applyFont="1" applyFill="1" applyBorder="1" applyAlignment="1">
      <alignment horizontal="right" vertical="center" wrapText="1"/>
    </xf>
    <xf numFmtId="43" fontId="0" fillId="0" borderId="50" xfId="1" applyFont="1" applyFill="1" applyBorder="1" applyAlignment="1">
      <alignment horizontal="right" vertical="center" wrapText="1"/>
    </xf>
    <xf numFmtId="0" fontId="3" fillId="9" borderId="9" xfId="17" applyFont="1" applyFill="1" applyBorder="1" applyAlignment="1">
      <alignment horizontal="center" vertical="center" wrapText="1"/>
    </xf>
    <xf numFmtId="0" fontId="3" fillId="9" borderId="10" xfId="17" applyFont="1" applyFill="1" applyBorder="1" applyAlignment="1">
      <alignment horizontal="center" vertical="center" wrapText="1"/>
    </xf>
    <xf numFmtId="0" fontId="16" fillId="9" borderId="10" xfId="0" applyFont="1" applyFill="1" applyBorder="1" applyAlignment="1">
      <alignment wrapText="1"/>
    </xf>
    <xf numFmtId="0" fontId="16" fillId="9" borderId="11" xfId="0" applyFont="1" applyFill="1" applyBorder="1" applyAlignment="1">
      <alignment wrapText="1"/>
    </xf>
    <xf numFmtId="43" fontId="3" fillId="9" borderId="12" xfId="1" applyFont="1" applyFill="1" applyBorder="1" applyAlignment="1">
      <alignment horizontal="center" vertical="center" wrapText="1"/>
    </xf>
    <xf numFmtId="0" fontId="5" fillId="0" borderId="3" xfId="7" applyFont="1" applyBorder="1" applyAlignment="1">
      <alignment horizontal="left" vertical="center" wrapText="1"/>
    </xf>
    <xf numFmtId="0" fontId="5" fillId="0" borderId="4" xfId="7" applyFont="1" applyBorder="1" applyAlignment="1">
      <alignment horizontal="left" vertical="center" wrapText="1"/>
    </xf>
    <xf numFmtId="1" fontId="3" fillId="9" borderId="9" xfId="7" applyNumberFormat="1" applyFont="1" applyFill="1" applyBorder="1" applyAlignment="1">
      <alignment horizontal="center" vertical="center"/>
    </xf>
    <xf numFmtId="1" fontId="3" fillId="9" borderId="11" xfId="7" applyNumberFormat="1" applyFont="1" applyFill="1" applyBorder="1" applyAlignment="1">
      <alignment horizontal="center" vertical="center"/>
    </xf>
    <xf numFmtId="0" fontId="3" fillId="9" borderId="9" xfId="17" applyFont="1" applyFill="1" applyBorder="1" applyAlignment="1">
      <alignment horizontal="left" vertical="center" wrapText="1"/>
    </xf>
    <xf numFmtId="0" fontId="3" fillId="9" borderId="10" xfId="17" applyFont="1" applyFill="1" applyBorder="1" applyAlignment="1">
      <alignment horizontal="left" vertical="center" wrapText="1"/>
    </xf>
    <xf numFmtId="0" fontId="3" fillId="9" borderId="11" xfId="17" applyFont="1" applyFill="1" applyBorder="1" applyAlignment="1">
      <alignment horizontal="left" vertical="center" wrapText="1"/>
    </xf>
    <xf numFmtId="1" fontId="3" fillId="0" borderId="1" xfId="7" applyNumberFormat="1" applyFont="1" applyFill="1" applyBorder="1" applyAlignment="1">
      <alignment horizontal="left" vertical="center"/>
    </xf>
    <xf numFmtId="0" fontId="0" fillId="0" borderId="2" xfId="0" applyFont="1" applyBorder="1" applyAlignment="1">
      <alignment vertical="center"/>
    </xf>
    <xf numFmtId="0" fontId="0" fillId="0" borderId="3" xfId="0" applyFont="1" applyBorder="1" applyAlignment="1">
      <alignment vertical="center"/>
    </xf>
    <xf numFmtId="0" fontId="0" fillId="0" borderId="5" xfId="0" applyFont="1" applyBorder="1" applyAlignment="1">
      <alignment vertical="center"/>
    </xf>
    <xf numFmtId="0" fontId="0" fillId="0" borderId="0" xfId="0" applyFont="1" applyBorder="1" applyAlignment="1">
      <alignment vertical="center"/>
    </xf>
    <xf numFmtId="0" fontId="0" fillId="0" borderId="6" xfId="0" applyFont="1" applyBorder="1" applyAlignment="1">
      <alignment vertical="center"/>
    </xf>
    <xf numFmtId="0" fontId="0" fillId="0" borderId="33" xfId="0" applyFont="1" applyBorder="1" applyAlignment="1">
      <alignment vertical="center"/>
    </xf>
    <xf numFmtId="0" fontId="0" fillId="0" borderId="34" xfId="0" applyFont="1" applyBorder="1" applyAlignment="1">
      <alignment vertical="center"/>
    </xf>
    <xf numFmtId="0" fontId="0" fillId="0" borderId="35" xfId="0" applyFont="1" applyBorder="1" applyAlignment="1">
      <alignment vertical="center"/>
    </xf>
    <xf numFmtId="0" fontId="6" fillId="0" borderId="12" xfId="0" applyFont="1" applyBorder="1" applyAlignment="1">
      <alignment vertical="center" wrapText="1"/>
    </xf>
    <xf numFmtId="175" fontId="6" fillId="0" borderId="9" xfId="0" applyNumberFormat="1" applyFont="1" applyBorder="1" applyAlignment="1">
      <alignment vertical="center" wrapText="1"/>
    </xf>
    <xf numFmtId="175" fontId="0" fillId="0" borderId="10" xfId="0" applyNumberFormat="1" applyFont="1" applyBorder="1" applyAlignment="1">
      <alignment vertical="center" wrapText="1"/>
    </xf>
    <xf numFmtId="175" fontId="0" fillId="0" borderId="11" xfId="0" applyNumberFormat="1" applyFont="1" applyBorder="1" applyAlignment="1">
      <alignment vertical="center" wrapText="1"/>
    </xf>
    <xf numFmtId="0" fontId="6" fillId="0" borderId="12" xfId="0" applyFont="1" applyBorder="1" applyAlignment="1">
      <alignment horizontal="center" vertical="center"/>
    </xf>
    <xf numFmtId="0" fontId="4" fillId="0" borderId="12" xfId="0" applyFont="1" applyBorder="1" applyAlignment="1">
      <alignment vertical="center"/>
    </xf>
    <xf numFmtId="0" fontId="3" fillId="10" borderId="1" xfId="17" applyFont="1" applyFill="1" applyBorder="1" applyAlignment="1">
      <alignment horizontal="center" vertical="center"/>
    </xf>
    <xf numFmtId="0" fontId="3" fillId="10" borderId="3" xfId="17" applyFont="1" applyFill="1" applyBorder="1" applyAlignment="1">
      <alignment horizontal="center" vertical="center"/>
    </xf>
    <xf numFmtId="0" fontId="0" fillId="10" borderId="33" xfId="0" applyFont="1" applyFill="1" applyBorder="1" applyAlignment="1">
      <alignment horizontal="center" vertical="center"/>
    </xf>
    <xf numFmtId="0" fontId="0" fillId="10" borderId="35" xfId="0" applyFont="1" applyFill="1" applyBorder="1" applyAlignment="1">
      <alignment horizontal="center" vertical="center"/>
    </xf>
    <xf numFmtId="0" fontId="3" fillId="10" borderId="4" xfId="17" applyFont="1" applyFill="1" applyBorder="1" applyAlignment="1">
      <alignment horizontal="center" vertical="center"/>
    </xf>
    <xf numFmtId="0" fontId="0" fillId="10" borderId="8" xfId="0" applyFont="1" applyFill="1" applyBorder="1" applyAlignment="1">
      <alignment horizontal="center" vertical="center"/>
    </xf>
    <xf numFmtId="176" fontId="3" fillId="10" borderId="4" xfId="17" applyNumberFormat="1" applyFont="1" applyFill="1" applyBorder="1" applyAlignment="1">
      <alignment horizontal="center" vertical="center"/>
    </xf>
    <xf numFmtId="40" fontId="3" fillId="10" borderId="9" xfId="18" applyFont="1" applyFill="1" applyBorder="1" applyAlignment="1">
      <alignment horizontal="center" vertical="center" wrapText="1"/>
    </xf>
    <xf numFmtId="40" fontId="3" fillId="10" borderId="10" xfId="18" applyFont="1" applyFill="1" applyBorder="1" applyAlignment="1">
      <alignment horizontal="center" vertical="center" wrapText="1"/>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40" fontId="3" fillId="10" borderId="9" xfId="18" applyFont="1" applyFill="1" applyBorder="1" applyAlignment="1">
      <alignment horizontal="center" vertical="center"/>
    </xf>
    <xf numFmtId="40" fontId="3" fillId="10" borderId="10" xfId="18" applyFont="1" applyFill="1" applyBorder="1" applyAlignment="1">
      <alignment horizontal="center" vertical="center"/>
    </xf>
    <xf numFmtId="40" fontId="3" fillId="10" borderId="11" xfId="18" applyFont="1" applyFill="1" applyBorder="1" applyAlignment="1">
      <alignment horizontal="center" vertical="center"/>
    </xf>
    <xf numFmtId="0" fontId="5" fillId="0" borderId="58" xfId="3" applyFont="1" applyBorder="1" applyAlignment="1">
      <alignment horizontal="left" vertical="center" wrapText="1"/>
    </xf>
    <xf numFmtId="0" fontId="5" fillId="0" borderId="59" xfId="3" applyFont="1" applyBorder="1" applyAlignment="1">
      <alignment horizontal="left" vertical="center" wrapText="1"/>
    </xf>
    <xf numFmtId="0" fontId="5" fillId="0" borderId="60" xfId="3" applyFont="1" applyBorder="1" applyAlignment="1">
      <alignment horizontal="left" vertical="center" wrapText="1"/>
    </xf>
    <xf numFmtId="0" fontId="5" fillId="0" borderId="9" xfId="3" applyFont="1" applyBorder="1" applyAlignment="1">
      <alignment horizontal="center" vertical="center" wrapText="1"/>
    </xf>
    <xf numFmtId="0" fontId="5" fillId="0" borderId="10" xfId="3" applyFont="1" applyBorder="1" applyAlignment="1">
      <alignment horizontal="center" vertical="center" wrapText="1"/>
    </xf>
    <xf numFmtId="0" fontId="5" fillId="0" borderId="11" xfId="3" applyFont="1" applyBorder="1" applyAlignment="1">
      <alignment horizontal="center" vertical="center" wrapText="1"/>
    </xf>
    <xf numFmtId="0" fontId="3" fillId="9" borderId="11" xfId="17" applyFont="1" applyFill="1" applyBorder="1" applyAlignment="1">
      <alignment horizontal="center" vertical="center" wrapText="1"/>
    </xf>
    <xf numFmtId="1" fontId="3" fillId="0" borderId="1" xfId="7" applyNumberFormat="1" applyFont="1" applyFill="1" applyBorder="1" applyAlignment="1">
      <alignment horizontal="left" vertical="center" wrapText="1"/>
    </xf>
    <xf numFmtId="1" fontId="3" fillId="0" borderId="2" xfId="7" applyNumberFormat="1" applyFont="1" applyFill="1" applyBorder="1" applyAlignment="1">
      <alignment horizontal="left" vertical="center" wrapText="1"/>
    </xf>
    <xf numFmtId="1" fontId="3" fillId="0" borderId="3" xfId="7" applyNumberFormat="1" applyFont="1" applyFill="1" applyBorder="1" applyAlignment="1">
      <alignment horizontal="left" vertical="center" wrapText="1"/>
    </xf>
    <xf numFmtId="1" fontId="3" fillId="0" borderId="5" xfId="7" applyNumberFormat="1" applyFont="1" applyFill="1" applyBorder="1" applyAlignment="1">
      <alignment horizontal="left" vertical="center" wrapText="1"/>
    </xf>
    <xf numFmtId="1" fontId="3" fillId="0" borderId="0" xfId="7" applyNumberFormat="1" applyFont="1" applyFill="1" applyBorder="1" applyAlignment="1">
      <alignment horizontal="left" vertical="center" wrapText="1"/>
    </xf>
    <xf numFmtId="1" fontId="3" fillId="0" borderId="6" xfId="7" applyNumberFormat="1" applyFont="1" applyFill="1" applyBorder="1" applyAlignment="1">
      <alignment horizontal="left" vertical="center" wrapText="1"/>
    </xf>
    <xf numFmtId="1" fontId="3" fillId="0" borderId="33" xfId="7" applyNumberFormat="1" applyFont="1" applyFill="1" applyBorder="1" applyAlignment="1">
      <alignment horizontal="left" vertical="center" wrapText="1"/>
    </xf>
    <xf numFmtId="1" fontId="3" fillId="0" borderId="34" xfId="7" applyNumberFormat="1" applyFont="1" applyFill="1" applyBorder="1" applyAlignment="1">
      <alignment horizontal="left" vertical="center" wrapText="1"/>
    </xf>
    <xf numFmtId="1" fontId="3" fillId="0" borderId="35" xfId="7" applyNumberFormat="1" applyFont="1" applyFill="1" applyBorder="1" applyAlignment="1">
      <alignment horizontal="left" vertical="center" wrapText="1"/>
    </xf>
    <xf numFmtId="0" fontId="5" fillId="0" borderId="57" xfId="7" applyFont="1" applyBorder="1" applyAlignment="1">
      <alignment horizontal="left" vertical="center" wrapText="1"/>
    </xf>
    <xf numFmtId="0" fontId="5" fillId="0" borderId="37" xfId="7" applyFont="1" applyBorder="1" applyAlignment="1">
      <alignment horizontal="left" vertical="center" wrapText="1"/>
    </xf>
    <xf numFmtId="0" fontId="30" fillId="0" borderId="57" xfId="7" applyFont="1" applyBorder="1" applyAlignment="1">
      <alignment horizontal="left" vertical="center" wrapText="1"/>
    </xf>
    <xf numFmtId="0" fontId="30" fillId="0" borderId="37" xfId="7" applyFont="1" applyBorder="1" applyAlignment="1">
      <alignment horizontal="left" vertical="center" wrapText="1"/>
    </xf>
    <xf numFmtId="0" fontId="24" fillId="0" borderId="1" xfId="3" applyFont="1" applyFill="1" applyBorder="1" applyAlignment="1">
      <alignment horizontal="center" wrapText="1"/>
    </xf>
    <xf numFmtId="0" fontId="24" fillId="0" borderId="2" xfId="3" applyFont="1" applyFill="1" applyBorder="1" applyAlignment="1">
      <alignment horizontal="center" wrapText="1"/>
    </xf>
    <xf numFmtId="0" fontId="24" fillId="0" borderId="3" xfId="3" applyFont="1" applyFill="1" applyBorder="1" applyAlignment="1">
      <alignment horizontal="center" wrapText="1"/>
    </xf>
    <xf numFmtId="17" fontId="3" fillId="0" borderId="0" xfId="3" applyNumberFormat="1" applyFont="1" applyFill="1" applyBorder="1" applyAlignment="1">
      <alignment vertical="center"/>
    </xf>
    <xf numFmtId="0" fontId="35" fillId="0" borderId="0" xfId="0" applyFont="1" applyBorder="1" applyAlignment="1">
      <alignment vertical="center"/>
    </xf>
    <xf numFmtId="0" fontId="35" fillId="0" borderId="6" xfId="0" applyFont="1" applyBorder="1" applyAlignment="1">
      <alignment vertical="center"/>
    </xf>
    <xf numFmtId="0" fontId="24" fillId="0" borderId="5" xfId="3" applyFont="1" applyFill="1" applyBorder="1" applyAlignment="1">
      <alignment horizontal="center" vertical="center" wrapText="1"/>
    </xf>
    <xf numFmtId="0" fontId="24" fillId="0" borderId="0" xfId="3" applyFont="1" applyFill="1" applyBorder="1" applyAlignment="1">
      <alignment horizontal="center" vertical="center" wrapText="1"/>
    </xf>
    <xf numFmtId="0" fontId="24" fillId="0" borderId="6" xfId="3" applyFont="1" applyFill="1" applyBorder="1" applyAlignment="1">
      <alignment horizontal="center" vertical="center" wrapText="1"/>
    </xf>
    <xf numFmtId="40" fontId="3" fillId="0" borderId="0" xfId="1" applyNumberFormat="1" applyFont="1" applyFill="1" applyBorder="1" applyAlignment="1">
      <alignment horizontal="left" vertical="center" wrapText="1"/>
    </xf>
    <xf numFmtId="0" fontId="1" fillId="0" borderId="0" xfId="0" applyFont="1" applyBorder="1" applyAlignment="1">
      <alignment horizontal="left" vertical="center" wrapText="1"/>
    </xf>
    <xf numFmtId="0" fontId="5" fillId="0" borderId="0" xfId="1" applyNumberFormat="1" applyFont="1" applyFill="1" applyBorder="1" applyAlignment="1">
      <alignment horizontal="left" vertical="center" wrapText="1"/>
    </xf>
    <xf numFmtId="0" fontId="36" fillId="0" borderId="0" xfId="0" applyFont="1" applyBorder="1" applyAlignment="1">
      <alignment vertical="center" wrapText="1"/>
    </xf>
    <xf numFmtId="0" fontId="3" fillId="0" borderId="0" xfId="0" applyFont="1" applyBorder="1" applyAlignment="1">
      <alignment horizontal="left" vertical="center"/>
    </xf>
    <xf numFmtId="0" fontId="36" fillId="0" borderId="0" xfId="0" applyFont="1" applyBorder="1" applyAlignment="1">
      <alignment vertical="center"/>
    </xf>
    <xf numFmtId="17" fontId="3" fillId="0" borderId="0" xfId="3" applyNumberFormat="1" applyFont="1" applyFill="1" applyBorder="1" applyAlignment="1">
      <alignment horizontal="center" vertical="center"/>
    </xf>
    <xf numFmtId="17" fontId="3" fillId="0" borderId="6" xfId="3"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10" fontId="3" fillId="0" borderId="0" xfId="2" applyNumberFormat="1" applyFont="1" applyFill="1" applyBorder="1" applyAlignment="1">
      <alignment horizontal="left" vertical="center"/>
    </xf>
    <xf numFmtId="14" fontId="3" fillId="0" borderId="0" xfId="1" applyNumberFormat="1" applyFont="1" applyFill="1" applyBorder="1" applyAlignment="1">
      <alignment horizontal="left" vertical="center" wrapText="1"/>
    </xf>
    <xf numFmtId="14" fontId="1" fillId="0" borderId="0" xfId="0" applyNumberFormat="1" applyFont="1" applyBorder="1" applyAlignment="1">
      <alignment horizontal="left" vertical="center" wrapText="1"/>
    </xf>
    <xf numFmtId="10" fontId="3" fillId="0" borderId="0" xfId="3" applyNumberFormat="1" applyFont="1" applyBorder="1" applyAlignment="1">
      <alignment horizontal="left" vertical="center"/>
    </xf>
    <xf numFmtId="0" fontId="7" fillId="0" borderId="33" xfId="0" applyFont="1" applyBorder="1" applyAlignment="1">
      <alignment horizontal="center" vertical="center" wrapText="1"/>
    </xf>
    <xf numFmtId="0" fontId="7" fillId="0" borderId="34" xfId="0" applyFont="1" applyBorder="1" applyAlignment="1">
      <alignment horizontal="center" vertical="center" wrapText="1"/>
    </xf>
    <xf numFmtId="0" fontId="0" fillId="0" borderId="50" xfId="0" applyFont="1" applyFill="1" applyBorder="1" applyAlignment="1">
      <alignment horizontal="right" vertical="center" wrapText="1"/>
    </xf>
    <xf numFmtId="43" fontId="5" fillId="0" borderId="9" xfId="1" applyFont="1" applyFill="1" applyBorder="1" applyAlignment="1">
      <alignment horizontal="right" vertical="center" wrapText="1"/>
    </xf>
    <xf numFmtId="43" fontId="0" fillId="0" borderId="10" xfId="1" applyFont="1" applyFill="1" applyBorder="1" applyAlignment="1">
      <alignment horizontal="right" vertical="center" wrapText="1"/>
    </xf>
    <xf numFmtId="43" fontId="0" fillId="0" borderId="11" xfId="1" applyFont="1" applyFill="1" applyBorder="1" applyAlignment="1">
      <alignment horizontal="right" vertical="center" wrapText="1"/>
    </xf>
    <xf numFmtId="43" fontId="5" fillId="0" borderId="52" xfId="1" applyFont="1" applyFill="1" applyBorder="1" applyAlignment="1">
      <alignment horizontal="right" vertical="center" wrapText="1"/>
    </xf>
    <xf numFmtId="43" fontId="0" fillId="0" borderId="54" xfId="1" applyFont="1" applyFill="1" applyBorder="1" applyAlignment="1">
      <alignment horizontal="right" vertical="center" wrapText="1"/>
    </xf>
    <xf numFmtId="43" fontId="0" fillId="0" borderId="53" xfId="1" applyFont="1" applyFill="1" applyBorder="1" applyAlignment="1">
      <alignment horizontal="right" vertical="center" wrapText="1"/>
    </xf>
    <xf numFmtId="171" fontId="6" fillId="0" borderId="9" xfId="0" applyNumberFormat="1" applyFont="1" applyBorder="1" applyAlignment="1">
      <alignment vertical="center" wrapText="1"/>
    </xf>
    <xf numFmtId="171" fontId="0" fillId="0" borderId="10" xfId="0" applyNumberFormat="1" applyFont="1" applyBorder="1" applyAlignment="1">
      <alignment vertical="center" wrapText="1"/>
    </xf>
    <xf numFmtId="171" fontId="0" fillId="0" borderId="11" xfId="0" applyNumberFormat="1" applyFont="1" applyBorder="1" applyAlignment="1">
      <alignment vertical="center" wrapText="1"/>
    </xf>
    <xf numFmtId="0" fontId="0" fillId="0" borderId="2" xfId="0" applyFont="1" applyBorder="1" applyAlignment="1">
      <alignment vertical="center" wrapText="1"/>
    </xf>
    <xf numFmtId="0" fontId="0" fillId="0" borderId="3" xfId="0" applyFont="1" applyBorder="1" applyAlignment="1">
      <alignment vertical="center" wrapText="1"/>
    </xf>
    <xf numFmtId="0" fontId="0" fillId="0" borderId="5" xfId="0" applyFont="1" applyBorder="1" applyAlignment="1">
      <alignment vertical="center" wrapText="1"/>
    </xf>
    <xf numFmtId="0" fontId="0" fillId="0" borderId="0" xfId="0" applyFont="1" applyBorder="1" applyAlignment="1">
      <alignment vertical="center" wrapText="1"/>
    </xf>
    <xf numFmtId="0" fontId="0" fillId="0" borderId="6" xfId="0" applyFont="1" applyBorder="1" applyAlignment="1">
      <alignment vertical="center" wrapText="1"/>
    </xf>
    <xf numFmtId="0" fontId="0" fillId="0" borderId="33" xfId="0" applyFont="1" applyBorder="1" applyAlignment="1">
      <alignment vertical="center" wrapText="1"/>
    </xf>
    <xf numFmtId="0" fontId="0" fillId="0" borderId="34" xfId="0" applyFont="1" applyBorder="1" applyAlignment="1">
      <alignment vertical="center" wrapText="1"/>
    </xf>
    <xf numFmtId="0" fontId="0" fillId="0" borderId="35" xfId="0" applyFont="1" applyBorder="1" applyAlignment="1">
      <alignment vertical="center" wrapText="1"/>
    </xf>
    <xf numFmtId="0" fontId="5" fillId="0" borderId="57" xfId="7" applyFont="1" applyFill="1" applyBorder="1" applyAlignment="1">
      <alignment horizontal="left" vertical="center" wrapText="1"/>
    </xf>
    <xf numFmtId="0" fontId="5" fillId="0" borderId="37" xfId="7" applyFont="1" applyFill="1" applyBorder="1" applyAlignment="1">
      <alignment horizontal="left" vertical="center" wrapText="1"/>
    </xf>
    <xf numFmtId="177" fontId="5" fillId="0" borderId="9" xfId="0" applyNumberFormat="1" applyFont="1" applyFill="1" applyBorder="1" applyAlignment="1">
      <alignment horizontal="right" vertical="center" wrapText="1"/>
    </xf>
    <xf numFmtId="0" fontId="0" fillId="0" borderId="11" xfId="0" applyFont="1" applyFill="1" applyBorder="1" applyAlignment="1">
      <alignment horizontal="right" vertical="center" wrapText="1"/>
    </xf>
    <xf numFmtId="0" fontId="0" fillId="10" borderId="5" xfId="0" applyFont="1" applyFill="1" applyBorder="1" applyAlignment="1">
      <alignment horizontal="center" vertical="center"/>
    </xf>
    <xf numFmtId="0" fontId="0" fillId="10" borderId="6" xfId="0" applyFont="1" applyFill="1" applyBorder="1" applyAlignment="1">
      <alignment horizontal="center" vertical="center"/>
    </xf>
    <xf numFmtId="0" fontId="0" fillId="10" borderId="7" xfId="0" applyFont="1" applyFill="1" applyBorder="1" applyAlignment="1">
      <alignment horizontal="center" vertical="center"/>
    </xf>
    <xf numFmtId="40" fontId="3" fillId="10" borderId="1" xfId="18" applyFont="1" applyFill="1" applyBorder="1" applyAlignment="1">
      <alignment horizontal="center" vertical="center" wrapText="1"/>
    </xf>
    <xf numFmtId="40" fontId="3" fillId="10" borderId="2" xfId="18" applyFont="1" applyFill="1" applyBorder="1" applyAlignment="1">
      <alignment horizontal="center" vertical="center" wrapText="1"/>
    </xf>
    <xf numFmtId="40" fontId="3" fillId="10" borderId="1" xfId="18" applyFont="1" applyFill="1" applyBorder="1" applyAlignment="1">
      <alignment horizontal="center" vertical="center"/>
    </xf>
    <xf numFmtId="40" fontId="3" fillId="10" borderId="2" xfId="18" applyFont="1" applyFill="1" applyBorder="1" applyAlignment="1">
      <alignment horizontal="center" vertical="center"/>
    </xf>
    <xf numFmtId="40" fontId="3" fillId="10" borderId="3" xfId="18" applyFont="1" applyFill="1" applyBorder="1" applyAlignment="1">
      <alignment horizontal="center" vertical="center"/>
    </xf>
    <xf numFmtId="43" fontId="5" fillId="0" borderId="1" xfId="1" applyFont="1" applyFill="1" applyBorder="1" applyAlignment="1">
      <alignment horizontal="right" vertical="center" wrapText="1"/>
    </xf>
    <xf numFmtId="43" fontId="0" fillId="0" borderId="2" xfId="1" applyFont="1" applyFill="1" applyBorder="1" applyAlignment="1">
      <alignment horizontal="right" vertical="center" wrapText="1"/>
    </xf>
    <xf numFmtId="43" fontId="0" fillId="0" borderId="3" xfId="1" applyFont="1" applyFill="1" applyBorder="1" applyAlignment="1">
      <alignment horizontal="right" vertical="center" wrapText="1"/>
    </xf>
    <xf numFmtId="43" fontId="5" fillId="0" borderId="5" xfId="1" applyFont="1" applyFill="1" applyBorder="1" applyAlignment="1">
      <alignment horizontal="right" vertical="center" wrapText="1"/>
    </xf>
    <xf numFmtId="43" fontId="0" fillId="0" borderId="0" xfId="1" applyFont="1" applyFill="1" applyBorder="1" applyAlignment="1">
      <alignment horizontal="right" vertical="center" wrapText="1"/>
    </xf>
    <xf numFmtId="43" fontId="0" fillId="0" borderId="6" xfId="1" applyFont="1" applyFill="1" applyBorder="1" applyAlignment="1">
      <alignment horizontal="right" vertical="center" wrapText="1"/>
    </xf>
    <xf numFmtId="43" fontId="5" fillId="0" borderId="33" xfId="1" applyFont="1" applyFill="1" applyBorder="1" applyAlignment="1">
      <alignment horizontal="right" vertical="center" wrapText="1"/>
    </xf>
    <xf numFmtId="43" fontId="0" fillId="0" borderId="34" xfId="1" applyFont="1" applyFill="1" applyBorder="1" applyAlignment="1">
      <alignment horizontal="right" vertical="center" wrapText="1"/>
    </xf>
    <xf numFmtId="43" fontId="0" fillId="0" borderId="35" xfId="1" applyFont="1" applyFill="1" applyBorder="1" applyAlignment="1">
      <alignment horizontal="right" vertical="center" wrapText="1"/>
    </xf>
    <xf numFmtId="0" fontId="5" fillId="0" borderId="1" xfId="3" applyFont="1" applyBorder="1" applyAlignment="1">
      <alignment horizontal="center" vertical="center" wrapText="1"/>
    </xf>
    <xf numFmtId="0" fontId="5" fillId="0" borderId="2" xfId="3" applyFont="1" applyBorder="1" applyAlignment="1">
      <alignment horizontal="center" vertical="center" wrapText="1"/>
    </xf>
    <xf numFmtId="0" fontId="5" fillId="0" borderId="33" xfId="3" applyFont="1" applyBorder="1" applyAlignment="1">
      <alignment horizontal="center" vertical="center" wrapText="1"/>
    </xf>
    <xf numFmtId="0" fontId="5" fillId="0" borderId="34" xfId="3" applyFont="1" applyBorder="1" applyAlignment="1">
      <alignment horizontal="center" vertical="center" wrapText="1"/>
    </xf>
    <xf numFmtId="0" fontId="5" fillId="0" borderId="35" xfId="3" applyFont="1" applyBorder="1" applyAlignment="1">
      <alignment horizontal="center" vertical="center" wrapText="1"/>
    </xf>
    <xf numFmtId="0" fontId="5" fillId="0" borderId="10" xfId="7" applyFont="1" applyBorder="1" applyAlignment="1">
      <alignment horizontal="center" vertical="center"/>
    </xf>
    <xf numFmtId="0" fontId="5" fillId="0" borderId="11" xfId="7" applyFont="1" applyBorder="1" applyAlignment="1">
      <alignment horizontal="center" vertic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5" fillId="0" borderId="2" xfId="7" applyFont="1" applyBorder="1" applyAlignment="1">
      <alignment horizontal="left" vertical="center"/>
    </xf>
    <xf numFmtId="0" fontId="5" fillId="0" borderId="3" xfId="7" applyFont="1" applyBorder="1" applyAlignment="1">
      <alignment horizontal="left" vertical="center"/>
    </xf>
    <xf numFmtId="0" fontId="5" fillId="0" borderId="0" xfId="7" applyFont="1" applyBorder="1" applyAlignment="1">
      <alignment horizontal="center" vertical="center"/>
    </xf>
    <xf numFmtId="0" fontId="31" fillId="0" borderId="0" xfId="8" applyFont="1" applyAlignment="1">
      <alignment horizontal="left" wrapText="1"/>
    </xf>
    <xf numFmtId="0" fontId="8" fillId="0" borderId="0" xfId="8"/>
    <xf numFmtId="172" fontId="22" fillId="0" borderId="1" xfId="5" applyNumberFormat="1" applyFont="1" applyFill="1" applyBorder="1" applyAlignment="1">
      <alignment horizontal="center" vertical="center" wrapText="1"/>
    </xf>
    <xf numFmtId="172" fontId="22" fillId="0" borderId="2" xfId="5" applyNumberFormat="1" applyFont="1" applyFill="1" applyBorder="1" applyAlignment="1">
      <alignment horizontal="center" vertical="center" wrapText="1"/>
    </xf>
    <xf numFmtId="172" fontId="22" fillId="0" borderId="5" xfId="5" applyNumberFormat="1" applyFont="1" applyFill="1" applyBorder="1" applyAlignment="1">
      <alignment horizontal="center" vertical="center" wrapText="1"/>
    </xf>
    <xf numFmtId="172" fontId="22" fillId="0" borderId="0" xfId="5" applyNumberFormat="1" applyFont="1" applyFill="1" applyBorder="1" applyAlignment="1">
      <alignment horizontal="center" vertical="center" wrapText="1"/>
    </xf>
    <xf numFmtId="0" fontId="23" fillId="0" borderId="12" xfId="8" applyFont="1" applyBorder="1" applyAlignment="1">
      <alignment horizontal="center" vertical="center"/>
    </xf>
    <xf numFmtId="0" fontId="24" fillId="0" borderId="9" xfId="8" applyFont="1" applyBorder="1" applyAlignment="1">
      <alignment horizontal="center" vertical="center"/>
    </xf>
    <xf numFmtId="0" fontId="24" fillId="0" borderId="10" xfId="8" applyFont="1" applyBorder="1" applyAlignment="1">
      <alignment horizontal="center" vertical="center"/>
    </xf>
    <xf numFmtId="0" fontId="24" fillId="0" borderId="11" xfId="8" applyFont="1" applyBorder="1" applyAlignment="1">
      <alignment horizontal="center" vertical="center"/>
    </xf>
    <xf numFmtId="0" fontId="24" fillId="5" borderId="9" xfId="8" applyFont="1" applyFill="1" applyBorder="1" applyAlignment="1">
      <alignment horizontal="center" vertical="center"/>
    </xf>
    <xf numFmtId="0" fontId="24" fillId="5" borderId="10" xfId="8" applyFont="1" applyFill="1" applyBorder="1" applyAlignment="1">
      <alignment horizontal="center" vertical="center"/>
    </xf>
    <xf numFmtId="0" fontId="24" fillId="5" borderId="11" xfId="8" applyFont="1" applyFill="1" applyBorder="1" applyAlignment="1">
      <alignment horizontal="center" vertical="center"/>
    </xf>
    <xf numFmtId="0" fontId="23" fillId="0" borderId="8" xfId="8" applyFont="1" applyBorder="1" applyAlignment="1">
      <alignment horizontal="center" vertical="center"/>
    </xf>
    <xf numFmtId="172" fontId="22" fillId="0" borderId="33" xfId="5" applyNumberFormat="1" applyFont="1" applyFill="1" applyBorder="1" applyAlignment="1">
      <alignment horizontal="center" vertical="center" wrapText="1"/>
    </xf>
    <xf numFmtId="172" fontId="22" fillId="0" borderId="34" xfId="5" applyNumberFormat="1" applyFont="1" applyFill="1" applyBorder="1" applyAlignment="1">
      <alignment horizontal="center" vertical="center" wrapText="1"/>
    </xf>
    <xf numFmtId="0" fontId="20" fillId="0" borderId="1" xfId="7" applyFont="1" applyBorder="1" applyAlignment="1">
      <alignment horizontal="center"/>
    </xf>
    <xf numFmtId="0" fontId="20" fillId="0" borderId="2" xfId="7" applyFont="1" applyBorder="1" applyAlignment="1">
      <alignment horizontal="center"/>
    </xf>
    <xf numFmtId="0" fontId="20" fillId="0" borderId="3" xfId="7" applyFont="1" applyBorder="1" applyAlignment="1">
      <alignment horizontal="center"/>
    </xf>
    <xf numFmtId="0" fontId="20" fillId="0" borderId="5" xfId="7" applyFont="1" applyBorder="1" applyAlignment="1">
      <alignment horizontal="center" vertical="center"/>
    </xf>
    <xf numFmtId="0" fontId="20" fillId="0" borderId="0" xfId="7" applyFont="1" applyBorder="1" applyAlignment="1">
      <alignment horizontal="center" vertical="center"/>
    </xf>
    <xf numFmtId="0" fontId="20" fillId="0" borderId="6" xfId="7" applyFont="1" applyBorder="1" applyAlignment="1">
      <alignment horizontal="center" vertical="center"/>
    </xf>
    <xf numFmtId="0" fontId="21" fillId="0" borderId="5" xfId="7" applyFont="1" applyBorder="1" applyAlignment="1">
      <alignment horizontal="center" vertical="center"/>
    </xf>
    <xf numFmtId="0" fontId="21" fillId="0" borderId="0" xfId="7" applyFont="1" applyBorder="1" applyAlignment="1">
      <alignment horizontal="center" vertical="center"/>
    </xf>
    <xf numFmtId="0" fontId="23" fillId="4" borderId="9" xfId="8" applyFont="1" applyFill="1" applyBorder="1" applyAlignment="1">
      <alignment horizontal="center" vertical="center"/>
    </xf>
    <xf numFmtId="0" fontId="23" fillId="4" borderId="10" xfId="8" applyFont="1" applyFill="1" applyBorder="1" applyAlignment="1">
      <alignment horizontal="center" vertical="center"/>
    </xf>
    <xf numFmtId="0" fontId="23" fillId="4" borderId="11" xfId="8" applyFont="1" applyFill="1" applyBorder="1" applyAlignment="1">
      <alignment horizontal="center" vertical="center"/>
    </xf>
    <xf numFmtId="1" fontId="22" fillId="0" borderId="0" xfId="7" applyNumberFormat="1" applyFont="1" applyBorder="1" applyAlignment="1">
      <alignment horizontal="left" vertical="center" wrapText="1"/>
    </xf>
    <xf numFmtId="1" fontId="22" fillId="0" borderId="6" xfId="7" applyNumberFormat="1" applyFont="1" applyBorder="1" applyAlignment="1">
      <alignment horizontal="left" vertical="center" wrapText="1"/>
    </xf>
    <xf numFmtId="14" fontId="22" fillId="0" borderId="0" xfId="7" applyNumberFormat="1" applyFont="1" applyBorder="1" applyAlignment="1">
      <alignment horizontal="left" vertical="center" wrapText="1"/>
    </xf>
    <xf numFmtId="14" fontId="22" fillId="0" borderId="6" xfId="7" applyNumberFormat="1" applyFont="1" applyBorder="1" applyAlignment="1">
      <alignment horizontal="left" vertical="center" wrapText="1"/>
    </xf>
    <xf numFmtId="49" fontId="26" fillId="0" borderId="9" xfId="15" applyNumberFormat="1" applyFont="1" applyFill="1" applyBorder="1" applyAlignment="1">
      <alignment horizontal="center" vertical="center"/>
    </xf>
    <xf numFmtId="0" fontId="16" fillId="0" borderId="11" xfId="0" applyFont="1" applyFill="1" applyBorder="1" applyAlignment="1">
      <alignment horizontal="center" vertical="center"/>
    </xf>
    <xf numFmtId="0" fontId="24" fillId="0" borderId="1" xfId="15" applyFont="1" applyBorder="1" applyAlignment="1">
      <alignment horizontal="center"/>
    </xf>
    <xf numFmtId="0" fontId="24" fillId="0" borderId="2" xfId="15" applyFont="1" applyBorder="1" applyAlignment="1">
      <alignment horizontal="center"/>
    </xf>
    <xf numFmtId="0" fontId="24" fillId="0" borderId="3" xfId="15" applyFont="1" applyBorder="1" applyAlignment="1">
      <alignment horizontal="center"/>
    </xf>
    <xf numFmtId="0" fontId="24" fillId="0" borderId="5" xfId="15" applyFont="1" applyBorder="1" applyAlignment="1">
      <alignment horizontal="center" vertical="center"/>
    </xf>
    <xf numFmtId="0" fontId="24" fillId="0" borderId="0" xfId="15" applyFont="1" applyBorder="1" applyAlignment="1">
      <alignment horizontal="center" vertical="center"/>
    </xf>
    <xf numFmtId="0" fontId="24" fillId="0" borderId="6" xfId="15" applyFont="1" applyBorder="1" applyAlignment="1">
      <alignment horizontal="center" vertical="center"/>
    </xf>
    <xf numFmtId="0" fontId="15" fillId="0" borderId="9" xfId="8" applyFont="1" applyBorder="1" applyAlignment="1">
      <alignment horizontal="center" vertical="center"/>
    </xf>
    <xf numFmtId="0" fontId="15" fillId="0" borderId="10" xfId="8" applyFont="1" applyBorder="1" applyAlignment="1">
      <alignment horizontal="center" vertical="center"/>
    </xf>
    <xf numFmtId="0" fontId="15" fillId="0" borderId="11" xfId="8" applyFont="1" applyBorder="1" applyAlignment="1">
      <alignment horizontal="center" vertical="center"/>
    </xf>
    <xf numFmtId="0" fontId="26" fillId="0" borderId="12" xfId="15" applyFont="1" applyFill="1" applyBorder="1" applyAlignment="1">
      <alignment horizontal="center" vertical="center" wrapText="1"/>
    </xf>
    <xf numFmtId="0" fontId="28" fillId="0" borderId="12" xfId="0" applyFont="1" applyFill="1" applyBorder="1" applyAlignment="1">
      <alignment horizontal="center" vertical="center" wrapText="1"/>
    </xf>
    <xf numFmtId="0" fontId="0" fillId="0" borderId="0" xfId="0" applyAlignment="1">
      <alignment horizontal="center"/>
    </xf>
    <xf numFmtId="40" fontId="3" fillId="0" borderId="12" xfId="4" applyFont="1" applyFill="1" applyBorder="1" applyAlignment="1" applyProtection="1">
      <alignment horizontal="center"/>
      <protection locked="0"/>
    </xf>
    <xf numFmtId="0" fontId="6" fillId="0" borderId="1" xfId="0" applyFont="1" applyBorder="1" applyAlignment="1">
      <alignment horizontal="center" vertical="top" wrapText="1"/>
    </xf>
    <xf numFmtId="0" fontId="6" fillId="0" borderId="3" xfId="0" applyFont="1" applyBorder="1" applyAlignment="1">
      <alignment horizontal="center" vertical="top" wrapText="1"/>
    </xf>
    <xf numFmtId="0" fontId="3" fillId="0" borderId="12" xfId="3" applyFont="1" applyFill="1" applyBorder="1" applyAlignment="1" applyProtection="1">
      <alignment horizontal="center" vertical="center"/>
    </xf>
    <xf numFmtId="0" fontId="5" fillId="0" borderId="12" xfId="3" applyFont="1" applyBorder="1" applyAlignment="1">
      <alignment horizontal="center" vertical="center"/>
    </xf>
    <xf numFmtId="40" fontId="3" fillId="0" borderId="0" xfId="4" applyNumberFormat="1" applyFont="1" applyFill="1" applyBorder="1" applyAlignment="1" applyProtection="1">
      <alignment vertical="center"/>
    </xf>
    <xf numFmtId="40" fontId="5" fillId="7" borderId="34" xfId="5" applyFont="1" applyFill="1" applyBorder="1" applyAlignment="1">
      <alignment horizontal="left" vertical="center"/>
    </xf>
    <xf numFmtId="40" fontId="5" fillId="7" borderId="35" xfId="5" applyFont="1" applyFill="1" applyBorder="1" applyAlignment="1">
      <alignment horizontal="left" vertical="center"/>
    </xf>
    <xf numFmtId="40" fontId="5" fillId="0" borderId="34" xfId="5" applyFont="1" applyBorder="1" applyAlignment="1">
      <alignment horizontal="left" vertical="center"/>
    </xf>
    <xf numFmtId="40" fontId="5" fillId="0" borderId="35" xfId="5" applyFont="1" applyBorder="1" applyAlignment="1">
      <alignment horizontal="left" vertical="center"/>
    </xf>
    <xf numFmtId="40" fontId="5" fillId="0" borderId="34" xfId="5" applyFont="1" applyFill="1" applyBorder="1" applyAlignment="1">
      <alignment horizontal="left" vertical="center"/>
    </xf>
    <xf numFmtId="40" fontId="5" fillId="0" borderId="35" xfId="5" applyFont="1" applyFill="1" applyBorder="1" applyAlignment="1">
      <alignment horizontal="left" vertical="center"/>
    </xf>
    <xf numFmtId="1" fontId="6" fillId="0" borderId="9" xfId="0" applyNumberFormat="1" applyFont="1" applyBorder="1" applyAlignment="1">
      <alignment horizontal="center" vertical="center" wrapText="1"/>
    </xf>
    <xf numFmtId="1" fontId="6" fillId="0" borderId="10" xfId="0" applyNumberFormat="1" applyFont="1" applyBorder="1" applyAlignment="1">
      <alignment horizontal="center" vertical="center" wrapText="1"/>
    </xf>
    <xf numFmtId="1" fontId="6" fillId="0" borderId="11" xfId="0" applyNumberFormat="1" applyFont="1" applyBorder="1" applyAlignment="1">
      <alignment horizontal="center" vertical="center" wrapText="1"/>
    </xf>
    <xf numFmtId="0" fontId="6" fillId="0" borderId="12" xfId="0" applyFont="1" applyBorder="1" applyAlignment="1">
      <alignment horizontal="center" vertical="center" wrapText="1"/>
    </xf>
    <xf numFmtId="40" fontId="5" fillId="0" borderId="8" xfId="5" applyFont="1" applyFill="1" applyBorder="1" applyAlignment="1">
      <alignment horizontal="left" vertical="center" wrapText="1"/>
    </xf>
    <xf numFmtId="40" fontId="5" fillId="0" borderId="42" xfId="5" applyFont="1" applyFill="1" applyBorder="1" applyAlignment="1">
      <alignment horizontal="left" vertical="center" wrapText="1"/>
    </xf>
    <xf numFmtId="171" fontId="3" fillId="0" borderId="0" xfId="4" applyNumberFormat="1" applyFont="1" applyFill="1" applyBorder="1" applyAlignment="1" applyProtection="1">
      <alignment horizontal="left" vertical="center"/>
    </xf>
    <xf numFmtId="171" fontId="1" fillId="0" borderId="0" xfId="0" applyNumberFormat="1" applyFont="1" applyFill="1" applyBorder="1" applyAlignment="1">
      <alignment horizontal="left" vertical="center"/>
    </xf>
    <xf numFmtId="175" fontId="20" fillId="0" borderId="0" xfId="4" applyNumberFormat="1" applyFont="1" applyFill="1" applyBorder="1" applyAlignment="1" applyProtection="1">
      <alignment vertical="center" wrapText="1"/>
      <protection locked="0"/>
    </xf>
    <xf numFmtId="175" fontId="34" fillId="0" borderId="6" xfId="0" applyNumberFormat="1" applyFont="1" applyBorder="1" applyAlignment="1">
      <alignment vertical="center" wrapText="1"/>
    </xf>
    <xf numFmtId="40" fontId="3" fillId="0" borderId="0" xfId="4" applyFont="1" applyFill="1" applyBorder="1" applyAlignment="1" applyProtection="1">
      <alignment horizontal="right" vertical="center"/>
      <protection locked="0"/>
    </xf>
    <xf numFmtId="0" fontId="35" fillId="0" borderId="6" xfId="0" applyFont="1" applyBorder="1" applyAlignment="1">
      <alignment horizontal="right" vertical="center"/>
    </xf>
    <xf numFmtId="0" fontId="0" fillId="0" borderId="0" xfId="0"/>
    <xf numFmtId="2" fontId="0" fillId="0" borderId="0" xfId="0" applyNumberFormat="1"/>
    <xf numFmtId="0" fontId="14" fillId="0" borderId="1" xfId="11" applyFont="1" applyBorder="1" applyAlignment="1" applyProtection="1">
      <alignment horizontal="center"/>
      <protection locked="0"/>
    </xf>
    <xf numFmtId="0" fontId="14" fillId="0" borderId="2" xfId="11" applyFont="1" applyBorder="1" applyAlignment="1" applyProtection="1">
      <alignment horizontal="center"/>
      <protection locked="0"/>
    </xf>
    <xf numFmtId="0" fontId="14" fillId="0" borderId="3" xfId="11" applyFont="1" applyBorder="1" applyAlignment="1" applyProtection="1">
      <alignment horizontal="center"/>
      <protection locked="0"/>
    </xf>
    <xf numFmtId="0" fontId="24" fillId="0" borderId="5" xfId="3" applyFont="1" applyBorder="1" applyAlignment="1" applyProtection="1">
      <alignment horizontal="center" vertical="center"/>
      <protection locked="0"/>
    </xf>
    <xf numFmtId="0" fontId="24" fillId="0" borderId="0" xfId="3" applyFont="1" applyBorder="1" applyAlignment="1" applyProtection="1">
      <alignment horizontal="center" vertical="center"/>
      <protection locked="0"/>
    </xf>
    <xf numFmtId="0" fontId="24" fillId="0" borderId="6" xfId="3" applyFont="1" applyBorder="1" applyAlignment="1" applyProtection="1">
      <alignment horizontal="center" vertical="center"/>
      <protection locked="0"/>
    </xf>
    <xf numFmtId="1" fontId="6" fillId="0" borderId="4" xfId="11" applyNumberFormat="1"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40" fontId="6" fillId="0" borderId="4" xfId="11" applyNumberFormat="1" applyFont="1" applyBorder="1" applyAlignment="1" applyProtection="1">
      <alignment horizontal="left" vertical="center" wrapText="1"/>
      <protection locked="0"/>
    </xf>
    <xf numFmtId="0" fontId="1" fillId="0" borderId="8" xfId="0" applyNumberFormat="1" applyFont="1" applyBorder="1" applyAlignment="1" applyProtection="1">
      <alignment horizontal="left" vertical="center" wrapText="1"/>
      <protection locked="0"/>
    </xf>
    <xf numFmtId="0" fontId="5" fillId="0" borderId="33" xfId="3" applyFont="1" applyBorder="1" applyAlignment="1" applyProtection="1">
      <alignment horizontal="center" vertical="center"/>
      <protection locked="0"/>
    </xf>
    <xf numFmtId="0" fontId="5" fillId="0" borderId="34" xfId="3" applyFont="1" applyBorder="1" applyAlignment="1" applyProtection="1">
      <alignment horizontal="center" vertical="center"/>
      <protection locked="0"/>
    </xf>
    <xf numFmtId="0" fontId="5" fillId="0" borderId="0" xfId="3" applyFont="1" applyBorder="1" applyAlignment="1" applyProtection="1">
      <alignment horizontal="center" vertical="center"/>
      <protection locked="0"/>
    </xf>
    <xf numFmtId="0" fontId="5" fillId="0" borderId="6" xfId="3" applyFont="1" applyBorder="1" applyAlignment="1" applyProtection="1">
      <alignment horizontal="center" vertical="center"/>
      <protection locked="0"/>
    </xf>
    <xf numFmtId="0" fontId="6" fillId="0" borderId="9" xfId="11" applyFont="1" applyBorder="1" applyAlignment="1" applyProtection="1">
      <alignment horizontal="center" vertical="center"/>
    </xf>
    <xf numFmtId="0" fontId="6" fillId="0" borderId="10" xfId="11" applyFont="1" applyBorder="1" applyAlignment="1" applyProtection="1">
      <alignment horizontal="center" vertical="center"/>
    </xf>
    <xf numFmtId="0" fontId="6" fillId="0" borderId="11" xfId="11" applyFont="1" applyBorder="1" applyAlignment="1" applyProtection="1">
      <alignment horizontal="center" vertical="center"/>
    </xf>
    <xf numFmtId="0" fontId="3" fillId="0" borderId="12" xfId="3" applyFont="1" applyBorder="1" applyAlignment="1" applyProtection="1">
      <alignment horizontal="center" vertical="center" wrapText="1"/>
    </xf>
    <xf numFmtId="0" fontId="6" fillId="0" borderId="12" xfId="11" applyFont="1" applyBorder="1" applyAlignment="1" applyProtection="1">
      <alignment horizontal="center" vertical="center"/>
    </xf>
    <xf numFmtId="0" fontId="6" fillId="0" borderId="12" xfId="11" applyFont="1" applyBorder="1" applyAlignment="1" applyProtection="1">
      <alignment horizontal="center" vertical="center" wrapText="1"/>
    </xf>
    <xf numFmtId="0" fontId="3" fillId="0" borderId="0" xfId="1" applyNumberFormat="1" applyFont="1" applyFill="1" applyBorder="1" applyAlignment="1" applyProtection="1">
      <alignment horizontal="left" vertical="center"/>
      <protection locked="0"/>
    </xf>
    <xf numFmtId="1" fontId="6" fillId="0" borderId="8" xfId="11" applyNumberFormat="1" applyFont="1" applyBorder="1" applyAlignment="1" applyProtection="1">
      <alignment horizontal="center" vertical="center"/>
      <protection locked="0"/>
    </xf>
    <xf numFmtId="14" fontId="3" fillId="0" borderId="0" xfId="1" applyNumberFormat="1" applyFont="1" applyFill="1" applyBorder="1" applyAlignment="1" applyProtection="1">
      <alignment horizontal="left" vertical="center"/>
      <protection locked="0"/>
    </xf>
    <xf numFmtId="174" fontId="6" fillId="8" borderId="9" xfId="14" applyFont="1" applyFill="1" applyBorder="1" applyAlignment="1" applyProtection="1">
      <alignment horizontal="center" vertical="center"/>
      <protection locked="0"/>
    </xf>
    <xf numFmtId="174" fontId="6" fillId="8" borderId="10" xfId="14" applyFont="1" applyFill="1" applyBorder="1" applyAlignment="1" applyProtection="1">
      <alignment horizontal="center" vertical="center"/>
      <protection locked="0"/>
    </xf>
    <xf numFmtId="174" fontId="6" fillId="8" borderId="11" xfId="14" applyFont="1" applyFill="1" applyBorder="1" applyAlignment="1" applyProtection="1">
      <alignment horizontal="center" vertical="center"/>
      <protection locked="0"/>
    </xf>
    <xf numFmtId="174" fontId="6" fillId="0" borderId="9" xfId="14" applyFont="1" applyBorder="1" applyAlignment="1" applyProtection="1">
      <alignment horizontal="center" vertical="center"/>
      <protection locked="0"/>
    </xf>
    <xf numFmtId="174" fontId="6" fillId="0" borderId="10" xfId="14" applyFont="1" applyBorder="1" applyAlignment="1" applyProtection="1">
      <alignment horizontal="center" vertical="center"/>
      <protection locked="0"/>
    </xf>
    <xf numFmtId="174" fontId="6" fillId="0" borderId="11" xfId="14" applyFont="1" applyBorder="1" applyAlignment="1" applyProtection="1">
      <alignment horizontal="center" vertical="center"/>
      <protection locked="0"/>
    </xf>
    <xf numFmtId="174" fontId="6" fillId="8" borderId="12" xfId="14" applyFont="1" applyFill="1" applyBorder="1" applyAlignment="1" applyProtection="1">
      <alignment horizontal="center" vertical="center"/>
      <protection locked="0"/>
    </xf>
    <xf numFmtId="0" fontId="6" fillId="8" borderId="12" xfId="11" applyFont="1" applyFill="1" applyBorder="1" applyAlignment="1" applyProtection="1">
      <alignment horizontal="center" vertical="center"/>
      <protection locked="0"/>
    </xf>
    <xf numFmtId="174" fontId="6" fillId="0" borderId="9" xfId="14" applyFont="1" applyFill="1" applyBorder="1" applyAlignment="1" applyProtection="1">
      <alignment horizontal="center" vertical="center"/>
      <protection locked="0"/>
    </xf>
    <xf numFmtId="174" fontId="6" fillId="0" borderId="10" xfId="14" applyFont="1" applyFill="1" applyBorder="1" applyAlignment="1" applyProtection="1">
      <alignment horizontal="center" vertical="center"/>
      <protection locked="0"/>
    </xf>
    <xf numFmtId="174" fontId="6" fillId="0" borderId="11" xfId="14" applyFont="1" applyFill="1" applyBorder="1" applyAlignment="1" applyProtection="1">
      <alignment horizontal="center" vertical="center"/>
      <protection locked="0"/>
    </xf>
  </cellXfs>
  <cellStyles count="26">
    <cellStyle name="Moeda" xfId="20" builtinId="4"/>
    <cellStyle name="Moeda 2" xfId="10"/>
    <cellStyle name="Moeda 2 2" xfId="23"/>
    <cellStyle name="Normal" xfId="0" builtinId="0"/>
    <cellStyle name="Normal 10" xfId="7"/>
    <cellStyle name="Normal 2" xfId="3"/>
    <cellStyle name="Normal 2 2 2" xfId="8"/>
    <cellStyle name="Normal 3" xfId="19"/>
    <cellStyle name="Normal 3 2" xfId="15"/>
    <cellStyle name="Normal 6 3 2" xfId="11"/>
    <cellStyle name="Normal_COMPOSIÇÕES_FINAIS 2" xfId="17"/>
    <cellStyle name="Porcentagem" xfId="2" builtinId="5"/>
    <cellStyle name="Porcentagem 2" xfId="9"/>
    <cellStyle name="Porcentagem 2 2 2" xfId="16"/>
    <cellStyle name="Porcentagem 7 2 2" xfId="13"/>
    <cellStyle name="Separador de milhares 7 4 2" xfId="12"/>
    <cellStyle name="Separador de milhares 7 4 2 2" xfId="24"/>
    <cellStyle name="Separador de milhares 8 2" xfId="14"/>
    <cellStyle name="Separador de milhares 8 2 2" xfId="25"/>
    <cellStyle name="Vírgula" xfId="1" builtinId="3"/>
    <cellStyle name="Vírgula 2" xfId="4"/>
    <cellStyle name="Vírgula 2 3" xfId="5"/>
    <cellStyle name="Vírgula 3" xfId="6"/>
    <cellStyle name="Vírgula 3 2" xfId="22"/>
    <cellStyle name="Vírgula 4" xfId="21"/>
    <cellStyle name="Vírgula 6" xfId="18"/>
  </cellStyles>
  <dxfs count="2">
    <dxf>
      <font>
        <color rgb="FF006100"/>
      </font>
      <fill>
        <patternFill>
          <bgColor rgb="FFC6EFCE"/>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pt-BR"/>
              <a:t>Curva ABC</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pt-BR"/>
        </a:p>
      </c:txPr>
    </c:title>
    <c:autoTitleDeleted val="0"/>
    <c:plotArea>
      <c:layout/>
      <c:barChart>
        <c:barDir val="col"/>
        <c:grouping val="clustered"/>
        <c:varyColors val="0"/>
        <c:ser>
          <c:idx val="0"/>
          <c:order val="0"/>
          <c:spPr>
            <a:solidFill>
              <a:schemeClr val="accent1"/>
            </a:solidFill>
            <a:ln>
              <a:noFill/>
            </a:ln>
            <a:effectLst/>
          </c:spPr>
          <c:invertIfNegative val="0"/>
          <c:dLbls>
            <c:dLbl>
              <c:idx val="0"/>
              <c:tx>
                <c:rich>
                  <a:bodyPr/>
                  <a:lstStyle/>
                  <a:p>
                    <a:fld id="{CF1C545B-A909-4AAF-AD51-47B539D68D43}" type="CELLRANGE">
                      <a:rPr lang="en-US"/>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090A-4749-A20A-6C3E8DE536F7}"/>
                </c:ext>
              </c:extLst>
            </c:dLbl>
            <c:dLbl>
              <c:idx val="1"/>
              <c:tx>
                <c:rich>
                  <a:bodyPr/>
                  <a:lstStyle/>
                  <a:p>
                    <a:fld id="{3CAD8A39-6FF6-494F-9C79-26E58C57D9D7}"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B2E9-49E6-BA84-E7D2FD83B184}"/>
                </c:ext>
              </c:extLst>
            </c:dLbl>
            <c:dLbl>
              <c:idx val="2"/>
              <c:tx>
                <c:rich>
                  <a:bodyPr/>
                  <a:lstStyle/>
                  <a:p>
                    <a:fld id="{4E3EDBDD-CB94-47AE-BD3E-6DA09F561D47}"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B2E9-49E6-BA84-E7D2FD83B184}"/>
                </c:ext>
              </c:extLst>
            </c:dLbl>
            <c:dLbl>
              <c:idx val="3"/>
              <c:tx>
                <c:rich>
                  <a:bodyPr/>
                  <a:lstStyle/>
                  <a:p>
                    <a:fld id="{DC47F328-EF8A-4945-82F9-5FABA09F2F64}"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B2E9-49E6-BA84-E7D2FD83B184}"/>
                </c:ext>
              </c:extLst>
            </c:dLbl>
            <c:dLbl>
              <c:idx val="4"/>
              <c:tx>
                <c:rich>
                  <a:bodyPr/>
                  <a:lstStyle/>
                  <a:p>
                    <a:fld id="{F664E231-C46D-4823-86EE-3169BB675D0E}"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B2E9-49E6-BA84-E7D2FD83B184}"/>
                </c:ext>
              </c:extLst>
            </c:dLbl>
            <c:dLbl>
              <c:idx val="5"/>
              <c:tx>
                <c:rich>
                  <a:bodyPr/>
                  <a:lstStyle/>
                  <a:p>
                    <a:fld id="{D43A909F-CAD0-4B31-B8D3-E00363C02712}"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B2E9-49E6-BA84-E7D2FD83B184}"/>
                </c:ext>
              </c:extLst>
            </c:dLbl>
            <c:dLbl>
              <c:idx val="6"/>
              <c:tx>
                <c:rich>
                  <a:bodyPr/>
                  <a:lstStyle/>
                  <a:p>
                    <a:fld id="{C99DE314-B93A-4A76-947F-59E09F44418F}"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B2E9-49E6-BA84-E7D2FD83B184}"/>
                </c:ext>
              </c:extLst>
            </c:dLbl>
            <c:dLbl>
              <c:idx val="7"/>
              <c:tx>
                <c:rich>
                  <a:bodyPr/>
                  <a:lstStyle/>
                  <a:p>
                    <a:fld id="{3EF8883C-0AC2-479A-9EFB-E4CDEAE8F935}"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B2E9-49E6-BA84-E7D2FD83B184}"/>
                </c:ext>
              </c:extLst>
            </c:dLbl>
            <c:dLbl>
              <c:idx val="8"/>
              <c:tx>
                <c:rich>
                  <a:bodyPr/>
                  <a:lstStyle/>
                  <a:p>
                    <a:fld id="{E0F52BF2-58CA-4DB5-A9C5-7D6D1EADD189}"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B2E9-49E6-BA84-E7D2FD83B184}"/>
                </c:ext>
              </c:extLst>
            </c:dLbl>
            <c:dLbl>
              <c:idx val="9"/>
              <c:tx>
                <c:rich>
                  <a:bodyPr/>
                  <a:lstStyle/>
                  <a:p>
                    <a:fld id="{6594A096-BFEB-4BDC-AE5E-7A072DF09535}"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B2E9-49E6-BA84-E7D2FD83B184}"/>
                </c:ext>
              </c:extLst>
            </c:dLbl>
            <c:dLbl>
              <c:idx val="10"/>
              <c:tx>
                <c:rich>
                  <a:bodyPr/>
                  <a:lstStyle/>
                  <a:p>
                    <a:fld id="{1E67ADC1-2938-488A-AEA7-EDC0926DE23A}"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B2E9-49E6-BA84-E7D2FD83B184}"/>
                </c:ext>
              </c:extLst>
            </c:dLbl>
            <c:dLbl>
              <c:idx val="11"/>
              <c:tx>
                <c:rich>
                  <a:bodyPr/>
                  <a:lstStyle/>
                  <a:p>
                    <a:fld id="{AB84E4ED-D44B-46E6-9912-D23F1DADBFC1}"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B2E9-49E6-BA84-E7D2FD83B184}"/>
                </c:ext>
              </c:extLst>
            </c:dLbl>
            <c:dLbl>
              <c:idx val="12"/>
              <c:tx>
                <c:rich>
                  <a:bodyPr/>
                  <a:lstStyle/>
                  <a:p>
                    <a:fld id="{1094ACED-73C9-472C-ACAE-2AB50ABDFD13}"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B2E9-49E6-BA84-E7D2FD83B184}"/>
                </c:ext>
              </c:extLst>
            </c:dLbl>
            <c:dLbl>
              <c:idx val="13"/>
              <c:tx>
                <c:rich>
                  <a:bodyPr/>
                  <a:lstStyle/>
                  <a:p>
                    <a:fld id="{68FE0CF7-E411-420F-A834-071DB78D4C33}"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B2E9-49E6-BA84-E7D2FD83B184}"/>
                </c:ext>
              </c:extLst>
            </c:dLbl>
            <c:dLbl>
              <c:idx val="14"/>
              <c:tx>
                <c:rich>
                  <a:bodyPr/>
                  <a:lstStyle/>
                  <a:p>
                    <a:fld id="{ECE6E579-9597-4D98-8E2B-DD04E3DABF4B}"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B2E9-49E6-BA84-E7D2FD83B184}"/>
                </c:ext>
              </c:extLst>
            </c:dLbl>
            <c:dLbl>
              <c:idx val="15"/>
              <c:tx>
                <c:rich>
                  <a:bodyPr/>
                  <a:lstStyle/>
                  <a:p>
                    <a:fld id="{7222E6BB-7464-4652-9873-3D24E6F3664B}"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B2E9-49E6-BA84-E7D2FD83B184}"/>
                </c:ext>
              </c:extLst>
            </c:dLbl>
            <c:dLbl>
              <c:idx val="16"/>
              <c:tx>
                <c:rich>
                  <a:bodyPr/>
                  <a:lstStyle/>
                  <a:p>
                    <a:fld id="{56919F2A-AB2F-4597-84F6-0805615559D5}"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B2E9-49E6-BA84-E7D2FD83B184}"/>
                </c:ext>
              </c:extLst>
            </c:dLbl>
            <c:dLbl>
              <c:idx val="17"/>
              <c:tx>
                <c:rich>
                  <a:bodyPr/>
                  <a:lstStyle/>
                  <a:p>
                    <a:fld id="{BD319414-F470-4485-9868-34B903321588}"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B2E9-49E6-BA84-E7D2FD83B184}"/>
                </c:ext>
              </c:extLst>
            </c:dLbl>
            <c:dLbl>
              <c:idx val="18"/>
              <c:tx>
                <c:rich>
                  <a:bodyPr/>
                  <a:lstStyle/>
                  <a:p>
                    <a:fld id="{043704A5-B958-4ADD-833C-5D823E7A799E}"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B2E9-49E6-BA84-E7D2FD83B184}"/>
                </c:ext>
              </c:extLst>
            </c:dLbl>
            <c:dLbl>
              <c:idx val="19"/>
              <c:tx>
                <c:rich>
                  <a:bodyPr/>
                  <a:lstStyle/>
                  <a:p>
                    <a:fld id="{1680BAF8-10E0-40BD-BD3A-21F36085C9BA}"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B2E9-49E6-BA84-E7D2FD83B184}"/>
                </c:ext>
              </c:extLst>
            </c:dLbl>
            <c:dLbl>
              <c:idx val="20"/>
              <c:tx>
                <c:rich>
                  <a:bodyPr/>
                  <a:lstStyle/>
                  <a:p>
                    <a:fld id="{A921F75C-CF0B-4E6C-AE39-13659AB7FD4E}"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B2E9-49E6-BA84-E7D2FD83B184}"/>
                </c:ext>
              </c:extLst>
            </c:dLbl>
            <c:dLbl>
              <c:idx val="21"/>
              <c:tx>
                <c:rich>
                  <a:bodyPr/>
                  <a:lstStyle/>
                  <a:p>
                    <a:fld id="{CCD6725D-5045-4D9B-92B1-11017BEB6156}"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B2E9-49E6-BA84-E7D2FD83B184}"/>
                </c:ext>
              </c:extLst>
            </c:dLbl>
            <c:dLbl>
              <c:idx val="22"/>
              <c:tx>
                <c:rich>
                  <a:bodyPr/>
                  <a:lstStyle/>
                  <a:p>
                    <a:fld id="{2122B038-36E3-43C3-9274-FB10EEB6600D}"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B2E9-49E6-BA84-E7D2FD83B184}"/>
                </c:ext>
              </c:extLst>
            </c:dLbl>
            <c:dLbl>
              <c:idx val="23"/>
              <c:tx>
                <c:rich>
                  <a:bodyPr/>
                  <a:lstStyle/>
                  <a:p>
                    <a:fld id="{E383A2F2-132A-4254-ABD8-7890FF5D046B}"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B2E9-49E6-BA84-E7D2FD83B184}"/>
                </c:ext>
              </c:extLst>
            </c:dLbl>
            <c:dLbl>
              <c:idx val="24"/>
              <c:tx>
                <c:rich>
                  <a:bodyPr/>
                  <a:lstStyle/>
                  <a:p>
                    <a:fld id="{9339FA1B-68F5-4AE3-95E0-9208CE6E31F2}"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B2E9-49E6-BA84-E7D2FD83B184}"/>
                </c:ext>
              </c:extLst>
            </c:dLbl>
            <c:dLbl>
              <c:idx val="25"/>
              <c:tx>
                <c:rich>
                  <a:bodyPr/>
                  <a:lstStyle/>
                  <a:p>
                    <a:fld id="{F79C2D74-F083-4D99-9B7E-9E23104529EE}"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B2E9-49E6-BA84-E7D2FD83B184}"/>
                </c:ext>
              </c:extLst>
            </c:dLbl>
            <c:dLbl>
              <c:idx val="26"/>
              <c:tx>
                <c:rich>
                  <a:bodyPr/>
                  <a:lstStyle/>
                  <a:p>
                    <a:fld id="{84F13C4A-F8FA-481E-BD80-8F649C8B1330}"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B2E9-49E6-BA84-E7D2FD83B184}"/>
                </c:ext>
              </c:extLst>
            </c:dLbl>
            <c:dLbl>
              <c:idx val="27"/>
              <c:tx>
                <c:rich>
                  <a:bodyPr/>
                  <a:lstStyle/>
                  <a:p>
                    <a:fld id="{1E4165CC-9A48-4BC7-B0A3-38FE7F0A3CD2}"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B2E9-49E6-BA84-E7D2FD83B184}"/>
                </c:ext>
              </c:extLst>
            </c:dLbl>
            <c:dLbl>
              <c:idx val="28"/>
              <c:tx>
                <c:rich>
                  <a:bodyPr/>
                  <a:lstStyle/>
                  <a:p>
                    <a:fld id="{6320D6F5-94EE-4EE5-B97D-CA0A498DE6FD}"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B2E9-49E6-BA84-E7D2FD83B184}"/>
                </c:ext>
              </c:extLst>
            </c:dLbl>
            <c:dLbl>
              <c:idx val="29"/>
              <c:tx>
                <c:rich>
                  <a:bodyPr/>
                  <a:lstStyle/>
                  <a:p>
                    <a:fld id="{8D9AF855-1445-4009-9461-98D6CE868DBD}"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B2E9-49E6-BA84-E7D2FD83B184}"/>
                </c:ext>
              </c:extLst>
            </c:dLbl>
            <c:dLbl>
              <c:idx val="30"/>
              <c:tx>
                <c:rich>
                  <a:bodyPr/>
                  <a:lstStyle/>
                  <a:p>
                    <a:fld id="{613F5F6A-447F-4D45-8E31-94021B907575}"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B2E9-49E6-BA84-E7D2FD83B184}"/>
                </c:ext>
              </c:extLst>
            </c:dLbl>
            <c:dLbl>
              <c:idx val="31"/>
              <c:tx>
                <c:rich>
                  <a:bodyPr/>
                  <a:lstStyle/>
                  <a:p>
                    <a:fld id="{5DCB5728-06AC-4361-BC9B-FC1D046457CA}"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B2E9-49E6-BA84-E7D2FD83B184}"/>
                </c:ext>
              </c:extLst>
            </c:dLbl>
            <c:dLbl>
              <c:idx val="32"/>
              <c:tx>
                <c:rich>
                  <a:bodyPr/>
                  <a:lstStyle/>
                  <a:p>
                    <a:fld id="{8F378D54-B21A-49F7-938D-B275F35936BA}"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B2E9-49E6-BA84-E7D2FD83B184}"/>
                </c:ext>
              </c:extLst>
            </c:dLbl>
            <c:dLbl>
              <c:idx val="33"/>
              <c:tx>
                <c:rich>
                  <a:bodyPr/>
                  <a:lstStyle/>
                  <a:p>
                    <a:fld id="{F86EAD89-1CEE-4FB8-ADB5-BEDCA3187A94}"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B2E9-49E6-BA84-E7D2FD83B184}"/>
                </c:ext>
              </c:extLst>
            </c:dLbl>
            <c:dLbl>
              <c:idx val="34"/>
              <c:tx>
                <c:rich>
                  <a:bodyPr/>
                  <a:lstStyle/>
                  <a:p>
                    <a:fld id="{8E3BD8CA-6B83-4462-9DB3-833E5B36D049}"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B2E9-49E6-BA84-E7D2FD83B184}"/>
                </c:ext>
              </c:extLst>
            </c:dLbl>
            <c:dLbl>
              <c:idx val="35"/>
              <c:tx>
                <c:rich>
                  <a:bodyPr/>
                  <a:lstStyle/>
                  <a:p>
                    <a:fld id="{CB54B915-1D68-415A-9910-D9EE3CEAD40F}"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B2E9-49E6-BA84-E7D2FD83B184}"/>
                </c:ext>
              </c:extLst>
            </c:dLbl>
            <c:dLbl>
              <c:idx val="36"/>
              <c:tx>
                <c:rich>
                  <a:bodyPr/>
                  <a:lstStyle/>
                  <a:p>
                    <a:fld id="{F1888E4A-45F5-49BE-BD19-BB5FD3934C32}"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B2E9-49E6-BA84-E7D2FD83B184}"/>
                </c:ext>
              </c:extLst>
            </c:dLbl>
            <c:dLbl>
              <c:idx val="37"/>
              <c:tx>
                <c:rich>
                  <a:bodyPr/>
                  <a:lstStyle/>
                  <a:p>
                    <a:fld id="{D4995D9C-CC14-42EC-860A-A7AF404D33C8}"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4-B2E9-49E6-BA84-E7D2FD83B184}"/>
                </c:ext>
              </c:extLst>
            </c:dLbl>
            <c:dLbl>
              <c:idx val="38"/>
              <c:tx>
                <c:rich>
                  <a:bodyPr/>
                  <a:lstStyle/>
                  <a:p>
                    <a:fld id="{08386B15-7E0A-4923-A460-B3E4C290E4BA}"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5-B2E9-49E6-BA84-E7D2FD83B184}"/>
                </c:ext>
              </c:extLst>
            </c:dLbl>
            <c:dLbl>
              <c:idx val="39"/>
              <c:tx>
                <c:rich>
                  <a:bodyPr/>
                  <a:lstStyle/>
                  <a:p>
                    <a:fld id="{C421A027-6850-4727-8798-4B80B8BA7D97}"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6-B2E9-49E6-BA84-E7D2FD83B184}"/>
                </c:ext>
              </c:extLst>
            </c:dLbl>
            <c:dLbl>
              <c:idx val="40"/>
              <c:tx>
                <c:rich>
                  <a:bodyPr/>
                  <a:lstStyle/>
                  <a:p>
                    <a:fld id="{5F1C8E4E-D679-4189-BDE3-14002A4B6D57}"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7-B2E9-49E6-BA84-E7D2FD83B184}"/>
                </c:ext>
              </c:extLst>
            </c:dLbl>
            <c:dLbl>
              <c:idx val="41"/>
              <c:tx>
                <c:rich>
                  <a:bodyPr/>
                  <a:lstStyle/>
                  <a:p>
                    <a:fld id="{8483F913-E37F-4CC3-85C4-E9FD8C4F4B9B}"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8-B2E9-49E6-BA84-E7D2FD83B184}"/>
                </c:ext>
              </c:extLst>
            </c:dLbl>
            <c:dLbl>
              <c:idx val="42"/>
              <c:tx>
                <c:rich>
                  <a:bodyPr/>
                  <a:lstStyle/>
                  <a:p>
                    <a:fld id="{3A8DAE52-D7F1-433A-9B67-2BABEBB0788C}"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9-B2E9-49E6-BA84-E7D2FD83B184}"/>
                </c:ext>
              </c:extLst>
            </c:dLbl>
            <c:dLbl>
              <c:idx val="43"/>
              <c:tx>
                <c:rich>
                  <a:bodyPr/>
                  <a:lstStyle/>
                  <a:p>
                    <a:fld id="{4BE2142A-CA91-4433-AEC3-BA7F57B95B1F}"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A-B2E9-49E6-BA84-E7D2FD83B184}"/>
                </c:ext>
              </c:extLst>
            </c:dLbl>
            <c:dLbl>
              <c:idx val="44"/>
              <c:tx>
                <c:rich>
                  <a:bodyPr/>
                  <a:lstStyle/>
                  <a:p>
                    <a:fld id="{21C11C63-2228-4A36-B3F0-C667BE19E473}"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B-B2E9-49E6-BA84-E7D2FD83B184}"/>
                </c:ext>
              </c:extLst>
            </c:dLbl>
            <c:dLbl>
              <c:idx val="45"/>
              <c:tx>
                <c:rich>
                  <a:bodyPr/>
                  <a:lstStyle/>
                  <a:p>
                    <a:fld id="{DDF3E9DA-67DE-4CC1-B5CB-D25C2DDA25DA}"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C-B2E9-49E6-BA84-E7D2FD83B184}"/>
                </c:ext>
              </c:extLst>
            </c:dLbl>
            <c:dLbl>
              <c:idx val="46"/>
              <c:tx>
                <c:rich>
                  <a:bodyPr/>
                  <a:lstStyle/>
                  <a:p>
                    <a:fld id="{061FCFF6-0E39-4C2B-ADBC-EFB08D9C2DED}"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D-B2E9-49E6-BA84-E7D2FD83B184}"/>
                </c:ext>
              </c:extLst>
            </c:dLbl>
            <c:dLbl>
              <c:idx val="47"/>
              <c:tx>
                <c:rich>
                  <a:bodyPr/>
                  <a:lstStyle/>
                  <a:p>
                    <a:fld id="{99F2D79F-445A-435F-A7F8-73FCEFE1F815}"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E-B2E9-49E6-BA84-E7D2FD83B184}"/>
                </c:ext>
              </c:extLst>
            </c:dLbl>
            <c:dLbl>
              <c:idx val="48"/>
              <c:tx>
                <c:rich>
                  <a:bodyPr/>
                  <a:lstStyle/>
                  <a:p>
                    <a:fld id="{FC185D2D-7E95-47EC-B2CF-3D34A432FEAF}"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F-B2E9-49E6-BA84-E7D2FD83B184}"/>
                </c:ext>
              </c:extLst>
            </c:dLbl>
            <c:dLbl>
              <c:idx val="49"/>
              <c:tx>
                <c:rich>
                  <a:bodyPr/>
                  <a:lstStyle/>
                  <a:p>
                    <a:fld id="{3FA58DCF-2E9D-4F2F-8B7D-D209F070E82F}"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0-B2E9-49E6-BA84-E7D2FD83B184}"/>
                </c:ext>
              </c:extLst>
            </c:dLbl>
            <c:dLbl>
              <c:idx val="50"/>
              <c:tx>
                <c:rich>
                  <a:bodyPr/>
                  <a:lstStyle/>
                  <a:p>
                    <a:fld id="{B94B26B3-650D-4861-A518-2265273CF477}"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1-B2E9-49E6-BA84-E7D2FD83B184}"/>
                </c:ext>
              </c:extLst>
            </c:dLbl>
            <c:dLbl>
              <c:idx val="51"/>
              <c:tx>
                <c:rich>
                  <a:bodyPr/>
                  <a:lstStyle/>
                  <a:p>
                    <a:fld id="{D407FD06-E827-41D4-A232-0EA33D2360B4}"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2-B2E9-49E6-BA84-E7D2FD83B184}"/>
                </c:ext>
              </c:extLst>
            </c:dLbl>
            <c:dLbl>
              <c:idx val="52"/>
              <c:tx>
                <c:rich>
                  <a:bodyPr/>
                  <a:lstStyle/>
                  <a:p>
                    <a:fld id="{F6A8F09E-0105-4A9E-84AA-B2D03BED65F5}"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3-B2E9-49E6-BA84-E7D2FD83B184}"/>
                </c:ext>
              </c:extLst>
            </c:dLbl>
            <c:dLbl>
              <c:idx val="53"/>
              <c:tx>
                <c:rich>
                  <a:bodyPr/>
                  <a:lstStyle/>
                  <a:p>
                    <a:fld id="{6249BCC4-2760-4DDB-89F1-C6F9803A6507}"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4-B2E9-49E6-BA84-E7D2FD83B184}"/>
                </c:ext>
              </c:extLst>
            </c:dLbl>
            <c:dLbl>
              <c:idx val="54"/>
              <c:tx>
                <c:rich>
                  <a:bodyPr/>
                  <a:lstStyle/>
                  <a:p>
                    <a:fld id="{1A195F18-4EC8-4D9C-9DC8-EE151F9BA873}"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5-B2E9-49E6-BA84-E7D2FD83B184}"/>
                </c:ext>
              </c:extLst>
            </c:dLbl>
            <c:dLbl>
              <c:idx val="55"/>
              <c:tx>
                <c:rich>
                  <a:bodyPr/>
                  <a:lstStyle/>
                  <a:p>
                    <a:fld id="{FF06EA10-0CBD-4A72-BC64-26424A008938}"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6-B2E9-49E6-BA84-E7D2FD83B184}"/>
                </c:ext>
              </c:extLst>
            </c:dLbl>
            <c:dLbl>
              <c:idx val="56"/>
              <c:tx>
                <c:rich>
                  <a:bodyPr/>
                  <a:lstStyle/>
                  <a:p>
                    <a:fld id="{8A5E5F84-33C1-4EC9-AE21-9FA27B6042AD}"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7-B2E9-49E6-BA84-E7D2FD83B184}"/>
                </c:ext>
              </c:extLst>
            </c:dLbl>
            <c:dLbl>
              <c:idx val="57"/>
              <c:tx>
                <c:rich>
                  <a:bodyPr/>
                  <a:lstStyle/>
                  <a:p>
                    <a:fld id="{0E4488E2-A173-441B-B375-62E6B7C3C03B}"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8-B2E9-49E6-BA84-E7D2FD83B184}"/>
                </c:ext>
              </c:extLst>
            </c:dLbl>
            <c:dLbl>
              <c:idx val="58"/>
              <c:tx>
                <c:rich>
                  <a:bodyPr/>
                  <a:lstStyle/>
                  <a:p>
                    <a:fld id="{E22F819D-8B14-4FB7-9CE7-51B6C0F5F17B}"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9-B2E9-49E6-BA84-E7D2FD83B184}"/>
                </c:ext>
              </c:extLst>
            </c:dLbl>
            <c:dLbl>
              <c:idx val="59"/>
              <c:tx>
                <c:rich>
                  <a:bodyPr/>
                  <a:lstStyle/>
                  <a:p>
                    <a:fld id="{9B284764-EA6C-48B7-879D-4094A48E73D2}"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A-B2E9-49E6-BA84-E7D2FD83B184}"/>
                </c:ext>
              </c:extLst>
            </c:dLbl>
            <c:dLbl>
              <c:idx val="60"/>
              <c:tx>
                <c:rich>
                  <a:bodyPr/>
                  <a:lstStyle/>
                  <a:p>
                    <a:fld id="{165E31E9-4A66-4118-A730-5D5475326FFE}"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B-B2E9-49E6-BA84-E7D2FD83B184}"/>
                </c:ext>
              </c:extLst>
            </c:dLbl>
            <c:dLbl>
              <c:idx val="61"/>
              <c:tx>
                <c:rich>
                  <a:bodyPr/>
                  <a:lstStyle/>
                  <a:p>
                    <a:fld id="{944FF88F-7CBE-4DA9-B3FB-FBC12BCF30A7}"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C-B2E9-49E6-BA84-E7D2FD83B184}"/>
                </c:ext>
              </c:extLst>
            </c:dLbl>
            <c:dLbl>
              <c:idx val="62"/>
              <c:tx>
                <c:rich>
                  <a:bodyPr/>
                  <a:lstStyle/>
                  <a:p>
                    <a:fld id="{6F191D8B-A863-4BD9-AE13-4E6AFE087F21}"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D-B2E9-49E6-BA84-E7D2FD83B184}"/>
                </c:ext>
              </c:extLst>
            </c:dLbl>
            <c:dLbl>
              <c:idx val="63"/>
              <c:tx>
                <c:rich>
                  <a:bodyPr/>
                  <a:lstStyle/>
                  <a:p>
                    <a:fld id="{01B35E4C-DFCC-43D7-A641-B2A6EA4E1E34}"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E-B2E9-49E6-BA84-E7D2FD83B184}"/>
                </c:ext>
              </c:extLst>
            </c:dLbl>
            <c:dLbl>
              <c:idx val="64"/>
              <c:tx>
                <c:rich>
                  <a:bodyPr/>
                  <a:lstStyle/>
                  <a:p>
                    <a:fld id="{5A7CC1FE-7431-4E39-9FDA-5C06FCED3D8A}"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F-B2E9-49E6-BA84-E7D2FD83B184}"/>
                </c:ext>
              </c:extLst>
            </c:dLbl>
            <c:dLbl>
              <c:idx val="65"/>
              <c:tx>
                <c:rich>
                  <a:bodyPr/>
                  <a:lstStyle/>
                  <a:p>
                    <a:fld id="{38D4A36C-CF84-4B20-B33C-0CB6EB4A16AF}"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0-B2E9-49E6-BA84-E7D2FD83B184}"/>
                </c:ext>
              </c:extLst>
            </c:dLbl>
            <c:dLbl>
              <c:idx val="66"/>
              <c:tx>
                <c:rich>
                  <a:bodyPr/>
                  <a:lstStyle/>
                  <a:p>
                    <a:fld id="{675F63BD-C08D-4B8E-B5FD-C48918DCFB5B}"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1-B2E9-49E6-BA84-E7D2FD83B184}"/>
                </c:ext>
              </c:extLst>
            </c:dLbl>
            <c:dLbl>
              <c:idx val="67"/>
              <c:tx>
                <c:rich>
                  <a:bodyPr/>
                  <a:lstStyle/>
                  <a:p>
                    <a:fld id="{38588C74-8B9B-4499-94EC-A6437EE12ED2}"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2-B2E9-49E6-BA84-E7D2FD83B184}"/>
                </c:ext>
              </c:extLst>
            </c:dLbl>
            <c:dLbl>
              <c:idx val="68"/>
              <c:tx>
                <c:rich>
                  <a:bodyPr/>
                  <a:lstStyle/>
                  <a:p>
                    <a:fld id="{82B187C8-5B48-4329-9564-EC9FBB2E4033}"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3-B2E9-49E6-BA84-E7D2FD83B184}"/>
                </c:ext>
              </c:extLst>
            </c:dLbl>
            <c:dLbl>
              <c:idx val="69"/>
              <c:tx>
                <c:rich>
                  <a:bodyPr/>
                  <a:lstStyle/>
                  <a:p>
                    <a:fld id="{CE650438-BD12-4DF3-A5A0-5C2C2B54F747}"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4-B2E9-49E6-BA84-E7D2FD83B184}"/>
                </c:ext>
              </c:extLst>
            </c:dLbl>
            <c:dLbl>
              <c:idx val="70"/>
              <c:tx>
                <c:rich>
                  <a:bodyPr/>
                  <a:lstStyle/>
                  <a:p>
                    <a:fld id="{516C9164-F19C-48FD-880D-5C3F2B8EFA35}"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5-B2E9-49E6-BA84-E7D2FD83B184}"/>
                </c:ext>
              </c:extLst>
            </c:dLbl>
            <c:dLbl>
              <c:idx val="71"/>
              <c:tx>
                <c:rich>
                  <a:bodyPr/>
                  <a:lstStyle/>
                  <a:p>
                    <a:fld id="{D3B5072A-FEE8-4830-A9B7-D2FFD4C72B50}"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6-B2E9-49E6-BA84-E7D2FD83B184}"/>
                </c:ext>
              </c:extLst>
            </c:dLbl>
            <c:dLbl>
              <c:idx val="72"/>
              <c:tx>
                <c:rich>
                  <a:bodyPr/>
                  <a:lstStyle/>
                  <a:p>
                    <a:fld id="{8FADFF0F-F5A1-48C1-96C4-5C82741282B3}"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7-B2E9-49E6-BA84-E7D2FD83B184}"/>
                </c:ext>
              </c:extLst>
            </c:dLbl>
            <c:dLbl>
              <c:idx val="73"/>
              <c:tx>
                <c:rich>
                  <a:bodyPr/>
                  <a:lstStyle/>
                  <a:p>
                    <a:fld id="{D7AD8E00-2A32-48C0-9A11-F087291C8A23}"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8-B2E9-49E6-BA84-E7D2FD83B184}"/>
                </c:ext>
              </c:extLst>
            </c:dLbl>
            <c:dLbl>
              <c:idx val="74"/>
              <c:tx>
                <c:rich>
                  <a:bodyPr/>
                  <a:lstStyle/>
                  <a:p>
                    <a:fld id="{CF678CB3-7D89-4AFD-9908-330F605BF764}"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9-B2E9-49E6-BA84-E7D2FD83B184}"/>
                </c:ext>
              </c:extLst>
            </c:dLbl>
            <c:dLbl>
              <c:idx val="75"/>
              <c:tx>
                <c:rich>
                  <a:bodyPr/>
                  <a:lstStyle/>
                  <a:p>
                    <a:fld id="{D5CC76F3-5DE5-46A5-BC48-94EDACB52553}"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A-B2E9-49E6-BA84-E7D2FD83B184}"/>
                </c:ext>
              </c:extLst>
            </c:dLbl>
            <c:dLbl>
              <c:idx val="76"/>
              <c:tx>
                <c:rich>
                  <a:bodyPr/>
                  <a:lstStyle/>
                  <a:p>
                    <a:fld id="{8F34EECD-294E-4912-9595-3CD81C45B50B}"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B-B2E9-49E6-BA84-E7D2FD83B184}"/>
                </c:ext>
              </c:extLst>
            </c:dLbl>
            <c:dLbl>
              <c:idx val="77"/>
              <c:tx>
                <c:rich>
                  <a:bodyPr/>
                  <a:lstStyle/>
                  <a:p>
                    <a:fld id="{8624956F-768C-4AF4-BA79-77EF6E94AE89}"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C-B2E9-49E6-BA84-E7D2FD83B184}"/>
                </c:ext>
              </c:extLst>
            </c:dLbl>
            <c:dLbl>
              <c:idx val="78"/>
              <c:tx>
                <c:rich>
                  <a:bodyPr/>
                  <a:lstStyle/>
                  <a:p>
                    <a:fld id="{0F60387E-BC3A-484E-BE1F-9D2E23856238}"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D-B2E9-49E6-BA84-E7D2FD83B184}"/>
                </c:ext>
              </c:extLst>
            </c:dLbl>
            <c:dLbl>
              <c:idx val="79"/>
              <c:tx>
                <c:rich>
                  <a:bodyPr/>
                  <a:lstStyle/>
                  <a:p>
                    <a:fld id="{C529FC52-AA8F-463B-96A9-0CD1D65D5F29}"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E-B2E9-49E6-BA84-E7D2FD83B184}"/>
                </c:ext>
              </c:extLst>
            </c:dLbl>
            <c:dLbl>
              <c:idx val="80"/>
              <c:tx>
                <c:rich>
                  <a:bodyPr/>
                  <a:lstStyle/>
                  <a:p>
                    <a:fld id="{E666EBA5-64D3-4B2B-B1B5-16BAF9EA146D}"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F-B2E9-49E6-BA84-E7D2FD83B184}"/>
                </c:ext>
              </c:extLst>
            </c:dLbl>
            <c:dLbl>
              <c:idx val="81"/>
              <c:tx>
                <c:rich>
                  <a:bodyPr/>
                  <a:lstStyle/>
                  <a:p>
                    <a:fld id="{F1D8D06B-36B2-4AFF-8A5E-AD9C1D6472D8}"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50-B2E9-49E6-BA84-E7D2FD83B184}"/>
                </c:ext>
              </c:extLst>
            </c:dLbl>
            <c:dLbl>
              <c:idx val="82"/>
              <c:tx>
                <c:rich>
                  <a:bodyPr/>
                  <a:lstStyle/>
                  <a:p>
                    <a:fld id="{F16E0FE1-FAB0-4E31-8D5C-CFD13EB841B1}" type="CELLRANGE">
                      <a:rPr lang="pt-BR"/>
                      <a:pPr/>
                      <a:t>[CELLRANGE]</a:t>
                    </a:fld>
                    <a:endParaRPr lang="pt-BR"/>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51-B2E9-49E6-BA84-E7D2FD83B184}"/>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strRef>
              <c:f>'CURVA ABC'!$C$4:$C$86</c:f>
              <c:strCache>
                <c:ptCount val="83"/>
                <c:pt idx="0">
                  <c:v>92396</c:v>
                </c:pt>
                <c:pt idx="1">
                  <c:v>CP0024</c:v>
                </c:pt>
                <c:pt idx="2">
                  <c:v>CP0003</c:v>
                </c:pt>
                <c:pt idx="3">
                  <c:v>CP0009</c:v>
                </c:pt>
                <c:pt idx="4">
                  <c:v>370</c:v>
                </c:pt>
                <c:pt idx="5">
                  <c:v>91930</c:v>
                </c:pt>
                <c:pt idx="6">
                  <c:v>98504</c:v>
                </c:pt>
                <c:pt idx="7">
                  <c:v>CP0017</c:v>
                </c:pt>
                <c:pt idx="8">
                  <c:v>CP0022</c:v>
                </c:pt>
                <c:pt idx="9">
                  <c:v>CP0007</c:v>
                </c:pt>
                <c:pt idx="10">
                  <c:v>CP0021</c:v>
                </c:pt>
                <c:pt idx="11">
                  <c:v>CP0011</c:v>
                </c:pt>
                <c:pt idx="12">
                  <c:v>97086</c:v>
                </c:pt>
                <c:pt idx="13">
                  <c:v>CP0006</c:v>
                </c:pt>
                <c:pt idx="14">
                  <c:v>91595</c:v>
                </c:pt>
                <c:pt idx="15">
                  <c:v>94971</c:v>
                </c:pt>
                <c:pt idx="16">
                  <c:v>94342</c:v>
                </c:pt>
                <c:pt idx="17">
                  <c:v>41627</c:v>
                </c:pt>
                <c:pt idx="18">
                  <c:v>370</c:v>
                </c:pt>
                <c:pt idx="19">
                  <c:v>CP0010</c:v>
                </c:pt>
                <c:pt idx="20">
                  <c:v>92396</c:v>
                </c:pt>
                <c:pt idx="21">
                  <c:v>96545</c:v>
                </c:pt>
                <c:pt idx="22">
                  <c:v>CP0020</c:v>
                </c:pt>
                <c:pt idx="23">
                  <c:v>91927</c:v>
                </c:pt>
                <c:pt idx="24">
                  <c:v>CP0005</c:v>
                </c:pt>
                <c:pt idx="25">
                  <c:v>87547</c:v>
                </c:pt>
                <c:pt idx="26">
                  <c:v>91836</c:v>
                </c:pt>
                <c:pt idx="27">
                  <c:v>CP0023</c:v>
                </c:pt>
                <c:pt idx="28">
                  <c:v>25398</c:v>
                </c:pt>
                <c:pt idx="29">
                  <c:v>91928</c:v>
                </c:pt>
                <c:pt idx="30">
                  <c:v>CP0008</c:v>
                </c:pt>
                <c:pt idx="31">
                  <c:v>87775</c:v>
                </c:pt>
                <c:pt idx="32">
                  <c:v>96545</c:v>
                </c:pt>
                <c:pt idx="33">
                  <c:v>88489</c:v>
                </c:pt>
                <c:pt idx="34">
                  <c:v>87496</c:v>
                </c:pt>
                <c:pt idx="35">
                  <c:v>CP0012</c:v>
                </c:pt>
                <c:pt idx="36">
                  <c:v>25399</c:v>
                </c:pt>
                <c:pt idx="37">
                  <c:v>96543</c:v>
                </c:pt>
                <c:pt idx="38">
                  <c:v>CP0019</c:v>
                </c:pt>
                <c:pt idx="39">
                  <c:v>87520</c:v>
                </c:pt>
                <c:pt idx="40">
                  <c:v>CP0018</c:v>
                </c:pt>
                <c:pt idx="41">
                  <c:v>94319</c:v>
                </c:pt>
                <c:pt idx="42">
                  <c:v>10776</c:v>
                </c:pt>
                <c:pt idx="43">
                  <c:v>96545</c:v>
                </c:pt>
                <c:pt idx="44">
                  <c:v>92986</c:v>
                </c:pt>
                <c:pt idx="45">
                  <c:v>98511</c:v>
                </c:pt>
                <c:pt idx="46">
                  <c:v>CP0004</c:v>
                </c:pt>
                <c:pt idx="47">
                  <c:v>96543</c:v>
                </c:pt>
                <c:pt idx="48">
                  <c:v>87520</c:v>
                </c:pt>
                <c:pt idx="49">
                  <c:v>87547</c:v>
                </c:pt>
                <c:pt idx="50">
                  <c:v>94319</c:v>
                </c:pt>
                <c:pt idx="51">
                  <c:v>101746</c:v>
                </c:pt>
                <c:pt idx="52">
                  <c:v>93662</c:v>
                </c:pt>
                <c:pt idx="53">
                  <c:v>CP0023</c:v>
                </c:pt>
                <c:pt idx="54">
                  <c:v>88489</c:v>
                </c:pt>
                <c:pt idx="55">
                  <c:v>87496</c:v>
                </c:pt>
                <c:pt idx="56">
                  <c:v>100575</c:v>
                </c:pt>
                <c:pt idx="57">
                  <c:v>CP0016</c:v>
                </c:pt>
                <c:pt idx="58">
                  <c:v>87520</c:v>
                </c:pt>
                <c:pt idx="59">
                  <c:v>87547</c:v>
                </c:pt>
                <c:pt idx="60">
                  <c:v>98510</c:v>
                </c:pt>
                <c:pt idx="61">
                  <c:v>CP0014</c:v>
                </c:pt>
                <c:pt idx="62">
                  <c:v>87775</c:v>
                </c:pt>
                <c:pt idx="63">
                  <c:v>88489</c:v>
                </c:pt>
                <c:pt idx="64">
                  <c:v>CP0001</c:v>
                </c:pt>
                <c:pt idx="65">
                  <c:v>87894</c:v>
                </c:pt>
                <c:pt idx="66">
                  <c:v>98561</c:v>
                </c:pt>
                <c:pt idx="67">
                  <c:v>93358</c:v>
                </c:pt>
                <c:pt idx="68">
                  <c:v>87547</c:v>
                </c:pt>
                <c:pt idx="69">
                  <c:v>94319</c:v>
                </c:pt>
                <c:pt idx="70">
                  <c:v>97086</c:v>
                </c:pt>
                <c:pt idx="71">
                  <c:v>88489</c:v>
                </c:pt>
                <c:pt idx="72">
                  <c:v>CP0015</c:v>
                </c:pt>
                <c:pt idx="73">
                  <c:v>87894</c:v>
                </c:pt>
                <c:pt idx="74">
                  <c:v>94971</c:v>
                </c:pt>
                <c:pt idx="75">
                  <c:v>96543</c:v>
                </c:pt>
                <c:pt idx="76">
                  <c:v>88489</c:v>
                </c:pt>
                <c:pt idx="77">
                  <c:v>CP0013</c:v>
                </c:pt>
                <c:pt idx="78">
                  <c:v>87894</c:v>
                </c:pt>
                <c:pt idx="79">
                  <c:v>93666</c:v>
                </c:pt>
                <c:pt idx="80">
                  <c:v>96522</c:v>
                </c:pt>
                <c:pt idx="81">
                  <c:v>CP0002</c:v>
                </c:pt>
                <c:pt idx="82">
                  <c:v>96522</c:v>
                </c:pt>
              </c:strCache>
            </c:strRef>
          </c:cat>
          <c:val>
            <c:numRef>
              <c:f>'CURVA ABC'!$L$4:$L$86</c:f>
              <c:numCache>
                <c:formatCode>0.00%</c:formatCode>
                <c:ptCount val="83"/>
                <c:pt idx="0">
                  <c:v>0.19753217975789769</c:v>
                </c:pt>
                <c:pt idx="1">
                  <c:v>0.12427340483979427</c:v>
                </c:pt>
                <c:pt idx="2">
                  <c:v>8.9444372518179688E-2</c:v>
                </c:pt>
                <c:pt idx="3">
                  <c:v>8.3931031063310832E-2</c:v>
                </c:pt>
                <c:pt idx="4">
                  <c:v>4.8280843428532373E-2</c:v>
                </c:pt>
                <c:pt idx="5">
                  <c:v>3.9815092531454863E-2</c:v>
                </c:pt>
                <c:pt idx="6">
                  <c:v>3.9191658032096989E-2</c:v>
                </c:pt>
                <c:pt idx="7">
                  <c:v>3.4092480889200916E-2</c:v>
                </c:pt>
                <c:pt idx="8">
                  <c:v>3.6419139092923651E-2</c:v>
                </c:pt>
                <c:pt idx="9">
                  <c:v>2.6057240185721846E-2</c:v>
                </c:pt>
                <c:pt idx="10">
                  <c:v>2.3571876771212488E-2</c:v>
                </c:pt>
                <c:pt idx="11">
                  <c:v>2.2615749952551549E-2</c:v>
                </c:pt>
                <c:pt idx="12">
                  <c:v>1.9569332384835849E-2</c:v>
                </c:pt>
                <c:pt idx="13">
                  <c:v>1.7294715006341308E-2</c:v>
                </c:pt>
                <c:pt idx="14">
                  <c:v>1.5941825160713831E-2</c:v>
                </c:pt>
                <c:pt idx="15">
                  <c:v>1.3363165803466427E-2</c:v>
                </c:pt>
                <c:pt idx="16">
                  <c:v>1.2275619812638111E-2</c:v>
                </c:pt>
                <c:pt idx="17">
                  <c:v>1.1908965813820912E-2</c:v>
                </c:pt>
                <c:pt idx="18">
                  <c:v>1.1645020583013867E-2</c:v>
                </c:pt>
                <c:pt idx="19">
                  <c:v>1.1062686751890633E-2</c:v>
                </c:pt>
                <c:pt idx="20">
                  <c:v>8.2867956702086954E-3</c:v>
                </c:pt>
                <c:pt idx="21">
                  <c:v>7.6300001274069223E-3</c:v>
                </c:pt>
                <c:pt idx="22">
                  <c:v>6.6860233183953068E-3</c:v>
                </c:pt>
                <c:pt idx="23">
                  <c:v>6.2921433445658924E-3</c:v>
                </c:pt>
                <c:pt idx="24">
                  <c:v>5.5447804628879988E-3</c:v>
                </c:pt>
                <c:pt idx="25">
                  <c:v>5.5209866939914106E-3</c:v>
                </c:pt>
                <c:pt idx="26">
                  <c:v>5.4381074968142956E-3</c:v>
                </c:pt>
                <c:pt idx="27">
                  <c:v>5.0615773248993776E-3</c:v>
                </c:pt>
                <c:pt idx="28">
                  <c:v>4.8891947727419862E-3</c:v>
                </c:pt>
                <c:pt idx="29">
                  <c:v>4.844910733335101E-3</c:v>
                </c:pt>
                <c:pt idx="30">
                  <c:v>4.2671245753150748E-3</c:v>
                </c:pt>
                <c:pt idx="31">
                  <c:v>3.9946245707648282E-3</c:v>
                </c:pt>
                <c:pt idx="32">
                  <c:v>3.9578656432664571E-3</c:v>
                </c:pt>
                <c:pt idx="33">
                  <c:v>3.8216070604760442E-3</c:v>
                </c:pt>
                <c:pt idx="34">
                  <c:v>3.5780233924499584E-3</c:v>
                </c:pt>
                <c:pt idx="35">
                  <c:v>3.105786153000768E-3</c:v>
                </c:pt>
                <c:pt idx="36">
                  <c:v>2.9681718487946825E-3</c:v>
                </c:pt>
                <c:pt idx="37">
                  <c:v>2.8725162643521433E-3</c:v>
                </c:pt>
                <c:pt idx="38">
                  <c:v>2.6141998515747267E-3</c:v>
                </c:pt>
                <c:pt idx="39">
                  <c:v>2.4135273405092748E-3</c:v>
                </c:pt>
                <c:pt idx="40">
                  <c:v>2.2730814662577964E-3</c:v>
                </c:pt>
                <c:pt idx="41">
                  <c:v>2.1966891386392168E-3</c:v>
                </c:pt>
                <c:pt idx="42">
                  <c:v>1.9833689480376771E-3</c:v>
                </c:pt>
                <c:pt idx="43">
                  <c:v>1.7968371261686104E-3</c:v>
                </c:pt>
                <c:pt idx="44">
                  <c:v>1.70340389518594E-3</c:v>
                </c:pt>
                <c:pt idx="45">
                  <c:v>1.6278095554892436E-3</c:v>
                </c:pt>
                <c:pt idx="46">
                  <c:v>1.5927324089875306E-3</c:v>
                </c:pt>
                <c:pt idx="47">
                  <c:v>1.4902381538596035E-3</c:v>
                </c:pt>
                <c:pt idx="48">
                  <c:v>1.1954545511036446E-3</c:v>
                </c:pt>
                <c:pt idx="49">
                  <c:v>1.1471805720873435E-3</c:v>
                </c:pt>
                <c:pt idx="50">
                  <c:v>1.1087398635923154E-3</c:v>
                </c:pt>
                <c:pt idx="51">
                  <c:v>9.9911520025917216E-4</c:v>
                </c:pt>
                <c:pt idx="52">
                  <c:v>9.8213436050210491E-4</c:v>
                </c:pt>
                <c:pt idx="53">
                  <c:v>9.0693472450870593E-4</c:v>
                </c:pt>
                <c:pt idx="54">
                  <c:v>7.9407520691158388E-4</c:v>
                </c:pt>
                <c:pt idx="55">
                  <c:v>7.2560269490481479E-4</c:v>
                </c:pt>
                <c:pt idx="56">
                  <c:v>6.2551956457311618E-4</c:v>
                </c:pt>
                <c:pt idx="57">
                  <c:v>5.9596826991756312E-4</c:v>
                </c:pt>
                <c:pt idx="58">
                  <c:v>5.6869081181361346E-4</c:v>
                </c:pt>
                <c:pt idx="59">
                  <c:v>5.6821030295742562E-4</c:v>
                </c:pt>
                <c:pt idx="60">
                  <c:v>5.0175421204358764E-4</c:v>
                </c:pt>
                <c:pt idx="61">
                  <c:v>4.909427627793609E-4</c:v>
                </c:pt>
                <c:pt idx="62">
                  <c:v>4.0504322422049314E-4</c:v>
                </c:pt>
                <c:pt idx="63">
                  <c:v>3.9331365982033607E-4</c:v>
                </c:pt>
                <c:pt idx="64">
                  <c:v>3.368281276723961E-4</c:v>
                </c:pt>
                <c:pt idx="65">
                  <c:v>3.2894263412174186E-4</c:v>
                </c:pt>
                <c:pt idx="66">
                  <c:v>2.9461199245017756E-4</c:v>
                </c:pt>
                <c:pt idx="67">
                  <c:v>2.924095457857794E-4</c:v>
                </c:pt>
                <c:pt idx="68">
                  <c:v>2.7030339263624562E-4</c:v>
                </c:pt>
                <c:pt idx="69">
                  <c:v>2.6125094900627806E-4</c:v>
                </c:pt>
                <c:pt idx="70">
                  <c:v>1.9230650865861016E-4</c:v>
                </c:pt>
                <c:pt idx="71">
                  <c:v>1.8710671639343446E-4</c:v>
                </c:pt>
                <c:pt idx="72">
                  <c:v>1.8379463749185388E-4</c:v>
                </c:pt>
                <c:pt idx="73">
                  <c:v>1.6292682430883853E-4</c:v>
                </c:pt>
                <c:pt idx="74">
                  <c:v>1.4092638310766613E-4</c:v>
                </c:pt>
                <c:pt idx="75">
                  <c:v>1.3547775589910742E-4</c:v>
                </c:pt>
                <c:pt idx="76">
                  <c:v>1.1166682597194148E-4</c:v>
                </c:pt>
                <c:pt idx="77">
                  <c:v>9.5140753525194946E-5</c:v>
                </c:pt>
                <c:pt idx="78">
                  <c:v>7.7507794606158556E-5</c:v>
                </c:pt>
                <c:pt idx="79">
                  <c:v>6.6756408948955329E-5</c:v>
                </c:pt>
                <c:pt idx="80">
                  <c:v>4.6583617504354566E-5</c:v>
                </c:pt>
                <c:pt idx="81">
                  <c:v>4.6412007198573195E-5</c:v>
                </c:pt>
                <c:pt idx="82">
                  <c:v>2.9250976620435573E-5</c:v>
                </c:pt>
              </c:numCache>
            </c:numRef>
          </c:val>
          <c:extLst>
            <c:ext xmlns:c15="http://schemas.microsoft.com/office/drawing/2012/chart" uri="{02D57815-91ED-43cb-92C2-25804820EDAC}">
              <c15:datalabelsRange>
                <c15:f>'CURVA ABC'!$N$4:$N$86</c15:f>
                <c15:dlblRangeCache>
                  <c:ptCount val="83"/>
                  <c:pt idx="0">
                    <c:v>A</c:v>
                  </c:pt>
                  <c:pt idx="1">
                    <c:v>A</c:v>
                  </c:pt>
                  <c:pt idx="2">
                    <c:v>A</c:v>
                  </c:pt>
                  <c:pt idx="3">
                    <c:v>A</c:v>
                  </c:pt>
                  <c:pt idx="4">
                    <c:v>A</c:v>
                  </c:pt>
                  <c:pt idx="5">
                    <c:v>A</c:v>
                  </c:pt>
                  <c:pt idx="6">
                    <c:v>A</c:v>
                  </c:pt>
                  <c:pt idx="7">
                    <c:v>A</c:v>
                  </c:pt>
                  <c:pt idx="8">
                    <c:v>A</c:v>
                  </c:pt>
                  <c:pt idx="9">
                    <c:v>A</c:v>
                  </c:pt>
                  <c:pt idx="10">
                    <c:v>A</c:v>
                  </c:pt>
                  <c:pt idx="11">
                    <c:v>A</c:v>
                  </c:pt>
                  <c:pt idx="12">
                    <c:v>A</c:v>
                  </c:pt>
                  <c:pt idx="13">
                    <c:v>A</c:v>
                  </c:pt>
                  <c:pt idx="14">
                    <c:v>A</c:v>
                  </c:pt>
                  <c:pt idx="15">
                    <c:v>A</c:v>
                  </c:pt>
                  <c:pt idx="16">
                    <c:v>A</c:v>
                  </c:pt>
                  <c:pt idx="17">
                    <c:v>B</c:v>
                  </c:pt>
                  <c:pt idx="18">
                    <c:v>B</c:v>
                  </c:pt>
                  <c:pt idx="19">
                    <c:v>B</c:v>
                  </c:pt>
                  <c:pt idx="20">
                    <c:v>B</c:v>
                  </c:pt>
                  <c:pt idx="21">
                    <c:v>B</c:v>
                  </c:pt>
                  <c:pt idx="22">
                    <c:v>B</c:v>
                  </c:pt>
                  <c:pt idx="23">
                    <c:v>B</c:v>
                  </c:pt>
                  <c:pt idx="24">
                    <c:v>B</c:v>
                  </c:pt>
                  <c:pt idx="25">
                    <c:v>B</c:v>
                  </c:pt>
                  <c:pt idx="26">
                    <c:v>B</c:v>
                  </c:pt>
                  <c:pt idx="27">
                    <c:v>B</c:v>
                  </c:pt>
                  <c:pt idx="28">
                    <c:v>B</c:v>
                  </c:pt>
                  <c:pt idx="29">
                    <c:v>B</c:v>
                  </c:pt>
                  <c:pt idx="30">
                    <c:v>B</c:v>
                  </c:pt>
                  <c:pt idx="31">
                    <c:v>B</c:v>
                  </c:pt>
                  <c:pt idx="32">
                    <c:v>B</c:v>
                  </c:pt>
                  <c:pt idx="33">
                    <c:v>C</c:v>
                  </c:pt>
                  <c:pt idx="34">
                    <c:v>C</c:v>
                  </c:pt>
                  <c:pt idx="35">
                    <c:v>C</c:v>
                  </c:pt>
                  <c:pt idx="36">
                    <c:v>C</c:v>
                  </c:pt>
                  <c:pt idx="37">
                    <c:v>C</c:v>
                  </c:pt>
                  <c:pt idx="38">
                    <c:v>C</c:v>
                  </c:pt>
                  <c:pt idx="39">
                    <c:v>C</c:v>
                  </c:pt>
                  <c:pt idx="40">
                    <c:v>C</c:v>
                  </c:pt>
                  <c:pt idx="41">
                    <c:v>C</c:v>
                  </c:pt>
                  <c:pt idx="42">
                    <c:v>C</c:v>
                  </c:pt>
                  <c:pt idx="43">
                    <c:v>C</c:v>
                  </c:pt>
                  <c:pt idx="44">
                    <c:v>C</c:v>
                  </c:pt>
                  <c:pt idx="45">
                    <c:v>C</c:v>
                  </c:pt>
                  <c:pt idx="46">
                    <c:v>C</c:v>
                  </c:pt>
                  <c:pt idx="47">
                    <c:v>C</c:v>
                  </c:pt>
                  <c:pt idx="48">
                    <c:v>C</c:v>
                  </c:pt>
                  <c:pt idx="49">
                    <c:v>C</c:v>
                  </c:pt>
                  <c:pt idx="50">
                    <c:v>C</c:v>
                  </c:pt>
                  <c:pt idx="51">
                    <c:v>C</c:v>
                  </c:pt>
                  <c:pt idx="52">
                    <c:v>C</c:v>
                  </c:pt>
                  <c:pt idx="53">
                    <c:v>C</c:v>
                  </c:pt>
                  <c:pt idx="54">
                    <c:v>C</c:v>
                  </c:pt>
                  <c:pt idx="55">
                    <c:v>C</c:v>
                  </c:pt>
                  <c:pt idx="56">
                    <c:v>C</c:v>
                  </c:pt>
                  <c:pt idx="57">
                    <c:v>C</c:v>
                  </c:pt>
                  <c:pt idx="58">
                    <c:v>C</c:v>
                  </c:pt>
                  <c:pt idx="59">
                    <c:v>C</c:v>
                  </c:pt>
                  <c:pt idx="60">
                    <c:v>C</c:v>
                  </c:pt>
                  <c:pt idx="61">
                    <c:v>C</c:v>
                  </c:pt>
                  <c:pt idx="62">
                    <c:v>C</c:v>
                  </c:pt>
                  <c:pt idx="63">
                    <c:v>C</c:v>
                  </c:pt>
                  <c:pt idx="64">
                    <c:v>C</c:v>
                  </c:pt>
                  <c:pt idx="65">
                    <c:v>C</c:v>
                  </c:pt>
                  <c:pt idx="66">
                    <c:v>C</c:v>
                  </c:pt>
                  <c:pt idx="67">
                    <c:v>C</c:v>
                  </c:pt>
                  <c:pt idx="68">
                    <c:v>C</c:v>
                  </c:pt>
                  <c:pt idx="69">
                    <c:v>C</c:v>
                  </c:pt>
                  <c:pt idx="70">
                    <c:v>C</c:v>
                  </c:pt>
                  <c:pt idx="71">
                    <c:v>C</c:v>
                  </c:pt>
                  <c:pt idx="72">
                    <c:v>C</c:v>
                  </c:pt>
                  <c:pt idx="73">
                    <c:v>C</c:v>
                  </c:pt>
                  <c:pt idx="74">
                    <c:v>C</c:v>
                  </c:pt>
                  <c:pt idx="75">
                    <c:v>C</c:v>
                  </c:pt>
                  <c:pt idx="76">
                    <c:v>C</c:v>
                  </c:pt>
                  <c:pt idx="77">
                    <c:v>C</c:v>
                  </c:pt>
                  <c:pt idx="78">
                    <c:v>C</c:v>
                  </c:pt>
                  <c:pt idx="79">
                    <c:v>C</c:v>
                  </c:pt>
                  <c:pt idx="80">
                    <c:v>C</c:v>
                  </c:pt>
                  <c:pt idx="81">
                    <c:v>C</c:v>
                  </c:pt>
                  <c:pt idx="82">
                    <c:v>C</c:v>
                  </c:pt>
                </c15:dlblRangeCache>
              </c15:datalabelsRange>
            </c:ext>
            <c:ext xmlns:c16="http://schemas.microsoft.com/office/drawing/2014/chart" uri="{C3380CC4-5D6E-409C-BE32-E72D297353CC}">
              <c16:uniqueId val="{00000000-090A-4749-A20A-6C3E8DE536F7}"/>
            </c:ext>
          </c:extLst>
        </c:ser>
        <c:dLbls>
          <c:showLegendKey val="0"/>
          <c:showVal val="0"/>
          <c:showCatName val="0"/>
          <c:showSerName val="0"/>
          <c:showPercent val="0"/>
          <c:showBubbleSize val="0"/>
        </c:dLbls>
        <c:gapWidth val="219"/>
        <c:axId val="316586784"/>
        <c:axId val="316583648"/>
      </c:barChart>
      <c:lineChart>
        <c:grouping val="standard"/>
        <c:varyColors val="0"/>
        <c:ser>
          <c:idx val="1"/>
          <c:order val="1"/>
          <c:spPr>
            <a:ln w="28575" cap="rnd">
              <a:solidFill>
                <a:schemeClr val="accent2"/>
              </a:solidFill>
              <a:round/>
            </a:ln>
            <a:effectLst/>
          </c:spPr>
          <c:marker>
            <c:symbol val="none"/>
          </c:marker>
          <c:val>
            <c:numRef>
              <c:f>'CURVA ABC'!$M$4:$M$86</c:f>
              <c:numCache>
                <c:formatCode>0.00%</c:formatCode>
                <c:ptCount val="83"/>
                <c:pt idx="0">
                  <c:v>0.19713644577934414</c:v>
                </c:pt>
                <c:pt idx="1">
                  <c:v>0.3211608825320858</c:v>
                </c:pt>
                <c:pt idx="2">
                  <c:v>0.41042606309562185</c:v>
                </c:pt>
                <c:pt idx="3">
                  <c:v>0.4941889475770061</c:v>
                </c:pt>
                <c:pt idx="4">
                  <c:v>0.54237306565030108</c:v>
                </c:pt>
                <c:pt idx="5">
                  <c:v>0.58210839302656325</c:v>
                </c:pt>
                <c:pt idx="6">
                  <c:v>0.62122153488586174</c:v>
                </c:pt>
                <c:pt idx="7">
                  <c:v>0.65524571524237174</c:v>
                </c:pt>
                <c:pt idx="8">
                  <c:v>0.69159189259900311</c:v>
                </c:pt>
                <c:pt idx="9">
                  <c:v>0.71759692997229485</c:v>
                </c:pt>
                <c:pt idx="10">
                  <c:v>0.74112158308309872</c:v>
                </c:pt>
                <c:pt idx="11">
                  <c:v>0.76369202487007615</c:v>
                </c:pt>
                <c:pt idx="12">
                  <c:v>0.78322215225159664</c:v>
                </c:pt>
                <c:pt idx="13">
                  <c:v>0.80048221920015927</c:v>
                </c:pt>
                <c:pt idx="14">
                  <c:v>0.8163921066689791</c:v>
                </c:pt>
                <c:pt idx="15">
                  <c:v>0.8297285008407248</c:v>
                </c:pt>
                <c:pt idx="16">
                  <c:v>0.84197952780032181</c:v>
                </c:pt>
                <c:pt idx="17">
                  <c:v>0.85386463531202839</c:v>
                </c:pt>
                <c:pt idx="18">
                  <c:v>0.86548632637814371</c:v>
                </c:pt>
                <c:pt idx="19">
                  <c:v>0.87652685025486554</c:v>
                </c:pt>
                <c:pt idx="20">
                  <c:v>0.88479704424212791</c:v>
                </c:pt>
                <c:pt idx="21">
                  <c:v>0.89241175850416099</c:v>
                </c:pt>
                <c:pt idx="22">
                  <c:v>0.89908438711080985</c:v>
                </c:pt>
                <c:pt idx="23">
                  <c:v>0.90536392483880013</c:v>
                </c:pt>
                <c:pt idx="24">
                  <c:v>0.91089759694437922</c:v>
                </c:pt>
                <c:pt idx="25">
                  <c:v>0.91640752294925842</c:v>
                </c:pt>
                <c:pt idx="26">
                  <c:v>0.92183473579630903</c:v>
                </c:pt>
                <c:pt idx="27">
                  <c:v>0.92688617280819718</c:v>
                </c:pt>
                <c:pt idx="28">
                  <c:v>0.9317655726173959</c:v>
                </c:pt>
                <c:pt idx="29">
                  <c:v>0.93660077710538603</c:v>
                </c:pt>
                <c:pt idx="30">
                  <c:v>0.94085935296632339</c:v>
                </c:pt>
                <c:pt idx="31">
                  <c:v>0.9448459747464738</c:v>
                </c:pt>
                <c:pt idx="32">
                  <c:v>0.94879591124159079</c:v>
                </c:pt>
                <c:pt idx="33">
                  <c:v>0.95260986213298926</c:v>
                </c:pt>
                <c:pt idx="34">
                  <c:v>0.95618071734942756</c:v>
                </c:pt>
                <c:pt idx="35">
                  <c:v>0.95928028140174404</c:v>
                </c:pt>
                <c:pt idx="36">
                  <c:v>0.96224250684496471</c:v>
                </c:pt>
                <c:pt idx="37">
                  <c:v>0.96510926833917687</c:v>
                </c:pt>
                <c:pt idx="38">
                  <c:v>0.96771823092911002</c:v>
                </c:pt>
                <c:pt idx="39">
                  <c:v>0.97012692303326453</c:v>
                </c:pt>
                <c:pt idx="40">
                  <c:v>0.97239545063101696</c:v>
                </c:pt>
                <c:pt idx="41">
                  <c:v>0.97458773894477013</c:v>
                </c:pt>
                <c:pt idx="42">
                  <c:v>0.97656713443144216</c:v>
                </c:pt>
                <c:pt idx="43">
                  <c:v>0.97836037179221758</c:v>
                </c:pt>
                <c:pt idx="44">
                  <c:v>0.98006036310520372</c:v>
                </c:pt>
                <c:pt idx="45">
                  <c:v>0.98168491152343162</c:v>
                </c:pt>
                <c:pt idx="46">
                  <c:v>0.9832744530683597</c:v>
                </c:pt>
                <c:pt idx="47">
                  <c:v>0.98476170569411781</c:v>
                </c:pt>
                <c:pt idx="48">
                  <c:v>0.98595476528361936</c:v>
                </c:pt>
                <c:pt idx="49">
                  <c:v>0.98709964760570779</c:v>
                </c:pt>
                <c:pt idx="50">
                  <c:v>0.98820616623102919</c:v>
                </c:pt>
                <c:pt idx="51">
                  <c:v>0.98920327981396339</c:v>
                </c:pt>
                <c:pt idx="52">
                  <c:v>0.99018344657638391</c:v>
                </c:pt>
                <c:pt idx="53">
                  <c:v>0.99108856435700399</c:v>
                </c:pt>
                <c:pt idx="54">
                  <c:v>0.99188104872164728</c:v>
                </c:pt>
                <c:pt idx="55">
                  <c:v>0.99260519775142431</c:v>
                </c:pt>
                <c:pt idx="56">
                  <c:v>0.99322946415640467</c:v>
                </c:pt>
                <c:pt idx="57">
                  <c:v>0.99382423846949541</c:v>
                </c:pt>
                <c:pt idx="58">
                  <c:v>0.99439178997186684</c:v>
                </c:pt>
                <c:pt idx="59">
                  <c:v>0.99495886192802874</c:v>
                </c:pt>
                <c:pt idx="60">
                  <c:v>0.99545961093073965</c:v>
                </c:pt>
                <c:pt idx="61">
                  <c:v>0.99594957014373486</c:v>
                </c:pt>
                <c:pt idx="62">
                  <c:v>0.99635380190844125</c:v>
                </c:pt>
                <c:pt idx="63">
                  <c:v>0.99674632760763859</c:v>
                </c:pt>
                <c:pt idx="64">
                  <c:v>0.99708248093723395</c:v>
                </c:pt>
                <c:pt idx="65">
                  <c:v>0.99741076457099709</c:v>
                </c:pt>
                <c:pt idx="66">
                  <c:v>0.99770478634075022</c:v>
                </c:pt>
                <c:pt idx="67">
                  <c:v>0.99799661007619833</c:v>
                </c:pt>
                <c:pt idx="68">
                  <c:v>0.99826637194574142</c:v>
                </c:pt>
                <c:pt idx="69">
                  <c:v>0.99852709950722884</c:v>
                </c:pt>
                <c:pt idx="70">
                  <c:v>0.99871902075096575</c:v>
                </c:pt>
                <c:pt idx="71">
                  <c:v>0.99890575261964898</c:v>
                </c:pt>
                <c:pt idx="72">
                  <c:v>0.99908917904481598</c:v>
                </c:pt>
                <c:pt idx="73">
                  <c:v>0.99925177946316657</c:v>
                </c:pt>
                <c:pt idx="74">
                  <c:v>0.99939242351577839</c:v>
                </c:pt>
                <c:pt idx="75">
                  <c:v>0.99952762985690635</c:v>
                </c:pt>
                <c:pt idx="76">
                  <c:v>0.99963907297068422</c:v>
                </c:pt>
                <c:pt idx="77">
                  <c:v>0.99973402312018234</c:v>
                </c:pt>
                <c:pt idx="78">
                  <c:v>0.99981137563645384</c:v>
                </c:pt>
                <c:pt idx="79">
                  <c:v>0.99987799830628576</c:v>
                </c:pt>
                <c:pt idx="80">
                  <c:v>0.99992448859864025</c:v>
                </c:pt>
                <c:pt idx="81">
                  <c:v>0.99997080762449131</c:v>
                </c:pt>
                <c:pt idx="82">
                  <c:v>1</c:v>
                </c:pt>
              </c:numCache>
            </c:numRef>
          </c:val>
          <c:smooth val="0"/>
          <c:extLst>
            <c:ext xmlns:c16="http://schemas.microsoft.com/office/drawing/2014/chart" uri="{C3380CC4-5D6E-409C-BE32-E72D297353CC}">
              <c16:uniqueId val="{00000001-090A-4749-A20A-6C3E8DE536F7}"/>
            </c:ext>
          </c:extLst>
        </c:ser>
        <c:dLbls>
          <c:showLegendKey val="0"/>
          <c:showVal val="0"/>
          <c:showCatName val="0"/>
          <c:showSerName val="0"/>
          <c:showPercent val="0"/>
          <c:showBubbleSize val="0"/>
        </c:dLbls>
        <c:marker val="1"/>
        <c:smooth val="0"/>
        <c:axId val="316586784"/>
        <c:axId val="316583648"/>
      </c:lineChart>
      <c:catAx>
        <c:axId val="316586784"/>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316583648"/>
        <c:crosses val="autoZero"/>
        <c:auto val="1"/>
        <c:lblAlgn val="ctr"/>
        <c:lblOffset val="100"/>
        <c:noMultiLvlLbl val="0"/>
      </c:catAx>
      <c:valAx>
        <c:axId val="316583648"/>
        <c:scaling>
          <c:orientation val="minMax"/>
          <c:max val="1"/>
        </c:scaling>
        <c:delete val="0"/>
        <c:axPos val="l"/>
        <c:majorGridlines>
          <c:spPr>
            <a:ln w="9525" cap="flat" cmpd="sng" algn="ctr">
              <a:solidFill>
                <a:schemeClr val="tx1">
                  <a:lumMod val="15000"/>
                  <a:lumOff val="85000"/>
                </a:schemeClr>
              </a:solidFill>
              <a:prstDash val="dash"/>
              <a:round/>
            </a:ln>
            <a:effectLst/>
          </c:spPr>
        </c:majorGridlines>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pt-BR"/>
          </a:p>
        </c:txPr>
        <c:crossAx val="3165867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Arial" panose="020B0604020202020204" pitchFamily="34" charset="0"/>
          <a:cs typeface="Arial" panose="020B0604020202020204" pitchFamily="34" charset="0"/>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Style="combo" dx="16" fmlaLink="$W$8" fmlaRange="$U$9:$U$10" noThreeD="1" sel="1" val="0"/>
</file>

<file path=xl/ctrlProps/ctrlProp2.xml><?xml version="1.0" encoding="utf-8"?>
<formControlPr xmlns="http://schemas.microsoft.com/office/spreadsheetml/2009/9/main" objectType="Drop" dropStyle="combo" dx="16" fmlaLink="$W$13" fmlaRange="$U$14:$U$17"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18" Type="http://schemas.openxmlformats.org/officeDocument/2006/relationships/image" Target="../media/image20.png"/><Relationship Id="rId3" Type="http://schemas.openxmlformats.org/officeDocument/2006/relationships/image" Target="../media/image5.png"/><Relationship Id="rId21" Type="http://schemas.openxmlformats.org/officeDocument/2006/relationships/image" Target="../media/image23.PN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png"/><Relationship Id="rId2" Type="http://schemas.openxmlformats.org/officeDocument/2006/relationships/image" Target="../media/image4.png"/><Relationship Id="rId16" Type="http://schemas.openxmlformats.org/officeDocument/2006/relationships/image" Target="../media/image18.png"/><Relationship Id="rId20" Type="http://schemas.openxmlformats.org/officeDocument/2006/relationships/image" Target="../media/image22.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24" Type="http://schemas.openxmlformats.org/officeDocument/2006/relationships/image" Target="../media/image25.PNG"/><Relationship Id="rId5" Type="http://schemas.openxmlformats.org/officeDocument/2006/relationships/image" Target="../media/image7.png"/><Relationship Id="rId15" Type="http://schemas.openxmlformats.org/officeDocument/2006/relationships/image" Target="../media/image17.png"/><Relationship Id="rId23" Type="http://schemas.openxmlformats.org/officeDocument/2006/relationships/image" Target="../media/image1.jpeg"/><Relationship Id="rId10" Type="http://schemas.openxmlformats.org/officeDocument/2006/relationships/image" Target="../media/image12.PNG"/><Relationship Id="rId19" Type="http://schemas.openxmlformats.org/officeDocument/2006/relationships/image" Target="../media/image21.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231775</xdr:colOff>
      <xdr:row>12</xdr:row>
      <xdr:rowOff>53975</xdr:rowOff>
    </xdr:from>
    <xdr:to>
      <xdr:col>2</xdr:col>
      <xdr:colOff>1355725</xdr:colOff>
      <xdr:row>17</xdr:row>
      <xdr:rowOff>179235</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81275" y="2339975"/>
          <a:ext cx="1123950" cy="123651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3562350</xdr:colOff>
      <xdr:row>0</xdr:row>
      <xdr:rowOff>266700</xdr:rowOff>
    </xdr:from>
    <xdr:to>
      <xdr:col>4</xdr:col>
      <xdr:colOff>1035925</xdr:colOff>
      <xdr:row>0</xdr:row>
      <xdr:rowOff>2014146</xdr:rowOff>
    </xdr:to>
    <xdr:pic>
      <xdr:nvPicPr>
        <xdr:cNvPr id="3" name="Image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00775" y="266700"/>
          <a:ext cx="1588375" cy="17474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2571749</xdr:colOff>
      <xdr:row>0</xdr:row>
      <xdr:rowOff>190499</xdr:rowOff>
    </xdr:from>
    <xdr:to>
      <xdr:col>3</xdr:col>
      <xdr:colOff>3896414</xdr:colOff>
      <xdr:row>0</xdr:row>
      <xdr:rowOff>1647825</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19624" y="190499"/>
          <a:ext cx="1324665" cy="14573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6354536</xdr:colOff>
      <xdr:row>0</xdr:row>
      <xdr:rowOff>149679</xdr:rowOff>
    </xdr:from>
    <xdr:to>
      <xdr:col>6</xdr:col>
      <xdr:colOff>7942911</xdr:colOff>
      <xdr:row>0</xdr:row>
      <xdr:rowOff>1897125</xdr:rowOff>
    </xdr:to>
    <xdr:pic>
      <xdr:nvPicPr>
        <xdr:cNvPr id="3" name="Image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49000" y="149679"/>
          <a:ext cx="1588375" cy="17474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695325</xdr:colOff>
          <xdr:row>14</xdr:row>
          <xdr:rowOff>180975</xdr:rowOff>
        </xdr:from>
        <xdr:to>
          <xdr:col>8</xdr:col>
          <xdr:colOff>66675</xdr:colOff>
          <xdr:row>15</xdr:row>
          <xdr:rowOff>200025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300-000001A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428625</xdr:colOff>
          <xdr:row>20</xdr:row>
          <xdr:rowOff>0</xdr:rowOff>
        </xdr:from>
        <xdr:to>
          <xdr:col>8</xdr:col>
          <xdr:colOff>0</xdr:colOff>
          <xdr:row>20</xdr:row>
          <xdr:rowOff>219075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300-000002A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PrintsWithSheet="0"/>
      </xdr:twoCellAnchor>
    </mc:Choice>
    <mc:Fallback/>
  </mc:AlternateContent>
  <xdr:twoCellAnchor>
    <xdr:from>
      <xdr:col>4</xdr:col>
      <xdr:colOff>0</xdr:colOff>
      <xdr:row>24</xdr:row>
      <xdr:rowOff>0</xdr:rowOff>
    </xdr:from>
    <xdr:to>
      <xdr:col>9</xdr:col>
      <xdr:colOff>276225</xdr:colOff>
      <xdr:row>26</xdr:row>
      <xdr:rowOff>9525</xdr:rowOff>
    </xdr:to>
    <xdr:pic>
      <xdr:nvPicPr>
        <xdr:cNvPr id="4" name="Imagem 3">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657475" y="7905750"/>
          <a:ext cx="3848100" cy="390525"/>
        </a:xfrm>
        <a:prstGeom prst="rect">
          <a:avLst/>
        </a:prstGeom>
        <a:solidFill>
          <a:srgbClr val="DBE5F1"/>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304800</xdr:colOff>
      <xdr:row>0</xdr:row>
      <xdr:rowOff>209550</xdr:rowOff>
    </xdr:from>
    <xdr:to>
      <xdr:col>7</xdr:col>
      <xdr:colOff>410265</xdr:colOff>
      <xdr:row>0</xdr:row>
      <xdr:rowOff>1666876</xdr:rowOff>
    </xdr:to>
    <xdr:pic>
      <xdr:nvPicPr>
        <xdr:cNvPr id="6" name="Imagem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352800" y="209550"/>
          <a:ext cx="1324665" cy="14573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830036</xdr:colOff>
      <xdr:row>26</xdr:row>
      <xdr:rowOff>313765</xdr:rowOff>
    </xdr:from>
    <xdr:to>
      <xdr:col>6</xdr:col>
      <xdr:colOff>542920</xdr:colOff>
      <xdr:row>26</xdr:row>
      <xdr:rowOff>3025588</xdr:rowOff>
    </xdr:to>
    <xdr:pic>
      <xdr:nvPicPr>
        <xdr:cNvPr id="3" name="Imagem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0036" y="8369194"/>
          <a:ext cx="11817057" cy="2711823"/>
        </a:xfrm>
        <a:prstGeom prst="rect">
          <a:avLst/>
        </a:prstGeom>
      </xdr:spPr>
    </xdr:pic>
    <xdr:clientData/>
  </xdr:twoCellAnchor>
  <xdr:twoCellAnchor editAs="oneCell">
    <xdr:from>
      <xdr:col>0</xdr:col>
      <xdr:colOff>728382</xdr:colOff>
      <xdr:row>44</xdr:row>
      <xdr:rowOff>347383</xdr:rowOff>
    </xdr:from>
    <xdr:to>
      <xdr:col>4</xdr:col>
      <xdr:colOff>912071</xdr:colOff>
      <xdr:row>44</xdr:row>
      <xdr:rowOff>2185466</xdr:rowOff>
    </xdr:to>
    <xdr:pic>
      <xdr:nvPicPr>
        <xdr:cNvPr id="4" name="Imagem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28382" y="14971059"/>
          <a:ext cx="10058400" cy="1838083"/>
        </a:xfrm>
        <a:prstGeom prst="rect">
          <a:avLst/>
        </a:prstGeom>
      </xdr:spPr>
    </xdr:pic>
    <xdr:clientData/>
  </xdr:twoCellAnchor>
  <xdr:twoCellAnchor editAs="oneCell">
    <xdr:from>
      <xdr:col>0</xdr:col>
      <xdr:colOff>979714</xdr:colOff>
      <xdr:row>63</xdr:row>
      <xdr:rowOff>412298</xdr:rowOff>
    </xdr:from>
    <xdr:to>
      <xdr:col>4</xdr:col>
      <xdr:colOff>1128403</xdr:colOff>
      <xdr:row>63</xdr:row>
      <xdr:rowOff>2009408</xdr:rowOff>
    </xdr:to>
    <xdr:pic>
      <xdr:nvPicPr>
        <xdr:cNvPr id="5" name="Imagem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979714" y="25054834"/>
          <a:ext cx="10058400" cy="1597110"/>
        </a:xfrm>
        <a:prstGeom prst="rect">
          <a:avLst/>
        </a:prstGeom>
      </xdr:spPr>
    </xdr:pic>
    <xdr:clientData/>
  </xdr:twoCellAnchor>
  <xdr:twoCellAnchor editAs="oneCell">
    <xdr:from>
      <xdr:col>0</xdr:col>
      <xdr:colOff>830035</xdr:colOff>
      <xdr:row>78</xdr:row>
      <xdr:rowOff>108858</xdr:rowOff>
    </xdr:from>
    <xdr:to>
      <xdr:col>4</xdr:col>
      <xdr:colOff>984909</xdr:colOff>
      <xdr:row>78</xdr:row>
      <xdr:rowOff>1079257</xdr:rowOff>
    </xdr:to>
    <xdr:pic>
      <xdr:nvPicPr>
        <xdr:cNvPr id="6" name="Imagem 5"/>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30035" y="28697465"/>
          <a:ext cx="10058400" cy="970399"/>
        </a:xfrm>
        <a:prstGeom prst="rect">
          <a:avLst/>
        </a:prstGeom>
      </xdr:spPr>
    </xdr:pic>
    <xdr:clientData/>
  </xdr:twoCellAnchor>
  <xdr:twoCellAnchor editAs="oneCell">
    <xdr:from>
      <xdr:col>0</xdr:col>
      <xdr:colOff>816429</xdr:colOff>
      <xdr:row>95</xdr:row>
      <xdr:rowOff>122463</xdr:rowOff>
    </xdr:from>
    <xdr:to>
      <xdr:col>4</xdr:col>
      <xdr:colOff>971303</xdr:colOff>
      <xdr:row>95</xdr:row>
      <xdr:rowOff>1153875</xdr:rowOff>
    </xdr:to>
    <xdr:pic>
      <xdr:nvPicPr>
        <xdr:cNvPr id="7" name="Imagem 6"/>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16429" y="34194749"/>
          <a:ext cx="10058400" cy="1031412"/>
        </a:xfrm>
        <a:prstGeom prst="rect">
          <a:avLst/>
        </a:prstGeom>
      </xdr:spPr>
    </xdr:pic>
    <xdr:clientData/>
  </xdr:twoCellAnchor>
  <xdr:twoCellAnchor editAs="oneCell">
    <xdr:from>
      <xdr:col>0</xdr:col>
      <xdr:colOff>693964</xdr:colOff>
      <xdr:row>111</xdr:row>
      <xdr:rowOff>122465</xdr:rowOff>
    </xdr:from>
    <xdr:to>
      <xdr:col>4</xdr:col>
      <xdr:colOff>848838</xdr:colOff>
      <xdr:row>111</xdr:row>
      <xdr:rowOff>2072823</xdr:rowOff>
    </xdr:to>
    <xdr:pic>
      <xdr:nvPicPr>
        <xdr:cNvPr id="8" name="Imagem 7"/>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93964" y="37555715"/>
          <a:ext cx="10058400" cy="1950358"/>
        </a:xfrm>
        <a:prstGeom prst="rect">
          <a:avLst/>
        </a:prstGeom>
      </xdr:spPr>
    </xdr:pic>
    <xdr:clientData/>
  </xdr:twoCellAnchor>
  <xdr:twoCellAnchor editAs="oneCell">
    <xdr:from>
      <xdr:col>0</xdr:col>
      <xdr:colOff>721179</xdr:colOff>
      <xdr:row>125</xdr:row>
      <xdr:rowOff>136072</xdr:rowOff>
    </xdr:from>
    <xdr:to>
      <xdr:col>4</xdr:col>
      <xdr:colOff>876053</xdr:colOff>
      <xdr:row>125</xdr:row>
      <xdr:rowOff>925465</xdr:rowOff>
    </xdr:to>
    <xdr:pic>
      <xdr:nvPicPr>
        <xdr:cNvPr id="9" name="Imagem 8"/>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721179" y="44250429"/>
          <a:ext cx="10058400" cy="789393"/>
        </a:xfrm>
        <a:prstGeom prst="rect">
          <a:avLst/>
        </a:prstGeom>
      </xdr:spPr>
    </xdr:pic>
    <xdr:clientData/>
  </xdr:twoCellAnchor>
  <xdr:twoCellAnchor editAs="oneCell">
    <xdr:from>
      <xdr:col>0</xdr:col>
      <xdr:colOff>911679</xdr:colOff>
      <xdr:row>140</xdr:row>
      <xdr:rowOff>95250</xdr:rowOff>
    </xdr:from>
    <xdr:to>
      <xdr:col>4</xdr:col>
      <xdr:colOff>1066553</xdr:colOff>
      <xdr:row>140</xdr:row>
      <xdr:rowOff>1154474</xdr:rowOff>
    </xdr:to>
    <xdr:pic>
      <xdr:nvPicPr>
        <xdr:cNvPr id="10" name="Imagem 9"/>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911679" y="48074036"/>
          <a:ext cx="10058400" cy="1059224"/>
        </a:xfrm>
        <a:prstGeom prst="rect">
          <a:avLst/>
        </a:prstGeom>
      </xdr:spPr>
    </xdr:pic>
    <xdr:clientData/>
  </xdr:twoCellAnchor>
  <xdr:twoCellAnchor editAs="oneCell">
    <xdr:from>
      <xdr:col>0</xdr:col>
      <xdr:colOff>884464</xdr:colOff>
      <xdr:row>154</xdr:row>
      <xdr:rowOff>95251</xdr:rowOff>
    </xdr:from>
    <xdr:to>
      <xdr:col>4</xdr:col>
      <xdr:colOff>1039338</xdr:colOff>
      <xdr:row>154</xdr:row>
      <xdr:rowOff>818570</xdr:rowOff>
    </xdr:to>
    <xdr:pic>
      <xdr:nvPicPr>
        <xdr:cNvPr id="11" name="Imagem 10"/>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884464" y="52060930"/>
          <a:ext cx="10058400" cy="723319"/>
        </a:xfrm>
        <a:prstGeom prst="rect">
          <a:avLst/>
        </a:prstGeom>
      </xdr:spPr>
    </xdr:pic>
    <xdr:clientData/>
  </xdr:twoCellAnchor>
  <xdr:twoCellAnchor editAs="oneCell">
    <xdr:from>
      <xdr:col>0</xdr:col>
      <xdr:colOff>857250</xdr:colOff>
      <xdr:row>169</xdr:row>
      <xdr:rowOff>95250</xdr:rowOff>
    </xdr:from>
    <xdr:to>
      <xdr:col>4</xdr:col>
      <xdr:colOff>1012124</xdr:colOff>
      <xdr:row>169</xdr:row>
      <xdr:rowOff>1245032</xdr:rowOff>
    </xdr:to>
    <xdr:pic>
      <xdr:nvPicPr>
        <xdr:cNvPr id="13" name="Imagem 12"/>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857250" y="55748464"/>
          <a:ext cx="10058400" cy="1149782"/>
        </a:xfrm>
        <a:prstGeom prst="rect">
          <a:avLst/>
        </a:prstGeom>
      </xdr:spPr>
    </xdr:pic>
    <xdr:clientData/>
  </xdr:twoCellAnchor>
  <xdr:twoCellAnchor editAs="oneCell">
    <xdr:from>
      <xdr:col>0</xdr:col>
      <xdr:colOff>762000</xdr:colOff>
      <xdr:row>184</xdr:row>
      <xdr:rowOff>54430</xdr:rowOff>
    </xdr:from>
    <xdr:to>
      <xdr:col>4</xdr:col>
      <xdr:colOff>916874</xdr:colOff>
      <xdr:row>184</xdr:row>
      <xdr:rowOff>1096707</xdr:rowOff>
    </xdr:to>
    <xdr:pic>
      <xdr:nvPicPr>
        <xdr:cNvPr id="14" name="Imagem 13"/>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762000" y="60660644"/>
          <a:ext cx="10058400" cy="1042277"/>
        </a:xfrm>
        <a:prstGeom prst="rect">
          <a:avLst/>
        </a:prstGeom>
      </xdr:spPr>
    </xdr:pic>
    <xdr:clientData/>
  </xdr:twoCellAnchor>
  <xdr:twoCellAnchor editAs="oneCell">
    <xdr:from>
      <xdr:col>0</xdr:col>
      <xdr:colOff>734786</xdr:colOff>
      <xdr:row>199</xdr:row>
      <xdr:rowOff>149679</xdr:rowOff>
    </xdr:from>
    <xdr:to>
      <xdr:col>4</xdr:col>
      <xdr:colOff>889660</xdr:colOff>
      <xdr:row>199</xdr:row>
      <xdr:rowOff>1155518</xdr:rowOff>
    </xdr:to>
    <xdr:pic>
      <xdr:nvPicPr>
        <xdr:cNvPr id="15" name="Imagem 14"/>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734786" y="64824429"/>
          <a:ext cx="10058400" cy="1005839"/>
        </a:xfrm>
        <a:prstGeom prst="rect">
          <a:avLst/>
        </a:prstGeom>
      </xdr:spPr>
    </xdr:pic>
    <xdr:clientData/>
  </xdr:twoCellAnchor>
  <xdr:twoCellAnchor editAs="oneCell">
    <xdr:from>
      <xdr:col>0</xdr:col>
      <xdr:colOff>884464</xdr:colOff>
      <xdr:row>214</xdr:row>
      <xdr:rowOff>244928</xdr:rowOff>
    </xdr:from>
    <xdr:to>
      <xdr:col>4</xdr:col>
      <xdr:colOff>1039338</xdr:colOff>
      <xdr:row>214</xdr:row>
      <xdr:rowOff>1088571</xdr:rowOff>
    </xdr:to>
    <xdr:pic>
      <xdr:nvPicPr>
        <xdr:cNvPr id="16" name="Imagem 15"/>
        <xdr:cNvPicPr>
          <a:picLocks noChangeAspect="1"/>
        </xdr:cNvPicPr>
      </xdr:nvPicPr>
      <xdr:blipFill rotWithShape="1">
        <a:blip xmlns:r="http://schemas.openxmlformats.org/officeDocument/2006/relationships" r:embed="rId13">
          <a:extLst>
            <a:ext uri="{28A0092B-C50C-407E-A947-70E740481C1C}">
              <a14:useLocalDpi xmlns:a14="http://schemas.microsoft.com/office/drawing/2010/main" val="0"/>
            </a:ext>
          </a:extLst>
        </a:blip>
        <a:srcRect b="38972"/>
        <a:stretch/>
      </xdr:blipFill>
      <xdr:spPr>
        <a:xfrm>
          <a:off x="884464" y="69083464"/>
          <a:ext cx="10058400" cy="843643"/>
        </a:xfrm>
        <a:prstGeom prst="rect">
          <a:avLst/>
        </a:prstGeom>
      </xdr:spPr>
    </xdr:pic>
    <xdr:clientData/>
  </xdr:twoCellAnchor>
  <xdr:twoCellAnchor editAs="oneCell">
    <xdr:from>
      <xdr:col>0</xdr:col>
      <xdr:colOff>775607</xdr:colOff>
      <xdr:row>229</xdr:row>
      <xdr:rowOff>40821</xdr:rowOff>
    </xdr:from>
    <xdr:to>
      <xdr:col>4</xdr:col>
      <xdr:colOff>930481</xdr:colOff>
      <xdr:row>229</xdr:row>
      <xdr:rowOff>952500</xdr:rowOff>
    </xdr:to>
    <xdr:pic>
      <xdr:nvPicPr>
        <xdr:cNvPr id="20" name="Imagem 19"/>
        <xdr:cNvPicPr>
          <a:picLocks noChangeAspect="1"/>
        </xdr:cNvPicPr>
      </xdr:nvPicPr>
      <xdr:blipFill rotWithShape="1">
        <a:blip xmlns:r="http://schemas.openxmlformats.org/officeDocument/2006/relationships" r:embed="rId14">
          <a:extLst>
            <a:ext uri="{28A0092B-C50C-407E-A947-70E740481C1C}">
              <a14:useLocalDpi xmlns:a14="http://schemas.microsoft.com/office/drawing/2010/main" val="0"/>
            </a:ext>
          </a:extLst>
        </a:blip>
        <a:srcRect b="36392"/>
        <a:stretch/>
      </xdr:blipFill>
      <xdr:spPr>
        <a:xfrm>
          <a:off x="775607" y="72526071"/>
          <a:ext cx="10058400" cy="911679"/>
        </a:xfrm>
        <a:prstGeom prst="rect">
          <a:avLst/>
        </a:prstGeom>
      </xdr:spPr>
    </xdr:pic>
    <xdr:clientData/>
  </xdr:twoCellAnchor>
  <xdr:twoCellAnchor editAs="oneCell">
    <xdr:from>
      <xdr:col>0</xdr:col>
      <xdr:colOff>762000</xdr:colOff>
      <xdr:row>244</xdr:row>
      <xdr:rowOff>285751</xdr:rowOff>
    </xdr:from>
    <xdr:to>
      <xdr:col>4</xdr:col>
      <xdr:colOff>916874</xdr:colOff>
      <xdr:row>244</xdr:row>
      <xdr:rowOff>1065069</xdr:rowOff>
    </xdr:to>
    <xdr:pic>
      <xdr:nvPicPr>
        <xdr:cNvPr id="21" name="Imagem 20"/>
        <xdr:cNvPicPr>
          <a:picLocks noChangeAspect="1"/>
        </xdr:cNvPicPr>
      </xdr:nvPicPr>
      <xdr:blipFill rotWithShape="1">
        <a:blip xmlns:r="http://schemas.openxmlformats.org/officeDocument/2006/relationships" r:embed="rId15">
          <a:extLst>
            <a:ext uri="{28A0092B-C50C-407E-A947-70E740481C1C}">
              <a14:useLocalDpi xmlns:a14="http://schemas.microsoft.com/office/drawing/2010/main" val="0"/>
            </a:ext>
          </a:extLst>
        </a:blip>
        <a:srcRect b="38055"/>
        <a:stretch/>
      </xdr:blipFill>
      <xdr:spPr>
        <a:xfrm>
          <a:off x="762000" y="77138894"/>
          <a:ext cx="10058400" cy="789214"/>
        </a:xfrm>
        <a:prstGeom prst="rect">
          <a:avLst/>
        </a:prstGeom>
      </xdr:spPr>
    </xdr:pic>
    <xdr:clientData/>
  </xdr:twoCellAnchor>
  <xdr:twoCellAnchor editAs="oneCell">
    <xdr:from>
      <xdr:col>0</xdr:col>
      <xdr:colOff>666750</xdr:colOff>
      <xdr:row>259</xdr:row>
      <xdr:rowOff>190499</xdr:rowOff>
    </xdr:from>
    <xdr:to>
      <xdr:col>4</xdr:col>
      <xdr:colOff>821624</xdr:colOff>
      <xdr:row>259</xdr:row>
      <xdr:rowOff>1047750</xdr:rowOff>
    </xdr:to>
    <xdr:pic>
      <xdr:nvPicPr>
        <xdr:cNvPr id="12" name="Imagem 11"/>
        <xdr:cNvPicPr>
          <a:picLocks noChangeAspect="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b="35623"/>
        <a:stretch/>
      </xdr:blipFill>
      <xdr:spPr>
        <a:xfrm>
          <a:off x="666750" y="80894463"/>
          <a:ext cx="10058400" cy="857251"/>
        </a:xfrm>
        <a:prstGeom prst="rect">
          <a:avLst/>
        </a:prstGeom>
      </xdr:spPr>
    </xdr:pic>
    <xdr:clientData/>
  </xdr:twoCellAnchor>
  <xdr:twoCellAnchor editAs="oneCell">
    <xdr:from>
      <xdr:col>0</xdr:col>
      <xdr:colOff>693964</xdr:colOff>
      <xdr:row>274</xdr:row>
      <xdr:rowOff>149679</xdr:rowOff>
    </xdr:from>
    <xdr:to>
      <xdr:col>4</xdr:col>
      <xdr:colOff>848838</xdr:colOff>
      <xdr:row>274</xdr:row>
      <xdr:rowOff>1156607</xdr:rowOff>
    </xdr:to>
    <xdr:pic>
      <xdr:nvPicPr>
        <xdr:cNvPr id="17" name="Imagem 16"/>
        <xdr:cNvPicPr>
          <a:picLocks noChangeAspect="1"/>
        </xdr:cNvPicPr>
      </xdr:nvPicPr>
      <xdr:blipFill rotWithShape="1">
        <a:blip xmlns:r="http://schemas.openxmlformats.org/officeDocument/2006/relationships" r:embed="rId17">
          <a:extLst>
            <a:ext uri="{28A0092B-C50C-407E-A947-70E740481C1C}">
              <a14:useLocalDpi xmlns:a14="http://schemas.microsoft.com/office/drawing/2010/main" val="0"/>
            </a:ext>
          </a:extLst>
        </a:blip>
        <a:srcRect b="34063"/>
        <a:stretch/>
      </xdr:blipFill>
      <xdr:spPr>
        <a:xfrm>
          <a:off x="693964" y="84663643"/>
          <a:ext cx="10058400" cy="1006928"/>
        </a:xfrm>
        <a:prstGeom prst="rect">
          <a:avLst/>
        </a:prstGeom>
      </xdr:spPr>
    </xdr:pic>
    <xdr:clientData/>
  </xdr:twoCellAnchor>
  <xdr:twoCellAnchor editAs="oneCell">
    <xdr:from>
      <xdr:col>0</xdr:col>
      <xdr:colOff>0</xdr:colOff>
      <xdr:row>289</xdr:row>
      <xdr:rowOff>366155</xdr:rowOff>
    </xdr:from>
    <xdr:to>
      <xdr:col>4</xdr:col>
      <xdr:colOff>157348</xdr:colOff>
      <xdr:row>289</xdr:row>
      <xdr:rowOff>1978570</xdr:rowOff>
    </xdr:to>
    <xdr:pic>
      <xdr:nvPicPr>
        <xdr:cNvPr id="18" name="Imagem 17"/>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0" y="94577064"/>
          <a:ext cx="10046030" cy="1612415"/>
        </a:xfrm>
        <a:prstGeom prst="rect">
          <a:avLst/>
        </a:prstGeom>
      </xdr:spPr>
    </xdr:pic>
    <xdr:clientData/>
  </xdr:twoCellAnchor>
  <xdr:twoCellAnchor editAs="oneCell">
    <xdr:from>
      <xdr:col>0</xdr:col>
      <xdr:colOff>723652</xdr:colOff>
      <xdr:row>304</xdr:row>
      <xdr:rowOff>27214</xdr:rowOff>
    </xdr:from>
    <xdr:to>
      <xdr:col>4</xdr:col>
      <xdr:colOff>878526</xdr:colOff>
      <xdr:row>304</xdr:row>
      <xdr:rowOff>1464623</xdr:rowOff>
    </xdr:to>
    <xdr:pic>
      <xdr:nvPicPr>
        <xdr:cNvPr id="19" name="Imagem 18"/>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723652" y="98463759"/>
          <a:ext cx="10043556" cy="1437409"/>
        </a:xfrm>
        <a:prstGeom prst="rect">
          <a:avLst/>
        </a:prstGeom>
      </xdr:spPr>
    </xdr:pic>
    <xdr:clientData/>
  </xdr:twoCellAnchor>
  <xdr:twoCellAnchor editAs="oneCell">
    <xdr:from>
      <xdr:col>0</xdr:col>
      <xdr:colOff>598714</xdr:colOff>
      <xdr:row>320</xdr:row>
      <xdr:rowOff>136071</xdr:rowOff>
    </xdr:from>
    <xdr:to>
      <xdr:col>4</xdr:col>
      <xdr:colOff>753588</xdr:colOff>
      <xdr:row>320</xdr:row>
      <xdr:rowOff>1556179</xdr:rowOff>
    </xdr:to>
    <xdr:pic>
      <xdr:nvPicPr>
        <xdr:cNvPr id="22" name="Imagem 21"/>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598714" y="97780928"/>
          <a:ext cx="10058400" cy="1420108"/>
        </a:xfrm>
        <a:prstGeom prst="rect">
          <a:avLst/>
        </a:prstGeom>
      </xdr:spPr>
    </xdr:pic>
    <xdr:clientData/>
  </xdr:twoCellAnchor>
  <xdr:twoCellAnchor editAs="oneCell">
    <xdr:from>
      <xdr:col>1</xdr:col>
      <xdr:colOff>261937</xdr:colOff>
      <xdr:row>381</xdr:row>
      <xdr:rowOff>357188</xdr:rowOff>
    </xdr:from>
    <xdr:to>
      <xdr:col>6</xdr:col>
      <xdr:colOff>80962</xdr:colOff>
      <xdr:row>381</xdr:row>
      <xdr:rowOff>1633200</xdr:rowOff>
    </xdr:to>
    <xdr:pic>
      <xdr:nvPicPr>
        <xdr:cNvPr id="23" name="Imagem 22"/>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2114982" y="120354870"/>
          <a:ext cx="10036753" cy="1276012"/>
        </a:xfrm>
        <a:prstGeom prst="rect">
          <a:avLst/>
        </a:prstGeom>
      </xdr:spPr>
    </xdr:pic>
    <xdr:clientData/>
  </xdr:twoCellAnchor>
  <xdr:twoCellAnchor editAs="oneCell">
    <xdr:from>
      <xdr:col>1</xdr:col>
      <xdr:colOff>571501</xdr:colOff>
      <xdr:row>399</xdr:row>
      <xdr:rowOff>129437</xdr:rowOff>
    </xdr:from>
    <xdr:to>
      <xdr:col>6</xdr:col>
      <xdr:colOff>1212272</xdr:colOff>
      <xdr:row>400</xdr:row>
      <xdr:rowOff>2505</xdr:rowOff>
    </xdr:to>
    <xdr:pic>
      <xdr:nvPicPr>
        <xdr:cNvPr id="24" name="Imagem 23"/>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2424546" y="126344346"/>
          <a:ext cx="10858499" cy="2488114"/>
        </a:xfrm>
        <a:prstGeom prst="rect">
          <a:avLst/>
        </a:prstGeom>
      </xdr:spPr>
    </xdr:pic>
    <xdr:clientData/>
  </xdr:twoCellAnchor>
  <xdr:twoCellAnchor editAs="oneCell">
    <xdr:from>
      <xdr:col>2</xdr:col>
      <xdr:colOff>4496058</xdr:colOff>
      <xdr:row>0</xdr:row>
      <xdr:rowOff>133741</xdr:rowOff>
    </xdr:from>
    <xdr:to>
      <xdr:col>3</xdr:col>
      <xdr:colOff>309902</xdr:colOff>
      <xdr:row>0</xdr:row>
      <xdr:rowOff>1881187</xdr:rowOff>
    </xdr:to>
    <xdr:pic>
      <xdr:nvPicPr>
        <xdr:cNvPr id="25" name="Imagem 24"/>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8008402" y="133741"/>
          <a:ext cx="1588375" cy="1747446"/>
        </a:xfrm>
        <a:prstGeom prst="rect">
          <a:avLst/>
        </a:prstGeom>
      </xdr:spPr>
    </xdr:pic>
    <xdr:clientData/>
  </xdr:twoCellAnchor>
  <xdr:twoCellAnchor editAs="oneCell">
    <xdr:from>
      <xdr:col>1</xdr:col>
      <xdr:colOff>762000</xdr:colOff>
      <xdr:row>350</xdr:row>
      <xdr:rowOff>121227</xdr:rowOff>
    </xdr:from>
    <xdr:to>
      <xdr:col>6</xdr:col>
      <xdr:colOff>202723</xdr:colOff>
      <xdr:row>351</xdr:row>
      <xdr:rowOff>4866409</xdr:rowOff>
    </xdr:to>
    <xdr:pic>
      <xdr:nvPicPr>
        <xdr:cNvPr id="26" name="Imagem 25"/>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2615045" y="114958091"/>
          <a:ext cx="9658451" cy="99406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585107</xdr:colOff>
      <xdr:row>0</xdr:row>
      <xdr:rowOff>122464</xdr:rowOff>
    </xdr:from>
    <xdr:to>
      <xdr:col>4</xdr:col>
      <xdr:colOff>758339</xdr:colOff>
      <xdr:row>0</xdr:row>
      <xdr:rowOff>1869910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67893" y="122464"/>
          <a:ext cx="1588375" cy="174744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2419350</xdr:colOff>
      <xdr:row>0</xdr:row>
      <xdr:rowOff>57150</xdr:rowOff>
    </xdr:from>
    <xdr:to>
      <xdr:col>1</xdr:col>
      <xdr:colOff>4007725</xdr:colOff>
      <xdr:row>0</xdr:row>
      <xdr:rowOff>1804596</xdr:rowOff>
    </xdr:to>
    <xdr:pic>
      <xdr:nvPicPr>
        <xdr:cNvPr id="3" name="Image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28950" y="57150"/>
          <a:ext cx="1588375" cy="174744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14</xdr:col>
      <xdr:colOff>152400</xdr:colOff>
      <xdr:row>56</xdr:row>
      <xdr:rowOff>104774</xdr:rowOff>
    </xdr:from>
    <xdr:to>
      <xdr:col>29</xdr:col>
      <xdr:colOff>142876</xdr:colOff>
      <xdr:row>78</xdr:row>
      <xdr:rowOff>38099</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2424547</xdr:colOff>
      <xdr:row>0</xdr:row>
      <xdr:rowOff>259773</xdr:rowOff>
    </xdr:from>
    <xdr:to>
      <xdr:col>7</xdr:col>
      <xdr:colOff>4537365</xdr:colOff>
      <xdr:row>0</xdr:row>
      <xdr:rowOff>2584183</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18865" y="259773"/>
          <a:ext cx="2112818" cy="2324410"/>
        </a:xfrm>
        <a:prstGeom prst="rect">
          <a:avLst/>
        </a:prstGeom>
      </xdr:spPr>
    </xdr:pic>
    <xdr:clientData/>
  </xdr:twoCellAnchor>
  <xdr:twoCellAnchor editAs="oneCell">
    <xdr:from>
      <xdr:col>7</xdr:col>
      <xdr:colOff>2424547</xdr:colOff>
      <xdr:row>0</xdr:row>
      <xdr:rowOff>259773</xdr:rowOff>
    </xdr:from>
    <xdr:to>
      <xdr:col>7</xdr:col>
      <xdr:colOff>4537365</xdr:colOff>
      <xdr:row>0</xdr:row>
      <xdr:rowOff>2584183</xdr:rowOff>
    </xdr:to>
    <xdr:pic>
      <xdr:nvPicPr>
        <xdr:cNvPr id="3" name="Imagem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5172" y="259773"/>
          <a:ext cx="2112818" cy="2324410"/>
        </a:xfrm>
        <a:prstGeom prst="rect">
          <a:avLst/>
        </a:prstGeom>
      </xdr:spPr>
    </xdr:pic>
    <xdr:clientData/>
  </xdr:twoCellAnchor>
  <xdr:twoCellAnchor editAs="oneCell">
    <xdr:from>
      <xdr:col>7</xdr:col>
      <xdr:colOff>2424547</xdr:colOff>
      <xdr:row>0</xdr:row>
      <xdr:rowOff>259773</xdr:rowOff>
    </xdr:from>
    <xdr:to>
      <xdr:col>7</xdr:col>
      <xdr:colOff>4537365</xdr:colOff>
      <xdr:row>0</xdr:row>
      <xdr:rowOff>2584183</xdr:rowOff>
    </xdr:to>
    <xdr:pic>
      <xdr:nvPicPr>
        <xdr:cNvPr id="4" name="Imagem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5172" y="259773"/>
          <a:ext cx="2112818" cy="232441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regivaldo.santos/Desktop/ANALISES%20Eng%20SANTOS/6&#170;%20AN&#193;LISE%20053%20Apto%20&#224;%20Aprova&#231;&#227;o%2014AGO%20A%2028AGO20/PLANILHAS/PO_CASA%20DO%20&#205;NDIO_PW_REV04%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regivaldo.santos/Desktop/ANALISES%20Eng%20SANTOS/7&#170;%20AN&#193;LISE%20174%20%20Em%20an&#225;lise%2021AGO20/PLANILHAS/PO_CRAS_PLACIDO_DE_CASTRO%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regivaldo.santos/Desktop/AN&#193;LISE/ANALISES%20Eng%20SANTOS/40&#170;%20AN&#193;LISE%20319-2019%20SORRISO%20Em%20An&#225;lise%2001JUN21/PLANILHAS/PLANILHA%20DE%20OR&#199;AMENTO%20PRA&#199;A%20-%20ATUALIZADO%20SINAPI%20-%2005%20(7)%2007JUL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06_%20OBRAS%20PUBLICAS/02_PROJETOS-OBRAS/PRA&#199;AS/PRA&#199;AS/01%20-%20PRA&#199;A%20JARDIM%20AURORA/DOCUMENTA&#199;&#195;O%20CALHA%20NORTE/DECLARA&#199;&#195;OC&#193;LCULO%20DO%20BD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null"/>
      <sheetName val="ORÇAMENTO"/>
      <sheetName val="PREFEITURAS"/>
      <sheetName val="BDI"/>
      <sheetName val="LEIS_SOCIAIS"/>
      <sheetName val="MEMÓRIA"/>
      <sheetName val="COMPOSIÇÕES"/>
      <sheetName val="TCU"/>
      <sheetName val="RESUMO"/>
      <sheetName val="CRONOGRAMA"/>
      <sheetName val="Mapa_cotações"/>
      <sheetName val="REF.SINAPI"/>
      <sheetName val="COTAÇÕES"/>
    </sheetNames>
    <sheetDataSet>
      <sheetData sheetId="0" refreshError="1">
        <row r="1">
          <cell r="A1" t="str">
            <v>PCI.817.01 - CUSTO DE COMPOSIÇÕES - SINTÉTICO                                               DATA DE EMISSÃO: 15/03/2021 23:37:05            DATA DE RT: 13/03/2021</v>
          </cell>
        </row>
        <row r="2">
          <cell r="A2" t="str">
            <v>ENCARGOS SOCIAIS DESONERADOS: 83,92%(HORA)   48,10%(MÊS)</v>
          </cell>
        </row>
        <row r="3">
          <cell r="A3" t="str">
            <v>ABRANGÊNCIA : NACIONAL                                              LOCALIDADE  : CUIABA                                                                                                              DATA DE PREÇO   : 02/2021 REFERÊNCIA COLETA : MEDIANO</v>
          </cell>
        </row>
        <row r="5">
          <cell r="A5" t="str">
            <v>DESCRICAO DA CLASSE</v>
          </cell>
          <cell r="B5" t="str">
            <v>SIGLA DA CLASSE</v>
          </cell>
          <cell r="C5" t="str">
            <v>DESCRICAO DO TIPO 1</v>
          </cell>
          <cell r="D5" t="str">
            <v>SIGLA DO TIPO 1</v>
          </cell>
          <cell r="E5" t="str">
            <v>CODIGO DO AGRUPADOR</v>
          </cell>
          <cell r="F5" t="str">
            <v>DESCRICAO DO AGRUPADOR</v>
          </cell>
          <cell r="G5" t="str">
            <v>CODIGO  DA COMPOSICAO</v>
          </cell>
          <cell r="H5" t="str">
            <v>DESCRICAO DA COMPOSICAO</v>
          </cell>
        </row>
        <row r="7">
          <cell r="A7" t="str">
            <v>ASSENTAMENTO DE TUBOS E PECAS</v>
          </cell>
          <cell r="B7" t="str">
            <v>ASTU</v>
          </cell>
          <cell r="C7" t="str">
            <v>FORNEC E/OU ASSENT DE TUBO DE FERRO FUNDIDO JUNTA ELASTICA</v>
          </cell>
          <cell r="D7" t="str">
            <v>0045</v>
          </cell>
          <cell r="E7">
            <v>0</v>
          </cell>
          <cell r="F7">
            <v>0</v>
          </cell>
          <cell r="G7" t="str">
            <v>97141</v>
          </cell>
          <cell r="H7" t="str">
            <v>ASSENTAMENTO DE TUBO DE FERRO FUNDIDO PARA REDE DE ÁGUA, DN 80 MM, JUNTA ELÁSTICA, INSTALADO EM LOCAL COM NÍVEL ALTO DE INTERFERÊNCIAS (NÃO INCLUI FORNECIMENTO). AF_11/2017</v>
          </cell>
        </row>
        <row r="8">
          <cell r="A8" t="str">
            <v>ASSENTAMENTO DE TUBOS E PECAS</v>
          </cell>
          <cell r="B8" t="str">
            <v>ASTU</v>
          </cell>
          <cell r="C8" t="str">
            <v>FORNEC E/OU ASSENT DE TUBO DE FERRO FUNDIDO JUNTA ELASTICA</v>
          </cell>
          <cell r="D8" t="str">
            <v>0045</v>
          </cell>
          <cell r="E8">
            <v>0</v>
          </cell>
          <cell r="F8">
            <v>0</v>
          </cell>
          <cell r="G8" t="str">
            <v>97142</v>
          </cell>
          <cell r="H8" t="str">
            <v>ASSENTAMENTO DE TUBO DE FERRO FUNDIDO PARA REDE DE ÁGUA, DN 100 MM, JUNTA ELÁSTICA, INSTALADO EM LOCAL COM NÍVEL ALTO DE INTERFERÊNCIAS (NÃO INCLUI FORNECIMENTO). AF_11/2017</v>
          </cell>
        </row>
        <row r="9">
          <cell r="A9" t="str">
            <v>ASSENTAMENTO DE TUBOS E PECAS</v>
          </cell>
          <cell r="B9" t="str">
            <v>ASTU</v>
          </cell>
          <cell r="C9" t="str">
            <v>FORNEC E/OU ASSENT DE TUBO DE FERRO FUNDIDO JUNTA ELASTICA</v>
          </cell>
          <cell r="D9" t="str">
            <v>0045</v>
          </cell>
          <cell r="E9">
            <v>0</v>
          </cell>
          <cell r="F9">
            <v>0</v>
          </cell>
          <cell r="G9" t="str">
            <v>97143</v>
          </cell>
          <cell r="H9" t="str">
            <v>ASSENTAMENTO DE TUBO DE FERRO FUNDIDO PARA REDE DE ÁGUA, DN 150 MM, JUNTA ELÁSTICA, INSTALADO EM LOCAL COM NÍVEL ALTO DE INTERFERÊNCIAS (NÃO INCLUI FORNECIMENTO). AF_11/2017</v>
          </cell>
        </row>
        <row r="10">
          <cell r="A10" t="str">
            <v>ASSENTAMENTO DE TUBOS E PECAS</v>
          </cell>
          <cell r="B10" t="str">
            <v>ASTU</v>
          </cell>
          <cell r="C10" t="str">
            <v>FORNEC E/OU ASSENT DE TUBO DE FERRO FUNDIDO JUNTA ELASTICA</v>
          </cell>
          <cell r="D10" t="str">
            <v>0045</v>
          </cell>
          <cell r="E10">
            <v>0</v>
          </cell>
          <cell r="F10">
            <v>0</v>
          </cell>
          <cell r="G10" t="str">
            <v>97144</v>
          </cell>
          <cell r="H10" t="str">
            <v>ASSENTAMENTO DE TUBO DE FERRO FUNDIDO PARA REDE DE ÁGUA, DN 200 MM, JUNTA ELÁSTICA, INSTALADO EM LOCAL COM NÍVEL ALTO DE INTERFERÊNCIAS (NÃO INCLUI FORNECIMENTO). AF_11/2017</v>
          </cell>
        </row>
        <row r="11">
          <cell r="A11" t="str">
            <v>ASSENTAMENTO DE TUBOS E PECAS</v>
          </cell>
          <cell r="B11" t="str">
            <v>ASTU</v>
          </cell>
          <cell r="C11" t="str">
            <v>FORNEC E/OU ASSENT DE TUBO DE FERRO FUNDIDO JUNTA ELASTICA</v>
          </cell>
          <cell r="D11" t="str">
            <v>0045</v>
          </cell>
          <cell r="E11">
            <v>0</v>
          </cell>
          <cell r="F11">
            <v>0</v>
          </cell>
          <cell r="G11" t="str">
            <v>97145</v>
          </cell>
          <cell r="H11" t="str">
            <v>ASSENTAMENTO DE TUBO DE FERRO FUNDIDO PARA REDE DE ÁGUA, DN 250 MM, JUNTA ELÁSTICA, INSTALADO EM LOCAL COM NÍVEL ALTO DE INTERFERÊNCIAS (NÃO INCLUI FORNECIMENTO). AF_11/2017</v>
          </cell>
        </row>
        <row r="12">
          <cell r="A12" t="str">
            <v>ASSENTAMENTO DE TUBOS E PECAS</v>
          </cell>
          <cell r="B12" t="str">
            <v>ASTU</v>
          </cell>
          <cell r="C12" t="str">
            <v>FORNEC E/OU ASSENT DE TUBO DE FERRO FUNDIDO JUNTA ELASTICA</v>
          </cell>
          <cell r="D12" t="str">
            <v>0045</v>
          </cell>
          <cell r="E12">
            <v>0</v>
          </cell>
          <cell r="F12">
            <v>0</v>
          </cell>
          <cell r="G12" t="str">
            <v>97146</v>
          </cell>
          <cell r="H12" t="str">
            <v>ASSENTAMENTO DE TUBO DE FERRO FUNDIDO PARA REDE DE ÁGUA, DN 300 MM, JUNTA ELÁSTICA, INSTALADO EM LOCAL COM NÍVEL ALTO DE INTERFERÊNCIAS (NÃO INCLUI FORNECIMENTO). AF_11/2017</v>
          </cell>
        </row>
        <row r="13">
          <cell r="A13" t="str">
            <v>ASSENTAMENTO DE TUBOS E PECAS</v>
          </cell>
          <cell r="B13" t="str">
            <v>ASTU</v>
          </cell>
          <cell r="C13" t="str">
            <v>FORNEC E/OU ASSENT DE TUBO DE FERRO FUNDIDO JUNTA ELASTICA</v>
          </cell>
          <cell r="D13" t="str">
            <v>0045</v>
          </cell>
          <cell r="E13">
            <v>0</v>
          </cell>
          <cell r="F13">
            <v>0</v>
          </cell>
          <cell r="G13" t="str">
            <v>97147</v>
          </cell>
          <cell r="H13" t="str">
            <v>ASSENTAMENTO DE TUBO DE FERRO FUNDIDO PARA REDE DE ÁGUA, DN 350 MM, JUNTA ELÁSTICA, INSTALADO EM LOCAL COM NÍVEL ALTO DE INTERFERÊNCIAS (NÃO INCLUI FORNECIMENTO). AF_11/2017</v>
          </cell>
        </row>
        <row r="14">
          <cell r="A14" t="str">
            <v>ASSENTAMENTO DE TUBOS E PECAS</v>
          </cell>
          <cell r="B14" t="str">
            <v>ASTU</v>
          </cell>
          <cell r="C14" t="str">
            <v>FORNEC E/OU ASSENT DE TUBO DE FERRO FUNDIDO JUNTA ELASTICA</v>
          </cell>
          <cell r="D14" t="str">
            <v>0045</v>
          </cell>
          <cell r="E14">
            <v>0</v>
          </cell>
          <cell r="F14">
            <v>0</v>
          </cell>
          <cell r="G14" t="str">
            <v>97148</v>
          </cell>
          <cell r="H14" t="str">
            <v>ASSENTAMENTO DE TUBO DE FERRO FUNDIDO PARA REDE DE ÁGUA, DN 400 MM, JUNTA ELÁSTICA, INSTALADO EM LOCAL COM NÍVEL ALTO DE INTERFERÊNCIAS (NÃO INCLUI FORNECIMENTO). AF_11/2017</v>
          </cell>
        </row>
        <row r="15">
          <cell r="A15" t="str">
            <v>ASSENTAMENTO DE TUBOS E PECAS</v>
          </cell>
          <cell r="B15" t="str">
            <v>ASTU</v>
          </cell>
          <cell r="C15" t="str">
            <v>FORNEC E/OU ASSENT DE TUBO DE FERRO FUNDIDO JUNTA ELASTICA</v>
          </cell>
          <cell r="D15" t="str">
            <v>0045</v>
          </cell>
          <cell r="E15">
            <v>0</v>
          </cell>
          <cell r="F15">
            <v>0</v>
          </cell>
          <cell r="G15" t="str">
            <v>97149</v>
          </cell>
          <cell r="H15" t="str">
            <v>ASSENTAMENTO DE TUBO DE FERRO FUNDIDO PARA REDE DE ÁGUA, DN 450 MM, JUNTA ELÁSTICA, INSTALADO EM LOCAL COM NÍVEL ALTO DE INTERFERÊNCIAS (NÃO INCLUI FORNECIMENTO). AF_11/2017</v>
          </cell>
        </row>
        <row r="16">
          <cell r="A16" t="str">
            <v>ASSENTAMENTO DE TUBOS E PECAS</v>
          </cell>
          <cell r="B16" t="str">
            <v>ASTU</v>
          </cell>
          <cell r="C16" t="str">
            <v>FORNEC E/OU ASSENT DE TUBO DE FERRO FUNDIDO JUNTA ELASTICA</v>
          </cell>
          <cell r="D16" t="str">
            <v>0045</v>
          </cell>
          <cell r="E16">
            <v>0</v>
          </cell>
          <cell r="F16">
            <v>0</v>
          </cell>
          <cell r="G16" t="str">
            <v>97150</v>
          </cell>
          <cell r="H16" t="str">
            <v>ASSENTAMENTO DE TUBO DE FERRO FUNDIDO PARA REDE DE ÁGUA, DN 500 MM, JUNTA ELÁSTICA, INSTALADO EM LOCAL COM NÍVEL ALTO DE INTERFERÊNCIAS (NÃO INCLUI FORNECIMENTO). AF_11/2017</v>
          </cell>
        </row>
        <row r="17">
          <cell r="A17" t="str">
            <v>ASSENTAMENTO DE TUBOS E PECAS</v>
          </cell>
          <cell r="B17" t="str">
            <v>ASTU</v>
          </cell>
          <cell r="C17" t="str">
            <v>FORNEC E/OU ASSENT DE TUBO DE FERRO FUNDIDO JUNTA ELASTICA</v>
          </cell>
          <cell r="D17" t="str">
            <v>0045</v>
          </cell>
          <cell r="E17">
            <v>0</v>
          </cell>
          <cell r="F17">
            <v>0</v>
          </cell>
          <cell r="G17" t="str">
            <v>97151</v>
          </cell>
          <cell r="H17" t="str">
            <v>ASSENTAMENTO DE TUBO DE FERRO FUNDIDO PARA REDE DE ÁGUA, DN 600 MM, JUNTA ELÁSTICA, INSTALADO EM LOCAL COM NÍVEL ALTO DE INTERFERÊNCIAS (NÃO INCLUI FORNECIMENTO). AF_11/2017</v>
          </cell>
        </row>
        <row r="18">
          <cell r="A18" t="str">
            <v>ASSENTAMENTO DE TUBOS E PECAS</v>
          </cell>
          <cell r="B18" t="str">
            <v>ASTU</v>
          </cell>
          <cell r="C18" t="str">
            <v>FORNEC E/OU ASSENT DE TUBO DE FERRO FUNDIDO JUNTA ELASTICA</v>
          </cell>
          <cell r="D18" t="str">
            <v>0045</v>
          </cell>
          <cell r="E18">
            <v>0</v>
          </cell>
          <cell r="F18">
            <v>0</v>
          </cell>
          <cell r="G18" t="str">
            <v>97152</v>
          </cell>
          <cell r="H18" t="str">
            <v>ASSENTAMENTO DE TUBO DE FERRO FUNDIDO PARA REDE DE ÁGUA, DN 700 MM, JUNTA ELÁSTICA, INSTALADO EM LOCAL COM NÍVEL ALTO DE INTERFERÊNCIAS (NÃO INCLUI FORNECIMENTO). AF_11/2017</v>
          </cell>
        </row>
        <row r="19">
          <cell r="A19" t="str">
            <v>ASSENTAMENTO DE TUBOS E PECAS</v>
          </cell>
          <cell r="B19" t="str">
            <v>ASTU</v>
          </cell>
          <cell r="C19" t="str">
            <v>FORNEC E/OU ASSENT DE TUBO DE FERRO FUNDIDO JUNTA ELASTICA</v>
          </cell>
          <cell r="D19" t="str">
            <v>0045</v>
          </cell>
          <cell r="E19">
            <v>0</v>
          </cell>
          <cell r="F19">
            <v>0</v>
          </cell>
          <cell r="G19" t="str">
            <v>97153</v>
          </cell>
          <cell r="H19" t="str">
            <v>ASSENTAMENTO DE TUBO DE FERRO FUNDIDO PARA REDE DE ÁGUA, DN 800 MM, JUNTA ELÁSTICA, INSTALADO EM LOCAL COM NÍVEL ALTO DE INTERFERÊNCIAS (NÃO INCLUI FORNECIMENTO). AF_11/2017</v>
          </cell>
        </row>
        <row r="20">
          <cell r="A20" t="str">
            <v>ASSENTAMENTO DE TUBOS E PECAS</v>
          </cell>
          <cell r="B20" t="str">
            <v>ASTU</v>
          </cell>
          <cell r="C20" t="str">
            <v>FORNEC E/OU ASSENT DE TUBO DE FERRO FUNDIDO JUNTA ELASTICA</v>
          </cell>
          <cell r="D20" t="str">
            <v>0045</v>
          </cell>
          <cell r="E20">
            <v>0</v>
          </cell>
          <cell r="F20">
            <v>0</v>
          </cell>
          <cell r="G20" t="str">
            <v>97154</v>
          </cell>
          <cell r="H20" t="str">
            <v>ASSENTAMENTO DE TUBO DE FERRO FUNDIDO PARA REDE DE ÁGUA, DN 900 MM, JUNTA ELÁSTICA, INSTALADO EM LOCAL COM NÍVEL ALTO DE INTERFERÊNCIAS (NÃO INCLUI FORNECIMENTO). AF_11/2017</v>
          </cell>
        </row>
        <row r="21">
          <cell r="A21" t="str">
            <v>ASSENTAMENTO DE TUBOS E PECAS</v>
          </cell>
          <cell r="B21" t="str">
            <v>ASTU</v>
          </cell>
          <cell r="C21" t="str">
            <v>FORNEC E/OU ASSENT DE TUBO DE FERRO FUNDIDO JUNTA ELASTICA</v>
          </cell>
          <cell r="D21" t="str">
            <v>0045</v>
          </cell>
          <cell r="E21">
            <v>0</v>
          </cell>
          <cell r="F21">
            <v>0</v>
          </cell>
          <cell r="G21" t="str">
            <v>97155</v>
          </cell>
          <cell r="H21" t="str">
            <v>ASSENTAMENTO DE TUBO DE FERRO FUNDIDO PARA REDE DE ÁGUA, DN 1000 MM, JUNTA ELÁSTICA, INSTALADO EM LOCAL COM NÍVEL ALTO DE INTERFERÊNCIAS (NÃO INCLUI FORNECIMENTO). AF_11/2017</v>
          </cell>
        </row>
        <row r="22">
          <cell r="A22" t="str">
            <v>ASSENTAMENTO DE TUBOS E PECAS</v>
          </cell>
          <cell r="B22" t="str">
            <v>ASTU</v>
          </cell>
          <cell r="C22" t="str">
            <v>FORNEC E/OU ASSENT DE TUBO DE FERRO FUNDIDO JUNTA ELASTICA</v>
          </cell>
          <cell r="D22" t="str">
            <v>0045</v>
          </cell>
          <cell r="E22">
            <v>0</v>
          </cell>
          <cell r="F22">
            <v>0</v>
          </cell>
          <cell r="G22" t="str">
            <v>97156</v>
          </cell>
          <cell r="H22" t="str">
            <v>ASSENTAMENTO DE TUBO DE FERRO FUNDIDO PARA REDE DE ÁGUA, DN 1200 MM, JUNTA ELÁSTICA, INSTALADO EM LOCAL COM NÍVEL ALTO DE INTERFERÊNCIAS (NÃO INCLUI FORNECIMENTO). AF_11/2017</v>
          </cell>
        </row>
        <row r="23">
          <cell r="A23" t="str">
            <v>ASSENTAMENTO DE TUBOS E PECAS</v>
          </cell>
          <cell r="B23" t="str">
            <v>ASTU</v>
          </cell>
          <cell r="C23" t="str">
            <v>FORNEC E/OU ASSENT DE TUBO DE FERRO FUNDIDO JUNTA ELASTICA</v>
          </cell>
          <cell r="D23" t="str">
            <v>0045</v>
          </cell>
          <cell r="E23">
            <v>0</v>
          </cell>
          <cell r="F23">
            <v>0</v>
          </cell>
          <cell r="G23" t="str">
            <v>97157</v>
          </cell>
          <cell r="H23" t="str">
            <v>ASSENTAMENTO DE TUBO DE FERRO FUNDIDO PARA REDE DE ÁGUA, DN 80 MM, JUNTA ELÁSTICA, INSTALADO EM LOCAL COM NÍVEL BAIXO DE INTERFERÊNCIAS (NÃO INCLUI FORNECIMENTO). AF_11/2017</v>
          </cell>
        </row>
        <row r="24">
          <cell r="A24" t="str">
            <v>ASSENTAMENTO DE TUBOS E PECAS</v>
          </cell>
          <cell r="B24" t="str">
            <v>ASTU</v>
          </cell>
          <cell r="C24" t="str">
            <v>FORNEC E/OU ASSENT DE TUBO DE FERRO FUNDIDO JUNTA ELASTICA</v>
          </cell>
          <cell r="D24" t="str">
            <v>0045</v>
          </cell>
          <cell r="E24">
            <v>0</v>
          </cell>
          <cell r="F24">
            <v>0</v>
          </cell>
          <cell r="G24" t="str">
            <v>97158</v>
          </cell>
          <cell r="H24" t="str">
            <v>ASSENTAMENTO DE TUBO DE FERRO FUNDIDO PARA REDE DE ÁGUA, DN 100 MM, JUNTA ELÁSTICA, INSTALADO EM LOCAL COM NÍVEL BAIXO DE INTERFERÊNCIAS (NÃO INCLUI FORNECIMENTO). AF_11/2017</v>
          </cell>
        </row>
        <row r="25">
          <cell r="A25" t="str">
            <v>ASSENTAMENTO DE TUBOS E PECAS</v>
          </cell>
          <cell r="B25" t="str">
            <v>ASTU</v>
          </cell>
          <cell r="C25" t="str">
            <v>FORNEC E/OU ASSENT DE TUBO DE FERRO FUNDIDO JUNTA ELASTICA</v>
          </cell>
          <cell r="D25" t="str">
            <v>0045</v>
          </cell>
          <cell r="E25">
            <v>0</v>
          </cell>
          <cell r="F25">
            <v>0</v>
          </cell>
          <cell r="G25" t="str">
            <v>97159</v>
          </cell>
          <cell r="H25" t="str">
            <v>ASSENTAMENTO DE TUBO DE FERRO FUNDIDO PARA REDE DE ÁGUA, DN 150 MM, JUNTA ELÁSTICA, INSTALADO EM LOCAL COM NÍVEL BAIXO DE INTERFERÊNCIAS (NÃO INCLUI FORNECIMENTO). AF_11/2017</v>
          </cell>
        </row>
        <row r="26">
          <cell r="A26" t="str">
            <v>ASSENTAMENTO DE TUBOS E PECAS</v>
          </cell>
          <cell r="B26" t="str">
            <v>ASTU</v>
          </cell>
          <cell r="C26" t="str">
            <v>FORNEC E/OU ASSENT DE TUBO DE FERRO FUNDIDO JUNTA ELASTICA</v>
          </cell>
          <cell r="D26" t="str">
            <v>0045</v>
          </cell>
          <cell r="E26">
            <v>0</v>
          </cell>
          <cell r="F26">
            <v>0</v>
          </cell>
          <cell r="G26" t="str">
            <v>97160</v>
          </cell>
          <cell r="H26" t="str">
            <v>ASSENTAMENTO DE TUBO DE FERRO FUNDIDO PARA REDE DE ÁGUA, DN 200 MM, JUNTA ELÁSTICA, INSTALADO EM LOCAL COM NÍVEL BAIXO DE INTERFERÊNCIAS (NÃO INCLUI FORNECIMENTO). AF_11/2017</v>
          </cell>
        </row>
        <row r="27">
          <cell r="A27" t="str">
            <v>ASSENTAMENTO DE TUBOS E PECAS</v>
          </cell>
          <cell r="B27" t="str">
            <v>ASTU</v>
          </cell>
          <cell r="C27" t="str">
            <v>FORNEC E/OU ASSENT DE TUBO DE FERRO FUNDIDO JUNTA ELASTICA</v>
          </cell>
          <cell r="D27" t="str">
            <v>0045</v>
          </cell>
          <cell r="E27">
            <v>0</v>
          </cell>
          <cell r="F27">
            <v>0</v>
          </cell>
          <cell r="G27" t="str">
            <v>97161</v>
          </cell>
          <cell r="H27" t="str">
            <v>ASSENTAMENTO DE TUBO DE FERRO FUNDIDO PARA REDE DE ÁGUA, DN 250 MM, JUNTA ELÁSTICA, INSTALADO EM LOCAL COM NÍVEL BAIXO DE INTERFERÊNCIAS (NÃO INCLUI FORNECIMENTO). AF_11/2017</v>
          </cell>
        </row>
        <row r="28">
          <cell r="A28" t="str">
            <v>ASSENTAMENTO DE TUBOS E PECAS</v>
          </cell>
          <cell r="B28" t="str">
            <v>ASTU</v>
          </cell>
          <cell r="C28" t="str">
            <v>FORNEC E/OU ASSENT DE TUBO DE FERRO FUNDIDO JUNTA ELASTICA</v>
          </cell>
          <cell r="D28" t="str">
            <v>0045</v>
          </cell>
          <cell r="E28">
            <v>0</v>
          </cell>
          <cell r="F28">
            <v>0</v>
          </cell>
          <cell r="G28" t="str">
            <v>97162</v>
          </cell>
          <cell r="H28" t="str">
            <v>ASSENTAMENTO DE TUBO DE FERRO FUNDIDO PARA REDE DE ÁGUA, DN 300 MM, JUNTA ELÁSTICA, INSTALADO EM LOCAL COM NÍVEL BAIXO DE INTERFERÊNCIAS (NÃO INCLUI FORNECIMENTO). AF_11/2017</v>
          </cell>
        </row>
        <row r="29">
          <cell r="A29" t="str">
            <v>ASSENTAMENTO DE TUBOS E PECAS</v>
          </cell>
          <cell r="B29" t="str">
            <v>ASTU</v>
          </cell>
          <cell r="C29" t="str">
            <v>FORNEC E/OU ASSENT DE TUBO DE FERRO FUNDIDO JUNTA ELASTICA</v>
          </cell>
          <cell r="D29" t="str">
            <v>0045</v>
          </cell>
          <cell r="E29">
            <v>0</v>
          </cell>
          <cell r="F29">
            <v>0</v>
          </cell>
          <cell r="G29" t="str">
            <v>97163</v>
          </cell>
          <cell r="H29" t="str">
            <v>ASSENTAMENTO DE TUBO DE FERRO FUNDIDO PARA REDE DE ÁGUA, DN 350 MM, JUNTA ELÁSTICA, INSTALADO EM LOCAL COM NÍVEL BAIXO DE INTERFERÊNCIAS (NÃO INCLUI FORNECIMENTO). AF_11/2017</v>
          </cell>
        </row>
        <row r="30">
          <cell r="A30" t="str">
            <v>ASSENTAMENTO DE TUBOS E PECAS</v>
          </cell>
          <cell r="B30" t="str">
            <v>ASTU</v>
          </cell>
          <cell r="C30" t="str">
            <v>FORNEC E/OU ASSENT DE TUBO DE FERRO FUNDIDO JUNTA ELASTICA</v>
          </cell>
          <cell r="D30" t="str">
            <v>0045</v>
          </cell>
          <cell r="E30">
            <v>0</v>
          </cell>
          <cell r="F30">
            <v>0</v>
          </cell>
          <cell r="G30" t="str">
            <v>97164</v>
          </cell>
          <cell r="H30" t="str">
            <v>ASSENTAMENTO DE TUBO DE FERRO FUNDIDO PARA REDE DE ÁGUA, DN 400 MM, JUNTA ELÁSTICA, INSTALADO EM LOCAL COM NÍVEL BAIXO DE INTERFERÊNCIAS (NÃO INCLUI FORNECIMENTO). AF_11/2017</v>
          </cell>
        </row>
        <row r="31">
          <cell r="A31" t="str">
            <v>ASSENTAMENTO DE TUBOS E PECAS</v>
          </cell>
          <cell r="B31" t="str">
            <v>ASTU</v>
          </cell>
          <cell r="C31" t="str">
            <v>FORNEC E/OU ASSENT DE TUBO DE FERRO FUNDIDO JUNTA ELASTICA</v>
          </cell>
          <cell r="D31" t="str">
            <v>0045</v>
          </cell>
          <cell r="E31">
            <v>0</v>
          </cell>
          <cell r="F31">
            <v>0</v>
          </cell>
          <cell r="G31" t="str">
            <v>97165</v>
          </cell>
          <cell r="H31" t="str">
            <v>ASSENTAMENTO DE TUBO DE FERRO FUNDIDO PARA REDE DE ÁGUA, DN 450 MM, JUNTA ELÁSTICA, INSTALADO EM LOCAL COM NÍVEL BAIXO DE INTERFERÊNCIAS (NÃO INCLUI FORNECIMENTO). AF_11/2017</v>
          </cell>
        </row>
        <row r="32">
          <cell r="A32" t="str">
            <v>ASSENTAMENTO DE TUBOS E PECAS</v>
          </cell>
          <cell r="B32" t="str">
            <v>ASTU</v>
          </cell>
          <cell r="C32" t="str">
            <v>FORNEC E/OU ASSENT DE TUBO DE FERRO FUNDIDO JUNTA ELASTICA</v>
          </cell>
          <cell r="D32" t="str">
            <v>0045</v>
          </cell>
          <cell r="E32">
            <v>0</v>
          </cell>
          <cell r="F32">
            <v>0</v>
          </cell>
          <cell r="G32" t="str">
            <v>97166</v>
          </cell>
          <cell r="H32" t="str">
            <v>ASSENTAMENTO DE TUBO DE FERRO FUNDIDO PARA REDE DE ÁGUA, DN 500 MM, JUNTA ELÁSTICA, INSTALADO EM LOCAL COM NÍVEL BAIXO DE INTERFERÊNCIAS (NÃO INCLUI FORNECIMENTO). AF_11/2017</v>
          </cell>
        </row>
        <row r="33">
          <cell r="A33" t="str">
            <v>ASSENTAMENTO DE TUBOS E PECAS</v>
          </cell>
          <cell r="B33" t="str">
            <v>ASTU</v>
          </cell>
          <cell r="C33" t="str">
            <v>FORNEC E/OU ASSENT DE TUBO DE FERRO FUNDIDO JUNTA ELASTICA</v>
          </cell>
          <cell r="D33" t="str">
            <v>0045</v>
          </cell>
          <cell r="E33">
            <v>0</v>
          </cell>
          <cell r="F33">
            <v>0</v>
          </cell>
          <cell r="G33" t="str">
            <v>97167</v>
          </cell>
          <cell r="H33" t="str">
            <v>ASSENTAMENTO DE TUBO DE FERRO FUNDIDO PARA REDE DE ÁGUA, DN 600 MM, JUNTA ELÁSTICA, INSTALADO EM LOCAL COM NÍVEL BAIXO DE INTERFERÊNCIAS (NÃO INCLUI FORNECIMENTO). AF_11/2017</v>
          </cell>
        </row>
        <row r="34">
          <cell r="A34" t="str">
            <v>ASSENTAMENTO DE TUBOS E PECAS</v>
          </cell>
          <cell r="B34" t="str">
            <v>ASTU</v>
          </cell>
          <cell r="C34" t="str">
            <v>FORNEC E/OU ASSENT DE TUBO DE FERRO FUNDIDO JUNTA ELASTICA</v>
          </cell>
          <cell r="D34" t="str">
            <v>0045</v>
          </cell>
          <cell r="E34">
            <v>0</v>
          </cell>
          <cell r="F34">
            <v>0</v>
          </cell>
          <cell r="G34" t="str">
            <v>97168</v>
          </cell>
          <cell r="H34" t="str">
            <v>ASSENTAMENTO DE TUBO DE FERRO FUNDIDO PARA REDE DE ÁGUA, DN 700 MM, JUNTA ELÁSTICA, INSTALADO EM LOCAL COM NÍVEL BAIXO DE INTERFERÊNCIAS (NÃO INCLUI FORNECIMENTO). AF_11/2017</v>
          </cell>
        </row>
        <row r="35">
          <cell r="A35" t="str">
            <v>ASSENTAMENTO DE TUBOS E PECAS</v>
          </cell>
          <cell r="B35" t="str">
            <v>ASTU</v>
          </cell>
          <cell r="C35" t="str">
            <v>FORNEC E/OU ASSENT DE TUBO DE FERRO FUNDIDO JUNTA ELASTICA</v>
          </cell>
          <cell r="D35" t="str">
            <v>0045</v>
          </cell>
          <cell r="E35">
            <v>0</v>
          </cell>
          <cell r="F35">
            <v>0</v>
          </cell>
          <cell r="G35" t="str">
            <v>97169</v>
          </cell>
          <cell r="H35" t="str">
            <v>ASSENTAMENTO DE TUBO DE FERRO FUNDIDO PARA REDE DE ÁGUA, DN 800 MM, JUNTA ELÁSTICA, INSTALADO EM LOCAL COM NÍVEL BAIXO DE INTERFERÊNCIAS (NÃO INCLUI FORNECIMENTO). AF_11/2017</v>
          </cell>
        </row>
        <row r="36">
          <cell r="A36" t="str">
            <v>ASSENTAMENTO DE TUBOS E PECAS</v>
          </cell>
          <cell r="B36" t="str">
            <v>ASTU</v>
          </cell>
          <cell r="C36" t="str">
            <v>FORNEC E/OU ASSENT DE TUBO DE FERRO FUNDIDO JUNTA ELASTICA</v>
          </cell>
          <cell r="D36" t="str">
            <v>0045</v>
          </cell>
          <cell r="E36">
            <v>0</v>
          </cell>
          <cell r="F36">
            <v>0</v>
          </cell>
          <cell r="G36" t="str">
            <v>97170</v>
          </cell>
          <cell r="H36" t="str">
            <v>ASSENTAMENTO DE TUBO DE FERRO FUNDIDO PARA REDE DE ÁGUA, DN 900 MM, JUNTA ELÁSTICA, INSTALADO EM LOCAL COM NÍVEL BAIXO DE INTERFERÊNCIAS (NÃO INCLUI FORNECIMENTO). AF_11/2017</v>
          </cell>
        </row>
        <row r="37">
          <cell r="A37" t="str">
            <v>ASSENTAMENTO DE TUBOS E PECAS</v>
          </cell>
          <cell r="B37" t="str">
            <v>ASTU</v>
          </cell>
          <cell r="C37" t="str">
            <v>FORNEC E/OU ASSENT DE TUBO DE FERRO FUNDIDO JUNTA ELASTICA</v>
          </cell>
          <cell r="D37" t="str">
            <v>0045</v>
          </cell>
          <cell r="E37">
            <v>0</v>
          </cell>
          <cell r="F37">
            <v>0</v>
          </cell>
          <cell r="G37" t="str">
            <v>97171</v>
          </cell>
          <cell r="H37" t="str">
            <v>ASSENTAMENTO DE TUBO DE FERRO FUNDIDO PARA REDE DE ÁGUA, DN 1000 MM, JUNTA ELÁSTICA, INSTALADO EM LOCAL COM NÍVEL BAIXO DE INTERFERÊNCIAS (NÃO INCLUI FORNECIMENTO). AF_11/2017</v>
          </cell>
        </row>
        <row r="38">
          <cell r="A38" t="str">
            <v>ASSENTAMENTO DE TUBOS E PECAS</v>
          </cell>
          <cell r="B38" t="str">
            <v>ASTU</v>
          </cell>
          <cell r="C38" t="str">
            <v>FORNEC E/OU ASSENT DE TUBO DE FERRO FUNDIDO JUNTA ELASTICA</v>
          </cell>
          <cell r="D38" t="str">
            <v>0045</v>
          </cell>
          <cell r="E38">
            <v>0</v>
          </cell>
          <cell r="F38">
            <v>0</v>
          </cell>
          <cell r="G38" t="str">
            <v>97172</v>
          </cell>
          <cell r="H38" t="str">
            <v>ASSENTAMENTO DE TUBO DE FERRO FUNDIDO PARA REDE DE ÁGUA, DN 1200 MM, JUNTA ELÁSTICA, INSTALADO EM LOCAL COM NÍVEL BAIXO DE INTERFERÊNCIAS (NÃO INCLUI FORNECIMENTO). AF_11/2017</v>
          </cell>
        </row>
        <row r="39">
          <cell r="A39" t="str">
            <v>ASSENTAMENTO DE TUBOS E PECAS</v>
          </cell>
          <cell r="B39" t="str">
            <v>ASTU</v>
          </cell>
          <cell r="C39" t="str">
            <v>FORNEC E/OU ASSENT DE TUBO DE ACO COM JUNTA SOLDADA</v>
          </cell>
          <cell r="D39" t="str">
            <v>0046</v>
          </cell>
          <cell r="E39">
            <v>0</v>
          </cell>
          <cell r="F39">
            <v>0</v>
          </cell>
          <cell r="G39" t="str">
            <v>97173</v>
          </cell>
          <cell r="H39" t="str">
            <v>ASSENTAMENTO DE TUBO DE AÇO CARBONO PARA REDE DE ÁGUA, DN 600 MM (24), JUNTA SOLDADA, INSTALADO EM LOCAL COM NÍVEL ALTO DE INTERFERÊNCIAS (NÃO INCLUI FORNECIMENTO). AF_11/2017</v>
          </cell>
        </row>
        <row r="40">
          <cell r="A40" t="str">
            <v>ASSENTAMENTO DE TUBOS E PECAS</v>
          </cell>
          <cell r="B40" t="str">
            <v>ASTU</v>
          </cell>
          <cell r="C40" t="str">
            <v>FORNEC E/OU ASSENT DE TUBO DE ACO COM JUNTA SOLDADA</v>
          </cell>
          <cell r="D40" t="str">
            <v>0046</v>
          </cell>
          <cell r="E40">
            <v>0</v>
          </cell>
          <cell r="F40">
            <v>0</v>
          </cell>
          <cell r="G40" t="str">
            <v>97174</v>
          </cell>
          <cell r="H40" t="str">
            <v>ASSENTAMENTO DE TUBO DE AÇO CARBONO PARA REDE DE ÁGUA, DN 700 MM (28), JUNTA SOLDADA, INSTALADO EM LOCAL COM NÍVEL ALTO DE INTERFERÊNCIAS (NÃO INCLUI FORNECIMENTO). AF_11/2017</v>
          </cell>
        </row>
        <row r="41">
          <cell r="A41" t="str">
            <v>ASSENTAMENTO DE TUBOS E PECAS</v>
          </cell>
          <cell r="B41" t="str">
            <v>ASTU</v>
          </cell>
          <cell r="C41" t="str">
            <v>FORNEC E/OU ASSENT DE TUBO DE ACO COM JUNTA SOLDADA</v>
          </cell>
          <cell r="D41" t="str">
            <v>0046</v>
          </cell>
          <cell r="E41">
            <v>0</v>
          </cell>
          <cell r="F41">
            <v>0</v>
          </cell>
          <cell r="G41" t="str">
            <v>97175</v>
          </cell>
          <cell r="H41" t="str">
            <v>ASSENTAMENTO DE TUBO DE AÇO CARBONO PARA REDE DE ÁGUA, DN 800 MM (32), JUNTA SOLDADA, INSTALADO EM LOCAL COM NÍVEL ALTO DE INTERFERÊNCIAS (NÃO INCLUI FORNECIMENTO). AF_11/2017</v>
          </cell>
        </row>
        <row r="42">
          <cell r="A42" t="str">
            <v>ASSENTAMENTO DE TUBOS E PECAS</v>
          </cell>
          <cell r="B42" t="str">
            <v>ASTU</v>
          </cell>
          <cell r="C42" t="str">
            <v>FORNEC E/OU ASSENT DE TUBO DE ACO COM JUNTA SOLDADA</v>
          </cell>
          <cell r="D42" t="str">
            <v>0046</v>
          </cell>
          <cell r="E42">
            <v>0</v>
          </cell>
          <cell r="F42">
            <v>0</v>
          </cell>
          <cell r="G42" t="str">
            <v>97176</v>
          </cell>
          <cell r="H42" t="str">
            <v>ASSENTAMENTO DE TUBO DE AÇO CARBONO PARA REDE DE ÁGUA, DN 900 MM (36), JUNTA SOLDADA, INSTALADO EM LOCAL COM NÍVEL ALTO DE INTERFERÊNCIAS (NÃO INCLUI FORNECIMENTO). AF_11/2017</v>
          </cell>
        </row>
        <row r="43">
          <cell r="A43" t="str">
            <v>ASSENTAMENTO DE TUBOS E PECAS</v>
          </cell>
          <cell r="B43" t="str">
            <v>ASTU</v>
          </cell>
          <cell r="C43" t="str">
            <v>FORNEC E/OU ASSENT DE TUBO DE ACO COM JUNTA SOLDADA</v>
          </cell>
          <cell r="D43" t="str">
            <v>0046</v>
          </cell>
          <cell r="E43">
            <v>0</v>
          </cell>
          <cell r="F43">
            <v>0</v>
          </cell>
          <cell r="G43" t="str">
            <v>97177</v>
          </cell>
          <cell r="H43" t="str">
            <v>ASSENTAMENTO DE TUBO DE AÇO CARBONO PARA REDE DE ÁGUA, DN 1000 MM (40) OU DN 1100 MM (44), JUNTA SOLDADA, INSTALADO EM LOCAL COM NÍVEL ALTO DE INTERFERÊNCIAS (NÃO INCLUI FORNECIMENTO). AF_11/2017</v>
          </cell>
        </row>
        <row r="44">
          <cell r="A44" t="str">
            <v>ASSENTAMENTO DE TUBOS E PECAS</v>
          </cell>
          <cell r="B44" t="str">
            <v>ASTU</v>
          </cell>
          <cell r="C44" t="str">
            <v>FORNEC E/OU ASSENT DE TUBO DE ACO COM JUNTA SOLDADA</v>
          </cell>
          <cell r="D44" t="str">
            <v>0046</v>
          </cell>
          <cell r="E44">
            <v>0</v>
          </cell>
          <cell r="F44">
            <v>0</v>
          </cell>
          <cell r="G44" t="str">
            <v>97178</v>
          </cell>
          <cell r="H44" t="str">
            <v>ASSENTAMENTO DE TUBO DE AÇO CARBONO PARA REDE DE ÁGUA, DN 1200 MM (48) OU DN 1300 MM (52), JUNTA SOLDADA, INSTALADO EM LOCAL COM NÍVEL ALTO DE INTERFERÊNCIAS (NÃO INCLUI FORNECIMENTO). AF_11/2017</v>
          </cell>
        </row>
        <row r="45">
          <cell r="A45" t="str">
            <v>ASSENTAMENTO DE TUBOS E PECAS</v>
          </cell>
          <cell r="B45" t="str">
            <v>ASTU</v>
          </cell>
          <cell r="C45" t="str">
            <v>FORNEC E/OU ASSENT DE TUBO DE ACO COM JUNTA SOLDADA</v>
          </cell>
          <cell r="D45" t="str">
            <v>0046</v>
          </cell>
          <cell r="E45">
            <v>0</v>
          </cell>
          <cell r="F45">
            <v>0</v>
          </cell>
          <cell r="G45" t="str">
            <v>97179</v>
          </cell>
          <cell r="H45" t="str">
            <v>ASSENTAMENTO DE TUBO DE AÇO CARBONO PARA REDE DE ÁGUA, DN 1400 MM (56'') OU DN 1500 MM (60), JUNTA SOLDADA, INSTALADO EM LOCAL COM NÍVEL ALTO DE INTERFERÊNCIAS (NÃO INCLUI FORNECIMENTO). AF_11/2017</v>
          </cell>
        </row>
        <row r="46">
          <cell r="A46" t="str">
            <v>ASSENTAMENTO DE TUBOS E PECAS</v>
          </cell>
          <cell r="B46" t="str">
            <v>ASTU</v>
          </cell>
          <cell r="C46" t="str">
            <v>FORNEC E/OU ASSENT DE TUBO DE ACO COM JUNTA SOLDADA</v>
          </cell>
          <cell r="D46" t="str">
            <v>0046</v>
          </cell>
          <cell r="E46">
            <v>0</v>
          </cell>
          <cell r="F46">
            <v>0</v>
          </cell>
          <cell r="G46" t="str">
            <v>97180</v>
          </cell>
          <cell r="H46" t="str">
            <v>ASSENTAMENTO DE TUBO DE AÇO CARBONO PARA REDE DE ÁGUA, DN 1600 MM (64) OU DN 1700 MM (68), JUNTA SOLDADA, INSTALADO EM LOCAL COM NÍVEL ALTO DE INTERFERÊNCIAS (NÃO INCLUI FORNECIMENTO). AF_11/2017</v>
          </cell>
        </row>
        <row r="47">
          <cell r="A47" t="str">
            <v>ASSENTAMENTO DE TUBOS E PECAS</v>
          </cell>
          <cell r="B47" t="str">
            <v>ASTU</v>
          </cell>
          <cell r="C47" t="str">
            <v>FORNEC E/OU ASSENT DE TUBO DE ACO COM JUNTA SOLDADA</v>
          </cell>
          <cell r="D47" t="str">
            <v>0046</v>
          </cell>
          <cell r="E47">
            <v>0</v>
          </cell>
          <cell r="F47">
            <v>0</v>
          </cell>
          <cell r="G47" t="str">
            <v>97181</v>
          </cell>
          <cell r="H47" t="str">
            <v>ASSENTAMENTO DE TUBO DE AÇO CARBONO PARA REDE DE ÁGUA, DN 1800 MM (72) OU DN 1900 MM (76), JUNTA SOLDADA, INSTALADO EM LOCAL COM NÍVEL ALTO DE INTERFERÊNCIAS (NÃO INCLUI FORNECIMENTO). AF_11/2017</v>
          </cell>
        </row>
        <row r="48">
          <cell r="A48" t="str">
            <v>ASSENTAMENTO DE TUBOS E PECAS</v>
          </cell>
          <cell r="B48" t="str">
            <v>ASTU</v>
          </cell>
          <cell r="C48" t="str">
            <v>FORNEC E/OU ASSENT DE TUBO DE ACO COM JUNTA SOLDADA</v>
          </cell>
          <cell r="D48" t="str">
            <v>0046</v>
          </cell>
          <cell r="E48">
            <v>0</v>
          </cell>
          <cell r="F48">
            <v>0</v>
          </cell>
          <cell r="G48" t="str">
            <v>97182</v>
          </cell>
          <cell r="H48" t="str">
            <v>ASSENTAMENTO DE TUBO DE AÇO CARBONO PARA REDE DE ÁGUA, DN 2000 MM (80) OU DN 2100 MM (84), JUNTA SOLDADA, INSTALADO EM LOCAL COM NÍVEL ALTO DE INTERFERÊNCIAS (NÃO INCLUI FORNECIMENTO). AF_11/2017</v>
          </cell>
        </row>
        <row r="49">
          <cell r="A49" t="str">
            <v>ASSENTAMENTO DE TUBOS E PECAS</v>
          </cell>
          <cell r="B49" t="str">
            <v>ASTU</v>
          </cell>
          <cell r="C49" t="str">
            <v>FORNEC E/OU ASSENT DE TUBO DE ACO COM JUNTA SOLDADA</v>
          </cell>
          <cell r="D49" t="str">
            <v>0046</v>
          </cell>
          <cell r="E49">
            <v>0</v>
          </cell>
          <cell r="F49">
            <v>0</v>
          </cell>
          <cell r="G49" t="str">
            <v>97183</v>
          </cell>
          <cell r="H49" t="str">
            <v>ASSENTAMENTO DE TUBO DE AÇO CARBONO PARA REDE DE ÁGUA, DN 600 MM (24), JUNTA SOLDADA, INSTALADO EM LOCAL COM NÍVEL BAIXO DE INTERFERÊNCIAS (NÃO INCLUI FORNECIMENTO). AF_11/2017</v>
          </cell>
        </row>
        <row r="50">
          <cell r="A50" t="str">
            <v>ASSENTAMENTO DE TUBOS E PECAS</v>
          </cell>
          <cell r="B50" t="str">
            <v>ASTU</v>
          </cell>
          <cell r="C50" t="str">
            <v>FORNEC E/OU ASSENT DE TUBO DE ACO COM JUNTA SOLDADA</v>
          </cell>
          <cell r="D50" t="str">
            <v>0046</v>
          </cell>
          <cell r="E50">
            <v>0</v>
          </cell>
          <cell r="F50">
            <v>0</v>
          </cell>
          <cell r="G50" t="str">
            <v>97184</v>
          </cell>
          <cell r="H50" t="str">
            <v>ASSENTAMENTO DE TUBO DE AÇO CARBONO PARA REDE DE ÁGUA, DN 700 MM (28), JUNTA SOLDADA, INSTALADO EM LOCAL COM NÍVEL BAIXO DE INTERFERÊNCIAS (NÃO INCLUI FORNECIMENTO). AF_11/2017</v>
          </cell>
        </row>
        <row r="51">
          <cell r="A51" t="str">
            <v>ASSENTAMENTO DE TUBOS E PECAS</v>
          </cell>
          <cell r="B51" t="str">
            <v>ASTU</v>
          </cell>
          <cell r="C51" t="str">
            <v>FORNEC E/OU ASSENT DE TUBO DE ACO COM JUNTA SOLDADA</v>
          </cell>
          <cell r="D51" t="str">
            <v>0046</v>
          </cell>
          <cell r="E51">
            <v>0</v>
          </cell>
          <cell r="F51">
            <v>0</v>
          </cell>
          <cell r="G51" t="str">
            <v>97185</v>
          </cell>
          <cell r="H51" t="str">
            <v>ASSENTAMENTO DE TUBO DE AÇO CARBONO PARA REDE DE ÁGUA, DN 800 MM (32), JUNTA SOLDADA, INSTALADO EM LOCAL COM NÍVEL BAIXO DE INTERFERÊNCIAS (NÃO INCLUI FORNECIMENTO). AF_11/2017</v>
          </cell>
        </row>
        <row r="52">
          <cell r="A52" t="str">
            <v>ASSENTAMENTO DE TUBOS E PECAS</v>
          </cell>
          <cell r="B52" t="str">
            <v>ASTU</v>
          </cell>
          <cell r="C52" t="str">
            <v>FORNEC E/OU ASSENT DE TUBO DE ACO COM JUNTA SOLDADA</v>
          </cell>
          <cell r="D52" t="str">
            <v>0046</v>
          </cell>
          <cell r="E52">
            <v>0</v>
          </cell>
          <cell r="F52">
            <v>0</v>
          </cell>
          <cell r="G52" t="str">
            <v>97186</v>
          </cell>
          <cell r="H52" t="str">
            <v>ASSENTAMENTO DE TUBO DE AÇO CARBONO PARA REDE DE ÁGUA, DN 900 MM (36), JUNTA SOLDADA, INSTALADO EM LOCAL COM NÍVEL BAIXO DE INTERFERÊNCIAS (NÃO INCLUI FORNECIMENTO). AF_11/2017</v>
          </cell>
        </row>
        <row r="53">
          <cell r="A53" t="str">
            <v>ASSENTAMENTO DE TUBOS E PECAS</v>
          </cell>
          <cell r="B53" t="str">
            <v>ASTU</v>
          </cell>
          <cell r="C53" t="str">
            <v>FORNEC E/OU ASSENT DE TUBO DE ACO COM JUNTA SOLDADA</v>
          </cell>
          <cell r="D53" t="str">
            <v>0046</v>
          </cell>
          <cell r="E53">
            <v>0</v>
          </cell>
          <cell r="F53">
            <v>0</v>
          </cell>
          <cell r="G53" t="str">
            <v>97187</v>
          </cell>
          <cell r="H53" t="str">
            <v>ASSENTAMENTO DE TUBO DE AÇO CARBONO PARA REDE DE ÁGUA, DN 1000 MM (40  ) OU DN 1100 MM (44  ), JUNTA SOLDADA, INSTALADO EM LOCAL COM NÍVEL BAIXO DE INTERFERÊNCIAS (NÃO INCLUI FORNECIMENTO). AF_11/2017</v>
          </cell>
        </row>
        <row r="54">
          <cell r="A54" t="str">
            <v>ASSENTAMENTO DE TUBOS E PECAS</v>
          </cell>
          <cell r="B54" t="str">
            <v>ASTU</v>
          </cell>
          <cell r="C54" t="str">
            <v>FORNEC E/OU ASSENT DE TUBO DE ACO COM JUNTA SOLDADA</v>
          </cell>
          <cell r="D54" t="str">
            <v>0046</v>
          </cell>
          <cell r="E54">
            <v>0</v>
          </cell>
          <cell r="F54">
            <v>0</v>
          </cell>
          <cell r="G54" t="str">
            <v>97188</v>
          </cell>
          <cell r="H54" t="str">
            <v>ASSENTAMENTO DE TUBO DE AÇO CARBONO PARA REDE DE ÁGUA, DN 1200 MM (48) OU DN 1300 MM (52), JUNTA SOLDADA, INSTALADO EM LOCAL COM NÍVEL BAIXO DE INTERFERÊNCIAS (NÃO INCLUI FORNECIMENTO). AF_11/2017</v>
          </cell>
        </row>
        <row r="55">
          <cell r="A55" t="str">
            <v>ASSENTAMENTO DE TUBOS E PECAS</v>
          </cell>
          <cell r="B55" t="str">
            <v>ASTU</v>
          </cell>
          <cell r="C55" t="str">
            <v>FORNEC E/OU ASSENT DE TUBO DE ACO COM JUNTA SOLDADA</v>
          </cell>
          <cell r="D55" t="str">
            <v>0046</v>
          </cell>
          <cell r="E55">
            <v>0</v>
          </cell>
          <cell r="F55">
            <v>0</v>
          </cell>
          <cell r="G55" t="str">
            <v>97189</v>
          </cell>
          <cell r="H55" t="str">
            <v>ASSENTAMENTO DE TUBO DE AÇO CARBONO PARA REDE DE ÁGUA, DN 1400 MM (56'') OU DN 1500 MM (60), JUNTA SOLDADA, INSTALADO EM LOCAL COM NÍVEL BAIXO DE INTERFERÊNCIAS (NÃO INCLUI FORNECIMENTO). AF_11/2017</v>
          </cell>
        </row>
        <row r="56">
          <cell r="A56" t="str">
            <v>ASSENTAMENTO DE TUBOS E PECAS</v>
          </cell>
          <cell r="B56" t="str">
            <v>ASTU</v>
          </cell>
          <cell r="C56" t="str">
            <v>FORNEC E/OU ASSENT DE TUBO DE ACO COM JUNTA SOLDADA</v>
          </cell>
          <cell r="D56" t="str">
            <v>0046</v>
          </cell>
          <cell r="E56">
            <v>0</v>
          </cell>
          <cell r="F56">
            <v>0</v>
          </cell>
          <cell r="G56" t="str">
            <v>97190</v>
          </cell>
          <cell r="H56" t="str">
            <v>ASSENTAMENTO DE TUBO DE AÇO CARBONO PARA REDE DE ÁGUA, DN 1600 MM (64) OU DN 1700 MM (68), JUNTA SOLDADA, INSTALADO EM LOCAL COM NÍVEL BAIXO DE INTERFERÊNCIAS (NÃO INCLUI FORNECIMENTO). AF_11/2017</v>
          </cell>
        </row>
        <row r="57">
          <cell r="A57" t="str">
            <v>ASSENTAMENTO DE TUBOS E PECAS</v>
          </cell>
          <cell r="B57" t="str">
            <v>ASTU</v>
          </cell>
          <cell r="C57" t="str">
            <v>FORNEC E/OU ASSENT DE TUBO DE ACO COM JUNTA SOLDADA</v>
          </cell>
          <cell r="D57" t="str">
            <v>0046</v>
          </cell>
          <cell r="E57">
            <v>0</v>
          </cell>
          <cell r="F57">
            <v>0</v>
          </cell>
          <cell r="G57" t="str">
            <v>97191</v>
          </cell>
          <cell r="H57" t="str">
            <v>ASSENTAMENTO DE TUBO DE AÇO CARBONO PARA REDE DE ÁGUA, DN 1800 MM (72) OU DN 1900 MM (76), JUNTA SOLDADA, INSTALADO EM LOCAL COM NÍVEL BAIXO DE INTERFERÊNCIAS (NÃO INCLUI FORNECIMENTO). AF_11/2017</v>
          </cell>
        </row>
        <row r="58">
          <cell r="A58" t="str">
            <v>ASSENTAMENTO DE TUBOS E PECAS</v>
          </cell>
          <cell r="B58" t="str">
            <v>ASTU</v>
          </cell>
          <cell r="C58" t="str">
            <v>FORNEC E/OU ASSENT DE TUBO DE ACO COM JUNTA SOLDADA</v>
          </cell>
          <cell r="D58" t="str">
            <v>0046</v>
          </cell>
          <cell r="E58">
            <v>0</v>
          </cell>
          <cell r="F58">
            <v>0</v>
          </cell>
          <cell r="G58" t="str">
            <v>97192</v>
          </cell>
          <cell r="H58" t="str">
            <v>ASSENTAMENTO DE TUBO DE AÇO CARBONO PARA REDE DE ÁGUA, DN 2000 MM (80) OU DN 2100 MM (84), JUNTA SOLDADA, INSTALADO EM LOCAL COM NÍVEL BAIXO DE INTERFERÊNCIAS (NÃO INCLUI FORNECIMENTO). AF_11/2017</v>
          </cell>
        </row>
        <row r="59">
          <cell r="A59" t="str">
            <v>ASSENTAMENTO DE TUBOS E PECAS</v>
          </cell>
          <cell r="B59" t="str">
            <v>ASTU</v>
          </cell>
          <cell r="C59" t="str">
            <v>FORNEC E/OU ASSENT DE TUBO DE PVC COM JUNTA ELASTICA</v>
          </cell>
          <cell r="D59" t="str">
            <v>0048</v>
          </cell>
          <cell r="E59">
            <v>0</v>
          </cell>
          <cell r="F59">
            <v>0</v>
          </cell>
          <cell r="G59" t="str">
            <v>90694</v>
          </cell>
          <cell r="H59" t="str">
            <v>TUBO DE PVC PARA REDE COLETORA DE ESGOTO DE PAREDE MACIÇA, DN 100 MM, JUNTA ELÁSTICA - FORNECIMENTO E ASSENTAMENTO. AF_01/2021</v>
          </cell>
        </row>
        <row r="60">
          <cell r="A60" t="str">
            <v>ASSENTAMENTO DE TUBOS E PECAS</v>
          </cell>
          <cell r="B60" t="str">
            <v>ASTU</v>
          </cell>
          <cell r="C60" t="str">
            <v>FORNEC E/OU ASSENT DE TUBO DE PVC COM JUNTA ELASTICA</v>
          </cell>
          <cell r="D60" t="str">
            <v>0048</v>
          </cell>
          <cell r="E60">
            <v>0</v>
          </cell>
          <cell r="F60">
            <v>0</v>
          </cell>
          <cell r="G60" t="str">
            <v>90695</v>
          </cell>
          <cell r="H60" t="str">
            <v>TUBO DE PVC PARA REDE COLETORA DE ESGOTO DE PAREDE MACIÇA, DN 150 MM, JUNTA ELÁSTICA  - FORNECIMENTO E ASSENTAMENTO. AF_01/2021</v>
          </cell>
        </row>
        <row r="61">
          <cell r="A61" t="str">
            <v>ASSENTAMENTO DE TUBOS E PECAS</v>
          </cell>
          <cell r="B61" t="str">
            <v>ASTU</v>
          </cell>
          <cell r="C61" t="str">
            <v>FORNEC E/OU ASSENT DE TUBO DE PVC COM JUNTA ELASTICA</v>
          </cell>
          <cell r="D61" t="str">
            <v>0048</v>
          </cell>
          <cell r="E61">
            <v>0</v>
          </cell>
          <cell r="F61">
            <v>0</v>
          </cell>
          <cell r="G61" t="str">
            <v>90696</v>
          </cell>
          <cell r="H61" t="str">
            <v>TUBO DE PVC PARA REDE COLETORA DE ESGOTO DE PAREDE MACIÇA, DN 200 MM, JUNTA ELÁSTICA - FORNECIMENTO E ASSENTAMENTO. AF_01/2021</v>
          </cell>
        </row>
        <row r="62">
          <cell r="A62" t="str">
            <v>ASSENTAMENTO DE TUBOS E PECAS</v>
          </cell>
          <cell r="B62" t="str">
            <v>ASTU</v>
          </cell>
          <cell r="C62" t="str">
            <v>FORNEC E/OU ASSENT DE TUBO DE PVC COM JUNTA ELASTICA</v>
          </cell>
          <cell r="D62" t="str">
            <v>0048</v>
          </cell>
          <cell r="E62">
            <v>0</v>
          </cell>
          <cell r="F62">
            <v>0</v>
          </cell>
          <cell r="G62" t="str">
            <v>90697</v>
          </cell>
          <cell r="H62" t="str">
            <v>TUBO DE PVC PARA REDE COLETORA DE ESGOTO DE PAREDE MACIÇA, DN 250 MM, JUNTA ELÁSTICA  - FORNECIMENTO E ASSENTAMENTO. AF_01/2021</v>
          </cell>
        </row>
        <row r="63">
          <cell r="A63" t="str">
            <v>ASSENTAMENTO DE TUBOS E PECAS</v>
          </cell>
          <cell r="B63" t="str">
            <v>ASTU</v>
          </cell>
          <cell r="C63" t="str">
            <v>FORNEC E/OU ASSENT DE TUBO DE PVC COM JUNTA ELASTICA</v>
          </cell>
          <cell r="D63" t="str">
            <v>0048</v>
          </cell>
          <cell r="E63">
            <v>0</v>
          </cell>
          <cell r="F63">
            <v>0</v>
          </cell>
          <cell r="G63" t="str">
            <v>90698</v>
          </cell>
          <cell r="H63" t="str">
            <v>TUBO DE PVC PARA REDE COLETORA DE ESGOTO DE PAREDE MACIÇA, DN 300 MM, JUNTA ELÁSTICA,  FORNECIMENTO E ASSENTAMENTO. AF_01/2021</v>
          </cell>
        </row>
        <row r="64">
          <cell r="A64" t="str">
            <v>ASSENTAMENTO DE TUBOS E PECAS</v>
          </cell>
          <cell r="B64" t="str">
            <v>ASTU</v>
          </cell>
          <cell r="C64" t="str">
            <v>FORNEC E/OU ASSENT DE TUBO DE PVC COM JUNTA ELASTICA</v>
          </cell>
          <cell r="D64" t="str">
            <v>0048</v>
          </cell>
          <cell r="E64">
            <v>0</v>
          </cell>
          <cell r="F64">
            <v>0</v>
          </cell>
          <cell r="G64" t="str">
            <v>90699</v>
          </cell>
          <cell r="H64" t="str">
            <v>TUBO DE PVC PARA REDE COLETORA DE ESGOTO DE PAREDE MACIÇA, DN 350 MM, JUNTA ELÁSTICA  - FORNECIMENTO E ASSENTAMENTO. AF_01/2021</v>
          </cell>
        </row>
        <row r="65">
          <cell r="A65" t="str">
            <v>ASSENTAMENTO DE TUBOS E PECAS</v>
          </cell>
          <cell r="B65" t="str">
            <v>ASTU</v>
          </cell>
          <cell r="C65" t="str">
            <v>FORNEC E/OU ASSENT DE TUBO DE PVC COM JUNTA ELASTICA</v>
          </cell>
          <cell r="D65" t="str">
            <v>0048</v>
          </cell>
          <cell r="E65">
            <v>0</v>
          </cell>
          <cell r="F65">
            <v>0</v>
          </cell>
          <cell r="G65" t="str">
            <v>90700</v>
          </cell>
          <cell r="H65" t="str">
            <v>TUBO DE PVC PARA REDE COLETORA DE ESGOTO DE PAREDE MACIÇA, DN 400 MM, JUNTA ELÁSTICA  FORNECIMENTO E ASSENTAMENTO. AF_01/2021</v>
          </cell>
        </row>
        <row r="66">
          <cell r="A66" t="str">
            <v>ASSENTAMENTO DE TUBOS E PECAS</v>
          </cell>
          <cell r="B66" t="str">
            <v>ASTU</v>
          </cell>
          <cell r="C66" t="str">
            <v>FORNEC E/OU ASSENT DE TUBO DE PVC COM JUNTA ELASTICA</v>
          </cell>
          <cell r="D66" t="str">
            <v>0048</v>
          </cell>
          <cell r="E66">
            <v>0</v>
          </cell>
          <cell r="F66">
            <v>0</v>
          </cell>
          <cell r="G66" t="str">
            <v>90701</v>
          </cell>
          <cell r="H66" t="str">
            <v>TUBO DE PVC CORRUGADO DE DUPLA PAREDE PARA REDE COLETORA DE ESGOTO, DN 150 MM, JUNTA ELÁSTICA - FORNECIMENTO E ASSENTAMENTO. AF_01/2021</v>
          </cell>
        </row>
        <row r="67">
          <cell r="A67" t="str">
            <v>ASSENTAMENTO DE TUBOS E PECAS</v>
          </cell>
          <cell r="B67" t="str">
            <v>ASTU</v>
          </cell>
          <cell r="C67" t="str">
            <v>FORNEC E/OU ASSENT DE TUBO DE PVC COM JUNTA ELASTICA</v>
          </cell>
          <cell r="D67" t="str">
            <v>0048</v>
          </cell>
          <cell r="E67">
            <v>0</v>
          </cell>
          <cell r="F67">
            <v>0</v>
          </cell>
          <cell r="G67" t="str">
            <v>90702</v>
          </cell>
          <cell r="H67" t="str">
            <v>TUBO DE PVC CORRUGADO DE DUPLA PAREDE PARA REDE COLETORA DE ESGOTO, DN 200 MM, JUNTA ELÁSTICA - FORNECIMENTO E ASSENTAMENTO. AF_01/2021</v>
          </cell>
        </row>
        <row r="68">
          <cell r="A68" t="str">
            <v>ASSENTAMENTO DE TUBOS E PECAS</v>
          </cell>
          <cell r="B68" t="str">
            <v>ASTU</v>
          </cell>
          <cell r="C68" t="str">
            <v>FORNEC E/OU ASSENT DE TUBO DE PVC COM JUNTA ELASTICA</v>
          </cell>
          <cell r="D68" t="str">
            <v>0048</v>
          </cell>
          <cell r="E68">
            <v>0</v>
          </cell>
          <cell r="F68">
            <v>0</v>
          </cell>
          <cell r="G68" t="str">
            <v>90703</v>
          </cell>
          <cell r="H68" t="str">
            <v>TUBO DE PVC CORRUGADO DE DUPLA PAREDE PARA REDE COLETORA DE ESGOTO, DN 250 MM, JUNTA ELÁSTICA - FORNECIMENTO E ASSENTAMENTO. AF_01/2021</v>
          </cell>
        </row>
        <row r="69">
          <cell r="A69" t="str">
            <v>ASSENTAMENTO DE TUBOS E PECAS</v>
          </cell>
          <cell r="B69" t="str">
            <v>ASTU</v>
          </cell>
          <cell r="C69" t="str">
            <v>FORNEC E/OU ASSENT DE TUBO DE PVC COM JUNTA ELASTICA</v>
          </cell>
          <cell r="D69" t="str">
            <v>0048</v>
          </cell>
          <cell r="E69">
            <v>0</v>
          </cell>
          <cell r="F69">
            <v>0</v>
          </cell>
          <cell r="G69" t="str">
            <v>90704</v>
          </cell>
          <cell r="H69" t="str">
            <v>TUBO DE PVC CORRUGADO DE DUPLA PAREDE PARA REDE COLETORA DE ESGOTO, DN 300 MM, JUNTA ELÁSTICA - FORNECIMENTO E ASSENTAMENTO. AF_01/2021</v>
          </cell>
        </row>
        <row r="70">
          <cell r="A70" t="str">
            <v>ASSENTAMENTO DE TUBOS E PECAS</v>
          </cell>
          <cell r="B70" t="str">
            <v>ASTU</v>
          </cell>
          <cell r="C70" t="str">
            <v>FORNEC E/OU ASSENT DE TUBO DE PVC COM JUNTA ELASTICA</v>
          </cell>
          <cell r="D70" t="str">
            <v>0048</v>
          </cell>
          <cell r="E70">
            <v>0</v>
          </cell>
          <cell r="F70">
            <v>0</v>
          </cell>
          <cell r="G70" t="str">
            <v>90705</v>
          </cell>
          <cell r="H70" t="str">
            <v>TUBO DE PVC CORRUGADO DE DUPLA PAREDE PARA REDE COLETORA DE ESGOTO, DN 350 MM, JUNTA ELÁSTICA - FORNECIMENTO E ASSENTAMENTO. AF_01/2021</v>
          </cell>
        </row>
        <row r="71">
          <cell r="A71" t="str">
            <v>ASSENTAMENTO DE TUBOS E PECAS</v>
          </cell>
          <cell r="B71" t="str">
            <v>ASTU</v>
          </cell>
          <cell r="C71" t="str">
            <v>FORNEC E/OU ASSENT DE TUBO DE PVC COM JUNTA ELASTICA</v>
          </cell>
          <cell r="D71" t="str">
            <v>0048</v>
          </cell>
          <cell r="E71">
            <v>0</v>
          </cell>
          <cell r="F71">
            <v>0</v>
          </cell>
          <cell r="G71" t="str">
            <v>90706</v>
          </cell>
          <cell r="H71" t="str">
            <v>TUBO DE PVC CORRUGADO DE DUPLA PAREDE PARA REDE COLETORA DE ESGOTO, DN 400 MM, JUNTA ELÁSTICA - FORNECIMENTO E ASSENTAMENTO. AF_01/2021</v>
          </cell>
        </row>
        <row r="72">
          <cell r="A72" t="str">
            <v>ASSENTAMENTO DE TUBOS E PECAS</v>
          </cell>
          <cell r="B72" t="str">
            <v>ASTU</v>
          </cell>
          <cell r="C72" t="str">
            <v>FORNEC E/OU ASSENT DE TUBO DE PVC COM JUNTA ELASTICA</v>
          </cell>
          <cell r="D72" t="str">
            <v>0048</v>
          </cell>
          <cell r="E72">
            <v>0</v>
          </cell>
          <cell r="F72">
            <v>0</v>
          </cell>
          <cell r="G72" t="str">
            <v>90708</v>
          </cell>
          <cell r="H72" t="str">
            <v>TUBO DE PEAD CORRUGADO DE DUPLA PAREDE PARA REDE COLETORA DE ESGOTO, DN 600 MM, JUNTA ELÁSTICA INTEGRADA - FORNECIMENTO E ASSENTAMENTO. AF_01/2021</v>
          </cell>
        </row>
        <row r="73">
          <cell r="A73" t="str">
            <v>ASSENTAMENTO DE TUBOS E PECAS</v>
          </cell>
          <cell r="B73" t="str">
            <v>ASTU</v>
          </cell>
          <cell r="C73" t="str">
            <v>FORNEC E/OU ASSENT DE TUBO DE PVC COM JUNTA ELASTICA</v>
          </cell>
          <cell r="D73" t="str">
            <v>0048</v>
          </cell>
          <cell r="E73">
            <v>0</v>
          </cell>
          <cell r="F73">
            <v>0</v>
          </cell>
          <cell r="G73" t="str">
            <v>90724</v>
          </cell>
          <cell r="H73" t="str">
            <v>JUNTA ARGAMASSADA ENTRE TUBO DN 100 MM E O POÇO DE VISITA/ CAIXA DE CONCRETO OU ALVENARIA EM REDES DE ESGOTO. AF_01/2021</v>
          </cell>
        </row>
        <row r="74">
          <cell r="A74" t="str">
            <v>ASSENTAMENTO DE TUBOS E PECAS</v>
          </cell>
          <cell r="B74" t="str">
            <v>ASTU</v>
          </cell>
          <cell r="C74" t="str">
            <v>FORNEC E/OU ASSENT DE TUBO DE PVC COM JUNTA ELASTICA</v>
          </cell>
          <cell r="D74" t="str">
            <v>0048</v>
          </cell>
          <cell r="E74">
            <v>0</v>
          </cell>
          <cell r="F74">
            <v>0</v>
          </cell>
          <cell r="G74" t="str">
            <v>90725</v>
          </cell>
          <cell r="H74" t="str">
            <v>JUNTA ARGAMASSADA ENTRE TUBO DN 150 MM E O POÇO DE VISITA/ CAIXA DE CONCRETO OU ALVENARIA EM REDES DE ESGOTO. AF_01/2021</v>
          </cell>
        </row>
        <row r="75">
          <cell r="A75" t="str">
            <v>ASSENTAMENTO DE TUBOS E PECAS</v>
          </cell>
          <cell r="B75" t="str">
            <v>ASTU</v>
          </cell>
          <cell r="C75" t="str">
            <v>FORNEC E/OU ASSENT DE TUBO DE PVC COM JUNTA ELASTICA</v>
          </cell>
          <cell r="D75" t="str">
            <v>0048</v>
          </cell>
          <cell r="E75">
            <v>0</v>
          </cell>
          <cell r="F75">
            <v>0</v>
          </cell>
          <cell r="G75" t="str">
            <v>90726</v>
          </cell>
          <cell r="H75" t="str">
            <v>JUNTA ARGAMASSADA ENTRE TUBO DN 200 MM E O POÇO/ CAIXA DE CONCRETO OU ALVENARIA EM REDES DE ESGOTO. AF_01/2021</v>
          </cell>
        </row>
        <row r="76">
          <cell r="A76" t="str">
            <v>ASSENTAMENTO DE TUBOS E PECAS</v>
          </cell>
          <cell r="B76" t="str">
            <v>ASTU</v>
          </cell>
          <cell r="C76" t="str">
            <v>FORNEC E/OU ASSENT DE TUBO DE PVC COM JUNTA ELASTICA</v>
          </cell>
          <cell r="D76" t="str">
            <v>0048</v>
          </cell>
          <cell r="E76">
            <v>0</v>
          </cell>
          <cell r="F76">
            <v>0</v>
          </cell>
          <cell r="G76" t="str">
            <v>90727</v>
          </cell>
          <cell r="H76" t="str">
            <v>JUNTA ARGAMASSADA ENTRE TUBO DN 250 MM E O POÇO DE VISITA/ CAIXA DE CONCRETO OU ALVENARIA EM REDES DE ESGOTO. AF_01/2021</v>
          </cell>
        </row>
        <row r="77">
          <cell r="A77" t="str">
            <v>ASSENTAMENTO DE TUBOS E PECAS</v>
          </cell>
          <cell r="B77" t="str">
            <v>ASTU</v>
          </cell>
          <cell r="C77" t="str">
            <v>FORNEC E/OU ASSENT DE TUBO DE PVC COM JUNTA ELASTICA</v>
          </cell>
          <cell r="D77" t="str">
            <v>0048</v>
          </cell>
          <cell r="E77">
            <v>0</v>
          </cell>
          <cell r="F77">
            <v>0</v>
          </cell>
          <cell r="G77" t="str">
            <v>90728</v>
          </cell>
          <cell r="H77" t="str">
            <v>JUNTA ARGAMASSADA ENTRE TUBO DN 300 MM E O POÇO DE VISITA/ CAIXA DE CONCRETO OU ALVENARIA EM REDES DE ESGOTO. AF_01/2021</v>
          </cell>
        </row>
        <row r="78">
          <cell r="A78" t="str">
            <v>ASSENTAMENTO DE TUBOS E PECAS</v>
          </cell>
          <cell r="B78" t="str">
            <v>ASTU</v>
          </cell>
          <cell r="C78" t="str">
            <v>FORNEC E/OU ASSENT DE TUBO DE PVC COM JUNTA ELASTICA</v>
          </cell>
          <cell r="D78" t="str">
            <v>0048</v>
          </cell>
          <cell r="E78">
            <v>0</v>
          </cell>
          <cell r="F78">
            <v>0</v>
          </cell>
          <cell r="G78" t="str">
            <v>90729</v>
          </cell>
          <cell r="H78" t="str">
            <v>JUNTA ARGAMASSADA ENTRE TUBO DN 350 MM E O POÇO DE VISITA/ CAIXA DE CONCRETO OU ALVENARIA EM REDES DE ESGOTO. AF_01/2021</v>
          </cell>
        </row>
        <row r="79">
          <cell r="A79" t="str">
            <v>ASSENTAMENTO DE TUBOS E PECAS</v>
          </cell>
          <cell r="B79" t="str">
            <v>ASTU</v>
          </cell>
          <cell r="C79" t="str">
            <v>FORNEC E/OU ASSENT DE TUBO DE PVC COM JUNTA ELASTICA</v>
          </cell>
          <cell r="D79" t="str">
            <v>0048</v>
          </cell>
          <cell r="E79">
            <v>0</v>
          </cell>
          <cell r="F79">
            <v>0</v>
          </cell>
          <cell r="G79" t="str">
            <v>90730</v>
          </cell>
          <cell r="H79" t="str">
            <v>JUNTA ARGAMASSADA ENTRE TUBO DN 400 MM E O POÇO DE VISITA/ CAIXA DE CONCRETO OU ALVENARIA EM REDES DE ESGOTO. AF_01/2021</v>
          </cell>
        </row>
        <row r="80">
          <cell r="A80" t="str">
            <v>ASSENTAMENTO DE TUBOS E PECAS</v>
          </cell>
          <cell r="B80" t="str">
            <v>ASTU</v>
          </cell>
          <cell r="C80" t="str">
            <v>FORNEC E/OU ASSENT DE TUBO DE PVC COM JUNTA ELASTICA</v>
          </cell>
          <cell r="D80" t="str">
            <v>0048</v>
          </cell>
          <cell r="E80">
            <v>0</v>
          </cell>
          <cell r="F80">
            <v>0</v>
          </cell>
          <cell r="G80" t="str">
            <v>90731</v>
          </cell>
          <cell r="H80" t="str">
            <v>JUNTA ARGAMASSADA ENTRE TUBO DN 450 MM E O POÇO DE VISITA/ CAIXA DE CONCRETO OU ALVENARIA EM REDES DE ESGOTO. AF_01/2021</v>
          </cell>
        </row>
        <row r="81">
          <cell r="A81" t="str">
            <v>ASSENTAMENTO DE TUBOS E PECAS</v>
          </cell>
          <cell r="B81" t="str">
            <v>ASTU</v>
          </cell>
          <cell r="C81" t="str">
            <v>FORNEC E/OU ASSENT DE TUBO DE PVC COM JUNTA ELASTICA</v>
          </cell>
          <cell r="D81" t="str">
            <v>0048</v>
          </cell>
          <cell r="E81">
            <v>0</v>
          </cell>
          <cell r="F81">
            <v>0</v>
          </cell>
          <cell r="G81" t="str">
            <v>90732</v>
          </cell>
          <cell r="H81" t="str">
            <v>JUNTA ARGAMASSADA ENTRE TUBO DN 600 MM E O POÇO DE VISITA/ CAIXA DE CONCRETO OU ALVENARIA EM REDES DE ESGOTO. AF_01/2021</v>
          </cell>
        </row>
        <row r="82">
          <cell r="A82" t="str">
            <v>ASSENTAMENTO DE TUBOS E PECAS</v>
          </cell>
          <cell r="B82" t="str">
            <v>ASTU</v>
          </cell>
          <cell r="C82" t="str">
            <v>FORNEC E/OU ASSENT DE TUBO DE PVC COM JUNTA ELASTICA</v>
          </cell>
          <cell r="D82" t="str">
            <v>0048</v>
          </cell>
          <cell r="E82">
            <v>0</v>
          </cell>
          <cell r="F82">
            <v>0</v>
          </cell>
          <cell r="G82" t="str">
            <v>90733</v>
          </cell>
          <cell r="H82" t="str">
            <v>ASSENTAMENTO DE TUBO DE PVC PARA REDE COLETORA DE ESGOTO DE PAREDE MACIÇA, DN 100 MM, JUNTA ELÁSTICA (NÃO INCLUI FORNECIMENTO). AF_01/2021</v>
          </cell>
        </row>
        <row r="83">
          <cell r="A83" t="str">
            <v>ASSENTAMENTO DE TUBOS E PECAS</v>
          </cell>
          <cell r="B83" t="str">
            <v>ASTU</v>
          </cell>
          <cell r="C83" t="str">
            <v>FORNEC E/OU ASSENT DE TUBO DE PVC COM JUNTA ELASTICA</v>
          </cell>
          <cell r="D83" t="str">
            <v>0048</v>
          </cell>
          <cell r="E83">
            <v>0</v>
          </cell>
          <cell r="F83">
            <v>0</v>
          </cell>
          <cell r="G83" t="str">
            <v>90734</v>
          </cell>
          <cell r="H83" t="str">
            <v>ASSENTAMENTO DE TUBO DE PVC PARA REDE COLETORA DE ESGOTO DE PAREDE MACIÇA, DN 150 MM, JUNTA ELÁSTICA,  (NÃO INCLUI FORNECIMENTO). AF_01/2021</v>
          </cell>
        </row>
        <row r="84">
          <cell r="A84" t="str">
            <v>ASSENTAMENTO DE TUBOS E PECAS</v>
          </cell>
          <cell r="B84" t="str">
            <v>ASTU</v>
          </cell>
          <cell r="C84" t="str">
            <v>FORNEC E/OU ASSENT DE TUBO DE PVC COM JUNTA ELASTICA</v>
          </cell>
          <cell r="D84" t="str">
            <v>0048</v>
          </cell>
          <cell r="E84">
            <v>0</v>
          </cell>
          <cell r="F84">
            <v>0</v>
          </cell>
          <cell r="G84" t="str">
            <v>90735</v>
          </cell>
          <cell r="H84" t="str">
            <v>ASSENTAMENTO DE TUBO DE PVC PARA REDE COLETORA DE ESGOTO DE PAREDE MACIÇA, DN 200 MM, JUNTA ELÁSTICA (NÃO INCLUI FORNECIMENTO). AF_01/2021</v>
          </cell>
        </row>
        <row r="85">
          <cell r="A85" t="str">
            <v>ASSENTAMENTO DE TUBOS E PECAS</v>
          </cell>
          <cell r="B85" t="str">
            <v>ASTU</v>
          </cell>
          <cell r="C85" t="str">
            <v>FORNEC E/OU ASSENT DE TUBO DE PVC COM JUNTA ELASTICA</v>
          </cell>
          <cell r="D85" t="str">
            <v>0048</v>
          </cell>
          <cell r="E85">
            <v>0</v>
          </cell>
          <cell r="F85">
            <v>0</v>
          </cell>
          <cell r="G85" t="str">
            <v>90736</v>
          </cell>
          <cell r="H85" t="str">
            <v>ASSENTAMENTO DE TUBO DE PVC PARA REDE COLETORA DE ESGOTO DE PAREDE MACIÇA, DN 250 MM, JUNTA ELÁSTICA (NÃO INCLUI FORNECIMENTO). AF_01/2021</v>
          </cell>
        </row>
        <row r="86">
          <cell r="A86" t="str">
            <v>ASSENTAMENTO DE TUBOS E PECAS</v>
          </cell>
          <cell r="B86" t="str">
            <v>ASTU</v>
          </cell>
          <cell r="C86" t="str">
            <v>FORNEC E/OU ASSENT DE TUBO DE PVC COM JUNTA ELASTICA</v>
          </cell>
          <cell r="D86" t="str">
            <v>0048</v>
          </cell>
          <cell r="E86">
            <v>0</v>
          </cell>
          <cell r="F86">
            <v>0</v>
          </cell>
          <cell r="G86" t="str">
            <v>90737</v>
          </cell>
          <cell r="H86" t="str">
            <v>ASSENTAMENTO DE TUBO DE PVC PARA REDE COLETORA DE ESGOTO DE PAREDE MACIÇA, DN 300 MM, JUNTA ELÁSTICA  (NÃO INCLUI FORNECIMENTO). AF_01/2021</v>
          </cell>
        </row>
        <row r="87">
          <cell r="A87" t="str">
            <v>ASSENTAMENTO DE TUBOS E PECAS</v>
          </cell>
          <cell r="B87" t="str">
            <v>ASTU</v>
          </cell>
          <cell r="C87" t="str">
            <v>FORNEC E/OU ASSENT DE TUBO DE PVC COM JUNTA ELASTICA</v>
          </cell>
          <cell r="D87" t="str">
            <v>0048</v>
          </cell>
          <cell r="E87">
            <v>0</v>
          </cell>
          <cell r="F87">
            <v>0</v>
          </cell>
          <cell r="G87" t="str">
            <v>90738</v>
          </cell>
          <cell r="H87" t="str">
            <v>ASSENTAMENTO DE TUBO DE PVC PARA REDE COLETORA DE ESGOTO DE PAREDE MACIÇA, DN 350 MM, JUNTA ELÁSTICA (NÃO INCLUI FORNECIMENTO). AF_01/2021</v>
          </cell>
        </row>
        <row r="88">
          <cell r="A88" t="str">
            <v>ASSENTAMENTO DE TUBOS E PECAS</v>
          </cell>
          <cell r="B88" t="str">
            <v>ASTU</v>
          </cell>
          <cell r="C88" t="str">
            <v>FORNEC E/OU ASSENT DE TUBO DE PVC COM JUNTA ELASTICA</v>
          </cell>
          <cell r="D88" t="str">
            <v>0048</v>
          </cell>
          <cell r="E88">
            <v>0</v>
          </cell>
          <cell r="F88">
            <v>0</v>
          </cell>
          <cell r="G88" t="str">
            <v>90739</v>
          </cell>
          <cell r="H88" t="str">
            <v>ASSENTAMENTO DE TUBO DE PVC PARA REDE COLETORA DE ESGOTO DE PAREDE MACIÇA, DN 400 MM, JUNTA ELÁSTICA (NÃO INCLUI FORNECIMENTO). AF_01/2021</v>
          </cell>
        </row>
        <row r="89">
          <cell r="A89" t="str">
            <v>ASSENTAMENTO DE TUBOS E PECAS</v>
          </cell>
          <cell r="B89" t="str">
            <v>ASTU</v>
          </cell>
          <cell r="C89" t="str">
            <v>FORNEC E/OU ASSENT DE TUBO DE PVC COM JUNTA ELASTICA</v>
          </cell>
          <cell r="D89" t="str">
            <v>0048</v>
          </cell>
          <cell r="E89">
            <v>0</v>
          </cell>
          <cell r="F89">
            <v>0</v>
          </cell>
          <cell r="G89" t="str">
            <v>90740</v>
          </cell>
          <cell r="H89" t="str">
            <v>ASSENTAMENTO DE TUBO DE PVC CORRUGADO DE DUPLA PAREDE PARA REDE COLETORA DE ESGOTO, DN 150 MM, JUNTA ELÁSTICA (NÃO INCLUI FORNECIMENTO). AF_01/2021</v>
          </cell>
        </row>
        <row r="90">
          <cell r="A90" t="str">
            <v>ASSENTAMENTO DE TUBOS E PECAS</v>
          </cell>
          <cell r="B90" t="str">
            <v>ASTU</v>
          </cell>
          <cell r="C90" t="str">
            <v>FORNEC E/OU ASSENT DE TUBO DE PVC COM JUNTA ELASTICA</v>
          </cell>
          <cell r="D90" t="str">
            <v>0048</v>
          </cell>
          <cell r="E90">
            <v>0</v>
          </cell>
          <cell r="F90">
            <v>0</v>
          </cell>
          <cell r="G90" t="str">
            <v>90741</v>
          </cell>
          <cell r="H90" t="str">
            <v>ASSENTAMENTO DE TUBO DE PVC CORRUGADO DE DUPLA PAREDE PARA REDE COLETORA DE ESGOTO, DN 200 MM, JUNTA ELÁSTICA (NÃO INCLUI FORNECIMENTO). AF_01/2021</v>
          </cell>
        </row>
        <row r="91">
          <cell r="A91" t="str">
            <v>ASSENTAMENTO DE TUBOS E PECAS</v>
          </cell>
          <cell r="B91" t="str">
            <v>ASTU</v>
          </cell>
          <cell r="C91" t="str">
            <v>FORNEC E/OU ASSENT DE TUBO DE PVC COM JUNTA ELASTICA</v>
          </cell>
          <cell r="D91" t="str">
            <v>0048</v>
          </cell>
          <cell r="E91">
            <v>0</v>
          </cell>
          <cell r="F91">
            <v>0</v>
          </cell>
          <cell r="G91" t="str">
            <v>90742</v>
          </cell>
          <cell r="H91" t="str">
            <v>ASSENTAMENTO DE TUBO DE PVC CORRUGADO DE DUPLA PAREDE PARA REDE COLETORA DE ESGOTO, DN 250 MM, JUNTA ELÁSTICA (NÃO INCLUI FORNECIMENTO). AF_01/2021</v>
          </cell>
        </row>
        <row r="92">
          <cell r="A92" t="str">
            <v>ASSENTAMENTO DE TUBOS E PECAS</v>
          </cell>
          <cell r="B92" t="str">
            <v>ASTU</v>
          </cell>
          <cell r="C92" t="str">
            <v>FORNEC E/OU ASSENT DE TUBO DE PVC COM JUNTA ELASTICA</v>
          </cell>
          <cell r="D92" t="str">
            <v>0048</v>
          </cell>
          <cell r="E92">
            <v>0</v>
          </cell>
          <cell r="F92">
            <v>0</v>
          </cell>
          <cell r="G92" t="str">
            <v>90743</v>
          </cell>
          <cell r="H92" t="str">
            <v>ASSENTAMENTO DE TUBO DE PVC CORRUGADO DE DUPLA PAREDE PARA REDE COLETORA DE ESGOTO, DN 300 MM, JUNTA ELÁSTICA (NÃO INCLUI FORNECIMENTO). AF_01/2021</v>
          </cell>
        </row>
        <row r="93">
          <cell r="A93" t="str">
            <v>ASSENTAMENTO DE TUBOS E PECAS</v>
          </cell>
          <cell r="B93" t="str">
            <v>ASTU</v>
          </cell>
          <cell r="C93" t="str">
            <v>FORNEC E/OU ASSENT DE TUBO DE PVC COM JUNTA ELASTICA</v>
          </cell>
          <cell r="D93" t="str">
            <v>0048</v>
          </cell>
          <cell r="E93">
            <v>0</v>
          </cell>
          <cell r="F93">
            <v>0</v>
          </cell>
          <cell r="G93" t="str">
            <v>90744</v>
          </cell>
          <cell r="H93" t="str">
            <v>ASSENTAMENTO DE TUBO DE PVC CORRUGADO DE DUPLA PAREDE PARA REDE COLETORA DE ESGOTO, DN 350 MM, JUNTA ELÁSTICA (NÃO INCLUI FORNECIMENTO). AF_01/2021</v>
          </cell>
        </row>
        <row r="94">
          <cell r="A94" t="str">
            <v>ASSENTAMENTO DE TUBOS E PECAS</v>
          </cell>
          <cell r="B94" t="str">
            <v>ASTU</v>
          </cell>
          <cell r="C94" t="str">
            <v>FORNEC E/OU ASSENT DE TUBO DE PVC COM JUNTA ELASTICA</v>
          </cell>
          <cell r="D94" t="str">
            <v>0048</v>
          </cell>
          <cell r="E94">
            <v>0</v>
          </cell>
          <cell r="F94">
            <v>0</v>
          </cell>
          <cell r="G94" t="str">
            <v>90745</v>
          </cell>
          <cell r="H94" t="str">
            <v>ASSENTAMENTO DE TUBO DE PVC CORRUGADO DE DUPLA PAREDE PARA REDE COLETORA DE ESGOTO, DN 400 MM, JUNTA ELÁSTICA  (NÃO INCLUI FORNECIMENTO). AF_01/2021</v>
          </cell>
        </row>
        <row r="95">
          <cell r="A95" t="str">
            <v>ASSENTAMENTO DE TUBOS E PECAS</v>
          </cell>
          <cell r="B95" t="str">
            <v>ASTU</v>
          </cell>
          <cell r="C95" t="str">
            <v>FORNEC E/OU ASSENT DE TUBO DE PVC COM JUNTA ELASTICA</v>
          </cell>
          <cell r="D95" t="str">
            <v>0048</v>
          </cell>
          <cell r="E95">
            <v>0</v>
          </cell>
          <cell r="F95">
            <v>0</v>
          </cell>
          <cell r="G95" t="str">
            <v>90746</v>
          </cell>
          <cell r="H95" t="str">
            <v>ASSENTAMENTO DE TUBO DE PEAD CORRUGADO DE DUPLA PAREDE PARA REDE COLETORA DE ESGOTO, DN 450 MM, JUNTA ELÁSTICA INTEGRADA (NÃO INCLUI FORNECIMENTO). AF_01/2021</v>
          </cell>
        </row>
        <row r="96">
          <cell r="A96" t="str">
            <v>ASSENTAMENTO DE TUBOS E PECAS</v>
          </cell>
          <cell r="B96" t="str">
            <v>ASTU</v>
          </cell>
          <cell r="C96" t="str">
            <v>FORNEC E/OU ASSENT DE TUBO DE PVC COM JUNTA ELASTICA</v>
          </cell>
          <cell r="D96" t="str">
            <v>0048</v>
          </cell>
          <cell r="E96">
            <v>0</v>
          </cell>
          <cell r="F96">
            <v>0</v>
          </cell>
          <cell r="G96" t="str">
            <v>90747</v>
          </cell>
          <cell r="H96" t="str">
            <v>ASSENTAMENTO DE TUBO DE PEAD CORRUGADO DE DUPLA PAREDE PARA REDE COLETORA DE ESGOTO, DN 600 MM, JUNTA ELÁSTICA INTEGRADA (NÃO INCLUI FORNECIMENTO). AF_01/2021</v>
          </cell>
        </row>
        <row r="97">
          <cell r="A97" t="str">
            <v>ASSENTAMENTO DE TUBOS E PECAS</v>
          </cell>
          <cell r="B97" t="str">
            <v>ASTU</v>
          </cell>
          <cell r="C97" t="str">
            <v>FORNEC E/OU ASSENT DE TUBO DE PVC COM JUNTA ELASTICA</v>
          </cell>
          <cell r="D97" t="str">
            <v>0048</v>
          </cell>
          <cell r="E97">
            <v>0</v>
          </cell>
          <cell r="F97">
            <v>0</v>
          </cell>
          <cell r="G97" t="str">
            <v>94869</v>
          </cell>
          <cell r="H97" t="str">
            <v>TUBO DE PEAD CORRUGADO DE DUPLA PAREDE PARA REDE COLETORA DE ESGOTO, DN 250 MM, JUNTA ELÁSTICA INTEGRADA - FORNECIMENTO E ASSENTAMENTO. AF_01/2021</v>
          </cell>
        </row>
        <row r="98">
          <cell r="A98" t="str">
            <v>ASSENTAMENTO DE TUBOS E PECAS</v>
          </cell>
          <cell r="B98" t="str">
            <v>ASTU</v>
          </cell>
          <cell r="C98" t="str">
            <v>FORNEC E/OU ASSENT DE TUBO DE PVC COM JUNTA ELASTICA</v>
          </cell>
          <cell r="D98" t="str">
            <v>0048</v>
          </cell>
          <cell r="E98">
            <v>0</v>
          </cell>
          <cell r="F98">
            <v>0</v>
          </cell>
          <cell r="G98" t="str">
            <v>94870</v>
          </cell>
          <cell r="H98" t="str">
            <v>ASSENTAMENTO DE TUBO DE PEAD CORRUGADO DE DUPLA PAREDE PARA REDE COLETORA DE ESGOTO, DN 250 MM, JUNTA ELÁSTICA INTEGRADA (NÃO INCLUI FORNECIMENTO). AF_01/2021</v>
          </cell>
        </row>
        <row r="99">
          <cell r="A99" t="str">
            <v>ASSENTAMENTO DE TUBOS E PECAS</v>
          </cell>
          <cell r="B99" t="str">
            <v>ASTU</v>
          </cell>
          <cell r="C99" t="str">
            <v>FORNEC E/OU ASSENT DE TUBO DE PVC COM JUNTA ELASTICA</v>
          </cell>
          <cell r="D99" t="str">
            <v>0048</v>
          </cell>
          <cell r="E99">
            <v>0</v>
          </cell>
          <cell r="F99">
            <v>0</v>
          </cell>
          <cell r="G99" t="str">
            <v>94871</v>
          </cell>
          <cell r="H99" t="str">
            <v>TUBO DE PEAD CORRUGADO DE DUPLA PAREDE PARA REDE COLETORA DE ESGOTO, DN 300 MM, JUNTA ELÁSTICA INTEGRADA - FORNECIMENTO E ASSENTAMENTO. AF_01/2021</v>
          </cell>
        </row>
        <row r="100">
          <cell r="A100" t="str">
            <v>ASSENTAMENTO DE TUBOS E PECAS</v>
          </cell>
          <cell r="B100" t="str">
            <v>ASTU</v>
          </cell>
          <cell r="C100" t="str">
            <v>FORNEC E/OU ASSENT DE TUBO DE PVC COM JUNTA ELASTICA</v>
          </cell>
          <cell r="D100" t="str">
            <v>0048</v>
          </cell>
          <cell r="E100">
            <v>0</v>
          </cell>
          <cell r="F100">
            <v>0</v>
          </cell>
          <cell r="G100" t="str">
            <v>94872</v>
          </cell>
          <cell r="H100" t="str">
            <v>ASSENTAMENTO DE TUBO DE PEAD CORRUGADO DE DUPLA PAREDE PARA REDE COLETORA DE ESGOTO, DN 300 MM, JUNTA ELÁSTICA INTEGRADA  (NÃO INCLUI FORNECIMENTO). AF_01/2021</v>
          </cell>
        </row>
        <row r="101">
          <cell r="A101" t="str">
            <v>ASSENTAMENTO DE TUBOS E PECAS</v>
          </cell>
          <cell r="B101" t="str">
            <v>ASTU</v>
          </cell>
          <cell r="C101" t="str">
            <v>FORNEC E/OU ASSENT DE TUBO DE PVC COM JUNTA ELASTICA</v>
          </cell>
          <cell r="D101" t="str">
            <v>0048</v>
          </cell>
          <cell r="E101">
            <v>0</v>
          </cell>
          <cell r="F101">
            <v>0</v>
          </cell>
          <cell r="G101" t="str">
            <v>94875</v>
          </cell>
          <cell r="H101" t="str">
            <v>TUBO DE PEAD CORRUGADO DE DUPLA PAREDE PARA REDE COLETORA DE ESGOTO, DN 800 MM, JUNTA ELÁSTICA INTEGRADA - FORNECIMENTO E ASSENTAMENTO. AF_01/2021</v>
          </cell>
        </row>
        <row r="102">
          <cell r="A102" t="str">
            <v>ASSENTAMENTO DE TUBOS E PECAS</v>
          </cell>
          <cell r="B102" t="str">
            <v>ASTU</v>
          </cell>
          <cell r="C102" t="str">
            <v>FORNEC E/OU ASSENT DE TUBO DE PVC COM JUNTA ELASTICA</v>
          </cell>
          <cell r="D102" t="str">
            <v>0048</v>
          </cell>
          <cell r="E102">
            <v>0</v>
          </cell>
          <cell r="F102">
            <v>0</v>
          </cell>
          <cell r="G102" t="str">
            <v>94876</v>
          </cell>
          <cell r="H102" t="str">
            <v>ASSENTAMENTO DE TUBO DE PEAD CORRUGADO DE DUPLA PAREDE PARA REDE COLETORA DE ESGOTO, DN 800 MM, JUNTA ELÁSTICA INTEGRADA  (NÃO INCLUI FORNECIMENTO). AF_01/2021</v>
          </cell>
        </row>
        <row r="103">
          <cell r="A103" t="str">
            <v>ASSENTAMENTO DE TUBOS E PECAS</v>
          </cell>
          <cell r="B103" t="str">
            <v>ASTU</v>
          </cell>
          <cell r="C103" t="str">
            <v>FORNEC E/OU ASSENT DE TUBO DE PVC COM JUNTA ELASTICA</v>
          </cell>
          <cell r="D103" t="str">
            <v>0048</v>
          </cell>
          <cell r="E103">
            <v>0</v>
          </cell>
          <cell r="F103">
            <v>0</v>
          </cell>
          <cell r="G103" t="str">
            <v>94878</v>
          </cell>
          <cell r="H103" t="str">
            <v>ASSENTAMENTO DE TUBO DE PEAD CORRUGADO DE DUPLA PAREDE PARA REDE COLETORA DE ESGOTO, DN 900 MM, JUNTA ELÁSTICA INTEGRADA, INSTALADO EM LOCAL COM NÍVEL BAIXO DE INTERFERÊNCIAS (NÃO INCLUI FORNECIMENTO). AF_06/2016</v>
          </cell>
        </row>
        <row r="104">
          <cell r="A104" t="str">
            <v>ASSENTAMENTO DE TUBOS E PECAS</v>
          </cell>
          <cell r="B104" t="str">
            <v>ASTU</v>
          </cell>
          <cell r="C104" t="str">
            <v>FORNEC E/OU ASSENT DE TUBO DE PVC COM JUNTA ELASTICA</v>
          </cell>
          <cell r="D104" t="str">
            <v>0048</v>
          </cell>
          <cell r="E104">
            <v>0</v>
          </cell>
          <cell r="F104">
            <v>0</v>
          </cell>
          <cell r="G104" t="str">
            <v>94879</v>
          </cell>
          <cell r="H104" t="str">
            <v>TUBO DE PEAD CORRUGADO DE DUPLA PAREDE PARA REDE COLETORA DE ESGOTO, DN 1000 MM, JUNTA ELÁSTICA INTEGRADA, INSTALADO EM LOCAL COM NÍVEL BAIXO DE INTERFERÊNCIAS - FORNECIMENTO E ASSENTAMENTO. AF_06/2016</v>
          </cell>
        </row>
        <row r="105">
          <cell r="A105" t="str">
            <v>ASSENTAMENTO DE TUBOS E PECAS</v>
          </cell>
          <cell r="B105" t="str">
            <v>ASTU</v>
          </cell>
          <cell r="C105" t="str">
            <v>FORNEC E/OU ASSENT DE TUBO DE PVC COM JUNTA ELASTICA</v>
          </cell>
          <cell r="D105" t="str">
            <v>0048</v>
          </cell>
          <cell r="E105">
            <v>0</v>
          </cell>
          <cell r="F105">
            <v>0</v>
          </cell>
          <cell r="G105" t="str">
            <v>94880</v>
          </cell>
          <cell r="H105" t="str">
            <v>ASSENTAMENTO DE TUBO DE PEAD CORRUGADO DE DUPLA PAREDE PARA REDE COLETORA DE ESGOTO, DN 1000 MM, JUNTA ELÁSTICA INTEGRADA, INSTALADO EM LOCAL COM NÍVEL BAIXO DE INTERFERÊNCIAS (NÃO INCLUI FORNECIMENTO). AF_06/2016</v>
          </cell>
        </row>
        <row r="106">
          <cell r="A106" t="str">
            <v>ASSENTAMENTO DE TUBOS E PECAS</v>
          </cell>
          <cell r="B106" t="str">
            <v>ASTU</v>
          </cell>
          <cell r="C106" t="str">
            <v>FORNEC E/OU ASSENT DE TUBO DE PVC COM JUNTA ELASTICA</v>
          </cell>
          <cell r="D106" t="str">
            <v>0048</v>
          </cell>
          <cell r="E106">
            <v>0</v>
          </cell>
          <cell r="F106">
            <v>0</v>
          </cell>
          <cell r="G106" t="str">
            <v>94881</v>
          </cell>
          <cell r="H106" t="str">
            <v>TUBO DE PEAD CORRUGADO DE DUPLA PAREDE PARA REDE COLETORA DE ESGOTO, DN 1200 MM, JUNTA ELÁSTICA INTEGRADA, INSTALADO EM LOCAL COM NÍVEL BAIXO DE INTERFERÊNCIAS - FORNECIMENTO E ASSENTAMENTO. AF_06/2016</v>
          </cell>
        </row>
        <row r="107">
          <cell r="A107" t="str">
            <v>ASSENTAMENTO DE TUBOS E PECAS</v>
          </cell>
          <cell r="B107" t="str">
            <v>ASTU</v>
          </cell>
          <cell r="C107" t="str">
            <v>FORNEC E/OU ASSENT DE TUBO DE PVC COM JUNTA ELASTICA</v>
          </cell>
          <cell r="D107" t="str">
            <v>0048</v>
          </cell>
          <cell r="E107">
            <v>0</v>
          </cell>
          <cell r="F107">
            <v>0</v>
          </cell>
          <cell r="G107" t="str">
            <v>94882</v>
          </cell>
          <cell r="H107" t="str">
            <v>ASSENTAMENTO DE TUBO DE PEAD CORRUGADO DE DUPLA PAREDE PARA REDE COLETORA DE ESGOTO, DN 1200 MM, JUNTA ELÁSTICA INTEGRADA, INSTALADO EM LOCAL COM NÍVEL BAIXO DE INTERFERÊNCIAS (NÃO INCLUI FORNECIMENTO). AF_06/2016</v>
          </cell>
        </row>
        <row r="108">
          <cell r="A108" t="str">
            <v>ASSENTAMENTO DE TUBOS E PECAS</v>
          </cell>
          <cell r="B108" t="str">
            <v>ASTU</v>
          </cell>
          <cell r="C108" t="str">
            <v>FORNEC E/OU ASSENT DE TUBO DE PVC COM JUNTA ELASTICA</v>
          </cell>
          <cell r="D108" t="str">
            <v>0048</v>
          </cell>
          <cell r="E108">
            <v>0</v>
          </cell>
          <cell r="F108">
            <v>0</v>
          </cell>
          <cell r="G108" t="str">
            <v>94884</v>
          </cell>
          <cell r="H108" t="str">
            <v>ASSENTAMENTO DE TUBO DE PEAD CORRUGADO DE DUPLA PAREDE PARA REDE COLETORA DE ESGOTO, DN 1500 MM, JUNTA ELÁSTICA INTEGRADA, INSTALADO EM LOCAL COM NÍVEL BAIXO DE INTERFERÊNCIAS (NÃO INCLUI FORNECIMENTO). AF_06/2016</v>
          </cell>
        </row>
        <row r="109">
          <cell r="A109" t="str">
            <v>ASSENTAMENTO DE TUBOS E PECAS</v>
          </cell>
          <cell r="B109" t="str">
            <v>ASTU</v>
          </cell>
          <cell r="C109" t="str">
            <v>FORNEC E/OU ASSENT DE TUBO DE PVC COM JUNTA ELASTICA</v>
          </cell>
          <cell r="D109" t="str">
            <v>0048</v>
          </cell>
          <cell r="E109">
            <v>0</v>
          </cell>
          <cell r="F109">
            <v>0</v>
          </cell>
          <cell r="G109" t="str">
            <v>97121</v>
          </cell>
          <cell r="H109" t="str">
            <v>ASSENTAMENTO DE TUBO DE PVC PBA PARA REDE DE ÁGUA, DN 50 MM, JUNTA ELÁSTICA INTEGRADA, INSTALADO EM LOCAL COM NÍVEL ALTO DE INTERFERÊNCIAS (NÃO INCLUI FORNECIMENTO). AF_11/2017</v>
          </cell>
        </row>
        <row r="110">
          <cell r="A110" t="str">
            <v>ASSENTAMENTO DE TUBOS E PECAS</v>
          </cell>
          <cell r="B110" t="str">
            <v>ASTU</v>
          </cell>
          <cell r="C110" t="str">
            <v>FORNEC E/OU ASSENT DE TUBO DE PVC COM JUNTA ELASTICA</v>
          </cell>
          <cell r="D110" t="str">
            <v>0048</v>
          </cell>
          <cell r="E110">
            <v>0</v>
          </cell>
          <cell r="F110">
            <v>0</v>
          </cell>
          <cell r="G110" t="str">
            <v>97122</v>
          </cell>
          <cell r="H110" t="str">
            <v>ASSENTAMENTO DE TUBO DE PVC PBA PARA REDE DE ÁGUA, DN 75 MM, JUNTA ELÁSTICA INTEGRADA, INSTALADO EM LOCAL COM NÍVEL ALTO DE INTERFERÊNCIAS (NÃO INCLUI FORNECIMENTO). AF_11/2017</v>
          </cell>
        </row>
        <row r="111">
          <cell r="A111" t="str">
            <v>ASSENTAMENTO DE TUBOS E PECAS</v>
          </cell>
          <cell r="B111" t="str">
            <v>ASTU</v>
          </cell>
          <cell r="C111" t="str">
            <v>FORNEC E/OU ASSENT DE TUBO DE PVC COM JUNTA ELASTICA</v>
          </cell>
          <cell r="D111" t="str">
            <v>0048</v>
          </cell>
          <cell r="E111">
            <v>0</v>
          </cell>
          <cell r="F111">
            <v>0</v>
          </cell>
          <cell r="G111" t="str">
            <v>97123</v>
          </cell>
          <cell r="H111" t="str">
            <v>ASSENTAMENTO DE TUBO DE PVC PBA PARA REDE DE ÁGUA, DN 100 MM, JUNTA ELÁSTICA INTEGRADA, INSTALADO EM LOCAL COM NÍVEL ALTO DE INTERFERÊNCIAS (NÃO INCLUI FORNECIMENTO). AF_11/2017</v>
          </cell>
        </row>
        <row r="112">
          <cell r="A112" t="str">
            <v>ASSENTAMENTO DE TUBOS E PECAS</v>
          </cell>
          <cell r="B112" t="str">
            <v>ASTU</v>
          </cell>
          <cell r="C112" t="str">
            <v>FORNEC E/OU ASSENT DE TUBO DE PVC COM JUNTA ELASTICA</v>
          </cell>
          <cell r="D112" t="str">
            <v>0048</v>
          </cell>
          <cell r="E112">
            <v>0</v>
          </cell>
          <cell r="F112">
            <v>0</v>
          </cell>
          <cell r="G112" t="str">
            <v>97124</v>
          </cell>
          <cell r="H112" t="str">
            <v>ASSENTAMENTO DE TUBO DE PVC PBA PARA REDE DE ÁGUA, DN 50 MM, JUNTA ELÁSTICA INTEGRADA, INSTALADO EM LOCAL COM NÍVEL BAIXO DE INTERFERÊNCIAS (NÃO INCLUI FORNECIMENTO). AF_11/2017</v>
          </cell>
        </row>
        <row r="113">
          <cell r="A113" t="str">
            <v>ASSENTAMENTO DE TUBOS E PECAS</v>
          </cell>
          <cell r="B113" t="str">
            <v>ASTU</v>
          </cell>
          <cell r="C113" t="str">
            <v>FORNEC E/OU ASSENT DE TUBO DE PVC COM JUNTA ELASTICA</v>
          </cell>
          <cell r="D113" t="str">
            <v>0048</v>
          </cell>
          <cell r="E113">
            <v>0</v>
          </cell>
          <cell r="F113">
            <v>0</v>
          </cell>
          <cell r="G113" t="str">
            <v>97125</v>
          </cell>
          <cell r="H113" t="str">
            <v>ASSENTAMENTO DE TUBO DE PVC PBA PARA REDE DE ÁGUA, DN 75 MM, JUNTA ELÁSTICA INTEGRADA, INSTALADO EM LOCAL COM NÍVEL BAIXO DE INTERFERÊNCIAS (NÃO INCLUI FORNECIMENTO). AF_11/2017</v>
          </cell>
        </row>
        <row r="114">
          <cell r="A114" t="str">
            <v>ASSENTAMENTO DE TUBOS E PECAS</v>
          </cell>
          <cell r="B114" t="str">
            <v>ASTU</v>
          </cell>
          <cell r="C114" t="str">
            <v>FORNEC E/OU ASSENT DE TUBO DE PVC COM JUNTA ELASTICA</v>
          </cell>
          <cell r="D114" t="str">
            <v>0048</v>
          </cell>
          <cell r="E114">
            <v>0</v>
          </cell>
          <cell r="F114">
            <v>0</v>
          </cell>
          <cell r="G114" t="str">
            <v>97126</v>
          </cell>
          <cell r="H114" t="str">
            <v>ASSENTAMENTO DE TUBO DE PVC PBA PARA REDE DE ÁGUA, DN 100 MM, JUNTA ELÁSTICA INTEGRADA, INSTALADO EM LOCAL COM NÍVEL BAIXO DE INTERFERÊNCIAS (NÃO INCLUI FORNECIMENTO). AF_11/2017</v>
          </cell>
        </row>
        <row r="115">
          <cell r="A115" t="str">
            <v>ASSENTAMENTO DE TUBOS E PECAS</v>
          </cell>
          <cell r="B115" t="str">
            <v>ASTU</v>
          </cell>
          <cell r="C115" t="str">
            <v>FORNEC E/OU ASSENT DE TUBO DE PVC COM JUNTA ELASTICA</v>
          </cell>
          <cell r="D115" t="str">
            <v>0048</v>
          </cell>
          <cell r="E115">
            <v>0</v>
          </cell>
          <cell r="F115">
            <v>0</v>
          </cell>
          <cell r="G115" t="str">
            <v>102264</v>
          </cell>
          <cell r="H115" t="str">
            <v>TUBO DE PVC BRANCO PARA REDE COLETORA DE ESGOTO CONDOMINIAL DE PAREDE MACIÇA, DN 100 MM, JUNTA ELÁSTICA - FORNECIMENTO E ASSENTAMENTO. AF_01/2021</v>
          </cell>
        </row>
        <row r="116">
          <cell r="A116" t="str">
            <v>ASSENTAMENTO DE TUBOS E PECAS</v>
          </cell>
          <cell r="B116" t="str">
            <v>ASTU</v>
          </cell>
          <cell r="C116" t="str">
            <v>FORNEC E/OU ASSENT DE TUBO DE PVC COM JUNTA ELASTICA</v>
          </cell>
          <cell r="D116" t="str">
            <v>0048</v>
          </cell>
          <cell r="E116">
            <v>0</v>
          </cell>
          <cell r="F116">
            <v>0</v>
          </cell>
          <cell r="G116" t="str">
            <v>102265</v>
          </cell>
          <cell r="H116" t="str">
            <v>JUNTA ARGAMASSADA ENTRE TUBO DN 800 MM E O POÇO DE VISITA/ CAIXA DE CONCRETO OU ALVENARIA EM REDES DE ESGOTO. AF_01/2021</v>
          </cell>
        </row>
        <row r="117">
          <cell r="A117" t="str">
            <v>ASSENTAMENTO DE TUBOS E PECAS</v>
          </cell>
          <cell r="B117" t="str">
            <v>ASTU</v>
          </cell>
          <cell r="C117" t="str">
            <v>FORNEC E/OU ASSENT DE TUBO DE PVC COM JUNTA ELASTICA</v>
          </cell>
          <cell r="D117" t="str">
            <v>0048</v>
          </cell>
          <cell r="E117">
            <v>0</v>
          </cell>
          <cell r="F117">
            <v>0</v>
          </cell>
          <cell r="G117" t="str">
            <v>102266</v>
          </cell>
          <cell r="H117" t="str">
            <v>JUNTA ARGAMASSADA ENTRE TUBO DN 900 MM E O POÇO DE VISITA/ CAIXA DE CONCRETO OU ALVENARIA EM REDES DE ESGOTO. AF_01/2021</v>
          </cell>
        </row>
        <row r="118">
          <cell r="A118" t="str">
            <v>ASSENTAMENTO DE TUBOS E PECAS</v>
          </cell>
          <cell r="B118" t="str">
            <v>ASTU</v>
          </cell>
          <cell r="C118" t="str">
            <v>FORNEC E/OU ASSENT DE TUBO DE PVC COM JUNTA ELASTICA</v>
          </cell>
          <cell r="D118" t="str">
            <v>0048</v>
          </cell>
          <cell r="E118">
            <v>0</v>
          </cell>
          <cell r="F118">
            <v>0</v>
          </cell>
          <cell r="G118" t="str">
            <v>102267</v>
          </cell>
          <cell r="H118" t="str">
            <v>JUNTA ARGAMASSADA ENTRE TUBO DN 1000 MM E O POÇO DE VISITA/ CAIXA DE CONCRETO OU ALVENARIA EM REDES DE ESGOTO. AF_01/2021</v>
          </cell>
        </row>
        <row r="119">
          <cell r="A119" t="str">
            <v>ASSENTAMENTO DE TUBOS E PECAS</v>
          </cell>
          <cell r="B119" t="str">
            <v>ASTU</v>
          </cell>
          <cell r="C119" t="str">
            <v>FORNEC E/OU ASSENT DE TUBO DE PVC COM JUNTA ELASTICA</v>
          </cell>
          <cell r="D119" t="str">
            <v>0048</v>
          </cell>
          <cell r="E119">
            <v>0</v>
          </cell>
          <cell r="F119">
            <v>0</v>
          </cell>
          <cell r="G119" t="str">
            <v>102268</v>
          </cell>
          <cell r="H119" t="str">
            <v>JUNTA ARGAMASSADA ENTRE TUBO DN 1200 MM E O POÇO DE VISITA/ CAIXA DE CONCRETO OU ALVENARIA EM REDES DE ESGOTO. AF_01/2021</v>
          </cell>
        </row>
        <row r="120">
          <cell r="A120" t="str">
            <v>ASSENTAMENTO DE TUBOS E PECAS</v>
          </cell>
          <cell r="B120" t="str">
            <v>ASTU</v>
          </cell>
          <cell r="C120" t="str">
            <v>FORNEC E/OU ASSENT DE TUBO DE PVC COM JUNTA ELASTICA</v>
          </cell>
          <cell r="D120" t="str">
            <v>0048</v>
          </cell>
          <cell r="E120">
            <v>0</v>
          </cell>
          <cell r="F120">
            <v>0</v>
          </cell>
          <cell r="G120" t="str">
            <v>102269</v>
          </cell>
          <cell r="H120" t="str">
            <v>JUNTA ARGAMASSADA ENTRE TUBO DN 1500 MM E O POÇO DE VISITA/ CAIXA DE CONCRETO OU ALVENARIA EM REDES DE ESGOTO. AF_01/2021</v>
          </cell>
        </row>
        <row r="121">
          <cell r="A121" t="str">
            <v>ASSENTAMENTO DE TUBOS E PECAS</v>
          </cell>
          <cell r="B121" t="str">
            <v>ASTU</v>
          </cell>
          <cell r="C121" t="str">
            <v>FORNEC E/OU ASSENT DE TUBO DE CONCRETO COM JUNTA ELASTICA</v>
          </cell>
          <cell r="D121" t="str">
            <v>0051</v>
          </cell>
          <cell r="E121">
            <v>0</v>
          </cell>
          <cell r="F121">
            <v>0</v>
          </cell>
          <cell r="G121" t="str">
            <v>92833</v>
          </cell>
          <cell r="H121" t="str">
            <v>TUBO DE CONCRETO PARA REDES COLETORAS DE ESGOTO SANITÁRIO, DIÂMETRO DE 300 MM, JUNTA ELÁSTICA, INSTALADO EM LOCAL COM BAIXO NÍVEL DE INTERFERÊNCIAS - FORNECIMENTO E ASSENTAMENTO. AF_12/2015</v>
          </cell>
        </row>
        <row r="122">
          <cell r="A122" t="str">
            <v>ASSENTAMENTO DE TUBOS E PECAS</v>
          </cell>
          <cell r="B122" t="str">
            <v>ASTU</v>
          </cell>
          <cell r="C122" t="str">
            <v>FORNEC E/OU ASSENT DE TUBO DE CONCRETO COM JUNTA ELASTICA</v>
          </cell>
          <cell r="D122" t="str">
            <v>0051</v>
          </cell>
          <cell r="E122">
            <v>0</v>
          </cell>
          <cell r="F122">
            <v>0</v>
          </cell>
          <cell r="G122" t="str">
            <v>92834</v>
          </cell>
          <cell r="H122" t="str">
            <v>ASSENTAMENTO DE TUBO DE CONCRETO PARA REDES COLETORAS DE ESGOTO SANITÁRIO, DIÂMETRO DE 300 MM, JUNTA ELÁSTICA, INSTALADO EM LOCAL COM BAIXO NÍVEL DE INTERFERÊNCIAS (NÃO INCLUI FORNECIMENTO). AF_12/2015</v>
          </cell>
        </row>
        <row r="123">
          <cell r="A123" t="str">
            <v>ASSENTAMENTO DE TUBOS E PECAS</v>
          </cell>
          <cell r="B123" t="str">
            <v>ASTU</v>
          </cell>
          <cell r="C123" t="str">
            <v>FORNEC E/OU ASSENT DE TUBO DE CONCRETO COM JUNTA ELASTICA</v>
          </cell>
          <cell r="D123" t="str">
            <v>0051</v>
          </cell>
          <cell r="E123">
            <v>0</v>
          </cell>
          <cell r="F123">
            <v>0</v>
          </cell>
          <cell r="G123" t="str">
            <v>92835</v>
          </cell>
          <cell r="H123" t="str">
            <v>TUBO DE CONCRETO PARA REDES COLETORAS DE ESGOTO SANITÁRIO, DIÂMETRO DE 400 MM, JUNTA ELÁSTICA, INSTALADO EM LOCAL COM BAIXO NÍVEL DE INTERFERÊNCIAS - FORNECIMENTO E ASSENTAMENTO. AF_12/2015</v>
          </cell>
        </row>
        <row r="124">
          <cell r="A124" t="str">
            <v>ASSENTAMENTO DE TUBOS E PECAS</v>
          </cell>
          <cell r="B124" t="str">
            <v>ASTU</v>
          </cell>
          <cell r="C124" t="str">
            <v>FORNEC E/OU ASSENT DE TUBO DE CONCRETO COM JUNTA ELASTICA</v>
          </cell>
          <cell r="D124" t="str">
            <v>0051</v>
          </cell>
          <cell r="E124">
            <v>0</v>
          </cell>
          <cell r="F124">
            <v>0</v>
          </cell>
          <cell r="G124" t="str">
            <v>92836</v>
          </cell>
          <cell r="H124" t="str">
            <v>ASSENTAMENTO DE TUBO DE CONCRETO PARA REDES COLETORAS DE ESGOTO SANITÁRIO, DIÂMETRO DE 400 MM, JUNTA ELÁSTICA, INSTALADO EM LOCAL COM BAIXO NÍVEL DE INTERFERÊNCIAS (NÃO INCLUI FORNECIMENTO). AF_12/2015</v>
          </cell>
        </row>
        <row r="125">
          <cell r="A125" t="str">
            <v>ASSENTAMENTO DE TUBOS E PECAS</v>
          </cell>
          <cell r="B125" t="str">
            <v>ASTU</v>
          </cell>
          <cell r="C125" t="str">
            <v>FORNEC E/OU ASSENT DE TUBO DE CONCRETO COM JUNTA ELASTICA</v>
          </cell>
          <cell r="D125" t="str">
            <v>0051</v>
          </cell>
          <cell r="E125">
            <v>0</v>
          </cell>
          <cell r="F125">
            <v>0</v>
          </cell>
          <cell r="G125" t="str">
            <v>92837</v>
          </cell>
          <cell r="H125" t="str">
            <v>TUBO DE CONCRETO PARA REDES COLETORAS DE ESGOTO SANITÁRIO, DIÂMETRO DE 500 MM, JUNTA ELÁSTICA, INSTALADO EM LOCAL COM BAIXO NÍVEL DE INTERFERÊNCIAS - FORNECIMENTO E ASSENTAMENTO. AF_12/2015</v>
          </cell>
        </row>
        <row r="126">
          <cell r="A126" t="str">
            <v>ASSENTAMENTO DE TUBOS E PECAS</v>
          </cell>
          <cell r="B126" t="str">
            <v>ASTU</v>
          </cell>
          <cell r="C126" t="str">
            <v>FORNEC E/OU ASSENT DE TUBO DE CONCRETO COM JUNTA ELASTICA</v>
          </cell>
          <cell r="D126" t="str">
            <v>0051</v>
          </cell>
          <cell r="E126">
            <v>0</v>
          </cell>
          <cell r="F126">
            <v>0</v>
          </cell>
          <cell r="G126" t="str">
            <v>92838</v>
          </cell>
          <cell r="H126" t="str">
            <v>ASSENTAMENTO DE TUBO DE CONCRETO PARA REDES COLETORAS DE ESGOTO SANITÁRIO, DIÂMETRO DE 500 MM, JUNTA ELÁSTICA, INSTALADO EM LOCAL COM BAIXO NÍVEL DE INTERFERÊNCIAS (NÃO INCLUI FORNECIMENTO). AF_12/2015</v>
          </cell>
        </row>
        <row r="127">
          <cell r="A127" t="str">
            <v>ASSENTAMENTO DE TUBOS E PECAS</v>
          </cell>
          <cell r="B127" t="str">
            <v>ASTU</v>
          </cell>
          <cell r="C127" t="str">
            <v>FORNEC E/OU ASSENT DE TUBO DE CONCRETO COM JUNTA ELASTICA</v>
          </cell>
          <cell r="D127" t="str">
            <v>0051</v>
          </cell>
          <cell r="E127">
            <v>0</v>
          </cell>
          <cell r="F127">
            <v>0</v>
          </cell>
          <cell r="G127" t="str">
            <v>92839</v>
          </cell>
          <cell r="H127" t="str">
            <v>TUBO DE CONCRETO PARA REDES COLETORAS DE ESGOTO SANITÁRIO, DIÂMETRO DE 600 MM, JUNTA ELÁSTICA, INSTALADO EM LOCAL COM BAIXO NÍVEL DE INTERFERÊNCIAS - FORNECIMENTO E ASSENTAMENTO. AF_12/2015</v>
          </cell>
        </row>
        <row r="128">
          <cell r="A128" t="str">
            <v>ASSENTAMENTO DE TUBOS E PECAS</v>
          </cell>
          <cell r="B128" t="str">
            <v>ASTU</v>
          </cell>
          <cell r="C128" t="str">
            <v>FORNEC E/OU ASSENT DE TUBO DE CONCRETO COM JUNTA ELASTICA</v>
          </cell>
          <cell r="D128" t="str">
            <v>0051</v>
          </cell>
          <cell r="E128">
            <v>0</v>
          </cell>
          <cell r="F128">
            <v>0</v>
          </cell>
          <cell r="G128" t="str">
            <v>92840</v>
          </cell>
          <cell r="H128" t="str">
            <v>ASSENTAMENTO DE TUBO DE CONCRETO PARA REDES COLETORAS DE ESGOTO SANITÁRIO, DIÂMETRO DE 600 MM, JUNTA ELÁSTICA, INSTALADO EM LOCAL COM BAIXO NÍVEL DE INTERFERÊNCIAS (NÃO INCLUI FORNECIMENTO). AF_12/2015</v>
          </cell>
        </row>
        <row r="129">
          <cell r="A129" t="str">
            <v>ASSENTAMENTO DE TUBOS E PECAS</v>
          </cell>
          <cell r="B129" t="str">
            <v>ASTU</v>
          </cell>
          <cell r="C129" t="str">
            <v>FORNEC E/OU ASSENT DE TUBO DE CONCRETO COM JUNTA ELASTICA</v>
          </cell>
          <cell r="D129" t="str">
            <v>0051</v>
          </cell>
          <cell r="E129">
            <v>0</v>
          </cell>
          <cell r="F129">
            <v>0</v>
          </cell>
          <cell r="G129" t="str">
            <v>92841</v>
          </cell>
          <cell r="H129" t="str">
            <v>TUBO DE CONCRETO PARA REDES COLETORAS DE ESGOTO SANITÁRIO, DIÂMETRO DE 700 MM, JUNTA ELÁSTICA, INSTALADO EM LOCAL COM BAIXO NÍVEL DE INTERFERÊNCIAS - FORNECIMENTO E ASSENTAMENTO. AF_12/2015</v>
          </cell>
        </row>
        <row r="130">
          <cell r="A130" t="str">
            <v>ASSENTAMENTO DE TUBOS E PECAS</v>
          </cell>
          <cell r="B130" t="str">
            <v>ASTU</v>
          </cell>
          <cell r="C130" t="str">
            <v>FORNEC E/OU ASSENT DE TUBO DE CONCRETO COM JUNTA ELASTICA</v>
          </cell>
          <cell r="D130" t="str">
            <v>0051</v>
          </cell>
          <cell r="E130">
            <v>0</v>
          </cell>
          <cell r="F130">
            <v>0</v>
          </cell>
          <cell r="G130" t="str">
            <v>92842</v>
          </cell>
          <cell r="H130" t="str">
            <v>ASSENTAMENTO DE TUBO DE CONCRETO PARA REDES COLETORAS DE ESGOTO SANITÁRIO, DIÂMETRO DE 700 MM, JUNTA ELÁSTICA, INSTALADO EM LOCAL COM BAIXO NÍVEL DE INTERFERÊNCIAS (NÃO INCLUI FORNECIMENTO). AF_12/2015</v>
          </cell>
        </row>
        <row r="131">
          <cell r="A131" t="str">
            <v>ASSENTAMENTO DE TUBOS E PECAS</v>
          </cell>
          <cell r="B131" t="str">
            <v>ASTU</v>
          </cell>
          <cell r="C131" t="str">
            <v>FORNEC E/OU ASSENT DE TUBO DE CONCRETO COM JUNTA ELASTICA</v>
          </cell>
          <cell r="D131" t="str">
            <v>0051</v>
          </cell>
          <cell r="E131">
            <v>0</v>
          </cell>
          <cell r="F131">
            <v>0</v>
          </cell>
          <cell r="G131" t="str">
            <v>92843</v>
          </cell>
          <cell r="H131" t="str">
            <v>TUBO DE CONCRETO PARA REDES COLETORAS DE ESGOTO SANITÁRIO, DIÂMETRO DE 800 MM, JUNTA ELÁSTICA, INSTALADO EM LOCAL COM BAIXO NÍVEL DE INTERFERÊNCIAS - FORNECIMENTO E ASSENTAMENTO. AF_12/2015</v>
          </cell>
        </row>
        <row r="132">
          <cell r="A132" t="str">
            <v>ASSENTAMENTO DE TUBOS E PECAS</v>
          </cell>
          <cell r="B132" t="str">
            <v>ASTU</v>
          </cell>
          <cell r="C132" t="str">
            <v>FORNEC E/OU ASSENT DE TUBO DE CONCRETO COM JUNTA ELASTICA</v>
          </cell>
          <cell r="D132" t="str">
            <v>0051</v>
          </cell>
          <cell r="E132">
            <v>0</v>
          </cell>
          <cell r="F132">
            <v>0</v>
          </cell>
          <cell r="G132" t="str">
            <v>92844</v>
          </cell>
          <cell r="H132" t="str">
            <v>ASSENTAMENTO DE TUBO DE CONCRETO PARA REDES COLETORAS DE ESGOTO SANITÁRIO, DIÂMETRO DE 800 MM, JUNTA ELÁSTICA, INSTALADO EM LOCAL COM BAIXO NÍVEL DE INTERFERÊNCIAS (NÃO INCLUI FORNECIMENTO). AF_12/2015</v>
          </cell>
        </row>
        <row r="133">
          <cell r="A133" t="str">
            <v>ASSENTAMENTO DE TUBOS E PECAS</v>
          </cell>
          <cell r="B133" t="str">
            <v>ASTU</v>
          </cell>
          <cell r="C133" t="str">
            <v>FORNEC E/OU ASSENT DE TUBO DE CONCRETO COM JUNTA ELASTICA</v>
          </cell>
          <cell r="D133" t="str">
            <v>0051</v>
          </cell>
          <cell r="E133">
            <v>0</v>
          </cell>
          <cell r="F133">
            <v>0</v>
          </cell>
          <cell r="G133" t="str">
            <v>92845</v>
          </cell>
          <cell r="H133" t="str">
            <v>TUBO DE CONCRETO PARA REDES COLETORAS DE ESGOTO SANITÁRIO, DIÂMETRO DE 900 MM, JUNTA ELÁSTICA, INSTALADO EM LOCAL COM BAIXO NÍVEL DE INTERFERÊNCIAS - FORNECIMENTO E ASSENTAMENTO. AF_12/2015</v>
          </cell>
        </row>
        <row r="134">
          <cell r="A134" t="str">
            <v>ASSENTAMENTO DE TUBOS E PECAS</v>
          </cell>
          <cell r="B134" t="str">
            <v>ASTU</v>
          </cell>
          <cell r="C134" t="str">
            <v>FORNEC E/OU ASSENT DE TUBO DE CONCRETO COM JUNTA ELASTICA</v>
          </cell>
          <cell r="D134" t="str">
            <v>0051</v>
          </cell>
          <cell r="E134">
            <v>0</v>
          </cell>
          <cell r="F134">
            <v>0</v>
          </cell>
          <cell r="G134" t="str">
            <v>92846</v>
          </cell>
          <cell r="H134" t="str">
            <v>ASSENTAMENTO DE TUBO DE CONCRETO PARA REDES COLETORAS DE ESGOTO SANITÁRIO, DIÂMETRO DE 900 MM, JUNTA ELÁSTICA, INSTALADO EM LOCAL COM BAIXO NÍVEL DE INTERFERÊNCIAS (NÃO INCLUI FORNECIMENTO). AF_12/2015</v>
          </cell>
        </row>
        <row r="135">
          <cell r="A135" t="str">
            <v>ASSENTAMENTO DE TUBOS E PECAS</v>
          </cell>
          <cell r="B135" t="str">
            <v>ASTU</v>
          </cell>
          <cell r="C135" t="str">
            <v>FORNEC E/OU ASSENT DE TUBO DE CONCRETO COM JUNTA ELASTICA</v>
          </cell>
          <cell r="D135" t="str">
            <v>0051</v>
          </cell>
          <cell r="E135">
            <v>0</v>
          </cell>
          <cell r="F135">
            <v>0</v>
          </cell>
          <cell r="G135" t="str">
            <v>92847</v>
          </cell>
          <cell r="H135" t="str">
            <v>TUBO DE CONCRETO PARA REDES COLETORAS DE ESGOTO SANITÁRIO, DIÂMETRO DE 1000 MM, JUNTA ELÁSTICA, INSTALADO EM LOCAL COM BAIXO NÍVEL DE INTERFERÊNCIAS - FORNECIMENTO E ASSENTAMENTO. AF_12/2015</v>
          </cell>
        </row>
        <row r="136">
          <cell r="A136" t="str">
            <v>ASSENTAMENTO DE TUBOS E PECAS</v>
          </cell>
          <cell r="B136" t="str">
            <v>ASTU</v>
          </cell>
          <cell r="C136" t="str">
            <v>FORNEC E/OU ASSENT DE TUBO DE CONCRETO COM JUNTA ELASTICA</v>
          </cell>
          <cell r="D136" t="str">
            <v>0051</v>
          </cell>
          <cell r="E136">
            <v>0</v>
          </cell>
          <cell r="F136">
            <v>0</v>
          </cell>
          <cell r="G136" t="str">
            <v>92848</v>
          </cell>
          <cell r="H136" t="str">
            <v>ASSENTAMENTO DE TUBO DE CONCRETO PARA REDES COLETORAS DE ESGOTO SANITÁRIO, DIÂMETRO DE 1000 MM, JUNTA ELÁSTICA, INSTALADO EM LOCAL COM BAIXO NÍVEL DE INTERFERÊNCIAS (NÃO INCLUI FORNECIMENTO). AF_12/2015</v>
          </cell>
        </row>
        <row r="137">
          <cell r="A137" t="str">
            <v>ASSENTAMENTO DE TUBOS E PECAS</v>
          </cell>
          <cell r="B137" t="str">
            <v>ASTU</v>
          </cell>
          <cell r="C137" t="str">
            <v>FORNEC E/OU ASSENT DE TUBO DE CONCRETO COM JUNTA ELASTICA</v>
          </cell>
          <cell r="D137" t="str">
            <v>0051</v>
          </cell>
          <cell r="E137">
            <v>0</v>
          </cell>
          <cell r="F137">
            <v>0</v>
          </cell>
          <cell r="G137" t="str">
            <v>92849</v>
          </cell>
          <cell r="H137" t="str">
            <v>TUBO DE CONCRETO PARA REDES COLETORAS DE ESGOTO SANITÁRIO, DIÂMETRO DE 300 MM, JUNTA ELÁSTICA, INSTALADO EM LOCAL COM ALTO NÍVEL DE INTERFERÊNCIAS - FORNECIMENTO E ASSENTAMENTO. AF_12/2015</v>
          </cell>
        </row>
        <row r="138">
          <cell r="A138" t="str">
            <v>ASSENTAMENTO DE TUBOS E PECAS</v>
          </cell>
          <cell r="B138" t="str">
            <v>ASTU</v>
          </cell>
          <cell r="C138" t="str">
            <v>FORNEC E/OU ASSENT DE TUBO DE CONCRETO COM JUNTA ELASTICA</v>
          </cell>
          <cell r="D138" t="str">
            <v>0051</v>
          </cell>
          <cell r="E138">
            <v>0</v>
          </cell>
          <cell r="F138">
            <v>0</v>
          </cell>
          <cell r="G138" t="str">
            <v>92850</v>
          </cell>
          <cell r="H138" t="str">
            <v>ASSENTAMENTO DE TUBO DE CONCRETO PARA REDES COLETORAS DE ESGOTO SANITÁRIO, DIÂMETRO DE 300 MM, JUNTA ELÁSTICA, INSTALADO EM LOCAL COM ALTO NÍVEL DE INTERFERÊNCIAS (NÃO INCLUI FORNECIMENTO). AF_12/2015</v>
          </cell>
        </row>
        <row r="139">
          <cell r="A139" t="str">
            <v>ASSENTAMENTO DE TUBOS E PECAS</v>
          </cell>
          <cell r="B139" t="str">
            <v>ASTU</v>
          </cell>
          <cell r="C139" t="str">
            <v>FORNEC E/OU ASSENT DE TUBO DE CONCRETO COM JUNTA ELASTICA</v>
          </cell>
          <cell r="D139" t="str">
            <v>0051</v>
          </cell>
          <cell r="E139">
            <v>0</v>
          </cell>
          <cell r="F139">
            <v>0</v>
          </cell>
          <cell r="G139" t="str">
            <v>92851</v>
          </cell>
          <cell r="H139" t="str">
            <v>TUBO DE CONCRETO PARA REDES COLETORAS DE ESGOTO SANITÁRIO, DIÂMETRO DE 400 MM, JUNTA ELÁSTICA, INSTALADO EM LOCAL COM ALTO NÍVEL DE INTERFERÊNCIAS - FORNECIMENTO E ASSENTAMENTO. AF_12/2015</v>
          </cell>
        </row>
        <row r="140">
          <cell r="A140" t="str">
            <v>ASSENTAMENTO DE TUBOS E PECAS</v>
          </cell>
          <cell r="B140" t="str">
            <v>ASTU</v>
          </cell>
          <cell r="C140" t="str">
            <v>FORNEC E/OU ASSENT DE TUBO DE CONCRETO COM JUNTA ELASTICA</v>
          </cell>
          <cell r="D140" t="str">
            <v>0051</v>
          </cell>
          <cell r="E140">
            <v>0</v>
          </cell>
          <cell r="F140">
            <v>0</v>
          </cell>
          <cell r="G140" t="str">
            <v>92852</v>
          </cell>
          <cell r="H140" t="str">
            <v>ASSENTAMENTO DE TUBO DE CONCRETO PARA REDES COLETORAS DE ESGOTO SANITÁRIO, DIÂMETRO DE 400 MM, JUNTA ELÁSTICA, INSTALADO EM LOCAL COM ALTO NÍVEL DE INTERFERÊNCIAS (NÃO INCLUI FORNECIMENTO). AF_12/2015</v>
          </cell>
        </row>
        <row r="141">
          <cell r="A141" t="str">
            <v>ASSENTAMENTO DE TUBOS E PECAS</v>
          </cell>
          <cell r="B141" t="str">
            <v>ASTU</v>
          </cell>
          <cell r="C141" t="str">
            <v>FORNEC E/OU ASSENT DE TUBO DE CONCRETO COM JUNTA ELASTICA</v>
          </cell>
          <cell r="D141" t="str">
            <v>0051</v>
          </cell>
          <cell r="E141">
            <v>0</v>
          </cell>
          <cell r="F141">
            <v>0</v>
          </cell>
          <cell r="G141" t="str">
            <v>92853</v>
          </cell>
          <cell r="H141" t="str">
            <v>TUBO DE CONCRETO PARA REDES COLETORAS DE ESGOTO SANITÁRIO, DIÂMETRO DE 500 MM, JUNTA ELÁSTICA, INSTALADO EM LOCAL COM ALTO NÍVEL DE INTERFERÊNCIAS - FORNECIMENTO E ASSENTAMENTO. AF_12/2015</v>
          </cell>
        </row>
        <row r="142">
          <cell r="A142" t="str">
            <v>ASSENTAMENTO DE TUBOS E PECAS</v>
          </cell>
          <cell r="B142" t="str">
            <v>ASTU</v>
          </cell>
          <cell r="C142" t="str">
            <v>FORNEC E/OU ASSENT DE TUBO DE CONCRETO COM JUNTA ELASTICA</v>
          </cell>
          <cell r="D142" t="str">
            <v>0051</v>
          </cell>
          <cell r="E142">
            <v>0</v>
          </cell>
          <cell r="F142">
            <v>0</v>
          </cell>
          <cell r="G142" t="str">
            <v>92854</v>
          </cell>
          <cell r="H142" t="str">
            <v>ASSENTAMENTO DE TUBO DE CONCRETO PARA REDES COLETORAS DE ESGOTO SANITÁRIO, DIÂMETRO DE 500 MM, JUNTA ELÁSTICA, INSTALADO EM LOCAL COM ALTO NÍVEL DE INTERFERÊNCIAS (NÃO INCLUI FORNECIMENTO). AF_12/2015</v>
          </cell>
        </row>
        <row r="143">
          <cell r="A143" t="str">
            <v>ASSENTAMENTO DE TUBOS E PECAS</v>
          </cell>
          <cell r="B143" t="str">
            <v>ASTU</v>
          </cell>
          <cell r="C143" t="str">
            <v>FORNEC E/OU ASSENT DE TUBO DE CONCRETO COM JUNTA ELASTICA</v>
          </cell>
          <cell r="D143" t="str">
            <v>0051</v>
          </cell>
          <cell r="E143">
            <v>0</v>
          </cell>
          <cell r="F143">
            <v>0</v>
          </cell>
          <cell r="G143" t="str">
            <v>92855</v>
          </cell>
          <cell r="H143" t="str">
            <v>TUBO DE CONCRETO PARA REDES COLETORAS DE ESGOTO SANITÁRIO, DIÂMETRO DE 600 MM, JUNTA ELÁSTICA, INSTALADO EM LOCAL COM ALTO NÍVEL DE INTERFERÊNCIAS - FORNECIMENTO E ASSENTAMENTO. AF_12/2015</v>
          </cell>
        </row>
        <row r="144">
          <cell r="A144" t="str">
            <v>ASSENTAMENTO DE TUBOS E PECAS</v>
          </cell>
          <cell r="B144" t="str">
            <v>ASTU</v>
          </cell>
          <cell r="C144" t="str">
            <v>FORNEC E/OU ASSENT DE TUBO DE CONCRETO COM JUNTA ELASTICA</v>
          </cell>
          <cell r="D144" t="str">
            <v>0051</v>
          </cell>
          <cell r="E144">
            <v>0</v>
          </cell>
          <cell r="F144">
            <v>0</v>
          </cell>
          <cell r="G144" t="str">
            <v>92856</v>
          </cell>
          <cell r="H144" t="str">
            <v>ASSENTAMENTO DE TUBO DE CONCRETO PARA REDES COLETORAS DE ESGOTO SANITÁRIO, DIÂMETRO DE 600 MM, JUNTA ELÁSTICA, INSTALADO EM LOCAL COM ALTO NÍVEL DE INTERFERÊNCIAS (NÃO INCLUI FORNECIMENTO). AF_12/2015</v>
          </cell>
        </row>
        <row r="145">
          <cell r="A145" t="str">
            <v>ASSENTAMENTO DE TUBOS E PECAS</v>
          </cell>
          <cell r="B145" t="str">
            <v>ASTU</v>
          </cell>
          <cell r="C145" t="str">
            <v>FORNEC E/OU ASSENT DE TUBO DE CONCRETO COM JUNTA ELASTICA</v>
          </cell>
          <cell r="D145" t="str">
            <v>0051</v>
          </cell>
          <cell r="E145">
            <v>0</v>
          </cell>
          <cell r="F145">
            <v>0</v>
          </cell>
          <cell r="G145" t="str">
            <v>92857</v>
          </cell>
          <cell r="H145" t="str">
            <v>TUBO DE CONCRETO PARA REDES COLETORAS DE ESGOTO SANITÁRIO, DIÂMETRO DE 700 MM, JUNTA ELÁSTICA, INSTALADO EM LOCAL COM ALTO NÍVEL DE INTERFERÊNCIAS - FORNECIMENTO E ASSENTAMENTO. AF_12/2015</v>
          </cell>
        </row>
        <row r="146">
          <cell r="A146" t="str">
            <v>ASSENTAMENTO DE TUBOS E PECAS</v>
          </cell>
          <cell r="B146" t="str">
            <v>ASTU</v>
          </cell>
          <cell r="C146" t="str">
            <v>FORNEC E/OU ASSENT DE TUBO DE CONCRETO COM JUNTA ELASTICA</v>
          </cell>
          <cell r="D146" t="str">
            <v>0051</v>
          </cell>
          <cell r="E146">
            <v>0</v>
          </cell>
          <cell r="F146">
            <v>0</v>
          </cell>
          <cell r="G146" t="str">
            <v>92858</v>
          </cell>
          <cell r="H146" t="str">
            <v>ASSENTAMENTO DE TUBO DE CONCRETO PARA REDES COLETORAS DE ESGOTO SANITÁRIO, DIÂMETRO DE 700 MM, JUNTA ELÁSTICA, INSTALADO EM LOCAL COM ALTO NÍVEL DE INTERFERÊNCIAS (NÃO INCLUI FORNECIMENTO). AF_12/2015</v>
          </cell>
        </row>
        <row r="147">
          <cell r="A147" t="str">
            <v>ASSENTAMENTO DE TUBOS E PECAS</v>
          </cell>
          <cell r="B147" t="str">
            <v>ASTU</v>
          </cell>
          <cell r="C147" t="str">
            <v>FORNEC E/OU ASSENT DE TUBO DE CONCRETO COM JUNTA ELASTICA</v>
          </cell>
          <cell r="D147" t="str">
            <v>0051</v>
          </cell>
          <cell r="E147">
            <v>0</v>
          </cell>
          <cell r="F147">
            <v>0</v>
          </cell>
          <cell r="G147" t="str">
            <v>92859</v>
          </cell>
          <cell r="H147" t="str">
            <v>TUBO DE CONCRETO PARA REDES COLETORAS DE ESGOTO SANITÁRIO, DIÂMETRO DE 800 MM, JUNTA ELÁSTICA, INSTALADO EM LOCAL COM ALTO NÍVEL DE INTERFERÊNCIAS - FORNECIMENTO E ASSENTAMENTO. AF_12/2015</v>
          </cell>
        </row>
        <row r="148">
          <cell r="A148" t="str">
            <v>ASSENTAMENTO DE TUBOS E PECAS</v>
          </cell>
          <cell r="B148" t="str">
            <v>ASTU</v>
          </cell>
          <cell r="C148" t="str">
            <v>FORNEC E/OU ASSENT DE TUBO DE CONCRETO COM JUNTA ELASTICA</v>
          </cell>
          <cell r="D148" t="str">
            <v>0051</v>
          </cell>
          <cell r="E148">
            <v>0</v>
          </cell>
          <cell r="F148">
            <v>0</v>
          </cell>
          <cell r="G148" t="str">
            <v>92860</v>
          </cell>
          <cell r="H148" t="str">
            <v>ASSENTAMENTO DE TUBO DE CONCRETO PARA REDES COLETORAS DE ESGOTO SANITÁRIO, DIÂMETRO DE 800 MM, JUNTA ELÁSTICA, INSTALADO EM LOCAL COM ALTO NÍVEL DE INTERFERÊNCIAS (NÃO INCLUI FORNECIMENTO). AF_12/2015</v>
          </cell>
        </row>
        <row r="149">
          <cell r="A149" t="str">
            <v>ASSENTAMENTO DE TUBOS E PECAS</v>
          </cell>
          <cell r="B149" t="str">
            <v>ASTU</v>
          </cell>
          <cell r="C149" t="str">
            <v>FORNEC E/OU ASSENT DE TUBO DE CONCRETO COM JUNTA ELASTICA</v>
          </cell>
          <cell r="D149" t="str">
            <v>0051</v>
          </cell>
          <cell r="E149">
            <v>0</v>
          </cell>
          <cell r="F149">
            <v>0</v>
          </cell>
          <cell r="G149" t="str">
            <v>92861</v>
          </cell>
          <cell r="H149" t="str">
            <v>TUBO DE CONCRETO PARA REDES COLETORAS DE ESGOTO SANITÁRIO, DIÂMETRO DE 900 MM, JUNTA ELÁSTICA, INSTALADO EM LOCAL COM ALTO NÍVEL DE INTERFERÊNCIAS - FORNECIMENTO E ASSENTAMENTO. AF_12/2015</v>
          </cell>
        </row>
        <row r="150">
          <cell r="A150" t="str">
            <v>ASSENTAMENTO DE TUBOS E PECAS</v>
          </cell>
          <cell r="B150" t="str">
            <v>ASTU</v>
          </cell>
          <cell r="C150" t="str">
            <v>FORNEC E/OU ASSENT DE TUBO DE CONCRETO COM JUNTA ELASTICA</v>
          </cell>
          <cell r="D150" t="str">
            <v>0051</v>
          </cell>
          <cell r="E150">
            <v>0</v>
          </cell>
          <cell r="F150">
            <v>0</v>
          </cell>
          <cell r="G150" t="str">
            <v>92862</v>
          </cell>
          <cell r="H150" t="str">
            <v>ASSENTAMENTO DE TUBO DE CONCRETO PARA REDES COLETORAS DE ESGOTO SANITÁRIO, DIÂMETRO DE 900 MM, JUNTA ELÁSTICA, INSTALADO EM LOCAL COM ALTO NÍVEL DE INTERFERÊNCIAS (NÃO INCLUI FORNECIMENTO). AF_12/2015</v>
          </cell>
        </row>
        <row r="151">
          <cell r="A151" t="str">
            <v>ASSENTAMENTO DE TUBOS E PECAS</v>
          </cell>
          <cell r="B151" t="str">
            <v>ASTU</v>
          </cell>
          <cell r="C151" t="str">
            <v>FORNEC E/OU ASSENT DE TUBO DE CONCRETO COM JUNTA ELASTICA</v>
          </cell>
          <cell r="D151" t="str">
            <v>0051</v>
          </cell>
          <cell r="E151">
            <v>0</v>
          </cell>
          <cell r="F151">
            <v>0</v>
          </cell>
          <cell r="G151" t="str">
            <v>92863</v>
          </cell>
          <cell r="H151" t="str">
            <v>TUBO DE CONCRETO PARA REDES COLETORAS DE ESGOTO SANITÁRIO, DIÂMETRO DE 1000 MM, JUNTA ELÁSTICA, INSTALADO EM LOCAL COM ALTO NÍVEL DE INTERFERÊNCIAS - FORNECIMENTO E ASSENTAMENTO. AF_12/2015</v>
          </cell>
        </row>
        <row r="152">
          <cell r="A152" t="str">
            <v>ASSENTAMENTO DE TUBOS E PECAS</v>
          </cell>
          <cell r="B152" t="str">
            <v>ASTU</v>
          </cell>
          <cell r="C152" t="str">
            <v>FORNEC E/OU ASSENT DE TUBO DE CONCRETO COM JUNTA ELASTICA</v>
          </cell>
          <cell r="D152" t="str">
            <v>0051</v>
          </cell>
          <cell r="E152">
            <v>0</v>
          </cell>
          <cell r="F152">
            <v>0</v>
          </cell>
          <cell r="G152" t="str">
            <v>92864</v>
          </cell>
          <cell r="H152" t="str">
            <v>ASSENTAMENTO DE TUBO DE CONCRETO PARA REDES COLETORAS DE ESGOTO SANITÁRIO, DIÂMETRO DE 1000 MM, JUNTA ELÁSTICA, INSTALADO EM LOCAL COM ALTO NÍVEL DE INTERFERÊNCIAS (NÃO INCLUI FORNECIMENTO). AF_12/2015</v>
          </cell>
        </row>
        <row r="153">
          <cell r="A153" t="str">
            <v>ASSENTAMENTO DE TUBOS E PECAS</v>
          </cell>
          <cell r="B153" t="str">
            <v>ASTU</v>
          </cell>
          <cell r="C153" t="str">
            <v>FORNEC E/OU ASSENT DE TUBO DE CONCRETO COM JUNTA ARGAMASSADA</v>
          </cell>
          <cell r="D153" t="str">
            <v>0052</v>
          </cell>
          <cell r="E153">
            <v>0</v>
          </cell>
          <cell r="F153">
            <v>0</v>
          </cell>
          <cell r="G153" t="str">
            <v>92210</v>
          </cell>
          <cell r="H153" t="str">
            <v>TUBO DE CONCRETO PARA REDES COLETORAS DE ÁGUAS PLUVIAIS, DIÂMETRO DE 400 MM, JUNTA RÍGIDA, INSTALADO EM LOCAL COM BAIXO NÍVEL DE INTERFERÊNCIAS - FORNECIMENTO E ASSENTAMENTO. AF_12/2015</v>
          </cell>
        </row>
        <row r="154">
          <cell r="A154" t="str">
            <v>ASSENTAMENTO DE TUBOS E PECAS</v>
          </cell>
          <cell r="B154" t="str">
            <v>ASTU</v>
          </cell>
          <cell r="C154" t="str">
            <v>FORNEC E/OU ASSENT DE TUBO DE CONCRETO COM JUNTA ARGAMASSADA</v>
          </cell>
          <cell r="D154" t="str">
            <v>0052</v>
          </cell>
          <cell r="E154">
            <v>0</v>
          </cell>
          <cell r="F154">
            <v>0</v>
          </cell>
          <cell r="G154" t="str">
            <v>92211</v>
          </cell>
          <cell r="H154" t="str">
            <v>TUBO DE CONCRETO PARA REDES COLETORAS DE ÁGUAS PLUVIAIS, DIÂMETRO DE 500 MM, JUNTA RÍGIDA, INSTALADO EM LOCAL COM BAIXO NÍVEL DE INTERFERÊNCIAS - FORNECIMENTO E ASSENTAMENTO. AF_12/2015</v>
          </cell>
        </row>
        <row r="155">
          <cell r="A155" t="str">
            <v>ASSENTAMENTO DE TUBOS E PECAS</v>
          </cell>
          <cell r="B155" t="str">
            <v>ASTU</v>
          </cell>
          <cell r="C155" t="str">
            <v>FORNEC E/OU ASSENT DE TUBO DE CONCRETO COM JUNTA ARGAMASSADA</v>
          </cell>
          <cell r="D155" t="str">
            <v>0052</v>
          </cell>
          <cell r="E155">
            <v>0</v>
          </cell>
          <cell r="F155">
            <v>0</v>
          </cell>
          <cell r="G155" t="str">
            <v>92212</v>
          </cell>
          <cell r="H155" t="str">
            <v>TUBO DE CONCRETO PARA REDES COLETORAS DE ÁGUAS PLUVIAIS, DIÂMETRO DE 600 MM, JUNTA RÍGIDA, INSTALADO EM LOCAL COM BAIXO NÍVEL DE INTERFERÊNCIAS - FORNECIMENTO E ASSENTAMENTO. AF_12/2015</v>
          </cell>
        </row>
        <row r="156">
          <cell r="A156" t="str">
            <v>ASSENTAMENTO DE TUBOS E PECAS</v>
          </cell>
          <cell r="B156" t="str">
            <v>ASTU</v>
          </cell>
          <cell r="C156" t="str">
            <v>FORNEC E/OU ASSENT DE TUBO DE CONCRETO COM JUNTA ARGAMASSADA</v>
          </cell>
          <cell r="D156" t="str">
            <v>0052</v>
          </cell>
          <cell r="E156">
            <v>0</v>
          </cell>
          <cell r="F156">
            <v>0</v>
          </cell>
          <cell r="G156" t="str">
            <v>92213</v>
          </cell>
          <cell r="H156" t="str">
            <v>TUBO DE CONCRETO PARA REDES COLETORAS DE ÁGUAS PLUVIAIS, DIÂMETRO DE 700 MM, JUNTA RÍGIDA, INSTALADO EM LOCAL COM BAIXO NÍVEL DE INTERFERÊNCIAS - FORNECIMENTO E ASSENTAMENTO. AF_12/2015</v>
          </cell>
        </row>
        <row r="157">
          <cell r="A157" t="str">
            <v>ASSENTAMENTO DE TUBOS E PECAS</v>
          </cell>
          <cell r="B157" t="str">
            <v>ASTU</v>
          </cell>
          <cell r="C157" t="str">
            <v>FORNEC E/OU ASSENT DE TUBO DE CONCRETO COM JUNTA ARGAMASSADA</v>
          </cell>
          <cell r="D157" t="str">
            <v>0052</v>
          </cell>
          <cell r="E157">
            <v>0</v>
          </cell>
          <cell r="F157">
            <v>0</v>
          </cell>
          <cell r="G157" t="str">
            <v>92214</v>
          </cell>
          <cell r="H157" t="str">
            <v>TUBO DE CONCRETO PARA REDES COLETORAS DE ÁGUAS PLUVIAIS, DIÂMETRO DE 800 MM, JUNTA RÍGIDA, INSTALADO EM LOCAL COM BAIXO NÍVEL DE INTERFERÊNCIAS - FORNECIMENTO E ASSENTAMENTO. AF_12/2015</v>
          </cell>
        </row>
        <row r="158">
          <cell r="A158" t="str">
            <v>ASSENTAMENTO DE TUBOS E PECAS</v>
          </cell>
          <cell r="B158" t="str">
            <v>ASTU</v>
          </cell>
          <cell r="C158" t="str">
            <v>FORNEC E/OU ASSENT DE TUBO DE CONCRETO COM JUNTA ARGAMASSADA</v>
          </cell>
          <cell r="D158" t="str">
            <v>0052</v>
          </cell>
          <cell r="E158">
            <v>0</v>
          </cell>
          <cell r="F158">
            <v>0</v>
          </cell>
          <cell r="G158" t="str">
            <v>92215</v>
          </cell>
          <cell r="H158" t="str">
            <v>TUBO DE CONCRETO PARA REDES COLETORAS DE ÁGUAS PLUVIAIS, DIÂMETRO DE 900 MM, JUNTA RÍGIDA, INSTALADO EM LOCAL COM BAIXO NÍVEL DE INTERFERÊNCIAS - FORNECIMENTO E ASSENTAMENTO. AF_12/2015</v>
          </cell>
        </row>
        <row r="159">
          <cell r="A159" t="str">
            <v>ASSENTAMENTO DE TUBOS E PECAS</v>
          </cell>
          <cell r="B159" t="str">
            <v>ASTU</v>
          </cell>
          <cell r="C159" t="str">
            <v>FORNEC E/OU ASSENT DE TUBO DE CONCRETO COM JUNTA ARGAMASSADA</v>
          </cell>
          <cell r="D159" t="str">
            <v>0052</v>
          </cell>
          <cell r="E159">
            <v>0</v>
          </cell>
          <cell r="F159">
            <v>0</v>
          </cell>
          <cell r="G159" t="str">
            <v>92216</v>
          </cell>
          <cell r="H159" t="str">
            <v>TUBO DE CONCRETO PARA REDES COLETORAS DE ÁGUAS PLUVIAIS, DIÂMETRO DE 1000 MM, JUNTA RÍGIDA, INSTALADO EM LOCAL COM BAIXO NÍVEL DE INTERFERÊNCIAS - FORNECIMENTO E ASSENTAMENTO. AF_12/2015</v>
          </cell>
        </row>
        <row r="160">
          <cell r="A160" t="str">
            <v>ASSENTAMENTO DE TUBOS E PECAS</v>
          </cell>
          <cell r="B160" t="str">
            <v>ASTU</v>
          </cell>
          <cell r="C160" t="str">
            <v>FORNEC E/OU ASSENT DE TUBO DE CONCRETO COM JUNTA ARGAMASSADA</v>
          </cell>
          <cell r="D160" t="str">
            <v>0052</v>
          </cell>
          <cell r="E160">
            <v>0</v>
          </cell>
          <cell r="F160">
            <v>0</v>
          </cell>
          <cell r="G160" t="str">
            <v>92219</v>
          </cell>
          <cell r="H160" t="str">
            <v>TUBO DE CONCRETO PARA REDES COLETORAS DE ÁGUAS PLUVIAIS, DIÂMETRO DE 400 MM, JUNTA RÍGIDA, INSTALADO EM LOCAL COM ALTO NÍVEL DE INTERFERÊNCIAS - FORNECIMENTO E ASSENTAMENTO. AF_12/2015</v>
          </cell>
        </row>
        <row r="161">
          <cell r="A161" t="str">
            <v>ASSENTAMENTO DE TUBOS E PECAS</v>
          </cell>
          <cell r="B161" t="str">
            <v>ASTU</v>
          </cell>
          <cell r="C161" t="str">
            <v>FORNEC E/OU ASSENT DE TUBO DE CONCRETO COM JUNTA ARGAMASSADA</v>
          </cell>
          <cell r="D161" t="str">
            <v>0052</v>
          </cell>
          <cell r="E161">
            <v>0</v>
          </cell>
          <cell r="F161">
            <v>0</v>
          </cell>
          <cell r="G161" t="str">
            <v>92220</v>
          </cell>
          <cell r="H161" t="str">
            <v>TUBO DE CONCRETO PARA REDES COLETORAS DE ÁGUAS PLUVIAIS, DIÂMETRO DE 500 MM, JUNTA RÍGIDA, INSTALADO EM LOCAL COM ALTO NÍVEL DE INTERFERÊNCIAS - FORNECIMENTO E ASSENTAMENTO. AF_12/2015</v>
          </cell>
        </row>
        <row r="162">
          <cell r="A162" t="str">
            <v>ASSENTAMENTO DE TUBOS E PECAS</v>
          </cell>
          <cell r="B162" t="str">
            <v>ASTU</v>
          </cell>
          <cell r="C162" t="str">
            <v>FORNEC E/OU ASSENT DE TUBO DE CONCRETO COM JUNTA ARGAMASSADA</v>
          </cell>
          <cell r="D162" t="str">
            <v>0052</v>
          </cell>
          <cell r="E162">
            <v>0</v>
          </cell>
          <cell r="F162">
            <v>0</v>
          </cell>
          <cell r="G162" t="str">
            <v>92221</v>
          </cell>
          <cell r="H162" t="str">
            <v>TUBO DE CONCRETO PARA REDES COLETORAS DE ÁGUAS PLUVIAIS, DIÂMETRO DE 600 MM, JUNTA RÍGIDA, INSTALADO EM LOCAL COM ALTO NÍVEL DE INTERFERÊNCIAS - FORNECIMENTO E ASSENTAMENTO. AF_12/2015</v>
          </cell>
        </row>
        <row r="163">
          <cell r="A163" t="str">
            <v>ASSENTAMENTO DE TUBOS E PECAS</v>
          </cell>
          <cell r="B163" t="str">
            <v>ASTU</v>
          </cell>
          <cell r="C163" t="str">
            <v>FORNEC E/OU ASSENT DE TUBO DE CONCRETO COM JUNTA ARGAMASSADA</v>
          </cell>
          <cell r="D163" t="str">
            <v>0052</v>
          </cell>
          <cell r="E163">
            <v>0</v>
          </cell>
          <cell r="F163">
            <v>0</v>
          </cell>
          <cell r="G163" t="str">
            <v>92222</v>
          </cell>
          <cell r="H163" t="str">
            <v>TUBO DE CONCRETO PARA REDES COLETORAS DE ÁGUAS PLUVIAIS, DIÂMETRO DE 700 MM, JUNTA RÍGIDA, INSTALADO EM LOCAL COM ALTO NÍVEL DE INTERFERÊNCIAS - FORNECIMENTO E ASSENTAMENTO. AF_12/2015</v>
          </cell>
        </row>
        <row r="164">
          <cell r="A164" t="str">
            <v>ASSENTAMENTO DE TUBOS E PECAS</v>
          </cell>
          <cell r="B164" t="str">
            <v>ASTU</v>
          </cell>
          <cell r="C164" t="str">
            <v>FORNEC E/OU ASSENT DE TUBO DE CONCRETO COM JUNTA ARGAMASSADA</v>
          </cell>
          <cell r="D164" t="str">
            <v>0052</v>
          </cell>
          <cell r="E164">
            <v>0</v>
          </cell>
          <cell r="F164">
            <v>0</v>
          </cell>
          <cell r="G164" t="str">
            <v>92223</v>
          </cell>
          <cell r="H164" t="str">
            <v>TUBO DE CONCRETO PARA REDES COLETORAS DE ÁGUAS PLUVIAIS, DIÂMETRO DE 800 MM, JUNTA RÍGIDA, INSTALADO EM LOCAL COM ALTO NÍVEL DE INTERFERÊNCIAS - FORNECIMENTO E ASSENTAMENTO. AF_12/2015</v>
          </cell>
        </row>
        <row r="165">
          <cell r="A165" t="str">
            <v>ASSENTAMENTO DE TUBOS E PECAS</v>
          </cell>
          <cell r="B165" t="str">
            <v>ASTU</v>
          </cell>
          <cell r="C165" t="str">
            <v>FORNEC E/OU ASSENT DE TUBO DE CONCRETO COM JUNTA ARGAMASSADA</v>
          </cell>
          <cell r="D165" t="str">
            <v>0052</v>
          </cell>
          <cell r="E165">
            <v>0</v>
          </cell>
          <cell r="F165">
            <v>0</v>
          </cell>
          <cell r="G165" t="str">
            <v>92224</v>
          </cell>
          <cell r="H165" t="str">
            <v>TUBO DE CONCRETO PARA REDES COLETORAS DE ÁGUAS PLUVIAIS, DIÂMETRO DE 900 MM, JUNTA RÍGIDA, INSTALADO EM LOCAL COM ALTO NÍVEL DE INTERFERÊNCIAS - FORNECIMENTO E ASSENTAMENTO. AF_12/2015</v>
          </cell>
        </row>
        <row r="166">
          <cell r="A166" t="str">
            <v>ASSENTAMENTO DE TUBOS E PECAS</v>
          </cell>
          <cell r="B166" t="str">
            <v>ASTU</v>
          </cell>
          <cell r="C166" t="str">
            <v>FORNEC E/OU ASSENT DE TUBO DE CONCRETO COM JUNTA ARGAMASSADA</v>
          </cell>
          <cell r="D166" t="str">
            <v>0052</v>
          </cell>
          <cell r="E166">
            <v>0</v>
          </cell>
          <cell r="F166">
            <v>0</v>
          </cell>
          <cell r="G166" t="str">
            <v>92226</v>
          </cell>
          <cell r="H166" t="str">
            <v>TUBO DE CONCRETO PARA REDES COLETORAS DE ÁGUAS PLUVIAIS, DIÂMETRO DE 1000 MM, JUNTA RÍGIDA, INSTALADO EM LOCAL COM ALTO NÍVEL DE INTERFERÊNCIAS - FORNECIMENTO E ASSENTAMENTO. AF_12/2015</v>
          </cell>
        </row>
        <row r="167">
          <cell r="A167" t="str">
            <v>ASSENTAMENTO DE TUBOS E PECAS</v>
          </cell>
          <cell r="B167" t="str">
            <v>ASTU</v>
          </cell>
          <cell r="C167" t="str">
            <v>FORNEC E/OU ASSENT DE TUBO DE CONCRETO COM JUNTA ARGAMASSADA</v>
          </cell>
          <cell r="D167" t="str">
            <v>0052</v>
          </cell>
          <cell r="E167">
            <v>0</v>
          </cell>
          <cell r="F167">
            <v>0</v>
          </cell>
          <cell r="G167" t="str">
            <v>92808</v>
          </cell>
          <cell r="H167" t="str">
            <v>ASSENTAMENTO DE TUBO DE CONCRETO PARA REDES COLETORAS DE ÁGUAS PLUVIAIS, DIÂMETRO DE 300 MM, JUNTA RÍGIDA, INSTALADO EM LOCAL COM BAIXO NÍVEL DE INTERFERÊNCIAS (NÃO INCLUI FORNECIMENTO). AF_12/2015</v>
          </cell>
        </row>
        <row r="168">
          <cell r="A168" t="str">
            <v>ASSENTAMENTO DE TUBOS E PECAS</v>
          </cell>
          <cell r="B168" t="str">
            <v>ASTU</v>
          </cell>
          <cell r="C168" t="str">
            <v>FORNEC E/OU ASSENT DE TUBO DE CONCRETO COM JUNTA ARGAMASSADA</v>
          </cell>
          <cell r="D168" t="str">
            <v>0052</v>
          </cell>
          <cell r="E168">
            <v>0</v>
          </cell>
          <cell r="F168">
            <v>0</v>
          </cell>
          <cell r="G168" t="str">
            <v>92809</v>
          </cell>
          <cell r="H168" t="str">
            <v>ASSENTAMENTO DE TUBO DE CONCRETO PARA REDES COLETORAS DE ÁGUAS PLUVIAIS, DIÂMETRO DE 400 MM, JUNTA RÍGIDA, INSTALADO EM LOCAL COM BAIXO NÍVEL DE INTERFERÊNCIAS (NÃO INCLUI FORNECIMENTO). AF_12/2015</v>
          </cell>
        </row>
        <row r="169">
          <cell r="A169" t="str">
            <v>ASSENTAMENTO DE TUBOS E PECAS</v>
          </cell>
          <cell r="B169" t="str">
            <v>ASTU</v>
          </cell>
          <cell r="C169" t="str">
            <v>FORNEC E/OU ASSENT DE TUBO DE CONCRETO COM JUNTA ARGAMASSADA</v>
          </cell>
          <cell r="D169" t="str">
            <v>0052</v>
          </cell>
          <cell r="E169">
            <v>0</v>
          </cell>
          <cell r="F169">
            <v>0</v>
          </cell>
          <cell r="G169" t="str">
            <v>92810</v>
          </cell>
          <cell r="H169" t="str">
            <v>ASSENTAMENTO DE TUBO DE CONCRETO PARA REDES COLETORAS DE ÁGUAS PLUVIAIS, DIÂMETRO DE 500 MM, JUNTA RÍGIDA, INSTALADO EM LOCAL COM BAIXO NÍVEL DE INTERFERÊNCIAS (NÃO INCLUI FORNECIMENTO). AF_12/2015</v>
          </cell>
        </row>
        <row r="170">
          <cell r="A170" t="str">
            <v>ASSENTAMENTO DE TUBOS E PECAS</v>
          </cell>
          <cell r="B170" t="str">
            <v>ASTU</v>
          </cell>
          <cell r="C170" t="str">
            <v>FORNEC E/OU ASSENT DE TUBO DE CONCRETO COM JUNTA ARGAMASSADA</v>
          </cell>
          <cell r="D170" t="str">
            <v>0052</v>
          </cell>
          <cell r="E170">
            <v>0</v>
          </cell>
          <cell r="F170">
            <v>0</v>
          </cell>
          <cell r="G170" t="str">
            <v>92811</v>
          </cell>
          <cell r="H170" t="str">
            <v>ASSENTAMENTO DE TUBO DE CONCRETO PARA REDES COLETORAS DE ÁGUAS PLUVIAIS, DIÂMETRO DE 600 MM, JUNTA RÍGIDA, INSTALADO EM LOCAL COM BAIXO NÍVEL DE INTERFERÊNCIAS (NÃO INCLUI FORNECIMENTO). AF_12/2015</v>
          </cell>
        </row>
        <row r="171">
          <cell r="A171" t="str">
            <v>ASSENTAMENTO DE TUBOS E PECAS</v>
          </cell>
          <cell r="B171" t="str">
            <v>ASTU</v>
          </cell>
          <cell r="C171" t="str">
            <v>FORNEC E/OU ASSENT DE TUBO DE CONCRETO COM JUNTA ARGAMASSADA</v>
          </cell>
          <cell r="D171" t="str">
            <v>0052</v>
          </cell>
          <cell r="E171">
            <v>0</v>
          </cell>
          <cell r="F171">
            <v>0</v>
          </cell>
          <cell r="G171" t="str">
            <v>92812</v>
          </cell>
          <cell r="H171" t="str">
            <v>ASSENTAMENTO DE TUBO DE CONCRETO PARA REDES COLETORAS DE ÁGUAS PLUVIAIS, DIÂMETRO DE 700 MM, JUNTA RÍGIDA, INSTALADO EM LOCAL COM BAIXO NÍVEL DE INTERFERÊNCIAS (NÃO INCLUI FORNECIMENTO). AF_12/2015</v>
          </cell>
        </row>
        <row r="172">
          <cell r="A172" t="str">
            <v>ASSENTAMENTO DE TUBOS E PECAS</v>
          </cell>
          <cell r="B172" t="str">
            <v>ASTU</v>
          </cell>
          <cell r="C172" t="str">
            <v>FORNEC E/OU ASSENT DE TUBO DE CONCRETO COM JUNTA ARGAMASSADA</v>
          </cell>
          <cell r="D172" t="str">
            <v>0052</v>
          </cell>
          <cell r="E172">
            <v>0</v>
          </cell>
          <cell r="F172">
            <v>0</v>
          </cell>
          <cell r="G172" t="str">
            <v>92813</v>
          </cell>
          <cell r="H172" t="str">
            <v>ASSENTAMENTO DE TUBO DE CONCRETO PARA REDES COLETORAS DE ÁGUAS PLUVIAIS, DIÂMETRO DE 800 MM, JUNTA RÍGIDA, INSTALADO EM LOCAL COM BAIXO NÍVEL DE INTERFERÊNCIAS (NÃO INCLUI FORNECIMENTO). AF_12/2015</v>
          </cell>
        </row>
        <row r="173">
          <cell r="A173" t="str">
            <v>ASSENTAMENTO DE TUBOS E PECAS</v>
          </cell>
          <cell r="B173" t="str">
            <v>ASTU</v>
          </cell>
          <cell r="C173" t="str">
            <v>FORNEC E/OU ASSENT DE TUBO DE CONCRETO COM JUNTA ARGAMASSADA</v>
          </cell>
          <cell r="D173" t="str">
            <v>0052</v>
          </cell>
          <cell r="E173">
            <v>0</v>
          </cell>
          <cell r="F173">
            <v>0</v>
          </cell>
          <cell r="G173" t="str">
            <v>92814</v>
          </cell>
          <cell r="H173" t="str">
            <v>ASSENTAMENTO DE TUBO DE CONCRETO PARA REDES COLETORAS DE ÁGUAS PLUVIAIS, DIÂMETRO DE 900 MM, JUNTA RÍGIDA, INSTALADO EM LOCAL COM BAIXO NÍVEL DE INTERFERÊNCIAS (NÃO INCLUI FORNECIMENTO). AF_12/2015</v>
          </cell>
        </row>
        <row r="174">
          <cell r="A174" t="str">
            <v>ASSENTAMENTO DE TUBOS E PECAS</v>
          </cell>
          <cell r="B174" t="str">
            <v>ASTU</v>
          </cell>
          <cell r="C174" t="str">
            <v>FORNEC E/OU ASSENT DE TUBO DE CONCRETO COM JUNTA ARGAMASSADA</v>
          </cell>
          <cell r="D174" t="str">
            <v>0052</v>
          </cell>
          <cell r="E174">
            <v>0</v>
          </cell>
          <cell r="F174">
            <v>0</v>
          </cell>
          <cell r="G174" t="str">
            <v>92815</v>
          </cell>
          <cell r="H174" t="str">
            <v>ASSENTAMENTO DE TUBO DE CONCRETO PARA REDES COLETORAS DE ÁGUAS PLUVIAIS, DIÂMETRO DE 1000 MM, JUNTA RÍGIDA, INSTALADO EM LOCAL COM BAIXO NÍVEL DE INTERFERÊNCIAS (NÃO INCLUI FORNECIMENTO). AF_12/2015</v>
          </cell>
        </row>
        <row r="175">
          <cell r="A175" t="str">
            <v>ASSENTAMENTO DE TUBOS E PECAS</v>
          </cell>
          <cell r="B175" t="str">
            <v>ASTU</v>
          </cell>
          <cell r="C175" t="str">
            <v>FORNEC E/OU ASSENT DE TUBO DE CONCRETO COM JUNTA ARGAMASSADA</v>
          </cell>
          <cell r="D175" t="str">
            <v>0052</v>
          </cell>
          <cell r="E175">
            <v>0</v>
          </cell>
          <cell r="F175">
            <v>0</v>
          </cell>
          <cell r="G175" t="str">
            <v>92816</v>
          </cell>
          <cell r="H175" t="str">
            <v>TUBO DE CONCRETO PARA REDES COLETORAS DE ÁGUAS PLUVIAIS, DIÂMETRO DE 1200 MM, JUNTA RÍGIDA, INSTALADO EM LOCAL COM BAIXO NÍVEL DE INTERFERÊNCIAS - FORNECIMENTO E ASSENTAMENTO. AF_12/2015</v>
          </cell>
        </row>
        <row r="176">
          <cell r="A176" t="str">
            <v>ASSENTAMENTO DE TUBOS E PECAS</v>
          </cell>
          <cell r="B176" t="str">
            <v>ASTU</v>
          </cell>
          <cell r="C176" t="str">
            <v>FORNEC E/OU ASSENT DE TUBO DE CONCRETO COM JUNTA ARGAMASSADA</v>
          </cell>
          <cell r="D176" t="str">
            <v>0052</v>
          </cell>
          <cell r="E176">
            <v>0</v>
          </cell>
          <cell r="F176">
            <v>0</v>
          </cell>
          <cell r="G176" t="str">
            <v>92817</v>
          </cell>
          <cell r="H176" t="str">
            <v>ASSENTAMENTO DE TUBO DE CONCRETO PARA REDES COLETORAS DE ÁGUAS PLUVIAIS, DIÂMETRO DE 1200 MM, JUNTA RÍGIDA, INSTALADO EM LOCAL COM BAIXO NÍVEL DE INTERFERÊNCIAS (NÃO INCLUI FORNECIMENTO). AF_12/2015</v>
          </cell>
        </row>
        <row r="177">
          <cell r="A177" t="str">
            <v>ASSENTAMENTO DE TUBOS E PECAS</v>
          </cell>
          <cell r="B177" t="str">
            <v>ASTU</v>
          </cell>
          <cell r="C177" t="str">
            <v>FORNEC E/OU ASSENT DE TUBO DE CONCRETO COM JUNTA ARGAMASSADA</v>
          </cell>
          <cell r="D177" t="str">
            <v>0052</v>
          </cell>
          <cell r="E177">
            <v>0</v>
          </cell>
          <cell r="F177">
            <v>0</v>
          </cell>
          <cell r="G177" t="str">
            <v>92818</v>
          </cell>
          <cell r="H177" t="str">
            <v>TUBO DE CONCRETO PARA REDES COLETORAS DE ÁGUAS PLUVIAIS, DIÂMETRO DE 1500 MM, JUNTA RÍGIDA, INSTALADO EM LOCAL COM BAIXO NÍVEL DE INTERFERÊNCIAS - FORNECIMENTO E ASSENTAMENTO. AF_12/2015</v>
          </cell>
        </row>
        <row r="178">
          <cell r="A178" t="str">
            <v>ASSENTAMENTO DE TUBOS E PECAS</v>
          </cell>
          <cell r="B178" t="str">
            <v>ASTU</v>
          </cell>
          <cell r="C178" t="str">
            <v>FORNEC E/OU ASSENT DE TUBO DE CONCRETO COM JUNTA ARGAMASSADA</v>
          </cell>
          <cell r="D178" t="str">
            <v>0052</v>
          </cell>
          <cell r="E178">
            <v>0</v>
          </cell>
          <cell r="F178">
            <v>0</v>
          </cell>
          <cell r="G178" t="str">
            <v>92819</v>
          </cell>
          <cell r="H178" t="str">
            <v>ASSENTAMENTO DE TUBO DE CONCRETO PARA REDES COLETORAS DE ÁGUAS PLUVIAIS, DIÂMETRO DE 1500 MM, JUNTA RÍGIDA, INSTALADO EM LOCAL COM BAIXO NÍVEL DE INTERFERÊNCIAS (NÃO INCLUI FORNECIMENTO). AF_12/2015</v>
          </cell>
        </row>
        <row r="179">
          <cell r="A179" t="str">
            <v>ASSENTAMENTO DE TUBOS E PECAS</v>
          </cell>
          <cell r="B179" t="str">
            <v>ASTU</v>
          </cell>
          <cell r="C179" t="str">
            <v>FORNEC E/OU ASSENT DE TUBO DE CONCRETO COM JUNTA ARGAMASSADA</v>
          </cell>
          <cell r="D179" t="str">
            <v>0052</v>
          </cell>
          <cell r="E179">
            <v>0</v>
          </cell>
          <cell r="F179">
            <v>0</v>
          </cell>
          <cell r="G179" t="str">
            <v>92820</v>
          </cell>
          <cell r="H179" t="str">
            <v>ASSENTAMENTO DE TUBO DE CONCRETO PARA REDES COLETORAS DE ÁGUAS PLUVIAIS, DIÂMETRO DE 300 MM, JUNTA RÍGIDA, INSTALADO EM LOCAL COM ALTO NÍVEL DE INTERFERÊNCIAS (NÃO INCLUI FORNECIMENTO). AF_12/2015</v>
          </cell>
        </row>
        <row r="180">
          <cell r="A180" t="str">
            <v>ASSENTAMENTO DE TUBOS E PECAS</v>
          </cell>
          <cell r="B180" t="str">
            <v>ASTU</v>
          </cell>
          <cell r="C180" t="str">
            <v>FORNEC E/OU ASSENT DE TUBO DE CONCRETO COM JUNTA ARGAMASSADA</v>
          </cell>
          <cell r="D180" t="str">
            <v>0052</v>
          </cell>
          <cell r="E180">
            <v>0</v>
          </cell>
          <cell r="F180">
            <v>0</v>
          </cell>
          <cell r="G180" t="str">
            <v>92821</v>
          </cell>
          <cell r="H180" t="str">
            <v>ASSENTAMENTO DE TUBO DE CONCRETO PARA REDES COLETORAS DE ÁGUAS PLUVIAIS, DIÂMETRO DE 400 MM, JUNTA RÍGIDA, INSTALADO EM LOCAL COM ALTO NÍVEL DE INTERFERÊNCIAS (NÃO INCLUI FORNECIMENTO). AF_12/2015</v>
          </cell>
        </row>
        <row r="181">
          <cell r="A181" t="str">
            <v>ASSENTAMENTO DE TUBOS E PECAS</v>
          </cell>
          <cell r="B181" t="str">
            <v>ASTU</v>
          </cell>
          <cell r="C181" t="str">
            <v>FORNEC E/OU ASSENT DE TUBO DE CONCRETO COM JUNTA ARGAMASSADA</v>
          </cell>
          <cell r="D181" t="str">
            <v>0052</v>
          </cell>
          <cell r="E181">
            <v>0</v>
          </cell>
          <cell r="F181">
            <v>0</v>
          </cell>
          <cell r="G181" t="str">
            <v>92822</v>
          </cell>
          <cell r="H181" t="str">
            <v>ASSENTAMENTO DE TUBO DE CONCRETO PARA REDES COLETORAS DE ÁGUAS PLUVIAIS, DIÂMETRO DE 500 MM, JUNTA RÍGIDA, INSTALADO EM LOCAL COM ALTO NÍVEL DE INTERFERÊNCIAS (NÃO INCLUI FORNECIMENTO). AF_12/2015</v>
          </cell>
        </row>
        <row r="182">
          <cell r="A182" t="str">
            <v>ASSENTAMENTO DE TUBOS E PECAS</v>
          </cell>
          <cell r="B182" t="str">
            <v>ASTU</v>
          </cell>
          <cell r="C182" t="str">
            <v>FORNEC E/OU ASSENT DE TUBO DE CONCRETO COM JUNTA ARGAMASSADA</v>
          </cell>
          <cell r="D182" t="str">
            <v>0052</v>
          </cell>
          <cell r="E182">
            <v>0</v>
          </cell>
          <cell r="F182">
            <v>0</v>
          </cell>
          <cell r="G182" t="str">
            <v>92824</v>
          </cell>
          <cell r="H182" t="str">
            <v>ASSENTAMENTO DE TUBO DE CONCRETO PARA REDES COLETORAS DE ÁGUAS PLUVIAIS, DIÂMETRO DE 600 MM, JUNTA RÍGIDA, INSTALADO EM LOCAL COM ALTO NÍVEL DE INTERFERÊNCIAS (NÃO INCLUI FORNECIMENTO). AF_12/2015</v>
          </cell>
        </row>
        <row r="183">
          <cell r="A183" t="str">
            <v>ASSENTAMENTO DE TUBOS E PECAS</v>
          </cell>
          <cell r="B183" t="str">
            <v>ASTU</v>
          </cell>
          <cell r="C183" t="str">
            <v>FORNEC E/OU ASSENT DE TUBO DE CONCRETO COM JUNTA ARGAMASSADA</v>
          </cell>
          <cell r="D183" t="str">
            <v>0052</v>
          </cell>
          <cell r="E183">
            <v>0</v>
          </cell>
          <cell r="F183">
            <v>0</v>
          </cell>
          <cell r="G183" t="str">
            <v>92825</v>
          </cell>
          <cell r="H183" t="str">
            <v>ASSENTAMENTO DE TUBO DE CONCRETO PARA REDES COLETORAS DE ÁGUAS PLUVIAIS, DIÂMETRO DE 700 MM, JUNTA RÍGIDA, INSTALADO EM LOCAL COM ALTO NÍVEL DE INTERFERÊNCIAS (NÃO INCLUI FORNECIMENTO). AF_12/2015</v>
          </cell>
        </row>
        <row r="184">
          <cell r="A184" t="str">
            <v>ASSENTAMENTO DE TUBOS E PECAS</v>
          </cell>
          <cell r="B184" t="str">
            <v>ASTU</v>
          </cell>
          <cell r="C184" t="str">
            <v>FORNEC E/OU ASSENT DE TUBO DE CONCRETO COM JUNTA ARGAMASSADA</v>
          </cell>
          <cell r="D184" t="str">
            <v>0052</v>
          </cell>
          <cell r="E184">
            <v>0</v>
          </cell>
          <cell r="F184">
            <v>0</v>
          </cell>
          <cell r="G184" t="str">
            <v>92826</v>
          </cell>
          <cell r="H184" t="str">
            <v>ASSENTAMENTO DE TUBO DE CONCRETO PARA REDES COLETORAS DE ÁGUAS PLUVIAIS, DIÂMETRO DE 800 MM, JUNTA RÍGIDA, INSTALADO EM LOCAL COM ALTO NÍVEL DE INTERFERÊNCIAS (NÃO INCLUI FORNECIMENTO). AF_12/2015</v>
          </cell>
        </row>
        <row r="185">
          <cell r="A185" t="str">
            <v>ASSENTAMENTO DE TUBOS E PECAS</v>
          </cell>
          <cell r="B185" t="str">
            <v>ASTU</v>
          </cell>
          <cell r="C185" t="str">
            <v>FORNEC E/OU ASSENT DE TUBO DE CONCRETO COM JUNTA ARGAMASSADA</v>
          </cell>
          <cell r="D185" t="str">
            <v>0052</v>
          </cell>
          <cell r="E185">
            <v>0</v>
          </cell>
          <cell r="F185">
            <v>0</v>
          </cell>
          <cell r="G185" t="str">
            <v>92827</v>
          </cell>
          <cell r="H185" t="str">
            <v>ASSENTAMENTO DE TUBO DE CONCRETO PARA REDES COLETORAS DE ÁGUAS PLUVIAIS, DIÂMETRO DE 900 MM, JUNTA RÍGIDA, INSTALADO EM LOCAL COM ALTO NÍVEL DE INTERFERÊNCIAS (NÃO INCLUI FORNECIMENTO). AF_12/2015</v>
          </cell>
        </row>
        <row r="186">
          <cell r="A186" t="str">
            <v>ASSENTAMENTO DE TUBOS E PECAS</v>
          </cell>
          <cell r="B186" t="str">
            <v>ASTU</v>
          </cell>
          <cell r="C186" t="str">
            <v>FORNEC E/OU ASSENT DE TUBO DE CONCRETO COM JUNTA ARGAMASSADA</v>
          </cell>
          <cell r="D186" t="str">
            <v>0052</v>
          </cell>
          <cell r="E186">
            <v>0</v>
          </cell>
          <cell r="F186">
            <v>0</v>
          </cell>
          <cell r="G186" t="str">
            <v>92828</v>
          </cell>
          <cell r="H186" t="str">
            <v>ASSENTAMENTO DE TUBO DE CONCRETO PARA REDES COLETORAS DE ÁGUAS PLUVIAIS, DIÂMETRO DE 1000 MM, JUNTA RÍGIDA, INSTALADO EM LOCAL COM ALTO NÍVEL DE INTERFERÊNCIAS (NÃO INCLUI FORNECIMENTO). AF_12/2015</v>
          </cell>
        </row>
        <row r="187">
          <cell r="A187" t="str">
            <v>ASSENTAMENTO DE TUBOS E PECAS</v>
          </cell>
          <cell r="B187" t="str">
            <v>ASTU</v>
          </cell>
          <cell r="C187" t="str">
            <v>FORNEC E/OU ASSENT DE TUBO DE CONCRETO COM JUNTA ARGAMASSADA</v>
          </cell>
          <cell r="D187" t="str">
            <v>0052</v>
          </cell>
          <cell r="E187">
            <v>0</v>
          </cell>
          <cell r="F187">
            <v>0</v>
          </cell>
          <cell r="G187" t="str">
            <v>92829</v>
          </cell>
          <cell r="H187" t="str">
            <v>TUBO DE CONCRETO PARA REDES COLETORAS DE ÁGUAS PLUVIAIS, DIÂMETRO DE 1200 MM, JUNTA RÍGIDA, INSTALADO EM LOCAL COM ALTO NÍVEL DE INTERFERÊNCIAS - FORNECIMENTO E ASSENTAMENTO. AF_12/2015</v>
          </cell>
        </row>
        <row r="188">
          <cell r="A188" t="str">
            <v>ASSENTAMENTO DE TUBOS E PECAS</v>
          </cell>
          <cell r="B188" t="str">
            <v>ASTU</v>
          </cell>
          <cell r="C188" t="str">
            <v>FORNEC E/OU ASSENT DE TUBO DE CONCRETO COM JUNTA ARGAMASSADA</v>
          </cell>
          <cell r="D188" t="str">
            <v>0052</v>
          </cell>
          <cell r="E188">
            <v>0</v>
          </cell>
          <cell r="F188">
            <v>0</v>
          </cell>
          <cell r="G188" t="str">
            <v>92830</v>
          </cell>
          <cell r="H188" t="str">
            <v>ASSENTAMENTO DE TUBO DE CONCRETO PARA REDES COLETORAS DE ÁGUAS PLUVIAIS, DIÂMETRO DE 1200 MM, JUNTA RÍGIDA, INSTALADO EM LOCAL COM ALTO NÍVEL DE INTERFERÊNCIAS (NÃO INCLUI FORNECIMENTO). AF_12/2015</v>
          </cell>
        </row>
        <row r="189">
          <cell r="A189" t="str">
            <v>ASSENTAMENTO DE TUBOS E PECAS</v>
          </cell>
          <cell r="B189" t="str">
            <v>ASTU</v>
          </cell>
          <cell r="C189" t="str">
            <v>FORNEC E/OU ASSENT DE TUBO DE CONCRETO COM JUNTA ARGAMASSADA</v>
          </cell>
          <cell r="D189" t="str">
            <v>0052</v>
          </cell>
          <cell r="E189">
            <v>0</v>
          </cell>
          <cell r="F189">
            <v>0</v>
          </cell>
          <cell r="G189" t="str">
            <v>92831</v>
          </cell>
          <cell r="H189" t="str">
            <v>TUBO DE CONCRETO PARA REDES COLETORAS DE ÁGUAS PLUVIAIS, DIÂMETRO DE 1500 MM, JUNTA RÍGIDA, INSTALADO EM LOCAL COM ALTO NÍVEL DE INTERFERÊNCIAS - FORNECIMENTO E ASSENTAMENTO. AF_12/2015</v>
          </cell>
        </row>
        <row r="190">
          <cell r="A190" t="str">
            <v>ASSENTAMENTO DE TUBOS E PECAS</v>
          </cell>
          <cell r="B190" t="str">
            <v>ASTU</v>
          </cell>
          <cell r="C190" t="str">
            <v>FORNEC E/OU ASSENT DE TUBO DE CONCRETO COM JUNTA ARGAMASSADA</v>
          </cell>
          <cell r="D190" t="str">
            <v>0052</v>
          </cell>
          <cell r="E190">
            <v>0</v>
          </cell>
          <cell r="F190">
            <v>0</v>
          </cell>
          <cell r="G190" t="str">
            <v>92832</v>
          </cell>
          <cell r="H190" t="str">
            <v>ASSENTAMENTO DE TUBO DE CONCRETO PARA REDES COLETORAS DE ÁGUAS PLUVIAIS, DIÂMETRO DE 1500 MM, JUNTA RÍGIDA, INSTALADO EM LOCAL COM ALTO NÍVEL DE INTERFERÊNCIAS (NÃO INCLUI FORNECIMENTO). AF_12/2015</v>
          </cell>
        </row>
        <row r="191">
          <cell r="A191" t="str">
            <v>ASSENTAMENTO DE TUBOS E PECAS</v>
          </cell>
          <cell r="B191" t="str">
            <v>ASTU</v>
          </cell>
          <cell r="C191" t="str">
            <v>FORNEC E/OU ASSENT DE TUBO DE CONCRETO COM JUNTA ARGAMASSADA</v>
          </cell>
          <cell r="D191" t="str">
            <v>0052</v>
          </cell>
          <cell r="E191">
            <v>0</v>
          </cell>
          <cell r="F191">
            <v>0</v>
          </cell>
          <cell r="G191" t="str">
            <v>95565</v>
          </cell>
          <cell r="H191" t="str">
            <v>TUBO DE CONCRETO PARA REDES COLETORAS DE ÁGUAS PLUVIAIS, DIÂMETRO DE 300MM, JUNTA RÍGIDA, INSTALADO EM LOCAL COM BAIXO NÍVEL DE INTERFERÊNCIAS - FORNECIMENTO E ASSENTAMENTO. AF_12/2015</v>
          </cell>
        </row>
        <row r="192">
          <cell r="A192" t="str">
            <v>ASSENTAMENTO DE TUBOS E PECAS</v>
          </cell>
          <cell r="B192" t="str">
            <v>ASTU</v>
          </cell>
          <cell r="C192" t="str">
            <v>FORNEC E/OU ASSENT DE TUBO DE CONCRETO COM JUNTA ARGAMASSADA</v>
          </cell>
          <cell r="D192" t="str">
            <v>0052</v>
          </cell>
          <cell r="E192">
            <v>0</v>
          </cell>
          <cell r="F192">
            <v>0</v>
          </cell>
          <cell r="G192" t="str">
            <v>95566</v>
          </cell>
          <cell r="H192" t="str">
            <v>TUBO DE CONCRETO PARA REDES COLETORAS DE ÁGUAS PLUVIAIS, DIÂMETRO DE 300MM, JUNTA RÍGIDA, INSTALADO EM LOCAL COM ALTO NÍVEL DE INTERFERÊNCIAS - FORNECIMENTO E ASSENTAMENTO. AF_12/2015</v>
          </cell>
        </row>
        <row r="193">
          <cell r="A193" t="str">
            <v>ASSENTAMENTO DE TUBOS E PECAS</v>
          </cell>
          <cell r="B193" t="str">
            <v>ASTU</v>
          </cell>
          <cell r="C193" t="str">
            <v>FORNEC E/OU ASSENT DE TUBO DE CONCRETO COM JUNTA ARGAMASSADA</v>
          </cell>
          <cell r="D193" t="str">
            <v>0052</v>
          </cell>
          <cell r="E193">
            <v>0</v>
          </cell>
          <cell r="F193">
            <v>0</v>
          </cell>
          <cell r="G193" t="str">
            <v>95567</v>
          </cell>
          <cell r="H193" t="str">
            <v>TUBO DE CONCRETO (SIMPLES) PARA REDES COLETORAS DE ÁGUAS PLUVIAIS, DIÂMETRO DE 300 MM, JUNTA RÍGIDA, INSTALADO EM LOCAL COM BAIXO NÍVEL DE INTERFERÊNCIAS - FORNECIMENTO E ASSENTAMENTO. AF_12/2015</v>
          </cell>
        </row>
        <row r="194">
          <cell r="A194" t="str">
            <v>ASSENTAMENTO DE TUBOS E PECAS</v>
          </cell>
          <cell r="B194" t="str">
            <v>ASTU</v>
          </cell>
          <cell r="C194" t="str">
            <v>FORNEC E/OU ASSENT DE TUBO DE CONCRETO COM JUNTA ARGAMASSADA</v>
          </cell>
          <cell r="D194" t="str">
            <v>0052</v>
          </cell>
          <cell r="E194">
            <v>0</v>
          </cell>
          <cell r="F194">
            <v>0</v>
          </cell>
          <cell r="G194" t="str">
            <v>95568</v>
          </cell>
          <cell r="H194" t="str">
            <v>TUBO DE CONCRETO (SIMPLES) PARA REDES COLETORAS DE ÁGUAS PLUVIAIS, DIÂMETRO DE 400 MM, JUNTA RÍGIDA, INSTALADO EM LOCAL COM BAIXO NÍVEL DE INTERFERÊNCIAS - FORNECIMENTO E ASSENTAMENTO. AF_12/2015</v>
          </cell>
        </row>
        <row r="195">
          <cell r="A195" t="str">
            <v>ASSENTAMENTO DE TUBOS E PECAS</v>
          </cell>
          <cell r="B195" t="str">
            <v>ASTU</v>
          </cell>
          <cell r="C195" t="str">
            <v>FORNEC E/OU ASSENT DE TUBO DE CONCRETO COM JUNTA ARGAMASSADA</v>
          </cell>
          <cell r="D195" t="str">
            <v>0052</v>
          </cell>
          <cell r="E195">
            <v>0</v>
          </cell>
          <cell r="F195">
            <v>0</v>
          </cell>
          <cell r="G195" t="str">
            <v>95569</v>
          </cell>
          <cell r="H195" t="str">
            <v>TUBO DE CONCRETO (SIMPLES) PARA REDES COLETORAS DE ÁGUAS PLUVIAIS, DIÂMETRO DE 500 MM, JUNTA RÍGIDA, INSTALADO EM LOCAL COM BAIXO NÍVEL DE INTERFERÊNCIAS - FORNECIMENTO E ASSENTAMENTO. AF_12/2015</v>
          </cell>
        </row>
        <row r="196">
          <cell r="A196" t="str">
            <v>ASSENTAMENTO DE TUBOS E PECAS</v>
          </cell>
          <cell r="B196" t="str">
            <v>ASTU</v>
          </cell>
          <cell r="C196" t="str">
            <v>FORNEC E/OU ASSENT DE TUBO DE CONCRETO COM JUNTA ARGAMASSADA</v>
          </cell>
          <cell r="D196" t="str">
            <v>0052</v>
          </cell>
          <cell r="E196">
            <v>0</v>
          </cell>
          <cell r="F196">
            <v>0</v>
          </cell>
          <cell r="G196" t="str">
            <v>95570</v>
          </cell>
          <cell r="H196" t="str">
            <v>TUBO DE CONCRETO (SIMPLES) PARA REDES COLETORAS DE ÁGUAS PLUVIAIS, DIÂMETRO DE 300 MM, JUNTA RÍGIDA, INSTALADO EM LOCAL COM ALTO NÍVEL DE INTERFERÊNCIAS - FORNECIMENTO E ASSENTAMENTO. AF_12/2015</v>
          </cell>
        </row>
        <row r="197">
          <cell r="A197" t="str">
            <v>ASSENTAMENTO DE TUBOS E PECAS</v>
          </cell>
          <cell r="B197" t="str">
            <v>ASTU</v>
          </cell>
          <cell r="C197" t="str">
            <v>FORNEC E/OU ASSENT DE TUBO DE CONCRETO COM JUNTA ARGAMASSADA</v>
          </cell>
          <cell r="D197" t="str">
            <v>0052</v>
          </cell>
          <cell r="E197">
            <v>0</v>
          </cell>
          <cell r="F197">
            <v>0</v>
          </cell>
          <cell r="G197" t="str">
            <v>95571</v>
          </cell>
          <cell r="H197" t="str">
            <v>TUBO DE CONCRETO (SIMPLES) PARA REDES COLETORAS DE ÁGUAS PLUVIAIS, DIÂMETRO DE 400 MM, JUNTA RÍGIDA, INSTALADO EM LOCAL COM ALTO NÍVEL DE INTERFERÊNCIAS - FORNECIMENTO E ASSENTAMENTO. AF_12/2015</v>
          </cell>
        </row>
        <row r="198">
          <cell r="A198" t="str">
            <v>ASSENTAMENTO DE TUBOS E PECAS</v>
          </cell>
          <cell r="B198" t="str">
            <v>ASTU</v>
          </cell>
          <cell r="C198" t="str">
            <v>FORNEC E/OU ASSENT DE TUBO DE CONCRETO COM JUNTA ARGAMASSADA</v>
          </cell>
          <cell r="D198" t="str">
            <v>0052</v>
          </cell>
          <cell r="E198">
            <v>0</v>
          </cell>
          <cell r="F198">
            <v>0</v>
          </cell>
          <cell r="G198" t="str">
            <v>95572</v>
          </cell>
          <cell r="H198" t="str">
            <v>TUBO DE CONCRETO (SIMPLES) PARA REDES COLETORAS DE ÁGUAS PLUVIAIS, DIÂMETRO DE 500 MM, JUNTA RÍGIDA, INSTALADO EM LOCAL COM ALTO NÍVEL DE INTERFERÊNCIAS - FORNECIMENTO E ASSENTAMENTO. AF_12/2015</v>
          </cell>
        </row>
        <row r="199">
          <cell r="A199" t="str">
            <v>ASSENTAMENTO DE TUBOS E PECAS</v>
          </cell>
          <cell r="B199" t="str">
            <v>ASTU</v>
          </cell>
          <cell r="C199" t="str">
            <v>FORNEC E/OU ASSENT DE TUBO PVC DEFOFO COM JUNTA ELASTICA</v>
          </cell>
          <cell r="D199" t="str">
            <v>0230</v>
          </cell>
          <cell r="E199">
            <v>0</v>
          </cell>
          <cell r="F199">
            <v>0</v>
          </cell>
          <cell r="G199" t="str">
            <v>97127</v>
          </cell>
          <cell r="H199" t="str">
            <v>ASSENTAMENTO DE TUBO DE PVC DEFOFO OU PRFV OU RPVC PARA REDE DE ÁGUA, DN 150 MM, JUNTA ELÁSTICA INTEGRADA, INSTALADO EM LOCAL COM NÍVEL ALTO DE INTERFERÊNCIAS (NÃO INCLUI FORNECIMENTO). AF_11/2017</v>
          </cell>
        </row>
        <row r="200">
          <cell r="A200" t="str">
            <v>ASSENTAMENTO DE TUBOS E PECAS</v>
          </cell>
          <cell r="B200" t="str">
            <v>ASTU</v>
          </cell>
          <cell r="C200" t="str">
            <v>FORNEC E/OU ASSENT DE TUBO PVC DEFOFO COM JUNTA ELASTICA</v>
          </cell>
          <cell r="D200" t="str">
            <v>0230</v>
          </cell>
          <cell r="E200">
            <v>0</v>
          </cell>
          <cell r="F200">
            <v>0</v>
          </cell>
          <cell r="G200" t="str">
            <v>97128</v>
          </cell>
          <cell r="H200" t="str">
            <v>ASSENTAMENTO DE TUBO DE PVC DEFOFO OU PRFV OU RPVC PARA REDE DE ÁGUA, DN 200 MM, JUNTA ELÁSTICA INTEGRADA, INSTALADO EM LOCAL COM NÍVEL ALTO DE INTERFERÊNCIAS (NÃO INCLUI FORNECIMENTO). AF_11/2017</v>
          </cell>
        </row>
        <row r="201">
          <cell r="A201" t="str">
            <v>ASSENTAMENTO DE TUBOS E PECAS</v>
          </cell>
          <cell r="B201" t="str">
            <v>ASTU</v>
          </cell>
          <cell r="C201" t="str">
            <v>FORNEC E/OU ASSENT DE TUBO PVC DEFOFO COM JUNTA ELASTICA</v>
          </cell>
          <cell r="D201" t="str">
            <v>0230</v>
          </cell>
          <cell r="E201">
            <v>0</v>
          </cell>
          <cell r="F201">
            <v>0</v>
          </cell>
          <cell r="G201" t="str">
            <v>97129</v>
          </cell>
          <cell r="H201" t="str">
            <v>ASSENTAMENTO DE TUBO DE PVC DEFOFO OU PRFV OU RPVC PARA REDE DE ÁGUA, DN 250 MM, JUNTA ELÁSTICA INTEGRADA, INSTALADO EM LOCAL COM NÍVEL ALTO DE INTERFERÊNCIAS (NÃO INCLUI FORNECIMENTO). AF_11/2017</v>
          </cell>
        </row>
        <row r="202">
          <cell r="A202" t="str">
            <v>ASSENTAMENTO DE TUBOS E PECAS</v>
          </cell>
          <cell r="B202" t="str">
            <v>ASTU</v>
          </cell>
          <cell r="C202" t="str">
            <v>FORNEC E/OU ASSENT DE TUBO PVC DEFOFO COM JUNTA ELASTICA</v>
          </cell>
          <cell r="D202" t="str">
            <v>0230</v>
          </cell>
          <cell r="E202">
            <v>0</v>
          </cell>
          <cell r="F202">
            <v>0</v>
          </cell>
          <cell r="G202" t="str">
            <v>97130</v>
          </cell>
          <cell r="H202" t="str">
            <v>ASSENTAMENTO DE TUBO DE PVC DEFOFO OU PRFV OU RPVC PARA REDE DE ÁGUA, DN 300 MM, JUNTA ELÁSTICA INTEGRADA, INSTALADO EM LOCAL COM NÍVEL ALTO DE INTERFERÊNCIAS (NÃO INCLUI FORNECIMENTO). AF_11/2017</v>
          </cell>
        </row>
        <row r="203">
          <cell r="A203" t="str">
            <v>ASSENTAMENTO DE TUBOS E PECAS</v>
          </cell>
          <cell r="B203" t="str">
            <v>ASTU</v>
          </cell>
          <cell r="C203" t="str">
            <v>FORNEC E/OU ASSENT DE TUBO PVC DEFOFO COM JUNTA ELASTICA</v>
          </cell>
          <cell r="D203" t="str">
            <v>0230</v>
          </cell>
          <cell r="E203">
            <v>0</v>
          </cell>
          <cell r="F203">
            <v>0</v>
          </cell>
          <cell r="G203" t="str">
            <v>97131</v>
          </cell>
          <cell r="H203" t="str">
            <v>ASSENTAMENTO DE TUBO DE PVC DEFOFO OU PRFV OU RPVC PARA REDE DE ÁGUA, DN 350 MM, JUNTA ELÁSTICA INTEGRADA, INSTALADO EM LOCAL COM NÍVEL ALTO DE INTERFERÊNCIAS (NÃO INCLUI FORNECIMENTO). AF_11/2017</v>
          </cell>
        </row>
        <row r="204">
          <cell r="A204" t="str">
            <v>ASSENTAMENTO DE TUBOS E PECAS</v>
          </cell>
          <cell r="B204" t="str">
            <v>ASTU</v>
          </cell>
          <cell r="C204" t="str">
            <v>FORNEC E/OU ASSENT DE TUBO PVC DEFOFO COM JUNTA ELASTICA</v>
          </cell>
          <cell r="D204" t="str">
            <v>0230</v>
          </cell>
          <cell r="E204">
            <v>0</v>
          </cell>
          <cell r="F204">
            <v>0</v>
          </cell>
          <cell r="G204" t="str">
            <v>97132</v>
          </cell>
          <cell r="H204" t="str">
            <v>ASSENTAMENTO DE TUBO DE PVC DEFOFO OU PRFV OU RPVC PARA REDE DE ÁGUA, DN 400 MM, JUNTA ELÁSTICA INTEGRADA, INSTALADO EM LOCAL COM NÍVEL ALTO DE INTERFERÊNCIAS (NÃO INCLUI FORNECIMENTO). AF_11/2017</v>
          </cell>
        </row>
        <row r="205">
          <cell r="A205" t="str">
            <v>ASSENTAMENTO DE TUBOS E PECAS</v>
          </cell>
          <cell r="B205" t="str">
            <v>ASTU</v>
          </cell>
          <cell r="C205" t="str">
            <v>FORNEC E/OU ASSENT DE TUBO PVC DEFOFO COM JUNTA ELASTICA</v>
          </cell>
          <cell r="D205" t="str">
            <v>0230</v>
          </cell>
          <cell r="E205">
            <v>0</v>
          </cell>
          <cell r="F205">
            <v>0</v>
          </cell>
          <cell r="G205" t="str">
            <v>97133</v>
          </cell>
          <cell r="H205" t="str">
            <v>ASSENTAMENTO DE TUBO DE PVC DEFOFO OU PRFV OU RPVC PARA REDE DE ÁGUA, DN 500 MM, JUNTA ELÁSTICA INTEGRADA, INSTALADO EM LOCAL COM NÍVEL ALTO DE INTERFERÊNCIAS (NÃO INCLUI FORNECIMENTO). AF_11/2017</v>
          </cell>
        </row>
        <row r="206">
          <cell r="A206" t="str">
            <v>ASSENTAMENTO DE TUBOS E PECAS</v>
          </cell>
          <cell r="B206" t="str">
            <v>ASTU</v>
          </cell>
          <cell r="C206" t="str">
            <v>FORNEC E/OU ASSENT DE TUBO PVC DEFOFO COM JUNTA ELASTICA</v>
          </cell>
          <cell r="D206" t="str">
            <v>0230</v>
          </cell>
          <cell r="E206">
            <v>0</v>
          </cell>
          <cell r="F206">
            <v>0</v>
          </cell>
          <cell r="G206" t="str">
            <v>97134</v>
          </cell>
          <cell r="H206" t="str">
            <v>ASSENTAMENTO DE TUBO DE PVC DEFOFO OU PRFV OU RPVC PARA REDE DE ÁGUA, DN 150 MM, JUNTA ELÁSTICA INTEGRADA, INSTALADO EM LOCAL COM NÍVEL BAIXO DE INTERFERÊNCIAS (NÃO INCLUI FORNECIMENTO). AF_11/2017</v>
          </cell>
        </row>
        <row r="207">
          <cell r="A207" t="str">
            <v>ASSENTAMENTO DE TUBOS E PECAS</v>
          </cell>
          <cell r="B207" t="str">
            <v>ASTU</v>
          </cell>
          <cell r="C207" t="str">
            <v>FORNEC E/OU ASSENT DE TUBO PVC DEFOFO COM JUNTA ELASTICA</v>
          </cell>
          <cell r="D207" t="str">
            <v>0230</v>
          </cell>
          <cell r="E207">
            <v>0</v>
          </cell>
          <cell r="F207">
            <v>0</v>
          </cell>
          <cell r="G207" t="str">
            <v>97135</v>
          </cell>
          <cell r="H207" t="str">
            <v>ASSENTAMENTO DE TUBO DE PVC DEFOFO OU PRFV OU RPVC PARA REDE DE ÁGUA, DN 200 MM, JUNTA ELÁSTICA INTEGRADA, INSTALADO EM LOCAL COM NÍVEL BAIXO DE INTERFERÊNCIAS (NÃO INCLUI FORNECIMENTO). AF_11/2017</v>
          </cell>
        </row>
        <row r="208">
          <cell r="A208" t="str">
            <v>ASSENTAMENTO DE TUBOS E PECAS</v>
          </cell>
          <cell r="B208" t="str">
            <v>ASTU</v>
          </cell>
          <cell r="C208" t="str">
            <v>FORNEC E/OU ASSENT DE TUBO PVC DEFOFO COM JUNTA ELASTICA</v>
          </cell>
          <cell r="D208" t="str">
            <v>0230</v>
          </cell>
          <cell r="E208">
            <v>0</v>
          </cell>
          <cell r="F208">
            <v>0</v>
          </cell>
          <cell r="G208" t="str">
            <v>97136</v>
          </cell>
          <cell r="H208" t="str">
            <v>ASSENTAMENTO DE TUBO DE PVC DEFOFO OU PRFV OU RPVC PARA REDE DE ÁGUA, DN 250 MM, JUNTA ELÁSTICA INTEGRADA, INSTALADO EM LOCAL COM NÍVEL BAIXO DE INTERFERÊNCIAS (NÃO INCLUI FORNECIMENTO). AF_11/2017</v>
          </cell>
        </row>
        <row r="209">
          <cell r="A209" t="str">
            <v>ASSENTAMENTO DE TUBOS E PECAS</v>
          </cell>
          <cell r="B209" t="str">
            <v>ASTU</v>
          </cell>
          <cell r="C209" t="str">
            <v>FORNEC E/OU ASSENT DE TUBO PVC DEFOFO COM JUNTA ELASTICA</v>
          </cell>
          <cell r="D209" t="str">
            <v>0230</v>
          </cell>
          <cell r="E209">
            <v>0</v>
          </cell>
          <cell r="F209">
            <v>0</v>
          </cell>
          <cell r="G209" t="str">
            <v>97137</v>
          </cell>
          <cell r="H209" t="str">
            <v>ASSENTAMENTO DE TUBO DE PVC DEFOFO OU PRFV OU RPVC PARA REDE DE ÁGUA, DN 300 MM, JUNTA ELÁSTICA INTEGRADA, INSTALADO EM LOCAL COM NÍVEL BAIXO DE INTERFERÊNCIAS (NÃO INCLUI FORNECIMENTO). AF_11/2017</v>
          </cell>
        </row>
        <row r="210">
          <cell r="A210" t="str">
            <v>ASSENTAMENTO DE TUBOS E PECAS</v>
          </cell>
          <cell r="B210" t="str">
            <v>ASTU</v>
          </cell>
          <cell r="C210" t="str">
            <v>FORNEC E/OU ASSENT DE TUBO PVC DEFOFO COM JUNTA ELASTICA</v>
          </cell>
          <cell r="D210" t="str">
            <v>0230</v>
          </cell>
          <cell r="E210">
            <v>0</v>
          </cell>
          <cell r="F210">
            <v>0</v>
          </cell>
          <cell r="G210" t="str">
            <v>97138</v>
          </cell>
          <cell r="H210" t="str">
            <v>ASSENTAMENTO DE TUBO DE PVC DEFOFO OU PRFV OU RPVC PARA REDE DE ÁGUA, DN 350 MM, JUNTA ELÁSTICA INTEGRADA, INSTALADO EM LOCAL COM NÍVEL BAIXO DE INTERFERÊNCIAS (NÃO INCLUI FORNECIMENTO). AF_11/2017</v>
          </cell>
        </row>
        <row r="211">
          <cell r="A211" t="str">
            <v>ASSENTAMENTO DE TUBOS E PECAS</v>
          </cell>
          <cell r="B211" t="str">
            <v>ASTU</v>
          </cell>
          <cell r="C211" t="str">
            <v>FORNEC E/OU ASSENT DE TUBO PVC DEFOFO COM JUNTA ELASTICA</v>
          </cell>
          <cell r="D211" t="str">
            <v>0230</v>
          </cell>
          <cell r="E211">
            <v>0</v>
          </cell>
          <cell r="F211">
            <v>0</v>
          </cell>
          <cell r="G211" t="str">
            <v>97139</v>
          </cell>
          <cell r="H211" t="str">
            <v>ASSENTAMENTO DE TUBO DE PVC DEFOFO OU PRFV OU RPVC PARA REDE DE ÁGUA, DN 400 MM, JUNTA ELÁSTICA INTEGRADA, INSTALADO EM LOCAL COM NÍVEL BAIXO DE INTERFERÊNCIAS (NÃO INCLUI FORNECIMENTO). AF_11/2017</v>
          </cell>
        </row>
        <row r="212">
          <cell r="A212" t="str">
            <v>ASSENTAMENTO DE TUBOS E PECAS</v>
          </cell>
          <cell r="B212" t="str">
            <v>ASTU</v>
          </cell>
          <cell r="C212" t="str">
            <v>FORNEC E/OU ASSENT DE TUBO PVC DEFOFO COM JUNTA ELASTICA</v>
          </cell>
          <cell r="D212" t="str">
            <v>0230</v>
          </cell>
          <cell r="E212">
            <v>0</v>
          </cell>
          <cell r="F212">
            <v>0</v>
          </cell>
          <cell r="G212" t="str">
            <v>97140</v>
          </cell>
          <cell r="H212" t="str">
            <v>ASSENTAMENTO DE TUBO DE PVC DEFOFO OU PRFV OU RPVC PARA REDE DE ÁGUA, DN 500 MM, JUNTA ELÁSTICA INTEGRADA, INSTALADO EM LOCAL COM NÍVEL BAIXO DE INTERFERÊNCIAS (NÃO INCLUI FORNECIMENTO). AF_11/2017</v>
          </cell>
        </row>
        <row r="213">
          <cell r="A213" t="str">
            <v>CANTEIRO DE OBRAS</v>
          </cell>
          <cell r="B213" t="str">
            <v>CANT</v>
          </cell>
          <cell r="C213" t="str">
            <v>CONSTRUCAO DO CANTEIRO</v>
          </cell>
          <cell r="D213" t="str">
            <v>0001</v>
          </cell>
          <cell r="E213">
            <v>0</v>
          </cell>
          <cell r="F213">
            <v>0</v>
          </cell>
          <cell r="G213" t="str">
            <v>93206</v>
          </cell>
          <cell r="H213" t="str">
            <v>EXECUÇÃO DE ESCRITÓRIO EM CANTEIRO DE OBRA EM ALVENARIA, NÃO INCLUSO MOBILIÁRIO E EQUIPAMENTOS. AF_02/2016</v>
          </cell>
        </row>
        <row r="214">
          <cell r="A214" t="str">
            <v>CANTEIRO DE OBRAS</v>
          </cell>
          <cell r="B214" t="str">
            <v>CANT</v>
          </cell>
          <cell r="C214" t="str">
            <v>CONSTRUCAO DO CANTEIRO</v>
          </cell>
          <cell r="D214" t="str">
            <v>0001</v>
          </cell>
          <cell r="E214">
            <v>0</v>
          </cell>
          <cell r="F214">
            <v>0</v>
          </cell>
          <cell r="G214" t="str">
            <v>93207</v>
          </cell>
          <cell r="H214" t="str">
            <v>EXECUÇÃO DE ESCRITÓRIO EM CANTEIRO DE OBRA EM CHAPA DE MADEIRA COMPENSADA, NÃO INCLUSO MOBILIÁRIO E EQUIPAMENTOS. AF_02/2016</v>
          </cell>
        </row>
        <row r="215">
          <cell r="A215" t="str">
            <v>CANTEIRO DE OBRAS</v>
          </cell>
          <cell r="B215" t="str">
            <v>CANT</v>
          </cell>
          <cell r="C215" t="str">
            <v>CONSTRUCAO DO CANTEIRO</v>
          </cell>
          <cell r="D215" t="str">
            <v>0001</v>
          </cell>
          <cell r="E215">
            <v>0</v>
          </cell>
          <cell r="F215">
            <v>0</v>
          </cell>
          <cell r="G215" t="str">
            <v>93208</v>
          </cell>
          <cell r="H215" t="str">
            <v>EXECUÇÃO DE ALMOXARIFADO EM CANTEIRO DE OBRA EM CHAPA DE MADEIRA COMPENSADA, INCLUSO PRATELEIRAS. AF_02/2016</v>
          </cell>
        </row>
        <row r="216">
          <cell r="A216" t="str">
            <v>CANTEIRO DE OBRAS</v>
          </cell>
          <cell r="B216" t="str">
            <v>CANT</v>
          </cell>
          <cell r="C216" t="str">
            <v>CONSTRUCAO DO CANTEIRO</v>
          </cell>
          <cell r="D216" t="str">
            <v>0001</v>
          </cell>
          <cell r="E216">
            <v>0</v>
          </cell>
          <cell r="F216">
            <v>0</v>
          </cell>
          <cell r="G216" t="str">
            <v>93209</v>
          </cell>
          <cell r="H216" t="str">
            <v>EXECUÇÃO DE ALMOXARIFADO EM CANTEIRO DE OBRA EM ALVENARIA, INCLUSO PRATELEIRAS. AF_02/2016</v>
          </cell>
        </row>
        <row r="217">
          <cell r="A217" t="str">
            <v>CANTEIRO DE OBRAS</v>
          </cell>
          <cell r="B217" t="str">
            <v>CANT</v>
          </cell>
          <cell r="C217" t="str">
            <v>CONSTRUCAO DO CANTEIRO</v>
          </cell>
          <cell r="D217" t="str">
            <v>0001</v>
          </cell>
          <cell r="E217">
            <v>0</v>
          </cell>
          <cell r="F217">
            <v>0</v>
          </cell>
          <cell r="G217" t="str">
            <v>93210</v>
          </cell>
          <cell r="H217" t="str">
            <v>EXECUÇÃO DE REFEITÓRIO EM CANTEIRO DE OBRA EM CHAPA DE MADEIRA COMPENSADA, NÃO INCLUSO MOBILIÁRIO E EQUIPAMENTOS. AF_02/2016</v>
          </cell>
        </row>
        <row r="218">
          <cell r="A218" t="str">
            <v>CANTEIRO DE OBRAS</v>
          </cell>
          <cell r="B218" t="str">
            <v>CANT</v>
          </cell>
          <cell r="C218" t="str">
            <v>CONSTRUCAO DO CANTEIRO</v>
          </cell>
          <cell r="D218" t="str">
            <v>0001</v>
          </cell>
          <cell r="E218">
            <v>0</v>
          </cell>
          <cell r="F218">
            <v>0</v>
          </cell>
          <cell r="G218" t="str">
            <v>93211</v>
          </cell>
          <cell r="H218" t="str">
            <v>EXECUÇÃO DE REFEITÓRIO EM CANTEIRO DE OBRA EM ALVENARIA, NÃO INCLUSO MOBILIÁRIO E EQUIPAMENTOS. AF_02/2016</v>
          </cell>
        </row>
        <row r="219">
          <cell r="A219" t="str">
            <v>CANTEIRO DE OBRAS</v>
          </cell>
          <cell r="B219" t="str">
            <v>CANT</v>
          </cell>
          <cell r="C219" t="str">
            <v>CONSTRUCAO DO CANTEIRO</v>
          </cell>
          <cell r="D219" t="str">
            <v>0001</v>
          </cell>
          <cell r="E219">
            <v>0</v>
          </cell>
          <cell r="F219">
            <v>0</v>
          </cell>
          <cell r="G219" t="str">
            <v>93212</v>
          </cell>
          <cell r="H219" t="str">
            <v>EXECUÇÃO DE SANITÁRIO E VESTIÁRIO EM CANTEIRO DE OBRA EM CHAPA DE MADEIRA COMPENSADA, NÃO INCLUSO MOBILIÁRIO. AF_02/2016</v>
          </cell>
        </row>
        <row r="220">
          <cell r="A220" t="str">
            <v>CANTEIRO DE OBRAS</v>
          </cell>
          <cell r="B220" t="str">
            <v>CANT</v>
          </cell>
          <cell r="C220" t="str">
            <v>CONSTRUCAO DO CANTEIRO</v>
          </cell>
          <cell r="D220" t="str">
            <v>0001</v>
          </cell>
          <cell r="E220">
            <v>0</v>
          </cell>
          <cell r="F220">
            <v>0</v>
          </cell>
          <cell r="G220" t="str">
            <v>93213</v>
          </cell>
          <cell r="H220" t="str">
            <v>EXECUÇÃO DE SANITÁRIO E VESTIÁRIO EM CANTEIRO DE OBRA EM ALVENARIA, NÃO INCLUSO MOBILIÁRIO. AF_02/2016</v>
          </cell>
        </row>
        <row r="221">
          <cell r="A221" t="str">
            <v>CANTEIRO DE OBRAS</v>
          </cell>
          <cell r="B221" t="str">
            <v>CANT</v>
          </cell>
          <cell r="C221" t="str">
            <v>CONSTRUCAO DO CANTEIRO</v>
          </cell>
          <cell r="D221" t="str">
            <v>0001</v>
          </cell>
          <cell r="E221">
            <v>0</v>
          </cell>
          <cell r="F221">
            <v>0</v>
          </cell>
          <cell r="G221" t="str">
            <v>93214</v>
          </cell>
          <cell r="H221" t="str">
            <v>EXECUÇÃO DE RESERVATÓRIO ELEVADO DE ÁGUA (1000 LITROS) EM CANTEIRO DE OBRA, APOIADO EM ESTRUTURA DE MADEIRA. AF_02/2016</v>
          </cell>
        </row>
        <row r="222">
          <cell r="A222" t="str">
            <v>CANTEIRO DE OBRAS</v>
          </cell>
          <cell r="B222" t="str">
            <v>CANT</v>
          </cell>
          <cell r="C222" t="str">
            <v>CONSTRUCAO DO CANTEIRO</v>
          </cell>
          <cell r="D222" t="str">
            <v>0001</v>
          </cell>
          <cell r="E222">
            <v>0</v>
          </cell>
          <cell r="F222">
            <v>0</v>
          </cell>
          <cell r="G222" t="str">
            <v>93243</v>
          </cell>
          <cell r="H222" t="str">
            <v>EXECUÇÃO DE RESERVATÓRIO ELEVADO DE ÁGUA (2000 LITROS) EM CANTEIRO DE OBRA, APOIADO EM ESTRUTURA DE MADEIRA. AF_02/2016</v>
          </cell>
        </row>
        <row r="223">
          <cell r="A223" t="str">
            <v>CANTEIRO DE OBRAS</v>
          </cell>
          <cell r="B223" t="str">
            <v>CANT</v>
          </cell>
          <cell r="C223" t="str">
            <v>CONSTRUCAO DO CANTEIRO</v>
          </cell>
          <cell r="D223" t="str">
            <v>0001</v>
          </cell>
          <cell r="E223">
            <v>0</v>
          </cell>
          <cell r="F223">
            <v>0</v>
          </cell>
          <cell r="G223" t="str">
            <v>93582</v>
          </cell>
          <cell r="H223" t="str">
            <v>EXECUÇÃO DE CENTRAL DE ARMADURA EM CANTEIRO DE OBRA, NÃO INCLUSO MOBILIÁRIO E EQUIPAMENTOS. AF_04/2016</v>
          </cell>
        </row>
        <row r="224">
          <cell r="A224" t="str">
            <v>CANTEIRO DE OBRAS</v>
          </cell>
          <cell r="B224" t="str">
            <v>CANT</v>
          </cell>
          <cell r="C224" t="str">
            <v>CONSTRUCAO DO CANTEIRO</v>
          </cell>
          <cell r="D224" t="str">
            <v>0001</v>
          </cell>
          <cell r="E224">
            <v>0</v>
          </cell>
          <cell r="F224">
            <v>0</v>
          </cell>
          <cell r="G224" t="str">
            <v>93583</v>
          </cell>
          <cell r="H224" t="str">
            <v>EXECUÇÃO DE CENTRAL DE FÔRMAS, PRODUÇÃO DE ARGAMASSA OU CONCRETO EM CANTEIRO DE OBRA, NÃO INCLUSO MOBILIÁRIO E EQUIPAMENTOS. AF_04/2016</v>
          </cell>
        </row>
        <row r="225">
          <cell r="A225" t="str">
            <v>CANTEIRO DE OBRAS</v>
          </cell>
          <cell r="B225" t="str">
            <v>CANT</v>
          </cell>
          <cell r="C225" t="str">
            <v>CONSTRUCAO DO CANTEIRO</v>
          </cell>
          <cell r="D225" t="str">
            <v>0001</v>
          </cell>
          <cell r="E225">
            <v>0</v>
          </cell>
          <cell r="F225">
            <v>0</v>
          </cell>
          <cell r="G225" t="str">
            <v>93584</v>
          </cell>
          <cell r="H225" t="str">
            <v>EXECUÇÃO DE DEPÓSITO EM CANTEIRO DE OBRA EM CHAPA DE MADEIRA COMPENSADA, NÃO INCLUSO MOBILIÁRIO. AF_04/2016</v>
          </cell>
        </row>
        <row r="226">
          <cell r="A226" t="str">
            <v>CANTEIRO DE OBRAS</v>
          </cell>
          <cell r="B226" t="str">
            <v>CANT</v>
          </cell>
          <cell r="C226" t="str">
            <v>CONSTRUCAO DO CANTEIRO</v>
          </cell>
          <cell r="D226" t="str">
            <v>0001</v>
          </cell>
          <cell r="E226">
            <v>0</v>
          </cell>
          <cell r="F226">
            <v>0</v>
          </cell>
          <cell r="G226" t="str">
            <v>93585</v>
          </cell>
          <cell r="H226" t="str">
            <v>EXECUÇÃO DE GUARITA EM CANTEIRO DE OBRA EM CHAPA DE MADEIRA COMPENSADA, NÃO INCLUSO MOBILIÁRIO. AF_04/2016</v>
          </cell>
        </row>
        <row r="227">
          <cell r="A227" t="str">
            <v>CANTEIRO DE OBRAS</v>
          </cell>
          <cell r="B227" t="str">
            <v>CANT</v>
          </cell>
          <cell r="C227" t="str">
            <v>CONSTRUCAO DO CANTEIRO</v>
          </cell>
          <cell r="D227" t="str">
            <v>0001</v>
          </cell>
          <cell r="E227">
            <v>0</v>
          </cell>
          <cell r="F227">
            <v>0</v>
          </cell>
          <cell r="G227" t="str">
            <v>98441</v>
          </cell>
          <cell r="H227" t="str">
            <v>PAREDE DE MADEIRA COMPENSADA PARA CONSTRUÇÃO TEMPORÁRIA EM CHAPA SIMPLES, EXTERNA, COM ÁREA LÍQUIDA MAIOR OU IGUAL A 6 M², SEM VÃO. AF_05/2018</v>
          </cell>
        </row>
        <row r="228">
          <cell r="A228" t="str">
            <v>CANTEIRO DE OBRAS</v>
          </cell>
          <cell r="B228" t="str">
            <v>CANT</v>
          </cell>
          <cell r="C228" t="str">
            <v>CONSTRUCAO DO CANTEIRO</v>
          </cell>
          <cell r="D228" t="str">
            <v>0001</v>
          </cell>
          <cell r="E228">
            <v>0</v>
          </cell>
          <cell r="F228">
            <v>0</v>
          </cell>
          <cell r="G228" t="str">
            <v>98442</v>
          </cell>
          <cell r="H228" t="str">
            <v>PAREDE DE MADEIRA COMPENSADA PARA CONSTRUÇÃO TEMPORÁRIA EM CHAPA SIMPLES, EXTERNA, COM ÁREA LÍQUIDA MENOR QUE 6 M², SEM VÃO. AF_05/2018</v>
          </cell>
        </row>
        <row r="229">
          <cell r="A229" t="str">
            <v>CANTEIRO DE OBRAS</v>
          </cell>
          <cell r="B229" t="str">
            <v>CANT</v>
          </cell>
          <cell r="C229" t="str">
            <v>CONSTRUCAO DO CANTEIRO</v>
          </cell>
          <cell r="D229" t="str">
            <v>0001</v>
          </cell>
          <cell r="E229">
            <v>0</v>
          </cell>
          <cell r="F229">
            <v>0</v>
          </cell>
          <cell r="G229" t="str">
            <v>98443</v>
          </cell>
          <cell r="H229" t="str">
            <v>PAREDE DE MADEIRA COMPENSADA PARA CONSTRUÇÃO TEMPORÁRIA EM CHAPA SIMPLES, INTERNA, COM ÁREA LÍQUIDA MAIOR OU IGUAL A 6 M², SEM VÃO. AF_05/2018</v>
          </cell>
        </row>
        <row r="230">
          <cell r="A230" t="str">
            <v>CANTEIRO DE OBRAS</v>
          </cell>
          <cell r="B230" t="str">
            <v>CANT</v>
          </cell>
          <cell r="C230" t="str">
            <v>CONSTRUCAO DO CANTEIRO</v>
          </cell>
          <cell r="D230" t="str">
            <v>0001</v>
          </cell>
          <cell r="E230">
            <v>0</v>
          </cell>
          <cell r="F230">
            <v>0</v>
          </cell>
          <cell r="G230" t="str">
            <v>98444</v>
          </cell>
          <cell r="H230" t="str">
            <v>PAREDE DE MADEIRA COMPENSADA PARA CONSTRUÇÃO TEMPORÁRIA EM CHAPA SIMPLES, INTERNA, COM ÁREA LÍQUIDA MENOR QUE 6 M², SEM VÃO. AF_05/2018</v>
          </cell>
        </row>
        <row r="231">
          <cell r="A231" t="str">
            <v>CANTEIRO DE OBRAS</v>
          </cell>
          <cell r="B231" t="str">
            <v>CANT</v>
          </cell>
          <cell r="C231" t="str">
            <v>CONSTRUCAO DO CANTEIRO</v>
          </cell>
          <cell r="D231" t="str">
            <v>0001</v>
          </cell>
          <cell r="E231">
            <v>0</v>
          </cell>
          <cell r="F231">
            <v>0</v>
          </cell>
          <cell r="G231" t="str">
            <v>98445</v>
          </cell>
          <cell r="H231" t="str">
            <v>PAREDE DE MADEIRA COMPENSADA PARA CONSTRUÇÃO TEMPORÁRIA EM CHAPA SIMPLES, EXTERNA, COM ÁREA LÍQUIDA MAIOR OU IGUAL A 6 M², COM VÃO. AF_05/2018</v>
          </cell>
        </row>
        <row r="232">
          <cell r="A232" t="str">
            <v>CANTEIRO DE OBRAS</v>
          </cell>
          <cell r="B232" t="str">
            <v>CANT</v>
          </cell>
          <cell r="C232" t="str">
            <v>CONSTRUCAO DO CANTEIRO</v>
          </cell>
          <cell r="D232" t="str">
            <v>0001</v>
          </cell>
          <cell r="E232">
            <v>0</v>
          </cell>
          <cell r="F232">
            <v>0</v>
          </cell>
          <cell r="G232" t="str">
            <v>98446</v>
          </cell>
          <cell r="H232" t="str">
            <v>PAREDE DE MADEIRA COMPENSADA PARA CONSTRUÇÃO TEMPORÁRIA EM CHAPA SIMPLES, EXTERNA, COM ÁREA LÍQUIDA MENOR QUE 6 M², COM VÃO. AF_05/2018</v>
          </cell>
        </row>
        <row r="233">
          <cell r="A233" t="str">
            <v>CANTEIRO DE OBRAS</v>
          </cell>
          <cell r="B233" t="str">
            <v>CANT</v>
          </cell>
          <cell r="C233" t="str">
            <v>CONSTRUCAO DO CANTEIRO</v>
          </cell>
          <cell r="D233" t="str">
            <v>0001</v>
          </cell>
          <cell r="E233">
            <v>0</v>
          </cell>
          <cell r="F233">
            <v>0</v>
          </cell>
          <cell r="G233" t="str">
            <v>98447</v>
          </cell>
          <cell r="H233" t="str">
            <v>PAREDE DE MADEIRA COMPENSADA PARA CONSTRUÇÃO TEMPORÁRIA EM CHAPA SIMPLES, INTERNA, COM ÁREA LÍQUIDA MAIOR OU IGUAL A 6 M², COM VÃO. AF_05/2018</v>
          </cell>
        </row>
        <row r="234">
          <cell r="A234" t="str">
            <v>CANTEIRO DE OBRAS</v>
          </cell>
          <cell r="B234" t="str">
            <v>CANT</v>
          </cell>
          <cell r="C234" t="str">
            <v>CONSTRUCAO DO CANTEIRO</v>
          </cell>
          <cell r="D234" t="str">
            <v>0001</v>
          </cell>
          <cell r="E234">
            <v>0</v>
          </cell>
          <cell r="F234">
            <v>0</v>
          </cell>
          <cell r="G234" t="str">
            <v>98448</v>
          </cell>
          <cell r="H234" t="str">
            <v>PAREDE DE MADEIRA COMPENSADA PARA CONSTRUÇÃO TEMPORÁRIA EM CHAPA SIMPLES, INTERNA, COM ÁREA LÍQUIDA MENOR QUE 6 M², COM VÃO. AF_05/2018</v>
          </cell>
        </row>
        <row r="235">
          <cell r="A235" t="str">
            <v>CANTEIRO DE OBRAS</v>
          </cell>
          <cell r="B235" t="str">
            <v>CANT</v>
          </cell>
          <cell r="C235" t="str">
            <v>CONSTRUCAO DO CANTEIRO</v>
          </cell>
          <cell r="D235" t="str">
            <v>0001</v>
          </cell>
          <cell r="E235">
            <v>0</v>
          </cell>
          <cell r="F235">
            <v>0</v>
          </cell>
          <cell r="G235" t="str">
            <v>98449</v>
          </cell>
          <cell r="H235" t="str">
            <v>PAREDE DE MADEIRA COMPENSADA PARA CONSTRUÇÃO TEMPORÁRIA EM CHAPA DUPLA, EXTERNA, COM ÁREA LÍQUIDA MAIOR OU IGUAL A 6 M², SEM VÃO. AF_05/2018</v>
          </cell>
        </row>
        <row r="236">
          <cell r="A236" t="str">
            <v>CANTEIRO DE OBRAS</v>
          </cell>
          <cell r="B236" t="str">
            <v>CANT</v>
          </cell>
          <cell r="C236" t="str">
            <v>CONSTRUCAO DO CANTEIRO</v>
          </cell>
          <cell r="D236" t="str">
            <v>0001</v>
          </cell>
          <cell r="E236">
            <v>0</v>
          </cell>
          <cell r="F236">
            <v>0</v>
          </cell>
          <cell r="G236" t="str">
            <v>98450</v>
          </cell>
          <cell r="H236" t="str">
            <v>PAREDE DE MADEIRA COMPENSADA PARA CONSTRUÇÃO TEMPORÁRIA EM CHAPA DUPLA, EXTERNA, COM ÁREA LÍQUIDA MENOR QUE 6 M², SEM VÃO. AF_05/2018</v>
          </cell>
        </row>
        <row r="237">
          <cell r="A237" t="str">
            <v>CANTEIRO DE OBRAS</v>
          </cell>
          <cell r="B237" t="str">
            <v>CANT</v>
          </cell>
          <cell r="C237" t="str">
            <v>CONSTRUCAO DO CANTEIRO</v>
          </cell>
          <cell r="D237" t="str">
            <v>0001</v>
          </cell>
          <cell r="E237">
            <v>0</v>
          </cell>
          <cell r="F237">
            <v>0</v>
          </cell>
          <cell r="G237" t="str">
            <v>98451</v>
          </cell>
          <cell r="H237" t="str">
            <v>PAREDE DE MADEIRA COMPENSADA PARA CONSTRUÇÃO TEMPORÁRIA EM CHAPA DUPLA, INTERNA, COM ÁREA LÍQUIDA MAIOR OU IGUAL A 6 M², SEM VÃO. AF_05/2018</v>
          </cell>
        </row>
        <row r="238">
          <cell r="A238" t="str">
            <v>CANTEIRO DE OBRAS</v>
          </cell>
          <cell r="B238" t="str">
            <v>CANT</v>
          </cell>
          <cell r="C238" t="str">
            <v>CONSTRUCAO DO CANTEIRO</v>
          </cell>
          <cell r="D238" t="str">
            <v>0001</v>
          </cell>
          <cell r="E238">
            <v>0</v>
          </cell>
          <cell r="F238">
            <v>0</v>
          </cell>
          <cell r="G238" t="str">
            <v>98452</v>
          </cell>
          <cell r="H238" t="str">
            <v>PAREDE DE MADEIRA COMPENSADA PARA CONSTRUÇÃO TEMPORÁRIA EM CHAPA DUPLA, INTERNA, COM ÁREA LÍQUIDA MENOR QUE 6 M², SEM VÃO. AF_05/2018</v>
          </cell>
        </row>
        <row r="239">
          <cell r="A239" t="str">
            <v>CANTEIRO DE OBRAS</v>
          </cell>
          <cell r="B239" t="str">
            <v>CANT</v>
          </cell>
          <cell r="C239" t="str">
            <v>CONSTRUCAO DO CANTEIRO</v>
          </cell>
          <cell r="D239" t="str">
            <v>0001</v>
          </cell>
          <cell r="E239">
            <v>0</v>
          </cell>
          <cell r="F239">
            <v>0</v>
          </cell>
          <cell r="G239" t="str">
            <v>98453</v>
          </cell>
          <cell r="H239" t="str">
            <v>PAREDE DE MADEIRA COMPENSADA PARA CONSTRUÇÃO TEMPORÁRIA EM CHAPA DUPLA, EXTERNA, COM ÁREA LÍQUIDA MAIOR OU IGUAL A QUE 6 M², COM VÃO. AF_05/2018</v>
          </cell>
        </row>
        <row r="240">
          <cell r="A240" t="str">
            <v>CANTEIRO DE OBRAS</v>
          </cell>
          <cell r="B240" t="str">
            <v>CANT</v>
          </cell>
          <cell r="C240" t="str">
            <v>CONSTRUCAO DO CANTEIRO</v>
          </cell>
          <cell r="D240" t="str">
            <v>0001</v>
          </cell>
          <cell r="E240">
            <v>0</v>
          </cell>
          <cell r="F240">
            <v>0</v>
          </cell>
          <cell r="G240" t="str">
            <v>98454</v>
          </cell>
          <cell r="H240" t="str">
            <v>PAREDE DE MADEIRA COMPENSADA PARA CONSTRUÇÃO TEMPORÁRIA EM CHAPA DUPLA, EXTERNA, COM ÁREA LÍQUIDA MENOR QUE 6 M², COM VÃO. AF_05/2018</v>
          </cell>
        </row>
        <row r="241">
          <cell r="A241" t="str">
            <v>CANTEIRO DE OBRAS</v>
          </cell>
          <cell r="B241" t="str">
            <v>CANT</v>
          </cell>
          <cell r="C241" t="str">
            <v>CONSTRUCAO DO CANTEIRO</v>
          </cell>
          <cell r="D241" t="str">
            <v>0001</v>
          </cell>
          <cell r="E241">
            <v>0</v>
          </cell>
          <cell r="F241">
            <v>0</v>
          </cell>
          <cell r="G241" t="str">
            <v>98455</v>
          </cell>
          <cell r="H241" t="str">
            <v>PAREDE DE MADEIRA COMPENSADA PARA CONSTRUÇÃO TEMPORÁRIA EM CHAPA DUPLA, INTERNA, COM ÁREA LÍQUIDA MAIOR OU IGUAL A 6 M², COM VÃO. AF_05/2018</v>
          </cell>
        </row>
        <row r="242">
          <cell r="A242" t="str">
            <v>CANTEIRO DE OBRAS</v>
          </cell>
          <cell r="B242" t="str">
            <v>CANT</v>
          </cell>
          <cell r="C242" t="str">
            <v>CONSTRUCAO DO CANTEIRO</v>
          </cell>
          <cell r="D242" t="str">
            <v>0001</v>
          </cell>
          <cell r="E242">
            <v>0</v>
          </cell>
          <cell r="F242">
            <v>0</v>
          </cell>
          <cell r="G242" t="str">
            <v>98456</v>
          </cell>
          <cell r="H242" t="str">
            <v>PAREDE DE MADEIRA COMPENSADA PARA CONSTRUÇÃO TEMPORÁRIA EM CHAPA DUPLA, INTERNA, COM ÁREA LÍQUIDA MENOR QUE 6 M², COM VÃO. AF_05/2018</v>
          </cell>
        </row>
        <row r="243">
          <cell r="A243" t="str">
            <v>CANTEIRO DE OBRAS</v>
          </cell>
          <cell r="B243" t="str">
            <v>CANT</v>
          </cell>
          <cell r="C243" t="str">
            <v>CONSTRUCAO DO CANTEIRO</v>
          </cell>
          <cell r="D243" t="str">
            <v>0001</v>
          </cell>
          <cell r="E243">
            <v>0</v>
          </cell>
          <cell r="F243">
            <v>0</v>
          </cell>
          <cell r="G243" t="str">
            <v>98458</v>
          </cell>
          <cell r="H243" t="str">
            <v>TAPUME COM COMPENSADO DE MADEIRA. AF_05/2018</v>
          </cell>
        </row>
        <row r="244">
          <cell r="A244" t="str">
            <v>CANTEIRO DE OBRAS</v>
          </cell>
          <cell r="B244" t="str">
            <v>CANT</v>
          </cell>
          <cell r="C244" t="str">
            <v>CONSTRUCAO DO CANTEIRO</v>
          </cell>
          <cell r="D244" t="str">
            <v>0001</v>
          </cell>
          <cell r="E244">
            <v>0</v>
          </cell>
          <cell r="F244">
            <v>0</v>
          </cell>
          <cell r="G244" t="str">
            <v>98459</v>
          </cell>
          <cell r="H244" t="str">
            <v>TAPUME COM TELHA METÁLICA. AF_05/2018</v>
          </cell>
        </row>
        <row r="245">
          <cell r="A245" t="str">
            <v>CANTEIRO DE OBRAS</v>
          </cell>
          <cell r="B245" t="str">
            <v>CANT</v>
          </cell>
          <cell r="C245" t="str">
            <v>CONSTRUCAO DO CANTEIRO</v>
          </cell>
          <cell r="D245" t="str">
            <v>0001</v>
          </cell>
          <cell r="E245">
            <v>0</v>
          </cell>
          <cell r="F245">
            <v>0</v>
          </cell>
          <cell r="G245" t="str">
            <v>98460</v>
          </cell>
          <cell r="H245" t="str">
            <v>PISO PARA CONSTRUÇÃO TEMPORÁRIA EM MADEIRA, SEM REAPROVEITAMENTO. AF_05/2018</v>
          </cell>
        </row>
        <row r="246">
          <cell r="A246" t="str">
            <v>CANTEIRO DE OBRAS</v>
          </cell>
          <cell r="B246" t="str">
            <v>CANT</v>
          </cell>
          <cell r="C246" t="str">
            <v>CONSTRUCAO DO CANTEIRO</v>
          </cell>
          <cell r="D246" t="str">
            <v>0001</v>
          </cell>
          <cell r="E246">
            <v>0</v>
          </cell>
          <cell r="F246">
            <v>0</v>
          </cell>
          <cell r="G246" t="str">
            <v>98461</v>
          </cell>
          <cell r="H246" t="str">
            <v>ESTRUTURA DE MADEIRA PROVISÓRIA PARA SUPORTE DE CAIXA D ÁGUA ELEVADA DE 1000 LITROS. AF_05/2018_P</v>
          </cell>
        </row>
        <row r="247">
          <cell r="A247" t="str">
            <v>CANTEIRO DE OBRAS</v>
          </cell>
          <cell r="B247" t="str">
            <v>CANT</v>
          </cell>
          <cell r="C247" t="str">
            <v>CONSTRUCAO DO CANTEIRO</v>
          </cell>
          <cell r="D247" t="str">
            <v>0001</v>
          </cell>
          <cell r="E247">
            <v>0</v>
          </cell>
          <cell r="F247">
            <v>0</v>
          </cell>
          <cell r="G247" t="str">
            <v>98462</v>
          </cell>
          <cell r="H247" t="str">
            <v>ESTRUTURA DE MADEIRA PROVISÓRIA PARA SUPORTE DE CAIXA D ÁGUA ELEVADA DE 3000 LITROS. AF_05/2018_P</v>
          </cell>
        </row>
        <row r="248">
          <cell r="A248" t="str">
            <v>CUSTOS HORÁRIOS DE MÁQUINAS E EQUIPAMENTOS</v>
          </cell>
          <cell r="B248" t="str">
            <v>CHOR</v>
          </cell>
          <cell r="C248" t="str">
            <v>CUSTO HORÁRIO PRODUTIVO DIURNO</v>
          </cell>
          <cell r="D248" t="str">
            <v>0325</v>
          </cell>
          <cell r="E248">
            <v>0</v>
          </cell>
          <cell r="F248">
            <v>0</v>
          </cell>
          <cell r="G248" t="str">
            <v>5631</v>
          </cell>
          <cell r="H248" t="str">
            <v>ESCAVADEIRA HIDRÁULICA SOBRE ESTEIRAS, CAÇAMBA 0,80 M3, PESO OPERACIONAL 17 T, POTENCIA BRUTA 111 HP - CHP DIURNO. AF_06/2014</v>
          </cell>
        </row>
        <row r="249">
          <cell r="A249" t="str">
            <v>CUSTOS HORÁRIOS DE MÁQUINAS E EQUIPAMENTOS</v>
          </cell>
          <cell r="B249" t="str">
            <v>CHOR</v>
          </cell>
          <cell r="C249" t="str">
            <v>CUSTO HORÁRIO PRODUTIVO DIURNO</v>
          </cell>
          <cell r="D249" t="str">
            <v>0325</v>
          </cell>
          <cell r="E249">
            <v>0</v>
          </cell>
          <cell r="F249">
            <v>0</v>
          </cell>
          <cell r="G249" t="str">
            <v>5678</v>
          </cell>
          <cell r="H249" t="str">
            <v>RETROESCAVADEIRA SOBRE RODAS COM CARREGADEIRA, TRAÇÃO 4X4, POTÊNCIA LÍQ. 88 HP, CAÇAMBA CARREG. CAP. MÍN. 1 M3, CAÇAMBA RETRO CAP. 0,26 M3, PESO OPERACIONAL MÍN. 6.674 KG, PROFUNDIDADE ESCAVAÇÃO MÁX. 4,37 M - CHP DIURNO. AF_06/2014</v>
          </cell>
        </row>
        <row r="250">
          <cell r="A250" t="str">
            <v>CUSTOS HORÁRIOS DE MÁQUINAS E EQUIPAMENTOS</v>
          </cell>
          <cell r="B250" t="str">
            <v>CHOR</v>
          </cell>
          <cell r="C250" t="str">
            <v>CUSTO HORÁRIO PRODUTIVO DIURNO</v>
          </cell>
          <cell r="D250" t="str">
            <v>0325</v>
          </cell>
          <cell r="E250">
            <v>0</v>
          </cell>
          <cell r="F250">
            <v>0</v>
          </cell>
          <cell r="G250" t="str">
            <v>5680</v>
          </cell>
          <cell r="H250" t="str">
            <v>RETROESCAVADEIRA SOBRE RODAS COM CARREGADEIRA, TRAÇÃO 4X2, POTÊNCIA LÍQ. 79 HP, CAÇAMBA CARREG. CAP. MÍN. 1 M3, CAÇAMBA RETRO CAP. 0,20 M3, PESO OPERACIONAL MÍN. 6.570 KG, PROFUNDIDADE ESCAVAÇÃO MÁX. 4,37 M - CHP DIURNO. AF_06/2014</v>
          </cell>
        </row>
        <row r="251">
          <cell r="A251" t="str">
            <v>CUSTOS HORÁRIOS DE MÁQUINAS E EQUIPAMENTOS</v>
          </cell>
          <cell r="B251" t="str">
            <v>CHOR</v>
          </cell>
          <cell r="C251" t="str">
            <v>CUSTO HORÁRIO PRODUTIVO DIURNO</v>
          </cell>
          <cell r="D251" t="str">
            <v>0325</v>
          </cell>
          <cell r="E251">
            <v>0</v>
          </cell>
          <cell r="F251">
            <v>0</v>
          </cell>
          <cell r="G251" t="str">
            <v>5684</v>
          </cell>
          <cell r="H251" t="str">
            <v>ROLO COMPACTADOR VIBRATÓRIO DE UM CILINDRO AÇO LISO, POTÊNCIA 80 HP, PESO OPERACIONAL MÁXIMO 8,1 T, IMPACTO DINÂMICO 16,15 / 9,5 T, LARGURA DE TRABALHO 1,68 M - CHP DIURNO. AF_06/2014</v>
          </cell>
        </row>
        <row r="252">
          <cell r="A252" t="str">
            <v>CUSTOS HORÁRIOS DE MÁQUINAS E EQUIPAMENTOS</v>
          </cell>
          <cell r="B252" t="str">
            <v>CHOR</v>
          </cell>
          <cell r="C252" t="str">
            <v>CUSTO HORÁRIO PRODUTIVO DIURNO</v>
          </cell>
          <cell r="D252" t="str">
            <v>0325</v>
          </cell>
          <cell r="E252">
            <v>0</v>
          </cell>
          <cell r="F252">
            <v>0</v>
          </cell>
          <cell r="G252" t="str">
            <v>5689</v>
          </cell>
          <cell r="H252" t="str">
            <v>GRADE DE DISCO CONTROLE REMOTO REBOCÁVEL, COM 24 DISCOS 24 X 6 MM COM PNEUS PARA TRANSPORTE - CHP DIURNO. AF_06/2014</v>
          </cell>
        </row>
        <row r="253">
          <cell r="A253" t="str">
            <v>CUSTOS HORÁRIOS DE MÁQUINAS E EQUIPAMENTOS</v>
          </cell>
          <cell r="B253" t="str">
            <v>CHOR</v>
          </cell>
          <cell r="C253" t="str">
            <v>CUSTO HORÁRIO PRODUTIVO DIURNO</v>
          </cell>
          <cell r="D253" t="str">
            <v>0325</v>
          </cell>
          <cell r="E253">
            <v>0</v>
          </cell>
          <cell r="F253">
            <v>0</v>
          </cell>
          <cell r="G253" t="str">
            <v>5795</v>
          </cell>
          <cell r="H253" t="str">
            <v>MARTELETE OU ROMPEDOR PNEUMÁTICO MANUAL, 28 KG, COM SILENCIADOR - CHP DIURNO. AF_07/2016</v>
          </cell>
        </row>
        <row r="254">
          <cell r="A254" t="str">
            <v>CUSTOS HORÁRIOS DE MÁQUINAS E EQUIPAMENTOS</v>
          </cell>
          <cell r="B254" t="str">
            <v>CHOR</v>
          </cell>
          <cell r="C254" t="str">
            <v>CUSTO HORÁRIO PRODUTIVO DIURNO</v>
          </cell>
          <cell r="D254" t="str">
            <v>0325</v>
          </cell>
          <cell r="E254">
            <v>0</v>
          </cell>
          <cell r="F254">
            <v>0</v>
          </cell>
          <cell r="G254" t="str">
            <v>5811</v>
          </cell>
          <cell r="H254" t="str">
            <v>CAMINHÃO BASCULANTE 6 M3, PESO BRUTO TOTAL 16.000 KG, CARGA ÚTIL MÁXIMA 13.071 KG, DISTÂNCIA ENTRE EIXOS 4,80 M, POTÊNCIA 230 CV INCLUSIVE CAÇAMBA METÁLICA - CHP DIURNO. AF_06/2014</v>
          </cell>
        </row>
        <row r="255">
          <cell r="A255" t="str">
            <v>CUSTOS HORÁRIOS DE MÁQUINAS E EQUIPAMENTOS</v>
          </cell>
          <cell r="B255" t="str">
            <v>CHOR</v>
          </cell>
          <cell r="C255" t="str">
            <v>CUSTO HORÁRIO PRODUTIVO DIURNO</v>
          </cell>
          <cell r="D255" t="str">
            <v>0325</v>
          </cell>
          <cell r="E255">
            <v>0</v>
          </cell>
          <cell r="F255">
            <v>0</v>
          </cell>
          <cell r="G255" t="str">
            <v>5823</v>
          </cell>
          <cell r="H255" t="str">
            <v>USINA DE CONCRETO FIXA, CAPACIDADE NOMINAL DE 90 A 120 M3/H, SEM SILO - CHP DIURNO. AF_07/2016</v>
          </cell>
        </row>
        <row r="256">
          <cell r="A256" t="str">
            <v>CUSTOS HORÁRIOS DE MÁQUINAS E EQUIPAMENTOS</v>
          </cell>
          <cell r="B256" t="str">
            <v>CHOR</v>
          </cell>
          <cell r="C256" t="str">
            <v>CUSTO HORÁRIO PRODUTIVO DIURNO</v>
          </cell>
          <cell r="D256" t="str">
            <v>0325</v>
          </cell>
          <cell r="E256">
            <v>0</v>
          </cell>
          <cell r="F256">
            <v>0</v>
          </cell>
          <cell r="G256" t="str">
            <v>5824</v>
          </cell>
          <cell r="H256" t="str">
            <v>CAMINHÃO TOCO, PBT 16.000 KG, CARGA ÚTIL MÁX. 10.685 KG, DIST. ENTRE EIXOS 4,8 M, POTÊNCIA 189 CV, INCLUSIVE CARROCERIA FIXA ABERTA DE MADEIRA P/ TRANSPORTE GERAL DE CARGA SECA, DIMEN. APROX. 2,5 X 7,00 X 0,50 M - CHP DIURNO. AF_06/2014</v>
          </cell>
        </row>
        <row r="257">
          <cell r="A257" t="str">
            <v>CUSTOS HORÁRIOS DE MÁQUINAS E EQUIPAMENTOS</v>
          </cell>
          <cell r="B257" t="str">
            <v>CHOR</v>
          </cell>
          <cell r="C257" t="str">
            <v>CUSTO HORÁRIO PRODUTIVO DIURNO</v>
          </cell>
          <cell r="D257" t="str">
            <v>0325</v>
          </cell>
          <cell r="E257">
            <v>0</v>
          </cell>
          <cell r="F257">
            <v>0</v>
          </cell>
          <cell r="G257" t="str">
            <v>5835</v>
          </cell>
          <cell r="H257" t="str">
            <v>VIBROACABADORA DE ASFALTO SOBRE ESTEIRAS, LARGURA DE PAVIMENTAÇÃO 1,90 M A 5,30 M, POTÊNCIA 105 HP CAPACIDADE 450 T/H - CHP DIURNO. AF_11/2014</v>
          </cell>
        </row>
        <row r="258">
          <cell r="A258" t="str">
            <v>CUSTOS HORÁRIOS DE MÁQUINAS E EQUIPAMENTOS</v>
          </cell>
          <cell r="B258" t="str">
            <v>CHOR</v>
          </cell>
          <cell r="C258" t="str">
            <v>CUSTO HORÁRIO PRODUTIVO DIURNO</v>
          </cell>
          <cell r="D258" t="str">
            <v>0325</v>
          </cell>
          <cell r="E258">
            <v>0</v>
          </cell>
          <cell r="F258">
            <v>0</v>
          </cell>
          <cell r="G258" t="str">
            <v>5839</v>
          </cell>
          <cell r="H258" t="str">
            <v>VASSOURA MECÂNICA REBOCÁVEL COM ESCOVA CILÍNDRICA, LARGURA ÚTIL DE VARRIMENTO DE 2,44 M - CHP DIURNO. AF_06/2014</v>
          </cell>
        </row>
        <row r="259">
          <cell r="A259" t="str">
            <v>CUSTOS HORÁRIOS DE MÁQUINAS E EQUIPAMENTOS</v>
          </cell>
          <cell r="B259" t="str">
            <v>CHOR</v>
          </cell>
          <cell r="C259" t="str">
            <v>CUSTO HORÁRIO PRODUTIVO DIURNO</v>
          </cell>
          <cell r="D259" t="str">
            <v>0325</v>
          </cell>
          <cell r="E259">
            <v>0</v>
          </cell>
          <cell r="F259">
            <v>0</v>
          </cell>
          <cell r="G259" t="str">
            <v>5843</v>
          </cell>
          <cell r="H259" t="str">
            <v>TRATOR DE PNEUS, POTÊNCIA 122 CV, TRAÇÃO 4X4, PESO COM LASTRO DE 4.510 KG - CHP DIURNO. AF_06/2014</v>
          </cell>
        </row>
        <row r="260">
          <cell r="A260" t="str">
            <v>CUSTOS HORÁRIOS DE MÁQUINAS E EQUIPAMENTOS</v>
          </cell>
          <cell r="B260" t="str">
            <v>CHOR</v>
          </cell>
          <cell r="C260" t="str">
            <v>CUSTO HORÁRIO PRODUTIVO DIURNO</v>
          </cell>
          <cell r="D260" t="str">
            <v>0325</v>
          </cell>
          <cell r="E260">
            <v>0</v>
          </cell>
          <cell r="F260">
            <v>0</v>
          </cell>
          <cell r="G260" t="str">
            <v>5847</v>
          </cell>
          <cell r="H260" t="str">
            <v>TRATOR DE ESTEIRAS, POTÊNCIA 170 HP, PESO OPERACIONAL 19 T, CAÇAMBA 5,2 M3 - CHP DIURNO. AF_06/2014</v>
          </cell>
        </row>
        <row r="261">
          <cell r="A261" t="str">
            <v>CUSTOS HORÁRIOS DE MÁQUINAS E EQUIPAMENTOS</v>
          </cell>
          <cell r="B261" t="str">
            <v>CHOR</v>
          </cell>
          <cell r="C261" t="str">
            <v>CUSTO HORÁRIO PRODUTIVO DIURNO</v>
          </cell>
          <cell r="D261" t="str">
            <v>0325</v>
          </cell>
          <cell r="E261">
            <v>0</v>
          </cell>
          <cell r="F261">
            <v>0</v>
          </cell>
          <cell r="G261" t="str">
            <v>5851</v>
          </cell>
          <cell r="H261" t="str">
            <v>TRATOR DE ESTEIRAS, POTÊNCIA 150 HP, PESO OPERACIONAL 16,7 T, COM RODA MOTRIZ ELEVADA E LÂMINA 3,18 M3 - CHP DIURNO. AF_06/2014</v>
          </cell>
        </row>
        <row r="262">
          <cell r="A262" t="str">
            <v>CUSTOS HORÁRIOS DE MÁQUINAS E EQUIPAMENTOS</v>
          </cell>
          <cell r="B262" t="str">
            <v>CHOR</v>
          </cell>
          <cell r="C262" t="str">
            <v>CUSTO HORÁRIO PRODUTIVO DIURNO</v>
          </cell>
          <cell r="D262" t="str">
            <v>0325</v>
          </cell>
          <cell r="E262">
            <v>0</v>
          </cell>
          <cell r="F262">
            <v>0</v>
          </cell>
          <cell r="G262" t="str">
            <v>5855</v>
          </cell>
          <cell r="H262" t="str">
            <v>TRATOR DE ESTEIRAS, POTÊNCIA 347 HP, PESO OPERACIONAL 38,5 T, COM LÂMINA 8,70 M3 - CHP DIURNO. AF_06/2014</v>
          </cell>
        </row>
        <row r="263">
          <cell r="A263" t="str">
            <v>CUSTOS HORÁRIOS DE MÁQUINAS E EQUIPAMENTOS</v>
          </cell>
          <cell r="B263" t="str">
            <v>CHOR</v>
          </cell>
          <cell r="C263" t="str">
            <v>CUSTO HORÁRIO PRODUTIVO DIURNO</v>
          </cell>
          <cell r="D263" t="str">
            <v>0325</v>
          </cell>
          <cell r="E263">
            <v>0</v>
          </cell>
          <cell r="F263">
            <v>0</v>
          </cell>
          <cell r="G263" t="str">
            <v>5863</v>
          </cell>
          <cell r="H263" t="str">
            <v>ROLO COMPACTADOR VIBRATÓRIO REBOCÁVEL, CILINDRO DE AÇO LISO, POTÊNCIA DE TRAÇÃO DE 65 CV, PESO 4,7 T, IMPACTO DINÂMICO 18,3 T, LARGURA DE TRABALHO 1,67 M - CHP DIURNO. AF_02/2016</v>
          </cell>
        </row>
        <row r="264">
          <cell r="A264" t="str">
            <v>CUSTOS HORÁRIOS DE MÁQUINAS E EQUIPAMENTOS</v>
          </cell>
          <cell r="B264" t="str">
            <v>CHOR</v>
          </cell>
          <cell r="C264" t="str">
            <v>CUSTO HORÁRIO PRODUTIVO DIURNO</v>
          </cell>
          <cell r="D264" t="str">
            <v>0325</v>
          </cell>
          <cell r="E264">
            <v>0</v>
          </cell>
          <cell r="F264">
            <v>0</v>
          </cell>
          <cell r="G264" t="str">
            <v>5867</v>
          </cell>
          <cell r="H264" t="str">
            <v>ROLO COMPACTADOR VIBRATÓRIO TANDEM AÇO LISO, POTÊNCIA 58 HP, PESO SEM/COM LASTRO 6,5 / 9,4 T, LARGURA DE TRABALHO 1,2 M - CHP DIURNO. AF_06/2014</v>
          </cell>
        </row>
        <row r="265">
          <cell r="A265" t="str">
            <v>CUSTOS HORÁRIOS DE MÁQUINAS E EQUIPAMENTOS</v>
          </cell>
          <cell r="B265" t="str">
            <v>CHOR</v>
          </cell>
          <cell r="C265" t="str">
            <v>CUSTO HORÁRIO PRODUTIVO DIURNO</v>
          </cell>
          <cell r="D265" t="str">
            <v>0325</v>
          </cell>
          <cell r="E265">
            <v>0</v>
          </cell>
          <cell r="F265">
            <v>0</v>
          </cell>
          <cell r="G265" t="str">
            <v>5875</v>
          </cell>
          <cell r="H265" t="str">
            <v>RETROESCAVADEIRA SOBRE RODAS COM CARREGADEIRA, TRAÇÃO 4X4, POTÊNCIA LÍQ. 72 HP, CAÇAMBA CARREG. CAP. MÍN. 0,79 M3, CAÇAMBA RETRO CAP. 0,18 M3, PESO OPERACIONAL MÍN. 7.140 KG, PROFUNDIDADE ESCAVAÇÃO MÁX. 4,50 M - CHP DIURNO. AF_06/2014</v>
          </cell>
        </row>
        <row r="266">
          <cell r="A266" t="str">
            <v>CUSTOS HORÁRIOS DE MÁQUINAS E EQUIPAMENTOS</v>
          </cell>
          <cell r="B266" t="str">
            <v>CHOR</v>
          </cell>
          <cell r="C266" t="str">
            <v>CUSTO HORÁRIO PRODUTIVO DIURNO</v>
          </cell>
          <cell r="D266" t="str">
            <v>0325</v>
          </cell>
          <cell r="E266">
            <v>0</v>
          </cell>
          <cell r="F266">
            <v>0</v>
          </cell>
          <cell r="G266" t="str">
            <v>5879</v>
          </cell>
          <cell r="H266" t="str">
            <v>ROLO COMPACTADOR VIBRATÓRIO PÉ DE CARNEIRO, OPERADO POR CONTROLE REMOTO, POTÊNCIA 12,5 KW, PESO OPERACIONAL 1,675 T, LARGURA DE TRABALHO 0,85 M - CHP DIURNO. AF_02/2016</v>
          </cell>
        </row>
        <row r="267">
          <cell r="A267" t="str">
            <v>CUSTOS HORÁRIOS DE MÁQUINAS E EQUIPAMENTOS</v>
          </cell>
          <cell r="B267" t="str">
            <v>CHOR</v>
          </cell>
          <cell r="C267" t="str">
            <v>CUSTO HORÁRIO PRODUTIVO DIURNO</v>
          </cell>
          <cell r="D267" t="str">
            <v>0325</v>
          </cell>
          <cell r="E267">
            <v>0</v>
          </cell>
          <cell r="F267">
            <v>0</v>
          </cell>
          <cell r="G267" t="str">
            <v>5882</v>
          </cell>
          <cell r="H267" t="str">
            <v>USINA DE LAMA ASFÁLTICA, PROD 30 A 50 T/H, SILO DE AGREGADO 7 M3, RESERVATÓRIOS PARA EMULSÃO E ÁGUA DE 2,3 M3 CADA, MISTURADOR TIPO PUG MILL A SER MONTADO SOBRE CAMINHÃO - CHP DIURNO. AF_10/2014</v>
          </cell>
        </row>
        <row r="268">
          <cell r="A268" t="str">
            <v>CUSTOS HORÁRIOS DE MÁQUINAS E EQUIPAMENTOS</v>
          </cell>
          <cell r="B268" t="str">
            <v>CHOR</v>
          </cell>
          <cell r="C268" t="str">
            <v>CUSTO HORÁRIO PRODUTIVO DIURNO</v>
          </cell>
          <cell r="D268" t="str">
            <v>0325</v>
          </cell>
          <cell r="E268">
            <v>0</v>
          </cell>
          <cell r="F268">
            <v>0</v>
          </cell>
          <cell r="G268" t="str">
            <v>5890</v>
          </cell>
          <cell r="H268" t="str">
            <v>CAMINHÃO TOCO, PESO BRUTO TOTAL 14.300 KG, CARGA ÚTIL MÁXIMA 9590 KG, DISTÂNCIA ENTRE EIXOS 4,76 M, POTÊNCIA 185 CV (NÃO INCLUI CARROCERIA) - CHP DIURNO. AF_06/2014</v>
          </cell>
        </row>
        <row r="269">
          <cell r="A269" t="str">
            <v>CUSTOS HORÁRIOS DE MÁQUINAS E EQUIPAMENTOS</v>
          </cell>
          <cell r="B269" t="str">
            <v>CHOR</v>
          </cell>
          <cell r="C269" t="str">
            <v>CUSTO HORÁRIO PRODUTIVO DIURNO</v>
          </cell>
          <cell r="D269" t="str">
            <v>0325</v>
          </cell>
          <cell r="E269">
            <v>0</v>
          </cell>
          <cell r="F269">
            <v>0</v>
          </cell>
          <cell r="G269" t="str">
            <v>5894</v>
          </cell>
          <cell r="H269" t="str">
            <v>CAMINHÃO TOCO, PESO BRUTO TOTAL 16.000 KG, CARGA ÚTIL MÁXIMA DE 10.685 KG, DISTÂNCIA ENTRE EIXOS 4,80 M, POTÊNCIA 189 CV EXCLUSIVE CARROCERIA - CHP DIURNO. AF_06/2014</v>
          </cell>
        </row>
        <row r="270">
          <cell r="A270" t="str">
            <v>CUSTOS HORÁRIOS DE MÁQUINAS E EQUIPAMENTOS</v>
          </cell>
          <cell r="B270" t="str">
            <v>CHOR</v>
          </cell>
          <cell r="C270" t="str">
            <v>CUSTO HORÁRIO PRODUTIVO DIURNO</v>
          </cell>
          <cell r="D270" t="str">
            <v>0325</v>
          </cell>
          <cell r="E270">
            <v>0</v>
          </cell>
          <cell r="F270">
            <v>0</v>
          </cell>
          <cell r="G270" t="str">
            <v>5901</v>
          </cell>
          <cell r="H270" t="str">
            <v>CAMINHÃO PIPA 10.000 L TRUCADO, PESO BRUTO TOTAL 23.000 KG, CARGA ÚTIL MÁXIMA 15.935 KG, DISTÂNCIA ENTRE EIXOS 4,8 M, POTÊNCIA 230 CV, INCLUSIVE TANQUE DE AÇO PARA TRANSPORTE DE ÁGUA - CHP DIURNO. AF_06/2014</v>
          </cell>
        </row>
        <row r="271">
          <cell r="A271" t="str">
            <v>CUSTOS HORÁRIOS DE MÁQUINAS E EQUIPAMENTOS</v>
          </cell>
          <cell r="B271" t="str">
            <v>CHOR</v>
          </cell>
          <cell r="C271" t="str">
            <v>CUSTO HORÁRIO PRODUTIVO DIURNO</v>
          </cell>
          <cell r="D271" t="str">
            <v>0325</v>
          </cell>
          <cell r="E271">
            <v>0</v>
          </cell>
          <cell r="F271">
            <v>0</v>
          </cell>
          <cell r="G271" t="str">
            <v>5909</v>
          </cell>
          <cell r="H271" t="str">
            <v>ESPARGIDOR DE ASFALTO PRESSURIZADO COM TANQUE DE 2500 L, REBOCÁVEL COM MOTOR A GASOLINA POTÊNCIA 3,4 HP - CHP DIURNO. AF_07/2014</v>
          </cell>
        </row>
        <row r="272">
          <cell r="A272" t="str">
            <v>CUSTOS HORÁRIOS DE MÁQUINAS E EQUIPAMENTOS</v>
          </cell>
          <cell r="B272" t="str">
            <v>CHOR</v>
          </cell>
          <cell r="C272" t="str">
            <v>CUSTO HORÁRIO PRODUTIVO DIURNO</v>
          </cell>
          <cell r="D272" t="str">
            <v>0325</v>
          </cell>
          <cell r="E272">
            <v>0</v>
          </cell>
          <cell r="F272">
            <v>0</v>
          </cell>
          <cell r="G272" t="str">
            <v>5921</v>
          </cell>
          <cell r="H272" t="str">
            <v>GRADE DE DISCO REBOCÁVEL COM 20 DISCOS 24" X 6 MM COM PNEUS PARA TRANSPORTE - CHP DIURNO. AF_06/2014</v>
          </cell>
        </row>
        <row r="273">
          <cell r="A273" t="str">
            <v>CUSTOS HORÁRIOS DE MÁQUINAS E EQUIPAMENTOS</v>
          </cell>
          <cell r="B273" t="str">
            <v>CHOR</v>
          </cell>
          <cell r="C273" t="str">
            <v>CUSTO HORÁRIO PRODUTIVO DIURNO</v>
          </cell>
          <cell r="D273" t="str">
            <v>0325</v>
          </cell>
          <cell r="E273">
            <v>0</v>
          </cell>
          <cell r="F273">
            <v>0</v>
          </cell>
          <cell r="G273" t="str">
            <v>5928</v>
          </cell>
          <cell r="H273" t="str">
            <v>GUINDAUTO HIDRÁULICO, CAPACIDADE MÁXIMA DE CARGA 6200 KG, MOMENTO MÁXIMO DE CARGA 11,7 TM, ALCANCE MÁXIMO HORIZONTAL 9,70 M, INCLUSIVE CAMINHÃO TOCO PBT 16.000 KG, POTÊNCIA DE 189 CV - CHP DIURNO. AF_06/2014</v>
          </cell>
        </row>
        <row r="274">
          <cell r="A274" t="str">
            <v>CUSTOS HORÁRIOS DE MÁQUINAS E EQUIPAMENTOS</v>
          </cell>
          <cell r="B274" t="str">
            <v>CHOR</v>
          </cell>
          <cell r="C274" t="str">
            <v>CUSTO HORÁRIO PRODUTIVO DIURNO</v>
          </cell>
          <cell r="D274" t="str">
            <v>0325</v>
          </cell>
          <cell r="E274">
            <v>0</v>
          </cell>
          <cell r="F274">
            <v>0</v>
          </cell>
          <cell r="G274" t="str">
            <v>5932</v>
          </cell>
          <cell r="H274" t="str">
            <v>MOTONIVELADORA POTÊNCIA BÁSICA LÍQUIDA (PRIMEIRA MARCHA) 125 HP, PESO BRUTO 13032 KG, LARGURA DA LÂMINA DE 3,7 M - CHP DIURNO. AF_06/2014</v>
          </cell>
        </row>
        <row r="275">
          <cell r="A275" t="str">
            <v>CUSTOS HORÁRIOS DE MÁQUINAS E EQUIPAMENTOS</v>
          </cell>
          <cell r="B275" t="str">
            <v>CHOR</v>
          </cell>
          <cell r="C275" t="str">
            <v>CUSTO HORÁRIO PRODUTIVO DIURNO</v>
          </cell>
          <cell r="D275" t="str">
            <v>0325</v>
          </cell>
          <cell r="E275">
            <v>0</v>
          </cell>
          <cell r="F275">
            <v>0</v>
          </cell>
          <cell r="G275" t="str">
            <v>5940</v>
          </cell>
          <cell r="H275" t="str">
            <v>PÁ CARREGADEIRA SOBRE RODAS, POTÊNCIA LÍQUIDA 128 HP, CAPACIDADE DA CAÇAMBA 1,7 A 2,8 M3, PESO OPERACIONAL 11632 KG - CHP DIURNO. AF_06/2014</v>
          </cell>
        </row>
        <row r="276">
          <cell r="A276" t="str">
            <v>CUSTOS HORÁRIOS DE MÁQUINAS E EQUIPAMENTOS</v>
          </cell>
          <cell r="B276" t="str">
            <v>CHOR</v>
          </cell>
          <cell r="C276" t="str">
            <v>CUSTO HORÁRIO PRODUTIVO DIURNO</v>
          </cell>
          <cell r="D276" t="str">
            <v>0325</v>
          </cell>
          <cell r="E276">
            <v>0</v>
          </cell>
          <cell r="F276">
            <v>0</v>
          </cell>
          <cell r="G276" t="str">
            <v>5944</v>
          </cell>
          <cell r="H276" t="str">
            <v>PÁ CARREGADEIRA SOBRE RODAS, POTÊNCIA 197 HP, CAPACIDADE DA CAÇAMBA 2,5 A 3,5 M3, PESO OPERACIONAL 18338 KG - CHP DIURNO. AF_06/2014</v>
          </cell>
        </row>
        <row r="277">
          <cell r="A277" t="str">
            <v>CUSTOS HORÁRIOS DE MÁQUINAS E EQUIPAMENTOS</v>
          </cell>
          <cell r="B277" t="str">
            <v>CHOR</v>
          </cell>
          <cell r="C277" t="str">
            <v>CUSTO HORÁRIO PRODUTIVO DIURNO</v>
          </cell>
          <cell r="D277" t="str">
            <v>0325</v>
          </cell>
          <cell r="E277">
            <v>0</v>
          </cell>
          <cell r="F277">
            <v>0</v>
          </cell>
          <cell r="G277" t="str">
            <v>5953</v>
          </cell>
          <cell r="H277" t="str">
            <v>COMPRESSOR DE AR REBOCÁVEL, VAZÃO 189 PCM, PRESSÃO EFETIVA DE TRABALHO 102 PSI, MOTOR DIESEL, POTÊNCIA 63 CV - CHP DIURNO. AF_06/2015</v>
          </cell>
        </row>
        <row r="278">
          <cell r="A278" t="str">
            <v>CUSTOS HORÁRIOS DE MÁQUINAS E EQUIPAMENTOS</v>
          </cell>
          <cell r="B278" t="str">
            <v>CHOR</v>
          </cell>
          <cell r="C278" t="str">
            <v>CUSTO HORÁRIO PRODUTIVO DIURNO</v>
          </cell>
          <cell r="D278" t="str">
            <v>0325</v>
          </cell>
          <cell r="E278">
            <v>0</v>
          </cell>
          <cell r="F278">
            <v>0</v>
          </cell>
          <cell r="G278" t="str">
            <v>6259</v>
          </cell>
          <cell r="H278" t="str">
            <v>CAMINHÃO PIPA 6.000 L, PESO BRUTO TOTAL 13.000 KG, DISTÂNCIA ENTRE EIXOS 4,80 M, POTÊNCIA 189 CV INCLUSIVE TANQUE DE AÇO PARA TRANSPORTE DE ÁGUA, CAPACIDADE 6 M3 - CHP DIURNO. AF_06/2014</v>
          </cell>
        </row>
        <row r="279">
          <cell r="A279" t="str">
            <v>CUSTOS HORÁRIOS DE MÁQUINAS E EQUIPAMENTOS</v>
          </cell>
          <cell r="B279" t="str">
            <v>CHOR</v>
          </cell>
          <cell r="C279" t="str">
            <v>CUSTO HORÁRIO PRODUTIVO DIURNO</v>
          </cell>
          <cell r="D279" t="str">
            <v>0325</v>
          </cell>
          <cell r="E279">
            <v>0</v>
          </cell>
          <cell r="F279">
            <v>0</v>
          </cell>
          <cell r="G279" t="str">
            <v>6879</v>
          </cell>
          <cell r="H279" t="str">
            <v>ROLO COMPACTADOR DE PNEUS ESTÁTICO, PRESSÃO VARIÁVEL, POTÊNCIA 111 HP, PESO SEM/COM LASTRO 9,5 / 26 T, LARGURA DE TRABALHO 1,90 M - CHP DIURNO. AF_07/2014</v>
          </cell>
        </row>
        <row r="280">
          <cell r="A280" t="str">
            <v>CUSTOS HORÁRIOS DE MÁQUINAS E EQUIPAMENTOS</v>
          </cell>
          <cell r="B280" t="str">
            <v>CHOR</v>
          </cell>
          <cell r="C280" t="str">
            <v>CUSTO HORÁRIO PRODUTIVO DIURNO</v>
          </cell>
          <cell r="D280" t="str">
            <v>0325</v>
          </cell>
          <cell r="E280">
            <v>0</v>
          </cell>
          <cell r="F280">
            <v>0</v>
          </cell>
          <cell r="G280" t="str">
            <v>7030</v>
          </cell>
          <cell r="H280" t="str">
            <v>TANQUE DE ASFALTO ESTACIONÁRIO COM SERPENTINA, CAPACIDADE 30.000 L - CHP DIURNO. AF_06/2014</v>
          </cell>
        </row>
        <row r="281">
          <cell r="A281" t="str">
            <v>CUSTOS HORÁRIOS DE MÁQUINAS E EQUIPAMENTOS</v>
          </cell>
          <cell r="B281" t="str">
            <v>CHOR</v>
          </cell>
          <cell r="C281" t="str">
            <v>CUSTO HORÁRIO PRODUTIVO DIURNO</v>
          </cell>
          <cell r="D281" t="str">
            <v>0325</v>
          </cell>
          <cell r="E281">
            <v>0</v>
          </cell>
          <cell r="F281">
            <v>0</v>
          </cell>
          <cell r="G281" t="str">
            <v>7042</v>
          </cell>
          <cell r="H281" t="str">
            <v>MOTOBOMBA TRASH (PARA ÁGUA SUJA) AUTO ESCORVANTE, MOTOR GASOLINA DE 6,41 HP, DIÂMETROS DE SUCÇÃO X RECALQUE: 3" X 3", HM/Q = 10 MCA / 60 M3/H A 23 MCA / 0 M3/H - CHP DIURNO. AF_10/2014</v>
          </cell>
        </row>
        <row r="282">
          <cell r="A282" t="str">
            <v>CUSTOS HORÁRIOS DE MÁQUINAS E EQUIPAMENTOS</v>
          </cell>
          <cell r="B282" t="str">
            <v>CHOR</v>
          </cell>
          <cell r="C282" t="str">
            <v>CUSTO HORÁRIO PRODUTIVO DIURNO</v>
          </cell>
          <cell r="D282" t="str">
            <v>0325</v>
          </cell>
          <cell r="E282">
            <v>0</v>
          </cell>
          <cell r="F282">
            <v>0</v>
          </cell>
          <cell r="G282" t="str">
            <v>7049</v>
          </cell>
          <cell r="H282" t="str">
            <v>ROLO COMPACTADOR PE DE CARNEIRO VIBRATORIO, POTENCIA 125 HP, PESO OPERACIONAL SEM/COM LASTRO 11,95 / 13,30 T, IMPACTO DINAMICO 38,5 / 22,5 T, LARGURA DE TRABALHO 2,15 M - CHP DIURNO. AF_06/2014</v>
          </cell>
        </row>
        <row r="283">
          <cell r="A283" t="str">
            <v>CUSTOS HORÁRIOS DE MÁQUINAS E EQUIPAMENTOS</v>
          </cell>
          <cell r="B283" t="str">
            <v>CHOR</v>
          </cell>
          <cell r="C283" t="str">
            <v>CUSTO HORÁRIO PRODUTIVO DIURNO</v>
          </cell>
          <cell r="D283" t="str">
            <v>0325</v>
          </cell>
          <cell r="E283">
            <v>0</v>
          </cell>
          <cell r="F283">
            <v>0</v>
          </cell>
          <cell r="G283" t="str">
            <v>67826</v>
          </cell>
          <cell r="H283" t="str">
            <v>CAMINHÃO BASCULANTE 6 M3 TOCO, PESO BRUTO TOTAL 16.000 KG, CARGA ÚTIL MÁXIMA 11.130 KG, DISTÂNCIA ENTRE EIXOS 5,36 M, POTÊNCIA 185 CV, INCLUSIVE CAÇAMBA METÁLICA - CHP DIURNO. AF_06/2014</v>
          </cell>
        </row>
        <row r="284">
          <cell r="A284" t="str">
            <v>CUSTOS HORÁRIOS DE MÁQUINAS E EQUIPAMENTOS</v>
          </cell>
          <cell r="B284" t="str">
            <v>CHOR</v>
          </cell>
          <cell r="C284" t="str">
            <v>CUSTO HORÁRIO PRODUTIVO DIURNO</v>
          </cell>
          <cell r="D284" t="str">
            <v>0325</v>
          </cell>
          <cell r="E284">
            <v>0</v>
          </cell>
          <cell r="F284">
            <v>0</v>
          </cell>
          <cell r="G284" t="str">
            <v>73417</v>
          </cell>
          <cell r="H284" t="str">
            <v>GRUPO GERADOR ESTACIONÁRIO, MOTOR DIESEL POTÊNCIA 170 KVA - CHP DIURNO. AF_02/2016</v>
          </cell>
        </row>
        <row r="285">
          <cell r="A285" t="str">
            <v>CUSTOS HORÁRIOS DE MÁQUINAS E EQUIPAMENTOS</v>
          </cell>
          <cell r="B285" t="str">
            <v>CHOR</v>
          </cell>
          <cell r="C285" t="str">
            <v>CUSTO HORÁRIO PRODUTIVO DIURNO</v>
          </cell>
          <cell r="D285" t="str">
            <v>0325</v>
          </cell>
          <cell r="E285">
            <v>0</v>
          </cell>
          <cell r="F285">
            <v>0</v>
          </cell>
          <cell r="G285" t="str">
            <v>73436</v>
          </cell>
          <cell r="H285" t="str">
            <v>ROLO COMPACTADOR VIBRATÓRIO PÉ DE CARNEIRO PARA SOLOS, POTÊNCIA 80 HP, PESO OPERACIONAL SEM/COM LASTRO 7,4 / 8,8 T, LARGURA DE TRABALHO 1,68 M - CHP DIURNO. AF_02/2016</v>
          </cell>
        </row>
        <row r="286">
          <cell r="A286" t="str">
            <v>CUSTOS HORÁRIOS DE MÁQUINAS E EQUIPAMENTOS</v>
          </cell>
          <cell r="B286" t="str">
            <v>CHOR</v>
          </cell>
          <cell r="C286" t="str">
            <v>CUSTO HORÁRIO PRODUTIVO DIURNO</v>
          </cell>
          <cell r="D286" t="str">
            <v>0325</v>
          </cell>
          <cell r="E286">
            <v>0</v>
          </cell>
          <cell r="F286">
            <v>0</v>
          </cell>
          <cell r="G286" t="str">
            <v>73467</v>
          </cell>
          <cell r="H286" t="str">
            <v>CAMINHÃO TOCO, PBT 14.300 KG, CARGA ÚTIL MÁX. 9.710 KG, DIST. ENTRE EIXOS 3,56 M, POTÊNCIA 185 CV, INCLUSIVE CARROCERIA FIXA ABERTA DE MADEIRA P/ TRANSPORTE GERAL DE CARGA SECA, DIMEN. APROX. 2,50 X 6,50 X 0,50 M - CHP DIURNO. AF_06/2014</v>
          </cell>
        </row>
        <row r="287">
          <cell r="A287" t="str">
            <v>CUSTOS HORÁRIOS DE MÁQUINAS E EQUIPAMENTOS</v>
          </cell>
          <cell r="B287" t="str">
            <v>CHOR</v>
          </cell>
          <cell r="C287" t="str">
            <v>CUSTO HORÁRIO PRODUTIVO DIURNO</v>
          </cell>
          <cell r="D287" t="str">
            <v>0325</v>
          </cell>
          <cell r="E287">
            <v>0</v>
          </cell>
          <cell r="F287">
            <v>0</v>
          </cell>
          <cell r="G287" t="str">
            <v>73536</v>
          </cell>
          <cell r="H287" t="str">
            <v>MOTOBOMBA CENTRÍFUGA, MOTOR A GASOLINA, POTÊNCIA 5,42 HP, BOCAIS 1 1/2" X 1", DIÂMETRO ROTOR 143 MM HM/Q = 6 MCA / 16,8 M3/H A 38 MCA / 6,6 M3/H - CHP DIURNO. AF_06/2014</v>
          </cell>
        </row>
        <row r="288">
          <cell r="A288" t="str">
            <v>CUSTOS HORÁRIOS DE MÁQUINAS E EQUIPAMENTOS</v>
          </cell>
          <cell r="B288" t="str">
            <v>CHOR</v>
          </cell>
          <cell r="C288" t="str">
            <v>CUSTO HORÁRIO PRODUTIVO DIURNO</v>
          </cell>
          <cell r="D288" t="str">
            <v>0325</v>
          </cell>
          <cell r="E288">
            <v>0</v>
          </cell>
          <cell r="F288">
            <v>0</v>
          </cell>
          <cell r="G288" t="str">
            <v>83362</v>
          </cell>
          <cell r="H288" t="str">
            <v>ESPARGIDOR DE ASFALTO PRESSURIZADO, TANQUE 6 M3 COM ISOLAÇÃO TÉRMICA, AQUECIDO COM 2 MAÇARICOS, COM BARRA ESPARGIDORA 3,60 M, MONTADO SOBRE CAMINHÃO  TOCO, PBT 14.300 KG, POTÊNCIA 185 CV - CHP DIURNO. AF_08/2015</v>
          </cell>
        </row>
        <row r="289">
          <cell r="A289" t="str">
            <v>CUSTOS HORÁRIOS DE MÁQUINAS E EQUIPAMENTOS</v>
          </cell>
          <cell r="B289" t="str">
            <v>CHOR</v>
          </cell>
          <cell r="C289" t="str">
            <v>CUSTO HORÁRIO PRODUTIVO DIURNO</v>
          </cell>
          <cell r="D289" t="str">
            <v>0325</v>
          </cell>
          <cell r="E289">
            <v>0</v>
          </cell>
          <cell r="F289">
            <v>0</v>
          </cell>
          <cell r="G289" t="str">
            <v>83765</v>
          </cell>
          <cell r="H289" t="str">
            <v>GRUPO DE SOLDAGEM COM GERADOR A DIESEL 60 CV PARA SOLDA ELÉTRICA, SOBRE 04 RODAS, COM MOTOR 4 CILINDROS 600 A - CHP DIURNO. AF_02/2016</v>
          </cell>
        </row>
        <row r="290">
          <cell r="A290" t="str">
            <v>CUSTOS HORÁRIOS DE MÁQUINAS E EQUIPAMENTOS</v>
          </cell>
          <cell r="B290" t="str">
            <v>CHOR</v>
          </cell>
          <cell r="C290" t="str">
            <v>CUSTO HORÁRIO PRODUTIVO DIURNO</v>
          </cell>
          <cell r="D290" t="str">
            <v>0325</v>
          </cell>
          <cell r="E290">
            <v>0</v>
          </cell>
          <cell r="F290">
            <v>0</v>
          </cell>
          <cell r="G290" t="str">
            <v>87445</v>
          </cell>
          <cell r="H290" t="str">
            <v>BETONEIRA CAPACIDADE NOMINAL 400 L, CAPACIDADE DE MISTURA 310 L, MOTOR A DIESEL POTÊNCIA 5,0 HP, SEM CARREGADOR - CHP DIURNO. AF_06/2014</v>
          </cell>
        </row>
        <row r="291">
          <cell r="A291" t="str">
            <v>CUSTOS HORÁRIOS DE MÁQUINAS E EQUIPAMENTOS</v>
          </cell>
          <cell r="B291" t="str">
            <v>CHOR</v>
          </cell>
          <cell r="C291" t="str">
            <v>CUSTO HORÁRIO PRODUTIVO DIURNO</v>
          </cell>
          <cell r="D291" t="str">
            <v>0325</v>
          </cell>
          <cell r="E291">
            <v>0</v>
          </cell>
          <cell r="F291">
            <v>0</v>
          </cell>
          <cell r="G291" t="str">
            <v>88386</v>
          </cell>
          <cell r="H291" t="str">
            <v>MISTURADOR DE ARGAMASSA, EIXO HORIZONTAL, CAPACIDADE DE MISTURA 300 KG, MOTOR ELÉTRICO POTÊNCIA 5 CV - CHP DIURNO. AF_06/2014</v>
          </cell>
        </row>
        <row r="292">
          <cell r="A292" t="str">
            <v>CUSTOS HORÁRIOS DE MÁQUINAS E EQUIPAMENTOS</v>
          </cell>
          <cell r="B292" t="str">
            <v>CHOR</v>
          </cell>
          <cell r="C292" t="str">
            <v>CUSTO HORÁRIO PRODUTIVO DIURNO</v>
          </cell>
          <cell r="D292" t="str">
            <v>0325</v>
          </cell>
          <cell r="E292">
            <v>0</v>
          </cell>
          <cell r="F292">
            <v>0</v>
          </cell>
          <cell r="G292" t="str">
            <v>88393</v>
          </cell>
          <cell r="H292" t="str">
            <v>MISTURADOR DE ARGAMASSA, EIXO HORIZONTAL, CAPACIDADE DE MISTURA 600 KG, MOTOR ELÉTRICO POTÊNCIA 7,5 CV - CHP DIURNO. AF_06/2014</v>
          </cell>
        </row>
        <row r="293">
          <cell r="A293" t="str">
            <v>CUSTOS HORÁRIOS DE MÁQUINAS E EQUIPAMENTOS</v>
          </cell>
          <cell r="B293" t="str">
            <v>CHOR</v>
          </cell>
          <cell r="C293" t="str">
            <v>CUSTO HORÁRIO PRODUTIVO DIURNO</v>
          </cell>
          <cell r="D293" t="str">
            <v>0325</v>
          </cell>
          <cell r="E293">
            <v>0</v>
          </cell>
          <cell r="F293">
            <v>0</v>
          </cell>
          <cell r="G293" t="str">
            <v>88399</v>
          </cell>
          <cell r="H293" t="str">
            <v>MISTURADOR DE ARGAMASSA, EIXO HORIZONTAL, CAPACIDADE DE MISTURA 160 KG, MOTOR ELÉTRICO POTÊNCIA 3 CV - CHP DIURNO. AF_06/2014</v>
          </cell>
        </row>
        <row r="294">
          <cell r="A294" t="str">
            <v>CUSTOS HORÁRIOS DE MÁQUINAS E EQUIPAMENTOS</v>
          </cell>
          <cell r="B294" t="str">
            <v>CHOR</v>
          </cell>
          <cell r="C294" t="str">
            <v>CUSTO HORÁRIO PRODUTIVO DIURNO</v>
          </cell>
          <cell r="D294" t="str">
            <v>0325</v>
          </cell>
          <cell r="E294">
            <v>0</v>
          </cell>
          <cell r="F294">
            <v>0</v>
          </cell>
          <cell r="G294" t="str">
            <v>88418</v>
          </cell>
          <cell r="H294" t="str">
            <v>PROJETOR DE ARGAMASSA, CAPACIDADE DE PROJEÇÃO 1,5 M3/H, ALCANCE DE 30 ATÉ 60 M, MOTOR ELÉTRICO POTÊNCIA 7,5 HP - CHP DIURNO. AF_06/2014</v>
          </cell>
        </row>
        <row r="295">
          <cell r="A295" t="str">
            <v>CUSTOS HORÁRIOS DE MÁQUINAS E EQUIPAMENTOS</v>
          </cell>
          <cell r="B295" t="str">
            <v>CHOR</v>
          </cell>
          <cell r="C295" t="str">
            <v>CUSTO HORÁRIO PRODUTIVO DIURNO</v>
          </cell>
          <cell r="D295" t="str">
            <v>0325</v>
          </cell>
          <cell r="E295">
            <v>0</v>
          </cell>
          <cell r="F295">
            <v>0</v>
          </cell>
          <cell r="G295" t="str">
            <v>88433</v>
          </cell>
          <cell r="H295" t="str">
            <v>PROJETOR DE ARGAMASSA, CAPACIDADE DE PROJEÇÃO 2 M3/H, ALCANCE ATÉ 50 M, MOTOR ELÉTRICO POTÊNCIA 7,5 HP - CHP DIURNO. AF_06/2014</v>
          </cell>
        </row>
        <row r="296">
          <cell r="A296" t="str">
            <v>CUSTOS HORÁRIOS DE MÁQUINAS E EQUIPAMENTOS</v>
          </cell>
          <cell r="B296" t="str">
            <v>CHOR</v>
          </cell>
          <cell r="C296" t="str">
            <v>CUSTO HORÁRIO PRODUTIVO DIURNO</v>
          </cell>
          <cell r="D296" t="str">
            <v>0325</v>
          </cell>
          <cell r="E296">
            <v>0</v>
          </cell>
          <cell r="F296">
            <v>0</v>
          </cell>
          <cell r="G296" t="str">
            <v>88830</v>
          </cell>
          <cell r="H296" t="str">
            <v>BETONEIRA CAPACIDADE NOMINAL DE 400 L, CAPACIDADE DE MISTURA 280 L, MOTOR ELÉTRICO TRIFÁSICO POTÊNCIA DE 2 CV, SEM CARREGADOR - CHP DIURNO. AF_10/2014</v>
          </cell>
        </row>
        <row r="297">
          <cell r="A297" t="str">
            <v>CUSTOS HORÁRIOS DE MÁQUINAS E EQUIPAMENTOS</v>
          </cell>
          <cell r="B297" t="str">
            <v>CHOR</v>
          </cell>
          <cell r="C297" t="str">
            <v>CUSTO HORÁRIO PRODUTIVO DIURNO</v>
          </cell>
          <cell r="D297" t="str">
            <v>0325</v>
          </cell>
          <cell r="E297">
            <v>0</v>
          </cell>
          <cell r="F297">
            <v>0</v>
          </cell>
          <cell r="G297" t="str">
            <v>88843</v>
          </cell>
          <cell r="H297" t="str">
            <v>TRATOR DE ESTEIRAS, POTÊNCIA 125 HP, PESO OPERACIONAL 12,9 T, COM LÂMINA 2,7 M3 - CHP DIURNO. AF_10/2014</v>
          </cell>
        </row>
        <row r="298">
          <cell r="A298" t="str">
            <v>CUSTOS HORÁRIOS DE MÁQUINAS E EQUIPAMENTOS</v>
          </cell>
          <cell r="B298" t="str">
            <v>CHOR</v>
          </cell>
          <cell r="C298" t="str">
            <v>CUSTO HORÁRIO PRODUTIVO DIURNO</v>
          </cell>
          <cell r="D298" t="str">
            <v>0325</v>
          </cell>
          <cell r="E298">
            <v>0</v>
          </cell>
          <cell r="F298">
            <v>0</v>
          </cell>
          <cell r="G298" t="str">
            <v>88907</v>
          </cell>
          <cell r="H298" t="str">
            <v>ESCAVADEIRA HIDRÁULICA SOBRE ESTEIRAS, CAÇAMBA 1,20 M3, PESO OPERACIONAL 21 T, POTÊNCIA BRUTA 155 HP - CHP DIURNO. AF_06/2014</v>
          </cell>
        </row>
        <row r="299">
          <cell r="A299" t="str">
            <v>CUSTOS HORÁRIOS DE MÁQUINAS E EQUIPAMENTOS</v>
          </cell>
          <cell r="B299" t="str">
            <v>CHOR</v>
          </cell>
          <cell r="C299" t="str">
            <v>CUSTO HORÁRIO PRODUTIVO DIURNO</v>
          </cell>
          <cell r="D299" t="str">
            <v>0325</v>
          </cell>
          <cell r="E299">
            <v>0</v>
          </cell>
          <cell r="F299">
            <v>0</v>
          </cell>
          <cell r="G299" t="str">
            <v>89021</v>
          </cell>
          <cell r="H299" t="str">
            <v>BOMBA SUBMERSÍVEL ELÉTRICA TRIFÁSICA, POTÊNCIA 2,96 HP, Ø ROTOR 144 MM SEMI-ABERTO, BOCAL DE SAÍDA Ø 2, HM/Q = 2 MCA / 38,8 M3/H A 28 MCA / 5 M3/H - CHP DIURNO. AF_06/2014</v>
          </cell>
        </row>
        <row r="300">
          <cell r="A300" t="str">
            <v>CUSTOS HORÁRIOS DE MÁQUINAS E EQUIPAMENTOS</v>
          </cell>
          <cell r="B300" t="str">
            <v>CHOR</v>
          </cell>
          <cell r="C300" t="str">
            <v>CUSTO HORÁRIO PRODUTIVO DIURNO</v>
          </cell>
          <cell r="D300" t="str">
            <v>0325</v>
          </cell>
          <cell r="E300">
            <v>0</v>
          </cell>
          <cell r="F300">
            <v>0</v>
          </cell>
          <cell r="G300" t="str">
            <v>89028</v>
          </cell>
          <cell r="H300" t="str">
            <v>TANQUE DE ASFALTO ESTACIONÁRIO COM MAÇARICO, CAPACIDADE 20.000 L - CHP DIURNO. AF_06/2014</v>
          </cell>
        </row>
        <row r="301">
          <cell r="A301" t="str">
            <v>CUSTOS HORÁRIOS DE MÁQUINAS E EQUIPAMENTOS</v>
          </cell>
          <cell r="B301" t="str">
            <v>CHOR</v>
          </cell>
          <cell r="C301" t="str">
            <v>CUSTO HORÁRIO PRODUTIVO DIURNO</v>
          </cell>
          <cell r="D301" t="str">
            <v>0325</v>
          </cell>
          <cell r="E301">
            <v>0</v>
          </cell>
          <cell r="F301">
            <v>0</v>
          </cell>
          <cell r="G301" t="str">
            <v>89032</v>
          </cell>
          <cell r="H301" t="str">
            <v>TRATOR DE ESTEIRAS, POTÊNCIA 100 HP, PESO OPERACIONAL 9,4 T, COM LÂMINA 2,19 M3 - CHP DIURNO. AF_06/2014</v>
          </cell>
        </row>
        <row r="302">
          <cell r="A302" t="str">
            <v>CUSTOS HORÁRIOS DE MÁQUINAS E EQUIPAMENTOS</v>
          </cell>
          <cell r="B302" t="str">
            <v>CHOR</v>
          </cell>
          <cell r="C302" t="str">
            <v>CUSTO HORÁRIO PRODUTIVO DIURNO</v>
          </cell>
          <cell r="D302" t="str">
            <v>0325</v>
          </cell>
          <cell r="E302">
            <v>0</v>
          </cell>
          <cell r="F302">
            <v>0</v>
          </cell>
          <cell r="G302" t="str">
            <v>89035</v>
          </cell>
          <cell r="H302" t="str">
            <v>TRATOR DE PNEUS, POTÊNCIA 85 CV, TRAÇÃO 4X4, PESO COM LASTRO DE 4.675 KG - CHP DIURNO. AF_06/2014</v>
          </cell>
        </row>
        <row r="303">
          <cell r="A303" t="str">
            <v>CUSTOS HORÁRIOS DE MÁQUINAS E EQUIPAMENTOS</v>
          </cell>
          <cell r="B303" t="str">
            <v>CHOR</v>
          </cell>
          <cell r="C303" t="str">
            <v>CUSTO HORÁRIO PRODUTIVO DIURNO</v>
          </cell>
          <cell r="D303" t="str">
            <v>0325</v>
          </cell>
          <cell r="E303">
            <v>0</v>
          </cell>
          <cell r="F303">
            <v>0</v>
          </cell>
          <cell r="G303" t="str">
            <v>89225</v>
          </cell>
          <cell r="H303" t="str">
            <v>BETONEIRA CAPACIDADE NOMINAL DE 600 L, CAPACIDADE DE MISTURA 360 L, MOTOR ELÉTRICO TRIFÁSICO POTÊNCIA DE 4 CV, SEM CARREGADOR - CHP DIURNO. AF_11/2014</v>
          </cell>
        </row>
        <row r="304">
          <cell r="A304" t="str">
            <v>CUSTOS HORÁRIOS DE MÁQUINAS E EQUIPAMENTOS</v>
          </cell>
          <cell r="B304" t="str">
            <v>CHOR</v>
          </cell>
          <cell r="C304" t="str">
            <v>CUSTO HORÁRIO PRODUTIVO DIURNO</v>
          </cell>
          <cell r="D304" t="str">
            <v>0325</v>
          </cell>
          <cell r="E304">
            <v>0</v>
          </cell>
          <cell r="F304">
            <v>0</v>
          </cell>
          <cell r="G304" t="str">
            <v>89234</v>
          </cell>
          <cell r="H304" t="str">
            <v>FRESADORA DE ASFALTO A FRIO SOBRE RODAS, LARGURA FRESAGEM DE 1,0 M, POTÊNCIA 208 HP - CHP DIURNO. AF_11/2014</v>
          </cell>
        </row>
        <row r="305">
          <cell r="A305" t="str">
            <v>CUSTOS HORÁRIOS DE MÁQUINAS E EQUIPAMENTOS</v>
          </cell>
          <cell r="B305" t="str">
            <v>CHOR</v>
          </cell>
          <cell r="C305" t="str">
            <v>CUSTO HORÁRIO PRODUTIVO DIURNO</v>
          </cell>
          <cell r="D305" t="str">
            <v>0325</v>
          </cell>
          <cell r="E305">
            <v>0</v>
          </cell>
          <cell r="F305">
            <v>0</v>
          </cell>
          <cell r="G305" t="str">
            <v>89242</v>
          </cell>
          <cell r="H305" t="str">
            <v>FRESADORA DE ASFALTO A FRIO SOBRE RODAS, LARGURA FRESAGEM DE 2,0 M, POTÊNCIA 550 HP - CHP DIURNO. AF_11/2014</v>
          </cell>
        </row>
        <row r="306">
          <cell r="A306" t="str">
            <v>CUSTOS HORÁRIOS DE MÁQUINAS E EQUIPAMENTOS</v>
          </cell>
          <cell r="B306" t="str">
            <v>CHOR</v>
          </cell>
          <cell r="C306" t="str">
            <v>CUSTO HORÁRIO PRODUTIVO DIURNO</v>
          </cell>
          <cell r="D306" t="str">
            <v>0325</v>
          </cell>
          <cell r="E306">
            <v>0</v>
          </cell>
          <cell r="F306">
            <v>0</v>
          </cell>
          <cell r="G306" t="str">
            <v>89250</v>
          </cell>
          <cell r="H306" t="str">
            <v>RECICLADORA DE ASFALTO A FRIO SOBRE RODAS, LARGURA FRESAGEM DE 2,0 M, POTÊNCIA 422 HP - CHP DIURNO. AF_11/2014</v>
          </cell>
        </row>
        <row r="307">
          <cell r="A307" t="str">
            <v>CUSTOS HORÁRIOS DE MÁQUINAS E EQUIPAMENTOS</v>
          </cell>
          <cell r="B307" t="str">
            <v>CHOR</v>
          </cell>
          <cell r="C307" t="str">
            <v>CUSTO HORÁRIO PRODUTIVO DIURNO</v>
          </cell>
          <cell r="D307" t="str">
            <v>0325</v>
          </cell>
          <cell r="E307">
            <v>0</v>
          </cell>
          <cell r="F307">
            <v>0</v>
          </cell>
          <cell r="G307" t="str">
            <v>89257</v>
          </cell>
          <cell r="H307" t="str">
            <v>VIBROACABADORA DE ASFALTO SOBRE ESTEIRAS, LARGURA DE PAVIMENTAÇÃO 2,13 M A 4,55 M, POTÊNCIA 100 HP CAPACIDADE 400 T/H - CHP DIURNO. AF_11/2014</v>
          </cell>
        </row>
        <row r="308">
          <cell r="A308" t="str">
            <v>CUSTOS HORÁRIOS DE MÁQUINAS E EQUIPAMENTOS</v>
          </cell>
          <cell r="B308" t="str">
            <v>CHOR</v>
          </cell>
          <cell r="C308" t="str">
            <v>CUSTO HORÁRIO PRODUTIVO DIURNO</v>
          </cell>
          <cell r="D308" t="str">
            <v>0325</v>
          </cell>
          <cell r="E308">
            <v>0</v>
          </cell>
          <cell r="F308">
            <v>0</v>
          </cell>
          <cell r="G308" t="str">
            <v>89272</v>
          </cell>
          <cell r="H308" t="str">
            <v>GUINDASTE HIDRÁULICO AUTOPROPELIDO, COM LANÇA TELESCÓPICA 28,80 M, CAPACIDADE MÁXIMA 30 T, POTÊNCIA 97 KW, TRAÇÃO 4 X 4 - CHP DIURNO. AF_11/2014</v>
          </cell>
        </row>
        <row r="309">
          <cell r="A309" t="str">
            <v>CUSTOS HORÁRIOS DE MÁQUINAS E EQUIPAMENTOS</v>
          </cell>
          <cell r="B309" t="str">
            <v>CHOR</v>
          </cell>
          <cell r="C309" t="str">
            <v>CUSTO HORÁRIO PRODUTIVO DIURNO</v>
          </cell>
          <cell r="D309" t="str">
            <v>0325</v>
          </cell>
          <cell r="E309">
            <v>0</v>
          </cell>
          <cell r="F309">
            <v>0</v>
          </cell>
          <cell r="G309" t="str">
            <v>89278</v>
          </cell>
          <cell r="H309" t="str">
            <v>BETONEIRA CAPACIDADE NOMINAL DE 600 L, CAPACIDADE DE MISTURA 440 L, MOTOR A DIESEL POTÊNCIA 10 HP, COM CARREGADOR - CHP DIURNO. AF_11/2014</v>
          </cell>
        </row>
        <row r="310">
          <cell r="A310" t="str">
            <v>CUSTOS HORÁRIOS DE MÁQUINAS E EQUIPAMENTOS</v>
          </cell>
          <cell r="B310" t="str">
            <v>CHOR</v>
          </cell>
          <cell r="C310" t="str">
            <v>CUSTO HORÁRIO PRODUTIVO DIURNO</v>
          </cell>
          <cell r="D310" t="str">
            <v>0325</v>
          </cell>
          <cell r="E310">
            <v>0</v>
          </cell>
          <cell r="F310">
            <v>0</v>
          </cell>
          <cell r="G310" t="str">
            <v>89843</v>
          </cell>
          <cell r="H310" t="str">
            <v>BATE-ESTACAS POR GRAVIDADE, POTÊNCIA DE 160 HP, PESO DO MARTELO ATÉ 3 TONELADAS - CHP DIURNO. AF_11/2014</v>
          </cell>
        </row>
        <row r="311">
          <cell r="A311" t="str">
            <v>CUSTOS HORÁRIOS DE MÁQUINAS E EQUIPAMENTOS</v>
          </cell>
          <cell r="B311" t="str">
            <v>CHOR</v>
          </cell>
          <cell r="C311" t="str">
            <v>CUSTO HORÁRIO PRODUTIVO DIURNO</v>
          </cell>
          <cell r="D311" t="str">
            <v>0325</v>
          </cell>
          <cell r="E311">
            <v>0</v>
          </cell>
          <cell r="F311">
            <v>0</v>
          </cell>
          <cell r="G311" t="str">
            <v>89876</v>
          </cell>
          <cell r="H311" t="str">
            <v>CAMINHÃO BASCULANTE 14 M3, COM CAVALO MECÂNICO DE CAPACIDADE MÁXIMA DE TRAÇÃO COMBINADO DE 36000 KG, POTÊNCIA 286 CV, INCLUSIVE SEMIREBOQUE COM CAÇAMBA METÁLICA - CHP DIURNO. AF_12/2014</v>
          </cell>
        </row>
        <row r="312">
          <cell r="A312" t="str">
            <v>CUSTOS HORÁRIOS DE MÁQUINAS E EQUIPAMENTOS</v>
          </cell>
          <cell r="B312" t="str">
            <v>CHOR</v>
          </cell>
          <cell r="C312" t="str">
            <v>CUSTO HORÁRIO PRODUTIVO DIURNO</v>
          </cell>
          <cell r="D312" t="str">
            <v>0325</v>
          </cell>
          <cell r="E312">
            <v>0</v>
          </cell>
          <cell r="F312">
            <v>0</v>
          </cell>
          <cell r="G312" t="str">
            <v>89883</v>
          </cell>
          <cell r="H312" t="str">
            <v>CAMINHÃO BASCULANTE 18 M3, COM CAVALO MECÂNICO DE CAPACIDADE MÁXIMA DE TRAÇÃO COMBINADO DE 45000 KG, POTÊNCIA 330 CV, INCLUSIVE SEMIREBOQUE COM CAÇAMBA METÁLICA - CHP DIURNO. AF_12/2014</v>
          </cell>
        </row>
        <row r="313">
          <cell r="A313" t="str">
            <v>CUSTOS HORÁRIOS DE MÁQUINAS E EQUIPAMENTOS</v>
          </cell>
          <cell r="B313" t="str">
            <v>CHOR</v>
          </cell>
          <cell r="C313" t="str">
            <v>CUSTO HORÁRIO PRODUTIVO DIURNO</v>
          </cell>
          <cell r="D313" t="str">
            <v>0325</v>
          </cell>
          <cell r="E313">
            <v>0</v>
          </cell>
          <cell r="F313">
            <v>0</v>
          </cell>
          <cell r="G313" t="str">
            <v>90586</v>
          </cell>
          <cell r="H313" t="str">
            <v>VIBRADOR DE IMERSÃO, DIÂMETRO DE PONTEIRA 45MM, MOTOR ELÉTRICO TRIFÁSICO POTÊNCIA DE 2 CV - CHP DIURNO. AF_06/2015</v>
          </cell>
        </row>
        <row r="314">
          <cell r="A314" t="str">
            <v>CUSTOS HORÁRIOS DE MÁQUINAS E EQUIPAMENTOS</v>
          </cell>
          <cell r="B314" t="str">
            <v>CHOR</v>
          </cell>
          <cell r="C314" t="str">
            <v>CUSTO HORÁRIO PRODUTIVO DIURNO</v>
          </cell>
          <cell r="D314" t="str">
            <v>0325</v>
          </cell>
          <cell r="E314">
            <v>0</v>
          </cell>
          <cell r="F314">
            <v>0</v>
          </cell>
          <cell r="G314" t="str">
            <v>90625</v>
          </cell>
          <cell r="H314" t="str">
            <v>PERFURATRIZ MANUAL, TORQUE MÁXIMO 83 N.M, POTÊNCIA 5 CV, COM DIÂMETRO MÁXIMO 4" - CHP DIURNO. AF_06/2015</v>
          </cell>
        </row>
        <row r="315">
          <cell r="A315" t="str">
            <v>CUSTOS HORÁRIOS DE MÁQUINAS E EQUIPAMENTOS</v>
          </cell>
          <cell r="B315" t="str">
            <v>CHOR</v>
          </cell>
          <cell r="C315" t="str">
            <v>CUSTO HORÁRIO PRODUTIVO DIURNO</v>
          </cell>
          <cell r="D315" t="str">
            <v>0325</v>
          </cell>
          <cell r="E315">
            <v>0</v>
          </cell>
          <cell r="F315">
            <v>0</v>
          </cell>
          <cell r="G315" t="str">
            <v>90631</v>
          </cell>
          <cell r="H315" t="str">
            <v>PERFURATRIZ SOBRE ESTEIRA, TORQUE MÁXIMO 600 KGF, PESO MÉDIO 1000 KG, POTÊNCIA 20 HP, DIÂMETRO MÁXIMO 10" - CHP DIURNO. AF_06/2015</v>
          </cell>
        </row>
        <row r="316">
          <cell r="A316" t="str">
            <v>CUSTOS HORÁRIOS DE MÁQUINAS E EQUIPAMENTOS</v>
          </cell>
          <cell r="B316" t="str">
            <v>CHOR</v>
          </cell>
          <cell r="C316" t="str">
            <v>CUSTO HORÁRIO PRODUTIVO DIURNO</v>
          </cell>
          <cell r="D316" t="str">
            <v>0325</v>
          </cell>
          <cell r="E316">
            <v>0</v>
          </cell>
          <cell r="F316">
            <v>0</v>
          </cell>
          <cell r="G316" t="str">
            <v>90637</v>
          </cell>
          <cell r="H316" t="str">
            <v>MISTURADOR DUPLO HORIZONTAL DE ALTA TURBULÊNCIA, CAPACIDADE / VOLUME 2 X 500 LITROS, MOTORES ELÉTRICOS MÍNIMO 5 CV CADA, PARA NATA CIMENTO, ARGAMASSA E OUTROS - CHP DIURNO. AF_06/2015</v>
          </cell>
        </row>
        <row r="317">
          <cell r="A317" t="str">
            <v>CUSTOS HORÁRIOS DE MÁQUINAS E EQUIPAMENTOS</v>
          </cell>
          <cell r="B317" t="str">
            <v>CHOR</v>
          </cell>
          <cell r="C317" t="str">
            <v>CUSTO HORÁRIO PRODUTIVO DIURNO</v>
          </cell>
          <cell r="D317" t="str">
            <v>0325</v>
          </cell>
          <cell r="E317">
            <v>0</v>
          </cell>
          <cell r="F317">
            <v>0</v>
          </cell>
          <cell r="G317" t="str">
            <v>90643</v>
          </cell>
          <cell r="H317" t="str">
            <v>BOMBA TRIPLEX, PARA INJEÇÃO DE NATA DE CIMENTO, VAZÃO MÁXIMA DE 100 LITROS/MINUTO, PRESSÃO MÁXIMA DE 70 BAR - CHP DIURNO. AF_06/2015</v>
          </cell>
        </row>
        <row r="318">
          <cell r="A318" t="str">
            <v>CUSTOS HORÁRIOS DE MÁQUINAS E EQUIPAMENTOS</v>
          </cell>
          <cell r="B318" t="str">
            <v>CHOR</v>
          </cell>
          <cell r="C318" t="str">
            <v>CUSTO HORÁRIO PRODUTIVO DIURNO</v>
          </cell>
          <cell r="D318" t="str">
            <v>0325</v>
          </cell>
          <cell r="E318">
            <v>0</v>
          </cell>
          <cell r="F318">
            <v>0</v>
          </cell>
          <cell r="G318" t="str">
            <v>90650</v>
          </cell>
          <cell r="H318" t="str">
            <v>BOMBA CENTRÍFUGA MONOESTÁGIO COM MOTOR ELÉTRICO MONOFÁSICO, POTÊNCIA 15 HP, DIÂMETRO DO ROTOR 173 MM, HM/Q = 30 MCA / 90 M3/H A 45 MCA / 55 M3/H - CHP DIURNO. AF_06/2015</v>
          </cell>
        </row>
        <row r="319">
          <cell r="A319" t="str">
            <v>CUSTOS HORÁRIOS DE MÁQUINAS E EQUIPAMENTOS</v>
          </cell>
          <cell r="B319" t="str">
            <v>CHOR</v>
          </cell>
          <cell r="C319" t="str">
            <v>CUSTO HORÁRIO PRODUTIVO DIURNO</v>
          </cell>
          <cell r="D319" t="str">
            <v>0325</v>
          </cell>
          <cell r="E319">
            <v>0</v>
          </cell>
          <cell r="F319">
            <v>0</v>
          </cell>
          <cell r="G319" t="str">
            <v>90656</v>
          </cell>
          <cell r="H319" t="str">
            <v>BOMBA DE PROJEÇÃO DE CONCRETO SECO, POTÊNCIA 10 CV, VAZÃO 3 M3/H - CHP DIURNO. AF_06/2015</v>
          </cell>
        </row>
        <row r="320">
          <cell r="A320" t="str">
            <v>CUSTOS HORÁRIOS DE MÁQUINAS E EQUIPAMENTOS</v>
          </cell>
          <cell r="B320" t="str">
            <v>CHOR</v>
          </cell>
          <cell r="C320" t="str">
            <v>CUSTO HORÁRIO PRODUTIVO DIURNO</v>
          </cell>
          <cell r="D320" t="str">
            <v>0325</v>
          </cell>
          <cell r="E320">
            <v>0</v>
          </cell>
          <cell r="F320">
            <v>0</v>
          </cell>
          <cell r="G320" t="str">
            <v>90662</v>
          </cell>
          <cell r="H320" t="str">
            <v>BOMBA DE PROJEÇÃO DE CONCRETO SECO, POTÊNCIA 10 CV, VAZÃO 6 M3/H - CHP DIURNO. AF_06/2015</v>
          </cell>
        </row>
        <row r="321">
          <cell r="A321" t="str">
            <v>CUSTOS HORÁRIOS DE MÁQUINAS E EQUIPAMENTOS</v>
          </cell>
          <cell r="B321" t="str">
            <v>CHOR</v>
          </cell>
          <cell r="C321" t="str">
            <v>CUSTO HORÁRIO PRODUTIVO DIURNO</v>
          </cell>
          <cell r="D321" t="str">
            <v>0325</v>
          </cell>
          <cell r="E321">
            <v>0</v>
          </cell>
          <cell r="F321">
            <v>0</v>
          </cell>
          <cell r="G321" t="str">
            <v>90668</v>
          </cell>
          <cell r="H321" t="str">
            <v>PROJETOR PNEUMÁTICO DE ARGAMASSA PARA CHAPISCO E REBOCO COM RECIPIENTE ACOPLADO, TIPO CANEQUINHA, COM COMPRESSOR DE AR REBOCÁVEL VAZÃO 89 PCM E MOTOR DIESEL DE 20 CV - CHP DIURNO. AF_06/2015</v>
          </cell>
        </row>
        <row r="322">
          <cell r="A322" t="str">
            <v>CUSTOS HORÁRIOS DE MÁQUINAS E EQUIPAMENTOS</v>
          </cell>
          <cell r="B322" t="str">
            <v>CHOR</v>
          </cell>
          <cell r="C322" t="str">
            <v>CUSTO HORÁRIO PRODUTIVO DIURNO</v>
          </cell>
          <cell r="D322" t="str">
            <v>0325</v>
          </cell>
          <cell r="E322">
            <v>0</v>
          </cell>
          <cell r="F322">
            <v>0</v>
          </cell>
          <cell r="G322" t="str">
            <v>90674</v>
          </cell>
          <cell r="H322" t="str">
            <v>PERFURATRIZ COM TORRE METÁLICA PARA EXECUÇÃO DE ESTACA HÉLICE CONTÍNUA, PROFUNDIDADE MÁXIMA DE 30 M, DIÂMETRO MÁXIMO DE 800 MM, POTÊNCIA INSTALADA DE 268 HP, MESA ROTATIVA COM TORQUE MÁXIMO DE 170 KNM - CHP DIURNO. AF_06/2015</v>
          </cell>
        </row>
        <row r="323">
          <cell r="A323" t="str">
            <v>CUSTOS HORÁRIOS DE MÁQUINAS E EQUIPAMENTOS</v>
          </cell>
          <cell r="B323" t="str">
            <v>CHOR</v>
          </cell>
          <cell r="C323" t="str">
            <v>CUSTO HORÁRIO PRODUTIVO DIURNO</v>
          </cell>
          <cell r="D323" t="str">
            <v>0325</v>
          </cell>
          <cell r="E323">
            <v>0</v>
          </cell>
          <cell r="F323">
            <v>0</v>
          </cell>
          <cell r="G323" t="str">
            <v>90680</v>
          </cell>
          <cell r="H323" t="str">
            <v>PERFURATRIZ HIDRÁULICA SOBRE CAMINHÃO COM TRADO CURTO ACOPLADO, PROFUNDIDADE MÁXIMA DE 20 M, DIÂMETRO MÁXIMO DE 1500 MM, POTÊNCIA INSTALADA DE 137 HP, MESA ROTATIVA COM TORQUE MÁXIMO DE 30 KNM - CHP DIURNO. AF_06/2015</v>
          </cell>
        </row>
        <row r="324">
          <cell r="A324" t="str">
            <v>CUSTOS HORÁRIOS DE MÁQUINAS E EQUIPAMENTOS</v>
          </cell>
          <cell r="B324" t="str">
            <v>CHOR</v>
          </cell>
          <cell r="C324" t="str">
            <v>CUSTO HORÁRIO PRODUTIVO DIURNO</v>
          </cell>
          <cell r="D324" t="str">
            <v>0325</v>
          </cell>
          <cell r="E324">
            <v>0</v>
          </cell>
          <cell r="F324">
            <v>0</v>
          </cell>
          <cell r="G324" t="str">
            <v>90686</v>
          </cell>
          <cell r="H324" t="str">
            <v>MANIPULADOR TELESCÓPICO, POTÊNCIA DE 85 HP, CAPACIDADE DE CARGA DE 3.500 KG, ALTURA MÁXIMA DE ELEVAÇÃO DE 12,3 M - CHP DIURNO. AF_06/2015</v>
          </cell>
        </row>
        <row r="325">
          <cell r="A325" t="str">
            <v>CUSTOS HORÁRIOS DE MÁQUINAS E EQUIPAMENTOS</v>
          </cell>
          <cell r="B325" t="str">
            <v>CHOR</v>
          </cell>
          <cell r="C325" t="str">
            <v>CUSTO HORÁRIO PRODUTIVO DIURNO</v>
          </cell>
          <cell r="D325" t="str">
            <v>0325</v>
          </cell>
          <cell r="E325">
            <v>0</v>
          </cell>
          <cell r="F325">
            <v>0</v>
          </cell>
          <cell r="G325" t="str">
            <v>90692</v>
          </cell>
          <cell r="H325" t="str">
            <v>MINICARREGADEIRA SOBRE RODAS, POTÊNCIA LÍQUIDA DE 47 HP, CAPACIDADE NOMINAL DE OPERAÇÃO DE 646 KG - CHP DIURNO. AF_06/2015</v>
          </cell>
        </row>
        <row r="326">
          <cell r="A326" t="str">
            <v>CUSTOS HORÁRIOS DE MÁQUINAS E EQUIPAMENTOS</v>
          </cell>
          <cell r="B326" t="str">
            <v>CHOR</v>
          </cell>
          <cell r="C326" t="str">
            <v>CUSTO HORÁRIO PRODUTIVO DIURNO</v>
          </cell>
          <cell r="D326" t="str">
            <v>0325</v>
          </cell>
          <cell r="E326">
            <v>0</v>
          </cell>
          <cell r="F326">
            <v>0</v>
          </cell>
          <cell r="G326" t="str">
            <v>90964</v>
          </cell>
          <cell r="H326" t="str">
            <v>COMPRESSOR DE AR REBOCÁVEL, VAZÃO 89 PCM, PRESSÃO EFETIVA DE TRABALHO 102 PSI, MOTOR DIESEL, POTÊNCIA 20 CV - CHP DIURNO. AF_06/2015</v>
          </cell>
        </row>
        <row r="327">
          <cell r="A327" t="str">
            <v>CUSTOS HORÁRIOS DE MÁQUINAS E EQUIPAMENTOS</v>
          </cell>
          <cell r="B327" t="str">
            <v>CHOR</v>
          </cell>
          <cell r="C327" t="str">
            <v>CUSTO HORÁRIO PRODUTIVO DIURNO</v>
          </cell>
          <cell r="D327" t="str">
            <v>0325</v>
          </cell>
          <cell r="E327">
            <v>0</v>
          </cell>
          <cell r="F327">
            <v>0</v>
          </cell>
          <cell r="G327" t="str">
            <v>90972</v>
          </cell>
          <cell r="H327" t="str">
            <v>COMPRESSOR DE AR REBOCAVEL, VAZÃO 250 PCM, PRESSAO DE TRABALHO 102 PSI, MOTOR A DIESEL POTÊNCIA 81 CV - CHP DIURNO. AF_06/2015</v>
          </cell>
        </row>
        <row r="328">
          <cell r="A328" t="str">
            <v>CUSTOS HORÁRIOS DE MÁQUINAS E EQUIPAMENTOS</v>
          </cell>
          <cell r="B328" t="str">
            <v>CHOR</v>
          </cell>
          <cell r="C328" t="str">
            <v>CUSTO HORÁRIO PRODUTIVO DIURNO</v>
          </cell>
          <cell r="D328" t="str">
            <v>0325</v>
          </cell>
          <cell r="E328">
            <v>0</v>
          </cell>
          <cell r="F328">
            <v>0</v>
          </cell>
          <cell r="G328" t="str">
            <v>90979</v>
          </cell>
          <cell r="H328" t="str">
            <v>COMPRESSOR DE AR REBOCÁVEL, VAZÃO 748 PCM, PRESSÃO EFETIVA DE TRABALHO 102 PSI, MOTOR DIESEL, POTÊNCIA 210 CV - CHP DIURNO. AF_06/2015</v>
          </cell>
        </row>
        <row r="329">
          <cell r="A329" t="str">
            <v>CUSTOS HORÁRIOS DE MÁQUINAS E EQUIPAMENTOS</v>
          </cell>
          <cell r="B329" t="str">
            <v>CHOR</v>
          </cell>
          <cell r="C329" t="str">
            <v>CUSTO HORÁRIO PRODUTIVO DIURNO</v>
          </cell>
          <cell r="D329" t="str">
            <v>0325</v>
          </cell>
          <cell r="E329">
            <v>0</v>
          </cell>
          <cell r="F329">
            <v>0</v>
          </cell>
          <cell r="G329" t="str">
            <v>90991</v>
          </cell>
          <cell r="H329" t="str">
            <v>ESCAVADEIRA HIDRÁULICA SOBRE ESTEIRAS, CAÇAMBA 0,80 M3, PESO OPERACIONAL 17,8 T, POTÊNCIA LÍQUIDA 110 HP - CHP DIURNO. AF_10/2014</v>
          </cell>
        </row>
        <row r="330">
          <cell r="A330" t="str">
            <v>CUSTOS HORÁRIOS DE MÁQUINAS E EQUIPAMENTOS</v>
          </cell>
          <cell r="B330" t="str">
            <v>CHOR</v>
          </cell>
          <cell r="C330" t="str">
            <v>CUSTO HORÁRIO PRODUTIVO DIURNO</v>
          </cell>
          <cell r="D330" t="str">
            <v>0325</v>
          </cell>
          <cell r="E330">
            <v>0</v>
          </cell>
          <cell r="F330">
            <v>0</v>
          </cell>
          <cell r="G330" t="str">
            <v>90999</v>
          </cell>
          <cell r="H330" t="str">
            <v>COMPRESSOR DE AR REBOCAVEL, VAZÃO 400 PCM, PRESSAO DE TRABALHO 102 PSI, MOTOR A DIESEL POTÊNCIA 110 CV - CHP DIURNO. AF_06/2015</v>
          </cell>
        </row>
        <row r="331">
          <cell r="A331" t="str">
            <v>CUSTOS HORÁRIOS DE MÁQUINAS E EQUIPAMENTOS</v>
          </cell>
          <cell r="B331" t="str">
            <v>CHOR</v>
          </cell>
          <cell r="C331" t="str">
            <v>CUSTO HORÁRIO PRODUTIVO DIURNO</v>
          </cell>
          <cell r="D331" t="str">
            <v>0325</v>
          </cell>
          <cell r="E331">
            <v>0</v>
          </cell>
          <cell r="F331">
            <v>0</v>
          </cell>
          <cell r="G331" t="str">
            <v>91031</v>
          </cell>
          <cell r="H331" t="str">
            <v>CAMINHÃO TRUCADO (C/ TERCEIRO EIXO) ELETRÔNICO - POTÊNCIA 231CV - PBT = 22000KG - DIST. ENTRE EIXOS 5170 MM - INCLUI CARROCERIA FIXA ABERTA DE MADEIRA - CHP DIURNO. AF_06/2015</v>
          </cell>
        </row>
        <row r="332">
          <cell r="A332" t="str">
            <v>CUSTOS HORÁRIOS DE MÁQUINAS E EQUIPAMENTOS</v>
          </cell>
          <cell r="B332" t="str">
            <v>CHOR</v>
          </cell>
          <cell r="C332" t="str">
            <v>CUSTO HORÁRIO PRODUTIVO DIURNO</v>
          </cell>
          <cell r="D332" t="str">
            <v>0325</v>
          </cell>
          <cell r="E332">
            <v>0</v>
          </cell>
          <cell r="F332">
            <v>0</v>
          </cell>
          <cell r="G332" t="str">
            <v>91277</v>
          </cell>
          <cell r="H332" t="str">
            <v>PLACA VIBRATÓRIA REVERSÍVEL COM MOTOR 4 TEMPOS A GASOLINA, FORÇA CENTRÍFUGA DE 25 KN (2500 KGF), POTÊNCIA 5,5 CV - CHP DIURNO. AF_08/2015</v>
          </cell>
        </row>
        <row r="333">
          <cell r="A333" t="str">
            <v>CUSTOS HORÁRIOS DE MÁQUINAS E EQUIPAMENTOS</v>
          </cell>
          <cell r="B333" t="str">
            <v>CHOR</v>
          </cell>
          <cell r="C333" t="str">
            <v>CUSTO HORÁRIO PRODUTIVO DIURNO</v>
          </cell>
          <cell r="D333" t="str">
            <v>0325</v>
          </cell>
          <cell r="E333">
            <v>0</v>
          </cell>
          <cell r="F333">
            <v>0</v>
          </cell>
          <cell r="G333" t="str">
            <v>91283</v>
          </cell>
          <cell r="H333" t="str">
            <v>CORTADORA DE PISO COM MOTOR 4 TEMPOS A GASOLINA, POTÊNCIA DE 13 HP, COM DISCO DE CORTE DIAMANTADO SEGMENTADO PARA CONCRETO, DIÂMETRO DE 350 MM, FURO DE 1" (14 X 1") - CHP DIURNO. AF_08/2015</v>
          </cell>
        </row>
        <row r="334">
          <cell r="A334" t="str">
            <v>CUSTOS HORÁRIOS DE MÁQUINAS E EQUIPAMENTOS</v>
          </cell>
          <cell r="B334" t="str">
            <v>CHOR</v>
          </cell>
          <cell r="C334" t="str">
            <v>CUSTO HORÁRIO PRODUTIVO DIURNO</v>
          </cell>
          <cell r="D334" t="str">
            <v>0325</v>
          </cell>
          <cell r="E334">
            <v>0</v>
          </cell>
          <cell r="F334">
            <v>0</v>
          </cell>
          <cell r="G334" t="str">
            <v>91386</v>
          </cell>
          <cell r="H334" t="str">
            <v>CAMINHÃO BASCULANTE 10 M3, TRUCADO CABINE SIMPLES, PESO BRUTO TOTAL 23.000 KG, CARGA ÚTIL MÁXIMA 15.935 KG, DISTÂNCIA ENTRE EIXOS 4,80 M, POTÊNCIA 230 CV INCLUSIVE CAÇAMBA METÁLICA - CHP DIURNO. AF_06/2014</v>
          </cell>
        </row>
        <row r="335">
          <cell r="A335" t="str">
            <v>CUSTOS HORÁRIOS DE MÁQUINAS E EQUIPAMENTOS</v>
          </cell>
          <cell r="B335" t="str">
            <v>CHOR</v>
          </cell>
          <cell r="C335" t="str">
            <v>CUSTO HORÁRIO PRODUTIVO DIURNO</v>
          </cell>
          <cell r="D335" t="str">
            <v>0325</v>
          </cell>
          <cell r="E335">
            <v>0</v>
          </cell>
          <cell r="F335">
            <v>0</v>
          </cell>
          <cell r="G335" t="str">
            <v>91533</v>
          </cell>
          <cell r="H335" t="str">
            <v>COMPACTADOR DE SOLOS DE PERCUSSÃO (SOQUETE) COM MOTOR A GASOLINA 4 TEMPOS, POTÊNCIA 4 CV - CHP DIURNO. AF_08/2015</v>
          </cell>
        </row>
        <row r="336">
          <cell r="A336" t="str">
            <v>CUSTOS HORÁRIOS DE MÁQUINAS E EQUIPAMENTOS</v>
          </cell>
          <cell r="B336" t="str">
            <v>CHOR</v>
          </cell>
          <cell r="C336" t="str">
            <v>CUSTO HORÁRIO PRODUTIVO DIURNO</v>
          </cell>
          <cell r="D336" t="str">
            <v>0325</v>
          </cell>
          <cell r="E336">
            <v>0</v>
          </cell>
          <cell r="F336">
            <v>0</v>
          </cell>
          <cell r="G336" t="str">
            <v>91634</v>
          </cell>
          <cell r="H336" t="str">
            <v>GUINDAUTO HIDRÁULICO, CAPACIDADE MÁXIMA DE CARGA 6500 KG, MOMENTO MÁXIMO DE CARGA 5,8 TM, ALCANCE MÁXIMO HORIZONTAL 7,60 M, INCLUSIVE CAMINHÃO TOCO PBT 9.700 KG, POTÊNCIA DE 160 CV - CHP DIURNO. AF_08/2015</v>
          </cell>
        </row>
        <row r="337">
          <cell r="A337" t="str">
            <v>CUSTOS HORÁRIOS DE MÁQUINAS E EQUIPAMENTOS</v>
          </cell>
          <cell r="B337" t="str">
            <v>CHOR</v>
          </cell>
          <cell r="C337" t="str">
            <v>CUSTO HORÁRIO PRODUTIVO DIURNO</v>
          </cell>
          <cell r="D337" t="str">
            <v>0325</v>
          </cell>
          <cell r="E337">
            <v>0</v>
          </cell>
          <cell r="F337">
            <v>0</v>
          </cell>
          <cell r="G337" t="str">
            <v>91645</v>
          </cell>
          <cell r="H337" t="str">
            <v>CAMINHÃO DE TRANSPORTE DE MATERIAL ASFÁLTICO 30.000 L, COM CAVALO MECÂNICO DE CAPACIDADE MÁXIMA DE TRAÇÃO COMBINADO DE 66.000 KG, POTÊNCIA 360 CV, INCLUSIVE TANQUE DE ASFALTO COM SERPENTINA - CHP DIURNO. AF_08/2015</v>
          </cell>
        </row>
        <row r="338">
          <cell r="A338" t="str">
            <v>CUSTOS HORÁRIOS DE MÁQUINAS E EQUIPAMENTOS</v>
          </cell>
          <cell r="B338" t="str">
            <v>CHOR</v>
          </cell>
          <cell r="C338" t="str">
            <v>CUSTO HORÁRIO PRODUTIVO DIURNO</v>
          </cell>
          <cell r="D338" t="str">
            <v>0325</v>
          </cell>
          <cell r="E338">
            <v>0</v>
          </cell>
          <cell r="F338">
            <v>0</v>
          </cell>
          <cell r="G338" t="str">
            <v>91692</v>
          </cell>
          <cell r="H338" t="str">
            <v>SERRA CIRCULAR DE BANCADA COM MOTOR ELÉTRICO POTÊNCIA DE 5HP, COM COIFA PARA DISCO 10" - CHP DIURNO. AF_08/2015</v>
          </cell>
        </row>
        <row r="339">
          <cell r="A339" t="str">
            <v>CUSTOS HORÁRIOS DE MÁQUINAS E EQUIPAMENTOS</v>
          </cell>
          <cell r="B339" t="str">
            <v>CHOR</v>
          </cell>
          <cell r="C339" t="str">
            <v>CUSTO HORÁRIO PRODUTIVO DIURNO</v>
          </cell>
          <cell r="D339" t="str">
            <v>0325</v>
          </cell>
          <cell r="E339">
            <v>0</v>
          </cell>
          <cell r="F339">
            <v>0</v>
          </cell>
          <cell r="G339" t="str">
            <v>92043</v>
          </cell>
          <cell r="H339" t="str">
            <v>DISTRIBUIDOR DE AGREGADOS REBOCAVEL, CAPACIDADE 1,9 M³, LARGURA DE TRABALHO 3,66 M - CHP DIURNO. AF_11/2015</v>
          </cell>
        </row>
        <row r="340">
          <cell r="A340" t="str">
            <v>CUSTOS HORÁRIOS DE MÁQUINAS E EQUIPAMENTOS</v>
          </cell>
          <cell r="B340" t="str">
            <v>CHOR</v>
          </cell>
          <cell r="C340" t="str">
            <v>CUSTO HORÁRIO PRODUTIVO DIURNO</v>
          </cell>
          <cell r="D340" t="str">
            <v>0325</v>
          </cell>
          <cell r="E340">
            <v>0</v>
          </cell>
          <cell r="F340">
            <v>0</v>
          </cell>
          <cell r="G340" t="str">
            <v>92106</v>
          </cell>
          <cell r="H340" t="str">
            <v>CAMINHÃO PARA EQUIPAMENTO DE LIMPEZA A SUCÇÃO, COM CAMINHÃO TRUCADO DE PESO BRUTO TOTAL 23000 KG, CARGA ÚTIL MÁXIMA 15935 KG, DISTÂNCIA ENTRE EIXOS 4,80 M, POTÊNCIA 230 CV, INCLUSIVE LIMPADORA A SUCÇÃO, TANQUE 12000 L - CHP DIURNO. AF_11/2015</v>
          </cell>
        </row>
        <row r="341">
          <cell r="A341" t="str">
            <v>CUSTOS HORÁRIOS DE MÁQUINAS E EQUIPAMENTOS</v>
          </cell>
          <cell r="B341" t="str">
            <v>CHOR</v>
          </cell>
          <cell r="C341" t="str">
            <v>CUSTO HORÁRIO PRODUTIVO DIURNO</v>
          </cell>
          <cell r="D341" t="str">
            <v>0325</v>
          </cell>
          <cell r="E341">
            <v>0</v>
          </cell>
          <cell r="F341">
            <v>0</v>
          </cell>
          <cell r="G341" t="str">
            <v>92112</v>
          </cell>
          <cell r="H341" t="str">
            <v>PENEIRA ROTATIVA COM MOTOR ELÉTRICO TRIFÁSICO DE 2 CV, CILINDRO DE 1 M X 0,60 M, COM FUROS DE 3,17 MM - CHP DIURNO. AF_11/2015</v>
          </cell>
        </row>
        <row r="342">
          <cell r="A342" t="str">
            <v>CUSTOS HORÁRIOS DE MÁQUINAS E EQUIPAMENTOS</v>
          </cell>
          <cell r="B342" t="str">
            <v>CHOR</v>
          </cell>
          <cell r="C342" t="str">
            <v>CUSTO HORÁRIO PRODUTIVO DIURNO</v>
          </cell>
          <cell r="D342" t="str">
            <v>0325</v>
          </cell>
          <cell r="E342">
            <v>0</v>
          </cell>
          <cell r="F342">
            <v>0</v>
          </cell>
          <cell r="G342" t="str">
            <v>92118</v>
          </cell>
          <cell r="H342" t="str">
            <v>DOSADOR DE AREIA, CAPACIDADE DE 26 LITROS - CHP DIURNO. AF_11/2015</v>
          </cell>
        </row>
        <row r="343">
          <cell r="A343" t="str">
            <v>CUSTOS HORÁRIOS DE MÁQUINAS E EQUIPAMENTOS</v>
          </cell>
          <cell r="B343" t="str">
            <v>CHOR</v>
          </cell>
          <cell r="C343" t="str">
            <v>CUSTO HORÁRIO PRODUTIVO DIURNO</v>
          </cell>
          <cell r="D343" t="str">
            <v>0325</v>
          </cell>
          <cell r="E343">
            <v>0</v>
          </cell>
          <cell r="F343">
            <v>0</v>
          </cell>
          <cell r="G343" t="str">
            <v>92138</v>
          </cell>
          <cell r="H343" t="str">
            <v>CAMINHONETE COM MOTOR A DIESEL, POTÊNCIA 180 CV, CABINE DUPLA, 4X4 - CHP DIURNO. AF_11/2015</v>
          </cell>
        </row>
        <row r="344">
          <cell r="A344" t="str">
            <v>CUSTOS HORÁRIOS DE MÁQUINAS E EQUIPAMENTOS</v>
          </cell>
          <cell r="B344" t="str">
            <v>CHOR</v>
          </cell>
          <cell r="C344" t="str">
            <v>CUSTO HORÁRIO PRODUTIVO DIURNO</v>
          </cell>
          <cell r="D344" t="str">
            <v>0325</v>
          </cell>
          <cell r="E344">
            <v>0</v>
          </cell>
          <cell r="F344">
            <v>0</v>
          </cell>
          <cell r="G344" t="str">
            <v>92145</v>
          </cell>
          <cell r="H344" t="str">
            <v>CAMINHONETE CABINE SIMPLES COM MOTOR 1.6 FLEX, CÂMBIO MANUAL, POTÊNCIA 101/104 CV, 2 PORTAS - CHP DIURNO. AF_11/2015</v>
          </cell>
        </row>
        <row r="345">
          <cell r="A345" t="str">
            <v>CUSTOS HORÁRIOS DE MÁQUINAS E EQUIPAMENTOS</v>
          </cell>
          <cell r="B345" t="str">
            <v>CHOR</v>
          </cell>
          <cell r="C345" t="str">
            <v>CUSTO HORÁRIO PRODUTIVO DIURNO</v>
          </cell>
          <cell r="D345" t="str">
            <v>0325</v>
          </cell>
          <cell r="E345">
            <v>0</v>
          </cell>
          <cell r="F345">
            <v>0</v>
          </cell>
          <cell r="G345" t="str">
            <v>92242</v>
          </cell>
          <cell r="H345" t="str">
            <v>CAMINHÃO DE TRANSPORTE DE MATERIAL ASFÁLTICO 20.000 L, COM CAVALO MECÂNICO DE CAPACIDADE MÁXIMA DE TRAÇÃO COMBINADO DE 45.000 KG, POTÊNCIA 330 CV, INCLUSIVE TANQUE DE ASFALTO COM MAÇARICO - CHP DIURNO. AF_12/2015</v>
          </cell>
        </row>
        <row r="346">
          <cell r="A346" t="str">
            <v>CUSTOS HORÁRIOS DE MÁQUINAS E EQUIPAMENTOS</v>
          </cell>
          <cell r="B346" t="str">
            <v>CHOR</v>
          </cell>
          <cell r="C346" t="str">
            <v>CUSTO HORÁRIO PRODUTIVO DIURNO</v>
          </cell>
          <cell r="D346" t="str">
            <v>0325</v>
          </cell>
          <cell r="E346">
            <v>0</v>
          </cell>
          <cell r="F346">
            <v>0</v>
          </cell>
          <cell r="G346" t="str">
            <v>92716</v>
          </cell>
          <cell r="H346" t="str">
            <v>APARELHO PARA CORTE E SOLDA OXI-ACETILENO SOBRE RODAS, INCLUSIVE CILINDROS E MAÇARICOS - CHP DIURNO. AF_12/2015</v>
          </cell>
        </row>
        <row r="347">
          <cell r="A347" t="str">
            <v>CUSTOS HORÁRIOS DE MÁQUINAS E EQUIPAMENTOS</v>
          </cell>
          <cell r="B347" t="str">
            <v>CHOR</v>
          </cell>
          <cell r="C347" t="str">
            <v>CUSTO HORÁRIO PRODUTIVO DIURNO</v>
          </cell>
          <cell r="D347" t="str">
            <v>0325</v>
          </cell>
          <cell r="E347">
            <v>0</v>
          </cell>
          <cell r="F347">
            <v>0</v>
          </cell>
          <cell r="G347" t="str">
            <v>92960</v>
          </cell>
          <cell r="H347" t="str">
            <v>MÁQUINA EXTRUSORA DE CONCRETO PARA GUIAS E SARJETAS, MOTOR A DIESEL, POTÊNCIA 14 CV - CHP DIURNO. AF_12/2015</v>
          </cell>
        </row>
        <row r="348">
          <cell r="A348" t="str">
            <v>CUSTOS HORÁRIOS DE MÁQUINAS E EQUIPAMENTOS</v>
          </cell>
          <cell r="B348" t="str">
            <v>CHOR</v>
          </cell>
          <cell r="C348" t="str">
            <v>CUSTO HORÁRIO PRODUTIVO DIURNO</v>
          </cell>
          <cell r="D348" t="str">
            <v>0325</v>
          </cell>
          <cell r="E348">
            <v>0</v>
          </cell>
          <cell r="F348">
            <v>0</v>
          </cell>
          <cell r="G348" t="str">
            <v>92966</v>
          </cell>
          <cell r="H348" t="str">
            <v>MARTELO PERFURADOR PNEUMÁTICO MANUAL, HASTE 25 X 75 MM, 21 KG - CHP DIURNO. AF_12/2015</v>
          </cell>
        </row>
        <row r="349">
          <cell r="A349" t="str">
            <v>CUSTOS HORÁRIOS DE MÁQUINAS E EQUIPAMENTOS</v>
          </cell>
          <cell r="B349" t="str">
            <v>CHOR</v>
          </cell>
          <cell r="C349" t="str">
            <v>CUSTO HORÁRIO PRODUTIVO DIURNO</v>
          </cell>
          <cell r="D349" t="str">
            <v>0325</v>
          </cell>
          <cell r="E349">
            <v>0</v>
          </cell>
          <cell r="F349">
            <v>0</v>
          </cell>
          <cell r="G349" t="str">
            <v>93224</v>
          </cell>
          <cell r="H349" t="str">
            <v>PERFURATRIZ COM TORRE METÁLICA PARA EXECUÇÃO DE ESTACA HÉLICE CONTÍNUA, PROFUNDIDADE MÁXIMA DE 32 M, DIÂMETRO MÁXIMO DE 1000 MM, POTÊNCIA INSTALADA DE 350 HP, MESA ROTATIVA COM TORQUE MÁXIMO DE 263 KNM - CHP DIURNO. AF_01/2016</v>
          </cell>
        </row>
        <row r="350">
          <cell r="A350" t="str">
            <v>CUSTOS HORÁRIOS DE MÁQUINAS E EQUIPAMENTOS</v>
          </cell>
          <cell r="B350" t="str">
            <v>CHOR</v>
          </cell>
          <cell r="C350" t="str">
            <v>CUSTO HORÁRIO PRODUTIVO DIURNO</v>
          </cell>
          <cell r="D350" t="str">
            <v>0325</v>
          </cell>
          <cell r="E350">
            <v>0</v>
          </cell>
          <cell r="F350">
            <v>0</v>
          </cell>
          <cell r="G350" t="str">
            <v>93233</v>
          </cell>
          <cell r="H350" t="str">
            <v>BETONEIRA CAPACIDADE NOMINAL 400 L, CAPACIDADE DE MISTURA 310 L, MOTOR A GASOLINA POTÊNCIA 5,5 HP, SEM CARREGADOR - CHP DIURNO. AF_02/2016</v>
          </cell>
        </row>
        <row r="351">
          <cell r="A351" t="str">
            <v>CUSTOS HORÁRIOS DE MÁQUINAS E EQUIPAMENTOS</v>
          </cell>
          <cell r="B351" t="str">
            <v>CHOR</v>
          </cell>
          <cell r="C351" t="str">
            <v>CUSTO HORÁRIO PRODUTIVO DIURNO</v>
          </cell>
          <cell r="D351" t="str">
            <v>0325</v>
          </cell>
          <cell r="E351">
            <v>0</v>
          </cell>
          <cell r="F351">
            <v>0</v>
          </cell>
          <cell r="G351" t="str">
            <v>93272</v>
          </cell>
          <cell r="H351" t="str">
            <v>GRUA ASCENSIONAL, LANCA DE 30 M, CAPACIDADE DE 1,0 T A 30 M, ALTURA ATE 39 M - CHP DIURNO. AF_03/2016</v>
          </cell>
        </row>
        <row r="352">
          <cell r="A352" t="str">
            <v>CUSTOS HORÁRIOS DE MÁQUINAS E EQUIPAMENTOS</v>
          </cell>
          <cell r="B352" t="str">
            <v>CHOR</v>
          </cell>
          <cell r="C352" t="str">
            <v>CUSTO HORÁRIO PRODUTIVO DIURNO</v>
          </cell>
          <cell r="D352" t="str">
            <v>0325</v>
          </cell>
          <cell r="E352">
            <v>0</v>
          </cell>
          <cell r="F352">
            <v>0</v>
          </cell>
          <cell r="G352" t="str">
            <v>93281</v>
          </cell>
          <cell r="H352" t="str">
            <v>GUINCHO ELÉTRICO DE COLUNA, CAPACIDADE 400 KG, COM MOTO FREIO, MOTOR TRIFÁSICO DE 1,25 CV - CHP DIURNO. AF_03/2016</v>
          </cell>
        </row>
        <row r="353">
          <cell r="A353" t="str">
            <v>CUSTOS HORÁRIOS DE MÁQUINAS E EQUIPAMENTOS</v>
          </cell>
          <cell r="B353" t="str">
            <v>CHOR</v>
          </cell>
          <cell r="C353" t="str">
            <v>CUSTO HORÁRIO PRODUTIVO DIURNO</v>
          </cell>
          <cell r="D353" t="str">
            <v>0325</v>
          </cell>
          <cell r="E353">
            <v>0</v>
          </cell>
          <cell r="F353">
            <v>0</v>
          </cell>
          <cell r="G353" t="str">
            <v>93287</v>
          </cell>
          <cell r="H353" t="str">
            <v>GUINDASTE HIDRÁULICO AUTOPROPELIDO, COM LANÇA TELESCÓPICA 40 M, CAPACIDADE MÁXIMA 60 T, POTÊNCIA 260 KW - CHP DIURNO. AF_03/2016</v>
          </cell>
        </row>
        <row r="354">
          <cell r="A354" t="str">
            <v>CUSTOS HORÁRIOS DE MÁQUINAS E EQUIPAMENTOS</v>
          </cell>
          <cell r="B354" t="str">
            <v>CHOR</v>
          </cell>
          <cell r="C354" t="str">
            <v>CUSTO HORÁRIO PRODUTIVO DIURNO</v>
          </cell>
          <cell r="D354" t="str">
            <v>0325</v>
          </cell>
          <cell r="E354">
            <v>0</v>
          </cell>
          <cell r="F354">
            <v>0</v>
          </cell>
          <cell r="G354" t="str">
            <v>93402</v>
          </cell>
          <cell r="H354" t="str">
            <v>GUINDAUTO HIDRÁULICO, CAPACIDADE MÁXIMA DE CARGA 3300 KG, MOMENTO MÁXIMO DE CARGA 5,8 TM, ALCANCE MÁXIMO HORIZONTAL 7,60 M, INCLUSIVE CAMINHÃO TOCO PBT 16.000 KG, POTÊNCIA DE 189 CV - CHP DIURNO. AF_03/2016</v>
          </cell>
        </row>
        <row r="355">
          <cell r="A355" t="str">
            <v>CUSTOS HORÁRIOS DE MÁQUINAS E EQUIPAMENTOS</v>
          </cell>
          <cell r="B355" t="str">
            <v>CHOR</v>
          </cell>
          <cell r="C355" t="str">
            <v>CUSTO HORÁRIO PRODUTIVO DIURNO</v>
          </cell>
          <cell r="D355" t="str">
            <v>0325</v>
          </cell>
          <cell r="E355">
            <v>0</v>
          </cell>
          <cell r="F355">
            <v>0</v>
          </cell>
          <cell r="G355" t="str">
            <v>93408</v>
          </cell>
          <cell r="H355" t="str">
            <v>MÁQUINA JATO DE PRESSAO PORTÁTIL, CAMARA DE 1 SAIDA, CAPACIDADE 280 L, DIAMETRO 670 MM, BICO DE JATO CURTO VENTURI DE 5/16'' , MANGUEIRA DE 1'' COM COMPRESSOR DE AR REBOCÁVEL 189 PCM E MOTOR DIESEL 63 CV - CHP DIURNO. AF_03/2016</v>
          </cell>
        </row>
        <row r="356">
          <cell r="A356" t="str">
            <v>CUSTOS HORÁRIOS DE MÁQUINAS E EQUIPAMENTOS</v>
          </cell>
          <cell r="B356" t="str">
            <v>CHOR</v>
          </cell>
          <cell r="C356" t="str">
            <v>CUSTO HORÁRIO PRODUTIVO DIURNO</v>
          </cell>
          <cell r="D356" t="str">
            <v>0325</v>
          </cell>
          <cell r="E356">
            <v>0</v>
          </cell>
          <cell r="F356">
            <v>0</v>
          </cell>
          <cell r="G356" t="str">
            <v>93415</v>
          </cell>
          <cell r="H356" t="str">
            <v>GERADOR PORTÁTIL MONOFÁSICO, POTÊNCIA 5500 VA, MOTOR A GASOLINA, POTÊNCIA DO MOTOR 13 CV - CHP DIURNO. AF_03/2016</v>
          </cell>
        </row>
        <row r="357">
          <cell r="A357" t="str">
            <v>CUSTOS HORÁRIOS DE MÁQUINAS E EQUIPAMENTOS</v>
          </cell>
          <cell r="B357" t="str">
            <v>CHOR</v>
          </cell>
          <cell r="C357" t="str">
            <v>CUSTO HORÁRIO PRODUTIVO DIURNO</v>
          </cell>
          <cell r="D357" t="str">
            <v>0325</v>
          </cell>
          <cell r="E357">
            <v>0</v>
          </cell>
          <cell r="F357">
            <v>0</v>
          </cell>
          <cell r="G357" t="str">
            <v>93421</v>
          </cell>
          <cell r="H357" t="str">
            <v>GRUPO GERADOR REBOCÁVEL, POTÊNCIA 66 KVA, MOTOR A DIESEL - CHP DIURNO. AF_03/2016</v>
          </cell>
        </row>
        <row r="358">
          <cell r="A358" t="str">
            <v>CUSTOS HORÁRIOS DE MÁQUINAS E EQUIPAMENTOS</v>
          </cell>
          <cell r="B358" t="str">
            <v>CHOR</v>
          </cell>
          <cell r="C358" t="str">
            <v>CUSTO HORÁRIO PRODUTIVO DIURNO</v>
          </cell>
          <cell r="D358" t="str">
            <v>0325</v>
          </cell>
          <cell r="E358">
            <v>0</v>
          </cell>
          <cell r="F358">
            <v>0</v>
          </cell>
          <cell r="G358" t="str">
            <v>93427</v>
          </cell>
          <cell r="H358" t="str">
            <v>GRUPO GERADOR ESTACIONÁRIO, POTÊNCIA 150 KVA, MOTOR A DIESEL- CHP DIURNO. AF_03/2016</v>
          </cell>
        </row>
        <row r="359">
          <cell r="A359" t="str">
            <v>CUSTOS HORÁRIOS DE MÁQUINAS E EQUIPAMENTOS</v>
          </cell>
          <cell r="B359" t="str">
            <v>CHOR</v>
          </cell>
          <cell r="C359" t="str">
            <v>CUSTO HORÁRIO PRODUTIVO DIURNO</v>
          </cell>
          <cell r="D359" t="str">
            <v>0325</v>
          </cell>
          <cell r="E359">
            <v>0</v>
          </cell>
          <cell r="F359">
            <v>0</v>
          </cell>
          <cell r="G359" t="str">
            <v>93433</v>
          </cell>
          <cell r="H359" t="str">
            <v>USINA DE MISTURA ASFÁLTICA À QUENTE, TIPO CONTRA FLUXO, PROD 40 A 80 TON/HORA - CHP DIURNO. AF_03/2016</v>
          </cell>
        </row>
        <row r="360">
          <cell r="A360" t="str">
            <v>CUSTOS HORÁRIOS DE MÁQUINAS E EQUIPAMENTOS</v>
          </cell>
          <cell r="B360" t="str">
            <v>CHOR</v>
          </cell>
          <cell r="C360" t="str">
            <v>CUSTO HORÁRIO PRODUTIVO DIURNO</v>
          </cell>
          <cell r="D360" t="str">
            <v>0325</v>
          </cell>
          <cell r="E360">
            <v>0</v>
          </cell>
          <cell r="F360">
            <v>0</v>
          </cell>
          <cell r="G360" t="str">
            <v>93439</v>
          </cell>
          <cell r="H360" t="str">
            <v>USINA DE ASFALTO À FRIO, CAPACIDADE DE 40 A 60 TON/HORA, ELÉTRICA POTÊNCIA 30 CV - CHP DIURNO. AF_03/2016</v>
          </cell>
        </row>
        <row r="361">
          <cell r="A361" t="str">
            <v>CUSTOS HORÁRIOS DE MÁQUINAS E EQUIPAMENTOS</v>
          </cell>
          <cell r="B361" t="str">
            <v>CHOR</v>
          </cell>
          <cell r="C361" t="str">
            <v>CUSTO HORÁRIO PRODUTIVO DIURNO</v>
          </cell>
          <cell r="D361" t="str">
            <v>0325</v>
          </cell>
          <cell r="E361">
            <v>0</v>
          </cell>
          <cell r="F361">
            <v>0</v>
          </cell>
          <cell r="G361" t="str">
            <v>95121</v>
          </cell>
          <cell r="H361" t="str">
            <v>USINA MISTURADORA DE SOLOS, CAPACIDADE DE 200 A 500 TON/H, POTENCIA 75KW - CHP DIURNO. AF_07/2016</v>
          </cell>
        </row>
        <row r="362">
          <cell r="A362" t="str">
            <v>CUSTOS HORÁRIOS DE MÁQUINAS E EQUIPAMENTOS</v>
          </cell>
          <cell r="B362" t="str">
            <v>CHOR</v>
          </cell>
          <cell r="C362" t="str">
            <v>CUSTO HORÁRIO PRODUTIVO DIURNO</v>
          </cell>
          <cell r="D362" t="str">
            <v>0325</v>
          </cell>
          <cell r="E362">
            <v>0</v>
          </cell>
          <cell r="F362">
            <v>0</v>
          </cell>
          <cell r="G362" t="str">
            <v>95127</v>
          </cell>
          <cell r="H362" t="str">
            <v>DISTRIBUIDOR DE AGREGADOS AUTOPROPELIDO, CAP 3 M3, A DIESEL, POTÊNCIA 176CV - CHP DIURNO. AF_07/2016</v>
          </cell>
        </row>
        <row r="363">
          <cell r="A363" t="str">
            <v>CUSTOS HORÁRIOS DE MÁQUINAS E EQUIPAMENTOS</v>
          </cell>
          <cell r="B363" t="str">
            <v>CHOR</v>
          </cell>
          <cell r="C363" t="str">
            <v>CUSTO HORÁRIO PRODUTIVO DIURNO</v>
          </cell>
          <cell r="D363" t="str">
            <v>0325</v>
          </cell>
          <cell r="E363">
            <v>0</v>
          </cell>
          <cell r="F363">
            <v>0</v>
          </cell>
          <cell r="G363" t="str">
            <v>95133</v>
          </cell>
          <cell r="H363" t="str">
            <v>MÁQUINA DEMARCADORA DE FAIXA DE TRÁFEGO À FRIO, AUTOPROPELIDA, POTÊNCIA 38 HP - CHP DIURNO. AF_07/2016</v>
          </cell>
        </row>
        <row r="364">
          <cell r="A364" t="str">
            <v>CUSTOS HORÁRIOS DE MÁQUINAS E EQUIPAMENTOS</v>
          </cell>
          <cell r="B364" t="str">
            <v>CHOR</v>
          </cell>
          <cell r="C364" t="str">
            <v>CUSTO HORÁRIO PRODUTIVO DIURNO</v>
          </cell>
          <cell r="D364" t="str">
            <v>0325</v>
          </cell>
          <cell r="E364">
            <v>0</v>
          </cell>
          <cell r="F364">
            <v>0</v>
          </cell>
          <cell r="G364" t="str">
            <v>95139</v>
          </cell>
          <cell r="H364" t="str">
            <v>TALHA MANUAL DE CORRENTE, CAPACIDADE DE 2 TON. COM ELEVAÇÃO DE 3 M - CHP DIURNO. AF_07/2016</v>
          </cell>
        </row>
        <row r="365">
          <cell r="A365" t="str">
            <v>CUSTOS HORÁRIOS DE MÁQUINAS E EQUIPAMENTOS</v>
          </cell>
          <cell r="B365" t="str">
            <v>CHOR</v>
          </cell>
          <cell r="C365" t="str">
            <v>CUSTO HORÁRIO PRODUTIVO DIURNO</v>
          </cell>
          <cell r="D365" t="str">
            <v>0325</v>
          </cell>
          <cell r="E365">
            <v>0</v>
          </cell>
          <cell r="F365">
            <v>0</v>
          </cell>
          <cell r="G365" t="str">
            <v>95212</v>
          </cell>
          <cell r="H365" t="str">
            <v>GRUA ASCENCIONAL, LANCA DE 42 M, CAPACIDADE DE 1,5 T A 30 M, ALTURA ATE 39 M - CHP DIURNO. AF_08/2016</v>
          </cell>
        </row>
        <row r="366">
          <cell r="A366" t="str">
            <v>CUSTOS HORÁRIOS DE MÁQUINAS E EQUIPAMENTOS</v>
          </cell>
          <cell r="B366" t="str">
            <v>CHOR</v>
          </cell>
          <cell r="C366" t="str">
            <v>CUSTO HORÁRIO PRODUTIVO DIURNO</v>
          </cell>
          <cell r="D366" t="str">
            <v>0325</v>
          </cell>
          <cell r="E366">
            <v>0</v>
          </cell>
          <cell r="F366">
            <v>0</v>
          </cell>
          <cell r="G366" t="str">
            <v>95218</v>
          </cell>
          <cell r="H366" t="str">
            <v>PULVERIZADOR DE TINTA ELÉTRICO/MÁQUINA DE PINTURA AIRLESS, VAZÃO 2 L/MIN - CHP DIURNO. AF_08/2016</v>
          </cell>
        </row>
        <row r="367">
          <cell r="A367" t="str">
            <v>CUSTOS HORÁRIOS DE MÁQUINAS E EQUIPAMENTOS</v>
          </cell>
          <cell r="B367" t="str">
            <v>CHOR</v>
          </cell>
          <cell r="C367" t="str">
            <v>CUSTO HORÁRIO PRODUTIVO DIURNO</v>
          </cell>
          <cell r="D367" t="str">
            <v>0325</v>
          </cell>
          <cell r="E367">
            <v>0</v>
          </cell>
          <cell r="F367">
            <v>0</v>
          </cell>
          <cell r="G367" t="str">
            <v>95258</v>
          </cell>
          <cell r="H367" t="str">
            <v>MARTELO DEMOLIDOR PNEUMÁTICO MANUAL, 32 KG - CHP DIURNO. AF_09/2016</v>
          </cell>
        </row>
        <row r="368">
          <cell r="A368" t="str">
            <v>CUSTOS HORÁRIOS DE MÁQUINAS E EQUIPAMENTOS</v>
          </cell>
          <cell r="B368" t="str">
            <v>CHOR</v>
          </cell>
          <cell r="C368" t="str">
            <v>CUSTO HORÁRIO PRODUTIVO DIURNO</v>
          </cell>
          <cell r="D368" t="str">
            <v>0325</v>
          </cell>
          <cell r="E368">
            <v>0</v>
          </cell>
          <cell r="F368">
            <v>0</v>
          </cell>
          <cell r="G368" t="str">
            <v>95264</v>
          </cell>
          <cell r="H368" t="str">
            <v>COMPACTADOR DE SOLOS DE PERCUSÃO (SOQUETE) COM MOTOR A GASOLINA, POTÊNCIA 3 CV - CHP DIURNO. AF_09/2016</v>
          </cell>
        </row>
        <row r="369">
          <cell r="A369" t="str">
            <v>CUSTOS HORÁRIOS DE MÁQUINAS E EQUIPAMENTOS</v>
          </cell>
          <cell r="B369" t="str">
            <v>CHOR</v>
          </cell>
          <cell r="C369" t="str">
            <v>CUSTO HORÁRIO PRODUTIVO DIURNO</v>
          </cell>
          <cell r="D369" t="str">
            <v>0325</v>
          </cell>
          <cell r="E369">
            <v>0</v>
          </cell>
          <cell r="F369">
            <v>0</v>
          </cell>
          <cell r="G369" t="str">
            <v>95270</v>
          </cell>
          <cell r="H369" t="str">
            <v>RÉGUA VIBRATÓRIA DUPLA PARA CONCRETO, PESO DE 60KG, COMPRIMENTO 4 M, COM MOTOR A GASOLINA, POTÊNCIA 5,5 HP - CHP DIURNO. AF_09/2016</v>
          </cell>
        </row>
        <row r="370">
          <cell r="A370" t="str">
            <v>CUSTOS HORÁRIOS DE MÁQUINAS E EQUIPAMENTOS</v>
          </cell>
          <cell r="B370" t="str">
            <v>CHOR</v>
          </cell>
          <cell r="C370" t="str">
            <v>CUSTO HORÁRIO PRODUTIVO DIURNO</v>
          </cell>
          <cell r="D370" t="str">
            <v>0325</v>
          </cell>
          <cell r="E370">
            <v>0</v>
          </cell>
          <cell r="F370">
            <v>0</v>
          </cell>
          <cell r="G370" t="str">
            <v>95276</v>
          </cell>
          <cell r="H370" t="str">
            <v>POLIDORA DE PISO (POLITRIZ), PESO DE 100KG, DIÂMETRO 450 MM, MOTOR ELÉTRICO, POTÊNCIA 4 HP - CHP DIURNO. AF_09/2016</v>
          </cell>
        </row>
        <row r="371">
          <cell r="A371" t="str">
            <v>CUSTOS HORÁRIOS DE MÁQUINAS E EQUIPAMENTOS</v>
          </cell>
          <cell r="B371" t="str">
            <v>CHOR</v>
          </cell>
          <cell r="C371" t="str">
            <v>CUSTO HORÁRIO PRODUTIVO DIURNO</v>
          </cell>
          <cell r="D371" t="str">
            <v>0325</v>
          </cell>
          <cell r="E371">
            <v>0</v>
          </cell>
          <cell r="F371">
            <v>0</v>
          </cell>
          <cell r="G371" t="str">
            <v>95282</v>
          </cell>
          <cell r="H371" t="str">
            <v>DESEMPENADEIRA DE CONCRETO, PESO DE 75KG, 4 PÁS, MOTOR A GASOLINA, POTÊNCIA 5,5 HP - CHP DIURNO. AF_09/2016</v>
          </cell>
        </row>
        <row r="372">
          <cell r="A372" t="str">
            <v>CUSTOS HORÁRIOS DE MÁQUINAS E EQUIPAMENTOS</v>
          </cell>
          <cell r="B372" t="str">
            <v>CHOR</v>
          </cell>
          <cell r="C372" t="str">
            <v>CUSTO HORÁRIO PRODUTIVO DIURNO</v>
          </cell>
          <cell r="D372" t="str">
            <v>0325</v>
          </cell>
          <cell r="E372">
            <v>0</v>
          </cell>
          <cell r="F372">
            <v>0</v>
          </cell>
          <cell r="G372" t="str">
            <v>95620</v>
          </cell>
          <cell r="H372" t="str">
            <v>PERFURATRIZ PNEUMATICA MANUAL DE PESO MEDIO, MARTELETE, 18KG, COMPRIMENTO MÁXIMO DE CURSO DE 6 M, DIAMETRO DO PISTAO DE 5,5 CM - CHP DIURNO. AF_11/2016</v>
          </cell>
        </row>
        <row r="373">
          <cell r="A373" t="str">
            <v>CUSTOS HORÁRIOS DE MÁQUINAS E EQUIPAMENTOS</v>
          </cell>
          <cell r="B373" t="str">
            <v>CHOR</v>
          </cell>
          <cell r="C373" t="str">
            <v>CUSTO HORÁRIO PRODUTIVO DIURNO</v>
          </cell>
          <cell r="D373" t="str">
            <v>0325</v>
          </cell>
          <cell r="E373">
            <v>0</v>
          </cell>
          <cell r="F373">
            <v>0</v>
          </cell>
          <cell r="G373" t="str">
            <v>95631</v>
          </cell>
          <cell r="H373" t="str">
            <v>ROLO COMPACTADOR VIBRATORIO TANDEM, ACO LISO, POTENCIA 125 HP, PESO SEM/COM LASTRO 10,20/11,65 T, LARGURA DE TRABALHO 1,73 M - CHP DIURNO. AF_11/2016</v>
          </cell>
        </row>
        <row r="374">
          <cell r="A374" t="str">
            <v>CUSTOS HORÁRIOS DE MÁQUINAS E EQUIPAMENTOS</v>
          </cell>
          <cell r="B374" t="str">
            <v>CHOR</v>
          </cell>
          <cell r="C374" t="str">
            <v>CUSTO HORÁRIO PRODUTIVO DIURNO</v>
          </cell>
          <cell r="D374" t="str">
            <v>0325</v>
          </cell>
          <cell r="E374">
            <v>0</v>
          </cell>
          <cell r="F374">
            <v>0</v>
          </cell>
          <cell r="G374" t="str">
            <v>95702</v>
          </cell>
          <cell r="H374" t="str">
            <v>PERFURATRIZ MANUAL, TORQUE MAXIMO 55 KGF.M, POTENCIA 5 CV, COM DIAMETRO MAXIMO 8 1/2" - CHP DIURNO. AF_11/2016</v>
          </cell>
        </row>
        <row r="375">
          <cell r="A375" t="str">
            <v>CUSTOS HORÁRIOS DE MÁQUINAS E EQUIPAMENTOS</v>
          </cell>
          <cell r="B375" t="str">
            <v>CHOR</v>
          </cell>
          <cell r="C375" t="str">
            <v>CUSTO HORÁRIO PRODUTIVO DIURNO</v>
          </cell>
          <cell r="D375" t="str">
            <v>0325</v>
          </cell>
          <cell r="E375">
            <v>0</v>
          </cell>
          <cell r="F375">
            <v>0</v>
          </cell>
          <cell r="G375" t="str">
            <v>95708</v>
          </cell>
          <cell r="H375" t="str">
            <v>PERFURATRIZ SOBRE ESTEIRA, TORQUE MÁXIMO 600 KGF, POTÊNCIA ENTRE 50 E 60 HP, DIÂMETRO MÁXIMO 10 - CHP DIURNO. AF_11/2016</v>
          </cell>
        </row>
        <row r="376">
          <cell r="A376" t="str">
            <v>CUSTOS HORÁRIOS DE MÁQUINAS E EQUIPAMENTOS</v>
          </cell>
          <cell r="B376" t="str">
            <v>CHOR</v>
          </cell>
          <cell r="C376" t="str">
            <v>CUSTO HORÁRIO PRODUTIVO DIURNO</v>
          </cell>
          <cell r="D376" t="str">
            <v>0325</v>
          </cell>
          <cell r="E376">
            <v>0</v>
          </cell>
          <cell r="F376">
            <v>0</v>
          </cell>
          <cell r="G376" t="str">
            <v>95714</v>
          </cell>
          <cell r="H376" t="str">
            <v>ESCAVADEIRA HIDRAULICA SOBRE ESTEIRA, COM GARRA GIRATORIA DE MANDIBULAS, PESO OPERACIONAL ENTRE 22,00 E 25,50 TON, POTENCIA LIQUIDA ENTRE 150 E 160 HP - CHP DIURNO. AF_11/2016</v>
          </cell>
        </row>
        <row r="377">
          <cell r="A377" t="str">
            <v>CUSTOS HORÁRIOS DE MÁQUINAS E EQUIPAMENTOS</v>
          </cell>
          <cell r="B377" t="str">
            <v>CHOR</v>
          </cell>
          <cell r="C377" t="str">
            <v>CUSTO HORÁRIO PRODUTIVO DIURNO</v>
          </cell>
          <cell r="D377" t="str">
            <v>0325</v>
          </cell>
          <cell r="E377">
            <v>0</v>
          </cell>
          <cell r="F377">
            <v>0</v>
          </cell>
          <cell r="G377" t="str">
            <v>95720</v>
          </cell>
          <cell r="H377" t="str">
            <v>ESCAVADEIRA HIDRAULICA SOBRE ESTEIRA, EQUIPADA COM CLAMSHELL, COM CAPACIDADE DA CAÇAMBA ENTRE 1,20 E 1,50 M3, PESO OPERACIONAL ENTRE 20,00 E 22,00 TON, POTENCIA LIQUIDA ENTRE 150 E 160 HP - CHP DIURNO. AF_11/2016</v>
          </cell>
        </row>
        <row r="378">
          <cell r="A378" t="str">
            <v>CUSTOS HORÁRIOS DE MÁQUINAS E EQUIPAMENTOS</v>
          </cell>
          <cell r="B378" t="str">
            <v>CHOR</v>
          </cell>
          <cell r="C378" t="str">
            <v>CUSTO HORÁRIO PRODUTIVO DIURNO</v>
          </cell>
          <cell r="D378" t="str">
            <v>0325</v>
          </cell>
          <cell r="E378">
            <v>0</v>
          </cell>
          <cell r="F378">
            <v>0</v>
          </cell>
          <cell r="G378" t="str">
            <v>95872</v>
          </cell>
          <cell r="H378" t="str">
            <v>GRUPO GERADOR COM CARENAGEM, MOTOR DIESEL POTÊNCIA STANDART ENTRE 250 E 260 KVA - CHP DIURNO. AF_12/2016</v>
          </cell>
        </row>
        <row r="379">
          <cell r="A379" t="str">
            <v>CUSTOS HORÁRIOS DE MÁQUINAS E EQUIPAMENTOS</v>
          </cell>
          <cell r="B379" t="str">
            <v>CHOR</v>
          </cell>
          <cell r="C379" t="str">
            <v>CUSTO HORÁRIO PRODUTIVO DIURNO</v>
          </cell>
          <cell r="D379" t="str">
            <v>0325</v>
          </cell>
          <cell r="E379">
            <v>0</v>
          </cell>
          <cell r="F379">
            <v>0</v>
          </cell>
          <cell r="G379" t="str">
            <v>96013</v>
          </cell>
          <cell r="H379" t="str">
            <v>TRATOR DE PNEUS COM POTÊNCIA DE 122 CV, TRAÇÃO 4X4, COM VASSOURA MECÂNICA ACOPLADA - CHP DIURNO. AF_02/2017</v>
          </cell>
        </row>
        <row r="380">
          <cell r="A380" t="str">
            <v>CUSTOS HORÁRIOS DE MÁQUINAS E EQUIPAMENTOS</v>
          </cell>
          <cell r="B380" t="str">
            <v>CHOR</v>
          </cell>
          <cell r="C380" t="str">
            <v>CUSTO HORÁRIO PRODUTIVO DIURNO</v>
          </cell>
          <cell r="D380" t="str">
            <v>0325</v>
          </cell>
          <cell r="E380">
            <v>0</v>
          </cell>
          <cell r="F380">
            <v>0</v>
          </cell>
          <cell r="G380" t="str">
            <v>96020</v>
          </cell>
          <cell r="H380" t="str">
            <v>TRATOR DE PNEUS COM POTÊNCIA DE 122 CV, TRAÇÃO 4X4, COM GRADE DE DISCOS ACOPLADA - CHP DIURNO. AF_02/2017</v>
          </cell>
        </row>
        <row r="381">
          <cell r="A381" t="str">
            <v>CUSTOS HORÁRIOS DE MÁQUINAS E EQUIPAMENTOS</v>
          </cell>
          <cell r="B381" t="str">
            <v>CHOR</v>
          </cell>
          <cell r="C381" t="str">
            <v>CUSTO HORÁRIO PRODUTIVO DIURNO</v>
          </cell>
          <cell r="D381" t="str">
            <v>0325</v>
          </cell>
          <cell r="E381">
            <v>0</v>
          </cell>
          <cell r="F381">
            <v>0</v>
          </cell>
          <cell r="G381" t="str">
            <v>96028</v>
          </cell>
          <cell r="H381" t="str">
            <v>TRATOR DE PNEUS COM POTÊNCIA DE 85 CV, TRAÇÃO 4X4, COM GRADE DE DISCOS ACOPLADA - CHP DIURNO. AF_02/2017</v>
          </cell>
        </row>
        <row r="382">
          <cell r="A382" t="str">
            <v>CUSTOS HORÁRIOS DE MÁQUINAS E EQUIPAMENTOS</v>
          </cell>
          <cell r="B382" t="str">
            <v>CHOR</v>
          </cell>
          <cell r="C382" t="str">
            <v>CUSTO HORÁRIO PRODUTIVO DIURNO</v>
          </cell>
          <cell r="D382" t="str">
            <v>0325</v>
          </cell>
          <cell r="E382">
            <v>0</v>
          </cell>
          <cell r="F382">
            <v>0</v>
          </cell>
          <cell r="G382" t="str">
            <v>96035</v>
          </cell>
          <cell r="H382" t="str">
            <v>CAMINHÃO BASCULANTE 10 M3, TRUCADO, POTÊNCIA 230 CV, INCLUSIVE CAÇAMBA METÁLICA, COM DISTRIBUIDOR DE AGREGADOS ACOPLADO - CHP DIURNO. AF_02/2017</v>
          </cell>
        </row>
        <row r="383">
          <cell r="A383" t="str">
            <v>CUSTOS HORÁRIOS DE MÁQUINAS E EQUIPAMENTOS</v>
          </cell>
          <cell r="B383" t="str">
            <v>CHOR</v>
          </cell>
          <cell r="C383" t="str">
            <v>CUSTO HORÁRIO PRODUTIVO DIURNO</v>
          </cell>
          <cell r="D383" t="str">
            <v>0325</v>
          </cell>
          <cell r="E383">
            <v>0</v>
          </cell>
          <cell r="F383">
            <v>0</v>
          </cell>
          <cell r="G383" t="str">
            <v>96157</v>
          </cell>
          <cell r="H383" t="str">
            <v>TRATOR DE PNEUS COM POTÊNCIA DE 85 CV, TRAÇÃO 4X4, COM VASSOURA MECÂNICA ACOPLADA - CHP DIURNO. AF_03/2017</v>
          </cell>
        </row>
        <row r="384">
          <cell r="A384" t="str">
            <v>CUSTOS HORÁRIOS DE MÁQUINAS E EQUIPAMENTOS</v>
          </cell>
          <cell r="B384" t="str">
            <v>CHOR</v>
          </cell>
          <cell r="C384" t="str">
            <v>CUSTO HORÁRIO PRODUTIVO DIURNO</v>
          </cell>
          <cell r="D384" t="str">
            <v>0325</v>
          </cell>
          <cell r="E384">
            <v>0</v>
          </cell>
          <cell r="F384">
            <v>0</v>
          </cell>
          <cell r="G384" t="str">
            <v>96158</v>
          </cell>
          <cell r="H384" t="str">
            <v>MINICARREGADEIRA SOBRE RODAS POTENCIA 47HP CAPACIDADE OPERACAO 646 KG, COM VASSOURA MECÂNICA ACOPLADA - CHP DIURNO. AF_03/2017</v>
          </cell>
        </row>
        <row r="385">
          <cell r="A385" t="str">
            <v>CUSTOS HORÁRIOS DE MÁQUINAS E EQUIPAMENTOS</v>
          </cell>
          <cell r="B385" t="str">
            <v>CHOR</v>
          </cell>
          <cell r="C385" t="str">
            <v>CUSTO HORÁRIO PRODUTIVO DIURNO</v>
          </cell>
          <cell r="D385" t="str">
            <v>0325</v>
          </cell>
          <cell r="E385">
            <v>0</v>
          </cell>
          <cell r="F385">
            <v>0</v>
          </cell>
          <cell r="G385" t="str">
            <v>96245</v>
          </cell>
          <cell r="H385" t="str">
            <v>MINIESCAVADEIRA SOBRE ESTEIRAS, POTENCIA LIQUIDA DE *30* HP, PESO OPERACIONAL DE *3.500* KG - CHP DIURNO. AF_04/2017</v>
          </cell>
        </row>
        <row r="386">
          <cell r="A386" t="str">
            <v>CUSTOS HORÁRIOS DE MÁQUINAS E EQUIPAMENTOS</v>
          </cell>
          <cell r="B386" t="str">
            <v>CHOR</v>
          </cell>
          <cell r="C386" t="str">
            <v>CUSTO HORÁRIO PRODUTIVO DIURNO</v>
          </cell>
          <cell r="D386" t="str">
            <v>0325</v>
          </cell>
          <cell r="E386">
            <v>0</v>
          </cell>
          <cell r="F386">
            <v>0</v>
          </cell>
          <cell r="G386" t="str">
            <v>96303</v>
          </cell>
          <cell r="H386" t="str">
            <v>PERFURATRIZ ROTATIVA SOBRE ESTEIRA, TORQUE MAXIMO 2500 KGM, POTENCIA 110 HP, MOTOR DIESEL- CHP DIURNO. AF_05/2017</v>
          </cell>
        </row>
        <row r="387">
          <cell r="A387" t="str">
            <v>CUSTOS HORÁRIOS DE MÁQUINAS E EQUIPAMENTOS</v>
          </cell>
          <cell r="B387" t="str">
            <v>CHOR</v>
          </cell>
          <cell r="C387" t="str">
            <v>CUSTO HORÁRIO PRODUTIVO DIURNO</v>
          </cell>
          <cell r="D387" t="str">
            <v>0325</v>
          </cell>
          <cell r="E387">
            <v>0</v>
          </cell>
          <cell r="F387">
            <v>0</v>
          </cell>
          <cell r="G387" t="str">
            <v>96309</v>
          </cell>
          <cell r="H387" t="str">
            <v>COMPRESSOR DE AR, VAZAO DE 10 PCM, RESERVATORIO 100 L, PRESSAO DE TRABALHO ENTRE 6,9 E 9,7 BAR, POTENCIA 2 HP, TENSAO 110/220 V - CHP DIURNO. AF_05/2017</v>
          </cell>
        </row>
        <row r="388">
          <cell r="A388" t="str">
            <v>CUSTOS HORÁRIOS DE MÁQUINAS E EQUIPAMENTOS</v>
          </cell>
          <cell r="B388" t="str">
            <v>CHOR</v>
          </cell>
          <cell r="C388" t="str">
            <v>CUSTO HORÁRIO PRODUTIVO DIURNO</v>
          </cell>
          <cell r="D388" t="str">
            <v>0325</v>
          </cell>
          <cell r="E388">
            <v>0</v>
          </cell>
          <cell r="F388">
            <v>0</v>
          </cell>
          <cell r="G388" t="str">
            <v>96463</v>
          </cell>
          <cell r="H388" t="str">
            <v>ROLO COMPACTADOR DE PNEUS, ESTATICO, PRESSAO VARIAVEL, POTENCIA 110 HP, PESO SEM/COM LASTRO 10,8/27 T, LARGURA DE ROLAGEM 2,30 M - CHP DIURNO. AF_06/2017</v>
          </cell>
        </row>
        <row r="389">
          <cell r="A389" t="str">
            <v>CUSTOS HORÁRIOS DE MÁQUINAS E EQUIPAMENTOS</v>
          </cell>
          <cell r="B389" t="str">
            <v>CHOR</v>
          </cell>
          <cell r="C389" t="str">
            <v>CUSTO HORÁRIO PRODUTIVO DIURNO</v>
          </cell>
          <cell r="D389" t="str">
            <v>0325</v>
          </cell>
          <cell r="E389">
            <v>0</v>
          </cell>
          <cell r="F389">
            <v>0</v>
          </cell>
          <cell r="G389" t="str">
            <v>98764</v>
          </cell>
          <cell r="H389" t="str">
            <v>INVERSOR DE SOLDA MONOFÁSICO DE 160 A, POTÊNCIA DE 5400 W, TENSÃO DE 220 V, PARA SOLDA COM ELETRODOS DE 2,0 A 4,0 MM E PROCESSO TIG - CHP DIURNO. AF_06/2018</v>
          </cell>
        </row>
        <row r="390">
          <cell r="A390" t="str">
            <v>CUSTOS HORÁRIOS DE MÁQUINAS E EQUIPAMENTOS</v>
          </cell>
          <cell r="B390" t="str">
            <v>CHOR</v>
          </cell>
          <cell r="C390" t="str">
            <v>CUSTO HORÁRIO PRODUTIVO DIURNO</v>
          </cell>
          <cell r="D390" t="str">
            <v>0325</v>
          </cell>
          <cell r="E390">
            <v>0</v>
          </cell>
          <cell r="F390">
            <v>0</v>
          </cell>
          <cell r="G390" t="str">
            <v>99833</v>
          </cell>
          <cell r="H390" t="str">
            <v>LAVADORA DE ALTA PRESSAO (LAVA-JATO) PARA AGUA FRIA, PRESSAO DE OPERACAO ENTRE 1400 E 1900 LIB/POL2, VAZAO MAXIMA ENTRE 400 E 700 L/H - CHP DIURNO. AF_04/2019</v>
          </cell>
        </row>
        <row r="391">
          <cell r="A391" t="str">
            <v>CUSTOS HORÁRIOS DE MÁQUINAS E EQUIPAMENTOS</v>
          </cell>
          <cell r="B391" t="str">
            <v>CHOR</v>
          </cell>
          <cell r="C391" t="str">
            <v>CUSTO HORÁRIO PRODUTIVO DIURNO</v>
          </cell>
          <cell r="D391" t="str">
            <v>0325</v>
          </cell>
          <cell r="E391">
            <v>0</v>
          </cell>
          <cell r="F391">
            <v>0</v>
          </cell>
          <cell r="G391" t="str">
            <v>100641</v>
          </cell>
          <cell r="H391" t="str">
            <v>USINA DE MISTURA ASFÁLTICA À QUENTE, TIPO CONTRA FLUXO, PROD 100 A 140 TON/HORA - CHP DIURNO. AF_12/2019</v>
          </cell>
        </row>
        <row r="392">
          <cell r="A392" t="str">
            <v>CUSTOS HORÁRIOS DE MÁQUINAS E EQUIPAMENTOS</v>
          </cell>
          <cell r="B392" t="str">
            <v>CHOR</v>
          </cell>
          <cell r="C392" t="str">
            <v>CUSTO HORÁRIO PRODUTIVO DIURNO</v>
          </cell>
          <cell r="D392" t="str">
            <v>0325</v>
          </cell>
          <cell r="E392">
            <v>0</v>
          </cell>
          <cell r="F392">
            <v>0</v>
          </cell>
          <cell r="G392" t="str">
            <v>100647</v>
          </cell>
          <cell r="H392" t="str">
            <v>USINA DE ASFALTO, TIPO GRAVIMÉTRICA, PROD 150 TON/HORA - CHP DIURNO. AF_12/2019</v>
          </cell>
        </row>
        <row r="393">
          <cell r="A393" t="str">
            <v>CUSTOS HORÁRIOS DE MÁQUINAS E EQUIPAMENTOS</v>
          </cell>
          <cell r="B393" t="str">
            <v>CHOR</v>
          </cell>
          <cell r="C393" t="str">
            <v>CUSTO HORÁRIO PRODUTIVO DIURNO</v>
          </cell>
          <cell r="D393" t="str">
            <v>0325</v>
          </cell>
          <cell r="E393">
            <v>0</v>
          </cell>
          <cell r="F393">
            <v>0</v>
          </cell>
          <cell r="G393" t="str">
            <v>102275</v>
          </cell>
          <cell r="H393" t="str">
            <v>MARTELO DEMOLIDOR ELÉTRICO, COM POTÊNCIA DE 2.000 W, 1.000 IMPACTOS POR MINUTO, PESO DE 30 KG - CHP DIURNO. AF_01/2021</v>
          </cell>
        </row>
        <row r="394">
          <cell r="A394" t="str">
            <v>CUSTOS HORÁRIOS DE MÁQUINAS E EQUIPAMENTOS</v>
          </cell>
          <cell r="B394" t="str">
            <v>CHOR</v>
          </cell>
          <cell r="C394" t="str">
            <v>CUSTO HORÁRIO IMPRODUTIVO DIURNO</v>
          </cell>
          <cell r="D394" t="str">
            <v>0327</v>
          </cell>
          <cell r="E394">
            <v>0</v>
          </cell>
          <cell r="F394">
            <v>0</v>
          </cell>
          <cell r="G394" t="str">
            <v>5632</v>
          </cell>
          <cell r="H394" t="str">
            <v>ESCAVADEIRA HIDRÁULICA SOBRE ESTEIRAS, CAÇAMBA 0,80 M3, PESO OPERACIONAL 17 T, POTENCIA BRUTA 111 HP - CHI DIURNO. AF_06/2014</v>
          </cell>
        </row>
        <row r="395">
          <cell r="A395" t="str">
            <v>CUSTOS HORÁRIOS DE MÁQUINAS E EQUIPAMENTOS</v>
          </cell>
          <cell r="B395" t="str">
            <v>CHOR</v>
          </cell>
          <cell r="C395" t="str">
            <v>CUSTO HORÁRIO IMPRODUTIVO DIURNO</v>
          </cell>
          <cell r="D395" t="str">
            <v>0327</v>
          </cell>
          <cell r="E395">
            <v>0</v>
          </cell>
          <cell r="F395">
            <v>0</v>
          </cell>
          <cell r="G395" t="str">
            <v>5679</v>
          </cell>
          <cell r="H395" t="str">
            <v>RETROESCAVADEIRA SOBRE RODAS COM CARREGADEIRA, TRAÇÃO 4X4, POTÊNCIA LÍQ. 88 HP, CAÇAMBA CARREG. CAP. MÍN. 1 M3, CAÇAMBA RETRO CAP. 0,26 M3, PESO OPERACIONAL MÍN. 6.674 KG, PROFUNDIDADE ESCAVAÇÃO MÁX. 4,37 M - CHI DIURNO. AF_06/2014</v>
          </cell>
        </row>
        <row r="396">
          <cell r="A396" t="str">
            <v>CUSTOS HORÁRIOS DE MÁQUINAS E EQUIPAMENTOS</v>
          </cell>
          <cell r="B396" t="str">
            <v>CHOR</v>
          </cell>
          <cell r="C396" t="str">
            <v>CUSTO HORÁRIO IMPRODUTIVO DIURNO</v>
          </cell>
          <cell r="D396" t="str">
            <v>0327</v>
          </cell>
          <cell r="E396">
            <v>0</v>
          </cell>
          <cell r="F396">
            <v>0</v>
          </cell>
          <cell r="G396" t="str">
            <v>5681</v>
          </cell>
          <cell r="H396" t="str">
            <v>RETROESCAVADEIRA SOBRE RODAS COM CARREGADEIRA, TRAÇÃO 4X2, POTÊNCIA LÍQ. 79 HP, CAÇAMBA CARREG. CAP. MÍN. 1 M3, CAÇAMBA RETRO CAP. 0,20 M3, PESO OPERACIONAL MÍN. 6.570 KG, PROFUNDIDADE ESCAVAÇÃO MÁX. 4,37 M - CHI DIURNO. AF_06/2014</v>
          </cell>
        </row>
        <row r="397">
          <cell r="A397" t="str">
            <v>CUSTOS HORÁRIOS DE MÁQUINAS E EQUIPAMENTOS</v>
          </cell>
          <cell r="B397" t="str">
            <v>CHOR</v>
          </cell>
          <cell r="C397" t="str">
            <v>CUSTO HORÁRIO IMPRODUTIVO DIURNO</v>
          </cell>
          <cell r="D397" t="str">
            <v>0327</v>
          </cell>
          <cell r="E397">
            <v>0</v>
          </cell>
          <cell r="F397">
            <v>0</v>
          </cell>
          <cell r="G397" t="str">
            <v>5685</v>
          </cell>
          <cell r="H397" t="str">
            <v>ROLO COMPACTADOR VIBRATÓRIO DE UM CILINDRO AÇO LISO, POTÊNCIA 80 HP, PESO OPERACIONAL MÁXIMO 8,1 T, IMPACTO DINÂMICO 16,15 / 9,5 T, LARGURA DE TRABALHO 1,68 M - CHI DIURNO. AF_06/2014</v>
          </cell>
        </row>
        <row r="398">
          <cell r="A398" t="str">
            <v>CUSTOS HORÁRIOS DE MÁQUINAS E EQUIPAMENTOS</v>
          </cell>
          <cell r="B398" t="str">
            <v>CHOR</v>
          </cell>
          <cell r="C398" t="str">
            <v>CUSTO HORÁRIO IMPRODUTIVO DIURNO</v>
          </cell>
          <cell r="D398" t="str">
            <v>0327</v>
          </cell>
          <cell r="E398">
            <v>0</v>
          </cell>
          <cell r="F398">
            <v>0</v>
          </cell>
          <cell r="G398" t="str">
            <v>5690</v>
          </cell>
          <cell r="H398" t="str">
            <v>GRADE DE DISCO CONTROLE REMOTO REBOCÁVEL, COM 24 DISCOS 24 X 6 MM COM PNEUS PARA TRANSPORTE - CHI DIURNO. AF_06/2014</v>
          </cell>
        </row>
        <row r="399">
          <cell r="A399" t="str">
            <v>CUSTOS HORÁRIOS DE MÁQUINAS E EQUIPAMENTOS</v>
          </cell>
          <cell r="B399" t="str">
            <v>CHOR</v>
          </cell>
          <cell r="C399" t="str">
            <v>CUSTO HORÁRIO IMPRODUTIVO DIURNO</v>
          </cell>
          <cell r="D399" t="str">
            <v>0327</v>
          </cell>
          <cell r="E399">
            <v>0</v>
          </cell>
          <cell r="F399">
            <v>0</v>
          </cell>
          <cell r="G399" t="str">
            <v>5806</v>
          </cell>
          <cell r="H399" t="str">
            <v>MOTOBOMBA CENTRÍFUGA, MOTOR A GASOLINA, POTÊNCIA 5,42 HP, BOCAIS 1 1/2" X 1", DIÂMETRO ROTOR 143 MM HM/Q = 6 MCA / 16,8 M3/H A 38 MCA / 6,6 M3/H - CHI DIURNO. AF_06/2014</v>
          </cell>
        </row>
        <row r="400">
          <cell r="A400" t="str">
            <v>CUSTOS HORÁRIOS DE MÁQUINAS E EQUIPAMENTOS</v>
          </cell>
          <cell r="B400" t="str">
            <v>CHOR</v>
          </cell>
          <cell r="C400" t="str">
            <v>CUSTO HORÁRIO IMPRODUTIVO DIURNO</v>
          </cell>
          <cell r="D400" t="str">
            <v>0327</v>
          </cell>
          <cell r="E400">
            <v>0</v>
          </cell>
          <cell r="F400">
            <v>0</v>
          </cell>
          <cell r="G400" t="str">
            <v>5826</v>
          </cell>
          <cell r="H400" t="str">
            <v>CAMINHÃO TOCO, PBT 16.000 KG, CARGA ÚTIL MÁX. 10.685 KG, DIST. ENTRE EIXOS 4,8 M, POTÊNCIA 189 CV, INCLUSIVE CARROCERIA FIXA ABERTA DE MADEIRA P/ TRANSPORTE GERAL DE CARGA SECA, DIMEN. APROX. 2,5 X 7,00 X 0,50 M - CHI DIURNO. AF_06/2014</v>
          </cell>
        </row>
        <row r="401">
          <cell r="A401" t="str">
            <v>CUSTOS HORÁRIOS DE MÁQUINAS E EQUIPAMENTOS</v>
          </cell>
          <cell r="B401" t="str">
            <v>CHOR</v>
          </cell>
          <cell r="C401" t="str">
            <v>CUSTO HORÁRIO IMPRODUTIVO DIURNO</v>
          </cell>
          <cell r="D401" t="str">
            <v>0327</v>
          </cell>
          <cell r="E401">
            <v>0</v>
          </cell>
          <cell r="F401">
            <v>0</v>
          </cell>
          <cell r="G401" t="str">
            <v>5829</v>
          </cell>
          <cell r="H401" t="str">
            <v>USINA DE CONCRETO FIXA, CAPACIDADE NOMINAL DE 90 A 120 M3/H, SEM SILO - CHI DIURNO. AF_07/2016</v>
          </cell>
        </row>
        <row r="402">
          <cell r="A402" t="str">
            <v>CUSTOS HORÁRIOS DE MÁQUINAS E EQUIPAMENTOS</v>
          </cell>
          <cell r="B402" t="str">
            <v>CHOR</v>
          </cell>
          <cell r="C402" t="str">
            <v>CUSTO HORÁRIO IMPRODUTIVO DIURNO</v>
          </cell>
          <cell r="D402" t="str">
            <v>0327</v>
          </cell>
          <cell r="E402">
            <v>0</v>
          </cell>
          <cell r="F402">
            <v>0</v>
          </cell>
          <cell r="G402" t="str">
            <v>5837</v>
          </cell>
          <cell r="H402" t="str">
            <v>VIBROACABADORA DE ASFALTO SOBRE ESTEIRAS, LARGURA DE PAVIMENTAÇÃO 1,90 M A 5,30 M, POTÊNCIA 105 HP CAPACIDADE 450 T/H - CHI DIURNO. AF_11/2014</v>
          </cell>
        </row>
        <row r="403">
          <cell r="A403" t="str">
            <v>CUSTOS HORÁRIOS DE MÁQUINAS E EQUIPAMENTOS</v>
          </cell>
          <cell r="B403" t="str">
            <v>CHOR</v>
          </cell>
          <cell r="C403" t="str">
            <v>CUSTO HORÁRIO IMPRODUTIVO DIURNO</v>
          </cell>
          <cell r="D403" t="str">
            <v>0327</v>
          </cell>
          <cell r="E403">
            <v>0</v>
          </cell>
          <cell r="F403">
            <v>0</v>
          </cell>
          <cell r="G403" t="str">
            <v>5841</v>
          </cell>
          <cell r="H403" t="str">
            <v>VASSOURA MECÂNICA REBOCÁVEL COM ESCOVA CILÍNDRICA, LARGURA ÚTIL DE VARRIMENTO DE 2,44 M - CHI DIURNO. AF_06/2014</v>
          </cell>
        </row>
        <row r="404">
          <cell r="A404" t="str">
            <v>CUSTOS HORÁRIOS DE MÁQUINAS E EQUIPAMENTOS</v>
          </cell>
          <cell r="B404" t="str">
            <v>CHOR</v>
          </cell>
          <cell r="C404" t="str">
            <v>CUSTO HORÁRIO IMPRODUTIVO DIURNO</v>
          </cell>
          <cell r="D404" t="str">
            <v>0327</v>
          </cell>
          <cell r="E404">
            <v>0</v>
          </cell>
          <cell r="F404">
            <v>0</v>
          </cell>
          <cell r="G404" t="str">
            <v>5845</v>
          </cell>
          <cell r="H404" t="str">
            <v>TRATOR DE PNEUS, POTÊNCIA 122 CV, TRAÇÃO 4X4, PESO COM LASTRO DE 4.510 KG - CHI DIURNO. AF_06/2014</v>
          </cell>
        </row>
        <row r="405">
          <cell r="A405" t="str">
            <v>CUSTOS HORÁRIOS DE MÁQUINAS E EQUIPAMENTOS</v>
          </cell>
          <cell r="B405" t="str">
            <v>CHOR</v>
          </cell>
          <cell r="C405" t="str">
            <v>CUSTO HORÁRIO IMPRODUTIVO DIURNO</v>
          </cell>
          <cell r="D405" t="str">
            <v>0327</v>
          </cell>
          <cell r="E405">
            <v>0</v>
          </cell>
          <cell r="F405">
            <v>0</v>
          </cell>
          <cell r="G405" t="str">
            <v>5849</v>
          </cell>
          <cell r="H405" t="str">
            <v>TRATOR DE ESTEIRAS, POTÊNCIA 170 HP, PESO OPERACIONAL 19 T, CAÇAMBA 5,2 M3 - CHI DIURNO. AF_06/2014</v>
          </cell>
        </row>
        <row r="406">
          <cell r="A406" t="str">
            <v>CUSTOS HORÁRIOS DE MÁQUINAS E EQUIPAMENTOS</v>
          </cell>
          <cell r="B406" t="str">
            <v>CHOR</v>
          </cell>
          <cell r="C406" t="str">
            <v>CUSTO HORÁRIO IMPRODUTIVO DIURNO</v>
          </cell>
          <cell r="D406" t="str">
            <v>0327</v>
          </cell>
          <cell r="E406">
            <v>0</v>
          </cell>
          <cell r="F406">
            <v>0</v>
          </cell>
          <cell r="G406" t="str">
            <v>5853</v>
          </cell>
          <cell r="H406" t="str">
            <v>TRATOR DE ESTEIRAS, POTÊNCIA 150 HP, PESO OPERACIONAL 16,7 T, COM RODA MOTRIZ ELEVADA E LÂMINA 3,18 M3 - CHI DIURNO. AF_06/2014</v>
          </cell>
        </row>
        <row r="407">
          <cell r="A407" t="str">
            <v>CUSTOS HORÁRIOS DE MÁQUINAS E EQUIPAMENTOS</v>
          </cell>
          <cell r="B407" t="str">
            <v>CHOR</v>
          </cell>
          <cell r="C407" t="str">
            <v>CUSTO HORÁRIO IMPRODUTIVO DIURNO</v>
          </cell>
          <cell r="D407" t="str">
            <v>0327</v>
          </cell>
          <cell r="E407">
            <v>0</v>
          </cell>
          <cell r="F407">
            <v>0</v>
          </cell>
          <cell r="G407" t="str">
            <v>5857</v>
          </cell>
          <cell r="H407" t="str">
            <v>TRATOR DE ESTEIRAS, POTÊNCIA 347 HP, PESO OPERACIONAL 38,5 T, COM LÂMINA 8,70 M3 - CHI DIURNO. AF_06/2014</v>
          </cell>
        </row>
        <row r="408">
          <cell r="A408" t="str">
            <v>CUSTOS HORÁRIOS DE MÁQUINAS E EQUIPAMENTOS</v>
          </cell>
          <cell r="B408" t="str">
            <v>CHOR</v>
          </cell>
          <cell r="C408" t="str">
            <v>CUSTO HORÁRIO IMPRODUTIVO DIURNO</v>
          </cell>
          <cell r="D408" t="str">
            <v>0327</v>
          </cell>
          <cell r="E408">
            <v>0</v>
          </cell>
          <cell r="F408">
            <v>0</v>
          </cell>
          <cell r="G408" t="str">
            <v>5865</v>
          </cell>
          <cell r="H408" t="str">
            <v>ROLO COMPACTADOR VIBRATÓRIO REBOCÁVEL, CILINDRO DE AÇO LISO, POTÊNCIA DE TRAÇÃO DE 65 CV, PESO 4,7 T, IMPACTO DINÂMICO 18,3 T, LARGURA DE TRABALHO 1,67 M - CHI DIURNO. AF_02/2016</v>
          </cell>
        </row>
        <row r="409">
          <cell r="A409" t="str">
            <v>CUSTOS HORÁRIOS DE MÁQUINAS E EQUIPAMENTOS</v>
          </cell>
          <cell r="B409" t="str">
            <v>CHOR</v>
          </cell>
          <cell r="C409" t="str">
            <v>CUSTO HORÁRIO IMPRODUTIVO DIURNO</v>
          </cell>
          <cell r="D409" t="str">
            <v>0327</v>
          </cell>
          <cell r="E409">
            <v>0</v>
          </cell>
          <cell r="F409">
            <v>0</v>
          </cell>
          <cell r="G409" t="str">
            <v>5869</v>
          </cell>
          <cell r="H409" t="str">
            <v>ROLO COMPACTADOR VIBRATÓRIO TANDEM AÇO LISO, POTÊNCIA 58 HP, PESO SEM/COM LASTRO 6,5 / 9,4 T, LARGURA DE TRABALHO 1,2 M - CHI DIURNO. AF_06/2014</v>
          </cell>
        </row>
        <row r="410">
          <cell r="A410" t="str">
            <v>CUSTOS HORÁRIOS DE MÁQUINAS E EQUIPAMENTOS</v>
          </cell>
          <cell r="B410" t="str">
            <v>CHOR</v>
          </cell>
          <cell r="C410" t="str">
            <v>CUSTO HORÁRIO IMPRODUTIVO DIURNO</v>
          </cell>
          <cell r="D410" t="str">
            <v>0327</v>
          </cell>
          <cell r="E410">
            <v>0</v>
          </cell>
          <cell r="F410">
            <v>0</v>
          </cell>
          <cell r="G410" t="str">
            <v>5877</v>
          </cell>
          <cell r="H410" t="str">
            <v>RETROESCAVADEIRA SOBRE RODAS COM CARREGADEIRA, TRAÇÃO 4X4, POTÊNCIA LÍQ. 72 HP, CAÇAMBA CARREG. CAP. MÍN. 0,79 M3, CAÇAMBA RETRO CAP. 0,18 M3, PESO OPERACIONAL MÍN. 7.140 KG, PROFUNDIDADE ESCAVAÇÃO MÁX. 4,50 M - CHI DIURNO. AF_06/2014</v>
          </cell>
        </row>
        <row r="411">
          <cell r="A411" t="str">
            <v>CUSTOS HORÁRIOS DE MÁQUINAS E EQUIPAMENTOS</v>
          </cell>
          <cell r="B411" t="str">
            <v>CHOR</v>
          </cell>
          <cell r="C411" t="str">
            <v>CUSTO HORÁRIO IMPRODUTIVO DIURNO</v>
          </cell>
          <cell r="D411" t="str">
            <v>0327</v>
          </cell>
          <cell r="E411">
            <v>0</v>
          </cell>
          <cell r="F411">
            <v>0</v>
          </cell>
          <cell r="G411" t="str">
            <v>5881</v>
          </cell>
          <cell r="H411" t="str">
            <v>ROLO COMPACTADOR VIBRATÓRIO PÉ DE CARNEIRO, OPERADO POR CONTROLE REMOTO, POTÊNCIA 12,5 KW, PESO OPERACIONAL 1,675 T, LARGURA DE TRABALHO 0,85 M - CHI DIURNO. AF_02/2016</v>
          </cell>
        </row>
        <row r="412">
          <cell r="A412" t="str">
            <v>CUSTOS HORÁRIOS DE MÁQUINAS E EQUIPAMENTOS</v>
          </cell>
          <cell r="B412" t="str">
            <v>CHOR</v>
          </cell>
          <cell r="C412" t="str">
            <v>CUSTO HORÁRIO IMPRODUTIVO DIURNO</v>
          </cell>
          <cell r="D412" t="str">
            <v>0327</v>
          </cell>
          <cell r="E412">
            <v>0</v>
          </cell>
          <cell r="F412">
            <v>0</v>
          </cell>
          <cell r="G412" t="str">
            <v>5884</v>
          </cell>
          <cell r="H412" t="str">
            <v>USINA DE LAMA ASFÁLTICA, PROD 30 A 50 T/H, SILO DE AGREGADO 7 M3, RESERVATÓRIOS PARA EMULSÃO E ÁGUA DE 2,3 M3 CADA, MISTURADOR TIPO PUG MILL A SER MONTADO SOBRE CAMINHÃO - CHI DIURNO. AF_10/2014</v>
          </cell>
        </row>
        <row r="413">
          <cell r="A413" t="str">
            <v>CUSTOS HORÁRIOS DE MÁQUINAS E EQUIPAMENTOS</v>
          </cell>
          <cell r="B413" t="str">
            <v>CHOR</v>
          </cell>
          <cell r="C413" t="str">
            <v>CUSTO HORÁRIO IMPRODUTIVO DIURNO</v>
          </cell>
          <cell r="D413" t="str">
            <v>0327</v>
          </cell>
          <cell r="E413">
            <v>0</v>
          </cell>
          <cell r="F413">
            <v>0</v>
          </cell>
          <cell r="G413" t="str">
            <v>5892</v>
          </cell>
          <cell r="H413" t="str">
            <v>CAMINHÃO TOCO, PESO BRUTO TOTAL 14.300 KG, CARGA ÚTIL MÁXIMA 9590 KG, DISTÂNCIA ENTRE EIXOS 4,76 M, POTÊNCIA 185 CV (NÃO INCLUI CARROCERIA) - CHI DIURNO. AF_06/2014</v>
          </cell>
        </row>
        <row r="414">
          <cell r="A414" t="str">
            <v>CUSTOS HORÁRIOS DE MÁQUINAS E EQUIPAMENTOS</v>
          </cell>
          <cell r="B414" t="str">
            <v>CHOR</v>
          </cell>
          <cell r="C414" t="str">
            <v>CUSTO HORÁRIO IMPRODUTIVO DIURNO</v>
          </cell>
          <cell r="D414" t="str">
            <v>0327</v>
          </cell>
          <cell r="E414">
            <v>0</v>
          </cell>
          <cell r="F414">
            <v>0</v>
          </cell>
          <cell r="G414" t="str">
            <v>5896</v>
          </cell>
          <cell r="H414" t="str">
            <v>CAMINHÃO TOCO, PESO BRUTO TOTAL 16.000 KG, CARGA ÚTIL MÁXIMA DE 10.685 KG, DISTÂNCIA ENTRE EIXOS 4,80 M, POTÊNCIA 189 CV EXCLUSIVE CARROCERIA - CHI DIURNO. AF_06/2014</v>
          </cell>
        </row>
        <row r="415">
          <cell r="A415" t="str">
            <v>CUSTOS HORÁRIOS DE MÁQUINAS E EQUIPAMENTOS</v>
          </cell>
          <cell r="B415" t="str">
            <v>CHOR</v>
          </cell>
          <cell r="C415" t="str">
            <v>CUSTO HORÁRIO IMPRODUTIVO DIURNO</v>
          </cell>
          <cell r="D415" t="str">
            <v>0327</v>
          </cell>
          <cell r="E415">
            <v>0</v>
          </cell>
          <cell r="F415">
            <v>0</v>
          </cell>
          <cell r="G415" t="str">
            <v>5903</v>
          </cell>
          <cell r="H415" t="str">
            <v>CAMINHÃO PIPA 10.000 L TRUCADO, PESO BRUTO TOTAL 23.000 KG, CARGA ÚTIL MÁXIMA 15.935 KG, DISTÂNCIA ENTRE EIXOS 4,8 M, POTÊNCIA 230 CV, INCLUSIVE TANQUE DE AÇO PARA TRANSPORTE DE ÁGUA - CHI DIURNO. AF_06/2014</v>
          </cell>
        </row>
        <row r="416">
          <cell r="A416" t="str">
            <v>CUSTOS HORÁRIOS DE MÁQUINAS E EQUIPAMENTOS</v>
          </cell>
          <cell r="B416" t="str">
            <v>CHOR</v>
          </cell>
          <cell r="C416" t="str">
            <v>CUSTO HORÁRIO IMPRODUTIVO DIURNO</v>
          </cell>
          <cell r="D416" t="str">
            <v>0327</v>
          </cell>
          <cell r="E416">
            <v>0</v>
          </cell>
          <cell r="F416">
            <v>0</v>
          </cell>
          <cell r="G416" t="str">
            <v>5911</v>
          </cell>
          <cell r="H416" t="str">
            <v>ESPARGIDOR DE ASFALTO PRESSURIZADO COM TANQUE DE 2500 L, REBOCÁVEL COM MOTOR A GASOLINA POTÊNCIA 3,4 HP - CHI DIURNO. AF_07/2014</v>
          </cell>
        </row>
        <row r="417">
          <cell r="A417" t="str">
            <v>CUSTOS HORÁRIOS DE MÁQUINAS E EQUIPAMENTOS</v>
          </cell>
          <cell r="B417" t="str">
            <v>CHOR</v>
          </cell>
          <cell r="C417" t="str">
            <v>CUSTO HORÁRIO IMPRODUTIVO DIURNO</v>
          </cell>
          <cell r="D417" t="str">
            <v>0327</v>
          </cell>
          <cell r="E417">
            <v>0</v>
          </cell>
          <cell r="F417">
            <v>0</v>
          </cell>
          <cell r="G417" t="str">
            <v>5923</v>
          </cell>
          <cell r="H417" t="str">
            <v>GRADE DE DISCO REBOCÁVEL COM 20 DISCOS 24" X 6 MM COM PNEUS PARA TRANSPORTE - CHI DIURNO. AF_06/2014</v>
          </cell>
        </row>
        <row r="418">
          <cell r="A418" t="str">
            <v>CUSTOS HORÁRIOS DE MÁQUINAS E EQUIPAMENTOS</v>
          </cell>
          <cell r="B418" t="str">
            <v>CHOR</v>
          </cell>
          <cell r="C418" t="str">
            <v>CUSTO HORÁRIO IMPRODUTIVO DIURNO</v>
          </cell>
          <cell r="D418" t="str">
            <v>0327</v>
          </cell>
          <cell r="E418">
            <v>0</v>
          </cell>
          <cell r="F418">
            <v>0</v>
          </cell>
          <cell r="G418" t="str">
            <v>5930</v>
          </cell>
          <cell r="H418" t="str">
            <v>GUINDAUTO HIDRÁULICO, CAPACIDADE MÁXIMA DE CARGA 6200 KG, MOMENTO MÁXIMO DE CARGA 11,7 TM, ALCANCE MÁXIMO HORIZONTAL 9,70 M, INCLUSIVE CAMINHÃO TOCO PBT 16.000 KG, POTÊNCIA DE 189 CV - CHI DIURNO. AF_06/2014</v>
          </cell>
        </row>
        <row r="419">
          <cell r="A419" t="str">
            <v>CUSTOS HORÁRIOS DE MÁQUINAS E EQUIPAMENTOS</v>
          </cell>
          <cell r="B419" t="str">
            <v>CHOR</v>
          </cell>
          <cell r="C419" t="str">
            <v>CUSTO HORÁRIO IMPRODUTIVO DIURNO</v>
          </cell>
          <cell r="D419" t="str">
            <v>0327</v>
          </cell>
          <cell r="E419">
            <v>0</v>
          </cell>
          <cell r="F419">
            <v>0</v>
          </cell>
          <cell r="G419" t="str">
            <v>5934</v>
          </cell>
          <cell r="H419" t="str">
            <v>MOTONIVELADORA POTÊNCIA BÁSICA LÍQUIDA (PRIMEIRA MARCHA) 125 HP, PESO BRUTO 13032 KG, LARGURA DA LÂMINA DE 3,7 M - CHI DIURNO. AF_06/2014</v>
          </cell>
        </row>
        <row r="420">
          <cell r="A420" t="str">
            <v>CUSTOS HORÁRIOS DE MÁQUINAS E EQUIPAMENTOS</v>
          </cell>
          <cell r="B420" t="str">
            <v>CHOR</v>
          </cell>
          <cell r="C420" t="str">
            <v>CUSTO HORÁRIO IMPRODUTIVO DIURNO</v>
          </cell>
          <cell r="D420" t="str">
            <v>0327</v>
          </cell>
          <cell r="E420">
            <v>0</v>
          </cell>
          <cell r="F420">
            <v>0</v>
          </cell>
          <cell r="G420" t="str">
            <v>5942</v>
          </cell>
          <cell r="H420" t="str">
            <v>PÁ CARREGADEIRA SOBRE RODAS, POTÊNCIA LÍQUIDA 128 HP, CAPACIDADE DA CAÇAMBA 1,7 A 2,8 M3, PESO OPERACIONAL 11632 KG - CHI DIURNO. AF_06/2014</v>
          </cell>
        </row>
        <row r="421">
          <cell r="A421" t="str">
            <v>CUSTOS HORÁRIOS DE MÁQUINAS E EQUIPAMENTOS</v>
          </cell>
          <cell r="B421" t="str">
            <v>CHOR</v>
          </cell>
          <cell r="C421" t="str">
            <v>CUSTO HORÁRIO IMPRODUTIVO DIURNO</v>
          </cell>
          <cell r="D421" t="str">
            <v>0327</v>
          </cell>
          <cell r="E421">
            <v>0</v>
          </cell>
          <cell r="F421">
            <v>0</v>
          </cell>
          <cell r="G421" t="str">
            <v>5946</v>
          </cell>
          <cell r="H421" t="str">
            <v>PÁ CARREGADEIRA SOBRE RODAS, POTÊNCIA 197 HP, CAPACIDADE DA CAÇAMBA 2,5 A 3,5 M3, PESO OPERACIONAL 18338 KG - CHI DIURNO. AF_06/2014</v>
          </cell>
        </row>
        <row r="422">
          <cell r="A422" t="str">
            <v>CUSTOS HORÁRIOS DE MÁQUINAS E EQUIPAMENTOS</v>
          </cell>
          <cell r="B422" t="str">
            <v>CHOR</v>
          </cell>
          <cell r="C422" t="str">
            <v>CUSTO HORÁRIO IMPRODUTIVO DIURNO</v>
          </cell>
          <cell r="D422" t="str">
            <v>0327</v>
          </cell>
          <cell r="E422">
            <v>0</v>
          </cell>
          <cell r="F422">
            <v>0</v>
          </cell>
          <cell r="G422" t="str">
            <v>5952</v>
          </cell>
          <cell r="H422" t="str">
            <v>MARTELETE OU ROMPEDOR PNEUMÁTICO MANUAL, 28 KG, COM SILENCIADOR - CHI DIURNO. AF_07/2016</v>
          </cell>
        </row>
        <row r="423">
          <cell r="A423" t="str">
            <v>CUSTOS HORÁRIOS DE MÁQUINAS E EQUIPAMENTOS</v>
          </cell>
          <cell r="B423" t="str">
            <v>CHOR</v>
          </cell>
          <cell r="C423" t="str">
            <v>CUSTO HORÁRIO IMPRODUTIVO DIURNO</v>
          </cell>
          <cell r="D423" t="str">
            <v>0327</v>
          </cell>
          <cell r="E423">
            <v>0</v>
          </cell>
          <cell r="F423">
            <v>0</v>
          </cell>
          <cell r="G423" t="str">
            <v>5954</v>
          </cell>
          <cell r="H423" t="str">
            <v>COMPRESSOR DE AR REBOCÁVEL, VAZÃO 189 PCM, PRESSÃO EFETIVA DE TRABALHO 102 PSI, MOTOR DIESEL, POTÊNCIA 63 CV - CHI DIURNO. AF_06/2015</v>
          </cell>
        </row>
        <row r="424">
          <cell r="A424" t="str">
            <v>CUSTOS HORÁRIOS DE MÁQUINAS E EQUIPAMENTOS</v>
          </cell>
          <cell r="B424" t="str">
            <v>CHOR</v>
          </cell>
          <cell r="C424" t="str">
            <v>CUSTO HORÁRIO IMPRODUTIVO DIURNO</v>
          </cell>
          <cell r="D424" t="str">
            <v>0327</v>
          </cell>
          <cell r="E424">
            <v>0</v>
          </cell>
          <cell r="F424">
            <v>0</v>
          </cell>
          <cell r="G424" t="str">
            <v>5961</v>
          </cell>
          <cell r="H424" t="str">
            <v>CAMINHÃO BASCULANTE 6 M3, PESO BRUTO TOTAL 16.000 KG, CARGA ÚTIL MÁXIMA 13.071 KG, DISTÂNCIA ENTRE EIXOS 4,80 M, POTÊNCIA 230 CV INCLUSIVE CAÇAMBA METÁLICA - CHI DIURNO. AF_06/2014</v>
          </cell>
        </row>
        <row r="425">
          <cell r="A425" t="str">
            <v>CUSTOS HORÁRIOS DE MÁQUINAS E EQUIPAMENTOS</v>
          </cell>
          <cell r="B425" t="str">
            <v>CHOR</v>
          </cell>
          <cell r="C425" t="str">
            <v>CUSTO HORÁRIO IMPRODUTIVO DIURNO</v>
          </cell>
          <cell r="D425" t="str">
            <v>0327</v>
          </cell>
          <cell r="E425">
            <v>0</v>
          </cell>
          <cell r="F425">
            <v>0</v>
          </cell>
          <cell r="G425" t="str">
            <v>6260</v>
          </cell>
          <cell r="H425" t="str">
            <v>CAMINHÃO PIPA 6.000 L, PESO BRUTO TOTAL 13.000 KG, DISTÂNCIA ENTRE EIXOS 4,80 M, POTÊNCIA 189 CV INCLUSIVE TANQUE DE AÇO PARA TRANSPORTE DE ÁGUA, CAPACIDADE 6 M3 - CHI DIURNO. AF_06/2014</v>
          </cell>
        </row>
        <row r="426">
          <cell r="A426" t="str">
            <v>CUSTOS HORÁRIOS DE MÁQUINAS E EQUIPAMENTOS</v>
          </cell>
          <cell r="B426" t="str">
            <v>CHOR</v>
          </cell>
          <cell r="C426" t="str">
            <v>CUSTO HORÁRIO IMPRODUTIVO DIURNO</v>
          </cell>
          <cell r="D426" t="str">
            <v>0327</v>
          </cell>
          <cell r="E426">
            <v>0</v>
          </cell>
          <cell r="F426">
            <v>0</v>
          </cell>
          <cell r="G426" t="str">
            <v>6880</v>
          </cell>
          <cell r="H426" t="str">
            <v>ROLO COMPACTADOR DE PNEUS ESTÁTICO, PRESSÃO VARIÁVEL, POTÊNCIA 111 HP, PESO SEM/COM LASTRO 9,5 / 26 T, LARGURA DE TRABALHO 1,90 M - CHI DIURNO. AF_07/2014</v>
          </cell>
        </row>
        <row r="427">
          <cell r="A427" t="str">
            <v>CUSTOS HORÁRIOS DE MÁQUINAS E EQUIPAMENTOS</v>
          </cell>
          <cell r="B427" t="str">
            <v>CHOR</v>
          </cell>
          <cell r="C427" t="str">
            <v>CUSTO HORÁRIO IMPRODUTIVO DIURNO</v>
          </cell>
          <cell r="D427" t="str">
            <v>0327</v>
          </cell>
          <cell r="E427">
            <v>0</v>
          </cell>
          <cell r="F427">
            <v>0</v>
          </cell>
          <cell r="G427" t="str">
            <v>7031</v>
          </cell>
          <cell r="H427" t="str">
            <v>TANQUE DE ASFALTO ESTACIONÁRIO COM SERPENTINA, CAPACIDADE 30.000 L - CHI DIURNO. AF_06/2014</v>
          </cell>
        </row>
        <row r="428">
          <cell r="A428" t="str">
            <v>CUSTOS HORÁRIOS DE MÁQUINAS E EQUIPAMENTOS</v>
          </cell>
          <cell r="B428" t="str">
            <v>CHOR</v>
          </cell>
          <cell r="C428" t="str">
            <v>CUSTO HORÁRIO IMPRODUTIVO DIURNO</v>
          </cell>
          <cell r="D428" t="str">
            <v>0327</v>
          </cell>
          <cell r="E428">
            <v>0</v>
          </cell>
          <cell r="F428">
            <v>0</v>
          </cell>
          <cell r="G428" t="str">
            <v>7043</v>
          </cell>
          <cell r="H428" t="str">
            <v>MOTOBOMBA TRASH (PARA ÁGUA SUJA) AUTO ESCORVANTE, MOTOR GASOLINA DE 6,41 HP, DIÂMETROS DE SUCÇÃO X RECALQUE: 3" X 3", HM/Q = 10 MCA / 60 M3/H A 23 MCA / 0 M3/H - CHI DIURNO. AF_10/2014</v>
          </cell>
        </row>
        <row r="429">
          <cell r="A429" t="str">
            <v>CUSTOS HORÁRIOS DE MÁQUINAS E EQUIPAMENTOS</v>
          </cell>
          <cell r="B429" t="str">
            <v>CHOR</v>
          </cell>
          <cell r="C429" t="str">
            <v>CUSTO HORÁRIO IMPRODUTIVO DIURNO</v>
          </cell>
          <cell r="D429" t="str">
            <v>0327</v>
          </cell>
          <cell r="E429">
            <v>0</v>
          </cell>
          <cell r="F429">
            <v>0</v>
          </cell>
          <cell r="G429" t="str">
            <v>7050</v>
          </cell>
          <cell r="H429" t="str">
            <v>ROLO COMPACTADOR PE DE CARNEIRO VIBRATORIO, POTENCIA 125 HP, PESO OPERACIONAL SEM/COM LASTRO 11,95 / 13,30 T, IMPACTO DINAMICO 38,5 / 22,5 T, LARGURA DE TRABALHO 2,15 M - CHI DIURNO. AF_06/2014</v>
          </cell>
        </row>
        <row r="430">
          <cell r="A430" t="str">
            <v>CUSTOS HORÁRIOS DE MÁQUINAS E EQUIPAMENTOS</v>
          </cell>
          <cell r="B430" t="str">
            <v>CHOR</v>
          </cell>
          <cell r="C430" t="str">
            <v>CUSTO HORÁRIO IMPRODUTIVO DIURNO</v>
          </cell>
          <cell r="D430" t="str">
            <v>0327</v>
          </cell>
          <cell r="E430">
            <v>0</v>
          </cell>
          <cell r="F430">
            <v>0</v>
          </cell>
          <cell r="G430" t="str">
            <v>67827</v>
          </cell>
          <cell r="H430" t="str">
            <v>CAMINHÃO BASCULANTE 6 M3 TOCO, PESO BRUTO TOTAL 16.000 KG, CARGA ÚTIL MÁXIMA 11.130 KG, DISTÂNCIA ENTRE EIXOS 5,36 M, POTÊNCIA 185 CV, INCLUSIVE CAÇAMBA METÁLICA - CHI DIURNO. AF_06/2014</v>
          </cell>
        </row>
        <row r="431">
          <cell r="A431" t="str">
            <v>CUSTOS HORÁRIOS DE MÁQUINAS E EQUIPAMENTOS</v>
          </cell>
          <cell r="B431" t="str">
            <v>CHOR</v>
          </cell>
          <cell r="C431" t="str">
            <v>CUSTO HORÁRIO IMPRODUTIVO DIURNO</v>
          </cell>
          <cell r="D431" t="str">
            <v>0327</v>
          </cell>
          <cell r="E431">
            <v>0</v>
          </cell>
          <cell r="F431">
            <v>0</v>
          </cell>
          <cell r="G431" t="str">
            <v>73395</v>
          </cell>
          <cell r="H431" t="str">
            <v>GRUPO GERADOR ESTACIONÁRIO, MOTOR DIESEL POTÊNCIA 170 KVA - CHI DIURNO. AF_02/2016</v>
          </cell>
        </row>
        <row r="432">
          <cell r="A432" t="str">
            <v>CUSTOS HORÁRIOS DE MÁQUINAS E EQUIPAMENTOS</v>
          </cell>
          <cell r="B432" t="str">
            <v>CHOR</v>
          </cell>
          <cell r="C432" t="str">
            <v>CUSTO HORÁRIO IMPRODUTIVO DIURNO</v>
          </cell>
          <cell r="D432" t="str">
            <v>0327</v>
          </cell>
          <cell r="E432">
            <v>0</v>
          </cell>
          <cell r="F432">
            <v>0</v>
          </cell>
          <cell r="G432" t="str">
            <v>83766</v>
          </cell>
          <cell r="H432" t="str">
            <v>GRUPO DE SOLDAGEM COM GERADOR A DIESEL 60 CV PARA SOLDA ELÉTRICA, SOBRE 04 RODAS, COM MOTOR 4 CILINDROS 600 A - CHI DIURNO. AF_02/2016</v>
          </cell>
        </row>
        <row r="433">
          <cell r="A433" t="str">
            <v>CUSTOS HORÁRIOS DE MÁQUINAS E EQUIPAMENTOS</v>
          </cell>
          <cell r="B433" t="str">
            <v>CHOR</v>
          </cell>
          <cell r="C433" t="str">
            <v>CUSTO HORÁRIO IMPRODUTIVO DIURNO</v>
          </cell>
          <cell r="D433" t="str">
            <v>0327</v>
          </cell>
          <cell r="E433">
            <v>0</v>
          </cell>
          <cell r="F433">
            <v>0</v>
          </cell>
          <cell r="G433" t="str">
            <v>84013</v>
          </cell>
          <cell r="H433" t="str">
            <v>ESCAVADEIRA HIDRÁULICA SOBRE ESTEIRAS, CAÇAMBA 0,80 M3, PESO OPERACIONAL 17,8 T, POTÊNCIA LÍQUIDA 110 HP - CHI DIURNO. AF_10/2014</v>
          </cell>
        </row>
        <row r="434">
          <cell r="A434" t="str">
            <v>CUSTOS HORÁRIOS DE MÁQUINAS E EQUIPAMENTOS</v>
          </cell>
          <cell r="B434" t="str">
            <v>CHOR</v>
          </cell>
          <cell r="C434" t="str">
            <v>CUSTO HORÁRIO IMPRODUTIVO DIURNO</v>
          </cell>
          <cell r="D434" t="str">
            <v>0327</v>
          </cell>
          <cell r="E434">
            <v>0</v>
          </cell>
          <cell r="F434">
            <v>0</v>
          </cell>
          <cell r="G434" t="str">
            <v>87446</v>
          </cell>
          <cell r="H434" t="str">
            <v>BETONEIRA CAPACIDADE NOMINAL 400 L, CAPACIDADE DE MISTURA 310 L, MOTOR A DIESEL POTÊNCIA 5,0 HP, SEM CARREGADOR - CHI DIURNO. AF_06/2014</v>
          </cell>
        </row>
        <row r="435">
          <cell r="A435" t="str">
            <v>CUSTOS HORÁRIOS DE MÁQUINAS E EQUIPAMENTOS</v>
          </cell>
          <cell r="B435" t="str">
            <v>CHOR</v>
          </cell>
          <cell r="C435" t="str">
            <v>CUSTO HORÁRIO IMPRODUTIVO DIURNO</v>
          </cell>
          <cell r="D435" t="str">
            <v>0327</v>
          </cell>
          <cell r="E435">
            <v>0</v>
          </cell>
          <cell r="F435">
            <v>0</v>
          </cell>
          <cell r="G435" t="str">
            <v>88392</v>
          </cell>
          <cell r="H435" t="str">
            <v>MISTURADOR DE ARGAMASSA, EIXO HORIZONTAL, CAPACIDADE DE MISTURA 300 KG, MOTOR ELÉTRICO POTÊNCIA 5 CV - CHI DIURNO. AF_06/2014</v>
          </cell>
        </row>
        <row r="436">
          <cell r="A436" t="str">
            <v>CUSTOS HORÁRIOS DE MÁQUINAS E EQUIPAMENTOS</v>
          </cell>
          <cell r="B436" t="str">
            <v>CHOR</v>
          </cell>
          <cell r="C436" t="str">
            <v>CUSTO HORÁRIO IMPRODUTIVO DIURNO</v>
          </cell>
          <cell r="D436" t="str">
            <v>0327</v>
          </cell>
          <cell r="E436">
            <v>0</v>
          </cell>
          <cell r="F436">
            <v>0</v>
          </cell>
          <cell r="G436" t="str">
            <v>88398</v>
          </cell>
          <cell r="H436" t="str">
            <v>MISTURADOR DE ARGAMASSA, EIXO HORIZONTAL, CAPACIDADE DE MISTURA 600 KG, MOTOR ELÉTRICO POTÊNCIA 7,5 CV - CHI DIURNO. AF_06/2014</v>
          </cell>
        </row>
        <row r="437">
          <cell r="A437" t="str">
            <v>CUSTOS HORÁRIOS DE MÁQUINAS E EQUIPAMENTOS</v>
          </cell>
          <cell r="B437" t="str">
            <v>CHOR</v>
          </cell>
          <cell r="C437" t="str">
            <v>CUSTO HORÁRIO IMPRODUTIVO DIURNO</v>
          </cell>
          <cell r="D437" t="str">
            <v>0327</v>
          </cell>
          <cell r="E437">
            <v>0</v>
          </cell>
          <cell r="F437">
            <v>0</v>
          </cell>
          <cell r="G437" t="str">
            <v>88404</v>
          </cell>
          <cell r="H437" t="str">
            <v>MISTURADOR DE ARGAMASSA, EIXO HORIZONTAL, CAPACIDADE DE MISTURA 160 KG, MOTOR ELÉTRICO POTÊNCIA 3 CV - CHI DIURNO. AF_06/2014</v>
          </cell>
        </row>
        <row r="438">
          <cell r="A438" t="str">
            <v>CUSTOS HORÁRIOS DE MÁQUINAS E EQUIPAMENTOS</v>
          </cell>
          <cell r="B438" t="str">
            <v>CHOR</v>
          </cell>
          <cell r="C438" t="str">
            <v>CUSTO HORÁRIO IMPRODUTIVO DIURNO</v>
          </cell>
          <cell r="D438" t="str">
            <v>0327</v>
          </cell>
          <cell r="E438">
            <v>0</v>
          </cell>
          <cell r="F438">
            <v>0</v>
          </cell>
          <cell r="G438" t="str">
            <v>88430</v>
          </cell>
          <cell r="H438" t="str">
            <v>PROJETOR DE ARGAMASSA, CAPACIDADE DE PROJEÇÃO 1,5 M3/H, ALCANCE DE 30 ATÉ 60 M, MOTOR ELÉTRICO POTÊNCIA 7,5 HP - CHI DIURNO. AF_06/2014</v>
          </cell>
        </row>
        <row r="439">
          <cell r="A439" t="str">
            <v>CUSTOS HORÁRIOS DE MÁQUINAS E EQUIPAMENTOS</v>
          </cell>
          <cell r="B439" t="str">
            <v>CHOR</v>
          </cell>
          <cell r="C439" t="str">
            <v>CUSTO HORÁRIO IMPRODUTIVO DIURNO</v>
          </cell>
          <cell r="D439" t="str">
            <v>0327</v>
          </cell>
          <cell r="E439">
            <v>0</v>
          </cell>
          <cell r="F439">
            <v>0</v>
          </cell>
          <cell r="G439" t="str">
            <v>88438</v>
          </cell>
          <cell r="H439" t="str">
            <v>PROJETOR DE ARGAMASSA, CAPACIDADE DE PROJEÇÃO 2 M3/H, ALCANCE ATÉ 50 M, MOTOR ELÉTRICO POTÊNCIA 7,5 HP - CHI DIURNO. AF_06/2014</v>
          </cell>
        </row>
        <row r="440">
          <cell r="A440" t="str">
            <v>CUSTOS HORÁRIOS DE MÁQUINAS E EQUIPAMENTOS</v>
          </cell>
          <cell r="B440" t="str">
            <v>CHOR</v>
          </cell>
          <cell r="C440" t="str">
            <v>CUSTO HORÁRIO IMPRODUTIVO DIURNO</v>
          </cell>
          <cell r="D440" t="str">
            <v>0327</v>
          </cell>
          <cell r="E440">
            <v>0</v>
          </cell>
          <cell r="F440">
            <v>0</v>
          </cell>
          <cell r="G440" t="str">
            <v>88831</v>
          </cell>
          <cell r="H440" t="str">
            <v>BETONEIRA CAPACIDADE NOMINAL DE 400 L, CAPACIDADE DE MISTURA 280 L, MOTOR ELÉTRICO TRIFÁSICO POTÊNCIA DE 2 CV, SEM CARREGADOR - CHI DIURNO. AF_10/2014</v>
          </cell>
        </row>
        <row r="441">
          <cell r="A441" t="str">
            <v>CUSTOS HORÁRIOS DE MÁQUINAS E EQUIPAMENTOS</v>
          </cell>
          <cell r="B441" t="str">
            <v>CHOR</v>
          </cell>
          <cell r="C441" t="str">
            <v>CUSTO HORÁRIO IMPRODUTIVO DIURNO</v>
          </cell>
          <cell r="D441" t="str">
            <v>0327</v>
          </cell>
          <cell r="E441">
            <v>0</v>
          </cell>
          <cell r="F441">
            <v>0</v>
          </cell>
          <cell r="G441" t="str">
            <v>88844</v>
          </cell>
          <cell r="H441" t="str">
            <v>TRATOR DE ESTEIRAS, POTÊNCIA 125 HP, PESO OPERACIONAL 12,9 T, COM LÂMINA 2,7 M3 - CHI DIURNO. AF_10/2014</v>
          </cell>
        </row>
        <row r="442">
          <cell r="A442" t="str">
            <v>CUSTOS HORÁRIOS DE MÁQUINAS E EQUIPAMENTOS</v>
          </cell>
          <cell r="B442" t="str">
            <v>CHOR</v>
          </cell>
          <cell r="C442" t="str">
            <v>CUSTO HORÁRIO IMPRODUTIVO DIURNO</v>
          </cell>
          <cell r="D442" t="str">
            <v>0327</v>
          </cell>
          <cell r="E442">
            <v>0</v>
          </cell>
          <cell r="F442">
            <v>0</v>
          </cell>
          <cell r="G442" t="str">
            <v>88908</v>
          </cell>
          <cell r="H442" t="str">
            <v>ESCAVADEIRA HIDRÁULICA SOBRE ESTEIRAS, CAÇAMBA 1,20 M3, PESO OPERACIONAL 21 T, POTÊNCIA BRUTA 155 HP - CHI DIURNO. AF_06/2014</v>
          </cell>
        </row>
        <row r="443">
          <cell r="A443" t="str">
            <v>CUSTOS HORÁRIOS DE MÁQUINAS E EQUIPAMENTOS</v>
          </cell>
          <cell r="B443" t="str">
            <v>CHOR</v>
          </cell>
          <cell r="C443" t="str">
            <v>CUSTO HORÁRIO IMPRODUTIVO DIURNO</v>
          </cell>
          <cell r="D443" t="str">
            <v>0327</v>
          </cell>
          <cell r="E443">
            <v>0</v>
          </cell>
          <cell r="F443">
            <v>0</v>
          </cell>
          <cell r="G443" t="str">
            <v>89022</v>
          </cell>
          <cell r="H443" t="str">
            <v>BOMBA SUBMERSÍVEL ELÉTRICA TRIFÁSICA, POTÊNCIA 2,96 HP, Ø ROTOR 144 MM SEMI-ABERTO, BOCAL DE SAÍDA Ø 2, HM/Q = 2 MCA / 38,8 M3/H A 28 MCA / 5 M3/H - CHI DIURNO. AF_06/2014</v>
          </cell>
        </row>
        <row r="444">
          <cell r="A444" t="str">
            <v>CUSTOS HORÁRIOS DE MÁQUINAS E EQUIPAMENTOS</v>
          </cell>
          <cell r="B444" t="str">
            <v>CHOR</v>
          </cell>
          <cell r="C444" t="str">
            <v>CUSTO HORÁRIO IMPRODUTIVO DIURNO</v>
          </cell>
          <cell r="D444" t="str">
            <v>0327</v>
          </cell>
          <cell r="E444">
            <v>0</v>
          </cell>
          <cell r="F444">
            <v>0</v>
          </cell>
          <cell r="G444" t="str">
            <v>89027</v>
          </cell>
          <cell r="H444" t="str">
            <v>TANQUE DE ASFALTO ESTACIONÁRIO COM MAÇARICO, CAPACIDADE 20.000 L - CHI DIURNO. AF_06/2014</v>
          </cell>
        </row>
        <row r="445">
          <cell r="A445" t="str">
            <v>CUSTOS HORÁRIOS DE MÁQUINAS E EQUIPAMENTOS</v>
          </cell>
          <cell r="B445" t="str">
            <v>CHOR</v>
          </cell>
          <cell r="C445" t="str">
            <v>CUSTO HORÁRIO IMPRODUTIVO DIURNO</v>
          </cell>
          <cell r="D445" t="str">
            <v>0327</v>
          </cell>
          <cell r="E445">
            <v>0</v>
          </cell>
          <cell r="F445">
            <v>0</v>
          </cell>
          <cell r="G445" t="str">
            <v>89031</v>
          </cell>
          <cell r="H445" t="str">
            <v>TRATOR DE ESTEIRAS, POTÊNCIA 100 HP, PESO OPERACIONAL 9,4 T, COM LÂMINA 2,19 M3 - CHI DIURNO. AF_06/2014</v>
          </cell>
        </row>
        <row r="446">
          <cell r="A446" t="str">
            <v>CUSTOS HORÁRIOS DE MÁQUINAS E EQUIPAMENTOS</v>
          </cell>
          <cell r="B446" t="str">
            <v>CHOR</v>
          </cell>
          <cell r="C446" t="str">
            <v>CUSTO HORÁRIO IMPRODUTIVO DIURNO</v>
          </cell>
          <cell r="D446" t="str">
            <v>0327</v>
          </cell>
          <cell r="E446">
            <v>0</v>
          </cell>
          <cell r="F446">
            <v>0</v>
          </cell>
          <cell r="G446" t="str">
            <v>89036</v>
          </cell>
          <cell r="H446" t="str">
            <v>TRATOR DE PNEUS, POTÊNCIA 85 CV, TRAÇÃO 4X4, PESO COM LASTRO DE 4.675 KG - CHI DIURNO. AF_06/2014</v>
          </cell>
        </row>
        <row r="447">
          <cell r="A447" t="str">
            <v>CUSTOS HORÁRIOS DE MÁQUINAS E EQUIPAMENTOS</v>
          </cell>
          <cell r="B447" t="str">
            <v>CHOR</v>
          </cell>
          <cell r="C447" t="str">
            <v>CUSTO HORÁRIO IMPRODUTIVO DIURNO</v>
          </cell>
          <cell r="D447" t="str">
            <v>0327</v>
          </cell>
          <cell r="E447">
            <v>0</v>
          </cell>
          <cell r="F447">
            <v>0</v>
          </cell>
          <cell r="G447" t="str">
            <v>89218</v>
          </cell>
          <cell r="H447" t="str">
            <v>BATE-ESTACAS POR GRAVIDADE, POTÊNCIA DE 160 HP, PESO DO MARTELO ATÉ 3 TONELADAS - CHI DIURNO. AF_11/2014</v>
          </cell>
        </row>
        <row r="448">
          <cell r="A448" t="str">
            <v>CUSTOS HORÁRIOS DE MÁQUINAS E EQUIPAMENTOS</v>
          </cell>
          <cell r="B448" t="str">
            <v>CHOR</v>
          </cell>
          <cell r="C448" t="str">
            <v>CUSTO HORÁRIO IMPRODUTIVO DIURNO</v>
          </cell>
          <cell r="D448" t="str">
            <v>0327</v>
          </cell>
          <cell r="E448">
            <v>0</v>
          </cell>
          <cell r="F448">
            <v>0</v>
          </cell>
          <cell r="G448" t="str">
            <v>89226</v>
          </cell>
          <cell r="H448" t="str">
            <v>BETONEIRA CAPACIDADE NOMINAL DE 600 L, CAPACIDADE DE MISTURA 360 L, MOTOR ELÉTRICO TRIFÁSICO POTÊNCIA DE 4 CV, SEM CARREGADOR - CHI DIURNO. AF_11/2014</v>
          </cell>
        </row>
        <row r="449">
          <cell r="A449" t="str">
            <v>CUSTOS HORÁRIOS DE MÁQUINAS E EQUIPAMENTOS</v>
          </cell>
          <cell r="B449" t="str">
            <v>CHOR</v>
          </cell>
          <cell r="C449" t="str">
            <v>CUSTO HORÁRIO IMPRODUTIVO DIURNO</v>
          </cell>
          <cell r="D449" t="str">
            <v>0327</v>
          </cell>
          <cell r="E449">
            <v>0</v>
          </cell>
          <cell r="F449">
            <v>0</v>
          </cell>
          <cell r="G449" t="str">
            <v>89235</v>
          </cell>
          <cell r="H449" t="str">
            <v>FRESADORA DE ASFALTO A FRIO SOBRE RODAS, LARGURA FRESAGEM DE 1,0 M, POTÊNCIA 208 HP - CHI DIURNO. AF_11/2014</v>
          </cell>
        </row>
        <row r="450">
          <cell r="A450" t="str">
            <v>CUSTOS HORÁRIOS DE MÁQUINAS E EQUIPAMENTOS</v>
          </cell>
          <cell r="B450" t="str">
            <v>CHOR</v>
          </cell>
          <cell r="C450" t="str">
            <v>CUSTO HORÁRIO IMPRODUTIVO DIURNO</v>
          </cell>
          <cell r="D450" t="str">
            <v>0327</v>
          </cell>
          <cell r="E450">
            <v>0</v>
          </cell>
          <cell r="F450">
            <v>0</v>
          </cell>
          <cell r="G450" t="str">
            <v>89243</v>
          </cell>
          <cell r="H450" t="str">
            <v>FRESADORA DE ASFALTO A FRIO SOBRE RODAS, LARGURA FRESAGEM DE 2,0 M, POTÊNCIA 550 HP - CHI DIURNO. AF_11/2014</v>
          </cell>
        </row>
        <row r="451">
          <cell r="A451" t="str">
            <v>CUSTOS HORÁRIOS DE MÁQUINAS E EQUIPAMENTOS</v>
          </cell>
          <cell r="B451" t="str">
            <v>CHOR</v>
          </cell>
          <cell r="C451" t="str">
            <v>CUSTO HORÁRIO IMPRODUTIVO DIURNO</v>
          </cell>
          <cell r="D451" t="str">
            <v>0327</v>
          </cell>
          <cell r="E451">
            <v>0</v>
          </cell>
          <cell r="F451">
            <v>0</v>
          </cell>
          <cell r="G451" t="str">
            <v>89251</v>
          </cell>
          <cell r="H451" t="str">
            <v>RECICLADORA DE ASFALTO A FRIO SOBRE RODAS, LARGURA FRESAGEM DE 2,0 M, POTÊNCIA 422 HP - CHI DIURNO. AF_11/2014</v>
          </cell>
        </row>
        <row r="452">
          <cell r="A452" t="str">
            <v>CUSTOS HORÁRIOS DE MÁQUINAS E EQUIPAMENTOS</v>
          </cell>
          <cell r="B452" t="str">
            <v>CHOR</v>
          </cell>
          <cell r="C452" t="str">
            <v>CUSTO HORÁRIO IMPRODUTIVO DIURNO</v>
          </cell>
          <cell r="D452" t="str">
            <v>0327</v>
          </cell>
          <cell r="E452">
            <v>0</v>
          </cell>
          <cell r="F452">
            <v>0</v>
          </cell>
          <cell r="G452" t="str">
            <v>89258</v>
          </cell>
          <cell r="H452" t="str">
            <v>VIBROACABADORA DE ASFALTO SOBRE ESTEIRAS, LARGURA DE PAVIMENTAÇÃO 2,13 M A 4,55 M, POTÊNCIA 100 HP, CAPACIDADE 400 T/H - CHI DIURNO. AF_11/2014</v>
          </cell>
        </row>
        <row r="453">
          <cell r="A453" t="str">
            <v>CUSTOS HORÁRIOS DE MÁQUINAS E EQUIPAMENTOS</v>
          </cell>
          <cell r="B453" t="str">
            <v>CHOR</v>
          </cell>
          <cell r="C453" t="str">
            <v>CUSTO HORÁRIO IMPRODUTIVO DIURNO</v>
          </cell>
          <cell r="D453" t="str">
            <v>0327</v>
          </cell>
          <cell r="E453">
            <v>0</v>
          </cell>
          <cell r="F453">
            <v>0</v>
          </cell>
          <cell r="G453" t="str">
            <v>89273</v>
          </cell>
          <cell r="H453" t="str">
            <v>GUINDASTE HIDRÁULICO AUTOPROPELIDO, COM LANÇA TELESCÓPICA 28,80 M, CAPACIDADE MÁXIMA 30 T, POTÊNCIA 97 KW, TRAÇÃO 4 X 4 - CHI DIURNO. AF_11/2014</v>
          </cell>
        </row>
        <row r="454">
          <cell r="A454" t="str">
            <v>CUSTOS HORÁRIOS DE MÁQUINAS E EQUIPAMENTOS</v>
          </cell>
          <cell r="B454" t="str">
            <v>CHOR</v>
          </cell>
          <cell r="C454" t="str">
            <v>CUSTO HORÁRIO IMPRODUTIVO DIURNO</v>
          </cell>
          <cell r="D454" t="str">
            <v>0327</v>
          </cell>
          <cell r="E454">
            <v>0</v>
          </cell>
          <cell r="F454">
            <v>0</v>
          </cell>
          <cell r="G454" t="str">
            <v>89279</v>
          </cell>
          <cell r="H454" t="str">
            <v>BETONEIRA CAPACIDADE NOMINAL DE 600 L, CAPACIDADE DE MISTURA 440 L, MOTOR A DIESEL POTÊNCIA 10 HP, COM CARREGADOR - CHI DIURNO. AF_11/2014</v>
          </cell>
        </row>
        <row r="455">
          <cell r="A455" t="str">
            <v>CUSTOS HORÁRIOS DE MÁQUINAS E EQUIPAMENTOS</v>
          </cell>
          <cell r="B455" t="str">
            <v>CHOR</v>
          </cell>
          <cell r="C455" t="str">
            <v>CUSTO HORÁRIO IMPRODUTIVO DIURNO</v>
          </cell>
          <cell r="D455" t="str">
            <v>0327</v>
          </cell>
          <cell r="E455">
            <v>0</v>
          </cell>
          <cell r="F455">
            <v>0</v>
          </cell>
          <cell r="G455" t="str">
            <v>89877</v>
          </cell>
          <cell r="H455" t="str">
            <v>CAMINHÃO BASCULANTE 14 M3, COM CAVALO MECÂNICO DE CAPACIDADE MÁXIMA DE TRAÇÃO COMBINADO DE 36000 KG, POTÊNCIA 286 CV, INCLUSIVE SEMIREBOQUE COM CAÇAMBA METÁLICA - CHI DIURNO. AF_12/2014</v>
          </cell>
        </row>
        <row r="456">
          <cell r="A456" t="str">
            <v>CUSTOS HORÁRIOS DE MÁQUINAS E EQUIPAMENTOS</v>
          </cell>
          <cell r="B456" t="str">
            <v>CHOR</v>
          </cell>
          <cell r="C456" t="str">
            <v>CUSTO HORÁRIO IMPRODUTIVO DIURNO</v>
          </cell>
          <cell r="D456" t="str">
            <v>0327</v>
          </cell>
          <cell r="E456">
            <v>0</v>
          </cell>
          <cell r="F456">
            <v>0</v>
          </cell>
          <cell r="G456" t="str">
            <v>89884</v>
          </cell>
          <cell r="H456" t="str">
            <v>CAMINHÃO BASCULANTE 18 M3, COM CAVALO MECÂNICO DE CAPACIDADE MÁXIMA DE TRAÇÃO COMBINADO DE 45000 KG, POTÊNCIA 330 CV, INCLUSIVE SEMIREBOQUE COM CAÇAMBA METÁLICA - CHI DIURNO. AF_12/2014</v>
          </cell>
        </row>
        <row r="457">
          <cell r="A457" t="str">
            <v>CUSTOS HORÁRIOS DE MÁQUINAS E EQUIPAMENTOS</v>
          </cell>
          <cell r="B457" t="str">
            <v>CHOR</v>
          </cell>
          <cell r="C457" t="str">
            <v>CUSTO HORÁRIO IMPRODUTIVO DIURNO</v>
          </cell>
          <cell r="D457" t="str">
            <v>0327</v>
          </cell>
          <cell r="E457">
            <v>0</v>
          </cell>
          <cell r="F457">
            <v>0</v>
          </cell>
          <cell r="G457" t="str">
            <v>90587</v>
          </cell>
          <cell r="H457" t="str">
            <v>VIBRADOR DE IMERSÃO, DIÂMETRO DE PONTEIRA 45MM, MOTOR ELÉTRICO TRIFÁSICO POTÊNCIA DE 2 CV - CHI DIURNO. AF_06/2015</v>
          </cell>
        </row>
        <row r="458">
          <cell r="A458" t="str">
            <v>CUSTOS HORÁRIOS DE MÁQUINAS E EQUIPAMENTOS</v>
          </cell>
          <cell r="B458" t="str">
            <v>CHOR</v>
          </cell>
          <cell r="C458" t="str">
            <v>CUSTO HORÁRIO IMPRODUTIVO DIURNO</v>
          </cell>
          <cell r="D458" t="str">
            <v>0327</v>
          </cell>
          <cell r="E458">
            <v>0</v>
          </cell>
          <cell r="F458">
            <v>0</v>
          </cell>
          <cell r="G458" t="str">
            <v>90626</v>
          </cell>
          <cell r="H458" t="str">
            <v>PERFURATRIZ MANUAL, TORQUE MÁXIMO 83 N.M, POTÊNCIA 5 CV, COM DIÂMETRO MÁXIMO 4" - CHI DIURNO. AF_06/2015</v>
          </cell>
        </row>
        <row r="459">
          <cell r="A459" t="str">
            <v>CUSTOS HORÁRIOS DE MÁQUINAS E EQUIPAMENTOS</v>
          </cell>
          <cell r="B459" t="str">
            <v>CHOR</v>
          </cell>
          <cell r="C459" t="str">
            <v>CUSTO HORÁRIO IMPRODUTIVO DIURNO</v>
          </cell>
          <cell r="D459" t="str">
            <v>0327</v>
          </cell>
          <cell r="E459">
            <v>0</v>
          </cell>
          <cell r="F459">
            <v>0</v>
          </cell>
          <cell r="G459" t="str">
            <v>90632</v>
          </cell>
          <cell r="H459" t="str">
            <v>PERFURATRIZ SOBRE ESTEIRA, TORQUE MÁXIMO 600 KGF, PESO MÉDIO 1000 KG, POTÊNCIA 20 HP, DIÂMETRO MÁXIMO 10" - CHI DIURNO. AF_06/2015</v>
          </cell>
        </row>
        <row r="460">
          <cell r="A460" t="str">
            <v>CUSTOS HORÁRIOS DE MÁQUINAS E EQUIPAMENTOS</v>
          </cell>
          <cell r="B460" t="str">
            <v>CHOR</v>
          </cell>
          <cell r="C460" t="str">
            <v>CUSTO HORÁRIO IMPRODUTIVO DIURNO</v>
          </cell>
          <cell r="D460" t="str">
            <v>0327</v>
          </cell>
          <cell r="E460">
            <v>0</v>
          </cell>
          <cell r="F460">
            <v>0</v>
          </cell>
          <cell r="G460" t="str">
            <v>90638</v>
          </cell>
          <cell r="H460" t="str">
            <v>MISTURADOR DUPLO HORIZONTAL DE ALTA TURBULÊNCIA, CAPACIDADE / VOLUME 2 X 500 LITROS, MOTORES ELÉTRICOS MÍNIMO 5 CV CADA, PARA NATA CIMENTO, ARGAMASSA E OUTROS - CHI DIURNO. AF_06/2015</v>
          </cell>
        </row>
        <row r="461">
          <cell r="A461" t="str">
            <v>CUSTOS HORÁRIOS DE MÁQUINAS E EQUIPAMENTOS</v>
          </cell>
          <cell r="B461" t="str">
            <v>CHOR</v>
          </cell>
          <cell r="C461" t="str">
            <v>CUSTO HORÁRIO IMPRODUTIVO DIURNO</v>
          </cell>
          <cell r="D461" t="str">
            <v>0327</v>
          </cell>
          <cell r="E461">
            <v>0</v>
          </cell>
          <cell r="F461">
            <v>0</v>
          </cell>
          <cell r="G461" t="str">
            <v>90644</v>
          </cell>
          <cell r="H461" t="str">
            <v>BOMBA TRIPLEX, PARA INJEÇÃO DE NATA DE CIMENTO, VAZÃO MÁXIMA DE 100 LITROS/MINUTO, PRESSÃO MÁXIMA DE 70 BAR - CHI DIURNO. AF_06/2015</v>
          </cell>
        </row>
        <row r="462">
          <cell r="A462" t="str">
            <v>CUSTOS HORÁRIOS DE MÁQUINAS E EQUIPAMENTOS</v>
          </cell>
          <cell r="B462" t="str">
            <v>CHOR</v>
          </cell>
          <cell r="C462" t="str">
            <v>CUSTO HORÁRIO IMPRODUTIVO DIURNO</v>
          </cell>
          <cell r="D462" t="str">
            <v>0327</v>
          </cell>
          <cell r="E462">
            <v>0</v>
          </cell>
          <cell r="F462">
            <v>0</v>
          </cell>
          <cell r="G462" t="str">
            <v>90651</v>
          </cell>
          <cell r="H462" t="str">
            <v>BOMBA CENTRÍFUGA MONOESTÁGIO COM MOTOR ELÉTRICO MONOFÁSICO, POTÊNCIA 15 HP, DIÂMETRO DO ROTOR 173 MM, HM/Q = 30 MCA / 90 M3/H A 45 MCA / 55 M3/H - CHI DIURNO. AF_06/2015</v>
          </cell>
        </row>
        <row r="463">
          <cell r="A463" t="str">
            <v>CUSTOS HORÁRIOS DE MÁQUINAS E EQUIPAMENTOS</v>
          </cell>
          <cell r="B463" t="str">
            <v>CHOR</v>
          </cell>
          <cell r="C463" t="str">
            <v>CUSTO HORÁRIO IMPRODUTIVO DIURNO</v>
          </cell>
          <cell r="D463" t="str">
            <v>0327</v>
          </cell>
          <cell r="E463">
            <v>0</v>
          </cell>
          <cell r="F463">
            <v>0</v>
          </cell>
          <cell r="G463" t="str">
            <v>90657</v>
          </cell>
          <cell r="H463" t="str">
            <v>BOMBA DE PROJEÇÃO DE CONCRETO SECO, POTÊNCIA 10 CV, VAZÃO 3 M3/H - CHI DIURNO. AF_06/2015</v>
          </cell>
        </row>
        <row r="464">
          <cell r="A464" t="str">
            <v>CUSTOS HORÁRIOS DE MÁQUINAS E EQUIPAMENTOS</v>
          </cell>
          <cell r="B464" t="str">
            <v>CHOR</v>
          </cell>
          <cell r="C464" t="str">
            <v>CUSTO HORÁRIO IMPRODUTIVO DIURNO</v>
          </cell>
          <cell r="D464" t="str">
            <v>0327</v>
          </cell>
          <cell r="E464">
            <v>0</v>
          </cell>
          <cell r="F464">
            <v>0</v>
          </cell>
          <cell r="G464" t="str">
            <v>90663</v>
          </cell>
          <cell r="H464" t="str">
            <v>BOMBA DE PROJEÇÃO DE CONCRETO SECO, POTÊNCIA 10 CV, VAZÃO 6 M3/H - CHI DIURNO. AF_06/2015</v>
          </cell>
        </row>
        <row r="465">
          <cell r="A465" t="str">
            <v>CUSTOS HORÁRIOS DE MÁQUINAS E EQUIPAMENTOS</v>
          </cell>
          <cell r="B465" t="str">
            <v>CHOR</v>
          </cell>
          <cell r="C465" t="str">
            <v>CUSTO HORÁRIO IMPRODUTIVO DIURNO</v>
          </cell>
          <cell r="D465" t="str">
            <v>0327</v>
          </cell>
          <cell r="E465">
            <v>0</v>
          </cell>
          <cell r="F465">
            <v>0</v>
          </cell>
          <cell r="G465" t="str">
            <v>90669</v>
          </cell>
          <cell r="H465" t="str">
            <v>PROJETOR PNEUMÁTICO DE ARGAMASSA PARA CHAPISCO E REBOCO COM RECIPIENTE ACOPLADO, TIPO CANEQUINHA, COM COMPRESSOR DE AR REBOCÁVEL VAZÃO 89 PCM E MOTOR DIESEL DE 20 CV - CHI DIURNO. AF_06/2015</v>
          </cell>
        </row>
        <row r="466">
          <cell r="A466" t="str">
            <v>CUSTOS HORÁRIOS DE MÁQUINAS E EQUIPAMENTOS</v>
          </cell>
          <cell r="B466" t="str">
            <v>CHOR</v>
          </cell>
          <cell r="C466" t="str">
            <v>CUSTO HORÁRIO IMPRODUTIVO DIURNO</v>
          </cell>
          <cell r="D466" t="str">
            <v>0327</v>
          </cell>
          <cell r="E466">
            <v>0</v>
          </cell>
          <cell r="F466">
            <v>0</v>
          </cell>
          <cell r="G466" t="str">
            <v>90675</v>
          </cell>
          <cell r="H466" t="str">
            <v>PERFURATRIZ COM TORRE METÁLICA PARA EXECUÇÃO DE ESTACA HÉLICE CONTÍNUA, PROFUNDIDADE MÁXIMA DE 30 M, DIÂMETRO MÁXIMO DE 800 MM, POTÊNCIA INSTALADA DE 268 HP, MESA ROTATIVA COM TORQUE MÁXIMO DE 170 KNM - CHI DIURNO. AF_06/2015</v>
          </cell>
        </row>
        <row r="467">
          <cell r="A467" t="str">
            <v>CUSTOS HORÁRIOS DE MÁQUINAS E EQUIPAMENTOS</v>
          </cell>
          <cell r="B467" t="str">
            <v>CHOR</v>
          </cell>
          <cell r="C467" t="str">
            <v>CUSTO HORÁRIO IMPRODUTIVO DIURNO</v>
          </cell>
          <cell r="D467" t="str">
            <v>0327</v>
          </cell>
          <cell r="E467">
            <v>0</v>
          </cell>
          <cell r="F467">
            <v>0</v>
          </cell>
          <cell r="G467" t="str">
            <v>90681</v>
          </cell>
          <cell r="H467" t="str">
            <v>PERFURATRIZ HIDRÁULICA SOBRE CAMINHÃO COM TRADO CURTO ACOPLADO, PROFUNDIDADE MÁXIMA DE 20 M, DIÂMETRO MÁXIMO DE 1500 MM, POTÊNCIA INSTALADA DE 137 HP, MESA ROTATIVA COM TORQUE MÁXIMO DE 30 KNM - CHI DIURNO. AF_06/2015</v>
          </cell>
        </row>
        <row r="468">
          <cell r="A468" t="str">
            <v>CUSTOS HORÁRIOS DE MÁQUINAS E EQUIPAMENTOS</v>
          </cell>
          <cell r="B468" t="str">
            <v>CHOR</v>
          </cell>
          <cell r="C468" t="str">
            <v>CUSTO HORÁRIO IMPRODUTIVO DIURNO</v>
          </cell>
          <cell r="D468" t="str">
            <v>0327</v>
          </cell>
          <cell r="E468">
            <v>0</v>
          </cell>
          <cell r="F468">
            <v>0</v>
          </cell>
          <cell r="G468" t="str">
            <v>90687</v>
          </cell>
          <cell r="H468" t="str">
            <v>MANIPULADOR TELESCÓPICO, POTÊNCIA DE 85 HP, CAPACIDADE DE CARGA DE 3.500 KG, ALTURA MÁXIMA DE ELEVAÇÃO DE 12,3 M - CHI DIURNO. AF_06/2015</v>
          </cell>
        </row>
        <row r="469">
          <cell r="A469" t="str">
            <v>CUSTOS HORÁRIOS DE MÁQUINAS E EQUIPAMENTOS</v>
          </cell>
          <cell r="B469" t="str">
            <v>CHOR</v>
          </cell>
          <cell r="C469" t="str">
            <v>CUSTO HORÁRIO IMPRODUTIVO DIURNO</v>
          </cell>
          <cell r="D469" t="str">
            <v>0327</v>
          </cell>
          <cell r="E469">
            <v>0</v>
          </cell>
          <cell r="F469">
            <v>0</v>
          </cell>
          <cell r="G469" t="str">
            <v>90693</v>
          </cell>
          <cell r="H469" t="str">
            <v>MINICARREGADEIRA SOBRE RODAS, POTÊNCIA LÍQUIDA DE 47 HP, CAPACIDADE NOMINAL DE OPERAÇÃO DE 646 KG - CHI DIURNO. AF_06/2015</v>
          </cell>
        </row>
        <row r="470">
          <cell r="A470" t="str">
            <v>CUSTOS HORÁRIOS DE MÁQUINAS E EQUIPAMENTOS</v>
          </cell>
          <cell r="B470" t="str">
            <v>CHOR</v>
          </cell>
          <cell r="C470" t="str">
            <v>CUSTO HORÁRIO IMPRODUTIVO DIURNO</v>
          </cell>
          <cell r="D470" t="str">
            <v>0327</v>
          </cell>
          <cell r="E470">
            <v>0</v>
          </cell>
          <cell r="F470">
            <v>0</v>
          </cell>
          <cell r="G470" t="str">
            <v>90965</v>
          </cell>
          <cell r="H470" t="str">
            <v>COMPRESSOR DE AR REBOCÁVEL, VAZÃO 89 PCM, PRESSÃO EFETIVA DE TRABALHO 102 PSI, MOTOR DIESEL, POTÊNCIA 20 CV - CHI DIURNO. AF_06/2015</v>
          </cell>
        </row>
        <row r="471">
          <cell r="A471" t="str">
            <v>CUSTOS HORÁRIOS DE MÁQUINAS E EQUIPAMENTOS</v>
          </cell>
          <cell r="B471" t="str">
            <v>CHOR</v>
          </cell>
          <cell r="C471" t="str">
            <v>CUSTO HORÁRIO IMPRODUTIVO DIURNO</v>
          </cell>
          <cell r="D471" t="str">
            <v>0327</v>
          </cell>
          <cell r="E471">
            <v>0</v>
          </cell>
          <cell r="F471">
            <v>0</v>
          </cell>
          <cell r="G471" t="str">
            <v>90973</v>
          </cell>
          <cell r="H471" t="str">
            <v>COMPRESSOR DE AR REBOCAVEL, VAZÃO 250 PCM, PRESSAO DE TRABALHO 102 PSI, MOTOR A DIESEL POTÊNCIA 81 CV - CHI DIURNO. AF_06/2015</v>
          </cell>
        </row>
        <row r="472">
          <cell r="A472" t="str">
            <v>CUSTOS HORÁRIOS DE MÁQUINAS E EQUIPAMENTOS</v>
          </cell>
          <cell r="B472" t="str">
            <v>CHOR</v>
          </cell>
          <cell r="C472" t="str">
            <v>CUSTO HORÁRIO IMPRODUTIVO DIURNO</v>
          </cell>
          <cell r="D472" t="str">
            <v>0327</v>
          </cell>
          <cell r="E472">
            <v>0</v>
          </cell>
          <cell r="F472">
            <v>0</v>
          </cell>
          <cell r="G472" t="str">
            <v>90982</v>
          </cell>
          <cell r="H472" t="str">
            <v>COMPRESSOR DE AR REBOCÁVEL, VAZÃO 748 PCM, PRESSÃO EFETIVA DE TRABALHO 102 PSI, MOTOR DIESEL, POTÊNCIA 210 CV - CHI DIURNO. AF_06/2015</v>
          </cell>
        </row>
        <row r="473">
          <cell r="A473" t="str">
            <v>CUSTOS HORÁRIOS DE MÁQUINAS E EQUIPAMENTOS</v>
          </cell>
          <cell r="B473" t="str">
            <v>CHOR</v>
          </cell>
          <cell r="C473" t="str">
            <v>CUSTO HORÁRIO IMPRODUTIVO DIURNO</v>
          </cell>
          <cell r="D473" t="str">
            <v>0327</v>
          </cell>
          <cell r="E473">
            <v>0</v>
          </cell>
          <cell r="F473">
            <v>0</v>
          </cell>
          <cell r="G473" t="str">
            <v>91001</v>
          </cell>
          <cell r="H473" t="str">
            <v>COMPRESSOR DE AR REBOCAVEL, VAZÃO 400 PCM, PRESSAO DE TRABALHO 102 PSI, MOTOR A DIESEL POTÊNCIA 110 CV - CHI DIURNO. AF_06/2015</v>
          </cell>
        </row>
        <row r="474">
          <cell r="A474" t="str">
            <v>CUSTOS HORÁRIOS DE MÁQUINAS E EQUIPAMENTOS</v>
          </cell>
          <cell r="B474" t="str">
            <v>CHOR</v>
          </cell>
          <cell r="C474" t="str">
            <v>CUSTO HORÁRIO IMPRODUTIVO DIURNO</v>
          </cell>
          <cell r="D474" t="str">
            <v>0327</v>
          </cell>
          <cell r="E474">
            <v>0</v>
          </cell>
          <cell r="F474">
            <v>0</v>
          </cell>
          <cell r="G474" t="str">
            <v>91032</v>
          </cell>
          <cell r="H474" t="str">
            <v>CAMINHÃO TRUCADO (C/ TERCEIRO EIXO) ELETRÔNICO - POTÊNCIA 231CV - PBT = 22000KG - DIST. ENTRE EIXOS 5170 MM - INCLUI CARROCERIA FIXA ABERTA DE MADEIRA - CHI DIURNO. AF_06/2015</v>
          </cell>
        </row>
        <row r="475">
          <cell r="A475" t="str">
            <v>CUSTOS HORÁRIOS DE MÁQUINAS E EQUIPAMENTOS</v>
          </cell>
          <cell r="B475" t="str">
            <v>CHOR</v>
          </cell>
          <cell r="C475" t="str">
            <v>CUSTO HORÁRIO IMPRODUTIVO DIURNO</v>
          </cell>
          <cell r="D475" t="str">
            <v>0327</v>
          </cell>
          <cell r="E475">
            <v>0</v>
          </cell>
          <cell r="F475">
            <v>0</v>
          </cell>
          <cell r="G475" t="str">
            <v>91278</v>
          </cell>
          <cell r="H475" t="str">
            <v>PLACA VIBRATÓRIA REVERSÍVEL COM MOTOR 4 TEMPOS A GASOLINA, FORÇA CENTRÍFUGA DE 25 KN (2500 KGF), POTÊNCIA 5,5 CV - CHI DIURNO. AF_08/2015</v>
          </cell>
        </row>
        <row r="476">
          <cell r="A476" t="str">
            <v>CUSTOS HORÁRIOS DE MÁQUINAS E EQUIPAMENTOS</v>
          </cell>
          <cell r="B476" t="str">
            <v>CHOR</v>
          </cell>
          <cell r="C476" t="str">
            <v>CUSTO HORÁRIO IMPRODUTIVO DIURNO</v>
          </cell>
          <cell r="D476" t="str">
            <v>0327</v>
          </cell>
          <cell r="E476">
            <v>0</v>
          </cell>
          <cell r="F476">
            <v>0</v>
          </cell>
          <cell r="G476" t="str">
            <v>91285</v>
          </cell>
          <cell r="H476" t="str">
            <v>CORTADORA DE PISO COM MOTOR 4 TEMPOS A GASOLINA, POTÊNCIA DE 13 HP, COM DISCO DE CORTE DIAMANTADO SEGMENTADO PARA CONCRETO, DIÂMETRO DE 350 MM, FURO DE 1" (14 X 1") - CHI DIURNO. AF_08/2015</v>
          </cell>
        </row>
        <row r="477">
          <cell r="A477" t="str">
            <v>CUSTOS HORÁRIOS DE MÁQUINAS E EQUIPAMENTOS</v>
          </cell>
          <cell r="B477" t="str">
            <v>CHOR</v>
          </cell>
          <cell r="C477" t="str">
            <v>CUSTO HORÁRIO IMPRODUTIVO DIURNO</v>
          </cell>
          <cell r="D477" t="str">
            <v>0327</v>
          </cell>
          <cell r="E477">
            <v>0</v>
          </cell>
          <cell r="F477">
            <v>0</v>
          </cell>
          <cell r="G477" t="str">
            <v>91387</v>
          </cell>
          <cell r="H477" t="str">
            <v>CAMINHÃO BASCULANTE 10 M3, TRUCADO CABINE SIMPLES, PESO BRUTO TOTAL 23.000 KG, CARGA ÚTIL MÁXIMA 15.935 KG, DISTÂNCIA ENTRE EIXOS 4,80 M, POTÊNCIA 230 CV INCLUSIVE CAÇAMBA METÁLICA - CHI DIURNO. AF_06/2014</v>
          </cell>
        </row>
        <row r="478">
          <cell r="A478" t="str">
            <v>CUSTOS HORÁRIOS DE MÁQUINAS E EQUIPAMENTOS</v>
          </cell>
          <cell r="B478" t="str">
            <v>CHOR</v>
          </cell>
          <cell r="C478" t="str">
            <v>CUSTO HORÁRIO IMPRODUTIVO DIURNO</v>
          </cell>
          <cell r="D478" t="str">
            <v>0327</v>
          </cell>
          <cell r="E478">
            <v>0</v>
          </cell>
          <cell r="F478">
            <v>0</v>
          </cell>
          <cell r="G478" t="str">
            <v>91395</v>
          </cell>
          <cell r="H478" t="str">
            <v>CAMINHÃO TOCO, PBT 14.300 KG, CARGA ÚTIL MÁX. 9.710 KG, DIST. ENTRE EIXOS 3,56 M, POTÊNCIA 185 CV, INCLUSIVE CARROCERIA FIXA ABERTA DE MADEIRA P/ TRANSPORTE GERAL DE CARGA SECA, DIMEN. APROX. 2,50 X 6,50 X 0,50 M - CHI DIURNO. AF_06/2014</v>
          </cell>
        </row>
        <row r="479">
          <cell r="A479" t="str">
            <v>CUSTOS HORÁRIOS DE MÁQUINAS E EQUIPAMENTOS</v>
          </cell>
          <cell r="B479" t="str">
            <v>CHOR</v>
          </cell>
          <cell r="C479" t="str">
            <v>CUSTO HORÁRIO IMPRODUTIVO DIURNO</v>
          </cell>
          <cell r="D479" t="str">
            <v>0327</v>
          </cell>
          <cell r="E479">
            <v>0</v>
          </cell>
          <cell r="F479">
            <v>0</v>
          </cell>
          <cell r="G479" t="str">
            <v>91486</v>
          </cell>
          <cell r="H479" t="str">
            <v>ESPARGIDOR DE ASFALTO PRESSURIZADO, TANQUE 6 M3 COM ISOLAÇÃO TÉRMICA, AQUECIDO COM 2 MAÇARICOS, COM BARRA ESPARGIDORA 3,60 M, MONTADO SOBRE CAMINHÃO  TOCO, PBT 14.300 KG, POTÊNCIA 185 CV - CHI DIURNO. AF_08/2015</v>
          </cell>
        </row>
        <row r="480">
          <cell r="A480" t="str">
            <v>CUSTOS HORÁRIOS DE MÁQUINAS E EQUIPAMENTOS</v>
          </cell>
          <cell r="B480" t="str">
            <v>CHOR</v>
          </cell>
          <cell r="C480" t="str">
            <v>CUSTO HORÁRIO IMPRODUTIVO DIURNO</v>
          </cell>
          <cell r="D480" t="str">
            <v>0327</v>
          </cell>
          <cell r="E480">
            <v>0</v>
          </cell>
          <cell r="F480">
            <v>0</v>
          </cell>
          <cell r="G480" t="str">
            <v>91534</v>
          </cell>
          <cell r="H480" t="str">
            <v>COMPACTADOR DE SOLOS DE PERCUSSÃO (SOQUETE) COM MOTOR A GASOLINA 4 TEMPOS, POTÊNCIA 4 CV - CHI DIURNO. AF_08/2015</v>
          </cell>
        </row>
        <row r="481">
          <cell r="A481" t="str">
            <v>CUSTOS HORÁRIOS DE MÁQUINAS E EQUIPAMENTOS</v>
          </cell>
          <cell r="B481" t="str">
            <v>CHOR</v>
          </cell>
          <cell r="C481" t="str">
            <v>CUSTO HORÁRIO IMPRODUTIVO DIURNO</v>
          </cell>
          <cell r="D481" t="str">
            <v>0327</v>
          </cell>
          <cell r="E481">
            <v>0</v>
          </cell>
          <cell r="F481">
            <v>0</v>
          </cell>
          <cell r="G481" t="str">
            <v>91635</v>
          </cell>
          <cell r="H481" t="str">
            <v>GUINDAUTO HIDRÁULICO, CAPACIDADE MÁXIMA DE CARGA 6500 KG, MOMENTO MÁXIMO DE CARGA 5,8 TM, ALCANCE MÁXIMO HORIZONTAL 7,60 M, INCLUSIVE CAMINHÃO TOCO PBT 9.700 KG, POTÊNCIA DE 160 CV - CHI DIURNO. AF_08/2015</v>
          </cell>
        </row>
        <row r="482">
          <cell r="A482" t="str">
            <v>CUSTOS HORÁRIOS DE MÁQUINAS E EQUIPAMENTOS</v>
          </cell>
          <cell r="B482" t="str">
            <v>CHOR</v>
          </cell>
          <cell r="C482" t="str">
            <v>CUSTO HORÁRIO IMPRODUTIVO DIURNO</v>
          </cell>
          <cell r="D482" t="str">
            <v>0327</v>
          </cell>
          <cell r="E482">
            <v>0</v>
          </cell>
          <cell r="F482">
            <v>0</v>
          </cell>
          <cell r="G482" t="str">
            <v>91646</v>
          </cell>
          <cell r="H482" t="str">
            <v>CAMINHÃO DE TRANSPORTE DE MATERIAL ASFÁLTICO 30.000 L, COM CAVALO MECÂNICO DE CAPACIDADE MÁXIMA DE TRAÇÃO COMBINADO DE 66.000 KG, POTÊNCIA 360 CV, INCLUSIVE TANQUE DE ASFALTO COM SERPENTINA - CHI DIURNO. AF_08/2015</v>
          </cell>
        </row>
        <row r="483">
          <cell r="A483" t="str">
            <v>CUSTOS HORÁRIOS DE MÁQUINAS E EQUIPAMENTOS</v>
          </cell>
          <cell r="B483" t="str">
            <v>CHOR</v>
          </cell>
          <cell r="C483" t="str">
            <v>CUSTO HORÁRIO IMPRODUTIVO DIURNO</v>
          </cell>
          <cell r="D483" t="str">
            <v>0327</v>
          </cell>
          <cell r="E483">
            <v>0</v>
          </cell>
          <cell r="F483">
            <v>0</v>
          </cell>
          <cell r="G483" t="str">
            <v>91693</v>
          </cell>
          <cell r="H483" t="str">
            <v>SERRA CIRCULAR DE BANCADA COM MOTOR ELÉTRICO POTÊNCIA DE 5HP, COM COIFA PARA DISCO 10" - CHI DIURNO. AF_08/2015</v>
          </cell>
        </row>
        <row r="484">
          <cell r="A484" t="str">
            <v>CUSTOS HORÁRIOS DE MÁQUINAS E EQUIPAMENTOS</v>
          </cell>
          <cell r="B484" t="str">
            <v>CHOR</v>
          </cell>
          <cell r="C484" t="str">
            <v>CUSTO HORÁRIO IMPRODUTIVO DIURNO</v>
          </cell>
          <cell r="D484" t="str">
            <v>0327</v>
          </cell>
          <cell r="E484">
            <v>0</v>
          </cell>
          <cell r="F484">
            <v>0</v>
          </cell>
          <cell r="G484" t="str">
            <v>92044</v>
          </cell>
          <cell r="H484" t="str">
            <v>DISTRIBUIDOR DE AGREGADOS REBOCAVEL, CAPACIDADE 1,9 M³, LARGURA DE TRABALHO 3,66 M - CHI DIURNO. AF_11/2015</v>
          </cell>
        </row>
        <row r="485">
          <cell r="A485" t="str">
            <v>CUSTOS HORÁRIOS DE MÁQUINAS E EQUIPAMENTOS</v>
          </cell>
          <cell r="B485" t="str">
            <v>CHOR</v>
          </cell>
          <cell r="C485" t="str">
            <v>CUSTO HORÁRIO IMPRODUTIVO DIURNO</v>
          </cell>
          <cell r="D485" t="str">
            <v>0327</v>
          </cell>
          <cell r="E485">
            <v>0</v>
          </cell>
          <cell r="F485">
            <v>0</v>
          </cell>
          <cell r="G485" t="str">
            <v>92107</v>
          </cell>
          <cell r="H485" t="str">
            <v>CAMINHÃO PARA EQUIPAMENTO DE LIMPEZA A SUCÇÃO COM CAMINHÃO TRUCADO DE PESO BRUTO TOTAL 23000 KG, CARGA ÚTIL MÁXIMA 15935 KG, DISTÂNCIA ENTRE EIXOS 4,80 M, POTÊNCIA 230 CV, INCLUSIVE LIMPADORA A SUCÇÃO, TANQUE 12000 L - CHI DIURNO. AF_11/2015</v>
          </cell>
        </row>
        <row r="486">
          <cell r="A486" t="str">
            <v>CUSTOS HORÁRIOS DE MÁQUINAS E EQUIPAMENTOS</v>
          </cell>
          <cell r="B486" t="str">
            <v>CHOR</v>
          </cell>
          <cell r="C486" t="str">
            <v>CUSTO HORÁRIO IMPRODUTIVO DIURNO</v>
          </cell>
          <cell r="D486" t="str">
            <v>0327</v>
          </cell>
          <cell r="E486">
            <v>0</v>
          </cell>
          <cell r="F486">
            <v>0</v>
          </cell>
          <cell r="G486" t="str">
            <v>92113</v>
          </cell>
          <cell r="H486" t="str">
            <v>PENEIRA ROTATIVA COM MOTOR ELÉTRICO TRIFÁSICO DE 2 CV, CILINDRO DE 1 M X 0,60 M, COM FUROS DE 3,17 MM - CHI DIURNO. AF_11/2015</v>
          </cell>
        </row>
        <row r="487">
          <cell r="A487" t="str">
            <v>CUSTOS HORÁRIOS DE MÁQUINAS E EQUIPAMENTOS</v>
          </cell>
          <cell r="B487" t="str">
            <v>CHOR</v>
          </cell>
          <cell r="C487" t="str">
            <v>CUSTO HORÁRIO IMPRODUTIVO DIURNO</v>
          </cell>
          <cell r="D487" t="str">
            <v>0327</v>
          </cell>
          <cell r="E487">
            <v>0</v>
          </cell>
          <cell r="F487">
            <v>0</v>
          </cell>
          <cell r="G487" t="str">
            <v>92119</v>
          </cell>
          <cell r="H487" t="str">
            <v>DOSADOR DE AREIA, CAPACIDADE DE 26 LITROS - CHI DIURNO. AF_11/2015</v>
          </cell>
        </row>
        <row r="488">
          <cell r="A488" t="str">
            <v>CUSTOS HORÁRIOS DE MÁQUINAS E EQUIPAMENTOS</v>
          </cell>
          <cell r="B488" t="str">
            <v>CHOR</v>
          </cell>
          <cell r="C488" t="str">
            <v>CUSTO HORÁRIO IMPRODUTIVO DIURNO</v>
          </cell>
          <cell r="D488" t="str">
            <v>0327</v>
          </cell>
          <cell r="E488">
            <v>0</v>
          </cell>
          <cell r="F488">
            <v>0</v>
          </cell>
          <cell r="G488" t="str">
            <v>92139</v>
          </cell>
          <cell r="H488" t="str">
            <v>CAMINHONETE COM MOTOR A DIESEL, POTÊNCIA 180 CV, CABINE DUPLA, 4X4 - CHI DIURNO. AF_11/2015</v>
          </cell>
        </row>
        <row r="489">
          <cell r="A489" t="str">
            <v>CUSTOS HORÁRIOS DE MÁQUINAS E EQUIPAMENTOS</v>
          </cell>
          <cell r="B489" t="str">
            <v>CHOR</v>
          </cell>
          <cell r="C489" t="str">
            <v>CUSTO HORÁRIO IMPRODUTIVO DIURNO</v>
          </cell>
          <cell r="D489" t="str">
            <v>0327</v>
          </cell>
          <cell r="E489">
            <v>0</v>
          </cell>
          <cell r="F489">
            <v>0</v>
          </cell>
          <cell r="G489" t="str">
            <v>92146</v>
          </cell>
          <cell r="H489" t="str">
            <v>CAMINHONETE CABINE SIMPLES COM MOTOR 1.6 FLEX, CÂMBIO MANUAL, POTÊNCIA 101/104 CV, 2 PORTAS - CHI DIURNO. AF_11/2015</v>
          </cell>
        </row>
        <row r="490">
          <cell r="A490" t="str">
            <v>CUSTOS HORÁRIOS DE MÁQUINAS E EQUIPAMENTOS</v>
          </cell>
          <cell r="B490" t="str">
            <v>CHOR</v>
          </cell>
          <cell r="C490" t="str">
            <v>CUSTO HORÁRIO IMPRODUTIVO DIURNO</v>
          </cell>
          <cell r="D490" t="str">
            <v>0327</v>
          </cell>
          <cell r="E490">
            <v>0</v>
          </cell>
          <cell r="F490">
            <v>0</v>
          </cell>
          <cell r="G490" t="str">
            <v>92243</v>
          </cell>
          <cell r="H490" t="str">
            <v>CAMINHÃO DE TRANSPORTE DE MATERIAL ASFÁLTICO 20.000 L, COM CAVALO MECÂNICO DE CAPACIDADE MÁXIMA DE TRAÇÃO COMBINADO DE 45.000 KG, POTÊNCIA 330 CV, INCLUSIVE TANQUE DE ASFALTO COM MAÇARICO - CHI DIURNO. AF_12/2015</v>
          </cell>
        </row>
        <row r="491">
          <cell r="A491" t="str">
            <v>CUSTOS HORÁRIOS DE MÁQUINAS E EQUIPAMENTOS</v>
          </cell>
          <cell r="B491" t="str">
            <v>CHOR</v>
          </cell>
          <cell r="C491" t="str">
            <v>CUSTO HORÁRIO IMPRODUTIVO DIURNO</v>
          </cell>
          <cell r="D491" t="str">
            <v>0327</v>
          </cell>
          <cell r="E491">
            <v>0</v>
          </cell>
          <cell r="F491">
            <v>0</v>
          </cell>
          <cell r="G491" t="str">
            <v>92717</v>
          </cell>
          <cell r="H491" t="str">
            <v>APARELHO PARA CORTE E SOLDA OXI-ACETILENO SOBRE RODAS, INCLUSIVE CILINDROS E MAÇARICOS - CHI DIURNO. AF_12/2015</v>
          </cell>
        </row>
        <row r="492">
          <cell r="A492" t="str">
            <v>CUSTOS HORÁRIOS DE MÁQUINAS E EQUIPAMENTOS</v>
          </cell>
          <cell r="B492" t="str">
            <v>CHOR</v>
          </cell>
          <cell r="C492" t="str">
            <v>CUSTO HORÁRIO IMPRODUTIVO DIURNO</v>
          </cell>
          <cell r="D492" t="str">
            <v>0327</v>
          </cell>
          <cell r="E492">
            <v>0</v>
          </cell>
          <cell r="F492">
            <v>0</v>
          </cell>
          <cell r="G492" t="str">
            <v>92961</v>
          </cell>
          <cell r="H492" t="str">
            <v>MÁQUINA EXTRUSORA DE CONCRETO PARA GUIAS E SARJETAS, MOTOR A DIESEL, POTÊNCIA 14 CV - CHI DIURNO. AF_12/2015</v>
          </cell>
        </row>
        <row r="493">
          <cell r="A493" t="str">
            <v>CUSTOS HORÁRIOS DE MÁQUINAS E EQUIPAMENTOS</v>
          </cell>
          <cell r="B493" t="str">
            <v>CHOR</v>
          </cell>
          <cell r="C493" t="str">
            <v>CUSTO HORÁRIO IMPRODUTIVO DIURNO</v>
          </cell>
          <cell r="D493" t="str">
            <v>0327</v>
          </cell>
          <cell r="E493">
            <v>0</v>
          </cell>
          <cell r="F493">
            <v>0</v>
          </cell>
          <cell r="G493" t="str">
            <v>92967</v>
          </cell>
          <cell r="H493" t="str">
            <v>MARTELO PERFURADOR PNEUMÁTICO MANUAL, HASTE 25 X 75 MM, 21 KG - CHI DIURNO. AF_12/2015</v>
          </cell>
        </row>
        <row r="494">
          <cell r="A494" t="str">
            <v>CUSTOS HORÁRIOS DE MÁQUINAS E EQUIPAMENTOS</v>
          </cell>
          <cell r="B494" t="str">
            <v>CHOR</v>
          </cell>
          <cell r="C494" t="str">
            <v>CUSTO HORÁRIO IMPRODUTIVO DIURNO</v>
          </cell>
          <cell r="D494" t="str">
            <v>0327</v>
          </cell>
          <cell r="E494">
            <v>0</v>
          </cell>
          <cell r="F494">
            <v>0</v>
          </cell>
          <cell r="G494" t="str">
            <v>93225</v>
          </cell>
          <cell r="H494" t="str">
            <v>PERFURATRIZ COM TORRE METÁLICA PARA EXECUÇÃO DE ESTACA HÉLICE CONTÍNUA, PROFUNDIDADE MÁXIMA DE 32 M, DIÂMETRO MÁXIMO DE 1000 MM, POTÊNCIA INSTALADA DE 350 HP, MESA ROTATIVA COM TORQUE MÁXIMO DE 263 KNM - CHI DIURNO. AF_01/2016</v>
          </cell>
        </row>
        <row r="495">
          <cell r="A495" t="str">
            <v>CUSTOS HORÁRIOS DE MÁQUINAS E EQUIPAMENTOS</v>
          </cell>
          <cell r="B495" t="str">
            <v>CHOR</v>
          </cell>
          <cell r="C495" t="str">
            <v>CUSTO HORÁRIO IMPRODUTIVO DIURNO</v>
          </cell>
          <cell r="D495" t="str">
            <v>0327</v>
          </cell>
          <cell r="E495">
            <v>0</v>
          </cell>
          <cell r="F495">
            <v>0</v>
          </cell>
          <cell r="G495" t="str">
            <v>93234</v>
          </cell>
          <cell r="H495" t="str">
            <v>BETONEIRA CAPACIDADE NOMINAL 400 L, CAPACIDADE DE MISTURA 310 L, MOTOR A GASOLINA POTÊNCIA 5,5 HP, SEM CARREGADOR - CHI DIURNO. AF_02/2016</v>
          </cell>
        </row>
        <row r="496">
          <cell r="A496" t="str">
            <v>CUSTOS HORÁRIOS DE MÁQUINAS E EQUIPAMENTOS</v>
          </cell>
          <cell r="B496" t="str">
            <v>CHOR</v>
          </cell>
          <cell r="C496" t="str">
            <v>CUSTO HORÁRIO IMPRODUTIVO DIURNO</v>
          </cell>
          <cell r="D496" t="str">
            <v>0327</v>
          </cell>
          <cell r="E496">
            <v>0</v>
          </cell>
          <cell r="F496">
            <v>0</v>
          </cell>
          <cell r="G496" t="str">
            <v>93244</v>
          </cell>
          <cell r="H496" t="str">
            <v>ROLO COMPACTADOR VIBRATÓRIO PÉ DE CARNEIRO PARA SOLOS, POTÊNCIA 80 HP, PESO OPERACIONAL SEM/COM LASTRO 7,4 / 8,8 T, LARGURA DE TRABALHO 1,68 M - CHI DIURNO. AF_02/2016</v>
          </cell>
        </row>
        <row r="497">
          <cell r="A497" t="str">
            <v>CUSTOS HORÁRIOS DE MÁQUINAS E EQUIPAMENTOS</v>
          </cell>
          <cell r="B497" t="str">
            <v>CHOR</v>
          </cell>
          <cell r="C497" t="str">
            <v>CUSTO HORÁRIO IMPRODUTIVO DIURNO</v>
          </cell>
          <cell r="D497" t="str">
            <v>0327</v>
          </cell>
          <cell r="E497">
            <v>0</v>
          </cell>
          <cell r="F497">
            <v>0</v>
          </cell>
          <cell r="G497" t="str">
            <v>93274</v>
          </cell>
          <cell r="H497" t="str">
            <v>GRUA ASCENSIONAL, LANÇA DE 30 M, CAPACIDADE DE 1,0 T A 30 M, ALTURA ATÉ 39 M - CHI DIURNO. AF_03/2016</v>
          </cell>
        </row>
        <row r="498">
          <cell r="A498" t="str">
            <v>CUSTOS HORÁRIOS DE MÁQUINAS E EQUIPAMENTOS</v>
          </cell>
          <cell r="B498" t="str">
            <v>CHOR</v>
          </cell>
          <cell r="C498" t="str">
            <v>CUSTO HORÁRIO IMPRODUTIVO DIURNO</v>
          </cell>
          <cell r="D498" t="str">
            <v>0327</v>
          </cell>
          <cell r="E498">
            <v>0</v>
          </cell>
          <cell r="F498">
            <v>0</v>
          </cell>
          <cell r="G498" t="str">
            <v>93282</v>
          </cell>
          <cell r="H498" t="str">
            <v>GUINCHO ELÉTRICO DE COLUNA, CAPACIDADE 400 KG, COM MOTO FREIO, MOTOR TRIFÁSICO DE 1,25 CV - CHI DIURNO. AF_03/2016</v>
          </cell>
        </row>
        <row r="499">
          <cell r="A499" t="str">
            <v>CUSTOS HORÁRIOS DE MÁQUINAS E EQUIPAMENTOS</v>
          </cell>
          <cell r="B499" t="str">
            <v>CHOR</v>
          </cell>
          <cell r="C499" t="str">
            <v>CUSTO HORÁRIO IMPRODUTIVO DIURNO</v>
          </cell>
          <cell r="D499" t="str">
            <v>0327</v>
          </cell>
          <cell r="E499">
            <v>0</v>
          </cell>
          <cell r="F499">
            <v>0</v>
          </cell>
          <cell r="G499" t="str">
            <v>93288</v>
          </cell>
          <cell r="H499" t="str">
            <v>GUINDASTE HIDRÁULICO AUTOPROPELIDO, COM LANÇA TELESCÓPICA 40 M, CAPACIDADE MÁXIMA 60 T, POTÊNCIA 260 KW - CHI DIURNO. AF_03/2016</v>
          </cell>
        </row>
        <row r="500">
          <cell r="A500" t="str">
            <v>CUSTOS HORÁRIOS DE MÁQUINAS E EQUIPAMENTOS</v>
          </cell>
          <cell r="B500" t="str">
            <v>CHOR</v>
          </cell>
          <cell r="C500" t="str">
            <v>CUSTO HORÁRIO IMPRODUTIVO DIURNO</v>
          </cell>
          <cell r="D500" t="str">
            <v>0327</v>
          </cell>
          <cell r="E500">
            <v>0</v>
          </cell>
          <cell r="F500">
            <v>0</v>
          </cell>
          <cell r="G500" t="str">
            <v>93403</v>
          </cell>
          <cell r="H500" t="str">
            <v>GUINDAUTO HIDRÁULICO, CAPACIDADE MÁXIMA DE CARGA 3300 KG, MOMENTO MÁXIMO DE CARGA 5,8 TM, ALCANCE MÁXIMO HORIZONTAL 7,60 M, INCLUSIVE CAMINHÃO TOCO PBT 16.000 KG, POTÊNCIA DE 189 CV - CHI DIURNO. AF_03/2016</v>
          </cell>
        </row>
        <row r="501">
          <cell r="A501" t="str">
            <v>CUSTOS HORÁRIOS DE MÁQUINAS E EQUIPAMENTOS</v>
          </cell>
          <cell r="B501" t="str">
            <v>CHOR</v>
          </cell>
          <cell r="C501" t="str">
            <v>CUSTO HORÁRIO IMPRODUTIVO DIURNO</v>
          </cell>
          <cell r="D501" t="str">
            <v>0327</v>
          </cell>
          <cell r="E501">
            <v>0</v>
          </cell>
          <cell r="F501">
            <v>0</v>
          </cell>
          <cell r="G501" t="str">
            <v>93409</v>
          </cell>
          <cell r="H501" t="str">
            <v>MÁQUINA JATO DE PRESSAO PORTÁTIL, CAMARA DE 1 SAIDA, CAPACIDADE 280 L, DIAMETRO 670 MM, BICO DE JATO CURTO VENTURI DE 5/16'' , MANGUEIRA DE 1'' COM COMPRESSOR DE AR REBOCÁVEL 189 PCM E MOTOR DIESEL 63 CV - CHI DIURNO. AF_03/2016</v>
          </cell>
        </row>
        <row r="502">
          <cell r="A502" t="str">
            <v>CUSTOS HORÁRIOS DE MÁQUINAS E EQUIPAMENTOS</v>
          </cell>
          <cell r="B502" t="str">
            <v>CHOR</v>
          </cell>
          <cell r="C502" t="str">
            <v>CUSTO HORÁRIO IMPRODUTIVO DIURNO</v>
          </cell>
          <cell r="D502" t="str">
            <v>0327</v>
          </cell>
          <cell r="E502">
            <v>0</v>
          </cell>
          <cell r="F502">
            <v>0</v>
          </cell>
          <cell r="G502" t="str">
            <v>93416</v>
          </cell>
          <cell r="H502" t="str">
            <v>GERADOR PORTÁTIL MONOFÁSICO, POTÊNCIA 5500 VA, MOTOR A GASOLINA, POTÊNCIA DO MOTOR 13 CV - CHI DIURNO. AF_03/2016</v>
          </cell>
        </row>
        <row r="503">
          <cell r="A503" t="str">
            <v>CUSTOS HORÁRIOS DE MÁQUINAS E EQUIPAMENTOS</v>
          </cell>
          <cell r="B503" t="str">
            <v>CHOR</v>
          </cell>
          <cell r="C503" t="str">
            <v>CUSTO HORÁRIO IMPRODUTIVO DIURNO</v>
          </cell>
          <cell r="D503" t="str">
            <v>0327</v>
          </cell>
          <cell r="E503">
            <v>0</v>
          </cell>
          <cell r="F503">
            <v>0</v>
          </cell>
          <cell r="G503" t="str">
            <v>93422</v>
          </cell>
          <cell r="H503" t="str">
            <v>GRUPO GERADOR REBOCÁVEL, POTÊNCIA 66 KVA, MOTOR A DIESEL - CHI DIURNO. AF_03/2016</v>
          </cell>
        </row>
        <row r="504">
          <cell r="A504" t="str">
            <v>CUSTOS HORÁRIOS DE MÁQUINAS E EQUIPAMENTOS</v>
          </cell>
          <cell r="B504" t="str">
            <v>CHOR</v>
          </cell>
          <cell r="C504" t="str">
            <v>CUSTO HORÁRIO IMPRODUTIVO DIURNO</v>
          </cell>
          <cell r="D504" t="str">
            <v>0327</v>
          </cell>
          <cell r="E504">
            <v>0</v>
          </cell>
          <cell r="F504">
            <v>0</v>
          </cell>
          <cell r="G504" t="str">
            <v>93428</v>
          </cell>
          <cell r="H504" t="str">
            <v>GRUPO GERADOR ESTACIONÁRIO, POTÊNCIA 150 KVA, MOTOR A DIESEL- CHI DIURNO. AF_03/2016</v>
          </cell>
        </row>
        <row r="505">
          <cell r="A505" t="str">
            <v>CUSTOS HORÁRIOS DE MÁQUINAS E EQUIPAMENTOS</v>
          </cell>
          <cell r="B505" t="str">
            <v>CHOR</v>
          </cell>
          <cell r="C505" t="str">
            <v>CUSTO HORÁRIO IMPRODUTIVO DIURNO</v>
          </cell>
          <cell r="D505" t="str">
            <v>0327</v>
          </cell>
          <cell r="E505">
            <v>0</v>
          </cell>
          <cell r="F505">
            <v>0</v>
          </cell>
          <cell r="G505" t="str">
            <v>93434</v>
          </cell>
          <cell r="H505" t="str">
            <v>USINA DE MISTURA ASFÁLTICA À QUENTE, TIPO CONTRA FLUXO, PROD 40 A 80 TON/HORA - CHI DIURNO. AF_03/2016</v>
          </cell>
        </row>
        <row r="506">
          <cell r="A506" t="str">
            <v>CUSTOS HORÁRIOS DE MÁQUINAS E EQUIPAMENTOS</v>
          </cell>
          <cell r="B506" t="str">
            <v>CHOR</v>
          </cell>
          <cell r="C506" t="str">
            <v>CUSTO HORÁRIO IMPRODUTIVO DIURNO</v>
          </cell>
          <cell r="D506" t="str">
            <v>0327</v>
          </cell>
          <cell r="E506">
            <v>0</v>
          </cell>
          <cell r="F506">
            <v>0</v>
          </cell>
          <cell r="G506" t="str">
            <v>93440</v>
          </cell>
          <cell r="H506" t="str">
            <v>USINA DE ASFALTO À FRIO, CAPACIDADE DE 40 A 60 TON/HORA, ELÉTRICA POTÊNCIA 30 CV - CHI DIURNO. AF_03/2016</v>
          </cell>
        </row>
        <row r="507">
          <cell r="A507" t="str">
            <v>CUSTOS HORÁRIOS DE MÁQUINAS E EQUIPAMENTOS</v>
          </cell>
          <cell r="B507" t="str">
            <v>CHOR</v>
          </cell>
          <cell r="C507" t="str">
            <v>CUSTO HORÁRIO IMPRODUTIVO DIURNO</v>
          </cell>
          <cell r="D507" t="str">
            <v>0327</v>
          </cell>
          <cell r="E507">
            <v>0</v>
          </cell>
          <cell r="F507">
            <v>0</v>
          </cell>
          <cell r="G507" t="str">
            <v>95122</v>
          </cell>
          <cell r="H507" t="str">
            <v>USINA MISTURADORA DE SOLOS, CAPACIDADE DE 200 A 500 TON/H, POTENCIA 75KW - CHI DIURNO. AF_07/2016</v>
          </cell>
        </row>
        <row r="508">
          <cell r="A508" t="str">
            <v>CUSTOS HORÁRIOS DE MÁQUINAS E EQUIPAMENTOS</v>
          </cell>
          <cell r="B508" t="str">
            <v>CHOR</v>
          </cell>
          <cell r="C508" t="str">
            <v>CUSTO HORÁRIO IMPRODUTIVO DIURNO</v>
          </cell>
          <cell r="D508" t="str">
            <v>0327</v>
          </cell>
          <cell r="E508">
            <v>0</v>
          </cell>
          <cell r="F508">
            <v>0</v>
          </cell>
          <cell r="G508" t="str">
            <v>95128</v>
          </cell>
          <cell r="H508" t="str">
            <v>DISTRIBUIDOR DE AGREGADOS AUTOPROPELIDO, CAP 3 M3, A DIESEL, POTÊNCIA 176CV - CHI DIURNO. AF_07/2016</v>
          </cell>
        </row>
        <row r="509">
          <cell r="A509" t="str">
            <v>CUSTOS HORÁRIOS DE MÁQUINAS E EQUIPAMENTOS</v>
          </cell>
          <cell r="B509" t="str">
            <v>CHOR</v>
          </cell>
          <cell r="C509" t="str">
            <v>CUSTO HORÁRIO IMPRODUTIVO DIURNO</v>
          </cell>
          <cell r="D509" t="str">
            <v>0327</v>
          </cell>
          <cell r="E509">
            <v>0</v>
          </cell>
          <cell r="F509">
            <v>0</v>
          </cell>
          <cell r="G509" t="str">
            <v>95140</v>
          </cell>
          <cell r="H509" t="str">
            <v>TALHA MANUAL DE CORRENTE, CAPACIDADE DE 2 TON. COM ELEVAÇÃO DE 3 M - CHI DIURNO. AF_07/2016</v>
          </cell>
        </row>
        <row r="510">
          <cell r="A510" t="str">
            <v>CUSTOS HORÁRIOS DE MÁQUINAS E EQUIPAMENTOS</v>
          </cell>
          <cell r="B510" t="str">
            <v>CHOR</v>
          </cell>
          <cell r="C510" t="str">
            <v>CUSTO HORÁRIO IMPRODUTIVO DIURNO</v>
          </cell>
          <cell r="D510" t="str">
            <v>0327</v>
          </cell>
          <cell r="E510">
            <v>0</v>
          </cell>
          <cell r="F510">
            <v>0</v>
          </cell>
          <cell r="G510" t="str">
            <v>95213</v>
          </cell>
          <cell r="H510" t="str">
            <v>GRUA ASCENCIONAL, LANÇA DE 42 M, CAPACIDADE DE 1,5 T A 30 M, ALTURA ATÉ 39 M - CHI DIURNO. AF_08/2016</v>
          </cell>
        </row>
        <row r="511">
          <cell r="A511" t="str">
            <v>CUSTOS HORÁRIOS DE MÁQUINAS E EQUIPAMENTOS</v>
          </cell>
          <cell r="B511" t="str">
            <v>CHOR</v>
          </cell>
          <cell r="C511" t="str">
            <v>CUSTO HORÁRIO IMPRODUTIVO DIURNO</v>
          </cell>
          <cell r="D511" t="str">
            <v>0327</v>
          </cell>
          <cell r="E511">
            <v>0</v>
          </cell>
          <cell r="F511">
            <v>0</v>
          </cell>
          <cell r="G511" t="str">
            <v>95219</v>
          </cell>
          <cell r="H511" t="str">
            <v>PULVERIZADOR DE TINTA ELÉTRICO/MÁQUINA DE PINTURA AIRLESS, VAZÃO 2 L/MIN - CHI DIURNO. AF_08/2016</v>
          </cell>
        </row>
        <row r="512">
          <cell r="A512" t="str">
            <v>CUSTOS HORÁRIOS DE MÁQUINAS E EQUIPAMENTOS</v>
          </cell>
          <cell r="B512" t="str">
            <v>CHOR</v>
          </cell>
          <cell r="C512" t="str">
            <v>CUSTO HORÁRIO IMPRODUTIVO DIURNO</v>
          </cell>
          <cell r="D512" t="str">
            <v>0327</v>
          </cell>
          <cell r="E512">
            <v>0</v>
          </cell>
          <cell r="F512">
            <v>0</v>
          </cell>
          <cell r="G512" t="str">
            <v>95259</v>
          </cell>
          <cell r="H512" t="str">
            <v>MARTELO DEMOLIDOR PNEUMÁTICO MANUAL, 32 KG - CHI DIURNO. AF_09/2016</v>
          </cell>
        </row>
        <row r="513">
          <cell r="A513" t="str">
            <v>CUSTOS HORÁRIOS DE MÁQUINAS E EQUIPAMENTOS</v>
          </cell>
          <cell r="B513" t="str">
            <v>CHOR</v>
          </cell>
          <cell r="C513" t="str">
            <v>CUSTO HORÁRIO IMPRODUTIVO DIURNO</v>
          </cell>
          <cell r="D513" t="str">
            <v>0327</v>
          </cell>
          <cell r="E513">
            <v>0</v>
          </cell>
          <cell r="F513">
            <v>0</v>
          </cell>
          <cell r="G513" t="str">
            <v>95265</v>
          </cell>
          <cell r="H513" t="str">
            <v>COMPACTADOR DE SOLOS DE PERCUSÃO (SOQUETE) COM MOTOR A GASOLINA, POTÊNCIA 3 CV - CHI DIURNO. AF_09/2016</v>
          </cell>
        </row>
        <row r="514">
          <cell r="A514" t="str">
            <v>CUSTOS HORÁRIOS DE MÁQUINAS E EQUIPAMENTOS</v>
          </cell>
          <cell r="B514" t="str">
            <v>CHOR</v>
          </cell>
          <cell r="C514" t="str">
            <v>CUSTO HORÁRIO IMPRODUTIVO DIURNO</v>
          </cell>
          <cell r="D514" t="str">
            <v>0327</v>
          </cell>
          <cell r="E514">
            <v>0</v>
          </cell>
          <cell r="F514">
            <v>0</v>
          </cell>
          <cell r="G514" t="str">
            <v>95271</v>
          </cell>
          <cell r="H514" t="str">
            <v>RÉGUA VIBRATÓRIA DUPLA PARA CONCRETO, PESO DE 60KG, COMPRIMENTO 4 M, COM MOTOR A GASOLINA, POTÊNCIA 5,5 HP - CHI DIURNO. AF_09/2016</v>
          </cell>
        </row>
        <row r="515">
          <cell r="A515" t="str">
            <v>CUSTOS HORÁRIOS DE MÁQUINAS E EQUIPAMENTOS</v>
          </cell>
          <cell r="B515" t="str">
            <v>CHOR</v>
          </cell>
          <cell r="C515" t="str">
            <v>CUSTO HORÁRIO IMPRODUTIVO DIURNO</v>
          </cell>
          <cell r="D515" t="str">
            <v>0327</v>
          </cell>
          <cell r="E515">
            <v>0</v>
          </cell>
          <cell r="F515">
            <v>0</v>
          </cell>
          <cell r="G515" t="str">
            <v>95277</v>
          </cell>
          <cell r="H515" t="str">
            <v>POLIDORA DE PISO (POLITRIZ), PESO DE 100KG, DIÂMETRO 450 MM, MOTOR ELÉTRICO, POTÊNCIA 4 HP - CHI DIURNO. AF_09/2016</v>
          </cell>
        </row>
        <row r="516">
          <cell r="A516" t="str">
            <v>CUSTOS HORÁRIOS DE MÁQUINAS E EQUIPAMENTOS</v>
          </cell>
          <cell r="B516" t="str">
            <v>CHOR</v>
          </cell>
          <cell r="C516" t="str">
            <v>CUSTO HORÁRIO IMPRODUTIVO DIURNO</v>
          </cell>
          <cell r="D516" t="str">
            <v>0327</v>
          </cell>
          <cell r="E516">
            <v>0</v>
          </cell>
          <cell r="F516">
            <v>0</v>
          </cell>
          <cell r="G516" t="str">
            <v>95283</v>
          </cell>
          <cell r="H516" t="str">
            <v>DESEMPENADEIRA DE CONCRETO, PESO DE 75KG, 4 PÁS, MOTOR A GASOLINA, POTÊNCIA 5,5 HP - CHI DIURNO. AF_09/2016</v>
          </cell>
        </row>
        <row r="517">
          <cell r="A517" t="str">
            <v>CUSTOS HORÁRIOS DE MÁQUINAS E EQUIPAMENTOS</v>
          </cell>
          <cell r="B517" t="str">
            <v>CHOR</v>
          </cell>
          <cell r="C517" t="str">
            <v>CUSTO HORÁRIO IMPRODUTIVO DIURNO</v>
          </cell>
          <cell r="D517" t="str">
            <v>0327</v>
          </cell>
          <cell r="E517">
            <v>0</v>
          </cell>
          <cell r="F517">
            <v>0</v>
          </cell>
          <cell r="G517" t="str">
            <v>95621</v>
          </cell>
          <cell r="H517" t="str">
            <v>PERFURATRIZ PNEUMATICA MANUAL DE PESO MEDIO, MARTELETE, 18KG, COMPRIMENTO MÁXIMO DE CURSO DE 6 M, DIAMETRO DO PISTAO DE 5,5 CM - CHI DIURNO. AF_11/2016</v>
          </cell>
        </row>
        <row r="518">
          <cell r="A518" t="str">
            <v>CUSTOS HORÁRIOS DE MÁQUINAS E EQUIPAMENTOS</v>
          </cell>
          <cell r="B518" t="str">
            <v>CHOR</v>
          </cell>
          <cell r="C518" t="str">
            <v>CUSTO HORÁRIO IMPRODUTIVO DIURNO</v>
          </cell>
          <cell r="D518" t="str">
            <v>0327</v>
          </cell>
          <cell r="E518">
            <v>0</v>
          </cell>
          <cell r="F518">
            <v>0</v>
          </cell>
          <cell r="G518" t="str">
            <v>95632</v>
          </cell>
          <cell r="H518" t="str">
            <v>ROLO COMPACTADOR VIBRATORIO TANDEM, ACO LISO, POTENCIA 125 HP, PESO SEM/COM LASTRO 10,20/11,65 T, LARGURA DE TRABALHO 1,73 M - CHI DIURNO. AF_11/2016</v>
          </cell>
        </row>
        <row r="519">
          <cell r="A519" t="str">
            <v>CUSTOS HORÁRIOS DE MÁQUINAS E EQUIPAMENTOS</v>
          </cell>
          <cell r="B519" t="str">
            <v>CHOR</v>
          </cell>
          <cell r="C519" t="str">
            <v>CUSTO HORÁRIO IMPRODUTIVO DIURNO</v>
          </cell>
          <cell r="D519" t="str">
            <v>0327</v>
          </cell>
          <cell r="E519">
            <v>0</v>
          </cell>
          <cell r="F519">
            <v>0</v>
          </cell>
          <cell r="G519" t="str">
            <v>95703</v>
          </cell>
          <cell r="H519" t="str">
            <v>PERFURATRIZ MANUAL, TORQUE MAXIMO 55 KGF.M, POTENCIA 5 CV, COM DIAMETRO MAXIMO 8 1/2" - CHI DIURNO. AF_11/2016</v>
          </cell>
        </row>
        <row r="520">
          <cell r="A520" t="str">
            <v>CUSTOS HORÁRIOS DE MÁQUINAS E EQUIPAMENTOS</v>
          </cell>
          <cell r="B520" t="str">
            <v>CHOR</v>
          </cell>
          <cell r="C520" t="str">
            <v>CUSTO HORÁRIO IMPRODUTIVO DIURNO</v>
          </cell>
          <cell r="D520" t="str">
            <v>0327</v>
          </cell>
          <cell r="E520">
            <v>0</v>
          </cell>
          <cell r="F520">
            <v>0</v>
          </cell>
          <cell r="G520" t="str">
            <v>95709</v>
          </cell>
          <cell r="H520" t="str">
            <v>PERFURATRIZ SOBRE ESTEIRA, TORQUE MÁXIMO 600 KGF, POTÊNCIA ENTRE 50 E 60 HP, DIÂMETRO MÁXIMO 10 - CHI DIURNO. AF_11/2016</v>
          </cell>
        </row>
        <row r="521">
          <cell r="A521" t="str">
            <v>CUSTOS HORÁRIOS DE MÁQUINAS E EQUIPAMENTOS</v>
          </cell>
          <cell r="B521" t="str">
            <v>CHOR</v>
          </cell>
          <cell r="C521" t="str">
            <v>CUSTO HORÁRIO IMPRODUTIVO DIURNO</v>
          </cell>
          <cell r="D521" t="str">
            <v>0327</v>
          </cell>
          <cell r="E521">
            <v>0</v>
          </cell>
          <cell r="F521">
            <v>0</v>
          </cell>
          <cell r="G521" t="str">
            <v>95715</v>
          </cell>
          <cell r="H521" t="str">
            <v>ESCAVADEIRA HIDRAULICA SOBRE ESTEIRA, COM GARRA GIRATORIA DE MANDIBULAS, PESO OPERACIONAL ENTRE 22,00 E 25,50 TON, POTENCIA LIQUIDA ENTRE 150 E 160 HP - CHI DIURNO. AF_11/2016</v>
          </cell>
        </row>
        <row r="522">
          <cell r="A522" t="str">
            <v>CUSTOS HORÁRIOS DE MÁQUINAS E EQUIPAMENTOS</v>
          </cell>
          <cell r="B522" t="str">
            <v>CHOR</v>
          </cell>
          <cell r="C522" t="str">
            <v>CUSTO HORÁRIO IMPRODUTIVO DIURNO</v>
          </cell>
          <cell r="D522" t="str">
            <v>0327</v>
          </cell>
          <cell r="E522">
            <v>0</v>
          </cell>
          <cell r="F522">
            <v>0</v>
          </cell>
          <cell r="G522" t="str">
            <v>95721</v>
          </cell>
          <cell r="H522" t="str">
            <v>ESCAVADEIRA HIDRAULICA SOBRE ESTEIRA, EQUIPADA COM CLAMSHELL, COM CAPACIDADE DA CAÇAMBA ENTRE 1,20 E 1,50 M3, PESO OPERACIONAL ENTRE 20,00 E 22,00 TON, POTENCIA LIQUIDA ENTRE 150 E 160 HP - CHI DIURNO. AF_11/2016</v>
          </cell>
        </row>
        <row r="523">
          <cell r="A523" t="str">
            <v>CUSTOS HORÁRIOS DE MÁQUINAS E EQUIPAMENTOS</v>
          </cell>
          <cell r="B523" t="str">
            <v>CHOR</v>
          </cell>
          <cell r="C523" t="str">
            <v>CUSTO HORÁRIO IMPRODUTIVO DIURNO</v>
          </cell>
          <cell r="D523" t="str">
            <v>0327</v>
          </cell>
          <cell r="E523">
            <v>0</v>
          </cell>
          <cell r="F523">
            <v>0</v>
          </cell>
          <cell r="G523" t="str">
            <v>95873</v>
          </cell>
          <cell r="H523" t="str">
            <v>GRUPO GERADOR COM CARENAGEM, MOTOR DIESEL POTÊNCIA STANDART ENTRE 250 E 260 KVA - CHI DIURNO. AF_12/2016</v>
          </cell>
        </row>
        <row r="524">
          <cell r="A524" t="str">
            <v>CUSTOS HORÁRIOS DE MÁQUINAS E EQUIPAMENTOS</v>
          </cell>
          <cell r="B524" t="str">
            <v>CHOR</v>
          </cell>
          <cell r="C524" t="str">
            <v>CUSTO HORÁRIO IMPRODUTIVO DIURNO</v>
          </cell>
          <cell r="D524" t="str">
            <v>0327</v>
          </cell>
          <cell r="E524">
            <v>0</v>
          </cell>
          <cell r="F524">
            <v>0</v>
          </cell>
          <cell r="G524" t="str">
            <v>96014</v>
          </cell>
          <cell r="H524" t="str">
            <v>TRATOR DE PNEUS COM POTÊNCIA DE 122 CV, TRAÇÃO 4X4, COM VASSOURA MECÂNICA ACOPLADA - CHI DIURNO. AF_02/2017</v>
          </cell>
        </row>
        <row r="525">
          <cell r="A525" t="str">
            <v>CUSTOS HORÁRIOS DE MÁQUINAS E EQUIPAMENTOS</v>
          </cell>
          <cell r="B525" t="str">
            <v>CHOR</v>
          </cell>
          <cell r="C525" t="str">
            <v>CUSTO HORÁRIO IMPRODUTIVO DIURNO</v>
          </cell>
          <cell r="D525" t="str">
            <v>0327</v>
          </cell>
          <cell r="E525">
            <v>0</v>
          </cell>
          <cell r="F525">
            <v>0</v>
          </cell>
          <cell r="G525" t="str">
            <v>96021</v>
          </cell>
          <cell r="H525" t="str">
            <v>TRATOR DE PNEUS COM POTÊNCIA DE 122 CV, TRAÇÃO 4X4, COM GRADE DE DISCOS ACOPLADA - CHI DIURNO. AF_02/2017</v>
          </cell>
        </row>
        <row r="526">
          <cell r="A526" t="str">
            <v>CUSTOS HORÁRIOS DE MÁQUINAS E EQUIPAMENTOS</v>
          </cell>
          <cell r="B526" t="str">
            <v>CHOR</v>
          </cell>
          <cell r="C526" t="str">
            <v>CUSTO HORÁRIO IMPRODUTIVO DIURNO</v>
          </cell>
          <cell r="D526" t="str">
            <v>0327</v>
          </cell>
          <cell r="E526">
            <v>0</v>
          </cell>
          <cell r="F526">
            <v>0</v>
          </cell>
          <cell r="G526" t="str">
            <v>96029</v>
          </cell>
          <cell r="H526" t="str">
            <v>TRATOR DE PNEUS COM POTÊNCIA DE 85 CV, TRAÇÃO 4X4, COM GRADE DE DISCOS ACOPLADA - CHI DIURNO. AF_02/2017</v>
          </cell>
        </row>
        <row r="527">
          <cell r="A527" t="str">
            <v>CUSTOS HORÁRIOS DE MÁQUINAS E EQUIPAMENTOS</v>
          </cell>
          <cell r="B527" t="str">
            <v>CHOR</v>
          </cell>
          <cell r="C527" t="str">
            <v>CUSTO HORÁRIO IMPRODUTIVO DIURNO</v>
          </cell>
          <cell r="D527" t="str">
            <v>0327</v>
          </cell>
          <cell r="E527">
            <v>0</v>
          </cell>
          <cell r="F527">
            <v>0</v>
          </cell>
          <cell r="G527" t="str">
            <v>96036</v>
          </cell>
          <cell r="H527" t="str">
            <v>CAMINHÃO BASCULANTE 10 M3, TRUCADO, POTÊNCIA 230 CV, INCLUSIVE CAÇAMBA METÁLICA, COM DISTRIBUIDOR DE AGREGADOS ACOPLADO - CHI DIURNO. AF_02/2017</v>
          </cell>
        </row>
        <row r="528">
          <cell r="A528" t="str">
            <v>CUSTOS HORÁRIOS DE MÁQUINAS E EQUIPAMENTOS</v>
          </cell>
          <cell r="B528" t="str">
            <v>CHOR</v>
          </cell>
          <cell r="C528" t="str">
            <v>CUSTO HORÁRIO IMPRODUTIVO DIURNO</v>
          </cell>
          <cell r="D528" t="str">
            <v>0327</v>
          </cell>
          <cell r="E528">
            <v>0</v>
          </cell>
          <cell r="F528">
            <v>0</v>
          </cell>
          <cell r="G528" t="str">
            <v>96155</v>
          </cell>
          <cell r="H528" t="str">
            <v>TRATOR DE PNEUS COM POTÊNCIA DE 85 CV, TRAÇÃO 4X4, COM VASSOURA MECÂNICA ACOPLADA - CHI DIURNO. AF_02/2017</v>
          </cell>
        </row>
        <row r="529">
          <cell r="A529" t="str">
            <v>CUSTOS HORÁRIOS DE MÁQUINAS E EQUIPAMENTOS</v>
          </cell>
          <cell r="B529" t="str">
            <v>CHOR</v>
          </cell>
          <cell r="C529" t="str">
            <v>CUSTO HORÁRIO IMPRODUTIVO DIURNO</v>
          </cell>
          <cell r="D529" t="str">
            <v>0327</v>
          </cell>
          <cell r="E529">
            <v>0</v>
          </cell>
          <cell r="F529">
            <v>0</v>
          </cell>
          <cell r="G529" t="str">
            <v>96156</v>
          </cell>
          <cell r="H529" t="str">
            <v>MINICARREGADEIRA SOBRE RODAS POTENCIA 47HP CAPACIDADE OPERACAO 646 KG, COM VASSOURA MECÂNICA ACOPLADA - CHI DIURNO. AF_03/2017</v>
          </cell>
        </row>
        <row r="530">
          <cell r="A530" t="str">
            <v>CUSTOS HORÁRIOS DE MÁQUINAS E EQUIPAMENTOS</v>
          </cell>
          <cell r="B530" t="str">
            <v>CHOR</v>
          </cell>
          <cell r="C530" t="str">
            <v>CUSTO HORÁRIO IMPRODUTIVO DIURNO</v>
          </cell>
          <cell r="D530" t="str">
            <v>0327</v>
          </cell>
          <cell r="E530">
            <v>0</v>
          </cell>
          <cell r="F530">
            <v>0</v>
          </cell>
          <cell r="G530" t="str">
            <v>96159</v>
          </cell>
          <cell r="H530" t="str">
            <v>MÁQUINA DEMARCADORA DE FAIXA DE TRÁFEGO À FRIO, AUTOPROPELIDA, POTÊNCIA 38 HP - CHI DIURNO. AF_07/2016</v>
          </cell>
        </row>
        <row r="531">
          <cell r="A531" t="str">
            <v>CUSTOS HORÁRIOS DE MÁQUINAS E EQUIPAMENTOS</v>
          </cell>
          <cell r="B531" t="str">
            <v>CHOR</v>
          </cell>
          <cell r="C531" t="str">
            <v>CUSTO HORÁRIO IMPRODUTIVO DIURNO</v>
          </cell>
          <cell r="D531" t="str">
            <v>0327</v>
          </cell>
          <cell r="E531">
            <v>0</v>
          </cell>
          <cell r="F531">
            <v>0</v>
          </cell>
          <cell r="G531" t="str">
            <v>96246</v>
          </cell>
          <cell r="H531" t="str">
            <v>MINIESCAVADEIRA SOBRE ESTEIRAS, POTENCIA LIQUIDA DE *30* HP, PESO OPERACIONAL DE *3.500* KG - CHI DIURNO. AF_04/2017</v>
          </cell>
        </row>
        <row r="532">
          <cell r="A532" t="str">
            <v>CUSTOS HORÁRIOS DE MÁQUINAS E EQUIPAMENTOS</v>
          </cell>
          <cell r="B532" t="str">
            <v>CHOR</v>
          </cell>
          <cell r="C532" t="str">
            <v>CUSTO HORÁRIO IMPRODUTIVO DIURNO</v>
          </cell>
          <cell r="D532" t="str">
            <v>0327</v>
          </cell>
          <cell r="E532">
            <v>0</v>
          </cell>
          <cell r="F532">
            <v>0</v>
          </cell>
          <cell r="G532" t="str">
            <v>96302</v>
          </cell>
          <cell r="H532" t="str">
            <v>PERFURATRIZ ROTATIVA SOBRE ESTEIRA, TORQUE MAXIMO 2500 KGM, POTENCIA 110 HP, MOTOR DIESEL - CHI DIURNO. AF_05/2017</v>
          </cell>
        </row>
        <row r="533">
          <cell r="A533" t="str">
            <v>CUSTOS HORÁRIOS DE MÁQUINAS E EQUIPAMENTOS</v>
          </cell>
          <cell r="B533" t="str">
            <v>CHOR</v>
          </cell>
          <cell r="C533" t="str">
            <v>CUSTO HORÁRIO IMPRODUTIVO DIURNO</v>
          </cell>
          <cell r="D533" t="str">
            <v>0327</v>
          </cell>
          <cell r="E533">
            <v>0</v>
          </cell>
          <cell r="F533">
            <v>0</v>
          </cell>
          <cell r="G533" t="str">
            <v>96308</v>
          </cell>
          <cell r="H533" t="str">
            <v>COMPRESSOR DE AR, VAZAO DE 10 PCM, RESERVATORIO 100 L, PRESSAO DE TRABALHO ENTRE 6,9 E 9,7 BAR  POTENCIA 2 HP, TENSAO 110/220 V  CHI DIURNO. AF_05/2017</v>
          </cell>
        </row>
        <row r="534">
          <cell r="A534" t="str">
            <v>CUSTOS HORÁRIOS DE MÁQUINAS E EQUIPAMENTOS</v>
          </cell>
          <cell r="B534" t="str">
            <v>CHOR</v>
          </cell>
          <cell r="C534" t="str">
            <v>CUSTO HORÁRIO IMPRODUTIVO DIURNO</v>
          </cell>
          <cell r="D534" t="str">
            <v>0327</v>
          </cell>
          <cell r="E534">
            <v>0</v>
          </cell>
          <cell r="F534">
            <v>0</v>
          </cell>
          <cell r="G534" t="str">
            <v>96464</v>
          </cell>
          <cell r="H534" t="str">
            <v>ROLO COMPACTADOR DE PNEUS, ESTATICO, PRESSAO VARIAVEL, POTENCIA 110 HP, PESO SEM/COM LASTRO 10,8/27 T, LARGURA DE ROLAGEM 2,30 M - CHI DIURNO. AF_06/2017</v>
          </cell>
        </row>
        <row r="535">
          <cell r="A535" t="str">
            <v>CUSTOS HORÁRIOS DE MÁQUINAS E EQUIPAMENTOS</v>
          </cell>
          <cell r="B535" t="str">
            <v>CHOR</v>
          </cell>
          <cell r="C535" t="str">
            <v>CUSTO HORÁRIO IMPRODUTIVO DIURNO</v>
          </cell>
          <cell r="D535" t="str">
            <v>0327</v>
          </cell>
          <cell r="E535">
            <v>0</v>
          </cell>
          <cell r="F535">
            <v>0</v>
          </cell>
          <cell r="G535" t="str">
            <v>98765</v>
          </cell>
          <cell r="H535" t="str">
            <v>INVERSOR DE SOLDA MONOFÁSICO DE 160 A, POTÊNCIA DE 5400 W, TENSÃO DE 220 V, PARA SOLDA COM ELETRODOS DE 2,0 A 4,0 MM E PROCESSO TIG - CHI DIURNO. AF_06/2018</v>
          </cell>
        </row>
        <row r="536">
          <cell r="A536" t="str">
            <v>CUSTOS HORÁRIOS DE MÁQUINAS E EQUIPAMENTOS</v>
          </cell>
          <cell r="B536" t="str">
            <v>CHOR</v>
          </cell>
          <cell r="C536" t="str">
            <v>CUSTO HORÁRIO IMPRODUTIVO DIURNO</v>
          </cell>
          <cell r="D536" t="str">
            <v>0327</v>
          </cell>
          <cell r="E536">
            <v>0</v>
          </cell>
          <cell r="F536">
            <v>0</v>
          </cell>
          <cell r="G536" t="str">
            <v>99834</v>
          </cell>
          <cell r="H536" t="str">
            <v>LAVADORA DE ALTA PRESSAO (LAVA-JATO) PARA AGUA FRIA, PRESSAO DE OPERACAO ENTRE 1400 E 1900 LIB/POL2, VAZAO MAXIMA ENTRE 400 E 700 L/H - CHI DIURNO. AF_04/2019</v>
          </cell>
        </row>
        <row r="537">
          <cell r="A537" t="str">
            <v>CUSTOS HORÁRIOS DE MÁQUINAS E EQUIPAMENTOS</v>
          </cell>
          <cell r="B537" t="str">
            <v>CHOR</v>
          </cell>
          <cell r="C537" t="str">
            <v>CUSTO HORÁRIO IMPRODUTIVO DIURNO</v>
          </cell>
          <cell r="D537" t="str">
            <v>0327</v>
          </cell>
          <cell r="E537">
            <v>0</v>
          </cell>
          <cell r="F537">
            <v>0</v>
          </cell>
          <cell r="G537" t="str">
            <v>100642</v>
          </cell>
          <cell r="H537" t="str">
            <v>USINA DE MISTURA ASFÁLTICA À QUENTE, TIPO CONTRA FLUXO, PROD 100 A 140 TON/HORA - CHI DIURNO. AF_12/2019</v>
          </cell>
        </row>
        <row r="538">
          <cell r="A538" t="str">
            <v>CUSTOS HORÁRIOS DE MÁQUINAS E EQUIPAMENTOS</v>
          </cell>
          <cell r="B538" t="str">
            <v>CHOR</v>
          </cell>
          <cell r="C538" t="str">
            <v>CUSTO HORÁRIO IMPRODUTIVO DIURNO</v>
          </cell>
          <cell r="D538" t="str">
            <v>0327</v>
          </cell>
          <cell r="E538">
            <v>0</v>
          </cell>
          <cell r="F538">
            <v>0</v>
          </cell>
          <cell r="G538" t="str">
            <v>100648</v>
          </cell>
          <cell r="H538" t="str">
            <v>USINA DE ASFALTO, TIPO GRAVIMÉTRICA, PROD 150 TON/HORA - CHI DIURNO. AF_12/2019</v>
          </cell>
        </row>
        <row r="539">
          <cell r="A539" t="str">
            <v>CUSTOS HORÁRIOS DE MÁQUINAS E EQUIPAMENTOS</v>
          </cell>
          <cell r="B539" t="str">
            <v>CHOR</v>
          </cell>
          <cell r="C539" t="str">
            <v>CUSTO HORÁRIO IMPRODUTIVO DIURNO</v>
          </cell>
          <cell r="D539" t="str">
            <v>0327</v>
          </cell>
          <cell r="E539">
            <v>0</v>
          </cell>
          <cell r="F539">
            <v>0</v>
          </cell>
          <cell r="G539" t="str">
            <v>102274</v>
          </cell>
          <cell r="H539" t="str">
            <v>MARTELO DEMOLIDOR ELÉTRICO, COM POTÊNCIA DE 2.000 W, 1.000 IMPACTOS POR MINUTO, PESO DE 30 KG -  CHI DIURNO. AF_01/2021</v>
          </cell>
        </row>
        <row r="540">
          <cell r="A540" t="str">
            <v>CUSTOS HORÁRIOS DE MÁQUINAS E EQUIPAMENTOS</v>
          </cell>
          <cell r="B540" t="str">
            <v>CHOR</v>
          </cell>
          <cell r="C540" t="str">
            <v>COMPOSIÇÕES AUXILIARES</v>
          </cell>
          <cell r="D540" t="str">
            <v>0329</v>
          </cell>
          <cell r="E540">
            <v>0</v>
          </cell>
          <cell r="F540">
            <v>0</v>
          </cell>
          <cell r="G540" t="str">
            <v>5089</v>
          </cell>
          <cell r="H540" t="str">
            <v>ROLO COMPACTADOR VIBRATÓRIO PÉ DE CARNEIRO PARA SOLOS, POTÊNCIA 80 HP, PESO OPERACIONAL SEM/COM LASTRO 7,4 / 8,8 T, LARGURA DE TRABALHO 1,68 M - MANUTENÇÃO. AF_02/2016</v>
          </cell>
        </row>
        <row r="541">
          <cell r="A541" t="str">
            <v>CUSTOS HORÁRIOS DE MÁQUINAS E EQUIPAMENTOS</v>
          </cell>
          <cell r="B541" t="str">
            <v>CHOR</v>
          </cell>
          <cell r="C541" t="str">
            <v>COMPOSIÇÕES AUXILIARES</v>
          </cell>
          <cell r="D541" t="str">
            <v>0329</v>
          </cell>
          <cell r="E541">
            <v>0</v>
          </cell>
          <cell r="F541">
            <v>0</v>
          </cell>
          <cell r="G541" t="str">
            <v>5627</v>
          </cell>
          <cell r="H541" t="str">
            <v>ESCAVADEIRA HIDRÁULICA SOBRE ESTEIRAS, CAÇAMBA 0,80 M3, PESO OPERACIONAL 17 T, POTENCIA BRUTA 111 HP - DEPRECIAÇÃO. AF_06/2014</v>
          </cell>
        </row>
        <row r="542">
          <cell r="A542" t="str">
            <v>CUSTOS HORÁRIOS DE MÁQUINAS E EQUIPAMENTOS</v>
          </cell>
          <cell r="B542" t="str">
            <v>CHOR</v>
          </cell>
          <cell r="C542" t="str">
            <v>COMPOSIÇÕES AUXILIARES</v>
          </cell>
          <cell r="D542" t="str">
            <v>0329</v>
          </cell>
          <cell r="E542">
            <v>0</v>
          </cell>
          <cell r="F542">
            <v>0</v>
          </cell>
          <cell r="G542" t="str">
            <v>5628</v>
          </cell>
          <cell r="H542" t="str">
            <v>ESCAVADEIRA HIDRÁULICA SOBRE ESTEIRAS, CAÇAMBA 0,80 M3, PESO OPERACIONAL 17 T, POTENCIA BRUTA 111 HP - JUROS. AF_06/2014</v>
          </cell>
        </row>
        <row r="543">
          <cell r="A543" t="str">
            <v>CUSTOS HORÁRIOS DE MÁQUINAS E EQUIPAMENTOS</v>
          </cell>
          <cell r="B543" t="str">
            <v>CHOR</v>
          </cell>
          <cell r="C543" t="str">
            <v>COMPOSIÇÕES AUXILIARES</v>
          </cell>
          <cell r="D543" t="str">
            <v>0329</v>
          </cell>
          <cell r="E543">
            <v>0</v>
          </cell>
          <cell r="F543">
            <v>0</v>
          </cell>
          <cell r="G543" t="str">
            <v>5629</v>
          </cell>
          <cell r="H543" t="str">
            <v>ESCAVADEIRA HIDRÁULICA SOBRE ESTEIRAS, CAÇAMBA 0,80 M3, PESO OPERACIONAL 17 T, POTENCIA BRUTA 111 HP - MANUTENÇÃO. AF_06/2014</v>
          </cell>
        </row>
        <row r="544">
          <cell r="A544" t="str">
            <v>CUSTOS HORÁRIOS DE MÁQUINAS E EQUIPAMENTOS</v>
          </cell>
          <cell r="B544" t="str">
            <v>CHOR</v>
          </cell>
          <cell r="C544" t="str">
            <v>COMPOSIÇÕES AUXILIARES</v>
          </cell>
          <cell r="D544" t="str">
            <v>0329</v>
          </cell>
          <cell r="E544">
            <v>0</v>
          </cell>
          <cell r="F544">
            <v>0</v>
          </cell>
          <cell r="G544" t="str">
            <v>5630</v>
          </cell>
          <cell r="H544" t="str">
            <v>ESCAVADEIRA HIDRÁULICA SOBRE ESTEIRAS, CAÇAMBA 0,80 M3, PESO OPERACIONAL 17 T, POTENCIA BRUTA 111 HP - MATERIAIS NA OPERAÇÃO. AF_06/2014</v>
          </cell>
        </row>
        <row r="545">
          <cell r="A545" t="str">
            <v>CUSTOS HORÁRIOS DE MÁQUINAS E EQUIPAMENTOS</v>
          </cell>
          <cell r="B545" t="str">
            <v>CHOR</v>
          </cell>
          <cell r="C545" t="str">
            <v>COMPOSIÇÕES AUXILIARES</v>
          </cell>
          <cell r="D545" t="str">
            <v>0329</v>
          </cell>
          <cell r="E545">
            <v>0</v>
          </cell>
          <cell r="F545">
            <v>0</v>
          </cell>
          <cell r="G545" t="str">
            <v>5658</v>
          </cell>
          <cell r="H545" t="str">
            <v>GRADE DE DISCO CONTROLE REMOTO REBOCÁVEL, COM 24 DISCOS 24 X 6 MM COM PNEUS PARA TRANSPORTE - MANUTENÇÃO. AF_06/2014</v>
          </cell>
        </row>
        <row r="546">
          <cell r="A546" t="str">
            <v>CUSTOS HORÁRIOS DE MÁQUINAS E EQUIPAMENTOS</v>
          </cell>
          <cell r="B546" t="str">
            <v>CHOR</v>
          </cell>
          <cell r="C546" t="str">
            <v>COMPOSIÇÕES AUXILIARES</v>
          </cell>
          <cell r="D546" t="str">
            <v>0329</v>
          </cell>
          <cell r="E546">
            <v>0</v>
          </cell>
          <cell r="F546">
            <v>0</v>
          </cell>
          <cell r="G546" t="str">
            <v>5664</v>
          </cell>
          <cell r="H546" t="str">
            <v>RETROESCAVADEIRA SOBRE RODAS COM CARREGADEIRA, TRAÇÃO 4X4, POTÊNCIA LÍQ. 88 HP, CAÇAMBA CARREG. CAP. MÍN. 1 M3, CAÇAMBA RETRO CAP. 0,26 M3, PESO OPERACIONAL MÍN. 6.674 KG, PROFUNDIDADE ESCAVAÇÃO MÁX. 4,37 M - MANUTENÇÃO. AF_06/2014</v>
          </cell>
        </row>
        <row r="547">
          <cell r="A547" t="str">
            <v>CUSTOS HORÁRIOS DE MÁQUINAS E EQUIPAMENTOS</v>
          </cell>
          <cell r="B547" t="str">
            <v>CHOR</v>
          </cell>
          <cell r="C547" t="str">
            <v>COMPOSIÇÕES AUXILIARES</v>
          </cell>
          <cell r="D547" t="str">
            <v>0329</v>
          </cell>
          <cell r="E547">
            <v>0</v>
          </cell>
          <cell r="F547">
            <v>0</v>
          </cell>
          <cell r="G547" t="str">
            <v>5667</v>
          </cell>
          <cell r="H547" t="str">
            <v>RETROESCAVADEIRA SOBRE RODAS COM CARREGADEIRA, TRAÇÃO 4X2, POTÊNCIA LÍQ. 79 HP, CAÇAMBA CARREG. CAP. MÍN. 1 M3, CAÇAMBA RETRO CAP. 0,20 M3, PESO OPERACIONAL MÍN. 6.570 KG, PROFUNDIDADE ESCAVAÇÃO MÁX. 4,37 M - MANUTENÇÃO. AF_06/2014</v>
          </cell>
        </row>
        <row r="548">
          <cell r="A548" t="str">
            <v>CUSTOS HORÁRIOS DE MÁQUINAS E EQUIPAMENTOS</v>
          </cell>
          <cell r="B548" t="str">
            <v>CHOR</v>
          </cell>
          <cell r="C548" t="str">
            <v>COMPOSIÇÕES AUXILIARES</v>
          </cell>
          <cell r="D548" t="str">
            <v>0329</v>
          </cell>
          <cell r="E548">
            <v>0</v>
          </cell>
          <cell r="F548">
            <v>0</v>
          </cell>
          <cell r="G548" t="str">
            <v>5668</v>
          </cell>
          <cell r="H548" t="str">
            <v>RETROESCAVADEIRA SOBRE RODAS COM CARREGADEIRA, TRAÇÃO 4X2, POTÊNCIA LÍQ. 79 HP, CAÇAMBA CARREG. CAP. MÍN. 1 M3, CAÇAMBA RETRO CAP. 0,20 M3, PESO OPERACIONAL MÍN. 6.570 KG, PROFUNDIDADE ESCAVAÇÃO MÁX. 4,37 M - MATERIAIS NA OPERAÇÃO. AF_06/2014</v>
          </cell>
        </row>
        <row r="549">
          <cell r="A549" t="str">
            <v>CUSTOS HORÁRIOS DE MÁQUINAS E EQUIPAMENTOS</v>
          </cell>
          <cell r="B549" t="str">
            <v>CHOR</v>
          </cell>
          <cell r="C549" t="str">
            <v>COMPOSIÇÕES AUXILIARES</v>
          </cell>
          <cell r="D549" t="str">
            <v>0329</v>
          </cell>
          <cell r="E549">
            <v>0</v>
          </cell>
          <cell r="F549">
            <v>0</v>
          </cell>
          <cell r="G549" t="str">
            <v>5674</v>
          </cell>
          <cell r="H549" t="str">
            <v>ROLO COMPACTADOR VIBRATÓRIO DE UM CILINDRO AÇO LISO, POTÊNCIA 80 HP, PESO OPERACIONAL MÁXIMO 8,1 T, IMPACTO DINÂMICO 16,15 / 9,5 T, LARGURA DE TRABALHO 1,68 M - MANUTENÇÃO. AF_06/2014</v>
          </cell>
        </row>
        <row r="550">
          <cell r="A550" t="str">
            <v>CUSTOS HORÁRIOS DE MÁQUINAS E EQUIPAMENTOS</v>
          </cell>
          <cell r="B550" t="str">
            <v>CHOR</v>
          </cell>
          <cell r="C550" t="str">
            <v>COMPOSIÇÕES AUXILIARES</v>
          </cell>
          <cell r="D550" t="str">
            <v>0329</v>
          </cell>
          <cell r="E550">
            <v>0</v>
          </cell>
          <cell r="F550">
            <v>0</v>
          </cell>
          <cell r="G550" t="str">
            <v>5692</v>
          </cell>
          <cell r="H550" t="str">
            <v>MOTOBOMBA CENTRÍFUGA, MOTOR A GASOLINA, POTÊNCIA 5,42 HP, BOCAIS 1 1/2" X 1", DIÂMETRO ROTOR 143 MM HM/Q = 6 MCA / 16,8 M3/H A 38 MCA / 6,6 M3/H - MANUTENÇÃO. AF_06/2014</v>
          </cell>
        </row>
        <row r="551">
          <cell r="A551" t="str">
            <v>CUSTOS HORÁRIOS DE MÁQUINAS E EQUIPAMENTOS</v>
          </cell>
          <cell r="B551" t="str">
            <v>CHOR</v>
          </cell>
          <cell r="C551" t="str">
            <v>COMPOSIÇÕES AUXILIARES</v>
          </cell>
          <cell r="D551" t="str">
            <v>0329</v>
          </cell>
          <cell r="E551">
            <v>0</v>
          </cell>
          <cell r="F551">
            <v>0</v>
          </cell>
          <cell r="G551" t="str">
            <v>5693</v>
          </cell>
          <cell r="H551" t="str">
            <v>MOTOBOMBA CENTRÍFUGA, MOTOR A GASOLINA, POTÊNCIA 5,42 HP, BOCAIS 1 1/2" X 1", DIÂMETRO ROTOR 143 MM HM/Q = 6 MCA / 16,8 M3/H A 38 MCA / 6,6 M3/H - MATERIAIS NA OPERAÇÃO. AF_06/2014</v>
          </cell>
        </row>
        <row r="552">
          <cell r="A552" t="str">
            <v>CUSTOS HORÁRIOS DE MÁQUINAS E EQUIPAMENTOS</v>
          </cell>
          <cell r="B552" t="str">
            <v>CHOR</v>
          </cell>
          <cell r="C552" t="str">
            <v>COMPOSIÇÕES AUXILIARES</v>
          </cell>
          <cell r="D552" t="str">
            <v>0329</v>
          </cell>
          <cell r="E552">
            <v>0</v>
          </cell>
          <cell r="F552">
            <v>0</v>
          </cell>
          <cell r="G552" t="str">
            <v>5695</v>
          </cell>
          <cell r="H552" t="str">
            <v>CAMINHÃO BASCULANTE 6 M3, PESO BRUTO TOTAL 16.000 KG, CARGA ÚTIL MÁXIMA 13.071 KG, DISTÂNCIA ENTRE EIXOS 4,80 M, POTÊNCIA 230 CV INCLUSIVE CAÇAMBA METÁLICA - MANUTENÇÃO. AF_06/2014</v>
          </cell>
        </row>
        <row r="553">
          <cell r="A553" t="str">
            <v>CUSTOS HORÁRIOS DE MÁQUINAS E EQUIPAMENTOS</v>
          </cell>
          <cell r="B553" t="str">
            <v>CHOR</v>
          </cell>
          <cell r="C553" t="str">
            <v>COMPOSIÇÕES AUXILIARES</v>
          </cell>
          <cell r="D553" t="str">
            <v>0329</v>
          </cell>
          <cell r="E553">
            <v>0</v>
          </cell>
          <cell r="F553">
            <v>0</v>
          </cell>
          <cell r="G553" t="str">
            <v>5703</v>
          </cell>
          <cell r="H553" t="str">
            <v>USINA DE CONCRETO FIXA, CAPACIDADE NOMINAL DE 90 A 120 M3/H, SEM SILO - MATERIAIS NA OPERAÇÃO. AF_07/2016</v>
          </cell>
        </row>
        <row r="554">
          <cell r="A554" t="str">
            <v>CUSTOS HORÁRIOS DE MÁQUINAS E EQUIPAMENTOS</v>
          </cell>
          <cell r="B554" t="str">
            <v>CHOR</v>
          </cell>
          <cell r="C554" t="str">
            <v>COMPOSIÇÕES AUXILIARES</v>
          </cell>
          <cell r="D554" t="str">
            <v>0329</v>
          </cell>
          <cell r="E554">
            <v>0</v>
          </cell>
          <cell r="F554">
            <v>0</v>
          </cell>
          <cell r="G554" t="str">
            <v>5705</v>
          </cell>
          <cell r="H554" t="str">
            <v>CAMINHÃO TOCO, PBT 16.000 KG, CARGA ÚTIL MÁX. 10.685 KG, DIST. ENTRE EIXOS 4,8 M, POTÊNCIA 189 CV, INCLUSIVE CARROCERIA FIXA ABERTA DE MADEIRA P/ TRANSPORTE GERAL DE CARGA SECA, DIMEN. APROX. 2,5 X 7,00 X 0,50 M - MANUTENÇÃO. AF_06/2014</v>
          </cell>
        </row>
        <row r="555">
          <cell r="A555" t="str">
            <v>CUSTOS HORÁRIOS DE MÁQUINAS E EQUIPAMENTOS</v>
          </cell>
          <cell r="B555" t="str">
            <v>CHOR</v>
          </cell>
          <cell r="C555" t="str">
            <v>COMPOSIÇÕES AUXILIARES</v>
          </cell>
          <cell r="D555" t="str">
            <v>0329</v>
          </cell>
          <cell r="E555">
            <v>0</v>
          </cell>
          <cell r="F555">
            <v>0</v>
          </cell>
          <cell r="G555" t="str">
            <v>5707</v>
          </cell>
          <cell r="H555" t="str">
            <v>USINA MISTURADORA DE SOLOS, CAPACIDADE DE 200 A 500 TON/H, POTENCIA 75KW - MANUTENÇÃO. AF_07/2016</v>
          </cell>
        </row>
        <row r="556">
          <cell r="A556" t="str">
            <v>CUSTOS HORÁRIOS DE MÁQUINAS E EQUIPAMENTOS</v>
          </cell>
          <cell r="B556" t="str">
            <v>CHOR</v>
          </cell>
          <cell r="C556" t="str">
            <v>COMPOSIÇÕES AUXILIARES</v>
          </cell>
          <cell r="D556" t="str">
            <v>0329</v>
          </cell>
          <cell r="E556">
            <v>0</v>
          </cell>
          <cell r="F556">
            <v>0</v>
          </cell>
          <cell r="G556" t="str">
            <v>5710</v>
          </cell>
          <cell r="H556" t="str">
            <v>VIBROACABADORA DE ASFALTO SOBRE ESTEIRAS, LARGURA DE PAVIMENTAÇÃO 1,90 M A 5,30 M, POTÊNCIA 105 HP CAPACIDADE 450 T/H - MANUTENÇÃO. AF_11/2014</v>
          </cell>
        </row>
        <row r="557">
          <cell r="A557" t="str">
            <v>CUSTOS HORÁRIOS DE MÁQUINAS E EQUIPAMENTOS</v>
          </cell>
          <cell r="B557" t="str">
            <v>CHOR</v>
          </cell>
          <cell r="C557" t="str">
            <v>COMPOSIÇÕES AUXILIARES</v>
          </cell>
          <cell r="D557" t="str">
            <v>0329</v>
          </cell>
          <cell r="E557">
            <v>0</v>
          </cell>
          <cell r="F557">
            <v>0</v>
          </cell>
          <cell r="G557" t="str">
            <v>5711</v>
          </cell>
          <cell r="H557" t="str">
            <v>VIBROACABADORA DE ASFALTO SOBRE ESTEIRAS, LARGURA DE PAVIMENTAÇÃO 1,90 M A 5,30 M, POTÊNCIA 105 HP CAPACIDADE 450 T/H - MATERIAIS NA OPERAÇÃO. AF_11/2014</v>
          </cell>
        </row>
        <row r="558">
          <cell r="A558" t="str">
            <v>CUSTOS HORÁRIOS DE MÁQUINAS E EQUIPAMENTOS</v>
          </cell>
          <cell r="B558" t="str">
            <v>CHOR</v>
          </cell>
          <cell r="C558" t="str">
            <v>COMPOSIÇÕES AUXILIARES</v>
          </cell>
          <cell r="D558" t="str">
            <v>0329</v>
          </cell>
          <cell r="E558">
            <v>0</v>
          </cell>
          <cell r="F558">
            <v>0</v>
          </cell>
          <cell r="G558" t="str">
            <v>5714</v>
          </cell>
          <cell r="H558" t="str">
            <v>TRATOR DE PNEUS, POTÊNCIA 85 CV, TRAÇÃO 4X4, PESO COM LASTRO DE 4.675 KG - MANUTENÇÃO. AF_06/2014</v>
          </cell>
        </row>
        <row r="559">
          <cell r="A559" t="str">
            <v>CUSTOS HORÁRIOS DE MÁQUINAS E EQUIPAMENTOS</v>
          </cell>
          <cell r="B559" t="str">
            <v>CHOR</v>
          </cell>
          <cell r="C559" t="str">
            <v>COMPOSIÇÕES AUXILIARES</v>
          </cell>
          <cell r="D559" t="str">
            <v>0329</v>
          </cell>
          <cell r="E559">
            <v>0</v>
          </cell>
          <cell r="F559">
            <v>0</v>
          </cell>
          <cell r="G559" t="str">
            <v>5715</v>
          </cell>
          <cell r="H559" t="str">
            <v>TRATOR DE PNEUS, POTÊNCIA 85 CV, TRAÇÃO 4X4, PESO COM LASTRO DE 4.675 KG - MATERIAIS NA OPERAÇÃO. AF_06/2014</v>
          </cell>
        </row>
        <row r="560">
          <cell r="A560" t="str">
            <v>CUSTOS HORÁRIOS DE MÁQUINAS E EQUIPAMENTOS</v>
          </cell>
          <cell r="B560" t="str">
            <v>CHOR</v>
          </cell>
          <cell r="C560" t="str">
            <v>COMPOSIÇÕES AUXILIARES</v>
          </cell>
          <cell r="D560" t="str">
            <v>0329</v>
          </cell>
          <cell r="E560">
            <v>0</v>
          </cell>
          <cell r="F560">
            <v>0</v>
          </cell>
          <cell r="G560" t="str">
            <v>5718</v>
          </cell>
          <cell r="H560" t="str">
            <v>TRATOR DE ESTEIRAS, POTÊNCIA 170 HP, PESO OPERACIONAL 19 T, CAÇAMBA 5,2 M3 - MATERIAIS NA OPERAÇÃO. AF_06/2014</v>
          </cell>
        </row>
        <row r="561">
          <cell r="A561" t="str">
            <v>CUSTOS HORÁRIOS DE MÁQUINAS E EQUIPAMENTOS</v>
          </cell>
          <cell r="B561" t="str">
            <v>CHOR</v>
          </cell>
          <cell r="C561" t="str">
            <v>COMPOSIÇÕES AUXILIARES</v>
          </cell>
          <cell r="D561" t="str">
            <v>0329</v>
          </cell>
          <cell r="E561">
            <v>0</v>
          </cell>
          <cell r="F561">
            <v>0</v>
          </cell>
          <cell r="G561" t="str">
            <v>5721</v>
          </cell>
          <cell r="H561" t="str">
            <v>TRATOR DE ESTEIRAS, POTÊNCIA 150 HP, PESO OPERACIONAL 16,7 T, COM RODA MOTRIZ ELEVADA E LÂMINA 3,18 M3 - MATERIAIS NA OPERAÇÃO. AF_06/2014</v>
          </cell>
        </row>
        <row r="562">
          <cell r="A562" t="str">
            <v>CUSTOS HORÁRIOS DE MÁQUINAS E EQUIPAMENTOS</v>
          </cell>
          <cell r="B562" t="str">
            <v>CHOR</v>
          </cell>
          <cell r="C562" t="str">
            <v>COMPOSIÇÕES AUXILIARES</v>
          </cell>
          <cell r="D562" t="str">
            <v>0329</v>
          </cell>
          <cell r="E562">
            <v>0</v>
          </cell>
          <cell r="F562">
            <v>0</v>
          </cell>
          <cell r="G562" t="str">
            <v>5722</v>
          </cell>
          <cell r="H562" t="str">
            <v>TRATOR DE ESTEIRAS, POTÊNCIA 347 HP, PESO OPERACIONAL 38,5 T, COM LÂMINA 8,70 M3 - MATERIAIS NA OPERAÇÃO. AF_06/2014</v>
          </cell>
        </row>
        <row r="563">
          <cell r="A563" t="str">
            <v>CUSTOS HORÁRIOS DE MÁQUINAS E EQUIPAMENTOS</v>
          </cell>
          <cell r="B563" t="str">
            <v>CHOR</v>
          </cell>
          <cell r="C563" t="str">
            <v>COMPOSIÇÕES AUXILIARES</v>
          </cell>
          <cell r="D563" t="str">
            <v>0329</v>
          </cell>
          <cell r="E563">
            <v>0</v>
          </cell>
          <cell r="F563">
            <v>0</v>
          </cell>
          <cell r="G563" t="str">
            <v>5724</v>
          </cell>
          <cell r="H563" t="str">
            <v>TRATOR DE ESTEIRAS, POTÊNCIA 100 HP, PESO OPERACIONAL 9,4 T, COM LÂMINA 2,19 M3 - MANUTENÇÃO. AF_06/2014</v>
          </cell>
        </row>
        <row r="564">
          <cell r="A564" t="str">
            <v>CUSTOS HORÁRIOS DE MÁQUINAS E EQUIPAMENTOS</v>
          </cell>
          <cell r="B564" t="str">
            <v>CHOR</v>
          </cell>
          <cell r="C564" t="str">
            <v>COMPOSIÇÕES AUXILIARES</v>
          </cell>
          <cell r="D564" t="str">
            <v>0329</v>
          </cell>
          <cell r="E564">
            <v>0</v>
          </cell>
          <cell r="F564">
            <v>0</v>
          </cell>
          <cell r="G564" t="str">
            <v>5727</v>
          </cell>
          <cell r="H564" t="str">
            <v>ROLO COMPACTADOR VIBRATÓRIO REBOCÁVEL, CILINDRO DE AÇO LISO, POTÊNCIA DE TRAÇÃO DE 65 CV, PESO 4,7 T, IMPACTO DINÂMICO 18,3 T, LARGURA DE TRABALHO 1,67 M - MANUTENÇÃO. AF_02/2016</v>
          </cell>
        </row>
        <row r="565">
          <cell r="A565" t="str">
            <v>CUSTOS HORÁRIOS DE MÁQUINAS E EQUIPAMENTOS</v>
          </cell>
          <cell r="B565" t="str">
            <v>CHOR</v>
          </cell>
          <cell r="C565" t="str">
            <v>COMPOSIÇÕES AUXILIARES</v>
          </cell>
          <cell r="D565" t="str">
            <v>0329</v>
          </cell>
          <cell r="E565">
            <v>0</v>
          </cell>
          <cell r="F565">
            <v>0</v>
          </cell>
          <cell r="G565" t="str">
            <v>5729</v>
          </cell>
          <cell r="H565" t="str">
            <v>ROLO COMPACTADOR VIBRATÓRIO TANDEM AÇO LISO, POTÊNCIA 58 HP, PESO SEM/COM LASTRO 6,5 / 9,4 T, LARGURA DE TRABALHO 1,2 M - MANUTENÇÃO. AF_06/2014</v>
          </cell>
        </row>
        <row r="566">
          <cell r="A566" t="str">
            <v>CUSTOS HORÁRIOS DE MÁQUINAS E EQUIPAMENTOS</v>
          </cell>
          <cell r="B566" t="str">
            <v>CHOR</v>
          </cell>
          <cell r="C566" t="str">
            <v>COMPOSIÇÕES AUXILIARES</v>
          </cell>
          <cell r="D566" t="str">
            <v>0329</v>
          </cell>
          <cell r="E566">
            <v>0</v>
          </cell>
          <cell r="F566">
            <v>0</v>
          </cell>
          <cell r="G566" t="str">
            <v>5730</v>
          </cell>
          <cell r="H566" t="str">
            <v>ROLO COMPACTADOR VIBRATÓRIO TANDEM AÇO LISO, POTÊNCIA 58 HP, PESO SEM/COM LASTRO 6,5 / 9,4 T, LARGURA DE TRABALHO 1,2 M - MATERIAIS NA OPERAÇÃO. AF_06/2014</v>
          </cell>
        </row>
        <row r="567">
          <cell r="A567" t="str">
            <v>CUSTOS HORÁRIOS DE MÁQUINAS E EQUIPAMENTOS</v>
          </cell>
          <cell r="B567" t="str">
            <v>CHOR</v>
          </cell>
          <cell r="C567" t="str">
            <v>COMPOSIÇÕES AUXILIARES</v>
          </cell>
          <cell r="D567" t="str">
            <v>0329</v>
          </cell>
          <cell r="E567">
            <v>0</v>
          </cell>
          <cell r="F567">
            <v>0</v>
          </cell>
          <cell r="G567" t="str">
            <v>5735</v>
          </cell>
          <cell r="H567" t="str">
            <v>RETROESCAVADEIRA SOBRE RODAS COM CARREGADEIRA, TRAÇÃO 4X4, POTÊNCIA LÍQ. 72 HP, CAÇAMBA CARREG. CAP. MÍN. 0,79 M3, CAÇAMBA RETRO CAP. 0,18 M3, PESO OPERACIONAL MÍN. 7.140 KG, PROFUNDIDADE ESCAVAÇÃO MÁX. 4,50 M - MANUTENÇÃO. AF_06/2014</v>
          </cell>
        </row>
        <row r="568">
          <cell r="A568" t="str">
            <v>CUSTOS HORÁRIOS DE MÁQUINAS E EQUIPAMENTOS</v>
          </cell>
          <cell r="B568" t="str">
            <v>CHOR</v>
          </cell>
          <cell r="C568" t="str">
            <v>COMPOSIÇÕES AUXILIARES</v>
          </cell>
          <cell r="D568" t="str">
            <v>0329</v>
          </cell>
          <cell r="E568">
            <v>0</v>
          </cell>
          <cell r="F568">
            <v>0</v>
          </cell>
          <cell r="G568" t="str">
            <v>5736</v>
          </cell>
          <cell r="H568" t="str">
            <v>RETROESCAVADEIRA SOBRE RODAS COM CARREGADEIRA, TRAÇÃO 4X4, POTÊNCIA LÍQ. 72 HP, CAÇAMBA CARREG. CAP. MÍN. 0,79 M3, CAÇAMBA RETRO CAP. 0,18 M3, PESO OPERACIONAL MÍN. 7.140 KG, PROFUNDIDADE ESCAVAÇÃO MÁX. 4,50 M - MATERIAIS NA OPERAÇÃO. AF_06/2014</v>
          </cell>
        </row>
        <row r="569">
          <cell r="A569" t="str">
            <v>CUSTOS HORÁRIOS DE MÁQUINAS E EQUIPAMENTOS</v>
          </cell>
          <cell r="B569" t="str">
            <v>CHOR</v>
          </cell>
          <cell r="C569" t="str">
            <v>COMPOSIÇÕES AUXILIARES</v>
          </cell>
          <cell r="D569" t="str">
            <v>0329</v>
          </cell>
          <cell r="E569">
            <v>0</v>
          </cell>
          <cell r="F569">
            <v>0</v>
          </cell>
          <cell r="G569" t="str">
            <v>5738</v>
          </cell>
          <cell r="H569" t="str">
            <v>ROLO COMPACTADOR VIBRATÓRIO PÉ DE CARNEIRO, OPERADO POR CONTROLE REMOTO, POTÊNCIA 12,5 KW, PESO OPERACIONAL 1,675 T, LARGURA DE TRABALHO 0,85 M - DEPRECIAÇÃO. AF_02/2016</v>
          </cell>
        </row>
        <row r="570">
          <cell r="A570" t="str">
            <v>CUSTOS HORÁRIOS DE MÁQUINAS E EQUIPAMENTOS</v>
          </cell>
          <cell r="B570" t="str">
            <v>CHOR</v>
          </cell>
          <cell r="C570" t="str">
            <v>COMPOSIÇÕES AUXILIARES</v>
          </cell>
          <cell r="D570" t="str">
            <v>0329</v>
          </cell>
          <cell r="E570">
            <v>0</v>
          </cell>
          <cell r="F570">
            <v>0</v>
          </cell>
          <cell r="G570" t="str">
            <v>5739</v>
          </cell>
          <cell r="H570" t="str">
            <v>ROLO COMPACTADOR VIBRATÓRIO PÉ DE CARNEIRO, OPERADO POR CONTROLE REMOTO, POTÊNCIA 12,5 KW, PESO OPERACIONAL 1,675 T, LARGURA DE TRABALHO 0,85 M - MANUTENÇÃO. AF_02/2016</v>
          </cell>
        </row>
        <row r="571">
          <cell r="A571" t="str">
            <v>CUSTOS HORÁRIOS DE MÁQUINAS E EQUIPAMENTOS</v>
          </cell>
          <cell r="B571" t="str">
            <v>CHOR</v>
          </cell>
          <cell r="C571" t="str">
            <v>COMPOSIÇÕES AUXILIARES</v>
          </cell>
          <cell r="D571" t="str">
            <v>0329</v>
          </cell>
          <cell r="E571">
            <v>0</v>
          </cell>
          <cell r="F571">
            <v>0</v>
          </cell>
          <cell r="G571" t="str">
            <v>5741</v>
          </cell>
          <cell r="H571" t="str">
            <v>USINA DE LAMA ASFÁLTICA, PROD 30 A 50 T/H, SILO DE AGREGADO 7 M3, RESERVATÓRIOS PARA EMULSÃO E ÁGUA DE 2,3 M3 CADA, MISTURADOR TIPO PUG MILL A SER MONTADO SOBRE CAMINHÃO - MANUTENÇÃO. AF_10/2014</v>
          </cell>
        </row>
        <row r="572">
          <cell r="A572" t="str">
            <v>CUSTOS HORÁRIOS DE MÁQUINAS E EQUIPAMENTOS</v>
          </cell>
          <cell r="B572" t="str">
            <v>CHOR</v>
          </cell>
          <cell r="C572" t="str">
            <v>COMPOSIÇÕES AUXILIARES</v>
          </cell>
          <cell r="D572" t="str">
            <v>0329</v>
          </cell>
          <cell r="E572">
            <v>0</v>
          </cell>
          <cell r="F572">
            <v>0</v>
          </cell>
          <cell r="G572" t="str">
            <v>5742</v>
          </cell>
          <cell r="H572" t="str">
            <v>USINA DE LAMA ASFÁLTICA, PROD 30 A 50 T/H, SILO DE AGREGADO 7 M3, RESERVATÓRIOS PARA EMULSÃO E ÁGUA DE 2,3 M3 CADA, MISTURADOR TIPO PUG MILL A SER MONTADO SOBRE CAMINHÃO - MATERIAIS NA OPERAÇÃO. AF_10/2014</v>
          </cell>
        </row>
        <row r="573">
          <cell r="A573" t="str">
            <v>CUSTOS HORÁRIOS DE MÁQUINAS E EQUIPAMENTOS</v>
          </cell>
          <cell r="B573" t="str">
            <v>CHOR</v>
          </cell>
          <cell r="C573" t="str">
            <v>COMPOSIÇÕES AUXILIARES</v>
          </cell>
          <cell r="D573" t="str">
            <v>0329</v>
          </cell>
          <cell r="E573">
            <v>0</v>
          </cell>
          <cell r="F573">
            <v>0</v>
          </cell>
          <cell r="G573" t="str">
            <v>5747</v>
          </cell>
          <cell r="H573" t="str">
            <v>CAMINHÃO PIPA 6.000 L, PESO BRUTO TOTAL 13.000 KG, DISTÂNCIA ENTRE EIXOS 4,80 M, POTÊNCIA 189 CV INCLUSIVE TANQUE DE AÇO PARA TRANSPORTE DE ÁGUA, CAPACIDADE 6 M3 - MATERIAIS NA OPERAÇÃO. AF_06/2014</v>
          </cell>
        </row>
        <row r="574">
          <cell r="A574" t="str">
            <v>CUSTOS HORÁRIOS DE MÁQUINAS E EQUIPAMENTOS</v>
          </cell>
          <cell r="B574" t="str">
            <v>CHOR</v>
          </cell>
          <cell r="C574" t="str">
            <v>COMPOSIÇÕES AUXILIARES</v>
          </cell>
          <cell r="D574" t="str">
            <v>0329</v>
          </cell>
          <cell r="E574">
            <v>0</v>
          </cell>
          <cell r="F574">
            <v>0</v>
          </cell>
          <cell r="G574" t="str">
            <v>5751</v>
          </cell>
          <cell r="H574" t="str">
            <v>CAMINHÃO TOCO, PESO BRUTO TOTAL 14.300 KG, CARGA ÚTIL MÁXIMA 9590 KG, DISTÂNCIA ENTRE EIXOS 4,76 M, POTÊNCIA 185 CV (NÃO INCLUI CARROCERIA) - MANUTENÇÃO. AF_06/2014</v>
          </cell>
        </row>
        <row r="575">
          <cell r="A575" t="str">
            <v>CUSTOS HORÁRIOS DE MÁQUINAS E EQUIPAMENTOS</v>
          </cell>
          <cell r="B575" t="str">
            <v>CHOR</v>
          </cell>
          <cell r="C575" t="str">
            <v>COMPOSIÇÕES AUXILIARES</v>
          </cell>
          <cell r="D575" t="str">
            <v>0329</v>
          </cell>
          <cell r="E575">
            <v>0</v>
          </cell>
          <cell r="F575">
            <v>0</v>
          </cell>
          <cell r="G575" t="str">
            <v>5754</v>
          </cell>
          <cell r="H575" t="str">
            <v>CAMINHÃO TOCO, PESO BRUTO TOTAL 16.000 KG, CARGA ÚTIL MÁXIMA DE 10.685 KG, DISTÂNCIA ENTRE EIXOS 4,80 M, POTÊNCIA 189 CV EXCLUSIVE CARROCERIA - MANUTENÇÃO. AF_06/2014</v>
          </cell>
        </row>
        <row r="576">
          <cell r="A576" t="str">
            <v>CUSTOS HORÁRIOS DE MÁQUINAS E EQUIPAMENTOS</v>
          </cell>
          <cell r="B576" t="str">
            <v>CHOR</v>
          </cell>
          <cell r="C576" t="str">
            <v>COMPOSIÇÕES AUXILIARES</v>
          </cell>
          <cell r="D576" t="str">
            <v>0329</v>
          </cell>
          <cell r="E576">
            <v>0</v>
          </cell>
          <cell r="F576">
            <v>0</v>
          </cell>
          <cell r="G576" t="str">
            <v>5763</v>
          </cell>
          <cell r="H576" t="str">
            <v>CAMINHÃO PIPA 10.000 L TRUCADO, PESO BRUTO TOTAL 23.000 KG, CARGA ÚTIL MÁXIMA 15.935 KG, DISTÂNCIA ENTRE EIXOS 4,8 M, POTÊNCIA 230 CV, INCLUSIVE TANQUE DE AÇO PARA TRANSPORTE DE ÁGUA - MANUTENÇÃO. AF_06/2014</v>
          </cell>
        </row>
        <row r="577">
          <cell r="A577" t="str">
            <v>CUSTOS HORÁRIOS DE MÁQUINAS E EQUIPAMENTOS</v>
          </cell>
          <cell r="B577" t="str">
            <v>CHOR</v>
          </cell>
          <cell r="C577" t="str">
            <v>COMPOSIÇÕES AUXILIARES</v>
          </cell>
          <cell r="D577" t="str">
            <v>0329</v>
          </cell>
          <cell r="E577">
            <v>0</v>
          </cell>
          <cell r="F577">
            <v>0</v>
          </cell>
          <cell r="G577" t="str">
            <v>5765</v>
          </cell>
          <cell r="H577" t="str">
            <v>ESPARGIDOR DE ASFALTO PRESSURIZADO COM TANQUE DE 2500 L, REBOCÁVEL COM MOTOR A GASOLINA POTÊNCIA 3,4 HP - MANUTENÇÃO. AF_07/2014</v>
          </cell>
        </row>
        <row r="578">
          <cell r="A578" t="str">
            <v>CUSTOS HORÁRIOS DE MÁQUINAS E EQUIPAMENTOS</v>
          </cell>
          <cell r="B578" t="str">
            <v>CHOR</v>
          </cell>
          <cell r="C578" t="str">
            <v>COMPOSIÇÕES AUXILIARES</v>
          </cell>
          <cell r="D578" t="str">
            <v>0329</v>
          </cell>
          <cell r="E578">
            <v>0</v>
          </cell>
          <cell r="F578">
            <v>0</v>
          </cell>
          <cell r="G578" t="str">
            <v>5766</v>
          </cell>
          <cell r="H578" t="str">
            <v>ESPARGIDOR DE ASFALTO PRESSURIZADO COM TANQUE DE 2500 L, REBOCÁVEL COM MOTOR A GASOLINA POTÊNCIA 3,4 HP - MATERIAIS NA OPERAÇÃO. AF_07/2014</v>
          </cell>
        </row>
        <row r="579">
          <cell r="A579" t="str">
            <v>CUSTOS HORÁRIOS DE MÁQUINAS E EQUIPAMENTOS</v>
          </cell>
          <cell r="B579" t="str">
            <v>CHOR</v>
          </cell>
          <cell r="C579" t="str">
            <v>COMPOSIÇÕES AUXILIARES</v>
          </cell>
          <cell r="D579" t="str">
            <v>0329</v>
          </cell>
          <cell r="E579">
            <v>0</v>
          </cell>
          <cell r="F579">
            <v>0</v>
          </cell>
          <cell r="G579" t="str">
            <v>5779</v>
          </cell>
          <cell r="H579" t="str">
            <v>MOTONIVELADORA POTÊNCIA BÁSICA LÍQUIDA (PRIMEIRA MARCHA) 125 HP, PESO BRUTO 13032 KG, LARGURA DA LÂMINA DE 3,7 M - MANUTENÇÃO. AF_06/2014</v>
          </cell>
        </row>
        <row r="580">
          <cell r="A580" t="str">
            <v>CUSTOS HORÁRIOS DE MÁQUINAS E EQUIPAMENTOS</v>
          </cell>
          <cell r="B580" t="str">
            <v>CHOR</v>
          </cell>
          <cell r="C580" t="str">
            <v>COMPOSIÇÕES AUXILIARES</v>
          </cell>
          <cell r="D580" t="str">
            <v>0329</v>
          </cell>
          <cell r="E580">
            <v>0</v>
          </cell>
          <cell r="F580">
            <v>0</v>
          </cell>
          <cell r="G580" t="str">
            <v>5787</v>
          </cell>
          <cell r="H580" t="str">
            <v>PÁ CARREGADEIRA SOBRE RODAS, POTÊNCIA 197 HP, CAPACIDADE DA CAÇAMBA 2,5 A 3,5 M3, PESO OPERACIONAL 18338 KG - MATERIAIS NA OPERAÇÃO. AF_06/2014</v>
          </cell>
        </row>
        <row r="581">
          <cell r="A581" t="str">
            <v>CUSTOS HORÁRIOS DE MÁQUINAS E EQUIPAMENTOS</v>
          </cell>
          <cell r="B581" t="str">
            <v>CHOR</v>
          </cell>
          <cell r="C581" t="str">
            <v>COMPOSIÇÕES AUXILIARES</v>
          </cell>
          <cell r="D581" t="str">
            <v>0329</v>
          </cell>
          <cell r="E581">
            <v>0</v>
          </cell>
          <cell r="F581">
            <v>0</v>
          </cell>
          <cell r="G581" t="str">
            <v>5797</v>
          </cell>
          <cell r="H581" t="str">
            <v>COMPRESSOR DE AR REBOCÁVEL, VAZÃO 189 PCM, PRESSÃO EFETIVA DE TRABALHO 102 PSI, MOTOR DIESEL, POTÊNCIA 63 CV - MANUTENÇÃO. AF_06/2015</v>
          </cell>
        </row>
        <row r="582">
          <cell r="A582" t="str">
            <v>CUSTOS HORÁRIOS DE MÁQUINAS E EQUIPAMENTOS</v>
          </cell>
          <cell r="B582" t="str">
            <v>CHOR</v>
          </cell>
          <cell r="C582" t="str">
            <v>COMPOSIÇÕES AUXILIARES</v>
          </cell>
          <cell r="D582" t="str">
            <v>0329</v>
          </cell>
          <cell r="E582">
            <v>0</v>
          </cell>
          <cell r="F582">
            <v>0</v>
          </cell>
          <cell r="G582" t="str">
            <v>5800</v>
          </cell>
          <cell r="H582" t="str">
            <v>BOMBA SUBMERSÍVEL ELÉTRICA TRIFÁSICA, POTÊNCIA 2,96 HP, Ø ROTOR 144 MM SEMI-ABERTO, BOCAL DE SAÍDA Ø 2, HM/Q = 2 MCA / 38,8 M3/H A 28 MCA / 5 M3/H - MANUTENÇÃO. AF_06/2014</v>
          </cell>
        </row>
        <row r="583">
          <cell r="A583" t="str">
            <v>CUSTOS HORÁRIOS DE MÁQUINAS E EQUIPAMENTOS</v>
          </cell>
          <cell r="B583" t="str">
            <v>CHOR</v>
          </cell>
          <cell r="C583" t="str">
            <v>COMPOSIÇÕES AUXILIARES</v>
          </cell>
          <cell r="D583" t="str">
            <v>0329</v>
          </cell>
          <cell r="E583">
            <v>0</v>
          </cell>
          <cell r="F583">
            <v>0</v>
          </cell>
          <cell r="G583" t="str">
            <v>7032</v>
          </cell>
          <cell r="H583" t="str">
            <v>TANQUE DE ASFALTO ESTACIONÁRIO COM SERPENTINA, CAPACIDADE 30.000 L - DEPRECIAÇÃO. AF_06/2014</v>
          </cell>
        </row>
        <row r="584">
          <cell r="A584" t="str">
            <v>CUSTOS HORÁRIOS DE MÁQUINAS E EQUIPAMENTOS</v>
          </cell>
          <cell r="B584" t="str">
            <v>CHOR</v>
          </cell>
          <cell r="C584" t="str">
            <v>COMPOSIÇÕES AUXILIARES</v>
          </cell>
          <cell r="D584" t="str">
            <v>0329</v>
          </cell>
          <cell r="E584">
            <v>0</v>
          </cell>
          <cell r="F584">
            <v>0</v>
          </cell>
          <cell r="G584" t="str">
            <v>7033</v>
          </cell>
          <cell r="H584" t="str">
            <v>TANQUE DE ASFALTO ESTACIONÁRIO COM SERPENTINA, CAPACIDADE 30.000 L - JUROS. AF_06/2014</v>
          </cell>
        </row>
        <row r="585">
          <cell r="A585" t="str">
            <v>CUSTOS HORÁRIOS DE MÁQUINAS E EQUIPAMENTOS</v>
          </cell>
          <cell r="B585" t="str">
            <v>CHOR</v>
          </cell>
          <cell r="C585" t="str">
            <v>COMPOSIÇÕES AUXILIARES</v>
          </cell>
          <cell r="D585" t="str">
            <v>0329</v>
          </cell>
          <cell r="E585">
            <v>0</v>
          </cell>
          <cell r="F585">
            <v>0</v>
          </cell>
          <cell r="G585" t="str">
            <v>7034</v>
          </cell>
          <cell r="H585" t="str">
            <v>TANQUE DE ASFALTO ESTACIONÁRIO COM SERPENTINA, CAPACIDADE 30.000 L - MANUTENÇÃO. AF_06/2014</v>
          </cell>
        </row>
        <row r="586">
          <cell r="A586" t="str">
            <v>CUSTOS HORÁRIOS DE MÁQUINAS E EQUIPAMENTOS</v>
          </cell>
          <cell r="B586" t="str">
            <v>CHOR</v>
          </cell>
          <cell r="C586" t="str">
            <v>COMPOSIÇÕES AUXILIARES</v>
          </cell>
          <cell r="D586" t="str">
            <v>0329</v>
          </cell>
          <cell r="E586">
            <v>0</v>
          </cell>
          <cell r="F586">
            <v>0</v>
          </cell>
          <cell r="G586" t="str">
            <v>7035</v>
          </cell>
          <cell r="H586" t="str">
            <v>TANQUE DE ASFALTO ESTACIONÁRIO COM SERPENTINA, CAPACIDADE 30.000 L - MATERIAIS NA OPERAÇÃO. AF_06/2014</v>
          </cell>
        </row>
        <row r="587">
          <cell r="A587" t="str">
            <v>CUSTOS HORÁRIOS DE MÁQUINAS E EQUIPAMENTOS</v>
          </cell>
          <cell r="B587" t="str">
            <v>CHOR</v>
          </cell>
          <cell r="C587" t="str">
            <v>COMPOSIÇÕES AUXILIARES</v>
          </cell>
          <cell r="D587" t="str">
            <v>0329</v>
          </cell>
          <cell r="E587">
            <v>0</v>
          </cell>
          <cell r="F587">
            <v>0</v>
          </cell>
          <cell r="G587" t="str">
            <v>7038</v>
          </cell>
          <cell r="H587" t="str">
            <v>ROLO COMPACTADOR DE PNEUS ESTÁTICO, PRESSÃO VARIÁVEL, POTÊNCIA 111 HP, PESO SEM/COM LASTRO 9,5 / 26 T, LARGURA DE TRABALHO 1,90 M - DEPRECIAÇÃO. AF_07/2014</v>
          </cell>
        </row>
        <row r="588">
          <cell r="A588" t="str">
            <v>CUSTOS HORÁRIOS DE MÁQUINAS E EQUIPAMENTOS</v>
          </cell>
          <cell r="B588" t="str">
            <v>CHOR</v>
          </cell>
          <cell r="C588" t="str">
            <v>COMPOSIÇÕES AUXILIARES</v>
          </cell>
          <cell r="D588" t="str">
            <v>0329</v>
          </cell>
          <cell r="E588">
            <v>0</v>
          </cell>
          <cell r="F588">
            <v>0</v>
          </cell>
          <cell r="G588" t="str">
            <v>7039</v>
          </cell>
          <cell r="H588" t="str">
            <v>ROLO COMPACTADOR DE PNEUS ESTÁTICO, PRESSÃO VARIÁVEL, POTÊNCIA 111 HP, PESO SEM/COM LASTRO 9,5 / 26 T, LARGURA DE TRABALHO 1,90 M - JUROS. AF_07/2014</v>
          </cell>
        </row>
        <row r="589">
          <cell r="A589" t="str">
            <v>CUSTOS HORÁRIOS DE MÁQUINAS E EQUIPAMENTOS</v>
          </cell>
          <cell r="B589" t="str">
            <v>CHOR</v>
          </cell>
          <cell r="C589" t="str">
            <v>COMPOSIÇÕES AUXILIARES</v>
          </cell>
          <cell r="D589" t="str">
            <v>0329</v>
          </cell>
          <cell r="E589">
            <v>0</v>
          </cell>
          <cell r="F589">
            <v>0</v>
          </cell>
          <cell r="G589" t="str">
            <v>7040</v>
          </cell>
          <cell r="H589" t="str">
            <v>ROLO COMPACTADOR DE PNEUS ESTÁTICO, PRESSÃO VARIÁVEL, POTÊNCIA 111 HP, PESO SEM/COM LASTRO 9,5 / 26 T, LARGURA DE TRABALHO 1,90 M - MANUTENÇÃO. AF_07/2014</v>
          </cell>
        </row>
        <row r="590">
          <cell r="A590" t="str">
            <v>CUSTOS HORÁRIOS DE MÁQUINAS E EQUIPAMENTOS</v>
          </cell>
          <cell r="B590" t="str">
            <v>CHOR</v>
          </cell>
          <cell r="C590" t="str">
            <v>COMPOSIÇÕES AUXILIARES</v>
          </cell>
          <cell r="D590" t="str">
            <v>0329</v>
          </cell>
          <cell r="E590">
            <v>0</v>
          </cell>
          <cell r="F590">
            <v>0</v>
          </cell>
          <cell r="G590" t="str">
            <v>7044</v>
          </cell>
          <cell r="H590" t="str">
            <v>MOTOBOMBA TRASH (PARA ÁGUA SUJA) AUTO ESCORVANTE, MOTOR GASOLINA DE 6,41 HP, DIÂMETROS DE SUCÇÃO X RECALQUE: 3" X 3", HM/Q = 10 MCA / 60 M3/H A 23 MCA / 0 M3/H - DEPRECIAÇÃO. AF_10/2014</v>
          </cell>
        </row>
        <row r="591">
          <cell r="A591" t="str">
            <v>CUSTOS HORÁRIOS DE MÁQUINAS E EQUIPAMENTOS</v>
          </cell>
          <cell r="B591" t="str">
            <v>CHOR</v>
          </cell>
          <cell r="C591" t="str">
            <v>COMPOSIÇÕES AUXILIARES</v>
          </cell>
          <cell r="D591" t="str">
            <v>0329</v>
          </cell>
          <cell r="E591">
            <v>0</v>
          </cell>
          <cell r="F591">
            <v>0</v>
          </cell>
          <cell r="G591" t="str">
            <v>7045</v>
          </cell>
          <cell r="H591" t="str">
            <v>MOTOBOMBA TRASH (PARA ÁGUA SUJA) AUTO ESCORVANTE, MOTOR GASOLINA DE 6,41 HP, DIÂMETROS DE SUCÇÃO X RECALQUE: 3" X 3", HM/Q = 10 MCA / 60 M3/H A 23 MCA / 0 M3/H - JUROS. AF_10/2014</v>
          </cell>
        </row>
        <row r="592">
          <cell r="A592" t="str">
            <v>CUSTOS HORÁRIOS DE MÁQUINAS E EQUIPAMENTOS</v>
          </cell>
          <cell r="B592" t="str">
            <v>CHOR</v>
          </cell>
          <cell r="C592" t="str">
            <v>COMPOSIÇÕES AUXILIARES</v>
          </cell>
          <cell r="D592" t="str">
            <v>0329</v>
          </cell>
          <cell r="E592">
            <v>0</v>
          </cell>
          <cell r="F592">
            <v>0</v>
          </cell>
          <cell r="G592" t="str">
            <v>7046</v>
          </cell>
          <cell r="H592" t="str">
            <v>MOTOBOMBA TRASH (PARA ÁGUA SUJA) AUTO ESCORVANTE, MOTOR GASOLINA DE 6,41 HP, DIÂMETROS DE SUCÇÃO X RECALQUE: 3" X 3", HM/Q = 10 MCA / 60 M3/H A 23 MCA / 0 M3/H - MANUTENÇÃO. AF_10/2014</v>
          </cell>
        </row>
        <row r="593">
          <cell r="A593" t="str">
            <v>CUSTOS HORÁRIOS DE MÁQUINAS E EQUIPAMENTOS</v>
          </cell>
          <cell r="B593" t="str">
            <v>CHOR</v>
          </cell>
          <cell r="C593" t="str">
            <v>COMPOSIÇÕES AUXILIARES</v>
          </cell>
          <cell r="D593" t="str">
            <v>0329</v>
          </cell>
          <cell r="E593">
            <v>0</v>
          </cell>
          <cell r="F593">
            <v>0</v>
          </cell>
          <cell r="G593" t="str">
            <v>7047</v>
          </cell>
          <cell r="H593" t="str">
            <v>MOTOBOMBA TRASH (PARA ÁGUA SUJA) AUTO ESCORVANTE, MOTOR GASOLINA DE 6,41 HP, DIÂMETROS DE SUCÇÃO X RECALQUE: 3" X 3", HM/Q = 10 MCA / 60 M3/H A 23 MCA / 0 M3/H - MATERIAIS NA OPERAÇÃO. AF_10/2014</v>
          </cell>
        </row>
        <row r="594">
          <cell r="A594" t="str">
            <v>CUSTOS HORÁRIOS DE MÁQUINAS E EQUIPAMENTOS</v>
          </cell>
          <cell r="B594" t="str">
            <v>CHOR</v>
          </cell>
          <cell r="C594" t="str">
            <v>COMPOSIÇÕES AUXILIARES</v>
          </cell>
          <cell r="D594" t="str">
            <v>0329</v>
          </cell>
          <cell r="E594">
            <v>0</v>
          </cell>
          <cell r="F594">
            <v>0</v>
          </cell>
          <cell r="G594" t="str">
            <v>7051</v>
          </cell>
          <cell r="H594" t="str">
            <v>ROLO COMPACTADOR PE DE CARNEIRO VIBRATORIO, POTENCIA 125 HP, PESO OPERACIONAL SEM/COM LASTRO 11,95 / 13,30 T, IMPACTO DINAMICO 38,5 / 22,5 T, LARGURA DE TRABALHO 2,15 M - DEPRECIAÇÃO. AF_06/2014</v>
          </cell>
        </row>
        <row r="595">
          <cell r="A595" t="str">
            <v>CUSTOS HORÁRIOS DE MÁQUINAS E EQUIPAMENTOS</v>
          </cell>
          <cell r="B595" t="str">
            <v>CHOR</v>
          </cell>
          <cell r="C595" t="str">
            <v>COMPOSIÇÕES AUXILIARES</v>
          </cell>
          <cell r="D595" t="str">
            <v>0329</v>
          </cell>
          <cell r="E595">
            <v>0</v>
          </cell>
          <cell r="F595">
            <v>0</v>
          </cell>
          <cell r="G595" t="str">
            <v>7052</v>
          </cell>
          <cell r="H595" t="str">
            <v>ROLO COMPACTADOR PE DE CARNEIRO VIBRATORIO, POTENCIA 125 HP, PESO OPERACIONAL SEM/COM LASTRO 11,95 / 13,30 T, IMPACTO DINAMICO 38,5 / 22,5 T, LARGURA DE TRABALHO 2,15 M - JUROS. AF_06/2014</v>
          </cell>
        </row>
        <row r="596">
          <cell r="A596" t="str">
            <v>CUSTOS HORÁRIOS DE MÁQUINAS E EQUIPAMENTOS</v>
          </cell>
          <cell r="B596" t="str">
            <v>CHOR</v>
          </cell>
          <cell r="C596" t="str">
            <v>COMPOSIÇÕES AUXILIARES</v>
          </cell>
          <cell r="D596" t="str">
            <v>0329</v>
          </cell>
          <cell r="E596">
            <v>0</v>
          </cell>
          <cell r="F596">
            <v>0</v>
          </cell>
          <cell r="G596" t="str">
            <v>7053</v>
          </cell>
          <cell r="H596" t="str">
            <v>ROLO COMPACTADOR PE DE CARNEIRO VIBRATORIO, POTENCIA 125 HP, PESO OPERACIONAL SEM/COM LASTRO 11,95 / 13,30 T, IMPACTO DINAMICO 38,5 / 22,5 T, LARGURA DE TRABALHO 2,15 M - MANUTENÇÃO. AF_06/2014</v>
          </cell>
        </row>
        <row r="597">
          <cell r="A597" t="str">
            <v>CUSTOS HORÁRIOS DE MÁQUINAS E EQUIPAMENTOS</v>
          </cell>
          <cell r="B597" t="str">
            <v>CHOR</v>
          </cell>
          <cell r="C597" t="str">
            <v>COMPOSIÇÕES AUXILIARES</v>
          </cell>
          <cell r="D597" t="str">
            <v>0329</v>
          </cell>
          <cell r="E597">
            <v>0</v>
          </cell>
          <cell r="F597">
            <v>0</v>
          </cell>
          <cell r="G597" t="str">
            <v>7054</v>
          </cell>
          <cell r="H597" t="str">
            <v>ROLO COMPACTADOR PE DE CARNEIRO VIBRATORIO, POTENCIA 125 HP, PESO OPERACIONAL SEM/COM LASTRO 11,95 / 13,30 T, IMPACTO DINAMICO 38,5 / 22,5 T, LARGURA DE TRABALHO 2,15 M - MATERIAIS NA OPERAÇÃO. AF_06/2014</v>
          </cell>
        </row>
        <row r="598">
          <cell r="A598" t="str">
            <v>CUSTOS HORÁRIOS DE MÁQUINAS E EQUIPAMENTOS</v>
          </cell>
          <cell r="B598" t="str">
            <v>CHOR</v>
          </cell>
          <cell r="C598" t="str">
            <v>COMPOSIÇÕES AUXILIARES</v>
          </cell>
          <cell r="D598" t="str">
            <v>0329</v>
          </cell>
          <cell r="E598">
            <v>0</v>
          </cell>
          <cell r="F598">
            <v>0</v>
          </cell>
          <cell r="G598" t="str">
            <v>7058</v>
          </cell>
          <cell r="H598" t="str">
            <v>CAMINHÃO BASCULANTE 6 M3 TOCO, PESO BRUTO TOTAL 16.000 KG, CARGA ÚTIL MÁXIMA 11.130 KG, DISTÂNCIA ENTRE EIXOS 5,36 M, POTÊNCIA 185 CV, INCLUSIVE CAÇAMBA METÁLICA - DEPRECIAÇÃO. AF_06/2014</v>
          </cell>
        </row>
        <row r="599">
          <cell r="A599" t="str">
            <v>CUSTOS HORÁRIOS DE MÁQUINAS E EQUIPAMENTOS</v>
          </cell>
          <cell r="B599" t="str">
            <v>CHOR</v>
          </cell>
          <cell r="C599" t="str">
            <v>COMPOSIÇÕES AUXILIARES</v>
          </cell>
          <cell r="D599" t="str">
            <v>0329</v>
          </cell>
          <cell r="E599">
            <v>0</v>
          </cell>
          <cell r="F599">
            <v>0</v>
          </cell>
          <cell r="G599" t="str">
            <v>7059</v>
          </cell>
          <cell r="H599" t="str">
            <v>CAMINHÃO BASCULANTE 6 M3 TOCO, PESO BRUTO TOTAL 16.000 KG, CARGA ÚTIL MÁXIMA 11.130 KG, DISTÂNCIA ENTRE EIXOS 5,36 M, POTÊNCIA 185 CV, INCLUSIVE CAÇAMBA METÁLICA - JUROS. AF_06/2014</v>
          </cell>
        </row>
        <row r="600">
          <cell r="A600" t="str">
            <v>CUSTOS HORÁRIOS DE MÁQUINAS E EQUIPAMENTOS</v>
          </cell>
          <cell r="B600" t="str">
            <v>CHOR</v>
          </cell>
          <cell r="C600" t="str">
            <v>COMPOSIÇÕES AUXILIARES</v>
          </cell>
          <cell r="D600" t="str">
            <v>0329</v>
          </cell>
          <cell r="E600">
            <v>0</v>
          </cell>
          <cell r="F600">
            <v>0</v>
          </cell>
          <cell r="G600" t="str">
            <v>7060</v>
          </cell>
          <cell r="H600" t="str">
            <v>CAMINHÃO BASCULANTE 6 M3 TOCO, PESO BRUTO TOTAL 16.000 KG, CARGA ÚTIL MÁXIMA 11.130 KG, DISTÂNCIA ENTRE EIXOS 5,36 M, POTÊNCIA 185 CV, INCLUSIVE CAÇAMBA METÁLICA - MANUTENÇÃO. AF_06/2014</v>
          </cell>
        </row>
        <row r="601">
          <cell r="A601" t="str">
            <v>CUSTOS HORÁRIOS DE MÁQUINAS E EQUIPAMENTOS</v>
          </cell>
          <cell r="B601" t="str">
            <v>CHOR</v>
          </cell>
          <cell r="C601" t="str">
            <v>COMPOSIÇÕES AUXILIARES</v>
          </cell>
          <cell r="D601" t="str">
            <v>0329</v>
          </cell>
          <cell r="E601">
            <v>0</v>
          </cell>
          <cell r="F601">
            <v>0</v>
          </cell>
          <cell r="G601" t="str">
            <v>7061</v>
          </cell>
          <cell r="H601" t="str">
            <v>CAMINHÃO BASCULANTE 6 M3 TOCO, PESO BRUTO TOTAL 16.000 KG, CARGA ÚTIL MÁXIMA 11.130 KG, DISTÂNCIA ENTRE EIXOS 5,36 M, POTÊNCIA 185 CV, INCLUSIVE CAÇAMBA METÁLICA - MATERIAIS NA OPERAÇÃO. AF_06/2014</v>
          </cell>
        </row>
        <row r="602">
          <cell r="A602" t="str">
            <v>CUSTOS HORÁRIOS DE MÁQUINAS E EQUIPAMENTOS</v>
          </cell>
          <cell r="B602" t="str">
            <v>CHOR</v>
          </cell>
          <cell r="C602" t="str">
            <v>COMPOSIÇÕES AUXILIARES</v>
          </cell>
          <cell r="D602" t="str">
            <v>0329</v>
          </cell>
          <cell r="E602">
            <v>0</v>
          </cell>
          <cell r="F602">
            <v>0</v>
          </cell>
          <cell r="G602" t="str">
            <v>7063</v>
          </cell>
          <cell r="H602" t="str">
            <v>TRATOR DE PNEUS, POTÊNCIA 122 CV, TRAÇÃO 4X4, PESO COM LASTRO DE 4.510 KG - DEPRECIAÇÃO. AF_06/2014</v>
          </cell>
        </row>
        <row r="603">
          <cell r="A603" t="str">
            <v>CUSTOS HORÁRIOS DE MÁQUINAS E EQUIPAMENTOS</v>
          </cell>
          <cell r="B603" t="str">
            <v>CHOR</v>
          </cell>
          <cell r="C603" t="str">
            <v>COMPOSIÇÕES AUXILIARES</v>
          </cell>
          <cell r="D603" t="str">
            <v>0329</v>
          </cell>
          <cell r="E603">
            <v>0</v>
          </cell>
          <cell r="F603">
            <v>0</v>
          </cell>
          <cell r="G603" t="str">
            <v>7064</v>
          </cell>
          <cell r="H603" t="str">
            <v>TRATOR DE PNEUS, POTÊNCIA 122 CV, TRAÇÃO 4X4, PESO COM LASTRO DE 4.510 KG - JUROS. AF_06/2014</v>
          </cell>
        </row>
        <row r="604">
          <cell r="A604" t="str">
            <v>CUSTOS HORÁRIOS DE MÁQUINAS E EQUIPAMENTOS</v>
          </cell>
          <cell r="B604" t="str">
            <v>CHOR</v>
          </cell>
          <cell r="C604" t="str">
            <v>COMPOSIÇÕES AUXILIARES</v>
          </cell>
          <cell r="D604" t="str">
            <v>0329</v>
          </cell>
          <cell r="E604">
            <v>0</v>
          </cell>
          <cell r="F604">
            <v>0</v>
          </cell>
          <cell r="G604" t="str">
            <v>7065</v>
          </cell>
          <cell r="H604" t="str">
            <v>TRATOR DE PNEUS, POTÊNCIA 122 CV, TRAÇÃO 4X4, PESO COM LASTRO DE 4.510 KG - MANUTENÇÃO. AF_06/2014</v>
          </cell>
        </row>
        <row r="605">
          <cell r="A605" t="str">
            <v>CUSTOS HORÁRIOS DE MÁQUINAS E EQUIPAMENTOS</v>
          </cell>
          <cell r="B605" t="str">
            <v>CHOR</v>
          </cell>
          <cell r="C605" t="str">
            <v>COMPOSIÇÕES AUXILIARES</v>
          </cell>
          <cell r="D605" t="str">
            <v>0329</v>
          </cell>
          <cell r="E605">
            <v>0</v>
          </cell>
          <cell r="F605">
            <v>0</v>
          </cell>
          <cell r="G605" t="str">
            <v>7066</v>
          </cell>
          <cell r="H605" t="str">
            <v>TRATOR DE PNEUS, POTÊNCIA 122 CV, TRAÇÃO 4X4, PESO COM LASTRO DE 4.510 KG - MATERIAIS NA OPERAÇÃO. AF_06/2014</v>
          </cell>
        </row>
        <row r="606">
          <cell r="A606" t="str">
            <v>CUSTOS HORÁRIOS DE MÁQUINAS E EQUIPAMENTOS</v>
          </cell>
          <cell r="B606" t="str">
            <v>CHOR</v>
          </cell>
          <cell r="C606" t="str">
            <v>COMPOSIÇÕES AUXILIARES</v>
          </cell>
          <cell r="D606" t="str">
            <v>0329</v>
          </cell>
          <cell r="E606">
            <v>0</v>
          </cell>
          <cell r="F606">
            <v>0</v>
          </cell>
          <cell r="G606" t="str">
            <v>53786</v>
          </cell>
          <cell r="H606" t="str">
            <v>RETROESCAVADEIRA SOBRE RODAS COM CARREGADEIRA, TRAÇÃO 4X4, POTÊNCIA LÍQ. 88 HP, CAÇAMBA CARREG. CAP. MÍN. 1 M3, CAÇAMBA RETRO CAP. 0,26 M3, PESO OPERACIONAL MÍN. 6.674 KG, PROFUNDIDADE ESCAVAÇÃO MÁX. 4,37 M - MATERIAIS NA OPERAÇÃO. AF_06/2014</v>
          </cell>
        </row>
        <row r="607">
          <cell r="A607" t="str">
            <v>CUSTOS HORÁRIOS DE MÁQUINAS E EQUIPAMENTOS</v>
          </cell>
          <cell r="B607" t="str">
            <v>CHOR</v>
          </cell>
          <cell r="C607" t="str">
            <v>COMPOSIÇÕES AUXILIARES</v>
          </cell>
          <cell r="D607" t="str">
            <v>0329</v>
          </cell>
          <cell r="E607">
            <v>0</v>
          </cell>
          <cell r="F607">
            <v>0</v>
          </cell>
          <cell r="G607" t="str">
            <v>53788</v>
          </cell>
          <cell r="H607" t="str">
            <v>ROLO COMPACTADOR VIBRATÓRIO DE UM CILINDRO AÇO LISO, POTÊNCIA 80 HP, PESO OPERACIONAL MÁXIMO 8,1 T, IMPACTO DINÂMICO 16,15 / 9,5 T, LARGURA DE TRABALHO 1,68 M - MATERIAIS NA OPERAÇÃO. AF_06/2014</v>
          </cell>
        </row>
        <row r="608">
          <cell r="A608" t="str">
            <v>CUSTOS HORÁRIOS DE MÁQUINAS E EQUIPAMENTOS</v>
          </cell>
          <cell r="B608" t="str">
            <v>CHOR</v>
          </cell>
          <cell r="C608" t="str">
            <v>COMPOSIÇÕES AUXILIARES</v>
          </cell>
          <cell r="D608" t="str">
            <v>0329</v>
          </cell>
          <cell r="E608">
            <v>0</v>
          </cell>
          <cell r="F608">
            <v>0</v>
          </cell>
          <cell r="G608" t="str">
            <v>53792</v>
          </cell>
          <cell r="H608" t="str">
            <v>CAMINHÃO BASCULANTE 6 M3, PESO BRUTO TOTAL 16.000 KG, CARGA ÚTIL MÁXIMA 13.071 KG, DISTÂNCIA ENTRE EIXOS 4,80 M, POTÊNCIA 230 CV INCLUSIVE CAÇAMBA METÁLICA - MATERIAIS NA OPERAÇÃO. AF_06/2014</v>
          </cell>
        </row>
        <row r="609">
          <cell r="A609" t="str">
            <v>CUSTOS HORÁRIOS DE MÁQUINAS E EQUIPAMENTOS</v>
          </cell>
          <cell r="B609" t="str">
            <v>CHOR</v>
          </cell>
          <cell r="C609" t="str">
            <v>COMPOSIÇÕES AUXILIARES</v>
          </cell>
          <cell r="D609" t="str">
            <v>0329</v>
          </cell>
          <cell r="E609">
            <v>0</v>
          </cell>
          <cell r="F609">
            <v>0</v>
          </cell>
          <cell r="G609" t="str">
            <v>53794</v>
          </cell>
          <cell r="H609" t="str">
            <v>USINA DE CONCRETO FIXA, CAPACIDADE NOMINAL DE 90 A 120 M3/H, SEM SILO - MANUTENÇÃO. AF_07/2016</v>
          </cell>
        </row>
        <row r="610">
          <cell r="A610" t="str">
            <v>CUSTOS HORÁRIOS DE MÁQUINAS E EQUIPAMENTOS</v>
          </cell>
          <cell r="B610" t="str">
            <v>CHOR</v>
          </cell>
          <cell r="C610" t="str">
            <v>COMPOSIÇÕES AUXILIARES</v>
          </cell>
          <cell r="D610" t="str">
            <v>0329</v>
          </cell>
          <cell r="E610">
            <v>0</v>
          </cell>
          <cell r="F610">
            <v>0</v>
          </cell>
          <cell r="G610" t="str">
            <v>53797</v>
          </cell>
          <cell r="H610" t="str">
            <v>CAMINHÃO TOCO, PBT 16.000 KG, CARGA ÚTIL MÁX. 10.685 KG, DIST. ENTRE EIXOS 4,8 M, POTÊNCIA 189 CV, INCLUSIVE CARROCERIA FIXA ABERTA DE MADEIRA P/ TRANSPORTE GERAL DE CARGA SECA, DIMEN. APROX. 2,5 X 7,00 X 0,50 M - MATERIAIS NA OPERAÇÃO. AF_06/2014</v>
          </cell>
        </row>
        <row r="611">
          <cell r="A611" t="str">
            <v>CUSTOS HORÁRIOS DE MÁQUINAS E EQUIPAMENTOS</v>
          </cell>
          <cell r="B611" t="str">
            <v>CHOR</v>
          </cell>
          <cell r="C611" t="str">
            <v>COMPOSIÇÕES AUXILIARES</v>
          </cell>
          <cell r="D611" t="str">
            <v>0329</v>
          </cell>
          <cell r="E611">
            <v>0</v>
          </cell>
          <cell r="F611">
            <v>0</v>
          </cell>
          <cell r="G611" t="str">
            <v>53804</v>
          </cell>
          <cell r="H611" t="str">
            <v>VASSOURA MECÂNICA REBOCÁVEL COM ESCOVA CILÍNDRICA, LARGURA ÚTIL DE VARRIMENTO DE 2,44 M - MANUTENÇÃO. AF_06/2014</v>
          </cell>
        </row>
        <row r="612">
          <cell r="A612" t="str">
            <v>CUSTOS HORÁRIOS DE MÁQUINAS E EQUIPAMENTOS</v>
          </cell>
          <cell r="B612" t="str">
            <v>CHOR</v>
          </cell>
          <cell r="C612" t="str">
            <v>COMPOSIÇÕES AUXILIARES</v>
          </cell>
          <cell r="D612" t="str">
            <v>0329</v>
          </cell>
          <cell r="E612">
            <v>0</v>
          </cell>
          <cell r="F612">
            <v>0</v>
          </cell>
          <cell r="G612" t="str">
            <v>53806</v>
          </cell>
          <cell r="H612" t="str">
            <v>TRATOR DE ESTEIRAS, POTÊNCIA 170 HP, PESO OPERACIONAL 19 T, CAÇAMBA 5,2 M3 - MANUTENÇÃO. AF_06/2014</v>
          </cell>
        </row>
        <row r="613">
          <cell r="A613" t="str">
            <v>CUSTOS HORÁRIOS DE MÁQUINAS E EQUIPAMENTOS</v>
          </cell>
          <cell r="B613" t="str">
            <v>CHOR</v>
          </cell>
          <cell r="C613" t="str">
            <v>COMPOSIÇÕES AUXILIARES</v>
          </cell>
          <cell r="D613" t="str">
            <v>0329</v>
          </cell>
          <cell r="E613">
            <v>0</v>
          </cell>
          <cell r="F613">
            <v>0</v>
          </cell>
          <cell r="G613" t="str">
            <v>53810</v>
          </cell>
          <cell r="H613" t="str">
            <v>TRATOR DE ESTEIRAS, POTÊNCIA 150 HP, PESO OPERACIONAL 16,7 T, COM RODA MOTRIZ ELEVADA E LÂMINA 3,18 M3 - MANUTENÇÃO. AF_06/2014</v>
          </cell>
        </row>
        <row r="614">
          <cell r="A614" t="str">
            <v>CUSTOS HORÁRIOS DE MÁQUINAS E EQUIPAMENTOS</v>
          </cell>
          <cell r="B614" t="str">
            <v>CHOR</v>
          </cell>
          <cell r="C614" t="str">
            <v>COMPOSIÇÕES AUXILIARES</v>
          </cell>
          <cell r="D614" t="str">
            <v>0329</v>
          </cell>
          <cell r="E614">
            <v>0</v>
          </cell>
          <cell r="F614">
            <v>0</v>
          </cell>
          <cell r="G614" t="str">
            <v>53814</v>
          </cell>
          <cell r="H614" t="str">
            <v>TRATOR DE ESTEIRAS, POTÊNCIA 347 HP, PESO OPERACIONAL 38,5 T, COM LÂMINA 8,70 M3 - MANUTENÇÃO. AF_06/2014</v>
          </cell>
        </row>
        <row r="615">
          <cell r="A615" t="str">
            <v>CUSTOS HORÁRIOS DE MÁQUINAS E EQUIPAMENTOS</v>
          </cell>
          <cell r="B615" t="str">
            <v>CHOR</v>
          </cell>
          <cell r="C615" t="str">
            <v>COMPOSIÇÕES AUXILIARES</v>
          </cell>
          <cell r="D615" t="str">
            <v>0329</v>
          </cell>
          <cell r="E615">
            <v>0</v>
          </cell>
          <cell r="F615">
            <v>0</v>
          </cell>
          <cell r="G615" t="str">
            <v>53817</v>
          </cell>
          <cell r="H615" t="str">
            <v>TRATOR DE ESTEIRAS, POTÊNCIA 100 HP, PESO OPERACIONAL 9,4 T, COM LÂMINA 2,19 M3 - MATERIAIS NA OPERAÇÃO. AF_06/2014</v>
          </cell>
        </row>
        <row r="616">
          <cell r="A616" t="str">
            <v>CUSTOS HORÁRIOS DE MÁQUINAS E EQUIPAMENTOS</v>
          </cell>
          <cell r="B616" t="str">
            <v>CHOR</v>
          </cell>
          <cell r="C616" t="str">
            <v>COMPOSIÇÕES AUXILIARES</v>
          </cell>
          <cell r="D616" t="str">
            <v>0329</v>
          </cell>
          <cell r="E616">
            <v>0</v>
          </cell>
          <cell r="F616">
            <v>0</v>
          </cell>
          <cell r="G616" t="str">
            <v>53818</v>
          </cell>
          <cell r="H616" t="str">
            <v>ROLO COMPACTADOR VIBRATÓRIO REBOCÁVEL, CILINDRO DE AÇO LISO, POTÊNCIA DE TRAÇÃO DE 65 CV, PESO 4,7 T, IMPACTO DINÂMICO 18,3 T, LARGURA DE TRABALHO 1,67 M - DEPRECIAÇÃO. AF_02/2016</v>
          </cell>
        </row>
        <row r="617">
          <cell r="A617" t="str">
            <v>CUSTOS HORÁRIOS DE MÁQUINAS E EQUIPAMENTOS</v>
          </cell>
          <cell r="B617" t="str">
            <v>CHOR</v>
          </cell>
          <cell r="C617" t="str">
            <v>COMPOSIÇÕES AUXILIARES</v>
          </cell>
          <cell r="D617" t="str">
            <v>0329</v>
          </cell>
          <cell r="E617">
            <v>0</v>
          </cell>
          <cell r="F617">
            <v>0</v>
          </cell>
          <cell r="G617" t="str">
            <v>53827</v>
          </cell>
          <cell r="H617" t="str">
            <v>CAMINHÃO TOCO, PESO BRUTO TOTAL 14.300 KG, CARGA ÚTIL MÁXIMA 9590 KG, DISTÂNCIA ENTRE EIXOS 4,76 M, POTÊNCIA 185 CV (NÃO INCLUI CARROCERIA) - MATERIAIS NA OPERAÇÃO. AF_06/2014</v>
          </cell>
        </row>
        <row r="618">
          <cell r="A618" t="str">
            <v>CUSTOS HORÁRIOS DE MÁQUINAS E EQUIPAMENTOS</v>
          </cell>
          <cell r="B618" t="str">
            <v>CHOR</v>
          </cell>
          <cell r="C618" t="str">
            <v>COMPOSIÇÕES AUXILIARES</v>
          </cell>
          <cell r="D618" t="str">
            <v>0329</v>
          </cell>
          <cell r="E618">
            <v>0</v>
          </cell>
          <cell r="F618">
            <v>0</v>
          </cell>
          <cell r="G618" t="str">
            <v>53829</v>
          </cell>
          <cell r="H618" t="str">
            <v>CAMINHÃO TOCO, PESO BRUTO TOTAL 16.000 KG, CARGA ÚTIL MÁXIMA DE 10.685 KG, DISTÂNCIA ENTRE EIXOS 4,80 M, POTÊNCIA 189 CV EXCLUSIVE CARROCERIA - MATERIAIS NA OPERAÇÃO. AF_06/2014</v>
          </cell>
        </row>
        <row r="619">
          <cell r="A619" t="str">
            <v>CUSTOS HORÁRIOS DE MÁQUINAS E EQUIPAMENTOS</v>
          </cell>
          <cell r="B619" t="str">
            <v>CHOR</v>
          </cell>
          <cell r="C619" t="str">
            <v>COMPOSIÇÕES AUXILIARES</v>
          </cell>
          <cell r="D619" t="str">
            <v>0329</v>
          </cell>
          <cell r="E619">
            <v>0</v>
          </cell>
          <cell r="F619">
            <v>0</v>
          </cell>
          <cell r="G619" t="str">
            <v>53831</v>
          </cell>
          <cell r="H619" t="str">
            <v>CAMINHÃO PIPA 10.000 L TRUCADO, PESO BRUTO TOTAL 23.000 KG, CARGA ÚTIL MÁXIMA 15.935 KG, DISTÂNCIA ENTRE EIXOS 4,8 M, POTÊNCIA 230 CV, INCLUSIVE TANQUE DE AÇO PARA TRANSPORTE DE ÁGUA - MATERIAIS NA OPERAÇÃO. AF_06/2014</v>
          </cell>
        </row>
        <row r="620">
          <cell r="A620" t="str">
            <v>CUSTOS HORÁRIOS DE MÁQUINAS E EQUIPAMENTOS</v>
          </cell>
          <cell r="B620" t="str">
            <v>CHOR</v>
          </cell>
          <cell r="C620" t="str">
            <v>COMPOSIÇÕES AUXILIARES</v>
          </cell>
          <cell r="D620" t="str">
            <v>0329</v>
          </cell>
          <cell r="E620">
            <v>0</v>
          </cell>
          <cell r="F620">
            <v>0</v>
          </cell>
          <cell r="G620" t="str">
            <v>53840</v>
          </cell>
          <cell r="H620" t="str">
            <v>GRADE DE DISCO REBOCÁVEL COM 20 DISCOS 24" X 6 MM COM PNEUS PARA TRANSPORTE - DEPRECIAÇÃO. AF_06/2014</v>
          </cell>
        </row>
        <row r="621">
          <cell r="A621" t="str">
            <v>CUSTOS HORÁRIOS DE MÁQUINAS E EQUIPAMENTOS</v>
          </cell>
          <cell r="B621" t="str">
            <v>CHOR</v>
          </cell>
          <cell r="C621" t="str">
            <v>COMPOSIÇÕES AUXILIARES</v>
          </cell>
          <cell r="D621" t="str">
            <v>0329</v>
          </cell>
          <cell r="E621">
            <v>0</v>
          </cell>
          <cell r="F621">
            <v>0</v>
          </cell>
          <cell r="G621" t="str">
            <v>53841</v>
          </cell>
          <cell r="H621" t="str">
            <v>GRADE DE DISCO REBOCÁVEL COM 20 DISCOS 24" X 6 MM COM PNEUS PARA TRANSPORTE - MANUTENÇÃO. AF_06/2014</v>
          </cell>
        </row>
        <row r="622">
          <cell r="A622" t="str">
            <v>CUSTOS HORÁRIOS DE MÁQUINAS E EQUIPAMENTOS</v>
          </cell>
          <cell r="B622" t="str">
            <v>CHOR</v>
          </cell>
          <cell r="C622" t="str">
            <v>COMPOSIÇÕES AUXILIARES</v>
          </cell>
          <cell r="D622" t="str">
            <v>0329</v>
          </cell>
          <cell r="E622">
            <v>0</v>
          </cell>
          <cell r="F622">
            <v>0</v>
          </cell>
          <cell r="G622" t="str">
            <v>53849</v>
          </cell>
          <cell r="H622" t="str">
            <v>MOTONIVELADORA POTÊNCIA BÁSICA LÍQUIDA (PRIMEIRA MARCHA) 125 HP, PESO BRUTO 13032 KG, LARGURA DA LÂMINA DE 3,7 M - MATERIAIS NA OPERAÇÃO. AF_06/2014</v>
          </cell>
        </row>
        <row r="623">
          <cell r="A623" t="str">
            <v>CUSTOS HORÁRIOS DE MÁQUINAS E EQUIPAMENTOS</v>
          </cell>
          <cell r="B623" t="str">
            <v>CHOR</v>
          </cell>
          <cell r="C623" t="str">
            <v>COMPOSIÇÕES AUXILIARES</v>
          </cell>
          <cell r="D623" t="str">
            <v>0329</v>
          </cell>
          <cell r="E623">
            <v>0</v>
          </cell>
          <cell r="F623">
            <v>0</v>
          </cell>
          <cell r="G623" t="str">
            <v>53857</v>
          </cell>
          <cell r="H623" t="str">
            <v>PÁ CARREGADEIRA SOBRE RODAS, POTÊNCIA LÍQUIDA 128 HP, CAPACIDADE DA CAÇAMBA 1,7 A 2,8 M3, PESO OPERACIONAL 11632 KG - MANUTENÇÃO. AF_06/2014</v>
          </cell>
        </row>
        <row r="624">
          <cell r="A624" t="str">
            <v>CUSTOS HORÁRIOS DE MÁQUINAS E EQUIPAMENTOS</v>
          </cell>
          <cell r="B624" t="str">
            <v>CHOR</v>
          </cell>
          <cell r="C624" t="str">
            <v>COMPOSIÇÕES AUXILIARES</v>
          </cell>
          <cell r="D624" t="str">
            <v>0329</v>
          </cell>
          <cell r="E624">
            <v>0</v>
          </cell>
          <cell r="F624">
            <v>0</v>
          </cell>
          <cell r="G624" t="str">
            <v>53858</v>
          </cell>
          <cell r="H624" t="str">
            <v>PÁ CARREGADEIRA SOBRE RODAS, POTÊNCIA LÍQUIDA 128 HP, CAPACIDADE DA CAÇAMBA 1,7 A 2,8 M3, PESO OPERACIONAL 11632 KG - MATERIAIS NA OPERAÇÃO. AF_06/2014</v>
          </cell>
        </row>
        <row r="625">
          <cell r="A625" t="str">
            <v>CUSTOS HORÁRIOS DE MÁQUINAS E EQUIPAMENTOS</v>
          </cell>
          <cell r="B625" t="str">
            <v>CHOR</v>
          </cell>
          <cell r="C625" t="str">
            <v>COMPOSIÇÕES AUXILIARES</v>
          </cell>
          <cell r="D625" t="str">
            <v>0329</v>
          </cell>
          <cell r="E625">
            <v>0</v>
          </cell>
          <cell r="F625">
            <v>0</v>
          </cell>
          <cell r="G625" t="str">
            <v>53861</v>
          </cell>
          <cell r="H625" t="str">
            <v>PÁ CARREGADEIRA SOBRE RODAS, POTÊNCIA 197 HP, CAPACIDADE DA CAÇAMBA 2,5 A 3,5 M3, PESO OPERACIONAL 18338 KG - MANUTENÇÃO. AF_06/2014</v>
          </cell>
        </row>
        <row r="626">
          <cell r="A626" t="str">
            <v>CUSTOS HORÁRIOS DE MÁQUINAS E EQUIPAMENTOS</v>
          </cell>
          <cell r="B626" t="str">
            <v>CHOR</v>
          </cell>
          <cell r="C626" t="str">
            <v>COMPOSIÇÕES AUXILIARES</v>
          </cell>
          <cell r="D626" t="str">
            <v>0329</v>
          </cell>
          <cell r="E626">
            <v>0</v>
          </cell>
          <cell r="F626">
            <v>0</v>
          </cell>
          <cell r="G626" t="str">
            <v>53863</v>
          </cell>
          <cell r="H626" t="str">
            <v>MARTELETE OU ROMPEDOR PNEUMÁTICO MANUAL, 28 KG, COM SILENCIADOR - MANUTENÇÃO. AF_07/2016</v>
          </cell>
        </row>
        <row r="627">
          <cell r="A627" t="str">
            <v>CUSTOS HORÁRIOS DE MÁQUINAS E EQUIPAMENTOS</v>
          </cell>
          <cell r="B627" t="str">
            <v>CHOR</v>
          </cell>
          <cell r="C627" t="str">
            <v>COMPOSIÇÕES AUXILIARES</v>
          </cell>
          <cell r="D627" t="str">
            <v>0329</v>
          </cell>
          <cell r="E627">
            <v>0</v>
          </cell>
          <cell r="F627">
            <v>0</v>
          </cell>
          <cell r="G627" t="str">
            <v>53865</v>
          </cell>
          <cell r="H627" t="str">
            <v>COMPRESSOR DE AR REBOCÁVEL, VAZÃO 189 PCM, PRESSÃO EFETIVA DE TRABALHO 102 PSI, MOTOR DIESEL, POTÊNCIA 63 CV - MATERIAIS NA OPERAÇÃO. AF_06/2015</v>
          </cell>
        </row>
        <row r="628">
          <cell r="A628" t="str">
            <v>CUSTOS HORÁRIOS DE MÁQUINAS E EQUIPAMENTOS</v>
          </cell>
          <cell r="B628" t="str">
            <v>CHOR</v>
          </cell>
          <cell r="C628" t="str">
            <v>COMPOSIÇÕES AUXILIARES</v>
          </cell>
          <cell r="D628" t="str">
            <v>0329</v>
          </cell>
          <cell r="E628">
            <v>0</v>
          </cell>
          <cell r="F628">
            <v>0</v>
          </cell>
          <cell r="G628" t="str">
            <v>53866</v>
          </cell>
          <cell r="H628" t="str">
            <v>BOMBA SUBMERSÍVEL ELÉTRICA TRIFÁSICA, POTÊNCIA 2,96 HP, Ø ROTOR 144 MM SEMI-ABERTO, BOCAL DE SAÍDA Ø 2, HM/Q = 2 MCA / 38,8 M3/H A 28 MCA / 5 M3/H - MATERIAIS NA OPERAÇÃO. AF_06/2014</v>
          </cell>
        </row>
        <row r="629">
          <cell r="A629" t="str">
            <v>CUSTOS HORÁRIOS DE MÁQUINAS E EQUIPAMENTOS</v>
          </cell>
          <cell r="B629" t="str">
            <v>CHOR</v>
          </cell>
          <cell r="C629" t="str">
            <v>COMPOSIÇÕES AUXILIARES</v>
          </cell>
          <cell r="D629" t="str">
            <v>0329</v>
          </cell>
          <cell r="E629">
            <v>0</v>
          </cell>
          <cell r="F629">
            <v>0</v>
          </cell>
          <cell r="G629" t="str">
            <v>53882</v>
          </cell>
          <cell r="H629" t="str">
            <v>CAMINHÃO PIPA 6.000 L, PESO BRUTO TOTAL 13.000 KG, DISTÂNCIA ENTRE EIXOS 4,80 M, POTÊNCIA 189 CV INCLUSIVE TANQUE DE AÇO PARA TRANSPORTE DE ÁGUA, CAPACIDADE 6 M3 - MANUTENÇÃO. AF_06/2014</v>
          </cell>
        </row>
        <row r="630">
          <cell r="A630" t="str">
            <v>CUSTOS HORÁRIOS DE MÁQUINAS E EQUIPAMENTOS</v>
          </cell>
          <cell r="B630" t="str">
            <v>CHOR</v>
          </cell>
          <cell r="C630" t="str">
            <v>COMPOSIÇÕES AUXILIARES</v>
          </cell>
          <cell r="D630" t="str">
            <v>0329</v>
          </cell>
          <cell r="E630">
            <v>0</v>
          </cell>
          <cell r="F630">
            <v>0</v>
          </cell>
          <cell r="G630" t="str">
            <v>55263</v>
          </cell>
          <cell r="H630" t="str">
            <v>ROLO COMPACTADOR DE PNEUS ESTÁTICO, PRESSÃO VARIÁVEL, POTÊNCIA 111 HP, PESO SEM/COM LASTRO 9,5 / 26 T, LARGURA DE TRABALHO 1,90 M - MATERIAIS NA OPERAÇÃO. AF_07/2014</v>
          </cell>
        </row>
        <row r="631">
          <cell r="A631" t="str">
            <v>CUSTOS HORÁRIOS DE MÁQUINAS E EQUIPAMENTOS</v>
          </cell>
          <cell r="B631" t="str">
            <v>CHOR</v>
          </cell>
          <cell r="C631" t="str">
            <v>COMPOSIÇÕES AUXILIARES</v>
          </cell>
          <cell r="D631" t="str">
            <v>0329</v>
          </cell>
          <cell r="E631">
            <v>0</v>
          </cell>
          <cell r="F631">
            <v>0</v>
          </cell>
          <cell r="G631" t="str">
            <v>73303</v>
          </cell>
          <cell r="H631" t="str">
            <v>GRUPO GERADOR ESTACIONÁRIO, MOTOR DIESEL POTÊNCIA 170 KVA - DEPRECIAÇÃO. AF_02/2016</v>
          </cell>
        </row>
        <row r="632">
          <cell r="A632" t="str">
            <v>CUSTOS HORÁRIOS DE MÁQUINAS E EQUIPAMENTOS</v>
          </cell>
          <cell r="B632" t="str">
            <v>CHOR</v>
          </cell>
          <cell r="C632" t="str">
            <v>COMPOSIÇÕES AUXILIARES</v>
          </cell>
          <cell r="D632" t="str">
            <v>0329</v>
          </cell>
          <cell r="E632">
            <v>0</v>
          </cell>
          <cell r="F632">
            <v>0</v>
          </cell>
          <cell r="G632" t="str">
            <v>73307</v>
          </cell>
          <cell r="H632" t="str">
            <v>GRUPO GERADOR ESTACIONÁRIO, MOTOR DIESEL POTÊNCIA 170 KVA - MANUTENÇÃO. AF_02/2016</v>
          </cell>
        </row>
        <row r="633">
          <cell r="A633" t="str">
            <v>CUSTOS HORÁRIOS DE MÁQUINAS E EQUIPAMENTOS</v>
          </cell>
          <cell r="B633" t="str">
            <v>CHOR</v>
          </cell>
          <cell r="C633" t="str">
            <v>COMPOSIÇÕES AUXILIARES</v>
          </cell>
          <cell r="D633" t="str">
            <v>0329</v>
          </cell>
          <cell r="E633">
            <v>0</v>
          </cell>
          <cell r="F633">
            <v>0</v>
          </cell>
          <cell r="G633" t="str">
            <v>73309</v>
          </cell>
          <cell r="H633" t="str">
            <v>ROLO COMPACTADOR VIBRATÓRIO PÉ DE CARNEIRO PARA SOLOS, POTÊNCIA 80 HP, PESO OPERACIONAL SEM/COM LASTRO 7,4 / 8,8 T, LARGURA DE TRABALHO 1,68 M - DEPRECIAÇÃO. AF_02/2016</v>
          </cell>
        </row>
        <row r="634">
          <cell r="A634" t="str">
            <v>CUSTOS HORÁRIOS DE MÁQUINAS E EQUIPAMENTOS</v>
          </cell>
          <cell r="B634" t="str">
            <v>CHOR</v>
          </cell>
          <cell r="C634" t="str">
            <v>COMPOSIÇÕES AUXILIARES</v>
          </cell>
          <cell r="D634" t="str">
            <v>0329</v>
          </cell>
          <cell r="E634">
            <v>0</v>
          </cell>
          <cell r="F634">
            <v>0</v>
          </cell>
          <cell r="G634" t="str">
            <v>73311</v>
          </cell>
          <cell r="H634" t="str">
            <v>GRUPO GERADOR ESTACIONÁRIO, MOTOR DIESEL POTÊNCIA 170 KVA - MATERIAIS NA OPERAÇÃO. AF_02/2016</v>
          </cell>
        </row>
        <row r="635">
          <cell r="A635" t="str">
            <v>CUSTOS HORÁRIOS DE MÁQUINAS E EQUIPAMENTOS</v>
          </cell>
          <cell r="B635" t="str">
            <v>CHOR</v>
          </cell>
          <cell r="C635" t="str">
            <v>COMPOSIÇÕES AUXILIARES</v>
          </cell>
          <cell r="D635" t="str">
            <v>0329</v>
          </cell>
          <cell r="E635">
            <v>0</v>
          </cell>
          <cell r="F635">
            <v>0</v>
          </cell>
          <cell r="G635" t="str">
            <v>73313</v>
          </cell>
          <cell r="H635" t="str">
            <v>ROLO COMPACTADOR VIBRATÓRIO PÉ DE CARNEIRO PARA SOLOS, POTÊNCIA 80 HP, PESO OPERACIONAL SEM/COM LASTRO 7,4 / 8,8 T, LARGURA DE TRABALHO 1,68 M - JUROS. AF_02/2016</v>
          </cell>
        </row>
        <row r="636">
          <cell r="A636" t="str">
            <v>CUSTOS HORÁRIOS DE MÁQUINAS E EQUIPAMENTOS</v>
          </cell>
          <cell r="B636" t="str">
            <v>CHOR</v>
          </cell>
          <cell r="C636" t="str">
            <v>COMPOSIÇÕES AUXILIARES</v>
          </cell>
          <cell r="D636" t="str">
            <v>0329</v>
          </cell>
          <cell r="E636">
            <v>0</v>
          </cell>
          <cell r="F636">
            <v>0</v>
          </cell>
          <cell r="G636" t="str">
            <v>73315</v>
          </cell>
          <cell r="H636" t="str">
            <v>ROLO COMPACTADOR VIBRATÓRIO PÉ DE CARNEIRO PARA SOLOS, POTÊNCIA 80 HP, PESO OPERACIONAL SEM/COM LASTRO 7,4 / 8,8 T, LARGURA DE TRABALHO 1,68 M - MATERIAIS NA OPERAÇÃO. AF_02/2016</v>
          </cell>
        </row>
        <row r="637">
          <cell r="A637" t="str">
            <v>CUSTOS HORÁRIOS DE MÁQUINAS E EQUIPAMENTOS</v>
          </cell>
          <cell r="B637" t="str">
            <v>CHOR</v>
          </cell>
          <cell r="C637" t="str">
            <v>COMPOSIÇÕES AUXILIARES</v>
          </cell>
          <cell r="D637" t="str">
            <v>0329</v>
          </cell>
          <cell r="E637">
            <v>0</v>
          </cell>
          <cell r="F637">
            <v>0</v>
          </cell>
          <cell r="G637" t="str">
            <v>73335</v>
          </cell>
          <cell r="H637" t="str">
            <v>CAMINHÃO TOCO, PBT 14.300 KG, CARGA ÚTIL MÁX. 9.710 KG, DIST. ENTRE EIXOS 3,56 M, POTÊNCIA 185 CV, INCLUSIVE CARROCERIA FIXA ABERTA DE MADEIRA P/ TRANSPORTE GERAL DE CARGA SECA, DIMEN. APROX. 2,50 X 6,50 X 0,50 M - MANUTENÇÃO. AF_06/2014</v>
          </cell>
        </row>
        <row r="638">
          <cell r="A638" t="str">
            <v>CUSTOS HORÁRIOS DE MÁQUINAS E EQUIPAMENTOS</v>
          </cell>
          <cell r="B638" t="str">
            <v>CHOR</v>
          </cell>
          <cell r="C638" t="str">
            <v>COMPOSIÇÕES AUXILIARES</v>
          </cell>
          <cell r="D638" t="str">
            <v>0329</v>
          </cell>
          <cell r="E638">
            <v>0</v>
          </cell>
          <cell r="F638">
            <v>0</v>
          </cell>
          <cell r="G638" t="str">
            <v>73340</v>
          </cell>
          <cell r="H638" t="str">
            <v>CAMINHÃO TOCO, PBT 14.300 KG, CARGA ÚTIL MÁX. 9.710 KG, DIST. ENTRE EIXOS 3,56 M, POTÊNCIA 185 CV, INCLUSIVE CARROCERIA FIXA ABERTA DE MADEIRA P/ TRANSPORTE GERAL DE CARGA SECA, DIMEN. APROX. 2,50 X 6,50 X 0,50 M - MATERIAIS NA OPERAÇÃO. AF_06/2014</v>
          </cell>
        </row>
        <row r="639">
          <cell r="A639" t="str">
            <v>CUSTOS HORÁRIOS DE MÁQUINAS E EQUIPAMENTOS</v>
          </cell>
          <cell r="B639" t="str">
            <v>CHOR</v>
          </cell>
          <cell r="C639" t="str">
            <v>COMPOSIÇÕES AUXILIARES</v>
          </cell>
          <cell r="D639" t="str">
            <v>0329</v>
          </cell>
          <cell r="E639">
            <v>0</v>
          </cell>
          <cell r="F639">
            <v>0</v>
          </cell>
          <cell r="G639" t="str">
            <v>83361</v>
          </cell>
          <cell r="H639" t="str">
            <v>ESPARGIDOR DE ASFALTO PRESSURIZADO, TANQUE 6 M3 COM ISOLAÇÃO TÉRMICA, AQUECIDO COM 2 MAÇARICOS, COM BARRA ESPARGIDORA 3,60 M, MONTADO SOBRE CAMINHÃO  TOCO, PBT 14.300 KG, POTÊNCIA 185 CV - MANUTENÇÃO. AF_08/2015</v>
          </cell>
        </row>
        <row r="640">
          <cell r="A640" t="str">
            <v>CUSTOS HORÁRIOS DE MÁQUINAS E EQUIPAMENTOS</v>
          </cell>
          <cell r="B640" t="str">
            <v>CHOR</v>
          </cell>
          <cell r="C640" t="str">
            <v>COMPOSIÇÕES AUXILIARES</v>
          </cell>
          <cell r="D640" t="str">
            <v>0329</v>
          </cell>
          <cell r="E640">
            <v>0</v>
          </cell>
          <cell r="F640">
            <v>0</v>
          </cell>
          <cell r="G640" t="str">
            <v>83761</v>
          </cell>
          <cell r="H640" t="str">
            <v>GRUPO DE SOLDAGEM COM GERADOR A DIESEL 60 CV PARA SOLDA ELÉTRICA, SOBRE 04 RODAS, COM MOTOR 4 CILINDROS 600 A - DEPRECIAÇÃO. AF_02/2016</v>
          </cell>
        </row>
        <row r="641">
          <cell r="A641" t="str">
            <v>CUSTOS HORÁRIOS DE MÁQUINAS E EQUIPAMENTOS</v>
          </cell>
          <cell r="B641" t="str">
            <v>CHOR</v>
          </cell>
          <cell r="C641" t="str">
            <v>COMPOSIÇÕES AUXILIARES</v>
          </cell>
          <cell r="D641" t="str">
            <v>0329</v>
          </cell>
          <cell r="E641">
            <v>0</v>
          </cell>
          <cell r="F641">
            <v>0</v>
          </cell>
          <cell r="G641" t="str">
            <v>83762</v>
          </cell>
          <cell r="H641" t="str">
            <v>GRUPO DE SOLDAGEM COM GERADOR A DIESEL 60 CV PARA SOLDA ELÉTRICA, SOBRE 04 RODAS, COM MOTOR 4 CILINDROS 600 A - MANUTENÇÃO. AF_02/2016</v>
          </cell>
        </row>
        <row r="642">
          <cell r="A642" t="str">
            <v>CUSTOS HORÁRIOS DE MÁQUINAS E EQUIPAMENTOS</v>
          </cell>
          <cell r="B642" t="str">
            <v>CHOR</v>
          </cell>
          <cell r="C642" t="str">
            <v>COMPOSIÇÕES AUXILIARES</v>
          </cell>
          <cell r="D642" t="str">
            <v>0329</v>
          </cell>
          <cell r="E642">
            <v>0</v>
          </cell>
          <cell r="F642">
            <v>0</v>
          </cell>
          <cell r="G642" t="str">
            <v>83763</v>
          </cell>
          <cell r="H642" t="str">
            <v>GRUPO DE SOLDAGEM COM GERADOR A DIESEL 60 CV PARA SOLDA ELÉTRICA, SOBRE 04 RODAS, COM MOTOR 4 CILINDROS 600 A - MATERIAIS NA OPERAÇÃO. AF_02/2016</v>
          </cell>
        </row>
        <row r="643">
          <cell r="A643" t="str">
            <v>CUSTOS HORÁRIOS DE MÁQUINAS E EQUIPAMENTOS</v>
          </cell>
          <cell r="B643" t="str">
            <v>CHOR</v>
          </cell>
          <cell r="C643" t="str">
            <v>COMPOSIÇÕES AUXILIARES</v>
          </cell>
          <cell r="D643" t="str">
            <v>0329</v>
          </cell>
          <cell r="E643">
            <v>0</v>
          </cell>
          <cell r="F643">
            <v>0</v>
          </cell>
          <cell r="G643" t="str">
            <v>83764</v>
          </cell>
          <cell r="H643" t="str">
            <v>GRUPO DE SOLDAGEM COM GERADOR A DIESEL 60 CV PARA SOLDA ELÉTRICA, SOBRE 04 RODAS, COM MOTOR 4 CILINDROS 600 A - JUROS. AF_02/2016</v>
          </cell>
        </row>
        <row r="644">
          <cell r="A644" t="str">
            <v>CUSTOS HORÁRIOS DE MÁQUINAS E EQUIPAMENTOS</v>
          </cell>
          <cell r="B644" t="str">
            <v>CHOR</v>
          </cell>
          <cell r="C644" t="str">
            <v>COMPOSIÇÕES AUXILIARES</v>
          </cell>
          <cell r="D644" t="str">
            <v>0329</v>
          </cell>
          <cell r="E644">
            <v>0</v>
          </cell>
          <cell r="F644">
            <v>0</v>
          </cell>
          <cell r="G644" t="str">
            <v>87026</v>
          </cell>
          <cell r="H644" t="str">
            <v>GRADE DE DISCO REBOCÁVEL COM 20 DISCOS 24" X 6 MM COM PNEUS PARA TRANSPORTE - JUROS. AF_06/2014</v>
          </cell>
        </row>
        <row r="645">
          <cell r="A645" t="str">
            <v>CUSTOS HORÁRIOS DE MÁQUINAS E EQUIPAMENTOS</v>
          </cell>
          <cell r="B645" t="str">
            <v>CHOR</v>
          </cell>
          <cell r="C645" t="str">
            <v>COMPOSIÇÕES AUXILIARES</v>
          </cell>
          <cell r="D645" t="str">
            <v>0329</v>
          </cell>
          <cell r="E645">
            <v>0</v>
          </cell>
          <cell r="F645">
            <v>0</v>
          </cell>
          <cell r="G645" t="str">
            <v>87441</v>
          </cell>
          <cell r="H645" t="str">
            <v>BETONEIRA CAPACIDADE NOMINAL 400 L, CAPACIDADE DE MISTURA 310 L, MOTOR A DIESEL POTÊNCIA 5,0 HP, SEM CARREGADOR - DEPRECIAÇÃO. AF_06/2014</v>
          </cell>
        </row>
        <row r="646">
          <cell r="A646" t="str">
            <v>CUSTOS HORÁRIOS DE MÁQUINAS E EQUIPAMENTOS</v>
          </cell>
          <cell r="B646" t="str">
            <v>CHOR</v>
          </cell>
          <cell r="C646" t="str">
            <v>COMPOSIÇÕES AUXILIARES</v>
          </cell>
          <cell r="D646" t="str">
            <v>0329</v>
          </cell>
          <cell r="E646">
            <v>0</v>
          </cell>
          <cell r="F646">
            <v>0</v>
          </cell>
          <cell r="G646" t="str">
            <v>87442</v>
          </cell>
          <cell r="H646" t="str">
            <v>BETONEIRA CAPACIDADE NOMINAL 400 L, CAPACIDADE DE MISTURA 310 L, MOTOR A DIESEL POTÊNCIA 5,0 HP, SEM CARREGADOR - JUROS. AF_06/2014</v>
          </cell>
        </row>
        <row r="647">
          <cell r="A647" t="str">
            <v>CUSTOS HORÁRIOS DE MÁQUINAS E EQUIPAMENTOS</v>
          </cell>
          <cell r="B647" t="str">
            <v>CHOR</v>
          </cell>
          <cell r="C647" t="str">
            <v>COMPOSIÇÕES AUXILIARES</v>
          </cell>
          <cell r="D647" t="str">
            <v>0329</v>
          </cell>
          <cell r="E647">
            <v>0</v>
          </cell>
          <cell r="F647">
            <v>0</v>
          </cell>
          <cell r="G647" t="str">
            <v>87443</v>
          </cell>
          <cell r="H647" t="str">
            <v>BETONEIRA CAPACIDADE NOMINAL 400 L, CAPACIDADE DE MISTURA 310 L, MOTOR A DIESEL POTÊNCIA 5,0 HP, SEM CARREGADOR - MANUTENÇÃO. AF_06/2014</v>
          </cell>
        </row>
        <row r="648">
          <cell r="A648" t="str">
            <v>CUSTOS HORÁRIOS DE MÁQUINAS E EQUIPAMENTOS</v>
          </cell>
          <cell r="B648" t="str">
            <v>CHOR</v>
          </cell>
          <cell r="C648" t="str">
            <v>COMPOSIÇÕES AUXILIARES</v>
          </cell>
          <cell r="D648" t="str">
            <v>0329</v>
          </cell>
          <cell r="E648">
            <v>0</v>
          </cell>
          <cell r="F648">
            <v>0</v>
          </cell>
          <cell r="G648" t="str">
            <v>87444</v>
          </cell>
          <cell r="H648" t="str">
            <v>BETONEIRA CAPACIDADE NOMINAL 400 L, CAPACIDADE DE MISTURA 310 L, MOTOR A DIESEL POTÊNCIA 5,0 HP, SEM CARREGADOR - MATERIAIS NA OPERAÇÃO. AF_06/2014</v>
          </cell>
        </row>
        <row r="649">
          <cell r="A649" t="str">
            <v>CUSTOS HORÁRIOS DE MÁQUINAS E EQUIPAMENTOS</v>
          </cell>
          <cell r="B649" t="str">
            <v>CHOR</v>
          </cell>
          <cell r="C649" t="str">
            <v>COMPOSIÇÕES AUXILIARES</v>
          </cell>
          <cell r="D649" t="str">
            <v>0329</v>
          </cell>
          <cell r="E649">
            <v>0</v>
          </cell>
          <cell r="F649">
            <v>0</v>
          </cell>
          <cell r="G649" t="str">
            <v>88387</v>
          </cell>
          <cell r="H649" t="str">
            <v>MISTURADOR DE ARGAMASSA, EIXO HORIZONTAL, CAPACIDADE DE MISTURA 300 KG, MOTOR ELÉTRICO POTÊNCIA 5 CV - DEPRECIAÇÃO. AF_06/2014</v>
          </cell>
        </row>
        <row r="650">
          <cell r="A650" t="str">
            <v>CUSTOS HORÁRIOS DE MÁQUINAS E EQUIPAMENTOS</v>
          </cell>
          <cell r="B650" t="str">
            <v>CHOR</v>
          </cell>
          <cell r="C650" t="str">
            <v>COMPOSIÇÕES AUXILIARES</v>
          </cell>
          <cell r="D650" t="str">
            <v>0329</v>
          </cell>
          <cell r="E650">
            <v>0</v>
          </cell>
          <cell r="F650">
            <v>0</v>
          </cell>
          <cell r="G650" t="str">
            <v>88389</v>
          </cell>
          <cell r="H650" t="str">
            <v>MISTURADOR DE ARGAMASSA, EIXO HORIZONTAL, CAPACIDADE DE MISTURA 300 KG, MOTOR ELÉTRICO POTÊNCIA 5 CV - JUROS. AF_06/2014</v>
          </cell>
        </row>
        <row r="651">
          <cell r="A651" t="str">
            <v>CUSTOS HORÁRIOS DE MÁQUINAS E EQUIPAMENTOS</v>
          </cell>
          <cell r="B651" t="str">
            <v>CHOR</v>
          </cell>
          <cell r="C651" t="str">
            <v>COMPOSIÇÕES AUXILIARES</v>
          </cell>
          <cell r="D651" t="str">
            <v>0329</v>
          </cell>
          <cell r="E651">
            <v>0</v>
          </cell>
          <cell r="F651">
            <v>0</v>
          </cell>
          <cell r="G651" t="str">
            <v>88390</v>
          </cell>
          <cell r="H651" t="str">
            <v>MISTURADOR DE ARGAMASSA, EIXO HORIZONTAL, CAPACIDADE DE MISTURA 300 KG, MOTOR ELÉTRICO POTÊNCIA 5 CV - MANUTENÇÃO. AF_06/2014</v>
          </cell>
        </row>
        <row r="652">
          <cell r="A652" t="str">
            <v>CUSTOS HORÁRIOS DE MÁQUINAS E EQUIPAMENTOS</v>
          </cell>
          <cell r="B652" t="str">
            <v>CHOR</v>
          </cell>
          <cell r="C652" t="str">
            <v>COMPOSIÇÕES AUXILIARES</v>
          </cell>
          <cell r="D652" t="str">
            <v>0329</v>
          </cell>
          <cell r="E652">
            <v>0</v>
          </cell>
          <cell r="F652">
            <v>0</v>
          </cell>
          <cell r="G652" t="str">
            <v>88391</v>
          </cell>
          <cell r="H652" t="str">
            <v>MISTURADOR DE ARGAMASSA, EIXO HORIZONTAL, CAPACIDADE DE MISTURA 300 KG, MOTOR ELÉTRICO POTÊNCIA 5 CV - MATERIAIS NA OPERAÇÃO. AF_06/2014</v>
          </cell>
        </row>
        <row r="653">
          <cell r="A653" t="str">
            <v>CUSTOS HORÁRIOS DE MÁQUINAS E EQUIPAMENTOS</v>
          </cell>
          <cell r="B653" t="str">
            <v>CHOR</v>
          </cell>
          <cell r="C653" t="str">
            <v>COMPOSIÇÕES AUXILIARES</v>
          </cell>
          <cell r="D653" t="str">
            <v>0329</v>
          </cell>
          <cell r="E653">
            <v>0</v>
          </cell>
          <cell r="F653">
            <v>0</v>
          </cell>
          <cell r="G653" t="str">
            <v>88394</v>
          </cell>
          <cell r="H653" t="str">
            <v>MISTURADOR DE ARGAMASSA, EIXO HORIZONTAL, CAPACIDADE DE MISTURA 600 KG, MOTOR ELÉTRICO POTÊNCIA 7,5 CV - DEPRECIAÇÃO. AF_06/2014</v>
          </cell>
        </row>
        <row r="654">
          <cell r="A654" t="str">
            <v>CUSTOS HORÁRIOS DE MÁQUINAS E EQUIPAMENTOS</v>
          </cell>
          <cell r="B654" t="str">
            <v>CHOR</v>
          </cell>
          <cell r="C654" t="str">
            <v>COMPOSIÇÕES AUXILIARES</v>
          </cell>
          <cell r="D654" t="str">
            <v>0329</v>
          </cell>
          <cell r="E654">
            <v>0</v>
          </cell>
          <cell r="F654">
            <v>0</v>
          </cell>
          <cell r="G654" t="str">
            <v>88395</v>
          </cell>
          <cell r="H654" t="str">
            <v>MISTURADOR DE ARGAMASSA, EIXO HORIZONTAL, CAPACIDADE DE MISTURA 600 KG, MOTOR ELÉTRICO POTÊNCIA 7,5 CV - JUROS. AF_06/2014</v>
          </cell>
        </row>
        <row r="655">
          <cell r="A655" t="str">
            <v>CUSTOS HORÁRIOS DE MÁQUINAS E EQUIPAMENTOS</v>
          </cell>
          <cell r="B655" t="str">
            <v>CHOR</v>
          </cell>
          <cell r="C655" t="str">
            <v>COMPOSIÇÕES AUXILIARES</v>
          </cell>
          <cell r="D655" t="str">
            <v>0329</v>
          </cell>
          <cell r="E655">
            <v>0</v>
          </cell>
          <cell r="F655">
            <v>0</v>
          </cell>
          <cell r="G655" t="str">
            <v>88396</v>
          </cell>
          <cell r="H655" t="str">
            <v>MISTURADOR DE ARGAMASSA, EIXO HORIZONTAL, CAPACIDADE DE MISTURA 600 KG, MOTOR ELÉTRICO POTÊNCIA 7,5 CV - MANUTENÇÃO. AF_06/2014</v>
          </cell>
        </row>
        <row r="656">
          <cell r="A656" t="str">
            <v>CUSTOS HORÁRIOS DE MÁQUINAS E EQUIPAMENTOS</v>
          </cell>
          <cell r="B656" t="str">
            <v>CHOR</v>
          </cell>
          <cell r="C656" t="str">
            <v>COMPOSIÇÕES AUXILIARES</v>
          </cell>
          <cell r="D656" t="str">
            <v>0329</v>
          </cell>
          <cell r="E656">
            <v>0</v>
          </cell>
          <cell r="F656">
            <v>0</v>
          </cell>
          <cell r="G656" t="str">
            <v>88397</v>
          </cell>
          <cell r="H656" t="str">
            <v>MISTURADOR DE ARGAMASSA, EIXO HORIZONTAL, CAPACIDADE DE MISTURA 600 KG, MOTOR ELÉTRICO POTÊNCIA 7,5 CV - MATERIAIS NA OPERAÇÃO. AF_06/2014</v>
          </cell>
        </row>
        <row r="657">
          <cell r="A657" t="str">
            <v>CUSTOS HORÁRIOS DE MÁQUINAS E EQUIPAMENTOS</v>
          </cell>
          <cell r="B657" t="str">
            <v>CHOR</v>
          </cell>
          <cell r="C657" t="str">
            <v>COMPOSIÇÕES AUXILIARES</v>
          </cell>
          <cell r="D657" t="str">
            <v>0329</v>
          </cell>
          <cell r="E657">
            <v>0</v>
          </cell>
          <cell r="F657">
            <v>0</v>
          </cell>
          <cell r="G657" t="str">
            <v>88400</v>
          </cell>
          <cell r="H657" t="str">
            <v>MISTURADOR DE ARGAMASSA, EIXO HORIZONTAL, CAPACIDADE DE MISTURA 160 KG, MOTOR ELÉTRICO POTÊNCIA 3 CV - DEPRECIAÇÃO. AF_06/2014</v>
          </cell>
        </row>
        <row r="658">
          <cell r="A658" t="str">
            <v>CUSTOS HORÁRIOS DE MÁQUINAS E EQUIPAMENTOS</v>
          </cell>
          <cell r="B658" t="str">
            <v>CHOR</v>
          </cell>
          <cell r="C658" t="str">
            <v>COMPOSIÇÕES AUXILIARES</v>
          </cell>
          <cell r="D658" t="str">
            <v>0329</v>
          </cell>
          <cell r="E658">
            <v>0</v>
          </cell>
          <cell r="F658">
            <v>0</v>
          </cell>
          <cell r="G658" t="str">
            <v>88401</v>
          </cell>
          <cell r="H658" t="str">
            <v>MISTURADOR DE ARGAMASSA, EIXO HORIZONTAL, CAPACIDADE DE MISTURA 160 KG, MOTOR ELÉTRICO POTÊNCIA 3 CV - JUROS. AF_06/2014</v>
          </cell>
        </row>
        <row r="659">
          <cell r="A659" t="str">
            <v>CUSTOS HORÁRIOS DE MÁQUINAS E EQUIPAMENTOS</v>
          </cell>
          <cell r="B659" t="str">
            <v>CHOR</v>
          </cell>
          <cell r="C659" t="str">
            <v>COMPOSIÇÕES AUXILIARES</v>
          </cell>
          <cell r="D659" t="str">
            <v>0329</v>
          </cell>
          <cell r="E659">
            <v>0</v>
          </cell>
          <cell r="F659">
            <v>0</v>
          </cell>
          <cell r="G659" t="str">
            <v>88402</v>
          </cell>
          <cell r="H659" t="str">
            <v>MISTURADOR DE ARGAMASSA, EIXO HORIZONTAL, CAPACIDADE DE MISTURA 160 KG, MOTOR ELÉTRICO POTÊNCIA 3 CV - MANUTENÇÃO. AF_06/2014</v>
          </cell>
        </row>
        <row r="660">
          <cell r="A660" t="str">
            <v>CUSTOS HORÁRIOS DE MÁQUINAS E EQUIPAMENTOS</v>
          </cell>
          <cell r="B660" t="str">
            <v>CHOR</v>
          </cell>
          <cell r="C660" t="str">
            <v>COMPOSIÇÕES AUXILIARES</v>
          </cell>
          <cell r="D660" t="str">
            <v>0329</v>
          </cell>
          <cell r="E660">
            <v>0</v>
          </cell>
          <cell r="F660">
            <v>0</v>
          </cell>
          <cell r="G660" t="str">
            <v>88403</v>
          </cell>
          <cell r="H660" t="str">
            <v>MISTURADOR DE ARGAMASSA, EIXO HORIZONTAL, CAPACIDADE DE MISTURA 160 KG, MOTOR ELÉTRICO POTÊNCIA 3 CV - MATERIAIS NA OPERAÇÃO. AF_06/2014</v>
          </cell>
        </row>
        <row r="661">
          <cell r="A661" t="str">
            <v>CUSTOS HORÁRIOS DE MÁQUINAS E EQUIPAMENTOS</v>
          </cell>
          <cell r="B661" t="str">
            <v>CHOR</v>
          </cell>
          <cell r="C661" t="str">
            <v>COMPOSIÇÕES AUXILIARES</v>
          </cell>
          <cell r="D661" t="str">
            <v>0329</v>
          </cell>
          <cell r="E661">
            <v>0</v>
          </cell>
          <cell r="F661">
            <v>0</v>
          </cell>
          <cell r="G661" t="str">
            <v>88419</v>
          </cell>
          <cell r="H661" t="str">
            <v>PROJETOR DE ARGAMASSA, CAPACIDADE DE PROJEÇÃO 1,5 M3/H, ALCANCE DE 30 ATÉ 60 M, MOTOR ELÉTRICO POTÊNCIA 7,5 HP - DEPRECIAÇÃO. AF_06/2014</v>
          </cell>
        </row>
        <row r="662">
          <cell r="A662" t="str">
            <v>CUSTOS HORÁRIOS DE MÁQUINAS E EQUIPAMENTOS</v>
          </cell>
          <cell r="B662" t="str">
            <v>CHOR</v>
          </cell>
          <cell r="C662" t="str">
            <v>COMPOSIÇÕES AUXILIARES</v>
          </cell>
          <cell r="D662" t="str">
            <v>0329</v>
          </cell>
          <cell r="E662">
            <v>0</v>
          </cell>
          <cell r="F662">
            <v>0</v>
          </cell>
          <cell r="G662" t="str">
            <v>88422</v>
          </cell>
          <cell r="H662" t="str">
            <v>PROJETOR DE ARGAMASSA, CAPACIDADE DE PROJEÇÃO 1,5 M3/H, ALCANCE DE 30 ATÉ 60 M, MOTOR ELÉTRICO POTÊNCIA 7,5 HP - JUROS. AF_06/2014</v>
          </cell>
        </row>
        <row r="663">
          <cell r="A663" t="str">
            <v>CUSTOS HORÁRIOS DE MÁQUINAS E EQUIPAMENTOS</v>
          </cell>
          <cell r="B663" t="str">
            <v>CHOR</v>
          </cell>
          <cell r="C663" t="str">
            <v>COMPOSIÇÕES AUXILIARES</v>
          </cell>
          <cell r="D663" t="str">
            <v>0329</v>
          </cell>
          <cell r="E663">
            <v>0</v>
          </cell>
          <cell r="F663">
            <v>0</v>
          </cell>
          <cell r="G663" t="str">
            <v>88425</v>
          </cell>
          <cell r="H663" t="str">
            <v>PROJETOR DE ARGAMASSA, CAPACIDADE DE PROJEÇÃO 1,5 M3/H, ALCANCE DE 30 ATÉ 60 M, MOTOR ELÉTRICO POTÊNCIA 7,5 HP - MANUTENÇÃO. AF_06/2014</v>
          </cell>
        </row>
        <row r="664">
          <cell r="A664" t="str">
            <v>CUSTOS HORÁRIOS DE MÁQUINAS E EQUIPAMENTOS</v>
          </cell>
          <cell r="B664" t="str">
            <v>CHOR</v>
          </cell>
          <cell r="C664" t="str">
            <v>COMPOSIÇÕES AUXILIARES</v>
          </cell>
          <cell r="D664" t="str">
            <v>0329</v>
          </cell>
          <cell r="E664">
            <v>0</v>
          </cell>
          <cell r="F664">
            <v>0</v>
          </cell>
          <cell r="G664" t="str">
            <v>88427</v>
          </cell>
          <cell r="H664" t="str">
            <v>PROJETOR DE ARGAMASSA, CAPACIDADE DE PROJEÇÃO 1,5 M3/H, ALCANCE DE 30 ATÉ 60 M, MOTOR ELÉTRICO POTÊNCIA 7,5 HP - MATERIAIS NA OPERAÇÃO. AF_06/2014</v>
          </cell>
        </row>
        <row r="665">
          <cell r="A665" t="str">
            <v>CUSTOS HORÁRIOS DE MÁQUINAS E EQUIPAMENTOS</v>
          </cell>
          <cell r="B665" t="str">
            <v>CHOR</v>
          </cell>
          <cell r="C665" t="str">
            <v>COMPOSIÇÕES AUXILIARES</v>
          </cell>
          <cell r="D665" t="str">
            <v>0329</v>
          </cell>
          <cell r="E665">
            <v>0</v>
          </cell>
          <cell r="F665">
            <v>0</v>
          </cell>
          <cell r="G665" t="str">
            <v>88434</v>
          </cell>
          <cell r="H665" t="str">
            <v>PROJETOR DE ARGAMASSA, CAPACIDADE DE PROJEÇÃO 2 M3/H, ALCANCE ATÉ 50 M, MOTOR ELÉTRICO POTÊNCIA 7,5 HP - DEPRECIAÇÃO. AF_06/2014</v>
          </cell>
        </row>
        <row r="666">
          <cell r="A666" t="str">
            <v>CUSTOS HORÁRIOS DE MÁQUINAS E EQUIPAMENTOS</v>
          </cell>
          <cell r="B666" t="str">
            <v>CHOR</v>
          </cell>
          <cell r="C666" t="str">
            <v>COMPOSIÇÕES AUXILIARES</v>
          </cell>
          <cell r="D666" t="str">
            <v>0329</v>
          </cell>
          <cell r="E666">
            <v>0</v>
          </cell>
          <cell r="F666">
            <v>0</v>
          </cell>
          <cell r="G666" t="str">
            <v>88435</v>
          </cell>
          <cell r="H666" t="str">
            <v>PROJETOR DE ARGAMASSA, CAPACIDADE DE PROJEÇÃO 2 M3/H, ALCANCE ATÉ 50 M, MOTOR ELÉTRICO POTÊNCIA 7,5 HP - JUROS. AF_06/2014</v>
          </cell>
        </row>
        <row r="667">
          <cell r="A667" t="str">
            <v>CUSTOS HORÁRIOS DE MÁQUINAS E EQUIPAMENTOS</v>
          </cell>
          <cell r="B667" t="str">
            <v>CHOR</v>
          </cell>
          <cell r="C667" t="str">
            <v>COMPOSIÇÕES AUXILIARES</v>
          </cell>
          <cell r="D667" t="str">
            <v>0329</v>
          </cell>
          <cell r="E667">
            <v>0</v>
          </cell>
          <cell r="F667">
            <v>0</v>
          </cell>
          <cell r="G667" t="str">
            <v>88436</v>
          </cell>
          <cell r="H667" t="str">
            <v>PROJETOR DE ARGAMASSA, CAPACIDADE DE PROJEÇÃO 2 M3/H, ALCANCE ATÉ 50 M, MOTOR ELÉTRICO POTÊNCIA 7,5 HP - MANUTENÇÃO. AF_06/2014</v>
          </cell>
        </row>
        <row r="668">
          <cell r="A668" t="str">
            <v>CUSTOS HORÁRIOS DE MÁQUINAS E EQUIPAMENTOS</v>
          </cell>
          <cell r="B668" t="str">
            <v>CHOR</v>
          </cell>
          <cell r="C668" t="str">
            <v>COMPOSIÇÕES AUXILIARES</v>
          </cell>
          <cell r="D668" t="str">
            <v>0329</v>
          </cell>
          <cell r="E668">
            <v>0</v>
          </cell>
          <cell r="F668">
            <v>0</v>
          </cell>
          <cell r="G668" t="str">
            <v>88437</v>
          </cell>
          <cell r="H668" t="str">
            <v>PROJETOR DE ARGAMASSA, CAPACIDADE DE PROJEÇÃO 2 M3/H, ALCANCE ATÉ 50 M, MOTOR ELÉTRICO POTÊNCIA 7,5 HP - MATERIAIS NA OPERAÇÃO. AF_06/2014</v>
          </cell>
        </row>
        <row r="669">
          <cell r="A669" t="str">
            <v>CUSTOS HORÁRIOS DE MÁQUINAS E EQUIPAMENTOS</v>
          </cell>
          <cell r="B669" t="str">
            <v>CHOR</v>
          </cell>
          <cell r="C669" t="str">
            <v>COMPOSIÇÕES AUXILIARES</v>
          </cell>
          <cell r="D669" t="str">
            <v>0329</v>
          </cell>
          <cell r="E669">
            <v>0</v>
          </cell>
          <cell r="F669">
            <v>0</v>
          </cell>
          <cell r="G669" t="str">
            <v>88569</v>
          </cell>
          <cell r="H669" t="str">
            <v>ESPARGIDOR DE ASFALTO PRESSURIZADO COM TANQUE DE 2500 L, REBOCÁVEL COM MOTOR A GASOLINA POTÊNCIA 3,4 HP - DEPRECIAÇÃO. AF_07/2014</v>
          </cell>
        </row>
        <row r="670">
          <cell r="A670" t="str">
            <v>CUSTOS HORÁRIOS DE MÁQUINAS E EQUIPAMENTOS</v>
          </cell>
          <cell r="B670" t="str">
            <v>CHOR</v>
          </cell>
          <cell r="C670" t="str">
            <v>COMPOSIÇÕES AUXILIARES</v>
          </cell>
          <cell r="D670" t="str">
            <v>0329</v>
          </cell>
          <cell r="E670">
            <v>0</v>
          </cell>
          <cell r="F670">
            <v>0</v>
          </cell>
          <cell r="G670" t="str">
            <v>88570</v>
          </cell>
          <cell r="H670" t="str">
            <v>ESPARGIDOR DE ASFALTO PRESSURIZADO COM TANQUE DE 2500 L, REBOCÁVEL COM MOTOR A GASOLINA POTÊNCIA 3,4 HP - JUROS. AF_07/2014</v>
          </cell>
        </row>
        <row r="671">
          <cell r="A671" t="str">
            <v>CUSTOS HORÁRIOS DE MÁQUINAS E EQUIPAMENTOS</v>
          </cell>
          <cell r="B671" t="str">
            <v>CHOR</v>
          </cell>
          <cell r="C671" t="str">
            <v>COMPOSIÇÕES AUXILIARES</v>
          </cell>
          <cell r="D671" t="str">
            <v>0329</v>
          </cell>
          <cell r="E671">
            <v>0</v>
          </cell>
          <cell r="F671">
            <v>0</v>
          </cell>
          <cell r="G671" t="str">
            <v>88826</v>
          </cell>
          <cell r="H671" t="str">
            <v>BETONEIRA CAPACIDADE NOMINAL DE 400 L, CAPACIDADE DE MISTURA 280 L, MOTOR ELÉTRICO TRIFÁSICO POTÊNCIA DE 2 CV, SEM CARREGADOR - DEPRECIAÇÃO. AF_10/2014</v>
          </cell>
        </row>
        <row r="672">
          <cell r="A672" t="str">
            <v>CUSTOS HORÁRIOS DE MÁQUINAS E EQUIPAMENTOS</v>
          </cell>
          <cell r="B672" t="str">
            <v>CHOR</v>
          </cell>
          <cell r="C672" t="str">
            <v>COMPOSIÇÕES AUXILIARES</v>
          </cell>
          <cell r="D672" t="str">
            <v>0329</v>
          </cell>
          <cell r="E672">
            <v>0</v>
          </cell>
          <cell r="F672">
            <v>0</v>
          </cell>
          <cell r="G672" t="str">
            <v>88827</v>
          </cell>
          <cell r="H672" t="str">
            <v>BETONEIRA CAPACIDADE NOMINAL DE 400 L, CAPACIDADE DE MISTURA 280 L, MOTOR ELÉTRICO TRIFÁSICO POTÊNCIA DE 2 CV, SEM CARREGADOR - JUROS. AF_10/2014</v>
          </cell>
        </row>
        <row r="673">
          <cell r="A673" t="str">
            <v>CUSTOS HORÁRIOS DE MÁQUINAS E EQUIPAMENTOS</v>
          </cell>
          <cell r="B673" t="str">
            <v>CHOR</v>
          </cell>
          <cell r="C673" t="str">
            <v>COMPOSIÇÕES AUXILIARES</v>
          </cell>
          <cell r="D673" t="str">
            <v>0329</v>
          </cell>
          <cell r="E673">
            <v>0</v>
          </cell>
          <cell r="F673">
            <v>0</v>
          </cell>
          <cell r="G673" t="str">
            <v>88828</v>
          </cell>
          <cell r="H673" t="str">
            <v>BETONEIRA CAPACIDADE NOMINAL DE 400 L, CAPACIDADE DE MISTURA 280 L, MOTOR ELÉTRICO TRIFÁSICO POTÊNCIA DE 2 CV, SEM CARREGADOR - MANUTENÇÃO. AF_10/2014</v>
          </cell>
        </row>
        <row r="674">
          <cell r="A674" t="str">
            <v>CUSTOS HORÁRIOS DE MÁQUINAS E EQUIPAMENTOS</v>
          </cell>
          <cell r="B674" t="str">
            <v>CHOR</v>
          </cell>
          <cell r="C674" t="str">
            <v>COMPOSIÇÕES AUXILIARES</v>
          </cell>
          <cell r="D674" t="str">
            <v>0329</v>
          </cell>
          <cell r="E674">
            <v>0</v>
          </cell>
          <cell r="F674">
            <v>0</v>
          </cell>
          <cell r="G674" t="str">
            <v>88829</v>
          </cell>
          <cell r="H674" t="str">
            <v>BETONEIRA CAPACIDADE NOMINAL DE 400 L, CAPACIDADE DE MISTURA 280 L, MOTOR ELÉTRICO TRIFÁSICO POTÊNCIA DE 2 CV, SEM CARREGADOR - MATERIAIS NA OPERAÇÃO. AF_10/2014</v>
          </cell>
        </row>
        <row r="675">
          <cell r="A675" t="str">
            <v>CUSTOS HORÁRIOS DE MÁQUINAS E EQUIPAMENTOS</v>
          </cell>
          <cell r="B675" t="str">
            <v>CHOR</v>
          </cell>
          <cell r="C675" t="str">
            <v>COMPOSIÇÕES AUXILIARES</v>
          </cell>
          <cell r="D675" t="str">
            <v>0329</v>
          </cell>
          <cell r="E675">
            <v>0</v>
          </cell>
          <cell r="F675">
            <v>0</v>
          </cell>
          <cell r="G675" t="str">
            <v>88832</v>
          </cell>
          <cell r="H675" t="str">
            <v>ESCAVADEIRA HIDRÁULICA SOBRE ESTEIRAS, CAÇAMBA 0,80 M3, PESO OPERACIONAL 17,8 T, POTÊNCIA LÍQUIDA 110 HP - DEPRECIAÇÃO. AF_10/2014</v>
          </cell>
        </row>
        <row r="676">
          <cell r="A676" t="str">
            <v>CUSTOS HORÁRIOS DE MÁQUINAS E EQUIPAMENTOS</v>
          </cell>
          <cell r="B676" t="str">
            <v>CHOR</v>
          </cell>
          <cell r="C676" t="str">
            <v>COMPOSIÇÕES AUXILIARES</v>
          </cell>
          <cell r="D676" t="str">
            <v>0329</v>
          </cell>
          <cell r="E676">
            <v>0</v>
          </cell>
          <cell r="F676">
            <v>0</v>
          </cell>
          <cell r="G676" t="str">
            <v>88834</v>
          </cell>
          <cell r="H676" t="str">
            <v>ESCAVADEIRA HIDRÁULICA SOBRE ESTEIRAS, CAÇAMBA 0,80 M3, PESO OPERACIONAL 17,8 T, POTÊNCIA LÍQUIDA 110 HP - JUROS. AF_10/2014</v>
          </cell>
        </row>
        <row r="677">
          <cell r="A677" t="str">
            <v>CUSTOS HORÁRIOS DE MÁQUINAS E EQUIPAMENTOS</v>
          </cell>
          <cell r="B677" t="str">
            <v>CHOR</v>
          </cell>
          <cell r="C677" t="str">
            <v>COMPOSIÇÕES AUXILIARES</v>
          </cell>
          <cell r="D677" t="str">
            <v>0329</v>
          </cell>
          <cell r="E677">
            <v>0</v>
          </cell>
          <cell r="F677">
            <v>0</v>
          </cell>
          <cell r="G677" t="str">
            <v>88835</v>
          </cell>
          <cell r="H677" t="str">
            <v>ESCAVADEIRA HIDRÁULICA SOBRE ESTEIRAS, CAÇAMBA 0,80 M3, PESO OPERACIONAL 17,8 T, POTÊNCIA LÍQUIDA 110 HP - MANUTENÇÃO. AF_10/2014</v>
          </cell>
        </row>
        <row r="678">
          <cell r="A678" t="str">
            <v>CUSTOS HORÁRIOS DE MÁQUINAS E EQUIPAMENTOS</v>
          </cell>
          <cell r="B678" t="str">
            <v>CHOR</v>
          </cell>
          <cell r="C678" t="str">
            <v>COMPOSIÇÕES AUXILIARES</v>
          </cell>
          <cell r="D678" t="str">
            <v>0329</v>
          </cell>
          <cell r="E678">
            <v>0</v>
          </cell>
          <cell r="F678">
            <v>0</v>
          </cell>
          <cell r="G678" t="str">
            <v>88836</v>
          </cell>
          <cell r="H678" t="str">
            <v>ESCAVADEIRA HIDRÁULICA SOBRE ESTEIRAS, CAÇAMBA 0,80 M3, PESO OPERACIONAL 17,8 T, POTÊNCIA LÍQUIDA 110 HP - MATERIAIS NA OPERAÇÃO. AF_10/2014</v>
          </cell>
        </row>
        <row r="679">
          <cell r="A679" t="str">
            <v>CUSTOS HORÁRIOS DE MÁQUINAS E EQUIPAMENTOS</v>
          </cell>
          <cell r="B679" t="str">
            <v>CHOR</v>
          </cell>
          <cell r="C679" t="str">
            <v>COMPOSIÇÕES AUXILIARES</v>
          </cell>
          <cell r="D679" t="str">
            <v>0329</v>
          </cell>
          <cell r="E679">
            <v>0</v>
          </cell>
          <cell r="F679">
            <v>0</v>
          </cell>
          <cell r="G679" t="str">
            <v>88839</v>
          </cell>
          <cell r="H679" t="str">
            <v>TRATOR DE ESTEIRAS, POTÊNCIA 125 HP, PESO OPERACIONAL 12,9 T, COM LÂMINA 2,7 M3 - DEPRECIAÇÃO. AF_10/2014</v>
          </cell>
        </row>
        <row r="680">
          <cell r="A680" t="str">
            <v>CUSTOS HORÁRIOS DE MÁQUINAS E EQUIPAMENTOS</v>
          </cell>
          <cell r="B680" t="str">
            <v>CHOR</v>
          </cell>
          <cell r="C680" t="str">
            <v>COMPOSIÇÕES AUXILIARES</v>
          </cell>
          <cell r="D680" t="str">
            <v>0329</v>
          </cell>
          <cell r="E680">
            <v>0</v>
          </cell>
          <cell r="F680">
            <v>0</v>
          </cell>
          <cell r="G680" t="str">
            <v>88840</v>
          </cell>
          <cell r="H680" t="str">
            <v>TRATOR DE ESTEIRAS, POTÊNCIA 125 HP, PESO OPERACIONAL 12,9 T, COM LÂMINA 2,7 M3 - JUROS. AF_10/2014</v>
          </cell>
        </row>
        <row r="681">
          <cell r="A681" t="str">
            <v>CUSTOS HORÁRIOS DE MÁQUINAS E EQUIPAMENTOS</v>
          </cell>
          <cell r="B681" t="str">
            <v>CHOR</v>
          </cell>
          <cell r="C681" t="str">
            <v>COMPOSIÇÕES AUXILIARES</v>
          </cell>
          <cell r="D681" t="str">
            <v>0329</v>
          </cell>
          <cell r="E681">
            <v>0</v>
          </cell>
          <cell r="F681">
            <v>0</v>
          </cell>
          <cell r="G681" t="str">
            <v>88841</v>
          </cell>
          <cell r="H681" t="str">
            <v>TRATOR DE ESTEIRAS, POTÊNCIA 125 HP, PESO OPERACIONAL 12,9 T, COM LÂMINA 2,7 M3 - MANUTENÇÃO. AF_10/2014</v>
          </cell>
        </row>
        <row r="682">
          <cell r="A682" t="str">
            <v>CUSTOS HORÁRIOS DE MÁQUINAS E EQUIPAMENTOS</v>
          </cell>
          <cell r="B682" t="str">
            <v>CHOR</v>
          </cell>
          <cell r="C682" t="str">
            <v>COMPOSIÇÕES AUXILIARES</v>
          </cell>
          <cell r="D682" t="str">
            <v>0329</v>
          </cell>
          <cell r="E682">
            <v>0</v>
          </cell>
          <cell r="F682">
            <v>0</v>
          </cell>
          <cell r="G682" t="str">
            <v>88842</v>
          </cell>
          <cell r="H682" t="str">
            <v>TRATOR DE ESTEIRAS, POTÊNCIA 125 HP, PESO OPERACIONAL 12,9 T, COM LÂMINA 2,7 M3 - MATERIAIS NA OPERAÇÃO. AF_10/2014</v>
          </cell>
        </row>
        <row r="683">
          <cell r="A683" t="str">
            <v>CUSTOS HORÁRIOS DE MÁQUINAS E EQUIPAMENTOS</v>
          </cell>
          <cell r="B683" t="str">
            <v>CHOR</v>
          </cell>
          <cell r="C683" t="str">
            <v>COMPOSIÇÕES AUXILIARES</v>
          </cell>
          <cell r="D683" t="str">
            <v>0329</v>
          </cell>
          <cell r="E683">
            <v>0</v>
          </cell>
          <cell r="F683">
            <v>0</v>
          </cell>
          <cell r="G683" t="str">
            <v>88847</v>
          </cell>
          <cell r="H683" t="str">
            <v>USINA DE LAMA ASFÁLTICA, PROD 30 A 50 T/H, SILO DE AGREGADO 7 M3, RESERVATÓRIOS PARA EMULSÃO E ÁGUA DE 2,3 M3 CADA, MISTURADOR TIPO PUG MILL A SER MONTADO SOBRE CAMINHÃO - DEPRECIAÇÃO. AF_10/2014</v>
          </cell>
        </row>
        <row r="684">
          <cell r="A684" t="str">
            <v>CUSTOS HORÁRIOS DE MÁQUINAS E EQUIPAMENTOS</v>
          </cell>
          <cell r="B684" t="str">
            <v>CHOR</v>
          </cell>
          <cell r="C684" t="str">
            <v>COMPOSIÇÕES AUXILIARES</v>
          </cell>
          <cell r="D684" t="str">
            <v>0329</v>
          </cell>
          <cell r="E684">
            <v>0</v>
          </cell>
          <cell r="F684">
            <v>0</v>
          </cell>
          <cell r="G684" t="str">
            <v>88848</v>
          </cell>
          <cell r="H684" t="str">
            <v>USINA DE LAMA ASFÁLTICA, PROD 30 A 50 T/H, SILO DE AGREGADO 7 M3, RESERVATÓRIOS PARA EMULSÃO E ÁGUA DE 2,3 M3 CADA, MISTURADOR TIPO PUG MILL A SER MONTADO SOBRE CAMINHÃO - JUROS. AF_10/2014</v>
          </cell>
        </row>
        <row r="685">
          <cell r="A685" t="str">
            <v>CUSTOS HORÁRIOS DE MÁQUINAS E EQUIPAMENTOS</v>
          </cell>
          <cell r="B685" t="str">
            <v>CHOR</v>
          </cell>
          <cell r="C685" t="str">
            <v>COMPOSIÇÕES AUXILIARES</v>
          </cell>
          <cell r="D685" t="str">
            <v>0329</v>
          </cell>
          <cell r="E685">
            <v>0</v>
          </cell>
          <cell r="F685">
            <v>0</v>
          </cell>
          <cell r="G685" t="str">
            <v>88853</v>
          </cell>
          <cell r="H685" t="str">
            <v>MOTOBOMBA CENTRÍFUGA, MOTOR A GASOLINA, POTÊNCIA 5,42 HP, BOCAIS 1 1/2" X 1", DIÂMETRO ROTOR 143 MM HM/Q = 6 MCA / 16,8 M3/H A 38 MCA / 6,6 M3/H - DEPRECIAÇÃO. AF_06/2014</v>
          </cell>
        </row>
        <row r="686">
          <cell r="A686" t="str">
            <v>CUSTOS HORÁRIOS DE MÁQUINAS E EQUIPAMENTOS</v>
          </cell>
          <cell r="B686" t="str">
            <v>CHOR</v>
          </cell>
          <cell r="C686" t="str">
            <v>COMPOSIÇÕES AUXILIARES</v>
          </cell>
          <cell r="D686" t="str">
            <v>0329</v>
          </cell>
          <cell r="E686">
            <v>0</v>
          </cell>
          <cell r="F686">
            <v>0</v>
          </cell>
          <cell r="G686" t="str">
            <v>88854</v>
          </cell>
          <cell r="H686" t="str">
            <v>MOTOBOMBA CENTRÍFUGA, MOTOR A GASOLINA, POTÊNCIA 5,42 HP, BOCAIS 1 1/2" X 1", DIÂMETRO ROTOR 143 MM HM/Q = 6 MCA / 16,8 M3/H A 38 MCA / 6,6 M3/H - JUROS. AF_06/2014</v>
          </cell>
        </row>
        <row r="687">
          <cell r="A687" t="str">
            <v>CUSTOS HORÁRIOS DE MÁQUINAS E EQUIPAMENTOS</v>
          </cell>
          <cell r="B687" t="str">
            <v>CHOR</v>
          </cell>
          <cell r="C687" t="str">
            <v>COMPOSIÇÕES AUXILIARES</v>
          </cell>
          <cell r="D687" t="str">
            <v>0329</v>
          </cell>
          <cell r="E687">
            <v>0</v>
          </cell>
          <cell r="F687">
            <v>0</v>
          </cell>
          <cell r="G687" t="str">
            <v>88855</v>
          </cell>
          <cell r="H687" t="str">
            <v>GRADE DE DISCO CONTROLE REMOTO REBOCÁVEL, COM 24 DISCOS 24 X 6 MM COM PNEUS PARA TRANSPORTE - DEPRECIAÇÃO. AF_06/2014</v>
          </cell>
        </row>
        <row r="688">
          <cell r="A688" t="str">
            <v>CUSTOS HORÁRIOS DE MÁQUINAS E EQUIPAMENTOS</v>
          </cell>
          <cell r="B688" t="str">
            <v>CHOR</v>
          </cell>
          <cell r="C688" t="str">
            <v>COMPOSIÇÕES AUXILIARES</v>
          </cell>
          <cell r="D688" t="str">
            <v>0329</v>
          </cell>
          <cell r="E688">
            <v>0</v>
          </cell>
          <cell r="F688">
            <v>0</v>
          </cell>
          <cell r="G688" t="str">
            <v>88856</v>
          </cell>
          <cell r="H688" t="str">
            <v>GRADE DE DISCO CONTROLE REMOTO REBOCÁVEL, COM 24 DISCOS 24 X 6 MM COM PNEUS PARA TRANSPORTE - JUROS. AF_06/2014</v>
          </cell>
        </row>
        <row r="689">
          <cell r="A689" t="str">
            <v>CUSTOS HORÁRIOS DE MÁQUINAS E EQUIPAMENTOS</v>
          </cell>
          <cell r="B689" t="str">
            <v>CHOR</v>
          </cell>
          <cell r="C689" t="str">
            <v>COMPOSIÇÕES AUXILIARES</v>
          </cell>
          <cell r="D689" t="str">
            <v>0329</v>
          </cell>
          <cell r="E689">
            <v>0</v>
          </cell>
          <cell r="F689">
            <v>0</v>
          </cell>
          <cell r="G689" t="str">
            <v>88857</v>
          </cell>
          <cell r="H689" t="str">
            <v>RETROESCAVADEIRA SOBRE RODAS COM CARREGADEIRA, TRAÇÃO 4X4, POTÊNCIA LÍQ. 88 HP, CAÇAMBA CARREG. CAP. MÍN. 1 M3, CAÇAMBA RETRO CAP. 0,26 M3, PESO OPERACIONAL MÍN. 6.674 KG, PROFUNDIDADE ESCAVAÇÃO MÁX. 4,37 M - DEPRECIAÇÃO. AF_06/2014</v>
          </cell>
        </row>
        <row r="690">
          <cell r="A690" t="str">
            <v>CUSTOS HORÁRIOS DE MÁQUINAS E EQUIPAMENTOS</v>
          </cell>
          <cell r="B690" t="str">
            <v>CHOR</v>
          </cell>
          <cell r="C690" t="str">
            <v>COMPOSIÇÕES AUXILIARES</v>
          </cell>
          <cell r="D690" t="str">
            <v>0329</v>
          </cell>
          <cell r="E690">
            <v>0</v>
          </cell>
          <cell r="F690">
            <v>0</v>
          </cell>
          <cell r="G690" t="str">
            <v>88858</v>
          </cell>
          <cell r="H690" t="str">
            <v>RETROESCAVADEIRA SOBRE RODAS COM CARREGADEIRA, TRAÇÃO 4X4, POTÊNCIA LÍQ. 88 HP, CAÇAMBA CARREG. CAP. MÍN. 1 M3, CAÇAMBA RETRO CAP. 0,26 M3, PESO OPERACIONAL MÍN. 6.674 KG, PROFUNDIDADE ESCAVAÇÃO MÁX. 4,37 M - JUROS. AF_06/2014</v>
          </cell>
        </row>
        <row r="691">
          <cell r="A691" t="str">
            <v>CUSTOS HORÁRIOS DE MÁQUINAS E EQUIPAMENTOS</v>
          </cell>
          <cell r="B691" t="str">
            <v>CHOR</v>
          </cell>
          <cell r="C691" t="str">
            <v>COMPOSIÇÕES AUXILIARES</v>
          </cell>
          <cell r="D691" t="str">
            <v>0329</v>
          </cell>
          <cell r="E691">
            <v>0</v>
          </cell>
          <cell r="F691">
            <v>0</v>
          </cell>
          <cell r="G691" t="str">
            <v>88859</v>
          </cell>
          <cell r="H691" t="str">
            <v>RETROESCAVADEIRA SOBRE RODAS COM CARREGADEIRA, TRAÇÃO 4X2, POTÊNCIA LÍQ. 79 HP, CAÇAMBA CARREG. CAP. MÍN. 1 M3, CAÇAMBA RETRO CAP. 0,20 M3, PESO OPERACIONAL MÍN. 6.570 KG, PROFUNDIDADE ESCAVAÇÃO MÁX. 4,37 M - DEPRECIAÇÃO. AF_06/2014</v>
          </cell>
        </row>
        <row r="692">
          <cell r="A692" t="str">
            <v>CUSTOS HORÁRIOS DE MÁQUINAS E EQUIPAMENTOS</v>
          </cell>
          <cell r="B692" t="str">
            <v>CHOR</v>
          </cell>
          <cell r="C692" t="str">
            <v>COMPOSIÇÕES AUXILIARES</v>
          </cell>
          <cell r="D692" t="str">
            <v>0329</v>
          </cell>
          <cell r="E692">
            <v>0</v>
          </cell>
          <cell r="F692">
            <v>0</v>
          </cell>
          <cell r="G692" t="str">
            <v>88860</v>
          </cell>
          <cell r="H692" t="str">
            <v>RETROESCAVADEIRA SOBRE RODAS COM CARREGADEIRA, TRAÇÃO 4X2, POTÊNCIA LÍQ. 79 HP, CAÇAMBA CARREG. CAP. MÍN. 1 M3, CAÇAMBA RETRO CAP. 0,20 M3, PESO OPERACIONAL MÍN. 6.570 KG, PROFUNDIDADE ESCAVAÇÃO MÁX. 4,37 M - JUROS. AF_06/2014</v>
          </cell>
        </row>
        <row r="693">
          <cell r="A693" t="str">
            <v>CUSTOS HORÁRIOS DE MÁQUINAS E EQUIPAMENTOS</v>
          </cell>
          <cell r="B693" t="str">
            <v>CHOR</v>
          </cell>
          <cell r="C693" t="str">
            <v>COMPOSIÇÕES AUXILIARES</v>
          </cell>
          <cell r="D693" t="str">
            <v>0329</v>
          </cell>
          <cell r="E693">
            <v>0</v>
          </cell>
          <cell r="F693">
            <v>0</v>
          </cell>
          <cell r="G693" t="str">
            <v>88900</v>
          </cell>
          <cell r="H693" t="str">
            <v>ESCAVADEIRA HIDRÁULICA SOBRE ESTEIRAS, CAÇAMBA 1,20 M3, PESO OPERACIONAL 21 T, POTÊNCIA BRUTA 155 HP - DEPRECIAÇÃO. AF_06/2014</v>
          </cell>
        </row>
        <row r="694">
          <cell r="A694" t="str">
            <v>CUSTOS HORÁRIOS DE MÁQUINAS E EQUIPAMENTOS</v>
          </cell>
          <cell r="B694" t="str">
            <v>CHOR</v>
          </cell>
          <cell r="C694" t="str">
            <v>COMPOSIÇÕES AUXILIARES</v>
          </cell>
          <cell r="D694" t="str">
            <v>0329</v>
          </cell>
          <cell r="E694">
            <v>0</v>
          </cell>
          <cell r="F694">
            <v>0</v>
          </cell>
          <cell r="G694" t="str">
            <v>88902</v>
          </cell>
          <cell r="H694" t="str">
            <v>ESCAVADEIRA HIDRÁULICA SOBRE ESTEIRAS, CAÇAMBA 1,20 M3, PESO OPERACIONAL 21 T, POTÊNCIA BRUTA 155 HP - JUROS. AF_06/2014</v>
          </cell>
        </row>
        <row r="695">
          <cell r="A695" t="str">
            <v>CUSTOS HORÁRIOS DE MÁQUINAS E EQUIPAMENTOS</v>
          </cell>
          <cell r="B695" t="str">
            <v>CHOR</v>
          </cell>
          <cell r="C695" t="str">
            <v>COMPOSIÇÕES AUXILIARES</v>
          </cell>
          <cell r="D695" t="str">
            <v>0329</v>
          </cell>
          <cell r="E695">
            <v>0</v>
          </cell>
          <cell r="F695">
            <v>0</v>
          </cell>
          <cell r="G695" t="str">
            <v>88903</v>
          </cell>
          <cell r="H695" t="str">
            <v>ESCAVADEIRA HIDRÁULICA SOBRE ESTEIRAS, CAÇAMBA 1,20 M3, PESO OPERACIONAL 21 T, POTÊNCIA BRUTA 155 HP - MANUTENÇÃO. AF_06/2014</v>
          </cell>
        </row>
        <row r="696">
          <cell r="A696" t="str">
            <v>CUSTOS HORÁRIOS DE MÁQUINAS E EQUIPAMENTOS</v>
          </cell>
          <cell r="B696" t="str">
            <v>CHOR</v>
          </cell>
          <cell r="C696" t="str">
            <v>COMPOSIÇÕES AUXILIARES</v>
          </cell>
          <cell r="D696" t="str">
            <v>0329</v>
          </cell>
          <cell r="E696">
            <v>0</v>
          </cell>
          <cell r="F696">
            <v>0</v>
          </cell>
          <cell r="G696" t="str">
            <v>88904</v>
          </cell>
          <cell r="H696" t="str">
            <v>ESCAVADEIRA HIDRÁULICA SOBRE ESTEIRAS, CAÇAMBA 1,20 M3, PESO OPERACIONAL 21 T, POTÊNCIA BRUTA 155 HP - MATERIAIS NA OPERAÇÃO. AF_06/2014</v>
          </cell>
        </row>
        <row r="697">
          <cell r="A697" t="str">
            <v>CUSTOS HORÁRIOS DE MÁQUINAS E EQUIPAMENTOS</v>
          </cell>
          <cell r="B697" t="str">
            <v>CHOR</v>
          </cell>
          <cell r="C697" t="str">
            <v>COMPOSIÇÕES AUXILIARES</v>
          </cell>
          <cell r="D697" t="str">
            <v>0329</v>
          </cell>
          <cell r="E697">
            <v>0</v>
          </cell>
          <cell r="F697">
            <v>0</v>
          </cell>
          <cell r="G697" t="str">
            <v>89009</v>
          </cell>
          <cell r="H697" t="str">
            <v>TRATOR DE ESTEIRAS, POTÊNCIA 150 HP, PESO OPERACIONAL 16,7 T, COM RODA MOTRIZ ELEVADA E LÂMINA 3,18 M3 - DEPRECIAÇÃO. AF_06/2014</v>
          </cell>
        </row>
        <row r="698">
          <cell r="A698" t="str">
            <v>CUSTOS HORÁRIOS DE MÁQUINAS E EQUIPAMENTOS</v>
          </cell>
          <cell r="B698" t="str">
            <v>CHOR</v>
          </cell>
          <cell r="C698" t="str">
            <v>COMPOSIÇÕES AUXILIARES</v>
          </cell>
          <cell r="D698" t="str">
            <v>0329</v>
          </cell>
          <cell r="E698">
            <v>0</v>
          </cell>
          <cell r="F698">
            <v>0</v>
          </cell>
          <cell r="G698" t="str">
            <v>89010</v>
          </cell>
          <cell r="H698" t="str">
            <v>TRATOR DE ESTEIRAS, POTÊNCIA 150 HP, PESO OPERACIONAL 16,7 T, COM RODA MOTRIZ ELEVADA E LÂMINA 3,18 M3 - JUROS. AF_06/2014</v>
          </cell>
        </row>
        <row r="699">
          <cell r="A699" t="str">
            <v>CUSTOS HORÁRIOS DE MÁQUINAS E EQUIPAMENTOS</v>
          </cell>
          <cell r="B699" t="str">
            <v>CHOR</v>
          </cell>
          <cell r="C699" t="str">
            <v>COMPOSIÇÕES AUXILIARES</v>
          </cell>
          <cell r="D699" t="str">
            <v>0329</v>
          </cell>
          <cell r="E699">
            <v>0</v>
          </cell>
          <cell r="F699">
            <v>0</v>
          </cell>
          <cell r="G699" t="str">
            <v>89011</v>
          </cell>
          <cell r="H699" t="str">
            <v>RETROESCAVADEIRA SOBRE RODAS COM CARREGADEIRA, TRAÇÃO 4X4, POTÊNCIA LÍQ. 72 HP, CAÇAMBA CARREG. CAP. MÍN. 0,79 M3, CAÇAMBA RETRO CAP. 0,18 M3, PESO OPERACIONAL MÍN. 7.140 KG, PROFUNDIDADE ESCAVAÇÃO MÁX. 4,50 M - DEPRECIAÇÃO. AF_06/2014</v>
          </cell>
        </row>
        <row r="700">
          <cell r="A700" t="str">
            <v>CUSTOS HORÁRIOS DE MÁQUINAS E EQUIPAMENTOS</v>
          </cell>
          <cell r="B700" t="str">
            <v>CHOR</v>
          </cell>
          <cell r="C700" t="str">
            <v>COMPOSIÇÕES AUXILIARES</v>
          </cell>
          <cell r="D700" t="str">
            <v>0329</v>
          </cell>
          <cell r="E700">
            <v>0</v>
          </cell>
          <cell r="F700">
            <v>0</v>
          </cell>
          <cell r="G700" t="str">
            <v>89012</v>
          </cell>
          <cell r="H700" t="str">
            <v>RETROESCAVADEIRA SOBRE RODAS COM CARREGADEIRA, TRAÇÃO 4X4, POTÊNCIA LÍQ. 72 HP, CAÇAMBA CARREG. CAP. MÍN. 0,79 M3, CAÇAMBA RETRO CAP. 0,18 M3, PESO OPERACIONAL MÍN. 7.140 KG, PROFUNDIDADE ESCAVAÇÃO MÁX. 4,50 M - JUROS. AF_06/2014</v>
          </cell>
        </row>
        <row r="701">
          <cell r="A701" t="str">
            <v>CUSTOS HORÁRIOS DE MÁQUINAS E EQUIPAMENTOS</v>
          </cell>
          <cell r="B701" t="str">
            <v>CHOR</v>
          </cell>
          <cell r="C701" t="str">
            <v>COMPOSIÇÕES AUXILIARES</v>
          </cell>
          <cell r="D701" t="str">
            <v>0329</v>
          </cell>
          <cell r="E701">
            <v>0</v>
          </cell>
          <cell r="F701">
            <v>0</v>
          </cell>
          <cell r="G701" t="str">
            <v>89013</v>
          </cell>
          <cell r="H701" t="str">
            <v>TRATOR DE ESTEIRAS, POTÊNCIA 347 HP, PESO OPERACIONAL 38,5 T, COM LÂMINA 8,70 M3 - DEPRECIAÇÃO. AF_06/2014</v>
          </cell>
        </row>
        <row r="702">
          <cell r="A702" t="str">
            <v>CUSTOS HORÁRIOS DE MÁQUINAS E EQUIPAMENTOS</v>
          </cell>
          <cell r="B702" t="str">
            <v>CHOR</v>
          </cell>
          <cell r="C702" t="str">
            <v>COMPOSIÇÕES AUXILIARES</v>
          </cell>
          <cell r="D702" t="str">
            <v>0329</v>
          </cell>
          <cell r="E702">
            <v>0</v>
          </cell>
          <cell r="F702">
            <v>0</v>
          </cell>
          <cell r="G702" t="str">
            <v>89014</v>
          </cell>
          <cell r="H702" t="str">
            <v>TRATOR DE ESTEIRAS, POTÊNCIA 347 HP, PESO OPERACIONAL 38,5 T, COM LÂMINA 8,70 M3 - JUROS. AF_06/2014</v>
          </cell>
        </row>
        <row r="703">
          <cell r="A703" t="str">
            <v>CUSTOS HORÁRIOS DE MÁQUINAS E EQUIPAMENTOS</v>
          </cell>
          <cell r="B703" t="str">
            <v>CHOR</v>
          </cell>
          <cell r="C703" t="str">
            <v>COMPOSIÇÕES AUXILIARES</v>
          </cell>
          <cell r="D703" t="str">
            <v>0329</v>
          </cell>
          <cell r="E703">
            <v>0</v>
          </cell>
          <cell r="F703">
            <v>0</v>
          </cell>
          <cell r="G703" t="str">
            <v>89015</v>
          </cell>
          <cell r="H703" t="str">
            <v>VASSOURA MECÂNICA REBOCÁVEL COM ESCOVA CILÍNDRICA, LARGURA ÚTIL DE VARRIMENTO DE 2,44 M - DEPRECIAÇÃO. AF_06/2014</v>
          </cell>
        </row>
        <row r="704">
          <cell r="A704" t="str">
            <v>CUSTOS HORÁRIOS DE MÁQUINAS E EQUIPAMENTOS</v>
          </cell>
          <cell r="B704" t="str">
            <v>CHOR</v>
          </cell>
          <cell r="C704" t="str">
            <v>COMPOSIÇÕES AUXILIARES</v>
          </cell>
          <cell r="D704" t="str">
            <v>0329</v>
          </cell>
          <cell r="E704">
            <v>0</v>
          </cell>
          <cell r="F704">
            <v>0</v>
          </cell>
          <cell r="G704" t="str">
            <v>89016</v>
          </cell>
          <cell r="H704" t="str">
            <v>VASSOURA MECÂNICA REBOCÁVEL COM ESCOVA CILÍNDRICA, LARGURA ÚTIL DE VARRIMENTO DE 2,44 M - JUROS. AF_06/2014</v>
          </cell>
        </row>
        <row r="705">
          <cell r="A705" t="str">
            <v>CUSTOS HORÁRIOS DE MÁQUINAS E EQUIPAMENTOS</v>
          </cell>
          <cell r="B705" t="str">
            <v>CHOR</v>
          </cell>
          <cell r="C705" t="str">
            <v>COMPOSIÇÕES AUXILIARES</v>
          </cell>
          <cell r="D705" t="str">
            <v>0329</v>
          </cell>
          <cell r="E705">
            <v>0</v>
          </cell>
          <cell r="F705">
            <v>0</v>
          </cell>
          <cell r="G705" t="str">
            <v>89017</v>
          </cell>
          <cell r="H705" t="str">
            <v>TRATOR DE ESTEIRAS, POTÊNCIA 170 HP, PESO OPERACIONAL 19 T, CAÇAMBA 5,2 M3 - DEPRECIAÇÃO. AF_06/2014</v>
          </cell>
        </row>
        <row r="706">
          <cell r="A706" t="str">
            <v>CUSTOS HORÁRIOS DE MÁQUINAS E EQUIPAMENTOS</v>
          </cell>
          <cell r="B706" t="str">
            <v>CHOR</v>
          </cell>
          <cell r="C706" t="str">
            <v>COMPOSIÇÕES AUXILIARES</v>
          </cell>
          <cell r="D706" t="str">
            <v>0329</v>
          </cell>
          <cell r="E706">
            <v>0</v>
          </cell>
          <cell r="F706">
            <v>0</v>
          </cell>
          <cell r="G706" t="str">
            <v>89018</v>
          </cell>
          <cell r="H706" t="str">
            <v>TRATOR DE ESTEIRAS, POTÊNCIA 170 HP, PESO OPERACIONAL 19 T, CAÇAMBA 5,2 M3 - JUROS. AF_06/2014</v>
          </cell>
        </row>
        <row r="707">
          <cell r="A707" t="str">
            <v>CUSTOS HORÁRIOS DE MÁQUINAS E EQUIPAMENTOS</v>
          </cell>
          <cell r="B707" t="str">
            <v>CHOR</v>
          </cell>
          <cell r="C707" t="str">
            <v>COMPOSIÇÕES AUXILIARES</v>
          </cell>
          <cell r="D707" t="str">
            <v>0329</v>
          </cell>
          <cell r="E707">
            <v>0</v>
          </cell>
          <cell r="F707">
            <v>0</v>
          </cell>
          <cell r="G707" t="str">
            <v>89019</v>
          </cell>
          <cell r="H707" t="str">
            <v>BOMBA SUBMERSÍVEL ELÉTRICA TRIFÁSICA, POTÊNCIA 2,96 HP, Ø ROTOR 144 MM SEMI-ABERTO, BOCAL DE SAÍDA Ø 2, HM/Q = 2 MCA / 38,8 M3/H A 28 MCA / 5 M3/H - DEPRECIAÇÃO. AF_06/2014</v>
          </cell>
        </row>
        <row r="708">
          <cell r="A708" t="str">
            <v>CUSTOS HORÁRIOS DE MÁQUINAS E EQUIPAMENTOS</v>
          </cell>
          <cell r="B708" t="str">
            <v>CHOR</v>
          </cell>
          <cell r="C708" t="str">
            <v>COMPOSIÇÕES AUXILIARES</v>
          </cell>
          <cell r="D708" t="str">
            <v>0329</v>
          </cell>
          <cell r="E708">
            <v>0</v>
          </cell>
          <cell r="F708">
            <v>0</v>
          </cell>
          <cell r="G708" t="str">
            <v>89020</v>
          </cell>
          <cell r="H708" t="str">
            <v>BOMBA SUBMERSÍVEL ELÉTRICA TRIFÁSICA, POTÊNCIA 2,96 HP, Ø ROTOR 144 MM SEMI-ABERTO, BOCAL DE SAÍDA Ø 2, HM/Q = 2 MCA / 38,8 M3/H A 28 MCA / 5 M3/H - JUROS. AF_06/2014</v>
          </cell>
        </row>
        <row r="709">
          <cell r="A709" t="str">
            <v>CUSTOS HORÁRIOS DE MÁQUINAS E EQUIPAMENTOS</v>
          </cell>
          <cell r="B709" t="str">
            <v>CHOR</v>
          </cell>
          <cell r="C709" t="str">
            <v>COMPOSIÇÕES AUXILIARES</v>
          </cell>
          <cell r="D709" t="str">
            <v>0329</v>
          </cell>
          <cell r="E709">
            <v>0</v>
          </cell>
          <cell r="F709">
            <v>0</v>
          </cell>
          <cell r="G709" t="str">
            <v>89023</v>
          </cell>
          <cell r="H709" t="str">
            <v>TANQUE DE ASFALTO ESTACIONÁRIO COM MAÇARICO, CAPACIDADE 20.000 L - DEPRECIAÇÃO. AF_06/2014</v>
          </cell>
        </row>
        <row r="710">
          <cell r="A710" t="str">
            <v>CUSTOS HORÁRIOS DE MÁQUINAS E EQUIPAMENTOS</v>
          </cell>
          <cell r="B710" t="str">
            <v>CHOR</v>
          </cell>
          <cell r="C710" t="str">
            <v>COMPOSIÇÕES AUXILIARES</v>
          </cell>
          <cell r="D710" t="str">
            <v>0329</v>
          </cell>
          <cell r="E710">
            <v>0</v>
          </cell>
          <cell r="F710">
            <v>0</v>
          </cell>
          <cell r="G710" t="str">
            <v>89024</v>
          </cell>
          <cell r="H710" t="str">
            <v>TANQUE DE ASFALTO ESTACIONÁRIO COM MAÇARICO, CAPACIDADE 20.000 L - JUROS. AF_06/2014</v>
          </cell>
        </row>
        <row r="711">
          <cell r="A711" t="str">
            <v>CUSTOS HORÁRIOS DE MÁQUINAS E EQUIPAMENTOS</v>
          </cell>
          <cell r="B711" t="str">
            <v>CHOR</v>
          </cell>
          <cell r="C711" t="str">
            <v>COMPOSIÇÕES AUXILIARES</v>
          </cell>
          <cell r="D711" t="str">
            <v>0329</v>
          </cell>
          <cell r="E711">
            <v>0</v>
          </cell>
          <cell r="F711">
            <v>0</v>
          </cell>
          <cell r="G711" t="str">
            <v>89025</v>
          </cell>
          <cell r="H711" t="str">
            <v>TANQUE DE ASFALTO ESTACIONÁRIO COM MAÇARICO, CAPACIDADE 20.000 L - MANUTENÇÃO. AF_06/2014</v>
          </cell>
        </row>
        <row r="712">
          <cell r="A712" t="str">
            <v>CUSTOS HORÁRIOS DE MÁQUINAS E EQUIPAMENTOS</v>
          </cell>
          <cell r="B712" t="str">
            <v>CHOR</v>
          </cell>
          <cell r="C712" t="str">
            <v>COMPOSIÇÕES AUXILIARES</v>
          </cell>
          <cell r="D712" t="str">
            <v>0329</v>
          </cell>
          <cell r="E712">
            <v>0</v>
          </cell>
          <cell r="F712">
            <v>0</v>
          </cell>
          <cell r="G712" t="str">
            <v>89026</v>
          </cell>
          <cell r="H712" t="str">
            <v>TANQUE DE ASFALTO ESTACIONÁRIO COM MAÇARICO, CAPACIDADE 20.000 L - MATERIAIS NA OPERAÇÃO. AF_06/2014</v>
          </cell>
        </row>
        <row r="713">
          <cell r="A713" t="str">
            <v>CUSTOS HORÁRIOS DE MÁQUINAS E EQUIPAMENTOS</v>
          </cell>
          <cell r="B713" t="str">
            <v>CHOR</v>
          </cell>
          <cell r="C713" t="str">
            <v>COMPOSIÇÕES AUXILIARES</v>
          </cell>
          <cell r="D713" t="str">
            <v>0329</v>
          </cell>
          <cell r="E713">
            <v>0</v>
          </cell>
          <cell r="F713">
            <v>0</v>
          </cell>
          <cell r="G713" t="str">
            <v>89029</v>
          </cell>
          <cell r="H713" t="str">
            <v>TRATOR DE ESTEIRAS, POTÊNCIA 100 HP, PESO OPERACIONAL 9,4 T, COM LÂMINA 2,19 M3 - DEPRECIAÇÃO. AF_06/2014</v>
          </cell>
        </row>
        <row r="714">
          <cell r="A714" t="str">
            <v>CUSTOS HORÁRIOS DE MÁQUINAS E EQUIPAMENTOS</v>
          </cell>
          <cell r="B714" t="str">
            <v>CHOR</v>
          </cell>
          <cell r="C714" t="str">
            <v>COMPOSIÇÕES AUXILIARES</v>
          </cell>
          <cell r="D714" t="str">
            <v>0329</v>
          </cell>
          <cell r="E714">
            <v>0</v>
          </cell>
          <cell r="F714">
            <v>0</v>
          </cell>
          <cell r="G714" t="str">
            <v>89030</v>
          </cell>
          <cell r="H714" t="str">
            <v>TRATOR DE ESTEIRAS, POTÊNCIA 100 HP, PESO OPERACIONAL 9,4 T, COM LÂMINA 2,19 M3 - JUROS. AF_06/2014</v>
          </cell>
        </row>
        <row r="715">
          <cell r="A715" t="str">
            <v>CUSTOS HORÁRIOS DE MÁQUINAS E EQUIPAMENTOS</v>
          </cell>
          <cell r="B715" t="str">
            <v>CHOR</v>
          </cell>
          <cell r="C715" t="str">
            <v>COMPOSIÇÕES AUXILIARES</v>
          </cell>
          <cell r="D715" t="str">
            <v>0329</v>
          </cell>
          <cell r="E715">
            <v>0</v>
          </cell>
          <cell r="F715">
            <v>0</v>
          </cell>
          <cell r="G715" t="str">
            <v>89033</v>
          </cell>
          <cell r="H715" t="str">
            <v>TRATOR DE PNEUS, POTÊNCIA 85 CV, TRAÇÃO 4X4, PESO COM LASTRO DE 4.675 KG - DEPRECIAÇÃO. AF_06/2014</v>
          </cell>
        </row>
        <row r="716">
          <cell r="A716" t="str">
            <v>CUSTOS HORÁRIOS DE MÁQUINAS E EQUIPAMENTOS</v>
          </cell>
          <cell r="B716" t="str">
            <v>CHOR</v>
          </cell>
          <cell r="C716" t="str">
            <v>COMPOSIÇÕES AUXILIARES</v>
          </cell>
          <cell r="D716" t="str">
            <v>0329</v>
          </cell>
          <cell r="E716">
            <v>0</v>
          </cell>
          <cell r="F716">
            <v>0</v>
          </cell>
          <cell r="G716" t="str">
            <v>89034</v>
          </cell>
          <cell r="H716" t="str">
            <v>TRATOR DE PNEUS, POTÊNCIA 85 CV, TRAÇÃO 4X4, PESO COM LASTRO DE 4.675 KG - JUROS. AF_06/2014</v>
          </cell>
        </row>
        <row r="717">
          <cell r="A717" t="str">
            <v>CUSTOS HORÁRIOS DE MÁQUINAS E EQUIPAMENTOS</v>
          </cell>
          <cell r="B717" t="str">
            <v>CHOR</v>
          </cell>
          <cell r="C717" t="str">
            <v>COMPOSIÇÕES AUXILIARES</v>
          </cell>
          <cell r="D717" t="str">
            <v>0329</v>
          </cell>
          <cell r="E717">
            <v>0</v>
          </cell>
          <cell r="F717">
            <v>0</v>
          </cell>
          <cell r="G717" t="str">
            <v>89128</v>
          </cell>
          <cell r="H717" t="str">
            <v>PÁ CARREGADEIRA SOBRE RODAS, POTÊNCIA LÍQUIDA 128 HP, CAPACIDADE DA CAÇAMBA 1,7 A 2,8 M3, PESO OPERACIONAL 11632 KG - DEPRECIAÇÃO. AF_06/2014</v>
          </cell>
        </row>
        <row r="718">
          <cell r="A718" t="str">
            <v>CUSTOS HORÁRIOS DE MÁQUINAS E EQUIPAMENTOS</v>
          </cell>
          <cell r="B718" t="str">
            <v>CHOR</v>
          </cell>
          <cell r="C718" t="str">
            <v>COMPOSIÇÕES AUXILIARES</v>
          </cell>
          <cell r="D718" t="str">
            <v>0329</v>
          </cell>
          <cell r="E718">
            <v>0</v>
          </cell>
          <cell r="F718">
            <v>0</v>
          </cell>
          <cell r="G718" t="str">
            <v>89129</v>
          </cell>
          <cell r="H718" t="str">
            <v>PÁ CARREGADEIRA SOBRE RODAS, POTÊNCIA LÍQUIDA 128 HP, CAPACIDADE DA CAÇAMBA 1,7 A 2,8 M3, PESO OPERACIONAL 11632 KG - JUROS. AF_06/2014</v>
          </cell>
        </row>
        <row r="719">
          <cell r="A719" t="str">
            <v>CUSTOS HORÁRIOS DE MÁQUINAS E EQUIPAMENTOS</v>
          </cell>
          <cell r="B719" t="str">
            <v>CHOR</v>
          </cell>
          <cell r="C719" t="str">
            <v>COMPOSIÇÕES AUXILIARES</v>
          </cell>
          <cell r="D719" t="str">
            <v>0329</v>
          </cell>
          <cell r="E719">
            <v>0</v>
          </cell>
          <cell r="F719">
            <v>0</v>
          </cell>
          <cell r="G719" t="str">
            <v>89130</v>
          </cell>
          <cell r="H719" t="str">
            <v>PÁ CARREGADEIRA SOBRE RODAS, POTÊNCIA 197 HP, CAPACIDADE DA CAÇAMBA 2,5 A 3,5 M3, PESO OPERACIONAL 18338 KG - DEPRECIAÇÃO. AF_06/2014</v>
          </cell>
        </row>
        <row r="720">
          <cell r="A720" t="str">
            <v>CUSTOS HORÁRIOS DE MÁQUINAS E EQUIPAMENTOS</v>
          </cell>
          <cell r="B720" t="str">
            <v>CHOR</v>
          </cell>
          <cell r="C720" t="str">
            <v>COMPOSIÇÕES AUXILIARES</v>
          </cell>
          <cell r="D720" t="str">
            <v>0329</v>
          </cell>
          <cell r="E720">
            <v>0</v>
          </cell>
          <cell r="F720">
            <v>0</v>
          </cell>
          <cell r="G720" t="str">
            <v>89131</v>
          </cell>
          <cell r="H720" t="str">
            <v>PÁ CARREGADEIRA SOBRE RODAS, POTÊNCIA 197 HP, CAPACIDADE DA CAÇAMBA 2,5 A 3,5 M3, PESO OPERACIONAL 18338 KG - JUROS. AF_06/2014</v>
          </cell>
        </row>
        <row r="721">
          <cell r="A721" t="str">
            <v>CUSTOS HORÁRIOS DE MÁQUINAS E EQUIPAMENTOS</v>
          </cell>
          <cell r="B721" t="str">
            <v>CHOR</v>
          </cell>
          <cell r="C721" t="str">
            <v>COMPOSIÇÕES AUXILIARES</v>
          </cell>
          <cell r="D721" t="str">
            <v>0329</v>
          </cell>
          <cell r="E721">
            <v>0</v>
          </cell>
          <cell r="F721">
            <v>0</v>
          </cell>
          <cell r="G721" t="str">
            <v>89210</v>
          </cell>
          <cell r="H721" t="str">
            <v>ROLO COMPACTADOR VIBRATÓRIO DE UM CILINDRO AÇO LISO, POTÊNCIA 80 HP, PESO OPERACIONAL MÁXIMO 8,1 T, IMPACTO DINÂMICO 16,15 / 9,5 T, LARGURA DE TRABALHO 1,68 M - DEPRECIAÇÃO. AF_06/2014</v>
          </cell>
        </row>
        <row r="722">
          <cell r="A722" t="str">
            <v>CUSTOS HORÁRIOS DE MÁQUINAS E EQUIPAMENTOS</v>
          </cell>
          <cell r="B722" t="str">
            <v>CHOR</v>
          </cell>
          <cell r="C722" t="str">
            <v>COMPOSIÇÕES AUXILIARES</v>
          </cell>
          <cell r="D722" t="str">
            <v>0329</v>
          </cell>
          <cell r="E722">
            <v>0</v>
          </cell>
          <cell r="F722">
            <v>0</v>
          </cell>
          <cell r="G722" t="str">
            <v>89211</v>
          </cell>
          <cell r="H722" t="str">
            <v>ROLO COMPACTADOR VIBRATÓRIO DE UM CILINDRO AÇO LISO, POTÊNCIA 80 HP, PESO OPERACIONAL MÁXIMO 8,1 T, IMPACTO DINÂMICO 16,15 / 9,5 T, LARGURA DE TRABALHO 1,68 M - JUROS. AF_06/2014</v>
          </cell>
        </row>
        <row r="723">
          <cell r="A723" t="str">
            <v>CUSTOS HORÁRIOS DE MÁQUINAS E EQUIPAMENTOS</v>
          </cell>
          <cell r="B723" t="str">
            <v>CHOR</v>
          </cell>
          <cell r="C723" t="str">
            <v>COMPOSIÇÕES AUXILIARES</v>
          </cell>
          <cell r="D723" t="str">
            <v>0329</v>
          </cell>
          <cell r="E723">
            <v>0</v>
          </cell>
          <cell r="F723">
            <v>0</v>
          </cell>
          <cell r="G723" t="str">
            <v>89212</v>
          </cell>
          <cell r="H723" t="str">
            <v>BATE-ESTACAS POR GRAVIDADE, POTÊNCIA DE 160 HP, PESO DO MARTELO ATÉ 3 TONELADAS - DEPRECIAÇÃO. AF_11/2014</v>
          </cell>
        </row>
        <row r="724">
          <cell r="A724" t="str">
            <v>CUSTOS HORÁRIOS DE MÁQUINAS E EQUIPAMENTOS</v>
          </cell>
          <cell r="B724" t="str">
            <v>CHOR</v>
          </cell>
          <cell r="C724" t="str">
            <v>COMPOSIÇÕES AUXILIARES</v>
          </cell>
          <cell r="D724" t="str">
            <v>0329</v>
          </cell>
          <cell r="E724">
            <v>0</v>
          </cell>
          <cell r="F724">
            <v>0</v>
          </cell>
          <cell r="G724" t="str">
            <v>89213</v>
          </cell>
          <cell r="H724" t="str">
            <v>BATE-ESTACAS POR GRAVIDADE, POTÊNCIA DE 160 HP, PESO DO MARTELO ATÉ 3 TONELADAS - JUROS. AF_11/2014</v>
          </cell>
        </row>
        <row r="725">
          <cell r="A725" t="str">
            <v>CUSTOS HORÁRIOS DE MÁQUINAS E EQUIPAMENTOS</v>
          </cell>
          <cell r="B725" t="str">
            <v>CHOR</v>
          </cell>
          <cell r="C725" t="str">
            <v>COMPOSIÇÕES AUXILIARES</v>
          </cell>
          <cell r="D725" t="str">
            <v>0329</v>
          </cell>
          <cell r="E725">
            <v>0</v>
          </cell>
          <cell r="F725">
            <v>0</v>
          </cell>
          <cell r="G725" t="str">
            <v>89214</v>
          </cell>
          <cell r="H725" t="str">
            <v>BATE-ESTACAS POR GRAVIDADE, POTÊNCIA DE 160 HP, PESO DO MARTELO ATÉ 3 TONELADAS - MANUTENÇÃO. AF_11/2014</v>
          </cell>
        </row>
        <row r="726">
          <cell r="A726" t="str">
            <v>CUSTOS HORÁRIOS DE MÁQUINAS E EQUIPAMENTOS</v>
          </cell>
          <cell r="B726" t="str">
            <v>CHOR</v>
          </cell>
          <cell r="C726" t="str">
            <v>COMPOSIÇÕES AUXILIARES</v>
          </cell>
          <cell r="D726" t="str">
            <v>0329</v>
          </cell>
          <cell r="E726">
            <v>0</v>
          </cell>
          <cell r="F726">
            <v>0</v>
          </cell>
          <cell r="G726" t="str">
            <v>89215</v>
          </cell>
          <cell r="H726" t="str">
            <v>BATE-ESTACAS POR GRAVIDADE, POTÊNCIA DE 160 HP, PESO DO MARTELO ATÉ 3 TONELADAS - MATERIAIS NA OPERAÇÃO. AF_11/2014</v>
          </cell>
        </row>
        <row r="727">
          <cell r="A727" t="str">
            <v>CUSTOS HORÁRIOS DE MÁQUINAS E EQUIPAMENTOS</v>
          </cell>
          <cell r="B727" t="str">
            <v>CHOR</v>
          </cell>
          <cell r="C727" t="str">
            <v>COMPOSIÇÕES AUXILIARES</v>
          </cell>
          <cell r="D727" t="str">
            <v>0329</v>
          </cell>
          <cell r="E727">
            <v>0</v>
          </cell>
          <cell r="F727">
            <v>0</v>
          </cell>
          <cell r="G727" t="str">
            <v>89221</v>
          </cell>
          <cell r="H727" t="str">
            <v>BETONEIRA CAPACIDADE NOMINAL DE 600 L, CAPACIDADE DE MISTURA 360 L, MOTOR ELÉTRICO TRIFÁSICO POTÊNCIA DE 4 CV, SEM CARREGADOR - DEPRECIAÇÃO. AF_11/2014</v>
          </cell>
        </row>
        <row r="728">
          <cell r="A728" t="str">
            <v>CUSTOS HORÁRIOS DE MÁQUINAS E EQUIPAMENTOS</v>
          </cell>
          <cell r="B728" t="str">
            <v>CHOR</v>
          </cell>
          <cell r="C728" t="str">
            <v>COMPOSIÇÕES AUXILIARES</v>
          </cell>
          <cell r="D728" t="str">
            <v>0329</v>
          </cell>
          <cell r="E728">
            <v>0</v>
          </cell>
          <cell r="F728">
            <v>0</v>
          </cell>
          <cell r="G728" t="str">
            <v>89222</v>
          </cell>
          <cell r="H728" t="str">
            <v>BETONEIRA CAPACIDADE NOMINAL DE 600 L, CAPACIDADE DE MISTURA 360 L, MOTOR ELÉTRICO TRIFÁSICO POTÊNCIA DE 4 CV, SEM CARREGADOR - JUROS. AF_11/2014</v>
          </cell>
        </row>
        <row r="729">
          <cell r="A729" t="str">
            <v>CUSTOS HORÁRIOS DE MÁQUINAS E EQUIPAMENTOS</v>
          </cell>
          <cell r="B729" t="str">
            <v>CHOR</v>
          </cell>
          <cell r="C729" t="str">
            <v>COMPOSIÇÕES AUXILIARES</v>
          </cell>
          <cell r="D729" t="str">
            <v>0329</v>
          </cell>
          <cell r="E729">
            <v>0</v>
          </cell>
          <cell r="F729">
            <v>0</v>
          </cell>
          <cell r="G729" t="str">
            <v>89223</v>
          </cell>
          <cell r="H729" t="str">
            <v>BETONEIRA CAPACIDADE NOMINAL DE 600 L, CAPACIDADE DE MISTURA 360 L, MOTOR ELÉTRICO TRIFÁSICO POTÊNCIA DE 4 CV, SEM CARREGADOR - MANUTENÇÃO. AF_11/2014</v>
          </cell>
        </row>
        <row r="730">
          <cell r="A730" t="str">
            <v>CUSTOS HORÁRIOS DE MÁQUINAS E EQUIPAMENTOS</v>
          </cell>
          <cell r="B730" t="str">
            <v>CHOR</v>
          </cell>
          <cell r="C730" t="str">
            <v>COMPOSIÇÕES AUXILIARES</v>
          </cell>
          <cell r="D730" t="str">
            <v>0329</v>
          </cell>
          <cell r="E730">
            <v>0</v>
          </cell>
          <cell r="F730">
            <v>0</v>
          </cell>
          <cell r="G730" t="str">
            <v>89224</v>
          </cell>
          <cell r="H730" t="str">
            <v>BETONEIRA CAPACIDADE NOMINAL DE 600 L, CAPACIDADE DE MISTURA 360 L, MOTOR ELÉTRICO TRIFÁSICO POTÊNCIA DE 4 CV, SEM CARREGADOR - MATERIAIS NA OPERAÇÃO. AF_11/2014</v>
          </cell>
        </row>
        <row r="731">
          <cell r="A731" t="str">
            <v>CUSTOS HORÁRIOS DE MÁQUINAS E EQUIPAMENTOS</v>
          </cell>
          <cell r="B731" t="str">
            <v>CHOR</v>
          </cell>
          <cell r="C731" t="str">
            <v>COMPOSIÇÕES AUXILIARES</v>
          </cell>
          <cell r="D731" t="str">
            <v>0329</v>
          </cell>
          <cell r="E731">
            <v>0</v>
          </cell>
          <cell r="F731">
            <v>0</v>
          </cell>
          <cell r="G731" t="str">
            <v>89228</v>
          </cell>
          <cell r="H731" t="str">
            <v>MOTONIVELADORA POTÊNCIA BÁSICA LÍQUIDA (PRIMEIRA MARCHA) 125 HP, PESO BRUTO 13032 KG, LARGURA DA LÂMINA DE 3,7 M - DEPRECIAÇÃO. AF_06/2014</v>
          </cell>
        </row>
        <row r="732">
          <cell r="A732" t="str">
            <v>CUSTOS HORÁRIOS DE MÁQUINAS E EQUIPAMENTOS</v>
          </cell>
          <cell r="B732" t="str">
            <v>CHOR</v>
          </cell>
          <cell r="C732" t="str">
            <v>COMPOSIÇÕES AUXILIARES</v>
          </cell>
          <cell r="D732" t="str">
            <v>0329</v>
          </cell>
          <cell r="E732">
            <v>0</v>
          </cell>
          <cell r="F732">
            <v>0</v>
          </cell>
          <cell r="G732" t="str">
            <v>89229</v>
          </cell>
          <cell r="H732" t="str">
            <v>MOTONIVELADORA POTÊNCIA BÁSICA LÍQUIDA (PRIMEIRA MARCHA) 125 HP, PESO BRUTO 13032 KG, LARGURA DA LÂMINA DE 3,7 M - JUROS. AF_06/2014</v>
          </cell>
        </row>
        <row r="733">
          <cell r="A733" t="str">
            <v>CUSTOS HORÁRIOS DE MÁQUINAS E EQUIPAMENTOS</v>
          </cell>
          <cell r="B733" t="str">
            <v>CHOR</v>
          </cell>
          <cell r="C733" t="str">
            <v>COMPOSIÇÕES AUXILIARES</v>
          </cell>
          <cell r="D733" t="str">
            <v>0329</v>
          </cell>
          <cell r="E733">
            <v>0</v>
          </cell>
          <cell r="F733">
            <v>0</v>
          </cell>
          <cell r="G733" t="str">
            <v>89230</v>
          </cell>
          <cell r="H733" t="str">
            <v>FRESADORA DE ASFALTO A FRIO SOBRE RODAS, LARGURA FRESAGEM DE 1,0 M, POTÊNCIA 208 HP - DEPRECIAÇÃO. AF_11/2014</v>
          </cell>
        </row>
        <row r="734">
          <cell r="A734" t="str">
            <v>CUSTOS HORÁRIOS DE MÁQUINAS E EQUIPAMENTOS</v>
          </cell>
          <cell r="B734" t="str">
            <v>CHOR</v>
          </cell>
          <cell r="C734" t="str">
            <v>COMPOSIÇÕES AUXILIARES</v>
          </cell>
          <cell r="D734" t="str">
            <v>0329</v>
          </cell>
          <cell r="E734">
            <v>0</v>
          </cell>
          <cell r="F734">
            <v>0</v>
          </cell>
          <cell r="G734" t="str">
            <v>89231</v>
          </cell>
          <cell r="H734" t="str">
            <v>FRESADORA DE ASFALTO A FRIO SOBRE RODAS, LARGURA FRESAGEM DE 1,0 M, POTÊNCIA 208 HP - JUROS. AF_11/2014</v>
          </cell>
        </row>
        <row r="735">
          <cell r="A735" t="str">
            <v>CUSTOS HORÁRIOS DE MÁQUINAS E EQUIPAMENTOS</v>
          </cell>
          <cell r="B735" t="str">
            <v>CHOR</v>
          </cell>
          <cell r="C735" t="str">
            <v>COMPOSIÇÕES AUXILIARES</v>
          </cell>
          <cell r="D735" t="str">
            <v>0329</v>
          </cell>
          <cell r="E735">
            <v>0</v>
          </cell>
          <cell r="F735">
            <v>0</v>
          </cell>
          <cell r="G735" t="str">
            <v>89232</v>
          </cell>
          <cell r="H735" t="str">
            <v>FRESADORA DE ASFALTO A FRIO SOBRE RODAS, LARGURA FRESAGEM DE 1,0 M, POTÊNCIA 208 HP - MANUTENÇÃO. AF_11/2014</v>
          </cell>
        </row>
        <row r="736">
          <cell r="A736" t="str">
            <v>CUSTOS HORÁRIOS DE MÁQUINAS E EQUIPAMENTOS</v>
          </cell>
          <cell r="B736" t="str">
            <v>CHOR</v>
          </cell>
          <cell r="C736" t="str">
            <v>COMPOSIÇÕES AUXILIARES</v>
          </cell>
          <cell r="D736" t="str">
            <v>0329</v>
          </cell>
          <cell r="E736">
            <v>0</v>
          </cell>
          <cell r="F736">
            <v>0</v>
          </cell>
          <cell r="G736" t="str">
            <v>89233</v>
          </cell>
          <cell r="H736" t="str">
            <v>FRESADORA DE ASFALTO A FRIO SOBRE RODAS, LARGURA FRESAGEM DE 1,0 M, POTÊNCIA 208 HP - MATERIAIS NA OPERAÇÃO. AF_11/2014</v>
          </cell>
        </row>
        <row r="737">
          <cell r="A737" t="str">
            <v>CUSTOS HORÁRIOS DE MÁQUINAS E EQUIPAMENTOS</v>
          </cell>
          <cell r="B737" t="str">
            <v>CHOR</v>
          </cell>
          <cell r="C737" t="str">
            <v>COMPOSIÇÕES AUXILIARES</v>
          </cell>
          <cell r="D737" t="str">
            <v>0329</v>
          </cell>
          <cell r="E737">
            <v>0</v>
          </cell>
          <cell r="F737">
            <v>0</v>
          </cell>
          <cell r="G737" t="str">
            <v>89236</v>
          </cell>
          <cell r="H737" t="str">
            <v>FRESADORA DE ASFALTO A FRIO SOBRE RODAS, LARGURA FRESAGEM DE 2,0 M, POTÊNCIA 550 HP - DEPRECIAÇÃO. AF_11/2014</v>
          </cell>
        </row>
        <row r="738">
          <cell r="A738" t="str">
            <v>CUSTOS HORÁRIOS DE MÁQUINAS E EQUIPAMENTOS</v>
          </cell>
          <cell r="B738" t="str">
            <v>CHOR</v>
          </cell>
          <cell r="C738" t="str">
            <v>COMPOSIÇÕES AUXILIARES</v>
          </cell>
          <cell r="D738" t="str">
            <v>0329</v>
          </cell>
          <cell r="E738">
            <v>0</v>
          </cell>
          <cell r="F738">
            <v>0</v>
          </cell>
          <cell r="G738" t="str">
            <v>89237</v>
          </cell>
          <cell r="H738" t="str">
            <v>FRESADORA DE ASFALTO A FRIO SOBRE RODAS, LARGURA FRESAGEM DE 2,0 M, POTÊNCIA 550 HP - JUROS. AF_11/2014</v>
          </cell>
        </row>
        <row r="739">
          <cell r="A739" t="str">
            <v>CUSTOS HORÁRIOS DE MÁQUINAS E EQUIPAMENTOS</v>
          </cell>
          <cell r="B739" t="str">
            <v>CHOR</v>
          </cell>
          <cell r="C739" t="str">
            <v>COMPOSIÇÕES AUXILIARES</v>
          </cell>
          <cell r="D739" t="str">
            <v>0329</v>
          </cell>
          <cell r="E739">
            <v>0</v>
          </cell>
          <cell r="F739">
            <v>0</v>
          </cell>
          <cell r="G739" t="str">
            <v>89238</v>
          </cell>
          <cell r="H739" t="str">
            <v>FRESADORA DE ASFALTO A FRIO SOBRE RODAS, LARGURA FRESAGEM DE 2,0 M, POTÊNCIA 550 HP - MANUTENÇÃO. AF_11/2014</v>
          </cell>
        </row>
        <row r="740">
          <cell r="A740" t="str">
            <v>CUSTOS HORÁRIOS DE MÁQUINAS E EQUIPAMENTOS</v>
          </cell>
          <cell r="B740" t="str">
            <v>CHOR</v>
          </cell>
          <cell r="C740" t="str">
            <v>COMPOSIÇÕES AUXILIARES</v>
          </cell>
          <cell r="D740" t="str">
            <v>0329</v>
          </cell>
          <cell r="E740">
            <v>0</v>
          </cell>
          <cell r="F740">
            <v>0</v>
          </cell>
          <cell r="G740" t="str">
            <v>89239</v>
          </cell>
          <cell r="H740" t="str">
            <v>FRESADORA DE ASFALTO A FRIO SOBRE RODAS, LARGURA FRESAGEM DE 2,0 M, POTÊNCIA 550 HP - MATERIAIS NA OPERAÇÃO. AF_11/2014</v>
          </cell>
        </row>
        <row r="741">
          <cell r="A741" t="str">
            <v>CUSTOS HORÁRIOS DE MÁQUINAS E EQUIPAMENTOS</v>
          </cell>
          <cell r="B741" t="str">
            <v>CHOR</v>
          </cell>
          <cell r="C741" t="str">
            <v>COMPOSIÇÕES AUXILIARES</v>
          </cell>
          <cell r="D741" t="str">
            <v>0329</v>
          </cell>
          <cell r="E741">
            <v>0</v>
          </cell>
          <cell r="F741">
            <v>0</v>
          </cell>
          <cell r="G741" t="str">
            <v>89240</v>
          </cell>
          <cell r="H741" t="str">
            <v>VIBROACABADORA DE ASFALTO SOBRE ESTEIRAS, LARGURA DE PAVIMENTAÇÃO 1,90 M A 5,30 M, POTÊNCIA 105 HP CAPACIDADE 450 T/H - DEPRECIAÇÃO. AF_11/2014</v>
          </cell>
        </row>
        <row r="742">
          <cell r="A742" t="str">
            <v>CUSTOS HORÁRIOS DE MÁQUINAS E EQUIPAMENTOS</v>
          </cell>
          <cell r="B742" t="str">
            <v>CHOR</v>
          </cell>
          <cell r="C742" t="str">
            <v>COMPOSIÇÕES AUXILIARES</v>
          </cell>
          <cell r="D742" t="str">
            <v>0329</v>
          </cell>
          <cell r="E742">
            <v>0</v>
          </cell>
          <cell r="F742">
            <v>0</v>
          </cell>
          <cell r="G742" t="str">
            <v>89241</v>
          </cell>
          <cell r="H742" t="str">
            <v>VIBROACABADORA DE ASFALTO SOBRE ESTEIRAS, LARGURA DE PAVIMENTAÇÃO 1,90 M A 5,30 M, POTÊNCIA 105 HP CAPACIDADE 450 T/H - JUROS. AF_11/2014</v>
          </cell>
        </row>
        <row r="743">
          <cell r="A743" t="str">
            <v>CUSTOS HORÁRIOS DE MÁQUINAS E EQUIPAMENTOS</v>
          </cell>
          <cell r="B743" t="str">
            <v>CHOR</v>
          </cell>
          <cell r="C743" t="str">
            <v>COMPOSIÇÕES AUXILIARES</v>
          </cell>
          <cell r="D743" t="str">
            <v>0329</v>
          </cell>
          <cell r="E743">
            <v>0</v>
          </cell>
          <cell r="F743">
            <v>0</v>
          </cell>
          <cell r="G743" t="str">
            <v>89246</v>
          </cell>
          <cell r="H743" t="str">
            <v>RECICLADORA DE ASFALTO A FRIO SOBRE RODAS, LARGURA FRESAGEM DE 2,0 M, POTÊNCIA 422 HP - DEPRECIAÇÃO. AF_11/2014</v>
          </cell>
        </row>
        <row r="744">
          <cell r="A744" t="str">
            <v>CUSTOS HORÁRIOS DE MÁQUINAS E EQUIPAMENTOS</v>
          </cell>
          <cell r="B744" t="str">
            <v>CHOR</v>
          </cell>
          <cell r="C744" t="str">
            <v>COMPOSIÇÕES AUXILIARES</v>
          </cell>
          <cell r="D744" t="str">
            <v>0329</v>
          </cell>
          <cell r="E744">
            <v>0</v>
          </cell>
          <cell r="F744">
            <v>0</v>
          </cell>
          <cell r="G744" t="str">
            <v>89247</v>
          </cell>
          <cell r="H744" t="str">
            <v>RECICLADORA DE ASFALTO A FRIO SOBRE RODAS, LARGURA FRESAGEM DE 2,0 M, POTÊNCIA 422 HP - JUROS. AF_11/2014</v>
          </cell>
        </row>
        <row r="745">
          <cell r="A745" t="str">
            <v>CUSTOS HORÁRIOS DE MÁQUINAS E EQUIPAMENTOS</v>
          </cell>
          <cell r="B745" t="str">
            <v>CHOR</v>
          </cell>
          <cell r="C745" t="str">
            <v>COMPOSIÇÕES AUXILIARES</v>
          </cell>
          <cell r="D745" t="str">
            <v>0329</v>
          </cell>
          <cell r="E745">
            <v>0</v>
          </cell>
          <cell r="F745">
            <v>0</v>
          </cell>
          <cell r="G745" t="str">
            <v>89248</v>
          </cell>
          <cell r="H745" t="str">
            <v>RECICLADORA DE ASFALTO A FRIO SOBRE RODAS, LARGURA FRESAGEM DE 2,0 M, POTÊNCIA 422 HP - MANUTENÇÃO. AF_11/2014</v>
          </cell>
        </row>
        <row r="746">
          <cell r="A746" t="str">
            <v>CUSTOS HORÁRIOS DE MÁQUINAS E EQUIPAMENTOS</v>
          </cell>
          <cell r="B746" t="str">
            <v>CHOR</v>
          </cell>
          <cell r="C746" t="str">
            <v>COMPOSIÇÕES AUXILIARES</v>
          </cell>
          <cell r="D746" t="str">
            <v>0329</v>
          </cell>
          <cell r="E746">
            <v>0</v>
          </cell>
          <cell r="F746">
            <v>0</v>
          </cell>
          <cell r="G746" t="str">
            <v>89249</v>
          </cell>
          <cell r="H746" t="str">
            <v>RECICLADORA DE ASFALTO A FRIO SOBRE RODAS, LARGURA FRESAGEM DE 2,0 M, POTÊNCIA 422 HP - MATERIAIS NA OPERAÇÃO. AF_11/2014</v>
          </cell>
        </row>
        <row r="747">
          <cell r="A747" t="str">
            <v>CUSTOS HORÁRIOS DE MÁQUINAS E EQUIPAMENTOS</v>
          </cell>
          <cell r="B747" t="str">
            <v>CHOR</v>
          </cell>
          <cell r="C747" t="str">
            <v>COMPOSIÇÕES AUXILIARES</v>
          </cell>
          <cell r="D747" t="str">
            <v>0329</v>
          </cell>
          <cell r="E747">
            <v>0</v>
          </cell>
          <cell r="F747">
            <v>0</v>
          </cell>
          <cell r="G747" t="str">
            <v>89253</v>
          </cell>
          <cell r="H747" t="str">
            <v>VIBROACABADORA DE ASFALTO SOBRE ESTEIRAS, LARGURA DE PAVIMENTAÇÃO 2,13 M A 4,55 M, POTÊNCIA 100 HP, CAPACIDADE 400 T/H - DEPRECIAÇÃO. AF_11/2014</v>
          </cell>
        </row>
        <row r="748">
          <cell r="A748" t="str">
            <v>CUSTOS HORÁRIOS DE MÁQUINAS E EQUIPAMENTOS</v>
          </cell>
          <cell r="B748" t="str">
            <v>CHOR</v>
          </cell>
          <cell r="C748" t="str">
            <v>COMPOSIÇÕES AUXILIARES</v>
          </cell>
          <cell r="D748" t="str">
            <v>0329</v>
          </cell>
          <cell r="E748">
            <v>0</v>
          </cell>
          <cell r="F748">
            <v>0</v>
          </cell>
          <cell r="G748" t="str">
            <v>89254</v>
          </cell>
          <cell r="H748" t="str">
            <v>VIBROACABADORA DE ASFALTO SOBRE ESTEIRAS, LARGURA DE PAVIMENTAÇÃO 2,13 M A 4,55 M, POTÊNCIA 100 HP, CAPACIDADE 400 T/H - JUROS. AF_11/2014</v>
          </cell>
        </row>
        <row r="749">
          <cell r="A749" t="str">
            <v>CUSTOS HORÁRIOS DE MÁQUINAS E EQUIPAMENTOS</v>
          </cell>
          <cell r="B749" t="str">
            <v>CHOR</v>
          </cell>
          <cell r="C749" t="str">
            <v>COMPOSIÇÕES AUXILIARES</v>
          </cell>
          <cell r="D749" t="str">
            <v>0329</v>
          </cell>
          <cell r="E749">
            <v>0</v>
          </cell>
          <cell r="F749">
            <v>0</v>
          </cell>
          <cell r="G749" t="str">
            <v>89255</v>
          </cell>
          <cell r="H749" t="str">
            <v>VIBROACABADORA DE ASFALTO SOBRE ESTEIRAS, LARGURA DE PAVIMENTAÇÃO 2,13 M A 4,55 M, POTÊNCIA 100 HP, CAPACIDADE 400 T/H - MANUTENÇÃO. AF_11/2014</v>
          </cell>
        </row>
        <row r="750">
          <cell r="A750" t="str">
            <v>CUSTOS HORÁRIOS DE MÁQUINAS E EQUIPAMENTOS</v>
          </cell>
          <cell r="B750" t="str">
            <v>CHOR</v>
          </cell>
          <cell r="C750" t="str">
            <v>COMPOSIÇÕES AUXILIARES</v>
          </cell>
          <cell r="D750" t="str">
            <v>0329</v>
          </cell>
          <cell r="E750">
            <v>0</v>
          </cell>
          <cell r="F750">
            <v>0</v>
          </cell>
          <cell r="G750" t="str">
            <v>89256</v>
          </cell>
          <cell r="H750" t="str">
            <v>VIBROACABADORA DE ASFALTO SOBRE ESTEIRAS, LARGURA DE PAVIMENTAÇÃO 2,13 M A 4,55 M, POTÊNCIA 100 HP, CAPACIDADE 400 T/H - MATERIAIS NA OPERAÇÃO. AF_11/2014</v>
          </cell>
        </row>
        <row r="751">
          <cell r="A751" t="str">
            <v>CUSTOS HORÁRIOS DE MÁQUINAS E EQUIPAMENTOS</v>
          </cell>
          <cell r="B751" t="str">
            <v>CHOR</v>
          </cell>
          <cell r="C751" t="str">
            <v>COMPOSIÇÕES AUXILIARES</v>
          </cell>
          <cell r="D751" t="str">
            <v>0329</v>
          </cell>
          <cell r="E751">
            <v>0</v>
          </cell>
          <cell r="F751">
            <v>0</v>
          </cell>
          <cell r="G751" t="str">
            <v>89259</v>
          </cell>
          <cell r="H751" t="str">
            <v>GUINDAUTO HIDRÁULICO, CAPACIDADE MÁXIMA DE CARGA 6200 KG, MOMENTO MÁXIMO DE CARGA 11,7 TM, ALCANCE MÁXIMO HORIZONTAL 9,70 M, INCLUSIVE CAMINHÃO TOCO PBT 16.000 KG, POTÊNCIA DE 189 CV - DEPRECIAÇÃO. AF_06/2014</v>
          </cell>
        </row>
        <row r="752">
          <cell r="A752" t="str">
            <v>CUSTOS HORÁRIOS DE MÁQUINAS E EQUIPAMENTOS</v>
          </cell>
          <cell r="B752" t="str">
            <v>CHOR</v>
          </cell>
          <cell r="C752" t="str">
            <v>COMPOSIÇÕES AUXILIARES</v>
          </cell>
          <cell r="D752" t="str">
            <v>0329</v>
          </cell>
          <cell r="E752">
            <v>0</v>
          </cell>
          <cell r="F752">
            <v>0</v>
          </cell>
          <cell r="G752" t="str">
            <v>89260</v>
          </cell>
          <cell r="H752" t="str">
            <v>GUINDAUTO HIDRÁULICO, CAPACIDADE MÁXIMA DE CARGA 6200 KG, MOMENTO MÁXIMO DE CARGA 11,7 TM, ALCANCE MÁXIMO HORIZONTAL 9,70 M, INCLUSIVE CAMINHÃO TOCO PBT 16.000 KG, POTÊNCIA DE 189 CV - JUROS. AF_06/2014</v>
          </cell>
        </row>
        <row r="753">
          <cell r="A753" t="str">
            <v>CUSTOS HORÁRIOS DE MÁQUINAS E EQUIPAMENTOS</v>
          </cell>
          <cell r="B753" t="str">
            <v>CHOR</v>
          </cell>
          <cell r="C753" t="str">
            <v>COMPOSIÇÕES AUXILIARES</v>
          </cell>
          <cell r="D753" t="str">
            <v>0329</v>
          </cell>
          <cell r="E753">
            <v>0</v>
          </cell>
          <cell r="F753">
            <v>0</v>
          </cell>
          <cell r="G753" t="str">
            <v>89262</v>
          </cell>
          <cell r="H753" t="str">
            <v>GUINDAUTO HIDRÁULICO, CAPACIDADE MÁXIMA DE CARGA 6200 KG, MOMENTO MÁXIMO DE CARGA 11,7 TM, ALCANCE MÁXIMO HORIZONTAL 9,70 M, INCLUSIVE CAMINHÃO TOCO PBT 16.000 KG, POTÊNCIA DE 189 CV - MANUTENÇÃO. AF_06/2014</v>
          </cell>
        </row>
        <row r="754">
          <cell r="A754" t="str">
            <v>CUSTOS HORÁRIOS DE MÁQUINAS E EQUIPAMENTOS</v>
          </cell>
          <cell r="B754" t="str">
            <v>CHOR</v>
          </cell>
          <cell r="C754" t="str">
            <v>COMPOSIÇÕES AUXILIARES</v>
          </cell>
          <cell r="D754" t="str">
            <v>0329</v>
          </cell>
          <cell r="E754">
            <v>0</v>
          </cell>
          <cell r="F754">
            <v>0</v>
          </cell>
          <cell r="G754" t="str">
            <v>89264</v>
          </cell>
          <cell r="H754" t="str">
            <v>CAMINHÃO TOCO, PBT 16.000 KG, CARGA ÚTIL MÁX. 10.685 KG, DIST. ENTRE EIXOS 4,8 M, POTÊNCIA 189 CV, INCLUSIVE CARROCERIA FIXA ABERTA DE MADEIRA P/ TRANSPORTE GERAL DE CARGA SECA, DIMEN. APROX. 2,5 X 7,00 X 0,50 M - DEPRECIAÇÃO. AF_06/2014</v>
          </cell>
        </row>
        <row r="755">
          <cell r="A755" t="str">
            <v>CUSTOS HORÁRIOS DE MÁQUINAS E EQUIPAMENTOS</v>
          </cell>
          <cell r="B755" t="str">
            <v>CHOR</v>
          </cell>
          <cell r="C755" t="str">
            <v>COMPOSIÇÕES AUXILIARES</v>
          </cell>
          <cell r="D755" t="str">
            <v>0329</v>
          </cell>
          <cell r="E755">
            <v>0</v>
          </cell>
          <cell r="F755">
            <v>0</v>
          </cell>
          <cell r="G755" t="str">
            <v>89265</v>
          </cell>
          <cell r="H755" t="str">
            <v>CAMINHÃO TOCO, PBT 16.000 KG, CARGA ÚTIL MÁX. 10.685 KG, DIST. ENTRE EIXOS 4,8 M, POTÊNCIA 189 CV, INCLUSIVE CARROCERIA FIXA ABERTA DE MADEIRA P/ TRANSPORTE GERAL DE CARGA SECA, DIMEN. APROX. 2,5 X 7,00 X 0,50 M - JUROS. AF_06/2014</v>
          </cell>
        </row>
        <row r="756">
          <cell r="A756" t="str">
            <v>CUSTOS HORÁRIOS DE MÁQUINAS E EQUIPAMENTOS</v>
          </cell>
          <cell r="B756" t="str">
            <v>CHOR</v>
          </cell>
          <cell r="C756" t="str">
            <v>COMPOSIÇÕES AUXILIARES</v>
          </cell>
          <cell r="D756" t="str">
            <v>0329</v>
          </cell>
          <cell r="E756">
            <v>0</v>
          </cell>
          <cell r="F756">
            <v>0</v>
          </cell>
          <cell r="G756" t="str">
            <v>89266</v>
          </cell>
          <cell r="H756" t="str">
            <v>CAMINHÃO TOCO, PBT 16.000 KG, CARGA ÚTIL MÁX. 10.685 KG, DIST. ENTRE EIXOS 4,8 M, POTÊNCIA 189 CV, INCLUSIVE CARROCERIA FIXA ABERTA DE MADEIRA P/ TRANSPORTE GERAL DE CARGA SECA, DIMEN. APROX. 2,5 X 7,00 X 0,50 M - IMPOSTOS E SEGUROS. AF_06/2014</v>
          </cell>
        </row>
        <row r="757">
          <cell r="A757" t="str">
            <v>CUSTOS HORÁRIOS DE MÁQUINAS E EQUIPAMENTOS</v>
          </cell>
          <cell r="B757" t="str">
            <v>CHOR</v>
          </cell>
          <cell r="C757" t="str">
            <v>COMPOSIÇÕES AUXILIARES</v>
          </cell>
          <cell r="D757" t="str">
            <v>0329</v>
          </cell>
          <cell r="E757">
            <v>0</v>
          </cell>
          <cell r="F757">
            <v>0</v>
          </cell>
          <cell r="G757" t="str">
            <v>89267</v>
          </cell>
          <cell r="H757" t="str">
            <v>GUINDASTE HIDRÁULICO AUTOPROPELIDO, COM LANÇA TELESCÓPICA 28,80 M, CAPACIDADE MÁXIMA 30 T, POTÊNCIA 97 KW, TRAÇÃO 4 X 4 - DEPRECIAÇÃO. AF_11/2014</v>
          </cell>
        </row>
        <row r="758">
          <cell r="A758" t="str">
            <v>CUSTOS HORÁRIOS DE MÁQUINAS E EQUIPAMENTOS</v>
          </cell>
          <cell r="B758" t="str">
            <v>CHOR</v>
          </cell>
          <cell r="C758" t="str">
            <v>COMPOSIÇÕES AUXILIARES</v>
          </cell>
          <cell r="D758" t="str">
            <v>0329</v>
          </cell>
          <cell r="E758">
            <v>0</v>
          </cell>
          <cell r="F758">
            <v>0</v>
          </cell>
          <cell r="G758" t="str">
            <v>89268</v>
          </cell>
          <cell r="H758" t="str">
            <v>GUINDASTE HIDRÁULICO AUTOPROPELIDO, COM LANÇA TELESCÓPICA 28,80 M, CAPACIDADE MÁXIMA 30 T, POTÊNCIA 97 KW, TRAÇÃO 4 X 4 - JUROS. AF_11/2014</v>
          </cell>
        </row>
        <row r="759">
          <cell r="A759" t="str">
            <v>CUSTOS HORÁRIOS DE MÁQUINAS E EQUIPAMENTOS</v>
          </cell>
          <cell r="B759" t="str">
            <v>CHOR</v>
          </cell>
          <cell r="C759" t="str">
            <v>COMPOSIÇÕES AUXILIARES</v>
          </cell>
          <cell r="D759" t="str">
            <v>0329</v>
          </cell>
          <cell r="E759">
            <v>0</v>
          </cell>
          <cell r="F759">
            <v>0</v>
          </cell>
          <cell r="G759" t="str">
            <v>89269</v>
          </cell>
          <cell r="H759" t="str">
            <v>GUINDASTE HIDRÁULICO AUTOPROPELIDO, COM LANÇA TELESCÓPICA 28,80 M, CAPACIDADE MÁXIMA 30 T, POTÊNCIA 97 KW, TRAÇÃO 4 X 4 - IMPOSTOS E SEGUROS. AF_11/2014</v>
          </cell>
        </row>
        <row r="760">
          <cell r="A760" t="str">
            <v>CUSTOS HORÁRIOS DE MÁQUINAS E EQUIPAMENTOS</v>
          </cell>
          <cell r="B760" t="str">
            <v>CHOR</v>
          </cell>
          <cell r="C760" t="str">
            <v>COMPOSIÇÕES AUXILIARES</v>
          </cell>
          <cell r="D760" t="str">
            <v>0329</v>
          </cell>
          <cell r="E760">
            <v>0</v>
          </cell>
          <cell r="F760">
            <v>0</v>
          </cell>
          <cell r="G760" t="str">
            <v>89270</v>
          </cell>
          <cell r="H760" t="str">
            <v>GUINDASTE HIDRÁULICO AUTOPROPELIDO, COM LANÇA TELESCÓPICA 28,80 M, CAPACIDADE MÁXIMA 30 T, POTÊNCIA 97 KW, TRAÇÃO 4 X 4 - MANUTENÇÃO. AF_11/2014</v>
          </cell>
        </row>
        <row r="761">
          <cell r="A761" t="str">
            <v>CUSTOS HORÁRIOS DE MÁQUINAS E EQUIPAMENTOS</v>
          </cell>
          <cell r="B761" t="str">
            <v>CHOR</v>
          </cell>
          <cell r="C761" t="str">
            <v>COMPOSIÇÕES AUXILIARES</v>
          </cell>
          <cell r="D761" t="str">
            <v>0329</v>
          </cell>
          <cell r="E761">
            <v>0</v>
          </cell>
          <cell r="F761">
            <v>0</v>
          </cell>
          <cell r="G761" t="str">
            <v>89271</v>
          </cell>
          <cell r="H761" t="str">
            <v>GUINDASTE HIDRÁULICO AUTOPROPELIDO, COM LANÇA TELESCÓPICA 28,80 M, CAPACIDADE MÁXIMA 30 T, POTÊNCIA 97 KW, TRAÇÃO 4 X 4 - MATERIAIS NA OPERAÇÃO. AF_11/2014</v>
          </cell>
        </row>
        <row r="762">
          <cell r="A762" t="str">
            <v>CUSTOS HORÁRIOS DE MÁQUINAS E EQUIPAMENTOS</v>
          </cell>
          <cell r="B762" t="str">
            <v>CHOR</v>
          </cell>
          <cell r="C762" t="str">
            <v>COMPOSIÇÕES AUXILIARES</v>
          </cell>
          <cell r="D762" t="str">
            <v>0329</v>
          </cell>
          <cell r="E762">
            <v>0</v>
          </cell>
          <cell r="F762">
            <v>0</v>
          </cell>
          <cell r="G762" t="str">
            <v>89274</v>
          </cell>
          <cell r="H762" t="str">
            <v>BETONEIRA CAPACIDADE NOMINAL DE 600 L, CAPACIDADE DE MISTURA 440 L, MOTOR A DIESEL POTÊNCIA 10 HP, COM CARREGADOR - DEPRECIAÇÃO. AF_11/2014</v>
          </cell>
        </row>
        <row r="763">
          <cell r="A763" t="str">
            <v>CUSTOS HORÁRIOS DE MÁQUINAS E EQUIPAMENTOS</v>
          </cell>
          <cell r="B763" t="str">
            <v>CHOR</v>
          </cell>
          <cell r="C763" t="str">
            <v>COMPOSIÇÕES AUXILIARES</v>
          </cell>
          <cell r="D763" t="str">
            <v>0329</v>
          </cell>
          <cell r="E763">
            <v>0</v>
          </cell>
          <cell r="F763">
            <v>0</v>
          </cell>
          <cell r="G763" t="str">
            <v>89275</v>
          </cell>
          <cell r="H763" t="str">
            <v>BETONEIRA CAPACIDADE NOMINAL DE 600 L, CAPACIDADE DE MISTURA 440 L, MOTOR A DIESEL POTÊNCIA 10 HP, COM CARREGADOR - JUROS. AF_11/2014</v>
          </cell>
        </row>
        <row r="764">
          <cell r="A764" t="str">
            <v>CUSTOS HORÁRIOS DE MÁQUINAS E EQUIPAMENTOS</v>
          </cell>
          <cell r="B764" t="str">
            <v>CHOR</v>
          </cell>
          <cell r="C764" t="str">
            <v>COMPOSIÇÕES AUXILIARES</v>
          </cell>
          <cell r="D764" t="str">
            <v>0329</v>
          </cell>
          <cell r="E764">
            <v>0</v>
          </cell>
          <cell r="F764">
            <v>0</v>
          </cell>
          <cell r="G764" t="str">
            <v>89276</v>
          </cell>
          <cell r="H764" t="str">
            <v>BETONEIRA CAPACIDADE NOMINAL DE 600 L, CAPACIDADE DE MISTURA 440 L, MOTOR A DIESEL POTÊNCIA 10 HP, COM CARREGADOR - MANUTENÇÃO. AF_11/2014</v>
          </cell>
        </row>
        <row r="765">
          <cell r="A765" t="str">
            <v>CUSTOS HORÁRIOS DE MÁQUINAS E EQUIPAMENTOS</v>
          </cell>
          <cell r="B765" t="str">
            <v>CHOR</v>
          </cell>
          <cell r="C765" t="str">
            <v>COMPOSIÇÕES AUXILIARES</v>
          </cell>
          <cell r="D765" t="str">
            <v>0329</v>
          </cell>
          <cell r="E765">
            <v>0</v>
          </cell>
          <cell r="F765">
            <v>0</v>
          </cell>
          <cell r="G765" t="str">
            <v>89277</v>
          </cell>
          <cell r="H765" t="str">
            <v>BETONEIRA CAPACIDADE NOMINAL DE 600 L, CAPACIDADE DE MISTURA 440 L, MOTOR A DIESEL POTÊNCIA 10 HP, COM CARREGADOR - MATERIAIS NA OPERAÇÃO. AF_11/2014</v>
          </cell>
        </row>
        <row r="766">
          <cell r="A766" t="str">
            <v>CUSTOS HORÁRIOS DE MÁQUINAS E EQUIPAMENTOS</v>
          </cell>
          <cell r="B766" t="str">
            <v>CHOR</v>
          </cell>
          <cell r="C766" t="str">
            <v>COMPOSIÇÕES AUXILIARES</v>
          </cell>
          <cell r="D766" t="str">
            <v>0329</v>
          </cell>
          <cell r="E766">
            <v>0</v>
          </cell>
          <cell r="F766">
            <v>0</v>
          </cell>
          <cell r="G766" t="str">
            <v>89280</v>
          </cell>
          <cell r="H766" t="str">
            <v>ROLO COMPACTADOR VIBRATÓRIO TANDEM AÇO LISO, POTÊNCIA 58 HP, PESO SEM/COM LASTRO 6,5 / 9,4 T, LARGURA DE TRABALHO 1,2 M - DEPRECIAÇÃO. AF_06/2014</v>
          </cell>
        </row>
        <row r="767">
          <cell r="A767" t="str">
            <v>CUSTOS HORÁRIOS DE MÁQUINAS E EQUIPAMENTOS</v>
          </cell>
          <cell r="B767" t="str">
            <v>CHOR</v>
          </cell>
          <cell r="C767" t="str">
            <v>COMPOSIÇÕES AUXILIARES</v>
          </cell>
          <cell r="D767" t="str">
            <v>0329</v>
          </cell>
          <cell r="E767">
            <v>0</v>
          </cell>
          <cell r="F767">
            <v>0</v>
          </cell>
          <cell r="G767" t="str">
            <v>89281</v>
          </cell>
          <cell r="H767" t="str">
            <v>ROLO COMPACTADOR VIBRATÓRIO TANDEM AÇO LISO, POTÊNCIA 58 HP, PESO SEM/COM LASTRO 6,5 / 9,4 T, LARGURA DE TRABALHO 1,2 M - JUROS. AF_06/2014</v>
          </cell>
        </row>
        <row r="768">
          <cell r="A768" t="str">
            <v>CUSTOS HORÁRIOS DE MÁQUINAS E EQUIPAMENTOS</v>
          </cell>
          <cell r="B768" t="str">
            <v>CHOR</v>
          </cell>
          <cell r="C768" t="str">
            <v>COMPOSIÇÕES AUXILIARES</v>
          </cell>
          <cell r="D768" t="str">
            <v>0329</v>
          </cell>
          <cell r="E768">
            <v>0</v>
          </cell>
          <cell r="F768">
            <v>0</v>
          </cell>
          <cell r="G768" t="str">
            <v>89870</v>
          </cell>
          <cell r="H768" t="str">
            <v>CAMINHÃO BASCULANTE 14 M3, COM CAVALO MECÂNICO DE CAPACIDADE MÁXIMA DE TRAÇÃO COMBINADO DE 36000 KG, POTÊNCIA 286 CV, INCLUSIVE SEMIREBOQUE COM CAÇAMBA METÁLICA - DEPRECIAÇÃO. AF_12/2014</v>
          </cell>
        </row>
        <row r="769">
          <cell r="A769" t="str">
            <v>CUSTOS HORÁRIOS DE MÁQUINAS E EQUIPAMENTOS</v>
          </cell>
          <cell r="B769" t="str">
            <v>CHOR</v>
          </cell>
          <cell r="C769" t="str">
            <v>COMPOSIÇÕES AUXILIARES</v>
          </cell>
          <cell r="D769" t="str">
            <v>0329</v>
          </cell>
          <cell r="E769">
            <v>0</v>
          </cell>
          <cell r="F769">
            <v>0</v>
          </cell>
          <cell r="G769" t="str">
            <v>89871</v>
          </cell>
          <cell r="H769" t="str">
            <v>CAMINHÃO BASCULANTE 14 M3, COM CAVALO MECÂNICO DE CAPACIDADE MÁXIMA DE TRAÇÃO COMBINADO DE 36000 KG, POTÊNCIA 286 CV, INCLUSIVE SEMIREBOQUE COM CAÇAMBA METÁLICA - JUROS. AF_12/2014</v>
          </cell>
        </row>
        <row r="770">
          <cell r="A770" t="str">
            <v>CUSTOS HORÁRIOS DE MÁQUINAS E EQUIPAMENTOS</v>
          </cell>
          <cell r="B770" t="str">
            <v>CHOR</v>
          </cell>
          <cell r="C770" t="str">
            <v>COMPOSIÇÕES AUXILIARES</v>
          </cell>
          <cell r="D770" t="str">
            <v>0329</v>
          </cell>
          <cell r="E770">
            <v>0</v>
          </cell>
          <cell r="F770">
            <v>0</v>
          </cell>
          <cell r="G770" t="str">
            <v>89872</v>
          </cell>
          <cell r="H770" t="str">
            <v>CAMINHÃO BASCULANTE 14 M3, COM CAVALO MECÂNICO DE CAPACIDADE MÁXIMA DE TRAÇÃO COMBINADO DE 36000 KG, POTÊNCIA 286 CV, INCLUSIVE SEMIREBOQUE COM CAÇAMBA METÁLICA - IMPOSTOS E SEGUROS. AF_12/2014</v>
          </cell>
        </row>
        <row r="771">
          <cell r="A771" t="str">
            <v>CUSTOS HORÁRIOS DE MÁQUINAS E EQUIPAMENTOS</v>
          </cell>
          <cell r="B771" t="str">
            <v>CHOR</v>
          </cell>
          <cell r="C771" t="str">
            <v>COMPOSIÇÕES AUXILIARES</v>
          </cell>
          <cell r="D771" t="str">
            <v>0329</v>
          </cell>
          <cell r="E771">
            <v>0</v>
          </cell>
          <cell r="F771">
            <v>0</v>
          </cell>
          <cell r="G771" t="str">
            <v>89873</v>
          </cell>
          <cell r="H771" t="str">
            <v>CAMINHÃO BASCULANTE 14 M3, COM CAVALO MECÂNICO DE CAPACIDADE MÁXIMA DE TRAÇÃO COMBINADO DE 36000 KG, POTÊNCIA 286 CV, INCLUSIVE SEMIREBOQUE COM CAÇAMBA METÁLICA - MANUTENÇÃO. AF_12/2014</v>
          </cell>
        </row>
        <row r="772">
          <cell r="A772" t="str">
            <v>CUSTOS HORÁRIOS DE MÁQUINAS E EQUIPAMENTOS</v>
          </cell>
          <cell r="B772" t="str">
            <v>CHOR</v>
          </cell>
          <cell r="C772" t="str">
            <v>COMPOSIÇÕES AUXILIARES</v>
          </cell>
          <cell r="D772" t="str">
            <v>0329</v>
          </cell>
          <cell r="E772">
            <v>0</v>
          </cell>
          <cell r="F772">
            <v>0</v>
          </cell>
          <cell r="G772" t="str">
            <v>89874</v>
          </cell>
          <cell r="H772" t="str">
            <v>CAMINHÃO BASCULANTE 14 M3, COM CAVALO MECÂNICO DE CAPACIDADE MÁXIMA DE TRAÇÃO COMBINADO DE 36000 KG, POTÊNCIA 286 CV, INCLUSIVE SEMIREBOQUE COM CAÇAMBA METÁLICA - MATERIAIS NA OPERAÇÃO. AF_12/2014</v>
          </cell>
        </row>
        <row r="773">
          <cell r="A773" t="str">
            <v>CUSTOS HORÁRIOS DE MÁQUINAS E EQUIPAMENTOS</v>
          </cell>
          <cell r="B773" t="str">
            <v>CHOR</v>
          </cell>
          <cell r="C773" t="str">
            <v>COMPOSIÇÕES AUXILIARES</v>
          </cell>
          <cell r="D773" t="str">
            <v>0329</v>
          </cell>
          <cell r="E773">
            <v>0</v>
          </cell>
          <cell r="F773">
            <v>0</v>
          </cell>
          <cell r="G773" t="str">
            <v>89878</v>
          </cell>
          <cell r="H773" t="str">
            <v>CAMINHÃO BASCULANTE 18 M3, COM CAVALO MECÂNICO DE CAPACIDADE MÁXIMA DE TRAÇÃO COMBINADO DE 45000 KG, POTÊNCIA 330 CV, INCLUSIVE SEMIREBOQUE COM CAÇAMBA METÁLICA - DEPRECIAÇÃO. AF_12/2014</v>
          </cell>
        </row>
        <row r="774">
          <cell r="A774" t="str">
            <v>CUSTOS HORÁRIOS DE MÁQUINAS E EQUIPAMENTOS</v>
          </cell>
          <cell r="B774" t="str">
            <v>CHOR</v>
          </cell>
          <cell r="C774" t="str">
            <v>COMPOSIÇÕES AUXILIARES</v>
          </cell>
          <cell r="D774" t="str">
            <v>0329</v>
          </cell>
          <cell r="E774">
            <v>0</v>
          </cell>
          <cell r="F774">
            <v>0</v>
          </cell>
          <cell r="G774" t="str">
            <v>89879</v>
          </cell>
          <cell r="H774" t="str">
            <v>CAMINHÃO BASCULANTE 18 M3, COM CAVALO MECÂNICO DE CAPACIDADE MÁXIMA DE TRAÇÃO COMBINADO DE 45000 KG, POTÊNCIA 330 CV, INCLUSIVE SEMIREBOQUE COM CAÇAMBA METÁLICA - JUROS. AF_12/2014</v>
          </cell>
        </row>
        <row r="775">
          <cell r="A775" t="str">
            <v>CUSTOS HORÁRIOS DE MÁQUINAS E EQUIPAMENTOS</v>
          </cell>
          <cell r="B775" t="str">
            <v>CHOR</v>
          </cell>
          <cell r="C775" t="str">
            <v>COMPOSIÇÕES AUXILIARES</v>
          </cell>
          <cell r="D775" t="str">
            <v>0329</v>
          </cell>
          <cell r="E775">
            <v>0</v>
          </cell>
          <cell r="F775">
            <v>0</v>
          </cell>
          <cell r="G775" t="str">
            <v>89880</v>
          </cell>
          <cell r="H775" t="str">
            <v>CAMINHÃO BASCULANTE 18 M3, COM CAVALO MECÂNICO DE CAPACIDADE MÁXIMA DE TRAÇÃO COMBINADO DE 45000 KG, POTÊNCIA 330 CV, INCLUSIVE SEMIREBOQUE COM CAÇAMBA METÁLICA - IMPOSTOS E SEGUROS. AF_12/2014</v>
          </cell>
        </row>
        <row r="776">
          <cell r="A776" t="str">
            <v>CUSTOS HORÁRIOS DE MÁQUINAS E EQUIPAMENTOS</v>
          </cell>
          <cell r="B776" t="str">
            <v>CHOR</v>
          </cell>
          <cell r="C776" t="str">
            <v>COMPOSIÇÕES AUXILIARES</v>
          </cell>
          <cell r="D776" t="str">
            <v>0329</v>
          </cell>
          <cell r="E776">
            <v>0</v>
          </cell>
          <cell r="F776">
            <v>0</v>
          </cell>
          <cell r="G776" t="str">
            <v>89881</v>
          </cell>
          <cell r="H776" t="str">
            <v>CAMINHÃO BASCULANTE 18 M3, COM CAVALO MECÂNICO DE CAPACIDADE MÁXIMA DE TRAÇÃO COMBINADO DE 45000 KG, POTÊNCIA 330 CV, INCLUSIVE SEMIREBOQUE COM CAÇAMBA METÁLICA - MANUTENÇÃO. AF_12/2014</v>
          </cell>
        </row>
        <row r="777">
          <cell r="A777" t="str">
            <v>CUSTOS HORÁRIOS DE MÁQUINAS E EQUIPAMENTOS</v>
          </cell>
          <cell r="B777" t="str">
            <v>CHOR</v>
          </cell>
          <cell r="C777" t="str">
            <v>COMPOSIÇÕES AUXILIARES</v>
          </cell>
          <cell r="D777" t="str">
            <v>0329</v>
          </cell>
          <cell r="E777">
            <v>0</v>
          </cell>
          <cell r="F777">
            <v>0</v>
          </cell>
          <cell r="G777" t="str">
            <v>89882</v>
          </cell>
          <cell r="H777" t="str">
            <v>CAMINHÃO BASCULANTE 18 M3, COM CAVALO MECÂNICO DE CAPACIDADE MÁXIMA DE TRAÇÃO COMBINADO DE 45000 KG, POTÊNCIA 330 CV, INCLUSIVE SEMIREBOQUE COM CAÇAMBA METÁLICA - MATERIAIS NA OPERAÇÃO. AF_12/2014</v>
          </cell>
        </row>
        <row r="778">
          <cell r="A778" t="str">
            <v>CUSTOS HORÁRIOS DE MÁQUINAS E EQUIPAMENTOS</v>
          </cell>
          <cell r="B778" t="str">
            <v>CHOR</v>
          </cell>
          <cell r="C778" t="str">
            <v>COMPOSIÇÕES AUXILIARES</v>
          </cell>
          <cell r="D778" t="str">
            <v>0329</v>
          </cell>
          <cell r="E778">
            <v>0</v>
          </cell>
          <cell r="F778">
            <v>0</v>
          </cell>
          <cell r="G778" t="str">
            <v>90582</v>
          </cell>
          <cell r="H778" t="str">
            <v>VIBRADOR DE IMERSÃO, DIÂMETRO DE PONTEIRA 45MM, MOTOR ELÉTRICO TRIFÁSICO POTÊNCIA DE 2 CV - DEPRECIAÇÃO. AF_06/2015</v>
          </cell>
        </row>
        <row r="779">
          <cell r="A779" t="str">
            <v>CUSTOS HORÁRIOS DE MÁQUINAS E EQUIPAMENTOS</v>
          </cell>
          <cell r="B779" t="str">
            <v>CHOR</v>
          </cell>
          <cell r="C779" t="str">
            <v>COMPOSIÇÕES AUXILIARES</v>
          </cell>
          <cell r="D779" t="str">
            <v>0329</v>
          </cell>
          <cell r="E779">
            <v>0</v>
          </cell>
          <cell r="F779">
            <v>0</v>
          </cell>
          <cell r="G779" t="str">
            <v>90583</v>
          </cell>
          <cell r="H779" t="str">
            <v>VIBRADOR DE IMERSÃO, DIÂMETRO DE PONTEIRA 45MM, MOTOR ELÉTRICO TRIFÁSICO POTÊNCIA DE 2 CV - JUROS. AF_06/2015</v>
          </cell>
        </row>
        <row r="780">
          <cell r="A780" t="str">
            <v>CUSTOS HORÁRIOS DE MÁQUINAS E EQUIPAMENTOS</v>
          </cell>
          <cell r="B780" t="str">
            <v>CHOR</v>
          </cell>
          <cell r="C780" t="str">
            <v>COMPOSIÇÕES AUXILIARES</v>
          </cell>
          <cell r="D780" t="str">
            <v>0329</v>
          </cell>
          <cell r="E780">
            <v>0</v>
          </cell>
          <cell r="F780">
            <v>0</v>
          </cell>
          <cell r="G780" t="str">
            <v>90584</v>
          </cell>
          <cell r="H780" t="str">
            <v>VIBRADOR DE IMERSÃO, DIÂMETRO DE PONTEIRA 45MM, MOTOR ELÉTRICO TRIFÁSICO POTÊNCIA DE 2 CV - MANUTENÇÃO. AF_06/2015</v>
          </cell>
        </row>
        <row r="781">
          <cell r="A781" t="str">
            <v>CUSTOS HORÁRIOS DE MÁQUINAS E EQUIPAMENTOS</v>
          </cell>
          <cell r="B781" t="str">
            <v>CHOR</v>
          </cell>
          <cell r="C781" t="str">
            <v>COMPOSIÇÕES AUXILIARES</v>
          </cell>
          <cell r="D781" t="str">
            <v>0329</v>
          </cell>
          <cell r="E781">
            <v>0</v>
          </cell>
          <cell r="F781">
            <v>0</v>
          </cell>
          <cell r="G781" t="str">
            <v>90585</v>
          </cell>
          <cell r="H781" t="str">
            <v>VIBRADOR DE IMERSÃO, DIÂMETRO DE PONTEIRA 45MM, MOTOR ELÉTRICO TRIFÁSICO POTÊNCIA DE 2 CV - MATERIAIS NA OPERAÇÃO. AF_06/2015</v>
          </cell>
        </row>
        <row r="782">
          <cell r="A782" t="str">
            <v>CUSTOS HORÁRIOS DE MÁQUINAS E EQUIPAMENTOS</v>
          </cell>
          <cell r="B782" t="str">
            <v>CHOR</v>
          </cell>
          <cell r="C782" t="str">
            <v>COMPOSIÇÕES AUXILIARES</v>
          </cell>
          <cell r="D782" t="str">
            <v>0329</v>
          </cell>
          <cell r="E782">
            <v>0</v>
          </cell>
          <cell r="F782">
            <v>0</v>
          </cell>
          <cell r="G782" t="str">
            <v>90621</v>
          </cell>
          <cell r="H782" t="str">
            <v>PERFURATRIZ MANUAL, TORQUE MÁXIMO 83 N.M, POTÊNCIA 5 CV, COM DIÂMETRO MÁXIMO 4" - DEPRECIAÇÃO. AF_06/2015</v>
          </cell>
        </row>
        <row r="783">
          <cell r="A783" t="str">
            <v>CUSTOS HORÁRIOS DE MÁQUINAS E EQUIPAMENTOS</v>
          </cell>
          <cell r="B783" t="str">
            <v>CHOR</v>
          </cell>
          <cell r="C783" t="str">
            <v>COMPOSIÇÕES AUXILIARES</v>
          </cell>
          <cell r="D783" t="str">
            <v>0329</v>
          </cell>
          <cell r="E783">
            <v>0</v>
          </cell>
          <cell r="F783">
            <v>0</v>
          </cell>
          <cell r="G783" t="str">
            <v>90622</v>
          </cell>
          <cell r="H783" t="str">
            <v>PERFURATRIZ MANUAL, TORQUE MÁXIMO 83 N.M, POTÊNCIA 5 CV, COM DIÂMETRO MÁXIMO 4" - JUROS. AF_06/2015</v>
          </cell>
        </row>
        <row r="784">
          <cell r="A784" t="str">
            <v>CUSTOS HORÁRIOS DE MÁQUINAS E EQUIPAMENTOS</v>
          </cell>
          <cell r="B784" t="str">
            <v>CHOR</v>
          </cell>
          <cell r="C784" t="str">
            <v>COMPOSIÇÕES AUXILIARES</v>
          </cell>
          <cell r="D784" t="str">
            <v>0329</v>
          </cell>
          <cell r="E784">
            <v>0</v>
          </cell>
          <cell r="F784">
            <v>0</v>
          </cell>
          <cell r="G784" t="str">
            <v>90623</v>
          </cell>
          <cell r="H784" t="str">
            <v>PERFURATRIZ MANUAL, TORQUE MÁXIMO 83 N.M, POTÊNCIA 5 CV, COM DIÂMETRO MÁXIMO 4" - MANUTENÇÃO. AF_06/2015</v>
          </cell>
        </row>
        <row r="785">
          <cell r="A785" t="str">
            <v>CUSTOS HORÁRIOS DE MÁQUINAS E EQUIPAMENTOS</v>
          </cell>
          <cell r="B785" t="str">
            <v>CHOR</v>
          </cell>
          <cell r="C785" t="str">
            <v>COMPOSIÇÕES AUXILIARES</v>
          </cell>
          <cell r="D785" t="str">
            <v>0329</v>
          </cell>
          <cell r="E785">
            <v>0</v>
          </cell>
          <cell r="F785">
            <v>0</v>
          </cell>
          <cell r="G785" t="str">
            <v>90624</v>
          </cell>
          <cell r="H785" t="str">
            <v>PERFURATRIZ MANUAL, TORQUE MÁXIMO 83 N.M, POTÊNCIA 5 CV, COM DIÂMETRO MÁXIMO 4" - MATERIAIS NA OPERAÇÃO. AF_06/2015</v>
          </cell>
        </row>
        <row r="786">
          <cell r="A786" t="str">
            <v>CUSTOS HORÁRIOS DE MÁQUINAS E EQUIPAMENTOS</v>
          </cell>
          <cell r="B786" t="str">
            <v>CHOR</v>
          </cell>
          <cell r="C786" t="str">
            <v>COMPOSIÇÕES AUXILIARES</v>
          </cell>
          <cell r="D786" t="str">
            <v>0329</v>
          </cell>
          <cell r="E786">
            <v>0</v>
          </cell>
          <cell r="F786">
            <v>0</v>
          </cell>
          <cell r="G786" t="str">
            <v>90627</v>
          </cell>
          <cell r="H786" t="str">
            <v>PERFURATRIZ SOBRE ESTEIRA, TORQUE MÁXIMO 600 KGF, PESO MÉDIO 1000 KG, POTÊNCIA 20 HP, DIÂMETRO MÁXIMO 10" - DEPRECIAÇÃO. AF_06/2015</v>
          </cell>
        </row>
        <row r="787">
          <cell r="A787" t="str">
            <v>CUSTOS HORÁRIOS DE MÁQUINAS E EQUIPAMENTOS</v>
          </cell>
          <cell r="B787" t="str">
            <v>CHOR</v>
          </cell>
          <cell r="C787" t="str">
            <v>COMPOSIÇÕES AUXILIARES</v>
          </cell>
          <cell r="D787" t="str">
            <v>0329</v>
          </cell>
          <cell r="E787">
            <v>0</v>
          </cell>
          <cell r="F787">
            <v>0</v>
          </cell>
          <cell r="G787" t="str">
            <v>90628</v>
          </cell>
          <cell r="H787" t="str">
            <v>PERFURATRIZ SOBRE ESTEIRA, TORQUE MÁXIMO 600 KGF, PESO MÉDIO 1000 KG, POTÊNCIA 20 HP, DIÂMETRO MÁXIMO 10" - JUROS. AF_06/2015</v>
          </cell>
        </row>
        <row r="788">
          <cell r="A788" t="str">
            <v>CUSTOS HORÁRIOS DE MÁQUINAS E EQUIPAMENTOS</v>
          </cell>
          <cell r="B788" t="str">
            <v>CHOR</v>
          </cell>
          <cell r="C788" t="str">
            <v>COMPOSIÇÕES AUXILIARES</v>
          </cell>
          <cell r="D788" t="str">
            <v>0329</v>
          </cell>
          <cell r="E788">
            <v>0</v>
          </cell>
          <cell r="F788">
            <v>0</v>
          </cell>
          <cell r="G788" t="str">
            <v>90629</v>
          </cell>
          <cell r="H788" t="str">
            <v>PERFURATRIZ SOBRE ESTEIRA, TORQUE MÁXIMO 600 KGF, PESO MÉDIO 1000 KG, POTÊNCIA 20 HP, DIÂMETRO MÁXIMO 10" - MANUTENÇÃO. AF_06/2015</v>
          </cell>
        </row>
        <row r="789">
          <cell r="A789" t="str">
            <v>CUSTOS HORÁRIOS DE MÁQUINAS E EQUIPAMENTOS</v>
          </cell>
          <cell r="B789" t="str">
            <v>CHOR</v>
          </cell>
          <cell r="C789" t="str">
            <v>COMPOSIÇÕES AUXILIARES</v>
          </cell>
          <cell r="D789" t="str">
            <v>0329</v>
          </cell>
          <cell r="E789">
            <v>0</v>
          </cell>
          <cell r="F789">
            <v>0</v>
          </cell>
          <cell r="G789" t="str">
            <v>90630</v>
          </cell>
          <cell r="H789" t="str">
            <v>PERFURATRIZ SOBRE ESTEIRA, TORQUE MÁXIMO 600 KGF, PESO MÉDIO 1000 KG, POTÊNCIA 20 HP, DIÂMETRO MÁXIMO 10" - MATERIAIS NA OPERAÇÃO. AF_06/2015</v>
          </cell>
        </row>
        <row r="790">
          <cell r="A790" t="str">
            <v>CUSTOS HORÁRIOS DE MÁQUINAS E EQUIPAMENTOS</v>
          </cell>
          <cell r="B790" t="str">
            <v>CHOR</v>
          </cell>
          <cell r="C790" t="str">
            <v>COMPOSIÇÕES AUXILIARES</v>
          </cell>
          <cell r="D790" t="str">
            <v>0329</v>
          </cell>
          <cell r="E790">
            <v>0</v>
          </cell>
          <cell r="F790">
            <v>0</v>
          </cell>
          <cell r="G790" t="str">
            <v>90633</v>
          </cell>
          <cell r="H790" t="str">
            <v>MISTURADOR DUPLO HORIZONTAL DE ALTA TURBULÊNCIA, CAPACIDADE / VOLUME 2 X 500 LITROS, MOTORES ELÉTRICOS MÍNIMO 5 CV CADA, PARA NATA CIMENTO, ARGAMASSA E OUTROS - DEPRECIAÇÃO. AF_06/2015</v>
          </cell>
        </row>
        <row r="791">
          <cell r="A791" t="str">
            <v>CUSTOS HORÁRIOS DE MÁQUINAS E EQUIPAMENTOS</v>
          </cell>
          <cell r="B791" t="str">
            <v>CHOR</v>
          </cell>
          <cell r="C791" t="str">
            <v>COMPOSIÇÕES AUXILIARES</v>
          </cell>
          <cell r="D791" t="str">
            <v>0329</v>
          </cell>
          <cell r="E791">
            <v>0</v>
          </cell>
          <cell r="F791">
            <v>0</v>
          </cell>
          <cell r="G791" t="str">
            <v>90634</v>
          </cell>
          <cell r="H791" t="str">
            <v>MISTURADOR DUPLO HORIZONTAL DE ALTA TURBULÊNCIA, CAPACIDADE / VOLUME 2 X 500 LITROS, MOTORES ELÉTRICOS MÍNIMO 5 CV CADA, PARA NATA CIMENTO, ARGAMASSA E OUTROS - JUROS. AF_06/2015</v>
          </cell>
        </row>
        <row r="792">
          <cell r="A792" t="str">
            <v>CUSTOS HORÁRIOS DE MÁQUINAS E EQUIPAMENTOS</v>
          </cell>
          <cell r="B792" t="str">
            <v>CHOR</v>
          </cell>
          <cell r="C792" t="str">
            <v>COMPOSIÇÕES AUXILIARES</v>
          </cell>
          <cell r="D792" t="str">
            <v>0329</v>
          </cell>
          <cell r="E792">
            <v>0</v>
          </cell>
          <cell r="F792">
            <v>0</v>
          </cell>
          <cell r="G792" t="str">
            <v>90635</v>
          </cell>
          <cell r="H792" t="str">
            <v>MISTURADOR DUPLO HORIZONTAL DE ALTA TURBULÊNCIA, CAPACIDADE / VOLUME 2 X 500 LITROS, MOTORES ELÉTRICOS MÍNIMO 5 CV CADA, PARA NATA CIMENTO, ARGAMASSA E OUTROS - MANUTENÇÃO. AF_06/2015</v>
          </cell>
        </row>
        <row r="793">
          <cell r="A793" t="str">
            <v>CUSTOS HORÁRIOS DE MÁQUINAS E EQUIPAMENTOS</v>
          </cell>
          <cell r="B793" t="str">
            <v>CHOR</v>
          </cell>
          <cell r="C793" t="str">
            <v>COMPOSIÇÕES AUXILIARES</v>
          </cell>
          <cell r="D793" t="str">
            <v>0329</v>
          </cell>
          <cell r="E793">
            <v>0</v>
          </cell>
          <cell r="F793">
            <v>0</v>
          </cell>
          <cell r="G793" t="str">
            <v>90636</v>
          </cell>
          <cell r="H793" t="str">
            <v>MISTURADOR DUPLO HORIZONTAL DE ALTA TURBULÊNCIA, CAPACIDADE / VOLUME 2 X 500 LITROS, MOTORES ELÉTRICOS MÍNIMO 5 CV CADA, PARA NATA CIMENTO, ARGAMASSA E OUTROS - MATERIAIS NA OPERAÇÃO. AF_06/2015</v>
          </cell>
        </row>
        <row r="794">
          <cell r="A794" t="str">
            <v>CUSTOS HORÁRIOS DE MÁQUINAS E EQUIPAMENTOS</v>
          </cell>
          <cell r="B794" t="str">
            <v>CHOR</v>
          </cell>
          <cell r="C794" t="str">
            <v>COMPOSIÇÕES AUXILIARES</v>
          </cell>
          <cell r="D794" t="str">
            <v>0329</v>
          </cell>
          <cell r="E794">
            <v>0</v>
          </cell>
          <cell r="F794">
            <v>0</v>
          </cell>
          <cell r="G794" t="str">
            <v>90639</v>
          </cell>
          <cell r="H794" t="str">
            <v>BOMBA TRIPLEX, PARA INJEÇÃO DE NATA DE CIMENTO, VAZÃO MÁXIMA DE 100 LITROS/MINUTO, PRESSÃO MÁXIMA DE 70 BAR - DEPRECIAÇÃO. AF_06/2015</v>
          </cell>
        </row>
        <row r="795">
          <cell r="A795" t="str">
            <v>CUSTOS HORÁRIOS DE MÁQUINAS E EQUIPAMENTOS</v>
          </cell>
          <cell r="B795" t="str">
            <v>CHOR</v>
          </cell>
          <cell r="C795" t="str">
            <v>COMPOSIÇÕES AUXILIARES</v>
          </cell>
          <cell r="D795" t="str">
            <v>0329</v>
          </cell>
          <cell r="E795">
            <v>0</v>
          </cell>
          <cell r="F795">
            <v>0</v>
          </cell>
          <cell r="G795" t="str">
            <v>90640</v>
          </cell>
          <cell r="H795" t="str">
            <v>BOMBA TRIPLEX, PARA INJEÇÃO DE NATA DE CIMENTO, VAZÃO MÁXIMA DE 100 LITROS/MINUTO, PRESSÃO MÁXIMA DE 70 BAR - JUROS. AF_06/2015</v>
          </cell>
        </row>
        <row r="796">
          <cell r="A796" t="str">
            <v>CUSTOS HORÁRIOS DE MÁQUINAS E EQUIPAMENTOS</v>
          </cell>
          <cell r="B796" t="str">
            <v>CHOR</v>
          </cell>
          <cell r="C796" t="str">
            <v>COMPOSIÇÕES AUXILIARES</v>
          </cell>
          <cell r="D796" t="str">
            <v>0329</v>
          </cell>
          <cell r="E796">
            <v>0</v>
          </cell>
          <cell r="F796">
            <v>0</v>
          </cell>
          <cell r="G796" t="str">
            <v>90641</v>
          </cell>
          <cell r="H796" t="str">
            <v>BOMBA TRIPLEX, PARA INJEÇÃO DE NATA DE CIMENTO, VAZÃO MÁXIMA DE 100 LITROS/MINUTO, PRESSÃO MÁXIMA DE 70 BAR - MANUTENÇÃO. AF_06/2015</v>
          </cell>
        </row>
        <row r="797">
          <cell r="A797" t="str">
            <v>CUSTOS HORÁRIOS DE MÁQUINAS E EQUIPAMENTOS</v>
          </cell>
          <cell r="B797" t="str">
            <v>CHOR</v>
          </cell>
          <cell r="C797" t="str">
            <v>COMPOSIÇÕES AUXILIARES</v>
          </cell>
          <cell r="D797" t="str">
            <v>0329</v>
          </cell>
          <cell r="E797">
            <v>0</v>
          </cell>
          <cell r="F797">
            <v>0</v>
          </cell>
          <cell r="G797" t="str">
            <v>90642</v>
          </cell>
          <cell r="H797" t="str">
            <v>BOMBA TRIPLEX, PARA INJEÇÃO DE NATA DE CIMENTO, VAZÃO MÁXIMA DE 100 LITROS/MINUTO, PRESSÃO MÁXIMA DE 70 BAR - MATERIAIS NA OPERAÇÃO. AF_06/2015</v>
          </cell>
        </row>
        <row r="798">
          <cell r="A798" t="str">
            <v>CUSTOS HORÁRIOS DE MÁQUINAS E EQUIPAMENTOS</v>
          </cell>
          <cell r="B798" t="str">
            <v>CHOR</v>
          </cell>
          <cell r="C798" t="str">
            <v>COMPOSIÇÕES AUXILIARES</v>
          </cell>
          <cell r="D798" t="str">
            <v>0329</v>
          </cell>
          <cell r="E798">
            <v>0</v>
          </cell>
          <cell r="F798">
            <v>0</v>
          </cell>
          <cell r="G798" t="str">
            <v>90646</v>
          </cell>
          <cell r="H798" t="str">
            <v>BOMBA CENTRÍFUGA MONOESTÁGIO COM MOTOR ELÉTRICO MONOFÁSICO, POTÊNCIA 15 HP, DIÂMETRO DO ROTOR 173 MM, HM/Q = 30 MCA / 90 M3/H A 45 MCA / 55 M3/H - DEPRECIAÇÃO. AF_06/2015</v>
          </cell>
        </row>
        <row r="799">
          <cell r="A799" t="str">
            <v>CUSTOS HORÁRIOS DE MÁQUINAS E EQUIPAMENTOS</v>
          </cell>
          <cell r="B799" t="str">
            <v>CHOR</v>
          </cell>
          <cell r="C799" t="str">
            <v>COMPOSIÇÕES AUXILIARES</v>
          </cell>
          <cell r="D799" t="str">
            <v>0329</v>
          </cell>
          <cell r="E799">
            <v>0</v>
          </cell>
          <cell r="F799">
            <v>0</v>
          </cell>
          <cell r="G799" t="str">
            <v>90647</v>
          </cell>
          <cell r="H799" t="str">
            <v>BOMBA CENTRÍFUGA MONOESTÁGIO COM MOTOR ELÉTRICO MONOFÁSICO, POTÊNCIA 15 HP, DIÂMETRO DO ROTOR 173 MM, HM/Q = 30 MCA / 90 M3/H A 45 MCA / 55 M3/H - JUROS. AF_06/2015</v>
          </cell>
        </row>
        <row r="800">
          <cell r="A800" t="str">
            <v>CUSTOS HORÁRIOS DE MÁQUINAS E EQUIPAMENTOS</v>
          </cell>
          <cell r="B800" t="str">
            <v>CHOR</v>
          </cell>
          <cell r="C800" t="str">
            <v>COMPOSIÇÕES AUXILIARES</v>
          </cell>
          <cell r="D800" t="str">
            <v>0329</v>
          </cell>
          <cell r="E800">
            <v>0</v>
          </cell>
          <cell r="F800">
            <v>0</v>
          </cell>
          <cell r="G800" t="str">
            <v>90648</v>
          </cell>
          <cell r="H800" t="str">
            <v>BOMBA CENTRÍFUGA MONOESTÁGIO COM MOTOR ELÉTRICO MONOFÁSICO, POTÊNCIA 15 HP, DIÂMETRO DO ROTOR 173 MM, HM/Q = 30 MCA / 90 M3/H A 45 MCA / 55 M3/H - MANUTENÇÃO. AF_06/2015</v>
          </cell>
        </row>
        <row r="801">
          <cell r="A801" t="str">
            <v>CUSTOS HORÁRIOS DE MÁQUINAS E EQUIPAMENTOS</v>
          </cell>
          <cell r="B801" t="str">
            <v>CHOR</v>
          </cell>
          <cell r="C801" t="str">
            <v>COMPOSIÇÕES AUXILIARES</v>
          </cell>
          <cell r="D801" t="str">
            <v>0329</v>
          </cell>
          <cell r="E801">
            <v>0</v>
          </cell>
          <cell r="F801">
            <v>0</v>
          </cell>
          <cell r="G801" t="str">
            <v>90649</v>
          </cell>
          <cell r="H801" t="str">
            <v>BOMBA CENTRÍFUGA MONOESTÁGIO COM MOTOR ELÉTRICO MONOFÁSICO, POTÊNCIA 15 HP, DIÂMETRO DO ROTOR 173 MM, HM/Q = 30 MCA / 90 M3/H A 45 MCA / 55 M3/H - MATERIAIS NA OPERAÇÃO. AF_06/2015</v>
          </cell>
        </row>
        <row r="802">
          <cell r="A802" t="str">
            <v>CUSTOS HORÁRIOS DE MÁQUINAS E EQUIPAMENTOS</v>
          </cell>
          <cell r="B802" t="str">
            <v>CHOR</v>
          </cell>
          <cell r="C802" t="str">
            <v>COMPOSIÇÕES AUXILIARES</v>
          </cell>
          <cell r="D802" t="str">
            <v>0329</v>
          </cell>
          <cell r="E802">
            <v>0</v>
          </cell>
          <cell r="F802">
            <v>0</v>
          </cell>
          <cell r="G802" t="str">
            <v>90652</v>
          </cell>
          <cell r="H802" t="str">
            <v>BOMBA DE PROJEÇÃO DE CONCRETO SECO, POTÊNCIA 10 CV, VAZÃO 3 M3/H - DEPRECIAÇÃO. AF_06/2015</v>
          </cell>
        </row>
        <row r="803">
          <cell r="A803" t="str">
            <v>CUSTOS HORÁRIOS DE MÁQUINAS E EQUIPAMENTOS</v>
          </cell>
          <cell r="B803" t="str">
            <v>CHOR</v>
          </cell>
          <cell r="C803" t="str">
            <v>COMPOSIÇÕES AUXILIARES</v>
          </cell>
          <cell r="D803" t="str">
            <v>0329</v>
          </cell>
          <cell r="E803">
            <v>0</v>
          </cell>
          <cell r="F803">
            <v>0</v>
          </cell>
          <cell r="G803" t="str">
            <v>90653</v>
          </cell>
          <cell r="H803" t="str">
            <v>BOMBA DE PROJEÇÃO DE CONCRETO SECO, POTÊNCIA 10 CV, VAZÃO 3 M3/H - JUROS. AF_06/2015</v>
          </cell>
        </row>
        <row r="804">
          <cell r="A804" t="str">
            <v>CUSTOS HORÁRIOS DE MÁQUINAS E EQUIPAMENTOS</v>
          </cell>
          <cell r="B804" t="str">
            <v>CHOR</v>
          </cell>
          <cell r="C804" t="str">
            <v>COMPOSIÇÕES AUXILIARES</v>
          </cell>
          <cell r="D804" t="str">
            <v>0329</v>
          </cell>
          <cell r="E804">
            <v>0</v>
          </cell>
          <cell r="F804">
            <v>0</v>
          </cell>
          <cell r="G804" t="str">
            <v>90654</v>
          </cell>
          <cell r="H804" t="str">
            <v>BOMBA DE PROJEÇÃO DE CONCRETO SECO, POTÊNCIA 10 CV, VAZÃO 3 M3/H - MANUTENÇÃO. AF_06/2015</v>
          </cell>
        </row>
        <row r="805">
          <cell r="A805" t="str">
            <v>CUSTOS HORÁRIOS DE MÁQUINAS E EQUIPAMENTOS</v>
          </cell>
          <cell r="B805" t="str">
            <v>CHOR</v>
          </cell>
          <cell r="C805" t="str">
            <v>COMPOSIÇÕES AUXILIARES</v>
          </cell>
          <cell r="D805" t="str">
            <v>0329</v>
          </cell>
          <cell r="E805">
            <v>0</v>
          </cell>
          <cell r="F805">
            <v>0</v>
          </cell>
          <cell r="G805" t="str">
            <v>90655</v>
          </cell>
          <cell r="H805" t="str">
            <v>BOMBA DE PROJEÇÃO DE CONCRETO SECO, POTÊNCIA 10 CV, VAZÃO 3 M3/H - MATERIAIS NA OPERAÇÃO. AF_06/2015</v>
          </cell>
        </row>
        <row r="806">
          <cell r="A806" t="str">
            <v>CUSTOS HORÁRIOS DE MÁQUINAS E EQUIPAMENTOS</v>
          </cell>
          <cell r="B806" t="str">
            <v>CHOR</v>
          </cell>
          <cell r="C806" t="str">
            <v>COMPOSIÇÕES AUXILIARES</v>
          </cell>
          <cell r="D806" t="str">
            <v>0329</v>
          </cell>
          <cell r="E806">
            <v>0</v>
          </cell>
          <cell r="F806">
            <v>0</v>
          </cell>
          <cell r="G806" t="str">
            <v>90658</v>
          </cell>
          <cell r="H806" t="str">
            <v>BOMBA DE PROJEÇÃO DE CONCRETO SECO, POTÊNCIA 10 CV, VAZÃO 6 M3/H - DEPRECIAÇÃO. AF_06/2015</v>
          </cell>
        </row>
        <row r="807">
          <cell r="A807" t="str">
            <v>CUSTOS HORÁRIOS DE MÁQUINAS E EQUIPAMENTOS</v>
          </cell>
          <cell r="B807" t="str">
            <v>CHOR</v>
          </cell>
          <cell r="C807" t="str">
            <v>COMPOSIÇÕES AUXILIARES</v>
          </cell>
          <cell r="D807" t="str">
            <v>0329</v>
          </cell>
          <cell r="E807">
            <v>0</v>
          </cell>
          <cell r="F807">
            <v>0</v>
          </cell>
          <cell r="G807" t="str">
            <v>90659</v>
          </cell>
          <cell r="H807" t="str">
            <v>BOMBA DE PROJEÇÃO DE CONCRETO SECO, POTÊNCIA 10 CV, VAZÃO 6 M3/H - JUROS. AF_06/2015</v>
          </cell>
        </row>
        <row r="808">
          <cell r="A808" t="str">
            <v>CUSTOS HORÁRIOS DE MÁQUINAS E EQUIPAMENTOS</v>
          </cell>
          <cell r="B808" t="str">
            <v>CHOR</v>
          </cell>
          <cell r="C808" t="str">
            <v>COMPOSIÇÕES AUXILIARES</v>
          </cell>
          <cell r="D808" t="str">
            <v>0329</v>
          </cell>
          <cell r="E808">
            <v>0</v>
          </cell>
          <cell r="F808">
            <v>0</v>
          </cell>
          <cell r="G808" t="str">
            <v>90660</v>
          </cell>
          <cell r="H808" t="str">
            <v>BOMBA DE PROJEÇÃO DE CONCRETO SECO, POTÊNCIA 10 CV, VAZÃO 6 M3/H - MANUTENÇÃO. AF_06/2015</v>
          </cell>
        </row>
        <row r="809">
          <cell r="A809" t="str">
            <v>CUSTOS HORÁRIOS DE MÁQUINAS E EQUIPAMENTOS</v>
          </cell>
          <cell r="B809" t="str">
            <v>CHOR</v>
          </cell>
          <cell r="C809" t="str">
            <v>COMPOSIÇÕES AUXILIARES</v>
          </cell>
          <cell r="D809" t="str">
            <v>0329</v>
          </cell>
          <cell r="E809">
            <v>0</v>
          </cell>
          <cell r="F809">
            <v>0</v>
          </cell>
          <cell r="G809" t="str">
            <v>90661</v>
          </cell>
          <cell r="H809" t="str">
            <v>BOMBA DE PROJEÇÃO DE CONCRETO SECO, POTÊNCIA 10 CV, VAZÃO 6 M3/H - MATERIAIS NA OPERAÇÃO. AF_06/2015</v>
          </cell>
        </row>
        <row r="810">
          <cell r="A810" t="str">
            <v>CUSTOS HORÁRIOS DE MÁQUINAS E EQUIPAMENTOS</v>
          </cell>
          <cell r="B810" t="str">
            <v>CHOR</v>
          </cell>
          <cell r="C810" t="str">
            <v>COMPOSIÇÕES AUXILIARES</v>
          </cell>
          <cell r="D810" t="str">
            <v>0329</v>
          </cell>
          <cell r="E810">
            <v>0</v>
          </cell>
          <cell r="F810">
            <v>0</v>
          </cell>
          <cell r="G810" t="str">
            <v>90664</v>
          </cell>
          <cell r="H810" t="str">
            <v>PROJETOR PNEUMÁTICO DE ARGAMASSA PARA CHAPISCO E REBOCO COM RECIPIENTE ACOPLADO, TIPO CANEQUINHA, COM COMPRESSOR DE AR REBOCÁVEL VAZÃO 89 PCM E MOTOR DIESEL DE 20 CV - DEPRECIAÇÃO. AF_06/2015</v>
          </cell>
        </row>
        <row r="811">
          <cell r="A811" t="str">
            <v>CUSTOS HORÁRIOS DE MÁQUINAS E EQUIPAMENTOS</v>
          </cell>
          <cell r="B811" t="str">
            <v>CHOR</v>
          </cell>
          <cell r="C811" t="str">
            <v>COMPOSIÇÕES AUXILIARES</v>
          </cell>
          <cell r="D811" t="str">
            <v>0329</v>
          </cell>
          <cell r="E811">
            <v>0</v>
          </cell>
          <cell r="F811">
            <v>0</v>
          </cell>
          <cell r="G811" t="str">
            <v>90665</v>
          </cell>
          <cell r="H811" t="str">
            <v>PROJETOR PNEUMÁTICO DE ARGAMASSA PARA CHAPISCO E REBOCO COM RECIPIENTE ACOPLADO, TIPO CANEQUINHA, COM COMPRESSOR DE AR REBOCÁVEL VAZÃO 89 PCM E MOTOR DIESEL DE 20 CV - JUROS. AF_06/2015</v>
          </cell>
        </row>
        <row r="812">
          <cell r="A812" t="str">
            <v>CUSTOS HORÁRIOS DE MÁQUINAS E EQUIPAMENTOS</v>
          </cell>
          <cell r="B812" t="str">
            <v>CHOR</v>
          </cell>
          <cell r="C812" t="str">
            <v>COMPOSIÇÕES AUXILIARES</v>
          </cell>
          <cell r="D812" t="str">
            <v>0329</v>
          </cell>
          <cell r="E812">
            <v>0</v>
          </cell>
          <cell r="F812">
            <v>0</v>
          </cell>
          <cell r="G812" t="str">
            <v>90666</v>
          </cell>
          <cell r="H812" t="str">
            <v>PROJETOR PNEUMÁTICO DE ARGAMASSA PARA CHAPISCO E REBOCO COM RECIPIENTE ACOPLADO, TIPO CANEQUINHA, COM COMPRESSOR DE AR REBOCÁVEL VAZÃO 89 PCM E MOTOR DIESEL DE 20 CV - MANUTENÇÃO. AF_06/2015</v>
          </cell>
        </row>
        <row r="813">
          <cell r="A813" t="str">
            <v>CUSTOS HORÁRIOS DE MÁQUINAS E EQUIPAMENTOS</v>
          </cell>
          <cell r="B813" t="str">
            <v>CHOR</v>
          </cell>
          <cell r="C813" t="str">
            <v>COMPOSIÇÕES AUXILIARES</v>
          </cell>
          <cell r="D813" t="str">
            <v>0329</v>
          </cell>
          <cell r="E813">
            <v>0</v>
          </cell>
          <cell r="F813">
            <v>0</v>
          </cell>
          <cell r="G813" t="str">
            <v>90667</v>
          </cell>
          <cell r="H813" t="str">
            <v>PROJETOR PNEUMÁTICO DE ARGAMASSA PARA CHAPISCO E REBOCO COM RECIPIENTE ACOPLADO, TIPO CANEQUINHA, COM COMPRESSOR DE AR REBOCÁVEL VAZÃO 89 PCM E MOTOR DIESEL DE 20 CV - MATERIAIS NA OPERAÇÃO. AF_06/2015</v>
          </cell>
        </row>
        <row r="814">
          <cell r="A814" t="str">
            <v>CUSTOS HORÁRIOS DE MÁQUINAS E EQUIPAMENTOS</v>
          </cell>
          <cell r="B814" t="str">
            <v>CHOR</v>
          </cell>
          <cell r="C814" t="str">
            <v>COMPOSIÇÕES AUXILIARES</v>
          </cell>
          <cell r="D814" t="str">
            <v>0329</v>
          </cell>
          <cell r="E814">
            <v>0</v>
          </cell>
          <cell r="F814">
            <v>0</v>
          </cell>
          <cell r="G814" t="str">
            <v>90670</v>
          </cell>
          <cell r="H814" t="str">
            <v>PERFURATRIZ COM TORRE METÁLICA PARA EXECUÇÃO DE ESTACA HÉLICE CONTÍNUA, PROFUNDIDADE MÁXIMA DE 30 M, DIÂMETRO MÁXIMO DE 800 MM, POTÊNCIA INSTALADA DE 268 HP, MESA ROTATIVA COM TORQUE MÁXIMO DE 170 KNM - DEPRECIAÇÃO. AF_06/2015</v>
          </cell>
        </row>
        <row r="815">
          <cell r="A815" t="str">
            <v>CUSTOS HORÁRIOS DE MÁQUINAS E EQUIPAMENTOS</v>
          </cell>
          <cell r="B815" t="str">
            <v>CHOR</v>
          </cell>
          <cell r="C815" t="str">
            <v>COMPOSIÇÕES AUXILIARES</v>
          </cell>
          <cell r="D815" t="str">
            <v>0329</v>
          </cell>
          <cell r="E815">
            <v>0</v>
          </cell>
          <cell r="F815">
            <v>0</v>
          </cell>
          <cell r="G815" t="str">
            <v>90671</v>
          </cell>
          <cell r="H815" t="str">
            <v>PERFURATRIZ COM TORRE METÁLICA PARA EXECUÇÃO DE ESTACA HÉLICE CONTÍNUA, PROFUNDIDADE MÁXIMA DE 30 M, DIÂMETRO MÁXIMO DE 800 MM, POTÊNCIA INSTALADA DE 268 HP, MESA ROTATIVA COM TORQUE MÁXIMO DE 170 KNM - JUROS. AF_06/2015</v>
          </cell>
        </row>
        <row r="816">
          <cell r="A816" t="str">
            <v>CUSTOS HORÁRIOS DE MÁQUINAS E EQUIPAMENTOS</v>
          </cell>
          <cell r="B816" t="str">
            <v>CHOR</v>
          </cell>
          <cell r="C816" t="str">
            <v>COMPOSIÇÕES AUXILIARES</v>
          </cell>
          <cell r="D816" t="str">
            <v>0329</v>
          </cell>
          <cell r="E816">
            <v>0</v>
          </cell>
          <cell r="F816">
            <v>0</v>
          </cell>
          <cell r="G816" t="str">
            <v>90672</v>
          </cell>
          <cell r="H816" t="str">
            <v>PERFURATRIZ COM TORRE METÁLICA PARA EXECUÇÃO DE ESTACA HÉLICE CONTÍNUA, PROFUNDIDADE MÁXIMA DE 30 M, DIÂMETRO MÁXIMO DE 800 MM, POTÊNCIA INSTALADA DE 268 HP, MESA ROTATIVA COM TORQUE MÁXIMO DE 170 KNM - MANUTENÇÃO. AF_06/2015</v>
          </cell>
        </row>
        <row r="817">
          <cell r="A817" t="str">
            <v>CUSTOS HORÁRIOS DE MÁQUINAS E EQUIPAMENTOS</v>
          </cell>
          <cell r="B817" t="str">
            <v>CHOR</v>
          </cell>
          <cell r="C817" t="str">
            <v>COMPOSIÇÕES AUXILIARES</v>
          </cell>
          <cell r="D817" t="str">
            <v>0329</v>
          </cell>
          <cell r="E817">
            <v>0</v>
          </cell>
          <cell r="F817">
            <v>0</v>
          </cell>
          <cell r="G817" t="str">
            <v>90673</v>
          </cell>
          <cell r="H817" t="str">
            <v>PERFURATRIZ COM TORRE METÁLICA PARA EXECUÇÃO DE ESTACA HÉLICE CONTÍNUA, PROFUNDIDADE MÁXIMA DE 30 M, DIÂMETRO MÁXIMO DE 800 MM, POTÊNCIA INSTALADA DE 268 HP, MESA ROTATIVA COM TORQUE MÁXIMO DE 170 KNM - MATERIAIS NA OPERAÇÃO. AF_06/2015</v>
          </cell>
        </row>
        <row r="818">
          <cell r="A818" t="str">
            <v>CUSTOS HORÁRIOS DE MÁQUINAS E EQUIPAMENTOS</v>
          </cell>
          <cell r="B818" t="str">
            <v>CHOR</v>
          </cell>
          <cell r="C818" t="str">
            <v>COMPOSIÇÕES AUXILIARES</v>
          </cell>
          <cell r="D818" t="str">
            <v>0329</v>
          </cell>
          <cell r="E818">
            <v>0</v>
          </cell>
          <cell r="F818">
            <v>0</v>
          </cell>
          <cell r="G818" t="str">
            <v>90676</v>
          </cell>
          <cell r="H818" t="str">
            <v>PERFURATRIZ HIDRÁULICA SOBRE CAMINHÃO COM TRADO CURTO ACOPLADO, PROFUNDIDADE MÁXIMA DE 20 M, DIÂMETRO MÁXIMO DE 1500 MM, POTÊNCIA INSTALADA DE 137 HP, MESA ROTATIVA COM TORQUE MÁXIMO DE 30 KNM - DEPRECIAÇÃO. AF_06/2015</v>
          </cell>
        </row>
        <row r="819">
          <cell r="A819" t="str">
            <v>CUSTOS HORÁRIOS DE MÁQUINAS E EQUIPAMENTOS</v>
          </cell>
          <cell r="B819" t="str">
            <v>CHOR</v>
          </cell>
          <cell r="C819" t="str">
            <v>COMPOSIÇÕES AUXILIARES</v>
          </cell>
          <cell r="D819" t="str">
            <v>0329</v>
          </cell>
          <cell r="E819">
            <v>0</v>
          </cell>
          <cell r="F819">
            <v>0</v>
          </cell>
          <cell r="G819" t="str">
            <v>90677</v>
          </cell>
          <cell r="H819" t="str">
            <v>PERFURATRIZ HIDRÁULICA SOBRE CAMINHÃO COM TRADO CURTO ACOPLADO, PROFUNDIDADE MÁXIMA DE 20 M, DIÂMETRO MÁXIMO DE 1500 MM, POTÊNCIA INSTALADA DE 137 HP, MESA ROTATIVA COM TORQUE MÁXIMO DE 30 KNM - JUROS. AF_06/2015</v>
          </cell>
        </row>
        <row r="820">
          <cell r="A820" t="str">
            <v>CUSTOS HORÁRIOS DE MÁQUINAS E EQUIPAMENTOS</v>
          </cell>
          <cell r="B820" t="str">
            <v>CHOR</v>
          </cell>
          <cell r="C820" t="str">
            <v>COMPOSIÇÕES AUXILIARES</v>
          </cell>
          <cell r="D820" t="str">
            <v>0329</v>
          </cell>
          <cell r="E820">
            <v>0</v>
          </cell>
          <cell r="F820">
            <v>0</v>
          </cell>
          <cell r="G820" t="str">
            <v>90678</v>
          </cell>
          <cell r="H820" t="str">
            <v>PERFURATRIZ HIDRÁULICA SOBRE CAMINHÃO COM TRADO CURTO ACOPLADO, PROFUNDIDADE MÁXIMA DE 20 M, DIÂMETRO MÁXIMO DE 1500 MM, POTÊNCIA INSTALADA DE 137 HP, MESA ROTATIVA COM TORQUE MÁXIMO DE 30 KNM - MANUTENÇÃO. AF_06/2015</v>
          </cell>
        </row>
        <row r="821">
          <cell r="A821" t="str">
            <v>CUSTOS HORÁRIOS DE MÁQUINAS E EQUIPAMENTOS</v>
          </cell>
          <cell r="B821" t="str">
            <v>CHOR</v>
          </cell>
          <cell r="C821" t="str">
            <v>COMPOSIÇÕES AUXILIARES</v>
          </cell>
          <cell r="D821" t="str">
            <v>0329</v>
          </cell>
          <cell r="E821">
            <v>0</v>
          </cell>
          <cell r="F821">
            <v>0</v>
          </cell>
          <cell r="G821" t="str">
            <v>90679</v>
          </cell>
          <cell r="H821" t="str">
            <v>PERFURATRIZ HIDRÁULICA SOBRE CAMINHÃO COM TRADO CURTO ACOPLADO, PROFUNDIDADE MÁXIMA DE 20 M, DIÂMETRO MÁXIMO DE 1500 MM, POTÊNCIA INSTALADA DE 137 HP, MESA ROTATIVA COM TORQUE MÁXIMO DE 30 KNM - MATERIAIS NA OPERAÇÃO. AF_06/2015</v>
          </cell>
        </row>
        <row r="822">
          <cell r="A822" t="str">
            <v>CUSTOS HORÁRIOS DE MÁQUINAS E EQUIPAMENTOS</v>
          </cell>
          <cell r="B822" t="str">
            <v>CHOR</v>
          </cell>
          <cell r="C822" t="str">
            <v>COMPOSIÇÕES AUXILIARES</v>
          </cell>
          <cell r="D822" t="str">
            <v>0329</v>
          </cell>
          <cell r="E822">
            <v>0</v>
          </cell>
          <cell r="F822">
            <v>0</v>
          </cell>
          <cell r="G822" t="str">
            <v>90682</v>
          </cell>
          <cell r="H822" t="str">
            <v>MANIPULADOR TELESCÓPICO, POTÊNCIA DE 85 HP, CAPACIDADE DE CARGA DE 3.500 KG, ALTURA MÁXIMA DE ELEVAÇÃO DE 12,3 M - DEPRECIAÇÃO. AF_06/2015</v>
          </cell>
        </row>
        <row r="823">
          <cell r="A823" t="str">
            <v>CUSTOS HORÁRIOS DE MÁQUINAS E EQUIPAMENTOS</v>
          </cell>
          <cell r="B823" t="str">
            <v>CHOR</v>
          </cell>
          <cell r="C823" t="str">
            <v>COMPOSIÇÕES AUXILIARES</v>
          </cell>
          <cell r="D823" t="str">
            <v>0329</v>
          </cell>
          <cell r="E823">
            <v>0</v>
          </cell>
          <cell r="F823">
            <v>0</v>
          </cell>
          <cell r="G823" t="str">
            <v>90683</v>
          </cell>
          <cell r="H823" t="str">
            <v>MANIPULADOR TELESCÓPICO, POTÊNCIA DE 85 HP, CAPACIDADE DE CARGA DE 3.500 KG, ALTURA MÁXIMA DE ELEVAÇÃO DE 12,3 M - JUROS. AF_06/2015</v>
          </cell>
        </row>
        <row r="824">
          <cell r="A824" t="str">
            <v>CUSTOS HORÁRIOS DE MÁQUINAS E EQUIPAMENTOS</v>
          </cell>
          <cell r="B824" t="str">
            <v>CHOR</v>
          </cell>
          <cell r="C824" t="str">
            <v>COMPOSIÇÕES AUXILIARES</v>
          </cell>
          <cell r="D824" t="str">
            <v>0329</v>
          </cell>
          <cell r="E824">
            <v>0</v>
          </cell>
          <cell r="F824">
            <v>0</v>
          </cell>
          <cell r="G824" t="str">
            <v>90684</v>
          </cell>
          <cell r="H824" t="str">
            <v>MANIPULADOR TELESCÓPICO, POTÊNCIA DE 85 HP, CAPACIDADE DE CARGA DE 3.500 KG, ALTURA MÁXIMA DE ELEVAÇÃO DE 12,3 M - MANUTENÇÃO. AF_06/2015</v>
          </cell>
        </row>
        <row r="825">
          <cell r="A825" t="str">
            <v>CUSTOS HORÁRIOS DE MÁQUINAS E EQUIPAMENTOS</v>
          </cell>
          <cell r="B825" t="str">
            <v>CHOR</v>
          </cell>
          <cell r="C825" t="str">
            <v>COMPOSIÇÕES AUXILIARES</v>
          </cell>
          <cell r="D825" t="str">
            <v>0329</v>
          </cell>
          <cell r="E825">
            <v>0</v>
          </cell>
          <cell r="F825">
            <v>0</v>
          </cell>
          <cell r="G825" t="str">
            <v>90685</v>
          </cell>
          <cell r="H825" t="str">
            <v>MANIPULADOR TELESCÓPICO, POTÊNCIA DE 85 HP, CAPACIDADE DE CARGA DE 3.500 KG, ALTURA MÁXIMA DE ELEVAÇÃO DE 12,3 M - MATERIAIS NA OPERAÇÃO. AF_06/2015</v>
          </cell>
        </row>
        <row r="826">
          <cell r="A826" t="str">
            <v>CUSTOS HORÁRIOS DE MÁQUINAS E EQUIPAMENTOS</v>
          </cell>
          <cell r="B826" t="str">
            <v>CHOR</v>
          </cell>
          <cell r="C826" t="str">
            <v>COMPOSIÇÕES AUXILIARES</v>
          </cell>
          <cell r="D826" t="str">
            <v>0329</v>
          </cell>
          <cell r="E826">
            <v>0</v>
          </cell>
          <cell r="F826">
            <v>0</v>
          </cell>
          <cell r="G826" t="str">
            <v>90688</v>
          </cell>
          <cell r="H826" t="str">
            <v>MINICARREGADEIRA SOBRE RODAS, POTÊNCIA LÍQUIDA DE 47 HP, CAPACIDADE NOMINAL DE OPERAÇÃO DE 646 KG - DEPRECIAÇÃO. AF_06/2015</v>
          </cell>
        </row>
        <row r="827">
          <cell r="A827" t="str">
            <v>CUSTOS HORÁRIOS DE MÁQUINAS E EQUIPAMENTOS</v>
          </cell>
          <cell r="B827" t="str">
            <v>CHOR</v>
          </cell>
          <cell r="C827" t="str">
            <v>COMPOSIÇÕES AUXILIARES</v>
          </cell>
          <cell r="D827" t="str">
            <v>0329</v>
          </cell>
          <cell r="E827">
            <v>0</v>
          </cell>
          <cell r="F827">
            <v>0</v>
          </cell>
          <cell r="G827" t="str">
            <v>90689</v>
          </cell>
          <cell r="H827" t="str">
            <v>MINICARREGADEIRA SOBRE RODAS, POTÊNCIA LÍQUIDA DE 47 HP, CAPACIDADE NOMINAL DE OPERAÇÃO DE 646 KG - JUROS. AF_06/2015</v>
          </cell>
        </row>
        <row r="828">
          <cell r="A828" t="str">
            <v>CUSTOS HORÁRIOS DE MÁQUINAS E EQUIPAMENTOS</v>
          </cell>
          <cell r="B828" t="str">
            <v>CHOR</v>
          </cell>
          <cell r="C828" t="str">
            <v>COMPOSIÇÕES AUXILIARES</v>
          </cell>
          <cell r="D828" t="str">
            <v>0329</v>
          </cell>
          <cell r="E828">
            <v>0</v>
          </cell>
          <cell r="F828">
            <v>0</v>
          </cell>
          <cell r="G828" t="str">
            <v>90690</v>
          </cell>
          <cell r="H828" t="str">
            <v>MINICARREGADEIRA SOBRE RODAS, POTÊNCIA LÍQUIDA DE 47 HP, CAPACIDADE NOMINAL DE OPERAÇÃO DE 646 KG - MANUTENÇÃO. AF_06/2015</v>
          </cell>
        </row>
        <row r="829">
          <cell r="A829" t="str">
            <v>CUSTOS HORÁRIOS DE MÁQUINAS E EQUIPAMENTOS</v>
          </cell>
          <cell r="B829" t="str">
            <v>CHOR</v>
          </cell>
          <cell r="C829" t="str">
            <v>COMPOSIÇÕES AUXILIARES</v>
          </cell>
          <cell r="D829" t="str">
            <v>0329</v>
          </cell>
          <cell r="E829">
            <v>0</v>
          </cell>
          <cell r="F829">
            <v>0</v>
          </cell>
          <cell r="G829" t="str">
            <v>90691</v>
          </cell>
          <cell r="H829" t="str">
            <v>MINICARREGADEIRA SOBRE RODAS, POTÊNCIA LÍQUIDA DE 47 HP, CAPACIDADE NOMINAL DE OPERAÇÃO DE 646 KG - MATERIAIS NA OPERAÇÃO. AF_06/2015</v>
          </cell>
        </row>
        <row r="830">
          <cell r="A830" t="str">
            <v>CUSTOS HORÁRIOS DE MÁQUINAS E EQUIPAMENTOS</v>
          </cell>
          <cell r="B830" t="str">
            <v>CHOR</v>
          </cell>
          <cell r="C830" t="str">
            <v>COMPOSIÇÕES AUXILIARES</v>
          </cell>
          <cell r="D830" t="str">
            <v>0329</v>
          </cell>
          <cell r="E830">
            <v>0</v>
          </cell>
          <cell r="F830">
            <v>0</v>
          </cell>
          <cell r="G830" t="str">
            <v>90957</v>
          </cell>
          <cell r="H830" t="str">
            <v>COMPRESSOR DE AR REBOCÁVEL, VAZÃO 189 PCM, PRESSÃO EFETIVA DE TRABALHO 102 PSI, MOTOR DIESEL, POTÊNCIA 63 CV - DEPRECIAÇÃO. AF_06/2015</v>
          </cell>
        </row>
        <row r="831">
          <cell r="A831" t="str">
            <v>CUSTOS HORÁRIOS DE MÁQUINAS E EQUIPAMENTOS</v>
          </cell>
          <cell r="B831" t="str">
            <v>CHOR</v>
          </cell>
          <cell r="C831" t="str">
            <v>COMPOSIÇÕES AUXILIARES</v>
          </cell>
          <cell r="D831" t="str">
            <v>0329</v>
          </cell>
          <cell r="E831">
            <v>0</v>
          </cell>
          <cell r="F831">
            <v>0</v>
          </cell>
          <cell r="G831" t="str">
            <v>90958</v>
          </cell>
          <cell r="H831" t="str">
            <v>COMPRESSOR DE AR REBOCÁVEL, VAZÃO 189 PCM, PRESSÃO EFETIVA DE TRABALHO 102 PSI, MOTOR DIESEL, POTÊNCIA 63 CV - JUROS. AF_06/2015</v>
          </cell>
        </row>
        <row r="832">
          <cell r="A832" t="str">
            <v>CUSTOS HORÁRIOS DE MÁQUINAS E EQUIPAMENTOS</v>
          </cell>
          <cell r="B832" t="str">
            <v>CHOR</v>
          </cell>
          <cell r="C832" t="str">
            <v>COMPOSIÇÕES AUXILIARES</v>
          </cell>
          <cell r="D832" t="str">
            <v>0329</v>
          </cell>
          <cell r="E832">
            <v>0</v>
          </cell>
          <cell r="F832">
            <v>0</v>
          </cell>
          <cell r="G832" t="str">
            <v>90960</v>
          </cell>
          <cell r="H832" t="str">
            <v>COMPRESSOR DE AR REBOCÁVEL, VAZÃO 89 PCM, PRESSÃO EFETIVA DE TRABALHO 102 PSI, MOTOR DIESEL, POTÊNCIA 20 CV - DEPRECIAÇÃO. AF_06/2015</v>
          </cell>
        </row>
        <row r="833">
          <cell r="A833" t="str">
            <v>CUSTOS HORÁRIOS DE MÁQUINAS E EQUIPAMENTOS</v>
          </cell>
          <cell r="B833" t="str">
            <v>CHOR</v>
          </cell>
          <cell r="C833" t="str">
            <v>COMPOSIÇÕES AUXILIARES</v>
          </cell>
          <cell r="D833" t="str">
            <v>0329</v>
          </cell>
          <cell r="E833">
            <v>0</v>
          </cell>
          <cell r="F833">
            <v>0</v>
          </cell>
          <cell r="G833" t="str">
            <v>90961</v>
          </cell>
          <cell r="H833" t="str">
            <v>COMPRESSOR DE AR REBOCÁVEL, VAZÃO 89 PCM, PRESSÃO EFETIVA DE TRABALHO 102 PSI, MOTOR DIESEL, POTÊNCIA 20 CV - JUROS. AF_06/2015</v>
          </cell>
        </row>
        <row r="834">
          <cell r="A834" t="str">
            <v>CUSTOS HORÁRIOS DE MÁQUINAS E EQUIPAMENTOS</v>
          </cell>
          <cell r="B834" t="str">
            <v>CHOR</v>
          </cell>
          <cell r="C834" t="str">
            <v>COMPOSIÇÕES AUXILIARES</v>
          </cell>
          <cell r="D834" t="str">
            <v>0329</v>
          </cell>
          <cell r="E834">
            <v>0</v>
          </cell>
          <cell r="F834">
            <v>0</v>
          </cell>
          <cell r="G834" t="str">
            <v>90962</v>
          </cell>
          <cell r="H834" t="str">
            <v>COMPRESSOR DE AR REBOCÁVEL, VAZÃO 89 PCM, PRESSÃO EFETIVA DE TRABALHO 102 PSI, MOTOR DIESEL, POTÊNCIA 20 CV - MANUTENÇÃO. AF_06/2015</v>
          </cell>
        </row>
        <row r="835">
          <cell r="A835" t="str">
            <v>CUSTOS HORÁRIOS DE MÁQUINAS E EQUIPAMENTOS</v>
          </cell>
          <cell r="B835" t="str">
            <v>CHOR</v>
          </cell>
          <cell r="C835" t="str">
            <v>COMPOSIÇÕES AUXILIARES</v>
          </cell>
          <cell r="D835" t="str">
            <v>0329</v>
          </cell>
          <cell r="E835">
            <v>0</v>
          </cell>
          <cell r="F835">
            <v>0</v>
          </cell>
          <cell r="G835" t="str">
            <v>90963</v>
          </cell>
          <cell r="H835" t="str">
            <v>COMPRESSOR DE AR REBOCÁVEL, VAZÃO 89 PCM, PRESSÃO EFETIVA DE TRABALHO 102 PSI, MOTOR DIESEL, POTÊNCIA 20 CV - MATERIAIS NA OPERAÇÃO. AF_06/2015</v>
          </cell>
        </row>
        <row r="836">
          <cell r="A836" t="str">
            <v>CUSTOS HORÁRIOS DE MÁQUINAS E EQUIPAMENTOS</v>
          </cell>
          <cell r="B836" t="str">
            <v>CHOR</v>
          </cell>
          <cell r="C836" t="str">
            <v>COMPOSIÇÕES AUXILIARES</v>
          </cell>
          <cell r="D836" t="str">
            <v>0329</v>
          </cell>
          <cell r="E836">
            <v>0</v>
          </cell>
          <cell r="F836">
            <v>0</v>
          </cell>
          <cell r="G836" t="str">
            <v>90968</v>
          </cell>
          <cell r="H836" t="str">
            <v>COMPRESSOR DE AR REBOCAVEL, VAZÃO 250 PCM, PRESSAO DE TRABALHO 102 PSI, MOTOR A DIESEL POTÊNCIA 81 CV - DEPRECIAÇÃO. AF_06/2015</v>
          </cell>
        </row>
        <row r="837">
          <cell r="A837" t="str">
            <v>CUSTOS HORÁRIOS DE MÁQUINAS E EQUIPAMENTOS</v>
          </cell>
          <cell r="B837" t="str">
            <v>CHOR</v>
          </cell>
          <cell r="C837" t="str">
            <v>COMPOSIÇÕES AUXILIARES</v>
          </cell>
          <cell r="D837" t="str">
            <v>0329</v>
          </cell>
          <cell r="E837">
            <v>0</v>
          </cell>
          <cell r="F837">
            <v>0</v>
          </cell>
          <cell r="G837" t="str">
            <v>90969</v>
          </cell>
          <cell r="H837" t="str">
            <v>COMPRESSOR DE AR REBOCAVEL, VAZÃO 250 PCM, PRESSAO DE TRABALHO 102 PSI, MOTOR A DIESEL POTÊNCIA 81 CV - JUROS. AF_06/2015</v>
          </cell>
        </row>
        <row r="838">
          <cell r="A838" t="str">
            <v>CUSTOS HORÁRIOS DE MÁQUINAS E EQUIPAMENTOS</v>
          </cell>
          <cell r="B838" t="str">
            <v>CHOR</v>
          </cell>
          <cell r="C838" t="str">
            <v>COMPOSIÇÕES AUXILIARES</v>
          </cell>
          <cell r="D838" t="str">
            <v>0329</v>
          </cell>
          <cell r="E838">
            <v>0</v>
          </cell>
          <cell r="F838">
            <v>0</v>
          </cell>
          <cell r="G838" t="str">
            <v>90970</v>
          </cell>
          <cell r="H838" t="str">
            <v>COMPRESSOR DE AR REBOCAVEL, VAZÃO 250 PCM, PRESSAO DE TRABALHO 102 PSI, MOTOR A DIESEL POTÊNCIA 81 CV - MANUTENÇÃO. AF_06/2015</v>
          </cell>
        </row>
        <row r="839">
          <cell r="A839" t="str">
            <v>CUSTOS HORÁRIOS DE MÁQUINAS E EQUIPAMENTOS</v>
          </cell>
          <cell r="B839" t="str">
            <v>CHOR</v>
          </cell>
          <cell r="C839" t="str">
            <v>COMPOSIÇÕES AUXILIARES</v>
          </cell>
          <cell r="D839" t="str">
            <v>0329</v>
          </cell>
          <cell r="E839">
            <v>0</v>
          </cell>
          <cell r="F839">
            <v>0</v>
          </cell>
          <cell r="G839" t="str">
            <v>90971</v>
          </cell>
          <cell r="H839" t="str">
            <v>COMPRESSOR DE AR REBOCAVEL, VAZÃO 250 PCM, PRESSAO DE TRABALHO 102 PSI, MOTOR A DIESEL POTÊNCIA 81 CV - MATERIAIS NA OPERAÇÃO. AF_06/2015</v>
          </cell>
        </row>
        <row r="840">
          <cell r="A840" t="str">
            <v>CUSTOS HORÁRIOS DE MÁQUINAS E EQUIPAMENTOS</v>
          </cell>
          <cell r="B840" t="str">
            <v>CHOR</v>
          </cell>
          <cell r="C840" t="str">
            <v>COMPOSIÇÕES AUXILIARES</v>
          </cell>
          <cell r="D840" t="str">
            <v>0329</v>
          </cell>
          <cell r="E840">
            <v>0</v>
          </cell>
          <cell r="F840">
            <v>0</v>
          </cell>
          <cell r="G840" t="str">
            <v>90975</v>
          </cell>
          <cell r="H840" t="str">
            <v>COMPRESSOR DE AR REBOCÁVEL, VAZÃO 748 PCM, PRESSÃO EFETIVA DE TRABALHO 102 PSI, MOTOR DIESEL, POTÊNCIA 210 CV - DEPRECIAÇÃO. AF_06/2015</v>
          </cell>
        </row>
        <row r="841">
          <cell r="A841" t="str">
            <v>CUSTOS HORÁRIOS DE MÁQUINAS E EQUIPAMENTOS</v>
          </cell>
          <cell r="B841" t="str">
            <v>CHOR</v>
          </cell>
          <cell r="C841" t="str">
            <v>COMPOSIÇÕES AUXILIARES</v>
          </cell>
          <cell r="D841" t="str">
            <v>0329</v>
          </cell>
          <cell r="E841">
            <v>0</v>
          </cell>
          <cell r="F841">
            <v>0</v>
          </cell>
          <cell r="G841" t="str">
            <v>90976</v>
          </cell>
          <cell r="H841" t="str">
            <v>COMPRESSOR DE AR REBOCÁVEL, VAZÃO 748 PCM, PRESSÃO EFETIVA DE TRABALHO 102 PSI, MOTOR DIESEL, POTÊNCIA 210 CV - JUROS. AF_06/2015</v>
          </cell>
        </row>
        <row r="842">
          <cell r="A842" t="str">
            <v>CUSTOS HORÁRIOS DE MÁQUINAS E EQUIPAMENTOS</v>
          </cell>
          <cell r="B842" t="str">
            <v>CHOR</v>
          </cell>
          <cell r="C842" t="str">
            <v>COMPOSIÇÕES AUXILIARES</v>
          </cell>
          <cell r="D842" t="str">
            <v>0329</v>
          </cell>
          <cell r="E842">
            <v>0</v>
          </cell>
          <cell r="F842">
            <v>0</v>
          </cell>
          <cell r="G842" t="str">
            <v>90977</v>
          </cell>
          <cell r="H842" t="str">
            <v>COMPRESSOR DE AR REBOCÁVEL, VAZÃO 748 PCM, PRESSÃO EFETIVA DE TRABALHO 102 PSI, MOTOR DIESEL, POTÊNCIA 210 CV - MANUTENÇÃO. AF_06/2015</v>
          </cell>
        </row>
        <row r="843">
          <cell r="A843" t="str">
            <v>CUSTOS HORÁRIOS DE MÁQUINAS E EQUIPAMENTOS</v>
          </cell>
          <cell r="B843" t="str">
            <v>CHOR</v>
          </cell>
          <cell r="C843" t="str">
            <v>COMPOSIÇÕES AUXILIARES</v>
          </cell>
          <cell r="D843" t="str">
            <v>0329</v>
          </cell>
          <cell r="E843">
            <v>0</v>
          </cell>
          <cell r="F843">
            <v>0</v>
          </cell>
          <cell r="G843" t="str">
            <v>90978</v>
          </cell>
          <cell r="H843" t="str">
            <v>COMPRESSOR DE AR REBOCÁVEL, VAZÃO 748 PCM, PRESSÃO EFETIVA DE TRABALHO 102 PSI, MOTOR DIESEL, POTÊNCIA 210 CV - MATERIAIS NA OPERAÇÃO. AF_06/2015</v>
          </cell>
        </row>
        <row r="844">
          <cell r="A844" t="str">
            <v>CUSTOS HORÁRIOS DE MÁQUINAS E EQUIPAMENTOS</v>
          </cell>
          <cell r="B844" t="str">
            <v>CHOR</v>
          </cell>
          <cell r="C844" t="str">
            <v>COMPOSIÇÕES AUXILIARES</v>
          </cell>
          <cell r="D844" t="str">
            <v>0329</v>
          </cell>
          <cell r="E844">
            <v>0</v>
          </cell>
          <cell r="F844">
            <v>0</v>
          </cell>
          <cell r="G844" t="str">
            <v>90992</v>
          </cell>
          <cell r="H844" t="str">
            <v>COMPRESSOR DE AR REBOCAVEL, VAZÃO 400 PCM, PRESSAO DE TRABALHO 102 PSI, MOTOR A DIESEL POTÊNCIA 110 CV - DEPRECIAÇÃO. AF_06/2015</v>
          </cell>
        </row>
        <row r="845">
          <cell r="A845" t="str">
            <v>CUSTOS HORÁRIOS DE MÁQUINAS E EQUIPAMENTOS</v>
          </cell>
          <cell r="B845" t="str">
            <v>CHOR</v>
          </cell>
          <cell r="C845" t="str">
            <v>COMPOSIÇÕES AUXILIARES</v>
          </cell>
          <cell r="D845" t="str">
            <v>0329</v>
          </cell>
          <cell r="E845">
            <v>0</v>
          </cell>
          <cell r="F845">
            <v>0</v>
          </cell>
          <cell r="G845" t="str">
            <v>90993</v>
          </cell>
          <cell r="H845" t="str">
            <v>COMPRESSOR DE AR REBOCAVEL, VAZÃO 400 PCM, PRESSAO DE TRABALHO 102 PSI, MOTOR A DIESEL POTÊNCIA 110 CV - JUROS. AF_06/2015</v>
          </cell>
        </row>
        <row r="846">
          <cell r="A846" t="str">
            <v>CUSTOS HORÁRIOS DE MÁQUINAS E EQUIPAMENTOS</v>
          </cell>
          <cell r="B846" t="str">
            <v>CHOR</v>
          </cell>
          <cell r="C846" t="str">
            <v>COMPOSIÇÕES AUXILIARES</v>
          </cell>
          <cell r="D846" t="str">
            <v>0329</v>
          </cell>
          <cell r="E846">
            <v>0</v>
          </cell>
          <cell r="F846">
            <v>0</v>
          </cell>
          <cell r="G846" t="str">
            <v>90994</v>
          </cell>
          <cell r="H846" t="str">
            <v>COMPRESSOR DE AR REBOCAVEL, VAZÃO 400 PCM, PRESSAO DE TRABALHO 102 PSI, MOTOR A DIESEL POTÊNCIA 110 CV - MANUTENÇÃO. AF_06/2015</v>
          </cell>
        </row>
        <row r="847">
          <cell r="A847" t="str">
            <v>CUSTOS HORÁRIOS DE MÁQUINAS E EQUIPAMENTOS</v>
          </cell>
          <cell r="B847" t="str">
            <v>CHOR</v>
          </cell>
          <cell r="C847" t="str">
            <v>COMPOSIÇÕES AUXILIARES</v>
          </cell>
          <cell r="D847" t="str">
            <v>0329</v>
          </cell>
          <cell r="E847">
            <v>0</v>
          </cell>
          <cell r="F847">
            <v>0</v>
          </cell>
          <cell r="G847" t="str">
            <v>90995</v>
          </cell>
          <cell r="H847" t="str">
            <v>COMPRESSOR DE AR REBOCAVEL, VAZÃO 400 PCM, PRESSAO DE TRABALHO 102 PSI, MOTOR A DIESEL POTÊNCIA 110 CV - MATERIAIS NA OPERAÇÃO. AF_06/2015</v>
          </cell>
        </row>
        <row r="848">
          <cell r="A848" t="str">
            <v>CUSTOS HORÁRIOS DE MÁQUINAS E EQUIPAMENTOS</v>
          </cell>
          <cell r="B848" t="str">
            <v>CHOR</v>
          </cell>
          <cell r="C848" t="str">
            <v>COMPOSIÇÕES AUXILIARES</v>
          </cell>
          <cell r="D848" t="str">
            <v>0329</v>
          </cell>
          <cell r="E848">
            <v>0</v>
          </cell>
          <cell r="F848">
            <v>0</v>
          </cell>
          <cell r="G848" t="str">
            <v>91021</v>
          </cell>
          <cell r="H848" t="str">
            <v>PERFURATRIZ HIDRÁULICA SOBRE CAMINHÃO COM TRADO CURTO ACOPLADO, PROFUNDIDADE MÁXIMA DE 20 M, DIÂMETRO MÁXIMO DE 1500 MM, POTÊNCIA INSTALADA DE 137 HP, MESA ROTATIVA COM TORQUE MÁXIMO DE 30 KNM - IMPOSTOS E SEGUROS. AF_06/2015</v>
          </cell>
        </row>
        <row r="849">
          <cell r="A849" t="str">
            <v>CUSTOS HORÁRIOS DE MÁQUINAS E EQUIPAMENTOS</v>
          </cell>
          <cell r="B849" t="str">
            <v>CHOR</v>
          </cell>
          <cell r="C849" t="str">
            <v>COMPOSIÇÕES AUXILIARES</v>
          </cell>
          <cell r="D849" t="str">
            <v>0329</v>
          </cell>
          <cell r="E849">
            <v>0</v>
          </cell>
          <cell r="F849">
            <v>0</v>
          </cell>
          <cell r="G849" t="str">
            <v>91026</v>
          </cell>
          <cell r="H849" t="str">
            <v>CAMINHÃO TRUCADO (C/ TERCEIRO EIXO) ELETRÔNICO - POTÊNCIA 231CV - PBT = 22000KG - DIST. ENTRE EIXOS 5170 MM - INCLUI CARROCERIA FIXA ABERTA DE MADEIRA - DEPRECIAÇÃO. AF_06/2015</v>
          </cell>
        </row>
        <row r="850">
          <cell r="A850" t="str">
            <v>CUSTOS HORÁRIOS DE MÁQUINAS E EQUIPAMENTOS</v>
          </cell>
          <cell r="B850" t="str">
            <v>CHOR</v>
          </cell>
          <cell r="C850" t="str">
            <v>COMPOSIÇÕES AUXILIARES</v>
          </cell>
          <cell r="D850" t="str">
            <v>0329</v>
          </cell>
          <cell r="E850">
            <v>0</v>
          </cell>
          <cell r="F850">
            <v>0</v>
          </cell>
          <cell r="G850" t="str">
            <v>91027</v>
          </cell>
          <cell r="H850" t="str">
            <v>CAMINHÃO TRUCADO (C/ TERCEIRO EIXO) ELETRÔNICO - POTÊNCIA 231CV - PBT = 22000KG - DIST. ENTRE EIXOS 5170 MM - INCLUI CARROCERIA FIXA ABERTA DE MADEIRA - JUROS. AF_06/2015</v>
          </cell>
        </row>
        <row r="851">
          <cell r="A851" t="str">
            <v>CUSTOS HORÁRIOS DE MÁQUINAS E EQUIPAMENTOS</v>
          </cell>
          <cell r="B851" t="str">
            <v>CHOR</v>
          </cell>
          <cell r="C851" t="str">
            <v>COMPOSIÇÕES AUXILIARES</v>
          </cell>
          <cell r="D851" t="str">
            <v>0329</v>
          </cell>
          <cell r="E851">
            <v>0</v>
          </cell>
          <cell r="F851">
            <v>0</v>
          </cell>
          <cell r="G851" t="str">
            <v>91028</v>
          </cell>
          <cell r="H851" t="str">
            <v>CAMINHÃO TRUCADO (C/ TERCEIRO EIXO) ELETRÔNICO - POTÊNCIA 231CV - PBT = 22000KG - DIST. ENTRE EIXOS 5170 MM - INCLUI CARROCERIA FIXA ABERTA DE MADEIRA - IMPOSTOS E SEGUROS. AF_06/2015</v>
          </cell>
        </row>
        <row r="852">
          <cell r="A852" t="str">
            <v>CUSTOS HORÁRIOS DE MÁQUINAS E EQUIPAMENTOS</v>
          </cell>
          <cell r="B852" t="str">
            <v>CHOR</v>
          </cell>
          <cell r="C852" t="str">
            <v>COMPOSIÇÕES AUXILIARES</v>
          </cell>
          <cell r="D852" t="str">
            <v>0329</v>
          </cell>
          <cell r="E852">
            <v>0</v>
          </cell>
          <cell r="F852">
            <v>0</v>
          </cell>
          <cell r="G852" t="str">
            <v>91029</v>
          </cell>
          <cell r="H852" t="str">
            <v>CAMINHÃO TRUCADO (C/ TERCEIRO EIXO) ELETRÔNICO - POTÊNCIA 231CV - PBT = 22000KG - DIST. ENTRE EIXOS 5170 MM - INCLUI CARROCERIA FIXA ABERTA DE MADEIRA - MANUTENÇÃO. AF_06/2015</v>
          </cell>
        </row>
        <row r="853">
          <cell r="A853" t="str">
            <v>CUSTOS HORÁRIOS DE MÁQUINAS E EQUIPAMENTOS</v>
          </cell>
          <cell r="B853" t="str">
            <v>CHOR</v>
          </cell>
          <cell r="C853" t="str">
            <v>COMPOSIÇÕES AUXILIARES</v>
          </cell>
          <cell r="D853" t="str">
            <v>0329</v>
          </cell>
          <cell r="E853">
            <v>0</v>
          </cell>
          <cell r="F853">
            <v>0</v>
          </cell>
          <cell r="G853" t="str">
            <v>91030</v>
          </cell>
          <cell r="H853" t="str">
            <v>CAMINHÃO TRUCADO (C/ TERCEIRO EIXO) ELETRÔNICO - POTÊNCIA 231CV - PBT = 22000KG - DIST. ENTRE EIXOS 5170 MM - INCLUI CARROCERIA FIXA ABERTA DE MADEIRA - MATERIAIS NA OPERAÇÃO. AF_06/2015</v>
          </cell>
        </row>
        <row r="854">
          <cell r="A854" t="str">
            <v>CUSTOS HORÁRIOS DE MÁQUINAS E EQUIPAMENTOS</v>
          </cell>
          <cell r="B854" t="str">
            <v>CHOR</v>
          </cell>
          <cell r="C854" t="str">
            <v>COMPOSIÇÕES AUXILIARES</v>
          </cell>
          <cell r="D854" t="str">
            <v>0329</v>
          </cell>
          <cell r="E854">
            <v>0</v>
          </cell>
          <cell r="F854">
            <v>0</v>
          </cell>
          <cell r="G854" t="str">
            <v>91273</v>
          </cell>
          <cell r="H854" t="str">
            <v>PLACA VIBRATÓRIA REVERSÍVEL COM MOTOR 4 TEMPOS A GASOLINA, FORÇA CENTRÍFUGA DE 25 KN (2500 KGF), POTÊNCIA 5,5 CV - DEPRECIAÇÃO. AF_08/2015</v>
          </cell>
        </row>
        <row r="855">
          <cell r="A855" t="str">
            <v>CUSTOS HORÁRIOS DE MÁQUINAS E EQUIPAMENTOS</v>
          </cell>
          <cell r="B855" t="str">
            <v>CHOR</v>
          </cell>
          <cell r="C855" t="str">
            <v>COMPOSIÇÕES AUXILIARES</v>
          </cell>
          <cell r="D855" t="str">
            <v>0329</v>
          </cell>
          <cell r="E855">
            <v>0</v>
          </cell>
          <cell r="F855">
            <v>0</v>
          </cell>
          <cell r="G855" t="str">
            <v>91274</v>
          </cell>
          <cell r="H855" t="str">
            <v>PLACA VIBRATÓRIA REVERSÍVEL COM MOTOR 4 TEMPOS A GASOLINA, FORÇA CENTRÍFUGA DE 25 KN (2500 KGF), POTÊNCIA 5,5 CV - JUROS. AF_08/2015</v>
          </cell>
        </row>
        <row r="856">
          <cell r="A856" t="str">
            <v>CUSTOS HORÁRIOS DE MÁQUINAS E EQUIPAMENTOS</v>
          </cell>
          <cell r="B856" t="str">
            <v>CHOR</v>
          </cell>
          <cell r="C856" t="str">
            <v>COMPOSIÇÕES AUXILIARES</v>
          </cell>
          <cell r="D856" t="str">
            <v>0329</v>
          </cell>
          <cell r="E856">
            <v>0</v>
          </cell>
          <cell r="F856">
            <v>0</v>
          </cell>
          <cell r="G856" t="str">
            <v>91275</v>
          </cell>
          <cell r="H856" t="str">
            <v>PLACA VIBRATÓRIA REVERSÍVEL COM MOTOR 4 TEMPOS A GASOLINA, FORÇA CENTRÍFUGA DE 25 KN (2500 KGF), POTÊNCIA 5,5 CV - MANUTENÇÃO. AF_08/2015</v>
          </cell>
        </row>
        <row r="857">
          <cell r="A857" t="str">
            <v>CUSTOS HORÁRIOS DE MÁQUINAS E EQUIPAMENTOS</v>
          </cell>
          <cell r="B857" t="str">
            <v>CHOR</v>
          </cell>
          <cell r="C857" t="str">
            <v>COMPOSIÇÕES AUXILIARES</v>
          </cell>
          <cell r="D857" t="str">
            <v>0329</v>
          </cell>
          <cell r="E857">
            <v>0</v>
          </cell>
          <cell r="F857">
            <v>0</v>
          </cell>
          <cell r="G857" t="str">
            <v>91276</v>
          </cell>
          <cell r="H857" t="str">
            <v>PLACA VIBRATÓRIA REVERSÍVEL COM MOTOR 4 TEMPOS A GASOLINA, FORÇA CENTRÍFUGA DE 25 KN (2500 KGF), POTÊNCIA 5,5 CV - MATERIAIS NA OPERAÇÃO. AF_08/2015</v>
          </cell>
        </row>
        <row r="858">
          <cell r="A858" t="str">
            <v>CUSTOS HORÁRIOS DE MÁQUINAS E EQUIPAMENTOS</v>
          </cell>
          <cell r="B858" t="str">
            <v>CHOR</v>
          </cell>
          <cell r="C858" t="str">
            <v>COMPOSIÇÕES AUXILIARES</v>
          </cell>
          <cell r="D858" t="str">
            <v>0329</v>
          </cell>
          <cell r="E858">
            <v>0</v>
          </cell>
          <cell r="F858">
            <v>0</v>
          </cell>
          <cell r="G858" t="str">
            <v>91279</v>
          </cell>
          <cell r="H858" t="str">
            <v>CORTADORA DE PISO COM MOTOR 4 TEMPOS A GASOLINA, POTÊNCIA DE 13 HP, COM DISCO DE CORTE DIAMANTADO SEGMENTADO PARA CONCRETO, DIÂMETRO DE 350 MM, FURO DE 1" (14 X 1") - DEPRECIAÇÃO. AF_08/2015</v>
          </cell>
        </row>
        <row r="859">
          <cell r="A859" t="str">
            <v>CUSTOS HORÁRIOS DE MÁQUINAS E EQUIPAMENTOS</v>
          </cell>
          <cell r="B859" t="str">
            <v>CHOR</v>
          </cell>
          <cell r="C859" t="str">
            <v>COMPOSIÇÕES AUXILIARES</v>
          </cell>
          <cell r="D859" t="str">
            <v>0329</v>
          </cell>
          <cell r="E859">
            <v>0</v>
          </cell>
          <cell r="F859">
            <v>0</v>
          </cell>
          <cell r="G859" t="str">
            <v>91280</v>
          </cell>
          <cell r="H859" t="str">
            <v>CORTADORA DE PISO COM MOTOR 4 TEMPOS A GASOLINA, POTÊNCIA DE 13 HP, COM DISCO DE CORTE DIAMANTADO SEGMENTADO PARA CONCRETO, DIÂMETRO DE 350 MM, FURO DE 1" (14 X 1") - JUROS. AF_08/2015</v>
          </cell>
        </row>
        <row r="860">
          <cell r="A860" t="str">
            <v>CUSTOS HORÁRIOS DE MÁQUINAS E EQUIPAMENTOS</v>
          </cell>
          <cell r="B860" t="str">
            <v>CHOR</v>
          </cell>
          <cell r="C860" t="str">
            <v>COMPOSIÇÕES AUXILIARES</v>
          </cell>
          <cell r="D860" t="str">
            <v>0329</v>
          </cell>
          <cell r="E860">
            <v>0</v>
          </cell>
          <cell r="F860">
            <v>0</v>
          </cell>
          <cell r="G860" t="str">
            <v>91281</v>
          </cell>
          <cell r="H860" t="str">
            <v>CORTADORA DE PISO COM MOTOR 4 TEMPOS A GASOLINA, POTÊNCIA DE 13 HP, COM DISCO DE CORTE DIAMANTADO SEGMENTADO PARA CONCRETO, DIÂMETRO DE 350 MM, FURO DE 1" (14 X 1") - MANUTENÇÃO. AF_08/2015</v>
          </cell>
        </row>
        <row r="861">
          <cell r="A861" t="str">
            <v>CUSTOS HORÁRIOS DE MÁQUINAS E EQUIPAMENTOS</v>
          </cell>
          <cell r="B861" t="str">
            <v>CHOR</v>
          </cell>
          <cell r="C861" t="str">
            <v>COMPOSIÇÕES AUXILIARES</v>
          </cell>
          <cell r="D861" t="str">
            <v>0329</v>
          </cell>
          <cell r="E861">
            <v>0</v>
          </cell>
          <cell r="F861">
            <v>0</v>
          </cell>
          <cell r="G861" t="str">
            <v>91282</v>
          </cell>
          <cell r="H861" t="str">
            <v>CORTADORA DE PISO COM MOTOR 4 TEMPOS A GASOLINA, POTÊNCIA DE 13 HP, COM DISCO DE CORTE DIAMANTADO SEGMENTADO PARA CONCRETO, DIÂMETRO DE 350 MM, FURO DE 1" (14 X 1") - MATERIAIS NA OPERAÇÃO. AF_08/2015</v>
          </cell>
        </row>
        <row r="862">
          <cell r="A862" t="str">
            <v>CUSTOS HORÁRIOS DE MÁQUINAS E EQUIPAMENTOS</v>
          </cell>
          <cell r="B862" t="str">
            <v>CHOR</v>
          </cell>
          <cell r="C862" t="str">
            <v>COMPOSIÇÕES AUXILIARES</v>
          </cell>
          <cell r="D862" t="str">
            <v>0329</v>
          </cell>
          <cell r="E862">
            <v>0</v>
          </cell>
          <cell r="F862">
            <v>0</v>
          </cell>
          <cell r="G862" t="str">
            <v>91354</v>
          </cell>
          <cell r="H862" t="str">
            <v>CAMINHÃO TOCO, PESO BRUTO TOTAL 14.300 KG, CARGA ÚTIL MÁXIMA 9590 KG, DISTÂNCIA ENTRE EIXOS 4,76 M, POTÊNCIA 185 CV (NÃO INCLUI CARROCERIA) - DEPRECIAÇÃO. AF_06/2014</v>
          </cell>
        </row>
        <row r="863">
          <cell r="A863" t="str">
            <v>CUSTOS HORÁRIOS DE MÁQUINAS E EQUIPAMENTOS</v>
          </cell>
          <cell r="B863" t="str">
            <v>CHOR</v>
          </cell>
          <cell r="C863" t="str">
            <v>COMPOSIÇÕES AUXILIARES</v>
          </cell>
          <cell r="D863" t="str">
            <v>0329</v>
          </cell>
          <cell r="E863">
            <v>0</v>
          </cell>
          <cell r="F863">
            <v>0</v>
          </cell>
          <cell r="G863" t="str">
            <v>91355</v>
          </cell>
          <cell r="H863" t="str">
            <v>CAMINHÃO TOCO, PESO BRUTO TOTAL 14.300 KG, CARGA ÚTIL MÁXIMA 9590 KG, DISTÂNCIA ENTRE EIXOS 4,76 M, POTÊNCIA 185 CV (NÃO INCLUI CARROCERIA) - JUROS. AF_06/2014</v>
          </cell>
        </row>
        <row r="864">
          <cell r="A864" t="str">
            <v>CUSTOS HORÁRIOS DE MÁQUINAS E EQUIPAMENTOS</v>
          </cell>
          <cell r="B864" t="str">
            <v>CHOR</v>
          </cell>
          <cell r="C864" t="str">
            <v>COMPOSIÇÕES AUXILIARES</v>
          </cell>
          <cell r="D864" t="str">
            <v>0329</v>
          </cell>
          <cell r="E864">
            <v>0</v>
          </cell>
          <cell r="F864">
            <v>0</v>
          </cell>
          <cell r="G864" t="str">
            <v>91356</v>
          </cell>
          <cell r="H864" t="str">
            <v>CAMINHÃO TOCO, PESO BRUTO TOTAL 14.300 KG, CARGA ÚTIL MÁXIMA 9590 KG, DISTÂNCIA ENTRE EIXOS 4,76 M, POTÊNCIA 185 CV (NÃO INCLUI CARROCERIA) - IMPOSTOS E SEGUROS. AF_06/2014</v>
          </cell>
        </row>
        <row r="865">
          <cell r="A865" t="str">
            <v>CUSTOS HORÁRIOS DE MÁQUINAS E EQUIPAMENTOS</v>
          </cell>
          <cell r="B865" t="str">
            <v>CHOR</v>
          </cell>
          <cell r="C865" t="str">
            <v>COMPOSIÇÕES AUXILIARES</v>
          </cell>
          <cell r="D865" t="str">
            <v>0329</v>
          </cell>
          <cell r="E865">
            <v>0</v>
          </cell>
          <cell r="F865">
            <v>0</v>
          </cell>
          <cell r="G865" t="str">
            <v>91359</v>
          </cell>
          <cell r="H865" t="str">
            <v>CAMINHÃO PIPA 6.000 L, PESO BRUTO TOTAL 13.000 KG, DISTÂNCIA ENTRE EIXOS 4,80 M, POTÊNCIA 189 CV INCLUSIVE TANQUE DE AÇO PARA TRANSPORTE DE ÁGUA, CAPACIDADE 6 M3 - DEPRECIAÇÃO. AF_06/2014</v>
          </cell>
        </row>
        <row r="866">
          <cell r="A866" t="str">
            <v>CUSTOS HORÁRIOS DE MÁQUINAS E EQUIPAMENTOS</v>
          </cell>
          <cell r="B866" t="str">
            <v>CHOR</v>
          </cell>
          <cell r="C866" t="str">
            <v>COMPOSIÇÕES AUXILIARES</v>
          </cell>
          <cell r="D866" t="str">
            <v>0329</v>
          </cell>
          <cell r="E866">
            <v>0</v>
          </cell>
          <cell r="F866">
            <v>0</v>
          </cell>
          <cell r="G866" t="str">
            <v>91360</v>
          </cell>
          <cell r="H866" t="str">
            <v>CAMINHÃO PIPA 6.000 L, PESO BRUTO TOTAL 13.000 KG, DISTÂNCIA ENTRE EIXOS 4,80 M, POTÊNCIA 189 CV INCLUSIVE TANQUE DE AÇO PARA TRANSPORTE DE ÁGUA, CAPACIDADE 6 M3 - JUROS. AF_06/2014</v>
          </cell>
        </row>
        <row r="867">
          <cell r="A867" t="str">
            <v>CUSTOS HORÁRIOS DE MÁQUINAS E EQUIPAMENTOS</v>
          </cell>
          <cell r="B867" t="str">
            <v>CHOR</v>
          </cell>
          <cell r="C867" t="str">
            <v>COMPOSIÇÕES AUXILIARES</v>
          </cell>
          <cell r="D867" t="str">
            <v>0329</v>
          </cell>
          <cell r="E867">
            <v>0</v>
          </cell>
          <cell r="F867">
            <v>0</v>
          </cell>
          <cell r="G867" t="str">
            <v>91361</v>
          </cell>
          <cell r="H867" t="str">
            <v>CAMINHÃO PIPA 6.000 L, PESO BRUTO TOTAL 13.000 KG, DISTÂNCIA ENTRE EIXOS 4,80 M, POTÊNCIA 189 CV INCLUSIVE TANQUE DE AÇO PARA TRANSPORTE DE ÁGUA, CAPACIDADE 6 M3 - IMPOSTOS E SEGUROS. AF_06/2014</v>
          </cell>
        </row>
        <row r="868">
          <cell r="A868" t="str">
            <v>CUSTOS HORÁRIOS DE MÁQUINAS E EQUIPAMENTOS</v>
          </cell>
          <cell r="B868" t="str">
            <v>CHOR</v>
          </cell>
          <cell r="C868" t="str">
            <v>COMPOSIÇÕES AUXILIARES</v>
          </cell>
          <cell r="D868" t="str">
            <v>0329</v>
          </cell>
          <cell r="E868">
            <v>0</v>
          </cell>
          <cell r="F868">
            <v>0</v>
          </cell>
          <cell r="G868" t="str">
            <v>91367</v>
          </cell>
          <cell r="H868" t="str">
            <v>CAMINHÃO BASCULANTE 6 M3, PESO BRUTO TOTAL 16.000 KG, CARGA ÚTIL MÁXIMA 13.071 KG, DISTÂNCIA ENTRE EIXOS 4,80 M, POTÊNCIA 230 CV INCLUSIVE CAÇAMBA METÁLICA - DEPRECIAÇÃO. AF_06/2014</v>
          </cell>
        </row>
        <row r="869">
          <cell r="A869" t="str">
            <v>CUSTOS HORÁRIOS DE MÁQUINAS E EQUIPAMENTOS</v>
          </cell>
          <cell r="B869" t="str">
            <v>CHOR</v>
          </cell>
          <cell r="C869" t="str">
            <v>COMPOSIÇÕES AUXILIARES</v>
          </cell>
          <cell r="D869" t="str">
            <v>0329</v>
          </cell>
          <cell r="E869">
            <v>0</v>
          </cell>
          <cell r="F869">
            <v>0</v>
          </cell>
          <cell r="G869" t="str">
            <v>91368</v>
          </cell>
          <cell r="H869" t="str">
            <v>CAMINHÃO BASCULANTE 6 M3, PESO BRUTO TOTAL 16.000 KG, CARGA ÚTIL MÁXIMA 13.071 KG, DISTÂNCIA ENTRE EIXOS 4,80 M, POTÊNCIA 230 CV INCLUSIVE CAÇAMBA METÁLICA - JUROS. AF_06/2014</v>
          </cell>
        </row>
        <row r="870">
          <cell r="A870" t="str">
            <v>CUSTOS HORÁRIOS DE MÁQUINAS E EQUIPAMENTOS</v>
          </cell>
          <cell r="B870" t="str">
            <v>CHOR</v>
          </cell>
          <cell r="C870" t="str">
            <v>COMPOSIÇÕES AUXILIARES</v>
          </cell>
          <cell r="D870" t="str">
            <v>0329</v>
          </cell>
          <cell r="E870">
            <v>0</v>
          </cell>
          <cell r="F870">
            <v>0</v>
          </cell>
          <cell r="G870" t="str">
            <v>91369</v>
          </cell>
          <cell r="H870" t="str">
            <v>CAMINHÃO BASCULANTE 6 M3, PESO BRUTO TOTAL 16.000 KG, CARGA ÚTIL MÁXIMA 13.071 KG, DISTÂNCIA ENTRE EIXOS 4,80 M, POTÊNCIA 230 CV INCLUSIVE CAÇAMBA METÁLICA - IMPOSTOS E SEGUROS. AF_06/2014</v>
          </cell>
        </row>
        <row r="871">
          <cell r="A871" t="str">
            <v>CUSTOS HORÁRIOS DE MÁQUINAS E EQUIPAMENTOS</v>
          </cell>
          <cell r="B871" t="str">
            <v>CHOR</v>
          </cell>
          <cell r="C871" t="str">
            <v>COMPOSIÇÕES AUXILIARES</v>
          </cell>
          <cell r="D871" t="str">
            <v>0329</v>
          </cell>
          <cell r="E871">
            <v>0</v>
          </cell>
          <cell r="F871">
            <v>0</v>
          </cell>
          <cell r="G871" t="str">
            <v>91375</v>
          </cell>
          <cell r="H871" t="str">
            <v>CAMINHÃO TOCO, PESO BRUTO TOTAL 16.000 KG, CARGA ÚTIL MÁXIMA DE 10.685 KG, DISTÂNCIA ENTRE EIXOS 4,80 M, POTÊNCIA 189 CV EXCLUSIVE CARROCERIA - DEPRECIAÇÃO. AF_06/2014</v>
          </cell>
        </row>
        <row r="872">
          <cell r="A872" t="str">
            <v>CUSTOS HORÁRIOS DE MÁQUINAS E EQUIPAMENTOS</v>
          </cell>
          <cell r="B872" t="str">
            <v>CHOR</v>
          </cell>
          <cell r="C872" t="str">
            <v>COMPOSIÇÕES AUXILIARES</v>
          </cell>
          <cell r="D872" t="str">
            <v>0329</v>
          </cell>
          <cell r="E872">
            <v>0</v>
          </cell>
          <cell r="F872">
            <v>0</v>
          </cell>
          <cell r="G872" t="str">
            <v>91376</v>
          </cell>
          <cell r="H872" t="str">
            <v>CAMINHÃO TOCO, PESO BRUTO TOTAL 16.000 KG, CARGA ÚTIL MÁXIMA DE 10.685 KG, DISTÂNCIA ENTRE EIXOS 4,80 M, POTÊNCIA 189 CV EXCLUSIVE CARROCERIA - JUROS. AF_06/2014</v>
          </cell>
        </row>
        <row r="873">
          <cell r="A873" t="str">
            <v>CUSTOS HORÁRIOS DE MÁQUINAS E EQUIPAMENTOS</v>
          </cell>
          <cell r="B873" t="str">
            <v>CHOR</v>
          </cell>
          <cell r="C873" t="str">
            <v>COMPOSIÇÕES AUXILIARES</v>
          </cell>
          <cell r="D873" t="str">
            <v>0329</v>
          </cell>
          <cell r="E873">
            <v>0</v>
          </cell>
          <cell r="F873">
            <v>0</v>
          </cell>
          <cell r="G873" t="str">
            <v>91377</v>
          </cell>
          <cell r="H873" t="str">
            <v>CAMINHÃO TOCO, PESO BRUTO TOTAL 16.000 KG, CARGA ÚTIL MÁXIMA DE 10.685 KG, DISTÂNCIA ENTRE EIXOS 4,80 M, POTÊNCIA 189 CV EXCLUSIVE CARROCERIA - IMPOSTOS E SEGUROS. AF_06/2014</v>
          </cell>
        </row>
        <row r="874">
          <cell r="A874" t="str">
            <v>CUSTOS HORÁRIOS DE MÁQUINAS E EQUIPAMENTOS</v>
          </cell>
          <cell r="B874" t="str">
            <v>CHOR</v>
          </cell>
          <cell r="C874" t="str">
            <v>COMPOSIÇÕES AUXILIARES</v>
          </cell>
          <cell r="D874" t="str">
            <v>0329</v>
          </cell>
          <cell r="E874">
            <v>0</v>
          </cell>
          <cell r="F874">
            <v>0</v>
          </cell>
          <cell r="G874" t="str">
            <v>91380</v>
          </cell>
          <cell r="H874" t="str">
            <v>CAMINHÃO BASCULANTE 10 M3, TRUCADO CABINE SIMPLES, PESO BRUTO TOTAL 23.000 KG, CARGA ÚTIL MÁXIMA 15.935 KG, DISTÂNCIA ENTRE EIXOS 4,80 M, POTÊNCIA 230 CV INCLUSIVE CAÇAMBA METÁLICA - DEPRECIAÇÃO. AF_06/2014</v>
          </cell>
        </row>
        <row r="875">
          <cell r="A875" t="str">
            <v>CUSTOS HORÁRIOS DE MÁQUINAS E EQUIPAMENTOS</v>
          </cell>
          <cell r="B875" t="str">
            <v>CHOR</v>
          </cell>
          <cell r="C875" t="str">
            <v>COMPOSIÇÕES AUXILIARES</v>
          </cell>
          <cell r="D875" t="str">
            <v>0329</v>
          </cell>
          <cell r="E875">
            <v>0</v>
          </cell>
          <cell r="F875">
            <v>0</v>
          </cell>
          <cell r="G875" t="str">
            <v>91381</v>
          </cell>
          <cell r="H875" t="str">
            <v>CAMINHÃO BASCULANTE 10 M3, TRUCADO CABINE SIMPLES, PESO BRUTO TOTAL 23.000 KG, CARGA ÚTIL MÁXIMA 15.935 KG, DISTÂNCIA ENTRE EIXOS 4,80 M, POTÊNCIA 230 CV INCLUSIVE CAÇAMBA METÁLICA - JUROS. AF_06/2014</v>
          </cell>
        </row>
        <row r="876">
          <cell r="A876" t="str">
            <v>CUSTOS HORÁRIOS DE MÁQUINAS E EQUIPAMENTOS</v>
          </cell>
          <cell r="B876" t="str">
            <v>CHOR</v>
          </cell>
          <cell r="C876" t="str">
            <v>COMPOSIÇÕES AUXILIARES</v>
          </cell>
          <cell r="D876" t="str">
            <v>0329</v>
          </cell>
          <cell r="E876">
            <v>0</v>
          </cell>
          <cell r="F876">
            <v>0</v>
          </cell>
          <cell r="G876" t="str">
            <v>91382</v>
          </cell>
          <cell r="H876" t="str">
            <v>CAMINHÃO BASCULANTE 10 M3, TRUCADO CABINE SIMPLES, PESO BRUTO TOTAL 23.000 KG, CARGA ÚTIL MÁXIMA 15.935 KG, DISTÂNCIA ENTRE EIXOS 4,80 M, POTÊNCIA 230 CV INCLUSIVE CAÇAMBA METÁLICA - IMPOSTOS E SEGUROS. AF_06/2014</v>
          </cell>
        </row>
        <row r="877">
          <cell r="A877" t="str">
            <v>CUSTOS HORÁRIOS DE MÁQUINAS E EQUIPAMENTOS</v>
          </cell>
          <cell r="B877" t="str">
            <v>CHOR</v>
          </cell>
          <cell r="C877" t="str">
            <v>COMPOSIÇÕES AUXILIARES</v>
          </cell>
          <cell r="D877" t="str">
            <v>0329</v>
          </cell>
          <cell r="E877">
            <v>0</v>
          </cell>
          <cell r="F877">
            <v>0</v>
          </cell>
          <cell r="G877" t="str">
            <v>91383</v>
          </cell>
          <cell r="H877" t="str">
            <v>CAMINHÃO BASCULANTE 10 M3, TRUCADO CABINE SIMPLES, PESO BRUTO TOTAL 23.000 KG, CARGA ÚTIL MÁXIMA 15.935 KG, DISTÂNCIA ENTRE EIXOS 4,80 M, POTÊNCIA 230 CV INCLUSIVE CAÇAMBA METÁLICA - MANUTENÇÃO. AF_06/2014</v>
          </cell>
        </row>
        <row r="878">
          <cell r="A878" t="str">
            <v>CUSTOS HORÁRIOS DE MÁQUINAS E EQUIPAMENTOS</v>
          </cell>
          <cell r="B878" t="str">
            <v>CHOR</v>
          </cell>
          <cell r="C878" t="str">
            <v>COMPOSIÇÕES AUXILIARES</v>
          </cell>
          <cell r="D878" t="str">
            <v>0329</v>
          </cell>
          <cell r="E878">
            <v>0</v>
          </cell>
          <cell r="F878">
            <v>0</v>
          </cell>
          <cell r="G878" t="str">
            <v>91384</v>
          </cell>
          <cell r="H878" t="str">
            <v>CAMINHÃO BASCULANTE 10 M3, TRUCADO CABINE SIMPLES, PESO BRUTO TOTAL 23.000 KG, CARGA ÚTIL MÁXIMA 15.935 KG, DISTÂNCIA ENTRE EIXOS 4,80 M, POTÊNCIA 230 CV INCLUSIVE CAÇAMBA METÁLICA - MATERIAIS NA OPERAÇÃO. AF_06/2014</v>
          </cell>
        </row>
        <row r="879">
          <cell r="A879" t="str">
            <v>CUSTOS HORÁRIOS DE MÁQUINAS E EQUIPAMENTOS</v>
          </cell>
          <cell r="B879" t="str">
            <v>CHOR</v>
          </cell>
          <cell r="C879" t="str">
            <v>COMPOSIÇÕES AUXILIARES</v>
          </cell>
          <cell r="D879" t="str">
            <v>0329</v>
          </cell>
          <cell r="E879">
            <v>0</v>
          </cell>
          <cell r="F879">
            <v>0</v>
          </cell>
          <cell r="G879" t="str">
            <v>91390</v>
          </cell>
          <cell r="H879" t="str">
            <v>CAMINHÃO TOCO, PBT 14.300 KG, CARGA ÚTIL MÁX. 9.710 KG, DIST. ENTRE EIXOS 3,56 M, POTÊNCIA 185 CV, INCLUSIVE CARROCERIA FIXA ABERTA DE MADEIRA P/ TRANSPORTE GERAL DE CARGA SECA, DIMEN. APROX. 2,50 X 6,50 X 0,50 M - DEPRECIAÇÃO. AF_06/2014</v>
          </cell>
        </row>
        <row r="880">
          <cell r="A880" t="str">
            <v>CUSTOS HORÁRIOS DE MÁQUINAS E EQUIPAMENTOS</v>
          </cell>
          <cell r="B880" t="str">
            <v>CHOR</v>
          </cell>
          <cell r="C880" t="str">
            <v>COMPOSIÇÕES AUXILIARES</v>
          </cell>
          <cell r="D880" t="str">
            <v>0329</v>
          </cell>
          <cell r="E880">
            <v>0</v>
          </cell>
          <cell r="F880">
            <v>0</v>
          </cell>
          <cell r="G880" t="str">
            <v>91391</v>
          </cell>
          <cell r="H880" t="str">
            <v>CAMINHÃO TOCO, PBT 14.300 KG, CARGA ÚTIL MÁX. 9.710 KG, DIST. ENTRE EIXOS 3,56 M, POTÊNCIA 185 CV, INCLUSIVE CARROCERIA FIXA ABERTA DE MADEIRA P/ TRANSPORTE GERAL DE CARGA SECA, DIMEN. APROX. 2,50 X 6,50 X 0,50 M - JUROS. AF_06/2014</v>
          </cell>
        </row>
        <row r="881">
          <cell r="A881" t="str">
            <v>CUSTOS HORÁRIOS DE MÁQUINAS E EQUIPAMENTOS</v>
          </cell>
          <cell r="B881" t="str">
            <v>CHOR</v>
          </cell>
          <cell r="C881" t="str">
            <v>COMPOSIÇÕES AUXILIARES</v>
          </cell>
          <cell r="D881" t="str">
            <v>0329</v>
          </cell>
          <cell r="E881">
            <v>0</v>
          </cell>
          <cell r="F881">
            <v>0</v>
          </cell>
          <cell r="G881" t="str">
            <v>91392</v>
          </cell>
          <cell r="H881" t="str">
            <v>CAMINHÃO TOCO, PBT 14.300 KG, CARGA ÚTIL MÁX. 9.710 KG, DIST. ENTRE EIXOS 3,56 M, POTÊNCIA 185 CV, INCLUSIVE CARROCERIA FIXA ABERTA DE MADEIRA P/ TRANSPORTE GERAL DE CARGA SECA, DIMEN. APROX. 2,50 X 6,50 X 0,50 M - IMPOSTOS E SEGUROS. AF_06/2014</v>
          </cell>
        </row>
        <row r="882">
          <cell r="A882" t="str">
            <v>CUSTOS HORÁRIOS DE MÁQUINAS E EQUIPAMENTOS</v>
          </cell>
          <cell r="B882" t="str">
            <v>CHOR</v>
          </cell>
          <cell r="C882" t="str">
            <v>COMPOSIÇÕES AUXILIARES</v>
          </cell>
          <cell r="D882" t="str">
            <v>0329</v>
          </cell>
          <cell r="E882">
            <v>0</v>
          </cell>
          <cell r="F882">
            <v>0</v>
          </cell>
          <cell r="G882" t="str">
            <v>91396</v>
          </cell>
          <cell r="H882" t="str">
            <v>CAMINHÃO PIPA 10.000 L TRUCADO, PESO BRUTO TOTAL 23.000 KG, CARGA ÚTIL MÁXIMA 15.935 KG, DISTÂNCIA ENTRE EIXOS 4,8 M, POTÊNCIA 230 CV, INCLUSIVE TANQUE DE AÇO PARA TRANSPORTE DE ÁGUA - DEPRECIAÇÃO. AF_06/2014</v>
          </cell>
        </row>
        <row r="883">
          <cell r="A883" t="str">
            <v>CUSTOS HORÁRIOS DE MÁQUINAS E EQUIPAMENTOS</v>
          </cell>
          <cell r="B883" t="str">
            <v>CHOR</v>
          </cell>
          <cell r="C883" t="str">
            <v>COMPOSIÇÕES AUXILIARES</v>
          </cell>
          <cell r="D883" t="str">
            <v>0329</v>
          </cell>
          <cell r="E883">
            <v>0</v>
          </cell>
          <cell r="F883">
            <v>0</v>
          </cell>
          <cell r="G883" t="str">
            <v>91397</v>
          </cell>
          <cell r="H883" t="str">
            <v>CAMINHÃO PIPA 10.000 L TRUCADO, PESO BRUTO TOTAL 23.000 KG, CARGA ÚTIL MÁXIMA 15.935 KG, DISTÂNCIA ENTRE EIXOS 4,8 M, POTÊNCIA 230 CV, INCLUSIVE TANQUE DE AÇO PARA TRANSPORTE DE ÁGUA - JUROS. AF_06/2014</v>
          </cell>
        </row>
        <row r="884">
          <cell r="A884" t="str">
            <v>CUSTOS HORÁRIOS DE MÁQUINAS E EQUIPAMENTOS</v>
          </cell>
          <cell r="B884" t="str">
            <v>CHOR</v>
          </cell>
          <cell r="C884" t="str">
            <v>COMPOSIÇÕES AUXILIARES</v>
          </cell>
          <cell r="D884" t="str">
            <v>0329</v>
          </cell>
          <cell r="E884">
            <v>0</v>
          </cell>
          <cell r="F884">
            <v>0</v>
          </cell>
          <cell r="G884" t="str">
            <v>91398</v>
          </cell>
          <cell r="H884" t="str">
            <v>CAMINHÃO PIPA 10.000 L TRUCADO, PESO BRUTO TOTAL 23.000 KG, CARGA ÚTIL MÁXIMA 15.935 KG, DISTÂNCIA ENTRE EIXOS 4,8 M, POTÊNCIA 230 CV, INCLUSIVE TANQUE DE AÇO PARA TRANSPORTE DE ÁGUA - IMPOSTOS E SEGUROS. AF_06/2014</v>
          </cell>
        </row>
        <row r="885">
          <cell r="A885" t="str">
            <v>CUSTOS HORÁRIOS DE MÁQUINAS E EQUIPAMENTOS</v>
          </cell>
          <cell r="B885" t="str">
            <v>CHOR</v>
          </cell>
          <cell r="C885" t="str">
            <v>COMPOSIÇÕES AUXILIARES</v>
          </cell>
          <cell r="D885" t="str">
            <v>0329</v>
          </cell>
          <cell r="E885">
            <v>0</v>
          </cell>
          <cell r="F885">
            <v>0</v>
          </cell>
          <cell r="G885" t="str">
            <v>91402</v>
          </cell>
          <cell r="H885" t="str">
            <v>CAMINHÃO BASCULANTE 6 M3 TOCO, PESO BRUTO TOTAL 16.000 KG, CARGA ÚTIL MÁXIMA 11.130 KG, DISTÂNCIA ENTRE EIXOS 5,36 M, POTÊNCIA 185 CV, INCLUSIVE CAÇAMBA METÁLICA - IMPOSTOS E SEGUROS. AF_06/2014</v>
          </cell>
        </row>
        <row r="886">
          <cell r="A886" t="str">
            <v>CUSTOS HORÁRIOS DE MÁQUINAS E EQUIPAMENTOS</v>
          </cell>
          <cell r="B886" t="str">
            <v>CHOR</v>
          </cell>
          <cell r="C886" t="str">
            <v>COMPOSIÇÕES AUXILIARES</v>
          </cell>
          <cell r="D886" t="str">
            <v>0329</v>
          </cell>
          <cell r="E886">
            <v>0</v>
          </cell>
          <cell r="F886">
            <v>0</v>
          </cell>
          <cell r="G886" t="str">
            <v>91466</v>
          </cell>
          <cell r="H886" t="str">
            <v>GUINDAUTO HIDRÁULICO, CAPACIDADE MÁXIMA DE CARGA 6200 KG, MOMENTO MÁXIMO DE CARGA 11,7 TM, ALCANCE MÁXIMO HORIZONTAL 9,70 M, INCLUSIVE CAMINHÃO TOCO PBT 16.000 KG, POTÊNCIA DE 189 CV - IMPOSTOS E SEGUROS. AF_08/2015</v>
          </cell>
        </row>
        <row r="887">
          <cell r="A887" t="str">
            <v>CUSTOS HORÁRIOS DE MÁQUINAS E EQUIPAMENTOS</v>
          </cell>
          <cell r="B887" t="str">
            <v>CHOR</v>
          </cell>
          <cell r="C887" t="str">
            <v>COMPOSIÇÕES AUXILIARES</v>
          </cell>
          <cell r="D887" t="str">
            <v>0329</v>
          </cell>
          <cell r="E887">
            <v>0</v>
          </cell>
          <cell r="F887">
            <v>0</v>
          </cell>
          <cell r="G887" t="str">
            <v>91467</v>
          </cell>
          <cell r="H887" t="str">
            <v>GUINDAUTO HIDRÁULICO, CAPACIDADE MÁXIMA DE CARGA 6200 KG, MOMENTO MÁXIMO DE CARGA 11,7 TM, ALCANCE MÁXIMO HORIZONTAL 9,70 M, INCLUSIVE CAMINHÃO TOCO PBT 16.000 KG, POTÊNCIA DE 189 CV - MATERIAIS NA OPERAÇÃO. AF_08/2015</v>
          </cell>
        </row>
        <row r="888">
          <cell r="A888" t="str">
            <v>CUSTOS HORÁRIOS DE MÁQUINAS E EQUIPAMENTOS</v>
          </cell>
          <cell r="B888" t="str">
            <v>CHOR</v>
          </cell>
          <cell r="C888" t="str">
            <v>COMPOSIÇÕES AUXILIARES</v>
          </cell>
          <cell r="D888" t="str">
            <v>0329</v>
          </cell>
          <cell r="E888">
            <v>0</v>
          </cell>
          <cell r="F888">
            <v>0</v>
          </cell>
          <cell r="G888" t="str">
            <v>91468</v>
          </cell>
          <cell r="H888" t="str">
            <v>ESPARGIDOR DE ASFALTO PRESSURIZADO, TANQUE 6 M3 COM ISOLAÇÃO TÉRMICA, AQUECIDO COM 2 MAÇARICOS, COM BARRA ESPARGIDORA 3,60 M, MONTADO SOBRE CAMINHÃO  TOCO, PBT 14.300 KG, POTÊNCIA 185 CV - DEPRECIAÇÃO. AF_08/2015</v>
          </cell>
        </row>
        <row r="889">
          <cell r="A889" t="str">
            <v>CUSTOS HORÁRIOS DE MÁQUINAS E EQUIPAMENTOS</v>
          </cell>
          <cell r="B889" t="str">
            <v>CHOR</v>
          </cell>
          <cell r="C889" t="str">
            <v>COMPOSIÇÕES AUXILIARES</v>
          </cell>
          <cell r="D889" t="str">
            <v>0329</v>
          </cell>
          <cell r="E889">
            <v>0</v>
          </cell>
          <cell r="F889">
            <v>0</v>
          </cell>
          <cell r="G889" t="str">
            <v>91469</v>
          </cell>
          <cell r="H889" t="str">
            <v>ESPARGIDOR DE ASFALTO PRESSURIZADO, TANQUE 6 M3 COM ISOLAÇÃO TÉRMICA, AQUECIDO COM 2 MAÇARICOS, COM BARRA ESPARGIDORA 3,60 M, MONTADO SOBRE CAMINHÃO  TOCO, PBT 14.300 KG, POTÊNCIA 185 CV - JUROS. AF_08/2015</v>
          </cell>
        </row>
        <row r="890">
          <cell r="A890" t="str">
            <v>CUSTOS HORÁRIOS DE MÁQUINAS E EQUIPAMENTOS</v>
          </cell>
          <cell r="B890" t="str">
            <v>CHOR</v>
          </cell>
          <cell r="C890" t="str">
            <v>COMPOSIÇÕES AUXILIARES</v>
          </cell>
          <cell r="D890" t="str">
            <v>0329</v>
          </cell>
          <cell r="E890">
            <v>0</v>
          </cell>
          <cell r="F890">
            <v>0</v>
          </cell>
          <cell r="G890" t="str">
            <v>91484</v>
          </cell>
          <cell r="H890" t="str">
            <v>ESPARGIDOR DE ASFALTO PRESSURIZADO, TANQUE 6 M3 COM ISOLAÇÃO TÉRMICA, AQUECIDO COM 2 MAÇARICOS, COM BARRA ESPARGIDORA 3,60 M, MONTADO SOBRE CAMINHÃO  TOCO, PBT 14.300 KG, POTÊNCIA 185 CV - IMPOSTOS E SEGUROS. AF_08/2015</v>
          </cell>
        </row>
        <row r="891">
          <cell r="A891" t="str">
            <v>CUSTOS HORÁRIOS DE MÁQUINAS E EQUIPAMENTOS</v>
          </cell>
          <cell r="B891" t="str">
            <v>CHOR</v>
          </cell>
          <cell r="C891" t="str">
            <v>COMPOSIÇÕES AUXILIARES</v>
          </cell>
          <cell r="D891" t="str">
            <v>0329</v>
          </cell>
          <cell r="E891">
            <v>0</v>
          </cell>
          <cell r="F891">
            <v>0</v>
          </cell>
          <cell r="G891" t="str">
            <v>91485</v>
          </cell>
          <cell r="H891" t="str">
            <v>ESPARGIDOR DE ASFALTO PRESSURIZADO, TANQUE 6 M3 COM ISOLAÇÃO TÉRMICA, AQUECIDO COM 2 MAÇARICOS, COM BARRA ESPARGIDORA 3,60 M, MONTADO SOBRE CAMINHÃO  TOCO, PBT 14.300 KG, POTÊNCIA 185 CV - MATERIAIS NA OPERAÇÃO. AF_08/2015</v>
          </cell>
        </row>
        <row r="892">
          <cell r="A892" t="str">
            <v>CUSTOS HORÁRIOS DE MÁQUINAS E EQUIPAMENTOS</v>
          </cell>
          <cell r="B892" t="str">
            <v>CHOR</v>
          </cell>
          <cell r="C892" t="str">
            <v>COMPOSIÇÕES AUXILIARES</v>
          </cell>
          <cell r="D892" t="str">
            <v>0329</v>
          </cell>
          <cell r="E892">
            <v>0</v>
          </cell>
          <cell r="F892">
            <v>0</v>
          </cell>
          <cell r="G892" t="str">
            <v>91529</v>
          </cell>
          <cell r="H892" t="str">
            <v>COMPACTADOR DE SOLOS DE PERCUSSÃO (SOQUETE) COM MOTOR A GASOLINA 4 TEMPOS, POTÊNCIA 4 CV - DEPRECIAÇÃO. AF_08/2015</v>
          </cell>
        </row>
        <row r="893">
          <cell r="A893" t="str">
            <v>CUSTOS HORÁRIOS DE MÁQUINAS E EQUIPAMENTOS</v>
          </cell>
          <cell r="B893" t="str">
            <v>CHOR</v>
          </cell>
          <cell r="C893" t="str">
            <v>COMPOSIÇÕES AUXILIARES</v>
          </cell>
          <cell r="D893" t="str">
            <v>0329</v>
          </cell>
          <cell r="E893">
            <v>0</v>
          </cell>
          <cell r="F893">
            <v>0</v>
          </cell>
          <cell r="G893" t="str">
            <v>91530</v>
          </cell>
          <cell r="H893" t="str">
            <v>COMPACTADOR DE SOLOS DE PERCUSSÃO (SOQUETE) COM MOTOR A GASOLINA 4 TEMPOS, POTÊNCIA 4 CV - JUROS. AF_08/2015</v>
          </cell>
        </row>
        <row r="894">
          <cell r="A894" t="str">
            <v>CUSTOS HORÁRIOS DE MÁQUINAS E EQUIPAMENTOS</v>
          </cell>
          <cell r="B894" t="str">
            <v>CHOR</v>
          </cell>
          <cell r="C894" t="str">
            <v>COMPOSIÇÕES AUXILIARES</v>
          </cell>
          <cell r="D894" t="str">
            <v>0329</v>
          </cell>
          <cell r="E894">
            <v>0</v>
          </cell>
          <cell r="F894">
            <v>0</v>
          </cell>
          <cell r="G894" t="str">
            <v>91531</v>
          </cell>
          <cell r="H894" t="str">
            <v>COMPACTADOR DE SOLOS DE PERCUSSÃO (SOQUETE) COM MOTOR A GASOLINA 4 TEMPOS, POTÊNCIA 4 CV - MANUTENÇÃO. AF_08/2015</v>
          </cell>
        </row>
        <row r="895">
          <cell r="A895" t="str">
            <v>CUSTOS HORÁRIOS DE MÁQUINAS E EQUIPAMENTOS</v>
          </cell>
          <cell r="B895" t="str">
            <v>CHOR</v>
          </cell>
          <cell r="C895" t="str">
            <v>COMPOSIÇÕES AUXILIARES</v>
          </cell>
          <cell r="D895" t="str">
            <v>0329</v>
          </cell>
          <cell r="E895">
            <v>0</v>
          </cell>
          <cell r="F895">
            <v>0</v>
          </cell>
          <cell r="G895" t="str">
            <v>91532</v>
          </cell>
          <cell r="H895" t="str">
            <v>COMPACTADOR DE SOLOS DE PERCUSSÃO (SOQUETE) COM MOTOR A GASOLINA 4 TEMPOS, POTÊNCIA 4 CV - MATERIAIS NA OPERAÇÃO. AF_08/2015</v>
          </cell>
        </row>
        <row r="896">
          <cell r="A896" t="str">
            <v>CUSTOS HORÁRIOS DE MÁQUINAS E EQUIPAMENTOS</v>
          </cell>
          <cell r="B896" t="str">
            <v>CHOR</v>
          </cell>
          <cell r="C896" t="str">
            <v>COMPOSIÇÕES AUXILIARES</v>
          </cell>
          <cell r="D896" t="str">
            <v>0329</v>
          </cell>
          <cell r="E896">
            <v>0</v>
          </cell>
          <cell r="F896">
            <v>0</v>
          </cell>
          <cell r="G896" t="str">
            <v>91629</v>
          </cell>
          <cell r="H896" t="str">
            <v>GUINDAUTO HIDRÁULICO, CAPACIDADE MÁXIMA DE CARGA 6500 KG, MOMENTO MÁXIMO DE CARGA 5,8 TM, ALCANCE MÁXIMO HORIZONTAL 7,60 M, INCLUSIVE CAMINHÃO TOCO PBT 9.700 KG, POTÊNCIA DE 160 CV - DEPRECIAÇÃO. AF_08/2015</v>
          </cell>
        </row>
        <row r="897">
          <cell r="A897" t="str">
            <v>CUSTOS HORÁRIOS DE MÁQUINAS E EQUIPAMENTOS</v>
          </cell>
          <cell r="B897" t="str">
            <v>CHOR</v>
          </cell>
          <cell r="C897" t="str">
            <v>COMPOSIÇÕES AUXILIARES</v>
          </cell>
          <cell r="D897" t="str">
            <v>0329</v>
          </cell>
          <cell r="E897">
            <v>0</v>
          </cell>
          <cell r="F897">
            <v>0</v>
          </cell>
          <cell r="G897" t="str">
            <v>91630</v>
          </cell>
          <cell r="H897" t="str">
            <v>GUINDAUTO HIDRÁULICO, CAPACIDADE MÁXIMA DE CARGA 6500 KG, MOMENTO MÁXIMO DE CARGA 5,8 TM, ALCANCE MÁXIMO HORIZONTAL 7,60 M, INCLUSIVE CAMINHÃO TOCO PBT 9.700 KG, POTÊNCIA DE 160 CV - JUROS. AF_08/2015</v>
          </cell>
        </row>
        <row r="898">
          <cell r="A898" t="str">
            <v>CUSTOS HORÁRIOS DE MÁQUINAS E EQUIPAMENTOS</v>
          </cell>
          <cell r="B898" t="str">
            <v>CHOR</v>
          </cell>
          <cell r="C898" t="str">
            <v>COMPOSIÇÕES AUXILIARES</v>
          </cell>
          <cell r="D898" t="str">
            <v>0329</v>
          </cell>
          <cell r="E898">
            <v>0</v>
          </cell>
          <cell r="F898">
            <v>0</v>
          </cell>
          <cell r="G898" t="str">
            <v>91631</v>
          </cell>
          <cell r="H898" t="str">
            <v>GUINDAUTO HIDRÁULICO, CAPACIDADE MÁXIMA DE CARGA 6500 KG, MOMENTO MÁXIMO DE CARGA 5,8 TM, ALCANCE MÁXIMO HORIZONTAL 7,60 M, INCLUSIVE CAMINHÃO TOCO PBT 9.700 KG, POTÊNCIA DE 160 CV - IMPOSTOS E SEGUROS. AF_08/2015</v>
          </cell>
        </row>
        <row r="899">
          <cell r="A899" t="str">
            <v>CUSTOS HORÁRIOS DE MÁQUINAS E EQUIPAMENTOS</v>
          </cell>
          <cell r="B899" t="str">
            <v>CHOR</v>
          </cell>
          <cell r="C899" t="str">
            <v>COMPOSIÇÕES AUXILIARES</v>
          </cell>
          <cell r="D899" t="str">
            <v>0329</v>
          </cell>
          <cell r="E899">
            <v>0</v>
          </cell>
          <cell r="F899">
            <v>0</v>
          </cell>
          <cell r="G899" t="str">
            <v>91632</v>
          </cell>
          <cell r="H899" t="str">
            <v>GUINDAUTO HIDRÁULICO, CAPACIDADE MÁXIMA DE CARGA 6500 KG, MOMENTO MÁXIMO DE CARGA 5,8 TM, ALCANCE MÁXIMO HORIZONTAL 7,60 M, INCLUSIVE CAMINHÃO TOCO PBT 9.700 KG, POTÊNCIA DE 160 CV - MANUTENÇÃO. AF_08/2015</v>
          </cell>
        </row>
        <row r="900">
          <cell r="A900" t="str">
            <v>CUSTOS HORÁRIOS DE MÁQUINAS E EQUIPAMENTOS</v>
          </cell>
          <cell r="B900" t="str">
            <v>CHOR</v>
          </cell>
          <cell r="C900" t="str">
            <v>COMPOSIÇÕES AUXILIARES</v>
          </cell>
          <cell r="D900" t="str">
            <v>0329</v>
          </cell>
          <cell r="E900">
            <v>0</v>
          </cell>
          <cell r="F900">
            <v>0</v>
          </cell>
          <cell r="G900" t="str">
            <v>91633</v>
          </cell>
          <cell r="H900" t="str">
            <v>GUINDAUTO HIDRÁULICO, CAPACIDADE MÁXIMA DE CARGA 6500 KG, MOMENTO MÁXIMO DE CARGA 5,8 TM, ALCANCE MÁXIMO HORIZONTAL 7,60 M, INCLUSIVE CAMINHÃO TOCO PBT 9.700 KG, POTÊNCIA DE 160 CV - MATERIAIS NA OPERAÇÃO. AF_08/2015</v>
          </cell>
        </row>
        <row r="901">
          <cell r="A901" t="str">
            <v>CUSTOS HORÁRIOS DE MÁQUINAS E EQUIPAMENTOS</v>
          </cell>
          <cell r="B901" t="str">
            <v>CHOR</v>
          </cell>
          <cell r="C901" t="str">
            <v>COMPOSIÇÕES AUXILIARES</v>
          </cell>
          <cell r="D901" t="str">
            <v>0329</v>
          </cell>
          <cell r="E901">
            <v>0</v>
          </cell>
          <cell r="F901">
            <v>0</v>
          </cell>
          <cell r="G901" t="str">
            <v>91640</v>
          </cell>
          <cell r="H901" t="str">
            <v>CAMINHÃO DE TRANSPORTE DE MATERIAL ASFÁLTICO 30.000 L, COM CAVALO MECÂNICO DE CAPACIDADE MÁXIMA DE TRAÇÃO COMBINADO DE 66.000 KG, POTÊNCIA 360 CV, INCLUSIVE TANQUE DE ASFALTO COM SERPENTINA - DEPRECIAÇÃO. AF_08/2015</v>
          </cell>
        </row>
        <row r="902">
          <cell r="A902" t="str">
            <v>CUSTOS HORÁRIOS DE MÁQUINAS E EQUIPAMENTOS</v>
          </cell>
          <cell r="B902" t="str">
            <v>CHOR</v>
          </cell>
          <cell r="C902" t="str">
            <v>COMPOSIÇÕES AUXILIARES</v>
          </cell>
          <cell r="D902" t="str">
            <v>0329</v>
          </cell>
          <cell r="E902">
            <v>0</v>
          </cell>
          <cell r="F902">
            <v>0</v>
          </cell>
          <cell r="G902" t="str">
            <v>91641</v>
          </cell>
          <cell r="H902" t="str">
            <v>CAMINHÃO DE TRANSPORTE DE MATERIAL ASFÁLTICO 30.000 L, COM CAVALO MECÂNICO DE CAPACIDADE MÁXIMA DE TRAÇÃO COMBINADO DE 66.000 KG, POTÊNCIA 360 CV, INCLUSIVE TANQUE DE ASFALTO COM SERPENTINA - JUROS. AF_08/2015</v>
          </cell>
        </row>
        <row r="903">
          <cell r="A903" t="str">
            <v>CUSTOS HORÁRIOS DE MÁQUINAS E EQUIPAMENTOS</v>
          </cell>
          <cell r="B903" t="str">
            <v>CHOR</v>
          </cell>
          <cell r="C903" t="str">
            <v>COMPOSIÇÕES AUXILIARES</v>
          </cell>
          <cell r="D903" t="str">
            <v>0329</v>
          </cell>
          <cell r="E903">
            <v>0</v>
          </cell>
          <cell r="F903">
            <v>0</v>
          </cell>
          <cell r="G903" t="str">
            <v>91642</v>
          </cell>
          <cell r="H903" t="str">
            <v>CAMINHÃO DE TRANSPORTE DE MATERIAL ASFÁLTICO 30.000 L, COM CAVALO MECÂNICO DE CAPACIDADE MÁXIMA DE TRAÇÃO COMBINADO DE 66.000 KG, POTÊNCIA 360 CV, INCLUSIVE TANQUE DE ASFALTO COM SERPENTINA - IMPOSTOS E SEGUROS. AF_08/2015</v>
          </cell>
        </row>
        <row r="904">
          <cell r="A904" t="str">
            <v>CUSTOS HORÁRIOS DE MÁQUINAS E EQUIPAMENTOS</v>
          </cell>
          <cell r="B904" t="str">
            <v>CHOR</v>
          </cell>
          <cell r="C904" t="str">
            <v>COMPOSIÇÕES AUXILIARES</v>
          </cell>
          <cell r="D904" t="str">
            <v>0329</v>
          </cell>
          <cell r="E904">
            <v>0</v>
          </cell>
          <cell r="F904">
            <v>0</v>
          </cell>
          <cell r="G904" t="str">
            <v>91643</v>
          </cell>
          <cell r="H904" t="str">
            <v>CAMINHÃO DE TRANSPORTE DE MATERIAL ASFÁLTICO 30.000 L, COM CAVALO MECÂNICO DE CAPACIDADE MÁXIMA DE TRAÇÃO COMBINADO DE 66.000 KG, POTÊNCIA 360 CV, INCLUSIVE TANQUE DE ASFALTO COM SERPENTINA - MANUTENÇÃO. AF_08/2015</v>
          </cell>
        </row>
        <row r="905">
          <cell r="A905" t="str">
            <v>CUSTOS HORÁRIOS DE MÁQUINAS E EQUIPAMENTOS</v>
          </cell>
          <cell r="B905" t="str">
            <v>CHOR</v>
          </cell>
          <cell r="C905" t="str">
            <v>COMPOSIÇÕES AUXILIARES</v>
          </cell>
          <cell r="D905" t="str">
            <v>0329</v>
          </cell>
          <cell r="E905">
            <v>0</v>
          </cell>
          <cell r="F905">
            <v>0</v>
          </cell>
          <cell r="G905" t="str">
            <v>91644</v>
          </cell>
          <cell r="H905" t="str">
            <v>CAMINHÃO DE TRANSPORTE DE MATERIAL ASFÁLTICO 30.000 L, COM CAVALO MECÂNICO DE CAPACIDADE MÁXIMA DE TRAÇÃO COMBINADO DE 66.000 KG, POTÊNCIA 360 CV, INCLUSIVE TANQUE DE ASFALTO COM SERPENTINA - MATERIAIS NA OPERAÇÃO. AF_08/2015</v>
          </cell>
        </row>
        <row r="906">
          <cell r="A906" t="str">
            <v>CUSTOS HORÁRIOS DE MÁQUINAS E EQUIPAMENTOS</v>
          </cell>
          <cell r="B906" t="str">
            <v>CHOR</v>
          </cell>
          <cell r="C906" t="str">
            <v>COMPOSIÇÕES AUXILIARES</v>
          </cell>
          <cell r="D906" t="str">
            <v>0329</v>
          </cell>
          <cell r="E906">
            <v>0</v>
          </cell>
          <cell r="F906">
            <v>0</v>
          </cell>
          <cell r="G906" t="str">
            <v>91688</v>
          </cell>
          <cell r="H906" t="str">
            <v>SERRA CIRCULAR DE BANCADA COM MOTOR ELÉTRICO POTÊNCIA DE 5HP, COM COIFA PARA DISCO 10" - DEPRECIAÇÃO. AF_08/2015</v>
          </cell>
        </row>
        <row r="907">
          <cell r="A907" t="str">
            <v>CUSTOS HORÁRIOS DE MÁQUINAS E EQUIPAMENTOS</v>
          </cell>
          <cell r="B907" t="str">
            <v>CHOR</v>
          </cell>
          <cell r="C907" t="str">
            <v>COMPOSIÇÕES AUXILIARES</v>
          </cell>
          <cell r="D907" t="str">
            <v>0329</v>
          </cell>
          <cell r="E907">
            <v>0</v>
          </cell>
          <cell r="F907">
            <v>0</v>
          </cell>
          <cell r="G907" t="str">
            <v>91689</v>
          </cell>
          <cell r="H907" t="str">
            <v>SERRA CIRCULAR DE BANCADA COM MOTOR ELÉTRICO POTÊNCIA DE 5HP, COM COIFA PARA DISCO 10" - JUROS. AF_08/2015</v>
          </cell>
        </row>
        <row r="908">
          <cell r="A908" t="str">
            <v>CUSTOS HORÁRIOS DE MÁQUINAS E EQUIPAMENTOS</v>
          </cell>
          <cell r="B908" t="str">
            <v>CHOR</v>
          </cell>
          <cell r="C908" t="str">
            <v>COMPOSIÇÕES AUXILIARES</v>
          </cell>
          <cell r="D908" t="str">
            <v>0329</v>
          </cell>
          <cell r="E908">
            <v>0</v>
          </cell>
          <cell r="F908">
            <v>0</v>
          </cell>
          <cell r="G908" t="str">
            <v>91690</v>
          </cell>
          <cell r="H908" t="str">
            <v>SERRA CIRCULAR DE BANCADA COM MOTOR ELÉTRICO POTÊNCIA DE 5HP, COM COIFA PARA DISCO 10" - MANUTENÇÃO. AF_08/2015</v>
          </cell>
        </row>
        <row r="909">
          <cell r="A909" t="str">
            <v>CUSTOS HORÁRIOS DE MÁQUINAS E EQUIPAMENTOS</v>
          </cell>
          <cell r="B909" t="str">
            <v>CHOR</v>
          </cell>
          <cell r="C909" t="str">
            <v>COMPOSIÇÕES AUXILIARES</v>
          </cell>
          <cell r="D909" t="str">
            <v>0329</v>
          </cell>
          <cell r="E909">
            <v>0</v>
          </cell>
          <cell r="F909">
            <v>0</v>
          </cell>
          <cell r="G909" t="str">
            <v>91691</v>
          </cell>
          <cell r="H909" t="str">
            <v>SERRA CIRCULAR DE BANCADA COM MOTOR ELÉTRICO POTÊNCIA DE 5HP, COM COIFA PARA DISCO 10" - MATERIAIS NA OPERAÇÃO. AF_08/2015</v>
          </cell>
        </row>
        <row r="910">
          <cell r="A910" t="str">
            <v>CUSTOS HORÁRIOS DE MÁQUINAS E EQUIPAMENTOS</v>
          </cell>
          <cell r="B910" t="str">
            <v>CHOR</v>
          </cell>
          <cell r="C910" t="str">
            <v>COMPOSIÇÕES AUXILIARES</v>
          </cell>
          <cell r="D910" t="str">
            <v>0329</v>
          </cell>
          <cell r="E910">
            <v>0</v>
          </cell>
          <cell r="F910">
            <v>0</v>
          </cell>
          <cell r="G910" t="str">
            <v>92040</v>
          </cell>
          <cell r="H910" t="str">
            <v>DISTRIBUIDOR DE AGREGADOS REBOCAVEL, CAPACIDADE 1,9 M³, LARGURA DE TRABALHO 3,66 M - DEPRECIAÇÃO. AF_11/2015</v>
          </cell>
        </row>
        <row r="911">
          <cell r="A911" t="str">
            <v>CUSTOS HORÁRIOS DE MÁQUINAS E EQUIPAMENTOS</v>
          </cell>
          <cell r="B911" t="str">
            <v>CHOR</v>
          </cell>
          <cell r="C911" t="str">
            <v>COMPOSIÇÕES AUXILIARES</v>
          </cell>
          <cell r="D911" t="str">
            <v>0329</v>
          </cell>
          <cell r="E911">
            <v>0</v>
          </cell>
          <cell r="F911">
            <v>0</v>
          </cell>
          <cell r="G911" t="str">
            <v>92041</v>
          </cell>
          <cell r="H911" t="str">
            <v>DISTRIBUIDOR DE AGREGADOS REBOCAVEL, CAPACIDADE 1,9 M³, LARGURA DE TRABALHO 3,66 M - JUROS. AF_11/2015</v>
          </cell>
        </row>
        <row r="912">
          <cell r="A912" t="str">
            <v>CUSTOS HORÁRIOS DE MÁQUINAS E EQUIPAMENTOS</v>
          </cell>
          <cell r="B912" t="str">
            <v>CHOR</v>
          </cell>
          <cell r="C912" t="str">
            <v>COMPOSIÇÕES AUXILIARES</v>
          </cell>
          <cell r="D912" t="str">
            <v>0329</v>
          </cell>
          <cell r="E912">
            <v>0</v>
          </cell>
          <cell r="F912">
            <v>0</v>
          </cell>
          <cell r="G912" t="str">
            <v>92042</v>
          </cell>
          <cell r="H912" t="str">
            <v>DISTRIBUIDOR DE AGREGADOS REBOCAVEL, CAPACIDADE 1,9 M³, LARGURA DE TRABALHO 3,66 M - MANUTENÇÃO. AF_11/2015</v>
          </cell>
        </row>
        <row r="913">
          <cell r="A913" t="str">
            <v>CUSTOS HORÁRIOS DE MÁQUINAS E EQUIPAMENTOS</v>
          </cell>
          <cell r="B913" t="str">
            <v>CHOR</v>
          </cell>
          <cell r="C913" t="str">
            <v>COMPOSIÇÕES AUXILIARES</v>
          </cell>
          <cell r="D913" t="str">
            <v>0329</v>
          </cell>
          <cell r="E913">
            <v>0</v>
          </cell>
          <cell r="F913">
            <v>0</v>
          </cell>
          <cell r="G913" t="str">
            <v>92101</v>
          </cell>
          <cell r="H913" t="str">
            <v>CAMINHÃO PARA EQUIPAMENTO DE LIMPEZA A SUCÇÃO COM CAMINHÃO TRUCADO DE PESO BRUTO TOTAL 23000 KG, CARGA ÚTIL MÁXIMA 15935 KG, DISTÂNCIA ENTRE EIXOS 4,80 M, POTÊNCIA 230 CV, INCLUSIVE LIMPADORA A SUCÇÃO, TANQUE 12000 L - DEPRECIAÇÃO. AF_11/2015</v>
          </cell>
        </row>
        <row r="914">
          <cell r="A914" t="str">
            <v>CUSTOS HORÁRIOS DE MÁQUINAS E EQUIPAMENTOS</v>
          </cell>
          <cell r="B914" t="str">
            <v>CHOR</v>
          </cell>
          <cell r="C914" t="str">
            <v>COMPOSIÇÕES AUXILIARES</v>
          </cell>
          <cell r="D914" t="str">
            <v>0329</v>
          </cell>
          <cell r="E914">
            <v>0</v>
          </cell>
          <cell r="F914">
            <v>0</v>
          </cell>
          <cell r="G914" t="str">
            <v>92102</v>
          </cell>
          <cell r="H914" t="str">
            <v>CAMINHÃO PARA EQUIPAMENTO DE LIMPEZA A SUCÇÃO COM CAMINHÃO TRUCADO DE PESO BRUTO TOTAL 23000 KG, CARGA ÚTIL MÁXIMA 15935 KG, DISTÂNCIA ENTRE EIXOS 4,80 M, POTÊNCIA 230 CV, INCLUSIVE LIMPADORA A SUCÇÃO, TANQUE 12000 L - JUROS. AF_11/2015</v>
          </cell>
        </row>
        <row r="915">
          <cell r="A915" t="str">
            <v>CUSTOS HORÁRIOS DE MÁQUINAS E EQUIPAMENTOS</v>
          </cell>
          <cell r="B915" t="str">
            <v>CHOR</v>
          </cell>
          <cell r="C915" t="str">
            <v>COMPOSIÇÕES AUXILIARES</v>
          </cell>
          <cell r="D915" t="str">
            <v>0329</v>
          </cell>
          <cell r="E915">
            <v>0</v>
          </cell>
          <cell r="F915">
            <v>0</v>
          </cell>
          <cell r="G915" t="str">
            <v>92103</v>
          </cell>
          <cell r="H915" t="str">
            <v>CAMINHÃO PARA EQUIPAMENTO DE LIMPEZA A SUCÇÃO COM CAMINHÃO TRUCADO DE PESO BRUTO TOTAL 23000 KG, CARGA ÚTIL MÁXIMA 15935 KG, DISTÂNCIA ENTRE EIXOS 4,80 M, POTÊNCIA 230 CV, INCLUSIVE LIMPADORA A SUCÇÃO, TANQUE 12000 L - IMPOSTOS E SEGUROS. AF_11/2015</v>
          </cell>
        </row>
        <row r="916">
          <cell r="A916" t="str">
            <v>CUSTOS HORÁRIOS DE MÁQUINAS E EQUIPAMENTOS</v>
          </cell>
          <cell r="B916" t="str">
            <v>CHOR</v>
          </cell>
          <cell r="C916" t="str">
            <v>COMPOSIÇÕES AUXILIARES</v>
          </cell>
          <cell r="D916" t="str">
            <v>0329</v>
          </cell>
          <cell r="E916">
            <v>0</v>
          </cell>
          <cell r="F916">
            <v>0</v>
          </cell>
          <cell r="G916" t="str">
            <v>92104</v>
          </cell>
          <cell r="H916" t="str">
            <v>CAMINHÃO PARA EQUIPAMENTO DE LIMPEZA A SUCÇÃO COM CAMINHÃO TRUCADO DE PESO BRUTO TOTAL 23000 KG, CARGA ÚTIL MÁXIMA 15935 KG, DISTÂNCIA ENTRE EIXOS 4,80 M, POTÊNCIA 230 CV, INCLUSIVE LIMPADORA A SUCÇÃO, TANQUE 12000 L - MANUTENÇÃO. AF_11/2015</v>
          </cell>
        </row>
        <row r="917">
          <cell r="A917" t="str">
            <v>CUSTOS HORÁRIOS DE MÁQUINAS E EQUIPAMENTOS</v>
          </cell>
          <cell r="B917" t="str">
            <v>CHOR</v>
          </cell>
          <cell r="C917" t="str">
            <v>COMPOSIÇÕES AUXILIARES</v>
          </cell>
          <cell r="D917" t="str">
            <v>0329</v>
          </cell>
          <cell r="E917">
            <v>0</v>
          </cell>
          <cell r="F917">
            <v>0</v>
          </cell>
          <cell r="G917" t="str">
            <v>92105</v>
          </cell>
          <cell r="H917" t="str">
            <v>CAMINHÃO PARA EQUIPAMENTO DE LIMPEZA A SUCÇÃO COM CAMINHÃO TRUCADO DE PESO BRUTO TOTAL 23000 KG, CARGA ÚTIL MÁX. 15935 KG, DISTÂNCIA ENTRE EIXOS 4,80 M, POTÊNCIA 230 CV, INCLUSIVE LIMPADORA A SUCÇÃO, TANQUE 12000 L - MATERIAIS NA OPERAÇÃO. AF_11/2015</v>
          </cell>
        </row>
        <row r="918">
          <cell r="A918" t="str">
            <v>CUSTOS HORÁRIOS DE MÁQUINAS E EQUIPAMENTOS</v>
          </cell>
          <cell r="B918" t="str">
            <v>CHOR</v>
          </cell>
          <cell r="C918" t="str">
            <v>COMPOSIÇÕES AUXILIARES</v>
          </cell>
          <cell r="D918" t="str">
            <v>0329</v>
          </cell>
          <cell r="E918">
            <v>0</v>
          </cell>
          <cell r="F918">
            <v>0</v>
          </cell>
          <cell r="G918" t="str">
            <v>92108</v>
          </cell>
          <cell r="H918" t="str">
            <v>PENEIRA ROTATIVA COM MOTOR ELÉTRICO TRIFÁSICO DE 2 CV, CILINDRO DE 1 M X 0,60 M, COM FUROS DE 3,17 MM - DEPRECIAÇÃO. AF_11/2015</v>
          </cell>
        </row>
        <row r="919">
          <cell r="A919" t="str">
            <v>CUSTOS HORÁRIOS DE MÁQUINAS E EQUIPAMENTOS</v>
          </cell>
          <cell r="B919" t="str">
            <v>CHOR</v>
          </cell>
          <cell r="C919" t="str">
            <v>COMPOSIÇÕES AUXILIARES</v>
          </cell>
          <cell r="D919" t="str">
            <v>0329</v>
          </cell>
          <cell r="E919">
            <v>0</v>
          </cell>
          <cell r="F919">
            <v>0</v>
          </cell>
          <cell r="G919" t="str">
            <v>92109</v>
          </cell>
          <cell r="H919" t="str">
            <v>PENEIRA ROTATIVA COM MOTOR ELÉTRICO TRIFÁSICO DE 2 CV, CILINDRO DE 1 M X 0,60 M, COM FUROS DE 3,17 MM - JUROS. AF_11/2015</v>
          </cell>
        </row>
        <row r="920">
          <cell r="A920" t="str">
            <v>CUSTOS HORÁRIOS DE MÁQUINAS E EQUIPAMENTOS</v>
          </cell>
          <cell r="B920" t="str">
            <v>CHOR</v>
          </cell>
          <cell r="C920" t="str">
            <v>COMPOSIÇÕES AUXILIARES</v>
          </cell>
          <cell r="D920" t="str">
            <v>0329</v>
          </cell>
          <cell r="E920">
            <v>0</v>
          </cell>
          <cell r="F920">
            <v>0</v>
          </cell>
          <cell r="G920" t="str">
            <v>92110</v>
          </cell>
          <cell r="H920" t="str">
            <v>PENEIRA ROTATIVA COM MOTOR ELÉTRICO TRIFÁSICO DE 2 CV, CILINDRO DE 1 M X 0,60 M, COM FUROS DE 3,17 MM - MANUTENÇÃO. AF_11/2015</v>
          </cell>
        </row>
        <row r="921">
          <cell r="A921" t="str">
            <v>CUSTOS HORÁRIOS DE MÁQUINAS E EQUIPAMENTOS</v>
          </cell>
          <cell r="B921" t="str">
            <v>CHOR</v>
          </cell>
          <cell r="C921" t="str">
            <v>COMPOSIÇÕES AUXILIARES</v>
          </cell>
          <cell r="D921" t="str">
            <v>0329</v>
          </cell>
          <cell r="E921">
            <v>0</v>
          </cell>
          <cell r="F921">
            <v>0</v>
          </cell>
          <cell r="G921" t="str">
            <v>92111</v>
          </cell>
          <cell r="H921" t="str">
            <v>PENEIRA ROTATIVA COM MOTOR ELÉTRICO TRIFÁSICO DE 2 CV, CILINDRO DE 1 M X 0,60 M, COM FUROS DE 3,17 MM - MATERIAIS NA OPERAÇÃO. AF_11/2015</v>
          </cell>
        </row>
        <row r="922">
          <cell r="A922" t="str">
            <v>CUSTOS HORÁRIOS DE MÁQUINAS E EQUIPAMENTOS</v>
          </cell>
          <cell r="B922" t="str">
            <v>CHOR</v>
          </cell>
          <cell r="C922" t="str">
            <v>COMPOSIÇÕES AUXILIARES</v>
          </cell>
          <cell r="D922" t="str">
            <v>0329</v>
          </cell>
          <cell r="E922">
            <v>0</v>
          </cell>
          <cell r="F922">
            <v>0</v>
          </cell>
          <cell r="G922" t="str">
            <v>92114</v>
          </cell>
          <cell r="H922" t="str">
            <v>DOSADOR DE AREIA, CAPACIDADE DE 26 LITROS - DEPRECIAÇÃO. AF_11/2015</v>
          </cell>
        </row>
        <row r="923">
          <cell r="A923" t="str">
            <v>CUSTOS HORÁRIOS DE MÁQUINAS E EQUIPAMENTOS</v>
          </cell>
          <cell r="B923" t="str">
            <v>CHOR</v>
          </cell>
          <cell r="C923" t="str">
            <v>COMPOSIÇÕES AUXILIARES</v>
          </cell>
          <cell r="D923" t="str">
            <v>0329</v>
          </cell>
          <cell r="E923">
            <v>0</v>
          </cell>
          <cell r="F923">
            <v>0</v>
          </cell>
          <cell r="G923" t="str">
            <v>92115</v>
          </cell>
          <cell r="H923" t="str">
            <v>DOSADOR DE AREIA, CAPACIDADE DE 26 LITROS - JUROS. AF_11/2015</v>
          </cell>
        </row>
        <row r="924">
          <cell r="A924" t="str">
            <v>CUSTOS HORÁRIOS DE MÁQUINAS E EQUIPAMENTOS</v>
          </cell>
          <cell r="B924" t="str">
            <v>CHOR</v>
          </cell>
          <cell r="C924" t="str">
            <v>COMPOSIÇÕES AUXILIARES</v>
          </cell>
          <cell r="D924" t="str">
            <v>0329</v>
          </cell>
          <cell r="E924">
            <v>0</v>
          </cell>
          <cell r="F924">
            <v>0</v>
          </cell>
          <cell r="G924" t="str">
            <v>92116</v>
          </cell>
          <cell r="H924" t="str">
            <v>DOSADOR DE AREIA, CAPACIDADE DE 26 LITROS - MANUTENÇÃO. AF_11/2015</v>
          </cell>
        </row>
        <row r="925">
          <cell r="A925" t="str">
            <v>CUSTOS HORÁRIOS DE MÁQUINAS E EQUIPAMENTOS</v>
          </cell>
          <cell r="B925" t="str">
            <v>CHOR</v>
          </cell>
          <cell r="C925" t="str">
            <v>COMPOSIÇÕES AUXILIARES</v>
          </cell>
          <cell r="D925" t="str">
            <v>0329</v>
          </cell>
          <cell r="E925">
            <v>0</v>
          </cell>
          <cell r="F925">
            <v>0</v>
          </cell>
          <cell r="G925" t="str">
            <v>92133</v>
          </cell>
          <cell r="H925" t="str">
            <v>CAMINHONETE COM MOTOR A DIESEL, POTÊNCIA 180 CV, CABINE DUPLA, 4X4 - DEPRECIAÇÃO. AF_11/2015</v>
          </cell>
        </row>
        <row r="926">
          <cell r="A926" t="str">
            <v>CUSTOS HORÁRIOS DE MÁQUINAS E EQUIPAMENTOS</v>
          </cell>
          <cell r="B926" t="str">
            <v>CHOR</v>
          </cell>
          <cell r="C926" t="str">
            <v>COMPOSIÇÕES AUXILIARES</v>
          </cell>
          <cell r="D926" t="str">
            <v>0329</v>
          </cell>
          <cell r="E926">
            <v>0</v>
          </cell>
          <cell r="F926">
            <v>0</v>
          </cell>
          <cell r="G926" t="str">
            <v>92134</v>
          </cell>
          <cell r="H926" t="str">
            <v>CAMINHONETE COM MOTOR A DIESEL, POTÊNCIA 180 CV, CABINE DUPLA, 4X4 - JUROS. AF_11/2015</v>
          </cell>
        </row>
        <row r="927">
          <cell r="A927" t="str">
            <v>CUSTOS HORÁRIOS DE MÁQUINAS E EQUIPAMENTOS</v>
          </cell>
          <cell r="B927" t="str">
            <v>CHOR</v>
          </cell>
          <cell r="C927" t="str">
            <v>COMPOSIÇÕES AUXILIARES</v>
          </cell>
          <cell r="D927" t="str">
            <v>0329</v>
          </cell>
          <cell r="E927">
            <v>0</v>
          </cell>
          <cell r="F927">
            <v>0</v>
          </cell>
          <cell r="G927" t="str">
            <v>92135</v>
          </cell>
          <cell r="H927" t="str">
            <v>CAMINHONETE COM MOTOR A DIESEL, POTÊNCIA 180 CV, CABINE DUPLA, 4X4 - IMPOSTOS E SEGUROS. AF_11/2015</v>
          </cell>
        </row>
        <row r="928">
          <cell r="A928" t="str">
            <v>CUSTOS HORÁRIOS DE MÁQUINAS E EQUIPAMENTOS</v>
          </cell>
          <cell r="B928" t="str">
            <v>CHOR</v>
          </cell>
          <cell r="C928" t="str">
            <v>COMPOSIÇÕES AUXILIARES</v>
          </cell>
          <cell r="D928" t="str">
            <v>0329</v>
          </cell>
          <cell r="E928">
            <v>0</v>
          </cell>
          <cell r="F928">
            <v>0</v>
          </cell>
          <cell r="G928" t="str">
            <v>92136</v>
          </cell>
          <cell r="H928" t="str">
            <v>CAMINHONETE COM MOTOR A DIESEL, POTÊNCIA 180 CV, CABINE DUPLA, 4X4 - MANUTENÇÃO. AF_11/2015</v>
          </cell>
        </row>
        <row r="929">
          <cell r="A929" t="str">
            <v>CUSTOS HORÁRIOS DE MÁQUINAS E EQUIPAMENTOS</v>
          </cell>
          <cell r="B929" t="str">
            <v>CHOR</v>
          </cell>
          <cell r="C929" t="str">
            <v>COMPOSIÇÕES AUXILIARES</v>
          </cell>
          <cell r="D929" t="str">
            <v>0329</v>
          </cell>
          <cell r="E929">
            <v>0</v>
          </cell>
          <cell r="F929">
            <v>0</v>
          </cell>
          <cell r="G929" t="str">
            <v>92137</v>
          </cell>
          <cell r="H929" t="str">
            <v>CAMINHONETE COM MOTOR A DIESEL, POTÊNCIA 180 CV, CABINE DUPLA, 4X4 - MATERIAIS NA OPERAÇÃO. AF_11/2015</v>
          </cell>
        </row>
        <row r="930">
          <cell r="A930" t="str">
            <v>CUSTOS HORÁRIOS DE MÁQUINAS E EQUIPAMENTOS</v>
          </cell>
          <cell r="B930" t="str">
            <v>CHOR</v>
          </cell>
          <cell r="C930" t="str">
            <v>COMPOSIÇÕES AUXILIARES</v>
          </cell>
          <cell r="D930" t="str">
            <v>0329</v>
          </cell>
          <cell r="E930">
            <v>0</v>
          </cell>
          <cell r="F930">
            <v>0</v>
          </cell>
          <cell r="G930" t="str">
            <v>92140</v>
          </cell>
          <cell r="H930" t="str">
            <v>CAMINHONETE CABINE SIMPLES COM MOTOR 1.6 FLEX, CÂMBIO MANUAL, POTÊNCIA 101/104 CV, 2 PORTAS - DEPRECIAÇÃO. AF_11/2015</v>
          </cell>
        </row>
        <row r="931">
          <cell r="A931" t="str">
            <v>CUSTOS HORÁRIOS DE MÁQUINAS E EQUIPAMENTOS</v>
          </cell>
          <cell r="B931" t="str">
            <v>CHOR</v>
          </cell>
          <cell r="C931" t="str">
            <v>COMPOSIÇÕES AUXILIARES</v>
          </cell>
          <cell r="D931" t="str">
            <v>0329</v>
          </cell>
          <cell r="E931">
            <v>0</v>
          </cell>
          <cell r="F931">
            <v>0</v>
          </cell>
          <cell r="G931" t="str">
            <v>92141</v>
          </cell>
          <cell r="H931" t="str">
            <v>CAMINHONETE CABINE SIMPLES COM MOTOR 1.6 FLEX, CÂMBIO MANUAL, POTÊNCIA 101/104 CV, 2 PORTAS - JUROS. AF_11/2015</v>
          </cell>
        </row>
        <row r="932">
          <cell r="A932" t="str">
            <v>CUSTOS HORÁRIOS DE MÁQUINAS E EQUIPAMENTOS</v>
          </cell>
          <cell r="B932" t="str">
            <v>CHOR</v>
          </cell>
          <cell r="C932" t="str">
            <v>COMPOSIÇÕES AUXILIARES</v>
          </cell>
          <cell r="D932" t="str">
            <v>0329</v>
          </cell>
          <cell r="E932">
            <v>0</v>
          </cell>
          <cell r="F932">
            <v>0</v>
          </cell>
          <cell r="G932" t="str">
            <v>92142</v>
          </cell>
          <cell r="H932" t="str">
            <v>CAMINHONETE CABINE SIMPLES COM MOTOR 1.6 FLEX, CÂMBIO MANUAL, POTÊNCIA 101/104 CV, 2 PORTAS - IMPOSTOS E SEGUROS. AF_11/2015</v>
          </cell>
        </row>
        <row r="933">
          <cell r="A933" t="str">
            <v>CUSTOS HORÁRIOS DE MÁQUINAS E EQUIPAMENTOS</v>
          </cell>
          <cell r="B933" t="str">
            <v>CHOR</v>
          </cell>
          <cell r="C933" t="str">
            <v>COMPOSIÇÕES AUXILIARES</v>
          </cell>
          <cell r="D933" t="str">
            <v>0329</v>
          </cell>
          <cell r="E933">
            <v>0</v>
          </cell>
          <cell r="F933">
            <v>0</v>
          </cell>
          <cell r="G933" t="str">
            <v>92143</v>
          </cell>
          <cell r="H933" t="str">
            <v>CAMINHONETE CABINE SIMPLES COM MOTOR 1.6 FLEX, CÂMBIO MANUAL, POTÊNCIA 101/104 CV, 2 PORTAS - MANUTENÇÃO. AF_11/2015</v>
          </cell>
        </row>
        <row r="934">
          <cell r="A934" t="str">
            <v>CUSTOS HORÁRIOS DE MÁQUINAS E EQUIPAMENTOS</v>
          </cell>
          <cell r="B934" t="str">
            <v>CHOR</v>
          </cell>
          <cell r="C934" t="str">
            <v>COMPOSIÇÕES AUXILIARES</v>
          </cell>
          <cell r="D934" t="str">
            <v>0329</v>
          </cell>
          <cell r="E934">
            <v>0</v>
          </cell>
          <cell r="F934">
            <v>0</v>
          </cell>
          <cell r="G934" t="str">
            <v>92144</v>
          </cell>
          <cell r="H934" t="str">
            <v>CAMINHONETE CABINE SIMPLES COM MOTOR 1.6 FLEX, CÂMBIO MANUAL, POTÊNCIA 101/104 CV, 2 PORTAS - MATERIAIS NA OPERAÇÃO. AF_11/2015</v>
          </cell>
        </row>
        <row r="935">
          <cell r="A935" t="str">
            <v>CUSTOS HORÁRIOS DE MÁQUINAS E EQUIPAMENTOS</v>
          </cell>
          <cell r="B935" t="str">
            <v>CHOR</v>
          </cell>
          <cell r="C935" t="str">
            <v>COMPOSIÇÕES AUXILIARES</v>
          </cell>
          <cell r="D935" t="str">
            <v>0329</v>
          </cell>
          <cell r="E935">
            <v>0</v>
          </cell>
          <cell r="F935">
            <v>0</v>
          </cell>
          <cell r="G935" t="str">
            <v>92237</v>
          </cell>
          <cell r="H935" t="str">
            <v>CAMINHÃO DE TRANSPORTE DE MATERIAL ASFÁLTICO 20.000 L, COM CAVALO MECÂNICO DE CAPACIDADE MÁXIMA DE TRAÇÃO COMBINADO DE 45.000 KG, POTÊNCIA 330 CV, INCLUSIVE TANQUE DE ASFALTO COM MAÇARICO - DEPRECIAÇÃO. AF_12/2015</v>
          </cell>
        </row>
        <row r="936">
          <cell r="A936" t="str">
            <v>CUSTOS HORÁRIOS DE MÁQUINAS E EQUIPAMENTOS</v>
          </cell>
          <cell r="B936" t="str">
            <v>CHOR</v>
          </cell>
          <cell r="C936" t="str">
            <v>COMPOSIÇÕES AUXILIARES</v>
          </cell>
          <cell r="D936" t="str">
            <v>0329</v>
          </cell>
          <cell r="E936">
            <v>0</v>
          </cell>
          <cell r="F936">
            <v>0</v>
          </cell>
          <cell r="G936" t="str">
            <v>92238</v>
          </cell>
          <cell r="H936" t="str">
            <v>CAMINHÃO DE TRANSPORTE DE MATERIAL ASFÁLTICO 20.000 L, COM CAVALO MECÂNICO DE CAPACIDADE MÁXIMA DE TRAÇÃO COMBINADO DE 45.000 KG, POTÊNCIA 330 CV, INCLUSIVE TANQUE DE ASFALTO COM MAÇARICO - JUROS. AF_12/2015</v>
          </cell>
        </row>
        <row r="937">
          <cell r="A937" t="str">
            <v>CUSTOS HORÁRIOS DE MÁQUINAS E EQUIPAMENTOS</v>
          </cell>
          <cell r="B937" t="str">
            <v>CHOR</v>
          </cell>
          <cell r="C937" t="str">
            <v>COMPOSIÇÕES AUXILIARES</v>
          </cell>
          <cell r="D937" t="str">
            <v>0329</v>
          </cell>
          <cell r="E937">
            <v>0</v>
          </cell>
          <cell r="F937">
            <v>0</v>
          </cell>
          <cell r="G937" t="str">
            <v>92239</v>
          </cell>
          <cell r="H937" t="str">
            <v>CAMINHÃO DE TRANSPORTE DE MATERIAL ASFÁLTICO 20.000 L, COM CAVALO MECÂNICO DE CAPACIDADE MÁXIMA DE TRAÇÃO COMBINADO DE 45.000 KG, POTÊNCIA 330 CV, INCLUSIVE TANQUE DE ASFALTO COM MAÇARICO - IMPOSTOS E SEGUROS. AF_12/2015</v>
          </cell>
        </row>
        <row r="938">
          <cell r="A938" t="str">
            <v>CUSTOS HORÁRIOS DE MÁQUINAS E EQUIPAMENTOS</v>
          </cell>
          <cell r="B938" t="str">
            <v>CHOR</v>
          </cell>
          <cell r="C938" t="str">
            <v>COMPOSIÇÕES AUXILIARES</v>
          </cell>
          <cell r="D938" t="str">
            <v>0329</v>
          </cell>
          <cell r="E938">
            <v>0</v>
          </cell>
          <cell r="F938">
            <v>0</v>
          </cell>
          <cell r="G938" t="str">
            <v>92240</v>
          </cell>
          <cell r="H938" t="str">
            <v>CAMINHÃO DE TRANSPORTE DE MATERIAL ASFÁLTICO 20.000 L, COM CAVALO MECÂNICO DE CAPACIDADE MÁXIMA DE TRAÇÃO COMBINADO DE 45.000 KG, POTÊNCIA 330 CV, INCLUSIVE TANQUE DE ASFALTO COM MAÇARICO - MANUTENÇÃO. AF_12/2015</v>
          </cell>
        </row>
        <row r="939">
          <cell r="A939" t="str">
            <v>CUSTOS HORÁRIOS DE MÁQUINAS E EQUIPAMENTOS</v>
          </cell>
          <cell r="B939" t="str">
            <v>CHOR</v>
          </cell>
          <cell r="C939" t="str">
            <v>COMPOSIÇÕES AUXILIARES</v>
          </cell>
          <cell r="D939" t="str">
            <v>0329</v>
          </cell>
          <cell r="E939">
            <v>0</v>
          </cell>
          <cell r="F939">
            <v>0</v>
          </cell>
          <cell r="G939" t="str">
            <v>92241</v>
          </cell>
          <cell r="H939" t="str">
            <v>CAMINHÃO DE TRANSPORTE DE MATERIAL ASFÁLTICO 20.000 L, COM CAVALO MECÂNICO DE CAPACIDADE MÁXIMA DE TRAÇÃO COMBINADO DE 45.000 KG, POTÊNCIA 330 CV, INCLUSIVE TANQUE DE ASFALTO COM MAÇARICO - MATERIAIS NA OPERAÇÃO. AF_12/2015</v>
          </cell>
        </row>
        <row r="940">
          <cell r="A940" t="str">
            <v>CUSTOS HORÁRIOS DE MÁQUINAS E EQUIPAMENTOS</v>
          </cell>
          <cell r="B940" t="str">
            <v>CHOR</v>
          </cell>
          <cell r="C940" t="str">
            <v>COMPOSIÇÕES AUXILIARES</v>
          </cell>
          <cell r="D940" t="str">
            <v>0329</v>
          </cell>
          <cell r="E940">
            <v>0</v>
          </cell>
          <cell r="F940">
            <v>0</v>
          </cell>
          <cell r="G940" t="str">
            <v>92712</v>
          </cell>
          <cell r="H940" t="str">
            <v>APARELHO PARA CORTE E SOLDA OXI-ACETILENO SOBRE RODAS, INCLUSIVE CILINDROS E MAÇARICOS - DEPRECIAÇÃO. AF_12/2015</v>
          </cell>
        </row>
        <row r="941">
          <cell r="A941" t="str">
            <v>CUSTOS HORÁRIOS DE MÁQUINAS E EQUIPAMENTOS</v>
          </cell>
          <cell r="B941" t="str">
            <v>CHOR</v>
          </cell>
          <cell r="C941" t="str">
            <v>COMPOSIÇÕES AUXILIARES</v>
          </cell>
          <cell r="D941" t="str">
            <v>0329</v>
          </cell>
          <cell r="E941">
            <v>0</v>
          </cell>
          <cell r="F941">
            <v>0</v>
          </cell>
          <cell r="G941" t="str">
            <v>92713</v>
          </cell>
          <cell r="H941" t="str">
            <v>APARELHO PARA CORTE E SOLDA OXI-ACETILENO SOBRE RODAS, INCLUSIVE CILINDROS E MAÇARICOS - JUROS. AF_12/2015</v>
          </cell>
        </row>
        <row r="942">
          <cell r="A942" t="str">
            <v>CUSTOS HORÁRIOS DE MÁQUINAS E EQUIPAMENTOS</v>
          </cell>
          <cell r="B942" t="str">
            <v>CHOR</v>
          </cell>
          <cell r="C942" t="str">
            <v>COMPOSIÇÕES AUXILIARES</v>
          </cell>
          <cell r="D942" t="str">
            <v>0329</v>
          </cell>
          <cell r="E942">
            <v>0</v>
          </cell>
          <cell r="F942">
            <v>0</v>
          </cell>
          <cell r="G942" t="str">
            <v>92714</v>
          </cell>
          <cell r="H942" t="str">
            <v>APARELHO PARA CORTE E SOLDA OXI-ACETILENO SOBRE RODAS, INCLUSIVE CILINDROS E MAÇARICOS - MANUTENÇÃO. AF_12/2015</v>
          </cell>
        </row>
        <row r="943">
          <cell r="A943" t="str">
            <v>CUSTOS HORÁRIOS DE MÁQUINAS E EQUIPAMENTOS</v>
          </cell>
          <cell r="B943" t="str">
            <v>CHOR</v>
          </cell>
          <cell r="C943" t="str">
            <v>COMPOSIÇÕES AUXILIARES</v>
          </cell>
          <cell r="D943" t="str">
            <v>0329</v>
          </cell>
          <cell r="E943">
            <v>0</v>
          </cell>
          <cell r="F943">
            <v>0</v>
          </cell>
          <cell r="G943" t="str">
            <v>92715</v>
          </cell>
          <cell r="H943" t="str">
            <v>APARELHO PARA CORTE E SOLDA OXI-ACETILENO SOBRE RODAS, INCLUSIVE CILINDROS E MAÇARICOS - MATERIAIS NA OPERAÇÃO. AF_12/2015</v>
          </cell>
        </row>
        <row r="944">
          <cell r="A944" t="str">
            <v>CUSTOS HORÁRIOS DE MÁQUINAS E EQUIPAMENTOS</v>
          </cell>
          <cell r="B944" t="str">
            <v>CHOR</v>
          </cell>
          <cell r="C944" t="str">
            <v>COMPOSIÇÕES AUXILIARES</v>
          </cell>
          <cell r="D944" t="str">
            <v>0329</v>
          </cell>
          <cell r="E944">
            <v>0</v>
          </cell>
          <cell r="F944">
            <v>0</v>
          </cell>
          <cell r="G944" t="str">
            <v>92956</v>
          </cell>
          <cell r="H944" t="str">
            <v>MÁQUINA EXTRUSORA DE CONCRETO PARA GUIAS E SARJETAS, MOTOR A DIESEL, POTÊNCIA 14 CV - DEPRECIAÇÃO. AF_12/2015</v>
          </cell>
        </row>
        <row r="945">
          <cell r="A945" t="str">
            <v>CUSTOS HORÁRIOS DE MÁQUINAS E EQUIPAMENTOS</v>
          </cell>
          <cell r="B945" t="str">
            <v>CHOR</v>
          </cell>
          <cell r="C945" t="str">
            <v>COMPOSIÇÕES AUXILIARES</v>
          </cell>
          <cell r="D945" t="str">
            <v>0329</v>
          </cell>
          <cell r="E945">
            <v>0</v>
          </cell>
          <cell r="F945">
            <v>0</v>
          </cell>
          <cell r="G945" t="str">
            <v>92957</v>
          </cell>
          <cell r="H945" t="str">
            <v>MÁQUINA EXTRUSORA DE CONCRETO PARA GUIAS E SARJETAS, MOTOR A DIESEL, POTÊNCIA 14 CV - JUROS. AF_12/2015</v>
          </cell>
        </row>
        <row r="946">
          <cell r="A946" t="str">
            <v>CUSTOS HORÁRIOS DE MÁQUINAS E EQUIPAMENTOS</v>
          </cell>
          <cell r="B946" t="str">
            <v>CHOR</v>
          </cell>
          <cell r="C946" t="str">
            <v>COMPOSIÇÕES AUXILIARES</v>
          </cell>
          <cell r="D946" t="str">
            <v>0329</v>
          </cell>
          <cell r="E946">
            <v>0</v>
          </cell>
          <cell r="F946">
            <v>0</v>
          </cell>
          <cell r="G946" t="str">
            <v>92958</v>
          </cell>
          <cell r="H946" t="str">
            <v>MÁQUINA EXTRUSORA DE CONCRETO PARA GUIAS E SARJETAS, MOTOR A DIESEL, POTÊNCIA 14 CV - MANUTENÇÃO. AF_12/2015</v>
          </cell>
        </row>
        <row r="947">
          <cell r="A947" t="str">
            <v>CUSTOS HORÁRIOS DE MÁQUINAS E EQUIPAMENTOS</v>
          </cell>
          <cell r="B947" t="str">
            <v>CHOR</v>
          </cell>
          <cell r="C947" t="str">
            <v>COMPOSIÇÕES AUXILIARES</v>
          </cell>
          <cell r="D947" t="str">
            <v>0329</v>
          </cell>
          <cell r="E947">
            <v>0</v>
          </cell>
          <cell r="F947">
            <v>0</v>
          </cell>
          <cell r="G947" t="str">
            <v>92959</v>
          </cell>
          <cell r="H947" t="str">
            <v>MÁQUINA EXTRUSORA DE CONCRETO PARA GUIAS E SARJETAS, MOTOR A DIESEL, POTÊNCIA 14 CV - MATERIAIS NA OPERAÇÃO. AF_12/2015</v>
          </cell>
        </row>
        <row r="948">
          <cell r="A948" t="str">
            <v>CUSTOS HORÁRIOS DE MÁQUINAS E EQUIPAMENTOS</v>
          </cell>
          <cell r="B948" t="str">
            <v>CHOR</v>
          </cell>
          <cell r="C948" t="str">
            <v>COMPOSIÇÕES AUXILIARES</v>
          </cell>
          <cell r="D948" t="str">
            <v>0329</v>
          </cell>
          <cell r="E948">
            <v>0</v>
          </cell>
          <cell r="F948">
            <v>0</v>
          </cell>
          <cell r="G948" t="str">
            <v>92963</v>
          </cell>
          <cell r="H948" t="str">
            <v>MARTELO PERFURADOR PNEUMÁTICO MANUAL, HASTE 25 X 75 MM, 21 KG - DEPRECIAÇÃO. AF_12/2015</v>
          </cell>
        </row>
        <row r="949">
          <cell r="A949" t="str">
            <v>CUSTOS HORÁRIOS DE MÁQUINAS E EQUIPAMENTOS</v>
          </cell>
          <cell r="B949" t="str">
            <v>CHOR</v>
          </cell>
          <cell r="C949" t="str">
            <v>COMPOSIÇÕES AUXILIARES</v>
          </cell>
          <cell r="D949" t="str">
            <v>0329</v>
          </cell>
          <cell r="E949">
            <v>0</v>
          </cell>
          <cell r="F949">
            <v>0</v>
          </cell>
          <cell r="G949" t="str">
            <v>92964</v>
          </cell>
          <cell r="H949" t="str">
            <v>MARTELO PERFURADOR PNEUMÁTICO MANUAL, HASTE 25 X 75 MM, 21 KG - JUROS. AF_12/2015</v>
          </cell>
        </row>
        <row r="950">
          <cell r="A950" t="str">
            <v>CUSTOS HORÁRIOS DE MÁQUINAS E EQUIPAMENTOS</v>
          </cell>
          <cell r="B950" t="str">
            <v>CHOR</v>
          </cell>
          <cell r="C950" t="str">
            <v>COMPOSIÇÕES AUXILIARES</v>
          </cell>
          <cell r="D950" t="str">
            <v>0329</v>
          </cell>
          <cell r="E950">
            <v>0</v>
          </cell>
          <cell r="F950">
            <v>0</v>
          </cell>
          <cell r="G950" t="str">
            <v>92965</v>
          </cell>
          <cell r="H950" t="str">
            <v>MARTELO PERFURADOR PNEUMÁTICO MANUAL, HASTE 25 X 75 MM, 21 KG - MANUTENÇÃO. AF_12/2015</v>
          </cell>
        </row>
        <row r="951">
          <cell r="A951" t="str">
            <v>CUSTOS HORÁRIOS DE MÁQUINAS E EQUIPAMENTOS</v>
          </cell>
          <cell r="B951" t="str">
            <v>CHOR</v>
          </cell>
          <cell r="C951" t="str">
            <v>COMPOSIÇÕES AUXILIARES</v>
          </cell>
          <cell r="D951" t="str">
            <v>0329</v>
          </cell>
          <cell r="E951">
            <v>0</v>
          </cell>
          <cell r="F951">
            <v>0</v>
          </cell>
          <cell r="G951" t="str">
            <v>93220</v>
          </cell>
          <cell r="H951" t="str">
            <v>PERFURATRIZ COM TORRE METÁLICA PARA EXECUÇÃO DE ESTACA HÉLICE CONTÍNUA, PROFUNDIDADE MÁXIMA DE 32 M, DIÂMETRO MÁXIMO DE 1000 MM, POTÊNCIA INSTALADA DE 350 HP, MESA ROTATIVA COM TORQUE MÁXIMO DE 263 KNM - DEPRECIAÇÃO. AF_01/2016</v>
          </cell>
        </row>
        <row r="952">
          <cell r="A952" t="str">
            <v>CUSTOS HORÁRIOS DE MÁQUINAS E EQUIPAMENTOS</v>
          </cell>
          <cell r="B952" t="str">
            <v>CHOR</v>
          </cell>
          <cell r="C952" t="str">
            <v>COMPOSIÇÕES AUXILIARES</v>
          </cell>
          <cell r="D952" t="str">
            <v>0329</v>
          </cell>
          <cell r="E952">
            <v>0</v>
          </cell>
          <cell r="F952">
            <v>0</v>
          </cell>
          <cell r="G952" t="str">
            <v>93221</v>
          </cell>
          <cell r="H952" t="str">
            <v>PERFURATRIZ COM TORRE METÁLICA PARA EXECUÇÃO DE ESTACA HÉLICE CONTÍNUA, PROFUNDIDADE MÁXIMA DE 32 M, DIÂMETRO MÁXIMO DE 1000 MM, POTÊNCIA INSTALADA DE 350 HP, MESA ROTATIVA COM TORQUE MÁXIMO DE 263 KNM - JUROS. AF_01/2016</v>
          </cell>
        </row>
        <row r="953">
          <cell r="A953" t="str">
            <v>CUSTOS HORÁRIOS DE MÁQUINAS E EQUIPAMENTOS</v>
          </cell>
          <cell r="B953" t="str">
            <v>CHOR</v>
          </cell>
          <cell r="C953" t="str">
            <v>COMPOSIÇÕES AUXILIARES</v>
          </cell>
          <cell r="D953" t="str">
            <v>0329</v>
          </cell>
          <cell r="E953">
            <v>0</v>
          </cell>
          <cell r="F953">
            <v>0</v>
          </cell>
          <cell r="G953" t="str">
            <v>93222</v>
          </cell>
          <cell r="H953" t="str">
            <v>PERFURATRIZ COM TORRE METÁLICA PARA EXECUÇÃO DE ESTACA HÉLICE CONTÍNUA, PROFUNDIDADE MÁXIMA DE 32 M, DIÂMETRO MÁXIMO DE 1000 MM, POTÊNCIA INSTALADA DE 350 HP, MESA ROTATIVA COM TORQUE MÁXIMO DE 263 KNM - MANUTENÇÃO. AF_01/2016</v>
          </cell>
        </row>
        <row r="954">
          <cell r="A954" t="str">
            <v>CUSTOS HORÁRIOS DE MÁQUINAS E EQUIPAMENTOS</v>
          </cell>
          <cell r="B954" t="str">
            <v>CHOR</v>
          </cell>
          <cell r="C954" t="str">
            <v>COMPOSIÇÕES AUXILIARES</v>
          </cell>
          <cell r="D954" t="str">
            <v>0329</v>
          </cell>
          <cell r="E954">
            <v>0</v>
          </cell>
          <cell r="F954">
            <v>0</v>
          </cell>
          <cell r="G954" t="str">
            <v>93223</v>
          </cell>
          <cell r="H954" t="str">
            <v>PERFURATRIZ COM TORRE METÁLICA PARA EXECUÇÃO DE ESTACA HÉLICE CONTÍNUA, PROFUNDIDADE MÁXIMA DE 32 M, DIÂMETRO MÁXIMO DE 1000 MM, POTÊNCIA INSTALADA DE 350 HP, MESA ROTATIVA COM TORQUE MÁXIMO DE 263 KNM  MATERIAIS NA OPERAÇÃO. AF_01/2016</v>
          </cell>
        </row>
        <row r="955">
          <cell r="A955" t="str">
            <v>CUSTOS HORÁRIOS DE MÁQUINAS E EQUIPAMENTOS</v>
          </cell>
          <cell r="B955" t="str">
            <v>CHOR</v>
          </cell>
          <cell r="C955" t="str">
            <v>COMPOSIÇÕES AUXILIARES</v>
          </cell>
          <cell r="D955" t="str">
            <v>0329</v>
          </cell>
          <cell r="E955">
            <v>0</v>
          </cell>
          <cell r="F955">
            <v>0</v>
          </cell>
          <cell r="G955" t="str">
            <v>93229</v>
          </cell>
          <cell r="H955" t="str">
            <v>BETONEIRA CAPACIDADE NOMINAL 400 L, CAPACIDADE DE MISTURA 310 L, MOTOR A GASOLINA POTÊNCIA 5,5 HP, SEM CARREGADOR - DEPRECIAÇÃO. AF_02/2016</v>
          </cell>
        </row>
        <row r="956">
          <cell r="A956" t="str">
            <v>CUSTOS HORÁRIOS DE MÁQUINAS E EQUIPAMENTOS</v>
          </cell>
          <cell r="B956" t="str">
            <v>CHOR</v>
          </cell>
          <cell r="C956" t="str">
            <v>COMPOSIÇÕES AUXILIARES</v>
          </cell>
          <cell r="D956" t="str">
            <v>0329</v>
          </cell>
          <cell r="E956">
            <v>0</v>
          </cell>
          <cell r="F956">
            <v>0</v>
          </cell>
          <cell r="G956" t="str">
            <v>93230</v>
          </cell>
          <cell r="H956" t="str">
            <v>BETONEIRA CAPACIDADE NOMINAL 400 L, CAPACIDADE DE MISTURA 310 L, MOTOR A GASOLINA POTÊNCIA 5,5 HP, SEM CARREGADOR - JUROS. AF_02/2016</v>
          </cell>
        </row>
        <row r="957">
          <cell r="A957" t="str">
            <v>CUSTOS HORÁRIOS DE MÁQUINAS E EQUIPAMENTOS</v>
          </cell>
          <cell r="B957" t="str">
            <v>CHOR</v>
          </cell>
          <cell r="C957" t="str">
            <v>COMPOSIÇÕES AUXILIARES</v>
          </cell>
          <cell r="D957" t="str">
            <v>0329</v>
          </cell>
          <cell r="E957">
            <v>0</v>
          </cell>
          <cell r="F957">
            <v>0</v>
          </cell>
          <cell r="G957" t="str">
            <v>93231</v>
          </cell>
          <cell r="H957" t="str">
            <v>BETONEIRA CAPACIDADE NOMINAL 400 L, CAPACIDADE DE MISTURA 310 L, MOTOR A GASOLINA POTÊNCIA 5,5 HP, SEM CARREGADOR - MANUTENÇÃO. AF_02/2016</v>
          </cell>
        </row>
        <row r="958">
          <cell r="A958" t="str">
            <v>CUSTOS HORÁRIOS DE MÁQUINAS E EQUIPAMENTOS</v>
          </cell>
          <cell r="B958" t="str">
            <v>CHOR</v>
          </cell>
          <cell r="C958" t="str">
            <v>COMPOSIÇÕES AUXILIARES</v>
          </cell>
          <cell r="D958" t="str">
            <v>0329</v>
          </cell>
          <cell r="E958">
            <v>0</v>
          </cell>
          <cell r="F958">
            <v>0</v>
          </cell>
          <cell r="G958" t="str">
            <v>93232</v>
          </cell>
          <cell r="H958" t="str">
            <v>BETONEIRA CAPACIDADE NOMINAL 400 L, CAPACIDADE DE MISTURA 310 L, MOTOR A GASOLINA POTÊNCIA 5,5 HP, SEM CARREGADOR - MATERIAIS NA OPERAÇÃO. AF_02/2016</v>
          </cell>
        </row>
        <row r="959">
          <cell r="A959" t="str">
            <v>CUSTOS HORÁRIOS DE MÁQUINAS E EQUIPAMENTOS</v>
          </cell>
          <cell r="B959" t="str">
            <v>CHOR</v>
          </cell>
          <cell r="C959" t="str">
            <v>COMPOSIÇÕES AUXILIARES</v>
          </cell>
          <cell r="D959" t="str">
            <v>0329</v>
          </cell>
          <cell r="E959">
            <v>0</v>
          </cell>
          <cell r="F959">
            <v>0</v>
          </cell>
          <cell r="G959" t="str">
            <v>93235</v>
          </cell>
          <cell r="H959" t="str">
            <v>GRUPO GERADOR ESTACIONÁRIO, MOTOR DIESEL POTÊNCIA 170 KVA - JUROS. AF_02/2016</v>
          </cell>
        </row>
        <row r="960">
          <cell r="A960" t="str">
            <v>CUSTOS HORÁRIOS DE MÁQUINAS E EQUIPAMENTOS</v>
          </cell>
          <cell r="B960" t="str">
            <v>CHOR</v>
          </cell>
          <cell r="C960" t="str">
            <v>COMPOSIÇÕES AUXILIARES</v>
          </cell>
          <cell r="D960" t="str">
            <v>0329</v>
          </cell>
          <cell r="E960">
            <v>0</v>
          </cell>
          <cell r="F960">
            <v>0</v>
          </cell>
          <cell r="G960" t="str">
            <v>93238</v>
          </cell>
          <cell r="H960" t="str">
            <v>ROLO COMPACTADOR VIBRATÓRIO REBOCÁVEL, CILINDRO DE AÇO LISO, POTÊNCIA DE TRAÇÃO DE 65 CV, PESO 4,7 T, IMPACTO DINÂMICO 18,3 T, LARGURA DE TRABALHO 1,67 M - JUROS. AF_02/2016</v>
          </cell>
        </row>
        <row r="961">
          <cell r="A961" t="str">
            <v>CUSTOS HORÁRIOS DE MÁQUINAS E EQUIPAMENTOS</v>
          </cell>
          <cell r="B961" t="str">
            <v>CHOR</v>
          </cell>
          <cell r="C961" t="str">
            <v>COMPOSIÇÕES AUXILIARES</v>
          </cell>
          <cell r="D961" t="str">
            <v>0329</v>
          </cell>
          <cell r="E961">
            <v>0</v>
          </cell>
          <cell r="F961">
            <v>0</v>
          </cell>
          <cell r="G961" t="str">
            <v>93239</v>
          </cell>
          <cell r="H961" t="str">
            <v>ROLO COMPACTADOR VIBRATÓRIO PÉ DE CARNEIRO, OPERADO POR CONTROLE REMOTO, POTÊNCIA 12,5 KW, PESO OPERACIONAL 1,675 T, LARGURA DE TRABALHO 0,85 M - JUROS. AF_02/2016</v>
          </cell>
        </row>
        <row r="962">
          <cell r="A962" t="str">
            <v>CUSTOS HORÁRIOS DE MÁQUINAS E EQUIPAMENTOS</v>
          </cell>
          <cell r="B962" t="str">
            <v>CHOR</v>
          </cell>
          <cell r="C962" t="str">
            <v>COMPOSIÇÕES AUXILIARES</v>
          </cell>
          <cell r="D962" t="str">
            <v>0329</v>
          </cell>
          <cell r="E962">
            <v>0</v>
          </cell>
          <cell r="F962">
            <v>0</v>
          </cell>
          <cell r="G962" t="str">
            <v>93240</v>
          </cell>
          <cell r="H962" t="str">
            <v>ROLO COMPACTADOR VIBRATÓRIO PÉ DE CARNEIRO, OPERADO POR CONTROLE REMOTO, POTÊNCIA 12,5 KW, PESO OPERACIONAL 1,675 T, LARGURA DE TRABALHO 0,85 M - MATERIAIS NA OPERAÇÃO. AF_02/2016</v>
          </cell>
        </row>
        <row r="963">
          <cell r="A963" t="str">
            <v>CUSTOS HORÁRIOS DE MÁQUINAS E EQUIPAMENTOS</v>
          </cell>
          <cell r="B963" t="str">
            <v>CHOR</v>
          </cell>
          <cell r="C963" t="str">
            <v>COMPOSIÇÕES AUXILIARES</v>
          </cell>
          <cell r="D963" t="str">
            <v>0329</v>
          </cell>
          <cell r="E963">
            <v>0</v>
          </cell>
          <cell r="F963">
            <v>0</v>
          </cell>
          <cell r="G963" t="str">
            <v>93267</v>
          </cell>
          <cell r="H963" t="str">
            <v>GRUA ASCENCIONAL, LANÇA DE 30 M, CAPACIDADE DE 1,0 T A 30 M, ALTURA ATÉ 39 M  DEPRECIAÇÃO. AF_03/2016</v>
          </cell>
        </row>
        <row r="964">
          <cell r="A964" t="str">
            <v>CUSTOS HORÁRIOS DE MÁQUINAS E EQUIPAMENTOS</v>
          </cell>
          <cell r="B964" t="str">
            <v>CHOR</v>
          </cell>
          <cell r="C964" t="str">
            <v>COMPOSIÇÕES AUXILIARES</v>
          </cell>
          <cell r="D964" t="str">
            <v>0329</v>
          </cell>
          <cell r="E964">
            <v>0</v>
          </cell>
          <cell r="F964">
            <v>0</v>
          </cell>
          <cell r="G964" t="str">
            <v>93269</v>
          </cell>
          <cell r="H964" t="str">
            <v>GRUA ASCENCIONAL, LANÇA DE 30 M, CAPACIDADE DE 1,0 T A 30 M, ALTURA ATÉ 39 M   JUROS. AF_03/2016</v>
          </cell>
        </row>
        <row r="965">
          <cell r="A965" t="str">
            <v>CUSTOS HORÁRIOS DE MÁQUINAS E EQUIPAMENTOS</v>
          </cell>
          <cell r="B965" t="str">
            <v>CHOR</v>
          </cell>
          <cell r="C965" t="str">
            <v>COMPOSIÇÕES AUXILIARES</v>
          </cell>
          <cell r="D965" t="str">
            <v>0329</v>
          </cell>
          <cell r="E965">
            <v>0</v>
          </cell>
          <cell r="F965">
            <v>0</v>
          </cell>
          <cell r="G965" t="str">
            <v>93270</v>
          </cell>
          <cell r="H965" t="str">
            <v>GRUA ASCENCIONAL, LANÇA DE 30 M, CAPACIDADE DE 1,0 T A 30 M, ALTURA ATÉ 39 M   MANUTENÇÃO. AF_03/2016</v>
          </cell>
        </row>
        <row r="966">
          <cell r="A966" t="str">
            <v>CUSTOS HORÁRIOS DE MÁQUINAS E EQUIPAMENTOS</v>
          </cell>
          <cell r="B966" t="str">
            <v>CHOR</v>
          </cell>
          <cell r="C966" t="str">
            <v>COMPOSIÇÕES AUXILIARES</v>
          </cell>
          <cell r="D966" t="str">
            <v>0329</v>
          </cell>
          <cell r="E966">
            <v>0</v>
          </cell>
          <cell r="F966">
            <v>0</v>
          </cell>
          <cell r="G966" t="str">
            <v>93271</v>
          </cell>
          <cell r="H966" t="str">
            <v>GRUA ASCENCIONAL, LANÇA DE 30 M, CAPACIDADE DE 1,0 T A 30 M, ALTURA ATÉ 39 M   MATERIAIS NA OPERAÇÃO. AF_03/2016</v>
          </cell>
        </row>
        <row r="967">
          <cell r="A967" t="str">
            <v>CUSTOS HORÁRIOS DE MÁQUINAS E EQUIPAMENTOS</v>
          </cell>
          <cell r="B967" t="str">
            <v>CHOR</v>
          </cell>
          <cell r="C967" t="str">
            <v>COMPOSIÇÕES AUXILIARES</v>
          </cell>
          <cell r="D967" t="str">
            <v>0329</v>
          </cell>
          <cell r="E967">
            <v>0</v>
          </cell>
          <cell r="F967">
            <v>0</v>
          </cell>
          <cell r="G967" t="str">
            <v>93277</v>
          </cell>
          <cell r="H967" t="str">
            <v>GUINCHO ELÉTRICO DE COLUNA, CAPACIDADE 400 KG, COM MOTO FREIO, MOTOR TRIFÁSICO DE 1,25 CV - DEPRECIAÇÃO. AF_03/2016</v>
          </cell>
        </row>
        <row r="968">
          <cell r="A968" t="str">
            <v>CUSTOS HORÁRIOS DE MÁQUINAS E EQUIPAMENTOS</v>
          </cell>
          <cell r="B968" t="str">
            <v>CHOR</v>
          </cell>
          <cell r="C968" t="str">
            <v>COMPOSIÇÕES AUXILIARES</v>
          </cell>
          <cell r="D968" t="str">
            <v>0329</v>
          </cell>
          <cell r="E968">
            <v>0</v>
          </cell>
          <cell r="F968">
            <v>0</v>
          </cell>
          <cell r="G968" t="str">
            <v>93278</v>
          </cell>
          <cell r="H968" t="str">
            <v>GUINCHO ELÉTRICO DE COLUNA, CAPACIDADE 400 KG, COM MOTO FREIO, MOTOR TRIFÁSICO DE 1,25 CV - JUROS. AF_03/2016</v>
          </cell>
        </row>
        <row r="969">
          <cell r="A969" t="str">
            <v>CUSTOS HORÁRIOS DE MÁQUINAS E EQUIPAMENTOS</v>
          </cell>
          <cell r="B969" t="str">
            <v>CHOR</v>
          </cell>
          <cell r="C969" t="str">
            <v>COMPOSIÇÕES AUXILIARES</v>
          </cell>
          <cell r="D969" t="str">
            <v>0329</v>
          </cell>
          <cell r="E969">
            <v>0</v>
          </cell>
          <cell r="F969">
            <v>0</v>
          </cell>
          <cell r="G969" t="str">
            <v>93279</v>
          </cell>
          <cell r="H969" t="str">
            <v>GUINCHO ELÉTRICO DE COLUNA, CAPACIDADE 400 KG, COM MOTO FREIO, MOTOR TRIFÁSICO DE 1,25 CV - MANUTENÇÃO. AF_03/2016</v>
          </cell>
        </row>
        <row r="970">
          <cell r="A970" t="str">
            <v>CUSTOS HORÁRIOS DE MÁQUINAS E EQUIPAMENTOS</v>
          </cell>
          <cell r="B970" t="str">
            <v>CHOR</v>
          </cell>
          <cell r="C970" t="str">
            <v>COMPOSIÇÕES AUXILIARES</v>
          </cell>
          <cell r="D970" t="str">
            <v>0329</v>
          </cell>
          <cell r="E970">
            <v>0</v>
          </cell>
          <cell r="F970">
            <v>0</v>
          </cell>
          <cell r="G970" t="str">
            <v>93280</v>
          </cell>
          <cell r="H970" t="str">
            <v>GUINCHO ELÉTRICO DE COLUNA, CAPACIDADE 400 KG, COM MOTO FREIO, MOTOR TRIFÁSICO DE 1,25 CV - MATERIAIS NA OPERAÇÃO. AF_03/2016</v>
          </cell>
        </row>
        <row r="971">
          <cell r="A971" t="str">
            <v>CUSTOS HORÁRIOS DE MÁQUINAS E EQUIPAMENTOS</v>
          </cell>
          <cell r="B971" t="str">
            <v>CHOR</v>
          </cell>
          <cell r="C971" t="str">
            <v>COMPOSIÇÕES AUXILIARES</v>
          </cell>
          <cell r="D971" t="str">
            <v>0329</v>
          </cell>
          <cell r="E971">
            <v>0</v>
          </cell>
          <cell r="F971">
            <v>0</v>
          </cell>
          <cell r="G971" t="str">
            <v>93283</v>
          </cell>
          <cell r="H971" t="str">
            <v>GUINDASTE HIDRÁULICO AUTOPROPELIDO, COM LANÇA TELESCÓPICA 40 M, CAPACIDADE MÁXIMA 60 T, POTÊNCIA 260 KW - DEPRECIAÇÃO. AF_03/2016</v>
          </cell>
        </row>
        <row r="972">
          <cell r="A972" t="str">
            <v>CUSTOS HORÁRIOS DE MÁQUINAS E EQUIPAMENTOS</v>
          </cell>
          <cell r="B972" t="str">
            <v>CHOR</v>
          </cell>
          <cell r="C972" t="str">
            <v>COMPOSIÇÕES AUXILIARES</v>
          </cell>
          <cell r="D972" t="str">
            <v>0329</v>
          </cell>
          <cell r="E972">
            <v>0</v>
          </cell>
          <cell r="F972">
            <v>0</v>
          </cell>
          <cell r="G972" t="str">
            <v>93284</v>
          </cell>
          <cell r="H972" t="str">
            <v>GUINDASTE HIDRÁULICO AUTOPROPELIDO, COM LANÇA TELESCÓPICA 40 M, CAPACIDADE MÁXIMA 60 T, POTÊNCIA 260 KW - JUROS. AF_03/2016</v>
          </cell>
        </row>
        <row r="973">
          <cell r="A973" t="str">
            <v>CUSTOS HORÁRIOS DE MÁQUINAS E EQUIPAMENTOS</v>
          </cell>
          <cell r="B973" t="str">
            <v>CHOR</v>
          </cell>
          <cell r="C973" t="str">
            <v>COMPOSIÇÕES AUXILIARES</v>
          </cell>
          <cell r="D973" t="str">
            <v>0329</v>
          </cell>
          <cell r="E973">
            <v>0</v>
          </cell>
          <cell r="F973">
            <v>0</v>
          </cell>
          <cell r="G973" t="str">
            <v>93285</v>
          </cell>
          <cell r="H973" t="str">
            <v>GUINDASTE HIDRÁULICO AUTOPROPELIDO, COM LANÇA TELESCÓPICA 40 M, CAPACIDADE MÁXIMA 60 T, POTÊNCIA 260 KW - MANUTENÇÃO. AF_03/2016</v>
          </cell>
        </row>
        <row r="974">
          <cell r="A974" t="str">
            <v>CUSTOS HORÁRIOS DE MÁQUINAS E EQUIPAMENTOS</v>
          </cell>
          <cell r="B974" t="str">
            <v>CHOR</v>
          </cell>
          <cell r="C974" t="str">
            <v>COMPOSIÇÕES AUXILIARES</v>
          </cell>
          <cell r="D974" t="str">
            <v>0329</v>
          </cell>
          <cell r="E974">
            <v>0</v>
          </cell>
          <cell r="F974">
            <v>0</v>
          </cell>
          <cell r="G974" t="str">
            <v>93286</v>
          </cell>
          <cell r="H974" t="str">
            <v>GUINDASTE HIDRÁULICO AUTOPROPELIDO, COM LANÇA TELESCÓPICA 40 M, CAPACIDADE MÁXIMA 60 T, POTÊNCIA 260 KW - MATERIAIS NA OPERAÇÃO. AF_03/2016</v>
          </cell>
        </row>
        <row r="975">
          <cell r="A975" t="str">
            <v>CUSTOS HORÁRIOS DE MÁQUINAS E EQUIPAMENTOS</v>
          </cell>
          <cell r="B975" t="str">
            <v>CHOR</v>
          </cell>
          <cell r="C975" t="str">
            <v>COMPOSIÇÕES AUXILIARES</v>
          </cell>
          <cell r="D975" t="str">
            <v>0329</v>
          </cell>
          <cell r="E975">
            <v>0</v>
          </cell>
          <cell r="F975">
            <v>0</v>
          </cell>
          <cell r="G975" t="str">
            <v>93296</v>
          </cell>
          <cell r="H975" t="str">
            <v>GUINDASTE HIDRÁULICO AUTOPROPELIDO, COM LANÇA TELESCÓPICA 40 M, CAPACIDADE MÁXIMA 60 T, POTÊNCIA 260 KW - IMPOSTOS E SEGUROS. AF_03/2016</v>
          </cell>
        </row>
        <row r="976">
          <cell r="A976" t="str">
            <v>CUSTOS HORÁRIOS DE MÁQUINAS E EQUIPAMENTOS</v>
          </cell>
          <cell r="B976" t="str">
            <v>CHOR</v>
          </cell>
          <cell r="C976" t="str">
            <v>COMPOSIÇÕES AUXILIARES</v>
          </cell>
          <cell r="D976" t="str">
            <v>0329</v>
          </cell>
          <cell r="E976">
            <v>0</v>
          </cell>
          <cell r="F976">
            <v>0</v>
          </cell>
          <cell r="G976" t="str">
            <v>93397</v>
          </cell>
          <cell r="H976" t="str">
            <v>GUINDAUTO HIDRÁULICO, CAPACIDADE MÁXIMA DE CARGA 3300 KG, MOMENTO MÁXIMO DE CARGA 5,8 TM, ALCANCE MÁXIMO HORIZONTAL 7,60 M, INCLUSIVE CAMINHÃO TOCO PBT 16.000 KG, POTÊNCIA DE 189 CV - DEPRECIAÇÃO. AF_03/2016</v>
          </cell>
        </row>
        <row r="977">
          <cell r="A977" t="str">
            <v>CUSTOS HORÁRIOS DE MÁQUINAS E EQUIPAMENTOS</v>
          </cell>
          <cell r="B977" t="str">
            <v>CHOR</v>
          </cell>
          <cell r="C977" t="str">
            <v>COMPOSIÇÕES AUXILIARES</v>
          </cell>
          <cell r="D977" t="str">
            <v>0329</v>
          </cell>
          <cell r="E977">
            <v>0</v>
          </cell>
          <cell r="F977">
            <v>0</v>
          </cell>
          <cell r="G977" t="str">
            <v>93398</v>
          </cell>
          <cell r="H977" t="str">
            <v>GUINDAUTO HIDRÁULICO, CAPACIDADE MÁXIMA DE CARGA 3300 KG, MOMENTO MÁXIMO DE CARGA 5,8 TM, ALCANCE MÁXIMO HORIZONTAL 7,60 M, INCLUSIVE CAMINHÃO TOCO PBT 16.000 KG, POTÊNCIA DE 189 CV - JUROS. AF_03/2016</v>
          </cell>
        </row>
        <row r="978">
          <cell r="A978" t="str">
            <v>CUSTOS HORÁRIOS DE MÁQUINAS E EQUIPAMENTOS</v>
          </cell>
          <cell r="B978" t="str">
            <v>CHOR</v>
          </cell>
          <cell r="C978" t="str">
            <v>COMPOSIÇÕES AUXILIARES</v>
          </cell>
          <cell r="D978" t="str">
            <v>0329</v>
          </cell>
          <cell r="E978">
            <v>0</v>
          </cell>
          <cell r="F978">
            <v>0</v>
          </cell>
          <cell r="G978" t="str">
            <v>93399</v>
          </cell>
          <cell r="H978" t="str">
            <v>GUINDAUTO HIDRÁULICO, CAPACIDADE MÁXIMA DE CARGA 3300 KG, MOMENTO MÁXIMO DE CARGA 5,8 TM, ALCANCE MÁXIMO HORIZONTAL 7,60 M, INCLUSIVE CAMINHÃO TOCO PBT 16.000 KG, POTÊNCIA DE 189 CV  IMPOSTOS E SEGUROS. AF_03/2016</v>
          </cell>
        </row>
        <row r="979">
          <cell r="A979" t="str">
            <v>CUSTOS HORÁRIOS DE MÁQUINAS E EQUIPAMENTOS</v>
          </cell>
          <cell r="B979" t="str">
            <v>CHOR</v>
          </cell>
          <cell r="C979" t="str">
            <v>COMPOSIÇÕES AUXILIARES</v>
          </cell>
          <cell r="D979" t="str">
            <v>0329</v>
          </cell>
          <cell r="E979">
            <v>0</v>
          </cell>
          <cell r="F979">
            <v>0</v>
          </cell>
          <cell r="G979" t="str">
            <v>93400</v>
          </cell>
          <cell r="H979" t="str">
            <v>GUINDAUTO HIDRÁULICO, CAPACIDADE MÁXIMA DE CARGA 3300 KG, MOMENTO MÁXIMO DE CARGA 5,8 TM, ALCANCE MÁXIMO HORIZONTAL 7,60 M, INCLUSIVE CAMINHÃO TOCO PBT 16.000 KG, POTÊNCIA DE 189 CV - MANUTENÇÃO. AF_03/2016</v>
          </cell>
        </row>
        <row r="980">
          <cell r="A980" t="str">
            <v>CUSTOS HORÁRIOS DE MÁQUINAS E EQUIPAMENTOS</v>
          </cell>
          <cell r="B980" t="str">
            <v>CHOR</v>
          </cell>
          <cell r="C980" t="str">
            <v>COMPOSIÇÕES AUXILIARES</v>
          </cell>
          <cell r="D980" t="str">
            <v>0329</v>
          </cell>
          <cell r="E980">
            <v>0</v>
          </cell>
          <cell r="F980">
            <v>0</v>
          </cell>
          <cell r="G980" t="str">
            <v>93401</v>
          </cell>
          <cell r="H980" t="str">
            <v>GUINDAUTO HIDRÁULICO, CAPACIDADE MÁXIMA DE CARGA 3300 KG, MOMENTO MÁXIMO DE CARGA 5,8 TM, ALCANCE MÁXIMO HORIZONTAL 7,60 M, INCLUSIVE CAMINHÃO TOCO PBT 16.000 KG, POTÊNCIA DE 189 CV - MATERIAIS NA OPERAÇÃO. AF_03/2016</v>
          </cell>
        </row>
        <row r="981">
          <cell r="A981" t="str">
            <v>CUSTOS HORÁRIOS DE MÁQUINAS E EQUIPAMENTOS</v>
          </cell>
          <cell r="B981" t="str">
            <v>CHOR</v>
          </cell>
          <cell r="C981" t="str">
            <v>COMPOSIÇÕES AUXILIARES</v>
          </cell>
          <cell r="D981" t="str">
            <v>0329</v>
          </cell>
          <cell r="E981">
            <v>0</v>
          </cell>
          <cell r="F981">
            <v>0</v>
          </cell>
          <cell r="G981" t="str">
            <v>93404</v>
          </cell>
          <cell r="H981" t="str">
            <v>MÁQUINA JATO DE PRESSAO PORTÁTIL, CAMARA DE 1 SAIDA, CAPACIDADE 280 L, DIAMETRO 670 MM, BICO DE JATO CURTO VENTURI DE 5/16'' , MANGUEIRA DE 1'' COM COMPRESSOR DE AR REBOCÁVEL 189 PCM E MOTOR DIESEL 63 CV - DEPRECIAÇÃO. AF_03/2016</v>
          </cell>
        </row>
        <row r="982">
          <cell r="A982" t="str">
            <v>CUSTOS HORÁRIOS DE MÁQUINAS E EQUIPAMENTOS</v>
          </cell>
          <cell r="B982" t="str">
            <v>CHOR</v>
          </cell>
          <cell r="C982" t="str">
            <v>COMPOSIÇÕES AUXILIARES</v>
          </cell>
          <cell r="D982" t="str">
            <v>0329</v>
          </cell>
          <cell r="E982">
            <v>0</v>
          </cell>
          <cell r="F982">
            <v>0</v>
          </cell>
          <cell r="G982" t="str">
            <v>93405</v>
          </cell>
          <cell r="H982" t="str">
            <v>MÁQUINA JATO DE PRESSAO PORTÁTIL, CAMARA DE 1 SAIDA, CAPACIDADE 280 L, DIAMETRO 670 MM, BICO DE JATO CURTO VENTURI DE 5/16'' , MANGUEIRA DE 1'' COM COMPRESSOR DE AR REBOCÁVEL 189 PCM E MOTOR DIESEL 63 CV - JUROS. AF_03/2016</v>
          </cell>
        </row>
        <row r="983">
          <cell r="A983" t="str">
            <v>CUSTOS HORÁRIOS DE MÁQUINAS E EQUIPAMENTOS</v>
          </cell>
          <cell r="B983" t="str">
            <v>CHOR</v>
          </cell>
          <cell r="C983" t="str">
            <v>COMPOSIÇÕES AUXILIARES</v>
          </cell>
          <cell r="D983" t="str">
            <v>0329</v>
          </cell>
          <cell r="E983">
            <v>0</v>
          </cell>
          <cell r="F983">
            <v>0</v>
          </cell>
          <cell r="G983" t="str">
            <v>93406</v>
          </cell>
          <cell r="H983" t="str">
            <v>MÁQUINA JATO DE PRESSAO PORTÁTIL, CAMARA DE 1 SAIDA, CAPACIDADE 280 L, DIAMETRO 670 MM, BICO DE JATO CURTO VENTURI DE 5/16'' , MANGUEIRA DE 1'' COM COMPRESSOR DE AR REBOCÁVEL 189 PCM E MOTOR DIESEL 63 CV - MANUTENÇÃO. AF_03/2016</v>
          </cell>
        </row>
        <row r="984">
          <cell r="A984" t="str">
            <v>CUSTOS HORÁRIOS DE MÁQUINAS E EQUIPAMENTOS</v>
          </cell>
          <cell r="B984" t="str">
            <v>CHOR</v>
          </cell>
          <cell r="C984" t="str">
            <v>COMPOSIÇÕES AUXILIARES</v>
          </cell>
          <cell r="D984" t="str">
            <v>0329</v>
          </cell>
          <cell r="E984">
            <v>0</v>
          </cell>
          <cell r="F984">
            <v>0</v>
          </cell>
          <cell r="G984" t="str">
            <v>93407</v>
          </cell>
          <cell r="H984" t="str">
            <v>MÁQUINA JATO DE PRESSAO PORTÁTIL, CAMARA DE 1 SAIDA, CAPACIDADE 280 L, DIAMETRO 670 MM, BICO DE JATO CURTO VENTURI DE 5/16'' , MANGUEIRA DE 1'' COM COMPRESSOR DE AR REBOCÁVEL 189 PCM E MOTOR DIESEL 63 CV - MATERIAIS NA OPERAÇÃO. AF_03/2016</v>
          </cell>
        </row>
        <row r="985">
          <cell r="A985" t="str">
            <v>CUSTOS HORÁRIOS DE MÁQUINAS E EQUIPAMENTOS</v>
          </cell>
          <cell r="B985" t="str">
            <v>CHOR</v>
          </cell>
          <cell r="C985" t="str">
            <v>COMPOSIÇÕES AUXILIARES</v>
          </cell>
          <cell r="D985" t="str">
            <v>0329</v>
          </cell>
          <cell r="E985">
            <v>0</v>
          </cell>
          <cell r="F985">
            <v>0</v>
          </cell>
          <cell r="G985" t="str">
            <v>93411</v>
          </cell>
          <cell r="H985" t="str">
            <v>GERADOR PORTÁTIL MONOFÁSICO, POTÊNCIA 5500 VA, MOTOR A GASOLINA, POTÊNCIA DO MOTOR 13 CV - DEPRECIAÇÃO. AF_03/2016</v>
          </cell>
        </row>
        <row r="986">
          <cell r="A986" t="str">
            <v>CUSTOS HORÁRIOS DE MÁQUINAS E EQUIPAMENTOS</v>
          </cell>
          <cell r="B986" t="str">
            <v>CHOR</v>
          </cell>
          <cell r="C986" t="str">
            <v>COMPOSIÇÕES AUXILIARES</v>
          </cell>
          <cell r="D986" t="str">
            <v>0329</v>
          </cell>
          <cell r="E986">
            <v>0</v>
          </cell>
          <cell r="F986">
            <v>0</v>
          </cell>
          <cell r="G986" t="str">
            <v>93412</v>
          </cell>
          <cell r="H986" t="str">
            <v>GERADOR PORTÁTIL MONOFÁSICO, POTÊNCIA 5500 VA, MOTOR A GASOLINA, POTÊNCIA DO MOTOR 13 CV - JUROS. AF_03/2016</v>
          </cell>
        </row>
        <row r="987">
          <cell r="A987" t="str">
            <v>CUSTOS HORÁRIOS DE MÁQUINAS E EQUIPAMENTOS</v>
          </cell>
          <cell r="B987" t="str">
            <v>CHOR</v>
          </cell>
          <cell r="C987" t="str">
            <v>COMPOSIÇÕES AUXILIARES</v>
          </cell>
          <cell r="D987" t="str">
            <v>0329</v>
          </cell>
          <cell r="E987">
            <v>0</v>
          </cell>
          <cell r="F987">
            <v>0</v>
          </cell>
          <cell r="G987" t="str">
            <v>93413</v>
          </cell>
          <cell r="H987" t="str">
            <v>GERADOR PORTÁTIL MONOFÁSICO, POTÊNCIA 5500 VA, MOTOR A GASOLINA, POTÊNCIA DO MOTOR 13 CV - MANUTENÇÃO. AF_03/2016</v>
          </cell>
        </row>
        <row r="988">
          <cell r="A988" t="str">
            <v>CUSTOS HORÁRIOS DE MÁQUINAS E EQUIPAMENTOS</v>
          </cell>
          <cell r="B988" t="str">
            <v>CHOR</v>
          </cell>
          <cell r="C988" t="str">
            <v>COMPOSIÇÕES AUXILIARES</v>
          </cell>
          <cell r="D988" t="str">
            <v>0329</v>
          </cell>
          <cell r="E988">
            <v>0</v>
          </cell>
          <cell r="F988">
            <v>0</v>
          </cell>
          <cell r="G988" t="str">
            <v>93414</v>
          </cell>
          <cell r="H988" t="str">
            <v>GERADOR PORTÁTIL MONOFÁSICO, POTÊNCIA 5500 VA, MOTOR A GASOLINA, POTÊNCIA DO MOTOR 13 CV - MATERIAIS NA OPERAÇÃO. AF_03/2016</v>
          </cell>
        </row>
        <row r="989">
          <cell r="A989" t="str">
            <v>CUSTOS HORÁRIOS DE MÁQUINAS E EQUIPAMENTOS</v>
          </cell>
          <cell r="B989" t="str">
            <v>CHOR</v>
          </cell>
          <cell r="C989" t="str">
            <v>COMPOSIÇÕES AUXILIARES</v>
          </cell>
          <cell r="D989" t="str">
            <v>0329</v>
          </cell>
          <cell r="E989">
            <v>0</v>
          </cell>
          <cell r="F989">
            <v>0</v>
          </cell>
          <cell r="G989" t="str">
            <v>93417</v>
          </cell>
          <cell r="H989" t="str">
            <v>GRUPO GERADOR REBOCÁVEL, POTÊNCIA 66 KVA, MOTOR A DIESEL - DEPRECIAÇÃO. AF_03/2016</v>
          </cell>
        </row>
        <row r="990">
          <cell r="A990" t="str">
            <v>CUSTOS HORÁRIOS DE MÁQUINAS E EQUIPAMENTOS</v>
          </cell>
          <cell r="B990" t="str">
            <v>CHOR</v>
          </cell>
          <cell r="C990" t="str">
            <v>COMPOSIÇÕES AUXILIARES</v>
          </cell>
          <cell r="D990" t="str">
            <v>0329</v>
          </cell>
          <cell r="E990">
            <v>0</v>
          </cell>
          <cell r="F990">
            <v>0</v>
          </cell>
          <cell r="G990" t="str">
            <v>93418</v>
          </cell>
          <cell r="H990" t="str">
            <v>GRUPO GERADOR REBOCÁVEL, POTÊNCIA 66 KVA, MOTOR A DIESEL - JUROS. AF_03/2016</v>
          </cell>
        </row>
        <row r="991">
          <cell r="A991" t="str">
            <v>CUSTOS HORÁRIOS DE MÁQUINAS E EQUIPAMENTOS</v>
          </cell>
          <cell r="B991" t="str">
            <v>CHOR</v>
          </cell>
          <cell r="C991" t="str">
            <v>COMPOSIÇÕES AUXILIARES</v>
          </cell>
          <cell r="D991" t="str">
            <v>0329</v>
          </cell>
          <cell r="E991">
            <v>0</v>
          </cell>
          <cell r="F991">
            <v>0</v>
          </cell>
          <cell r="G991" t="str">
            <v>93419</v>
          </cell>
          <cell r="H991" t="str">
            <v>GRUPO GERADOR REBOCÁVEL, POTÊNCIA 66 KVA, MOTOR A DIESEL - MANUTENÇÃO. AF_03/2016</v>
          </cell>
        </row>
        <row r="992">
          <cell r="A992" t="str">
            <v>CUSTOS HORÁRIOS DE MÁQUINAS E EQUIPAMENTOS</v>
          </cell>
          <cell r="B992" t="str">
            <v>CHOR</v>
          </cell>
          <cell r="C992" t="str">
            <v>COMPOSIÇÕES AUXILIARES</v>
          </cell>
          <cell r="D992" t="str">
            <v>0329</v>
          </cell>
          <cell r="E992">
            <v>0</v>
          </cell>
          <cell r="F992">
            <v>0</v>
          </cell>
          <cell r="G992" t="str">
            <v>93420</v>
          </cell>
          <cell r="H992" t="str">
            <v>GRUPO GERADOR REBOCÁVEL, POTÊNCIA 66 KVA, MOTOR A DIESEL - MATERIAIS NA OPERAÇÃO. AF_03/2016</v>
          </cell>
        </row>
        <row r="993">
          <cell r="A993" t="str">
            <v>CUSTOS HORÁRIOS DE MÁQUINAS E EQUIPAMENTOS</v>
          </cell>
          <cell r="B993" t="str">
            <v>CHOR</v>
          </cell>
          <cell r="C993" t="str">
            <v>COMPOSIÇÕES AUXILIARES</v>
          </cell>
          <cell r="D993" t="str">
            <v>0329</v>
          </cell>
          <cell r="E993">
            <v>0</v>
          </cell>
          <cell r="F993">
            <v>0</v>
          </cell>
          <cell r="G993" t="str">
            <v>93423</v>
          </cell>
          <cell r="H993" t="str">
            <v>GRUPO GERADOR ESTACIONÁRIO, POTÊNCIA 150 KVA, MOTOR A DIESEL- DEPRECIAÇÃO. AF_03/2016</v>
          </cell>
        </row>
        <row r="994">
          <cell r="A994" t="str">
            <v>CUSTOS HORÁRIOS DE MÁQUINAS E EQUIPAMENTOS</v>
          </cell>
          <cell r="B994" t="str">
            <v>CHOR</v>
          </cell>
          <cell r="C994" t="str">
            <v>COMPOSIÇÕES AUXILIARES</v>
          </cell>
          <cell r="D994" t="str">
            <v>0329</v>
          </cell>
          <cell r="E994">
            <v>0</v>
          </cell>
          <cell r="F994">
            <v>0</v>
          </cell>
          <cell r="G994" t="str">
            <v>93424</v>
          </cell>
          <cell r="H994" t="str">
            <v>GRUPO GERADOR ESTACIONÁRIO, POTÊNCIA 150 KVA, MOTOR A DIESEL- JUROS. AF_03/2016</v>
          </cell>
        </row>
        <row r="995">
          <cell r="A995" t="str">
            <v>CUSTOS HORÁRIOS DE MÁQUINAS E EQUIPAMENTOS</v>
          </cell>
          <cell r="B995" t="str">
            <v>CHOR</v>
          </cell>
          <cell r="C995" t="str">
            <v>COMPOSIÇÕES AUXILIARES</v>
          </cell>
          <cell r="D995" t="str">
            <v>0329</v>
          </cell>
          <cell r="E995">
            <v>0</v>
          </cell>
          <cell r="F995">
            <v>0</v>
          </cell>
          <cell r="G995" t="str">
            <v>93425</v>
          </cell>
          <cell r="H995" t="str">
            <v>GRUPO GERADOR ESTACIONÁRIO, POTÊNCIA 150 KVA, MOTOR A DIESEL- MANUTENÇÃO. AF_03/2016</v>
          </cell>
        </row>
        <row r="996">
          <cell r="A996" t="str">
            <v>CUSTOS HORÁRIOS DE MÁQUINAS E EQUIPAMENTOS</v>
          </cell>
          <cell r="B996" t="str">
            <v>CHOR</v>
          </cell>
          <cell r="C996" t="str">
            <v>COMPOSIÇÕES AUXILIARES</v>
          </cell>
          <cell r="D996" t="str">
            <v>0329</v>
          </cell>
          <cell r="E996">
            <v>0</v>
          </cell>
          <cell r="F996">
            <v>0</v>
          </cell>
          <cell r="G996" t="str">
            <v>93426</v>
          </cell>
          <cell r="H996" t="str">
            <v>GRUPO GERADOR ESTACIONÁRIO, POTÊNCIA 150 KVA, MOTOR A DIESEL- MATERIAIS NA OPERAÇÃO. AF_03/2016</v>
          </cell>
        </row>
        <row r="997">
          <cell r="A997" t="str">
            <v>CUSTOS HORÁRIOS DE MÁQUINAS E EQUIPAMENTOS</v>
          </cell>
          <cell r="B997" t="str">
            <v>CHOR</v>
          </cell>
          <cell r="C997" t="str">
            <v>COMPOSIÇÕES AUXILIARES</v>
          </cell>
          <cell r="D997" t="str">
            <v>0329</v>
          </cell>
          <cell r="E997">
            <v>0</v>
          </cell>
          <cell r="F997">
            <v>0</v>
          </cell>
          <cell r="G997" t="str">
            <v>93429</v>
          </cell>
          <cell r="H997" t="str">
            <v>USINA DE MISTURA ASFÁLTICA À QUENTE, TIPO CONTRA FLUXO, PROD 40 A 80 TON/HORA - DEPRECIAÇÃO. AF_03/2016</v>
          </cell>
        </row>
        <row r="998">
          <cell r="A998" t="str">
            <v>CUSTOS HORÁRIOS DE MÁQUINAS E EQUIPAMENTOS</v>
          </cell>
          <cell r="B998" t="str">
            <v>CHOR</v>
          </cell>
          <cell r="C998" t="str">
            <v>COMPOSIÇÕES AUXILIARES</v>
          </cell>
          <cell r="D998" t="str">
            <v>0329</v>
          </cell>
          <cell r="E998">
            <v>0</v>
          </cell>
          <cell r="F998">
            <v>0</v>
          </cell>
          <cell r="G998" t="str">
            <v>93430</v>
          </cell>
          <cell r="H998" t="str">
            <v>USINA DE MISTURA ASFÁLTICA À QUENTE, TIPO CONTRA FLUXO, PROD 40 A 80 TON/HORA - JUROS. AF_03/2016</v>
          </cell>
        </row>
        <row r="999">
          <cell r="A999" t="str">
            <v>CUSTOS HORÁRIOS DE MÁQUINAS E EQUIPAMENTOS</v>
          </cell>
          <cell r="B999" t="str">
            <v>CHOR</v>
          </cell>
          <cell r="C999" t="str">
            <v>COMPOSIÇÕES AUXILIARES</v>
          </cell>
          <cell r="D999" t="str">
            <v>0329</v>
          </cell>
          <cell r="E999">
            <v>0</v>
          </cell>
          <cell r="F999">
            <v>0</v>
          </cell>
          <cell r="G999" t="str">
            <v>93431</v>
          </cell>
          <cell r="H999" t="str">
            <v>USINA DE MISTURA ASFÁLTICA À QUENTE, TIPO CONTRA FLUXO, PROD 40 A 80 TON/HORA - MANUTENÇÃO. AF_03/2016</v>
          </cell>
        </row>
        <row r="1000">
          <cell r="A1000" t="str">
            <v>CUSTOS HORÁRIOS DE MÁQUINAS E EQUIPAMENTOS</v>
          </cell>
          <cell r="B1000" t="str">
            <v>CHOR</v>
          </cell>
          <cell r="C1000" t="str">
            <v>COMPOSIÇÕES AUXILIARES</v>
          </cell>
          <cell r="D1000" t="str">
            <v>0329</v>
          </cell>
          <cell r="E1000">
            <v>0</v>
          </cell>
          <cell r="F1000">
            <v>0</v>
          </cell>
          <cell r="G1000" t="str">
            <v>93432</v>
          </cell>
          <cell r="H1000" t="str">
            <v>USINA DE MISTURA ASFÁLTICA À QUENTE, TIPO CONTRA FLUXO, PROD 40 A 80 TON/HORA - MATERIAIS NA OPERAÇÃO. AF_03/2016</v>
          </cell>
        </row>
        <row r="1001">
          <cell r="A1001" t="str">
            <v>CUSTOS HORÁRIOS DE MÁQUINAS E EQUIPAMENTOS</v>
          </cell>
          <cell r="B1001" t="str">
            <v>CHOR</v>
          </cell>
          <cell r="C1001" t="str">
            <v>COMPOSIÇÕES AUXILIARES</v>
          </cell>
          <cell r="D1001" t="str">
            <v>0329</v>
          </cell>
          <cell r="E1001">
            <v>0</v>
          </cell>
          <cell r="F1001">
            <v>0</v>
          </cell>
          <cell r="G1001" t="str">
            <v>93435</v>
          </cell>
          <cell r="H1001" t="str">
            <v>USINA DE ASFALTO À FRIO, CAPACIDADE DE 40 A 60 TON/HORA, ELÉTRICA POTÊNCIA 30 CV - DEPRECIAÇÃO. AF_03/2016</v>
          </cell>
        </row>
        <row r="1002">
          <cell r="A1002" t="str">
            <v>CUSTOS HORÁRIOS DE MÁQUINAS E EQUIPAMENTOS</v>
          </cell>
          <cell r="B1002" t="str">
            <v>CHOR</v>
          </cell>
          <cell r="C1002" t="str">
            <v>COMPOSIÇÕES AUXILIARES</v>
          </cell>
          <cell r="D1002" t="str">
            <v>0329</v>
          </cell>
          <cell r="E1002">
            <v>0</v>
          </cell>
          <cell r="F1002">
            <v>0</v>
          </cell>
          <cell r="G1002" t="str">
            <v>93436</v>
          </cell>
          <cell r="H1002" t="str">
            <v>USINA DE ASFALTO À FRIO, CAPACIDADE DE 40 A 60 TON/HORA, ELÉTRICA POTÊNCIA 30 CV - JUROS. AF_03/2016</v>
          </cell>
        </row>
        <row r="1003">
          <cell r="A1003" t="str">
            <v>CUSTOS HORÁRIOS DE MÁQUINAS E EQUIPAMENTOS</v>
          </cell>
          <cell r="B1003" t="str">
            <v>CHOR</v>
          </cell>
          <cell r="C1003" t="str">
            <v>COMPOSIÇÕES AUXILIARES</v>
          </cell>
          <cell r="D1003" t="str">
            <v>0329</v>
          </cell>
          <cell r="E1003">
            <v>0</v>
          </cell>
          <cell r="F1003">
            <v>0</v>
          </cell>
          <cell r="G1003" t="str">
            <v>93437</v>
          </cell>
          <cell r="H1003" t="str">
            <v>USINA DE ASFALTO À FRIO, CAPACIDADE DE 40 A 60 TON/HORA, ELÉTRICA POTÊNCIA 30 CV - MANUTENÇÃO. AF_03/2016</v>
          </cell>
        </row>
        <row r="1004">
          <cell r="A1004" t="str">
            <v>CUSTOS HORÁRIOS DE MÁQUINAS E EQUIPAMENTOS</v>
          </cell>
          <cell r="B1004" t="str">
            <v>CHOR</v>
          </cell>
          <cell r="C1004" t="str">
            <v>COMPOSIÇÕES AUXILIARES</v>
          </cell>
          <cell r="D1004" t="str">
            <v>0329</v>
          </cell>
          <cell r="E1004">
            <v>0</v>
          </cell>
          <cell r="F1004">
            <v>0</v>
          </cell>
          <cell r="G1004" t="str">
            <v>93438</v>
          </cell>
          <cell r="H1004" t="str">
            <v>USINA DE ASFALTO À FRIO, CAPACIDADE DE 40 A 60 TON/HORA, ELÉTRICA POTÊNCIA 30 CV - MATERIAIS NA OPERAÇÃO. AF_03/2016</v>
          </cell>
        </row>
        <row r="1005">
          <cell r="A1005" t="str">
            <v>CUSTOS HORÁRIOS DE MÁQUINAS E EQUIPAMENTOS</v>
          </cell>
          <cell r="B1005" t="str">
            <v>CHOR</v>
          </cell>
          <cell r="C1005" t="str">
            <v>COMPOSIÇÕES AUXILIARES</v>
          </cell>
          <cell r="D1005" t="str">
            <v>0329</v>
          </cell>
          <cell r="E1005">
            <v>0</v>
          </cell>
          <cell r="F1005">
            <v>0</v>
          </cell>
          <cell r="G1005" t="str">
            <v>95114</v>
          </cell>
          <cell r="H1005" t="str">
            <v>MARTELETE OU ROMPEDOR PNEUMÁTICO MANUAL, 28 KG, COM SILENCIADOR - DEPRECIAÇÃO. AF_07/2016</v>
          </cell>
        </row>
        <row r="1006">
          <cell r="A1006" t="str">
            <v>CUSTOS HORÁRIOS DE MÁQUINAS E EQUIPAMENTOS</v>
          </cell>
          <cell r="B1006" t="str">
            <v>CHOR</v>
          </cell>
          <cell r="C1006" t="str">
            <v>COMPOSIÇÕES AUXILIARES</v>
          </cell>
          <cell r="D1006" t="str">
            <v>0329</v>
          </cell>
          <cell r="E1006">
            <v>0</v>
          </cell>
          <cell r="F1006">
            <v>0</v>
          </cell>
          <cell r="G1006" t="str">
            <v>95115</v>
          </cell>
          <cell r="H1006" t="str">
            <v>MARTELETE OU ROMPEDOR PNEUMÁTICO MANUAL, 28 KG, COM SILENCIADOR - JUROS. AF_07/2016</v>
          </cell>
        </row>
        <row r="1007">
          <cell r="A1007" t="str">
            <v>CUSTOS HORÁRIOS DE MÁQUINAS E EQUIPAMENTOS</v>
          </cell>
          <cell r="B1007" t="str">
            <v>CHOR</v>
          </cell>
          <cell r="C1007" t="str">
            <v>COMPOSIÇÕES AUXILIARES</v>
          </cell>
          <cell r="D1007" t="str">
            <v>0329</v>
          </cell>
          <cell r="E1007">
            <v>0</v>
          </cell>
          <cell r="F1007">
            <v>0</v>
          </cell>
          <cell r="G1007" t="str">
            <v>95116</v>
          </cell>
          <cell r="H1007" t="str">
            <v>USINA DE CONCRETO FIXA, CAPACIDADE NOMINAL DE 90 A 120 M3/H, SEM SILO - DEPRECIAÇÃO. AF_07/2016</v>
          </cell>
        </row>
        <row r="1008">
          <cell r="A1008" t="str">
            <v>CUSTOS HORÁRIOS DE MÁQUINAS E EQUIPAMENTOS</v>
          </cell>
          <cell r="B1008" t="str">
            <v>CHOR</v>
          </cell>
          <cell r="C1008" t="str">
            <v>COMPOSIÇÕES AUXILIARES</v>
          </cell>
          <cell r="D1008" t="str">
            <v>0329</v>
          </cell>
          <cell r="E1008">
            <v>0</v>
          </cell>
          <cell r="F1008">
            <v>0</v>
          </cell>
          <cell r="G1008" t="str">
            <v>95117</v>
          </cell>
          <cell r="H1008" t="str">
            <v>USINA DE CONCRETO FIXA, CAPACIDADE NOMINAL DE 90 A 120 M3/H, SEM SILO - JUROS. AF_07/2016</v>
          </cell>
        </row>
        <row r="1009">
          <cell r="A1009" t="str">
            <v>CUSTOS HORÁRIOS DE MÁQUINAS E EQUIPAMENTOS</v>
          </cell>
          <cell r="B1009" t="str">
            <v>CHOR</v>
          </cell>
          <cell r="C1009" t="str">
            <v>COMPOSIÇÕES AUXILIARES</v>
          </cell>
          <cell r="D1009" t="str">
            <v>0329</v>
          </cell>
          <cell r="E1009">
            <v>0</v>
          </cell>
          <cell r="F1009">
            <v>0</v>
          </cell>
          <cell r="G1009" t="str">
            <v>95118</v>
          </cell>
          <cell r="H1009" t="str">
            <v>USINA MISTURADORA DE SOLOS, CAPACIDADE DE 200 A 500 TON/H, POTENCIA 75KW - DEPRECIAÇÃO. AF_07/2016</v>
          </cell>
        </row>
        <row r="1010">
          <cell r="A1010" t="str">
            <v>CUSTOS HORÁRIOS DE MÁQUINAS E EQUIPAMENTOS</v>
          </cell>
          <cell r="B1010" t="str">
            <v>CHOR</v>
          </cell>
          <cell r="C1010" t="str">
            <v>COMPOSIÇÕES AUXILIARES</v>
          </cell>
          <cell r="D1010" t="str">
            <v>0329</v>
          </cell>
          <cell r="E1010">
            <v>0</v>
          </cell>
          <cell r="F1010">
            <v>0</v>
          </cell>
          <cell r="G1010" t="str">
            <v>95119</v>
          </cell>
          <cell r="H1010" t="str">
            <v>USINA MISTURADORA DE SOLOS, CAPACIDADE DE 200 A 500 TON/H, POTENCIA 75KW - JUROS. AF_07/2016</v>
          </cell>
        </row>
        <row r="1011">
          <cell r="A1011" t="str">
            <v>CUSTOS HORÁRIOS DE MÁQUINAS E EQUIPAMENTOS</v>
          </cell>
          <cell r="B1011" t="str">
            <v>CHOR</v>
          </cell>
          <cell r="C1011" t="str">
            <v>COMPOSIÇÕES AUXILIARES</v>
          </cell>
          <cell r="D1011" t="str">
            <v>0329</v>
          </cell>
          <cell r="E1011">
            <v>0</v>
          </cell>
          <cell r="F1011">
            <v>0</v>
          </cell>
          <cell r="G1011" t="str">
            <v>95120</v>
          </cell>
          <cell r="H1011" t="str">
            <v>USINA MISTURADORA DE SOLOS, CAPACIDADE DE 200 A 500 TON/H, POTENCIA 75KW - MATERIAIS NA OPERAÇÃO. AF_07/2016</v>
          </cell>
        </row>
        <row r="1012">
          <cell r="A1012" t="str">
            <v>CUSTOS HORÁRIOS DE MÁQUINAS E EQUIPAMENTOS</v>
          </cell>
          <cell r="B1012" t="str">
            <v>CHOR</v>
          </cell>
          <cell r="C1012" t="str">
            <v>COMPOSIÇÕES AUXILIARES</v>
          </cell>
          <cell r="D1012" t="str">
            <v>0329</v>
          </cell>
          <cell r="E1012">
            <v>0</v>
          </cell>
          <cell r="F1012">
            <v>0</v>
          </cell>
          <cell r="G1012" t="str">
            <v>95123</v>
          </cell>
          <cell r="H1012" t="str">
            <v>DISTRIBUIDOR DE AGREGADOS AUTOPROPELIDO, CAP 3 M3, A DIESEL, POTÊNCIA 176CV - DEPRECIAÇÃO. AF_07/2016</v>
          </cell>
        </row>
        <row r="1013">
          <cell r="A1013" t="str">
            <v>CUSTOS HORÁRIOS DE MÁQUINAS E EQUIPAMENTOS</v>
          </cell>
          <cell r="B1013" t="str">
            <v>CHOR</v>
          </cell>
          <cell r="C1013" t="str">
            <v>COMPOSIÇÕES AUXILIARES</v>
          </cell>
          <cell r="D1013" t="str">
            <v>0329</v>
          </cell>
          <cell r="E1013">
            <v>0</v>
          </cell>
          <cell r="F1013">
            <v>0</v>
          </cell>
          <cell r="G1013" t="str">
            <v>95124</v>
          </cell>
          <cell r="H1013" t="str">
            <v>DISTRIBUIDOR DE AGREGADOS AUTOPROPELIDO, C/AP 3 M3, A DIESEL, POTÊNCIA 176CV - JUROS. AF_07/2016</v>
          </cell>
        </row>
        <row r="1014">
          <cell r="A1014" t="str">
            <v>CUSTOS HORÁRIOS DE MÁQUINAS E EQUIPAMENTOS</v>
          </cell>
          <cell r="B1014" t="str">
            <v>CHOR</v>
          </cell>
          <cell r="C1014" t="str">
            <v>COMPOSIÇÕES AUXILIARES</v>
          </cell>
          <cell r="D1014" t="str">
            <v>0329</v>
          </cell>
          <cell r="E1014">
            <v>0</v>
          </cell>
          <cell r="F1014">
            <v>0</v>
          </cell>
          <cell r="G1014" t="str">
            <v>95125</v>
          </cell>
          <cell r="H1014" t="str">
            <v>DISTRIBUIDOR DE AGREGADOS AUTOPROPELIDO, CAP 3 M3, A DIESEL, POTÊNCIA 176CV - MANUTENÇÃO. AF_07/2016</v>
          </cell>
        </row>
        <row r="1015">
          <cell r="A1015" t="str">
            <v>CUSTOS HORÁRIOS DE MÁQUINAS E EQUIPAMENTOS</v>
          </cell>
          <cell r="B1015" t="str">
            <v>CHOR</v>
          </cell>
          <cell r="C1015" t="str">
            <v>COMPOSIÇÕES AUXILIARES</v>
          </cell>
          <cell r="D1015" t="str">
            <v>0329</v>
          </cell>
          <cell r="E1015">
            <v>0</v>
          </cell>
          <cell r="F1015">
            <v>0</v>
          </cell>
          <cell r="G1015" t="str">
            <v>95126</v>
          </cell>
          <cell r="H1015" t="str">
            <v>DISTRIBUIDOR DE AGREGADOS AUTOPROPELIDO, CAP 3 M3, A DIESEL, POTÊNCIA 176CV  MATERIAIS NA OPERAÇÃO. AF_07/2016</v>
          </cell>
        </row>
        <row r="1016">
          <cell r="A1016" t="str">
            <v>CUSTOS HORÁRIOS DE MÁQUINAS E EQUIPAMENTOS</v>
          </cell>
          <cell r="B1016" t="str">
            <v>CHOR</v>
          </cell>
          <cell r="C1016" t="str">
            <v>COMPOSIÇÕES AUXILIARES</v>
          </cell>
          <cell r="D1016" t="str">
            <v>0329</v>
          </cell>
          <cell r="E1016">
            <v>0</v>
          </cell>
          <cell r="F1016">
            <v>0</v>
          </cell>
          <cell r="G1016" t="str">
            <v>95129</v>
          </cell>
          <cell r="H1016" t="str">
            <v>MÁQUINA DEMARCADORA DE FAIXA DE TRÁFEGO À FRIO, AUTOPROPELIDA, POTÊNCIA 38 HP - DEPRECIAÇÃO. AF_07/2016</v>
          </cell>
        </row>
        <row r="1017">
          <cell r="A1017" t="str">
            <v>CUSTOS HORÁRIOS DE MÁQUINAS E EQUIPAMENTOS</v>
          </cell>
          <cell r="B1017" t="str">
            <v>CHOR</v>
          </cell>
          <cell r="C1017" t="str">
            <v>COMPOSIÇÕES AUXILIARES</v>
          </cell>
          <cell r="D1017" t="str">
            <v>0329</v>
          </cell>
          <cell r="E1017">
            <v>0</v>
          </cell>
          <cell r="F1017">
            <v>0</v>
          </cell>
          <cell r="G1017" t="str">
            <v>95130</v>
          </cell>
          <cell r="H1017" t="str">
            <v>MÁQUINA DEMARCADORA DE FAIXA DE TRÁFEGO À FRIO, AUTOPROPELIDA, POTÊNCIA 38 HP - JUROS. AF_07/2016</v>
          </cell>
        </row>
        <row r="1018">
          <cell r="A1018" t="str">
            <v>CUSTOS HORÁRIOS DE MÁQUINAS E EQUIPAMENTOS</v>
          </cell>
          <cell r="B1018" t="str">
            <v>CHOR</v>
          </cell>
          <cell r="C1018" t="str">
            <v>COMPOSIÇÕES AUXILIARES</v>
          </cell>
          <cell r="D1018" t="str">
            <v>0329</v>
          </cell>
          <cell r="E1018">
            <v>0</v>
          </cell>
          <cell r="F1018">
            <v>0</v>
          </cell>
          <cell r="G1018" t="str">
            <v>95131</v>
          </cell>
          <cell r="H1018" t="str">
            <v>MÁQUINA DEMARCADORA DE FAIXA DE TRÁFEGO À FRIO, AUTOPROPELIDA, POTÊNCIA 38 HP - MANUTENÇÃO. AF_07/2016</v>
          </cell>
        </row>
        <row r="1019">
          <cell r="A1019" t="str">
            <v>CUSTOS HORÁRIOS DE MÁQUINAS E EQUIPAMENTOS</v>
          </cell>
          <cell r="B1019" t="str">
            <v>CHOR</v>
          </cell>
          <cell r="C1019" t="str">
            <v>COMPOSIÇÕES AUXILIARES</v>
          </cell>
          <cell r="D1019" t="str">
            <v>0329</v>
          </cell>
          <cell r="E1019">
            <v>0</v>
          </cell>
          <cell r="F1019">
            <v>0</v>
          </cell>
          <cell r="G1019" t="str">
            <v>95132</v>
          </cell>
          <cell r="H1019" t="str">
            <v>MÁQUINA DEMARCADORA DE FAIXA DE TRÁFEGO À FRIO, AUTOPROPELIDA, POTÊNCIA 38 HP - MATERIAIS NA OPERAÇÃO. AF_07/2016</v>
          </cell>
        </row>
        <row r="1020">
          <cell r="A1020" t="str">
            <v>CUSTOS HORÁRIOS DE MÁQUINAS E EQUIPAMENTOS</v>
          </cell>
          <cell r="B1020" t="str">
            <v>CHOR</v>
          </cell>
          <cell r="C1020" t="str">
            <v>COMPOSIÇÕES AUXILIARES</v>
          </cell>
          <cell r="D1020" t="str">
            <v>0329</v>
          </cell>
          <cell r="E1020">
            <v>0</v>
          </cell>
          <cell r="F1020">
            <v>0</v>
          </cell>
          <cell r="G1020" t="str">
            <v>95136</v>
          </cell>
          <cell r="H1020" t="str">
            <v>TALHA MANUAL DE CORRENTE, CAPACIDADE DE 2 TON. COM ELEVAÇÃO DE 3 M - DEPRECIAÇÃO. AF_07/2016</v>
          </cell>
        </row>
        <row r="1021">
          <cell r="A1021" t="str">
            <v>CUSTOS HORÁRIOS DE MÁQUINAS E EQUIPAMENTOS</v>
          </cell>
          <cell r="B1021" t="str">
            <v>CHOR</v>
          </cell>
          <cell r="C1021" t="str">
            <v>COMPOSIÇÕES AUXILIARES</v>
          </cell>
          <cell r="D1021" t="str">
            <v>0329</v>
          </cell>
          <cell r="E1021">
            <v>0</v>
          </cell>
          <cell r="F1021">
            <v>0</v>
          </cell>
          <cell r="G1021" t="str">
            <v>95137</v>
          </cell>
          <cell r="H1021" t="str">
            <v>TALHA MANUAL DE CORRENTE, CAPACIDADE DE 2 TON. COM ELEVAÇÃO DE 3 M - JUROS. AF_07/2016</v>
          </cell>
        </row>
        <row r="1022">
          <cell r="A1022" t="str">
            <v>CUSTOS HORÁRIOS DE MÁQUINAS E EQUIPAMENTOS</v>
          </cell>
          <cell r="B1022" t="str">
            <v>CHOR</v>
          </cell>
          <cell r="C1022" t="str">
            <v>COMPOSIÇÕES AUXILIARES</v>
          </cell>
          <cell r="D1022" t="str">
            <v>0329</v>
          </cell>
          <cell r="E1022">
            <v>0</v>
          </cell>
          <cell r="F1022">
            <v>0</v>
          </cell>
          <cell r="G1022" t="str">
            <v>95138</v>
          </cell>
          <cell r="H1022" t="str">
            <v>TALHA MANUAL DE CORRENTE, CAPACIDADE DE 2 TON. COM ELEVAÇÃO DE 3 M - MANUTENÇÃO. AF_07/2016</v>
          </cell>
        </row>
        <row r="1023">
          <cell r="A1023" t="str">
            <v>CUSTOS HORÁRIOS DE MÁQUINAS E EQUIPAMENTOS</v>
          </cell>
          <cell r="B1023" t="str">
            <v>CHOR</v>
          </cell>
          <cell r="C1023" t="str">
            <v>COMPOSIÇÕES AUXILIARES</v>
          </cell>
          <cell r="D1023" t="str">
            <v>0329</v>
          </cell>
          <cell r="E1023">
            <v>0</v>
          </cell>
          <cell r="F1023">
            <v>0</v>
          </cell>
          <cell r="G1023" t="str">
            <v>95208</v>
          </cell>
          <cell r="H1023" t="str">
            <v>GRUA ASCENCIONAL, LANÇA DE 42 M, CAPACIDADE DE 1,5 T A 30 M, ALTURA ATÉ 39 M  DEPRECIAÇÃO. AF_08/2016</v>
          </cell>
        </row>
        <row r="1024">
          <cell r="A1024" t="str">
            <v>CUSTOS HORÁRIOS DE MÁQUINAS E EQUIPAMENTOS</v>
          </cell>
          <cell r="B1024" t="str">
            <v>CHOR</v>
          </cell>
          <cell r="C1024" t="str">
            <v>COMPOSIÇÕES AUXILIARES</v>
          </cell>
          <cell r="D1024" t="str">
            <v>0329</v>
          </cell>
          <cell r="E1024">
            <v>0</v>
          </cell>
          <cell r="F1024">
            <v>0</v>
          </cell>
          <cell r="G1024" t="str">
            <v>95209</v>
          </cell>
          <cell r="H1024" t="str">
            <v>GRUA ASCENCIONAL, LANCA DE 42 M, CAPACIDADE DE 1,5 T A 30 M, ALTURA ATE 39 M  JUROS. AF_08/2016</v>
          </cell>
        </row>
        <row r="1025">
          <cell r="A1025" t="str">
            <v>CUSTOS HORÁRIOS DE MÁQUINAS E EQUIPAMENTOS</v>
          </cell>
          <cell r="B1025" t="str">
            <v>CHOR</v>
          </cell>
          <cell r="C1025" t="str">
            <v>COMPOSIÇÕES AUXILIARES</v>
          </cell>
          <cell r="D1025" t="str">
            <v>0329</v>
          </cell>
          <cell r="E1025">
            <v>0</v>
          </cell>
          <cell r="F1025">
            <v>0</v>
          </cell>
          <cell r="G1025" t="str">
            <v>95210</v>
          </cell>
          <cell r="H1025" t="str">
            <v>GRUA ASCENCIONAL, LANCA DE 42 M, CAPACIDADE DE 1,5 T A 30 M, ALTURA ATE 39 M  MANUTENÇÃO. AF_08/2016</v>
          </cell>
        </row>
        <row r="1026">
          <cell r="A1026" t="str">
            <v>CUSTOS HORÁRIOS DE MÁQUINAS E EQUIPAMENTOS</v>
          </cell>
          <cell r="B1026" t="str">
            <v>CHOR</v>
          </cell>
          <cell r="C1026" t="str">
            <v>COMPOSIÇÕES AUXILIARES</v>
          </cell>
          <cell r="D1026" t="str">
            <v>0329</v>
          </cell>
          <cell r="E1026">
            <v>0</v>
          </cell>
          <cell r="F1026">
            <v>0</v>
          </cell>
          <cell r="G1026" t="str">
            <v>95211</v>
          </cell>
          <cell r="H1026" t="str">
            <v>GRUA ASCENCIONAL, LANCA DE 42 M, CAPACIDADE DE 1,5 T A 30 M, ALTURA ATE 39 M  MATERIAIS NA OPERAÇÃO. AF_08/2016</v>
          </cell>
        </row>
        <row r="1027">
          <cell r="A1027" t="str">
            <v>CUSTOS HORÁRIOS DE MÁQUINAS E EQUIPAMENTOS</v>
          </cell>
          <cell r="B1027" t="str">
            <v>CHOR</v>
          </cell>
          <cell r="C1027" t="str">
            <v>COMPOSIÇÕES AUXILIARES</v>
          </cell>
          <cell r="D1027" t="str">
            <v>0329</v>
          </cell>
          <cell r="E1027">
            <v>0</v>
          </cell>
          <cell r="F1027">
            <v>0</v>
          </cell>
          <cell r="G1027" t="str">
            <v>95214</v>
          </cell>
          <cell r="H1027" t="str">
            <v>PULVERIZADOR DE TINTA ELÉTRICO/MÁQUINA DE PINTURA AIRLESS, VAZÃO 2 L/MIN - DEPRECIAÇÃO. AF_08/2016</v>
          </cell>
        </row>
        <row r="1028">
          <cell r="A1028" t="str">
            <v>CUSTOS HORÁRIOS DE MÁQUINAS E EQUIPAMENTOS</v>
          </cell>
          <cell r="B1028" t="str">
            <v>CHOR</v>
          </cell>
          <cell r="C1028" t="str">
            <v>COMPOSIÇÕES AUXILIARES</v>
          </cell>
          <cell r="D1028" t="str">
            <v>0329</v>
          </cell>
          <cell r="E1028">
            <v>0</v>
          </cell>
          <cell r="F1028">
            <v>0</v>
          </cell>
          <cell r="G1028" t="str">
            <v>95215</v>
          </cell>
          <cell r="H1028" t="str">
            <v>PULVERIZADOR DE TINTA ELÉTRICO/MÁQUINA DE PINTURA AIRLESS, VAZÃO 2 L/MIN - JUROS. AF_08/2016</v>
          </cell>
        </row>
        <row r="1029">
          <cell r="A1029" t="str">
            <v>CUSTOS HORÁRIOS DE MÁQUINAS E EQUIPAMENTOS</v>
          </cell>
          <cell r="B1029" t="str">
            <v>CHOR</v>
          </cell>
          <cell r="C1029" t="str">
            <v>COMPOSIÇÕES AUXILIARES</v>
          </cell>
          <cell r="D1029" t="str">
            <v>0329</v>
          </cell>
          <cell r="E1029">
            <v>0</v>
          </cell>
          <cell r="F1029">
            <v>0</v>
          </cell>
          <cell r="G1029" t="str">
            <v>95216</v>
          </cell>
          <cell r="H1029" t="str">
            <v>PULVERIZADOR DE TINTA ELÉTRICO/MÁQUINA DE PINTURA AIRLESS, VAZÃO 2 L/MIN - MANUTENÇÃO. AF_08/2016</v>
          </cell>
        </row>
        <row r="1030">
          <cell r="A1030" t="str">
            <v>CUSTOS HORÁRIOS DE MÁQUINAS E EQUIPAMENTOS</v>
          </cell>
          <cell r="B1030" t="str">
            <v>CHOR</v>
          </cell>
          <cell r="C1030" t="str">
            <v>COMPOSIÇÕES AUXILIARES</v>
          </cell>
          <cell r="D1030" t="str">
            <v>0329</v>
          </cell>
          <cell r="E1030">
            <v>0</v>
          </cell>
          <cell r="F1030">
            <v>0</v>
          </cell>
          <cell r="G1030" t="str">
            <v>95217</v>
          </cell>
          <cell r="H1030" t="str">
            <v>PULVERIZADOR DE TINTA ELÉTRICO/MÁQUINA DE PINTURA AIRLESS, VAZÃO 2 L/MIN - MATERIAIS NA OPERAÇÃO. AF_08/2016</v>
          </cell>
        </row>
        <row r="1031">
          <cell r="A1031" t="str">
            <v>CUSTOS HORÁRIOS DE MÁQUINAS E EQUIPAMENTOS</v>
          </cell>
          <cell r="B1031" t="str">
            <v>CHOR</v>
          </cell>
          <cell r="C1031" t="str">
            <v>COMPOSIÇÕES AUXILIARES</v>
          </cell>
          <cell r="D1031" t="str">
            <v>0329</v>
          </cell>
          <cell r="E1031">
            <v>0</v>
          </cell>
          <cell r="F1031">
            <v>0</v>
          </cell>
          <cell r="G1031" t="str">
            <v>95255</v>
          </cell>
          <cell r="H1031" t="str">
            <v>MARTELO DEMOLIDOR PNEUMÁTICO MANUAL, 32 KG - DEPRECIAÇÃO. AF_09/2016</v>
          </cell>
        </row>
        <row r="1032">
          <cell r="A1032" t="str">
            <v>CUSTOS HORÁRIOS DE MÁQUINAS E EQUIPAMENTOS</v>
          </cell>
          <cell r="B1032" t="str">
            <v>CHOR</v>
          </cell>
          <cell r="C1032" t="str">
            <v>COMPOSIÇÕES AUXILIARES</v>
          </cell>
          <cell r="D1032" t="str">
            <v>0329</v>
          </cell>
          <cell r="E1032">
            <v>0</v>
          </cell>
          <cell r="F1032">
            <v>0</v>
          </cell>
          <cell r="G1032" t="str">
            <v>95256</v>
          </cell>
          <cell r="H1032" t="str">
            <v>MARTELO DEMOLIDOR PNEUMÁTICO MANUAL, 32 KG - JUROS. AF_09/2016</v>
          </cell>
        </row>
        <row r="1033">
          <cell r="A1033" t="str">
            <v>CUSTOS HORÁRIOS DE MÁQUINAS E EQUIPAMENTOS</v>
          </cell>
          <cell r="B1033" t="str">
            <v>CHOR</v>
          </cell>
          <cell r="C1033" t="str">
            <v>COMPOSIÇÕES AUXILIARES</v>
          </cell>
          <cell r="D1033" t="str">
            <v>0329</v>
          </cell>
          <cell r="E1033">
            <v>0</v>
          </cell>
          <cell r="F1033">
            <v>0</v>
          </cell>
          <cell r="G1033" t="str">
            <v>95257</v>
          </cell>
          <cell r="H1033" t="str">
            <v>MARTELO DEMOLIDOR PNEUMÁTICO MANUAL, 32 KG - MANUTENÇÃO. AF_09/2016</v>
          </cell>
        </row>
        <row r="1034">
          <cell r="A1034" t="str">
            <v>CUSTOS HORÁRIOS DE MÁQUINAS E EQUIPAMENTOS</v>
          </cell>
          <cell r="B1034" t="str">
            <v>CHOR</v>
          </cell>
          <cell r="C1034" t="str">
            <v>COMPOSIÇÕES AUXILIARES</v>
          </cell>
          <cell r="D1034" t="str">
            <v>0329</v>
          </cell>
          <cell r="E1034">
            <v>0</v>
          </cell>
          <cell r="F1034">
            <v>0</v>
          </cell>
          <cell r="G1034" t="str">
            <v>95260</v>
          </cell>
          <cell r="H1034" t="str">
            <v>COMPACTADOR DE SOLOS DE PERCUSÃO (SOQUETE) COM MOTOR A GASOLINA, POTÊNCIA 3 CV - DEPRECIAÇÃO. AF_09/2016</v>
          </cell>
        </row>
        <row r="1035">
          <cell r="A1035" t="str">
            <v>CUSTOS HORÁRIOS DE MÁQUINAS E EQUIPAMENTOS</v>
          </cell>
          <cell r="B1035" t="str">
            <v>CHOR</v>
          </cell>
          <cell r="C1035" t="str">
            <v>COMPOSIÇÕES AUXILIARES</v>
          </cell>
          <cell r="D1035" t="str">
            <v>0329</v>
          </cell>
          <cell r="E1035">
            <v>0</v>
          </cell>
          <cell r="F1035">
            <v>0</v>
          </cell>
          <cell r="G1035" t="str">
            <v>95261</v>
          </cell>
          <cell r="H1035" t="str">
            <v>COMPACTADOR DE SOLOS DE PERCUSÃO (SOQUETE) COM MOTOR A GASOLINA, POTÊNCIA 3 CV - JUROS. AF_09/2016</v>
          </cell>
        </row>
        <row r="1036">
          <cell r="A1036" t="str">
            <v>CUSTOS HORÁRIOS DE MÁQUINAS E EQUIPAMENTOS</v>
          </cell>
          <cell r="B1036" t="str">
            <v>CHOR</v>
          </cell>
          <cell r="C1036" t="str">
            <v>COMPOSIÇÕES AUXILIARES</v>
          </cell>
          <cell r="D1036" t="str">
            <v>0329</v>
          </cell>
          <cell r="E1036">
            <v>0</v>
          </cell>
          <cell r="F1036">
            <v>0</v>
          </cell>
          <cell r="G1036" t="str">
            <v>95262</v>
          </cell>
          <cell r="H1036" t="str">
            <v>COMPACTADOR DE SOLOS DE PERCUSÃO (SOQUETE) COM MOTOR A GASOLINA, POTÊNCIA 3 CV - MANUTENÇÃO. AF_09/2016</v>
          </cell>
        </row>
        <row r="1037">
          <cell r="A1037" t="str">
            <v>CUSTOS HORÁRIOS DE MÁQUINAS E EQUIPAMENTOS</v>
          </cell>
          <cell r="B1037" t="str">
            <v>CHOR</v>
          </cell>
          <cell r="C1037" t="str">
            <v>COMPOSIÇÕES AUXILIARES</v>
          </cell>
          <cell r="D1037" t="str">
            <v>0329</v>
          </cell>
          <cell r="E1037">
            <v>0</v>
          </cell>
          <cell r="F1037">
            <v>0</v>
          </cell>
          <cell r="G1037" t="str">
            <v>95263</v>
          </cell>
          <cell r="H1037" t="str">
            <v>COMPACTADOR DE SOLOS DE PERCUSÃO (SOQUETE) COM MOTOR A GASOLINA, POTÊNCIA 3 CV - MATERIAIS NA OPERAÇÃO. AF_09/2016</v>
          </cell>
        </row>
        <row r="1038">
          <cell r="A1038" t="str">
            <v>CUSTOS HORÁRIOS DE MÁQUINAS E EQUIPAMENTOS</v>
          </cell>
          <cell r="B1038" t="str">
            <v>CHOR</v>
          </cell>
          <cell r="C1038" t="str">
            <v>COMPOSIÇÕES AUXILIARES</v>
          </cell>
          <cell r="D1038" t="str">
            <v>0329</v>
          </cell>
          <cell r="E1038">
            <v>0</v>
          </cell>
          <cell r="F1038">
            <v>0</v>
          </cell>
          <cell r="G1038" t="str">
            <v>95266</v>
          </cell>
          <cell r="H1038" t="str">
            <v>RÉGUA VIBRATÓRIA DUPLA PARA CONCRETO, PESO DE 60KG, COMPRIMENTO 4 M, COM MOTOR A GASOLINA, POTÊNCIA 5,5 HP - DEPRECIAÇÃO. AF_09/2016</v>
          </cell>
        </row>
        <row r="1039">
          <cell r="A1039" t="str">
            <v>CUSTOS HORÁRIOS DE MÁQUINAS E EQUIPAMENTOS</v>
          </cell>
          <cell r="B1039" t="str">
            <v>CHOR</v>
          </cell>
          <cell r="C1039" t="str">
            <v>COMPOSIÇÕES AUXILIARES</v>
          </cell>
          <cell r="D1039" t="str">
            <v>0329</v>
          </cell>
          <cell r="E1039">
            <v>0</v>
          </cell>
          <cell r="F1039">
            <v>0</v>
          </cell>
          <cell r="G1039" t="str">
            <v>95267</v>
          </cell>
          <cell r="H1039" t="str">
            <v>RÉGUA VIBRATÓRIA DUPLA PARA CONCRETO, PESO DE 60KG, COMPRIMENTO 4 M, COM MOTOR A GASOLINA, POTÊNCIA 5,5 HP - JUROS. AF_09/2016</v>
          </cell>
        </row>
        <row r="1040">
          <cell r="A1040" t="str">
            <v>CUSTOS HORÁRIOS DE MÁQUINAS E EQUIPAMENTOS</v>
          </cell>
          <cell r="B1040" t="str">
            <v>CHOR</v>
          </cell>
          <cell r="C1040" t="str">
            <v>COMPOSIÇÕES AUXILIARES</v>
          </cell>
          <cell r="D1040" t="str">
            <v>0329</v>
          </cell>
          <cell r="E1040">
            <v>0</v>
          </cell>
          <cell r="F1040">
            <v>0</v>
          </cell>
          <cell r="G1040" t="str">
            <v>95268</v>
          </cell>
          <cell r="H1040" t="str">
            <v>RÉGUA VIBRATÓRIA DUPLA PARA CONCRETO, PESO DE 60KG, COMPRIMENTO 4 M, COM MOTOR A GASOLINA, POTÊNCIA 5,5 HP - MANUTENÇÃO. AF_09/2016</v>
          </cell>
        </row>
        <row r="1041">
          <cell r="A1041" t="str">
            <v>CUSTOS HORÁRIOS DE MÁQUINAS E EQUIPAMENTOS</v>
          </cell>
          <cell r="B1041" t="str">
            <v>CHOR</v>
          </cell>
          <cell r="C1041" t="str">
            <v>COMPOSIÇÕES AUXILIARES</v>
          </cell>
          <cell r="D1041" t="str">
            <v>0329</v>
          </cell>
          <cell r="E1041">
            <v>0</v>
          </cell>
          <cell r="F1041">
            <v>0</v>
          </cell>
          <cell r="G1041" t="str">
            <v>95269</v>
          </cell>
          <cell r="H1041" t="str">
            <v>RÉGUA VIBRATÓRIA DUPLA PARA CONCRETO, PESO DE 60KG, COMPRIMENTO 4 M, COM MOTOR A GASOLINA, POTÊNCIA 5,5 HP  MATERIAIS NA OPERAÇÃO. AF_09/2016</v>
          </cell>
        </row>
        <row r="1042">
          <cell r="A1042" t="str">
            <v>CUSTOS HORÁRIOS DE MÁQUINAS E EQUIPAMENTOS</v>
          </cell>
          <cell r="B1042" t="str">
            <v>CHOR</v>
          </cell>
          <cell r="C1042" t="str">
            <v>COMPOSIÇÕES AUXILIARES</v>
          </cell>
          <cell r="D1042" t="str">
            <v>0329</v>
          </cell>
          <cell r="E1042">
            <v>0</v>
          </cell>
          <cell r="F1042">
            <v>0</v>
          </cell>
          <cell r="G1042" t="str">
            <v>95272</v>
          </cell>
          <cell r="H1042" t="str">
            <v>POLIDORA DE PISO (POLITRIZ), PESO DE 100KG, DIÂMETRO 450 MM, MOTOR ELÉTRICO, POTÊNCIA 4 HP - DEPRECIAÇÃO. AF_09/2016</v>
          </cell>
        </row>
        <row r="1043">
          <cell r="A1043" t="str">
            <v>CUSTOS HORÁRIOS DE MÁQUINAS E EQUIPAMENTOS</v>
          </cell>
          <cell r="B1043" t="str">
            <v>CHOR</v>
          </cell>
          <cell r="C1043" t="str">
            <v>COMPOSIÇÕES AUXILIARES</v>
          </cell>
          <cell r="D1043" t="str">
            <v>0329</v>
          </cell>
          <cell r="E1043">
            <v>0</v>
          </cell>
          <cell r="F1043">
            <v>0</v>
          </cell>
          <cell r="G1043" t="str">
            <v>95273</v>
          </cell>
          <cell r="H1043" t="str">
            <v>POLIDORA DE PISO (POLITRIZ), PESO DE 100KG, DIÂMETRO 450 MM, MOTOR ELÉTRICO, POTÊNCIA 4 HP - JUROS. AF_09/2016</v>
          </cell>
        </row>
        <row r="1044">
          <cell r="A1044" t="str">
            <v>CUSTOS HORÁRIOS DE MÁQUINAS E EQUIPAMENTOS</v>
          </cell>
          <cell r="B1044" t="str">
            <v>CHOR</v>
          </cell>
          <cell r="C1044" t="str">
            <v>COMPOSIÇÕES AUXILIARES</v>
          </cell>
          <cell r="D1044" t="str">
            <v>0329</v>
          </cell>
          <cell r="E1044">
            <v>0</v>
          </cell>
          <cell r="F1044">
            <v>0</v>
          </cell>
          <cell r="G1044" t="str">
            <v>95274</v>
          </cell>
          <cell r="H1044" t="str">
            <v>POLIDORA DE PISO (POLITRIZ), PESO DE 100KG, DIÂMETRO 450 MM, MOTOR ELÉTRICO, POTÊNCIA 4 HP - MANUTENÇÃO. AF_09/2016</v>
          </cell>
        </row>
        <row r="1045">
          <cell r="A1045" t="str">
            <v>CUSTOS HORÁRIOS DE MÁQUINAS E EQUIPAMENTOS</v>
          </cell>
          <cell r="B1045" t="str">
            <v>CHOR</v>
          </cell>
          <cell r="C1045" t="str">
            <v>COMPOSIÇÕES AUXILIARES</v>
          </cell>
          <cell r="D1045" t="str">
            <v>0329</v>
          </cell>
          <cell r="E1045">
            <v>0</v>
          </cell>
          <cell r="F1045">
            <v>0</v>
          </cell>
          <cell r="G1045" t="str">
            <v>95275</v>
          </cell>
          <cell r="H1045" t="str">
            <v>POLIDORA DE PISO (POLITRIZ), PESO DE 100KG, DIÂMETRO 450 MM, MOTOR ELÉTRICO, POTÊNCIA 4 HP  MATERIAIS NA OPERAÇÃO. AF_09/2016</v>
          </cell>
        </row>
        <row r="1046">
          <cell r="A1046" t="str">
            <v>CUSTOS HORÁRIOS DE MÁQUINAS E EQUIPAMENTOS</v>
          </cell>
          <cell r="B1046" t="str">
            <v>CHOR</v>
          </cell>
          <cell r="C1046" t="str">
            <v>COMPOSIÇÕES AUXILIARES</v>
          </cell>
          <cell r="D1046" t="str">
            <v>0329</v>
          </cell>
          <cell r="E1046">
            <v>0</v>
          </cell>
          <cell r="F1046">
            <v>0</v>
          </cell>
          <cell r="G1046" t="str">
            <v>95278</v>
          </cell>
          <cell r="H1046" t="str">
            <v>DESEMPENADEIRA DE CONCRETO, PESO DE 75KG, 4 PÁS, MOTOR A GASOLINA, POTÊNCIA 5,5 HP - DEPRECIAÇÃO. AF_09/2016</v>
          </cell>
        </row>
        <row r="1047">
          <cell r="A1047" t="str">
            <v>CUSTOS HORÁRIOS DE MÁQUINAS E EQUIPAMENTOS</v>
          </cell>
          <cell r="B1047" t="str">
            <v>CHOR</v>
          </cell>
          <cell r="C1047" t="str">
            <v>COMPOSIÇÕES AUXILIARES</v>
          </cell>
          <cell r="D1047" t="str">
            <v>0329</v>
          </cell>
          <cell r="E1047">
            <v>0</v>
          </cell>
          <cell r="F1047">
            <v>0</v>
          </cell>
          <cell r="G1047" t="str">
            <v>95279</v>
          </cell>
          <cell r="H1047" t="str">
            <v>DESEMPENADEIRA DE CONCRETO, PESO DE 75KG, 4 PÁS, MOTOR A GASOLINA, POTÊNCIA 5,5 HP - JUROS. AF_09/2016</v>
          </cell>
        </row>
        <row r="1048">
          <cell r="A1048" t="str">
            <v>CUSTOS HORÁRIOS DE MÁQUINAS E EQUIPAMENTOS</v>
          </cell>
          <cell r="B1048" t="str">
            <v>CHOR</v>
          </cell>
          <cell r="C1048" t="str">
            <v>COMPOSIÇÕES AUXILIARES</v>
          </cell>
          <cell r="D1048" t="str">
            <v>0329</v>
          </cell>
          <cell r="E1048">
            <v>0</v>
          </cell>
          <cell r="F1048">
            <v>0</v>
          </cell>
          <cell r="G1048" t="str">
            <v>95280</v>
          </cell>
          <cell r="H1048" t="str">
            <v>DESEMPENADEIRA DE CONCRETO, PESO DE 75KG, 4 PÁS, MOTOR A GASOLINA, POTÊNCIA 5,5 HP - MANUTENÇÃO. AF_09/2016</v>
          </cell>
        </row>
        <row r="1049">
          <cell r="A1049" t="str">
            <v>CUSTOS HORÁRIOS DE MÁQUINAS E EQUIPAMENTOS</v>
          </cell>
          <cell r="B1049" t="str">
            <v>CHOR</v>
          </cell>
          <cell r="C1049" t="str">
            <v>COMPOSIÇÕES AUXILIARES</v>
          </cell>
          <cell r="D1049" t="str">
            <v>0329</v>
          </cell>
          <cell r="E1049">
            <v>0</v>
          </cell>
          <cell r="F1049">
            <v>0</v>
          </cell>
          <cell r="G1049" t="str">
            <v>95281</v>
          </cell>
          <cell r="H1049" t="str">
            <v>DESEMPENADEIRA DE CONCRETO, PESO DE 75KG, 4 PÁS, MOTOR A GASOLINA, POTÊNCIA 5,5 HP  MATERIAIS NA OPERAÇÃO. AF_09/2016</v>
          </cell>
        </row>
        <row r="1050">
          <cell r="A1050" t="str">
            <v>CUSTOS HORÁRIOS DE MÁQUINAS E EQUIPAMENTOS</v>
          </cell>
          <cell r="B1050" t="str">
            <v>CHOR</v>
          </cell>
          <cell r="C1050" t="str">
            <v>COMPOSIÇÕES AUXILIARES</v>
          </cell>
          <cell r="D1050" t="str">
            <v>0329</v>
          </cell>
          <cell r="E1050">
            <v>0</v>
          </cell>
          <cell r="F1050">
            <v>0</v>
          </cell>
          <cell r="G1050" t="str">
            <v>95617</v>
          </cell>
          <cell r="H1050" t="str">
            <v>PERFURATRIZ PNEUMATICA MANUAL DE PESO MEDIO, MARTELETE, 18KG, COMPRIMENTO MÁXIMO DE CURSO DE 6 M, DIAMETRO DO PISTAO DE 5,5 CM - DEPRECIAÇÃO. AF_11/2016</v>
          </cell>
        </row>
        <row r="1051">
          <cell r="A1051" t="str">
            <v>CUSTOS HORÁRIOS DE MÁQUINAS E EQUIPAMENTOS</v>
          </cell>
          <cell r="B1051" t="str">
            <v>CHOR</v>
          </cell>
          <cell r="C1051" t="str">
            <v>COMPOSIÇÕES AUXILIARES</v>
          </cell>
          <cell r="D1051" t="str">
            <v>0329</v>
          </cell>
          <cell r="E1051">
            <v>0</v>
          </cell>
          <cell r="F1051">
            <v>0</v>
          </cell>
          <cell r="G1051" t="str">
            <v>95618</v>
          </cell>
          <cell r="H1051" t="str">
            <v>PERFURATRIZ PNEUMATICA MANUAL DE PESO MEDIO, MARTELETE, 18KG, COMPRIMENTO MÁXIMO DE CURSO DE 6 M, DIAMETRO DO PISTAO DE 5,5 CM - JUROS. AF_11/2016</v>
          </cell>
        </row>
        <row r="1052">
          <cell r="A1052" t="str">
            <v>CUSTOS HORÁRIOS DE MÁQUINAS E EQUIPAMENTOS</v>
          </cell>
          <cell r="B1052" t="str">
            <v>CHOR</v>
          </cell>
          <cell r="C1052" t="str">
            <v>COMPOSIÇÕES AUXILIARES</v>
          </cell>
          <cell r="D1052" t="str">
            <v>0329</v>
          </cell>
          <cell r="E1052">
            <v>0</v>
          </cell>
          <cell r="F1052">
            <v>0</v>
          </cell>
          <cell r="G1052" t="str">
            <v>95619</v>
          </cell>
          <cell r="H1052" t="str">
            <v>PERFURATRIZ PNEUMATICA MANUAL DE PESO MEDIO, MARTELETE, 18KG, COMPRIMENTO MÁXIMO DE CURSO DE 6 M, DIAMETRO DO PISTAO DE 5,5 CM - MANUTENÇÃO. AF_11/2016</v>
          </cell>
        </row>
        <row r="1053">
          <cell r="A1053" t="str">
            <v>CUSTOS HORÁRIOS DE MÁQUINAS E EQUIPAMENTOS</v>
          </cell>
          <cell r="B1053" t="str">
            <v>CHOR</v>
          </cell>
          <cell r="C1053" t="str">
            <v>COMPOSIÇÕES AUXILIARES</v>
          </cell>
          <cell r="D1053" t="str">
            <v>0329</v>
          </cell>
          <cell r="E1053">
            <v>0</v>
          </cell>
          <cell r="F1053">
            <v>0</v>
          </cell>
          <cell r="G1053" t="str">
            <v>95627</v>
          </cell>
          <cell r="H1053" t="str">
            <v>ROLO COMPACTADOR VIBRATORIO TANDEM, ACO LISO, POTENCIA 125 HP, PESO SEM/COM LASTRO 10,20/11,65 T, LARGURA DE TRABALHO 1,73 M - DEPRECIAÇÃO. AF_11/2016</v>
          </cell>
        </row>
        <row r="1054">
          <cell r="A1054" t="str">
            <v>CUSTOS HORÁRIOS DE MÁQUINAS E EQUIPAMENTOS</v>
          </cell>
          <cell r="B1054" t="str">
            <v>CHOR</v>
          </cell>
          <cell r="C1054" t="str">
            <v>COMPOSIÇÕES AUXILIARES</v>
          </cell>
          <cell r="D1054" t="str">
            <v>0329</v>
          </cell>
          <cell r="E1054">
            <v>0</v>
          </cell>
          <cell r="F1054">
            <v>0</v>
          </cell>
          <cell r="G1054" t="str">
            <v>95628</v>
          </cell>
          <cell r="H1054" t="str">
            <v>ROLO COMPACTADOR VIBRATORIO TANDEM, ACO LISO, POTENCIA 125 HP, PESO SEM/COM LASTRO 10,20/11,65 T, LARGURA DE TRABALHO 1,73 M - JUROS. AF_11/2016</v>
          </cell>
        </row>
        <row r="1055">
          <cell r="A1055" t="str">
            <v>CUSTOS HORÁRIOS DE MÁQUINAS E EQUIPAMENTOS</v>
          </cell>
          <cell r="B1055" t="str">
            <v>CHOR</v>
          </cell>
          <cell r="C1055" t="str">
            <v>COMPOSIÇÕES AUXILIARES</v>
          </cell>
          <cell r="D1055" t="str">
            <v>0329</v>
          </cell>
          <cell r="E1055">
            <v>0</v>
          </cell>
          <cell r="F1055">
            <v>0</v>
          </cell>
          <cell r="G1055" t="str">
            <v>95629</v>
          </cell>
          <cell r="H1055" t="str">
            <v>ROLO COMPACTADOR VIBRATORIO TANDEM, ACO LISO, POTENCIA 125 HP, PESO SEM/COM LASTRO 10,20/11,65 T, LARGURA DE TRABALHO 1,73 M - MANUTENÇÃO. AF_11/2016</v>
          </cell>
        </row>
        <row r="1056">
          <cell r="A1056" t="str">
            <v>CUSTOS HORÁRIOS DE MÁQUINAS E EQUIPAMENTOS</v>
          </cell>
          <cell r="B1056" t="str">
            <v>CHOR</v>
          </cell>
          <cell r="C1056" t="str">
            <v>COMPOSIÇÕES AUXILIARES</v>
          </cell>
          <cell r="D1056" t="str">
            <v>0329</v>
          </cell>
          <cell r="E1056">
            <v>0</v>
          </cell>
          <cell r="F1056">
            <v>0</v>
          </cell>
          <cell r="G1056" t="str">
            <v>95630</v>
          </cell>
          <cell r="H1056" t="str">
            <v>ROLO COMPACTADOR VIBRATORIO TANDEM, ACO LISO, POTENCIA 125 HP, PESO SEM/COM LASTRO 10,20/11,65 T, LARGURA DE TRABALHO 1,73 M - MATERIAIS NA OPERAÇÃO. AF_11/2016</v>
          </cell>
        </row>
        <row r="1057">
          <cell r="A1057" t="str">
            <v>CUSTOS HORÁRIOS DE MÁQUINAS E EQUIPAMENTOS</v>
          </cell>
          <cell r="B1057" t="str">
            <v>CHOR</v>
          </cell>
          <cell r="C1057" t="str">
            <v>COMPOSIÇÕES AUXILIARES</v>
          </cell>
          <cell r="D1057" t="str">
            <v>0329</v>
          </cell>
          <cell r="E1057">
            <v>0</v>
          </cell>
          <cell r="F1057">
            <v>0</v>
          </cell>
          <cell r="G1057" t="str">
            <v>95698</v>
          </cell>
          <cell r="H1057" t="str">
            <v>PERFURATRIZ MANUAL, TORQUE MAXIMO 55 KGF.M, POTENCIA 5 CV, COM DIAMETRO MAXIMO 8 1/2" - DEPRECIAÇÃO. AF_11/2016</v>
          </cell>
        </row>
        <row r="1058">
          <cell r="A1058" t="str">
            <v>CUSTOS HORÁRIOS DE MÁQUINAS E EQUIPAMENTOS</v>
          </cell>
          <cell r="B1058" t="str">
            <v>CHOR</v>
          </cell>
          <cell r="C1058" t="str">
            <v>COMPOSIÇÕES AUXILIARES</v>
          </cell>
          <cell r="D1058" t="str">
            <v>0329</v>
          </cell>
          <cell r="E1058">
            <v>0</v>
          </cell>
          <cell r="F1058">
            <v>0</v>
          </cell>
          <cell r="G1058" t="str">
            <v>95699</v>
          </cell>
          <cell r="H1058" t="str">
            <v>PERFURATRIZ MANUAL, TORQUE MAXIMO 55 KGF.M, POTENCIA 5 CV, COM DIAMETRO MAXIMO 8 1/2" - JUROS. AF_11/2016</v>
          </cell>
        </row>
        <row r="1059">
          <cell r="A1059" t="str">
            <v>CUSTOS HORÁRIOS DE MÁQUINAS E EQUIPAMENTOS</v>
          </cell>
          <cell r="B1059" t="str">
            <v>CHOR</v>
          </cell>
          <cell r="C1059" t="str">
            <v>COMPOSIÇÕES AUXILIARES</v>
          </cell>
          <cell r="D1059" t="str">
            <v>0329</v>
          </cell>
          <cell r="E1059">
            <v>0</v>
          </cell>
          <cell r="F1059">
            <v>0</v>
          </cell>
          <cell r="G1059" t="str">
            <v>95700</v>
          </cell>
          <cell r="H1059" t="str">
            <v>PERFURATRIZ MANUAL, TORQUE MAXIMO 55 KGF.M, POTENCIA 5 CV, COM DIAMETRO MAXIMO 8 1/2" - MANUTENÇÃO. AF_11/2016</v>
          </cell>
        </row>
        <row r="1060">
          <cell r="A1060" t="str">
            <v>CUSTOS HORÁRIOS DE MÁQUINAS E EQUIPAMENTOS</v>
          </cell>
          <cell r="B1060" t="str">
            <v>CHOR</v>
          </cell>
          <cell r="C1060" t="str">
            <v>COMPOSIÇÕES AUXILIARES</v>
          </cell>
          <cell r="D1060" t="str">
            <v>0329</v>
          </cell>
          <cell r="E1060">
            <v>0</v>
          </cell>
          <cell r="F1060">
            <v>0</v>
          </cell>
          <cell r="G1060" t="str">
            <v>95701</v>
          </cell>
          <cell r="H1060" t="str">
            <v>PERFURATRIZ MANUAL, TORQUE MAXIMO 55 KGF.M, POTENCIA 5 CV, COM DIAMETRO MAXIMO 8 1/2" - MATERIAIS NA OPERAÇÃO. AF_11/2016</v>
          </cell>
        </row>
        <row r="1061">
          <cell r="A1061" t="str">
            <v>CUSTOS HORÁRIOS DE MÁQUINAS E EQUIPAMENTOS</v>
          </cell>
          <cell r="B1061" t="str">
            <v>CHOR</v>
          </cell>
          <cell r="C1061" t="str">
            <v>COMPOSIÇÕES AUXILIARES</v>
          </cell>
          <cell r="D1061" t="str">
            <v>0329</v>
          </cell>
          <cell r="E1061">
            <v>0</v>
          </cell>
          <cell r="F1061">
            <v>0</v>
          </cell>
          <cell r="G1061" t="str">
            <v>95704</v>
          </cell>
          <cell r="H1061" t="str">
            <v>PERFURATRIZ SOBRE ESTEIRA, TORQUE MÁXIMO 600 KGF, POTÊNCIA ENTRE 50 E 60 HP, DIÂMETRO MÁXIMO 10 - DEPRECIAÇÃO. AF_11/2016</v>
          </cell>
        </row>
        <row r="1062">
          <cell r="A1062" t="str">
            <v>CUSTOS HORÁRIOS DE MÁQUINAS E EQUIPAMENTOS</v>
          </cell>
          <cell r="B1062" t="str">
            <v>CHOR</v>
          </cell>
          <cell r="C1062" t="str">
            <v>COMPOSIÇÕES AUXILIARES</v>
          </cell>
          <cell r="D1062" t="str">
            <v>0329</v>
          </cell>
          <cell r="E1062">
            <v>0</v>
          </cell>
          <cell r="F1062">
            <v>0</v>
          </cell>
          <cell r="G1062" t="str">
            <v>95705</v>
          </cell>
          <cell r="H1062" t="str">
            <v>PERFURATRIZ SOBRE ESTEIRA, TORQUE MÁXIMO 600 KGF, POTÊNCIA ENTRE 50 E 60 HP, DIÂMETRO MÁXIMO 10 - JUROS. AF_11/2016</v>
          </cell>
        </row>
        <row r="1063">
          <cell r="A1063" t="str">
            <v>CUSTOS HORÁRIOS DE MÁQUINAS E EQUIPAMENTOS</v>
          </cell>
          <cell r="B1063" t="str">
            <v>CHOR</v>
          </cell>
          <cell r="C1063" t="str">
            <v>COMPOSIÇÕES AUXILIARES</v>
          </cell>
          <cell r="D1063" t="str">
            <v>0329</v>
          </cell>
          <cell r="E1063">
            <v>0</v>
          </cell>
          <cell r="F1063">
            <v>0</v>
          </cell>
          <cell r="G1063" t="str">
            <v>95706</v>
          </cell>
          <cell r="H1063" t="str">
            <v>PERFURATRIZ SOBRE ESTEIRA, TORQUE MÁXIMO 600 KGF, POTÊNCIA ENTRE 50 E 60 HP, DIÂMETRO MÁXIMO 10 - MANUTENÇÃO. AF_11/2016</v>
          </cell>
        </row>
        <row r="1064">
          <cell r="A1064" t="str">
            <v>CUSTOS HORÁRIOS DE MÁQUINAS E EQUIPAMENTOS</v>
          </cell>
          <cell r="B1064" t="str">
            <v>CHOR</v>
          </cell>
          <cell r="C1064" t="str">
            <v>COMPOSIÇÕES AUXILIARES</v>
          </cell>
          <cell r="D1064" t="str">
            <v>0329</v>
          </cell>
          <cell r="E1064">
            <v>0</v>
          </cell>
          <cell r="F1064">
            <v>0</v>
          </cell>
          <cell r="G1064" t="str">
            <v>95707</v>
          </cell>
          <cell r="H1064" t="str">
            <v>PERFURATRIZ SOBRE ESTEIRA, TORQUE MÁXIMO 600 KGF, POTÊNCIA ENTRE 50 E 60 HP, DIÂMETRO MÁXIMO 10 - MATERIAIS NA OPERAÇÃO. AF_11/2016</v>
          </cell>
        </row>
        <row r="1065">
          <cell r="A1065" t="str">
            <v>CUSTOS HORÁRIOS DE MÁQUINAS E EQUIPAMENTOS</v>
          </cell>
          <cell r="B1065" t="str">
            <v>CHOR</v>
          </cell>
          <cell r="C1065" t="str">
            <v>COMPOSIÇÕES AUXILIARES</v>
          </cell>
          <cell r="D1065" t="str">
            <v>0329</v>
          </cell>
          <cell r="E1065">
            <v>0</v>
          </cell>
          <cell r="F1065">
            <v>0</v>
          </cell>
          <cell r="G1065" t="str">
            <v>95710</v>
          </cell>
          <cell r="H1065" t="str">
            <v>ESCAVADEIRA HIDRAULICA SOBRE ESTEIRA, COM GARRA GIRATORIA DE MANDIBULAS, PESO OPERACIONAL ENTRE 22,00 E 25,50 TON, POTENCIA LIQUIDA ENTRE 150 E 160 HP - DEPRECIAÇÃO. AF_11/2016</v>
          </cell>
        </row>
        <row r="1066">
          <cell r="A1066" t="str">
            <v>CUSTOS HORÁRIOS DE MÁQUINAS E EQUIPAMENTOS</v>
          </cell>
          <cell r="B1066" t="str">
            <v>CHOR</v>
          </cell>
          <cell r="C1066" t="str">
            <v>COMPOSIÇÕES AUXILIARES</v>
          </cell>
          <cell r="D1066" t="str">
            <v>0329</v>
          </cell>
          <cell r="E1066">
            <v>0</v>
          </cell>
          <cell r="F1066">
            <v>0</v>
          </cell>
          <cell r="G1066" t="str">
            <v>95711</v>
          </cell>
          <cell r="H1066" t="str">
            <v>ESCAVADEIRA HIDRAULICA SOBRE ESTEIRA, COM GARRA GIRATORIA DE MANDIBULAS, PESO OPERACIONAL ENTRE 22,00 E 25,50 TON, POTENCIA LIQUIDA ENTRE 150 E 160 HP - JUROS. AF_11/2016</v>
          </cell>
        </row>
        <row r="1067">
          <cell r="A1067" t="str">
            <v>CUSTOS HORÁRIOS DE MÁQUINAS E EQUIPAMENTOS</v>
          </cell>
          <cell r="B1067" t="str">
            <v>CHOR</v>
          </cell>
          <cell r="C1067" t="str">
            <v>COMPOSIÇÕES AUXILIARES</v>
          </cell>
          <cell r="D1067" t="str">
            <v>0329</v>
          </cell>
          <cell r="E1067">
            <v>0</v>
          </cell>
          <cell r="F1067">
            <v>0</v>
          </cell>
          <cell r="G1067" t="str">
            <v>95712</v>
          </cell>
          <cell r="H1067" t="str">
            <v>ESCAVADEIRA HIDRAULICA SOBRE ESTEIRA, COM GARRA GIRATORIA DE MANDIBULAS, PESO OPERACIONAL ENTRE 22,00 E 25,50 TON, POTENCIA LIQUIDA ENTRE 150 E 160 HP - MANUTENÇÃO. AF_11/2016</v>
          </cell>
        </row>
        <row r="1068">
          <cell r="A1068" t="str">
            <v>CUSTOS HORÁRIOS DE MÁQUINAS E EQUIPAMENTOS</v>
          </cell>
          <cell r="B1068" t="str">
            <v>CHOR</v>
          </cell>
          <cell r="C1068" t="str">
            <v>COMPOSIÇÕES AUXILIARES</v>
          </cell>
          <cell r="D1068" t="str">
            <v>0329</v>
          </cell>
          <cell r="E1068">
            <v>0</v>
          </cell>
          <cell r="F1068">
            <v>0</v>
          </cell>
          <cell r="G1068" t="str">
            <v>95713</v>
          </cell>
          <cell r="H1068" t="str">
            <v>ESCAVADEIRA HIDRAULICA SOBRE ESTEIRA, COM GARRA GIRATORIA DE MANDIBULAS, PESO OPERACIONAL ENTRE 22,00 E 25,50 TON, POTENCIA LIQUIDA ENTRE 150 E 160 HP - MATERIAIS NA OPERAÇÃO. AF_11/2016</v>
          </cell>
        </row>
        <row r="1069">
          <cell r="A1069" t="str">
            <v>CUSTOS HORÁRIOS DE MÁQUINAS E EQUIPAMENTOS</v>
          </cell>
          <cell r="B1069" t="str">
            <v>CHOR</v>
          </cell>
          <cell r="C1069" t="str">
            <v>COMPOSIÇÕES AUXILIARES</v>
          </cell>
          <cell r="D1069" t="str">
            <v>0329</v>
          </cell>
          <cell r="E1069">
            <v>0</v>
          </cell>
          <cell r="F1069">
            <v>0</v>
          </cell>
          <cell r="G1069" t="str">
            <v>95716</v>
          </cell>
          <cell r="H1069" t="str">
            <v>ESCAVADEIRA HIDRAULICA SOBRE ESTEIRA, EQUIPADA COM CLAMSHELL, COM CAPACIDADE DA CAÇAMBA ENTRE 1,20 E 1,50 M3, PESO OPERACIONAL ENTRE 20,00 E 22,00 TON, POTENCIA LIQUIDA ENTRE 150 E 160 HP - DEPRECIAÇÃO. AF_11/2016</v>
          </cell>
        </row>
        <row r="1070">
          <cell r="A1070" t="str">
            <v>CUSTOS HORÁRIOS DE MÁQUINAS E EQUIPAMENTOS</v>
          </cell>
          <cell r="B1070" t="str">
            <v>CHOR</v>
          </cell>
          <cell r="C1070" t="str">
            <v>COMPOSIÇÕES AUXILIARES</v>
          </cell>
          <cell r="D1070" t="str">
            <v>0329</v>
          </cell>
          <cell r="E1070">
            <v>0</v>
          </cell>
          <cell r="F1070">
            <v>0</v>
          </cell>
          <cell r="G1070" t="str">
            <v>95717</v>
          </cell>
          <cell r="H1070" t="str">
            <v>ESCAVADEIRA HIDRAULICA SOBRE ESTEIRA, EQUIPADA COM CLAMSHELL, COM CAPACIDADE DA CAÇAMBA ENTRE 1,20 E 1,50 M3, PESO OPERACIONAL ENTRE 20,00 E 22,00 TON, POTENCIA LIQUIDA ENTRE 150 E 160 HP - JUROS. AF_11/2016</v>
          </cell>
        </row>
        <row r="1071">
          <cell r="A1071" t="str">
            <v>CUSTOS HORÁRIOS DE MÁQUINAS E EQUIPAMENTOS</v>
          </cell>
          <cell r="B1071" t="str">
            <v>CHOR</v>
          </cell>
          <cell r="C1071" t="str">
            <v>COMPOSIÇÕES AUXILIARES</v>
          </cell>
          <cell r="D1071" t="str">
            <v>0329</v>
          </cell>
          <cell r="E1071">
            <v>0</v>
          </cell>
          <cell r="F1071">
            <v>0</v>
          </cell>
          <cell r="G1071" t="str">
            <v>95718</v>
          </cell>
          <cell r="H1071" t="str">
            <v>ESCAVADEIRA HIDRAULICA SOBRE ESTEIRA, EQUIPADA COM CLAMSHELL, COM CAPACIDADE DA CAÇAMBA ENTRE 1,20 E 1,50 M3, PESO OPERACIONAL ENTRE 20,00 E 22,00 TON, POTENCIA LIQUIDA ENTRE 150 E 160 HP - MANUTENÇÃO. AF_11/2016</v>
          </cell>
        </row>
        <row r="1072">
          <cell r="A1072" t="str">
            <v>CUSTOS HORÁRIOS DE MÁQUINAS E EQUIPAMENTOS</v>
          </cell>
          <cell r="B1072" t="str">
            <v>CHOR</v>
          </cell>
          <cell r="C1072" t="str">
            <v>COMPOSIÇÕES AUXILIARES</v>
          </cell>
          <cell r="D1072" t="str">
            <v>0329</v>
          </cell>
          <cell r="E1072">
            <v>0</v>
          </cell>
          <cell r="F1072">
            <v>0</v>
          </cell>
          <cell r="G1072" t="str">
            <v>95719</v>
          </cell>
          <cell r="H1072" t="str">
            <v>ESCAVADEIRA HIDRAULICA SOBRE ESTEIRA, EQUIPADA COM CLAMSHELL, COM CAPACIDADE DA CAÇAMBA ENTRE 1,20 E 1,50 M3, PESO OPERACIONAL ENTRE 20,00 E 22,00 TON, POTENCIA LIQUIDA ENTRE 150 E 160 HP - MATERIAIS NA OPERAÇÃO. AF_11/2016</v>
          </cell>
        </row>
        <row r="1073">
          <cell r="A1073" t="str">
            <v>CUSTOS HORÁRIOS DE MÁQUINAS E EQUIPAMENTOS</v>
          </cell>
          <cell r="B1073" t="str">
            <v>CHOR</v>
          </cell>
          <cell r="C1073" t="str">
            <v>COMPOSIÇÕES AUXILIARES</v>
          </cell>
          <cell r="D1073" t="str">
            <v>0329</v>
          </cell>
          <cell r="E1073">
            <v>0</v>
          </cell>
          <cell r="F1073">
            <v>0</v>
          </cell>
          <cell r="G1073" t="str">
            <v>95869</v>
          </cell>
          <cell r="H1073" t="str">
            <v>GRUPO GERADOR COM CARENAGEM, MOTOR DIESEL POTÊNCIA STANDART ENTRE 250 E 260 KVA - JUROS. AF_12/2016</v>
          </cell>
        </row>
        <row r="1074">
          <cell r="A1074" t="str">
            <v>CUSTOS HORÁRIOS DE MÁQUINAS E EQUIPAMENTOS</v>
          </cell>
          <cell r="B1074" t="str">
            <v>CHOR</v>
          </cell>
          <cell r="C1074" t="str">
            <v>COMPOSIÇÕES AUXILIARES</v>
          </cell>
          <cell r="D1074" t="str">
            <v>0329</v>
          </cell>
          <cell r="E1074">
            <v>0</v>
          </cell>
          <cell r="F1074">
            <v>0</v>
          </cell>
          <cell r="G1074" t="str">
            <v>95870</v>
          </cell>
          <cell r="H1074" t="str">
            <v>GRUPO GERADOR COM CARENAGEM, MOTOR DIESEL POTÊNCIA STANDART ENTRE 250 E 260 KVA - MANUTENÇÃO. AF_12/2016</v>
          </cell>
        </row>
        <row r="1075">
          <cell r="A1075" t="str">
            <v>CUSTOS HORÁRIOS DE MÁQUINAS E EQUIPAMENTOS</v>
          </cell>
          <cell r="B1075" t="str">
            <v>CHOR</v>
          </cell>
          <cell r="C1075" t="str">
            <v>COMPOSIÇÕES AUXILIARES</v>
          </cell>
          <cell r="D1075" t="str">
            <v>0329</v>
          </cell>
          <cell r="E1075">
            <v>0</v>
          </cell>
          <cell r="F1075">
            <v>0</v>
          </cell>
          <cell r="G1075" t="str">
            <v>95871</v>
          </cell>
          <cell r="H1075" t="str">
            <v>GRUPO GERADOR COM CARENAGEM, MOTOR DIESEL POTÊNCIA STANDART ENTRE 250 E 260 KVA - MATERIAIS NA OPERAÇÃO. AF_12/2016</v>
          </cell>
        </row>
        <row r="1076">
          <cell r="A1076" t="str">
            <v>CUSTOS HORÁRIOS DE MÁQUINAS E EQUIPAMENTOS</v>
          </cell>
          <cell r="B1076" t="str">
            <v>CHOR</v>
          </cell>
          <cell r="C1076" t="str">
            <v>COMPOSIÇÕES AUXILIARES</v>
          </cell>
          <cell r="D1076" t="str">
            <v>0329</v>
          </cell>
          <cell r="E1076">
            <v>0</v>
          </cell>
          <cell r="F1076">
            <v>0</v>
          </cell>
          <cell r="G1076" t="str">
            <v>95874</v>
          </cell>
          <cell r="H1076" t="str">
            <v>GRUPO GERADOR COM CARENAGEM, MOTOR DIESEL POTÊNCIA STANDART ENTRE 250 E 260 KVA - DEPRECIAÇÃO. AF_12/2016</v>
          </cell>
        </row>
        <row r="1077">
          <cell r="A1077" t="str">
            <v>CUSTOS HORÁRIOS DE MÁQUINAS E EQUIPAMENTOS</v>
          </cell>
          <cell r="B1077" t="str">
            <v>CHOR</v>
          </cell>
          <cell r="C1077" t="str">
            <v>COMPOSIÇÕES AUXILIARES</v>
          </cell>
          <cell r="D1077" t="str">
            <v>0329</v>
          </cell>
          <cell r="E1077">
            <v>0</v>
          </cell>
          <cell r="F1077">
            <v>0</v>
          </cell>
          <cell r="G1077" t="str">
            <v>96008</v>
          </cell>
          <cell r="H1077" t="str">
            <v>TRATOR DE PNEUS COM POTÊNCIA DE 122 CV, TRAÇÃO 4X4, COM VASSOURA MECÂNICA ACOPLADA - DEPRECIAÇÃO. AF_02/2017</v>
          </cell>
        </row>
        <row r="1078">
          <cell r="A1078" t="str">
            <v>CUSTOS HORÁRIOS DE MÁQUINAS E EQUIPAMENTOS</v>
          </cell>
          <cell r="B1078" t="str">
            <v>CHOR</v>
          </cell>
          <cell r="C1078" t="str">
            <v>COMPOSIÇÕES AUXILIARES</v>
          </cell>
          <cell r="D1078" t="str">
            <v>0329</v>
          </cell>
          <cell r="E1078">
            <v>0</v>
          </cell>
          <cell r="F1078">
            <v>0</v>
          </cell>
          <cell r="G1078" t="str">
            <v>96009</v>
          </cell>
          <cell r="H1078" t="str">
            <v>TRATOR DE PNEUS COM POTÊNCIA DE 122 CV, TRAÇÃO 4X4, COM VASSOURA MECÂNICA ACOPLADA - JUROS. AF_02/2017</v>
          </cell>
        </row>
        <row r="1079">
          <cell r="A1079" t="str">
            <v>CUSTOS HORÁRIOS DE MÁQUINAS E EQUIPAMENTOS</v>
          </cell>
          <cell r="B1079" t="str">
            <v>CHOR</v>
          </cell>
          <cell r="C1079" t="str">
            <v>COMPOSIÇÕES AUXILIARES</v>
          </cell>
          <cell r="D1079" t="str">
            <v>0329</v>
          </cell>
          <cell r="E1079">
            <v>0</v>
          </cell>
          <cell r="F1079">
            <v>0</v>
          </cell>
          <cell r="G1079" t="str">
            <v>96011</v>
          </cell>
          <cell r="H1079" t="str">
            <v>TRATOR DE PNEUS COM POTÊNCIA DE 122 CV, TRAÇÃO 4X4, COM VASSOURA MECÂNICA ACOPLADA - MANUTENÇÃO. AF_02/2017</v>
          </cell>
        </row>
        <row r="1080">
          <cell r="A1080" t="str">
            <v>CUSTOS HORÁRIOS DE MÁQUINAS E EQUIPAMENTOS</v>
          </cell>
          <cell r="B1080" t="str">
            <v>CHOR</v>
          </cell>
          <cell r="C1080" t="str">
            <v>COMPOSIÇÕES AUXILIARES</v>
          </cell>
          <cell r="D1080" t="str">
            <v>0329</v>
          </cell>
          <cell r="E1080">
            <v>0</v>
          </cell>
          <cell r="F1080">
            <v>0</v>
          </cell>
          <cell r="G1080" t="str">
            <v>96012</v>
          </cell>
          <cell r="H1080" t="str">
            <v>TRATOR DE PNEUS COM POTÊNCIA DE 122 CV, TRAÇÃO 4X4, COM VASSOURA MECÂNICA ACOPLADA - MATERIAIS NA OPERAÇÃO. AF_02/2017</v>
          </cell>
        </row>
        <row r="1081">
          <cell r="A1081" t="str">
            <v>CUSTOS HORÁRIOS DE MÁQUINAS E EQUIPAMENTOS</v>
          </cell>
          <cell r="B1081" t="str">
            <v>CHOR</v>
          </cell>
          <cell r="C1081" t="str">
            <v>COMPOSIÇÕES AUXILIARES</v>
          </cell>
          <cell r="D1081" t="str">
            <v>0329</v>
          </cell>
          <cell r="E1081">
            <v>0</v>
          </cell>
          <cell r="F1081">
            <v>0</v>
          </cell>
          <cell r="G1081" t="str">
            <v>96015</v>
          </cell>
          <cell r="H1081" t="str">
            <v>TRATOR DE PNEUS COM POTÊNCIA DE 122 CV, TRAÇÃO 4X4, COM GRADE DE DISCOS ACOPLADA - DEPRECIAÇÃO. AF_02/2017</v>
          </cell>
        </row>
        <row r="1082">
          <cell r="A1082" t="str">
            <v>CUSTOS HORÁRIOS DE MÁQUINAS E EQUIPAMENTOS</v>
          </cell>
          <cell r="B1082" t="str">
            <v>CHOR</v>
          </cell>
          <cell r="C1082" t="str">
            <v>COMPOSIÇÕES AUXILIARES</v>
          </cell>
          <cell r="D1082" t="str">
            <v>0329</v>
          </cell>
          <cell r="E1082">
            <v>0</v>
          </cell>
          <cell r="F1082">
            <v>0</v>
          </cell>
          <cell r="G1082" t="str">
            <v>96016</v>
          </cell>
          <cell r="H1082" t="str">
            <v>TRATOR DE PNEUS COM POTÊNCIA DE 122 CV, TRAÇÃO 4X4, COM GRADE DE DISCOS ACOPLADA - JUROS. AF_02/2017</v>
          </cell>
        </row>
        <row r="1083">
          <cell r="A1083" t="str">
            <v>CUSTOS HORÁRIOS DE MÁQUINAS E EQUIPAMENTOS</v>
          </cell>
          <cell r="B1083" t="str">
            <v>CHOR</v>
          </cell>
          <cell r="C1083" t="str">
            <v>COMPOSIÇÕES AUXILIARES</v>
          </cell>
          <cell r="D1083" t="str">
            <v>0329</v>
          </cell>
          <cell r="E1083">
            <v>0</v>
          </cell>
          <cell r="F1083">
            <v>0</v>
          </cell>
          <cell r="G1083" t="str">
            <v>96018</v>
          </cell>
          <cell r="H1083" t="str">
            <v>TRATOR DE PNEUS COM POTÊNCIA DE 122 CV, TRAÇÃO 4X4, COM GRADE DE DISCOS ACOPLADA - MANUTENÇÃO. AF_02/2017</v>
          </cell>
        </row>
        <row r="1084">
          <cell r="A1084" t="str">
            <v>CUSTOS HORÁRIOS DE MÁQUINAS E EQUIPAMENTOS</v>
          </cell>
          <cell r="B1084" t="str">
            <v>CHOR</v>
          </cell>
          <cell r="C1084" t="str">
            <v>COMPOSIÇÕES AUXILIARES</v>
          </cell>
          <cell r="D1084" t="str">
            <v>0329</v>
          </cell>
          <cell r="E1084">
            <v>0</v>
          </cell>
          <cell r="F1084">
            <v>0</v>
          </cell>
          <cell r="G1084" t="str">
            <v>96019</v>
          </cell>
          <cell r="H1084" t="str">
            <v>TRATOR DE PNEUS COM POTÊNCIA DE 122 CV, TRAÇÃO 4X4, COM GRADE DE DISCOS ACOPLADA - MATERIAIS NA OPERAÇÃO. AF_02/2017</v>
          </cell>
        </row>
        <row r="1085">
          <cell r="A1085" t="str">
            <v>CUSTOS HORÁRIOS DE MÁQUINAS E EQUIPAMENTOS</v>
          </cell>
          <cell r="B1085" t="str">
            <v>CHOR</v>
          </cell>
          <cell r="C1085" t="str">
            <v>COMPOSIÇÕES AUXILIARES</v>
          </cell>
          <cell r="D1085" t="str">
            <v>0329</v>
          </cell>
          <cell r="E1085">
            <v>0</v>
          </cell>
          <cell r="F1085">
            <v>0</v>
          </cell>
          <cell r="G1085" t="str">
            <v>96023</v>
          </cell>
          <cell r="H1085" t="str">
            <v>TRATOR DE PNEUS COM POTÊNCIA DE 85 CV, TRAÇÃO 4X4, COM GRADE DE DISCOS ACOPLADA - DEPRECIAÇÃO. AF_02/2017</v>
          </cell>
        </row>
        <row r="1086">
          <cell r="A1086" t="str">
            <v>CUSTOS HORÁRIOS DE MÁQUINAS E EQUIPAMENTOS</v>
          </cell>
          <cell r="B1086" t="str">
            <v>CHOR</v>
          </cell>
          <cell r="C1086" t="str">
            <v>COMPOSIÇÕES AUXILIARES</v>
          </cell>
          <cell r="D1086" t="str">
            <v>0329</v>
          </cell>
          <cell r="E1086">
            <v>0</v>
          </cell>
          <cell r="F1086">
            <v>0</v>
          </cell>
          <cell r="G1086" t="str">
            <v>96024</v>
          </cell>
          <cell r="H1086" t="str">
            <v>TRATOR DE PNEUS COM POTÊNCIA DE 85 CV, TRAÇÃO 4X4, COM GRADE DE DISCOS ACOPLADA - JUROS. AF_02/2017</v>
          </cell>
        </row>
        <row r="1087">
          <cell r="A1087" t="str">
            <v>CUSTOS HORÁRIOS DE MÁQUINAS E EQUIPAMENTOS</v>
          </cell>
          <cell r="B1087" t="str">
            <v>CHOR</v>
          </cell>
          <cell r="C1087" t="str">
            <v>COMPOSIÇÕES AUXILIARES</v>
          </cell>
          <cell r="D1087" t="str">
            <v>0329</v>
          </cell>
          <cell r="E1087">
            <v>0</v>
          </cell>
          <cell r="F1087">
            <v>0</v>
          </cell>
          <cell r="G1087" t="str">
            <v>96026</v>
          </cell>
          <cell r="H1087" t="str">
            <v>TRATOR DE PNEUS COM POTÊNCIA DE 85 CV, TRAÇÃO 4X4, COM GRADE DE DISCOS ACOPLADA - MANUTENÇÃO. AF_02/2017</v>
          </cell>
        </row>
        <row r="1088">
          <cell r="A1088" t="str">
            <v>CUSTOS HORÁRIOS DE MÁQUINAS E EQUIPAMENTOS</v>
          </cell>
          <cell r="B1088" t="str">
            <v>CHOR</v>
          </cell>
          <cell r="C1088" t="str">
            <v>COMPOSIÇÕES AUXILIARES</v>
          </cell>
          <cell r="D1088" t="str">
            <v>0329</v>
          </cell>
          <cell r="E1088">
            <v>0</v>
          </cell>
          <cell r="F1088">
            <v>0</v>
          </cell>
          <cell r="G1088" t="str">
            <v>96027</v>
          </cell>
          <cell r="H1088" t="str">
            <v>TRATOR DE PNEUS COM POTÊNCIA DE 85 CV, TRAÇÃO 4X4, COM GRADE DE DISCOS ACOPLADA - MATERIAIS NA OPERAÇÃO. AF_02/2017</v>
          </cell>
        </row>
        <row r="1089">
          <cell r="A1089" t="str">
            <v>CUSTOS HORÁRIOS DE MÁQUINAS E EQUIPAMENTOS</v>
          </cell>
          <cell r="B1089" t="str">
            <v>CHOR</v>
          </cell>
          <cell r="C1089" t="str">
            <v>COMPOSIÇÕES AUXILIARES</v>
          </cell>
          <cell r="D1089" t="str">
            <v>0329</v>
          </cell>
          <cell r="E1089">
            <v>0</v>
          </cell>
          <cell r="F1089">
            <v>0</v>
          </cell>
          <cell r="G1089" t="str">
            <v>96030</v>
          </cell>
          <cell r="H1089" t="str">
            <v>CAMINHÃO BASCULANTE 10 M3, TRUCADO, POTÊNCIA 230 CV, INCLUSIVE CAÇAMBA METÁLICA, COM DISTRIBUIDOR DE AGREGADOS ACOPLADO - DEPRECIAÇÃO. AF_02/2017</v>
          </cell>
        </row>
        <row r="1090">
          <cell r="A1090" t="str">
            <v>CUSTOS HORÁRIOS DE MÁQUINAS E EQUIPAMENTOS</v>
          </cell>
          <cell r="B1090" t="str">
            <v>CHOR</v>
          </cell>
          <cell r="C1090" t="str">
            <v>COMPOSIÇÕES AUXILIARES</v>
          </cell>
          <cell r="D1090" t="str">
            <v>0329</v>
          </cell>
          <cell r="E1090">
            <v>0</v>
          </cell>
          <cell r="F1090">
            <v>0</v>
          </cell>
          <cell r="G1090" t="str">
            <v>96031</v>
          </cell>
          <cell r="H1090" t="str">
            <v>CAMINHÃO BASCULANTE 10 M3, TRUCADO, POTÊNCIA 230 CV, INCLUSIVE CAÇAMBA METÁLICA, COM DISTRIBUIDOR DE AGREGADOS ACOPLADO - JUROS. AF_02/2017</v>
          </cell>
        </row>
        <row r="1091">
          <cell r="A1091" t="str">
            <v>CUSTOS HORÁRIOS DE MÁQUINAS E EQUIPAMENTOS</v>
          </cell>
          <cell r="B1091" t="str">
            <v>CHOR</v>
          </cell>
          <cell r="C1091" t="str">
            <v>COMPOSIÇÕES AUXILIARES</v>
          </cell>
          <cell r="D1091" t="str">
            <v>0329</v>
          </cell>
          <cell r="E1091">
            <v>0</v>
          </cell>
          <cell r="F1091">
            <v>0</v>
          </cell>
          <cell r="G1091" t="str">
            <v>96032</v>
          </cell>
          <cell r="H1091" t="str">
            <v>CAMINHÃO BASCULANTE 10 M3, TRUCADO, POTÊNCIA 230 CV, INCLUSIVE CAÇAMBA METÁLICA, COM DISTRIBUIDOR DE AGREGADOS ACOPLADO - IMPOSTOS E SEGUROS. AF_02/2017</v>
          </cell>
        </row>
        <row r="1092">
          <cell r="A1092" t="str">
            <v>CUSTOS HORÁRIOS DE MÁQUINAS E EQUIPAMENTOS</v>
          </cell>
          <cell r="B1092" t="str">
            <v>CHOR</v>
          </cell>
          <cell r="C1092" t="str">
            <v>COMPOSIÇÕES AUXILIARES</v>
          </cell>
          <cell r="D1092" t="str">
            <v>0329</v>
          </cell>
          <cell r="E1092">
            <v>0</v>
          </cell>
          <cell r="F1092">
            <v>0</v>
          </cell>
          <cell r="G1092" t="str">
            <v>96033</v>
          </cell>
          <cell r="H1092" t="str">
            <v>CAMINHÃO BASCULANTE 10 M3, TRUCADO, POTÊNCIA 230 CV, INCLUSIVE CAÇAMBA METÁLICA, COM DISTRIBUIDOR DE AGREGADOS ACOPLADO - MANUTENÇÃO. AF_02/2017</v>
          </cell>
        </row>
        <row r="1093">
          <cell r="A1093" t="str">
            <v>CUSTOS HORÁRIOS DE MÁQUINAS E EQUIPAMENTOS</v>
          </cell>
          <cell r="B1093" t="str">
            <v>CHOR</v>
          </cell>
          <cell r="C1093" t="str">
            <v>COMPOSIÇÕES AUXILIARES</v>
          </cell>
          <cell r="D1093" t="str">
            <v>0329</v>
          </cell>
          <cell r="E1093">
            <v>0</v>
          </cell>
          <cell r="F1093">
            <v>0</v>
          </cell>
          <cell r="G1093" t="str">
            <v>96034</v>
          </cell>
          <cell r="H1093" t="str">
            <v>CAMINHÃO BASCULANTE 10 M3, TRUCADO, POTÊNCIA 230 CV, INCLUSIVE CAÇAMBA METÁLICA, COM DISTRIBUIDOR DE AGREGADOS ACOPLADO - MATERIAIS NA OPERAÇÃO. AF_02/2017</v>
          </cell>
        </row>
        <row r="1094">
          <cell r="A1094" t="str">
            <v>CUSTOS HORÁRIOS DE MÁQUINAS E EQUIPAMENTOS</v>
          </cell>
          <cell r="B1094" t="str">
            <v>CHOR</v>
          </cell>
          <cell r="C1094" t="str">
            <v>COMPOSIÇÕES AUXILIARES</v>
          </cell>
          <cell r="D1094" t="str">
            <v>0329</v>
          </cell>
          <cell r="E1094">
            <v>0</v>
          </cell>
          <cell r="F1094">
            <v>0</v>
          </cell>
          <cell r="G1094" t="str">
            <v>96053</v>
          </cell>
          <cell r="H1094" t="str">
            <v>TRATOR DE PNEUS COM POTÊNCIA DE 85 CV, TRAÇÃO 4X4, COM VASSOURA MECÂNICA ACOPLADA - DEPRECIAÇÃO. AF_03/2017</v>
          </cell>
        </row>
        <row r="1095">
          <cell r="A1095" t="str">
            <v>CUSTOS HORÁRIOS DE MÁQUINAS E EQUIPAMENTOS</v>
          </cell>
          <cell r="B1095" t="str">
            <v>CHOR</v>
          </cell>
          <cell r="C1095" t="str">
            <v>COMPOSIÇÕES AUXILIARES</v>
          </cell>
          <cell r="D1095" t="str">
            <v>0329</v>
          </cell>
          <cell r="E1095">
            <v>0</v>
          </cell>
          <cell r="F1095">
            <v>0</v>
          </cell>
          <cell r="G1095" t="str">
            <v>96054</v>
          </cell>
          <cell r="H1095" t="str">
            <v>MINICARREGADEIRA SOBRE RODAS POTENCIA 47HP CAPACIDADE OPERACAO 646 KG, COM VASSOURA MECÂNICA ACOPLADA - DEPRECIAÇÃO. AF_03/2017</v>
          </cell>
        </row>
        <row r="1096">
          <cell r="A1096" t="str">
            <v>CUSTOS HORÁRIOS DE MÁQUINAS E EQUIPAMENTOS</v>
          </cell>
          <cell r="B1096" t="str">
            <v>CHOR</v>
          </cell>
          <cell r="C1096" t="str">
            <v>COMPOSIÇÕES AUXILIARES</v>
          </cell>
          <cell r="D1096" t="str">
            <v>0329</v>
          </cell>
          <cell r="E1096">
            <v>0</v>
          </cell>
          <cell r="F1096">
            <v>0</v>
          </cell>
          <cell r="G1096" t="str">
            <v>96055</v>
          </cell>
          <cell r="H1096" t="str">
            <v>TRATOR DE PNEUS COM POTÊNCIA DE 85 CV, TRAÇÃO 4X4, COM VASSOURA MECÂNICA ACOPLADA - JUROS. AF_03/2017</v>
          </cell>
        </row>
        <row r="1097">
          <cell r="A1097" t="str">
            <v>CUSTOS HORÁRIOS DE MÁQUINAS E EQUIPAMENTOS</v>
          </cell>
          <cell r="B1097" t="str">
            <v>CHOR</v>
          </cell>
          <cell r="C1097" t="str">
            <v>COMPOSIÇÕES AUXILIARES</v>
          </cell>
          <cell r="D1097" t="str">
            <v>0329</v>
          </cell>
          <cell r="E1097">
            <v>0</v>
          </cell>
          <cell r="F1097">
            <v>0</v>
          </cell>
          <cell r="G1097" t="str">
            <v>96056</v>
          </cell>
          <cell r="H1097" t="str">
            <v>TRATOR DE PNEUS COM POTÊNCIA DE 85 CV, TRAÇÃO 4X4, COM VASSOURA MECÂNICA ACOPLADA - MANUTENÇÃO. AF_03/2017</v>
          </cell>
        </row>
        <row r="1098">
          <cell r="A1098" t="str">
            <v>CUSTOS HORÁRIOS DE MÁQUINAS E EQUIPAMENTOS</v>
          </cell>
          <cell r="B1098" t="str">
            <v>CHOR</v>
          </cell>
          <cell r="C1098" t="str">
            <v>COMPOSIÇÕES AUXILIARES</v>
          </cell>
          <cell r="D1098" t="str">
            <v>0329</v>
          </cell>
          <cell r="E1098">
            <v>0</v>
          </cell>
          <cell r="F1098">
            <v>0</v>
          </cell>
          <cell r="G1098" t="str">
            <v>96057</v>
          </cell>
          <cell r="H1098" t="str">
            <v>TRATOR DE PNEUS COM POTÊNCIA DE 85 CV, TRAÇÃO 4X4, COM VASSOURA MECÂNICA ACOPLADA - MATERIAIS NA OPERAÇÃO. AF_03/2017</v>
          </cell>
        </row>
        <row r="1099">
          <cell r="A1099" t="str">
            <v>CUSTOS HORÁRIOS DE MÁQUINAS E EQUIPAMENTOS</v>
          </cell>
          <cell r="B1099" t="str">
            <v>CHOR</v>
          </cell>
          <cell r="C1099" t="str">
            <v>COMPOSIÇÕES AUXILIARES</v>
          </cell>
          <cell r="D1099" t="str">
            <v>0329</v>
          </cell>
          <cell r="E1099">
            <v>0</v>
          </cell>
          <cell r="F1099">
            <v>0</v>
          </cell>
          <cell r="G1099" t="str">
            <v>96060</v>
          </cell>
          <cell r="H1099" t="str">
            <v>MINICARREGADEIRA SOBRE RODAS POTENCIA 47HP CAPACIDADE OPERACAO 646 KG, COM VASSOURA MECÂNICA ACOPLADA - JUROS. AF_03/2017</v>
          </cell>
        </row>
        <row r="1100">
          <cell r="A1100" t="str">
            <v>CUSTOS HORÁRIOS DE MÁQUINAS E EQUIPAMENTOS</v>
          </cell>
          <cell r="B1100" t="str">
            <v>CHOR</v>
          </cell>
          <cell r="C1100" t="str">
            <v>COMPOSIÇÕES AUXILIARES</v>
          </cell>
          <cell r="D1100" t="str">
            <v>0329</v>
          </cell>
          <cell r="E1100">
            <v>0</v>
          </cell>
          <cell r="F1100">
            <v>0</v>
          </cell>
          <cell r="G1100" t="str">
            <v>96061</v>
          </cell>
          <cell r="H1100" t="str">
            <v>MINICARREGADEIRA SOBRE RODAS POTENCIA 47HP CAPACIDADE OPERACAO 646 KG, COM VASSOURA MECÂNICA ACOPLADA - MANUTENÇÃO. AF_03/2017</v>
          </cell>
        </row>
        <row r="1101">
          <cell r="A1101" t="str">
            <v>CUSTOS HORÁRIOS DE MÁQUINAS E EQUIPAMENTOS</v>
          </cell>
          <cell r="B1101" t="str">
            <v>CHOR</v>
          </cell>
          <cell r="C1101" t="str">
            <v>COMPOSIÇÕES AUXILIARES</v>
          </cell>
          <cell r="D1101" t="str">
            <v>0329</v>
          </cell>
          <cell r="E1101">
            <v>0</v>
          </cell>
          <cell r="F1101">
            <v>0</v>
          </cell>
          <cell r="G1101" t="str">
            <v>96062</v>
          </cell>
          <cell r="H1101" t="str">
            <v>MINICARREGADEIRA SOBRE RODAS POTENCIA 47HP CAPACIDADE OPERACAO 646 KG, COM VASSOURA MECÂNICA ACOPLADA - MATERIAIS NA OPERAÇÃO. AF_03/2017</v>
          </cell>
        </row>
        <row r="1102">
          <cell r="A1102" t="str">
            <v>CUSTOS HORÁRIOS DE MÁQUINAS E EQUIPAMENTOS</v>
          </cell>
          <cell r="B1102" t="str">
            <v>CHOR</v>
          </cell>
          <cell r="C1102" t="str">
            <v>COMPOSIÇÕES AUXILIARES</v>
          </cell>
          <cell r="D1102" t="str">
            <v>0329</v>
          </cell>
          <cell r="E1102">
            <v>0</v>
          </cell>
          <cell r="F1102">
            <v>0</v>
          </cell>
          <cell r="G1102" t="str">
            <v>96241</v>
          </cell>
          <cell r="H1102" t="str">
            <v>MINIESCAVADEIRA SOBRE ESTEIRAS, POTENCIA LIQUIDA DE *30* HP, PESO OPERACIONAL DE *3.500* KG - DEPRECIACAO. AF_04/2017</v>
          </cell>
        </row>
        <row r="1103">
          <cell r="A1103" t="str">
            <v>CUSTOS HORÁRIOS DE MÁQUINAS E EQUIPAMENTOS</v>
          </cell>
          <cell r="B1103" t="str">
            <v>CHOR</v>
          </cell>
          <cell r="C1103" t="str">
            <v>COMPOSIÇÕES AUXILIARES</v>
          </cell>
          <cell r="D1103" t="str">
            <v>0329</v>
          </cell>
          <cell r="E1103">
            <v>0</v>
          </cell>
          <cell r="F1103">
            <v>0</v>
          </cell>
          <cell r="G1103" t="str">
            <v>96242</v>
          </cell>
          <cell r="H1103" t="str">
            <v>MINIESCAVADEIRA SOBRE ESTEIRAS, POTENCIA LIQUIDA DE *30* HP, PESO OPERACIONAL DE *3.500* KG - JUROS. AF_04/2017</v>
          </cell>
        </row>
        <row r="1104">
          <cell r="A1104" t="str">
            <v>CUSTOS HORÁRIOS DE MÁQUINAS E EQUIPAMENTOS</v>
          </cell>
          <cell r="B1104" t="str">
            <v>CHOR</v>
          </cell>
          <cell r="C1104" t="str">
            <v>COMPOSIÇÕES AUXILIARES</v>
          </cell>
          <cell r="D1104" t="str">
            <v>0329</v>
          </cell>
          <cell r="E1104">
            <v>0</v>
          </cell>
          <cell r="F1104">
            <v>0</v>
          </cell>
          <cell r="G1104" t="str">
            <v>96243</v>
          </cell>
          <cell r="H1104" t="str">
            <v>MINIESCAVADEIRA SOBRE ESTEIRAS, POTENCIA LIQUIDA DE *30* HP, PESO OPERACIONAL DE *3.500* KG - MANUTENCAO. AF_04/2017</v>
          </cell>
        </row>
        <row r="1105">
          <cell r="A1105" t="str">
            <v>CUSTOS HORÁRIOS DE MÁQUINAS E EQUIPAMENTOS</v>
          </cell>
          <cell r="B1105" t="str">
            <v>CHOR</v>
          </cell>
          <cell r="C1105" t="str">
            <v>COMPOSIÇÕES AUXILIARES</v>
          </cell>
          <cell r="D1105" t="str">
            <v>0329</v>
          </cell>
          <cell r="E1105">
            <v>0</v>
          </cell>
          <cell r="F1105">
            <v>0</v>
          </cell>
          <cell r="G1105" t="str">
            <v>96244</v>
          </cell>
          <cell r="H1105" t="str">
            <v>MINIESCAVADEIRA SOBRE ESTEIRAS, POTENCIA LIQUIDA DE *30* HP, PESO OPERACIONAL DE *3.500* KG - MATERIAIS NA OPERACAO. AF_04/2017</v>
          </cell>
        </row>
        <row r="1106">
          <cell r="A1106" t="str">
            <v>CUSTOS HORÁRIOS DE MÁQUINAS E EQUIPAMENTOS</v>
          </cell>
          <cell r="B1106" t="str">
            <v>CHOR</v>
          </cell>
          <cell r="C1106" t="str">
            <v>COMPOSIÇÕES AUXILIARES</v>
          </cell>
          <cell r="D1106" t="str">
            <v>0329</v>
          </cell>
          <cell r="E1106">
            <v>0</v>
          </cell>
          <cell r="F1106">
            <v>0</v>
          </cell>
          <cell r="G1106" t="str">
            <v>96298</v>
          </cell>
          <cell r="H1106" t="str">
            <v>PERFURATRIZ ROTATIVA SOBRE ESTEIRA, TORQUE MAXIMO 2500 KGM, POTENCIA 110 HP, MOTOR DIESEL - DEPRECIAÇÃO. AF_05/2017</v>
          </cell>
        </row>
        <row r="1107">
          <cell r="A1107" t="str">
            <v>CUSTOS HORÁRIOS DE MÁQUINAS E EQUIPAMENTOS</v>
          </cell>
          <cell r="B1107" t="str">
            <v>CHOR</v>
          </cell>
          <cell r="C1107" t="str">
            <v>COMPOSIÇÕES AUXILIARES</v>
          </cell>
          <cell r="D1107" t="str">
            <v>0329</v>
          </cell>
          <cell r="E1107">
            <v>0</v>
          </cell>
          <cell r="F1107">
            <v>0</v>
          </cell>
          <cell r="G1107" t="str">
            <v>96299</v>
          </cell>
          <cell r="H1107" t="str">
            <v>PERFURATRIZ ROTATIVA SOBRE ESTEIRA, TORQUE MAXIMO 2500 KGM, POTENCIA 110 HP, MOTOR DIESEL - JUROS. AF_05/2017</v>
          </cell>
        </row>
        <row r="1108">
          <cell r="A1108" t="str">
            <v>CUSTOS HORÁRIOS DE MÁQUINAS E EQUIPAMENTOS</v>
          </cell>
          <cell r="B1108" t="str">
            <v>CHOR</v>
          </cell>
          <cell r="C1108" t="str">
            <v>COMPOSIÇÕES AUXILIARES</v>
          </cell>
          <cell r="D1108" t="str">
            <v>0329</v>
          </cell>
          <cell r="E1108">
            <v>0</v>
          </cell>
          <cell r="F1108">
            <v>0</v>
          </cell>
          <cell r="G1108" t="str">
            <v>96300</v>
          </cell>
          <cell r="H1108" t="str">
            <v>PERFURATRIZ ROTATIVA SOBRE ESTEIRA, TORQUE MAXIMO 2500 KGM, POTENCIA 110 HP, MOTOR DIESEL - MANUTENÇÃO. AF_05/2017</v>
          </cell>
        </row>
        <row r="1109">
          <cell r="A1109" t="str">
            <v>CUSTOS HORÁRIOS DE MÁQUINAS E EQUIPAMENTOS</v>
          </cell>
          <cell r="B1109" t="str">
            <v>CHOR</v>
          </cell>
          <cell r="C1109" t="str">
            <v>COMPOSIÇÕES AUXILIARES</v>
          </cell>
          <cell r="D1109" t="str">
            <v>0329</v>
          </cell>
          <cell r="E1109">
            <v>0</v>
          </cell>
          <cell r="F1109">
            <v>0</v>
          </cell>
          <cell r="G1109" t="str">
            <v>96301</v>
          </cell>
          <cell r="H1109" t="str">
            <v>PERFURATRIZ ROTATIVA SOBRE ESTEIRA, TORQUE MAXIMO 2500 KGM, POTENCIA 110 HP, MOTOR DIESEL - MATERIAIS NA OPERAÇÃO. AF_05/2017</v>
          </cell>
        </row>
        <row r="1110">
          <cell r="A1110" t="str">
            <v>CUSTOS HORÁRIOS DE MÁQUINAS E EQUIPAMENTOS</v>
          </cell>
          <cell r="B1110" t="str">
            <v>CHOR</v>
          </cell>
          <cell r="C1110" t="str">
            <v>COMPOSIÇÕES AUXILIARES</v>
          </cell>
          <cell r="D1110" t="str">
            <v>0329</v>
          </cell>
          <cell r="E1110">
            <v>0</v>
          </cell>
          <cell r="F1110">
            <v>0</v>
          </cell>
          <cell r="G1110" t="str">
            <v>96304</v>
          </cell>
          <cell r="H1110" t="str">
            <v>COMPRESSOR DE AR, VAZAO DE 10 PCM, RESERVATORIO 100 L, PRESSAO DE TRABALHO ENTRE 6,9 E 9,7 BAR,  POTENCIA 2 HP, TENSAO 110/220 V - DEPRECIAÇÃO. AF_05/2017</v>
          </cell>
        </row>
        <row r="1111">
          <cell r="A1111" t="str">
            <v>CUSTOS HORÁRIOS DE MÁQUINAS E EQUIPAMENTOS</v>
          </cell>
          <cell r="B1111" t="str">
            <v>CHOR</v>
          </cell>
          <cell r="C1111" t="str">
            <v>COMPOSIÇÕES AUXILIARES</v>
          </cell>
          <cell r="D1111" t="str">
            <v>0329</v>
          </cell>
          <cell r="E1111">
            <v>0</v>
          </cell>
          <cell r="F1111">
            <v>0</v>
          </cell>
          <cell r="G1111" t="str">
            <v>96305</v>
          </cell>
          <cell r="H1111" t="str">
            <v>COMPRESSOR DE AR, VAZAO DE 10 PCM, RESERVATORIO 100 L, PRESSAO DE TRABALHO ENTRE 6,9 E 9,7 BAR,  POTENCIA 2 HP, TENSAO 110/220 V - JUROS. AF_05/2017</v>
          </cell>
        </row>
        <row r="1112">
          <cell r="A1112" t="str">
            <v>CUSTOS HORÁRIOS DE MÁQUINAS E EQUIPAMENTOS</v>
          </cell>
          <cell r="B1112" t="str">
            <v>CHOR</v>
          </cell>
          <cell r="C1112" t="str">
            <v>COMPOSIÇÕES AUXILIARES</v>
          </cell>
          <cell r="D1112" t="str">
            <v>0329</v>
          </cell>
          <cell r="E1112">
            <v>0</v>
          </cell>
          <cell r="F1112">
            <v>0</v>
          </cell>
          <cell r="G1112" t="str">
            <v>96306</v>
          </cell>
          <cell r="H1112" t="str">
            <v>COMPRESSOR DE AR, VAZAO DE 10 PCM, RESERVATORIO 100 L, PRESSAO DE TRABALHO ENTRE 6,9 E 9,7 BAR,  POTENCIA 2 HP, TENSAO 110/220 V - MANUTENÇÃO. AF_05/2017</v>
          </cell>
        </row>
        <row r="1113">
          <cell r="A1113" t="str">
            <v>CUSTOS HORÁRIOS DE MÁQUINAS E EQUIPAMENTOS</v>
          </cell>
          <cell r="B1113" t="str">
            <v>CHOR</v>
          </cell>
          <cell r="C1113" t="str">
            <v>COMPOSIÇÕES AUXILIARES</v>
          </cell>
          <cell r="D1113" t="str">
            <v>0329</v>
          </cell>
          <cell r="E1113">
            <v>0</v>
          </cell>
          <cell r="F1113">
            <v>0</v>
          </cell>
          <cell r="G1113" t="str">
            <v>96307</v>
          </cell>
          <cell r="H1113" t="str">
            <v>COMPRESSOR DE AR, VAZAO DE 10 PCM, RESERVATORIO 100 L, PRESSAO DE TRABALHO ENTRE 6,9 E 9,7 BAR, POTENCIA 2 HP, TENSAO 110/220 V - MATERIAIS NA OPERAÇÃO. AF_05/2017</v>
          </cell>
        </row>
        <row r="1114">
          <cell r="A1114" t="str">
            <v>CUSTOS HORÁRIOS DE MÁQUINAS E EQUIPAMENTOS</v>
          </cell>
          <cell r="B1114" t="str">
            <v>CHOR</v>
          </cell>
          <cell r="C1114" t="str">
            <v>COMPOSIÇÕES AUXILIARES</v>
          </cell>
          <cell r="D1114" t="str">
            <v>0329</v>
          </cell>
          <cell r="E1114">
            <v>0</v>
          </cell>
          <cell r="F1114">
            <v>0</v>
          </cell>
          <cell r="G1114" t="str">
            <v>96457</v>
          </cell>
          <cell r="H1114" t="str">
            <v>ROLO COMPACTADOR DE PNEUS, ESTATICO, PRESSAO VARIAVEL, POTENCIA 110 HP, PESO SEM/COM LASTRO 10,8/27 T, LARGURA DE ROLAGEM 2,30 M - MATERIAIS NA OPERACAO. AF_06/2017</v>
          </cell>
        </row>
        <row r="1115">
          <cell r="A1115" t="str">
            <v>CUSTOS HORÁRIOS DE MÁQUINAS E EQUIPAMENTOS</v>
          </cell>
          <cell r="B1115" t="str">
            <v>CHOR</v>
          </cell>
          <cell r="C1115" t="str">
            <v>COMPOSIÇÕES AUXILIARES</v>
          </cell>
          <cell r="D1115" t="str">
            <v>0329</v>
          </cell>
          <cell r="E1115">
            <v>0</v>
          </cell>
          <cell r="F1115">
            <v>0</v>
          </cell>
          <cell r="G1115" t="str">
            <v>96458</v>
          </cell>
          <cell r="H1115" t="str">
            <v>ROLO COMPACTADOR DE PNEUS, ESTATICO, PRESSAO VARIAVEL, POTENCIA 110 HP, PESO SEM/COM LASTRO 10,8/27 T, LARGURA DE ROLAGEM 2,30 M - MANUTENCAO. AF_06/2017</v>
          </cell>
        </row>
        <row r="1116">
          <cell r="A1116" t="str">
            <v>CUSTOS HORÁRIOS DE MÁQUINAS E EQUIPAMENTOS</v>
          </cell>
          <cell r="B1116" t="str">
            <v>CHOR</v>
          </cell>
          <cell r="C1116" t="str">
            <v>COMPOSIÇÕES AUXILIARES</v>
          </cell>
          <cell r="D1116" t="str">
            <v>0329</v>
          </cell>
          <cell r="E1116">
            <v>0</v>
          </cell>
          <cell r="F1116">
            <v>0</v>
          </cell>
          <cell r="G1116" t="str">
            <v>96459</v>
          </cell>
          <cell r="H1116" t="str">
            <v>ROLO COMPACTADOR DE PNEUS, ESTATICO, PRESSAO VARIAVEL, POTENCIA 110 HP, PESO SEM/COM LASTRO 10,8/27 T, LARGURA DE ROLAGEM 2,30 M - JUROS. AF_06/2017</v>
          </cell>
        </row>
        <row r="1117">
          <cell r="A1117" t="str">
            <v>CUSTOS HORÁRIOS DE MÁQUINAS E EQUIPAMENTOS</v>
          </cell>
          <cell r="B1117" t="str">
            <v>CHOR</v>
          </cell>
          <cell r="C1117" t="str">
            <v>COMPOSIÇÕES AUXILIARES</v>
          </cell>
          <cell r="D1117" t="str">
            <v>0329</v>
          </cell>
          <cell r="E1117">
            <v>0</v>
          </cell>
          <cell r="F1117">
            <v>0</v>
          </cell>
          <cell r="G1117" t="str">
            <v>96460</v>
          </cell>
          <cell r="H1117" t="str">
            <v>ROLO COMPACTADOR DE PNEUS, ESTATICO, PRESSAO VARIAVEL, POTENCIA 110 HP, PESO SEM/COM LASTRO 10,8/27 T, LARGURA DE ROLAGEM 2,30 M - DEPRECIAÇÃO. AF_06/2017</v>
          </cell>
        </row>
        <row r="1118">
          <cell r="A1118" t="str">
            <v>CUSTOS HORÁRIOS DE MÁQUINAS E EQUIPAMENTOS</v>
          </cell>
          <cell r="B1118" t="str">
            <v>CHOR</v>
          </cell>
          <cell r="C1118" t="str">
            <v>COMPOSIÇÕES AUXILIARES</v>
          </cell>
          <cell r="D1118" t="str">
            <v>0329</v>
          </cell>
          <cell r="E1118">
            <v>0</v>
          </cell>
          <cell r="F1118">
            <v>0</v>
          </cell>
          <cell r="G1118" t="str">
            <v>98760</v>
          </cell>
          <cell r="H1118" t="str">
            <v>INVERSOR DE SOLDA MONOFÁSICO DE 160 A, POTÊNCIA DE 5400 W, TENSÃO DE 220 V, PARA SOLDA COM ELETRODOS DE 2,0 A 4,0 MM E PROCESSO TIG - DEPRECIAÇÃO. AF_06/2018</v>
          </cell>
        </row>
        <row r="1119">
          <cell r="A1119" t="str">
            <v>CUSTOS HORÁRIOS DE MÁQUINAS E EQUIPAMENTOS</v>
          </cell>
          <cell r="B1119" t="str">
            <v>CHOR</v>
          </cell>
          <cell r="C1119" t="str">
            <v>COMPOSIÇÕES AUXILIARES</v>
          </cell>
          <cell r="D1119" t="str">
            <v>0329</v>
          </cell>
          <cell r="E1119">
            <v>0</v>
          </cell>
          <cell r="F1119">
            <v>0</v>
          </cell>
          <cell r="G1119" t="str">
            <v>98761</v>
          </cell>
          <cell r="H1119" t="str">
            <v>INVERSOR DE SOLDA MONOFÁSICO DE 160 A, POTÊNCIA DE 5400 W, TENSÃO DE 220 V, PARA SOLDA COM ELETRODOS DE 2,0 A 4,0 MM E PROCESSO TIG - JUROS. AF_06/2018</v>
          </cell>
        </row>
        <row r="1120">
          <cell r="A1120" t="str">
            <v>CUSTOS HORÁRIOS DE MÁQUINAS E EQUIPAMENTOS</v>
          </cell>
          <cell r="B1120" t="str">
            <v>CHOR</v>
          </cell>
          <cell r="C1120" t="str">
            <v>COMPOSIÇÕES AUXILIARES</v>
          </cell>
          <cell r="D1120" t="str">
            <v>0329</v>
          </cell>
          <cell r="E1120">
            <v>0</v>
          </cell>
          <cell r="F1120">
            <v>0</v>
          </cell>
          <cell r="G1120" t="str">
            <v>98762</v>
          </cell>
          <cell r="H1120" t="str">
            <v>INVERSOR DE SOLDA MONOFÁSICO DE 160 A, POTÊNCIA DE 5400 W, TENSÃO DE 220 V, PARA SOLDA COM ELETRODOS DE 2,0 A 4,0 MM E PROCESSO TIG - MANUTENÇÃO. AF_06/2018</v>
          </cell>
        </row>
        <row r="1121">
          <cell r="A1121" t="str">
            <v>CUSTOS HORÁRIOS DE MÁQUINAS E EQUIPAMENTOS</v>
          </cell>
          <cell r="B1121" t="str">
            <v>CHOR</v>
          </cell>
          <cell r="C1121" t="str">
            <v>COMPOSIÇÕES AUXILIARES</v>
          </cell>
          <cell r="D1121" t="str">
            <v>0329</v>
          </cell>
          <cell r="E1121">
            <v>0</v>
          </cell>
          <cell r="F1121">
            <v>0</v>
          </cell>
          <cell r="G1121" t="str">
            <v>98763</v>
          </cell>
          <cell r="H1121" t="str">
            <v>INVERSOR DE SOLDA MONOFÁSICO DE 160 A, POTÊNCIA DE 5400 W, TENSÃO DE 220 V, PARA SOLDA COM ELETRODOS DE 2,0 A 4,0 MM E PROCESSO TIG - MATERIAIS NA OPERAÇÃO. AF_06/2018</v>
          </cell>
        </row>
        <row r="1122">
          <cell r="A1122" t="str">
            <v>CUSTOS HORÁRIOS DE MÁQUINAS E EQUIPAMENTOS</v>
          </cell>
          <cell r="B1122" t="str">
            <v>CHOR</v>
          </cell>
          <cell r="C1122" t="str">
            <v>COMPOSIÇÕES AUXILIARES</v>
          </cell>
          <cell r="D1122" t="str">
            <v>0329</v>
          </cell>
          <cell r="E1122">
            <v>0</v>
          </cell>
          <cell r="F1122">
            <v>0</v>
          </cell>
          <cell r="G1122" t="str">
            <v>99829</v>
          </cell>
          <cell r="H1122" t="str">
            <v>LAVADORA DE ALTA PRESSAO (LAVA-JATO) PARA AGUA FRIA, PRESSAO DE OPERACAO ENTRE 1400 E 1900 LIB/POL2, VAZAO MAXIMA ENTRE 400 E 700 L/H - DEPRECIAÇÃO. AF_04/2019</v>
          </cell>
        </row>
        <row r="1123">
          <cell r="A1123" t="str">
            <v>CUSTOS HORÁRIOS DE MÁQUINAS E EQUIPAMENTOS</v>
          </cell>
          <cell r="B1123" t="str">
            <v>CHOR</v>
          </cell>
          <cell r="C1123" t="str">
            <v>COMPOSIÇÕES AUXILIARES</v>
          </cell>
          <cell r="D1123" t="str">
            <v>0329</v>
          </cell>
          <cell r="E1123">
            <v>0</v>
          </cell>
          <cell r="F1123">
            <v>0</v>
          </cell>
          <cell r="G1123" t="str">
            <v>99830</v>
          </cell>
          <cell r="H1123" t="str">
            <v>LAVADORA DE ALTA PRESSAO (LAVA-JATO) PARA AGUA FRIA, PRESSAO DE OPERACAO ENTRE 1400 E 1900 LIB/POL2, VAZAO MAXIMA ENTRE 400 E 700 L/H - JUROS. AF_04/2019</v>
          </cell>
        </row>
        <row r="1124">
          <cell r="A1124" t="str">
            <v>CUSTOS HORÁRIOS DE MÁQUINAS E EQUIPAMENTOS</v>
          </cell>
          <cell r="B1124" t="str">
            <v>CHOR</v>
          </cell>
          <cell r="C1124" t="str">
            <v>COMPOSIÇÕES AUXILIARES</v>
          </cell>
          <cell r="D1124" t="str">
            <v>0329</v>
          </cell>
          <cell r="E1124">
            <v>0</v>
          </cell>
          <cell r="F1124">
            <v>0</v>
          </cell>
          <cell r="G1124" t="str">
            <v>99831</v>
          </cell>
          <cell r="H1124" t="str">
            <v>LAVADORA DE ALTA PRESSAO (LAVA-JATO) PARA AGUA FRIA, PRESSAO DE OPERACAO ENTRE 1400 E 1900 LIB/POL2, VAZAO MAXIMA ENTRE 400 E 700 L/H - MANUTENÇÃO. AF_04/2019</v>
          </cell>
        </row>
        <row r="1125">
          <cell r="A1125" t="str">
            <v>CUSTOS HORÁRIOS DE MÁQUINAS E EQUIPAMENTOS</v>
          </cell>
          <cell r="B1125" t="str">
            <v>CHOR</v>
          </cell>
          <cell r="C1125" t="str">
            <v>COMPOSIÇÕES AUXILIARES</v>
          </cell>
          <cell r="D1125" t="str">
            <v>0329</v>
          </cell>
          <cell r="E1125">
            <v>0</v>
          </cell>
          <cell r="F1125">
            <v>0</v>
          </cell>
          <cell r="G1125" t="str">
            <v>99832</v>
          </cell>
          <cell r="H1125" t="str">
            <v>LAVADORA DE ALTA PRESSAO (LAVA-JATO) PARA AGUA FRIA, PRESSAO DE OPERACAO ENTRE 1400 E 1900 LIB/POL2, VAZAO MAXIMA ENTRE 400 E 700 L/H - MATERIAIS NA OPERAÇÃO. AF_04/2019</v>
          </cell>
        </row>
        <row r="1126">
          <cell r="A1126" t="str">
            <v>CUSTOS HORÁRIOS DE MÁQUINAS E EQUIPAMENTOS</v>
          </cell>
          <cell r="B1126" t="str">
            <v>CHOR</v>
          </cell>
          <cell r="C1126" t="str">
            <v>COMPOSIÇÕES AUXILIARES</v>
          </cell>
          <cell r="D1126" t="str">
            <v>0329</v>
          </cell>
          <cell r="E1126">
            <v>0</v>
          </cell>
          <cell r="F1126">
            <v>0</v>
          </cell>
          <cell r="G1126" t="str">
            <v>100637</v>
          </cell>
          <cell r="H1126" t="str">
            <v>USINA DE MISTURA ASFÁLTICA À QUENTE, TIPO CONTRA FLUXO, PROD 100 A 140 TON/HORA - DEPRECIAÇÃO. AF_12/2019</v>
          </cell>
        </row>
        <row r="1127">
          <cell r="A1127" t="str">
            <v>CUSTOS HORÁRIOS DE MÁQUINAS E EQUIPAMENTOS</v>
          </cell>
          <cell r="B1127" t="str">
            <v>CHOR</v>
          </cell>
          <cell r="C1127" t="str">
            <v>COMPOSIÇÕES AUXILIARES</v>
          </cell>
          <cell r="D1127" t="str">
            <v>0329</v>
          </cell>
          <cell r="E1127">
            <v>0</v>
          </cell>
          <cell r="F1127">
            <v>0</v>
          </cell>
          <cell r="G1127" t="str">
            <v>100638</v>
          </cell>
          <cell r="H1127" t="str">
            <v>USINA DE MISTURA ASFÁLTICA À QUENTE, TIPO CONTRA FLUXO, PROD 100 A 140 TON/HORA - JUROS. AF_12/2019</v>
          </cell>
        </row>
        <row r="1128">
          <cell r="A1128" t="str">
            <v>CUSTOS HORÁRIOS DE MÁQUINAS E EQUIPAMENTOS</v>
          </cell>
          <cell r="B1128" t="str">
            <v>CHOR</v>
          </cell>
          <cell r="C1128" t="str">
            <v>COMPOSIÇÕES AUXILIARES</v>
          </cell>
          <cell r="D1128" t="str">
            <v>0329</v>
          </cell>
          <cell r="E1128">
            <v>0</v>
          </cell>
          <cell r="F1128">
            <v>0</v>
          </cell>
          <cell r="G1128" t="str">
            <v>100639</v>
          </cell>
          <cell r="H1128" t="str">
            <v>USINA DE MISTURA ASFÁLTICA À QUENTE, TIPO CONTRA FLUXO, PROD 100 A 140 TON/HORA - MANUTENÇÃO. AF_12/2019</v>
          </cell>
        </row>
        <row r="1129">
          <cell r="A1129" t="str">
            <v>CUSTOS HORÁRIOS DE MÁQUINAS E EQUIPAMENTOS</v>
          </cell>
          <cell r="B1129" t="str">
            <v>CHOR</v>
          </cell>
          <cell r="C1129" t="str">
            <v>COMPOSIÇÕES AUXILIARES</v>
          </cell>
          <cell r="D1129" t="str">
            <v>0329</v>
          </cell>
          <cell r="E1129">
            <v>0</v>
          </cell>
          <cell r="F1129">
            <v>0</v>
          </cell>
          <cell r="G1129" t="str">
            <v>100640</v>
          </cell>
          <cell r="H1129" t="str">
            <v>USINA DE MISTURA ASFÁLTICA À QUENTE, TIPO CONTRA FLUXO, PROD 100 A 140 TON/HORA - MATERIAIS NA OPERAÇÃO. AF_12/2019</v>
          </cell>
        </row>
        <row r="1130">
          <cell r="A1130" t="str">
            <v>CUSTOS HORÁRIOS DE MÁQUINAS E EQUIPAMENTOS</v>
          </cell>
          <cell r="B1130" t="str">
            <v>CHOR</v>
          </cell>
          <cell r="C1130" t="str">
            <v>COMPOSIÇÕES AUXILIARES</v>
          </cell>
          <cell r="D1130" t="str">
            <v>0329</v>
          </cell>
          <cell r="E1130">
            <v>0</v>
          </cell>
          <cell r="F1130">
            <v>0</v>
          </cell>
          <cell r="G1130" t="str">
            <v>100643</v>
          </cell>
          <cell r="H1130" t="str">
            <v>USINA DE ASFALTO, TIPO GRAVIMÉTRICA, PROD 150 TON/HORA - DEPRECIAÇÃO. AF_12/2019</v>
          </cell>
        </row>
        <row r="1131">
          <cell r="A1131" t="str">
            <v>CUSTOS HORÁRIOS DE MÁQUINAS E EQUIPAMENTOS</v>
          </cell>
          <cell r="B1131" t="str">
            <v>CHOR</v>
          </cell>
          <cell r="C1131" t="str">
            <v>COMPOSIÇÕES AUXILIARES</v>
          </cell>
          <cell r="D1131" t="str">
            <v>0329</v>
          </cell>
          <cell r="E1131">
            <v>0</v>
          </cell>
          <cell r="F1131">
            <v>0</v>
          </cell>
          <cell r="G1131" t="str">
            <v>100644</v>
          </cell>
          <cell r="H1131" t="str">
            <v>USINA DE ASFALTO, TIPO GRAVIMÉTRICA, PROD 150 TON/HORA - JUROS. AF_12/2019</v>
          </cell>
        </row>
        <row r="1132">
          <cell r="A1132" t="str">
            <v>CUSTOS HORÁRIOS DE MÁQUINAS E EQUIPAMENTOS</v>
          </cell>
          <cell r="B1132" t="str">
            <v>CHOR</v>
          </cell>
          <cell r="C1132" t="str">
            <v>COMPOSIÇÕES AUXILIARES</v>
          </cell>
          <cell r="D1132" t="str">
            <v>0329</v>
          </cell>
          <cell r="E1132">
            <v>0</v>
          </cell>
          <cell r="F1132">
            <v>0</v>
          </cell>
          <cell r="G1132" t="str">
            <v>100645</v>
          </cell>
          <cell r="H1132" t="str">
            <v>USINA DE ASFALTO, TIPO GRAVIMÉTRICA, PROD 150 TON/HORA - MANUTENÇÃO. AF_12/2019</v>
          </cell>
        </row>
        <row r="1133">
          <cell r="A1133" t="str">
            <v>CUSTOS HORÁRIOS DE MÁQUINAS E EQUIPAMENTOS</v>
          </cell>
          <cell r="B1133" t="str">
            <v>CHOR</v>
          </cell>
          <cell r="C1133" t="str">
            <v>COMPOSIÇÕES AUXILIARES</v>
          </cell>
          <cell r="D1133" t="str">
            <v>0329</v>
          </cell>
          <cell r="E1133">
            <v>0</v>
          </cell>
          <cell r="F1133">
            <v>0</v>
          </cell>
          <cell r="G1133" t="str">
            <v>100646</v>
          </cell>
          <cell r="H1133" t="str">
            <v>USINA DE ASFALTO, TIPO GRAVIMÉTRICA, PROD 150 TON/HORA - MATERIAIS NA OPERAÇÃO. AF_12/2019</v>
          </cell>
        </row>
        <row r="1134">
          <cell r="A1134" t="str">
            <v>CUSTOS HORÁRIOS DE MÁQUINAS E EQUIPAMENTOS</v>
          </cell>
          <cell r="B1134" t="str">
            <v>CHOR</v>
          </cell>
          <cell r="C1134" t="str">
            <v>COMPOSIÇÕES AUXILIARES</v>
          </cell>
          <cell r="D1134" t="str">
            <v>0329</v>
          </cell>
          <cell r="E1134">
            <v>0</v>
          </cell>
          <cell r="F1134">
            <v>0</v>
          </cell>
          <cell r="G1134" t="str">
            <v>102270</v>
          </cell>
          <cell r="H1134" t="str">
            <v>MARTELO DEMOLIDOR ELÉTRICO, COM POTÊNCIA DE 2.000 W, 1.000 IMPACTOS POR MINUTO, PESO DE 30 KG - DEPRECIAÇÃO. AF_01/2021</v>
          </cell>
        </row>
        <row r="1135">
          <cell r="A1135" t="str">
            <v>CUSTOS HORÁRIOS DE MÁQUINAS E EQUIPAMENTOS</v>
          </cell>
          <cell r="B1135" t="str">
            <v>CHOR</v>
          </cell>
          <cell r="C1135" t="str">
            <v>COMPOSIÇÕES AUXILIARES</v>
          </cell>
          <cell r="D1135" t="str">
            <v>0329</v>
          </cell>
          <cell r="E1135">
            <v>0</v>
          </cell>
          <cell r="F1135">
            <v>0</v>
          </cell>
          <cell r="G1135" t="str">
            <v>102271</v>
          </cell>
          <cell r="H1135" t="str">
            <v>MARTELO DEMOLIDOR ELÉTRICO, COM POTÊNCIA DE 2.000 W, 1.000 IMPACTOS POR MINUTO, PESO DE 30 KG - JUROS. AF_01/2021</v>
          </cell>
        </row>
        <row r="1136">
          <cell r="A1136" t="str">
            <v>CUSTOS HORÁRIOS DE MÁQUINAS E EQUIPAMENTOS</v>
          </cell>
          <cell r="B1136" t="str">
            <v>CHOR</v>
          </cell>
          <cell r="C1136" t="str">
            <v>COMPOSIÇÕES AUXILIARES</v>
          </cell>
          <cell r="D1136" t="str">
            <v>0329</v>
          </cell>
          <cell r="E1136">
            <v>0</v>
          </cell>
          <cell r="F1136">
            <v>0</v>
          </cell>
          <cell r="G1136" t="str">
            <v>102272</v>
          </cell>
          <cell r="H1136" t="str">
            <v>MARTELO DEMOLIDOR ELÉTRICO, COM POTÊNCIA DE 2.000 W, 1.000 IMPACTOS POR MINUTO, PESO DE 30 KG - MANUTENÇÃO. AF_01/2021</v>
          </cell>
        </row>
        <row r="1137">
          <cell r="A1137" t="str">
            <v>CUSTOS HORÁRIOS DE MÁQUINAS E EQUIPAMENTOS</v>
          </cell>
          <cell r="B1137" t="str">
            <v>CHOR</v>
          </cell>
          <cell r="C1137" t="str">
            <v>COMPOSIÇÕES AUXILIARES</v>
          </cell>
          <cell r="D1137" t="str">
            <v>0329</v>
          </cell>
          <cell r="E1137">
            <v>0</v>
          </cell>
          <cell r="F1137">
            <v>0</v>
          </cell>
          <cell r="G1137" t="str">
            <v>102273</v>
          </cell>
          <cell r="H1137" t="str">
            <v>MARTELO DEMOLIDOR ELÉTRICO, COM POTÊNCIA DE 2.000 W, 1.000 IMPACTOS POR MINUTO, PESO DE 30 KG - MATERIAIS NA OPERAÇÃO. AF_01/2021</v>
          </cell>
        </row>
        <row r="1138">
          <cell r="A1138" t="str">
            <v>COBERTURA</v>
          </cell>
          <cell r="B1138" t="str">
            <v>COBE</v>
          </cell>
          <cell r="C1138" t="str">
            <v>MADEIRAMENTO</v>
          </cell>
          <cell r="D1138" t="str">
            <v>0073</v>
          </cell>
          <cell r="E1138">
            <v>0</v>
          </cell>
          <cell r="F1138">
            <v>0</v>
          </cell>
          <cell r="G1138" t="str">
            <v>92259</v>
          </cell>
          <cell r="H1138" t="str">
            <v>INSTALAÇÃO DE TESOURA (INTEIRA OU MEIA), BIAPOIADA, EM MADEIRA NÃO APARELHADA, PARA VÃOS MAIORES OU IGUAIS A 3,0 M E MENORES QUE 6,0 M, INCLUSO IÇAMENTO. AF_07/2019</v>
          </cell>
        </row>
        <row r="1139">
          <cell r="A1139" t="str">
            <v>COBERTURA</v>
          </cell>
          <cell r="B1139" t="str">
            <v>COBE</v>
          </cell>
          <cell r="C1139" t="str">
            <v>MADEIRAMENTO</v>
          </cell>
          <cell r="D1139" t="str">
            <v>0073</v>
          </cell>
          <cell r="E1139">
            <v>0</v>
          </cell>
          <cell r="F1139">
            <v>0</v>
          </cell>
          <cell r="G1139" t="str">
            <v>92260</v>
          </cell>
          <cell r="H1139" t="str">
            <v>INSTALAÇÃO DE TESOURA (INTEIRA OU MEIA), BIAPOIADA, EM MADEIRA NÃO APARELHADA, PARA VÃOS MAIORES OU IGUAIS A 6,0 M E MENORES QUE 8,0 M, INCLUSO IÇAMENTO. AF_07/2019</v>
          </cell>
        </row>
        <row r="1140">
          <cell r="A1140" t="str">
            <v>COBERTURA</v>
          </cell>
          <cell r="B1140" t="str">
            <v>COBE</v>
          </cell>
          <cell r="C1140" t="str">
            <v>MADEIRAMENTO</v>
          </cell>
          <cell r="D1140" t="str">
            <v>0073</v>
          </cell>
          <cell r="E1140">
            <v>0</v>
          </cell>
          <cell r="F1140">
            <v>0</v>
          </cell>
          <cell r="G1140" t="str">
            <v>92261</v>
          </cell>
          <cell r="H1140" t="str">
            <v>INSTALAÇÃO DE TESOURA (INTEIRA OU MEIA), BIAPOIADA, EM MADEIRA NÃO APARELHADA, PARA VÃOS MAIORES OU IGUAIS A 8,0 M E MENORES QUE 10,0 M, INCLUSO IÇAMENTO. AF_07/2019</v>
          </cell>
        </row>
        <row r="1141">
          <cell r="A1141" t="str">
            <v>COBERTURA</v>
          </cell>
          <cell r="B1141" t="str">
            <v>COBE</v>
          </cell>
          <cell r="C1141" t="str">
            <v>MADEIRAMENTO</v>
          </cell>
          <cell r="D1141" t="str">
            <v>0073</v>
          </cell>
          <cell r="E1141">
            <v>0</v>
          </cell>
          <cell r="F1141">
            <v>0</v>
          </cell>
          <cell r="G1141" t="str">
            <v>92262</v>
          </cell>
          <cell r="H1141" t="str">
            <v>INSTALAÇÃO DE TESOURA (INTEIRA OU MEIA), BIAPOIADA, EM MADEIRA NÃO APARELHADA, PARA VÃOS MAIORES OU IGUAIS A 10,0 M E MENORES QUE 12,0 M, INCLUSO IÇAMENTO. AF_07/2019</v>
          </cell>
        </row>
        <row r="1142">
          <cell r="A1142" t="str">
            <v>COBERTURA</v>
          </cell>
          <cell r="B1142" t="str">
            <v>COBE</v>
          </cell>
          <cell r="C1142" t="str">
            <v>MADEIRAMENTO</v>
          </cell>
          <cell r="D1142" t="str">
            <v>0073</v>
          </cell>
          <cell r="E1142">
            <v>0</v>
          </cell>
          <cell r="F1142">
            <v>0</v>
          </cell>
          <cell r="G1142" t="str">
            <v>92539</v>
          </cell>
          <cell r="H1142" t="str">
            <v>TRAMA DE MADEIRA COMPOSTA POR RIPAS, CAIBROS E TERÇAS PARA TELHADOS DE ATÉ 2 ÁGUAS PARA TELHA DE ENCAIXE DE CERÂMICA OU DE CONCRETO, INCLUSO TRANSPORTE VERTICAL. AF_07/2019</v>
          </cell>
        </row>
        <row r="1143">
          <cell r="A1143" t="str">
            <v>COBERTURA</v>
          </cell>
          <cell r="B1143" t="str">
            <v>COBE</v>
          </cell>
          <cell r="C1143" t="str">
            <v>MADEIRAMENTO</v>
          </cell>
          <cell r="D1143" t="str">
            <v>0073</v>
          </cell>
          <cell r="E1143">
            <v>0</v>
          </cell>
          <cell r="F1143">
            <v>0</v>
          </cell>
          <cell r="G1143" t="str">
            <v>92540</v>
          </cell>
          <cell r="H1143" t="str">
            <v>TRAMA DE MADEIRA COMPOSTA POR RIPAS, CAIBROS E TERÇAS PARA TELHADOS DE MAIS QUE 2 ÁGUAS PARA TELHA DE ENCAIXE DE CERÂMICA OU DE CONCRETO, INCLUSO TRANSPORTE VERTICAL. AF_07/2019</v>
          </cell>
        </row>
        <row r="1144">
          <cell r="A1144" t="str">
            <v>COBERTURA</v>
          </cell>
          <cell r="B1144" t="str">
            <v>COBE</v>
          </cell>
          <cell r="C1144" t="str">
            <v>MADEIRAMENTO</v>
          </cell>
          <cell r="D1144" t="str">
            <v>0073</v>
          </cell>
          <cell r="E1144">
            <v>0</v>
          </cell>
          <cell r="F1144">
            <v>0</v>
          </cell>
          <cell r="G1144" t="str">
            <v>92541</v>
          </cell>
          <cell r="H1144" t="str">
            <v>TRAMA DE MADEIRA COMPOSTA POR RIPAS, CAIBROS E TERÇAS PARA TELHADOS DE ATÉ 2 ÁGUAS PARA TELHA CERÂMICA CAPA-CANAL, INCLUSO TRANSPORTE VERTICAL. AF_07/2019</v>
          </cell>
        </row>
        <row r="1145">
          <cell r="A1145" t="str">
            <v>COBERTURA</v>
          </cell>
          <cell r="B1145" t="str">
            <v>COBE</v>
          </cell>
          <cell r="C1145" t="str">
            <v>MADEIRAMENTO</v>
          </cell>
          <cell r="D1145" t="str">
            <v>0073</v>
          </cell>
          <cell r="E1145">
            <v>0</v>
          </cell>
          <cell r="F1145">
            <v>0</v>
          </cell>
          <cell r="G1145" t="str">
            <v>92542</v>
          </cell>
          <cell r="H1145" t="str">
            <v>TRAMA DE MADEIRA COMPOSTA POR RIPAS, CAIBROS E TERÇAS PARA TELHADOS DE MAIS QUE 2 ÁGUAS PARA TELHA CERÂMICA CAPA-CANAL, INCLUSO TRANSPORTE VERTICAL. AF_07/2019</v>
          </cell>
        </row>
        <row r="1146">
          <cell r="A1146" t="str">
            <v>COBERTURA</v>
          </cell>
          <cell r="B1146" t="str">
            <v>COBE</v>
          </cell>
          <cell r="C1146" t="str">
            <v>MADEIRAMENTO</v>
          </cell>
          <cell r="D1146" t="str">
            <v>0073</v>
          </cell>
          <cell r="E1146">
            <v>0</v>
          </cell>
          <cell r="F1146">
            <v>0</v>
          </cell>
          <cell r="G1146" t="str">
            <v>92543</v>
          </cell>
          <cell r="H1146" t="str">
            <v>TRAMA DE MADEIRA COMPOSTA POR TERÇAS PARA TELHADOS DE ATÉ 2 ÁGUAS PARA TELHA ONDULADA DE FIBROCIMENTO, METÁLICA, PLÁSTICA OU TERMOACÚSTICA, INCLUSO TRANSPORTE VERTICAL. AF_07/2019</v>
          </cell>
        </row>
        <row r="1147">
          <cell r="A1147" t="str">
            <v>COBERTURA</v>
          </cell>
          <cell r="B1147" t="str">
            <v>COBE</v>
          </cell>
          <cell r="C1147" t="str">
            <v>MADEIRAMENTO</v>
          </cell>
          <cell r="D1147" t="str">
            <v>0073</v>
          </cell>
          <cell r="E1147">
            <v>0</v>
          </cell>
          <cell r="F1147">
            <v>0</v>
          </cell>
          <cell r="G1147" t="str">
            <v>92544</v>
          </cell>
          <cell r="H1147" t="str">
            <v>TRAMA DE MADEIRA COMPOSTA POR TERÇAS PARA TELHADOS DE ATÉ 2 ÁGUAS PARA TELHA ESTRUTURAL DE FIBROCIMENTO, INCLUSO TRANSPORTE VERTICAL. AF_07/2019</v>
          </cell>
        </row>
        <row r="1148">
          <cell r="A1148" t="str">
            <v>COBERTURA</v>
          </cell>
          <cell r="B1148" t="str">
            <v>COBE</v>
          </cell>
          <cell r="C1148" t="str">
            <v>MADEIRAMENTO</v>
          </cell>
          <cell r="D1148" t="str">
            <v>0073</v>
          </cell>
          <cell r="E1148">
            <v>0</v>
          </cell>
          <cell r="F1148">
            <v>0</v>
          </cell>
          <cell r="G1148" t="str">
            <v>92545</v>
          </cell>
          <cell r="H1148" t="str">
            <v>FABRICAÇÃO E INSTALAÇÃO DE TESOURA INTEIRA EM MADEIRA NÃO APARELHADA, VÃO DE 3 M, PARA TELHA CERÂMICA OU DE CONCRETO, INCLUSO IÇAMENTO. AF_07/2019</v>
          </cell>
        </row>
        <row r="1149">
          <cell r="A1149" t="str">
            <v>COBERTURA</v>
          </cell>
          <cell r="B1149" t="str">
            <v>COBE</v>
          </cell>
          <cell r="C1149" t="str">
            <v>MADEIRAMENTO</v>
          </cell>
          <cell r="D1149" t="str">
            <v>0073</v>
          </cell>
          <cell r="E1149">
            <v>0</v>
          </cell>
          <cell r="F1149">
            <v>0</v>
          </cell>
          <cell r="G1149" t="str">
            <v>92546</v>
          </cell>
          <cell r="H1149" t="str">
            <v>FABRICAÇÃO E INSTALAÇÃO DE TESOURA INTEIRA EM MADEIRA NÃO APARELHADA, VÃO DE 4 M, PARA TELHA CERÂMICA OU DE CONCRETO, INCLUSO IÇAMENTO. AF_07/2019</v>
          </cell>
        </row>
        <row r="1150">
          <cell r="A1150" t="str">
            <v>COBERTURA</v>
          </cell>
          <cell r="B1150" t="str">
            <v>COBE</v>
          </cell>
          <cell r="C1150" t="str">
            <v>MADEIRAMENTO</v>
          </cell>
          <cell r="D1150" t="str">
            <v>0073</v>
          </cell>
          <cell r="E1150">
            <v>0</v>
          </cell>
          <cell r="F1150">
            <v>0</v>
          </cell>
          <cell r="G1150" t="str">
            <v>92547</v>
          </cell>
          <cell r="H1150" t="str">
            <v>FABRICAÇÃO E INSTALAÇÃO DE TESOURA INTEIRA EM MADEIRA NÃO APARELHADA, VÃO DE 5 M, PARA TELHA CERÂMICA OU DE CONCRETO, INCLUSO IÇAMENTO. AF_07/2019</v>
          </cell>
        </row>
        <row r="1151">
          <cell r="A1151" t="str">
            <v>COBERTURA</v>
          </cell>
          <cell r="B1151" t="str">
            <v>COBE</v>
          </cell>
          <cell r="C1151" t="str">
            <v>MADEIRAMENTO</v>
          </cell>
          <cell r="D1151" t="str">
            <v>0073</v>
          </cell>
          <cell r="E1151">
            <v>0</v>
          </cell>
          <cell r="F1151">
            <v>0</v>
          </cell>
          <cell r="G1151" t="str">
            <v>92548</v>
          </cell>
          <cell r="H1151" t="str">
            <v>FABRICAÇÃO E INSTALAÇÃO DE TESOURA INTEIRA EM MADEIRA NÃO APARELHADA, VÃO DE 6 M, PARA TELHA CERÂMICA OU DE CONCRETO, INCLUSO IÇAMENTO. AF_07/2019</v>
          </cell>
        </row>
        <row r="1152">
          <cell r="A1152" t="str">
            <v>COBERTURA</v>
          </cell>
          <cell r="B1152" t="str">
            <v>COBE</v>
          </cell>
          <cell r="C1152" t="str">
            <v>MADEIRAMENTO</v>
          </cell>
          <cell r="D1152" t="str">
            <v>0073</v>
          </cell>
          <cell r="E1152">
            <v>0</v>
          </cell>
          <cell r="F1152">
            <v>0</v>
          </cell>
          <cell r="G1152" t="str">
            <v>92549</v>
          </cell>
          <cell r="H1152" t="str">
            <v>FABRICAÇÃO E INSTALAÇÃO DE TESOURA INTEIRA EM MADEIRA NÃO APARELHADA, VÃO DE 7 M, PARA TELHA CERÂMICA OU DE CONCRETO, INCLUSO IÇAMENTO. AF_07/2019</v>
          </cell>
        </row>
        <row r="1153">
          <cell r="A1153" t="str">
            <v>COBERTURA</v>
          </cell>
          <cell r="B1153" t="str">
            <v>COBE</v>
          </cell>
          <cell r="C1153" t="str">
            <v>MADEIRAMENTO</v>
          </cell>
          <cell r="D1153" t="str">
            <v>0073</v>
          </cell>
          <cell r="E1153">
            <v>0</v>
          </cell>
          <cell r="F1153">
            <v>0</v>
          </cell>
          <cell r="G1153" t="str">
            <v>92550</v>
          </cell>
          <cell r="H1153" t="str">
            <v>FABRICAÇÃO E INSTALAÇÃO DE TESOURA INTEIRA EM MADEIRA NÃO APARELHADA, VÃO DE 8 M, PARA TELHA CERÂMICA OU DE CONCRETO, INCLUSO IÇAMENTO. AF_07/2019</v>
          </cell>
        </row>
        <row r="1154">
          <cell r="A1154" t="str">
            <v>COBERTURA</v>
          </cell>
          <cell r="B1154" t="str">
            <v>COBE</v>
          </cell>
          <cell r="C1154" t="str">
            <v>MADEIRAMENTO</v>
          </cell>
          <cell r="D1154" t="str">
            <v>0073</v>
          </cell>
          <cell r="E1154">
            <v>0</v>
          </cell>
          <cell r="F1154">
            <v>0</v>
          </cell>
          <cell r="G1154" t="str">
            <v>92551</v>
          </cell>
          <cell r="H1154" t="str">
            <v>FABRICAÇÃO E INSTALAÇÃO DE TESOURA INTEIRA EM MADEIRA NÃO APARELHADA, VÃO DE 9 M, PARA TELHA CERÂMICA OU DE CONCRETO, INCLUSO IÇAMENTO. AF_07/2019</v>
          </cell>
        </row>
        <row r="1155">
          <cell r="A1155" t="str">
            <v>COBERTURA</v>
          </cell>
          <cell r="B1155" t="str">
            <v>COBE</v>
          </cell>
          <cell r="C1155" t="str">
            <v>MADEIRAMENTO</v>
          </cell>
          <cell r="D1155" t="str">
            <v>0073</v>
          </cell>
          <cell r="E1155">
            <v>0</v>
          </cell>
          <cell r="F1155">
            <v>0</v>
          </cell>
          <cell r="G1155" t="str">
            <v>92552</v>
          </cell>
          <cell r="H1155" t="str">
            <v>FABRICAÇÃO E INSTALAÇÃO DE TESOURA INTEIRA EM MADEIRA NÃO APARELHADA, VÃO DE 10 M, PARA TELHA CERÂMICA OU DE CONCRETO, INCLUSO IÇAMENTO. AF_07/2019</v>
          </cell>
        </row>
        <row r="1156">
          <cell r="A1156" t="str">
            <v>COBERTURA</v>
          </cell>
          <cell r="B1156" t="str">
            <v>COBE</v>
          </cell>
          <cell r="C1156" t="str">
            <v>MADEIRAMENTO</v>
          </cell>
          <cell r="D1156" t="str">
            <v>0073</v>
          </cell>
          <cell r="E1156">
            <v>0</v>
          </cell>
          <cell r="F1156">
            <v>0</v>
          </cell>
          <cell r="G1156" t="str">
            <v>92553</v>
          </cell>
          <cell r="H1156" t="str">
            <v>FABRICAÇÃO E INSTALAÇÃO DE TESOURA INTEIRA EM MADEIRA NÃO APARELHADA, VÃO DE 11 M, PARA TELHA CERÂMICA OU DE CONCRETO, INCLUSO IÇAMENTO. AF_07/2019</v>
          </cell>
        </row>
        <row r="1157">
          <cell r="A1157" t="str">
            <v>COBERTURA</v>
          </cell>
          <cell r="B1157" t="str">
            <v>COBE</v>
          </cell>
          <cell r="C1157" t="str">
            <v>MADEIRAMENTO</v>
          </cell>
          <cell r="D1157" t="str">
            <v>0073</v>
          </cell>
          <cell r="E1157">
            <v>0</v>
          </cell>
          <cell r="F1157">
            <v>0</v>
          </cell>
          <cell r="G1157" t="str">
            <v>92554</v>
          </cell>
          <cell r="H1157" t="str">
            <v>FABRICAÇÃO E INSTALAÇÃO DE TESOURA INTEIRA EM MADEIRA NÃO APARELHADA, VÃO DE 12 M, PARA TELHA CERÂMICA OU DE CONCRETO, INCLUSO IÇAMENTO. AF_07/2019</v>
          </cell>
        </row>
        <row r="1158">
          <cell r="A1158" t="str">
            <v>COBERTURA</v>
          </cell>
          <cell r="B1158" t="str">
            <v>COBE</v>
          </cell>
          <cell r="C1158" t="str">
            <v>MADEIRAMENTO</v>
          </cell>
          <cell r="D1158" t="str">
            <v>0073</v>
          </cell>
          <cell r="E1158">
            <v>0</v>
          </cell>
          <cell r="F1158">
            <v>0</v>
          </cell>
          <cell r="G1158" t="str">
            <v>92555</v>
          </cell>
          <cell r="H1158" t="str">
            <v>FABRICAÇÃO E INSTALAÇÃO DE TESOURA INTEIRA EM MADEIRA NÃO APARELHADA, VÃO DE 3 M, PARA TELHA ONDULADA DE FIBROCIMENTO, METÁLICA, PLÁSTICA OU TERMOACÚSTICA, INCLUSO IÇAMENTO. AF_07/2019</v>
          </cell>
        </row>
        <row r="1159">
          <cell r="A1159" t="str">
            <v>COBERTURA</v>
          </cell>
          <cell r="B1159" t="str">
            <v>COBE</v>
          </cell>
          <cell r="C1159" t="str">
            <v>MADEIRAMENTO</v>
          </cell>
          <cell r="D1159" t="str">
            <v>0073</v>
          </cell>
          <cell r="E1159">
            <v>0</v>
          </cell>
          <cell r="F1159">
            <v>0</v>
          </cell>
          <cell r="G1159" t="str">
            <v>92556</v>
          </cell>
          <cell r="H1159" t="str">
            <v>FABRICAÇÃO E INSTALAÇÃO DE TESOURA INTEIRA EM MADEIRA NÃO APARELHADA, VÃO DE 4 M, PARA TELHA ONDULADA DE FIBROCIMENTO, METÁLICA, PLÁSTICA OU TERMOACÚSTICA, INCLUSO IÇAMENTO. AF_07/2019</v>
          </cell>
        </row>
        <row r="1160">
          <cell r="A1160" t="str">
            <v>COBERTURA</v>
          </cell>
          <cell r="B1160" t="str">
            <v>COBE</v>
          </cell>
          <cell r="C1160" t="str">
            <v>MADEIRAMENTO</v>
          </cell>
          <cell r="D1160" t="str">
            <v>0073</v>
          </cell>
          <cell r="E1160">
            <v>0</v>
          </cell>
          <cell r="F1160">
            <v>0</v>
          </cell>
          <cell r="G1160" t="str">
            <v>92557</v>
          </cell>
          <cell r="H1160" t="str">
            <v>FABRICAÇÃO E INSTALAÇÃO DE TESOURA INTEIRA EM MADEIRA NÃO APARELHADA, VÃO DE 5 M, PARA TELHA ONDULADA DE FIBROCIMENTO, METÁLICA, PLÁSTICA OU TERMOACÚSTICA, INCLUSO IÇAMENTO. AF_07/2019</v>
          </cell>
        </row>
        <row r="1161">
          <cell r="A1161" t="str">
            <v>COBERTURA</v>
          </cell>
          <cell r="B1161" t="str">
            <v>COBE</v>
          </cell>
          <cell r="C1161" t="str">
            <v>MADEIRAMENTO</v>
          </cell>
          <cell r="D1161" t="str">
            <v>0073</v>
          </cell>
          <cell r="E1161">
            <v>0</v>
          </cell>
          <cell r="F1161">
            <v>0</v>
          </cell>
          <cell r="G1161" t="str">
            <v>92558</v>
          </cell>
          <cell r="H1161" t="str">
            <v>FABRICAÇÃO E INSTALAÇÃO DE TESOURA INTEIRA EM MADEIRA NÃO APARELHADA, VÃO DE 6 M, PARA TELHA ONDULADA DE FIBROCIMENTO, METÁLICA, PLÁSTICA OU TERMOACÚSTICA, INCLUSO IÇAMENTO. AF_07/2019</v>
          </cell>
        </row>
        <row r="1162">
          <cell r="A1162" t="str">
            <v>COBERTURA</v>
          </cell>
          <cell r="B1162" t="str">
            <v>COBE</v>
          </cell>
          <cell r="C1162" t="str">
            <v>MADEIRAMENTO</v>
          </cell>
          <cell r="D1162" t="str">
            <v>0073</v>
          </cell>
          <cell r="E1162">
            <v>0</v>
          </cell>
          <cell r="F1162">
            <v>0</v>
          </cell>
          <cell r="G1162" t="str">
            <v>92559</v>
          </cell>
          <cell r="H1162" t="str">
            <v>FABRICAÇÃO E INSTALAÇÃO DE TESOURA INTEIRA EM MADEIRA NÃO APARELHADA, VÃO DE 7 M, PARA TELHA ONDULADA DE FIBROCIMENTO, METÁLICA, PLÁSTICA OU TERMOACÚSTICA, INCLUSO IÇAMENTO. AF_07/2019</v>
          </cell>
        </row>
        <row r="1163">
          <cell r="A1163" t="str">
            <v>COBERTURA</v>
          </cell>
          <cell r="B1163" t="str">
            <v>COBE</v>
          </cell>
          <cell r="C1163" t="str">
            <v>MADEIRAMENTO</v>
          </cell>
          <cell r="D1163" t="str">
            <v>0073</v>
          </cell>
          <cell r="E1163">
            <v>0</v>
          </cell>
          <cell r="F1163">
            <v>0</v>
          </cell>
          <cell r="G1163" t="str">
            <v>92560</v>
          </cell>
          <cell r="H1163" t="str">
            <v>FABRICAÇÃO E INSTALAÇÃO DE TESOURA INTEIRA EM MADEIRA NÃO APARELHADA, VÃO DE 8 M, PARA TELHA ONDULADA DE FIBROCIMENTO, METÁLICA, PLÁSTICA OU TERMOACÚSTICA, INCLUSO IÇAMENTO. AF_07/2019</v>
          </cell>
        </row>
        <row r="1164">
          <cell r="A1164" t="str">
            <v>COBERTURA</v>
          </cell>
          <cell r="B1164" t="str">
            <v>COBE</v>
          </cell>
          <cell r="C1164" t="str">
            <v>MADEIRAMENTO</v>
          </cell>
          <cell r="D1164" t="str">
            <v>0073</v>
          </cell>
          <cell r="E1164">
            <v>0</v>
          </cell>
          <cell r="F1164">
            <v>0</v>
          </cell>
          <cell r="G1164" t="str">
            <v>92561</v>
          </cell>
          <cell r="H1164" t="str">
            <v>FABRICAÇÃO E INSTALAÇÃO DE TESOURA INTEIRA EM MADEIRA NÃO APARELHADA, VÃO DE 9 M, PARA TELHA ONDULADA DE FIBROCIMENTO, METÁLICA, PLÁSTICA OU TERMOACÚSTICA, INCLUSO IÇAMENTO. AF_07/2019</v>
          </cell>
        </row>
        <row r="1165">
          <cell r="A1165" t="str">
            <v>COBERTURA</v>
          </cell>
          <cell r="B1165" t="str">
            <v>COBE</v>
          </cell>
          <cell r="C1165" t="str">
            <v>MADEIRAMENTO</v>
          </cell>
          <cell r="D1165" t="str">
            <v>0073</v>
          </cell>
          <cell r="E1165">
            <v>0</v>
          </cell>
          <cell r="F1165">
            <v>0</v>
          </cell>
          <cell r="G1165" t="str">
            <v>92562</v>
          </cell>
          <cell r="H1165" t="str">
            <v>FABRICAÇÃO E INSTALAÇÃO DE TESOURA INTEIRA EM MADEIRA NÃO APARELHADA, VÃO DE 10 M, PARA TELHA ONDULADA DE FIBROCIMENTO, METÁLICA, PLÁSTICA OU TERMOACÚSTICA, INCLUSO IÇAMENTO. AF_07/2019</v>
          </cell>
        </row>
        <row r="1166">
          <cell r="A1166" t="str">
            <v>COBERTURA</v>
          </cell>
          <cell r="B1166" t="str">
            <v>COBE</v>
          </cell>
          <cell r="C1166" t="str">
            <v>MADEIRAMENTO</v>
          </cell>
          <cell r="D1166" t="str">
            <v>0073</v>
          </cell>
          <cell r="E1166">
            <v>0</v>
          </cell>
          <cell r="F1166">
            <v>0</v>
          </cell>
          <cell r="G1166" t="str">
            <v>92563</v>
          </cell>
          <cell r="H1166" t="str">
            <v>FABRICAÇÃO E INSTALAÇÃO DE TESOURA INTEIRA EM MADEIRA NÃO APARELHADA, VÃO DE 11 M, PARA TELHA ONDULADA DE FIBROCIMENTO, METÁLICA, PLÁSTICA OU TERMOACÚSTICA, INCLUSO IÇAMENTO. AF_07/2019</v>
          </cell>
        </row>
        <row r="1167">
          <cell r="A1167" t="str">
            <v>COBERTURA</v>
          </cell>
          <cell r="B1167" t="str">
            <v>COBE</v>
          </cell>
          <cell r="C1167" t="str">
            <v>MADEIRAMENTO</v>
          </cell>
          <cell r="D1167" t="str">
            <v>0073</v>
          </cell>
          <cell r="E1167">
            <v>0</v>
          </cell>
          <cell r="F1167">
            <v>0</v>
          </cell>
          <cell r="G1167" t="str">
            <v>92564</v>
          </cell>
          <cell r="H1167" t="str">
            <v>FABRICAÇÃO E INSTALAÇÃO DE TESOURA INTEIRA EM MADEIRA NÃO APARELHADA, VÃO DE 12 M, PARA TELHA ONDULADA DE FIBROCIMENTO, METÁLICA, PLÁSTICA OU TERMOACÚSTICA, INCLUSO IÇAMENTO. AF_07/2019</v>
          </cell>
        </row>
        <row r="1168">
          <cell r="A1168" t="str">
            <v>COBERTURA</v>
          </cell>
          <cell r="B1168" t="str">
            <v>COBE</v>
          </cell>
          <cell r="C1168" t="str">
            <v>MADEIRAMENTO</v>
          </cell>
          <cell r="D1168" t="str">
            <v>0073</v>
          </cell>
          <cell r="E1168">
            <v>0</v>
          </cell>
          <cell r="F1168">
            <v>0</v>
          </cell>
          <cell r="G1168" t="str">
            <v>92565</v>
          </cell>
          <cell r="H1168" t="str">
            <v>FABRICAÇÃO E INSTALAÇÃO DE ESTRUTURA PONTALETADA DE MADEIRA NÃO APARELHADA PARA TELHADOS COM ATÉ 2 ÁGUAS E PARA TELHA CERÂMICA OU DE CONCRETO, INCLUSO TRANSPORTE VERTICAL. AF_12/2015</v>
          </cell>
        </row>
        <row r="1169">
          <cell r="A1169" t="str">
            <v>COBERTURA</v>
          </cell>
          <cell r="B1169" t="str">
            <v>COBE</v>
          </cell>
          <cell r="C1169" t="str">
            <v>MADEIRAMENTO</v>
          </cell>
          <cell r="D1169" t="str">
            <v>0073</v>
          </cell>
          <cell r="E1169">
            <v>0</v>
          </cell>
          <cell r="F1169">
            <v>0</v>
          </cell>
          <cell r="G1169" t="str">
            <v>92566</v>
          </cell>
          <cell r="H1169" t="str">
            <v>FABRICAÇÃO E INSTALAÇÃO DE ESTRUTURA PONTALETADA DE MADEIRA NÃO APARELHADA PARA TELHADOS COM ATÉ 2 ÁGUAS E PARA TELHA ONDULADA DE FIBROCIMENTO, METÁLICA, PLÁSTICA OU TERMOACÚSTICA, INCLUSO TRANSPORTE VERTICAL. AF_12/2015</v>
          </cell>
        </row>
        <row r="1170">
          <cell r="A1170" t="str">
            <v>COBERTURA</v>
          </cell>
          <cell r="B1170" t="str">
            <v>COBE</v>
          </cell>
          <cell r="C1170" t="str">
            <v>MADEIRAMENTO</v>
          </cell>
          <cell r="D1170" t="str">
            <v>0073</v>
          </cell>
          <cell r="E1170">
            <v>0</v>
          </cell>
          <cell r="F1170">
            <v>0</v>
          </cell>
          <cell r="G1170" t="str">
            <v>92567</v>
          </cell>
          <cell r="H1170" t="str">
            <v>FABRICAÇÃO E INSTALAÇÃO DE ESTRUTURA PONTALETADA DE MADEIRA NÃO APARELHADA PARA TELHADOS COM MAIS QUE 2 ÁGUAS E PARA TELHA CERÂMICA OU DE CONCRETO, INCLUSO TRANSPORTE VERTICAL. AF_12/2015</v>
          </cell>
        </row>
        <row r="1171">
          <cell r="A1171" t="str">
            <v>COBERTURA</v>
          </cell>
          <cell r="B1171" t="str">
            <v>COBE</v>
          </cell>
          <cell r="C1171" t="str">
            <v>MADEIRAMENTO</v>
          </cell>
          <cell r="D1171" t="str">
            <v>0073</v>
          </cell>
          <cell r="E1171">
            <v>0</v>
          </cell>
          <cell r="F1171">
            <v>0</v>
          </cell>
          <cell r="G1171" t="str">
            <v>100379</v>
          </cell>
          <cell r="H1171" t="str">
            <v>FABRICAÇÃO E INSTALAÇÃO DE PONTALETES DE MADEIRA NÃO APARELHADA PARA TELHADOS COM ATÉ 2 ÁGUAS E COM TELHA CERÂMICA OU DE CONCRETO EM EDIFÍCIO RESIDENCIAL TÉRREO, INCLUSO TRANSPORTE VERTICAL. AF_07/2019</v>
          </cell>
        </row>
        <row r="1172">
          <cell r="A1172" t="str">
            <v>COBERTURA</v>
          </cell>
          <cell r="B1172" t="str">
            <v>COBE</v>
          </cell>
          <cell r="C1172" t="str">
            <v>MADEIRAMENTO</v>
          </cell>
          <cell r="D1172" t="str">
            <v>0073</v>
          </cell>
          <cell r="E1172">
            <v>0</v>
          </cell>
          <cell r="F1172">
            <v>0</v>
          </cell>
          <cell r="G1172" t="str">
            <v>100380</v>
          </cell>
          <cell r="H1172" t="str">
            <v>FABRICAÇÃO E INSTALAÇÃO DE PONTALETES DE MADEIRA NÃO APARELHADA PARA TELHADOS COM ATÉ 2 ÁGUAS E COM TELHA CERÂMICA OU DE CONCRETO EM EDIFÍCIO RESIDENCIAL DE MÚLTIPLOS PAVIMENTOS, INCLUSO TRANSPORTE VERTICAL. AF_07/2019</v>
          </cell>
        </row>
        <row r="1173">
          <cell r="A1173" t="str">
            <v>COBERTURA</v>
          </cell>
          <cell r="B1173" t="str">
            <v>COBE</v>
          </cell>
          <cell r="C1173" t="str">
            <v>MADEIRAMENTO</v>
          </cell>
          <cell r="D1173" t="str">
            <v>0073</v>
          </cell>
          <cell r="E1173">
            <v>0</v>
          </cell>
          <cell r="F1173">
            <v>0</v>
          </cell>
          <cell r="G1173" t="str">
            <v>100381</v>
          </cell>
          <cell r="H1173" t="str">
            <v>FABRICAÇÃO E INSTALAÇÃO DE PONTALETES DE MADEIRA NÃO APARELHADA PARA TELHADOS COM ATÉ 2 ÁGUAS E COM TELHA CERÂMICA OU DE CONCRETO EM EDIFÍCIO INSTITUCIONAL TÉRREO, INCLUSO TRANSPORTE VERTICAL. AF_07/2019</v>
          </cell>
        </row>
        <row r="1174">
          <cell r="A1174" t="str">
            <v>COBERTURA</v>
          </cell>
          <cell r="B1174" t="str">
            <v>COBE</v>
          </cell>
          <cell r="C1174" t="str">
            <v>MADEIRAMENTO</v>
          </cell>
          <cell r="D1174" t="str">
            <v>0073</v>
          </cell>
          <cell r="E1174">
            <v>0</v>
          </cell>
          <cell r="F1174">
            <v>0</v>
          </cell>
          <cell r="G1174" t="str">
            <v>100383</v>
          </cell>
          <cell r="H1174" t="str">
            <v>FABRICAÇÃO E INSTALAÇÃO DE PONTALETES DE MADEIRA NÃO APARELHADA PARA TELHADOS COM ATÉ 2 ÁGUAS E COM TELHA ONDULADA DE FIBROCIMENTO, ALUMÍNIO OU PLÁSTICA EM EDIFÍCIO RESIDENCIAL DE MÚLTIPLOS PAVIMENTOS, INCLUSO TRANSPORTE VERTICAL. AF_07/2019</v>
          </cell>
        </row>
        <row r="1175">
          <cell r="A1175" t="str">
            <v>COBERTURA</v>
          </cell>
          <cell r="B1175" t="str">
            <v>COBE</v>
          </cell>
          <cell r="C1175" t="str">
            <v>MADEIRAMENTO</v>
          </cell>
          <cell r="D1175" t="str">
            <v>0073</v>
          </cell>
          <cell r="E1175">
            <v>0</v>
          </cell>
          <cell r="F1175">
            <v>0</v>
          </cell>
          <cell r="G1175" t="str">
            <v>100384</v>
          </cell>
          <cell r="H1175" t="str">
            <v>FABRICAÇÃO E INSTALAÇÃO DE PONTALETES DE MADEIRA NÃO APARELHADA PARA TELHADOS COM ATÉ 2 ÁGUAS E COM TELHA ONDULADA DE FIBROCIMENTO, ALUMÍNIO OU PLÁSTICA EM EDIFÍCIO INSTITUCIONAL TÉRREO, INCLUSO TRANSPORTE VERTICAL. AF_07/2019</v>
          </cell>
        </row>
        <row r="1176">
          <cell r="A1176" t="str">
            <v>COBERTURA</v>
          </cell>
          <cell r="B1176" t="str">
            <v>COBE</v>
          </cell>
          <cell r="C1176" t="str">
            <v>MADEIRAMENTO</v>
          </cell>
          <cell r="D1176" t="str">
            <v>0073</v>
          </cell>
          <cell r="E1176">
            <v>0</v>
          </cell>
          <cell r="F1176">
            <v>0</v>
          </cell>
          <cell r="G1176" t="str">
            <v>100385</v>
          </cell>
          <cell r="H1176" t="str">
            <v>FABRICAÇÃO E INSTALAÇÃO DE PONTALETES DE MADEIRA NÃO APARELHADA PARA TELHADOS COM MAIS QUE 2 ÁGUAS E COM TELHA CERÂMICA OU DE CONCRETO EM EDIFÍCIO RESIDENCIAL TÉRREO, INCLUSO TRANSPORTE VERTICAL. AF_07/2019</v>
          </cell>
        </row>
        <row r="1177">
          <cell r="A1177" t="str">
            <v>COBERTURA</v>
          </cell>
          <cell r="B1177" t="str">
            <v>COBE</v>
          </cell>
          <cell r="C1177" t="str">
            <v>MADEIRAMENTO</v>
          </cell>
          <cell r="D1177" t="str">
            <v>0073</v>
          </cell>
          <cell r="E1177">
            <v>0</v>
          </cell>
          <cell r="F1177">
            <v>0</v>
          </cell>
          <cell r="G1177" t="str">
            <v>100386</v>
          </cell>
          <cell r="H1177" t="str">
            <v>FABRICAÇÃO E INSTALAÇÃO DE PONTALETES DE MADEIRA NÃO APARELHADA PARA TELHADOS COM MAIS QUE 2 ÁGUAS E COM TELHA CERÂMICA OU DE CONCRETO EM EDIFÍCIO RESIDENCIAL DE MÚLTIPLOS PAVIMENTOS. AF_07/2019</v>
          </cell>
        </row>
        <row r="1178">
          <cell r="A1178" t="str">
            <v>COBERTURA</v>
          </cell>
          <cell r="B1178" t="str">
            <v>COBE</v>
          </cell>
          <cell r="C1178" t="str">
            <v>MADEIRAMENTO</v>
          </cell>
          <cell r="D1178" t="str">
            <v>0073</v>
          </cell>
          <cell r="E1178">
            <v>0</v>
          </cell>
          <cell r="F1178">
            <v>0</v>
          </cell>
          <cell r="G1178" t="str">
            <v>100387</v>
          </cell>
          <cell r="H1178" t="str">
            <v>FABRICAÇÃO E INSTALAÇÃO DE PONTALETES DE MADEIRA NÃO APARELHADA PARA TELHADOS COM MAIS QUE 2 ÁGUAS E COM TELHA CERÂMICA OU DE CONCRETO EM EDIFÍCIO INSTITUCIONAL TÉRREO, INCLUSO TRANSPORTE VERTICAL. AF_07/2019</v>
          </cell>
        </row>
        <row r="1179">
          <cell r="A1179" t="str">
            <v>COBERTURA</v>
          </cell>
          <cell r="B1179" t="str">
            <v>COBE</v>
          </cell>
          <cell r="C1179" t="str">
            <v>MADEIRAMENTO</v>
          </cell>
          <cell r="D1179" t="str">
            <v>0073</v>
          </cell>
          <cell r="E1179">
            <v>0</v>
          </cell>
          <cell r="F1179">
            <v>0</v>
          </cell>
          <cell r="G1179" t="str">
            <v>100388</v>
          </cell>
          <cell r="H1179" t="str">
            <v>RETIRADA E RECOLOCAÇÃO DE RIPA EM TELHADOS DE ATÉ 2 ÁGUAS COM TELHA CERÂMICA OU DE CONCRETO DE ENCAIXE, INCLUSO TRANSPORTE VERTICAL. AF_07/2019</v>
          </cell>
        </row>
        <row r="1180">
          <cell r="A1180" t="str">
            <v>COBERTURA</v>
          </cell>
          <cell r="B1180" t="str">
            <v>COBE</v>
          </cell>
          <cell r="C1180" t="str">
            <v>MADEIRAMENTO</v>
          </cell>
          <cell r="D1180" t="str">
            <v>0073</v>
          </cell>
          <cell r="E1180">
            <v>0</v>
          </cell>
          <cell r="F1180">
            <v>0</v>
          </cell>
          <cell r="G1180" t="str">
            <v>100389</v>
          </cell>
          <cell r="H1180" t="str">
            <v>RETIRADA E RECOLOCAÇÃO DE CAIBRO EM TELHADOS DE ATÉ 2 ÁGUAS COM TELHA CERÂMICA OU DE CONCRETO DE ENCAIXE, INCLUSO TRANSPORTE VERTICAL. AF_07/2019</v>
          </cell>
        </row>
        <row r="1181">
          <cell r="A1181" t="str">
            <v>COBERTURA</v>
          </cell>
          <cell r="B1181" t="str">
            <v>COBE</v>
          </cell>
          <cell r="C1181" t="str">
            <v>MADEIRAMENTO</v>
          </cell>
          <cell r="D1181" t="str">
            <v>0073</v>
          </cell>
          <cell r="E1181">
            <v>0</v>
          </cell>
          <cell r="F1181">
            <v>0</v>
          </cell>
          <cell r="G1181" t="str">
            <v>100390</v>
          </cell>
          <cell r="H1181" t="str">
            <v>RETIRADA E RECOLOCAÇÃO DE RIPA EM TELHADOS DE MAIS DE 2 ÁGUAS COM TELHA CERÂMICA OU DE CONCRETO DE ENCAIXE, INCLUSO TRANSPORTE VERTICAL. AF_07/2019</v>
          </cell>
        </row>
        <row r="1182">
          <cell r="A1182" t="str">
            <v>COBERTURA</v>
          </cell>
          <cell r="B1182" t="str">
            <v>COBE</v>
          </cell>
          <cell r="C1182" t="str">
            <v>MADEIRAMENTO</v>
          </cell>
          <cell r="D1182" t="str">
            <v>0073</v>
          </cell>
          <cell r="E1182">
            <v>0</v>
          </cell>
          <cell r="F1182">
            <v>0</v>
          </cell>
          <cell r="G1182" t="str">
            <v>100391</v>
          </cell>
          <cell r="H1182" t="str">
            <v>RETIRADA E RECOLOCAÇÃO DE CAIBRO EM TELHADOS DE MAIS DE 2 ÁGUAS COM TELHA CERÂMICA OU DE CONCRETO DE ENCAIXE, INCLUSO TRANSPORTE VERTICAL. AF_07/2019</v>
          </cell>
        </row>
        <row r="1183">
          <cell r="A1183" t="str">
            <v>COBERTURA</v>
          </cell>
          <cell r="B1183" t="str">
            <v>COBE</v>
          </cell>
          <cell r="C1183" t="str">
            <v>MADEIRAMENTO</v>
          </cell>
          <cell r="D1183" t="str">
            <v>0073</v>
          </cell>
          <cell r="E1183">
            <v>0</v>
          </cell>
          <cell r="F1183">
            <v>0</v>
          </cell>
          <cell r="G1183" t="str">
            <v>100392</v>
          </cell>
          <cell r="H1183" t="str">
            <v>RETIRADA E RECOLOCAÇÃO DE RIPA EM TELHADOS DE ATÉ 2 ÁGUAS COM TELHA CERÂMICA CAPA-CANAL, INCLUSO TRANSPORTE VERTICAL. AF_07/2019</v>
          </cell>
        </row>
        <row r="1184">
          <cell r="A1184" t="str">
            <v>COBERTURA</v>
          </cell>
          <cell r="B1184" t="str">
            <v>COBE</v>
          </cell>
          <cell r="C1184" t="str">
            <v>MADEIRAMENTO</v>
          </cell>
          <cell r="D1184" t="str">
            <v>0073</v>
          </cell>
          <cell r="E1184">
            <v>0</v>
          </cell>
          <cell r="F1184">
            <v>0</v>
          </cell>
          <cell r="G1184" t="str">
            <v>100393</v>
          </cell>
          <cell r="H1184" t="str">
            <v>RETIRADA E RECOLOCAÇÃO DE CAIBRO EM TELHADOS DE ATÉ 2 ÁGUAS COM TELHA CERÂMICA CAPA-CANAL, INCLUSO TRANSPORTE VERTICAL. AF_07/2019</v>
          </cell>
        </row>
        <row r="1185">
          <cell r="A1185" t="str">
            <v>COBERTURA</v>
          </cell>
          <cell r="B1185" t="str">
            <v>COBE</v>
          </cell>
          <cell r="C1185" t="str">
            <v>MADEIRAMENTO</v>
          </cell>
          <cell r="D1185" t="str">
            <v>0073</v>
          </cell>
          <cell r="E1185">
            <v>0</v>
          </cell>
          <cell r="F1185">
            <v>0</v>
          </cell>
          <cell r="G1185" t="str">
            <v>100394</v>
          </cell>
          <cell r="H1185" t="str">
            <v>RETIRADA E RECOLOCAÇÃO DE RIPA EM TELHADOS DE MAIS DE 2 ÁGUAS COM TELHA CERÂMICA CAPA-CANAL, INCLUSO TRANSPORTE VERTICAL. AF_07/2019</v>
          </cell>
        </row>
        <row r="1186">
          <cell r="A1186" t="str">
            <v>COBERTURA</v>
          </cell>
          <cell r="B1186" t="str">
            <v>COBE</v>
          </cell>
          <cell r="C1186" t="str">
            <v>MADEIRAMENTO</v>
          </cell>
          <cell r="D1186" t="str">
            <v>0073</v>
          </cell>
          <cell r="E1186">
            <v>0</v>
          </cell>
          <cell r="F1186">
            <v>0</v>
          </cell>
          <cell r="G1186" t="str">
            <v>100395</v>
          </cell>
          <cell r="H1186" t="str">
            <v>RETIRADA E RECOLOCAÇÃO DE CAIBRO EM TELHADOS DE MAIS DE 2 ÁGUAS COM TELHA CERÂMICA CAPA-CANAL, INCLUSO TRANSPORTE VERTICAL. AF_07/2019</v>
          </cell>
        </row>
        <row r="1187">
          <cell r="A1187" t="str">
            <v>COBERTURA</v>
          </cell>
          <cell r="B1187" t="str">
            <v>COBE</v>
          </cell>
          <cell r="C1187" t="str">
            <v>TELHAMENTO COM TELHA CERAMICA</v>
          </cell>
          <cell r="D1187" t="str">
            <v>0074</v>
          </cell>
          <cell r="E1187">
            <v>0</v>
          </cell>
          <cell r="F1187">
            <v>0</v>
          </cell>
          <cell r="G1187" t="str">
            <v>94189</v>
          </cell>
          <cell r="H1187" t="str">
            <v>TELHAMENTO COM TELHA DE CONCRETO DE ENCAIXE, COM ATÉ 2 ÁGUAS, INCLUSO TRANSPORTE VERTICAL. AF_07/2019</v>
          </cell>
        </row>
        <row r="1188">
          <cell r="A1188" t="str">
            <v>COBERTURA</v>
          </cell>
          <cell r="B1188" t="str">
            <v>COBE</v>
          </cell>
          <cell r="C1188" t="str">
            <v>TELHAMENTO COM TELHA CERAMICA</v>
          </cell>
          <cell r="D1188" t="str">
            <v>0074</v>
          </cell>
          <cell r="E1188">
            <v>0</v>
          </cell>
          <cell r="F1188">
            <v>0</v>
          </cell>
          <cell r="G1188" t="str">
            <v>94192</v>
          </cell>
          <cell r="H1188" t="str">
            <v>TELHAMENTO COM TELHA DE CONCRETO DE ENCAIXE, COM MAIS DE 2 ÁGUAS, INCLUSO TRANSPORTE VERTICAL. AF_07/2019</v>
          </cell>
        </row>
        <row r="1189">
          <cell r="A1189" t="str">
            <v>COBERTURA</v>
          </cell>
          <cell r="B1189" t="str">
            <v>COBE</v>
          </cell>
          <cell r="C1189" t="str">
            <v>TELHAMENTO COM TELHA CERAMICA</v>
          </cell>
          <cell r="D1189" t="str">
            <v>0074</v>
          </cell>
          <cell r="E1189">
            <v>0</v>
          </cell>
          <cell r="F1189">
            <v>0</v>
          </cell>
          <cell r="G1189" t="str">
            <v>94195</v>
          </cell>
          <cell r="H1189" t="str">
            <v>TELHAMENTO COM TELHA CERÂMICA DE ENCAIXE, TIPO PORTUGUESA, COM ATÉ 2 ÁGUAS, INCLUSO TRANSPORTE VERTICAL. AF_07/2019</v>
          </cell>
        </row>
        <row r="1190">
          <cell r="A1190" t="str">
            <v>COBERTURA</v>
          </cell>
          <cell r="B1190" t="str">
            <v>COBE</v>
          </cell>
          <cell r="C1190" t="str">
            <v>TELHAMENTO COM TELHA CERAMICA</v>
          </cell>
          <cell r="D1190" t="str">
            <v>0074</v>
          </cell>
          <cell r="E1190">
            <v>0</v>
          </cell>
          <cell r="F1190">
            <v>0</v>
          </cell>
          <cell r="G1190" t="str">
            <v>94198</v>
          </cell>
          <cell r="H1190" t="str">
            <v>TELHAMENTO COM TELHA CERÂMICA DE ENCAIXE, TIPO PORTUGUESA, COM MAIS DE 2 ÁGUAS, INCLUSO TRANSPORTE VERTICAL. AF_07/2019</v>
          </cell>
        </row>
        <row r="1191">
          <cell r="A1191" t="str">
            <v>COBERTURA</v>
          </cell>
          <cell r="B1191" t="str">
            <v>COBE</v>
          </cell>
          <cell r="C1191" t="str">
            <v>TELHAMENTO COM TELHA CERAMICA</v>
          </cell>
          <cell r="D1191" t="str">
            <v>0074</v>
          </cell>
          <cell r="E1191">
            <v>0</v>
          </cell>
          <cell r="F1191">
            <v>0</v>
          </cell>
          <cell r="G1191" t="str">
            <v>94201</v>
          </cell>
          <cell r="H1191" t="str">
            <v>TELHAMENTO COM TELHA CERÂMICA CAPA-CANAL, TIPO COLONIAL, COM ATÉ 2 ÁGUAS, INCLUSO TRANSPORTE VERTICAL. AF_07/2019</v>
          </cell>
        </row>
        <row r="1192">
          <cell r="A1192" t="str">
            <v>COBERTURA</v>
          </cell>
          <cell r="B1192" t="str">
            <v>COBE</v>
          </cell>
          <cell r="C1192" t="str">
            <v>TELHAMENTO COM TELHA CERAMICA</v>
          </cell>
          <cell r="D1192" t="str">
            <v>0074</v>
          </cell>
          <cell r="E1192">
            <v>0</v>
          </cell>
          <cell r="F1192">
            <v>0</v>
          </cell>
          <cell r="G1192" t="str">
            <v>94204</v>
          </cell>
          <cell r="H1192" t="str">
            <v>TELHAMENTO COM TELHA CERÂMICA CAPA-CANAL, TIPO COLONIAL, COM MAIS DE 2 ÁGUAS, INCLUSO TRANSPORTE VERTICAL. AF_07/2019</v>
          </cell>
        </row>
        <row r="1193">
          <cell r="A1193" t="str">
            <v>COBERTURA</v>
          </cell>
          <cell r="B1193" t="str">
            <v>COBE</v>
          </cell>
          <cell r="C1193" t="str">
            <v>TELHAMENTO COM TELHA CERAMICA</v>
          </cell>
          <cell r="D1193" t="str">
            <v>0074</v>
          </cell>
          <cell r="E1193">
            <v>0</v>
          </cell>
          <cell r="F1193">
            <v>0</v>
          </cell>
          <cell r="G1193" t="str">
            <v>94224</v>
          </cell>
          <cell r="H1193" t="str">
            <v>EMBOÇAMENTO COM ARGAMASSA TRAÇO 1:2:9 (CIMENTO, CAL E AREIA). AF_07/2019</v>
          </cell>
        </row>
        <row r="1194">
          <cell r="A1194" t="str">
            <v>COBERTURA</v>
          </cell>
          <cell r="B1194" t="str">
            <v>COBE</v>
          </cell>
          <cell r="C1194" t="str">
            <v>TELHAMENTO COM TELHA CERAMICA</v>
          </cell>
          <cell r="D1194" t="str">
            <v>0074</v>
          </cell>
          <cell r="E1194">
            <v>0</v>
          </cell>
          <cell r="F1194">
            <v>0</v>
          </cell>
          <cell r="G1194" t="str">
            <v>94225</v>
          </cell>
          <cell r="H1194" t="str">
            <v>ISOLAMENTO TERMOACÚSTICO COM LÃ MINERAL NA SUBCOBERTURA, INCLUSO TRANSPORTE VERTICAL. AF_07/2019</v>
          </cell>
        </row>
        <row r="1195">
          <cell r="A1195" t="str">
            <v>COBERTURA</v>
          </cell>
          <cell r="B1195" t="str">
            <v>COBE</v>
          </cell>
          <cell r="C1195" t="str">
            <v>TELHAMENTO COM TELHA CERAMICA</v>
          </cell>
          <cell r="D1195" t="str">
            <v>0074</v>
          </cell>
          <cell r="E1195">
            <v>0</v>
          </cell>
          <cell r="F1195">
            <v>0</v>
          </cell>
          <cell r="G1195" t="str">
            <v>94226</v>
          </cell>
          <cell r="H1195" t="str">
            <v>SUBCOBERTURA COM MANTA PLÁSTICA REVESTIDA POR PELÍCULA DE ALUMÍNO, INCLUSO TRANSPORTE VERTICAL. AF_07/2019</v>
          </cell>
        </row>
        <row r="1196">
          <cell r="A1196" t="str">
            <v>COBERTURA</v>
          </cell>
          <cell r="B1196" t="str">
            <v>COBE</v>
          </cell>
          <cell r="C1196" t="str">
            <v>TELHAMENTO COM TELHA CERAMICA</v>
          </cell>
          <cell r="D1196" t="str">
            <v>0074</v>
          </cell>
          <cell r="E1196">
            <v>0</v>
          </cell>
          <cell r="F1196">
            <v>0</v>
          </cell>
          <cell r="G1196" t="str">
            <v>94232</v>
          </cell>
          <cell r="H1196" t="str">
            <v>AMARRAÇÃO DE TELHAS CERÂMICAS OU DE CONCRETO. AF_07/2019</v>
          </cell>
        </row>
        <row r="1197">
          <cell r="A1197" t="str">
            <v>COBERTURA</v>
          </cell>
          <cell r="B1197" t="str">
            <v>COBE</v>
          </cell>
          <cell r="C1197" t="str">
            <v>TELHAMENTO COM TELHA CERAMICA</v>
          </cell>
          <cell r="D1197" t="str">
            <v>0074</v>
          </cell>
          <cell r="E1197">
            <v>0</v>
          </cell>
          <cell r="F1197">
            <v>0</v>
          </cell>
          <cell r="G1197" t="str">
            <v>94440</v>
          </cell>
          <cell r="H1197" t="str">
            <v>TELHAMENTO COM TELHA CERÂMICA DE ENCAIXE, TIPO FRANCESA, COM ATÉ 2 ÁGUAS, INCLUSO TRANSPORTE VERTICAL. AF_07/2019</v>
          </cell>
        </row>
        <row r="1198">
          <cell r="A1198" t="str">
            <v>COBERTURA</v>
          </cell>
          <cell r="B1198" t="str">
            <v>COBE</v>
          </cell>
          <cell r="C1198" t="str">
            <v>TELHAMENTO COM TELHA CERAMICA</v>
          </cell>
          <cell r="D1198" t="str">
            <v>0074</v>
          </cell>
          <cell r="E1198">
            <v>0</v>
          </cell>
          <cell r="F1198">
            <v>0</v>
          </cell>
          <cell r="G1198" t="str">
            <v>94441</v>
          </cell>
          <cell r="H1198" t="str">
            <v>TELHAMENTO COM TELHA CERÂMICA DE ENCAIXE, TIPO FRANCESA, COM MAIS DE 2 ÁGUAS, INCLUSO TRANSPORTE VERTICAL. AF_07/2019</v>
          </cell>
        </row>
        <row r="1199">
          <cell r="A1199" t="str">
            <v>COBERTURA</v>
          </cell>
          <cell r="B1199" t="str">
            <v>COBE</v>
          </cell>
          <cell r="C1199" t="str">
            <v>TELHAMENTO COM TELHA CERAMICA</v>
          </cell>
          <cell r="D1199" t="str">
            <v>0074</v>
          </cell>
          <cell r="E1199">
            <v>0</v>
          </cell>
          <cell r="F1199">
            <v>0</v>
          </cell>
          <cell r="G1199" t="str">
            <v>94442</v>
          </cell>
          <cell r="H1199" t="str">
            <v>TELHAMENTO COM TELHA CERÂMICA DE ENCAIXE, TIPO ROMANA, COM ATÉ 2 ÁGUAS, INCLUSO TRANSPORTE VERTICAL. AF_07/2019</v>
          </cell>
        </row>
        <row r="1200">
          <cell r="A1200" t="str">
            <v>COBERTURA</v>
          </cell>
          <cell r="B1200" t="str">
            <v>COBE</v>
          </cell>
          <cell r="C1200" t="str">
            <v>TELHAMENTO COM TELHA CERAMICA</v>
          </cell>
          <cell r="D1200" t="str">
            <v>0074</v>
          </cell>
          <cell r="E1200">
            <v>0</v>
          </cell>
          <cell r="F1200">
            <v>0</v>
          </cell>
          <cell r="G1200" t="str">
            <v>94443</v>
          </cell>
          <cell r="H1200" t="str">
            <v>TELHAMENTO COM TELHA CERÂMICA DE ENCAIXE, TIPO ROMANA, COM MAIS DE 2 ÁGUAS, INCLUSO TRANSPORTE VERTICAL. AF_07/2019</v>
          </cell>
        </row>
        <row r="1201">
          <cell r="A1201" t="str">
            <v>COBERTURA</v>
          </cell>
          <cell r="B1201" t="str">
            <v>COBE</v>
          </cell>
          <cell r="C1201" t="str">
            <v>TELHAMENTO COM TELHA CERAMICA</v>
          </cell>
          <cell r="D1201" t="str">
            <v>0074</v>
          </cell>
          <cell r="E1201">
            <v>0</v>
          </cell>
          <cell r="F1201">
            <v>0</v>
          </cell>
          <cell r="G1201" t="str">
            <v>94445</v>
          </cell>
          <cell r="H1201" t="str">
            <v>TELHAMENTO COM TELHA CERÂMICA CAPA-CANAL, TIPO PLAN, COM ATÉ 2 ÁGUAS, INCLUSO TRANSPORTE VERTICAL. AF_07/2019</v>
          </cell>
        </row>
        <row r="1202">
          <cell r="A1202" t="str">
            <v>COBERTURA</v>
          </cell>
          <cell r="B1202" t="str">
            <v>COBE</v>
          </cell>
          <cell r="C1202" t="str">
            <v>TELHAMENTO COM TELHA CERAMICA</v>
          </cell>
          <cell r="D1202" t="str">
            <v>0074</v>
          </cell>
          <cell r="E1202">
            <v>0</v>
          </cell>
          <cell r="F1202">
            <v>0</v>
          </cell>
          <cell r="G1202" t="str">
            <v>94446</v>
          </cell>
          <cell r="H1202" t="str">
            <v>TELHAMENTO COM TELHA CERÂMICA CAPA-CANAL, TIPO PLAN, COM MAIS DE 2 ÁGUAS, INCLUSO TRANSPORTE VERTICAL. AF_07/2019</v>
          </cell>
        </row>
        <row r="1203">
          <cell r="A1203" t="str">
            <v>COBERTURA</v>
          </cell>
          <cell r="B1203" t="str">
            <v>COBE</v>
          </cell>
          <cell r="C1203" t="str">
            <v>TELHAMENTO COM TELHA CERAMICA</v>
          </cell>
          <cell r="D1203" t="str">
            <v>0074</v>
          </cell>
          <cell r="E1203">
            <v>0</v>
          </cell>
          <cell r="F1203">
            <v>0</v>
          </cell>
          <cell r="G1203" t="str">
            <v>94447</v>
          </cell>
          <cell r="H1203" t="str">
            <v>TELHAMENTO COM TELHA CERÂMICA CAPA-CANAL, TIPO PAULISTA, COM ATÉ 2 ÁGUAS, INCLUSO TRANSPORTE VERTICAL. AF_07/2019</v>
          </cell>
        </row>
        <row r="1204">
          <cell r="A1204" t="str">
            <v>COBERTURA</v>
          </cell>
          <cell r="B1204" t="str">
            <v>COBE</v>
          </cell>
          <cell r="C1204" t="str">
            <v>TELHAMENTO COM TELHA CERAMICA</v>
          </cell>
          <cell r="D1204" t="str">
            <v>0074</v>
          </cell>
          <cell r="E1204">
            <v>0</v>
          </cell>
          <cell r="F1204">
            <v>0</v>
          </cell>
          <cell r="G1204" t="str">
            <v>94448</v>
          </cell>
          <cell r="H1204" t="str">
            <v>TELHAMENTO COM TELHA CERÂMICA CAPA-CANAL, TIPO PAULISTA, COM MAIS DE 2 ÁGUAS, INCLUSO TRANSPORTE VERTICAL. AF_07/2019</v>
          </cell>
        </row>
        <row r="1205">
          <cell r="A1205" t="str">
            <v>COBERTURA</v>
          </cell>
          <cell r="B1205" t="str">
            <v>COBE</v>
          </cell>
          <cell r="C1205" t="str">
            <v>TELHAMENTO COM TELHA DE FIBROCIMENTO</v>
          </cell>
          <cell r="D1205" t="str">
            <v>0075</v>
          </cell>
          <cell r="E1205">
            <v>0</v>
          </cell>
          <cell r="F1205">
            <v>0</v>
          </cell>
          <cell r="G1205" t="str">
            <v>94207</v>
          </cell>
          <cell r="H1205" t="str">
            <v>TELHAMENTO COM TELHA ONDULADA DE FIBROCIMENTO E = 6 MM, COM RECOBRIMENTO LATERAL DE 1/4 DE ONDA PARA TELHADO COM INCLINAÇÃO MAIOR QUE 10°, COM ATÉ 2 ÁGUAS, INCLUSO IÇAMENTO. AF_07/2019</v>
          </cell>
        </row>
        <row r="1206">
          <cell r="A1206" t="str">
            <v>COBERTURA</v>
          </cell>
          <cell r="B1206" t="str">
            <v>COBE</v>
          </cell>
          <cell r="C1206" t="str">
            <v>TELHAMENTO COM TELHA DE FIBROCIMENTO</v>
          </cell>
          <cell r="D1206" t="str">
            <v>0075</v>
          </cell>
          <cell r="E1206">
            <v>0</v>
          </cell>
          <cell r="F1206">
            <v>0</v>
          </cell>
          <cell r="G1206" t="str">
            <v>94210</v>
          </cell>
          <cell r="H1206" t="str">
            <v>TELHAMENTO COM TELHA ONDULADA DE FIBROCIMENTO E = 6 MM, COM RECOBRIMENTO LATERAL DE 1 1/4 DE ONDA PARA TELHADO COM INCLINAÇÃO MÁXIMA DE 10°, COM ATÉ 2 ÁGUAS, INCLUSO IÇAMENTO. AF_07/2019</v>
          </cell>
        </row>
        <row r="1207">
          <cell r="A1207" t="str">
            <v>COBERTURA</v>
          </cell>
          <cell r="B1207" t="str">
            <v>COBE</v>
          </cell>
          <cell r="C1207" t="str">
            <v>TELHAMENTO COM TELHA DE FIBROCIMENTO</v>
          </cell>
          <cell r="D1207" t="str">
            <v>0075</v>
          </cell>
          <cell r="E1207">
            <v>0</v>
          </cell>
          <cell r="F1207">
            <v>0</v>
          </cell>
          <cell r="G1207" t="str">
            <v>94218</v>
          </cell>
          <cell r="H1207" t="str">
            <v>TELHAMENTO COM TELHA ESTRUTURAL DE FIBROCIMENTO E= 6 MM, COM ATÉ 2 ÁGUAS, INCLUSO IÇAMENTO. AF_07/2019</v>
          </cell>
        </row>
        <row r="1208">
          <cell r="A1208" t="str">
            <v>COBERTURA</v>
          </cell>
          <cell r="B1208" t="str">
            <v>COBE</v>
          </cell>
          <cell r="C1208" t="str">
            <v>TELHAMENTO COM TELHA METALICA</v>
          </cell>
          <cell r="D1208" t="str">
            <v>0076</v>
          </cell>
          <cell r="E1208">
            <v>0</v>
          </cell>
          <cell r="F1208">
            <v>0</v>
          </cell>
          <cell r="G1208" t="str">
            <v>94213</v>
          </cell>
          <cell r="H1208" t="str">
            <v>TELHAMENTO COM TELHA DE AÇO/ALUMÍNIO E = 0,5 MM, COM ATÉ 2 ÁGUAS, INCLUSO IÇAMENTO. AF_07/2019</v>
          </cell>
        </row>
        <row r="1209">
          <cell r="A1209" t="str">
            <v>COBERTURA</v>
          </cell>
          <cell r="B1209" t="str">
            <v>COBE</v>
          </cell>
          <cell r="C1209" t="str">
            <v>TELHAMENTO COM TELHA METALICA</v>
          </cell>
          <cell r="D1209" t="str">
            <v>0076</v>
          </cell>
          <cell r="E1209">
            <v>0</v>
          </cell>
          <cell r="F1209">
            <v>0</v>
          </cell>
          <cell r="G1209" t="str">
            <v>94216</v>
          </cell>
          <cell r="H1209" t="str">
            <v>TELHAMENTO COM TELHA METÁLICA TERMOACÚSTICA E = 30 MM, COM ATÉ 2 ÁGUAS, INCLUSO IÇAMENTO. AF_07/2019</v>
          </cell>
        </row>
        <row r="1210">
          <cell r="A1210" t="str">
            <v>COBERTURA</v>
          </cell>
          <cell r="B1210" t="str">
            <v>COBE</v>
          </cell>
          <cell r="C1210" t="str">
            <v>CUMEEIRA CERAMICA</v>
          </cell>
          <cell r="D1210" t="str">
            <v>0079</v>
          </cell>
          <cell r="E1210">
            <v>0</v>
          </cell>
          <cell r="F1210">
            <v>0</v>
          </cell>
          <cell r="G1210" t="str">
            <v>94219</v>
          </cell>
          <cell r="H1210" t="str">
            <v>CUMEEIRA E ESPIGÃO PARA TELHA CERÂMICA EMBOÇADA COM ARGAMASSA TRAÇO 1:2:9 (CIMENTO, CAL E AREIA), PARA TELHADOS COM MAIS DE 2 ÁGUAS, INCLUSO TRANSPORTE VERTICAL. AF_07/2019</v>
          </cell>
        </row>
        <row r="1211">
          <cell r="A1211" t="str">
            <v>COBERTURA</v>
          </cell>
          <cell r="B1211" t="str">
            <v>COBE</v>
          </cell>
          <cell r="C1211" t="str">
            <v>CUMEEIRA CERAMICA</v>
          </cell>
          <cell r="D1211" t="str">
            <v>0079</v>
          </cell>
          <cell r="E1211">
            <v>0</v>
          </cell>
          <cell r="F1211">
            <v>0</v>
          </cell>
          <cell r="G1211" t="str">
            <v>94220</v>
          </cell>
          <cell r="H1211" t="str">
            <v>CUMEEIRA E ESPIGÃO PARA TELHA DE CONCRETO EMBOÇADA COM ARGAMASSA TRAÇO 1:2:9 (CIMENTO, CAL E AREIA), PARA TELHADOS COM MAIS DE 2 ÁGUAS, INCLUSO TRANSPORTE VERTICAL. AF_07/2019</v>
          </cell>
        </row>
        <row r="1212">
          <cell r="A1212" t="str">
            <v>COBERTURA</v>
          </cell>
          <cell r="B1212" t="str">
            <v>COBE</v>
          </cell>
          <cell r="C1212" t="str">
            <v>CUMEEIRA CERAMICA</v>
          </cell>
          <cell r="D1212" t="str">
            <v>0079</v>
          </cell>
          <cell r="E1212">
            <v>0</v>
          </cell>
          <cell r="F1212">
            <v>0</v>
          </cell>
          <cell r="G1212" t="str">
            <v>94221</v>
          </cell>
          <cell r="H1212" t="str">
            <v>CUMEEIRA PARA TELHA CERÂMICA EMBOÇADA COM ARGAMASSA TRAÇO 1:2:9 (CIMENTO, CAL E AREIA) PARA TELHADOS COM ATÉ 2 ÁGUAS, INCLUSO TRANSPORTE VERTICAL. AF_07/2019</v>
          </cell>
        </row>
        <row r="1213">
          <cell r="A1213" t="str">
            <v>COBERTURA</v>
          </cell>
          <cell r="B1213" t="str">
            <v>COBE</v>
          </cell>
          <cell r="C1213" t="str">
            <v>CUMEEIRA CERAMICA</v>
          </cell>
          <cell r="D1213" t="str">
            <v>0079</v>
          </cell>
          <cell r="E1213">
            <v>0</v>
          </cell>
          <cell r="F1213">
            <v>0</v>
          </cell>
          <cell r="G1213" t="str">
            <v>94222</v>
          </cell>
          <cell r="H1213" t="str">
            <v>CUMEEIRA PARA TELHA DE CONCRETO EMBOÇADA COM ARGAMASSA TRAÇO 1:2:9 (CIMENTO, CAL E AREIA) PARA TELHADOS COM ATÉ 2 ÁGUAS, INCLUSO TRANSPORTE VERTICAL. AF_07/2019</v>
          </cell>
        </row>
        <row r="1214">
          <cell r="A1214" t="str">
            <v>COBERTURA</v>
          </cell>
          <cell r="B1214" t="str">
            <v>COBE</v>
          </cell>
          <cell r="C1214" t="str">
            <v>CUMEEIRA DE FIBROCIMENTO</v>
          </cell>
          <cell r="D1214" t="str">
            <v>0080</v>
          </cell>
          <cell r="E1214">
            <v>0</v>
          </cell>
          <cell r="F1214">
            <v>0</v>
          </cell>
          <cell r="G1214" t="str">
            <v>94223</v>
          </cell>
          <cell r="H1214" t="str">
            <v>CUMEEIRA PARA TELHA DE FIBROCIMENTO ONDULADA E = 6 MM, INCLUSO ACESSÓRIOS DE FIXAÇÃO E IÇAMENTO. AF_07/2019</v>
          </cell>
        </row>
        <row r="1215">
          <cell r="A1215" t="str">
            <v>COBERTURA</v>
          </cell>
          <cell r="B1215" t="str">
            <v>COBE</v>
          </cell>
          <cell r="C1215" t="str">
            <v>CUMEEIRA DE FIBROCIMENTO</v>
          </cell>
          <cell r="D1215" t="str">
            <v>0080</v>
          </cell>
          <cell r="E1215">
            <v>0</v>
          </cell>
          <cell r="F1215">
            <v>0</v>
          </cell>
          <cell r="G1215" t="str">
            <v>94451</v>
          </cell>
          <cell r="H1215" t="str">
            <v>CUMEEIRA PARA TELHA DE FIBROCIMENTO ESTRUTURAL E = 6 MM, INCLUSO ACESSÓRIOS DE FIXAÇÃO E IÇAMENTO. AF_07/2019</v>
          </cell>
        </row>
        <row r="1216">
          <cell r="A1216" t="str">
            <v>COBERTURA</v>
          </cell>
          <cell r="B1216" t="str">
            <v>COBE</v>
          </cell>
          <cell r="C1216" t="str">
            <v>CUMEEIRA DE FIBROCIMENTO</v>
          </cell>
          <cell r="D1216" t="str">
            <v>0080</v>
          </cell>
          <cell r="E1216">
            <v>0</v>
          </cell>
          <cell r="F1216">
            <v>0</v>
          </cell>
          <cell r="G1216" t="str">
            <v>100325</v>
          </cell>
          <cell r="H1216" t="str">
            <v>CUMEEIRA SHED PARA TELHA ONDULADA DE FIBROCIMENTO, E = 6 MM, INCLUSO ACESSÓRIOS DE FIXAÇÃO E IÇAMENTO. AF_07/2019</v>
          </cell>
        </row>
        <row r="1217">
          <cell r="A1217" t="str">
            <v>COBERTURA</v>
          </cell>
          <cell r="B1217" t="str">
            <v>COBE</v>
          </cell>
          <cell r="C1217" t="str">
            <v>CUMEEIRA DE FIBROCIMENTO</v>
          </cell>
          <cell r="D1217" t="str">
            <v>0080</v>
          </cell>
          <cell r="E1217">
            <v>0</v>
          </cell>
          <cell r="F1217">
            <v>0</v>
          </cell>
          <cell r="G1217" t="str">
            <v>100327</v>
          </cell>
          <cell r="H1217" t="str">
            <v>RUFO EXTERNO/INTERNO EM CHAPA DE AÇO GALVANIZADO NÚMERO 26, CORTE DE 33 CM, INCLUSO IÇAMENTO. AF_07/2019</v>
          </cell>
        </row>
        <row r="1218">
          <cell r="A1218" t="str">
            <v>COBERTURA</v>
          </cell>
          <cell r="B1218" t="str">
            <v>COBE</v>
          </cell>
          <cell r="C1218" t="str">
            <v>CUMEEIRA DE FIBROCIMENTO</v>
          </cell>
          <cell r="D1218" t="str">
            <v>0080</v>
          </cell>
          <cell r="E1218">
            <v>0</v>
          </cell>
          <cell r="F1218">
            <v>0</v>
          </cell>
          <cell r="G1218" t="str">
            <v>100328</v>
          </cell>
          <cell r="H1218" t="str">
            <v>RETIRADA E RECOLOCAÇÃO DE  TELHA CERÂMICA DE ENCAIXE, COM ATÉ DUAS ÁGUAS, INCLUSO IÇAMENTO. AF_07/2019</v>
          </cell>
        </row>
        <row r="1219">
          <cell r="A1219" t="str">
            <v>COBERTURA</v>
          </cell>
          <cell r="B1219" t="str">
            <v>COBE</v>
          </cell>
          <cell r="C1219" t="str">
            <v>CUMEEIRA DE FIBROCIMENTO</v>
          </cell>
          <cell r="D1219" t="str">
            <v>0080</v>
          </cell>
          <cell r="E1219">
            <v>0</v>
          </cell>
          <cell r="F1219">
            <v>0</v>
          </cell>
          <cell r="G1219" t="str">
            <v>100329</v>
          </cell>
          <cell r="H1219" t="str">
            <v>RETIRADA E RECOLOCAÇÃO DE  TELHA CERÂMICA DE ENCAIXE, COM MAIS DE DUAS ÁGUAS, INCLUSO IÇAMENTO. AF_07/2019</v>
          </cell>
        </row>
        <row r="1220">
          <cell r="A1220" t="str">
            <v>COBERTURA</v>
          </cell>
          <cell r="B1220" t="str">
            <v>COBE</v>
          </cell>
          <cell r="C1220" t="str">
            <v>CUMEEIRA DE FIBROCIMENTO</v>
          </cell>
          <cell r="D1220" t="str">
            <v>0080</v>
          </cell>
          <cell r="E1220">
            <v>0</v>
          </cell>
          <cell r="F1220">
            <v>0</v>
          </cell>
          <cell r="G1220" t="str">
            <v>100330</v>
          </cell>
          <cell r="H1220" t="str">
            <v>RETIRADA E RECOLOCAÇÃO DE  TELHA CERÂMICA CAPA-CANAL, COM ATÉ DUAS ÁGUAS, INCLUSO IÇAMENTO. AF_07/2019</v>
          </cell>
        </row>
        <row r="1221">
          <cell r="A1221" t="str">
            <v>COBERTURA</v>
          </cell>
          <cell r="B1221" t="str">
            <v>COBE</v>
          </cell>
          <cell r="C1221" t="str">
            <v>CUMEEIRA DE FIBROCIMENTO</v>
          </cell>
          <cell r="D1221" t="str">
            <v>0080</v>
          </cell>
          <cell r="E1221">
            <v>0</v>
          </cell>
          <cell r="F1221">
            <v>0</v>
          </cell>
          <cell r="G1221" t="str">
            <v>100331</v>
          </cell>
          <cell r="H1221" t="str">
            <v>RETIRADA E RECOLOCAÇÃO DE  TELHA CERÂMICA CAPA-CANAL, COM MAIS DE DUAS ÁGUAS, INCLUSO IÇAMENTO. AF_07/2019</v>
          </cell>
        </row>
        <row r="1222">
          <cell r="A1222" t="str">
            <v>COBERTURA</v>
          </cell>
          <cell r="B1222" t="str">
            <v>COBE</v>
          </cell>
          <cell r="C1222" t="str">
            <v>CALHA DE PVC, PECAS E ACESSORIOS</v>
          </cell>
          <cell r="D1222" t="str">
            <v>0083</v>
          </cell>
          <cell r="E1222">
            <v>0</v>
          </cell>
          <cell r="F1222">
            <v>0</v>
          </cell>
          <cell r="G1222" t="str">
            <v>100434</v>
          </cell>
          <cell r="H1222" t="str">
            <v>CALHA DE BEIRAL, SEMICIRCULAR DE PVC, DIAMETRO 125 MM, INCLUINDO CABECEIRAS, EMENDAS, BOCAIS, SUPORTES E VEDAÇÕES, EXCLUINDO CONDUTORES, INCLUSO TRANSPORTE VERTICAL. AF_07/2019</v>
          </cell>
        </row>
        <row r="1223">
          <cell r="A1223" t="str">
            <v>COBERTURA</v>
          </cell>
          <cell r="B1223" t="str">
            <v>COBE</v>
          </cell>
          <cell r="C1223" t="str">
            <v>CALHA DE PVC, PECAS E ACESSORIOS</v>
          </cell>
          <cell r="D1223" t="str">
            <v>0083</v>
          </cell>
          <cell r="E1223">
            <v>0</v>
          </cell>
          <cell r="F1223">
            <v>0</v>
          </cell>
          <cell r="G1223" t="str">
            <v>100435</v>
          </cell>
          <cell r="H1223" t="str">
            <v>RUFO EM FIBROCIMENTO PARA TELHA ONDULADA E = 6 MM, ABA DE 26 CM, INCLUSO TRANSPORTE VERTICAL, EXCETO CONTRARRUFO. AF_07/2019</v>
          </cell>
        </row>
        <row r="1224">
          <cell r="A1224" t="str">
            <v>COBERTURA</v>
          </cell>
          <cell r="B1224" t="str">
            <v>COBE</v>
          </cell>
          <cell r="C1224" t="str">
            <v>CALHA METALICA</v>
          </cell>
          <cell r="D1224" t="str">
            <v>0084</v>
          </cell>
          <cell r="E1224">
            <v>0</v>
          </cell>
          <cell r="F1224">
            <v>0</v>
          </cell>
          <cell r="G1224" t="str">
            <v>94227</v>
          </cell>
          <cell r="H1224" t="str">
            <v>CALHA EM CHAPA DE AÇO GALVANIZADO NÚMERO 24, DESENVOLVIMENTO DE 33 CM, INCLUSO TRANSPORTE VERTICAL. AF_07/2019</v>
          </cell>
        </row>
        <row r="1225">
          <cell r="A1225" t="str">
            <v>COBERTURA</v>
          </cell>
          <cell r="B1225" t="str">
            <v>COBE</v>
          </cell>
          <cell r="C1225" t="str">
            <v>CALHA METALICA</v>
          </cell>
          <cell r="D1225" t="str">
            <v>0084</v>
          </cell>
          <cell r="E1225">
            <v>0</v>
          </cell>
          <cell r="F1225">
            <v>0</v>
          </cell>
          <cell r="G1225" t="str">
            <v>94228</v>
          </cell>
          <cell r="H1225" t="str">
            <v>CALHA EM CHAPA DE AÇO GALVANIZADO NÚMERO 24, DESENVOLVIMENTO DE 50 CM, INCLUSO TRANSPORTE VERTICAL. AF_07/2019</v>
          </cell>
        </row>
        <row r="1226">
          <cell r="A1226" t="str">
            <v>COBERTURA</v>
          </cell>
          <cell r="B1226" t="str">
            <v>COBE</v>
          </cell>
          <cell r="C1226" t="str">
            <v>CALHA METALICA</v>
          </cell>
          <cell r="D1226" t="str">
            <v>0084</v>
          </cell>
          <cell r="E1226">
            <v>0</v>
          </cell>
          <cell r="F1226">
            <v>0</v>
          </cell>
          <cell r="G1226" t="str">
            <v>94229</v>
          </cell>
          <cell r="H1226" t="str">
            <v>CALHA EM CHAPA DE AÇO GALVANIZADO NÚMERO 24, DESENVOLVIMENTO DE 100 CM, INCLUSO TRANSPORTE VERTICAL. AF_07/2019</v>
          </cell>
        </row>
        <row r="1227">
          <cell r="A1227" t="str">
            <v>COBERTURA</v>
          </cell>
          <cell r="B1227" t="str">
            <v>COBE</v>
          </cell>
          <cell r="C1227" t="str">
            <v>RUFO METALICO</v>
          </cell>
          <cell r="D1227" t="str">
            <v>0086</v>
          </cell>
          <cell r="E1227">
            <v>0</v>
          </cell>
          <cell r="F1227">
            <v>0</v>
          </cell>
          <cell r="G1227" t="str">
            <v>94231</v>
          </cell>
          <cell r="H1227" t="str">
            <v>RUFO EM CHAPA DE AÇO GALVANIZADO NÚMERO 24, CORTE DE 25 CM, INCLUSO TRANSPORTE VERTICAL. AF_07/2019</v>
          </cell>
        </row>
        <row r="1228">
          <cell r="A1228" t="str">
            <v>COBERTURA</v>
          </cell>
          <cell r="B1228" t="str">
            <v>COBE</v>
          </cell>
          <cell r="C1228" t="str">
            <v>TELHAMENTO COM TELHA DE FIBRA DE VIDRO</v>
          </cell>
          <cell r="D1228" t="str">
            <v>0252</v>
          </cell>
          <cell r="E1228">
            <v>0</v>
          </cell>
          <cell r="F1228">
            <v>0</v>
          </cell>
          <cell r="G1228" t="str">
            <v>94449</v>
          </cell>
          <cell r="H1228" t="str">
            <v>TELHAMENTO COM TELHA ONDULADA DE FIBRA DE VIDRO E = 0,6 MM, PARA TELHADO COM INCLINAÇÃO MAIOR QUE 10°, COM ATÉ 2 ÁGUAS, INCLUSO IÇAMENTO. AF_07/2019</v>
          </cell>
        </row>
        <row r="1229">
          <cell r="A1229" t="str">
            <v>COBERTURA</v>
          </cell>
          <cell r="B1229" t="str">
            <v>COBE</v>
          </cell>
          <cell r="C1229" t="str">
            <v>ESTRUTURA METALICA</v>
          </cell>
          <cell r="D1229" t="str">
            <v>0291</v>
          </cell>
          <cell r="E1229">
            <v>0</v>
          </cell>
          <cell r="F1229">
            <v>0</v>
          </cell>
          <cell r="G1229" t="str">
            <v>92255</v>
          </cell>
          <cell r="H1229" t="str">
            <v>INSTALAÇÃO DE TESOURA (INTEIRA OU MEIA), EM AÇO, PARA VÃOS MAIORES OU IGUAIS A 3,0 M E MENORES QUE 6,0 M, INCLUSO IÇAMENTO. AF_07/2019</v>
          </cell>
        </row>
        <row r="1230">
          <cell r="A1230" t="str">
            <v>COBERTURA</v>
          </cell>
          <cell r="B1230" t="str">
            <v>COBE</v>
          </cell>
          <cell r="C1230" t="str">
            <v>ESTRUTURA METALICA</v>
          </cell>
          <cell r="D1230" t="str">
            <v>0291</v>
          </cell>
          <cell r="E1230">
            <v>0</v>
          </cell>
          <cell r="F1230">
            <v>0</v>
          </cell>
          <cell r="G1230" t="str">
            <v>92256</v>
          </cell>
          <cell r="H1230" t="str">
            <v>INSTALAÇÃO DE TESOURA (INTEIRA OU MEIA), EM AÇO, PARA VÃOS MAIORES OU IGUAIS A 6,0 M E MENORES QUE 8,0 M, INCLUSO IÇAMENTO. AF_07/2019</v>
          </cell>
        </row>
        <row r="1231">
          <cell r="A1231" t="str">
            <v>COBERTURA</v>
          </cell>
          <cell r="B1231" t="str">
            <v>COBE</v>
          </cell>
          <cell r="C1231" t="str">
            <v>ESTRUTURA METALICA</v>
          </cell>
          <cell r="D1231" t="str">
            <v>0291</v>
          </cell>
          <cell r="E1231">
            <v>0</v>
          </cell>
          <cell r="F1231">
            <v>0</v>
          </cell>
          <cell r="G1231" t="str">
            <v>92257</v>
          </cell>
          <cell r="H1231" t="str">
            <v>INSTALAÇÃO DE TESOURA (INTEIRA OU MEIA), EM AÇO, PARA VÃOS MAIORES OU IGUAIS A 8,0 M E MENORES QUE 10,0 M, INCLUSO IÇAMENTO. AF_07/2019</v>
          </cell>
        </row>
        <row r="1232">
          <cell r="A1232" t="str">
            <v>COBERTURA</v>
          </cell>
          <cell r="B1232" t="str">
            <v>COBE</v>
          </cell>
          <cell r="C1232" t="str">
            <v>ESTRUTURA METALICA</v>
          </cell>
          <cell r="D1232" t="str">
            <v>0291</v>
          </cell>
          <cell r="E1232">
            <v>0</v>
          </cell>
          <cell r="F1232">
            <v>0</v>
          </cell>
          <cell r="G1232" t="str">
            <v>92258</v>
          </cell>
          <cell r="H1232" t="str">
            <v>INSTALAÇÃO DE TESOURA (INTEIRA OU MEIA), EM AÇO, PARA VÃOS MAIORES OU IGUAIS A 10,0 M E MENORES QUE 12,0 M, INCLUSO IÇAMENTO. AF_07/2019</v>
          </cell>
        </row>
        <row r="1233">
          <cell r="A1233" t="str">
            <v>COBERTURA</v>
          </cell>
          <cell r="B1233" t="str">
            <v>COBE</v>
          </cell>
          <cell r="C1233" t="str">
            <v>ESTRUTURA METALICA</v>
          </cell>
          <cell r="D1233" t="str">
            <v>0291</v>
          </cell>
          <cell r="E1233">
            <v>0</v>
          </cell>
          <cell r="F1233">
            <v>0</v>
          </cell>
          <cell r="G1233" t="str">
            <v>92568</v>
          </cell>
          <cell r="H1233" t="str">
            <v>TRAMA DE AÇO COMPOSTA POR RIPAS, CAIBROS E TERÇAS PARA TELHADOS DE ATÉ 2 ÁGUAS PARA TELHA DE ENCAIXE DE CERÂMICA OU DE CONCRETO, INCLUSO TRANSPORTE VERTICAL. AF_07/2019</v>
          </cell>
        </row>
        <row r="1234">
          <cell r="A1234" t="str">
            <v>COBERTURA</v>
          </cell>
          <cell r="B1234" t="str">
            <v>COBE</v>
          </cell>
          <cell r="C1234" t="str">
            <v>ESTRUTURA METALICA</v>
          </cell>
          <cell r="D1234" t="str">
            <v>0291</v>
          </cell>
          <cell r="E1234">
            <v>0</v>
          </cell>
          <cell r="F1234">
            <v>0</v>
          </cell>
          <cell r="G1234" t="str">
            <v>92569</v>
          </cell>
          <cell r="H1234" t="str">
            <v>TRAMA DE AÇO COMPOSTA POR RIPAS E CAIBROS PARA TELHADOS DE ATÉ 2 ÁGUAS PARA TELHA DE ENCAIXE DE CERÂMICA OU DE CONCRETO, INCLUSO TRANSPORTE VERTICAL. AF_07/2019</v>
          </cell>
        </row>
        <row r="1235">
          <cell r="A1235" t="str">
            <v>COBERTURA</v>
          </cell>
          <cell r="B1235" t="str">
            <v>COBE</v>
          </cell>
          <cell r="C1235" t="str">
            <v>ESTRUTURA METALICA</v>
          </cell>
          <cell r="D1235" t="str">
            <v>0291</v>
          </cell>
          <cell r="E1235">
            <v>0</v>
          </cell>
          <cell r="F1235">
            <v>0</v>
          </cell>
          <cell r="G1235" t="str">
            <v>92570</v>
          </cell>
          <cell r="H1235" t="str">
            <v>TRAMA DE AÇO COMPOSTA POR RIPAS PARA TELHADOS DE ATÉ 2 ÁGUAS PARA TELHA DE ENCAIXE DE CERÂMICA OU DE CONCRETO, INCLUSO TRANSPORTE VERTICAL. AF_07/2019</v>
          </cell>
        </row>
        <row r="1236">
          <cell r="A1236" t="str">
            <v>COBERTURA</v>
          </cell>
          <cell r="B1236" t="str">
            <v>COBE</v>
          </cell>
          <cell r="C1236" t="str">
            <v>ESTRUTURA METALICA</v>
          </cell>
          <cell r="D1236" t="str">
            <v>0291</v>
          </cell>
          <cell r="E1236">
            <v>0</v>
          </cell>
          <cell r="F1236">
            <v>0</v>
          </cell>
          <cell r="G1236" t="str">
            <v>92571</v>
          </cell>
          <cell r="H1236" t="str">
            <v>TRAMA DE AÇO COMPOSTA POR RIPAS, CAIBROS E TERÇAS PARA TELHADOS DE MAIS DE 2 ÁGUAS PARA TELHA DE ENCAIXE DE CERÂMICA OU DE CONCRETO, INCLUSO TRANSPORTE VERTICAL. AF_07/2019</v>
          </cell>
        </row>
        <row r="1237">
          <cell r="A1237" t="str">
            <v>COBERTURA</v>
          </cell>
          <cell r="B1237" t="str">
            <v>COBE</v>
          </cell>
          <cell r="C1237" t="str">
            <v>ESTRUTURA METALICA</v>
          </cell>
          <cell r="D1237" t="str">
            <v>0291</v>
          </cell>
          <cell r="E1237">
            <v>0</v>
          </cell>
          <cell r="F1237">
            <v>0</v>
          </cell>
          <cell r="G1237" t="str">
            <v>92572</v>
          </cell>
          <cell r="H1237" t="str">
            <v>TRAMA DE AÇO COMPOSTA POR RIPAS E CAIBROS PARA TELHADOS DE MAIS DE 2 ÁGUAS PARA TELHA DE ENCAIXE DE CERÂMICA OU DE CONCRETO, INCLUSO TRANSPORTE VERTICAL. AF_07/2019</v>
          </cell>
        </row>
        <row r="1238">
          <cell r="A1238" t="str">
            <v>COBERTURA</v>
          </cell>
          <cell r="B1238" t="str">
            <v>COBE</v>
          </cell>
          <cell r="C1238" t="str">
            <v>ESTRUTURA METALICA</v>
          </cell>
          <cell r="D1238" t="str">
            <v>0291</v>
          </cell>
          <cell r="E1238">
            <v>0</v>
          </cell>
          <cell r="F1238">
            <v>0</v>
          </cell>
          <cell r="G1238" t="str">
            <v>92573</v>
          </cell>
          <cell r="H1238" t="str">
            <v>TRAMA DE AÇO COMPOSTA POR RIPAS PARA TELHADOS DE MAIS DE 2 ÁGUAS PARA TELHA DE ENCAIXE DE CERÂMICA OU DE CONCRETO, INCLUSO TRANSPORTE VERTICAL, INCLUSO TRANSPORTE VERTICAL. AF_07/2019</v>
          </cell>
        </row>
        <row r="1239">
          <cell r="A1239" t="str">
            <v>COBERTURA</v>
          </cell>
          <cell r="B1239" t="str">
            <v>COBE</v>
          </cell>
          <cell r="C1239" t="str">
            <v>ESTRUTURA METALICA</v>
          </cell>
          <cell r="D1239" t="str">
            <v>0291</v>
          </cell>
          <cell r="E1239">
            <v>0</v>
          </cell>
          <cell r="F1239">
            <v>0</v>
          </cell>
          <cell r="G1239" t="str">
            <v>92574</v>
          </cell>
          <cell r="H1239" t="str">
            <v>TRAMA DE AÇO COMPOSTA POR RIPAS, CAIBROS E TERÇAS PARA TELHADOS DE ATÉ 2 ÁGUAS PARA TELHA CERÂMICA CAPA-CANAL, INCLUSO TRANSPORTE VERTICAL. AF_07/2019</v>
          </cell>
        </row>
        <row r="1240">
          <cell r="A1240" t="str">
            <v>COBERTURA</v>
          </cell>
          <cell r="B1240" t="str">
            <v>COBE</v>
          </cell>
          <cell r="C1240" t="str">
            <v>ESTRUTURA METALICA</v>
          </cell>
          <cell r="D1240" t="str">
            <v>0291</v>
          </cell>
          <cell r="E1240">
            <v>0</v>
          </cell>
          <cell r="F1240">
            <v>0</v>
          </cell>
          <cell r="G1240" t="str">
            <v>92575</v>
          </cell>
          <cell r="H1240" t="str">
            <v>TRAMA DE AÇO COMPOSTA POR RIPAS E CAIBROS PARA TELHADOS DE ATÉ 2 ÁGUAS PARA TELHA CERÂMICA CAPA-CANAL, INCLUSO TRANSPORTE VERTICAL. AF_07/2019</v>
          </cell>
        </row>
        <row r="1241">
          <cell r="A1241" t="str">
            <v>COBERTURA</v>
          </cell>
          <cell r="B1241" t="str">
            <v>COBE</v>
          </cell>
          <cell r="C1241" t="str">
            <v>ESTRUTURA METALICA</v>
          </cell>
          <cell r="D1241" t="str">
            <v>0291</v>
          </cell>
          <cell r="E1241">
            <v>0</v>
          </cell>
          <cell r="F1241">
            <v>0</v>
          </cell>
          <cell r="G1241" t="str">
            <v>92576</v>
          </cell>
          <cell r="H1241" t="str">
            <v>TRAMA DE AÇO COMPOSTA POR RIPAS PARA TELHADOS DE ATÉ 2 ÁGUAS PARA TELHA CERÂMICA CAPA-CANAL, INCLUSO TRANSPORTE VERTICAL. AF_07/2019</v>
          </cell>
        </row>
        <row r="1242">
          <cell r="A1242" t="str">
            <v>COBERTURA</v>
          </cell>
          <cell r="B1242" t="str">
            <v>COBE</v>
          </cell>
          <cell r="C1242" t="str">
            <v>ESTRUTURA METALICA</v>
          </cell>
          <cell r="D1242" t="str">
            <v>0291</v>
          </cell>
          <cell r="E1242">
            <v>0</v>
          </cell>
          <cell r="F1242">
            <v>0</v>
          </cell>
          <cell r="G1242" t="str">
            <v>92577</v>
          </cell>
          <cell r="H1242" t="str">
            <v>TRAMA DE AÇO COMPOSTA POR RIPAS, CAIBROS E TERÇAS PARA TELHADOS DE MAIS DE 2 ÁGUAS PARA TELHA CERÂMICA CAPA-CANAL, INCLUSO TRANSPORTE VERTICAL. AF_07/2019</v>
          </cell>
        </row>
        <row r="1243">
          <cell r="A1243" t="str">
            <v>COBERTURA</v>
          </cell>
          <cell r="B1243" t="str">
            <v>COBE</v>
          </cell>
          <cell r="C1243" t="str">
            <v>ESTRUTURA METALICA</v>
          </cell>
          <cell r="D1243" t="str">
            <v>0291</v>
          </cell>
          <cell r="E1243">
            <v>0</v>
          </cell>
          <cell r="F1243">
            <v>0</v>
          </cell>
          <cell r="G1243" t="str">
            <v>92578</v>
          </cell>
          <cell r="H1243" t="str">
            <v>TRAMA DE AÇO COMPOSTA POR RIPAS E CAIBROS PARA TELHADOS DE MAIS DE 2 ÁGUAS PARA TELHA CERÂMICA CAPA-CANAL, INCLUSO TRANSPORTE VERTICAL. AF_07/2019</v>
          </cell>
        </row>
        <row r="1244">
          <cell r="A1244" t="str">
            <v>COBERTURA</v>
          </cell>
          <cell r="B1244" t="str">
            <v>COBE</v>
          </cell>
          <cell r="C1244" t="str">
            <v>ESTRUTURA METALICA</v>
          </cell>
          <cell r="D1244" t="str">
            <v>0291</v>
          </cell>
          <cell r="E1244">
            <v>0</v>
          </cell>
          <cell r="F1244">
            <v>0</v>
          </cell>
          <cell r="G1244" t="str">
            <v>92579</v>
          </cell>
          <cell r="H1244" t="str">
            <v>TRAMA DE AÇO COMPOSTA POR RIPAS PARA TELHADOS DE MAIS DE 2 ÁGUAS PARA TELHA CERÂMICA CAPA-CANAL, INCLUSO TRANSPORTE VERTICAL. AF_07/2019</v>
          </cell>
        </row>
        <row r="1245">
          <cell r="A1245" t="str">
            <v>COBERTURA</v>
          </cell>
          <cell r="B1245" t="str">
            <v>COBE</v>
          </cell>
          <cell r="C1245" t="str">
            <v>ESTRUTURA METALICA</v>
          </cell>
          <cell r="D1245" t="str">
            <v>0291</v>
          </cell>
          <cell r="E1245">
            <v>0</v>
          </cell>
          <cell r="F1245">
            <v>0</v>
          </cell>
          <cell r="G1245" t="str">
            <v>92580</v>
          </cell>
          <cell r="H1245" t="str">
            <v>TRAMA DE AÇO COMPOSTA POR TERÇAS PARA TELHADOS DE ATÉ 2 ÁGUAS PARA TELHA ONDULADA DE FIBROCIMENTO, METÁLICA, PLÁSTICA OU TERMOACÚSTICA, INCLUSO TRANSPORTE VERTICAL. AF_07/2019</v>
          </cell>
        </row>
        <row r="1246">
          <cell r="A1246" t="str">
            <v>COBERTURA</v>
          </cell>
          <cell r="B1246" t="str">
            <v>COBE</v>
          </cell>
          <cell r="C1246" t="str">
            <v>ESTRUTURA METALICA</v>
          </cell>
          <cell r="D1246" t="str">
            <v>0291</v>
          </cell>
          <cell r="E1246">
            <v>0</v>
          </cell>
          <cell r="F1246">
            <v>0</v>
          </cell>
          <cell r="G1246" t="str">
            <v>92581</v>
          </cell>
          <cell r="H1246" t="str">
            <v>TRAMA DE AÇO COMPOSTA POR TERÇAS PARA TELHADOS DE ATÉ 2 ÁGUAS PARA TELHA ESTRUTURAL DE FIBROCIMENTO, INCLUSO TRANSPORTE VERTICAL. AF_07/2019</v>
          </cell>
        </row>
        <row r="1247">
          <cell r="A1247" t="str">
            <v>COBERTURA</v>
          </cell>
          <cell r="B1247" t="str">
            <v>COBE</v>
          </cell>
          <cell r="C1247" t="str">
            <v>ESTRUTURA METALICA</v>
          </cell>
          <cell r="D1247" t="str">
            <v>0291</v>
          </cell>
          <cell r="E1247">
            <v>0</v>
          </cell>
          <cell r="F1247">
            <v>0</v>
          </cell>
          <cell r="G1247" t="str">
            <v>92582</v>
          </cell>
          <cell r="H1247" t="str">
            <v>FABRICAÇÃO E INSTALAÇÃO DE TESOURA INTEIRA EM AÇO, VÃO DE 3 M, PARA TELHA CERÂMICA OU DE CONCRETO, INCLUSO IÇAMENTO. AF_12/2015</v>
          </cell>
        </row>
        <row r="1248">
          <cell r="A1248" t="str">
            <v>COBERTURA</v>
          </cell>
          <cell r="B1248" t="str">
            <v>COBE</v>
          </cell>
          <cell r="C1248" t="str">
            <v>ESTRUTURA METALICA</v>
          </cell>
          <cell r="D1248" t="str">
            <v>0291</v>
          </cell>
          <cell r="E1248">
            <v>0</v>
          </cell>
          <cell r="F1248">
            <v>0</v>
          </cell>
          <cell r="G1248" t="str">
            <v>92584</v>
          </cell>
          <cell r="H1248" t="str">
            <v>FABRICAÇÃO E INSTALAÇÃO DE TESOURA INTEIRA EM AÇO, VÃO DE 4 M, PARA TELHA CERÂMICA OU DE CONCRETO, INCLUSO IÇAMENTO. AF_12/2015</v>
          </cell>
        </row>
        <row r="1249">
          <cell r="A1249" t="str">
            <v>COBERTURA</v>
          </cell>
          <cell r="B1249" t="str">
            <v>COBE</v>
          </cell>
          <cell r="C1249" t="str">
            <v>ESTRUTURA METALICA</v>
          </cell>
          <cell r="D1249" t="str">
            <v>0291</v>
          </cell>
          <cell r="E1249">
            <v>0</v>
          </cell>
          <cell r="F1249">
            <v>0</v>
          </cell>
          <cell r="G1249" t="str">
            <v>92586</v>
          </cell>
          <cell r="H1249" t="str">
            <v>FABRICAÇÃO E INSTALAÇÃO DE TESOURA INTEIRA EM AÇO, VÃO DE 5 M, PARA TELHA CERÂMICA OU DE CONCRETO, INCLUSO IÇAMENTO. AF_12/2015</v>
          </cell>
        </row>
        <row r="1250">
          <cell r="A1250" t="str">
            <v>COBERTURA</v>
          </cell>
          <cell r="B1250" t="str">
            <v>COBE</v>
          </cell>
          <cell r="C1250" t="str">
            <v>ESTRUTURA METALICA</v>
          </cell>
          <cell r="D1250" t="str">
            <v>0291</v>
          </cell>
          <cell r="E1250">
            <v>0</v>
          </cell>
          <cell r="F1250">
            <v>0</v>
          </cell>
          <cell r="G1250" t="str">
            <v>92588</v>
          </cell>
          <cell r="H1250" t="str">
            <v>FABRICAÇÃO E INSTALAÇÃO DE TESOURA INTEIRA EM AÇO, VÃO DE 6 M, PARA TELHA CERÂMICA OU DE CONCRETO, INCLUSO IÇAMENTO. AF_12/2015</v>
          </cell>
        </row>
        <row r="1251">
          <cell r="A1251" t="str">
            <v>COBERTURA</v>
          </cell>
          <cell r="B1251" t="str">
            <v>COBE</v>
          </cell>
          <cell r="C1251" t="str">
            <v>ESTRUTURA METALICA</v>
          </cell>
          <cell r="D1251" t="str">
            <v>0291</v>
          </cell>
          <cell r="E1251">
            <v>0</v>
          </cell>
          <cell r="F1251">
            <v>0</v>
          </cell>
          <cell r="G1251" t="str">
            <v>92590</v>
          </cell>
          <cell r="H1251" t="str">
            <v>FABRICAÇÃO E INSTALAÇÃO DE TESOURA INTEIRA EM AÇO, VÃO DE 7 M, PARA TELHA CERÂMICA OU DE CONCRETO, INCLUSO IÇAMENTO. AF_12/2015</v>
          </cell>
        </row>
        <row r="1252">
          <cell r="A1252" t="str">
            <v>COBERTURA</v>
          </cell>
          <cell r="B1252" t="str">
            <v>COBE</v>
          </cell>
          <cell r="C1252" t="str">
            <v>ESTRUTURA METALICA</v>
          </cell>
          <cell r="D1252" t="str">
            <v>0291</v>
          </cell>
          <cell r="E1252">
            <v>0</v>
          </cell>
          <cell r="F1252">
            <v>0</v>
          </cell>
          <cell r="G1252" t="str">
            <v>92592</v>
          </cell>
          <cell r="H1252" t="str">
            <v>FABRICAÇÃO E INSTALAÇÃO DE TESOURA INTEIRA EM AÇO, VÃO DE 8 M, PARA TELHA CERÂMICA OU DE CONCRETO, INCLUSO IÇAMENTO. AF_12/2015</v>
          </cell>
        </row>
        <row r="1253">
          <cell r="A1253" t="str">
            <v>COBERTURA</v>
          </cell>
          <cell r="B1253" t="str">
            <v>COBE</v>
          </cell>
          <cell r="C1253" t="str">
            <v>ESTRUTURA METALICA</v>
          </cell>
          <cell r="D1253" t="str">
            <v>0291</v>
          </cell>
          <cell r="E1253">
            <v>0</v>
          </cell>
          <cell r="F1253">
            <v>0</v>
          </cell>
          <cell r="G1253" t="str">
            <v>92593</v>
          </cell>
          <cell r="H1253" t="str">
            <v>(COMPOSIÇÃO REPRESENTATIVA) FABRICAÇÃO E INSTALAÇÃO DE TESOURA INTEIRA EM AÇO, PARA VÃOS DE 3 A 12 M E PARA QUALQUER TIPO DE TELHA, INCLUSO IÇAMENTO. AF_12/2015</v>
          </cell>
        </row>
        <row r="1254">
          <cell r="A1254" t="str">
            <v>COBERTURA</v>
          </cell>
          <cell r="B1254" t="str">
            <v>COBE</v>
          </cell>
          <cell r="C1254" t="str">
            <v>ESTRUTURA METALICA</v>
          </cell>
          <cell r="D1254" t="str">
            <v>0291</v>
          </cell>
          <cell r="E1254">
            <v>0</v>
          </cell>
          <cell r="F1254">
            <v>0</v>
          </cell>
          <cell r="G1254" t="str">
            <v>92594</v>
          </cell>
          <cell r="H1254" t="str">
            <v>FABRICAÇÃO E INSTALAÇÃO DE TESOURA INTEIRA EM AÇO, VÃO DE 9 M, PARA TELHA CERÂMICA OU DE CONCRETO, INCLUSO IÇAMENTO. AF_12/2015</v>
          </cell>
        </row>
        <row r="1255">
          <cell r="A1255" t="str">
            <v>COBERTURA</v>
          </cell>
          <cell r="B1255" t="str">
            <v>COBE</v>
          </cell>
          <cell r="C1255" t="str">
            <v>ESTRUTURA METALICA</v>
          </cell>
          <cell r="D1255" t="str">
            <v>0291</v>
          </cell>
          <cell r="E1255">
            <v>0</v>
          </cell>
          <cell r="F1255">
            <v>0</v>
          </cell>
          <cell r="G1255" t="str">
            <v>92596</v>
          </cell>
          <cell r="H1255" t="str">
            <v>FABRICAÇÃO E INSTALAÇÃO DE TESOURA INTEIRA EM AÇO, VÃO DE 10 M, PARA TELHA CERÂMICA OU DE CONCRETO, INCLUSO IÇAMENTO. AF_12/2015</v>
          </cell>
        </row>
        <row r="1256">
          <cell r="A1256" t="str">
            <v>COBERTURA</v>
          </cell>
          <cell r="B1256" t="str">
            <v>COBE</v>
          </cell>
          <cell r="C1256" t="str">
            <v>ESTRUTURA METALICA</v>
          </cell>
          <cell r="D1256" t="str">
            <v>0291</v>
          </cell>
          <cell r="E1256">
            <v>0</v>
          </cell>
          <cell r="F1256">
            <v>0</v>
          </cell>
          <cell r="G1256" t="str">
            <v>92598</v>
          </cell>
          <cell r="H1256" t="str">
            <v>FABRICAÇÃO E INSTALAÇÃO DE TESOURA INTEIRA EM AÇO, VÃO DE 11 M, PARA TELHA CERÂMICA OU DE CONCRETO, INCLUSO IÇAMENTO. AF_12/2015</v>
          </cell>
        </row>
        <row r="1257">
          <cell r="A1257" t="str">
            <v>COBERTURA</v>
          </cell>
          <cell r="B1257" t="str">
            <v>COBE</v>
          </cell>
          <cell r="C1257" t="str">
            <v>ESTRUTURA METALICA</v>
          </cell>
          <cell r="D1257" t="str">
            <v>0291</v>
          </cell>
          <cell r="E1257">
            <v>0</v>
          </cell>
          <cell r="F1257">
            <v>0</v>
          </cell>
          <cell r="G1257" t="str">
            <v>92600</v>
          </cell>
          <cell r="H1257" t="str">
            <v>FABRICAÇÃO E INSTALAÇÃO DE TESOURA INTEIRA EM AÇO, VÃO DE 12 M, PARA TELHA CERÂMICA OU DE CONCRETO, INCLUSO IÇAMENTO. AF_12/2015</v>
          </cell>
        </row>
        <row r="1258">
          <cell r="A1258" t="str">
            <v>COBERTURA</v>
          </cell>
          <cell r="B1258" t="str">
            <v>COBE</v>
          </cell>
          <cell r="C1258" t="str">
            <v>ESTRUTURA METALICA</v>
          </cell>
          <cell r="D1258" t="str">
            <v>0291</v>
          </cell>
          <cell r="E1258">
            <v>0</v>
          </cell>
          <cell r="F1258">
            <v>0</v>
          </cell>
          <cell r="G1258" t="str">
            <v>92602</v>
          </cell>
          <cell r="H1258" t="str">
            <v>FABRICAÇÃO E INSTALAÇÃO DE TESOURA INTEIRA EM AÇO, VÃO DE 3 M, PARA TELHA ONDULADA DE FIBROCIMENTO, METÁLICA, PLÁSTICA OU TERMOACÚSTICA, INCLUSO IÇAMENTO.. AF_12/2015</v>
          </cell>
        </row>
        <row r="1259">
          <cell r="A1259" t="str">
            <v>COBERTURA</v>
          </cell>
          <cell r="B1259" t="str">
            <v>COBE</v>
          </cell>
          <cell r="C1259" t="str">
            <v>ESTRUTURA METALICA</v>
          </cell>
          <cell r="D1259" t="str">
            <v>0291</v>
          </cell>
          <cell r="E1259">
            <v>0</v>
          </cell>
          <cell r="F1259">
            <v>0</v>
          </cell>
          <cell r="G1259" t="str">
            <v>92604</v>
          </cell>
          <cell r="H1259" t="str">
            <v>FABRICAÇÃO E INSTALAÇÃO DE TESOURA INTEIRA EM AÇO, VÃO DE 4 M, PARA TELHA ONDULADA DE FIBROCIMENTO, METÁLICA, PLÁSTICA OU TERMOACÚSTICA, INCLUSO IÇAMENTO. AF_12/2015</v>
          </cell>
        </row>
        <row r="1260">
          <cell r="A1260" t="str">
            <v>COBERTURA</v>
          </cell>
          <cell r="B1260" t="str">
            <v>COBE</v>
          </cell>
          <cell r="C1260" t="str">
            <v>ESTRUTURA METALICA</v>
          </cell>
          <cell r="D1260" t="str">
            <v>0291</v>
          </cell>
          <cell r="E1260">
            <v>0</v>
          </cell>
          <cell r="F1260">
            <v>0</v>
          </cell>
          <cell r="G1260" t="str">
            <v>92606</v>
          </cell>
          <cell r="H1260" t="str">
            <v>FABRICAÇÃO E INSTALAÇÃO DE TESOURA INTEIRA EM AÇO, VÃO DE 5 M, PARA TELHA ONDULADA DE FIBROCIMENTO, METÁLICA, PLÁSTICA OU TERMOACÚSTICA, INCLUSO IÇAMENTO. AF_12/2015</v>
          </cell>
        </row>
        <row r="1261">
          <cell r="A1261" t="str">
            <v>COBERTURA</v>
          </cell>
          <cell r="B1261" t="str">
            <v>COBE</v>
          </cell>
          <cell r="C1261" t="str">
            <v>ESTRUTURA METALICA</v>
          </cell>
          <cell r="D1261" t="str">
            <v>0291</v>
          </cell>
          <cell r="E1261">
            <v>0</v>
          </cell>
          <cell r="F1261">
            <v>0</v>
          </cell>
          <cell r="G1261" t="str">
            <v>92608</v>
          </cell>
          <cell r="H1261" t="str">
            <v>FABRICAÇÃO E INSTALAÇÃO DE TESOURA INTEIRA EM AÇO, VÃO DE 6 M, PARA TELHA ONDULADA DE FIBROCIMENTO, METÁLICA, PLÁSTICA OU TERMOACÚSTICA, INCLUSO IÇAMENTO. AF_12/2015</v>
          </cell>
        </row>
        <row r="1262">
          <cell r="A1262" t="str">
            <v>COBERTURA</v>
          </cell>
          <cell r="B1262" t="str">
            <v>COBE</v>
          </cell>
          <cell r="C1262" t="str">
            <v>ESTRUTURA METALICA</v>
          </cell>
          <cell r="D1262" t="str">
            <v>0291</v>
          </cell>
          <cell r="E1262">
            <v>0</v>
          </cell>
          <cell r="F1262">
            <v>0</v>
          </cell>
          <cell r="G1262" t="str">
            <v>92610</v>
          </cell>
          <cell r="H1262" t="str">
            <v>FABRICAÇÃO E INSTALAÇÃO DE TESOURA INTEIRA EM AÇO, VÃO DE 7 M, PARA TELHA ONDULADA DE FIBROCIMENTO, METÁLICA, PLÁSTICA OU TERMOACÚSTICA, INCLUSO IÇAMENTO. AF_12/2015</v>
          </cell>
        </row>
        <row r="1263">
          <cell r="A1263" t="str">
            <v>COBERTURA</v>
          </cell>
          <cell r="B1263" t="str">
            <v>COBE</v>
          </cell>
          <cell r="C1263" t="str">
            <v>ESTRUTURA METALICA</v>
          </cell>
          <cell r="D1263" t="str">
            <v>0291</v>
          </cell>
          <cell r="E1263">
            <v>0</v>
          </cell>
          <cell r="F1263">
            <v>0</v>
          </cell>
          <cell r="G1263" t="str">
            <v>92612</v>
          </cell>
          <cell r="H1263" t="str">
            <v>FABRICAÇÃO E INSTALAÇÃO DE TESOURA INTEIRA EM AÇO, VÃO DE 8 M, PARA TELHA ONDULADA DE FIBROCIMENTO, METÁLICA, PLÁSTICA OU TERMOACÚSTICA, INCLUSO IÇAMENTO, INCLUSO IÇAMENTO. AF_12/2015</v>
          </cell>
        </row>
        <row r="1264">
          <cell r="A1264" t="str">
            <v>COBERTURA</v>
          </cell>
          <cell r="B1264" t="str">
            <v>COBE</v>
          </cell>
          <cell r="C1264" t="str">
            <v>ESTRUTURA METALICA</v>
          </cell>
          <cell r="D1264" t="str">
            <v>0291</v>
          </cell>
          <cell r="E1264">
            <v>0</v>
          </cell>
          <cell r="F1264">
            <v>0</v>
          </cell>
          <cell r="G1264" t="str">
            <v>92614</v>
          </cell>
          <cell r="H1264" t="str">
            <v>FABRICAÇÃO E INSTALAÇÃO DE TESOURA INTEIRA EM AÇO, VÃO DE 9 M, PARA TELHA ONDULADA DE FIBROCIMENTO, METÁLICA, PLÁSTICA OU TERMOACÚSTICA, INCLUSO IÇAMENTO. AF_12/2015</v>
          </cell>
        </row>
        <row r="1265">
          <cell r="A1265" t="str">
            <v>COBERTURA</v>
          </cell>
          <cell r="B1265" t="str">
            <v>COBE</v>
          </cell>
          <cell r="C1265" t="str">
            <v>ESTRUTURA METALICA</v>
          </cell>
          <cell r="D1265" t="str">
            <v>0291</v>
          </cell>
          <cell r="E1265">
            <v>0</v>
          </cell>
          <cell r="F1265">
            <v>0</v>
          </cell>
          <cell r="G1265" t="str">
            <v>92616</v>
          </cell>
          <cell r="H1265" t="str">
            <v>FABRICAÇÃO E INSTALAÇÃO DE TESOURA INTEIRA EM AÇO, VÃO DE 10 M, PARA TELHA ONDULADA DE FIBROCIMENTO, METÁLICA, PLÁSTICA OU TERMOACÚSTICA, INCLUSO IÇAMENTO. AF_12/2015</v>
          </cell>
        </row>
        <row r="1266">
          <cell r="A1266" t="str">
            <v>COBERTURA</v>
          </cell>
          <cell r="B1266" t="str">
            <v>COBE</v>
          </cell>
          <cell r="C1266" t="str">
            <v>ESTRUTURA METALICA</v>
          </cell>
          <cell r="D1266" t="str">
            <v>0291</v>
          </cell>
          <cell r="E1266">
            <v>0</v>
          </cell>
          <cell r="F1266">
            <v>0</v>
          </cell>
          <cell r="G1266" t="str">
            <v>92618</v>
          </cell>
          <cell r="H1266" t="str">
            <v>FABRICAÇÃO E INSTALAÇÃO DE TESOURA INTEIRA EM AÇO, VÃO DE 11 M, PARA TELHA ONDULADA DE FIBROCIMENTO, METÁLICA, PLÁSTICA OU TERMOACÚSTICA, INCLUSO IÇAMENTO. AF_12/2015</v>
          </cell>
        </row>
        <row r="1267">
          <cell r="A1267" t="str">
            <v>COBERTURA</v>
          </cell>
          <cell r="B1267" t="str">
            <v>COBE</v>
          </cell>
          <cell r="C1267" t="str">
            <v>ESTRUTURA METALICA</v>
          </cell>
          <cell r="D1267" t="str">
            <v>0291</v>
          </cell>
          <cell r="E1267">
            <v>0</v>
          </cell>
          <cell r="F1267">
            <v>0</v>
          </cell>
          <cell r="G1267" t="str">
            <v>92620</v>
          </cell>
          <cell r="H1267" t="str">
            <v>FABRICAÇÃO E INSTALAÇÃO DE TESOURA INTEIRA EM AÇO, VÃO DE 12 M, PARA TELHA ONDULADA DE FIBROCIMENTO, METÁLICA, PLÁSTICA OU TERMOACÚSTICA, INCLUSO IÇAMENTO. AF_12/2015</v>
          </cell>
        </row>
        <row r="1268">
          <cell r="A1268" t="str">
            <v>COBERTURA</v>
          </cell>
          <cell r="B1268" t="str">
            <v>COBE</v>
          </cell>
          <cell r="C1268" t="str">
            <v>ESTRUTURA METALICA</v>
          </cell>
          <cell r="D1268" t="str">
            <v>0291</v>
          </cell>
          <cell r="E1268">
            <v>0</v>
          </cell>
          <cell r="F1268">
            <v>0</v>
          </cell>
          <cell r="G1268" t="str">
            <v>100357</v>
          </cell>
          <cell r="H1268" t="str">
            <v>FABRICAÇÃO E INSTALAÇÃO DE MEIA TESOURA DE MADEIRA NÃO APARELHADA, COM VÃO DE 3 M, PARA TELHA CERÂMICA OU DE CONCRETO, INCLUSO IÇAMENTO. AF_07/2019</v>
          </cell>
        </row>
        <row r="1269">
          <cell r="A1269" t="str">
            <v>COBERTURA</v>
          </cell>
          <cell r="B1269" t="str">
            <v>COBE</v>
          </cell>
          <cell r="C1269" t="str">
            <v>ESTRUTURA METALICA</v>
          </cell>
          <cell r="D1269" t="str">
            <v>0291</v>
          </cell>
          <cell r="E1269">
            <v>0</v>
          </cell>
          <cell r="F1269">
            <v>0</v>
          </cell>
          <cell r="G1269" t="str">
            <v>100358</v>
          </cell>
          <cell r="H1269" t="str">
            <v>FABRICAÇÃO E INSTALAÇÃO DE MEIA TESOURA DE MADEIRA NÃO APARELHADA, COM VÃO DE 4 M, PARA TELHA CERÂMICA OU DE CONCRETO, INCLUSO IÇAMENTO. AF_07/2019</v>
          </cell>
        </row>
        <row r="1270">
          <cell r="A1270" t="str">
            <v>COBERTURA</v>
          </cell>
          <cell r="B1270" t="str">
            <v>COBE</v>
          </cell>
          <cell r="C1270" t="str">
            <v>ESTRUTURA METALICA</v>
          </cell>
          <cell r="D1270" t="str">
            <v>0291</v>
          </cell>
          <cell r="E1270">
            <v>0</v>
          </cell>
          <cell r="F1270">
            <v>0</v>
          </cell>
          <cell r="G1270" t="str">
            <v>100359</v>
          </cell>
          <cell r="H1270" t="str">
            <v>FABRICAÇÃO E INSTALAÇÃO DE MEIA TESOURA DE MADEIRA NÃO APARELHADA, COM VÃO DE 5 M, PARA TELHA CERÂMICA OU DE CONCRETO, INCLUSO IÇAMENTO. AF_07/2019</v>
          </cell>
        </row>
        <row r="1271">
          <cell r="A1271" t="str">
            <v>COBERTURA</v>
          </cell>
          <cell r="B1271" t="str">
            <v>COBE</v>
          </cell>
          <cell r="C1271" t="str">
            <v>ESTRUTURA METALICA</v>
          </cell>
          <cell r="D1271" t="str">
            <v>0291</v>
          </cell>
          <cell r="E1271">
            <v>0</v>
          </cell>
          <cell r="F1271">
            <v>0</v>
          </cell>
          <cell r="G1271" t="str">
            <v>100360</v>
          </cell>
          <cell r="H1271" t="str">
            <v>FABRICAÇÃO E INSTALAÇÃO DE MEIA TESOURA DE MADEIRA NÃO APARELHADA, COM VÃO DE 6 M, PARA TELHA CERÂMICA OU DE CONCRETO, INCLUSO IÇAMENTO. AF_07/2019</v>
          </cell>
        </row>
        <row r="1272">
          <cell r="A1272" t="str">
            <v>COBERTURA</v>
          </cell>
          <cell r="B1272" t="str">
            <v>COBE</v>
          </cell>
          <cell r="C1272" t="str">
            <v>ESTRUTURA METALICA</v>
          </cell>
          <cell r="D1272" t="str">
            <v>0291</v>
          </cell>
          <cell r="E1272">
            <v>0</v>
          </cell>
          <cell r="F1272">
            <v>0</v>
          </cell>
          <cell r="G1272" t="str">
            <v>100361</v>
          </cell>
          <cell r="H1272" t="str">
            <v>FABRICAÇÃO E INSTALAÇÃO DE MEIA TESOURA DE MADEIRA NÃO APARELHADA, COM VÃO DE 7 M, PARA TELHA CERÂMICA OU DE CONCRETO, INCLUSO IÇAMENTO. AF_07/2019</v>
          </cell>
        </row>
        <row r="1273">
          <cell r="A1273" t="str">
            <v>COBERTURA</v>
          </cell>
          <cell r="B1273" t="str">
            <v>COBE</v>
          </cell>
          <cell r="C1273" t="str">
            <v>ESTRUTURA METALICA</v>
          </cell>
          <cell r="D1273" t="str">
            <v>0291</v>
          </cell>
          <cell r="E1273">
            <v>0</v>
          </cell>
          <cell r="F1273">
            <v>0</v>
          </cell>
          <cell r="G1273" t="str">
            <v>100362</v>
          </cell>
          <cell r="H1273" t="str">
            <v>FABRICAÇÃO E INSTALAÇÃO DE MEIA TESOURA DE MADEIRA NÃO APARELHADA, COM VÃO DE 8 M, PARA TELHA CERÂMICA OU DE CONCRETO, INCLUSO IÇAMENTO. AF_07/2019</v>
          </cell>
        </row>
        <row r="1274">
          <cell r="A1274" t="str">
            <v>COBERTURA</v>
          </cell>
          <cell r="B1274" t="str">
            <v>COBE</v>
          </cell>
          <cell r="C1274" t="str">
            <v>ESTRUTURA METALICA</v>
          </cell>
          <cell r="D1274" t="str">
            <v>0291</v>
          </cell>
          <cell r="E1274">
            <v>0</v>
          </cell>
          <cell r="F1274">
            <v>0</v>
          </cell>
          <cell r="G1274" t="str">
            <v>100363</v>
          </cell>
          <cell r="H1274" t="str">
            <v>FABRICAÇÃO E INSTALAÇÃO DE MEIA TESOURA DE MADEIRA NÃO APARELHADA, COM VÃO DE 9 M, PARA TELHA CERÂMICA OU DE CONCRETO, INCLUSO IÇAMENTO. AF_07/2019</v>
          </cell>
        </row>
        <row r="1275">
          <cell r="A1275" t="str">
            <v>COBERTURA</v>
          </cell>
          <cell r="B1275" t="str">
            <v>COBE</v>
          </cell>
          <cell r="C1275" t="str">
            <v>ESTRUTURA METALICA</v>
          </cell>
          <cell r="D1275" t="str">
            <v>0291</v>
          </cell>
          <cell r="E1275">
            <v>0</v>
          </cell>
          <cell r="F1275">
            <v>0</v>
          </cell>
          <cell r="G1275" t="str">
            <v>100364</v>
          </cell>
          <cell r="H1275" t="str">
            <v>FABRICAÇÃO E INSTALAÇÃO DE MEIA TESOURA DE MADEIRA NÃO APARELHADA, COM VÃO DE 10 M, PARA TELHA CERÂMICA OU DE CONCRETO, INCLUSO IÇAMENTO. AF_07/2019</v>
          </cell>
        </row>
        <row r="1276">
          <cell r="A1276" t="str">
            <v>COBERTURA</v>
          </cell>
          <cell r="B1276" t="str">
            <v>COBE</v>
          </cell>
          <cell r="C1276" t="str">
            <v>ESTRUTURA METALICA</v>
          </cell>
          <cell r="D1276" t="str">
            <v>0291</v>
          </cell>
          <cell r="E1276">
            <v>0</v>
          </cell>
          <cell r="F1276">
            <v>0</v>
          </cell>
          <cell r="G1276" t="str">
            <v>100365</v>
          </cell>
          <cell r="H1276" t="str">
            <v>FABRICAÇÃO E INSTALAÇÃO DE MEIA TESOURA DE MADEIRA NÃO APARELHADA, COM VÃO DE 11 M, PARA TELHA CERÂMICA OU DE CONCRETO, INCLUSO IÇAMENTO. AF_07/2019</v>
          </cell>
        </row>
        <row r="1277">
          <cell r="A1277" t="str">
            <v>COBERTURA</v>
          </cell>
          <cell r="B1277" t="str">
            <v>COBE</v>
          </cell>
          <cell r="C1277" t="str">
            <v>ESTRUTURA METALICA</v>
          </cell>
          <cell r="D1277" t="str">
            <v>0291</v>
          </cell>
          <cell r="E1277">
            <v>0</v>
          </cell>
          <cell r="F1277">
            <v>0</v>
          </cell>
          <cell r="G1277" t="str">
            <v>100366</v>
          </cell>
          <cell r="H1277" t="str">
            <v>FABRICAÇÃO E INSTALAÇÃO DE MEIA TESOURA DE MADEIRA NÃO APARELHADA, COM VÃO DE 12 M, PARA TELHA CERÂMICA OU DE CONCRETO, INCLUSO IÇAMENTO. AF_07/2019</v>
          </cell>
        </row>
        <row r="1278">
          <cell r="A1278" t="str">
            <v>COBERTURA</v>
          </cell>
          <cell r="B1278" t="str">
            <v>COBE</v>
          </cell>
          <cell r="C1278" t="str">
            <v>ESTRUTURA METALICA</v>
          </cell>
          <cell r="D1278" t="str">
            <v>0291</v>
          </cell>
          <cell r="E1278">
            <v>0</v>
          </cell>
          <cell r="F1278">
            <v>0</v>
          </cell>
          <cell r="G1278" t="str">
            <v>100367</v>
          </cell>
          <cell r="H1278" t="str">
            <v>FABRICAÇÃO E INSTALAÇÃO DE MEIA TESOURA DE MADEIRA NÃO APARELHADA, COM VÃO DE 3 M, PARA TELHA ONDULADA DE FIBROCIMENTO, ALUMÍNIO, PLÁSTICA OU TERMOACÚSTICA, INCLUSO IÇAMENTO. AF_07/2019</v>
          </cell>
        </row>
        <row r="1279">
          <cell r="A1279" t="str">
            <v>COBERTURA</v>
          </cell>
          <cell r="B1279" t="str">
            <v>COBE</v>
          </cell>
          <cell r="C1279" t="str">
            <v>ESTRUTURA METALICA</v>
          </cell>
          <cell r="D1279" t="str">
            <v>0291</v>
          </cell>
          <cell r="E1279">
            <v>0</v>
          </cell>
          <cell r="F1279">
            <v>0</v>
          </cell>
          <cell r="G1279" t="str">
            <v>100368</v>
          </cell>
          <cell r="H1279" t="str">
            <v>FABRICAÇÃO E INSTALAÇÃO DE MEIA TESOURA DE MADEIRA NÃO APARELHADA, COM VÃO DE 4 M, PARA TELHA ONDULADA DE FIBROCIMENTO, ALUMÍNIO, PLÁSTICA OU TERMOACÚSTICA, INCLUSO IÇAMENTO. AF_07/2019</v>
          </cell>
        </row>
        <row r="1280">
          <cell r="A1280" t="str">
            <v>COBERTURA</v>
          </cell>
          <cell r="B1280" t="str">
            <v>COBE</v>
          </cell>
          <cell r="C1280" t="str">
            <v>ESTRUTURA METALICA</v>
          </cell>
          <cell r="D1280" t="str">
            <v>0291</v>
          </cell>
          <cell r="E1280">
            <v>0</v>
          </cell>
          <cell r="F1280">
            <v>0</v>
          </cell>
          <cell r="G1280" t="str">
            <v>100369</v>
          </cell>
          <cell r="H1280" t="str">
            <v>FABRICAÇÃO E INSTALAÇÃO DE MEIA TESOURA DE MADEIRA NÃO APARELHADA, COM VÃO DE 5 M, PARA TELHA ONDULADA DE FIBROCIMENTO, ALUMÍNIO, PLÁSTICA OU TERMOACÚSTICA, INCLUSO IÇAMENTO. AF_07/2019</v>
          </cell>
        </row>
        <row r="1281">
          <cell r="A1281" t="str">
            <v>COBERTURA</v>
          </cell>
          <cell r="B1281" t="str">
            <v>COBE</v>
          </cell>
          <cell r="C1281" t="str">
            <v>ESTRUTURA METALICA</v>
          </cell>
          <cell r="D1281" t="str">
            <v>0291</v>
          </cell>
          <cell r="E1281">
            <v>0</v>
          </cell>
          <cell r="F1281">
            <v>0</v>
          </cell>
          <cell r="G1281" t="str">
            <v>100370</v>
          </cell>
          <cell r="H1281" t="str">
            <v>FABRICAÇÃO E INSTALAÇÃO DE MEIA TESOURA DE MADEIRA NÃO APARELHADA, COM VÃO DE 6 M, PARA TELHA ONDULADA DE FIBROCIMENTO, ALUMÍNIO, PLÁSTICA OU TERMOACÚSTICA, INCLUSO IÇAMENTO. AF_07/2019</v>
          </cell>
        </row>
        <row r="1282">
          <cell r="A1282" t="str">
            <v>COBERTURA</v>
          </cell>
          <cell r="B1282" t="str">
            <v>COBE</v>
          </cell>
          <cell r="C1282" t="str">
            <v>ESTRUTURA METALICA</v>
          </cell>
          <cell r="D1282" t="str">
            <v>0291</v>
          </cell>
          <cell r="E1282">
            <v>0</v>
          </cell>
          <cell r="F1282">
            <v>0</v>
          </cell>
          <cell r="G1282" t="str">
            <v>100371</v>
          </cell>
          <cell r="H1282" t="str">
            <v>FABRICAÇÃO E INSTALAÇÃO DE MEIA TESOURA DE MADEIRA NÃO APARELHADA, COM VÃO DE 7 M, PARA TELHA ONDULADA DE FIBROCIMENTO, ALUMÍNIO, PLÁSTICA OU TERMOACÚSTICA, INCLUSO IÇAMENTO. AF_07/2019</v>
          </cell>
        </row>
        <row r="1283">
          <cell r="A1283" t="str">
            <v>COBERTURA</v>
          </cell>
          <cell r="B1283" t="str">
            <v>COBE</v>
          </cell>
          <cell r="C1283" t="str">
            <v>ESTRUTURA METALICA</v>
          </cell>
          <cell r="D1283" t="str">
            <v>0291</v>
          </cell>
          <cell r="E1283">
            <v>0</v>
          </cell>
          <cell r="F1283">
            <v>0</v>
          </cell>
          <cell r="G1283" t="str">
            <v>100372</v>
          </cell>
          <cell r="H1283" t="str">
            <v>FABRICAÇÃO E INSTALAÇÃO DE MEIA TESOURA DE MADEIRA NÃO APARELHADA, COM VÃO DE 8 M, PARA TELHA ONDULADA DE FIBROCIMENTO, ALUMÍNIO, PLÁSTICA OU TERMOACÚSTICA, INCLUSO IÇAMENTO. AF_07/2019</v>
          </cell>
        </row>
        <row r="1284">
          <cell r="A1284" t="str">
            <v>COBERTURA</v>
          </cell>
          <cell r="B1284" t="str">
            <v>COBE</v>
          </cell>
          <cell r="C1284" t="str">
            <v>ESTRUTURA METALICA</v>
          </cell>
          <cell r="D1284" t="str">
            <v>0291</v>
          </cell>
          <cell r="E1284">
            <v>0</v>
          </cell>
          <cell r="F1284">
            <v>0</v>
          </cell>
          <cell r="G1284" t="str">
            <v>100373</v>
          </cell>
          <cell r="H1284" t="str">
            <v>FABRICAÇÃO E INSTALAÇÃO DE MEIA TESOURA DE MADEIRA NÃO APARELHADA, COM VÃO DE 9 M, PARA TELHA ONDULADA DE FIBROCIMENTO, ALUMÍNIO, PLÁSTICA OU TERMOACÚSTICA, INCLUSO IÇAMENTO. AF_07/2019</v>
          </cell>
        </row>
        <row r="1285">
          <cell r="A1285" t="str">
            <v>COBERTURA</v>
          </cell>
          <cell r="B1285" t="str">
            <v>COBE</v>
          </cell>
          <cell r="C1285" t="str">
            <v>ESTRUTURA METALICA</v>
          </cell>
          <cell r="D1285" t="str">
            <v>0291</v>
          </cell>
          <cell r="E1285">
            <v>0</v>
          </cell>
          <cell r="F1285">
            <v>0</v>
          </cell>
          <cell r="G1285" t="str">
            <v>100374</v>
          </cell>
          <cell r="H1285" t="str">
            <v>FABRICAÇÃO E INSTALAÇÃO DE MEIA TESOURA DE MADEIRA NÃO APARELHADA, COM VÃO DE 10 M, PARA TELHA ONDULADA DE FIBROCIMENTO, ALUMÍNIO, PLÁSTICA OU TERMOACÚSTICA, INCLUSO IÇAMENTO. AF_07/2019</v>
          </cell>
        </row>
        <row r="1286">
          <cell r="A1286" t="str">
            <v>COBERTURA</v>
          </cell>
          <cell r="B1286" t="str">
            <v>COBE</v>
          </cell>
          <cell r="C1286" t="str">
            <v>ESTRUTURA METALICA</v>
          </cell>
          <cell r="D1286" t="str">
            <v>0291</v>
          </cell>
          <cell r="E1286">
            <v>0</v>
          </cell>
          <cell r="F1286">
            <v>0</v>
          </cell>
          <cell r="G1286" t="str">
            <v>100375</v>
          </cell>
          <cell r="H1286" t="str">
            <v>FABRICAÇÃO E INSTALAÇÃO DE MEIA TESOURA DE MADEIRA NÃO APARELHADA, COM VÃO DE 11 M, PARA TELHA ONDULADA DE FIBROCIMENTO, ALUMÍNIO, PLÁSTICA OU TERMOACÚSTICA, INCLUSO IÇAMENTO. AF_07/2019</v>
          </cell>
        </row>
        <row r="1287">
          <cell r="A1287" t="str">
            <v>COBERTURA</v>
          </cell>
          <cell r="B1287" t="str">
            <v>COBE</v>
          </cell>
          <cell r="C1287" t="str">
            <v>ESTRUTURA METALICA</v>
          </cell>
          <cell r="D1287" t="str">
            <v>0291</v>
          </cell>
          <cell r="E1287">
            <v>0</v>
          </cell>
          <cell r="F1287">
            <v>0</v>
          </cell>
          <cell r="G1287" t="str">
            <v>100376</v>
          </cell>
          <cell r="H1287" t="str">
            <v>FABRICAÇÃO E INSTALAÇÃO DE MEIA TESOURA DE MADEIRA NÃO APARELHADA, COM VÃO DE 12 M, PARA TELHA ONDULADA DE FIBROCIMENTO, ALUMÍNIO, PLÁSTICA OU TERMOACÚSTICA, INCLUSO IÇAMENTO. AF_07/2019</v>
          </cell>
        </row>
        <row r="1288">
          <cell r="A1288" t="str">
            <v>COBERTURA</v>
          </cell>
          <cell r="B1288" t="str">
            <v>COBE</v>
          </cell>
          <cell r="C1288" t="str">
            <v>ESTRUTURA METALICA</v>
          </cell>
          <cell r="D1288" t="str">
            <v>0291</v>
          </cell>
          <cell r="E1288">
            <v>0</v>
          </cell>
          <cell r="F1288">
            <v>0</v>
          </cell>
          <cell r="G1288" t="str">
            <v>100377</v>
          </cell>
          <cell r="H1288" t="str">
            <v>FABRICAÇÃO E INSTALAÇÃO DE TESOURA (INTEIRA OU MEIA) EM AÇO, VÃOS MAIORES OU IGUAIS A 3,0 M E MENORES OU IGUAL A 6,0 M, INCLUSO IÇAMENTO. AF_07/2019</v>
          </cell>
        </row>
        <row r="1289">
          <cell r="A1289" t="str">
            <v>COBERTURA</v>
          </cell>
          <cell r="B1289" t="str">
            <v>COBE</v>
          </cell>
          <cell r="C1289" t="str">
            <v>ESTRUTURA METALICA</v>
          </cell>
          <cell r="D1289" t="str">
            <v>0291</v>
          </cell>
          <cell r="E1289">
            <v>0</v>
          </cell>
          <cell r="F1289">
            <v>0</v>
          </cell>
          <cell r="G1289" t="str">
            <v>100378</v>
          </cell>
          <cell r="H1289" t="str">
            <v>FABRICAÇÃO E INSTALAÇÃO DE TESOURA (INTEIRA OU MEIA) EM AÇO, VÃOS MAIORES QUE 6,0 M E MENORES QUE 12,0 M, INCLUSO IÇAMENTO. AF_07/2019</v>
          </cell>
        </row>
        <row r="1290">
          <cell r="A1290" t="str">
            <v>COBERTURA</v>
          </cell>
          <cell r="B1290" t="str">
            <v>COBE</v>
          </cell>
          <cell r="C1290" t="str">
            <v>ESTRUTURA METALICA</v>
          </cell>
          <cell r="D1290" t="str">
            <v>0291</v>
          </cell>
          <cell r="E1290">
            <v>0</v>
          </cell>
          <cell r="F1290">
            <v>0</v>
          </cell>
          <cell r="G1290" t="str">
            <v>100382</v>
          </cell>
          <cell r="H1290" t="str">
            <v>FABRICAÇÃO E INSTALAÇÃO DE PONTALETES DE MADEIRA NÃO APARELHADA PARA TELHADOS COM ATÉ 2 ÁGUAS E COM TELHA ONDULADA DE FIBROCIMENTO, ALUMÍNIO OU PLÁSTICA EM EDIFÍCIO RESIDENCIAL TÉRREO, INCLUSO TRANSPORTE VERTICAL. AF_07/2019</v>
          </cell>
        </row>
        <row r="1291">
          <cell r="A1291" t="str">
            <v>COBERTURA</v>
          </cell>
          <cell r="B1291" t="str">
            <v>COBE</v>
          </cell>
          <cell r="C1291" t="str">
            <v>TELHAMENTO COM TELHA DE VIDRO</v>
          </cell>
          <cell r="D1291" t="str">
            <v>0302</v>
          </cell>
          <cell r="E1291">
            <v>0</v>
          </cell>
          <cell r="F1291">
            <v>0</v>
          </cell>
          <cell r="G1291" t="str">
            <v>94444</v>
          </cell>
          <cell r="H1291" t="str">
            <v>TELHAMENTO COM TELHA DE ENCAIXE, TIPO FRANCESA DE VIDRO, COM ATÉ 2 ÁGUAS, INCLUSO TRANSPORTE VERTICAL. AF_07/2019</v>
          </cell>
        </row>
        <row r="1292">
          <cell r="A1292" t="str">
            <v>DRENAGEM/OBRAS DE CONTENCAO/POCOS DE VISITA E CAIXAS</v>
          </cell>
          <cell r="B1292" t="str">
            <v>DROP</v>
          </cell>
          <cell r="C1292" t="str">
            <v>DRENOS</v>
          </cell>
          <cell r="D1292" t="str">
            <v>0028</v>
          </cell>
          <cell r="E1292">
            <v>73881</v>
          </cell>
          <cell r="F1292" t="str">
            <v>DRENO COM MANTA GEOTEXTIL</v>
          </cell>
          <cell r="G1292" t="str">
            <v>73881/1</v>
          </cell>
          <cell r="H1292" t="str">
            <v>EXECUCAO DE DRENO COM MANTA GEOTEXTIL 200 G/M2</v>
          </cell>
        </row>
        <row r="1293">
          <cell r="A1293" t="str">
            <v>DRENAGEM/OBRAS DE CONTENCAO/POCOS DE VISITA E CAIXAS</v>
          </cell>
          <cell r="B1293" t="str">
            <v>DROP</v>
          </cell>
          <cell r="C1293" t="str">
            <v>DRENOS</v>
          </cell>
          <cell r="D1293" t="str">
            <v>0028</v>
          </cell>
          <cell r="E1293">
            <v>73883</v>
          </cell>
          <cell r="F1293" t="str">
            <v>DRENO FRANCES C/MATERIAL FILTRANTE</v>
          </cell>
          <cell r="G1293" t="str">
            <v>73883/2</v>
          </cell>
          <cell r="H1293" t="str">
            <v>EXECUCAO DE DRENO FRANCES COM BRITA NUM 2</v>
          </cell>
        </row>
        <row r="1294">
          <cell r="A1294" t="str">
            <v>DRENAGEM/OBRAS DE CONTENCAO/POCOS DE VISITA E CAIXAS</v>
          </cell>
          <cell r="B1294" t="str">
            <v>DROP</v>
          </cell>
          <cell r="C1294" t="str">
            <v>GABIOES</v>
          </cell>
          <cell r="D1294" t="str">
            <v>0031</v>
          </cell>
          <cell r="E1294">
            <v>0</v>
          </cell>
          <cell r="F1294">
            <v>0</v>
          </cell>
          <cell r="G1294" t="str">
            <v>92743</v>
          </cell>
          <cell r="H1294" t="str">
            <v>MURO DE GABIÃO, ENCHIMENTO COM PEDRA DE MÃO TIPO RACHÃO, DE GRAVIDADE, COM GAIOLAS DE COMPRIMENTO IGUAL A 2 M, PARA MUROS COM ALTURA MENOR OU IGUAL A 4 M  FORNECIMENTO E EXECUÇÃO. AF_12/2015</v>
          </cell>
        </row>
        <row r="1295">
          <cell r="A1295" t="str">
            <v>DRENAGEM/OBRAS DE CONTENCAO/POCOS DE VISITA E CAIXAS</v>
          </cell>
          <cell r="B1295" t="str">
            <v>DROP</v>
          </cell>
          <cell r="C1295" t="str">
            <v>GABIOES</v>
          </cell>
          <cell r="D1295" t="str">
            <v>0031</v>
          </cell>
          <cell r="E1295">
            <v>0</v>
          </cell>
          <cell r="F1295">
            <v>0</v>
          </cell>
          <cell r="G1295" t="str">
            <v>92744</v>
          </cell>
          <cell r="H1295" t="str">
            <v>MURO DE GABIÃO, ENCHIMENTO COM PEDRA DE MÃO TIPO RACHÃO, DE GRAVIDADE, COM GAIOLAS DE COMPRIMENTO IGUAL A 5 M, PARA MUROS COM ALTURA MENOR OU IGUAL A 4 M  FORNECIMENTO E EXECUÇÃO. AF_12/2015</v>
          </cell>
        </row>
        <row r="1296">
          <cell r="A1296" t="str">
            <v>DRENAGEM/OBRAS DE CONTENCAO/POCOS DE VISITA E CAIXAS</v>
          </cell>
          <cell r="B1296" t="str">
            <v>DROP</v>
          </cell>
          <cell r="C1296" t="str">
            <v>GABIOES</v>
          </cell>
          <cell r="D1296" t="str">
            <v>0031</v>
          </cell>
          <cell r="E1296">
            <v>0</v>
          </cell>
          <cell r="F1296">
            <v>0</v>
          </cell>
          <cell r="G1296" t="str">
            <v>92745</v>
          </cell>
          <cell r="H1296" t="str">
            <v>MURO DE GABIÃO, ENCHIMENTO COM PEDRA DE MÃO TIPO RACHÃO, DE GRAVIDADE, COM GAIOLAS DE COMPRIMENTO IGUAL A 2 M, PARA MUROS COM ALTURA MAIOR QUE 4 M E MENOR OU IGUAL A 6 M  FORNECIMENTO E EXECUÇÃO. AF_12/2015</v>
          </cell>
        </row>
        <row r="1297">
          <cell r="A1297" t="str">
            <v>DRENAGEM/OBRAS DE CONTENCAO/POCOS DE VISITA E CAIXAS</v>
          </cell>
          <cell r="B1297" t="str">
            <v>DROP</v>
          </cell>
          <cell r="C1297" t="str">
            <v>GABIOES</v>
          </cell>
          <cell r="D1297" t="str">
            <v>0031</v>
          </cell>
          <cell r="E1297">
            <v>0</v>
          </cell>
          <cell r="F1297">
            <v>0</v>
          </cell>
          <cell r="G1297" t="str">
            <v>92746</v>
          </cell>
          <cell r="H1297" t="str">
            <v>MURO DE GABIÃO, ENCHIMENTO COM PEDRA DE MÃO TIPO RACHÃO, DE GRAVIDADE, COM GAIOLAS DE COMPRIMENTO IGUAL A 5 M, PARA MUROS COM ALTURA MAIOR QUE 4 M E MENOR OU IGUAL A 6 M   FORNECIMENTO E EXECUÇÃO. AF_12/2015</v>
          </cell>
        </row>
        <row r="1298">
          <cell r="A1298" t="str">
            <v>DRENAGEM/OBRAS DE CONTENCAO/POCOS DE VISITA E CAIXAS</v>
          </cell>
          <cell r="B1298" t="str">
            <v>DROP</v>
          </cell>
          <cell r="C1298" t="str">
            <v>GABIOES</v>
          </cell>
          <cell r="D1298" t="str">
            <v>0031</v>
          </cell>
          <cell r="E1298">
            <v>0</v>
          </cell>
          <cell r="F1298">
            <v>0</v>
          </cell>
          <cell r="G1298" t="str">
            <v>92747</v>
          </cell>
          <cell r="H1298" t="str">
            <v>MURO DE GABIÃO, ENCHIMENTO COM PEDRA DE MÃO TIPO RACHÃO, DE GRAVIDADE, COM GAIOLAS DE COMPRIMENTO IGUAL A 2 M, PARA MUROS COM ALTURA MAIOR QUE 6 M E MENOR OU IGUAL A 10 M   FORNECIMENTO E EXECUÇÃO. AF_12/2015</v>
          </cell>
        </row>
        <row r="1299">
          <cell r="A1299" t="str">
            <v>DRENAGEM/OBRAS DE CONTENCAO/POCOS DE VISITA E CAIXAS</v>
          </cell>
          <cell r="B1299" t="str">
            <v>DROP</v>
          </cell>
          <cell r="C1299" t="str">
            <v>GABIOES</v>
          </cell>
          <cell r="D1299" t="str">
            <v>0031</v>
          </cell>
          <cell r="E1299">
            <v>0</v>
          </cell>
          <cell r="F1299">
            <v>0</v>
          </cell>
          <cell r="G1299" t="str">
            <v>92748</v>
          </cell>
          <cell r="H1299" t="str">
            <v>MURO DE GABIÃO, ENCHIMENTO COM PEDRA DE MÃO TIPO RACHÃO, DE GRAVIDADE, COM GAIOLAS DE COMPRIMENTO IGUAL A 5 M, PARA MUROS COM ALTURA MAIOR QUE 6 M E MENOR OU IGUAL A 10 M FORNECIMENTO E EXECUÇÃO. AF_12/2015</v>
          </cell>
        </row>
        <row r="1300">
          <cell r="A1300" t="str">
            <v>DRENAGEM/OBRAS DE CONTENCAO/POCOS DE VISITA E CAIXAS</v>
          </cell>
          <cell r="B1300" t="str">
            <v>DROP</v>
          </cell>
          <cell r="C1300" t="str">
            <v>GABIOES</v>
          </cell>
          <cell r="D1300" t="str">
            <v>0031</v>
          </cell>
          <cell r="E1300">
            <v>0</v>
          </cell>
          <cell r="F1300">
            <v>0</v>
          </cell>
          <cell r="G1300" t="str">
            <v>92749</v>
          </cell>
          <cell r="H1300" t="str">
            <v>MURO DE GABIÃO, ENCHIMENTO COM PEDRA DE MÃO TIPO RACHÃO, COM SOLO REFORÇADO, PARA MUROS COM ALTURA MENOR OU IGUAL A 4 M   FORNECIMENTO E EXECUÇÃO. AF_12/2015</v>
          </cell>
        </row>
        <row r="1301">
          <cell r="A1301" t="str">
            <v>DRENAGEM/OBRAS DE CONTENCAO/POCOS DE VISITA E CAIXAS</v>
          </cell>
          <cell r="B1301" t="str">
            <v>DROP</v>
          </cell>
          <cell r="C1301" t="str">
            <v>GABIOES</v>
          </cell>
          <cell r="D1301" t="str">
            <v>0031</v>
          </cell>
          <cell r="E1301">
            <v>0</v>
          </cell>
          <cell r="F1301">
            <v>0</v>
          </cell>
          <cell r="G1301" t="str">
            <v>92750</v>
          </cell>
          <cell r="H1301" t="str">
            <v>MURO DE GABIÃO, ENCHIMENTO COM PEDRA DE MÃO TIPO RACHÃO, COM SOLO REFORÇADO, PARA MUROS COM ALTURA MAIOR QUE 4 M E MENOR OU IGUAL A 12 M   FORNECIMENTO E EXECUÇÃO. AF_12/2015</v>
          </cell>
        </row>
        <row r="1302">
          <cell r="A1302" t="str">
            <v>DRENAGEM/OBRAS DE CONTENCAO/POCOS DE VISITA E CAIXAS</v>
          </cell>
          <cell r="B1302" t="str">
            <v>DROP</v>
          </cell>
          <cell r="C1302" t="str">
            <v>GABIOES</v>
          </cell>
          <cell r="D1302" t="str">
            <v>0031</v>
          </cell>
          <cell r="E1302">
            <v>0</v>
          </cell>
          <cell r="F1302">
            <v>0</v>
          </cell>
          <cell r="G1302" t="str">
            <v>92751</v>
          </cell>
          <cell r="H1302" t="str">
            <v>MURO DE GABIÃO, ENCHIMENTO COM PEDRA DE MÃO TIPO RACHÃO, COM SOLO REFORÇADO, PARA MUROS COM ALTURA MAIOR QUE 12 M E MENOR OU IGUAL A 20 M    FORNECIMENTO E EXECUÇÃO. AF_12/2015</v>
          </cell>
        </row>
        <row r="1303">
          <cell r="A1303" t="str">
            <v>DRENAGEM/OBRAS DE CONTENCAO/POCOS DE VISITA E CAIXAS</v>
          </cell>
          <cell r="B1303" t="str">
            <v>DROP</v>
          </cell>
          <cell r="C1303" t="str">
            <v>GABIOES</v>
          </cell>
          <cell r="D1303" t="str">
            <v>0031</v>
          </cell>
          <cell r="E1303">
            <v>0</v>
          </cell>
          <cell r="F1303">
            <v>0</v>
          </cell>
          <cell r="G1303" t="str">
            <v>92752</v>
          </cell>
          <cell r="H1303" t="str">
            <v>MURO DE GABIÃO, ENCHIMENTO COM PEDRA DE MÃO TIPO RACHÃO, COM SOLO REFORÇADO, PARA MUROS COM ALTURA MAIOR QUE 20 M E MENOR OU IGUAL A 28 M   FORNECIMENTO E EXECUÇÃO. AF_12/2015</v>
          </cell>
        </row>
        <row r="1304">
          <cell r="A1304" t="str">
            <v>DRENAGEM/OBRAS DE CONTENCAO/POCOS DE VISITA E CAIXAS</v>
          </cell>
          <cell r="B1304" t="str">
            <v>DROP</v>
          </cell>
          <cell r="C1304" t="str">
            <v>GABIOES</v>
          </cell>
          <cell r="D1304" t="str">
            <v>0031</v>
          </cell>
          <cell r="E1304">
            <v>0</v>
          </cell>
          <cell r="F1304">
            <v>0</v>
          </cell>
          <cell r="G1304" t="str">
            <v>92753</v>
          </cell>
          <cell r="H1304" t="str">
            <v>MURO DE GABIÃO, ENCHIMENTO COM RESÍDUO DE CONSTRUÇÃO E DEMOLIÇÃO, DE GRAVIDADE, COM GAIOLA TRAPEZOIDAL DE COMPRIMENTO IGUAL A 2 M, PARA MUROS COM ALTURA MENOR OU IGUAL A 2 M   FORNECIMENTO E EXECUÇÃO. AF_12/2015</v>
          </cell>
        </row>
        <row r="1305">
          <cell r="A1305" t="str">
            <v>DRENAGEM/OBRAS DE CONTENCAO/POCOS DE VISITA E CAIXAS</v>
          </cell>
          <cell r="B1305" t="str">
            <v>DROP</v>
          </cell>
          <cell r="C1305" t="str">
            <v>GABIOES</v>
          </cell>
          <cell r="D1305" t="str">
            <v>0031</v>
          </cell>
          <cell r="E1305">
            <v>0</v>
          </cell>
          <cell r="F1305">
            <v>0</v>
          </cell>
          <cell r="G1305" t="str">
            <v>92754</v>
          </cell>
          <cell r="H1305" t="str">
            <v>MURO DE GABIÃO, ENCHIMENTO COM RESÍDUO DE CONSTRUÇÃO E DEMOLIÇÃO, DE GRAVIDADE, COM GAIOLA TRAPEZOIDAL DE COMPRIMENTO IGUAL A 2 M, PARA MUROS COM ALTURA MAIOR QUE 2 M E MENOR OU IGUAL A 4 M    FORNECIMENTO E EXECUÇÃO. AF_12/2015</v>
          </cell>
        </row>
        <row r="1306">
          <cell r="A1306" t="str">
            <v>DRENAGEM/OBRAS DE CONTENCAO/POCOS DE VISITA E CAIXAS</v>
          </cell>
          <cell r="B1306" t="str">
            <v>DROP</v>
          </cell>
          <cell r="C1306" t="str">
            <v>GABIOES</v>
          </cell>
          <cell r="D1306" t="str">
            <v>0031</v>
          </cell>
          <cell r="E1306">
            <v>0</v>
          </cell>
          <cell r="F1306">
            <v>0</v>
          </cell>
          <cell r="G1306" t="str">
            <v>92755</v>
          </cell>
          <cell r="H1306" t="str">
            <v>PROTEÇÃO SUPERFICIAL DE CANAL EM GABIÃO TIPO COLCHÃO, ALTURA DE 17 CENTÍMETROS, ENCHIMENTO COM PEDRA DE MÃO TIPO RACHÃO - FORNECIMENTO E EXECUÇÃO. AF_12/2015</v>
          </cell>
        </row>
        <row r="1307">
          <cell r="A1307" t="str">
            <v>DRENAGEM/OBRAS DE CONTENCAO/POCOS DE VISITA E CAIXAS</v>
          </cell>
          <cell r="B1307" t="str">
            <v>DROP</v>
          </cell>
          <cell r="C1307" t="str">
            <v>GABIOES</v>
          </cell>
          <cell r="D1307" t="str">
            <v>0031</v>
          </cell>
          <cell r="E1307">
            <v>0</v>
          </cell>
          <cell r="F1307">
            <v>0</v>
          </cell>
          <cell r="G1307" t="str">
            <v>92756</v>
          </cell>
          <cell r="H1307" t="str">
            <v>PROTEÇÃO SUPERFICIAL DE CANAL EM GABIÃO TIPO COLCHÃO, ALTURA DE 23 CENTÍMETROS, ENCHIMENTO COM PEDRA DE MÃO TIPO RACHÃO - FORNECIMENTO E EXECUÇÃO. AF_12/2015</v>
          </cell>
        </row>
        <row r="1308">
          <cell r="A1308" t="str">
            <v>DRENAGEM/OBRAS DE CONTENCAO/POCOS DE VISITA E CAIXAS</v>
          </cell>
          <cell r="B1308" t="str">
            <v>DROP</v>
          </cell>
          <cell r="C1308" t="str">
            <v>GABIOES</v>
          </cell>
          <cell r="D1308" t="str">
            <v>0031</v>
          </cell>
          <cell r="E1308">
            <v>0</v>
          </cell>
          <cell r="F1308">
            <v>0</v>
          </cell>
          <cell r="G1308" t="str">
            <v>92757</v>
          </cell>
          <cell r="H1308" t="str">
            <v>PROTEÇÃO SUPERFICIAL DE CANAL EM GABIÃO TIPO COLCHÃO, ALTURA DE 30 CENTÍMETROS, ENCHIMENTO COM PEDRA DE MÃO TIPO RACHÃO - FORNECIMENTO E EXECUÇÃO. AF_12/2015</v>
          </cell>
        </row>
        <row r="1309">
          <cell r="A1309" t="str">
            <v>DRENAGEM/OBRAS DE CONTENCAO/POCOS DE VISITA E CAIXAS</v>
          </cell>
          <cell r="B1309" t="str">
            <v>DROP</v>
          </cell>
          <cell r="C1309" t="str">
            <v>GABIOES</v>
          </cell>
          <cell r="D1309" t="str">
            <v>0031</v>
          </cell>
          <cell r="E1309">
            <v>0</v>
          </cell>
          <cell r="F1309">
            <v>0</v>
          </cell>
          <cell r="G1309" t="str">
            <v>92758</v>
          </cell>
          <cell r="H1309" t="str">
            <v>PROTEÇÃO SUPERFICIAL DE CANAL EM GABIÃO TIPO SACO, DIÂMETRO DE 65 CENTÍMETROS, ENCHIMENTO MANUAL COM PEDRA DE MÃO TIPO RACHÃO - FORNECIMENTO E EXECUÇÃO. AF_12/2015</v>
          </cell>
        </row>
        <row r="1310">
          <cell r="A1310" t="str">
            <v>DRENAGEM/OBRAS DE CONTENCAO/POCOS DE VISITA E CAIXAS</v>
          </cell>
          <cell r="B1310" t="str">
            <v>DROP</v>
          </cell>
          <cell r="C1310" t="str">
            <v>MUROS DE ARRIMO</v>
          </cell>
          <cell r="D1310" t="str">
            <v>0032</v>
          </cell>
          <cell r="E1310">
            <v>0</v>
          </cell>
          <cell r="F1310">
            <v>0</v>
          </cell>
          <cell r="G1310" t="str">
            <v>91069</v>
          </cell>
          <cell r="H1310" t="str">
            <v>EXECUÇÃO DE REVESTIMENTO DE CONCRETO PROJETADO COM ESPESSURA DE 7 CM, ARMADO COM TELA, INCLINAÇÃO MENOR QUE 90°, APLICAÇÃO CONTÍNUA, UTILIZANDO EQUIPAMENTO DE PROJEÇÃO COM 6 M³/H DE CAPACIDADE. AF_01/2016</v>
          </cell>
        </row>
        <row r="1311">
          <cell r="A1311" t="str">
            <v>DRENAGEM/OBRAS DE CONTENCAO/POCOS DE VISITA E CAIXAS</v>
          </cell>
          <cell r="B1311" t="str">
            <v>DROP</v>
          </cell>
          <cell r="C1311" t="str">
            <v>MUROS DE ARRIMO</v>
          </cell>
          <cell r="D1311" t="str">
            <v>0032</v>
          </cell>
          <cell r="E1311">
            <v>0</v>
          </cell>
          <cell r="F1311">
            <v>0</v>
          </cell>
          <cell r="G1311" t="str">
            <v>91070</v>
          </cell>
          <cell r="H1311" t="str">
            <v>EXECUÇÃO DE REVESTIMENTO DE CONCRETO PROJETADO COM ESPESSURA DE 10 CM, ARMADO COM TELA, INCLINAÇÃO MENOR QUE 90°, APLICAÇÃO CONTÍNUA, UTILIZANDO EQUIPAMENTO DE PROJEÇÃO COM 6 M³/H DE CAPACIDADE. AF_01/2016</v>
          </cell>
        </row>
        <row r="1312">
          <cell r="A1312" t="str">
            <v>DRENAGEM/OBRAS DE CONTENCAO/POCOS DE VISITA E CAIXAS</v>
          </cell>
          <cell r="B1312" t="str">
            <v>DROP</v>
          </cell>
          <cell r="C1312" t="str">
            <v>MUROS DE ARRIMO</v>
          </cell>
          <cell r="D1312" t="str">
            <v>0032</v>
          </cell>
          <cell r="E1312">
            <v>0</v>
          </cell>
          <cell r="F1312">
            <v>0</v>
          </cell>
          <cell r="G1312" t="str">
            <v>91071</v>
          </cell>
          <cell r="H1312" t="str">
            <v>EXECUÇÃO DE REVESTIMENTO DE CONCRETO PROJETADO COM ESPESSURA DE 7 CM, ARMADO COM TELA, INCLINAÇÃO DE 90°, APLICAÇÃO CONTÍNUA, UTILIZANDO EQUIPAMENTO DE PROJEÇÃO COM 6 M³/H DE CAPACIDADE. AF_01/2016</v>
          </cell>
        </row>
        <row r="1313">
          <cell r="A1313" t="str">
            <v>DRENAGEM/OBRAS DE CONTENCAO/POCOS DE VISITA E CAIXAS</v>
          </cell>
          <cell r="B1313" t="str">
            <v>DROP</v>
          </cell>
          <cell r="C1313" t="str">
            <v>MUROS DE ARRIMO</v>
          </cell>
          <cell r="D1313" t="str">
            <v>0032</v>
          </cell>
          <cell r="E1313">
            <v>0</v>
          </cell>
          <cell r="F1313">
            <v>0</v>
          </cell>
          <cell r="G1313" t="str">
            <v>91072</v>
          </cell>
          <cell r="H1313" t="str">
            <v>EXECUÇÃO DE REVESTIMENTO DE CONCRETO PROJETADO COM ESPESSURA DE 10 CM, ARMADO COM TELA, INCLINAÇÃO DE 90°, APLICAÇÃO CONTÍNUA, UTILIZANDO EQUIPAMENTO DE PROJEÇÃO COM 6 M³/H DE CAPACIDADE. AF_01/2016</v>
          </cell>
        </row>
        <row r="1314">
          <cell r="A1314" t="str">
            <v>DRENAGEM/OBRAS DE CONTENCAO/POCOS DE VISITA E CAIXAS</v>
          </cell>
          <cell r="B1314" t="str">
            <v>DROP</v>
          </cell>
          <cell r="C1314" t="str">
            <v>MUROS DE ARRIMO</v>
          </cell>
          <cell r="D1314" t="str">
            <v>0032</v>
          </cell>
          <cell r="E1314">
            <v>0</v>
          </cell>
          <cell r="F1314">
            <v>0</v>
          </cell>
          <cell r="G1314" t="str">
            <v>91073</v>
          </cell>
          <cell r="H1314" t="str">
            <v>EXECUÇÃO DE REVESTIMENTO DE CONCRETO PROJETADO COM ESPESSURA DE 7 CM, ARMADO COM TELA, INCLINAÇÃO MENOR QUE 90°, APLICAÇÃO CONTÍNUA, UTILIZANDO EQUIPAMENTO DE PROJEÇÃO COM 3 M³/H DE CAPACIDADE. AF_01/2016</v>
          </cell>
        </row>
        <row r="1315">
          <cell r="A1315" t="str">
            <v>DRENAGEM/OBRAS DE CONTENCAO/POCOS DE VISITA E CAIXAS</v>
          </cell>
          <cell r="B1315" t="str">
            <v>DROP</v>
          </cell>
          <cell r="C1315" t="str">
            <v>MUROS DE ARRIMO</v>
          </cell>
          <cell r="D1315" t="str">
            <v>0032</v>
          </cell>
          <cell r="E1315">
            <v>0</v>
          </cell>
          <cell r="F1315">
            <v>0</v>
          </cell>
          <cell r="G1315" t="str">
            <v>91074</v>
          </cell>
          <cell r="H1315" t="str">
            <v>EXECUÇÃO DE REVESTIMENTO DE CONCRETO PROJETADO COM ESPESSURA DE 10 CM, ARMADO COM TELA, INCLINAÇÃO MENOR QUE 90°, APLICAÇÃO CONTÍNUA, UTILIZANDO EQUIPAMENTO DE PROJEÇÃO COM 3 M³/H DE CAPACIDADE. AF_01/2016</v>
          </cell>
        </row>
        <row r="1316">
          <cell r="A1316" t="str">
            <v>DRENAGEM/OBRAS DE CONTENCAO/POCOS DE VISITA E CAIXAS</v>
          </cell>
          <cell r="B1316" t="str">
            <v>DROP</v>
          </cell>
          <cell r="C1316" t="str">
            <v>MUROS DE ARRIMO</v>
          </cell>
          <cell r="D1316" t="str">
            <v>0032</v>
          </cell>
          <cell r="E1316">
            <v>0</v>
          </cell>
          <cell r="F1316">
            <v>0</v>
          </cell>
          <cell r="G1316" t="str">
            <v>91075</v>
          </cell>
          <cell r="H1316" t="str">
            <v>EXECUÇÃO DE REVESTIMENTO DE CONCRETO PROJETADO COM ESPESSURA DE 7 CM, ARMADO COM TELA, INCLINAÇÃO DE 90°, APLICAÇÃO CONTÍNUA, UTILIZANDO EQUIPAMENTO DE PROJEÇÃO COM 3 M³/H DE CAPACIDADE. AF_01/2016</v>
          </cell>
        </row>
        <row r="1317">
          <cell r="A1317" t="str">
            <v>DRENAGEM/OBRAS DE CONTENCAO/POCOS DE VISITA E CAIXAS</v>
          </cell>
          <cell r="B1317" t="str">
            <v>DROP</v>
          </cell>
          <cell r="C1317" t="str">
            <v>MUROS DE ARRIMO</v>
          </cell>
          <cell r="D1317" t="str">
            <v>0032</v>
          </cell>
          <cell r="E1317">
            <v>0</v>
          </cell>
          <cell r="F1317">
            <v>0</v>
          </cell>
          <cell r="G1317" t="str">
            <v>91076</v>
          </cell>
          <cell r="H1317" t="str">
            <v>EXECUÇÃO DE REVESTIMENTO DE CONCRETO PROJETADO COM ESPESSURA DE 10 CM, ARMADO COM TELA, INCLINAÇÃO DE 90°, APLICAÇÃO CONTÍNUA, UTILIZANDO EQUIPAMENTO DE PROJEÇÃO COM 3 M³/H DE CAPACIDADE. AF_01/2016</v>
          </cell>
        </row>
        <row r="1318">
          <cell r="A1318" t="str">
            <v>DRENAGEM/OBRAS DE CONTENCAO/POCOS DE VISITA E CAIXAS</v>
          </cell>
          <cell r="B1318" t="str">
            <v>DROP</v>
          </cell>
          <cell r="C1318" t="str">
            <v>MUROS DE ARRIMO</v>
          </cell>
          <cell r="D1318" t="str">
            <v>0032</v>
          </cell>
          <cell r="E1318">
            <v>0</v>
          </cell>
          <cell r="F1318">
            <v>0</v>
          </cell>
          <cell r="G1318" t="str">
            <v>91077</v>
          </cell>
          <cell r="H1318" t="str">
            <v>EXECUÇÃO DE REVESTIMENTO DE CONCRETO PROJETADO COM ESPESSURA DE 7 CM, ARMADO COM FIBRAS DE AÇO, INCLINAÇÃO MENOR QUE 90°, APLICAÇÃO CONTÍNUA, UTILIZANDO EQUIPAMENTO DE PROJEÇÃO COM 6 M³/H DE CAPACIDADE. AF_01/2016</v>
          </cell>
        </row>
        <row r="1319">
          <cell r="A1319" t="str">
            <v>DRENAGEM/OBRAS DE CONTENCAO/POCOS DE VISITA E CAIXAS</v>
          </cell>
          <cell r="B1319" t="str">
            <v>DROP</v>
          </cell>
          <cell r="C1319" t="str">
            <v>MUROS DE ARRIMO</v>
          </cell>
          <cell r="D1319" t="str">
            <v>0032</v>
          </cell>
          <cell r="E1319">
            <v>0</v>
          </cell>
          <cell r="F1319">
            <v>0</v>
          </cell>
          <cell r="G1319" t="str">
            <v>91078</v>
          </cell>
          <cell r="H1319" t="str">
            <v>EXECUÇÃO DE REVESTIMENTO DE CONCRETO PROJETADO COM ESPESSURA DE 10 CM, ARMADO COM FIBRAS DE AÇO, INCLINAÇÃO MENOR QUE 90°, APLICAÇÃO CONTÍNUA, UTILIZANDO EQUIPAMENTO DE PROJEÇÃO COM 6 M³/H DE CAPACIDADE. AF_01/2016</v>
          </cell>
        </row>
        <row r="1320">
          <cell r="A1320" t="str">
            <v>DRENAGEM/OBRAS DE CONTENCAO/POCOS DE VISITA E CAIXAS</v>
          </cell>
          <cell r="B1320" t="str">
            <v>DROP</v>
          </cell>
          <cell r="C1320" t="str">
            <v>MUROS DE ARRIMO</v>
          </cell>
          <cell r="D1320" t="str">
            <v>0032</v>
          </cell>
          <cell r="E1320">
            <v>0</v>
          </cell>
          <cell r="F1320">
            <v>0</v>
          </cell>
          <cell r="G1320" t="str">
            <v>91079</v>
          </cell>
          <cell r="H1320" t="str">
            <v>EXECUÇÃO DE REVESTIMENTO DE CONCRETO PROJETADO COM ESPESSURA DE 7 CM, ARMADO COM FIBRAS DE AÇO, INCLINAÇÃO DE 90°, APLICAÇÃO CONTÍNUA, UTILIZANDO EQUIPAMENTO DE PROJEÇÃO COM 6 M³/H DE CAPACIDADE. AF_01/2016</v>
          </cell>
        </row>
        <row r="1321">
          <cell r="A1321" t="str">
            <v>DRENAGEM/OBRAS DE CONTENCAO/POCOS DE VISITA E CAIXAS</v>
          </cell>
          <cell r="B1321" t="str">
            <v>DROP</v>
          </cell>
          <cell r="C1321" t="str">
            <v>MUROS DE ARRIMO</v>
          </cell>
          <cell r="D1321" t="str">
            <v>0032</v>
          </cell>
          <cell r="E1321">
            <v>0</v>
          </cell>
          <cell r="F1321">
            <v>0</v>
          </cell>
          <cell r="G1321" t="str">
            <v>91080</v>
          </cell>
          <cell r="H1321" t="str">
            <v>EXECUÇÃO DE REVESTIMENTO DE CONCRETO PROJETADO COM ESPESSURA DE 10 CM, ARMADO COM FIBRAS DE AÇO, INCLINAÇÃO DE 90°, APLICAÇÃO CONTÍNUA, UTILIZANDO EQUIPAMENTO DE PROJEÇÃO COM 6 M³/H DE CAPACIDADE. AF_01/2016</v>
          </cell>
        </row>
        <row r="1322">
          <cell r="A1322" t="str">
            <v>DRENAGEM/OBRAS DE CONTENCAO/POCOS DE VISITA E CAIXAS</v>
          </cell>
          <cell r="B1322" t="str">
            <v>DROP</v>
          </cell>
          <cell r="C1322" t="str">
            <v>MUROS DE ARRIMO</v>
          </cell>
          <cell r="D1322" t="str">
            <v>0032</v>
          </cell>
          <cell r="E1322">
            <v>0</v>
          </cell>
          <cell r="F1322">
            <v>0</v>
          </cell>
          <cell r="G1322" t="str">
            <v>91081</v>
          </cell>
          <cell r="H1322" t="str">
            <v>EXECUÇÃO DE REVESTIMENTO DE CONCRETO PROJETADO COM ESPESSURA DE 7 CM, ARMADO COM FIBRAS DE AÇO, INCLINAÇÃO MENOR QUE 90°, APLICAÇÃO CONTÍNUA, UTILIZANDO EQUIPAMENTO DE PROJEÇÃO COM 3 M³/H DE CAPACIDADE. AF_01/2016</v>
          </cell>
        </row>
        <row r="1323">
          <cell r="A1323" t="str">
            <v>DRENAGEM/OBRAS DE CONTENCAO/POCOS DE VISITA E CAIXAS</v>
          </cell>
          <cell r="B1323" t="str">
            <v>DROP</v>
          </cell>
          <cell r="C1323" t="str">
            <v>MUROS DE ARRIMO</v>
          </cell>
          <cell r="D1323" t="str">
            <v>0032</v>
          </cell>
          <cell r="E1323">
            <v>0</v>
          </cell>
          <cell r="F1323">
            <v>0</v>
          </cell>
          <cell r="G1323" t="str">
            <v>91082</v>
          </cell>
          <cell r="H1323" t="str">
            <v>EXECUÇÃO DE REVESTIMENTO DE CONCRETO PROJETADO COM ESPESSURA DE 10 CM, ARMADO COM FIBRAS DE AÇO, INCLINAÇÃO MENOR QUE 90°, APLICAÇÃO CONTÍNUA, UTILIZANDO EQUIPAMENTO DE PROJEÇÃO COM 3 M³/H DE CAPACIDADE. AF_01/2016</v>
          </cell>
        </row>
        <row r="1324">
          <cell r="A1324" t="str">
            <v>DRENAGEM/OBRAS DE CONTENCAO/POCOS DE VISITA E CAIXAS</v>
          </cell>
          <cell r="B1324" t="str">
            <v>DROP</v>
          </cell>
          <cell r="C1324" t="str">
            <v>MUROS DE ARRIMO</v>
          </cell>
          <cell r="D1324" t="str">
            <v>0032</v>
          </cell>
          <cell r="E1324">
            <v>0</v>
          </cell>
          <cell r="F1324">
            <v>0</v>
          </cell>
          <cell r="G1324" t="str">
            <v>91083</v>
          </cell>
          <cell r="H1324" t="str">
            <v>EXECUÇÃO DE REVESTIMENTO DE CONCRETO PROJETADO COM ESPESSURA DE 7 CM, ARMADO COM FIBRAS DE AÇO, INCLINAÇÃO DE 90°, APLICAÇÃO CONTÍNUA, UTILIZANDO EQUIPAMENTO DE PROJEÇÃO COM 3 M³/H DE CAPACIDADE. AF_01/2016</v>
          </cell>
        </row>
        <row r="1325">
          <cell r="A1325" t="str">
            <v>DRENAGEM/OBRAS DE CONTENCAO/POCOS DE VISITA E CAIXAS</v>
          </cell>
          <cell r="B1325" t="str">
            <v>DROP</v>
          </cell>
          <cell r="C1325" t="str">
            <v>MUROS DE ARRIMO</v>
          </cell>
          <cell r="D1325" t="str">
            <v>0032</v>
          </cell>
          <cell r="E1325">
            <v>0</v>
          </cell>
          <cell r="F1325">
            <v>0</v>
          </cell>
          <cell r="G1325" t="str">
            <v>91084</v>
          </cell>
          <cell r="H1325" t="str">
            <v>EXECUÇÃO DE REVESTIMENTO DE CONCRETO PROJETADO COM ESPESSURA DE 10 CM, ARMADO COM FIBRAS DE AÇO, INCLINAÇÃO DE 90°, APLICAÇÃO CONTÍNUA, UTILIZANDO EQUIPAMENTO DE PROJEÇÃO COM 3 M³/H DE CAPACIDADE. AF_01/2016</v>
          </cell>
        </row>
        <row r="1326">
          <cell r="A1326" t="str">
            <v>DRENAGEM/OBRAS DE CONTENCAO/POCOS DE VISITA E CAIXAS</v>
          </cell>
          <cell r="B1326" t="str">
            <v>DROP</v>
          </cell>
          <cell r="C1326" t="str">
            <v>MUROS DE ARRIMO</v>
          </cell>
          <cell r="D1326" t="str">
            <v>0032</v>
          </cell>
          <cell r="E1326">
            <v>0</v>
          </cell>
          <cell r="F1326">
            <v>0</v>
          </cell>
          <cell r="G1326" t="str">
            <v>91086</v>
          </cell>
          <cell r="H1326" t="str">
            <v>EXECUÇÃO DE REVESTIMENTO DE CONCRETO PROJETADO COM ESPESSURA DE 7 CM, ARMADO COM TELA, INCLINAÇÃO MENOR QUE 90°, APLICAÇÃO DESCONTÍNUA, UTILIZANDO EQUIPAMENTO DE PROJEÇÃO COM 6 M³/H DE CAPACIDADE. AF_01/2016</v>
          </cell>
        </row>
        <row r="1327">
          <cell r="A1327" t="str">
            <v>DRENAGEM/OBRAS DE CONTENCAO/POCOS DE VISITA E CAIXAS</v>
          </cell>
          <cell r="B1327" t="str">
            <v>DROP</v>
          </cell>
          <cell r="C1327" t="str">
            <v>MUROS DE ARRIMO</v>
          </cell>
          <cell r="D1327" t="str">
            <v>0032</v>
          </cell>
          <cell r="E1327">
            <v>0</v>
          </cell>
          <cell r="F1327">
            <v>0</v>
          </cell>
          <cell r="G1327" t="str">
            <v>91087</v>
          </cell>
          <cell r="H1327" t="str">
            <v>EXECUÇÃO DE REVESTIMENTO DE CONCRETO PROJETADO COM ESPESSURA DE 10 CM, ARMADO COM TELA, INCLINAÇÃO MENOR QUE 90°, APLICAÇÃO DESCONTÍNUA, UTILIZANDO EQUIPAMENTO DE PROJEÇÃO COM 6 M³/H DE CAPACIDADE. AF_01/2016</v>
          </cell>
        </row>
        <row r="1328">
          <cell r="A1328" t="str">
            <v>DRENAGEM/OBRAS DE CONTENCAO/POCOS DE VISITA E CAIXAS</v>
          </cell>
          <cell r="B1328" t="str">
            <v>DROP</v>
          </cell>
          <cell r="C1328" t="str">
            <v>MUROS DE ARRIMO</v>
          </cell>
          <cell r="D1328" t="str">
            <v>0032</v>
          </cell>
          <cell r="E1328">
            <v>0</v>
          </cell>
          <cell r="F1328">
            <v>0</v>
          </cell>
          <cell r="G1328" t="str">
            <v>91088</v>
          </cell>
          <cell r="H1328" t="str">
            <v>EXECUÇÃO DE REVESTIMENTO DE CONCRETO PROJETADO COM ESPESSURA DE 7 CM, ARMADO COM TELA, INCLINAÇÃO DE 90°, APLICAÇÃO DESCONTÍNUA, UTILIZANDO EQUIPAMENTO DE PROJEÇÃO COM 6 M³/H DE CAPACIDADE. AF_01/2016</v>
          </cell>
        </row>
        <row r="1329">
          <cell r="A1329" t="str">
            <v>DRENAGEM/OBRAS DE CONTENCAO/POCOS DE VISITA E CAIXAS</v>
          </cell>
          <cell r="B1329" t="str">
            <v>DROP</v>
          </cell>
          <cell r="C1329" t="str">
            <v>MUROS DE ARRIMO</v>
          </cell>
          <cell r="D1329" t="str">
            <v>0032</v>
          </cell>
          <cell r="E1329">
            <v>0</v>
          </cell>
          <cell r="F1329">
            <v>0</v>
          </cell>
          <cell r="G1329" t="str">
            <v>91089</v>
          </cell>
          <cell r="H1329" t="str">
            <v>EXECUÇÃO DE REVESTIMENTO DE CONCRETO PROJETADO COM ESPESSURA DE 10 CM, ARMADO COM TELA, INCLINAÇÃO DE 90°, APLICAÇÃO DESCONTÍNUA, UTILIZANDO EQUIPAMENTO DE PROJEÇÃO COM 6 M³/H DE CAPACIDADE. AF_01/2016</v>
          </cell>
        </row>
        <row r="1330">
          <cell r="A1330" t="str">
            <v>DRENAGEM/OBRAS DE CONTENCAO/POCOS DE VISITA E CAIXAS</v>
          </cell>
          <cell r="B1330" t="str">
            <v>DROP</v>
          </cell>
          <cell r="C1330" t="str">
            <v>MUROS DE ARRIMO</v>
          </cell>
          <cell r="D1330" t="str">
            <v>0032</v>
          </cell>
          <cell r="E1330">
            <v>0</v>
          </cell>
          <cell r="F1330">
            <v>0</v>
          </cell>
          <cell r="G1330" t="str">
            <v>91090</v>
          </cell>
          <cell r="H1330" t="str">
            <v>EXECUÇÃO DE REVESTIMENTO DE CONCRETO PROJETADO COM ESPESSURA DE 7 CM, ARMADO COM TELA, INCLINAÇÃO MENOR QUE 90°, APLICAÇÃO DESCONTÍNUA, UTILIZANDO EQUIPAMENTO DE PROJEÇÃO COM 3 M³/H DE CAPACIDADE. AF_01/2016</v>
          </cell>
        </row>
        <row r="1331">
          <cell r="A1331" t="str">
            <v>DRENAGEM/OBRAS DE CONTENCAO/POCOS DE VISITA E CAIXAS</v>
          </cell>
          <cell r="B1331" t="str">
            <v>DROP</v>
          </cell>
          <cell r="C1331" t="str">
            <v>MUROS DE ARRIMO</v>
          </cell>
          <cell r="D1331" t="str">
            <v>0032</v>
          </cell>
          <cell r="E1331">
            <v>0</v>
          </cell>
          <cell r="F1331">
            <v>0</v>
          </cell>
          <cell r="G1331" t="str">
            <v>91091</v>
          </cell>
          <cell r="H1331" t="str">
            <v>EXECUÇÃO DE REVESTIMENTO DE CONCRETO PROJETADO COM ESPESSURA DE 10 CM, ARMADO COM TELA, INCLINAÇÃO MENOR QUE 90°, APLICAÇÃO DESCONTÍNUA, UTILIZANDO EQUIPAMENTO DE PROJEÇÃO COM 3 M³/H DE CAPACIDADE. AF_01/2016</v>
          </cell>
        </row>
        <row r="1332">
          <cell r="A1332" t="str">
            <v>DRENAGEM/OBRAS DE CONTENCAO/POCOS DE VISITA E CAIXAS</v>
          </cell>
          <cell r="B1332" t="str">
            <v>DROP</v>
          </cell>
          <cell r="C1332" t="str">
            <v>MUROS DE ARRIMO</v>
          </cell>
          <cell r="D1332" t="str">
            <v>0032</v>
          </cell>
          <cell r="E1332">
            <v>0</v>
          </cell>
          <cell r="F1332">
            <v>0</v>
          </cell>
          <cell r="G1332" t="str">
            <v>91092</v>
          </cell>
          <cell r="H1332" t="str">
            <v>EXECUÇÃO DE REVESTIMENTO DE CONCRETO PROJETADO COM ESPESSURA DE 7 CM, ARMADO COM TELA, INCLINAÇÃO DE 90°, APLICAÇÃO DESCONTÍNUA, UTILIZANDO EQUIPAMENTO DE PROJEÇÃO COM 3 M³/H DE CAPACIDADE. AF_01/2016</v>
          </cell>
        </row>
        <row r="1333">
          <cell r="A1333" t="str">
            <v>DRENAGEM/OBRAS DE CONTENCAO/POCOS DE VISITA E CAIXAS</v>
          </cell>
          <cell r="B1333" t="str">
            <v>DROP</v>
          </cell>
          <cell r="C1333" t="str">
            <v>MUROS DE ARRIMO</v>
          </cell>
          <cell r="D1333" t="str">
            <v>0032</v>
          </cell>
          <cell r="E1333">
            <v>0</v>
          </cell>
          <cell r="F1333">
            <v>0</v>
          </cell>
          <cell r="G1333" t="str">
            <v>91093</v>
          </cell>
          <cell r="H1333" t="str">
            <v>EXECUÇÃO DE REVESTIMENTO DE CONCRETO PROJETADO COM ESPESSURA DE 10 CM, ARMADO COM TELA, INCLINAÇÃO DE 90°, APLICAÇÃO DESCONTÍNUA, UTILIZANDO EQUIPAMENTO DE PROJEÇÃO COM 3 M³/H DE CAPACIDADE. AF_01/2016</v>
          </cell>
        </row>
        <row r="1334">
          <cell r="A1334" t="str">
            <v>DRENAGEM/OBRAS DE CONTENCAO/POCOS DE VISITA E CAIXAS</v>
          </cell>
          <cell r="B1334" t="str">
            <v>DROP</v>
          </cell>
          <cell r="C1334" t="str">
            <v>MUROS DE ARRIMO</v>
          </cell>
          <cell r="D1334" t="str">
            <v>0032</v>
          </cell>
          <cell r="E1334">
            <v>0</v>
          </cell>
          <cell r="F1334">
            <v>0</v>
          </cell>
          <cell r="G1334" t="str">
            <v>91094</v>
          </cell>
          <cell r="H1334" t="str">
            <v>EXECUÇÃO DE REVESTIMENTO DE CONCRETO PROJETADO COM ESPESSURA DE 7 CM, ARMADO COM FIBRAS DE AÇO, INCLINAÇÃO MENOR QUE 90°, APLICAÇÃO DESCONTÍNUA, UTILIZANDO EQUIPAMENTO DE PROJEÇÃO COM 6 M³/H DE CAPACIDADE. AF_01/2016</v>
          </cell>
        </row>
        <row r="1335">
          <cell r="A1335" t="str">
            <v>DRENAGEM/OBRAS DE CONTENCAO/POCOS DE VISITA E CAIXAS</v>
          </cell>
          <cell r="B1335" t="str">
            <v>DROP</v>
          </cell>
          <cell r="C1335" t="str">
            <v>MUROS DE ARRIMO</v>
          </cell>
          <cell r="D1335" t="str">
            <v>0032</v>
          </cell>
          <cell r="E1335">
            <v>0</v>
          </cell>
          <cell r="F1335">
            <v>0</v>
          </cell>
          <cell r="G1335" t="str">
            <v>91095</v>
          </cell>
          <cell r="H1335" t="str">
            <v>EXECUÇÃO DE REVESTIMENTO DE CONCRETO PROJETADO COM ESPESSURA DE 10 CM, ARMADO COM FIBRAS DE AÇO, INCLINAÇÃO MENOR QUE 90°, APLICAÇÃO DESCONTÍNUA, UTILIZANDO EQUIPAMENTO DE PROJEÇÃO COM 6 M³/H DE CAPACIDADE. AF_01/2016</v>
          </cell>
        </row>
        <row r="1336">
          <cell r="A1336" t="str">
            <v>DRENAGEM/OBRAS DE CONTENCAO/POCOS DE VISITA E CAIXAS</v>
          </cell>
          <cell r="B1336" t="str">
            <v>DROP</v>
          </cell>
          <cell r="C1336" t="str">
            <v>MUROS DE ARRIMO</v>
          </cell>
          <cell r="D1336" t="str">
            <v>0032</v>
          </cell>
          <cell r="E1336">
            <v>0</v>
          </cell>
          <cell r="F1336">
            <v>0</v>
          </cell>
          <cell r="G1336" t="str">
            <v>91096</v>
          </cell>
          <cell r="H1336" t="str">
            <v>EXECUÇÃO DE REVESTIMENTO DE CONCRETO PROJETADO COM ESPESSURA DE 7 CM, ARMADO COM FIBRAS DE AÇO, INCLINAÇÃO DE 90°, APLICAÇÃO DESCONTÍNUA, UTILIZANDO EQUIPAMENTO DE PROJEÇÃO COM 6 M³/H DE CAPACIDADE. AF_01/2016</v>
          </cell>
        </row>
        <row r="1337">
          <cell r="A1337" t="str">
            <v>DRENAGEM/OBRAS DE CONTENCAO/POCOS DE VISITA E CAIXAS</v>
          </cell>
          <cell r="B1337" t="str">
            <v>DROP</v>
          </cell>
          <cell r="C1337" t="str">
            <v>MUROS DE ARRIMO</v>
          </cell>
          <cell r="D1337" t="str">
            <v>0032</v>
          </cell>
          <cell r="E1337">
            <v>0</v>
          </cell>
          <cell r="F1337">
            <v>0</v>
          </cell>
          <cell r="G1337" t="str">
            <v>91097</v>
          </cell>
          <cell r="H1337" t="str">
            <v>EXECUÇÃO DE REVESTIMENTO DE CONCRETO PROJETADO COM ESPESSURA DE 10 CM, ARMADO COM FIBRAS DE AÇO, INCLINAÇÃO DE 90°, APLICAÇÃO DESCONTÍNUA, UTILIZANDO EQUIPAMENTO DE PROJEÇÃO COM 6 M³/H DE CAPACIDADE. AF_01/2016</v>
          </cell>
        </row>
        <row r="1338">
          <cell r="A1338" t="str">
            <v>DRENAGEM/OBRAS DE CONTENCAO/POCOS DE VISITA E CAIXAS</v>
          </cell>
          <cell r="B1338" t="str">
            <v>DROP</v>
          </cell>
          <cell r="C1338" t="str">
            <v>MUROS DE ARRIMO</v>
          </cell>
          <cell r="D1338" t="str">
            <v>0032</v>
          </cell>
          <cell r="E1338">
            <v>0</v>
          </cell>
          <cell r="F1338">
            <v>0</v>
          </cell>
          <cell r="G1338" t="str">
            <v>91098</v>
          </cell>
          <cell r="H1338" t="str">
            <v>EXECUÇÃO DE REVESTIMENTO DE CONCRETO PROJETADO COM ESPESSURA DE 7 CM, ARMADO COM FIBRAS DE AÇO, INCLINAÇÃO MENOR QUE 90°, APLICAÇÃO DESCONTÍNUA, UTILIZANDO EQUIPAMENTO DE PROJEÇÃO COM 3 M³/H DE CAPACIDADE. AF_01/2016</v>
          </cell>
        </row>
        <row r="1339">
          <cell r="A1339" t="str">
            <v>DRENAGEM/OBRAS DE CONTENCAO/POCOS DE VISITA E CAIXAS</v>
          </cell>
          <cell r="B1339" t="str">
            <v>DROP</v>
          </cell>
          <cell r="C1339" t="str">
            <v>MUROS DE ARRIMO</v>
          </cell>
          <cell r="D1339" t="str">
            <v>0032</v>
          </cell>
          <cell r="E1339">
            <v>0</v>
          </cell>
          <cell r="F1339">
            <v>0</v>
          </cell>
          <cell r="G1339" t="str">
            <v>91099</v>
          </cell>
          <cell r="H1339" t="str">
            <v>EXECUÇÃO DE REVESTIMENTO DE CONCRETO PROJETADO COM ESPESSURA DE 10 CM, ARMADO COM FIBRAS DE AÇO, INCLINAÇÃO MENOR QUE 90°, APLICAÇÃO DESCONTÍNUA, UTILIZANDO EQUIPAMENTO DE PROJEÇÃO COM 3 M³/H DE CAPACIDADE. AF_01/2016</v>
          </cell>
        </row>
        <row r="1340">
          <cell r="A1340" t="str">
            <v>DRENAGEM/OBRAS DE CONTENCAO/POCOS DE VISITA E CAIXAS</v>
          </cell>
          <cell r="B1340" t="str">
            <v>DROP</v>
          </cell>
          <cell r="C1340" t="str">
            <v>MUROS DE ARRIMO</v>
          </cell>
          <cell r="D1340" t="str">
            <v>0032</v>
          </cell>
          <cell r="E1340">
            <v>0</v>
          </cell>
          <cell r="F1340">
            <v>0</v>
          </cell>
          <cell r="G1340" t="str">
            <v>91100</v>
          </cell>
          <cell r="H1340" t="str">
            <v>EXECUÇÃO DE REVESTIMENTO DE CONCRETO PROJETADO COM ESPESSURA DE 7 CM, ARMADO COM FIBRAS DE AÇO, INCLINAÇÃO DE 90°, APLICAÇÃO DESCONTÍNUA, UTILIZANDO EQUIPAMENTO DE PROJEÇÃO COM 3 M³/H DE CAPACIDADE. AF_01/2016</v>
          </cell>
        </row>
        <row r="1341">
          <cell r="A1341" t="str">
            <v>DRENAGEM/OBRAS DE CONTENCAO/POCOS DE VISITA E CAIXAS</v>
          </cell>
          <cell r="B1341" t="str">
            <v>DROP</v>
          </cell>
          <cell r="C1341" t="str">
            <v>MUROS DE ARRIMO</v>
          </cell>
          <cell r="D1341" t="str">
            <v>0032</v>
          </cell>
          <cell r="E1341">
            <v>0</v>
          </cell>
          <cell r="F1341">
            <v>0</v>
          </cell>
          <cell r="G1341" t="str">
            <v>91101</v>
          </cell>
          <cell r="H1341" t="str">
            <v>EXECUÇÃO DE REVESTIMENTO DE CONCRETO PROJETADO COM ESPESSURA DE 10 CM, ARMADO COM FIBRAS DE AÇO, INCLINAÇÃO DE 90°, APLICAÇÃO DESCONTÍNUA, UTILIZANDO EQUIPAMENTO DE PROJEÇÃO COM 3 M³/H DE CAPACIDADE. AF_01/2016</v>
          </cell>
        </row>
        <row r="1342">
          <cell r="A1342" t="str">
            <v>DRENAGEM/OBRAS DE CONTENCAO/POCOS DE VISITA E CAIXAS</v>
          </cell>
          <cell r="B1342" t="str">
            <v>DROP</v>
          </cell>
          <cell r="C1342" t="str">
            <v>MUROS DE ARRIMO</v>
          </cell>
          <cell r="D1342" t="str">
            <v>0032</v>
          </cell>
          <cell r="E1342">
            <v>0</v>
          </cell>
          <cell r="F1342">
            <v>0</v>
          </cell>
          <cell r="G1342" t="str">
            <v>93952</v>
          </cell>
          <cell r="H1342" t="str">
            <v>EXECUÇÃO DE GRAMPO PARA SOLO GRAMPEADO COM COMPRIMENTO MENOR OU IGUAL A 4 M, DIÂMETRO DE 10 CM, PERFURAÇÃO COM EQUIPAMENTO MANUAL E ARMADURA COM DIÂMETRO DE 16 MM. AF_05/2016</v>
          </cell>
        </row>
        <row r="1343">
          <cell r="A1343" t="str">
            <v>DRENAGEM/OBRAS DE CONTENCAO/POCOS DE VISITA E CAIXAS</v>
          </cell>
          <cell r="B1343" t="str">
            <v>DROP</v>
          </cell>
          <cell r="C1343" t="str">
            <v>MUROS DE ARRIMO</v>
          </cell>
          <cell r="D1343" t="str">
            <v>0032</v>
          </cell>
          <cell r="E1343">
            <v>0</v>
          </cell>
          <cell r="F1343">
            <v>0</v>
          </cell>
          <cell r="G1343" t="str">
            <v>93953</v>
          </cell>
          <cell r="H1343" t="str">
            <v>EXECUÇÃO DE GRAMPO PARA SOLO GRAMPEADO COM COMPRIMENTO MAIOR QUE 4 M E MENOR OU IGUAL A 6 M, DIÂMETRO DE 10 CM, PERFURAÇÃO COM EQUIPAMENTO MANUAL E ARMADURA COM DIÂMETRO DE 16 MM. AF_05/2016</v>
          </cell>
        </row>
        <row r="1344">
          <cell r="A1344" t="str">
            <v>DRENAGEM/OBRAS DE CONTENCAO/POCOS DE VISITA E CAIXAS</v>
          </cell>
          <cell r="B1344" t="str">
            <v>DROP</v>
          </cell>
          <cell r="C1344" t="str">
            <v>MUROS DE ARRIMO</v>
          </cell>
          <cell r="D1344" t="str">
            <v>0032</v>
          </cell>
          <cell r="E1344">
            <v>0</v>
          </cell>
          <cell r="F1344">
            <v>0</v>
          </cell>
          <cell r="G1344" t="str">
            <v>93954</v>
          </cell>
          <cell r="H1344" t="str">
            <v>EXECUÇÃO DE GRAMPO PARA SOLO GRAMPEADO COM COMPRIMENTO MAIOR QUE 6 M E MENOR OU IGUAL A 8 M, DIÂMETRO DE 10 CM, PERFURAÇÃO COM EQUIPAMENTO MANUAL E ARMADURA COM DIÂMETRO DE 16 MM. AF_05/2016</v>
          </cell>
        </row>
        <row r="1345">
          <cell r="A1345" t="str">
            <v>DRENAGEM/OBRAS DE CONTENCAO/POCOS DE VISITA E CAIXAS</v>
          </cell>
          <cell r="B1345" t="str">
            <v>DROP</v>
          </cell>
          <cell r="C1345" t="str">
            <v>MUROS DE ARRIMO</v>
          </cell>
          <cell r="D1345" t="str">
            <v>0032</v>
          </cell>
          <cell r="E1345">
            <v>0</v>
          </cell>
          <cell r="F1345">
            <v>0</v>
          </cell>
          <cell r="G1345" t="str">
            <v>93955</v>
          </cell>
          <cell r="H1345" t="str">
            <v>EXECUÇÃO DE GRAMPO PARA SOLO GRAMPEADO COM COMPRIMENTO MAIOR QUE 8 M E MENOR OU IGUAL A 10 M, DIÂMETRO DE 10 CM, PERFURAÇÃO COM EQUIPAMENTO MANUAL E ARMADURA COM DIÂMETRO DE 16 MM. AF_05/2016</v>
          </cell>
        </row>
        <row r="1346">
          <cell r="A1346" t="str">
            <v>DRENAGEM/OBRAS DE CONTENCAO/POCOS DE VISITA E CAIXAS</v>
          </cell>
          <cell r="B1346" t="str">
            <v>DROP</v>
          </cell>
          <cell r="C1346" t="str">
            <v>MUROS DE ARRIMO</v>
          </cell>
          <cell r="D1346" t="str">
            <v>0032</v>
          </cell>
          <cell r="E1346">
            <v>0</v>
          </cell>
          <cell r="F1346">
            <v>0</v>
          </cell>
          <cell r="G1346" t="str">
            <v>93956</v>
          </cell>
          <cell r="H1346" t="str">
            <v>EXECUÇÃO DE GRAMPO PARA SOLO GRAMPEADO COM COMPRIMENTO MAIOR QUE 10 M, DIÂMETRO DE 10 CM, PERFURAÇÃO COM EQUIPAMENTO MANUAL E ARMADURA COM DIÂMETRO DE 16 MM. AF_05/2016</v>
          </cell>
        </row>
        <row r="1347">
          <cell r="A1347" t="str">
            <v>DRENAGEM/OBRAS DE CONTENCAO/POCOS DE VISITA E CAIXAS</v>
          </cell>
          <cell r="B1347" t="str">
            <v>DROP</v>
          </cell>
          <cell r="C1347" t="str">
            <v>MUROS DE ARRIMO</v>
          </cell>
          <cell r="D1347" t="str">
            <v>0032</v>
          </cell>
          <cell r="E1347">
            <v>0</v>
          </cell>
          <cell r="F1347">
            <v>0</v>
          </cell>
          <cell r="G1347" t="str">
            <v>93957</v>
          </cell>
          <cell r="H1347" t="str">
            <v>EXECUÇÃO DE GRAMPO PARA SOLO GRAMPEADO COM COMPRIMENTO MENOR OU IGUAL A 4 M, DIÂMETRO DE 10 CM, PERFURAÇÃO COM EQUIPAMENTO MANUAL E ARMADURA COM DIÂMETRO DE 20 MM. AF_05/2016</v>
          </cell>
        </row>
        <row r="1348">
          <cell r="A1348" t="str">
            <v>DRENAGEM/OBRAS DE CONTENCAO/POCOS DE VISITA E CAIXAS</v>
          </cell>
          <cell r="B1348" t="str">
            <v>DROP</v>
          </cell>
          <cell r="C1348" t="str">
            <v>MUROS DE ARRIMO</v>
          </cell>
          <cell r="D1348" t="str">
            <v>0032</v>
          </cell>
          <cell r="E1348">
            <v>0</v>
          </cell>
          <cell r="F1348">
            <v>0</v>
          </cell>
          <cell r="G1348" t="str">
            <v>93958</v>
          </cell>
          <cell r="H1348" t="str">
            <v>EXECUÇÃO DE GRAMPO PARA SOLO GRAMPEADO COM COMPRIMENTO MAIOR QUE 4 M E MENOR OU IGUAL A 6 M, DIÂMETRO DE 10 CM, PERFURAÇÃO COM EQUIPAMENTO MANUAL E ARMADURA COM DIÂMETRO DE 20 MM. AF_05/2016</v>
          </cell>
        </row>
        <row r="1349">
          <cell r="A1349" t="str">
            <v>DRENAGEM/OBRAS DE CONTENCAO/POCOS DE VISITA E CAIXAS</v>
          </cell>
          <cell r="B1349" t="str">
            <v>DROP</v>
          </cell>
          <cell r="C1349" t="str">
            <v>MUROS DE ARRIMO</v>
          </cell>
          <cell r="D1349" t="str">
            <v>0032</v>
          </cell>
          <cell r="E1349">
            <v>0</v>
          </cell>
          <cell r="F1349">
            <v>0</v>
          </cell>
          <cell r="G1349" t="str">
            <v>93959</v>
          </cell>
          <cell r="H1349" t="str">
            <v>EXECUÇÃO DE GRAMPO PARA SOLO GRAMPEADO COM COMPRIMENTO MAIOR QUE 6 M E MENOR OU IGUAL A 8 M, DIÂMETRO DE 10 CM, PERFURAÇÃO COM EQUIPAMENTO MANUAL E ARMADURA COM DIÂMETRO DE 20 MM. AF_05/2016</v>
          </cell>
        </row>
        <row r="1350">
          <cell r="A1350" t="str">
            <v>DRENAGEM/OBRAS DE CONTENCAO/POCOS DE VISITA E CAIXAS</v>
          </cell>
          <cell r="B1350" t="str">
            <v>DROP</v>
          </cell>
          <cell r="C1350" t="str">
            <v>MUROS DE ARRIMO</v>
          </cell>
          <cell r="D1350" t="str">
            <v>0032</v>
          </cell>
          <cell r="E1350">
            <v>0</v>
          </cell>
          <cell r="F1350">
            <v>0</v>
          </cell>
          <cell r="G1350" t="str">
            <v>93960</v>
          </cell>
          <cell r="H1350" t="str">
            <v>EXECUÇÃO DE GRAMPO PARA SOLO GRAMPEADO COM COMPRIMENTO MAIOR QUE 8 M E MENOR OU IGUAL A 10 M, DIÂMETRO DE 10 CM, PERFURAÇÃO COM EQUIPAMENTO MANUAL E ARMADURA COM DIÂMETRO DE 20 MM. AF_05/2016</v>
          </cell>
        </row>
        <row r="1351">
          <cell r="A1351" t="str">
            <v>DRENAGEM/OBRAS DE CONTENCAO/POCOS DE VISITA E CAIXAS</v>
          </cell>
          <cell r="B1351" t="str">
            <v>DROP</v>
          </cell>
          <cell r="C1351" t="str">
            <v>MUROS DE ARRIMO</v>
          </cell>
          <cell r="D1351" t="str">
            <v>0032</v>
          </cell>
          <cell r="E1351">
            <v>0</v>
          </cell>
          <cell r="F1351">
            <v>0</v>
          </cell>
          <cell r="G1351" t="str">
            <v>93961</v>
          </cell>
          <cell r="H1351" t="str">
            <v>EXECUÇÃO DE GRAMPO PARA SOLO GRAMPEADO COM COMPRIMENTO MAIOR QUE 10 M, DIÂMETRO DE 10 CM, PERFURAÇÃO COM EQUIPAMENTO MANUAL E ARMADURA COM DIÂMETRO DE 20 MM. AF_05/2016</v>
          </cell>
        </row>
        <row r="1352">
          <cell r="A1352" t="str">
            <v>DRENAGEM/OBRAS DE CONTENCAO/POCOS DE VISITA E CAIXAS</v>
          </cell>
          <cell r="B1352" t="str">
            <v>DROP</v>
          </cell>
          <cell r="C1352" t="str">
            <v>MUROS DE ARRIMO</v>
          </cell>
          <cell r="D1352" t="str">
            <v>0032</v>
          </cell>
          <cell r="E1352">
            <v>0</v>
          </cell>
          <cell r="F1352">
            <v>0</v>
          </cell>
          <cell r="G1352" t="str">
            <v>93962</v>
          </cell>
          <cell r="H1352" t="str">
            <v>EXECUÇÃO DE GRAMPO PARA SOLO GRAMPEADO COM COMPRIMENTO MENOR OU IGUAL A 4 M, DIÂMETRO DE 7 CM, PERFURAÇÃO COM EQUIPAMENTO MANUAL E ARMADURA COM DIÂMETRO DE 16 MM. AF_05/2016</v>
          </cell>
        </row>
        <row r="1353">
          <cell r="A1353" t="str">
            <v>DRENAGEM/OBRAS DE CONTENCAO/POCOS DE VISITA E CAIXAS</v>
          </cell>
          <cell r="B1353" t="str">
            <v>DROP</v>
          </cell>
          <cell r="C1353" t="str">
            <v>MUROS DE ARRIMO</v>
          </cell>
          <cell r="D1353" t="str">
            <v>0032</v>
          </cell>
          <cell r="E1353">
            <v>0</v>
          </cell>
          <cell r="F1353">
            <v>0</v>
          </cell>
          <cell r="G1353" t="str">
            <v>93963</v>
          </cell>
          <cell r="H1353" t="str">
            <v>EXECUÇÃO DE GRAMPO PARA SOLO GRAMPEADO COM COMPRIMENTO MAIOR QUE 4 E MENOR OU IGUAL A 6 M, DIÂMETRO DE 7 CM, PERFURAÇÃO COM EQUIPAMENTO MANUAL E ARMADURA COM DIÂMETRO DE 16 MM. AF_05/2016</v>
          </cell>
        </row>
        <row r="1354">
          <cell r="A1354" t="str">
            <v>DRENAGEM/OBRAS DE CONTENCAO/POCOS DE VISITA E CAIXAS</v>
          </cell>
          <cell r="B1354" t="str">
            <v>DROP</v>
          </cell>
          <cell r="C1354" t="str">
            <v>MUROS DE ARRIMO</v>
          </cell>
          <cell r="D1354" t="str">
            <v>0032</v>
          </cell>
          <cell r="E1354">
            <v>0</v>
          </cell>
          <cell r="F1354">
            <v>0</v>
          </cell>
          <cell r="G1354" t="str">
            <v>93964</v>
          </cell>
          <cell r="H1354" t="str">
            <v>EXECUÇÃO DE GRAMPO PARA SOLO GRAMPEADO COM COMPRIMENTO MAIOR QUE 6 M E MENOR OU IGUAL A 8 M, DIÂMETRO DE 7 CM, PERFURAÇÃO COM EQUIPAMENTO MANUAL E ARMADURA COM DIÂMETRO DE 16 MM. AF_05/2016</v>
          </cell>
        </row>
        <row r="1355">
          <cell r="A1355" t="str">
            <v>DRENAGEM/OBRAS DE CONTENCAO/POCOS DE VISITA E CAIXAS</v>
          </cell>
          <cell r="B1355" t="str">
            <v>DROP</v>
          </cell>
          <cell r="C1355" t="str">
            <v>MUROS DE ARRIMO</v>
          </cell>
          <cell r="D1355" t="str">
            <v>0032</v>
          </cell>
          <cell r="E1355">
            <v>0</v>
          </cell>
          <cell r="F1355">
            <v>0</v>
          </cell>
          <cell r="G1355" t="str">
            <v>93965</v>
          </cell>
          <cell r="H1355" t="str">
            <v>EXECUÇÃO DE GRAMPO PARA SOLO GRAMPEADO COM COMPRIMENTO MAIOR QUE 8 M E MENOR OU IGUAL A 10 M, DIÂMETRO DE 7 CM, PERFURAÇÃO COM EQUIPAMENTO MANUAL E ARMADURA COM DIÂMETRO DE 16 MM. AF_05/2016</v>
          </cell>
        </row>
        <row r="1356">
          <cell r="A1356" t="str">
            <v>DRENAGEM/OBRAS DE CONTENCAO/POCOS DE VISITA E CAIXAS</v>
          </cell>
          <cell r="B1356" t="str">
            <v>DROP</v>
          </cell>
          <cell r="C1356" t="str">
            <v>MUROS DE ARRIMO</v>
          </cell>
          <cell r="D1356" t="str">
            <v>0032</v>
          </cell>
          <cell r="E1356">
            <v>0</v>
          </cell>
          <cell r="F1356">
            <v>0</v>
          </cell>
          <cell r="G1356" t="str">
            <v>93966</v>
          </cell>
          <cell r="H1356" t="str">
            <v>EXECUÇÃO DE GRAMPO PARA SOLO GRAMPEADO COM COMPRIMENTO MAIOR QUE 10 M, DIÂMETRO DE 7 CM, PERFURAÇÃO COM EQUIPAMENTO MANUAL E ARMADURA COM DIÂMETRO DE 16 MM. AF_05/2016</v>
          </cell>
        </row>
        <row r="1357">
          <cell r="A1357" t="str">
            <v>DRENAGEM/OBRAS DE CONTENCAO/POCOS DE VISITA E CAIXAS</v>
          </cell>
          <cell r="B1357" t="str">
            <v>DROP</v>
          </cell>
          <cell r="C1357" t="str">
            <v>MUROS DE ARRIMO</v>
          </cell>
          <cell r="D1357" t="str">
            <v>0032</v>
          </cell>
          <cell r="E1357">
            <v>0</v>
          </cell>
          <cell r="F1357">
            <v>0</v>
          </cell>
          <cell r="G1357" t="str">
            <v>93967</v>
          </cell>
          <cell r="H1357" t="str">
            <v>EXECUÇÃO DE GRAMPO PARA SOLO GRAMPEADO COM COMPRIMENTO MENOR OU IGUAL A 4 M, DIÂMETRO DE 7 CM, PERFURAÇÃO COM EQUIPAMENTO MANUAL E ARMADURA COM DIÂMETRO DE 20 MM. AF_05/2016</v>
          </cell>
        </row>
        <row r="1358">
          <cell r="A1358" t="str">
            <v>DRENAGEM/OBRAS DE CONTENCAO/POCOS DE VISITA E CAIXAS</v>
          </cell>
          <cell r="B1358" t="str">
            <v>DROP</v>
          </cell>
          <cell r="C1358" t="str">
            <v>MUROS DE ARRIMO</v>
          </cell>
          <cell r="D1358" t="str">
            <v>0032</v>
          </cell>
          <cell r="E1358">
            <v>0</v>
          </cell>
          <cell r="F1358">
            <v>0</v>
          </cell>
          <cell r="G1358" t="str">
            <v>93968</v>
          </cell>
          <cell r="H1358" t="str">
            <v>EXECUÇÃO DE GRAMPO PARA SOLO GRAMPEADO COM COMPRIMENTO MAIOR QUE 4 E MENOR OU IGUAL A 6 M, DIÂMETRO DE 7 CM, PERFURAÇÃO COM EQUIPAMENTO MANUAL E ARMADURA COM DIÂMETRO DE 20 MM. AF_05/2016</v>
          </cell>
        </row>
        <row r="1359">
          <cell r="A1359" t="str">
            <v>DRENAGEM/OBRAS DE CONTENCAO/POCOS DE VISITA E CAIXAS</v>
          </cell>
          <cell r="B1359" t="str">
            <v>DROP</v>
          </cell>
          <cell r="C1359" t="str">
            <v>MUROS DE ARRIMO</v>
          </cell>
          <cell r="D1359" t="str">
            <v>0032</v>
          </cell>
          <cell r="E1359">
            <v>0</v>
          </cell>
          <cell r="F1359">
            <v>0</v>
          </cell>
          <cell r="G1359" t="str">
            <v>93969</v>
          </cell>
          <cell r="H1359" t="str">
            <v>EXECUÇÃO DE GRAMPO PARA SOLO GRAMPEADO COM COMPRIMENTO MAIOR QUE 6 M E MENOR OU IGUAL A 8 M, DIÂMETRO DE 7 CM, PERFURAÇÃO COM EQUIPAMENTO MANUAL E ARMADURA COM DIÂMETRO DE 20 MM. AF_05/2016</v>
          </cell>
        </row>
        <row r="1360">
          <cell r="A1360" t="str">
            <v>DRENAGEM/OBRAS DE CONTENCAO/POCOS DE VISITA E CAIXAS</v>
          </cell>
          <cell r="B1360" t="str">
            <v>DROP</v>
          </cell>
          <cell r="C1360" t="str">
            <v>MUROS DE ARRIMO</v>
          </cell>
          <cell r="D1360" t="str">
            <v>0032</v>
          </cell>
          <cell r="E1360">
            <v>0</v>
          </cell>
          <cell r="F1360">
            <v>0</v>
          </cell>
          <cell r="G1360" t="str">
            <v>93970</v>
          </cell>
          <cell r="H1360" t="str">
            <v>EXECUÇÃO DE GRAMPO PARA SOLO GRAMPEADO COM COMPRIMENTO MAIOR QUE 8 MENOR OU IGUAL A 10 M, DIÂMETRO DE 7 CM, PERFURAÇÃO COM EQUIPAMENTO MANUAL E ARMADURA COM DIÂMETRO DE 20 MM. AF_05/2016</v>
          </cell>
        </row>
        <row r="1361">
          <cell r="A1361" t="str">
            <v>DRENAGEM/OBRAS DE CONTENCAO/POCOS DE VISITA E CAIXAS</v>
          </cell>
          <cell r="B1361" t="str">
            <v>DROP</v>
          </cell>
          <cell r="C1361" t="str">
            <v>MUROS DE ARRIMO</v>
          </cell>
          <cell r="D1361" t="str">
            <v>0032</v>
          </cell>
          <cell r="E1361">
            <v>0</v>
          </cell>
          <cell r="F1361">
            <v>0</v>
          </cell>
          <cell r="G1361" t="str">
            <v>93971</v>
          </cell>
          <cell r="H1361" t="str">
            <v>EXECUÇÃO DE GRAMPO PARA SOLO GRAMPEADO COM COMPRIMENTO MAIOR QUE 10 M, DIÂMETRO DE 7 CM, PERFURAÇÃO COM EQUIPAMENTO MANUAL E ARMADURA COM DIÂMETRO DE 20 MM. AF_05/2016</v>
          </cell>
        </row>
        <row r="1362">
          <cell r="A1362" t="str">
            <v>DRENAGEM/OBRAS DE CONTENCAO/POCOS DE VISITA E CAIXAS</v>
          </cell>
          <cell r="B1362" t="str">
            <v>DROP</v>
          </cell>
          <cell r="C1362" t="str">
            <v>MUROS DE ARRIMO</v>
          </cell>
          <cell r="D1362" t="str">
            <v>0032</v>
          </cell>
          <cell r="E1362">
            <v>0</v>
          </cell>
          <cell r="F1362">
            <v>0</v>
          </cell>
          <cell r="G1362" t="str">
            <v>95108</v>
          </cell>
          <cell r="H1362" t="str">
            <v>EXECUÇÃO DE PROTEÇÃO DA CABEÇA DO TIRANTE COM USO DE FÔRMAS EM CHAPA COMPENSADA PLASTIFICADA DE MADEIRA E CONCRETO FCK =15 MPA. AF_07/2016</v>
          </cell>
        </row>
        <row r="1363">
          <cell r="A1363" t="str">
            <v>DRENAGEM/OBRAS DE CONTENCAO/POCOS DE VISITA E CAIXAS</v>
          </cell>
          <cell r="B1363" t="str">
            <v>DROP</v>
          </cell>
          <cell r="C1363" t="str">
            <v>MUROS DE ARRIMO</v>
          </cell>
          <cell r="D1363" t="str">
            <v>0032</v>
          </cell>
          <cell r="E1363">
            <v>0</v>
          </cell>
          <cell r="F1363">
            <v>0</v>
          </cell>
          <cell r="G1363" t="str">
            <v>100332</v>
          </cell>
          <cell r="H1363" t="str">
            <v>CONTENÇÃO EM PERFIL PRANCHADO COM PRANCHÃO DE MADEIRA, PERFIS ESPAÇADOS A 1,5 M PARA 1 SUBSOLO. AF_07/2019</v>
          </cell>
        </row>
        <row r="1364">
          <cell r="A1364" t="str">
            <v>DRENAGEM/OBRAS DE CONTENCAO/POCOS DE VISITA E CAIXAS</v>
          </cell>
          <cell r="B1364" t="str">
            <v>DROP</v>
          </cell>
          <cell r="C1364" t="str">
            <v>MUROS DE ARRIMO</v>
          </cell>
          <cell r="D1364" t="str">
            <v>0032</v>
          </cell>
          <cell r="E1364">
            <v>0</v>
          </cell>
          <cell r="F1364">
            <v>0</v>
          </cell>
          <cell r="G1364" t="str">
            <v>100333</v>
          </cell>
          <cell r="H1364" t="str">
            <v>CONTENÇÃO EM PERFIL PRANCHADO COM PRANCHÃO DE MADEIRA, PERFIS ESPAÇADOS A 1,5 M PARA 2 OU MAIS SUBSOLOS. AF_07/2019</v>
          </cell>
        </row>
        <row r="1365">
          <cell r="A1365" t="str">
            <v>DRENAGEM/OBRAS DE CONTENCAO/POCOS DE VISITA E CAIXAS</v>
          </cell>
          <cell r="B1365" t="str">
            <v>DROP</v>
          </cell>
          <cell r="C1365" t="str">
            <v>MUROS DE ARRIMO</v>
          </cell>
          <cell r="D1365" t="str">
            <v>0032</v>
          </cell>
          <cell r="E1365">
            <v>0</v>
          </cell>
          <cell r="F1365">
            <v>0</v>
          </cell>
          <cell r="G1365" t="str">
            <v>100334</v>
          </cell>
          <cell r="H1365" t="str">
            <v>CONTENÇÃO EM PERFIL PRANCHADO COM PRANCHÃO DE MADEIRA, PERFIS ESPAÇADOS A 2 M PARA 1 SUBSOLO. AF_07/2019</v>
          </cell>
        </row>
        <row r="1366">
          <cell r="A1366" t="str">
            <v>DRENAGEM/OBRAS DE CONTENCAO/POCOS DE VISITA E CAIXAS</v>
          </cell>
          <cell r="B1366" t="str">
            <v>DROP</v>
          </cell>
          <cell r="C1366" t="str">
            <v>MUROS DE ARRIMO</v>
          </cell>
          <cell r="D1366" t="str">
            <v>0032</v>
          </cell>
          <cell r="E1366">
            <v>0</v>
          </cell>
          <cell r="F1366">
            <v>0</v>
          </cell>
          <cell r="G1366" t="str">
            <v>100335</v>
          </cell>
          <cell r="H1366" t="str">
            <v>CONTENÇÃO EM PERFIL PRANCHADO COM PRANCHÃO DE MADEIRA, PERFIS ESPAÇADOS A 2 M PARA 2 OU MAIS SUBSOLOS. AF_07/2019</v>
          </cell>
        </row>
        <row r="1367">
          <cell r="A1367" t="str">
            <v>DRENAGEM/OBRAS DE CONTENCAO/POCOS DE VISITA E CAIXAS</v>
          </cell>
          <cell r="B1367" t="str">
            <v>DROP</v>
          </cell>
          <cell r="C1367" t="str">
            <v>MUROS DE ARRIMO</v>
          </cell>
          <cell r="D1367" t="str">
            <v>0032</v>
          </cell>
          <cell r="E1367">
            <v>0</v>
          </cell>
          <cell r="F1367">
            <v>0</v>
          </cell>
          <cell r="G1367" t="str">
            <v>100341</v>
          </cell>
          <cell r="H1367" t="str">
            <v>FABRICAÇÃO, MONTAGEM E DESMONTAGEM DE FÔRMA PARA CORTINA DE CONTENÇÃO, EM CHAPA DE MADEIRA COMPENSADA PLASTIFICADA, E = 18 MM, 10 UTILIZAÇÕES. AF_07/2019</v>
          </cell>
        </row>
        <row r="1368">
          <cell r="A1368" t="str">
            <v>DRENAGEM/OBRAS DE CONTENCAO/POCOS DE VISITA E CAIXAS</v>
          </cell>
          <cell r="B1368" t="str">
            <v>DROP</v>
          </cell>
          <cell r="C1368" t="str">
            <v>MUROS DE ARRIMO</v>
          </cell>
          <cell r="D1368" t="str">
            <v>0032</v>
          </cell>
          <cell r="E1368">
            <v>0</v>
          </cell>
          <cell r="F1368">
            <v>0</v>
          </cell>
          <cell r="G1368" t="str">
            <v>100342</v>
          </cell>
          <cell r="H1368" t="str">
            <v>ARMAÇÃO DE CORTINA DE CONTENÇÃO EM CONCRETO ARMADO, COM AÇO CA-50 DE 6,3 MM - MONTAGEM. AF_07/2019</v>
          </cell>
        </row>
        <row r="1369">
          <cell r="A1369" t="str">
            <v>DRENAGEM/OBRAS DE CONTENCAO/POCOS DE VISITA E CAIXAS</v>
          </cell>
          <cell r="B1369" t="str">
            <v>DROP</v>
          </cell>
          <cell r="C1369" t="str">
            <v>MUROS DE ARRIMO</v>
          </cell>
          <cell r="D1369" t="str">
            <v>0032</v>
          </cell>
          <cell r="E1369">
            <v>0</v>
          </cell>
          <cell r="F1369">
            <v>0</v>
          </cell>
          <cell r="G1369" t="str">
            <v>100343</v>
          </cell>
          <cell r="H1369" t="str">
            <v>ARMAÇÃO DE CORTINA DE CONTENÇÃO EM CONCRETO ARMADO, COM AÇO CA-50 DE 8 MM - MONTAGEM. AF_07/2019</v>
          </cell>
        </row>
        <row r="1370">
          <cell r="A1370" t="str">
            <v>DRENAGEM/OBRAS DE CONTENCAO/POCOS DE VISITA E CAIXAS</v>
          </cell>
          <cell r="B1370" t="str">
            <v>DROP</v>
          </cell>
          <cell r="C1370" t="str">
            <v>MUROS DE ARRIMO</v>
          </cell>
          <cell r="D1370" t="str">
            <v>0032</v>
          </cell>
          <cell r="E1370">
            <v>0</v>
          </cell>
          <cell r="F1370">
            <v>0</v>
          </cell>
          <cell r="G1370" t="str">
            <v>100344</v>
          </cell>
          <cell r="H1370" t="str">
            <v>ARMAÇÃO DE CORTINA DE CONTENÇÃO EM CONCRETO ARMADO, COM AÇO CA-50 DE 10 MM - MONTAGEM. AF_07/2019</v>
          </cell>
        </row>
        <row r="1371">
          <cell r="A1371" t="str">
            <v>DRENAGEM/OBRAS DE CONTENCAO/POCOS DE VISITA E CAIXAS</v>
          </cell>
          <cell r="B1371" t="str">
            <v>DROP</v>
          </cell>
          <cell r="C1371" t="str">
            <v>MUROS DE ARRIMO</v>
          </cell>
          <cell r="D1371" t="str">
            <v>0032</v>
          </cell>
          <cell r="E1371">
            <v>0</v>
          </cell>
          <cell r="F1371">
            <v>0</v>
          </cell>
          <cell r="G1371" t="str">
            <v>100345</v>
          </cell>
          <cell r="H1371" t="str">
            <v>ARMAÇÃO DE CORTINA DE CONTENÇÃO EM CONCRETO ARMADO, COM AÇO CA-50 DE 12,5 MM - MONTAGEM. AF_07/2019</v>
          </cell>
        </row>
        <row r="1372">
          <cell r="A1372" t="str">
            <v>DRENAGEM/OBRAS DE CONTENCAO/POCOS DE VISITA E CAIXAS</v>
          </cell>
          <cell r="B1372" t="str">
            <v>DROP</v>
          </cell>
          <cell r="C1372" t="str">
            <v>MUROS DE ARRIMO</v>
          </cell>
          <cell r="D1372" t="str">
            <v>0032</v>
          </cell>
          <cell r="E1372">
            <v>0</v>
          </cell>
          <cell r="F1372">
            <v>0</v>
          </cell>
          <cell r="G1372" t="str">
            <v>100346</v>
          </cell>
          <cell r="H1372" t="str">
            <v>ARMAÇÃO DE CORTINA DE CONTENÇÃO EM CONCRETO ARMADO, COM AÇO CA-50 DE 16 MM - MONTAGEM. AF_07/2019</v>
          </cell>
        </row>
        <row r="1373">
          <cell r="A1373" t="str">
            <v>DRENAGEM/OBRAS DE CONTENCAO/POCOS DE VISITA E CAIXAS</v>
          </cell>
          <cell r="B1373" t="str">
            <v>DROP</v>
          </cell>
          <cell r="C1373" t="str">
            <v>MUROS DE ARRIMO</v>
          </cell>
          <cell r="D1373" t="str">
            <v>0032</v>
          </cell>
          <cell r="E1373">
            <v>0</v>
          </cell>
          <cell r="F1373">
            <v>0</v>
          </cell>
          <cell r="G1373" t="str">
            <v>100347</v>
          </cell>
          <cell r="H1373" t="str">
            <v>ARMAÇÃO DE CORTINA DE CONTENÇÃO EM CONCRETO ARMADO, COM AÇO CA-50 DE 20 MM - MONTAGEM. AF_07/2019</v>
          </cell>
        </row>
        <row r="1374">
          <cell r="A1374" t="str">
            <v>DRENAGEM/OBRAS DE CONTENCAO/POCOS DE VISITA E CAIXAS</v>
          </cell>
          <cell r="B1374" t="str">
            <v>DROP</v>
          </cell>
          <cell r="C1374" t="str">
            <v>MUROS DE ARRIMO</v>
          </cell>
          <cell r="D1374" t="str">
            <v>0032</v>
          </cell>
          <cell r="E1374">
            <v>0</v>
          </cell>
          <cell r="F1374">
            <v>0</v>
          </cell>
          <cell r="G1374" t="str">
            <v>100348</v>
          </cell>
          <cell r="H1374" t="str">
            <v>ARMAÇÃO DE CORTINA DE CONTENÇÃO EM CONCRETO ARMADO, COM AÇO CA-50 DE 25 MM - MONTAGEM. AF_07/2019</v>
          </cell>
        </row>
        <row r="1375">
          <cell r="A1375" t="str">
            <v>DRENAGEM/OBRAS DE CONTENCAO/POCOS DE VISITA E CAIXAS</v>
          </cell>
          <cell r="B1375" t="str">
            <v>DROP</v>
          </cell>
          <cell r="C1375" t="str">
            <v>MUROS DE ARRIMO</v>
          </cell>
          <cell r="D1375" t="str">
            <v>0032</v>
          </cell>
          <cell r="E1375">
            <v>0</v>
          </cell>
          <cell r="F1375">
            <v>0</v>
          </cell>
          <cell r="G1375" t="str">
            <v>100349</v>
          </cell>
          <cell r="H1375" t="str">
            <v>CONCRETAGEM DE CORTINA DE CONTENÇÃO, ATRAVÉS DE BOMBA   LANÇAMENTO, ADENSAMENTO E ACABAMENTO. AF_07/2019</v>
          </cell>
        </row>
        <row r="1376">
          <cell r="A1376" t="str">
            <v>DRENAGEM/OBRAS DE CONTENCAO/POCOS DE VISITA E CAIXAS</v>
          </cell>
          <cell r="B1376" t="str">
            <v>DROP</v>
          </cell>
          <cell r="C1376" t="str">
            <v>POCOS DE VISITA/BOCAS DE LOBO/CX. DE PASSAGEM/CX. DIVERSAS</v>
          </cell>
          <cell r="D1376" t="str">
            <v>0036</v>
          </cell>
          <cell r="E1376">
            <v>73856</v>
          </cell>
          <cell r="F1376" t="str">
            <v>BOCA PARA BUEIRO TUBULAR DE CONCRETO SIMPLES</v>
          </cell>
          <cell r="G1376" t="str">
            <v>73856/1</v>
          </cell>
          <cell r="H1376" t="str">
            <v>BOCA P/BUEIRO SIMPLES TUBULAR D=0,40M EM CONCRETO CICLOPICO, INCLINDO FORMAS, ESCAVACAO, REATERRO E MATERIAIS, EXCLUINDO MATERIAL REATERRO JAZIDA E TRANSPORTE</v>
          </cell>
        </row>
        <row r="1377">
          <cell r="A1377" t="str">
            <v>DRENAGEM/OBRAS DE CONTENCAO/POCOS DE VISITA E CAIXAS</v>
          </cell>
          <cell r="B1377" t="str">
            <v>DROP</v>
          </cell>
          <cell r="C1377" t="str">
            <v>POCOS DE VISITA/BOCAS DE LOBO/CX. DE PASSAGEM/CX. DIVERSAS</v>
          </cell>
          <cell r="D1377" t="str">
            <v>0036</v>
          </cell>
          <cell r="E1377">
            <v>73856</v>
          </cell>
          <cell r="F1377" t="str">
            <v>BOCA PARA BUEIRO TUBULAR DE CONCRETO SIMPLES</v>
          </cell>
          <cell r="G1377" t="str">
            <v>73856/2</v>
          </cell>
          <cell r="H1377" t="str">
            <v>BOCA PARA BUEIRO SIMPLES TUBULAR, DIAMETRO =0,60M, EM CONCRETO CICLOPICO, INCLUINDO FORMAS, ESCAVACAO, REATERRO E MATERIAIS, EXCLUINDO MATERIAL REATERRO JAZIDA E TRANSPORTE.</v>
          </cell>
        </row>
        <row r="1378">
          <cell r="A1378" t="str">
            <v>DRENAGEM/OBRAS DE CONTENCAO/POCOS DE VISITA E CAIXAS</v>
          </cell>
          <cell r="B1378" t="str">
            <v>DROP</v>
          </cell>
          <cell r="C1378" t="str">
            <v>POCOS DE VISITA/BOCAS DE LOBO/CX. DE PASSAGEM/CX. DIVERSAS</v>
          </cell>
          <cell r="D1378" t="str">
            <v>0036</v>
          </cell>
          <cell r="E1378">
            <v>73856</v>
          </cell>
          <cell r="F1378" t="str">
            <v>BOCA PARA BUEIRO TUBULAR DE CONCRETO SIMPLES</v>
          </cell>
          <cell r="G1378" t="str">
            <v>73856/3</v>
          </cell>
          <cell r="H1378" t="str">
            <v>BOCA PARA BUEIRO SIMPLES TUBULAR, DIAMETRO =0,80M, EM CONCRETO CICLOPICO, INCLUINDO FORMAS, ESCAVACAO, REATERRO E MATERIAIS, EXCLUINDO MATERIAL REATERRO JAZIDA E TRANSPORTE.</v>
          </cell>
        </row>
        <row r="1379">
          <cell r="A1379" t="str">
            <v>DRENAGEM/OBRAS DE CONTENCAO/POCOS DE VISITA E CAIXAS</v>
          </cell>
          <cell r="B1379" t="str">
            <v>DROP</v>
          </cell>
          <cell r="C1379" t="str">
            <v>POCOS DE VISITA/BOCAS DE LOBO/CX. DE PASSAGEM/CX. DIVERSAS</v>
          </cell>
          <cell r="D1379" t="str">
            <v>0036</v>
          </cell>
          <cell r="E1379">
            <v>73856</v>
          </cell>
          <cell r="F1379" t="str">
            <v>BOCA PARA BUEIRO TUBULAR DE CONCRETO SIMPLES</v>
          </cell>
          <cell r="G1379" t="str">
            <v>73856/4</v>
          </cell>
          <cell r="H1379" t="str">
            <v>BOCA PARA BUEIRO SIMPLES TUBULAR, DIAMETRO =1,00M, EM CONCRETO CICLOPICO, INCLUINDO FORMAS, ESCAVACAO, REATERRO E MATERIAIS, EXCLUINDO MATERIAL REATERRO JAZIDA E TRANSPORTE.</v>
          </cell>
        </row>
        <row r="1380">
          <cell r="A1380" t="str">
            <v>DRENAGEM/OBRAS DE CONTENCAO/POCOS DE VISITA E CAIXAS</v>
          </cell>
          <cell r="B1380" t="str">
            <v>DROP</v>
          </cell>
          <cell r="C1380" t="str">
            <v>POCOS DE VISITA/BOCAS DE LOBO/CX. DE PASSAGEM/CX. DIVERSAS</v>
          </cell>
          <cell r="D1380" t="str">
            <v>0036</v>
          </cell>
          <cell r="E1380">
            <v>0</v>
          </cell>
          <cell r="F1380">
            <v>0</v>
          </cell>
          <cell r="G1380" t="str">
            <v>83716</v>
          </cell>
          <cell r="H1380" t="str">
            <v>GRELHA FF 30X90CM, 135KG, P/ CX RALO COM ASSENTAMENTO DE ARGAMASSA CIMENTO/AREIA 1:4 - FORNECIMENTO E INSTALAÇÃO</v>
          </cell>
        </row>
        <row r="1381">
          <cell r="A1381" t="str">
            <v>DRENAGEM/OBRAS DE CONTENCAO/POCOS DE VISITA E CAIXAS</v>
          </cell>
          <cell r="B1381" t="str">
            <v>DROP</v>
          </cell>
          <cell r="C1381" t="str">
            <v>POCOS DE VISITA/BOCAS DE LOBO/CX. DE PASSAGEM/CX. DIVERSAS</v>
          </cell>
          <cell r="D1381" t="str">
            <v>0036</v>
          </cell>
          <cell r="E1381">
            <v>0</v>
          </cell>
          <cell r="F1381">
            <v>0</v>
          </cell>
          <cell r="G1381" t="str">
            <v>97933</v>
          </cell>
          <cell r="H1381" t="str">
            <v>CAIXA COM GRELHA SIMPLES RETANGULAR, EM CONCRETO PRÉ-MOLDADO, DIMENSÕES INTERNAS: 0,6X1,0X1,0 M. AF_12/2020</v>
          </cell>
        </row>
        <row r="1382">
          <cell r="A1382" t="str">
            <v>DRENAGEM/OBRAS DE CONTENCAO/POCOS DE VISITA E CAIXAS</v>
          </cell>
          <cell r="B1382" t="str">
            <v>DROP</v>
          </cell>
          <cell r="C1382" t="str">
            <v>POCOS DE VISITA/BOCAS DE LOBO/CX. DE PASSAGEM/CX. DIVERSAS</v>
          </cell>
          <cell r="D1382" t="str">
            <v>0036</v>
          </cell>
          <cell r="E1382">
            <v>0</v>
          </cell>
          <cell r="F1382">
            <v>0</v>
          </cell>
          <cell r="G1382" t="str">
            <v>97934</v>
          </cell>
          <cell r="H1382" t="str">
            <v>CAIXA COM GRELHA DUPLA RETANGULAR, EM CONCRETO PRÉ-MOLDADO, DIMENSÕES INTERNAS: 0,6X2,2X1,0 M. AF_12/2020</v>
          </cell>
        </row>
        <row r="1383">
          <cell r="A1383" t="str">
            <v>DRENAGEM/OBRAS DE CONTENCAO/POCOS DE VISITA E CAIXAS</v>
          </cell>
          <cell r="B1383" t="str">
            <v>DROP</v>
          </cell>
          <cell r="C1383" t="str">
            <v>POCOS DE VISITA/BOCAS DE LOBO/CX. DE PASSAGEM/CX. DIVERSAS</v>
          </cell>
          <cell r="D1383" t="str">
            <v>0036</v>
          </cell>
          <cell r="E1383">
            <v>0</v>
          </cell>
          <cell r="F1383">
            <v>0</v>
          </cell>
          <cell r="G1383" t="str">
            <v>97935</v>
          </cell>
          <cell r="H1383" t="str">
            <v>CAIXA PARA BOCA DE LOBO SIMPLES RETANGULAR, EM CONCRETO PRÉ-MOLDADO, DIMENSÕES INTERNAS: 0,6X1,0X1,2 M. AF_12/2020</v>
          </cell>
        </row>
        <row r="1384">
          <cell r="A1384" t="str">
            <v>DRENAGEM/OBRAS DE CONTENCAO/POCOS DE VISITA E CAIXAS</v>
          </cell>
          <cell r="B1384" t="str">
            <v>DROP</v>
          </cell>
          <cell r="C1384" t="str">
            <v>POCOS DE VISITA/BOCAS DE LOBO/CX. DE PASSAGEM/CX. DIVERSAS</v>
          </cell>
          <cell r="D1384" t="str">
            <v>0036</v>
          </cell>
          <cell r="E1384">
            <v>0</v>
          </cell>
          <cell r="F1384">
            <v>0</v>
          </cell>
          <cell r="G1384" t="str">
            <v>97936</v>
          </cell>
          <cell r="H1384" t="str">
            <v>CAIXA PARA BOCA DE LOBO DUPLA RETANGULAR, EM CONCRETO PRÉ-MOLDADO, DIMENSÕES INTERNAS: 0,6X2,2X1,2 M. AF_12/2020</v>
          </cell>
        </row>
        <row r="1385">
          <cell r="A1385" t="str">
            <v>DRENAGEM/OBRAS DE CONTENCAO/POCOS DE VISITA E CAIXAS</v>
          </cell>
          <cell r="B1385" t="str">
            <v>DROP</v>
          </cell>
          <cell r="C1385" t="str">
            <v>POCOS DE VISITA/BOCAS DE LOBO/CX. DE PASSAGEM/CX. DIVERSAS</v>
          </cell>
          <cell r="D1385" t="str">
            <v>0036</v>
          </cell>
          <cell r="E1385">
            <v>0</v>
          </cell>
          <cell r="F1385">
            <v>0</v>
          </cell>
          <cell r="G1385" t="str">
            <v>97947</v>
          </cell>
          <cell r="H1385" t="str">
            <v>CAIXA COM GRELHA SIMPLES RETANGULAR, EM ALVENARIA COM TIJOLOS CERÂMICOS MACIÇOS, DIMENSÕES INTERNAS: 0,5X1X1 M. AF_12/2020</v>
          </cell>
        </row>
        <row r="1386">
          <cell r="A1386" t="str">
            <v>DRENAGEM/OBRAS DE CONTENCAO/POCOS DE VISITA E CAIXAS</v>
          </cell>
          <cell r="B1386" t="str">
            <v>DROP</v>
          </cell>
          <cell r="C1386" t="str">
            <v>POCOS DE VISITA/BOCAS DE LOBO/CX. DE PASSAGEM/CX. DIVERSAS</v>
          </cell>
          <cell r="D1386" t="str">
            <v>0036</v>
          </cell>
          <cell r="E1386">
            <v>0</v>
          </cell>
          <cell r="F1386">
            <v>0</v>
          </cell>
          <cell r="G1386" t="str">
            <v>97948</v>
          </cell>
          <cell r="H1386" t="str">
            <v>CAIXA COM GRELHA DUPLA RETANGULAR, EM ALVENARIA COM TIJOLOS CERÂMICOS MACIÇOS, DIMENSÕES INTERNAS: 0,5X2,2X1 M. AF_12/2020</v>
          </cell>
        </row>
        <row r="1387">
          <cell r="A1387" t="str">
            <v>DRENAGEM/OBRAS DE CONTENCAO/POCOS DE VISITA E CAIXAS</v>
          </cell>
          <cell r="B1387" t="str">
            <v>DROP</v>
          </cell>
          <cell r="C1387" t="str">
            <v>POCOS DE VISITA/BOCAS DE LOBO/CX. DE PASSAGEM/CX. DIVERSAS</v>
          </cell>
          <cell r="D1387" t="str">
            <v>0036</v>
          </cell>
          <cell r="E1387">
            <v>0</v>
          </cell>
          <cell r="F1387">
            <v>0</v>
          </cell>
          <cell r="G1387" t="str">
            <v>97949</v>
          </cell>
          <cell r="H1387" t="str">
            <v>CAIXA PARA BOCA DE LOBO SIMPLES RETANGULAR, EM ALVENARIA COM TIJOLOS CERÂMICOS MACIÇOS, DIMENSÕES INTERNAS: 0,6X1X1,2 M. AF_12/2020</v>
          </cell>
        </row>
        <row r="1388">
          <cell r="A1388" t="str">
            <v>DRENAGEM/OBRAS DE CONTENCAO/POCOS DE VISITA E CAIXAS</v>
          </cell>
          <cell r="B1388" t="str">
            <v>DROP</v>
          </cell>
          <cell r="C1388" t="str">
            <v>POCOS DE VISITA/BOCAS DE LOBO/CX. DE PASSAGEM/CX. DIVERSAS</v>
          </cell>
          <cell r="D1388" t="str">
            <v>0036</v>
          </cell>
          <cell r="E1388">
            <v>0</v>
          </cell>
          <cell r="F1388">
            <v>0</v>
          </cell>
          <cell r="G1388" t="str">
            <v>97950</v>
          </cell>
          <cell r="H1388" t="str">
            <v>CAIXA PARA BOCA DE LOBO DUPLA RETANGULAR, EM ALVENARIA COM TIJOLOS CERÂMICOS MACIÇOS, DIMENSÕES INTERNAS: 0,6X2,2X1,2 M. AF_12/2020</v>
          </cell>
        </row>
        <row r="1389">
          <cell r="A1389" t="str">
            <v>DRENAGEM/OBRAS DE CONTENCAO/POCOS DE VISITA E CAIXAS</v>
          </cell>
          <cell r="B1389" t="str">
            <v>DROP</v>
          </cell>
          <cell r="C1389" t="str">
            <v>POCOS DE VISITA/BOCAS DE LOBO/CX. DE PASSAGEM/CX. DIVERSAS</v>
          </cell>
          <cell r="D1389" t="str">
            <v>0036</v>
          </cell>
          <cell r="E1389">
            <v>0</v>
          </cell>
          <cell r="F1389">
            <v>0</v>
          </cell>
          <cell r="G1389" t="str">
            <v>97951</v>
          </cell>
          <cell r="H1389" t="str">
            <v>CAIXA PARA BOCA DE LOBO COMBINADA COM GRELHA RETANGULAR, EM ALVENARIA COM TIJOLOS CERÂMICOS MACIÇOS, DIMENSÕES INTERNAS: 1,3X1X1,2 M. AF_12/2020</v>
          </cell>
        </row>
        <row r="1390">
          <cell r="A1390" t="str">
            <v>DRENAGEM/OBRAS DE CONTENCAO/POCOS DE VISITA E CAIXAS</v>
          </cell>
          <cell r="B1390" t="str">
            <v>DROP</v>
          </cell>
          <cell r="C1390" t="str">
            <v>POCOS DE VISITA/BOCAS DE LOBO/CX. DE PASSAGEM/CX. DIVERSAS</v>
          </cell>
          <cell r="D1390" t="str">
            <v>0036</v>
          </cell>
          <cell r="E1390">
            <v>0</v>
          </cell>
          <cell r="F1390">
            <v>0</v>
          </cell>
          <cell r="G1390" t="str">
            <v>97952</v>
          </cell>
          <cell r="H1390" t="str">
            <v>CAIXA PARA BOCA DE LOBO DUPLA COMBINADA COM GRELHA RETANGULAR, EM ALVENARIA COM TIJOLOS CERÂMICOS MACIÇOS, DIMENSÕES INTERNAS: 1,3X2,2X1,2 M. AF_12/2020</v>
          </cell>
        </row>
        <row r="1391">
          <cell r="A1391" t="str">
            <v>DRENAGEM/OBRAS DE CONTENCAO/POCOS DE VISITA E CAIXAS</v>
          </cell>
          <cell r="B1391" t="str">
            <v>DROP</v>
          </cell>
          <cell r="C1391" t="str">
            <v>POCOS DE VISITA/BOCAS DE LOBO/CX. DE PASSAGEM/CX. DIVERSAS</v>
          </cell>
          <cell r="D1391" t="str">
            <v>0036</v>
          </cell>
          <cell r="E1391">
            <v>0</v>
          </cell>
          <cell r="F1391">
            <v>0</v>
          </cell>
          <cell r="G1391" t="str">
            <v>97953</v>
          </cell>
          <cell r="H1391" t="str">
            <v>CAIXA COM GRELHA SIMPLES RETANGULAR, EM ALVENARIA COM BLOCOS DE CONCRETO, DIMENSÕES INTERNAS: 0,5X1X1 M. AF_12/2020</v>
          </cell>
        </row>
        <row r="1392">
          <cell r="A1392" t="str">
            <v>DRENAGEM/OBRAS DE CONTENCAO/POCOS DE VISITA E CAIXAS</v>
          </cell>
          <cell r="B1392" t="str">
            <v>DROP</v>
          </cell>
          <cell r="C1392" t="str">
            <v>POCOS DE VISITA/BOCAS DE LOBO/CX. DE PASSAGEM/CX. DIVERSAS</v>
          </cell>
          <cell r="D1392" t="str">
            <v>0036</v>
          </cell>
          <cell r="E1392">
            <v>0</v>
          </cell>
          <cell r="F1392">
            <v>0</v>
          </cell>
          <cell r="G1392" t="str">
            <v>97955</v>
          </cell>
          <cell r="H1392" t="str">
            <v>CAIXA COM GRELHA DUPLA RETANGULAR, EM ALVENARIA COM BLOCOS DE CONCRETO, DIMENSÕES INTERNAS: 0,5X2,2X1 M. AF_12/2020</v>
          </cell>
        </row>
        <row r="1393">
          <cell r="A1393" t="str">
            <v>DRENAGEM/OBRAS DE CONTENCAO/POCOS DE VISITA E CAIXAS</v>
          </cell>
          <cell r="B1393" t="str">
            <v>DROP</v>
          </cell>
          <cell r="C1393" t="str">
            <v>POCOS DE VISITA/BOCAS DE LOBO/CX. DE PASSAGEM/CX. DIVERSAS</v>
          </cell>
          <cell r="D1393" t="str">
            <v>0036</v>
          </cell>
          <cell r="E1393">
            <v>0</v>
          </cell>
          <cell r="F1393">
            <v>0</v>
          </cell>
          <cell r="G1393" t="str">
            <v>97956</v>
          </cell>
          <cell r="H1393" t="str">
            <v>CAIXA PARA BOCA DE LOBO SIMPLES RETANGULAR, EM ALVENARIA COM BLOCOS DE CONCRETO, DIMENSÕES INTERNAS: 0,6X1X1,2 M. AF_12/2020</v>
          </cell>
        </row>
        <row r="1394">
          <cell r="A1394" t="str">
            <v>DRENAGEM/OBRAS DE CONTENCAO/POCOS DE VISITA E CAIXAS</v>
          </cell>
          <cell r="B1394" t="str">
            <v>DROP</v>
          </cell>
          <cell r="C1394" t="str">
            <v>POCOS DE VISITA/BOCAS DE LOBO/CX. DE PASSAGEM/CX. DIVERSAS</v>
          </cell>
          <cell r="D1394" t="str">
            <v>0036</v>
          </cell>
          <cell r="E1394">
            <v>0</v>
          </cell>
          <cell r="F1394">
            <v>0</v>
          </cell>
          <cell r="G1394" t="str">
            <v>97957</v>
          </cell>
          <cell r="H1394" t="str">
            <v>CAIXA PARA BOCA DE LOBO DUPLA RETANGULAR, EM ALVENARIA COM BLOCOS DE CONCRETO, DIMENSÕES INTERNAS: 0,6X2,2X1,2 M. AF_12/2020</v>
          </cell>
        </row>
        <row r="1395">
          <cell r="A1395" t="str">
            <v>DRENAGEM/OBRAS DE CONTENCAO/POCOS DE VISITA E CAIXAS</v>
          </cell>
          <cell r="B1395" t="str">
            <v>DROP</v>
          </cell>
          <cell r="C1395" t="str">
            <v>POCOS DE VISITA/BOCAS DE LOBO/CX. DE PASSAGEM/CX. DIVERSAS</v>
          </cell>
          <cell r="D1395" t="str">
            <v>0036</v>
          </cell>
          <cell r="E1395">
            <v>0</v>
          </cell>
          <cell r="F1395">
            <v>0</v>
          </cell>
          <cell r="G1395" t="str">
            <v>97961</v>
          </cell>
          <cell r="H1395" t="str">
            <v>CAIXA PARA BOCA DE LOBO COMBINADA COM GRELHA RETANGULAR, EM ALVENARIA COM BLOCOS DE CONCRETO, DIMENSÕES INTERNAS: 1,3X1X1,2 M. AF_12/2020</v>
          </cell>
        </row>
        <row r="1396">
          <cell r="A1396" t="str">
            <v>DRENAGEM/OBRAS DE CONTENCAO/POCOS DE VISITA E CAIXAS</v>
          </cell>
          <cell r="B1396" t="str">
            <v>DROP</v>
          </cell>
          <cell r="C1396" t="str">
            <v>POCOS DE VISITA/BOCAS DE LOBO/CX. DE PASSAGEM/CX. DIVERSAS</v>
          </cell>
          <cell r="D1396" t="str">
            <v>0036</v>
          </cell>
          <cell r="E1396">
            <v>0</v>
          </cell>
          <cell r="F1396">
            <v>0</v>
          </cell>
          <cell r="G1396" t="str">
            <v>97973</v>
          </cell>
          <cell r="H1396" t="str">
            <v>CAIXA PARA BOCA DE LOBO DUPLA COMBINADA COM GRELHA RETANGULAR, EM ALVENARIA COM BLOCOS DE CONCRETO, DIMENSÕES INTERNAS: 1,3X2,2X1,2 M. AF_12/2020</v>
          </cell>
        </row>
        <row r="1397">
          <cell r="A1397" t="str">
            <v>DRENAGEM/OBRAS DE CONTENCAO/POCOS DE VISITA E CAIXAS</v>
          </cell>
          <cell r="B1397" t="str">
            <v>DROP</v>
          </cell>
          <cell r="C1397" t="str">
            <v>POCOS DE VISITA/BOCAS DE LOBO/CX. DE PASSAGEM/CX. DIVERSAS</v>
          </cell>
          <cell r="D1397" t="str">
            <v>0036</v>
          </cell>
          <cell r="E1397">
            <v>0</v>
          </cell>
          <cell r="F1397">
            <v>0</v>
          </cell>
          <cell r="G1397" t="str">
            <v>97974</v>
          </cell>
          <cell r="H1397" t="str">
            <v>POÇO DE INSPEÇÃO CIRCULAR PARA ESGOTO, EM CONCRETO PRÉ-MOLDADO, DIÂMETRO INTERNO = 0,6 M, PROFUNDIDADE = 1 M, EXCLUINDO TAMPÃO. AF_12/2020</v>
          </cell>
        </row>
        <row r="1398">
          <cell r="A1398" t="str">
            <v>DRENAGEM/OBRAS DE CONTENCAO/POCOS DE VISITA E CAIXAS</v>
          </cell>
          <cell r="B1398" t="str">
            <v>DROP</v>
          </cell>
          <cell r="C1398" t="str">
            <v>POCOS DE VISITA/BOCAS DE LOBO/CX. DE PASSAGEM/CX. DIVERSAS</v>
          </cell>
          <cell r="D1398" t="str">
            <v>0036</v>
          </cell>
          <cell r="E1398">
            <v>0</v>
          </cell>
          <cell r="F1398">
            <v>0</v>
          </cell>
          <cell r="G1398" t="str">
            <v>97975</v>
          </cell>
          <cell r="H1398" t="str">
            <v>POÇO DE INSPEÇÃO CIRCULAR PARA ESGOTO, EM CONCRETO PRÉ-MOLDADO, DIÂMETRO INTERNO = 0,6 M, PROFUNDIDADE = 1,5 M, EXCLUINDO TAMPÃO. AF_12/2020</v>
          </cell>
        </row>
        <row r="1399">
          <cell r="A1399" t="str">
            <v>DRENAGEM/OBRAS DE CONTENCAO/POCOS DE VISITA E CAIXAS</v>
          </cell>
          <cell r="B1399" t="str">
            <v>DROP</v>
          </cell>
          <cell r="C1399" t="str">
            <v>POCOS DE VISITA/BOCAS DE LOBO/CX. DE PASSAGEM/CX. DIVERSAS</v>
          </cell>
          <cell r="D1399" t="str">
            <v>0036</v>
          </cell>
          <cell r="E1399">
            <v>0</v>
          </cell>
          <cell r="F1399">
            <v>0</v>
          </cell>
          <cell r="G1399" t="str">
            <v>97976</v>
          </cell>
          <cell r="H1399" t="str">
            <v>POÇO DE INSPEÇÃO CIRCULAR PARA ESGOTO, EM ALVENARIA COM TIJOLOS CERÂMICOS MACIÇOS, DIÂMETRO INTERNO = 0,6 M, PROFUNDIDADE = 1 M, EXCLUINDO TAMPÃO. AF_12/2020</v>
          </cell>
        </row>
        <row r="1400">
          <cell r="A1400" t="str">
            <v>DRENAGEM/OBRAS DE CONTENCAO/POCOS DE VISITA E CAIXAS</v>
          </cell>
          <cell r="B1400" t="str">
            <v>DROP</v>
          </cell>
          <cell r="C1400" t="str">
            <v>POCOS DE VISITA/BOCAS DE LOBO/CX. DE PASSAGEM/CX. DIVERSAS</v>
          </cell>
          <cell r="D1400" t="str">
            <v>0036</v>
          </cell>
          <cell r="E1400">
            <v>0</v>
          </cell>
          <cell r="F1400">
            <v>0</v>
          </cell>
          <cell r="G1400" t="str">
            <v>97977</v>
          </cell>
          <cell r="H1400" t="str">
            <v>POÇO DE INSPEÇÃO CIRCULAR PARA ESGOTO, EM ALVENARIA COM TIJOLOS CERÂMICOS MACIÇOS, DIÂMETRO INTERNO = 0,6 M, PROFUNDIDADE = 1,5 M, EXCLUINDO TAMPÃO. AF_12/2020</v>
          </cell>
        </row>
        <row r="1401">
          <cell r="A1401" t="str">
            <v>DRENAGEM/OBRAS DE CONTENCAO/POCOS DE VISITA E CAIXAS</v>
          </cell>
          <cell r="B1401" t="str">
            <v>DROP</v>
          </cell>
          <cell r="C1401" t="str">
            <v>POCOS DE VISITA/BOCAS DE LOBO/CX. DE PASSAGEM/CX. DIVERSAS</v>
          </cell>
          <cell r="D1401" t="str">
            <v>0036</v>
          </cell>
          <cell r="E1401">
            <v>0</v>
          </cell>
          <cell r="F1401">
            <v>0</v>
          </cell>
          <cell r="G1401" t="str">
            <v>97978</v>
          </cell>
          <cell r="H1401" t="str">
            <v>BASE PARA POÇO DE VISITA CIRCULAR PARA ESGOTO, EM CONCRETO PRÉ-MOLDADO, DIÂMETRO INTERNO = 0,8 M, PROFUNDIDADE = 1,45 M, EXCLUINDO TAMPÃO. AF_12/2020</v>
          </cell>
        </row>
        <row r="1402">
          <cell r="A1402" t="str">
            <v>DRENAGEM/OBRAS DE CONTENCAO/POCOS DE VISITA E CAIXAS</v>
          </cell>
          <cell r="B1402" t="str">
            <v>DROP</v>
          </cell>
          <cell r="C1402" t="str">
            <v>POCOS DE VISITA/BOCAS DE LOBO/CX. DE PASSAGEM/CX. DIVERSAS</v>
          </cell>
          <cell r="D1402" t="str">
            <v>0036</v>
          </cell>
          <cell r="E1402">
            <v>0</v>
          </cell>
          <cell r="F1402">
            <v>0</v>
          </cell>
          <cell r="G1402" t="str">
            <v>97980</v>
          </cell>
          <cell r="H1402" t="str">
            <v>BASE PARA POÇO DE VISITA CIRCULAR PARA  ESGOTO, EM ALVENARIA COM TIJOLOS CERÂMICOS MACIÇOS, DIÂMETRO INTERNO = 0,8 M, PROFUNDIDADE = 1,45 M, EXCLUINDO TAMPÃO. AF_12/2020</v>
          </cell>
        </row>
        <row r="1403">
          <cell r="A1403" t="str">
            <v>DRENAGEM/OBRAS DE CONTENCAO/POCOS DE VISITA E CAIXAS</v>
          </cell>
          <cell r="B1403" t="str">
            <v>DROP</v>
          </cell>
          <cell r="C1403" t="str">
            <v>POCOS DE VISITA/BOCAS DE LOBO/CX. DE PASSAGEM/CX. DIVERSAS</v>
          </cell>
          <cell r="D1403" t="str">
            <v>0036</v>
          </cell>
          <cell r="E1403">
            <v>0</v>
          </cell>
          <cell r="F1403">
            <v>0</v>
          </cell>
          <cell r="G1403" t="str">
            <v>97981</v>
          </cell>
          <cell r="H1403" t="str">
            <v>ACRÉSCIMO PARA POÇO DE VISITA CIRCULAR PARA ESGOTO, EM ALVENARIA COM TIJOLOS CERÂMICOS MACIÇOS, DIÂMETRO INTERNO = 0,8 M. AF_12/2020</v>
          </cell>
        </row>
        <row r="1404">
          <cell r="A1404" t="str">
            <v>DRENAGEM/OBRAS DE CONTENCAO/POCOS DE VISITA E CAIXAS</v>
          </cell>
          <cell r="B1404" t="str">
            <v>DROP</v>
          </cell>
          <cell r="C1404" t="str">
            <v>POCOS DE VISITA/BOCAS DE LOBO/CX. DE PASSAGEM/CX. DIVERSAS</v>
          </cell>
          <cell r="D1404" t="str">
            <v>0036</v>
          </cell>
          <cell r="E1404">
            <v>0</v>
          </cell>
          <cell r="F1404">
            <v>0</v>
          </cell>
          <cell r="G1404" t="str">
            <v>97983</v>
          </cell>
          <cell r="H1404" t="str">
            <v>ACRÉSCIMO PARA POÇO DE VISITA CIRCULAR PARA ESGOTO, EM CONCRETO PRÉ-MOLDADO, DIÂMETRO INTERNO = 1 M. AF_12/2020</v>
          </cell>
        </row>
        <row r="1405">
          <cell r="A1405" t="str">
            <v>DRENAGEM/OBRAS DE CONTENCAO/POCOS DE VISITA E CAIXAS</v>
          </cell>
          <cell r="B1405" t="str">
            <v>DROP</v>
          </cell>
          <cell r="C1405" t="str">
            <v>POCOS DE VISITA/BOCAS DE LOBO/CX. DE PASSAGEM/CX. DIVERSAS</v>
          </cell>
          <cell r="D1405" t="str">
            <v>0036</v>
          </cell>
          <cell r="E1405">
            <v>0</v>
          </cell>
          <cell r="F1405">
            <v>0</v>
          </cell>
          <cell r="G1405" t="str">
            <v>97985</v>
          </cell>
          <cell r="H1405" t="str">
            <v>ACRÉSCIMO PARA POÇO DE VISITA CIRCULAR PARA  ESGOTO, EM ALVENARIA COM TIJOLOS CERÂMICOS MACIÇOS, DIÂMETRO INTERNO = 1 M. AF_12/2020</v>
          </cell>
        </row>
        <row r="1406">
          <cell r="A1406" t="str">
            <v>DRENAGEM/OBRAS DE CONTENCAO/POCOS DE VISITA E CAIXAS</v>
          </cell>
          <cell r="B1406" t="str">
            <v>DROP</v>
          </cell>
          <cell r="C1406" t="str">
            <v>POCOS DE VISITA/BOCAS DE LOBO/CX. DE PASSAGEM/CX. DIVERSAS</v>
          </cell>
          <cell r="D1406" t="str">
            <v>0036</v>
          </cell>
          <cell r="E1406">
            <v>0</v>
          </cell>
          <cell r="F1406">
            <v>0</v>
          </cell>
          <cell r="G1406" t="str">
            <v>97987</v>
          </cell>
          <cell r="H1406" t="str">
            <v>ACRÉSCIMO PARA POÇO DE VISITA CIRCULAR PARA ESGOTO, EM CONCRETO PRÉ-MOLDADO, DIÂMETRO INTERNO = 1,2 M. AF_12/2020</v>
          </cell>
        </row>
        <row r="1407">
          <cell r="A1407" t="str">
            <v>DRENAGEM/OBRAS DE CONTENCAO/POCOS DE VISITA E CAIXAS</v>
          </cell>
          <cell r="B1407" t="str">
            <v>DROP</v>
          </cell>
          <cell r="C1407" t="str">
            <v>POCOS DE VISITA/BOCAS DE LOBO/CX. DE PASSAGEM/CX. DIVERSAS</v>
          </cell>
          <cell r="D1407" t="str">
            <v>0036</v>
          </cell>
          <cell r="E1407">
            <v>0</v>
          </cell>
          <cell r="F1407">
            <v>0</v>
          </cell>
          <cell r="G1407" t="str">
            <v>97988</v>
          </cell>
          <cell r="H1407" t="str">
            <v>BASE PARA POÇO DE VISITA CIRCULAR PARA  ESGOTO, EM ALVENARIA COM TIJOLOS CERÂMICOS MACIÇOS, DIÂMETRO INTERNO = 1,2 M, PROFUNDIDADE = 1,45 M, EXCLUINDO TAMPÃO. AF_12/2020</v>
          </cell>
        </row>
        <row r="1408">
          <cell r="A1408" t="str">
            <v>DRENAGEM/OBRAS DE CONTENCAO/POCOS DE VISITA E CAIXAS</v>
          </cell>
          <cell r="B1408" t="str">
            <v>DROP</v>
          </cell>
          <cell r="C1408" t="str">
            <v>POCOS DE VISITA/BOCAS DE LOBO/CX. DE PASSAGEM/CX. DIVERSAS</v>
          </cell>
          <cell r="D1408" t="str">
            <v>0036</v>
          </cell>
          <cell r="E1408">
            <v>0</v>
          </cell>
          <cell r="F1408">
            <v>0</v>
          </cell>
          <cell r="G1408" t="str">
            <v>97989</v>
          </cell>
          <cell r="H1408" t="str">
            <v>ACRÉSCIMO PARA POÇO DE VISITA CIRCULAR PARA ESGOTO, EM ALVENARIA COM TIJOLOS CERÂMICOS MACIÇOS, DIÂMETRO INTERNO = 1,2 M. AF_12/2020</v>
          </cell>
        </row>
        <row r="1409">
          <cell r="A1409" t="str">
            <v>DRENAGEM/OBRAS DE CONTENCAO/POCOS DE VISITA E CAIXAS</v>
          </cell>
          <cell r="B1409" t="str">
            <v>DROP</v>
          </cell>
          <cell r="C1409" t="str">
            <v>POCOS DE VISITA/BOCAS DE LOBO/CX. DE PASSAGEM/CX. DIVERSAS</v>
          </cell>
          <cell r="D1409" t="str">
            <v>0036</v>
          </cell>
          <cell r="E1409">
            <v>0</v>
          </cell>
          <cell r="F1409">
            <v>0</v>
          </cell>
          <cell r="G1409" t="str">
            <v>97991</v>
          </cell>
          <cell r="H1409" t="str">
            <v>ACRÉSCIMO PARA POÇO DE VISITA CIRCULAR PARA  ESGOTO, EM CONCRETO PRÉ-MOLDADO, DIÂMETRO INTERNO = 1,5 M. AF_12/2020</v>
          </cell>
        </row>
        <row r="1410">
          <cell r="A1410" t="str">
            <v>DRENAGEM/OBRAS DE CONTENCAO/POCOS DE VISITA E CAIXAS</v>
          </cell>
          <cell r="B1410" t="str">
            <v>DROP</v>
          </cell>
          <cell r="C1410" t="str">
            <v>POCOS DE VISITA/BOCAS DE LOBO/CX. DE PASSAGEM/CX. DIVERSAS</v>
          </cell>
          <cell r="D1410" t="str">
            <v>0036</v>
          </cell>
          <cell r="E1410">
            <v>0</v>
          </cell>
          <cell r="F1410">
            <v>0</v>
          </cell>
          <cell r="G1410" t="str">
            <v>97992</v>
          </cell>
          <cell r="H1410" t="str">
            <v>BASE PARA POÇO DE VISITA CIRCULAR PARA ESGOTO, EM ALVENARIA COM TIJOLOS CERÂMICOS MACIÇOS, DIÂMETRO INTERNO = 1,5 M, PROFUNDIDADE = 1,45 M, EXCLUINDO TAMPÃO. AF_12/2020</v>
          </cell>
        </row>
        <row r="1411">
          <cell r="A1411" t="str">
            <v>DRENAGEM/OBRAS DE CONTENCAO/POCOS DE VISITA E CAIXAS</v>
          </cell>
          <cell r="B1411" t="str">
            <v>DROP</v>
          </cell>
          <cell r="C1411" t="str">
            <v>POCOS DE VISITA/BOCAS DE LOBO/CX. DE PASSAGEM/CX. DIVERSAS</v>
          </cell>
          <cell r="D1411" t="str">
            <v>0036</v>
          </cell>
          <cell r="E1411">
            <v>0</v>
          </cell>
          <cell r="F1411">
            <v>0</v>
          </cell>
          <cell r="G1411" t="str">
            <v>97993</v>
          </cell>
          <cell r="H1411" t="str">
            <v>ACRÉSCIMO PARA POÇO DE VISITA CIRCULAR PARA  ESGOTO, EM ALVENARIA COM TIJOLOS CERÂMICOS MACIÇOS, DIÂMETRO INTERNO = 1,5 M. AF_12/2020</v>
          </cell>
        </row>
        <row r="1412">
          <cell r="A1412" t="str">
            <v>DRENAGEM/OBRAS DE CONTENCAO/POCOS DE VISITA E CAIXAS</v>
          </cell>
          <cell r="B1412" t="str">
            <v>DROP</v>
          </cell>
          <cell r="C1412" t="str">
            <v>POCOS DE VISITA/BOCAS DE LOBO/CX. DE PASSAGEM/CX. DIVERSAS</v>
          </cell>
          <cell r="D1412" t="str">
            <v>0036</v>
          </cell>
          <cell r="E1412">
            <v>0</v>
          </cell>
          <cell r="F1412">
            <v>0</v>
          </cell>
          <cell r="G1412" t="str">
            <v>97994</v>
          </cell>
          <cell r="H1412" t="str">
            <v>BASE PARA POÇO DE VISITA RETANGULAR PARA  ESGOTO, EM ALVENARIA COM BLOCOS DE CONCRETO, DIMENSÕES INTERNAS = 1X1 M, PROFUNDIDADE = 1,45 M, EXCLUINDO TAMPÃO. AF_12/2020</v>
          </cell>
        </row>
        <row r="1413">
          <cell r="A1413" t="str">
            <v>DRENAGEM/OBRAS DE CONTENCAO/POCOS DE VISITA E CAIXAS</v>
          </cell>
          <cell r="B1413" t="str">
            <v>DROP</v>
          </cell>
          <cell r="C1413" t="str">
            <v>POCOS DE VISITA/BOCAS DE LOBO/CX. DE PASSAGEM/CX. DIVERSAS</v>
          </cell>
          <cell r="D1413" t="str">
            <v>0036</v>
          </cell>
          <cell r="E1413">
            <v>0</v>
          </cell>
          <cell r="F1413">
            <v>0</v>
          </cell>
          <cell r="G1413" t="str">
            <v>97995</v>
          </cell>
          <cell r="H1413" t="str">
            <v>ACRÉSCIMO PARA POÇO DE VISITA RETANGULAR PARA ESGOTO, EM ALVENARIA COM BLOCOS DE CONCRETO, DIMENSÕES INTERNAS = 1X1 M. AF_12/2020</v>
          </cell>
        </row>
        <row r="1414">
          <cell r="A1414" t="str">
            <v>DRENAGEM/OBRAS DE CONTENCAO/POCOS DE VISITA E CAIXAS</v>
          </cell>
          <cell r="B1414" t="str">
            <v>DROP</v>
          </cell>
          <cell r="C1414" t="str">
            <v>POCOS DE VISITA/BOCAS DE LOBO/CX. DE PASSAGEM/CX. DIVERSAS</v>
          </cell>
          <cell r="D1414" t="str">
            <v>0036</v>
          </cell>
          <cell r="E1414">
            <v>0</v>
          </cell>
          <cell r="F1414">
            <v>0</v>
          </cell>
          <cell r="G1414" t="str">
            <v>97996</v>
          </cell>
          <cell r="H1414" t="str">
            <v>BASE PARA POÇO DE VISITA RETANGULAR PARA ESGOTO, EM ALVENARIA COM BLOCOS DE CONCRETO, DIMENSÕES INTERNAS = 1X1,5 M, PROFUNDIDADE = 1,45 M, EXCLUINDO TAMPÃO. AF_12/2020</v>
          </cell>
        </row>
        <row r="1415">
          <cell r="A1415" t="str">
            <v>DRENAGEM/OBRAS DE CONTENCAO/POCOS DE VISITA E CAIXAS</v>
          </cell>
          <cell r="B1415" t="str">
            <v>DROP</v>
          </cell>
          <cell r="C1415" t="str">
            <v>POCOS DE VISITA/BOCAS DE LOBO/CX. DE PASSAGEM/CX. DIVERSAS</v>
          </cell>
          <cell r="D1415" t="str">
            <v>0036</v>
          </cell>
          <cell r="E1415">
            <v>0</v>
          </cell>
          <cell r="F1415">
            <v>0</v>
          </cell>
          <cell r="G1415" t="str">
            <v>97997</v>
          </cell>
          <cell r="H1415" t="str">
            <v>ACRÉSCIMO PARA POÇO DE VISITA RETANGULAR PARA ESGOTO, EM ALVENARIA COM BLOCOS DE CONCRETO, DIMENSÕES INTERNAS = 1X1,5 M. AF_12/2020</v>
          </cell>
        </row>
        <row r="1416">
          <cell r="A1416" t="str">
            <v>DRENAGEM/OBRAS DE CONTENCAO/POCOS DE VISITA E CAIXAS</v>
          </cell>
          <cell r="B1416" t="str">
            <v>DROP</v>
          </cell>
          <cell r="C1416" t="str">
            <v>POCOS DE VISITA/BOCAS DE LOBO/CX. DE PASSAGEM/CX. DIVERSAS</v>
          </cell>
          <cell r="D1416" t="str">
            <v>0036</v>
          </cell>
          <cell r="E1416">
            <v>0</v>
          </cell>
          <cell r="F1416">
            <v>0</v>
          </cell>
          <cell r="G1416" t="str">
            <v>97999</v>
          </cell>
          <cell r="H1416" t="str">
            <v>ACRÉSCIMO PARA POÇO DE VISITA RETANGULAR PARA ESGOTO, EM ALVENARIA COM BLOCOS DE CONCRETO, DIMENSÕES INTERNAS = 1X2 M. AF_12/2020</v>
          </cell>
        </row>
        <row r="1417">
          <cell r="A1417" t="str">
            <v>DRENAGEM/OBRAS DE CONTENCAO/POCOS DE VISITA E CAIXAS</v>
          </cell>
          <cell r="B1417" t="str">
            <v>DROP</v>
          </cell>
          <cell r="C1417" t="str">
            <v>POCOS DE VISITA/BOCAS DE LOBO/CX. DE PASSAGEM/CX. DIVERSAS</v>
          </cell>
          <cell r="D1417" t="str">
            <v>0036</v>
          </cell>
          <cell r="E1417">
            <v>0</v>
          </cell>
          <cell r="F1417">
            <v>0</v>
          </cell>
          <cell r="G1417" t="str">
            <v>98001</v>
          </cell>
          <cell r="H1417" t="str">
            <v>ACRÉSCIMO PARA POÇO DE VISITA RETANGULAR PARA ESGOTO, EM ALVENARIA COM BLOCOS DE CONCRETO, DIMENSÕES INTERNAS = 1X2,5 M. AF_12/2020</v>
          </cell>
        </row>
        <row r="1418">
          <cell r="A1418" t="str">
            <v>DRENAGEM/OBRAS DE CONTENCAO/POCOS DE VISITA E CAIXAS</v>
          </cell>
          <cell r="B1418" t="str">
            <v>DROP</v>
          </cell>
          <cell r="C1418" t="str">
            <v>POCOS DE VISITA/BOCAS DE LOBO/CX. DE PASSAGEM/CX. DIVERSAS</v>
          </cell>
          <cell r="D1418" t="str">
            <v>0036</v>
          </cell>
          <cell r="E1418">
            <v>0</v>
          </cell>
          <cell r="F1418">
            <v>0</v>
          </cell>
          <cell r="G1418" t="str">
            <v>98002</v>
          </cell>
          <cell r="H1418" t="str">
            <v>BASE PARA POÇO DE VISITA RETANGULAR PARA ESGOTO, EM ALVENARIA COM BLOCOS DE CONCRETO, DIMENSÕES INTERNAS = 1X3 M, PROFUNDIDADE = 1,45 M, EXCLUINDO TAMPÃO. AF_12/2020</v>
          </cell>
        </row>
        <row r="1419">
          <cell r="A1419" t="str">
            <v>DRENAGEM/OBRAS DE CONTENCAO/POCOS DE VISITA E CAIXAS</v>
          </cell>
          <cell r="B1419" t="str">
            <v>DROP</v>
          </cell>
          <cell r="C1419" t="str">
            <v>POCOS DE VISITA/BOCAS DE LOBO/CX. DE PASSAGEM/CX. DIVERSAS</v>
          </cell>
          <cell r="D1419" t="str">
            <v>0036</v>
          </cell>
          <cell r="E1419">
            <v>0</v>
          </cell>
          <cell r="F1419">
            <v>0</v>
          </cell>
          <cell r="G1419" t="str">
            <v>98003</v>
          </cell>
          <cell r="H1419" t="str">
            <v>ACRÉSCIMO PARA POÇO DE VISITA RETANGULAR PARA ESGOTO, EM ALVENARIA COM BLOCOS DE CONCRETO, DIMENSÕES INTERNAS = 1X3 M. AF_12/2020</v>
          </cell>
        </row>
        <row r="1420">
          <cell r="A1420" t="str">
            <v>DRENAGEM/OBRAS DE CONTENCAO/POCOS DE VISITA E CAIXAS</v>
          </cell>
          <cell r="B1420" t="str">
            <v>DROP</v>
          </cell>
          <cell r="C1420" t="str">
            <v>POCOS DE VISITA/BOCAS DE LOBO/CX. DE PASSAGEM/CX. DIVERSAS</v>
          </cell>
          <cell r="D1420" t="str">
            <v>0036</v>
          </cell>
          <cell r="E1420">
            <v>0</v>
          </cell>
          <cell r="F1420">
            <v>0</v>
          </cell>
          <cell r="G1420" t="str">
            <v>98005</v>
          </cell>
          <cell r="H1420" t="str">
            <v>ACRÉSCIMO PARA POÇO DE VISITA RETANGULAR PARA ESGOTO, EM ALVENARIA COM BLOCOS DE CONCRETO, DIMENSÕES INTERNAS = 1X3,5 M. AF_12/2020</v>
          </cell>
        </row>
        <row r="1421">
          <cell r="A1421" t="str">
            <v>DRENAGEM/OBRAS DE CONTENCAO/POCOS DE VISITA E CAIXAS</v>
          </cell>
          <cell r="B1421" t="str">
            <v>DROP</v>
          </cell>
          <cell r="C1421" t="str">
            <v>POCOS DE VISITA/BOCAS DE LOBO/CX. DE PASSAGEM/CX. DIVERSAS</v>
          </cell>
          <cell r="D1421" t="str">
            <v>0036</v>
          </cell>
          <cell r="E1421">
            <v>0</v>
          </cell>
          <cell r="F1421">
            <v>0</v>
          </cell>
          <cell r="G1421" t="str">
            <v>98006</v>
          </cell>
          <cell r="H1421" t="str">
            <v>BASE PARA POÇO DE VISITA RETANGULAR PARA ESGOTO, EM ALVENARIA COM BLOCOS DE CONCRETO, DIMENSÕES INTERNAS = 1X4 M, PROFUNDIDADE = 1,45 M, EXCLUINDO TAMPÃO. AF_12/2020</v>
          </cell>
        </row>
        <row r="1422">
          <cell r="A1422" t="str">
            <v>DRENAGEM/OBRAS DE CONTENCAO/POCOS DE VISITA E CAIXAS</v>
          </cell>
          <cell r="B1422" t="str">
            <v>DROP</v>
          </cell>
          <cell r="C1422" t="str">
            <v>POCOS DE VISITA/BOCAS DE LOBO/CX. DE PASSAGEM/CX. DIVERSAS</v>
          </cell>
          <cell r="D1422" t="str">
            <v>0036</v>
          </cell>
          <cell r="E1422">
            <v>0</v>
          </cell>
          <cell r="F1422">
            <v>0</v>
          </cell>
          <cell r="G1422" t="str">
            <v>98007</v>
          </cell>
          <cell r="H1422" t="str">
            <v>ACRÉSCIMO PARA POÇO DE VISITA RETANGULAR PARA ESGOTO, EM ALVENARIA COM BLOCOS DE CONCRETO, DIMENSÕES INTERNAS = 1X4 M. AF_12/2020</v>
          </cell>
        </row>
        <row r="1423">
          <cell r="A1423" t="str">
            <v>DRENAGEM/OBRAS DE CONTENCAO/POCOS DE VISITA E CAIXAS</v>
          </cell>
          <cell r="B1423" t="str">
            <v>DROP</v>
          </cell>
          <cell r="C1423" t="str">
            <v>POCOS DE VISITA/BOCAS DE LOBO/CX. DE PASSAGEM/CX. DIVERSAS</v>
          </cell>
          <cell r="D1423" t="str">
            <v>0036</v>
          </cell>
          <cell r="E1423">
            <v>0</v>
          </cell>
          <cell r="F1423">
            <v>0</v>
          </cell>
          <cell r="G1423" t="str">
            <v>98008</v>
          </cell>
          <cell r="H1423" t="str">
            <v>BASE PARA POÇO DE VISITA RETANGULAR PARA ESGOTO, EM ALVENARIA COM BLOCOS DE CONCRETO, DIMENSÕES INTERNAS = 1,5X1,5 M, PROFUNDIDADE = 1,45 M, EXCLUINDO TAMPÃO . AF_12/2020</v>
          </cell>
        </row>
        <row r="1424">
          <cell r="A1424" t="str">
            <v>DRENAGEM/OBRAS DE CONTENCAO/POCOS DE VISITA E CAIXAS</v>
          </cell>
          <cell r="B1424" t="str">
            <v>DROP</v>
          </cell>
          <cell r="C1424" t="str">
            <v>POCOS DE VISITA/BOCAS DE LOBO/CX. DE PASSAGEM/CX. DIVERSAS</v>
          </cell>
          <cell r="D1424" t="str">
            <v>0036</v>
          </cell>
          <cell r="E1424">
            <v>0</v>
          </cell>
          <cell r="F1424">
            <v>0</v>
          </cell>
          <cell r="G1424" t="str">
            <v>98009</v>
          </cell>
          <cell r="H1424" t="str">
            <v>ACRÉSCIMO PARA POÇO DE VISITA RETANGULAR PARA ESGOTO, EM ALVENARIA COM BLOCOS DE CONCRETO, DIMENSÕES INTERNAS = 1,5X1,5 M. AF_12/2020</v>
          </cell>
        </row>
        <row r="1425">
          <cell r="A1425" t="str">
            <v>DRENAGEM/OBRAS DE CONTENCAO/POCOS DE VISITA E CAIXAS</v>
          </cell>
          <cell r="B1425" t="str">
            <v>DROP</v>
          </cell>
          <cell r="C1425" t="str">
            <v>POCOS DE VISITA/BOCAS DE LOBO/CX. DE PASSAGEM/CX. DIVERSAS</v>
          </cell>
          <cell r="D1425" t="str">
            <v>0036</v>
          </cell>
          <cell r="E1425">
            <v>0</v>
          </cell>
          <cell r="F1425">
            <v>0</v>
          </cell>
          <cell r="G1425" t="str">
            <v>98010</v>
          </cell>
          <cell r="H1425" t="str">
            <v>BASE PARA POÇO DE VISITA RETANGULAR PARA ESGOTO, EM ALVENARIA COM BLOCOS DE CONCRETO, DIMENSÕES INTERNAS = 1,5X2 M, PROFUNDIDADE = 1,45 M, EXCLUINDO TAMPÃO. AF_12/2020</v>
          </cell>
        </row>
        <row r="1426">
          <cell r="A1426" t="str">
            <v>DRENAGEM/OBRAS DE CONTENCAO/POCOS DE VISITA E CAIXAS</v>
          </cell>
          <cell r="B1426" t="str">
            <v>DROP</v>
          </cell>
          <cell r="C1426" t="str">
            <v>POCOS DE VISITA/BOCAS DE LOBO/CX. DE PASSAGEM/CX. DIVERSAS</v>
          </cell>
          <cell r="D1426" t="str">
            <v>0036</v>
          </cell>
          <cell r="E1426">
            <v>0</v>
          </cell>
          <cell r="F1426">
            <v>0</v>
          </cell>
          <cell r="G1426" t="str">
            <v>98011</v>
          </cell>
          <cell r="H1426" t="str">
            <v>ACRÉSCIMO PARA POÇO DE VISITA RETANGULAR PARA ESGOTO, EM ALVENARIA COM BLOCOS DE CONCRETO, DIMENSÕES INTERNAS = 1,5X2 M. AF_12/2020</v>
          </cell>
        </row>
        <row r="1427">
          <cell r="A1427" t="str">
            <v>DRENAGEM/OBRAS DE CONTENCAO/POCOS DE VISITA E CAIXAS</v>
          </cell>
          <cell r="B1427" t="str">
            <v>DROP</v>
          </cell>
          <cell r="C1427" t="str">
            <v>POCOS DE VISITA/BOCAS DE LOBO/CX. DE PASSAGEM/CX. DIVERSAS</v>
          </cell>
          <cell r="D1427" t="str">
            <v>0036</v>
          </cell>
          <cell r="E1427">
            <v>0</v>
          </cell>
          <cell r="F1427">
            <v>0</v>
          </cell>
          <cell r="G1427" t="str">
            <v>98012</v>
          </cell>
          <cell r="H1427" t="str">
            <v>BASE PARA POÇO DE VISITA RETANGULAR PARA ESGOTO, EM ALVENARIA COM BLOCOS DE CONCRETO, DIMENSÕES INTERNAS = 1,5X2,5 M, PROFUNDIDADE = 1,45 M, EXCLUINDO TAMPÃO. AF_12/2020</v>
          </cell>
        </row>
        <row r="1428">
          <cell r="A1428" t="str">
            <v>DRENAGEM/OBRAS DE CONTENCAO/POCOS DE VISITA E CAIXAS</v>
          </cell>
          <cell r="B1428" t="str">
            <v>DROP</v>
          </cell>
          <cell r="C1428" t="str">
            <v>POCOS DE VISITA/BOCAS DE LOBO/CX. DE PASSAGEM/CX. DIVERSAS</v>
          </cell>
          <cell r="D1428" t="str">
            <v>0036</v>
          </cell>
          <cell r="E1428">
            <v>0</v>
          </cell>
          <cell r="F1428">
            <v>0</v>
          </cell>
          <cell r="G1428" t="str">
            <v>98013</v>
          </cell>
          <cell r="H1428" t="str">
            <v>ACRÉSCIMO PARA POÇO DE VISITA RETANGULAR PARA ESGOTO, EM ALVENARIA COM BLOCOS DE CONCRETO, DIMENSÕES INTERNAS = 1,5X2,5 M. AF_12/2020</v>
          </cell>
        </row>
        <row r="1429">
          <cell r="A1429" t="str">
            <v>DRENAGEM/OBRAS DE CONTENCAO/POCOS DE VISITA E CAIXAS</v>
          </cell>
          <cell r="B1429" t="str">
            <v>DROP</v>
          </cell>
          <cell r="C1429" t="str">
            <v>POCOS DE VISITA/BOCAS DE LOBO/CX. DE PASSAGEM/CX. DIVERSAS</v>
          </cell>
          <cell r="D1429" t="str">
            <v>0036</v>
          </cell>
          <cell r="E1429">
            <v>0</v>
          </cell>
          <cell r="F1429">
            <v>0</v>
          </cell>
          <cell r="G1429" t="str">
            <v>98014</v>
          </cell>
          <cell r="H1429" t="str">
            <v>BASE PARA POÇO DE VISITA RETANGULAR PARA ESGOTO, EM ALVENARIA COM BLOCOS DE CONCRETO, DIMENSÕES INTERNAS = 1,5X3 M, PROFUNDIDADE = 1,45 M, EXCLUINDO TAMPÃO. AF_12/2020</v>
          </cell>
        </row>
        <row r="1430">
          <cell r="A1430" t="str">
            <v>DRENAGEM/OBRAS DE CONTENCAO/POCOS DE VISITA E CAIXAS</v>
          </cell>
          <cell r="B1430" t="str">
            <v>DROP</v>
          </cell>
          <cell r="C1430" t="str">
            <v>POCOS DE VISITA/BOCAS DE LOBO/CX. DE PASSAGEM/CX. DIVERSAS</v>
          </cell>
          <cell r="D1430" t="str">
            <v>0036</v>
          </cell>
          <cell r="E1430">
            <v>0</v>
          </cell>
          <cell r="F1430">
            <v>0</v>
          </cell>
          <cell r="G1430" t="str">
            <v>98015</v>
          </cell>
          <cell r="H1430" t="str">
            <v>ACRÉSCIMO PARA POÇO DE VISITA RETANGULAR PARA ESGOTO, EM ALVENARIA COM BLOCOS DE CONCRETO, DIMENSÕES INTERNAS = 1,5X3 M. AF_12/2020</v>
          </cell>
        </row>
        <row r="1431">
          <cell r="A1431" t="str">
            <v>DRENAGEM/OBRAS DE CONTENCAO/POCOS DE VISITA E CAIXAS</v>
          </cell>
          <cell r="B1431" t="str">
            <v>DROP</v>
          </cell>
          <cell r="C1431" t="str">
            <v>POCOS DE VISITA/BOCAS DE LOBO/CX. DE PASSAGEM/CX. DIVERSAS</v>
          </cell>
          <cell r="D1431" t="str">
            <v>0036</v>
          </cell>
          <cell r="E1431">
            <v>0</v>
          </cell>
          <cell r="F1431">
            <v>0</v>
          </cell>
          <cell r="G1431" t="str">
            <v>98016</v>
          </cell>
          <cell r="H1431" t="str">
            <v>BASE PARA POÇO DE VISITA RETANGULAR PARA ESGOTO, EM ALVENARIA COM BLOCOS DE CONCRETO, DIMENSÕES INTERNAS = 1,5X3,5 M, PROFUNDIDADE = 1,45 M, EXCLUINDO TAMPÃO. AF_12/2020</v>
          </cell>
        </row>
        <row r="1432">
          <cell r="A1432" t="str">
            <v>DRENAGEM/OBRAS DE CONTENCAO/POCOS DE VISITA E CAIXAS</v>
          </cell>
          <cell r="B1432" t="str">
            <v>DROP</v>
          </cell>
          <cell r="C1432" t="str">
            <v>POCOS DE VISITA/BOCAS DE LOBO/CX. DE PASSAGEM/CX. DIVERSAS</v>
          </cell>
          <cell r="D1432" t="str">
            <v>0036</v>
          </cell>
          <cell r="E1432">
            <v>0</v>
          </cell>
          <cell r="F1432">
            <v>0</v>
          </cell>
          <cell r="G1432" t="str">
            <v>98017</v>
          </cell>
          <cell r="H1432" t="str">
            <v>ACRÉSCIMO PARA POÇO DE VISITA RETANGULAR PARA ESGOTO, EM ALVENARIA COM BLOCOS DE CONCRETO, DIMENSÕES INTERNAS = 1,5X3,5 M. AF_12/2020</v>
          </cell>
        </row>
        <row r="1433">
          <cell r="A1433" t="str">
            <v>DRENAGEM/OBRAS DE CONTENCAO/POCOS DE VISITA E CAIXAS</v>
          </cell>
          <cell r="B1433" t="str">
            <v>DROP</v>
          </cell>
          <cell r="C1433" t="str">
            <v>POCOS DE VISITA/BOCAS DE LOBO/CX. DE PASSAGEM/CX. DIVERSAS</v>
          </cell>
          <cell r="D1433" t="str">
            <v>0036</v>
          </cell>
          <cell r="E1433">
            <v>0</v>
          </cell>
          <cell r="F1433">
            <v>0</v>
          </cell>
          <cell r="G1433" t="str">
            <v>98018</v>
          </cell>
          <cell r="H1433" t="str">
            <v>BASE PARA POÇO DE VISITA RETANGULAR PARA ESGOTO, EM ALVENARIA COM BLOCOS DE CONCRETO, DIMENSÕES INTERNAS = 1,5X4 M, PROFUNDIDADE = 1,45 M, EXCLUINDO TAMPÃO. AF_12/2020</v>
          </cell>
        </row>
        <row r="1434">
          <cell r="A1434" t="str">
            <v>DRENAGEM/OBRAS DE CONTENCAO/POCOS DE VISITA E CAIXAS</v>
          </cell>
          <cell r="B1434" t="str">
            <v>DROP</v>
          </cell>
          <cell r="C1434" t="str">
            <v>POCOS DE VISITA/BOCAS DE LOBO/CX. DE PASSAGEM/CX. DIVERSAS</v>
          </cell>
          <cell r="D1434" t="str">
            <v>0036</v>
          </cell>
          <cell r="E1434">
            <v>0</v>
          </cell>
          <cell r="F1434">
            <v>0</v>
          </cell>
          <cell r="G1434" t="str">
            <v>98019</v>
          </cell>
          <cell r="H1434" t="str">
            <v>ACRÉSCIMO PARA POÇO DE VISITA RETANGULAR PARA ESGOTO, EM ALVENARIA COM BLOCOS DE CONCRETO, DIMENSÕES INTERNAS = 1,5X4 M. AF_12/2020</v>
          </cell>
        </row>
        <row r="1435">
          <cell r="A1435" t="str">
            <v>DRENAGEM/OBRAS DE CONTENCAO/POCOS DE VISITA E CAIXAS</v>
          </cell>
          <cell r="B1435" t="str">
            <v>DROP</v>
          </cell>
          <cell r="C1435" t="str">
            <v>POCOS DE VISITA/BOCAS DE LOBO/CX. DE PASSAGEM/CX. DIVERSAS</v>
          </cell>
          <cell r="D1435" t="str">
            <v>0036</v>
          </cell>
          <cell r="E1435">
            <v>0</v>
          </cell>
          <cell r="F1435">
            <v>0</v>
          </cell>
          <cell r="G1435" t="str">
            <v>98020</v>
          </cell>
          <cell r="H1435" t="str">
            <v>BASE PARA POÇO DE VISITA RETANGULAR PARA ESGOTO, EM ALVENARIA COM BLOCOS DE CONCRETO, DIMENSÕES INTERNAS = 2X2 M, PROFUNDIDADE = 1,45 M, EXCLUINDO TAMPÃO. AF_12/2020</v>
          </cell>
        </row>
        <row r="1436">
          <cell r="A1436" t="str">
            <v>DRENAGEM/OBRAS DE CONTENCAO/POCOS DE VISITA E CAIXAS</v>
          </cell>
          <cell r="B1436" t="str">
            <v>DROP</v>
          </cell>
          <cell r="C1436" t="str">
            <v>POCOS DE VISITA/BOCAS DE LOBO/CX. DE PASSAGEM/CX. DIVERSAS</v>
          </cell>
          <cell r="D1436" t="str">
            <v>0036</v>
          </cell>
          <cell r="E1436">
            <v>0</v>
          </cell>
          <cell r="F1436">
            <v>0</v>
          </cell>
          <cell r="G1436" t="str">
            <v>98021</v>
          </cell>
          <cell r="H1436" t="str">
            <v>ACRÉSCIMO PARA POÇO DE VISITA RETANGULAR PARA ESGOTO, EM ALVENARIA COM BLOCOS DE CONCRETO, DIMENSÕES INTERNAS = 2X2 M. AF_12/2020</v>
          </cell>
        </row>
        <row r="1437">
          <cell r="A1437" t="str">
            <v>DRENAGEM/OBRAS DE CONTENCAO/POCOS DE VISITA E CAIXAS</v>
          </cell>
          <cell r="B1437" t="str">
            <v>DROP</v>
          </cell>
          <cell r="C1437" t="str">
            <v>POCOS DE VISITA/BOCAS DE LOBO/CX. DE PASSAGEM/CX. DIVERSAS</v>
          </cell>
          <cell r="D1437" t="str">
            <v>0036</v>
          </cell>
          <cell r="E1437">
            <v>0</v>
          </cell>
          <cell r="F1437">
            <v>0</v>
          </cell>
          <cell r="G1437" t="str">
            <v>98022</v>
          </cell>
          <cell r="H1437" t="str">
            <v>BASE PARA POÇO DE VISITA RETANGULAR PARA ESGOTO, EM ALVENARIA COM BLOCOS DE CONCRETO, DIMENSÕES INTERNAS = 2X2,5 M, PROFUNDIDADE = 1,45 M, EXCLUINDO TAMPÃO. AF_12/2020</v>
          </cell>
        </row>
        <row r="1438">
          <cell r="A1438" t="str">
            <v>DRENAGEM/OBRAS DE CONTENCAO/POCOS DE VISITA E CAIXAS</v>
          </cell>
          <cell r="B1438" t="str">
            <v>DROP</v>
          </cell>
          <cell r="C1438" t="str">
            <v>POCOS DE VISITA/BOCAS DE LOBO/CX. DE PASSAGEM/CX. DIVERSAS</v>
          </cell>
          <cell r="D1438" t="str">
            <v>0036</v>
          </cell>
          <cell r="E1438">
            <v>0</v>
          </cell>
          <cell r="F1438">
            <v>0</v>
          </cell>
          <cell r="G1438" t="str">
            <v>98023</v>
          </cell>
          <cell r="H1438" t="str">
            <v>ACRÉSCIMO PARA POÇO DE VISITA RETANGULAR PARA ESGOTO, EM ALVENARIA COM BLOCOS DE CONCRETO, DIMENSÕES INTERNAS = 2X2,5 M. AF_12/2020</v>
          </cell>
        </row>
        <row r="1439">
          <cell r="A1439" t="str">
            <v>DRENAGEM/OBRAS DE CONTENCAO/POCOS DE VISITA E CAIXAS</v>
          </cell>
          <cell r="B1439" t="str">
            <v>DROP</v>
          </cell>
          <cell r="C1439" t="str">
            <v>POCOS DE VISITA/BOCAS DE LOBO/CX. DE PASSAGEM/CX. DIVERSAS</v>
          </cell>
          <cell r="D1439" t="str">
            <v>0036</v>
          </cell>
          <cell r="E1439">
            <v>0</v>
          </cell>
          <cell r="F1439">
            <v>0</v>
          </cell>
          <cell r="G1439" t="str">
            <v>98024</v>
          </cell>
          <cell r="H1439" t="str">
            <v>BASE PARA POÇO DE VISITA RETANGULAR PARA ESGOTO, EM ALVENARIA COM BLOCOS DE CONCRETO, DIMENSÕES INTERNAS = 2X3 M, PROFUNDIDADE = 1,45 M, EXCLUINDO TAMPÃO. AF_12/2020</v>
          </cell>
        </row>
        <row r="1440">
          <cell r="A1440" t="str">
            <v>DRENAGEM/OBRAS DE CONTENCAO/POCOS DE VISITA E CAIXAS</v>
          </cell>
          <cell r="B1440" t="str">
            <v>DROP</v>
          </cell>
          <cell r="C1440" t="str">
            <v>POCOS DE VISITA/BOCAS DE LOBO/CX. DE PASSAGEM/CX. DIVERSAS</v>
          </cell>
          <cell r="D1440" t="str">
            <v>0036</v>
          </cell>
          <cell r="E1440">
            <v>0</v>
          </cell>
          <cell r="F1440">
            <v>0</v>
          </cell>
          <cell r="G1440" t="str">
            <v>98025</v>
          </cell>
          <cell r="H1440" t="str">
            <v>ACRÉSCIMO PARA POÇO DE VISITA RETANGULAR PARA ESGOTO, EM ALVENARIA COM BLOCOS DE CONCRETO, DIMENSÕES INTERNAS = 2X3 M. AF_12/2020</v>
          </cell>
        </row>
        <row r="1441">
          <cell r="A1441" t="str">
            <v>DRENAGEM/OBRAS DE CONTENCAO/POCOS DE VISITA E CAIXAS</v>
          </cell>
          <cell r="B1441" t="str">
            <v>DROP</v>
          </cell>
          <cell r="C1441" t="str">
            <v>POCOS DE VISITA/BOCAS DE LOBO/CX. DE PASSAGEM/CX. DIVERSAS</v>
          </cell>
          <cell r="D1441" t="str">
            <v>0036</v>
          </cell>
          <cell r="E1441">
            <v>0</v>
          </cell>
          <cell r="F1441">
            <v>0</v>
          </cell>
          <cell r="G1441" t="str">
            <v>98026</v>
          </cell>
          <cell r="H1441" t="str">
            <v>BASE PARA POÇO DE VISITA RETANGULAR PARA ESGOTO, EM ALVENARIA COM BLOCOS DE CONCRETO, DIMENSÕES INTERNAS = 2X3,5 M, PROFUNDIDADE = 1,45 M, EXCLUINDO TAMPÃO. AF_12/2020</v>
          </cell>
        </row>
        <row r="1442">
          <cell r="A1442" t="str">
            <v>DRENAGEM/OBRAS DE CONTENCAO/POCOS DE VISITA E CAIXAS</v>
          </cell>
          <cell r="B1442" t="str">
            <v>DROP</v>
          </cell>
          <cell r="C1442" t="str">
            <v>POCOS DE VISITA/BOCAS DE LOBO/CX. DE PASSAGEM/CX. DIVERSAS</v>
          </cell>
          <cell r="D1442" t="str">
            <v>0036</v>
          </cell>
          <cell r="E1442">
            <v>0</v>
          </cell>
          <cell r="F1442">
            <v>0</v>
          </cell>
          <cell r="G1442" t="str">
            <v>98027</v>
          </cell>
          <cell r="H1442" t="str">
            <v>ACRÉSCIMO PARA POÇO DE VISITA RETANGULAR PARA ESGOTO, EM ALVENARIA COM BLOCOS DE CONCRETO, DIMENSÕES INTERNAS = 2X3,5 M. AF_12/2020</v>
          </cell>
        </row>
        <row r="1443">
          <cell r="A1443" t="str">
            <v>DRENAGEM/OBRAS DE CONTENCAO/POCOS DE VISITA E CAIXAS</v>
          </cell>
          <cell r="B1443" t="str">
            <v>DROP</v>
          </cell>
          <cell r="C1443" t="str">
            <v>POCOS DE VISITA/BOCAS DE LOBO/CX. DE PASSAGEM/CX. DIVERSAS</v>
          </cell>
          <cell r="D1443" t="str">
            <v>0036</v>
          </cell>
          <cell r="E1443">
            <v>0</v>
          </cell>
          <cell r="F1443">
            <v>0</v>
          </cell>
          <cell r="G1443" t="str">
            <v>98028</v>
          </cell>
          <cell r="H1443" t="str">
            <v>BASE PARA POÇO DE VISITA RETANGULAR PARA ESGOTO, EM ALVENARIA COM BLOCOS DE CONCRETO, DIMENSÕES INTERNAS = 2X4 M, PROFUNDIDADE = 1,45 M, EXCLUINDO TAMPÃO. AF_12/2020</v>
          </cell>
        </row>
        <row r="1444">
          <cell r="A1444" t="str">
            <v>DRENAGEM/OBRAS DE CONTENCAO/POCOS DE VISITA E CAIXAS</v>
          </cell>
          <cell r="B1444" t="str">
            <v>DROP</v>
          </cell>
          <cell r="C1444" t="str">
            <v>POCOS DE VISITA/BOCAS DE LOBO/CX. DE PASSAGEM/CX. DIVERSAS</v>
          </cell>
          <cell r="D1444" t="str">
            <v>0036</v>
          </cell>
          <cell r="E1444">
            <v>0</v>
          </cell>
          <cell r="F1444">
            <v>0</v>
          </cell>
          <cell r="G1444" t="str">
            <v>98029</v>
          </cell>
          <cell r="H1444" t="str">
            <v>ACRÉSCIMO PARA POÇO DE VISITA RETANGULAR PARA ESGOTO, EM ALVENARIA COM BLOCOS DE CONCRETO, DIMENSÕES INTERNAS = 2X4 M. AF_12/2020</v>
          </cell>
        </row>
        <row r="1445">
          <cell r="A1445" t="str">
            <v>DRENAGEM/OBRAS DE CONTENCAO/POCOS DE VISITA E CAIXAS</v>
          </cell>
          <cell r="B1445" t="str">
            <v>DROP</v>
          </cell>
          <cell r="C1445" t="str">
            <v>POCOS DE VISITA/BOCAS DE LOBO/CX. DE PASSAGEM/CX. DIVERSAS</v>
          </cell>
          <cell r="D1445" t="str">
            <v>0036</v>
          </cell>
          <cell r="E1445">
            <v>0</v>
          </cell>
          <cell r="F1445">
            <v>0</v>
          </cell>
          <cell r="G1445" t="str">
            <v>98030</v>
          </cell>
          <cell r="H1445" t="str">
            <v>BASE PARA POÇO DE VISITA RETANGULAR PARA ESGOTO, EM ALVENARIA COM BLOCOS DE CONCRETO, DIMENSÕES INTERNAS = 2,5X2,5 M, PROFUNDIDADE = 1,45 M, EXCLUINDO TAMPÃO. AF_12/2020</v>
          </cell>
        </row>
        <row r="1446">
          <cell r="A1446" t="str">
            <v>DRENAGEM/OBRAS DE CONTENCAO/POCOS DE VISITA E CAIXAS</v>
          </cell>
          <cell r="B1446" t="str">
            <v>DROP</v>
          </cell>
          <cell r="C1446" t="str">
            <v>POCOS DE VISITA/BOCAS DE LOBO/CX. DE PASSAGEM/CX. DIVERSAS</v>
          </cell>
          <cell r="D1446" t="str">
            <v>0036</v>
          </cell>
          <cell r="E1446">
            <v>0</v>
          </cell>
          <cell r="F1446">
            <v>0</v>
          </cell>
          <cell r="G1446" t="str">
            <v>98031</v>
          </cell>
          <cell r="H1446" t="str">
            <v>ACRÉSCIMO PARA POÇO DE VISITA RETANGULAR PARA ESGOTO, EM ALVENARIA COM BLOCOS DE CONCRETO, DIMENSÕES INTERNAS = 2,5X2,5 M. AF_12/2020</v>
          </cell>
        </row>
        <row r="1447">
          <cell r="A1447" t="str">
            <v>DRENAGEM/OBRAS DE CONTENCAO/POCOS DE VISITA E CAIXAS</v>
          </cell>
          <cell r="B1447" t="str">
            <v>DROP</v>
          </cell>
          <cell r="C1447" t="str">
            <v>POCOS DE VISITA/BOCAS DE LOBO/CX. DE PASSAGEM/CX. DIVERSAS</v>
          </cell>
          <cell r="D1447" t="str">
            <v>0036</v>
          </cell>
          <cell r="E1447">
            <v>0</v>
          </cell>
          <cell r="F1447">
            <v>0</v>
          </cell>
          <cell r="G1447" t="str">
            <v>98032</v>
          </cell>
          <cell r="H1447" t="str">
            <v>BASE PARA POÇO DE VISITA RETANGULAR PARA ESGOTO, EM ALVENARIA COM BLOCOS DE CONCRETO, DIMENSÕES INTERNAS = 2,5X3 M, PROFUNDIDADE = 1,45 M, EXCLUINDO TAMPÃO. AF_12/2020</v>
          </cell>
        </row>
        <row r="1448">
          <cell r="A1448" t="str">
            <v>DRENAGEM/OBRAS DE CONTENCAO/POCOS DE VISITA E CAIXAS</v>
          </cell>
          <cell r="B1448" t="str">
            <v>DROP</v>
          </cell>
          <cell r="C1448" t="str">
            <v>POCOS DE VISITA/BOCAS DE LOBO/CX. DE PASSAGEM/CX. DIVERSAS</v>
          </cell>
          <cell r="D1448" t="str">
            <v>0036</v>
          </cell>
          <cell r="E1448">
            <v>0</v>
          </cell>
          <cell r="F1448">
            <v>0</v>
          </cell>
          <cell r="G1448" t="str">
            <v>98033</v>
          </cell>
          <cell r="H1448" t="str">
            <v>ACRÉSCIMO PARA POÇO DE VISITA RETANGULAR PARA ESGOTO, EM ALVENARIA COM BLOCOS DE CONCRETO, DIMENSÕES INTERNAS = 2,5X3 M. AF_12/2020</v>
          </cell>
        </row>
        <row r="1449">
          <cell r="A1449" t="str">
            <v>DRENAGEM/OBRAS DE CONTENCAO/POCOS DE VISITA E CAIXAS</v>
          </cell>
          <cell r="B1449" t="str">
            <v>DROP</v>
          </cell>
          <cell r="C1449" t="str">
            <v>POCOS DE VISITA/BOCAS DE LOBO/CX. DE PASSAGEM/CX. DIVERSAS</v>
          </cell>
          <cell r="D1449" t="str">
            <v>0036</v>
          </cell>
          <cell r="E1449">
            <v>0</v>
          </cell>
          <cell r="F1449">
            <v>0</v>
          </cell>
          <cell r="G1449" t="str">
            <v>98034</v>
          </cell>
          <cell r="H1449" t="str">
            <v>BASE PARA POÇO DE VISITA RETANGULAR PARA ESGOTO, EM ALVENARIA COM BLOCOS DE CONCRETO, DIMENSÕES INTERNAS = 2,5X3,5 M, PROFUNDIDADE = 1,45 M, EXCLUINDO TAMPÃO. AF_12/2020</v>
          </cell>
        </row>
        <row r="1450">
          <cell r="A1450" t="str">
            <v>DRENAGEM/OBRAS DE CONTENCAO/POCOS DE VISITA E CAIXAS</v>
          </cell>
          <cell r="B1450" t="str">
            <v>DROP</v>
          </cell>
          <cell r="C1450" t="str">
            <v>POCOS DE VISITA/BOCAS DE LOBO/CX. DE PASSAGEM/CX. DIVERSAS</v>
          </cell>
          <cell r="D1450" t="str">
            <v>0036</v>
          </cell>
          <cell r="E1450">
            <v>0</v>
          </cell>
          <cell r="F1450">
            <v>0</v>
          </cell>
          <cell r="G1450" t="str">
            <v>98035</v>
          </cell>
          <cell r="H1450" t="str">
            <v>ACRÉSCIMO PARA POÇO DE VISITA RETANGULAR PARA ESGOTO, EM ALVENARIA COM BLOCOS DE CONCRETO, DIMENSÕES INTERNAS = 2,5X3,5 M. AF_12/2020</v>
          </cell>
        </row>
        <row r="1451">
          <cell r="A1451" t="str">
            <v>DRENAGEM/OBRAS DE CONTENCAO/POCOS DE VISITA E CAIXAS</v>
          </cell>
          <cell r="B1451" t="str">
            <v>DROP</v>
          </cell>
          <cell r="C1451" t="str">
            <v>POCOS DE VISITA/BOCAS DE LOBO/CX. DE PASSAGEM/CX. DIVERSAS</v>
          </cell>
          <cell r="D1451" t="str">
            <v>0036</v>
          </cell>
          <cell r="E1451">
            <v>0</v>
          </cell>
          <cell r="F1451">
            <v>0</v>
          </cell>
          <cell r="G1451" t="str">
            <v>98036</v>
          </cell>
          <cell r="H1451" t="str">
            <v>BASE PARA POÇO DE VISITA RETANGULAR PARA ESGOTO, EM ALVENARIA COM BLOCOS DE CONCRETO, DIMENSÕES INTERNAS = 2,5X4 M, PROFUNDIDADE = 1,45 M, EXCLUINDO TAMPÃO. AF_12/2020</v>
          </cell>
        </row>
        <row r="1452">
          <cell r="A1452" t="str">
            <v>DRENAGEM/OBRAS DE CONTENCAO/POCOS DE VISITA E CAIXAS</v>
          </cell>
          <cell r="B1452" t="str">
            <v>DROP</v>
          </cell>
          <cell r="C1452" t="str">
            <v>POCOS DE VISITA/BOCAS DE LOBO/CX. DE PASSAGEM/CX. DIVERSAS</v>
          </cell>
          <cell r="D1452" t="str">
            <v>0036</v>
          </cell>
          <cell r="E1452">
            <v>0</v>
          </cell>
          <cell r="F1452">
            <v>0</v>
          </cell>
          <cell r="G1452" t="str">
            <v>98037</v>
          </cell>
          <cell r="H1452" t="str">
            <v>ACRÉSCIMO PARA POÇO DE VISITA RETANGULAR PARA ESGOTO, EM ALVENARIA COM BLOCOS DE CONCRETO, DIMENSÕES INTERNAS = 2,5X4 M. AF_12/2020</v>
          </cell>
        </row>
        <row r="1453">
          <cell r="A1453" t="str">
            <v>DRENAGEM/OBRAS DE CONTENCAO/POCOS DE VISITA E CAIXAS</v>
          </cell>
          <cell r="B1453" t="str">
            <v>DROP</v>
          </cell>
          <cell r="C1453" t="str">
            <v>POCOS DE VISITA/BOCAS DE LOBO/CX. DE PASSAGEM/CX. DIVERSAS</v>
          </cell>
          <cell r="D1453" t="str">
            <v>0036</v>
          </cell>
          <cell r="E1453">
            <v>0</v>
          </cell>
          <cell r="F1453">
            <v>0</v>
          </cell>
          <cell r="G1453" t="str">
            <v>98038</v>
          </cell>
          <cell r="H1453" t="str">
            <v>BASE PARA POÇO DE VISITA RETANGULAR PARA ESGOTO, EM ALVENARIA COM BLOCOS DE CONCRETO, DIMENSÕES INTERNAS = 3X3 M, PROFUNDIDADE = 1,45 M, EXCLUINDO TAMPÃO. AF_12/2020</v>
          </cell>
        </row>
        <row r="1454">
          <cell r="A1454" t="str">
            <v>DRENAGEM/OBRAS DE CONTENCAO/POCOS DE VISITA E CAIXAS</v>
          </cell>
          <cell r="B1454" t="str">
            <v>DROP</v>
          </cell>
          <cell r="C1454" t="str">
            <v>POCOS DE VISITA/BOCAS DE LOBO/CX. DE PASSAGEM/CX. DIVERSAS</v>
          </cell>
          <cell r="D1454" t="str">
            <v>0036</v>
          </cell>
          <cell r="E1454">
            <v>0</v>
          </cell>
          <cell r="F1454">
            <v>0</v>
          </cell>
          <cell r="G1454" t="str">
            <v>98039</v>
          </cell>
          <cell r="H1454" t="str">
            <v>ACRÉSCIMO PARA POÇO DE VISITA RETANGULAR PARA ESGOTO, EM ALVENARIA COM BLOCOS DE CONCRETO, DIMENSÕES INTERNAS = 3X3 M. AF_12/2020</v>
          </cell>
        </row>
        <row r="1455">
          <cell r="A1455" t="str">
            <v>DRENAGEM/OBRAS DE CONTENCAO/POCOS DE VISITA E CAIXAS</v>
          </cell>
          <cell r="B1455" t="str">
            <v>DROP</v>
          </cell>
          <cell r="C1455" t="str">
            <v>POCOS DE VISITA/BOCAS DE LOBO/CX. DE PASSAGEM/CX. DIVERSAS</v>
          </cell>
          <cell r="D1455" t="str">
            <v>0036</v>
          </cell>
          <cell r="E1455">
            <v>0</v>
          </cell>
          <cell r="F1455">
            <v>0</v>
          </cell>
          <cell r="G1455" t="str">
            <v>98040</v>
          </cell>
          <cell r="H1455" t="str">
            <v>BASE PARA POÇO DE VISITA RETANGULAR PARA ESGOTO, EM ALVENARIA COM BLOCOS DE CONCRETO, DIMENSÕES INTERNAS = 3X3,5 M, PROFUNDIDADE = 1,45 M, EXCLUINDO TAMPÃO. AF_12/2020</v>
          </cell>
        </row>
        <row r="1456">
          <cell r="A1456" t="str">
            <v>DRENAGEM/OBRAS DE CONTENCAO/POCOS DE VISITA E CAIXAS</v>
          </cell>
          <cell r="B1456" t="str">
            <v>DROP</v>
          </cell>
          <cell r="C1456" t="str">
            <v>POCOS DE VISITA/BOCAS DE LOBO/CX. DE PASSAGEM/CX. DIVERSAS</v>
          </cell>
          <cell r="D1456" t="str">
            <v>0036</v>
          </cell>
          <cell r="E1456">
            <v>0</v>
          </cell>
          <cell r="F1456">
            <v>0</v>
          </cell>
          <cell r="G1456" t="str">
            <v>98041</v>
          </cell>
          <cell r="H1456" t="str">
            <v>ACRÉSCIMO PARA POÇO DE VISITA RETANGULAR PARA ESGOTO, EM ALVENARIA COM BLOCOS DE CONCRETO, DIMENSÕES INTERNAS = 3X3,5 M. AF_12/2020</v>
          </cell>
        </row>
        <row r="1457">
          <cell r="A1457" t="str">
            <v>DRENAGEM/OBRAS DE CONTENCAO/POCOS DE VISITA E CAIXAS</v>
          </cell>
          <cell r="B1457" t="str">
            <v>DROP</v>
          </cell>
          <cell r="C1457" t="str">
            <v>POCOS DE VISITA/BOCAS DE LOBO/CX. DE PASSAGEM/CX. DIVERSAS</v>
          </cell>
          <cell r="D1457" t="str">
            <v>0036</v>
          </cell>
          <cell r="E1457">
            <v>0</v>
          </cell>
          <cell r="F1457">
            <v>0</v>
          </cell>
          <cell r="G1457" t="str">
            <v>98042</v>
          </cell>
          <cell r="H1457" t="str">
            <v>BASE PARA POÇO DE VISITA RETANGULAR PARA ESGOTO, EM ALVENARIA COM BLOCOS DE CONCRETO, DIMENSÕES INTERNAS = 3X4 M, PROFUNDIDADE = 1,45 M, EXCLUINDO TAMPÃO. AF_12/2020</v>
          </cell>
        </row>
        <row r="1458">
          <cell r="A1458" t="str">
            <v>DRENAGEM/OBRAS DE CONTENCAO/POCOS DE VISITA E CAIXAS</v>
          </cell>
          <cell r="B1458" t="str">
            <v>DROP</v>
          </cell>
          <cell r="C1458" t="str">
            <v>POCOS DE VISITA/BOCAS DE LOBO/CX. DE PASSAGEM/CX. DIVERSAS</v>
          </cell>
          <cell r="D1458" t="str">
            <v>0036</v>
          </cell>
          <cell r="E1458">
            <v>0</v>
          </cell>
          <cell r="F1458">
            <v>0</v>
          </cell>
          <cell r="G1458" t="str">
            <v>98043</v>
          </cell>
          <cell r="H1458" t="str">
            <v>ACRÉSCIMO PARA POÇO DE VISITA RETANGULAR PARA ESGOTO, EM ALVENARIA COM BLOCOS DE CONCRETO, DIMENSÕES INTERNAS = 3X4 M. AF_12/2020</v>
          </cell>
        </row>
        <row r="1459">
          <cell r="A1459" t="str">
            <v>DRENAGEM/OBRAS DE CONTENCAO/POCOS DE VISITA E CAIXAS</v>
          </cell>
          <cell r="B1459" t="str">
            <v>DROP</v>
          </cell>
          <cell r="C1459" t="str">
            <v>POCOS DE VISITA/BOCAS DE LOBO/CX. DE PASSAGEM/CX. DIVERSAS</v>
          </cell>
          <cell r="D1459" t="str">
            <v>0036</v>
          </cell>
          <cell r="E1459">
            <v>0</v>
          </cell>
          <cell r="F1459">
            <v>0</v>
          </cell>
          <cell r="G1459" t="str">
            <v>98044</v>
          </cell>
          <cell r="H1459" t="str">
            <v>BASE PARA POÇO DE VISITA RETANGULAR PARA ESGOTO, EM ALVENARIA COM BLOCOS DE CONCRETO, DIMENSÕES INTERNAS = 3,5X3,5 M, PROFUNDIDADE = 1,45 M, EXCLUINDO TAMPÃO. AF_12/2020</v>
          </cell>
        </row>
        <row r="1460">
          <cell r="A1460" t="str">
            <v>DRENAGEM/OBRAS DE CONTENCAO/POCOS DE VISITA E CAIXAS</v>
          </cell>
          <cell r="B1460" t="str">
            <v>DROP</v>
          </cell>
          <cell r="C1460" t="str">
            <v>POCOS DE VISITA/BOCAS DE LOBO/CX. DE PASSAGEM/CX. DIVERSAS</v>
          </cell>
          <cell r="D1460" t="str">
            <v>0036</v>
          </cell>
          <cell r="E1460">
            <v>0</v>
          </cell>
          <cell r="F1460">
            <v>0</v>
          </cell>
          <cell r="G1460" t="str">
            <v>98045</v>
          </cell>
          <cell r="H1460" t="str">
            <v>ACRÉSCIMO PARA POÇO DE VISITA RETANGULAR PARA ESGOTO, EM ALVENARIA COM BLOCOS DE CONCRETO, DIMENSÕES INTERNAS = 3,5X3,5 M. AF_12/2020</v>
          </cell>
        </row>
        <row r="1461">
          <cell r="A1461" t="str">
            <v>DRENAGEM/OBRAS DE CONTENCAO/POCOS DE VISITA E CAIXAS</v>
          </cell>
          <cell r="B1461" t="str">
            <v>DROP</v>
          </cell>
          <cell r="C1461" t="str">
            <v>POCOS DE VISITA/BOCAS DE LOBO/CX. DE PASSAGEM/CX. DIVERSAS</v>
          </cell>
          <cell r="D1461" t="str">
            <v>0036</v>
          </cell>
          <cell r="E1461">
            <v>0</v>
          </cell>
          <cell r="F1461">
            <v>0</v>
          </cell>
          <cell r="G1461" t="str">
            <v>98046</v>
          </cell>
          <cell r="H1461" t="str">
            <v>BASE PARA POÇO DE VISITA RETANGULAR PARA ESGOTO, EM ALVENARIA COM BLOCOS DE CONCRETO, DIMENSÕES INTERNAS = 3,5X4 M, PROFUNDIDADE = 1,45 M, EXCLUINDO TAMPÃO. AF_12/2020</v>
          </cell>
        </row>
        <row r="1462">
          <cell r="A1462" t="str">
            <v>DRENAGEM/OBRAS DE CONTENCAO/POCOS DE VISITA E CAIXAS</v>
          </cell>
          <cell r="B1462" t="str">
            <v>DROP</v>
          </cell>
          <cell r="C1462" t="str">
            <v>POCOS DE VISITA/BOCAS DE LOBO/CX. DE PASSAGEM/CX. DIVERSAS</v>
          </cell>
          <cell r="D1462" t="str">
            <v>0036</v>
          </cell>
          <cell r="E1462">
            <v>0</v>
          </cell>
          <cell r="F1462">
            <v>0</v>
          </cell>
          <cell r="G1462" t="str">
            <v>98047</v>
          </cell>
          <cell r="H1462" t="str">
            <v>ACRÉSCIMO PARA POÇO DE VISITA RETANGULAR PARA ESGOTO, EM ALVENARIA COM BLOCOS DE CONCRETO, DIMENSÕES INTERNAS = 3,5X4 M. AF_12/2020</v>
          </cell>
        </row>
        <row r="1463">
          <cell r="A1463" t="str">
            <v>DRENAGEM/OBRAS DE CONTENCAO/POCOS DE VISITA E CAIXAS</v>
          </cell>
          <cell r="B1463" t="str">
            <v>DROP</v>
          </cell>
          <cell r="C1463" t="str">
            <v>POCOS DE VISITA/BOCAS DE LOBO/CX. DE PASSAGEM/CX. DIVERSAS</v>
          </cell>
          <cell r="D1463" t="str">
            <v>0036</v>
          </cell>
          <cell r="E1463">
            <v>0</v>
          </cell>
          <cell r="F1463">
            <v>0</v>
          </cell>
          <cell r="G1463" t="str">
            <v>98048</v>
          </cell>
          <cell r="H1463" t="str">
            <v>BASE PARA POÇO DE VISITA RETANGULAR PARA ESGOTO, EM ALVENARIA COM BLOCOS DE CONCRETO, DIMENSÕES INTERNAS = 4X4 M, PROFUNDIDADE = 1,45 M, EXCLUINDO TAMPÃO. AF_12/2020</v>
          </cell>
        </row>
        <row r="1464">
          <cell r="A1464" t="str">
            <v>DRENAGEM/OBRAS DE CONTENCAO/POCOS DE VISITA E CAIXAS</v>
          </cell>
          <cell r="B1464" t="str">
            <v>DROP</v>
          </cell>
          <cell r="C1464" t="str">
            <v>POCOS DE VISITA/BOCAS DE LOBO/CX. DE PASSAGEM/CX. DIVERSAS</v>
          </cell>
          <cell r="D1464" t="str">
            <v>0036</v>
          </cell>
          <cell r="E1464">
            <v>0</v>
          </cell>
          <cell r="F1464">
            <v>0</v>
          </cell>
          <cell r="G1464" t="str">
            <v>98049</v>
          </cell>
          <cell r="H1464" t="str">
            <v>ACRÉSCIMO PARA POÇO DE VISITA RETANGULAR PARA ESGOTO, EM ALVENARIA COM BLOCOS DE CONCRETO, DIMENSÕES INTERNAS = 4X4 M. AF_12/2020</v>
          </cell>
        </row>
        <row r="1465">
          <cell r="A1465" t="str">
            <v>DRENAGEM/OBRAS DE CONTENCAO/POCOS DE VISITA E CAIXAS</v>
          </cell>
          <cell r="B1465" t="str">
            <v>DROP</v>
          </cell>
          <cell r="C1465" t="str">
            <v>POCOS DE VISITA/BOCAS DE LOBO/CX. DE PASSAGEM/CX. DIVERSAS</v>
          </cell>
          <cell r="D1465" t="str">
            <v>0036</v>
          </cell>
          <cell r="E1465">
            <v>0</v>
          </cell>
          <cell r="F1465">
            <v>0</v>
          </cell>
          <cell r="G1465" t="str">
            <v>98050</v>
          </cell>
          <cell r="H1465" t="str">
            <v>CHAMINÉ CIRCULAR PARA POÇO DE VISITA PARA ESGOTO, EM CONCRETO PRÉ-MOLDADO, DIÂMETRO INTERNO = 0,6 M. AF_12/2020</v>
          </cell>
        </row>
        <row r="1466">
          <cell r="A1466" t="str">
            <v>DRENAGEM/OBRAS DE CONTENCAO/POCOS DE VISITA E CAIXAS</v>
          </cell>
          <cell r="B1466" t="str">
            <v>DROP</v>
          </cell>
          <cell r="C1466" t="str">
            <v>POCOS DE VISITA/BOCAS DE LOBO/CX. DE PASSAGEM/CX. DIVERSAS</v>
          </cell>
          <cell r="D1466" t="str">
            <v>0036</v>
          </cell>
          <cell r="E1466">
            <v>0</v>
          </cell>
          <cell r="F1466">
            <v>0</v>
          </cell>
          <cell r="G1466" t="str">
            <v>98051</v>
          </cell>
          <cell r="H1466" t="str">
            <v>CHAMINÉ CIRCULAR PARA POÇO DE VISITA PARA ESGOTO, EM ALVENARIA COM TIJOLOS CERÂMICOS MACIÇOS, DIÂMETRO INTERNO = 0,6 M. AF_12/2020</v>
          </cell>
        </row>
        <row r="1467">
          <cell r="A1467" t="str">
            <v>DRENAGEM/OBRAS DE CONTENCAO/POCOS DE VISITA E CAIXAS</v>
          </cell>
          <cell r="B1467" t="str">
            <v>DROP</v>
          </cell>
          <cell r="C1467" t="str">
            <v>POCOS DE VISITA/BOCAS DE LOBO/CX. DE PASSAGEM/CX. DIVERSAS</v>
          </cell>
          <cell r="D1467" t="str">
            <v>0036</v>
          </cell>
          <cell r="E1467">
            <v>0</v>
          </cell>
          <cell r="F1467">
            <v>0</v>
          </cell>
          <cell r="G1467" t="str">
            <v>98405</v>
          </cell>
          <cell r="H1467" t="str">
            <v>BASE PARA POÇO DE VISITA CIRCULAR PARA  ESGOTO, EM ALVENARIA COM TIJOLOS CERÂMICOS MACIÇOS, DIÂMETRO INTERNO = 1 M, PROFUNDIDADE = 1,45 M, EXCLUINDO TAMPÃO. AF_12/2020</v>
          </cell>
        </row>
        <row r="1468">
          <cell r="A1468" t="str">
            <v>DRENAGEM/OBRAS DE CONTENCAO/POCOS DE VISITA E CAIXAS</v>
          </cell>
          <cell r="B1468" t="str">
            <v>DROP</v>
          </cell>
          <cell r="C1468" t="str">
            <v>POCOS DE VISITA/BOCAS DE LOBO/CX. DE PASSAGEM/CX. DIVERSAS</v>
          </cell>
          <cell r="D1468" t="str">
            <v>0036</v>
          </cell>
          <cell r="E1468">
            <v>0</v>
          </cell>
          <cell r="F1468">
            <v>0</v>
          </cell>
          <cell r="G1468" t="str">
            <v>98406</v>
          </cell>
          <cell r="H1468" t="str">
            <v>BASE PARA POÇO DE VISITA RETANGULAR PARA ESGOTO, EM ALVENARIA COM BLOCOS DE CONCRETO, DIMENSÕES INTERNAS = 1X3,5 M, PROFUNDIDADE = 1,45 M, EXCLUINDO TAMPÃO. AF_12/2020</v>
          </cell>
        </row>
        <row r="1469">
          <cell r="A1469" t="str">
            <v>DRENAGEM/OBRAS DE CONTENCAO/POCOS DE VISITA E CAIXAS</v>
          </cell>
          <cell r="B1469" t="str">
            <v>DROP</v>
          </cell>
          <cell r="C1469" t="str">
            <v>POCOS DE VISITA/BOCAS DE LOBO/CX. DE PASSAGEM/CX. DIVERSAS</v>
          </cell>
          <cell r="D1469" t="str">
            <v>0036</v>
          </cell>
          <cell r="E1469">
            <v>0</v>
          </cell>
          <cell r="F1469">
            <v>0</v>
          </cell>
          <cell r="G1469" t="str">
            <v>98407</v>
          </cell>
          <cell r="H1469" t="str">
            <v>BASE PARA POÇO DE VISITA RETANGULAR PARA ESGOTO, EM ALVENARIA COM BLOCOS DE CONCRETO, DIMENSÕES INTERNAS = 1X2 M, PROFUNDIDADE = 1,45 M, EXCLUINDO TAMPÃO. AF_12/2020</v>
          </cell>
        </row>
        <row r="1470">
          <cell r="A1470" t="str">
            <v>DRENAGEM/OBRAS DE CONTENCAO/POCOS DE VISITA E CAIXAS</v>
          </cell>
          <cell r="B1470" t="str">
            <v>DROP</v>
          </cell>
          <cell r="C1470" t="str">
            <v>POCOS DE VISITA/BOCAS DE LOBO/CX. DE PASSAGEM/CX. DIVERSAS</v>
          </cell>
          <cell r="D1470" t="str">
            <v>0036</v>
          </cell>
          <cell r="E1470">
            <v>0</v>
          </cell>
          <cell r="F1470">
            <v>0</v>
          </cell>
          <cell r="G1470" t="str">
            <v>98408</v>
          </cell>
          <cell r="H1470" t="str">
            <v>BASE PARA POÇO DE VISITA RETANGULAR PARA ESGOTO, EM ALVENARIA COM BLOCOS DE CONCRETO, DIMENSÕES INTERNAS = 1X2,5 M, PROFUNDIDADE = 1,45 M, EXCLUINDO TAMPÃO. AF_12/2020</v>
          </cell>
        </row>
        <row r="1471">
          <cell r="A1471" t="str">
            <v>DRENAGEM/OBRAS DE CONTENCAO/POCOS DE VISITA E CAIXAS</v>
          </cell>
          <cell r="B1471" t="str">
            <v>DROP</v>
          </cell>
          <cell r="C1471" t="str">
            <v>POCOS DE VISITA/BOCAS DE LOBO/CX. DE PASSAGEM/CX. DIVERSAS</v>
          </cell>
          <cell r="D1471" t="str">
            <v>0036</v>
          </cell>
          <cell r="E1471">
            <v>0</v>
          </cell>
          <cell r="F1471">
            <v>0</v>
          </cell>
          <cell r="G1471" t="str">
            <v>98409</v>
          </cell>
          <cell r="H1471" t="str">
            <v>ACRÉSCIMO PARA POÇO DE VISITA CIRCULAR PARA ESGOTO, EM CONCRETO PRÉ-MOLDADO, DIÂMETRO INTERNO = 0,8 M. AF_12/2020</v>
          </cell>
        </row>
        <row r="1472">
          <cell r="A1472" t="str">
            <v>DRENAGEM/OBRAS DE CONTENCAO/POCOS DE VISITA E CAIXAS</v>
          </cell>
          <cell r="B1472" t="str">
            <v>DROP</v>
          </cell>
          <cell r="C1472" t="str">
            <v>POCOS DE VISITA/BOCAS DE LOBO/CX. DE PASSAGEM/CX. DIVERSAS</v>
          </cell>
          <cell r="D1472" t="str">
            <v>0036</v>
          </cell>
          <cell r="E1472">
            <v>0</v>
          </cell>
          <cell r="F1472">
            <v>0</v>
          </cell>
          <cell r="G1472" t="str">
            <v>98410</v>
          </cell>
          <cell r="H1472" t="str">
            <v>BASE PARA POÇO DE VISITA CIRCULAR PARA ESGOTO, EM CONCRETO PRÉ-MOLDADO, DIÂMETRO INTERNO = 1 M, PROFUNDIDADE = 1,45 M, EXCLUINDO TAMPÃO. AF_12/2020</v>
          </cell>
        </row>
        <row r="1473">
          <cell r="A1473" t="str">
            <v>DRENAGEM/OBRAS DE CONTENCAO/POCOS DE VISITA E CAIXAS</v>
          </cell>
          <cell r="B1473" t="str">
            <v>DROP</v>
          </cell>
          <cell r="C1473" t="str">
            <v>POCOS DE VISITA/BOCAS DE LOBO/CX. DE PASSAGEM/CX. DIVERSAS</v>
          </cell>
          <cell r="D1473" t="str">
            <v>0036</v>
          </cell>
          <cell r="E1473">
            <v>0</v>
          </cell>
          <cell r="F1473">
            <v>0</v>
          </cell>
          <cell r="G1473" t="str">
            <v>98414</v>
          </cell>
          <cell r="H1473" t="str">
            <v>BASE PARA POÇO DE VISITA CIRCULAR PARA  ESGOTO, EM CONCRETO PRÉ-MOLDADO, DIÂMETRO INTERNO = 1 M, PROFUNDIDADE = 1,45 M, EXCLUINDO TAMPÃO. AF_12/2020</v>
          </cell>
        </row>
        <row r="1474">
          <cell r="A1474" t="str">
            <v>DRENAGEM/OBRAS DE CONTENCAO/POCOS DE VISITA E CAIXAS</v>
          </cell>
          <cell r="B1474" t="str">
            <v>DROP</v>
          </cell>
          <cell r="C1474" t="str">
            <v>POCOS DE VISITA/BOCAS DE LOBO/CX. DE PASSAGEM/CX. DIVERSAS</v>
          </cell>
          <cell r="D1474" t="str">
            <v>0036</v>
          </cell>
          <cell r="E1474">
            <v>0</v>
          </cell>
          <cell r="F1474">
            <v>0</v>
          </cell>
          <cell r="G1474" t="str">
            <v>98415</v>
          </cell>
          <cell r="H1474" t="str">
            <v>(COMPOSIÇÃO REPRESENTATIVA) POÇO DE VISITA CIRCULAR PARA ESGOTO, EM CONCRETO PRÉ-MOLDADO, DIÂMETRO INTERNO = 1,0 M, PROFUNDIDADE ATÉ 1,50 M, EXCLUINDO TAMPÃO. AF_04/2018</v>
          </cell>
        </row>
        <row r="1475">
          <cell r="A1475" t="str">
            <v>DRENAGEM/OBRAS DE CONTENCAO/POCOS DE VISITA E CAIXAS</v>
          </cell>
          <cell r="B1475" t="str">
            <v>DROP</v>
          </cell>
          <cell r="C1475" t="str">
            <v>POCOS DE VISITA/BOCAS DE LOBO/CX. DE PASSAGEM/CX. DIVERSAS</v>
          </cell>
          <cell r="D1475" t="str">
            <v>0036</v>
          </cell>
          <cell r="E1475">
            <v>0</v>
          </cell>
          <cell r="F1475">
            <v>0</v>
          </cell>
          <cell r="G1475" t="str">
            <v>98416</v>
          </cell>
          <cell r="H1475" t="str">
            <v>(COMPOSIÇÃO REPRESENTATIVA) POÇO DE VISITA CIRCULAR PARA ESGOTO, EM CONCRETO PRÉ-MOLDADO, DIÂMETRO INTERNO = 1,0 M, PROFUNDIDADE DE 1,50 A 2,00 M, EXCLUINDO TAMPÃO. AF_04/2018</v>
          </cell>
        </row>
        <row r="1476">
          <cell r="A1476" t="str">
            <v>DRENAGEM/OBRAS DE CONTENCAO/POCOS DE VISITA E CAIXAS</v>
          </cell>
          <cell r="B1476" t="str">
            <v>DROP</v>
          </cell>
          <cell r="C1476" t="str">
            <v>POCOS DE VISITA/BOCAS DE LOBO/CX. DE PASSAGEM/CX. DIVERSAS</v>
          </cell>
          <cell r="D1476" t="str">
            <v>0036</v>
          </cell>
          <cell r="E1476">
            <v>0</v>
          </cell>
          <cell r="F1476">
            <v>0</v>
          </cell>
          <cell r="G1476" t="str">
            <v>98417</v>
          </cell>
          <cell r="H1476" t="str">
            <v>(COMPOSIÇÃO REPRESENTATIVA) POÇO DE VISITA CIRCULAR PARA ESGOTO, EM CONCRETO PRÉ-MOLDADO, DIÂMETRO INTERNO = 1,0 M, PROFUNDIDADE DE 2,00 A 2,50 M, EXCLUINDO TAMPÃO. AF_04/2018</v>
          </cell>
        </row>
        <row r="1477">
          <cell r="A1477" t="str">
            <v>DRENAGEM/OBRAS DE CONTENCAO/POCOS DE VISITA E CAIXAS</v>
          </cell>
          <cell r="B1477" t="str">
            <v>DROP</v>
          </cell>
          <cell r="C1477" t="str">
            <v>POCOS DE VISITA/BOCAS DE LOBO/CX. DE PASSAGEM/CX. DIVERSAS</v>
          </cell>
          <cell r="D1477" t="str">
            <v>0036</v>
          </cell>
          <cell r="E1477">
            <v>0</v>
          </cell>
          <cell r="F1477">
            <v>0</v>
          </cell>
          <cell r="G1477" t="str">
            <v>98418</v>
          </cell>
          <cell r="H1477" t="str">
            <v>(COMPOSIÇÃO REPRESENTATIVA) POÇO DE VISITA CIRCULAR PARA ESGOTO, EM CONCRETO PRÉ-MOLDADO, DIÂMETRO INTERNO = 1,0 M, PROFUNDIDADE DE 2,50 A 3,00 M, EXCLUINDO TAMPÃO. AF_04/2018</v>
          </cell>
        </row>
        <row r="1478">
          <cell r="A1478" t="str">
            <v>DRENAGEM/OBRAS DE CONTENCAO/POCOS DE VISITA E CAIXAS</v>
          </cell>
          <cell r="B1478" t="str">
            <v>DROP</v>
          </cell>
          <cell r="C1478" t="str">
            <v>POCOS DE VISITA/BOCAS DE LOBO/CX. DE PASSAGEM/CX. DIVERSAS</v>
          </cell>
          <cell r="D1478" t="str">
            <v>0036</v>
          </cell>
          <cell r="E1478">
            <v>0</v>
          </cell>
          <cell r="F1478">
            <v>0</v>
          </cell>
          <cell r="G1478" t="str">
            <v>98419</v>
          </cell>
          <cell r="H1478" t="str">
            <v>(COMPOSIÇÃO REPRESENTATIVA) POÇO DE VISITA CIRCULAR PARA ESGOTO, EM CONCRETO PRÉ-MOLDADO, DIÂMETRO INTERNO = 1,0 M, PROFUNDIDADE DE 3,00 A 3,50 M, EXCLUINDO TAMPÃO. AF_04/2018</v>
          </cell>
        </row>
        <row r="1479">
          <cell r="A1479" t="str">
            <v>DRENAGEM/OBRAS DE CONTENCAO/POCOS DE VISITA E CAIXAS</v>
          </cell>
          <cell r="B1479" t="str">
            <v>DROP</v>
          </cell>
          <cell r="C1479" t="str">
            <v>POCOS DE VISITA/BOCAS DE LOBO/CX. DE PASSAGEM/CX. DIVERSAS</v>
          </cell>
          <cell r="D1479" t="str">
            <v>0036</v>
          </cell>
          <cell r="E1479">
            <v>0</v>
          </cell>
          <cell r="F1479">
            <v>0</v>
          </cell>
          <cell r="G1479" t="str">
            <v>98420</v>
          </cell>
          <cell r="H1479" t="str">
            <v>(COMPOSIÇÃO REPRESENTATIVA) POÇO DE VISITA CIRCULAR PARA ESGOTO, EM CONCRETO PRÉ-MOLDADO, DIÂMETRO INTERNO = 1,0 M, PROFUNDIDADE ATÉ 1,50 M, INCLUINDO TAMPÃO DE FERRO FUNDIDO, DIÂMETRO DE 60 CM. AF_04/2018</v>
          </cell>
        </row>
        <row r="1480">
          <cell r="A1480" t="str">
            <v>DRENAGEM/OBRAS DE CONTENCAO/POCOS DE VISITA E CAIXAS</v>
          </cell>
          <cell r="B1480" t="str">
            <v>DROP</v>
          </cell>
          <cell r="C1480" t="str">
            <v>POCOS DE VISITA/BOCAS DE LOBO/CX. DE PASSAGEM/CX. DIVERSAS</v>
          </cell>
          <cell r="D1480" t="str">
            <v>0036</v>
          </cell>
          <cell r="E1480">
            <v>0</v>
          </cell>
          <cell r="F1480">
            <v>0</v>
          </cell>
          <cell r="G1480" t="str">
            <v>98421</v>
          </cell>
          <cell r="H1480" t="str">
            <v>(COMPOSIÇÃO REPRESENTATIVA) POÇO DE VISITA CIRCULAR PARA ESGOTO, EM CONCRETO PRÉ-MOLDADO, DIÂMETRO INTERNO = 1,0 M, PROFUNDIDADE DE 1,50 A 2,00 M, INCLUINDO TAMPÃO DE FERRO FUNDIDO, DIÂMETRO DE 60 CM. AF_04/2018</v>
          </cell>
        </row>
        <row r="1481">
          <cell r="A1481" t="str">
            <v>DRENAGEM/OBRAS DE CONTENCAO/POCOS DE VISITA E CAIXAS</v>
          </cell>
          <cell r="B1481" t="str">
            <v>DROP</v>
          </cell>
          <cell r="C1481" t="str">
            <v>POCOS DE VISITA/BOCAS DE LOBO/CX. DE PASSAGEM/CX. DIVERSAS</v>
          </cell>
          <cell r="D1481" t="str">
            <v>0036</v>
          </cell>
          <cell r="E1481">
            <v>0</v>
          </cell>
          <cell r="F1481">
            <v>0</v>
          </cell>
          <cell r="G1481" t="str">
            <v>98422</v>
          </cell>
          <cell r="H1481" t="str">
            <v>(COMPOSIÇÃO REPRESENTATIVA) POÇO DE VISITA CIRCULAR PARA ESGOTO, EM CONCRETO PRÉ-MOLDADO, DIÂMETRO INTERNO = 1,0 M, PROFUNDIDADE DE 2,00 A 2,50 M, INCLUINDO TAMPÃO DE FERRO FUNDIDO, DIÂMETRO DE 60 CM. AF_04/2018</v>
          </cell>
        </row>
        <row r="1482">
          <cell r="A1482" t="str">
            <v>DRENAGEM/OBRAS DE CONTENCAO/POCOS DE VISITA E CAIXAS</v>
          </cell>
          <cell r="B1482" t="str">
            <v>DROP</v>
          </cell>
          <cell r="C1482" t="str">
            <v>POCOS DE VISITA/BOCAS DE LOBO/CX. DE PASSAGEM/CX. DIVERSAS</v>
          </cell>
          <cell r="D1482" t="str">
            <v>0036</v>
          </cell>
          <cell r="E1482">
            <v>0</v>
          </cell>
          <cell r="F1482">
            <v>0</v>
          </cell>
          <cell r="G1482" t="str">
            <v>98423</v>
          </cell>
          <cell r="H1482" t="str">
            <v>(COMPOSIÇÃO REPRESENTATIVA) POÇO DE VISITA CIRCULAR PARA ESGOTO, EM CONCRETO PRÉ-MOLDADO, DIÂMETRO INTERNO = 1,0 M, PROFUNDIDADE DE 2,50 A 3,00 M, INCLUINDO TAMPÃO DE FERRO FUNDIDO, DIÂMETRO DE 60 CM. AF_04/2018</v>
          </cell>
        </row>
        <row r="1483">
          <cell r="A1483" t="str">
            <v>DRENAGEM/OBRAS DE CONTENCAO/POCOS DE VISITA E CAIXAS</v>
          </cell>
          <cell r="B1483" t="str">
            <v>DROP</v>
          </cell>
          <cell r="C1483" t="str">
            <v>POCOS DE VISITA/BOCAS DE LOBO/CX. DE PASSAGEM/CX. DIVERSAS</v>
          </cell>
          <cell r="D1483" t="str">
            <v>0036</v>
          </cell>
          <cell r="E1483">
            <v>0</v>
          </cell>
          <cell r="F1483">
            <v>0</v>
          </cell>
          <cell r="G1483" t="str">
            <v>98424</v>
          </cell>
          <cell r="H1483" t="str">
            <v>(COMPOSIÇÃO REPRESENTATIVA) POÇO DE VISITA CIRCULAR PARA ESGOTO, EM CONCRETO PRÉ-MOLDADO, DIÂMETRO INTERNO = 1,0 M, PROFUNDIDADE DE 3,00 A 3,50 M, INCLUINDO TAMPÃO DE FERRO FUNDIDO, DIÂMETRO DE 60 CM. AF_04/2018</v>
          </cell>
        </row>
        <row r="1484">
          <cell r="A1484" t="str">
            <v>DRENAGEM/OBRAS DE CONTENCAO/POCOS DE VISITA E CAIXAS</v>
          </cell>
          <cell r="B1484" t="str">
            <v>DROP</v>
          </cell>
          <cell r="C1484" t="str">
            <v>POCOS DE VISITA/BOCAS DE LOBO/CX. DE PASSAGEM/CX. DIVERSAS</v>
          </cell>
          <cell r="D1484" t="str">
            <v>0036</v>
          </cell>
          <cell r="E1484">
            <v>0</v>
          </cell>
          <cell r="F1484">
            <v>0</v>
          </cell>
          <cell r="G1484" t="str">
            <v>98425</v>
          </cell>
          <cell r="H1484" t="str">
            <v>(COMPOSIÇÃO REPRESENTATIVA) POÇO DE VISITA CIRCULAR PARA ESGOTO, EM ALVENARIA COM TIJOLOS CERÂMICOS MACIÇOS, DIÂMETRO INTERNO = 1,2 M, PROFUNDIDADE ATÉ 1,50 M, EXCLUINDO TAMPÃO. AF_04/2018</v>
          </cell>
        </row>
        <row r="1485">
          <cell r="A1485" t="str">
            <v>DRENAGEM/OBRAS DE CONTENCAO/POCOS DE VISITA E CAIXAS</v>
          </cell>
          <cell r="B1485" t="str">
            <v>DROP</v>
          </cell>
          <cell r="C1485" t="str">
            <v>POCOS DE VISITA/BOCAS DE LOBO/CX. DE PASSAGEM/CX. DIVERSAS</v>
          </cell>
          <cell r="D1485" t="str">
            <v>0036</v>
          </cell>
          <cell r="E1485">
            <v>0</v>
          </cell>
          <cell r="F1485">
            <v>0</v>
          </cell>
          <cell r="G1485" t="str">
            <v>98426</v>
          </cell>
          <cell r="H1485" t="str">
            <v>(COMPOSIÇÃO REPRESENTATIVA) POÇO DE VISITA CIRCULAR PARA ESGOTO, EM ALVENARIA COM TIJOLOS CERÂMICOS MACIÇOS, DIÂMETRO INTERNO = 1,2 M, PROFUNDIDADE DE 1,50 A 2,00 M, EXCLUINDO TAMPÃO. AF_04/2018</v>
          </cell>
        </row>
        <row r="1486">
          <cell r="A1486" t="str">
            <v>DRENAGEM/OBRAS DE CONTENCAO/POCOS DE VISITA E CAIXAS</v>
          </cell>
          <cell r="B1486" t="str">
            <v>DROP</v>
          </cell>
          <cell r="C1486" t="str">
            <v>POCOS DE VISITA/BOCAS DE LOBO/CX. DE PASSAGEM/CX. DIVERSAS</v>
          </cell>
          <cell r="D1486" t="str">
            <v>0036</v>
          </cell>
          <cell r="E1486">
            <v>0</v>
          </cell>
          <cell r="F1486">
            <v>0</v>
          </cell>
          <cell r="G1486" t="str">
            <v>98427</v>
          </cell>
          <cell r="H1486" t="str">
            <v>(COMPOSIÇÃO REPRESENTATIVA) POÇO DE VISITA CIRCULAR PARA ESGOTO, EM ALVENARIA COM TIJOLOS CERÂMICOS MACIÇOS, DIÂMETRO INTERNO = 1,2 M, PROFUNDIDADE DE 2,00 A 2,50 M, EXCLUINDO TAMPÃO. AF_04/2018</v>
          </cell>
        </row>
        <row r="1487">
          <cell r="A1487" t="str">
            <v>DRENAGEM/OBRAS DE CONTENCAO/POCOS DE VISITA E CAIXAS</v>
          </cell>
          <cell r="B1487" t="str">
            <v>DROP</v>
          </cell>
          <cell r="C1487" t="str">
            <v>POCOS DE VISITA/BOCAS DE LOBO/CX. DE PASSAGEM/CX. DIVERSAS</v>
          </cell>
          <cell r="D1487" t="str">
            <v>0036</v>
          </cell>
          <cell r="E1487">
            <v>0</v>
          </cell>
          <cell r="F1487">
            <v>0</v>
          </cell>
          <cell r="G1487" t="str">
            <v>98428</v>
          </cell>
          <cell r="H1487" t="str">
            <v>(COMPOSIÇÃO REPRESENTATIVA) POÇO DE VISITA CIRCULAR PARA ESGOTO, EM ALVENARIA COM TIJOLOS CERÂMICOS MACIÇOS, DIÂMETRO INTERNO = 1,2 M, PROFUNDIDADE DE 2,50 A 3,00 M, EXCLUINDO TAMPÃO. AF_04/2018</v>
          </cell>
        </row>
        <row r="1488">
          <cell r="A1488" t="str">
            <v>DRENAGEM/OBRAS DE CONTENCAO/POCOS DE VISITA E CAIXAS</v>
          </cell>
          <cell r="B1488" t="str">
            <v>DROP</v>
          </cell>
          <cell r="C1488" t="str">
            <v>POCOS DE VISITA/BOCAS DE LOBO/CX. DE PASSAGEM/CX. DIVERSAS</v>
          </cell>
          <cell r="D1488" t="str">
            <v>0036</v>
          </cell>
          <cell r="E1488">
            <v>0</v>
          </cell>
          <cell r="F1488">
            <v>0</v>
          </cell>
          <cell r="G1488" t="str">
            <v>98429</v>
          </cell>
          <cell r="H1488" t="str">
            <v>(COMPOSIÇÃO REPRESENTATIVA) POÇO DE VISITA CIRCULAR PARA ESGOTO, EM ALVENARIA COM TIJOLOS CERÂMICOS MACIÇOS, DIÂMETRO INTERNO = 1,2 M, PROFUNDIDADE DE 3,00 A 3,50 M, EXCLUINDO TAMPÃO. AF_04/2018</v>
          </cell>
        </row>
        <row r="1489">
          <cell r="A1489" t="str">
            <v>DRENAGEM/OBRAS DE CONTENCAO/POCOS DE VISITA E CAIXAS</v>
          </cell>
          <cell r="B1489" t="str">
            <v>DROP</v>
          </cell>
          <cell r="C1489" t="str">
            <v>POCOS DE VISITA/BOCAS DE LOBO/CX. DE PASSAGEM/CX. DIVERSAS</v>
          </cell>
          <cell r="D1489" t="str">
            <v>0036</v>
          </cell>
          <cell r="E1489">
            <v>0</v>
          </cell>
          <cell r="F1489">
            <v>0</v>
          </cell>
          <cell r="G1489" t="str">
            <v>98430</v>
          </cell>
          <cell r="H1489" t="str">
            <v>(COMPOSIÇÃO REPRESENTATIVA) POÇO DE VISITA CIRCULAR PARA ESGOTO, EM ALVENARIA COM TIJOLOS CERÂMICOS MACIÇOS, DIÂMETRO INTERNO = 1,2 M, PROFUNDIDADE ATÉ 1,50 M, INCLUINDO TAMPÃO DE FERRO FUNDIDO, DIÂMETRO DE 60 CM. AF_04/2018</v>
          </cell>
        </row>
        <row r="1490">
          <cell r="A1490" t="str">
            <v>DRENAGEM/OBRAS DE CONTENCAO/POCOS DE VISITA E CAIXAS</v>
          </cell>
          <cell r="B1490" t="str">
            <v>DROP</v>
          </cell>
          <cell r="C1490" t="str">
            <v>POCOS DE VISITA/BOCAS DE LOBO/CX. DE PASSAGEM/CX. DIVERSAS</v>
          </cell>
          <cell r="D1490" t="str">
            <v>0036</v>
          </cell>
          <cell r="E1490">
            <v>0</v>
          </cell>
          <cell r="F1490">
            <v>0</v>
          </cell>
          <cell r="G1490" t="str">
            <v>98431</v>
          </cell>
          <cell r="H1490" t="str">
            <v>(COMPOSIÇÃO REPRESENTATIVA) POÇO DE VISITA CIRCULAR PARA ESGOTO, EM ALVENARIA COM TIJOLOS CERÂMICOS MACIÇOS, DIÂMETRO INTERNO = 1,2 M, PROFUNDIDADE DE 1,50 A 2,00 M, INCLUINDO TAMPÃO DE FERRO FUNDIDO, DIÂMETRO DE 60 CM. AF_04/2018</v>
          </cell>
        </row>
        <row r="1491">
          <cell r="A1491" t="str">
            <v>DRENAGEM/OBRAS DE CONTENCAO/POCOS DE VISITA E CAIXAS</v>
          </cell>
          <cell r="B1491" t="str">
            <v>DROP</v>
          </cell>
          <cell r="C1491" t="str">
            <v>POCOS DE VISITA/BOCAS DE LOBO/CX. DE PASSAGEM/CX. DIVERSAS</v>
          </cell>
          <cell r="D1491" t="str">
            <v>0036</v>
          </cell>
          <cell r="E1491">
            <v>0</v>
          </cell>
          <cell r="F1491">
            <v>0</v>
          </cell>
          <cell r="G1491" t="str">
            <v>98432</v>
          </cell>
          <cell r="H1491" t="str">
            <v>(COMPOSIÇÃO REPRESENTATIVA) POÇO DE VISITA CIRCULAR PARA ESGOTO, EM ALVENARIA COM TIJOLOS CERÂMICOS MACIÇOS, DIÂMETRO INTERNO = 1,2 M, PROFUNDIDADE DE 2,00 A 2,50 M, INCLUINDO TAMPÃO DE FERRO FUNDIDO, DIÂMETRO DE 60 CM. AF_04/2018</v>
          </cell>
        </row>
        <row r="1492">
          <cell r="A1492" t="str">
            <v>DRENAGEM/OBRAS DE CONTENCAO/POCOS DE VISITA E CAIXAS</v>
          </cell>
          <cell r="B1492" t="str">
            <v>DROP</v>
          </cell>
          <cell r="C1492" t="str">
            <v>POCOS DE VISITA/BOCAS DE LOBO/CX. DE PASSAGEM/CX. DIVERSAS</v>
          </cell>
          <cell r="D1492" t="str">
            <v>0036</v>
          </cell>
          <cell r="E1492">
            <v>0</v>
          </cell>
          <cell r="F1492">
            <v>0</v>
          </cell>
          <cell r="G1492" t="str">
            <v>98433</v>
          </cell>
          <cell r="H1492" t="str">
            <v>(COMPOSIÇÃO REPRESENTATIVA) POÇO DE VISITA CIRCULAR PARA ESGOTO, EM ALVENARIA COM TIJOLOS CERÂMICOS MACIÇOS, DIÂMETRO INTERNO = 1,2 M, PROFUNDIDADE DE 2,50 A 3,00 M, INCLUINDO TAMPÃO DE FERRO FUNDIDO, DIÂMETRO DE 60 CM. AF_04/2018</v>
          </cell>
        </row>
        <row r="1493">
          <cell r="A1493" t="str">
            <v>DRENAGEM/OBRAS DE CONTENCAO/POCOS DE VISITA E CAIXAS</v>
          </cell>
          <cell r="B1493" t="str">
            <v>DROP</v>
          </cell>
          <cell r="C1493" t="str">
            <v>POCOS DE VISITA/BOCAS DE LOBO/CX. DE PASSAGEM/CX. DIVERSAS</v>
          </cell>
          <cell r="D1493" t="str">
            <v>0036</v>
          </cell>
          <cell r="E1493">
            <v>0</v>
          </cell>
          <cell r="F1493">
            <v>0</v>
          </cell>
          <cell r="G1493" t="str">
            <v>98434</v>
          </cell>
          <cell r="H1493" t="str">
            <v>(COMPOSIÇÃO REPRESENTATIVA) POÇO DE VISITA CIRCULAR PARA ESGOTO, EM ALVENARIA COM TIJOLOS CERÂMICOS MACIÇOS, DIÂMETRO INTERNO = 1,2 M, PROFUNDIDADE DE 3,00 A 3,50 M, INCLUINDO TAMPÃO DE FERRO FUNDIDO, DIÂMETRO DE 60 CM. AF_04/2018</v>
          </cell>
        </row>
        <row r="1494">
          <cell r="A1494" t="str">
            <v>DRENAGEM/OBRAS DE CONTENCAO/POCOS DE VISITA E CAIXAS</v>
          </cell>
          <cell r="B1494" t="str">
            <v>DROP</v>
          </cell>
          <cell r="C1494" t="str">
            <v>POCOS DE VISITA/BOCAS DE LOBO/CX. DE PASSAGEM/CX. DIVERSAS</v>
          </cell>
          <cell r="D1494" t="str">
            <v>0036</v>
          </cell>
          <cell r="E1494">
            <v>0</v>
          </cell>
          <cell r="F1494">
            <v>0</v>
          </cell>
          <cell r="G1494" t="str">
            <v>99240</v>
          </cell>
          <cell r="H1494" t="str">
            <v>ACRÉSCIMO PARA POÇO DE VISITA CIRCULAR PARA DRENAGEM, EM CONCRETO PRÉ-MOLDADO, DIÂMETRO INTERNO = 1,2 M. AF_12/2020</v>
          </cell>
        </row>
        <row r="1495">
          <cell r="A1495" t="str">
            <v>DRENAGEM/OBRAS DE CONTENCAO/POCOS DE VISITA E CAIXAS</v>
          </cell>
          <cell r="B1495" t="str">
            <v>DROP</v>
          </cell>
          <cell r="C1495" t="str">
            <v>POCOS DE VISITA/BOCAS DE LOBO/CX. DE PASSAGEM/CX. DIVERSAS</v>
          </cell>
          <cell r="D1495" t="str">
            <v>0036</v>
          </cell>
          <cell r="E1495">
            <v>0</v>
          </cell>
          <cell r="F1495">
            <v>0</v>
          </cell>
          <cell r="G1495" t="str">
            <v>99241</v>
          </cell>
          <cell r="H1495" t="str">
            <v>ACRÉSCIMO PARA POÇO DE VISITA RETANGULAR PARA DRENAGEM, EM ALVENARIA COM BLOCOS DE CONCRETO, DIMENSÕES INTERNAS = 1,5X1,5 M. AF_12/2020</v>
          </cell>
        </row>
        <row r="1496">
          <cell r="A1496" t="str">
            <v>DRENAGEM/OBRAS DE CONTENCAO/POCOS DE VISITA E CAIXAS</v>
          </cell>
          <cell r="B1496" t="str">
            <v>DROP</v>
          </cell>
          <cell r="C1496" t="str">
            <v>POCOS DE VISITA/BOCAS DE LOBO/CX. DE PASSAGEM/CX. DIVERSAS</v>
          </cell>
          <cell r="D1496" t="str">
            <v>0036</v>
          </cell>
          <cell r="E1496">
            <v>0</v>
          </cell>
          <cell r="F1496">
            <v>0</v>
          </cell>
          <cell r="G1496" t="str">
            <v>99242</v>
          </cell>
          <cell r="H1496" t="str">
            <v>BASE PARA POÇO DE VISITA CIRCULAR PARA DRENAGEM, EM ALVENARIA COM TIJOLOS CERÂMICOS MACIÇOS, DIÂMETRO INTERNO = 1,2 M, PROFUNDIDADE = 1,45 M, EXCLUINDO TAMPÃO. AF_12/2020</v>
          </cell>
        </row>
        <row r="1497">
          <cell r="A1497" t="str">
            <v>DRENAGEM/OBRAS DE CONTENCAO/POCOS DE VISITA E CAIXAS</v>
          </cell>
          <cell r="B1497" t="str">
            <v>DROP</v>
          </cell>
          <cell r="C1497" t="str">
            <v>POCOS DE VISITA/BOCAS DE LOBO/CX. DE PASSAGEM/CX. DIVERSAS</v>
          </cell>
          <cell r="D1497" t="str">
            <v>0036</v>
          </cell>
          <cell r="E1497">
            <v>0</v>
          </cell>
          <cell r="F1497">
            <v>0</v>
          </cell>
          <cell r="G1497" t="str">
            <v>99243</v>
          </cell>
          <cell r="H1497" t="str">
            <v>ACRÉSCIMO PARA POÇO DE VISITA CIRCULAR PARA DRENAGEM, EM ALVENARIA COM TIJOLOS CERÂMICOS MACIÇOS, DIÂMETRO INTERNO = 1,2 M. AF_12/2020</v>
          </cell>
        </row>
        <row r="1498">
          <cell r="A1498" t="str">
            <v>DRENAGEM/OBRAS DE CONTENCAO/POCOS DE VISITA E CAIXAS</v>
          </cell>
          <cell r="B1498" t="str">
            <v>DROP</v>
          </cell>
          <cell r="C1498" t="str">
            <v>POCOS DE VISITA/BOCAS DE LOBO/CX. DE PASSAGEM/CX. DIVERSAS</v>
          </cell>
          <cell r="D1498" t="str">
            <v>0036</v>
          </cell>
          <cell r="E1498">
            <v>0</v>
          </cell>
          <cell r="F1498">
            <v>0</v>
          </cell>
          <cell r="G1498" t="str">
            <v>99244</v>
          </cell>
          <cell r="H1498" t="str">
            <v>BASE PARA POÇO DE VISITA RETANGULAR PARA DRENAGEM, EM ALVENARIA COM BLOCOS DE CONCRETO, DIMENSÕES INTERNAS = 1,5X2 M, PROFUNDIDADE = 1,45 M, EXCLUINDO TAMPÃO. AF_12/2020</v>
          </cell>
        </row>
        <row r="1499">
          <cell r="A1499" t="str">
            <v>DRENAGEM/OBRAS DE CONTENCAO/POCOS DE VISITA E CAIXAS</v>
          </cell>
          <cell r="B1499" t="str">
            <v>DROP</v>
          </cell>
          <cell r="C1499" t="str">
            <v>POCOS DE VISITA/BOCAS DE LOBO/CX. DE PASSAGEM/CX. DIVERSAS</v>
          </cell>
          <cell r="D1499" t="str">
            <v>0036</v>
          </cell>
          <cell r="E1499">
            <v>0</v>
          </cell>
          <cell r="F1499">
            <v>0</v>
          </cell>
          <cell r="G1499" t="str">
            <v>99246</v>
          </cell>
          <cell r="H1499" t="str">
            <v>ACRÉSCIMO PARA POÇO DE VISITA CIRCULAR PARA DRENAGEM, EM CONCRETO PRÉ-MOLDADO, DIÂMETRO INTERNO = 1,5 M. AF_12/2020</v>
          </cell>
        </row>
        <row r="1500">
          <cell r="A1500" t="str">
            <v>DRENAGEM/OBRAS DE CONTENCAO/POCOS DE VISITA E CAIXAS</v>
          </cell>
          <cell r="B1500" t="str">
            <v>DROP</v>
          </cell>
          <cell r="C1500" t="str">
            <v>POCOS DE VISITA/BOCAS DE LOBO/CX. DE PASSAGEM/CX. DIVERSAS</v>
          </cell>
          <cell r="D1500" t="str">
            <v>0036</v>
          </cell>
          <cell r="E1500">
            <v>0</v>
          </cell>
          <cell r="F1500">
            <v>0</v>
          </cell>
          <cell r="G1500" t="str">
            <v>99247</v>
          </cell>
          <cell r="H1500" t="str">
            <v>ACRÉSCIMO PARA POÇO DE VISITA RETANGULAR PARA DRENAGEM, EM ALVENARIA COM BLOCOS DE CONCRETO, DIMENSÕES INTERNAS = 1,5X2 M. AF_12/2020</v>
          </cell>
        </row>
        <row r="1501">
          <cell r="A1501" t="str">
            <v>DRENAGEM/OBRAS DE CONTENCAO/POCOS DE VISITA E CAIXAS</v>
          </cell>
          <cell r="B1501" t="str">
            <v>DROP</v>
          </cell>
          <cell r="C1501" t="str">
            <v>POCOS DE VISITA/BOCAS DE LOBO/CX. DE PASSAGEM/CX. DIVERSAS</v>
          </cell>
          <cell r="D1501" t="str">
            <v>0036</v>
          </cell>
          <cell r="E1501">
            <v>0</v>
          </cell>
          <cell r="F1501">
            <v>0</v>
          </cell>
          <cell r="G1501" t="str">
            <v>99248</v>
          </cell>
          <cell r="H1501" t="str">
            <v>BASE PARA POÇO DE VISITA CIRCULAR PARA DRENAGEM, EM ALVENARIA COM TIJOLOS CERÂMICOS MACIÇOS, DIÂMETRO INTERNO = 1,5 M, PROFUNDIDADE = 1,45 M, EXCLUINDO TAMPÃO. AF_12/2020</v>
          </cell>
        </row>
        <row r="1502">
          <cell r="A1502" t="str">
            <v>DRENAGEM/OBRAS DE CONTENCAO/POCOS DE VISITA E CAIXAS</v>
          </cell>
          <cell r="B1502" t="str">
            <v>DROP</v>
          </cell>
          <cell r="C1502" t="str">
            <v>POCOS DE VISITA/BOCAS DE LOBO/CX. DE PASSAGEM/CX. DIVERSAS</v>
          </cell>
          <cell r="D1502" t="str">
            <v>0036</v>
          </cell>
          <cell r="E1502">
            <v>0</v>
          </cell>
          <cell r="F1502">
            <v>0</v>
          </cell>
          <cell r="G1502" t="str">
            <v>99249</v>
          </cell>
          <cell r="H1502" t="str">
            <v>ACRÉSCIMO PARA POÇO DE VISITA CIRCULAR PARA DRENAGEM, EM ALVENARIA COM TIJOLOS CERÂMICOS MACIÇOS, DIÂMETRO INTERNO = 1,5 M. AF_12/2020</v>
          </cell>
        </row>
        <row r="1503">
          <cell r="A1503" t="str">
            <v>DRENAGEM/OBRAS DE CONTENCAO/POCOS DE VISITA E CAIXAS</v>
          </cell>
          <cell r="B1503" t="str">
            <v>DROP</v>
          </cell>
          <cell r="C1503" t="str">
            <v>POCOS DE VISITA/BOCAS DE LOBO/CX. DE PASSAGEM/CX. DIVERSAS</v>
          </cell>
          <cell r="D1503" t="str">
            <v>0036</v>
          </cell>
          <cell r="E1503">
            <v>0</v>
          </cell>
          <cell r="F1503">
            <v>0</v>
          </cell>
          <cell r="G1503" t="str">
            <v>99252</v>
          </cell>
          <cell r="H1503" t="str">
            <v>BASE PARA POÇO DE VISITA RETANGULAR PARA DRENAGEM, EM ALVENARIA COM BLOCOS DE CONCRETO, DIMENSÕES INTERNAS = 1X1 M, PROFUNDIDADE = 1,45 M, EXCLUINDO TAMPÃO. AF_12/2020</v>
          </cell>
        </row>
        <row r="1504">
          <cell r="A1504" t="str">
            <v>DRENAGEM/OBRAS DE CONTENCAO/POCOS DE VISITA E CAIXAS</v>
          </cell>
          <cell r="B1504" t="str">
            <v>DROP</v>
          </cell>
          <cell r="C1504" t="str">
            <v>POCOS DE VISITA/BOCAS DE LOBO/CX. DE PASSAGEM/CX. DIVERSAS</v>
          </cell>
          <cell r="D1504" t="str">
            <v>0036</v>
          </cell>
          <cell r="E1504">
            <v>0</v>
          </cell>
          <cell r="F1504">
            <v>0</v>
          </cell>
          <cell r="G1504" t="str">
            <v>99254</v>
          </cell>
          <cell r="H1504" t="str">
            <v>ACRÉSCIMO PARA POÇO DE VISITA RETANGULAR PARA DRENAGEM, EM ALVENARIA COM BLOCOS DE CONCRETO, DIMENSÕES INTERNAS = 1X1 M. AF_12/2020</v>
          </cell>
        </row>
        <row r="1505">
          <cell r="A1505" t="str">
            <v>DRENAGEM/OBRAS DE CONTENCAO/POCOS DE VISITA E CAIXAS</v>
          </cell>
          <cell r="B1505" t="str">
            <v>DROP</v>
          </cell>
          <cell r="C1505" t="str">
            <v>POCOS DE VISITA/BOCAS DE LOBO/CX. DE PASSAGEM/CX. DIVERSAS</v>
          </cell>
          <cell r="D1505" t="str">
            <v>0036</v>
          </cell>
          <cell r="E1505">
            <v>0</v>
          </cell>
          <cell r="F1505">
            <v>0</v>
          </cell>
          <cell r="G1505" t="str">
            <v>99256</v>
          </cell>
          <cell r="H1505" t="str">
            <v>BASE PARA POÇO DE VISITA RETANGULAR PARA DRENAGEM, EM ALVENARIA COM BLOCOS DE CONCRETO, DIMENSÕES INTERNAS = 1,5X2,5 M, PROFUNDIDADE = 1,45 M, EXCLUINDO TAMPÃO. AF_12/2020</v>
          </cell>
        </row>
        <row r="1506">
          <cell r="A1506" t="str">
            <v>DRENAGEM/OBRAS DE CONTENCAO/POCOS DE VISITA E CAIXAS</v>
          </cell>
          <cell r="B1506" t="str">
            <v>DROP</v>
          </cell>
          <cell r="C1506" t="str">
            <v>POCOS DE VISITA/BOCAS DE LOBO/CX. DE PASSAGEM/CX. DIVERSAS</v>
          </cell>
          <cell r="D1506" t="str">
            <v>0036</v>
          </cell>
          <cell r="E1506">
            <v>0</v>
          </cell>
          <cell r="F1506">
            <v>0</v>
          </cell>
          <cell r="G1506" t="str">
            <v>99259</v>
          </cell>
          <cell r="H1506" t="str">
            <v>BASE PARA POÇO DE VISITA RETANGULAR PARA DRENAGEM, EM ALVENARIA COM BLOCOS DE CONCRETO, DIMENSÕES INTERNAS = 1X1,5 M, PROFUNDIDADE = 1,45 M, EXCLUINDO TAMPÃO. AF_12/2020</v>
          </cell>
        </row>
        <row r="1507">
          <cell r="A1507" t="str">
            <v>DRENAGEM/OBRAS DE CONTENCAO/POCOS DE VISITA E CAIXAS</v>
          </cell>
          <cell r="B1507" t="str">
            <v>DROP</v>
          </cell>
          <cell r="C1507" t="str">
            <v>POCOS DE VISITA/BOCAS DE LOBO/CX. DE PASSAGEM/CX. DIVERSAS</v>
          </cell>
          <cell r="D1507" t="str">
            <v>0036</v>
          </cell>
          <cell r="E1507">
            <v>0</v>
          </cell>
          <cell r="F1507">
            <v>0</v>
          </cell>
          <cell r="G1507" t="str">
            <v>99261</v>
          </cell>
          <cell r="H1507" t="str">
            <v>ACRÉSCIMO PARA POÇO DE VISITA RETANGULAR PARA DRENAGEM, EM ALVENARIA COM BLOCOS DE CONCRETO, DIMENSÕES INTERNAS = 1X1,5 M. AF_12/2020</v>
          </cell>
        </row>
        <row r="1508">
          <cell r="A1508" t="str">
            <v>DRENAGEM/OBRAS DE CONTENCAO/POCOS DE VISITA E CAIXAS</v>
          </cell>
          <cell r="B1508" t="str">
            <v>DROP</v>
          </cell>
          <cell r="C1508" t="str">
            <v>POCOS DE VISITA/BOCAS DE LOBO/CX. DE PASSAGEM/CX. DIVERSAS</v>
          </cell>
          <cell r="D1508" t="str">
            <v>0036</v>
          </cell>
          <cell r="E1508">
            <v>0</v>
          </cell>
          <cell r="F1508">
            <v>0</v>
          </cell>
          <cell r="G1508" t="str">
            <v>99263</v>
          </cell>
          <cell r="H1508" t="str">
            <v>ACRÉSCIMO PARA POÇO DE VISITA RETANGULAR PARA DRENAGEM, EM ALVENARIA COM BLOCOS DE CONCRETO, DIMENSÕES INTERNAS = 1,5X2,5 M. AF_12/2020</v>
          </cell>
        </row>
        <row r="1509">
          <cell r="A1509" t="str">
            <v>DRENAGEM/OBRAS DE CONTENCAO/POCOS DE VISITA E CAIXAS</v>
          </cell>
          <cell r="B1509" t="str">
            <v>DROP</v>
          </cell>
          <cell r="C1509" t="str">
            <v>POCOS DE VISITA/BOCAS DE LOBO/CX. DE PASSAGEM/CX. DIVERSAS</v>
          </cell>
          <cell r="D1509" t="str">
            <v>0036</v>
          </cell>
          <cell r="E1509">
            <v>0</v>
          </cell>
          <cell r="F1509">
            <v>0</v>
          </cell>
          <cell r="G1509" t="str">
            <v>99265</v>
          </cell>
          <cell r="H1509" t="str">
            <v>BASE PARA POÇO DE VISITA RETANGULAR PARA DRENAGEM, EM ALVENARIA COM BLOCOS DE CONCRETO, DIMENSÕES INTERNAS = 1X2 M, PROFUNDIDADE = 1,45 M, EXCLUINDO TAMPÃO. AF_12/2020</v>
          </cell>
        </row>
        <row r="1510">
          <cell r="A1510" t="str">
            <v>DRENAGEM/OBRAS DE CONTENCAO/POCOS DE VISITA E CAIXAS</v>
          </cell>
          <cell r="B1510" t="str">
            <v>DROP</v>
          </cell>
          <cell r="C1510" t="str">
            <v>POCOS DE VISITA/BOCAS DE LOBO/CX. DE PASSAGEM/CX. DIVERSAS</v>
          </cell>
          <cell r="D1510" t="str">
            <v>0036</v>
          </cell>
          <cell r="E1510">
            <v>0</v>
          </cell>
          <cell r="F1510">
            <v>0</v>
          </cell>
          <cell r="G1510" t="str">
            <v>99266</v>
          </cell>
          <cell r="H1510" t="str">
            <v>ACRÉSCIMO PARA POÇO DE VISITA RETANGULAR PARA DRENAGEM, EM ALVENARIA COM BLOCOS DE CONCRETO, DIMENSÕES INTERNAS = 1X2 M. AF_12/2020</v>
          </cell>
        </row>
        <row r="1511">
          <cell r="A1511" t="str">
            <v>DRENAGEM/OBRAS DE CONTENCAO/POCOS DE VISITA E CAIXAS</v>
          </cell>
          <cell r="B1511" t="str">
            <v>DROP</v>
          </cell>
          <cell r="C1511" t="str">
            <v>POCOS DE VISITA/BOCAS DE LOBO/CX. DE PASSAGEM/CX. DIVERSAS</v>
          </cell>
          <cell r="D1511" t="str">
            <v>0036</v>
          </cell>
          <cell r="E1511">
            <v>0</v>
          </cell>
          <cell r="F1511">
            <v>0</v>
          </cell>
          <cell r="G1511" t="str">
            <v>99267</v>
          </cell>
          <cell r="H1511" t="str">
            <v>BASE PARA POÇO DE VISITA RETANGULAR PARA DRENAGEM, EM ALVENARIA COM BLOCOS DE CONCRETO, DIMENSÕES INTERNAS = 1X2,5 M, PROFUNDIDADE = 1,45 M, EXCLUINDO TAMPÃO. AF_12/2020</v>
          </cell>
        </row>
        <row r="1512">
          <cell r="A1512" t="str">
            <v>DRENAGEM/OBRAS DE CONTENCAO/POCOS DE VISITA E CAIXAS</v>
          </cell>
          <cell r="B1512" t="str">
            <v>DROP</v>
          </cell>
          <cell r="C1512" t="str">
            <v>POCOS DE VISITA/BOCAS DE LOBO/CX. DE PASSAGEM/CX. DIVERSAS</v>
          </cell>
          <cell r="D1512" t="str">
            <v>0036</v>
          </cell>
          <cell r="E1512">
            <v>0</v>
          </cell>
          <cell r="F1512">
            <v>0</v>
          </cell>
          <cell r="G1512" t="str">
            <v>99268</v>
          </cell>
          <cell r="H1512" t="str">
            <v>POÇO DE INSPEÇÃO CIRCULAR PARA DRENAGEM, EM CONCRETO PRÉ-MOLDADO, DIÂMETRO INTERNO = 0,6 M, PROFUNDIDADE = 1 M, EXCLUINDO TAMPÃO. AF_12/2020</v>
          </cell>
        </row>
        <row r="1513">
          <cell r="A1513" t="str">
            <v>DRENAGEM/OBRAS DE CONTENCAO/POCOS DE VISITA E CAIXAS</v>
          </cell>
          <cell r="B1513" t="str">
            <v>DROP</v>
          </cell>
          <cell r="C1513" t="str">
            <v>POCOS DE VISITA/BOCAS DE LOBO/CX. DE PASSAGEM/CX. DIVERSAS</v>
          </cell>
          <cell r="D1513" t="str">
            <v>0036</v>
          </cell>
          <cell r="E1513">
            <v>0</v>
          </cell>
          <cell r="F1513">
            <v>0</v>
          </cell>
          <cell r="G1513" t="str">
            <v>99269</v>
          </cell>
          <cell r="H1513" t="str">
            <v>ACRÉSCIMO PARA POÇO DE VISITA RETANGULAR PARA DRENAGEM, EM ALVENARIA COM BLOCOS DE CONCRETO, DIMENSÕES INTERNAS = 1X2,5 M. AF_12/2020</v>
          </cell>
        </row>
        <row r="1514">
          <cell r="A1514" t="str">
            <v>DRENAGEM/OBRAS DE CONTENCAO/POCOS DE VISITA E CAIXAS</v>
          </cell>
          <cell r="B1514" t="str">
            <v>DROP</v>
          </cell>
          <cell r="C1514" t="str">
            <v>POCOS DE VISITA/BOCAS DE LOBO/CX. DE PASSAGEM/CX. DIVERSAS</v>
          </cell>
          <cell r="D1514" t="str">
            <v>0036</v>
          </cell>
          <cell r="E1514">
            <v>0</v>
          </cell>
          <cell r="F1514">
            <v>0</v>
          </cell>
          <cell r="G1514" t="str">
            <v>99270</v>
          </cell>
          <cell r="H1514" t="str">
            <v>POÇO DE INSPEÇÃO CIRCULAR PARA DRENAGEM, EM CONCRETO PRÉ-MOLDADO, DIÂMETRO INTERNO = 0,6 M, PROFUNDIDADE = 1,5 M, EXCLUINDO TAMPÃO. AF_12/2020</v>
          </cell>
        </row>
        <row r="1515">
          <cell r="A1515" t="str">
            <v>DRENAGEM/OBRAS DE CONTENCAO/POCOS DE VISITA E CAIXAS</v>
          </cell>
          <cell r="B1515" t="str">
            <v>DROP</v>
          </cell>
          <cell r="C1515" t="str">
            <v>POCOS DE VISITA/BOCAS DE LOBO/CX. DE PASSAGEM/CX. DIVERSAS</v>
          </cell>
          <cell r="D1515" t="str">
            <v>0036</v>
          </cell>
          <cell r="E1515">
            <v>0</v>
          </cell>
          <cell r="F1515">
            <v>0</v>
          </cell>
          <cell r="G1515" t="str">
            <v>99271</v>
          </cell>
          <cell r="H1515" t="str">
            <v>BASE PARA POÇO DE VISITA RETANGULAR PARA DRENAGEM, EM ALVENARIA COM BLOCOS DE CONCRETO, DIMENSÕES INTERNAS = 1,5X3 M, PROFUNDIDADE = 1,45 M, EXCLUINDO TAMPÃO. AF_12/2020</v>
          </cell>
        </row>
        <row r="1516">
          <cell r="A1516" t="str">
            <v>DRENAGEM/OBRAS DE CONTENCAO/POCOS DE VISITA E CAIXAS</v>
          </cell>
          <cell r="B1516" t="str">
            <v>DROP</v>
          </cell>
          <cell r="C1516" t="str">
            <v>POCOS DE VISITA/BOCAS DE LOBO/CX. DE PASSAGEM/CX. DIVERSAS</v>
          </cell>
          <cell r="D1516" t="str">
            <v>0036</v>
          </cell>
          <cell r="E1516">
            <v>0</v>
          </cell>
          <cell r="F1516">
            <v>0</v>
          </cell>
          <cell r="G1516" t="str">
            <v>99272</v>
          </cell>
          <cell r="H1516" t="str">
            <v>POÇO DE INSPEÇÃO CIRCULAR PARA DRENAGEM, EM ALVENARIA COM TIJOLOS CERÂMICOS MACIÇOS, DIÂMETRO INTERNO = 0,6 M, PROFUNDIDADE = 1 M, EXCLUINDO TAMPÃO. AF_12/2020</v>
          </cell>
        </row>
        <row r="1517">
          <cell r="A1517" t="str">
            <v>DRENAGEM/OBRAS DE CONTENCAO/POCOS DE VISITA E CAIXAS</v>
          </cell>
          <cell r="B1517" t="str">
            <v>DROP</v>
          </cell>
          <cell r="C1517" t="str">
            <v>POCOS DE VISITA/BOCAS DE LOBO/CX. DE PASSAGEM/CX. DIVERSAS</v>
          </cell>
          <cell r="D1517" t="str">
            <v>0036</v>
          </cell>
          <cell r="E1517">
            <v>0</v>
          </cell>
          <cell r="F1517">
            <v>0</v>
          </cell>
          <cell r="G1517" t="str">
            <v>99273</v>
          </cell>
          <cell r="H1517" t="str">
            <v>POÇO DE INSPEÇÃO CIRCULAR PARA DRENAGEM, EM ALVENARIA COM TIJOLOS CERÂMICOS MACIÇOS, DIÂMETRO INTERNO = 0,6 M, PROFUNDIDADE = 1,5 M, EXCLUINDO TAMPÃO. AF_12/2020</v>
          </cell>
        </row>
        <row r="1518">
          <cell r="A1518" t="str">
            <v>DRENAGEM/OBRAS DE CONTENCAO/POCOS DE VISITA E CAIXAS</v>
          </cell>
          <cell r="B1518" t="str">
            <v>DROP</v>
          </cell>
          <cell r="C1518" t="str">
            <v>POCOS DE VISITA/BOCAS DE LOBO/CX. DE PASSAGEM/CX. DIVERSAS</v>
          </cell>
          <cell r="D1518" t="str">
            <v>0036</v>
          </cell>
          <cell r="E1518">
            <v>0</v>
          </cell>
          <cell r="F1518">
            <v>0</v>
          </cell>
          <cell r="G1518" t="str">
            <v>99274</v>
          </cell>
          <cell r="H1518" t="str">
            <v>BASE PARA POÇO DE VISITA RETANGULAR PARA DRENAGEM, EM ALVENARIA COM BLOCOS DE CONCRETO, DIMENSÕES INTERNAS = 1X3 M, PROFUNDIDADE = 1,45 M, EXCLUINDO TAMPÃO. AF_12/2020</v>
          </cell>
        </row>
        <row r="1519">
          <cell r="A1519" t="str">
            <v>DRENAGEM/OBRAS DE CONTENCAO/POCOS DE VISITA E CAIXAS</v>
          </cell>
          <cell r="B1519" t="str">
            <v>DROP</v>
          </cell>
          <cell r="C1519" t="str">
            <v>POCOS DE VISITA/BOCAS DE LOBO/CX. DE PASSAGEM/CX. DIVERSAS</v>
          </cell>
          <cell r="D1519" t="str">
            <v>0036</v>
          </cell>
          <cell r="E1519">
            <v>0</v>
          </cell>
          <cell r="F1519">
            <v>0</v>
          </cell>
          <cell r="G1519" t="str">
            <v>99275</v>
          </cell>
          <cell r="H1519" t="str">
            <v>BASE PARA POÇO DE VISITA CIRCULAR PARA DRENAGEM, EM CONCRETO PRÉ-MOLDADO, DIÂMETRO INTERNO = 0,8 M, PROFUNDIDADE = 1,45 M, EXCLUINDO TAMPÃO. AF_12/2020</v>
          </cell>
        </row>
        <row r="1520">
          <cell r="A1520" t="str">
            <v>DRENAGEM/OBRAS DE CONTENCAO/POCOS DE VISITA E CAIXAS</v>
          </cell>
          <cell r="B1520" t="str">
            <v>DROP</v>
          </cell>
          <cell r="C1520" t="str">
            <v>POCOS DE VISITA/BOCAS DE LOBO/CX. DE PASSAGEM/CX. DIVERSAS</v>
          </cell>
          <cell r="D1520" t="str">
            <v>0036</v>
          </cell>
          <cell r="E1520">
            <v>0</v>
          </cell>
          <cell r="F1520">
            <v>0</v>
          </cell>
          <cell r="G1520" t="str">
            <v>99276</v>
          </cell>
          <cell r="H1520" t="str">
            <v>ACRÉSCIMO PARA POÇO DE VISITA RETANGULAR PARA DRENAGEM, EM ALVENARIA COM BLOCOS DE CONCRETO, DIMENSÕES INTERNAS = 1,5X3 M. AF_12/2020</v>
          </cell>
        </row>
        <row r="1521">
          <cell r="A1521" t="str">
            <v>DRENAGEM/OBRAS DE CONTENCAO/POCOS DE VISITA E CAIXAS</v>
          </cell>
          <cell r="B1521" t="str">
            <v>DROP</v>
          </cell>
          <cell r="C1521" t="str">
            <v>POCOS DE VISITA/BOCAS DE LOBO/CX. DE PASSAGEM/CX. DIVERSAS</v>
          </cell>
          <cell r="D1521" t="str">
            <v>0036</v>
          </cell>
          <cell r="E1521">
            <v>0</v>
          </cell>
          <cell r="F1521">
            <v>0</v>
          </cell>
          <cell r="G1521" t="str">
            <v>99277</v>
          </cell>
          <cell r="H1521" t="str">
            <v>ACRÉSCIMO PARA POÇO DE VISITA RETANGULAR PARA DRENAGEM, EM ALVENARIA COM BLOCOS DE CONCRETO, DIMENSÕES INTERNAS = 1X3 M. AF_12/2020</v>
          </cell>
        </row>
        <row r="1522">
          <cell r="A1522" t="str">
            <v>DRENAGEM/OBRAS DE CONTENCAO/POCOS DE VISITA E CAIXAS</v>
          </cell>
          <cell r="B1522" t="str">
            <v>DROP</v>
          </cell>
          <cell r="C1522" t="str">
            <v>POCOS DE VISITA/BOCAS DE LOBO/CX. DE PASSAGEM/CX. DIVERSAS</v>
          </cell>
          <cell r="D1522" t="str">
            <v>0036</v>
          </cell>
          <cell r="E1522">
            <v>0</v>
          </cell>
          <cell r="F1522">
            <v>0</v>
          </cell>
          <cell r="G1522" t="str">
            <v>99278</v>
          </cell>
          <cell r="H1522" t="str">
            <v>ACRÉSCIMO PARA POÇO DE VISITA CIRCULAR PARA DRENAGEM, EM CONCRETO PRÉ-MOLDADO, DIÂMETRO INTERNO = 0,8 M. AF_12/2020</v>
          </cell>
        </row>
        <row r="1523">
          <cell r="A1523" t="str">
            <v>DRENAGEM/OBRAS DE CONTENCAO/POCOS DE VISITA E CAIXAS</v>
          </cell>
          <cell r="B1523" t="str">
            <v>DROP</v>
          </cell>
          <cell r="C1523" t="str">
            <v>POCOS DE VISITA/BOCAS DE LOBO/CX. DE PASSAGEM/CX. DIVERSAS</v>
          </cell>
          <cell r="D1523" t="str">
            <v>0036</v>
          </cell>
          <cell r="E1523">
            <v>0</v>
          </cell>
          <cell r="F1523">
            <v>0</v>
          </cell>
          <cell r="G1523" t="str">
            <v>99279</v>
          </cell>
          <cell r="H1523" t="str">
            <v>BASE PARA POÇO DE VISITA RETANGULAR PARA DRENAGEM, EM ALVENARIA COM BLOCOS DE CONCRETO, DIMENSÕES INTERNAS = 1X3,5 M, PROFUNDIDADE = 1,45 M, EXCLUINDO TAMPÃO. AF_12/2020</v>
          </cell>
        </row>
        <row r="1524">
          <cell r="A1524" t="str">
            <v>DRENAGEM/OBRAS DE CONTENCAO/POCOS DE VISITA E CAIXAS</v>
          </cell>
          <cell r="B1524" t="str">
            <v>DROP</v>
          </cell>
          <cell r="C1524" t="str">
            <v>POCOS DE VISITA/BOCAS DE LOBO/CX. DE PASSAGEM/CX. DIVERSAS</v>
          </cell>
          <cell r="D1524" t="str">
            <v>0036</v>
          </cell>
          <cell r="E1524">
            <v>0</v>
          </cell>
          <cell r="F1524">
            <v>0</v>
          </cell>
          <cell r="G1524" t="str">
            <v>99280</v>
          </cell>
          <cell r="H1524" t="str">
            <v>BASE PARA POÇO DE VISITA CIRCULAR PARA DRENAGEM, EM ALVENARIA COM TIJOLOS CERÂMICOS MACIÇOS, DIÂMETRO INTERNO = 0,8 M, PROFUNDIDADE = 1,45 M, EXCLUINDO TAMPÃO. AF_12/2020</v>
          </cell>
        </row>
        <row r="1525">
          <cell r="A1525" t="str">
            <v>DRENAGEM/OBRAS DE CONTENCAO/POCOS DE VISITA E CAIXAS</v>
          </cell>
          <cell r="B1525" t="str">
            <v>DROP</v>
          </cell>
          <cell r="C1525" t="str">
            <v>POCOS DE VISITA/BOCAS DE LOBO/CX. DE PASSAGEM/CX. DIVERSAS</v>
          </cell>
          <cell r="D1525" t="str">
            <v>0036</v>
          </cell>
          <cell r="E1525">
            <v>0</v>
          </cell>
          <cell r="F1525">
            <v>0</v>
          </cell>
          <cell r="G1525" t="str">
            <v>99281</v>
          </cell>
          <cell r="H1525" t="str">
            <v>ACRÉSCIMO PARA POÇO DE VISITA RETANGULAR PARA DRENAGEM, EM ALVENARIA COM BLOCOS DE CONCRETO, DIMENSÕES INTERNAS = 1X3,5 M. AF_12/2020</v>
          </cell>
        </row>
        <row r="1526">
          <cell r="A1526" t="str">
            <v>DRENAGEM/OBRAS DE CONTENCAO/POCOS DE VISITA E CAIXAS</v>
          </cell>
          <cell r="B1526" t="str">
            <v>DROP</v>
          </cell>
          <cell r="C1526" t="str">
            <v>POCOS DE VISITA/BOCAS DE LOBO/CX. DE PASSAGEM/CX. DIVERSAS</v>
          </cell>
          <cell r="D1526" t="str">
            <v>0036</v>
          </cell>
          <cell r="E1526">
            <v>0</v>
          </cell>
          <cell r="F1526">
            <v>0</v>
          </cell>
          <cell r="G1526" t="str">
            <v>99282</v>
          </cell>
          <cell r="H1526" t="str">
            <v>ACRÉSCIMO PARA POÇO DE VISITA RETANGULAR PARA DRENAGEM, EM ALVENARIA COM BLOCOS DE CONCRETO, DIMENSÕES INTERNAS = 2,5X2,5 M. AF_12/2020</v>
          </cell>
        </row>
        <row r="1527">
          <cell r="A1527" t="str">
            <v>DRENAGEM/OBRAS DE CONTENCAO/POCOS DE VISITA E CAIXAS</v>
          </cell>
          <cell r="B1527" t="str">
            <v>DROP</v>
          </cell>
          <cell r="C1527" t="str">
            <v>POCOS DE VISITA/BOCAS DE LOBO/CX. DE PASSAGEM/CX. DIVERSAS</v>
          </cell>
          <cell r="D1527" t="str">
            <v>0036</v>
          </cell>
          <cell r="E1527">
            <v>0</v>
          </cell>
          <cell r="F1527">
            <v>0</v>
          </cell>
          <cell r="G1527" t="str">
            <v>99283</v>
          </cell>
          <cell r="H1527" t="str">
            <v>ACRÉSCIMO PARA POÇO DE VISITA CIRCULAR PARA DRENAGEM, EM ALVENARIA COM TIJOLOS CERÂMICOS MACIÇOS, DIÂMETRO INTERNO = 0,8 M. AF_12/2020</v>
          </cell>
        </row>
        <row r="1528">
          <cell r="A1528" t="str">
            <v>DRENAGEM/OBRAS DE CONTENCAO/POCOS DE VISITA E CAIXAS</v>
          </cell>
          <cell r="B1528" t="str">
            <v>DROP</v>
          </cell>
          <cell r="C1528" t="str">
            <v>POCOS DE VISITA/BOCAS DE LOBO/CX. DE PASSAGEM/CX. DIVERSAS</v>
          </cell>
          <cell r="D1528" t="str">
            <v>0036</v>
          </cell>
          <cell r="E1528">
            <v>0</v>
          </cell>
          <cell r="F1528">
            <v>0</v>
          </cell>
          <cell r="G1528" t="str">
            <v>99284</v>
          </cell>
          <cell r="H1528" t="str">
            <v>BASE PARA POÇO DE VISITA RETANGULAR PARA DRENAGEM, EM ALVENARIA COM BLOCOS DE CONCRETO, DIMENSÕES INTERNAS = 1,5X3,5 M, PROFUNDIDADE = 1,45 M, EXCLUINDO TAMPÃO. AF_12/2020</v>
          </cell>
        </row>
        <row r="1529">
          <cell r="A1529" t="str">
            <v>DRENAGEM/OBRAS DE CONTENCAO/POCOS DE VISITA E CAIXAS</v>
          </cell>
          <cell r="B1529" t="str">
            <v>DROP</v>
          </cell>
          <cell r="C1529" t="str">
            <v>POCOS DE VISITA/BOCAS DE LOBO/CX. DE PASSAGEM/CX. DIVERSAS</v>
          </cell>
          <cell r="D1529" t="str">
            <v>0036</v>
          </cell>
          <cell r="E1529">
            <v>0</v>
          </cell>
          <cell r="F1529">
            <v>0</v>
          </cell>
          <cell r="G1529" t="str">
            <v>99285</v>
          </cell>
          <cell r="H1529" t="str">
            <v>BASE PARA POÇO DE VISITA CIRCULAR PARA DRENAGEM, EM CONCRETO PRÉ-MOLDADO, DIÂMETRO INTERNO = 1 M, PROFUNDIDADE = 1,45 M, EXCLUINDO TAMPÃO. AF_05/2018</v>
          </cell>
        </row>
        <row r="1530">
          <cell r="A1530" t="str">
            <v>DRENAGEM/OBRAS DE CONTENCAO/POCOS DE VISITA E CAIXAS</v>
          </cell>
          <cell r="B1530" t="str">
            <v>DROP</v>
          </cell>
          <cell r="C1530" t="str">
            <v>POCOS DE VISITA/BOCAS DE LOBO/CX. DE PASSAGEM/CX. DIVERSAS</v>
          </cell>
          <cell r="D1530" t="str">
            <v>0036</v>
          </cell>
          <cell r="E1530">
            <v>0</v>
          </cell>
          <cell r="F1530">
            <v>0</v>
          </cell>
          <cell r="G1530" t="str">
            <v>99286</v>
          </cell>
          <cell r="H1530" t="str">
            <v>BASE PARA POÇO DE VISITA RETANGULAR PARA DRENAGEM, EM ALVENARIA COM BLOCOS DE CONCRETO, DIMENSÕES INTERNAS = 1X4 M, PROFUNDIDADE = 1,45 M, EXCLUINDO TAMPÃO. AF_12/2020</v>
          </cell>
        </row>
        <row r="1531">
          <cell r="A1531" t="str">
            <v>DRENAGEM/OBRAS DE CONTENCAO/POCOS DE VISITA E CAIXAS</v>
          </cell>
          <cell r="B1531" t="str">
            <v>DROP</v>
          </cell>
          <cell r="C1531" t="str">
            <v>POCOS DE VISITA/BOCAS DE LOBO/CX. DE PASSAGEM/CX. DIVERSAS</v>
          </cell>
          <cell r="D1531" t="str">
            <v>0036</v>
          </cell>
          <cell r="E1531">
            <v>0</v>
          </cell>
          <cell r="F1531">
            <v>0</v>
          </cell>
          <cell r="G1531" t="str">
            <v>99287</v>
          </cell>
          <cell r="H1531" t="str">
            <v>BASE PARA POÇO DE VISITA RETANGULAR PARA DRENAGEM, EM ALVENARIA COM BLOCOS DE CONCRETO, DIMENSÕES INTERNAS = 2,5X3 M, PROFUNDIDADE = 1,45 M, EXCLUINDO TAMPÃO. AF_12/2020</v>
          </cell>
        </row>
        <row r="1532">
          <cell r="A1532" t="str">
            <v>DRENAGEM/OBRAS DE CONTENCAO/POCOS DE VISITA E CAIXAS</v>
          </cell>
          <cell r="B1532" t="str">
            <v>DROP</v>
          </cell>
          <cell r="C1532" t="str">
            <v>POCOS DE VISITA/BOCAS DE LOBO/CX. DE PASSAGEM/CX. DIVERSAS</v>
          </cell>
          <cell r="D1532" t="str">
            <v>0036</v>
          </cell>
          <cell r="E1532">
            <v>0</v>
          </cell>
          <cell r="F1532">
            <v>0</v>
          </cell>
          <cell r="G1532" t="str">
            <v>99288</v>
          </cell>
          <cell r="H1532" t="str">
            <v>ACRÉSCIMO PARA POÇO DE VISITA CIRCULAR PARA DRENAGEM, EM CONCRETO PRÉ-MOLDADO, DIÂMETRO INTERNO = 1 M. AF_12/2020</v>
          </cell>
        </row>
        <row r="1533">
          <cell r="A1533" t="str">
            <v>DRENAGEM/OBRAS DE CONTENCAO/POCOS DE VISITA E CAIXAS</v>
          </cell>
          <cell r="B1533" t="str">
            <v>DROP</v>
          </cell>
          <cell r="C1533" t="str">
            <v>POCOS DE VISITA/BOCAS DE LOBO/CX. DE PASSAGEM/CX. DIVERSAS</v>
          </cell>
          <cell r="D1533" t="str">
            <v>0036</v>
          </cell>
          <cell r="E1533">
            <v>0</v>
          </cell>
          <cell r="F1533">
            <v>0</v>
          </cell>
          <cell r="G1533" t="str">
            <v>99289</v>
          </cell>
          <cell r="H1533" t="str">
            <v>ACRÉSCIMO PARA POÇO DE VISITA RETANGULAR PARA DRENAGEM, EM ALVENARIA COM BLOCOS DE CONCRETO, DIMENSÕES INTERNAS = 1X4 M. AF_12/2020</v>
          </cell>
        </row>
        <row r="1534">
          <cell r="A1534" t="str">
            <v>DRENAGEM/OBRAS DE CONTENCAO/POCOS DE VISITA E CAIXAS</v>
          </cell>
          <cell r="B1534" t="str">
            <v>DROP</v>
          </cell>
          <cell r="C1534" t="str">
            <v>POCOS DE VISITA/BOCAS DE LOBO/CX. DE PASSAGEM/CX. DIVERSAS</v>
          </cell>
          <cell r="D1534" t="str">
            <v>0036</v>
          </cell>
          <cell r="E1534">
            <v>0</v>
          </cell>
          <cell r="F1534">
            <v>0</v>
          </cell>
          <cell r="G1534" t="str">
            <v>99290</v>
          </cell>
          <cell r="H1534" t="str">
            <v>BASE PARA POÇO DE VISITA RETANGULAR PARA DRENAGEM, EM ALVENARIA COM BLOCOS DE CONCRETO, DIMENSÕES INTERNAS = 1,5X1,5 M, PROFUNDIDADE = 1,45 M, EXCLUINDO TAMPÃO. AF_12/2020</v>
          </cell>
        </row>
        <row r="1535">
          <cell r="A1535" t="str">
            <v>DRENAGEM/OBRAS DE CONTENCAO/POCOS DE VISITA E CAIXAS</v>
          </cell>
          <cell r="B1535" t="str">
            <v>DROP</v>
          </cell>
          <cell r="C1535" t="str">
            <v>POCOS DE VISITA/BOCAS DE LOBO/CX. DE PASSAGEM/CX. DIVERSAS</v>
          </cell>
          <cell r="D1535" t="str">
            <v>0036</v>
          </cell>
          <cell r="E1535">
            <v>0</v>
          </cell>
          <cell r="F1535">
            <v>0</v>
          </cell>
          <cell r="G1535" t="str">
            <v>99291</v>
          </cell>
          <cell r="H1535" t="str">
            <v>ACRÉSCIMO PARA POÇO DE VISITA RETANGULAR PARA DRENAGEM, EM ALVENARIA COM BLOCOS DE CONCRETO, DIMENSÕES INTERNAS = 1,5X3,5 M. AF_12/2020</v>
          </cell>
        </row>
        <row r="1536">
          <cell r="A1536" t="str">
            <v>DRENAGEM/OBRAS DE CONTENCAO/POCOS DE VISITA E CAIXAS</v>
          </cell>
          <cell r="B1536" t="str">
            <v>DROP</v>
          </cell>
          <cell r="C1536" t="str">
            <v>POCOS DE VISITA/BOCAS DE LOBO/CX. DE PASSAGEM/CX. DIVERSAS</v>
          </cell>
          <cell r="D1536" t="str">
            <v>0036</v>
          </cell>
          <cell r="E1536">
            <v>0</v>
          </cell>
          <cell r="F1536">
            <v>0</v>
          </cell>
          <cell r="G1536" t="str">
            <v>99292</v>
          </cell>
          <cell r="H1536" t="str">
            <v>BASE PARA POÇO DE VISITA CIRCULAR PARA DRENAGEM, EM ALVENARIA COM TIJOLOS CERÂMICOS MACIÇOS, DIÂMETRO INTERNO = 1 M, PROFUNDIDADE = 1,45 M, EXCLUINDO TAMPÃO. AF_12/2020</v>
          </cell>
        </row>
        <row r="1537">
          <cell r="A1537" t="str">
            <v>DRENAGEM/OBRAS DE CONTENCAO/POCOS DE VISITA E CAIXAS</v>
          </cell>
          <cell r="B1537" t="str">
            <v>DROP</v>
          </cell>
          <cell r="C1537" t="str">
            <v>POCOS DE VISITA/BOCAS DE LOBO/CX. DE PASSAGEM/CX. DIVERSAS</v>
          </cell>
          <cell r="D1537" t="str">
            <v>0036</v>
          </cell>
          <cell r="E1537">
            <v>0</v>
          </cell>
          <cell r="F1537">
            <v>0</v>
          </cell>
          <cell r="G1537" t="str">
            <v>99293</v>
          </cell>
          <cell r="H1537" t="str">
            <v>ACRÉSCIMO PARA POÇO DE VISITA CIRCULAR PARA DRENAGEM, EM ALVENARIA COM TIJOLOS CERÂMICOS MACIÇOS, DIÂMETRO INTERNO = 1 M. AF_12/2020</v>
          </cell>
        </row>
        <row r="1538">
          <cell r="A1538" t="str">
            <v>DRENAGEM/OBRAS DE CONTENCAO/POCOS DE VISITA E CAIXAS</v>
          </cell>
          <cell r="B1538" t="str">
            <v>DROP</v>
          </cell>
          <cell r="C1538" t="str">
            <v>POCOS DE VISITA/BOCAS DE LOBO/CX. DE PASSAGEM/CX. DIVERSAS</v>
          </cell>
          <cell r="D1538" t="str">
            <v>0036</v>
          </cell>
          <cell r="E1538">
            <v>0</v>
          </cell>
          <cell r="F1538">
            <v>0</v>
          </cell>
          <cell r="G1538" t="str">
            <v>99294</v>
          </cell>
          <cell r="H1538" t="str">
            <v>BASE PARA POÇO DE VISITA RETANGULAR PARA DRENAGEM, EM ALVENARIA COM BLOCOS DE CONCRETO, DIMENSÕES INTERNAS = 1,5X4 M, PROFUNDIDADE = 1,45 M, EXCLUINDO TAMPÃO. AF_12/2020</v>
          </cell>
        </row>
        <row r="1539">
          <cell r="A1539" t="str">
            <v>DRENAGEM/OBRAS DE CONTENCAO/POCOS DE VISITA E CAIXAS</v>
          </cell>
          <cell r="B1539" t="str">
            <v>DROP</v>
          </cell>
          <cell r="C1539" t="str">
            <v>POCOS DE VISITA/BOCAS DE LOBO/CX. DE PASSAGEM/CX. DIVERSAS</v>
          </cell>
          <cell r="D1539" t="str">
            <v>0036</v>
          </cell>
          <cell r="E1539">
            <v>0</v>
          </cell>
          <cell r="F1539">
            <v>0</v>
          </cell>
          <cell r="G1539" t="str">
            <v>99296</v>
          </cell>
          <cell r="H1539" t="str">
            <v>ACRÉSCIMO PARA POÇO DE VISITA RETANGULAR PARA DRENAGEM, EM ALVENARIA COM BLOCOS DE CONCRETO, DIMENSÕES INTERNAS = 2,5X3 M. AF_12/2020</v>
          </cell>
        </row>
        <row r="1540">
          <cell r="A1540" t="str">
            <v>DRENAGEM/OBRAS DE CONTENCAO/POCOS DE VISITA E CAIXAS</v>
          </cell>
          <cell r="B1540" t="str">
            <v>DROP</v>
          </cell>
          <cell r="C1540" t="str">
            <v>POCOS DE VISITA/BOCAS DE LOBO/CX. DE PASSAGEM/CX. DIVERSAS</v>
          </cell>
          <cell r="D1540" t="str">
            <v>0036</v>
          </cell>
          <cell r="E1540">
            <v>0</v>
          </cell>
          <cell r="F1540">
            <v>0</v>
          </cell>
          <cell r="G1540" t="str">
            <v>99297</v>
          </cell>
          <cell r="H1540" t="str">
            <v>ACRÉSCIMO PARA POÇO DE VISITA RETANGULAR PARA DRENAGEM, EM ALVENARIA COM BLOCOS DE CONCRETO, DIMENSÕES INTERNAS = 1,5X4 M. AF_12/2020</v>
          </cell>
        </row>
        <row r="1541">
          <cell r="A1541" t="str">
            <v>DRENAGEM/OBRAS DE CONTENCAO/POCOS DE VISITA E CAIXAS</v>
          </cell>
          <cell r="B1541" t="str">
            <v>DROP</v>
          </cell>
          <cell r="C1541" t="str">
            <v>POCOS DE VISITA/BOCAS DE LOBO/CX. DE PASSAGEM/CX. DIVERSAS</v>
          </cell>
          <cell r="D1541" t="str">
            <v>0036</v>
          </cell>
          <cell r="E1541">
            <v>0</v>
          </cell>
          <cell r="F1541">
            <v>0</v>
          </cell>
          <cell r="G1541" t="str">
            <v>99298</v>
          </cell>
          <cell r="H1541" t="str">
            <v>BASE PARA POÇO DE VISITA RETANGULAR PARA DRENAGEM, EM ALVENARIA COM BLOCOS DE CONCRETO, DIMENSÕES INTERNAS = 2,5X3,5 M, PROFUNDIDADE = 1,45 M, EXCLUINDO TAMPÃO. AF_12/2020</v>
          </cell>
        </row>
        <row r="1542">
          <cell r="A1542" t="str">
            <v>DRENAGEM/OBRAS DE CONTENCAO/POCOS DE VISITA E CAIXAS</v>
          </cell>
          <cell r="B1542" t="str">
            <v>DROP</v>
          </cell>
          <cell r="C1542" t="str">
            <v>POCOS DE VISITA/BOCAS DE LOBO/CX. DE PASSAGEM/CX. DIVERSAS</v>
          </cell>
          <cell r="D1542" t="str">
            <v>0036</v>
          </cell>
          <cell r="E1542">
            <v>0</v>
          </cell>
          <cell r="F1542">
            <v>0</v>
          </cell>
          <cell r="G1542" t="str">
            <v>99299</v>
          </cell>
          <cell r="H1542" t="str">
            <v>ACRÉSCIMO PARA POÇO DE VISITA RETANGULAR PARA DRENAGEM, EM ALVENARIA COM BLOCOS DE CONCRETO, DIMENSÕES INTERNAS = 2,5X3,5 M. AF_12/2020</v>
          </cell>
        </row>
        <row r="1543">
          <cell r="A1543" t="str">
            <v>DRENAGEM/OBRAS DE CONTENCAO/POCOS DE VISITA E CAIXAS</v>
          </cell>
          <cell r="B1543" t="str">
            <v>DROP</v>
          </cell>
          <cell r="C1543" t="str">
            <v>POCOS DE VISITA/BOCAS DE LOBO/CX. DE PASSAGEM/CX. DIVERSAS</v>
          </cell>
          <cell r="D1543" t="str">
            <v>0036</v>
          </cell>
          <cell r="E1543">
            <v>0</v>
          </cell>
          <cell r="F1543">
            <v>0</v>
          </cell>
          <cell r="G1543" t="str">
            <v>99300</v>
          </cell>
          <cell r="H1543" t="str">
            <v>BASE PARA POÇO DE VISITA RETANGULAR PARA DRENAGEM, EM ALVENARIA COM BLOCOS DE CONCRETO, DIMENSÕES INTERNAS = 2,5X4 M, PROFUNDIDADE = 1,45 M, EXCLUINDO TAMPÃO. AF_12/2020</v>
          </cell>
        </row>
        <row r="1544">
          <cell r="A1544" t="str">
            <v>DRENAGEM/OBRAS DE CONTENCAO/POCOS DE VISITA E CAIXAS</v>
          </cell>
          <cell r="B1544" t="str">
            <v>DROP</v>
          </cell>
          <cell r="C1544" t="str">
            <v>POCOS DE VISITA/BOCAS DE LOBO/CX. DE PASSAGEM/CX. DIVERSAS</v>
          </cell>
          <cell r="D1544" t="str">
            <v>0036</v>
          </cell>
          <cell r="E1544">
            <v>0</v>
          </cell>
          <cell r="F1544">
            <v>0</v>
          </cell>
          <cell r="G1544" t="str">
            <v>99301</v>
          </cell>
          <cell r="H1544" t="str">
            <v>BASE PARA POÇO DE VISITA RETANGULAR PARA DRENAGEM, EM ALVENARIA COM BLOCOS DE CONCRETO, DIMENSÕES INTERNAS = 2X2 M, PROFUNDIDADE = 1,45 M, EXCLUINDO TAMPÃO. AF_12/2020</v>
          </cell>
        </row>
        <row r="1545">
          <cell r="A1545" t="str">
            <v>DRENAGEM/OBRAS DE CONTENCAO/POCOS DE VISITA E CAIXAS</v>
          </cell>
          <cell r="B1545" t="str">
            <v>DROP</v>
          </cell>
          <cell r="C1545" t="str">
            <v>POCOS DE VISITA/BOCAS DE LOBO/CX. DE PASSAGEM/CX. DIVERSAS</v>
          </cell>
          <cell r="D1545" t="str">
            <v>0036</v>
          </cell>
          <cell r="E1545">
            <v>0</v>
          </cell>
          <cell r="F1545">
            <v>0</v>
          </cell>
          <cell r="G1545" t="str">
            <v>99302</v>
          </cell>
          <cell r="H1545" t="str">
            <v>ACRÉSCIMO PARA POÇO DE VISITA RETANGULAR PARA DRENAGEM, EM ALVENARIA COM BLOCOS DE CONCRETO, DIMENSÕES INTERNAS = 2,5X4 M. AF_12/2020</v>
          </cell>
        </row>
        <row r="1546">
          <cell r="A1546" t="str">
            <v>DRENAGEM/OBRAS DE CONTENCAO/POCOS DE VISITA E CAIXAS</v>
          </cell>
          <cell r="B1546" t="str">
            <v>DROP</v>
          </cell>
          <cell r="C1546" t="str">
            <v>POCOS DE VISITA/BOCAS DE LOBO/CX. DE PASSAGEM/CX. DIVERSAS</v>
          </cell>
          <cell r="D1546" t="str">
            <v>0036</v>
          </cell>
          <cell r="E1546">
            <v>0</v>
          </cell>
          <cell r="F1546">
            <v>0</v>
          </cell>
          <cell r="G1546" t="str">
            <v>99303</v>
          </cell>
          <cell r="H1546" t="str">
            <v>BASE PARA POÇO DE VISITA RETANGULAR PARA DRENAGEM, EM ALVENARIA COM BLOCOS DE CONCRETO, DIMENSÕES INTERNAS = 3X3 M, PROFUNDIDADE = 1,45 M, EXCLUINDO TAMPÃO. AF_12/2020</v>
          </cell>
        </row>
        <row r="1547">
          <cell r="A1547" t="str">
            <v>DRENAGEM/OBRAS DE CONTENCAO/POCOS DE VISITA E CAIXAS</v>
          </cell>
          <cell r="B1547" t="str">
            <v>DROP</v>
          </cell>
          <cell r="C1547" t="str">
            <v>POCOS DE VISITA/BOCAS DE LOBO/CX. DE PASSAGEM/CX. DIVERSAS</v>
          </cell>
          <cell r="D1547" t="str">
            <v>0036</v>
          </cell>
          <cell r="E1547">
            <v>0</v>
          </cell>
          <cell r="F1547">
            <v>0</v>
          </cell>
          <cell r="G1547" t="str">
            <v>99304</v>
          </cell>
          <cell r="H1547" t="str">
            <v>ACRÉSCIMO PARA POÇO DE VISITA RETANGULAR PARA DRENAGEM, EM ALVENARIA COM BLOCOS DE CONCRETO, DIMENSÕES INTERNAS = 3X3 M. AF_12/2020</v>
          </cell>
        </row>
        <row r="1548">
          <cell r="A1548" t="str">
            <v>DRENAGEM/OBRAS DE CONTENCAO/POCOS DE VISITA E CAIXAS</v>
          </cell>
          <cell r="B1548" t="str">
            <v>DROP</v>
          </cell>
          <cell r="C1548" t="str">
            <v>POCOS DE VISITA/BOCAS DE LOBO/CX. DE PASSAGEM/CX. DIVERSAS</v>
          </cell>
          <cell r="D1548" t="str">
            <v>0036</v>
          </cell>
          <cell r="E1548">
            <v>0</v>
          </cell>
          <cell r="F1548">
            <v>0</v>
          </cell>
          <cell r="G1548" t="str">
            <v>99305</v>
          </cell>
          <cell r="H1548" t="str">
            <v>BASE PARA POÇO DE VISITA RETANGULAR PARA DRENAGEM, EM ALVENARIA COM BLOCOS DE CONCRETO, DIMENSÕES INTERNAS = 3X3,5 M, PROFUNDIDADE = 1,45 M, EXCLUINDO TAMPÃO. AF_12/2020</v>
          </cell>
        </row>
        <row r="1549">
          <cell r="A1549" t="str">
            <v>DRENAGEM/OBRAS DE CONTENCAO/POCOS DE VISITA E CAIXAS</v>
          </cell>
          <cell r="B1549" t="str">
            <v>DROP</v>
          </cell>
          <cell r="C1549" t="str">
            <v>POCOS DE VISITA/BOCAS DE LOBO/CX. DE PASSAGEM/CX. DIVERSAS</v>
          </cell>
          <cell r="D1549" t="str">
            <v>0036</v>
          </cell>
          <cell r="E1549">
            <v>0</v>
          </cell>
          <cell r="F1549">
            <v>0</v>
          </cell>
          <cell r="G1549" t="str">
            <v>99306</v>
          </cell>
          <cell r="H1549" t="str">
            <v>ACRÉSCIMO PARA POÇO DE VISITA RETANGULAR PARA DRENAGEM, EM ALVENARIA COM BLOCOS DE CONCRETO, DIMENSÕES INTERNAS = 3X3,5 M. AF_12/2020</v>
          </cell>
        </row>
        <row r="1550">
          <cell r="A1550" t="str">
            <v>DRENAGEM/OBRAS DE CONTENCAO/POCOS DE VISITA E CAIXAS</v>
          </cell>
          <cell r="B1550" t="str">
            <v>DROP</v>
          </cell>
          <cell r="C1550" t="str">
            <v>POCOS DE VISITA/BOCAS DE LOBO/CX. DE PASSAGEM/CX. DIVERSAS</v>
          </cell>
          <cell r="D1550" t="str">
            <v>0036</v>
          </cell>
          <cell r="E1550">
            <v>0</v>
          </cell>
          <cell r="F1550">
            <v>0</v>
          </cell>
          <cell r="G1550" t="str">
            <v>99307</v>
          </cell>
          <cell r="H1550" t="str">
            <v>ACRÉSCIMO PARA POÇO DE VISITA RETANGULAR PARA DRENAGEM, EM ALVENARIA COM BLOCOS DE CONCRETO, DIMENSÕES INTERNAS = 2X2 M. AF_12/2020</v>
          </cell>
        </row>
        <row r="1551">
          <cell r="A1551" t="str">
            <v>DRENAGEM/OBRAS DE CONTENCAO/POCOS DE VISITA E CAIXAS</v>
          </cell>
          <cell r="B1551" t="str">
            <v>DROP</v>
          </cell>
          <cell r="C1551" t="str">
            <v>POCOS DE VISITA/BOCAS DE LOBO/CX. DE PASSAGEM/CX. DIVERSAS</v>
          </cell>
          <cell r="D1551" t="str">
            <v>0036</v>
          </cell>
          <cell r="E1551">
            <v>0</v>
          </cell>
          <cell r="F1551">
            <v>0</v>
          </cell>
          <cell r="G1551" t="str">
            <v>99308</v>
          </cell>
          <cell r="H1551" t="str">
            <v>BASE PARA POÇO DE VISITA RETANGULAR PARA DRENAGEM, EM ALVENARIA COM BLOCOS DE CONCRETO, DIMENSÕES INTERNAS = 3X4 M, PROFUNDIDADE = 1,45 M, EXCLUINDO TAMPÃO. AF_12/2020</v>
          </cell>
        </row>
        <row r="1552">
          <cell r="A1552" t="str">
            <v>DRENAGEM/OBRAS DE CONTENCAO/POCOS DE VISITA E CAIXAS</v>
          </cell>
          <cell r="B1552" t="str">
            <v>DROP</v>
          </cell>
          <cell r="C1552" t="str">
            <v>POCOS DE VISITA/BOCAS DE LOBO/CX. DE PASSAGEM/CX. DIVERSAS</v>
          </cell>
          <cell r="D1552" t="str">
            <v>0036</v>
          </cell>
          <cell r="E1552">
            <v>0</v>
          </cell>
          <cell r="F1552">
            <v>0</v>
          </cell>
          <cell r="G1552" t="str">
            <v>99309</v>
          </cell>
          <cell r="H1552" t="str">
            <v>ACRÉSCIMO PARA POÇO DE VISITA RETANGULAR PARA DRENAGEM, EM ALVENARIA COM BLOCOS DE CONCRETO, DIMENSÕES INTERNAS = 3X4 M. AF_12/2020</v>
          </cell>
        </row>
        <row r="1553">
          <cell r="A1553" t="str">
            <v>DRENAGEM/OBRAS DE CONTENCAO/POCOS DE VISITA E CAIXAS</v>
          </cell>
          <cell r="B1553" t="str">
            <v>DROP</v>
          </cell>
          <cell r="C1553" t="str">
            <v>POCOS DE VISITA/BOCAS DE LOBO/CX. DE PASSAGEM/CX. DIVERSAS</v>
          </cell>
          <cell r="D1553" t="str">
            <v>0036</v>
          </cell>
          <cell r="E1553">
            <v>0</v>
          </cell>
          <cell r="F1553">
            <v>0</v>
          </cell>
          <cell r="G1553" t="str">
            <v>99310</v>
          </cell>
          <cell r="H1553" t="str">
            <v>BASE PARA POÇO DE VISITA RETANGULAR PARA DRENAGEM, EM ALVENARIA COM BLOCOS DE CONCRETO, DIMENSÕES INTERNAS = 3,5X3,5 M, PROFUNDIDADE = 1,45 M, EXCLUINDO TAMPÃO. AF_12/2020</v>
          </cell>
        </row>
        <row r="1554">
          <cell r="A1554" t="str">
            <v>DRENAGEM/OBRAS DE CONTENCAO/POCOS DE VISITA E CAIXAS</v>
          </cell>
          <cell r="B1554" t="str">
            <v>DROP</v>
          </cell>
          <cell r="C1554" t="str">
            <v>POCOS DE VISITA/BOCAS DE LOBO/CX. DE PASSAGEM/CX. DIVERSAS</v>
          </cell>
          <cell r="D1554" t="str">
            <v>0036</v>
          </cell>
          <cell r="E1554">
            <v>0</v>
          </cell>
          <cell r="F1554">
            <v>0</v>
          </cell>
          <cell r="G1554" t="str">
            <v>99311</v>
          </cell>
          <cell r="H1554" t="str">
            <v>ACRÉSCIMO PARA POÇO DE VISITA RETANGULAR PARA DRENAGEM, EM ALVENARIA COM BLOCOS DE CONCRETO, DIMENSÕES INTERNAS = 3,5X3,5 M. AF_12/2020</v>
          </cell>
        </row>
        <row r="1555">
          <cell r="A1555" t="str">
            <v>DRENAGEM/OBRAS DE CONTENCAO/POCOS DE VISITA E CAIXAS</v>
          </cell>
          <cell r="B1555" t="str">
            <v>DROP</v>
          </cell>
          <cell r="C1555" t="str">
            <v>POCOS DE VISITA/BOCAS DE LOBO/CX. DE PASSAGEM/CX. DIVERSAS</v>
          </cell>
          <cell r="D1555" t="str">
            <v>0036</v>
          </cell>
          <cell r="E1555">
            <v>0</v>
          </cell>
          <cell r="F1555">
            <v>0</v>
          </cell>
          <cell r="G1555" t="str">
            <v>99312</v>
          </cell>
          <cell r="H1555" t="str">
            <v>BASE PARA POÇO DE VISITA RETANGULAR PARA DRENAGEM, EM ALVENARIA COM BLOCOS DE CONCRETO, DIMENSÕES INTERNAS = 2X2,5 M, PROFUNDIDADE = 1,45 M, EXCLUINDO TAMPÃO. AF_12/2020</v>
          </cell>
        </row>
        <row r="1556">
          <cell r="A1556" t="str">
            <v>DRENAGEM/OBRAS DE CONTENCAO/POCOS DE VISITA E CAIXAS</v>
          </cell>
          <cell r="B1556" t="str">
            <v>DROP</v>
          </cell>
          <cell r="C1556" t="str">
            <v>POCOS DE VISITA/BOCAS DE LOBO/CX. DE PASSAGEM/CX. DIVERSAS</v>
          </cell>
          <cell r="D1556" t="str">
            <v>0036</v>
          </cell>
          <cell r="E1556">
            <v>0</v>
          </cell>
          <cell r="F1556">
            <v>0</v>
          </cell>
          <cell r="G1556" t="str">
            <v>99313</v>
          </cell>
          <cell r="H1556" t="str">
            <v>BASE PARA POÇO DE VISITA RETANGULAR PARA DRENAGEM, EM ALVENARIA COM BLOCOS DE CONCRETO, DIMENSÕES INTERNAS = 3,5X4 M, PROFUNDIDADE = 1,45 M, EXCLUINDO TAMPÃO. AF_12/2020</v>
          </cell>
        </row>
        <row r="1557">
          <cell r="A1557" t="str">
            <v>DRENAGEM/OBRAS DE CONTENCAO/POCOS DE VISITA E CAIXAS</v>
          </cell>
          <cell r="B1557" t="str">
            <v>DROP</v>
          </cell>
          <cell r="C1557" t="str">
            <v>POCOS DE VISITA/BOCAS DE LOBO/CX. DE PASSAGEM/CX. DIVERSAS</v>
          </cell>
          <cell r="D1557" t="str">
            <v>0036</v>
          </cell>
          <cell r="E1557">
            <v>0</v>
          </cell>
          <cell r="F1557">
            <v>0</v>
          </cell>
          <cell r="G1557" t="str">
            <v>99314</v>
          </cell>
          <cell r="H1557" t="str">
            <v>ACRÉSCIMO PARA POÇO DE VISITA RETANGULAR PARA DRENAGEM, EM ALVENARIA COM BLOCOS DE CONCRETO, DIMENSÕES INTERNAS = 3,5X4 M. AF_12/2020</v>
          </cell>
        </row>
        <row r="1558">
          <cell r="A1558" t="str">
            <v>DRENAGEM/OBRAS DE CONTENCAO/POCOS DE VISITA E CAIXAS</v>
          </cell>
          <cell r="B1558" t="str">
            <v>DROP</v>
          </cell>
          <cell r="C1558" t="str">
            <v>POCOS DE VISITA/BOCAS DE LOBO/CX. DE PASSAGEM/CX. DIVERSAS</v>
          </cell>
          <cell r="D1558" t="str">
            <v>0036</v>
          </cell>
          <cell r="E1558">
            <v>0</v>
          </cell>
          <cell r="F1558">
            <v>0</v>
          </cell>
          <cell r="G1558" t="str">
            <v>99315</v>
          </cell>
          <cell r="H1558" t="str">
            <v>BASE PARA POÇO DE VISITA RETANGULAR PARA DRENAGEM, EM ALVENARIA COM BLOCOS DE CONCRETO, DIMENSÕES INTERNAS = 4X4 M, PROFUNDIDADE = 1,45 M, EXCLUINDO TAMPÃO. AF_12/2020</v>
          </cell>
        </row>
        <row r="1559">
          <cell r="A1559" t="str">
            <v>DRENAGEM/OBRAS DE CONTENCAO/POCOS DE VISITA E CAIXAS</v>
          </cell>
          <cell r="B1559" t="str">
            <v>DROP</v>
          </cell>
          <cell r="C1559" t="str">
            <v>POCOS DE VISITA/BOCAS DE LOBO/CX. DE PASSAGEM/CX. DIVERSAS</v>
          </cell>
          <cell r="D1559" t="str">
            <v>0036</v>
          </cell>
          <cell r="E1559">
            <v>0</v>
          </cell>
          <cell r="F1559">
            <v>0</v>
          </cell>
          <cell r="G1559" t="str">
            <v>99317</v>
          </cell>
          <cell r="H1559" t="str">
            <v>ACRÉSCIMO PARA POÇO DE VISITA RETANGULAR PARA DRENAGEM, EM ALVENARIA COM BLOCOS DE CONCRETO, DIMENSÕES INTERNAS = 2X2,5 M. AF_12/2020</v>
          </cell>
        </row>
        <row r="1560">
          <cell r="A1560" t="str">
            <v>DRENAGEM/OBRAS DE CONTENCAO/POCOS DE VISITA E CAIXAS</v>
          </cell>
          <cell r="B1560" t="str">
            <v>DROP</v>
          </cell>
          <cell r="C1560" t="str">
            <v>POCOS DE VISITA/BOCAS DE LOBO/CX. DE PASSAGEM/CX. DIVERSAS</v>
          </cell>
          <cell r="D1560" t="str">
            <v>0036</v>
          </cell>
          <cell r="E1560">
            <v>0</v>
          </cell>
          <cell r="F1560">
            <v>0</v>
          </cell>
          <cell r="G1560" t="str">
            <v>99318</v>
          </cell>
          <cell r="H1560" t="str">
            <v>CHAMINÉ CIRCULAR PARA POÇO DE VISITA PARA DRENAGEM, EM CONCRETO PRÉ-MOLDADO, DIÂMETRO INTERNO = 0,6 M. AF_12/2020</v>
          </cell>
        </row>
        <row r="1561">
          <cell r="A1561" t="str">
            <v>DRENAGEM/OBRAS DE CONTENCAO/POCOS DE VISITA E CAIXAS</v>
          </cell>
          <cell r="B1561" t="str">
            <v>DROP</v>
          </cell>
          <cell r="C1561" t="str">
            <v>POCOS DE VISITA/BOCAS DE LOBO/CX. DE PASSAGEM/CX. DIVERSAS</v>
          </cell>
          <cell r="D1561" t="str">
            <v>0036</v>
          </cell>
          <cell r="E1561">
            <v>0</v>
          </cell>
          <cell r="F1561">
            <v>0</v>
          </cell>
          <cell r="G1561" t="str">
            <v>99319</v>
          </cell>
          <cell r="H1561" t="str">
            <v>CHAMINÉ CIRCULAR PARA POÇO DE VISITA PARA DRENAGEM, EM ALVENARIA COM TIJOLOS CERÂMICOS MACIÇOS, DIÂMETRO INTERNO = 0,6 M. AF_12/2020</v>
          </cell>
        </row>
        <row r="1562">
          <cell r="A1562" t="str">
            <v>DRENAGEM/OBRAS DE CONTENCAO/POCOS DE VISITA E CAIXAS</v>
          </cell>
          <cell r="B1562" t="str">
            <v>DROP</v>
          </cell>
          <cell r="C1562" t="str">
            <v>POCOS DE VISITA/BOCAS DE LOBO/CX. DE PASSAGEM/CX. DIVERSAS</v>
          </cell>
          <cell r="D1562" t="str">
            <v>0036</v>
          </cell>
          <cell r="E1562">
            <v>0</v>
          </cell>
          <cell r="F1562">
            <v>0</v>
          </cell>
          <cell r="G1562" t="str">
            <v>99320</v>
          </cell>
          <cell r="H1562" t="str">
            <v>BASE PARA POÇO DE VISITA RETANGULAR PARA DRENAGEM, EM ALVENARIA COM BLOCOS DE CONCRETO, DIMENSÕES INTERNAS = 2X3 M, PROFUNDIDADE = 1,45 M, EXCLUINDO TAMPÃO. AF_12/2020</v>
          </cell>
        </row>
        <row r="1563">
          <cell r="A1563" t="str">
            <v>DRENAGEM/OBRAS DE CONTENCAO/POCOS DE VISITA E CAIXAS</v>
          </cell>
          <cell r="B1563" t="str">
            <v>DROP</v>
          </cell>
          <cell r="C1563" t="str">
            <v>POCOS DE VISITA/BOCAS DE LOBO/CX. DE PASSAGEM/CX. DIVERSAS</v>
          </cell>
          <cell r="D1563" t="str">
            <v>0036</v>
          </cell>
          <cell r="E1563">
            <v>0</v>
          </cell>
          <cell r="F1563">
            <v>0</v>
          </cell>
          <cell r="G1563" t="str">
            <v>99321</v>
          </cell>
          <cell r="H1563" t="str">
            <v>ACRÉSCIMO PARA POÇO DE VISITA RETANGULAR PARA DRENAGEM, EM ALVENARIA COM BLOCOS DE CONCRETO, DIMENSÕES INTERNAS = 2X3 M. AF_12/2020</v>
          </cell>
        </row>
        <row r="1564">
          <cell r="A1564" t="str">
            <v>DRENAGEM/OBRAS DE CONTENCAO/POCOS DE VISITA E CAIXAS</v>
          </cell>
          <cell r="B1564" t="str">
            <v>DROP</v>
          </cell>
          <cell r="C1564" t="str">
            <v>POCOS DE VISITA/BOCAS DE LOBO/CX. DE PASSAGEM/CX. DIVERSAS</v>
          </cell>
          <cell r="D1564" t="str">
            <v>0036</v>
          </cell>
          <cell r="E1564">
            <v>0</v>
          </cell>
          <cell r="F1564">
            <v>0</v>
          </cell>
          <cell r="G1564" t="str">
            <v>99322</v>
          </cell>
          <cell r="H1564" t="str">
            <v>BASE PARA POÇO DE VISITA RETANGULAR PARA DRENAGEM, EM ALVENARIA COM BLOCOS DE CONCRETO, DIMENSÕES INTERNAS = 2X3,5 M, PROFUNDIDADE = 1,45 M, EXCLUINDO TAMPÃO. AF_12/2020</v>
          </cell>
        </row>
        <row r="1565">
          <cell r="A1565" t="str">
            <v>DRENAGEM/OBRAS DE CONTENCAO/POCOS DE VISITA E CAIXAS</v>
          </cell>
          <cell r="B1565" t="str">
            <v>DROP</v>
          </cell>
          <cell r="C1565" t="str">
            <v>POCOS DE VISITA/BOCAS DE LOBO/CX. DE PASSAGEM/CX. DIVERSAS</v>
          </cell>
          <cell r="D1565" t="str">
            <v>0036</v>
          </cell>
          <cell r="E1565">
            <v>0</v>
          </cell>
          <cell r="F1565">
            <v>0</v>
          </cell>
          <cell r="G1565" t="str">
            <v>99323</v>
          </cell>
          <cell r="H1565" t="str">
            <v>ACRÉSCIMO PARA POÇO DE VISITA RETANGULAR PARA DRENAGEM, EM ALVENARIA COM BLOCOS DE CONCRETO, DIMENSÕES INTERNAS = 2X3,5 M. AF_12/2020</v>
          </cell>
        </row>
        <row r="1566">
          <cell r="A1566" t="str">
            <v>DRENAGEM/OBRAS DE CONTENCAO/POCOS DE VISITA E CAIXAS</v>
          </cell>
          <cell r="B1566" t="str">
            <v>DROP</v>
          </cell>
          <cell r="C1566" t="str">
            <v>POCOS DE VISITA/BOCAS DE LOBO/CX. DE PASSAGEM/CX. DIVERSAS</v>
          </cell>
          <cell r="D1566" t="str">
            <v>0036</v>
          </cell>
          <cell r="E1566">
            <v>0</v>
          </cell>
          <cell r="F1566">
            <v>0</v>
          </cell>
          <cell r="G1566" t="str">
            <v>99324</v>
          </cell>
          <cell r="H1566" t="str">
            <v>BASE PARA POÇO DE VISITA RETANGULAR PARA DRENAGEM, EM ALVENARIA COM BLOCOS DE CONCRETO, DIMENSÕES INTERNAS = 2X4 M, PROFUNDIDADE = 1,45 M, EXCLUINDO TAMPÃO. AF_12/2020</v>
          </cell>
        </row>
        <row r="1567">
          <cell r="A1567" t="str">
            <v>DRENAGEM/OBRAS DE CONTENCAO/POCOS DE VISITA E CAIXAS</v>
          </cell>
          <cell r="B1567" t="str">
            <v>DROP</v>
          </cell>
          <cell r="C1567" t="str">
            <v>POCOS DE VISITA/BOCAS DE LOBO/CX. DE PASSAGEM/CX. DIVERSAS</v>
          </cell>
          <cell r="D1567" t="str">
            <v>0036</v>
          </cell>
          <cell r="E1567">
            <v>0</v>
          </cell>
          <cell r="F1567">
            <v>0</v>
          </cell>
          <cell r="G1567" t="str">
            <v>99325</v>
          </cell>
          <cell r="H1567" t="str">
            <v>ACRÉSCIMO PARA POÇO DE VISITA RETANGULAR PARA DRENAGEM, EM ALVENARIA COM BLOCOS DE CONCRETO, DIMENSÕES INTERNAS = 2X4 M. AF_12/2020</v>
          </cell>
        </row>
        <row r="1568">
          <cell r="A1568" t="str">
            <v>DRENAGEM/OBRAS DE CONTENCAO/POCOS DE VISITA E CAIXAS</v>
          </cell>
          <cell r="B1568" t="str">
            <v>DROP</v>
          </cell>
          <cell r="C1568" t="str">
            <v>POCOS DE VISITA/BOCAS DE LOBO/CX. DE PASSAGEM/CX. DIVERSAS</v>
          </cell>
          <cell r="D1568" t="str">
            <v>0036</v>
          </cell>
          <cell r="E1568">
            <v>0</v>
          </cell>
          <cell r="F1568">
            <v>0</v>
          </cell>
          <cell r="G1568" t="str">
            <v>99326</v>
          </cell>
          <cell r="H1568" t="str">
            <v>BASE PARA POÇO DE VISITA RETANGULAR PARA DRENAGEM, EM ALVENARIA COM BLOCOS DE CONCRETO, DIMENSÕES INTERNAS = 2,5X2,5 M, PROFUNDIDADE = 1,45 M, EXCLUINDO TAMPÃO. AF_12/2020</v>
          </cell>
        </row>
        <row r="1569">
          <cell r="A1569" t="str">
            <v>DRENAGEM/OBRAS DE CONTENCAO/POCOS DE VISITA E CAIXAS</v>
          </cell>
          <cell r="B1569" t="str">
            <v>DROP</v>
          </cell>
          <cell r="C1569" t="str">
            <v>POCOS DE VISITA/BOCAS DE LOBO/CX. DE PASSAGEM/CX. DIVERSAS</v>
          </cell>
          <cell r="D1569" t="str">
            <v>0036</v>
          </cell>
          <cell r="E1569">
            <v>0</v>
          </cell>
          <cell r="F1569">
            <v>0</v>
          </cell>
          <cell r="G1569" t="str">
            <v>99327</v>
          </cell>
          <cell r="H1569" t="str">
            <v>ACRÉSCIMO PARA POÇO DE VISITA RETANGULAR PARA DRENAGEM, EM ALVENARIA COM BLOCOS DE CONCRETO, DIMENSÕES INTERNAS = 4X4 M. AF_12/2020</v>
          </cell>
        </row>
        <row r="1570">
          <cell r="A1570" t="str">
            <v>DRENAGEM/OBRAS DE CONTENCAO/POCOS DE VISITA E CAIXAS</v>
          </cell>
          <cell r="B1570" t="str">
            <v>DROP</v>
          </cell>
          <cell r="C1570" t="str">
            <v>POCOS DE VISITA/BOCAS DE LOBO/CX. DE PASSAGEM/CX. DIVERSAS</v>
          </cell>
          <cell r="D1570" t="str">
            <v>0036</v>
          </cell>
          <cell r="E1570">
            <v>0</v>
          </cell>
          <cell r="F1570">
            <v>0</v>
          </cell>
          <cell r="G1570" t="str">
            <v>101800</v>
          </cell>
          <cell r="H1570" t="str">
            <v>CAIXA COM GRELHA RETANGULAR DE FERRO FUNDIDO, EM ALVENARIA COM TIJOLOS CERÂMICOS MACIÇOS, DIMENSÕES INTERNAS: 0,30 X 1,00 X 1,00. AF_12/2020</v>
          </cell>
        </row>
        <row r="1571">
          <cell r="A1571" t="str">
            <v>DRENAGEM/OBRAS DE CONTENCAO/POCOS DE VISITA E CAIXAS</v>
          </cell>
          <cell r="B1571" t="str">
            <v>DROP</v>
          </cell>
          <cell r="C1571" t="str">
            <v>POCOS DE VISITA/BOCAS DE LOBO/CX. DE PASSAGEM/CX. DIVERSAS</v>
          </cell>
          <cell r="D1571" t="str">
            <v>0036</v>
          </cell>
          <cell r="E1571">
            <v>0</v>
          </cell>
          <cell r="F1571">
            <v>0</v>
          </cell>
          <cell r="G1571" t="str">
            <v>101801</v>
          </cell>
          <cell r="H1571" t="str">
            <v>CAIXA COM GRELHA RETANGULAR DE FERRO FUNDIDO, EM ALVENARIA COM BLOCOS DE CONCRETO, DIMENSÕES INTERNAS: 0,30 X 1,00 X 1,00. AF_12/2020</v>
          </cell>
        </row>
        <row r="1572">
          <cell r="A1572" t="str">
            <v>DRENAGEM/OBRAS DE CONTENCAO/POCOS DE VISITA E CAIXAS</v>
          </cell>
          <cell r="B1572" t="str">
            <v>DROP</v>
          </cell>
          <cell r="C1572" t="str">
            <v>POCOS DE VISITA/BOCAS DE LOBO/CX. DE PASSAGEM/CX. DIVERSAS</v>
          </cell>
          <cell r="D1572" t="str">
            <v>0036</v>
          </cell>
          <cell r="E1572">
            <v>0</v>
          </cell>
          <cell r="F1572">
            <v>0</v>
          </cell>
          <cell r="G1572" t="str">
            <v>101806</v>
          </cell>
          <cell r="H1572" t="str">
            <v>CAIXA ENTERRADA DISTRIBUIDORA DE VAZÃO (SUMIDOUROS MÚLTIPLOS), RETANGULAR, EM ALVENARIA COM TIJOLOS MACIÇOS, DIMENSÕES INTERNAS: 0,60 X 0,60 X 0,50 M. AF_12/2020</v>
          </cell>
        </row>
        <row r="1573">
          <cell r="A1573" t="str">
            <v>DRENAGEM/OBRAS DE CONTENCAO/POCOS DE VISITA E CAIXAS</v>
          </cell>
          <cell r="B1573" t="str">
            <v>DROP</v>
          </cell>
          <cell r="C1573" t="str">
            <v>POCOS DE VISITA/BOCAS DE LOBO/CX. DE PASSAGEM/CX. DIVERSAS</v>
          </cell>
          <cell r="D1573" t="str">
            <v>0036</v>
          </cell>
          <cell r="E1573">
            <v>0</v>
          </cell>
          <cell r="F1573">
            <v>0</v>
          </cell>
          <cell r="G1573" t="str">
            <v>101807</v>
          </cell>
          <cell r="H1573" t="str">
            <v>CAIXA ENTERRADA DISTRIBUIDORA DE VAZÃO (SUMIDOUROS MÚLTIPLOS), RETANGULAR, EM ALVENARIA COM BLOCOS DE CONCRETO, DIMENSÕES INTERNAS: 0,60 X 0,60 X 0,50 M. AF_12/2020</v>
          </cell>
        </row>
        <row r="1574">
          <cell r="A1574" t="str">
            <v>DRENAGEM/OBRAS DE CONTENCAO/POCOS DE VISITA E CAIXAS</v>
          </cell>
          <cell r="B1574" t="str">
            <v>DROP</v>
          </cell>
          <cell r="C1574" t="str">
            <v>POCOS DE VISITA/BOCAS DE LOBO/CX. DE PASSAGEM/CX. DIVERSAS</v>
          </cell>
          <cell r="D1574" t="str">
            <v>0036</v>
          </cell>
          <cell r="E1574">
            <v>0</v>
          </cell>
          <cell r="F1574">
            <v>0</v>
          </cell>
          <cell r="G1574" t="str">
            <v>101808</v>
          </cell>
          <cell r="H1574" t="str">
            <v>CAIXA ENTERRADA DISTRIBUIDORA DE VAZÃO (SUMIDOUROS MÚLTIPLOS), RETANGULAR, EM CONCRETO PRÉ-MOLDADO, DIMENSÕES INTERNAS: 0,60 X 0,60 X 0,50 M. AF_12/2020</v>
          </cell>
        </row>
        <row r="1575">
          <cell r="A1575" t="str">
            <v>DRENAGEM/OBRAS DE CONTENCAO/POCOS DE VISITA E CAIXAS</v>
          </cell>
          <cell r="B1575" t="str">
            <v>DROP</v>
          </cell>
          <cell r="C1575" t="str">
            <v>POCOS DE VISITA/BOCAS DE LOBO/CX. DE PASSAGEM/CX. DIVERSAS</v>
          </cell>
          <cell r="D1575" t="str">
            <v>0036</v>
          </cell>
          <cell r="E1575">
            <v>0</v>
          </cell>
          <cell r="F1575">
            <v>0</v>
          </cell>
          <cell r="G1575" t="str">
            <v>101809</v>
          </cell>
          <cell r="H1575" t="str">
            <v>BASE PARA POCO DE VISITA RETANGULAR PARA ESGOTO E DRENAGEM, EM CONCRETO ESTRUTURAL, DIMENSÕES INTERNAS DE 90X150 M, PROFUNDIDADE DE 1,25 M, EXCLUINDO TAMPÃO. AF_12/2020</v>
          </cell>
        </row>
        <row r="1576">
          <cell r="A1576" t="str">
            <v>DRENAGEM/OBRAS DE CONTENCAO/POCOS DE VISITA E CAIXAS</v>
          </cell>
          <cell r="B1576" t="str">
            <v>DROP</v>
          </cell>
          <cell r="C1576" t="str">
            <v>POCOS DE VISITA/BOCAS DE LOBO/CX. DE PASSAGEM/CX. DIVERSAS</v>
          </cell>
          <cell r="D1576" t="str">
            <v>0036</v>
          </cell>
          <cell r="E1576">
            <v>0</v>
          </cell>
          <cell r="F1576">
            <v>0</v>
          </cell>
          <cell r="G1576" t="str">
            <v>102139</v>
          </cell>
          <cell r="H1576" t="str">
            <v>BASE PARA POÇO DE VISITA CIRCULAR PARA  ESGOTO, EM CONCRETO PRÉ-MOLDADO, DIÂMETRO INTERNO = 1,2 M, PROFUNDIDADE = 1,45 M, EXCLUINDO TAMPÃO. AF_12/2020</v>
          </cell>
        </row>
        <row r="1577">
          <cell r="A1577" t="str">
            <v>DRENAGEM/OBRAS DE CONTENCAO/POCOS DE VISITA E CAIXAS</v>
          </cell>
          <cell r="B1577" t="str">
            <v>DROP</v>
          </cell>
          <cell r="C1577" t="str">
            <v>POCOS DE VISITA/BOCAS DE LOBO/CX. DE PASSAGEM/CX. DIVERSAS</v>
          </cell>
          <cell r="D1577" t="str">
            <v>0036</v>
          </cell>
          <cell r="E1577">
            <v>0</v>
          </cell>
          <cell r="F1577">
            <v>0</v>
          </cell>
          <cell r="G1577" t="str">
            <v>102140</v>
          </cell>
          <cell r="H1577" t="str">
            <v>BASE PARA POÇO DE VISITA CIRCULAR PARA DRENAGEM, EM ALVENARIA COM TIJOLOS CERÂMICOS MACIÇOS, DIÂMETRO INTERNO = 1 M, PROFUNDIDADE = 1,45 M, EXCLUINDO TAMPÃO. AF_12/2020</v>
          </cell>
        </row>
        <row r="1578">
          <cell r="A1578" t="str">
            <v>DRENAGEM/OBRAS DE CONTENCAO/POCOS DE VISITA E CAIXAS</v>
          </cell>
          <cell r="B1578" t="str">
            <v>DROP</v>
          </cell>
          <cell r="C1578" t="str">
            <v>POCOS DE VISITA/BOCAS DE LOBO/CX. DE PASSAGEM/CX. DIVERSAS</v>
          </cell>
          <cell r="D1578" t="str">
            <v>0036</v>
          </cell>
          <cell r="E1578">
            <v>0</v>
          </cell>
          <cell r="F1578">
            <v>0</v>
          </cell>
          <cell r="G1578" t="str">
            <v>102141</v>
          </cell>
          <cell r="H1578" t="str">
            <v>BASE PARA POÇO DE VISITA CIRCULAR PARA  ESGOTO, EM CONCRETO PRÉ-MOLDADO, DIÂMETRO INTERNO = 1,5 M, PROFUNDIDADE = 1,45 M, EXCLUINDO TAMPÃO. AF_12/2020</v>
          </cell>
        </row>
        <row r="1579">
          <cell r="A1579" t="str">
            <v>DRENAGEM/OBRAS DE CONTENCAO/POCOS DE VISITA E CAIXAS</v>
          </cell>
          <cell r="B1579" t="str">
            <v>DROP</v>
          </cell>
          <cell r="C1579" t="str">
            <v>POCOS DE VISITA/BOCAS DE LOBO/CX. DE PASSAGEM/CX. DIVERSAS</v>
          </cell>
          <cell r="D1579" t="str">
            <v>0036</v>
          </cell>
          <cell r="E1579">
            <v>0</v>
          </cell>
          <cell r="F1579">
            <v>0</v>
          </cell>
          <cell r="G1579" t="str">
            <v>102142</v>
          </cell>
          <cell r="H1579" t="str">
            <v>BASE PARA POÇO DE VISITA CIRCULAR PARA DRENAGEM, EM CONCRETO PRÉ-MOLDADO, DIÂMETRO INTERNO = 1,5 M, PROFUNDIDADE = 1,45 M, EXCLUINDO TAMPÃO. AF_12/2020</v>
          </cell>
        </row>
        <row r="1580">
          <cell r="A1580" t="str">
            <v>DRENAGEM/OBRAS DE CONTENCAO/POCOS DE VISITA E CAIXAS</v>
          </cell>
          <cell r="B1580" t="str">
            <v>DROP</v>
          </cell>
          <cell r="C1580" t="str">
            <v>MEIO FIO, LINHA D'AGUA E SARJERTA</v>
          </cell>
          <cell r="D1580" t="str">
            <v>0037</v>
          </cell>
          <cell r="E1580">
            <v>0</v>
          </cell>
          <cell r="F1580">
            <v>0</v>
          </cell>
          <cell r="G1580" t="str">
            <v>94263</v>
          </cell>
          <cell r="H1580" t="str">
            <v>GUIA (MEIO-FIO) CONCRETO, MOLDADA  IN LOCO  EM TRECHO RETO COM EXTRUSORA, 13 CM BASE X 22 CM ALTURA. AF_06/2016</v>
          </cell>
        </row>
        <row r="1581">
          <cell r="A1581" t="str">
            <v>DRENAGEM/OBRAS DE CONTENCAO/POCOS DE VISITA E CAIXAS</v>
          </cell>
          <cell r="B1581" t="str">
            <v>DROP</v>
          </cell>
          <cell r="C1581" t="str">
            <v>MEIO FIO, LINHA D'AGUA E SARJERTA</v>
          </cell>
          <cell r="D1581" t="str">
            <v>0037</v>
          </cell>
          <cell r="E1581">
            <v>0</v>
          </cell>
          <cell r="F1581">
            <v>0</v>
          </cell>
          <cell r="G1581" t="str">
            <v>94264</v>
          </cell>
          <cell r="H1581" t="str">
            <v>GUIA (MEIO-FIO) CONCRETO, MOLDADA  IN LOCO  EM TRECHO CURVO COM EXTRUSORA, 13 CM BASE X 22 CM ALTURA. AF_06/2016</v>
          </cell>
        </row>
        <row r="1582">
          <cell r="A1582" t="str">
            <v>DRENAGEM/OBRAS DE CONTENCAO/POCOS DE VISITA E CAIXAS</v>
          </cell>
          <cell r="B1582" t="str">
            <v>DROP</v>
          </cell>
          <cell r="C1582" t="str">
            <v>MEIO FIO, LINHA D'AGUA E SARJERTA</v>
          </cell>
          <cell r="D1582" t="str">
            <v>0037</v>
          </cell>
          <cell r="E1582">
            <v>0</v>
          </cell>
          <cell r="F1582">
            <v>0</v>
          </cell>
          <cell r="G1582" t="str">
            <v>94265</v>
          </cell>
          <cell r="H1582" t="str">
            <v>GUIA (MEIO-FIO) CONCRETO, MOLDADA  IN LOCO  EM TRECHO RETO COM EXTRUSORA, 15 CM BASE X 30 CM ALTURA. AF_06/2016</v>
          </cell>
        </row>
        <row r="1583">
          <cell r="A1583" t="str">
            <v>DRENAGEM/OBRAS DE CONTENCAO/POCOS DE VISITA E CAIXAS</v>
          </cell>
          <cell r="B1583" t="str">
            <v>DROP</v>
          </cell>
          <cell r="C1583" t="str">
            <v>MEIO FIO, LINHA D'AGUA E SARJERTA</v>
          </cell>
          <cell r="D1583" t="str">
            <v>0037</v>
          </cell>
          <cell r="E1583">
            <v>0</v>
          </cell>
          <cell r="F1583">
            <v>0</v>
          </cell>
          <cell r="G1583" t="str">
            <v>94266</v>
          </cell>
          <cell r="H1583" t="str">
            <v>GUIA (MEIO-FIO) CONCRETO, MOLDADA  IN LOCO  EM TRECHO CURVO COM EXTRUSORA, 15 CM BASE X 30 CM ALTURA. AF_06/2016</v>
          </cell>
        </row>
        <row r="1584">
          <cell r="A1584" t="str">
            <v>DRENAGEM/OBRAS DE CONTENCAO/POCOS DE VISITA E CAIXAS</v>
          </cell>
          <cell r="B1584" t="str">
            <v>DROP</v>
          </cell>
          <cell r="C1584" t="str">
            <v>MEIO FIO, LINHA D'AGUA E SARJERTA</v>
          </cell>
          <cell r="D1584" t="str">
            <v>0037</v>
          </cell>
          <cell r="E1584">
            <v>0</v>
          </cell>
          <cell r="F1584">
            <v>0</v>
          </cell>
          <cell r="G1584" t="str">
            <v>94267</v>
          </cell>
          <cell r="H1584" t="str">
            <v>GUIA (MEIO-FIO) E SARJETA CONJUGADOS DE CONCRETO, MOLDADA  IN LOCO  EM TRECHO RETO COM EXTRUSORA, 45 CM BASE (15 CM BASE DA GUIA + 30 CM BASE DA SARJETA) X 22 CM ALTURA. AF_06/2016</v>
          </cell>
        </row>
        <row r="1585">
          <cell r="A1585" t="str">
            <v>DRENAGEM/OBRAS DE CONTENCAO/POCOS DE VISITA E CAIXAS</v>
          </cell>
          <cell r="B1585" t="str">
            <v>DROP</v>
          </cell>
          <cell r="C1585" t="str">
            <v>MEIO FIO, LINHA D'AGUA E SARJERTA</v>
          </cell>
          <cell r="D1585" t="str">
            <v>0037</v>
          </cell>
          <cell r="E1585">
            <v>0</v>
          </cell>
          <cell r="F1585">
            <v>0</v>
          </cell>
          <cell r="G1585" t="str">
            <v>94268</v>
          </cell>
          <cell r="H1585" t="str">
            <v>GUIA (MEIO-FIO) E SARJETA CONJUGADOS DE CONCRETO, MOLDADA  IN LOCO  EM TRECHO CURVO COM EXTRUSORA, 45 CM BASE (15 CM BASE DA GUIA + 30 CM BASE DA SARJETA) X 22 CM ALTURA. AF_06/2016</v>
          </cell>
        </row>
        <row r="1586">
          <cell r="A1586" t="str">
            <v>DRENAGEM/OBRAS DE CONTENCAO/POCOS DE VISITA E CAIXAS</v>
          </cell>
          <cell r="B1586" t="str">
            <v>DROP</v>
          </cell>
          <cell r="C1586" t="str">
            <v>MEIO FIO, LINHA D'AGUA E SARJERTA</v>
          </cell>
          <cell r="D1586" t="str">
            <v>0037</v>
          </cell>
          <cell r="E1586">
            <v>0</v>
          </cell>
          <cell r="F1586">
            <v>0</v>
          </cell>
          <cell r="G1586" t="str">
            <v>94269</v>
          </cell>
          <cell r="H1586" t="str">
            <v>GUIA (MEIO-FIO) E SARJETA CONJUGADOS DE CONCRETO, MOLDADA  IN LOCO  EM TRECHO RETO COM EXTRUSORA, 60 CM BASE (15 CM BASE DA GUIA + 45 CM BASE DA SARJETA) X 26 CM ALTURA. AF_06/2016</v>
          </cell>
        </row>
        <row r="1587">
          <cell r="A1587" t="str">
            <v>DRENAGEM/OBRAS DE CONTENCAO/POCOS DE VISITA E CAIXAS</v>
          </cell>
          <cell r="B1587" t="str">
            <v>DROP</v>
          </cell>
          <cell r="C1587" t="str">
            <v>MEIO FIO, LINHA D'AGUA E SARJERTA</v>
          </cell>
          <cell r="D1587" t="str">
            <v>0037</v>
          </cell>
          <cell r="E1587">
            <v>0</v>
          </cell>
          <cell r="F1587">
            <v>0</v>
          </cell>
          <cell r="G1587" t="str">
            <v>94270</v>
          </cell>
          <cell r="H1587" t="str">
            <v>GUIA (MEIO-FIO) E SARJETA CONJUGADOS DE CONCRETO, MOLDADA IN LOCO  EM TRECHO CURVO COM EXTRUSORA, 60 CM BASE (15 CM BASE DA GUIA + 45 CM BASE DA SARJETA) X 26 CM ALTURA. AF_06/2016</v>
          </cell>
        </row>
        <row r="1588">
          <cell r="A1588" t="str">
            <v>DRENAGEM/OBRAS DE CONTENCAO/POCOS DE VISITA E CAIXAS</v>
          </cell>
          <cell r="B1588" t="str">
            <v>DROP</v>
          </cell>
          <cell r="C1588" t="str">
            <v>MEIO FIO, LINHA D'AGUA E SARJERTA</v>
          </cell>
          <cell r="D1588" t="str">
            <v>0037</v>
          </cell>
          <cell r="E1588">
            <v>0</v>
          </cell>
          <cell r="F1588">
            <v>0</v>
          </cell>
          <cell r="G1588" t="str">
            <v>94271</v>
          </cell>
          <cell r="H1588" t="str">
            <v>GUIA (MEIO-FIO) E SARJETA CONJUGADOS DE CONCRETO, MOLDADA  IN LOCO  EM TRECHO RETO COM EXTRUSORA, 65 CM BASE (15 CM BASE DA GUIA + 50 CM BASE DA SARJETA) X 26 CM ALTURA. AF_06/2016</v>
          </cell>
        </row>
        <row r="1589">
          <cell r="A1589" t="str">
            <v>DRENAGEM/OBRAS DE CONTENCAO/POCOS DE VISITA E CAIXAS</v>
          </cell>
          <cell r="B1589" t="str">
            <v>DROP</v>
          </cell>
          <cell r="C1589" t="str">
            <v>MEIO FIO, LINHA D'AGUA E SARJERTA</v>
          </cell>
          <cell r="D1589" t="str">
            <v>0037</v>
          </cell>
          <cell r="E1589">
            <v>0</v>
          </cell>
          <cell r="F1589">
            <v>0</v>
          </cell>
          <cell r="G1589" t="str">
            <v>94272</v>
          </cell>
          <cell r="H1589" t="str">
            <v>GUIA (MEIO-FIO) E SARJETA CONJUGADOS DE CONCRETO, MOLDADA  IN LOCO  EM TRECHO CURVO COM EXTRUSORA, 65 CM BASE (15 CM BASE DA GUIA + 50 CM BASE DA SARJETA) X 26 CM ALTURA. AF_06/2016</v>
          </cell>
        </row>
        <row r="1590">
          <cell r="A1590" t="str">
            <v>DRENAGEM/OBRAS DE CONTENCAO/POCOS DE VISITA E CAIXAS</v>
          </cell>
          <cell r="B1590" t="str">
            <v>DROP</v>
          </cell>
          <cell r="C1590" t="str">
            <v>MEIO FIO, LINHA D'AGUA E SARJERTA</v>
          </cell>
          <cell r="D1590" t="str">
            <v>0037</v>
          </cell>
          <cell r="E1590">
            <v>0</v>
          </cell>
          <cell r="F1590">
            <v>0</v>
          </cell>
          <cell r="G1590" t="str">
            <v>94273</v>
          </cell>
          <cell r="H1590" t="str">
            <v>ASSENTAMENTO DE GUIA (MEIO-FIO) EM TRECHO RETO, CONFECCIONADA EM CONCRETO PRÉ-FABRICADO, DIMENSÕES 100X15X13X30 CM (COMPRIMENTO X BASE INFERIOR X BASE SUPERIOR X ALTURA), PARA VIAS URBANAS (USO VIÁRIO). AF_06/2016</v>
          </cell>
        </row>
        <row r="1591">
          <cell r="A1591" t="str">
            <v>DRENAGEM/OBRAS DE CONTENCAO/POCOS DE VISITA E CAIXAS</v>
          </cell>
          <cell r="B1591" t="str">
            <v>DROP</v>
          </cell>
          <cell r="C1591" t="str">
            <v>MEIO FIO, LINHA D'AGUA E SARJERTA</v>
          </cell>
          <cell r="D1591" t="str">
            <v>0037</v>
          </cell>
          <cell r="E1591">
            <v>0</v>
          </cell>
          <cell r="F1591">
            <v>0</v>
          </cell>
          <cell r="G1591" t="str">
            <v>94274</v>
          </cell>
          <cell r="H1591" t="str">
            <v>ASSENTAMENTO DE GUIA (MEIO-FIO) EM TRECHO CURVO, CONFECCIONADA EM CONCRETO PRÉ-FABRICADO, DIMENSÕES 100X15X13X30 CM (COMPRIMENTO X BASE INFERIOR X BASE SUPERIOR X ALTURA), PARA VIAS URBANAS (USO VIÁRIO). AF_06/2016</v>
          </cell>
        </row>
        <row r="1592">
          <cell r="A1592" t="str">
            <v>DRENAGEM/OBRAS DE CONTENCAO/POCOS DE VISITA E CAIXAS</v>
          </cell>
          <cell r="B1592" t="str">
            <v>DROP</v>
          </cell>
          <cell r="C1592" t="str">
            <v>MEIO FIO, LINHA D'AGUA E SARJERTA</v>
          </cell>
          <cell r="D1592" t="str">
            <v>0037</v>
          </cell>
          <cell r="E1592">
            <v>0</v>
          </cell>
          <cell r="F1592">
            <v>0</v>
          </cell>
          <cell r="G1592" t="str">
            <v>94275</v>
          </cell>
          <cell r="H1592" t="str">
            <v>ASSENTAMENTO DE GUIA (MEIO-FIO) EM TRECHO RETO, CONFECCIONADA EM CONCRETO PRÉ-FABRICADO, DIMENSÕES 100X15X13X20 CM (COMPRIMENTO X BASE INFERIOR X BASE SUPERIOR X ALTURA), PARA URBANIZAÇÃO INTERNA DE EMPREENDIMENTOS. AF_06/2016_P</v>
          </cell>
        </row>
        <row r="1593">
          <cell r="A1593" t="str">
            <v>DRENAGEM/OBRAS DE CONTENCAO/POCOS DE VISITA E CAIXAS</v>
          </cell>
          <cell r="B1593" t="str">
            <v>DROP</v>
          </cell>
          <cell r="C1593" t="str">
            <v>MEIO FIO, LINHA D'AGUA E SARJERTA</v>
          </cell>
          <cell r="D1593" t="str">
            <v>0037</v>
          </cell>
          <cell r="E1593">
            <v>0</v>
          </cell>
          <cell r="F1593">
            <v>0</v>
          </cell>
          <cell r="G1593" t="str">
            <v>94276</v>
          </cell>
          <cell r="H1593" t="str">
            <v>ASSENTAMENTO DE GUIA (MEIO-FIO) EM TRECHO CURVO, CONFECCIONADA EM CONCRETO PRÉ-FABRICADO, DIMENSÕES 100X15X13X20 CM (COMPRIMENTO X BASE INFERIOR X BASE SUPERIOR X ALTURA), PARA URBANIZAÇÃO INTERNA DE EMPREENDIMENTOS. AF_06/2016_P</v>
          </cell>
        </row>
        <row r="1594">
          <cell r="A1594" t="str">
            <v>DRENAGEM/OBRAS DE CONTENCAO/POCOS DE VISITA E CAIXAS</v>
          </cell>
          <cell r="B1594" t="str">
            <v>DROP</v>
          </cell>
          <cell r="C1594" t="str">
            <v>MEIO FIO, LINHA D'AGUA E SARJERTA</v>
          </cell>
          <cell r="D1594" t="str">
            <v>0037</v>
          </cell>
          <cell r="E1594">
            <v>0</v>
          </cell>
          <cell r="F1594">
            <v>0</v>
          </cell>
          <cell r="G1594" t="str">
            <v>94281</v>
          </cell>
          <cell r="H1594" t="str">
            <v>EXECUÇÃO DE SARJETA DE CONCRETO USINADO, MOLDADA  IN LOCO  EM TRECHO RETO, 30 CM BASE X 15 CM ALTURA. AF_06/2016</v>
          </cell>
        </row>
        <row r="1595">
          <cell r="A1595" t="str">
            <v>DRENAGEM/OBRAS DE CONTENCAO/POCOS DE VISITA E CAIXAS</v>
          </cell>
          <cell r="B1595" t="str">
            <v>DROP</v>
          </cell>
          <cell r="C1595" t="str">
            <v>MEIO FIO, LINHA D'AGUA E SARJERTA</v>
          </cell>
          <cell r="D1595" t="str">
            <v>0037</v>
          </cell>
          <cell r="E1595">
            <v>0</v>
          </cell>
          <cell r="F1595">
            <v>0</v>
          </cell>
          <cell r="G1595" t="str">
            <v>94282</v>
          </cell>
          <cell r="H1595" t="str">
            <v>EXECUÇÃO DE SARJETA DE CONCRETO USINADO, MOLDADA  IN LOCO  EM TRECHO CURVO, 30 CM BASE X 15 CM ALTURA. AF_06/2016</v>
          </cell>
        </row>
        <row r="1596">
          <cell r="A1596" t="str">
            <v>DRENAGEM/OBRAS DE CONTENCAO/POCOS DE VISITA E CAIXAS</v>
          </cell>
          <cell r="B1596" t="str">
            <v>DROP</v>
          </cell>
          <cell r="C1596" t="str">
            <v>MEIO FIO, LINHA D'AGUA E SARJERTA</v>
          </cell>
          <cell r="D1596" t="str">
            <v>0037</v>
          </cell>
          <cell r="E1596">
            <v>0</v>
          </cell>
          <cell r="F1596">
            <v>0</v>
          </cell>
          <cell r="G1596" t="str">
            <v>94283</v>
          </cell>
          <cell r="H1596" t="str">
            <v>EXECUÇÃO DE SARJETA DE CONCRETO USINADO, MOLDADA  IN LOCO  EM TRECHO RETO, 45 CM BASE X 15 CM ALTURA. AF_06/2016</v>
          </cell>
        </row>
        <row r="1597">
          <cell r="A1597" t="str">
            <v>DRENAGEM/OBRAS DE CONTENCAO/POCOS DE VISITA E CAIXAS</v>
          </cell>
          <cell r="B1597" t="str">
            <v>DROP</v>
          </cell>
          <cell r="C1597" t="str">
            <v>MEIO FIO, LINHA D'AGUA E SARJERTA</v>
          </cell>
          <cell r="D1597" t="str">
            <v>0037</v>
          </cell>
          <cell r="E1597">
            <v>0</v>
          </cell>
          <cell r="F1597">
            <v>0</v>
          </cell>
          <cell r="G1597" t="str">
            <v>94284</v>
          </cell>
          <cell r="H1597" t="str">
            <v>EXECUÇÃO DE SARJETA DE CONCRETO USINADO, MOLDADA  IN LOCO  EM TRECHO CURVO, 45 CM BASE X 15 CM ALTURA. AF_06/2016</v>
          </cell>
        </row>
        <row r="1598">
          <cell r="A1598" t="str">
            <v>DRENAGEM/OBRAS DE CONTENCAO/POCOS DE VISITA E CAIXAS</v>
          </cell>
          <cell r="B1598" t="str">
            <v>DROP</v>
          </cell>
          <cell r="C1598" t="str">
            <v>MEIO FIO, LINHA D'AGUA E SARJERTA</v>
          </cell>
          <cell r="D1598" t="str">
            <v>0037</v>
          </cell>
          <cell r="E1598">
            <v>0</v>
          </cell>
          <cell r="F1598">
            <v>0</v>
          </cell>
          <cell r="G1598" t="str">
            <v>94285</v>
          </cell>
          <cell r="H1598" t="str">
            <v>EXECUÇÃO DE SARJETA DE CONCRETO USINADO, MOLDADA  IN LOCO  EM TRECHO RETO, 60 CM BASE X 15 CM ALTURA. AF_06/2016</v>
          </cell>
        </row>
        <row r="1599">
          <cell r="A1599" t="str">
            <v>DRENAGEM/OBRAS DE CONTENCAO/POCOS DE VISITA E CAIXAS</v>
          </cell>
          <cell r="B1599" t="str">
            <v>DROP</v>
          </cell>
          <cell r="C1599" t="str">
            <v>MEIO FIO, LINHA D'AGUA E SARJERTA</v>
          </cell>
          <cell r="D1599" t="str">
            <v>0037</v>
          </cell>
          <cell r="E1599">
            <v>0</v>
          </cell>
          <cell r="F1599">
            <v>0</v>
          </cell>
          <cell r="G1599" t="str">
            <v>94286</v>
          </cell>
          <cell r="H1599" t="str">
            <v>EXECUÇÃO DE SARJETA DE CONCRETO USINADO, MOLDADA  IN LOCO  EM TRECHO CURVO, 60 CM BASE X 15 CM ALTURA. AF_06/2016</v>
          </cell>
        </row>
        <row r="1600">
          <cell r="A1600" t="str">
            <v>DRENAGEM/OBRAS DE CONTENCAO/POCOS DE VISITA E CAIXAS</v>
          </cell>
          <cell r="B1600" t="str">
            <v>DROP</v>
          </cell>
          <cell r="C1600" t="str">
            <v>MEIO FIO, LINHA D'AGUA E SARJERTA</v>
          </cell>
          <cell r="D1600" t="str">
            <v>0037</v>
          </cell>
          <cell r="E1600">
            <v>0</v>
          </cell>
          <cell r="F1600">
            <v>0</v>
          </cell>
          <cell r="G1600" t="str">
            <v>94287</v>
          </cell>
          <cell r="H1600" t="str">
            <v>EXECUÇÃO DE SARJETA DE CONCRETO USINADO, MOLDADA  IN LOCO  EM TRECHO RETO, 30 CM BASE X 10 CM ALTURA. AF_06/2016</v>
          </cell>
        </row>
        <row r="1601">
          <cell r="A1601" t="str">
            <v>DRENAGEM/OBRAS DE CONTENCAO/POCOS DE VISITA E CAIXAS</v>
          </cell>
          <cell r="B1601" t="str">
            <v>DROP</v>
          </cell>
          <cell r="C1601" t="str">
            <v>MEIO FIO, LINHA D'AGUA E SARJERTA</v>
          </cell>
          <cell r="D1601" t="str">
            <v>0037</v>
          </cell>
          <cell r="E1601">
            <v>0</v>
          </cell>
          <cell r="F1601">
            <v>0</v>
          </cell>
          <cell r="G1601" t="str">
            <v>94288</v>
          </cell>
          <cell r="H1601" t="str">
            <v>EXECUÇÃO DE SARJETA DE CONCRETO USINADO, MOLDADA  IN LOCO  EM TRECHO CURVO, 30 CM BASE X 10 CM ALTURA. AF_06/2016</v>
          </cell>
        </row>
        <row r="1602">
          <cell r="A1602" t="str">
            <v>DRENAGEM/OBRAS DE CONTENCAO/POCOS DE VISITA E CAIXAS</v>
          </cell>
          <cell r="B1602" t="str">
            <v>DROP</v>
          </cell>
          <cell r="C1602" t="str">
            <v>MEIO FIO, LINHA D'AGUA E SARJERTA</v>
          </cell>
          <cell r="D1602" t="str">
            <v>0037</v>
          </cell>
          <cell r="E1602">
            <v>0</v>
          </cell>
          <cell r="F1602">
            <v>0</v>
          </cell>
          <cell r="G1602" t="str">
            <v>94289</v>
          </cell>
          <cell r="H1602" t="str">
            <v>EXECUÇÃO DE SARJETA DE CONCRETO USINADO, MOLDADA  IN LOCO  EM TRECHO RETO, 45 CM BASE X 10 CM ALTURA. AF_06/2016</v>
          </cell>
        </row>
        <row r="1603">
          <cell r="A1603" t="str">
            <v>DRENAGEM/OBRAS DE CONTENCAO/POCOS DE VISITA E CAIXAS</v>
          </cell>
          <cell r="B1603" t="str">
            <v>DROP</v>
          </cell>
          <cell r="C1603" t="str">
            <v>MEIO FIO, LINHA D'AGUA E SARJERTA</v>
          </cell>
          <cell r="D1603" t="str">
            <v>0037</v>
          </cell>
          <cell r="E1603">
            <v>0</v>
          </cell>
          <cell r="F1603">
            <v>0</v>
          </cell>
          <cell r="G1603" t="str">
            <v>94290</v>
          </cell>
          <cell r="H1603" t="str">
            <v>EXECUÇÃO DE SARJETA DE CONCRETO USINADO, MOLDADA  IN LOCO  EM TRECHO CURVO, 45 CM BASE X 10 CM ALTURA. AF_06/2016</v>
          </cell>
        </row>
        <row r="1604">
          <cell r="A1604" t="str">
            <v>DRENAGEM/OBRAS DE CONTENCAO/POCOS DE VISITA E CAIXAS</v>
          </cell>
          <cell r="B1604" t="str">
            <v>DROP</v>
          </cell>
          <cell r="C1604" t="str">
            <v>MEIO FIO, LINHA D'AGUA E SARJERTA</v>
          </cell>
          <cell r="D1604" t="str">
            <v>0037</v>
          </cell>
          <cell r="E1604">
            <v>0</v>
          </cell>
          <cell r="F1604">
            <v>0</v>
          </cell>
          <cell r="G1604" t="str">
            <v>94291</v>
          </cell>
          <cell r="H1604" t="str">
            <v>EXECUÇÃO DE SARJETA DE CONCRETO USINADO, MOLDADA  IN LOCO  EM TRECHO RETO, 60 CM BASE X 10 CM ALTURA. AF_06/2016</v>
          </cell>
        </row>
        <row r="1605">
          <cell r="A1605" t="str">
            <v>DRENAGEM/OBRAS DE CONTENCAO/POCOS DE VISITA E CAIXAS</v>
          </cell>
          <cell r="B1605" t="str">
            <v>DROP</v>
          </cell>
          <cell r="C1605" t="str">
            <v>MEIO FIO, LINHA D'AGUA E SARJERTA</v>
          </cell>
          <cell r="D1605" t="str">
            <v>0037</v>
          </cell>
          <cell r="E1605">
            <v>0</v>
          </cell>
          <cell r="F1605">
            <v>0</v>
          </cell>
          <cell r="G1605" t="str">
            <v>94292</v>
          </cell>
          <cell r="H1605" t="str">
            <v>EXECUÇÃO DE SARJETA DE CONCRETO USINADO, MOLDADA  IN LOCO  EM TRECHO CURVO, 60 CM BASE X 10 CM ALTURA. AF_06/2016</v>
          </cell>
        </row>
        <row r="1606">
          <cell r="A1606" t="str">
            <v>DRENAGEM/OBRAS DE CONTENCAO/POCOS DE VISITA E CAIXAS</v>
          </cell>
          <cell r="B1606" t="str">
            <v>DROP</v>
          </cell>
          <cell r="C1606" t="str">
            <v>MEIO FIO, LINHA D'AGUA E SARJERTA</v>
          </cell>
          <cell r="D1606" t="str">
            <v>0037</v>
          </cell>
          <cell r="E1606">
            <v>0</v>
          </cell>
          <cell r="F1606">
            <v>0</v>
          </cell>
          <cell r="G1606" t="str">
            <v>94293</v>
          </cell>
          <cell r="H1606" t="str">
            <v>EXECUÇÃO DE SARJETÃO DE CONCRETO USINADO, MOLDADA  IN LOCO  EM TRECHO RETO, 100 CM BASE X 20 CM ALTURA. AF_06/2016</v>
          </cell>
        </row>
        <row r="1607">
          <cell r="A1607" t="str">
            <v>DRENAGEM/OBRAS DE CONTENCAO/POCOS DE VISITA E CAIXAS</v>
          </cell>
          <cell r="B1607" t="str">
            <v>DROP</v>
          </cell>
          <cell r="C1607" t="str">
            <v>MEIO FIO, LINHA D'AGUA E SARJERTA</v>
          </cell>
          <cell r="D1607" t="str">
            <v>0037</v>
          </cell>
          <cell r="E1607">
            <v>0</v>
          </cell>
          <cell r="F1607">
            <v>0</v>
          </cell>
          <cell r="G1607" t="str">
            <v>94294</v>
          </cell>
          <cell r="H1607" t="str">
            <v>EXECUÇÃO DE ESCORAS DE CONCRETO PARA CONTENÇÃO DE GUIAS PRÉ-FABRICADAS. AF_06/2016</v>
          </cell>
        </row>
        <row r="1608">
          <cell r="A1608" t="str">
            <v>ESCORAMENTO</v>
          </cell>
          <cell r="B1608" t="str">
            <v>ESCO</v>
          </cell>
          <cell r="C1608" t="str">
            <v>ESCORAMENTO DE MADEIRA EM VALAS</v>
          </cell>
          <cell r="D1608" t="str">
            <v>0023</v>
          </cell>
          <cell r="E1608">
            <v>0</v>
          </cell>
          <cell r="F1608">
            <v>0</v>
          </cell>
          <cell r="G1608" t="str">
            <v>101570</v>
          </cell>
          <cell r="H1608" t="str">
            <v>ESCORAMENTO DE VALA, TIPO PONTALETEAMENTO, COM PROFUNDIDADE DE 0 A 1,5 M, LARGURA MENOR QUE 1,5 M. AF_08/2020</v>
          </cell>
        </row>
        <row r="1609">
          <cell r="A1609" t="str">
            <v>ESCORAMENTO</v>
          </cell>
          <cell r="B1609" t="str">
            <v>ESCO</v>
          </cell>
          <cell r="C1609" t="str">
            <v>ESCORAMENTO DE MADEIRA EM VALAS</v>
          </cell>
          <cell r="D1609" t="str">
            <v>0023</v>
          </cell>
          <cell r="E1609">
            <v>0</v>
          </cell>
          <cell r="F1609">
            <v>0</v>
          </cell>
          <cell r="G1609" t="str">
            <v>101571</v>
          </cell>
          <cell r="H1609" t="str">
            <v>ESCORAMENTO DE VALA, TIPO PONTALETEAMENTO, COM PROFUNDIDADE DE 0 A 1,5 M, LARGURA MAIOR OU IGUAL A 1,5 M E MENOR QUE 2,5 M. AF_08/2020</v>
          </cell>
        </row>
        <row r="1610">
          <cell r="A1610" t="str">
            <v>ESCORAMENTO</v>
          </cell>
          <cell r="B1610" t="str">
            <v>ESCO</v>
          </cell>
          <cell r="C1610" t="str">
            <v>ESCORAMENTO DE MADEIRA EM VALAS</v>
          </cell>
          <cell r="D1610" t="str">
            <v>0023</v>
          </cell>
          <cell r="E1610">
            <v>0</v>
          </cell>
          <cell r="F1610">
            <v>0</v>
          </cell>
          <cell r="G1610" t="str">
            <v>101572</v>
          </cell>
          <cell r="H1610" t="str">
            <v>ESCORAMENTO DE VALA, TIPO PONTALETEAMENTO, COM PROFUNDIDADE DE 1,5 A 3,0 M, LARGURA MENOR QUE 1,5 M. AF_08/2020</v>
          </cell>
        </row>
        <row r="1611">
          <cell r="A1611" t="str">
            <v>ESCORAMENTO</v>
          </cell>
          <cell r="B1611" t="str">
            <v>ESCO</v>
          </cell>
          <cell r="C1611" t="str">
            <v>ESCORAMENTO DE MADEIRA EM VALAS</v>
          </cell>
          <cell r="D1611" t="str">
            <v>0023</v>
          </cell>
          <cell r="E1611">
            <v>0</v>
          </cell>
          <cell r="F1611">
            <v>0</v>
          </cell>
          <cell r="G1611" t="str">
            <v>101573</v>
          </cell>
          <cell r="H1611" t="str">
            <v>ESCORAMENTO DE VALA, TIPO PONTALETEAMENTO, COM PROFUNDIDADE DE 1,5 A 3,0 M, LARGURA MAIOR OU IGUAL A 1,5 M E MENOR QUE 2,5 M. AF_08/2020</v>
          </cell>
        </row>
        <row r="1612">
          <cell r="A1612" t="str">
            <v>ESCORAMENTO</v>
          </cell>
          <cell r="B1612" t="str">
            <v>ESCO</v>
          </cell>
          <cell r="C1612" t="str">
            <v>ESCORAMENTO DE MADEIRA EM VALAS</v>
          </cell>
          <cell r="D1612" t="str">
            <v>0023</v>
          </cell>
          <cell r="E1612">
            <v>0</v>
          </cell>
          <cell r="F1612">
            <v>0</v>
          </cell>
          <cell r="G1612" t="str">
            <v>101574</v>
          </cell>
          <cell r="H1612" t="str">
            <v>ESCORAMENTO DE VALA, TIPO PONTALETEAMENTO, COM PROFUNDIDADE DE 3,0 A 4,5 M, LARGURA MENOR QUE 1,5 M. AF_08/2020</v>
          </cell>
        </row>
        <row r="1613">
          <cell r="A1613" t="str">
            <v>ESCORAMENTO</v>
          </cell>
          <cell r="B1613" t="str">
            <v>ESCO</v>
          </cell>
          <cell r="C1613" t="str">
            <v>ESCORAMENTO DE MADEIRA EM VALAS</v>
          </cell>
          <cell r="D1613" t="str">
            <v>0023</v>
          </cell>
          <cell r="E1613">
            <v>0</v>
          </cell>
          <cell r="F1613">
            <v>0</v>
          </cell>
          <cell r="G1613" t="str">
            <v>101575</v>
          </cell>
          <cell r="H1613" t="str">
            <v>ESCORAMENTO DE VALA, TIPO PONTALETEAMENTO, COM PROFUNDIDADE DE 3,0 A 4,5 M, LARGURA MAIOR OU IGUAL A 1,5 M E MENOR QUE 2,5 M. AF_08/2020</v>
          </cell>
        </row>
        <row r="1614">
          <cell r="A1614" t="str">
            <v>ESCORAMENTO</v>
          </cell>
          <cell r="B1614" t="str">
            <v>ESCO</v>
          </cell>
          <cell r="C1614" t="str">
            <v>ESCORAMENTO DE MADEIRA EM VALAS</v>
          </cell>
          <cell r="D1614" t="str">
            <v>0023</v>
          </cell>
          <cell r="E1614">
            <v>0</v>
          </cell>
          <cell r="F1614">
            <v>0</v>
          </cell>
          <cell r="G1614" t="str">
            <v>101576</v>
          </cell>
          <cell r="H1614" t="str">
            <v>ESCORAMENTO DE VALA, TIPO DESCONTÍNUO, COM PROFUNDIDADE DE 0 A 1,5 M, LARGURA MENOR QUE 1,5 M. AF_08/2020</v>
          </cell>
        </row>
        <row r="1615">
          <cell r="A1615" t="str">
            <v>ESCORAMENTO</v>
          </cell>
          <cell r="B1615" t="str">
            <v>ESCO</v>
          </cell>
          <cell r="C1615" t="str">
            <v>ESCORAMENTO DE MADEIRA EM VALAS</v>
          </cell>
          <cell r="D1615" t="str">
            <v>0023</v>
          </cell>
          <cell r="E1615">
            <v>0</v>
          </cell>
          <cell r="F1615">
            <v>0</v>
          </cell>
          <cell r="G1615" t="str">
            <v>101577</v>
          </cell>
          <cell r="H1615" t="str">
            <v>ESCORAMENTO DE VALA, TIPO DESCONTÍNUO, COM PROFUNDIDADE DE 0 A 1,5 M, LARGURA MAIOR OU IGUAL A 1,5 M E MENOR QUE 2,5 M. AF_08/2020</v>
          </cell>
        </row>
        <row r="1616">
          <cell r="A1616" t="str">
            <v>ESCORAMENTO</v>
          </cell>
          <cell r="B1616" t="str">
            <v>ESCO</v>
          </cell>
          <cell r="C1616" t="str">
            <v>ESCORAMENTO DE MADEIRA EM VALAS</v>
          </cell>
          <cell r="D1616" t="str">
            <v>0023</v>
          </cell>
          <cell r="E1616">
            <v>0</v>
          </cell>
          <cell r="F1616">
            <v>0</v>
          </cell>
          <cell r="G1616" t="str">
            <v>101578</v>
          </cell>
          <cell r="H1616" t="str">
            <v>ESCORAMENTO DE VALA, TIPO DESCONTÍNUO, COM PROFUNDIDADE DE 1,5 M A 3,0 M, LARGURA MENOR QUE 1,5 M. AF_08/2020</v>
          </cell>
        </row>
        <row r="1617">
          <cell r="A1617" t="str">
            <v>ESCORAMENTO</v>
          </cell>
          <cell r="B1617" t="str">
            <v>ESCO</v>
          </cell>
          <cell r="C1617" t="str">
            <v>ESCORAMENTO DE MADEIRA EM VALAS</v>
          </cell>
          <cell r="D1617" t="str">
            <v>0023</v>
          </cell>
          <cell r="E1617">
            <v>0</v>
          </cell>
          <cell r="F1617">
            <v>0</v>
          </cell>
          <cell r="G1617" t="str">
            <v>101579</v>
          </cell>
          <cell r="H1617" t="str">
            <v>ESCORAMENTO DE VALA, TIPO DESCONTÍNUO, COM PROFUNDIDADE DE 1,5 A 3,0 M, LARGURA MAIOR OU IGUAL A 1,5 M E MENOR QUE 2,5 M. AF_08/2020</v>
          </cell>
        </row>
        <row r="1618">
          <cell r="A1618" t="str">
            <v>ESCORAMENTO</v>
          </cell>
          <cell r="B1618" t="str">
            <v>ESCO</v>
          </cell>
          <cell r="C1618" t="str">
            <v>ESCORAMENTO DE MADEIRA EM VALAS</v>
          </cell>
          <cell r="D1618" t="str">
            <v>0023</v>
          </cell>
          <cell r="E1618">
            <v>0</v>
          </cell>
          <cell r="F1618">
            <v>0</v>
          </cell>
          <cell r="G1618" t="str">
            <v>101580</v>
          </cell>
          <cell r="H1618" t="str">
            <v>ESCORAMENTO DE VALA, TIPO DESCONTÍNUO, COM PROFUNDIDADE DE 3,0 A 4,5 M, LARGURA MENOR QUE 1,5 M. AF_08/2020</v>
          </cell>
        </row>
        <row r="1619">
          <cell r="A1619" t="str">
            <v>ESCORAMENTO</v>
          </cell>
          <cell r="B1619" t="str">
            <v>ESCO</v>
          </cell>
          <cell r="C1619" t="str">
            <v>ESCORAMENTO DE MADEIRA EM VALAS</v>
          </cell>
          <cell r="D1619" t="str">
            <v>0023</v>
          </cell>
          <cell r="E1619">
            <v>0</v>
          </cell>
          <cell r="F1619">
            <v>0</v>
          </cell>
          <cell r="G1619" t="str">
            <v>101581</v>
          </cell>
          <cell r="H1619" t="str">
            <v>ESCORAMENTO DE VALA, TIPO DESCONTÍNUO, COM PROFUNDIDADE DE 3,0 A 4,5 M, LARGURA MAIOR OU IGUAL A 1,5 E MENOR QUE 2,5 M. AF_08/2020</v>
          </cell>
        </row>
        <row r="1620">
          <cell r="A1620" t="str">
            <v>ESCORAMENTO</v>
          </cell>
          <cell r="B1620" t="str">
            <v>ESCO</v>
          </cell>
          <cell r="C1620" t="str">
            <v>ESCORAMENTO DE MADEIRA EM VALAS</v>
          </cell>
          <cell r="D1620" t="str">
            <v>0023</v>
          </cell>
          <cell r="E1620">
            <v>0</v>
          </cell>
          <cell r="F1620">
            <v>0</v>
          </cell>
          <cell r="G1620" t="str">
            <v>101582</v>
          </cell>
          <cell r="H1620" t="str">
            <v>ESCORAMENTO DE VALA, TIPO CONTÍNUO, COM PROFUNDIDADE DE 0 A 1,5 M, LARGURA MENOR QUE 1,5 M. AF_08/2020</v>
          </cell>
        </row>
        <row r="1621">
          <cell r="A1621" t="str">
            <v>ESCORAMENTO</v>
          </cell>
          <cell r="B1621" t="str">
            <v>ESCO</v>
          </cell>
          <cell r="C1621" t="str">
            <v>ESCORAMENTO DE MADEIRA EM VALAS</v>
          </cell>
          <cell r="D1621" t="str">
            <v>0023</v>
          </cell>
          <cell r="E1621">
            <v>0</v>
          </cell>
          <cell r="F1621">
            <v>0</v>
          </cell>
          <cell r="G1621" t="str">
            <v>101583</v>
          </cell>
          <cell r="H1621" t="str">
            <v>ESCORAMENTO DE VALA, TIPO CONTÍNUO, COM PROFUNDIDADE DE 0 A 1,5 M, LARGURA MAIOR OU IGUAL A 1,5 M E MENOR QUE 2,5 M. AF_08/2020</v>
          </cell>
        </row>
        <row r="1622">
          <cell r="A1622" t="str">
            <v>ESCORAMENTO</v>
          </cell>
          <cell r="B1622" t="str">
            <v>ESCO</v>
          </cell>
          <cell r="C1622" t="str">
            <v>ESCORAMENTO DE MADEIRA EM VALAS</v>
          </cell>
          <cell r="D1622" t="str">
            <v>0023</v>
          </cell>
          <cell r="E1622">
            <v>0</v>
          </cell>
          <cell r="F1622">
            <v>0</v>
          </cell>
          <cell r="G1622" t="str">
            <v>101584</v>
          </cell>
          <cell r="H1622" t="str">
            <v>ESCORAMENTO DE VALA, TIPO CONTÍNUO, COM PROFUNDIDADE DE 1,5 M A 3,0 M, LARGURA MENOR QUE 1,5 M. AF_08/2020</v>
          </cell>
        </row>
        <row r="1623">
          <cell r="A1623" t="str">
            <v>ESCORAMENTO</v>
          </cell>
          <cell r="B1623" t="str">
            <v>ESCO</v>
          </cell>
          <cell r="C1623" t="str">
            <v>ESCORAMENTO DE MADEIRA EM VALAS</v>
          </cell>
          <cell r="D1623" t="str">
            <v>0023</v>
          </cell>
          <cell r="E1623">
            <v>0</v>
          </cell>
          <cell r="F1623">
            <v>0</v>
          </cell>
          <cell r="G1623" t="str">
            <v>101585</v>
          </cell>
          <cell r="H1623" t="str">
            <v>ESCORAMENTO DE VALA, TIPO CONTÍNUO, COM PROFUNDIDADE DE 1,5 A 3,0 M, LARGURA MAIOR OU IGUAL A 1,5 M E MENOR QUE 2,5 M. AF_08/2020</v>
          </cell>
        </row>
        <row r="1624">
          <cell r="A1624" t="str">
            <v>ESCORAMENTO</v>
          </cell>
          <cell r="B1624" t="str">
            <v>ESCO</v>
          </cell>
          <cell r="C1624" t="str">
            <v>ESCORAMENTO DE MADEIRA EM VALAS</v>
          </cell>
          <cell r="D1624" t="str">
            <v>0023</v>
          </cell>
          <cell r="E1624">
            <v>0</v>
          </cell>
          <cell r="F1624">
            <v>0</v>
          </cell>
          <cell r="G1624" t="str">
            <v>101586</v>
          </cell>
          <cell r="H1624" t="str">
            <v>ESCORAMENTO DE VALA, TIPO CONTÍNUO, COM PROFUNDIDADE DE 3,0 A 4,5 M, LARGURA MENOR QUE 1,5 M. AF_08/2020</v>
          </cell>
        </row>
        <row r="1625">
          <cell r="A1625" t="str">
            <v>ESCORAMENTO</v>
          </cell>
          <cell r="B1625" t="str">
            <v>ESCO</v>
          </cell>
          <cell r="C1625" t="str">
            <v>ESCORAMENTO DE MADEIRA EM VALAS</v>
          </cell>
          <cell r="D1625" t="str">
            <v>0023</v>
          </cell>
          <cell r="E1625">
            <v>0</v>
          </cell>
          <cell r="F1625">
            <v>0</v>
          </cell>
          <cell r="G1625" t="str">
            <v>101587</v>
          </cell>
          <cell r="H1625" t="str">
            <v>ESCORAMENTO DE VALA, TIPO CONTÍNUO, COM PROFUNDIDADE DE 3,0 A 4,5 M, LARGURA MAIOR OU IGUAL A 1,5 E MENOR QUE 2,5 M. AF_08/2020</v>
          </cell>
        </row>
        <row r="1626">
          <cell r="A1626" t="str">
            <v>ESCORAMENTO</v>
          </cell>
          <cell r="B1626" t="str">
            <v>ESCO</v>
          </cell>
          <cell r="C1626" t="str">
            <v>ESCORAMENTO METALICO EM VALAS OU POCOS</v>
          </cell>
          <cell r="D1626" t="str">
            <v>0024</v>
          </cell>
          <cell r="E1626">
            <v>0</v>
          </cell>
          <cell r="F1626">
            <v>0</v>
          </cell>
          <cell r="G1626" t="str">
            <v>101588</v>
          </cell>
          <cell r="H1626" t="str">
            <v>ESCORAMENTO DE VALA, TIPO CONTÍNUO COM PERFIL METÁLICO "U", COM PROFUNDIDADE DE 0 A 1,5 M, LARGURA MENOR QUE 1,5 M. AF_08/2020</v>
          </cell>
        </row>
        <row r="1627">
          <cell r="A1627" t="str">
            <v>ESCORAMENTO</v>
          </cell>
          <cell r="B1627" t="str">
            <v>ESCO</v>
          </cell>
          <cell r="C1627" t="str">
            <v>ESCORAMENTO METALICO EM VALAS OU POCOS</v>
          </cell>
          <cell r="D1627" t="str">
            <v>0024</v>
          </cell>
          <cell r="E1627">
            <v>0</v>
          </cell>
          <cell r="F1627">
            <v>0</v>
          </cell>
          <cell r="G1627" t="str">
            <v>101589</v>
          </cell>
          <cell r="H1627" t="str">
            <v>ESCORAMENTO DE VALA,TIPO CONTÍNUO COM PERFIL METÁLICO "U", COM PROFUNDIDADE DE 0 A 1,5 M, LARGURA MAIOR OU IGUAL A 1,5 E MENOR QUE 2,5 M. AF_08/2020</v>
          </cell>
        </row>
        <row r="1628">
          <cell r="A1628" t="str">
            <v>ESCORAMENTO</v>
          </cell>
          <cell r="B1628" t="str">
            <v>ESCO</v>
          </cell>
          <cell r="C1628" t="str">
            <v>ESCORAMENTO METALICO EM VALAS OU POCOS</v>
          </cell>
          <cell r="D1628" t="str">
            <v>0024</v>
          </cell>
          <cell r="E1628">
            <v>0</v>
          </cell>
          <cell r="F1628">
            <v>0</v>
          </cell>
          <cell r="G1628" t="str">
            <v>101590</v>
          </cell>
          <cell r="H1628" t="str">
            <v>ESCORAMENTO DE VALA, TIPO CONTÍNUO COM PERFIL METÁLICO "U", COM PROFUNDIDADE DE 1,5 A 3,0 M, LARGURA MENOR QUE 1,5 M. AF_08/2020</v>
          </cell>
        </row>
        <row r="1629">
          <cell r="A1629" t="str">
            <v>ESCORAMENTO</v>
          </cell>
          <cell r="B1629" t="str">
            <v>ESCO</v>
          </cell>
          <cell r="C1629" t="str">
            <v>ESCORAMENTO METALICO EM VALAS OU POCOS</v>
          </cell>
          <cell r="D1629" t="str">
            <v>0024</v>
          </cell>
          <cell r="E1629">
            <v>0</v>
          </cell>
          <cell r="F1629">
            <v>0</v>
          </cell>
          <cell r="G1629" t="str">
            <v>101591</v>
          </cell>
          <cell r="H1629" t="str">
            <v>ESCORAMENTO DE VALA, TIPO CONTÍNUO COM PERFIL METÁLICO "U", COM PROFUNDIDADE DE 1,5 A 3,0 M, LARGURA MAIOR OU IGUAL 1,5 M E MENOR QUE 2,5 M. AF_08/2020</v>
          </cell>
        </row>
        <row r="1630">
          <cell r="A1630" t="str">
            <v>ESCORAMENTO</v>
          </cell>
          <cell r="B1630" t="str">
            <v>ESCO</v>
          </cell>
          <cell r="C1630" t="str">
            <v>ESCORAMENTO METALICO EM VALAS OU POCOS</v>
          </cell>
          <cell r="D1630" t="str">
            <v>0024</v>
          </cell>
          <cell r="E1630">
            <v>0</v>
          </cell>
          <cell r="F1630">
            <v>0</v>
          </cell>
          <cell r="G1630" t="str">
            <v>101592</v>
          </cell>
          <cell r="H1630" t="str">
            <v>ESCORAMENTO DE VALA, TIPO CONTÍNUO COM PERFIL METÁLICO "U", COM PROFUNDIDADE DE 3,0 A 4,5 M, LARGURA MENOR QUE 1,5 M. AF_08/2020</v>
          </cell>
        </row>
        <row r="1631">
          <cell r="A1631" t="str">
            <v>ESCORAMENTO</v>
          </cell>
          <cell r="B1631" t="str">
            <v>ESCO</v>
          </cell>
          <cell r="C1631" t="str">
            <v>ESCORAMENTO METALICO EM VALAS OU POCOS</v>
          </cell>
          <cell r="D1631" t="str">
            <v>0024</v>
          </cell>
          <cell r="E1631">
            <v>0</v>
          </cell>
          <cell r="F1631">
            <v>0</v>
          </cell>
          <cell r="G1631" t="str">
            <v>101593</v>
          </cell>
          <cell r="H1631" t="str">
            <v>ESCORAMENTO DE VALA, TIPO CONTÍNUO COM PERFIL METÁLICO "U", COM PROFUNDIDADE DE 3,0 A 4,5 M, LARGURA MAIOR OU IGUAL A 1,5 M E MENOR QUE 2,5 M. AF_08/2020</v>
          </cell>
        </row>
        <row r="1632">
          <cell r="A1632" t="str">
            <v>ESCORAMENTO</v>
          </cell>
          <cell r="B1632" t="str">
            <v>ESCO</v>
          </cell>
          <cell r="C1632" t="str">
            <v>ESCORAMENTO METALICO EM VALAS OU POCOS</v>
          </cell>
          <cell r="D1632" t="str">
            <v>0024</v>
          </cell>
          <cell r="E1632">
            <v>0</v>
          </cell>
          <cell r="F1632">
            <v>0</v>
          </cell>
          <cell r="G1632" t="str">
            <v>101600</v>
          </cell>
          <cell r="H1632" t="str">
            <v>ESCORAMENTO DE VALA, TIPO BLINDAGEM, COM PROFUNDIDADE DE 0 A 1,5 M, LARGURA MENOR QUE 1,5 M - EXECUÇÃO, NÃO INCLUI MATERIAL. AF_08/2020</v>
          </cell>
        </row>
        <row r="1633">
          <cell r="A1633" t="str">
            <v>ESCORAMENTO</v>
          </cell>
          <cell r="B1633" t="str">
            <v>ESCO</v>
          </cell>
          <cell r="C1633" t="str">
            <v>ESCORAMENTO METALICO EM VALAS OU POCOS</v>
          </cell>
          <cell r="D1633" t="str">
            <v>0024</v>
          </cell>
          <cell r="E1633">
            <v>0</v>
          </cell>
          <cell r="F1633">
            <v>0</v>
          </cell>
          <cell r="G1633" t="str">
            <v>101601</v>
          </cell>
          <cell r="H1633" t="str">
            <v>ESCORAMENTO DE VALA, TIPO BLINDAGEM COM PROFUNDIDADE DE 0 A 1,5 M, LARGURA MAIOR OU IGUAL A 1,5 M E MENOR QUE 2,5 M - EXECUÇÃO, NÃO INCLUI MATERIAL. AF_08/2020</v>
          </cell>
        </row>
        <row r="1634">
          <cell r="A1634" t="str">
            <v>ESCORAMENTO</v>
          </cell>
          <cell r="B1634" t="str">
            <v>ESCO</v>
          </cell>
          <cell r="C1634" t="str">
            <v>ESCORAMENTO METALICO EM VALAS OU POCOS</v>
          </cell>
          <cell r="D1634" t="str">
            <v>0024</v>
          </cell>
          <cell r="E1634">
            <v>0</v>
          </cell>
          <cell r="F1634">
            <v>0</v>
          </cell>
          <cell r="G1634" t="str">
            <v>101602</v>
          </cell>
          <cell r="H1634" t="str">
            <v>ESCORAMENTO DE VALA, TIPO BLINDAGEM, COM PROFUNDIDADE DE 1,5 A 3,0 M, LARGURA MENOR QUE 1,5 M - EXECUÇÃO, NÃO INCLUI MATERIAL. AF_08/2020</v>
          </cell>
        </row>
        <row r="1635">
          <cell r="A1635" t="str">
            <v>ESCORAMENTO</v>
          </cell>
          <cell r="B1635" t="str">
            <v>ESCO</v>
          </cell>
          <cell r="C1635" t="str">
            <v>ESCORAMENTO METALICO EM VALAS OU POCOS</v>
          </cell>
          <cell r="D1635" t="str">
            <v>0024</v>
          </cell>
          <cell r="E1635">
            <v>0</v>
          </cell>
          <cell r="F1635">
            <v>0</v>
          </cell>
          <cell r="G1635" t="str">
            <v>101603</v>
          </cell>
          <cell r="H1635" t="str">
            <v>ESCORAMENTO DE VALA, TIPO BLINDAGEM, COM PROFUNDIDADE DE 1,5 A 3,0 M, LARGURA MAIOR OU IGUAL A 1,5 M E MENOR QUE 2,5 M - EXECUÇÃO, NÃO INCLUI MATERIAL. AF_08/2020</v>
          </cell>
        </row>
        <row r="1636">
          <cell r="A1636" t="str">
            <v>ESCORAMENTO</v>
          </cell>
          <cell r="B1636" t="str">
            <v>ESCO</v>
          </cell>
          <cell r="C1636" t="str">
            <v>ESCORAMENTO METALICO EM VALAS OU POCOS</v>
          </cell>
          <cell r="D1636" t="str">
            <v>0024</v>
          </cell>
          <cell r="E1636">
            <v>0</v>
          </cell>
          <cell r="F1636">
            <v>0</v>
          </cell>
          <cell r="G1636" t="str">
            <v>101604</v>
          </cell>
          <cell r="H1636" t="str">
            <v>ESCORAMENTO DE VALA, TIPO BLINDAGEM, COM PROFUNDIDADE DE 3,0 A 4,5 M, LARGURA MENOR QUE 1,5 M - EXECUÇÃO, NÃO INCLUI MATERIAL. AF_08/2020</v>
          </cell>
        </row>
        <row r="1637">
          <cell r="A1637" t="str">
            <v>ESCORAMENTO</v>
          </cell>
          <cell r="B1637" t="str">
            <v>ESCO</v>
          </cell>
          <cell r="C1637" t="str">
            <v>ESCORAMENTO METALICO EM VALAS OU POCOS</v>
          </cell>
          <cell r="D1637" t="str">
            <v>0024</v>
          </cell>
          <cell r="E1637">
            <v>0</v>
          </cell>
          <cell r="F1637">
            <v>0</v>
          </cell>
          <cell r="G1637" t="str">
            <v>101605</v>
          </cell>
          <cell r="H1637" t="str">
            <v>ESCORAMENTO DE VALA, TIPO BLINDAGEM, COM PROFUNDIDADE DE 3,0 A 4,5 M, LARGURA MAIOR OU IGUAL A 1,5 M E MENOR QUE 2,5 M - EXECUÇÃO, NÃO INCLUI MATERIAL. AF_08/2020</v>
          </cell>
        </row>
        <row r="1638">
          <cell r="A1638" t="str">
            <v>ESQUADRIAS/FERRAGENS/VIDROS</v>
          </cell>
          <cell r="B1638" t="str">
            <v>ESQV</v>
          </cell>
          <cell r="C1638" t="str">
            <v>PORTA DE MADEIRA</v>
          </cell>
          <cell r="D1638" t="str">
            <v>0089</v>
          </cell>
          <cell r="E1638">
            <v>0</v>
          </cell>
          <cell r="F1638">
            <v>0</v>
          </cell>
          <cell r="G1638" t="str">
            <v>90788</v>
          </cell>
          <cell r="H1638" t="str">
            <v>KIT DE PORTA-PRONTA DE MADEIRA EM ACABAMENTO MELAMÍNICO BRANCO, FOLHA LEVE OU MÉDIA, 60X210CM, EXCLUSIVE FECHADURA, FIXAÇÃO COM PREENCHIMENTO PARCIAL DE ESPUMA EXPANSIVA - FORNECIMENTO E INSTALAÇÃO. AF_12/2019</v>
          </cell>
        </row>
        <row r="1639">
          <cell r="A1639" t="str">
            <v>ESQUADRIAS/FERRAGENS/VIDROS</v>
          </cell>
          <cell r="B1639" t="str">
            <v>ESQV</v>
          </cell>
          <cell r="C1639" t="str">
            <v>PORTA DE MADEIRA</v>
          </cell>
          <cell r="D1639" t="str">
            <v>0089</v>
          </cell>
          <cell r="E1639">
            <v>0</v>
          </cell>
          <cell r="F1639">
            <v>0</v>
          </cell>
          <cell r="G1639" t="str">
            <v>90789</v>
          </cell>
          <cell r="H1639" t="str">
            <v>KIT DE PORTA-PRONTA DE MADEIRA EM ACABAMENTO MELAMÍNICO BRANCO, FOLHA LEVE OU MÉDIA, 70X210CM, EXCLUSIVE FECHADURA, FIXAÇÃO COM PREENCHIMENTO PARCIAL DE ESPUMA EXPANSIVA - FORNECIMENTO E INSTALAÇÃO. AF_12/2019</v>
          </cell>
        </row>
        <row r="1640">
          <cell r="A1640" t="str">
            <v>ESQUADRIAS/FERRAGENS/VIDROS</v>
          </cell>
          <cell r="B1640" t="str">
            <v>ESQV</v>
          </cell>
          <cell r="C1640" t="str">
            <v>PORTA DE MADEIRA</v>
          </cell>
          <cell r="D1640" t="str">
            <v>0089</v>
          </cell>
          <cell r="E1640">
            <v>0</v>
          </cell>
          <cell r="F1640">
            <v>0</v>
          </cell>
          <cell r="G1640" t="str">
            <v>90790</v>
          </cell>
          <cell r="H1640" t="str">
            <v>KIT DE PORTA-PRONTA DE MADEIRA EM ACABAMENTO MELAMÍNICO BRANCO, FOLHA LEVE OU MÉDIA, 80X210CM, EXCLUSIVE FECHADURA, FIXAÇÃO COM PREENCHIMENTO PARCIAL DE ESPUMA EXPANSIVA - FORNECIMENTO E INSTALAÇÃO. AF_12/2019</v>
          </cell>
        </row>
        <row r="1641">
          <cell r="A1641" t="str">
            <v>ESQUADRIAS/FERRAGENS/VIDROS</v>
          </cell>
          <cell r="B1641" t="str">
            <v>ESQV</v>
          </cell>
          <cell r="C1641" t="str">
            <v>PORTA DE MADEIRA</v>
          </cell>
          <cell r="D1641" t="str">
            <v>0089</v>
          </cell>
          <cell r="E1641">
            <v>0</v>
          </cell>
          <cell r="F1641">
            <v>0</v>
          </cell>
          <cell r="G1641" t="str">
            <v>90791</v>
          </cell>
          <cell r="H1641" t="str">
            <v>KIT DE PORTA-PRONTA DE MADEIRA EM ACABAMENTO MELAMÍNICO BRANCO, FOLHA PESADA OU SUPERPESADA, 80X210CM, FIXAÇÃO COM PREENCHIMENTO PARCIAL DE ESPUMA EXPANSIVA - FORNECIMENTO E INSTALAÇÃO. AF_12/2019</v>
          </cell>
        </row>
        <row r="1642">
          <cell r="A1642" t="str">
            <v>ESQUADRIAS/FERRAGENS/VIDROS</v>
          </cell>
          <cell r="B1642" t="str">
            <v>ESQV</v>
          </cell>
          <cell r="C1642" t="str">
            <v>PORTA DE MADEIRA</v>
          </cell>
          <cell r="D1642" t="str">
            <v>0089</v>
          </cell>
          <cell r="E1642">
            <v>0</v>
          </cell>
          <cell r="F1642">
            <v>0</v>
          </cell>
          <cell r="G1642" t="str">
            <v>90793</v>
          </cell>
          <cell r="H1642" t="str">
            <v>KIT DE PORTA-PRONTA DE MADEIRA EM ACABAMENTO MELAMÍNICO BRANCO, FOLHA PESADA OU SUPERPESADA, 90X210CM, FIXAÇÃO COM PREENCHIMENTO TOTAL DE ESPUMA EXPANSIVA - FORNECIMENTO E INSTALAÇÃO. AF_12/2019</v>
          </cell>
        </row>
        <row r="1643">
          <cell r="A1643" t="str">
            <v>ESQUADRIAS/FERRAGENS/VIDROS</v>
          </cell>
          <cell r="B1643" t="str">
            <v>ESQV</v>
          </cell>
          <cell r="C1643" t="str">
            <v>PORTA DE MADEIRA</v>
          </cell>
          <cell r="D1643" t="str">
            <v>0089</v>
          </cell>
          <cell r="E1643">
            <v>0</v>
          </cell>
          <cell r="F1643">
            <v>0</v>
          </cell>
          <cell r="G1643" t="str">
            <v>90794</v>
          </cell>
          <cell r="H1643" t="str">
            <v>KIT DE PORTA-PRONTA DE MADEIRA EM ACABAMENTO MELAMÍNICO BRANCO, FOLHA LEVE OU MÉDIA, E BATENTE METÁLICO, 60X210CM, FIXAÇÃO COM ARGAMASSA - FORNECIMENTO E INSTALAÇÃO. AF_12/2019</v>
          </cell>
        </row>
        <row r="1644">
          <cell r="A1644" t="str">
            <v>ESQUADRIAS/FERRAGENS/VIDROS</v>
          </cell>
          <cell r="B1644" t="str">
            <v>ESQV</v>
          </cell>
          <cell r="C1644" t="str">
            <v>PORTA DE MADEIRA</v>
          </cell>
          <cell r="D1644" t="str">
            <v>0089</v>
          </cell>
          <cell r="E1644">
            <v>0</v>
          </cell>
          <cell r="F1644">
            <v>0</v>
          </cell>
          <cell r="G1644" t="str">
            <v>90795</v>
          </cell>
          <cell r="H1644" t="str">
            <v>KIT DE PORTA-PRONTA DE MADEIRA EM ACABAMENTO MELAMÍNICO BRANCO, FOLHA LEVE OU MÉDIA, E BATENTE METÁLICO, 70X210CM, FIXAÇÃO COM ARGAMASSA - FORNECIMENTO E INSTALAÇÃO. AF_12/2019</v>
          </cell>
        </row>
        <row r="1645">
          <cell r="A1645" t="str">
            <v>ESQUADRIAS/FERRAGENS/VIDROS</v>
          </cell>
          <cell r="B1645" t="str">
            <v>ESQV</v>
          </cell>
          <cell r="C1645" t="str">
            <v>PORTA DE MADEIRA</v>
          </cell>
          <cell r="D1645" t="str">
            <v>0089</v>
          </cell>
          <cell r="E1645">
            <v>0</v>
          </cell>
          <cell r="F1645">
            <v>0</v>
          </cell>
          <cell r="G1645" t="str">
            <v>90796</v>
          </cell>
          <cell r="H1645" t="str">
            <v>KIT DE PORTA-PRONTA DE MADEIRA EM ACABAMENTO MELAMÍNICO BRANCO, FOLHA LEVE OU MÉDIA, E BATENTE METÁLICO, 80X210CM, FIXAÇÃO COM ARGAMASSA - FORNECIMENTO E INSTALAÇÃO. AF_12/2019</v>
          </cell>
        </row>
        <row r="1646">
          <cell r="A1646" t="str">
            <v>ESQUADRIAS/FERRAGENS/VIDROS</v>
          </cell>
          <cell r="B1646" t="str">
            <v>ESQV</v>
          </cell>
          <cell r="C1646" t="str">
            <v>PORTA DE MADEIRA</v>
          </cell>
          <cell r="D1646" t="str">
            <v>0089</v>
          </cell>
          <cell r="E1646">
            <v>0</v>
          </cell>
          <cell r="F1646">
            <v>0</v>
          </cell>
          <cell r="G1646" t="str">
            <v>90797</v>
          </cell>
          <cell r="H1646" t="str">
            <v>KIT DE PORTA-PRONTA DE MADEIRA EM ACABAMENTO MELAMÍNICO BRANCO, FOLHA LEVE OU MÉDIA, E BATENTE METÁLICO, 90X210CM, FIXAÇÃO COM ARGAMASSA - FORNECIMENTO E INSTALAÇÃO. AF_12/2019</v>
          </cell>
        </row>
        <row r="1647">
          <cell r="A1647" t="str">
            <v>ESQUADRIAS/FERRAGENS/VIDROS</v>
          </cell>
          <cell r="B1647" t="str">
            <v>ESQV</v>
          </cell>
          <cell r="C1647" t="str">
            <v>PORTA DE MADEIRA</v>
          </cell>
          <cell r="D1647" t="str">
            <v>0089</v>
          </cell>
          <cell r="E1647">
            <v>0</v>
          </cell>
          <cell r="F1647">
            <v>0</v>
          </cell>
          <cell r="G1647" t="str">
            <v>90798</v>
          </cell>
          <cell r="H1647" t="str">
            <v>KIT DE PORTA-PRONTA DE MADEIRA EM ACABAMENTO MELAMÍNICO BRANCO, FOLHA PESADA OU SUPERPESADA, E BATENTE METÁLICO, 80X210CM, FIXAÇÃO COM ARGAMASSA - FORNECIMENTO E INSTALAÇÃO. AF_12/2019</v>
          </cell>
        </row>
        <row r="1648">
          <cell r="A1648" t="str">
            <v>ESQUADRIAS/FERRAGENS/VIDROS</v>
          </cell>
          <cell r="B1648" t="str">
            <v>ESQV</v>
          </cell>
          <cell r="C1648" t="str">
            <v>PORTA DE MADEIRA</v>
          </cell>
          <cell r="D1648" t="str">
            <v>0089</v>
          </cell>
          <cell r="E1648">
            <v>0</v>
          </cell>
          <cell r="F1648">
            <v>0</v>
          </cell>
          <cell r="G1648" t="str">
            <v>90799</v>
          </cell>
          <cell r="H1648" t="str">
            <v>KIT DE PORTA-PRONTA DE MADEIRA EM ACABAMENTO MELAMÍNICO BRANCO, FOLHA PESADA OU SUPERPESADA, E BATENTE METÁLICO, 90X210CM, FIXAÇÃO COM ARGAMASSA - FORNECIMENTO E INSTALAÇÃO. AF_12/2019</v>
          </cell>
        </row>
        <row r="1649">
          <cell r="A1649" t="str">
            <v>ESQUADRIAS/FERRAGENS/VIDROS</v>
          </cell>
          <cell r="B1649" t="str">
            <v>ESQV</v>
          </cell>
          <cell r="C1649" t="str">
            <v>PORTA DE MADEIRA</v>
          </cell>
          <cell r="D1649" t="str">
            <v>0089</v>
          </cell>
          <cell r="E1649">
            <v>0</v>
          </cell>
          <cell r="F1649">
            <v>0</v>
          </cell>
          <cell r="G1649" t="str">
            <v>90801</v>
          </cell>
          <cell r="H1649" t="str">
            <v>BATENTE PARA PORTA DE MADEIRA, PADRÃO MÉDIO - FORNECIMENTO E MONTAGEM. AF_12/2019</v>
          </cell>
        </row>
        <row r="1650">
          <cell r="A1650" t="str">
            <v>ESQUADRIAS/FERRAGENS/VIDROS</v>
          </cell>
          <cell r="B1650" t="str">
            <v>ESQV</v>
          </cell>
          <cell r="C1650" t="str">
            <v>PORTA DE MADEIRA</v>
          </cell>
          <cell r="D1650" t="str">
            <v>0089</v>
          </cell>
          <cell r="E1650">
            <v>0</v>
          </cell>
          <cell r="F1650">
            <v>0</v>
          </cell>
          <cell r="G1650" t="str">
            <v>90806</v>
          </cell>
          <cell r="H1650" t="str">
            <v>BATENTE PARA PORTA DE MADEIRA, FIXAÇÃO COM ARGAMASSA, PADRÃO MÉDIO - FORNECIMENTO E INSTALAÇÃO. AF_12/2019_P</v>
          </cell>
        </row>
        <row r="1651">
          <cell r="A1651" t="str">
            <v>ESQUADRIAS/FERRAGENS/VIDROS</v>
          </cell>
          <cell r="B1651" t="str">
            <v>ESQV</v>
          </cell>
          <cell r="C1651" t="str">
            <v>PORTA DE MADEIRA</v>
          </cell>
          <cell r="D1651" t="str">
            <v>0089</v>
          </cell>
          <cell r="E1651">
            <v>0</v>
          </cell>
          <cell r="F1651">
            <v>0</v>
          </cell>
          <cell r="G1651" t="str">
            <v>90820</v>
          </cell>
          <cell r="H1651" t="str">
            <v>PORTA DE MADEIRA PARA PINTURA, SEMI-OCA (LEVE OU MÉDIA), 60X210CM, ESPESSURA DE 3,5CM, INCLUSO DOBRADIÇAS - FORNECIMENTO E INSTALAÇÃO. AF_12/2019</v>
          </cell>
        </row>
        <row r="1652">
          <cell r="A1652" t="str">
            <v>ESQUADRIAS/FERRAGENS/VIDROS</v>
          </cell>
          <cell r="B1652" t="str">
            <v>ESQV</v>
          </cell>
          <cell r="C1652" t="str">
            <v>PORTA DE MADEIRA</v>
          </cell>
          <cell r="D1652" t="str">
            <v>0089</v>
          </cell>
          <cell r="E1652">
            <v>0</v>
          </cell>
          <cell r="F1652">
            <v>0</v>
          </cell>
          <cell r="G1652" t="str">
            <v>90821</v>
          </cell>
          <cell r="H1652" t="str">
            <v>PORTA DE MADEIRA PARA PINTURA, SEMI-OCA (LEVE OU MÉDIA), 70X210CM, ESPESSURA DE 3,5CM, INCLUSO DOBRADIÇAS - FORNECIMENTO E INSTALAÇÃO. AF_12/2019</v>
          </cell>
        </row>
        <row r="1653">
          <cell r="A1653" t="str">
            <v>ESQUADRIAS/FERRAGENS/VIDROS</v>
          </cell>
          <cell r="B1653" t="str">
            <v>ESQV</v>
          </cell>
          <cell r="C1653" t="str">
            <v>PORTA DE MADEIRA</v>
          </cell>
          <cell r="D1653" t="str">
            <v>0089</v>
          </cell>
          <cell r="E1653">
            <v>0</v>
          </cell>
          <cell r="F1653">
            <v>0</v>
          </cell>
          <cell r="G1653" t="str">
            <v>90822</v>
          </cell>
          <cell r="H1653" t="str">
            <v>PORTA DE MADEIRA PARA PINTURA, SEMI-OCA (LEVE OU MÉDIA), 80X210CM, ESPESSURA DE 3,5CM, INCLUSO DOBRADIÇAS - FORNECIMENTO E INSTALAÇÃO. AF_12/2019</v>
          </cell>
        </row>
        <row r="1654">
          <cell r="A1654" t="str">
            <v>ESQUADRIAS/FERRAGENS/VIDROS</v>
          </cell>
          <cell r="B1654" t="str">
            <v>ESQV</v>
          </cell>
          <cell r="C1654" t="str">
            <v>PORTA DE MADEIRA</v>
          </cell>
          <cell r="D1654" t="str">
            <v>0089</v>
          </cell>
          <cell r="E1654">
            <v>0</v>
          </cell>
          <cell r="F1654">
            <v>0</v>
          </cell>
          <cell r="G1654" t="str">
            <v>90823</v>
          </cell>
          <cell r="H1654" t="str">
            <v>PORTA DE MADEIRA PARA PINTURA, SEMI-OCA (LEVE OU MÉDIA), 90X210CM, ESPESSURA DE 3,5CM, INCLUSO DOBRADIÇAS - FORNECIMENTO E INSTALAÇÃO. AF_12/2019</v>
          </cell>
        </row>
        <row r="1655">
          <cell r="A1655" t="str">
            <v>ESQUADRIAS/FERRAGENS/VIDROS</v>
          </cell>
          <cell r="B1655" t="str">
            <v>ESQV</v>
          </cell>
          <cell r="C1655" t="str">
            <v>PORTA DE MADEIRA</v>
          </cell>
          <cell r="D1655" t="str">
            <v>0089</v>
          </cell>
          <cell r="E1655">
            <v>0</v>
          </cell>
          <cell r="F1655">
            <v>0</v>
          </cell>
          <cell r="G1655" t="str">
            <v>90824</v>
          </cell>
          <cell r="H1655" t="str">
            <v>PORTA DE MADEIRA PARA PINTURA, SEMI-OCA (PESADA OU SUPERPESADA), 80X210CM, ESPESSURA DE 3,5CM, INCLUSO DOBRADIÇAS - FORNECIMENTO E INSTALAÇÃO. AF_12/2019</v>
          </cell>
        </row>
        <row r="1656">
          <cell r="A1656" t="str">
            <v>ESQUADRIAS/FERRAGENS/VIDROS</v>
          </cell>
          <cell r="B1656" t="str">
            <v>ESQV</v>
          </cell>
          <cell r="C1656" t="str">
            <v>PORTA DE MADEIRA</v>
          </cell>
          <cell r="D1656" t="str">
            <v>0089</v>
          </cell>
          <cell r="E1656">
            <v>0</v>
          </cell>
          <cell r="F1656">
            <v>0</v>
          </cell>
          <cell r="G1656" t="str">
            <v>90825</v>
          </cell>
          <cell r="H1656" t="str">
            <v>PORTA DE MADEIRA, MACIÇA (PESADA OU SUPERPESADA), 90X210CM, ESPESSURA DE 3,5CM, INCLUSO DOBRADIÇAS - FORNECIMENTO E INSTALAÇÃO. AF_12/2019</v>
          </cell>
        </row>
        <row r="1657">
          <cell r="A1657" t="str">
            <v>ESQUADRIAS/FERRAGENS/VIDROS</v>
          </cell>
          <cell r="B1657" t="str">
            <v>ESQV</v>
          </cell>
          <cell r="C1657" t="str">
            <v>PORTA DE MADEIRA</v>
          </cell>
          <cell r="D1657" t="str">
            <v>0089</v>
          </cell>
          <cell r="E1657">
            <v>0</v>
          </cell>
          <cell r="F1657">
            <v>0</v>
          </cell>
          <cell r="G1657" t="str">
            <v>90830</v>
          </cell>
          <cell r="H1657" t="str">
            <v>FECHADURA DE EMBUTIR COM CILINDRO, EXTERNA, COMPLETA, ACABAMENTO PADRÃO MÉDIO, INCLUSO EXECUÇÃO DE FURO - FORNECIMENTO E INSTALAÇÃO. AF_12/2019</v>
          </cell>
        </row>
        <row r="1658">
          <cell r="A1658" t="str">
            <v>ESQUADRIAS/FERRAGENS/VIDROS</v>
          </cell>
          <cell r="B1658" t="str">
            <v>ESQV</v>
          </cell>
          <cell r="C1658" t="str">
            <v>PORTA DE MADEIRA</v>
          </cell>
          <cell r="D1658" t="str">
            <v>0089</v>
          </cell>
          <cell r="E1658">
            <v>0</v>
          </cell>
          <cell r="F1658">
            <v>0</v>
          </cell>
          <cell r="G1658" t="str">
            <v>90831</v>
          </cell>
          <cell r="H1658" t="str">
            <v>FECHADURA DE EMBUTIR PARA PORTA DE BANHEIRO, COMPLETA, ACABAMENTO PADRÃO MÉDIO, INCLUSO EXECUÇÃO DE FURO - FORNECIMENTO E INSTALAÇÃO. AF_12/2019</v>
          </cell>
        </row>
        <row r="1659">
          <cell r="A1659" t="str">
            <v>ESQUADRIAS/FERRAGENS/VIDROS</v>
          </cell>
          <cell r="B1659" t="str">
            <v>ESQV</v>
          </cell>
          <cell r="C1659" t="str">
            <v>PORTA DE MADEIRA</v>
          </cell>
          <cell r="D1659" t="str">
            <v>0089</v>
          </cell>
          <cell r="E1659">
            <v>0</v>
          </cell>
          <cell r="F1659">
            <v>0</v>
          </cell>
          <cell r="G1659" t="str">
            <v>90841</v>
          </cell>
          <cell r="H1659" t="str">
            <v>KIT DE PORTA DE MADEIRA PARA PINTURA, SEMI-OCA (LEVE OU MÉDIA), PADRÃO MÉDIO, 60X210CM, ESPESSURA DE 3,5CM, ITENS INCLUSOS: DOBRADIÇAS, MONTAGEM E INSTALAÇÃO DO BATENTE, FECHADURA COM EXECUÇÃO DO FURO - FORNECIMENTO E INSTALAÇÃO. AF_12/2019</v>
          </cell>
        </row>
        <row r="1660">
          <cell r="A1660" t="str">
            <v>ESQUADRIAS/FERRAGENS/VIDROS</v>
          </cell>
          <cell r="B1660" t="str">
            <v>ESQV</v>
          </cell>
          <cell r="C1660" t="str">
            <v>PORTA DE MADEIRA</v>
          </cell>
          <cell r="D1660" t="str">
            <v>0089</v>
          </cell>
          <cell r="E1660">
            <v>0</v>
          </cell>
          <cell r="F1660">
            <v>0</v>
          </cell>
          <cell r="G1660" t="str">
            <v>90842</v>
          </cell>
          <cell r="H1660" t="str">
            <v>KIT DE PORTA DE MADEIRA PARA PINTURA, SEMI-OCA (LEVE OU MÉDIA), PADRÃO MÉDIO, 70X210CM, ESPESSURA DE 3,5CM, ITENS INCLUSOS: DOBRADIÇAS, MONTAGEM E INSTALAÇÃO DO BATENTE, FECHADURA COM EXECUÇÃO DO FURO - FORNECIMENTO E INSTALAÇÃO. AF_12/2019</v>
          </cell>
        </row>
        <row r="1661">
          <cell r="A1661" t="str">
            <v>ESQUADRIAS/FERRAGENS/VIDROS</v>
          </cell>
          <cell r="B1661" t="str">
            <v>ESQV</v>
          </cell>
          <cell r="C1661" t="str">
            <v>PORTA DE MADEIRA</v>
          </cell>
          <cell r="D1661" t="str">
            <v>0089</v>
          </cell>
          <cell r="E1661">
            <v>0</v>
          </cell>
          <cell r="F1661">
            <v>0</v>
          </cell>
          <cell r="G1661" t="str">
            <v>90843</v>
          </cell>
          <cell r="H1661" t="str">
            <v>KIT DE PORTA DE MADEIRA PARA PINTURA, SEMI-OCA (LEVE OU MÉDIA), PADRÃO MÉDIO, 80X210CM, ESPESSURA DE 3,5CM, ITENS INCLUSOS: DOBRADIÇAS, MONTAGEM E INSTALAÇÃO DO BATENTE, FECHADURA COM EXECUÇÃO DO FURO - FORNECIMENTO E INSTALAÇÃO. AF_12/2019</v>
          </cell>
        </row>
        <row r="1662">
          <cell r="A1662" t="str">
            <v>ESQUADRIAS/FERRAGENS/VIDROS</v>
          </cell>
          <cell r="B1662" t="str">
            <v>ESQV</v>
          </cell>
          <cell r="C1662" t="str">
            <v>PORTA DE MADEIRA</v>
          </cell>
          <cell r="D1662" t="str">
            <v>0089</v>
          </cell>
          <cell r="E1662">
            <v>0</v>
          </cell>
          <cell r="F1662">
            <v>0</v>
          </cell>
          <cell r="G1662" t="str">
            <v>90844</v>
          </cell>
          <cell r="H1662" t="str">
            <v>KIT DE PORTA DE MADEIRA PARA PINTURA, SEMI-OCA (LEVE OU MÉDIA), PADRÃO MÉDIO, 90X210CM, ESPESSURA DE 3,5CM, ITENS INCLUSOS: DOBRADIÇAS, MONTAGEM E INSTALAÇÃO DO BATENTE, FECHADURA COM EXECUÇÃO DO FURO - FORNECIMENTO E INSTALAÇÃO. AF_12/2019</v>
          </cell>
        </row>
        <row r="1663">
          <cell r="A1663" t="str">
            <v>ESQUADRIAS/FERRAGENS/VIDROS</v>
          </cell>
          <cell r="B1663" t="str">
            <v>ESQV</v>
          </cell>
          <cell r="C1663" t="str">
            <v>PORTA DE MADEIRA</v>
          </cell>
          <cell r="D1663" t="str">
            <v>0089</v>
          </cell>
          <cell r="E1663">
            <v>0</v>
          </cell>
          <cell r="F1663">
            <v>0</v>
          </cell>
          <cell r="G1663" t="str">
            <v>90845</v>
          </cell>
          <cell r="H1663" t="str">
            <v>KIT DE PORTA DE MADEIRA PARA PINTURA, SEMI-OCA (PESADA OU SUPERPESADA), PADRÃO MÉDIO, 80X210CM, ESPESSURA DE 3,5CM, ITENS INCLUSOS: DOBRADIÇAS, MONTAGEM E INSTALAÇÃO DO BATENTE, FECHADURA COM EXECUÇÃO DO FURO - FORNECIMENTO E INSTALAÇÃO. AF_12/2019</v>
          </cell>
        </row>
        <row r="1664">
          <cell r="A1664" t="str">
            <v>ESQUADRIAS/FERRAGENS/VIDROS</v>
          </cell>
          <cell r="B1664" t="str">
            <v>ESQV</v>
          </cell>
          <cell r="C1664" t="str">
            <v>PORTA DE MADEIRA</v>
          </cell>
          <cell r="D1664" t="str">
            <v>0089</v>
          </cell>
          <cell r="E1664">
            <v>0</v>
          </cell>
          <cell r="F1664">
            <v>0</v>
          </cell>
          <cell r="G1664" t="str">
            <v>90846</v>
          </cell>
          <cell r="H1664" t="str">
            <v>KIT DE PORTA DE MADEIRA PARA PINTURA, SEMI-OCA (PESADA OU SUPERPESADA), PADRÃO MÉDIO, 90X210CM, ESPESSURA DE 3,5CM, ITENS INCLUSOS: DOBRADIÇAS, MONTAGEM E INSTALAÇÃO DO BATENTE, FECHADURA COM EXECUÇÃO DO FURO - FORNECIMENTO E INSTALAÇÃO. AF_12/2019</v>
          </cell>
        </row>
        <row r="1665">
          <cell r="A1665" t="str">
            <v>ESQUADRIAS/FERRAGENS/VIDROS</v>
          </cell>
          <cell r="B1665" t="str">
            <v>ESQV</v>
          </cell>
          <cell r="C1665" t="str">
            <v>PORTA DE MADEIRA</v>
          </cell>
          <cell r="D1665" t="str">
            <v>0089</v>
          </cell>
          <cell r="E1665">
            <v>0</v>
          </cell>
          <cell r="F1665">
            <v>0</v>
          </cell>
          <cell r="G1665" t="str">
            <v>90847</v>
          </cell>
          <cell r="H1665" t="str">
            <v>KIT DE PORTA DE MADEIRA PARA PINTURA, SEMI-OCA (LEVE OU MÉDIA), PADRÃO MÉDIO, 60X210CM, ESPESSURA DE 3,5CM, ITENS INCLUSOS: DOBRADIÇAS, MONTAGEM E INSTALAÇÃO DO BATENTE, SEM FECHADURA - FORNECIMENTO E INSTALAÇÃO. AF_12/2019</v>
          </cell>
        </row>
        <row r="1666">
          <cell r="A1666" t="str">
            <v>ESQUADRIAS/FERRAGENS/VIDROS</v>
          </cell>
          <cell r="B1666" t="str">
            <v>ESQV</v>
          </cell>
          <cell r="C1666" t="str">
            <v>PORTA DE MADEIRA</v>
          </cell>
          <cell r="D1666" t="str">
            <v>0089</v>
          </cell>
          <cell r="E1666">
            <v>0</v>
          </cell>
          <cell r="F1666">
            <v>0</v>
          </cell>
          <cell r="G1666" t="str">
            <v>90848</v>
          </cell>
          <cell r="H1666" t="str">
            <v>KIT DE PORTA DE MADEIRA PARA PINTURA, SEMI-OCA (LEVE OU MÉDIA), PADRÃO MÉDIO, 70X210CM, ESPESSURA DE 3,5CM, ITENS INCLUSOS: DOBRADIÇAS, MONTAGEM E INSTALAÇÃO DO BATENTE, SEM FECHADURA - FORNECIMENTO E INSTALAÇÃO. AF_12/2019</v>
          </cell>
        </row>
        <row r="1667">
          <cell r="A1667" t="str">
            <v>ESQUADRIAS/FERRAGENS/VIDROS</v>
          </cell>
          <cell r="B1667" t="str">
            <v>ESQV</v>
          </cell>
          <cell r="C1667" t="str">
            <v>PORTA DE MADEIRA</v>
          </cell>
          <cell r="D1667" t="str">
            <v>0089</v>
          </cell>
          <cell r="E1667">
            <v>0</v>
          </cell>
          <cell r="F1667">
            <v>0</v>
          </cell>
          <cell r="G1667" t="str">
            <v>90849</v>
          </cell>
          <cell r="H1667" t="str">
            <v>KIT DE PORTA DE MADEIRA PARA PINTURA, SEMI-OCA (LEVE OU MÉDIA), PADRÃO MÉDIO, 80X210CM, ESPESSURA DE 3,5CM, ITENS INCLUSOS: DOBRADIÇAS, MONTAGEM E INSTALAÇÃO DO BATENTE, SEM FECHADURA - FORNECIMENTO E INSTALAÇÃO. AF_12/2019</v>
          </cell>
        </row>
        <row r="1668">
          <cell r="A1668" t="str">
            <v>ESQUADRIAS/FERRAGENS/VIDROS</v>
          </cell>
          <cell r="B1668" t="str">
            <v>ESQV</v>
          </cell>
          <cell r="C1668" t="str">
            <v>PORTA DE MADEIRA</v>
          </cell>
          <cell r="D1668" t="str">
            <v>0089</v>
          </cell>
          <cell r="E1668">
            <v>0</v>
          </cell>
          <cell r="F1668">
            <v>0</v>
          </cell>
          <cell r="G1668" t="str">
            <v>90850</v>
          </cell>
          <cell r="H1668" t="str">
            <v>KIT DE PORTA DE MADEIRA PARA PINTURA, SEMI-OCA (LEVE OU MÉDIA), PADRÃO MÉDIO, 90X210CM, ESPESSURA DE 3,5CM, ITENS INCLUSOS: DOBRADIÇAS, MONTAGEM E INSTALAÇÃO DO BATENTE, SEM FECHADURA - FORNECIMENTO E INSTALAÇÃO. AF_12/2019</v>
          </cell>
        </row>
        <row r="1669">
          <cell r="A1669" t="str">
            <v>ESQUADRIAS/FERRAGENS/VIDROS</v>
          </cell>
          <cell r="B1669" t="str">
            <v>ESQV</v>
          </cell>
          <cell r="C1669" t="str">
            <v>PORTA DE MADEIRA</v>
          </cell>
          <cell r="D1669" t="str">
            <v>0089</v>
          </cell>
          <cell r="E1669">
            <v>0</v>
          </cell>
          <cell r="F1669">
            <v>0</v>
          </cell>
          <cell r="G1669" t="str">
            <v>90851</v>
          </cell>
          <cell r="H1669" t="str">
            <v>KIT DE PORTA DE MADEIRA PARA PINTURA, SEMI-OCA (PESADA OU SUPERPESADA), PADRÃO MÉDIO, 80X210CM, ESPESSURA DE 3,5CM, ITENS INCLUSOS: DOBRADIÇAS, MONTAGEM E INSTALAÇÃO DO BATENTE, SEM FECHADURA - FORNECIMENTO E INSTALAÇÃO. AF_12/2019</v>
          </cell>
        </row>
        <row r="1670">
          <cell r="A1670" t="str">
            <v>ESQUADRIAS/FERRAGENS/VIDROS</v>
          </cell>
          <cell r="B1670" t="str">
            <v>ESQV</v>
          </cell>
          <cell r="C1670" t="str">
            <v>PORTA DE MADEIRA</v>
          </cell>
          <cell r="D1670" t="str">
            <v>0089</v>
          </cell>
          <cell r="E1670">
            <v>0</v>
          </cell>
          <cell r="F1670">
            <v>0</v>
          </cell>
          <cell r="G1670" t="str">
            <v>90852</v>
          </cell>
          <cell r="H1670" t="str">
            <v>KIT DE PORTA DE MADEIRA PARA PINTURA, SEMI-OCA (PESADA OU SUPERPESADA), PADRÃO MÉDIO, 90X210CM, ESPESSURA DE 3,5CM, ITENS INCLUSOS: DOBRADIÇAS, MONTAGEM E INSTALAÇÃO DO BATENTE, SEM FECHADURA - FORNECIMENTO E INSTALAÇÃO. AF_12/2019</v>
          </cell>
        </row>
        <row r="1671">
          <cell r="A1671" t="str">
            <v>ESQUADRIAS/FERRAGENS/VIDROS</v>
          </cell>
          <cell r="B1671" t="str">
            <v>ESQV</v>
          </cell>
          <cell r="C1671" t="str">
            <v>PORTA DE MADEIRA</v>
          </cell>
          <cell r="D1671" t="str">
            <v>0089</v>
          </cell>
          <cell r="E1671">
            <v>0</v>
          </cell>
          <cell r="F1671">
            <v>0</v>
          </cell>
          <cell r="G1671" t="str">
            <v>91009</v>
          </cell>
          <cell r="H1671" t="str">
            <v>PORTA DE MADEIRA PARA VERNIZ, SEMI-OCA (LEVE OU MÉDIA), 60X210CM, ESPESSURA DE 3,5CM, INCLUSO DOBRADIÇAS - FORNECIMENTO E INSTALAÇÃO. AF_12/2019</v>
          </cell>
        </row>
        <row r="1672">
          <cell r="A1672" t="str">
            <v>ESQUADRIAS/FERRAGENS/VIDROS</v>
          </cell>
          <cell r="B1672" t="str">
            <v>ESQV</v>
          </cell>
          <cell r="C1672" t="str">
            <v>PORTA DE MADEIRA</v>
          </cell>
          <cell r="D1672" t="str">
            <v>0089</v>
          </cell>
          <cell r="E1672">
            <v>0</v>
          </cell>
          <cell r="F1672">
            <v>0</v>
          </cell>
          <cell r="G1672" t="str">
            <v>91010</v>
          </cell>
          <cell r="H1672" t="str">
            <v>PORTA DE MADEIRA PARA VERNIZ, SEMI-OCA (LEVE OU MÉDIA), 70X210CM, ESPESSURA DE 3,5CM, INCLUSO DOBRADIÇAS - FORNECIMENTO E INSTALAÇÃO. AF_12/2019</v>
          </cell>
        </row>
        <row r="1673">
          <cell r="A1673" t="str">
            <v>ESQUADRIAS/FERRAGENS/VIDROS</v>
          </cell>
          <cell r="B1673" t="str">
            <v>ESQV</v>
          </cell>
          <cell r="C1673" t="str">
            <v>PORTA DE MADEIRA</v>
          </cell>
          <cell r="D1673" t="str">
            <v>0089</v>
          </cell>
          <cell r="E1673">
            <v>0</v>
          </cell>
          <cell r="F1673">
            <v>0</v>
          </cell>
          <cell r="G1673" t="str">
            <v>91011</v>
          </cell>
          <cell r="H1673" t="str">
            <v>PORTA DE MADEIRA PARA VERNIZ, SEMI-OCA (LEVE OU MÉDIA), 80X210CM, ESPESSURA DE 3,5CM, INCLUSO DOBRADIÇAS - FORNECIMENTO E INSTALAÇÃO. AF_12/2019</v>
          </cell>
        </row>
        <row r="1674">
          <cell r="A1674" t="str">
            <v>ESQUADRIAS/FERRAGENS/VIDROS</v>
          </cell>
          <cell r="B1674" t="str">
            <v>ESQV</v>
          </cell>
          <cell r="C1674" t="str">
            <v>PORTA DE MADEIRA</v>
          </cell>
          <cell r="D1674" t="str">
            <v>0089</v>
          </cell>
          <cell r="E1674">
            <v>0</v>
          </cell>
          <cell r="F1674">
            <v>0</v>
          </cell>
          <cell r="G1674" t="str">
            <v>91012</v>
          </cell>
          <cell r="H1674" t="str">
            <v>PORTA DE MADEIRA PARA VERNIZ, SEMI-OCA (LEVE OU MÉDIA), 90X210CM, ESPESSURA DE 3,5CM, INCLUSO DOBRADIÇAS - FORNECIMENTO E INSTALAÇÃO. AF_12/2019</v>
          </cell>
        </row>
        <row r="1675">
          <cell r="A1675" t="str">
            <v>ESQUADRIAS/FERRAGENS/VIDROS</v>
          </cell>
          <cell r="B1675" t="str">
            <v>ESQV</v>
          </cell>
          <cell r="C1675" t="str">
            <v>PORTA DE MADEIRA</v>
          </cell>
          <cell r="D1675" t="str">
            <v>0089</v>
          </cell>
          <cell r="E1675">
            <v>0</v>
          </cell>
          <cell r="F1675">
            <v>0</v>
          </cell>
          <cell r="G1675" t="str">
            <v>91013</v>
          </cell>
          <cell r="H1675" t="str">
            <v>KIT DE PORTA DE MADEIRA PARA VERNIZ, SEMI-OCA (LEVE OU MÉDIA), PADRÃO MÉDIO, 60X210CM, ESPESSURA DE 3,5CM, ITENS INCLUSOS: DOBRADIÇAS, MONTAGEM E INSTALAÇÃO DO BATENTE, SEM FECHADURA - FORNECIMENTO E INSTALAÇÃO. AF_12/2019</v>
          </cell>
        </row>
        <row r="1676">
          <cell r="A1676" t="str">
            <v>ESQUADRIAS/FERRAGENS/VIDROS</v>
          </cell>
          <cell r="B1676" t="str">
            <v>ESQV</v>
          </cell>
          <cell r="C1676" t="str">
            <v>PORTA DE MADEIRA</v>
          </cell>
          <cell r="D1676" t="str">
            <v>0089</v>
          </cell>
          <cell r="E1676">
            <v>0</v>
          </cell>
          <cell r="F1676">
            <v>0</v>
          </cell>
          <cell r="G1676" t="str">
            <v>91014</v>
          </cell>
          <cell r="H1676" t="str">
            <v>KIT DE PORTA DE MADEIRA PARA VERNIZ, SEMI-OCA (LEVE OU MÉDIA), PADRÃO MÉDIO, 70X210CM, ESPESSURA DE 3,5CM, ITENS INCLUSOS: DOBRADIÇAS, MONTAGEM E INSTALAÇÃO DO BATENTE, SEM FECHADURA - FORNECIMENTO E INSTALAÇÃO. AF_12/2019</v>
          </cell>
        </row>
        <row r="1677">
          <cell r="A1677" t="str">
            <v>ESQUADRIAS/FERRAGENS/VIDROS</v>
          </cell>
          <cell r="B1677" t="str">
            <v>ESQV</v>
          </cell>
          <cell r="C1677" t="str">
            <v>PORTA DE MADEIRA</v>
          </cell>
          <cell r="D1677" t="str">
            <v>0089</v>
          </cell>
          <cell r="E1677">
            <v>0</v>
          </cell>
          <cell r="F1677">
            <v>0</v>
          </cell>
          <cell r="G1677" t="str">
            <v>91015</v>
          </cell>
          <cell r="H1677" t="str">
            <v>KIT DE PORTA DE MADEIRA PARA VERNIZ, SEMI-OCA (LEVE OU MÉDIA), PADRÃO MÉDIO, 80X210CM, ESPESSURA DE 3,5CM, ITENS INCLUSOS: DOBRADIÇAS, MONTAGEM E INSTALAÇÃO DO BATENTE, SEM FECHADURA - FORNECIMENTO E INSTALAÇÃO. AF_12/2019</v>
          </cell>
        </row>
        <row r="1678">
          <cell r="A1678" t="str">
            <v>ESQUADRIAS/FERRAGENS/VIDROS</v>
          </cell>
          <cell r="B1678" t="str">
            <v>ESQV</v>
          </cell>
          <cell r="C1678" t="str">
            <v>PORTA DE MADEIRA</v>
          </cell>
          <cell r="D1678" t="str">
            <v>0089</v>
          </cell>
          <cell r="E1678">
            <v>0</v>
          </cell>
          <cell r="F1678">
            <v>0</v>
          </cell>
          <cell r="G1678" t="str">
            <v>91016</v>
          </cell>
          <cell r="H1678" t="str">
            <v>KIT DE PORTA DE MADEIRA PARA VERNIZ, SEMI-OCA (LEVE OU MÉDIA), PADRÃO MÉDIO, 90X210CM, ESPESSURA DE 3,5CM, ITENS INCLUSOS: DOBRADIÇAS, MONTAGEM E INSTALAÇÃO DO BATENTE, SEM FECHADURA - FORNECIMENTO E INSTALAÇÃO. AF_12/2019</v>
          </cell>
        </row>
        <row r="1679">
          <cell r="A1679" t="str">
            <v>ESQUADRIAS/FERRAGENS/VIDROS</v>
          </cell>
          <cell r="B1679" t="str">
            <v>ESQV</v>
          </cell>
          <cell r="C1679" t="str">
            <v>PORTA DE MADEIRA</v>
          </cell>
          <cell r="D1679" t="str">
            <v>0089</v>
          </cell>
          <cell r="E1679">
            <v>0</v>
          </cell>
          <cell r="F1679">
            <v>0</v>
          </cell>
          <cell r="G1679" t="str">
            <v>91287</v>
          </cell>
          <cell r="H1679" t="str">
            <v>BATENTE PARA PORTA DE MADEIRA, PADRÃO POPULAR - FORNECIMENTO E MONTAGEM. AF_12/2019</v>
          </cell>
        </row>
        <row r="1680">
          <cell r="A1680" t="str">
            <v>ESQUADRIAS/FERRAGENS/VIDROS</v>
          </cell>
          <cell r="B1680" t="str">
            <v>ESQV</v>
          </cell>
          <cell r="C1680" t="str">
            <v>PORTA DE MADEIRA</v>
          </cell>
          <cell r="D1680" t="str">
            <v>0089</v>
          </cell>
          <cell r="E1680">
            <v>0</v>
          </cell>
          <cell r="F1680">
            <v>0</v>
          </cell>
          <cell r="G1680" t="str">
            <v>91292</v>
          </cell>
          <cell r="H1680" t="str">
            <v>BATENTE PARA PORTA DE MADEIRA, FIXAÇÃO COM ARGAMASSA, PADRÃO POPULAR. FORNECIMENTO E INSTALAÇÃO. AF_12/2019_P</v>
          </cell>
        </row>
        <row r="1681">
          <cell r="A1681" t="str">
            <v>ESQUADRIAS/FERRAGENS/VIDROS</v>
          </cell>
          <cell r="B1681" t="str">
            <v>ESQV</v>
          </cell>
          <cell r="C1681" t="str">
            <v>PORTA DE MADEIRA</v>
          </cell>
          <cell r="D1681" t="str">
            <v>0089</v>
          </cell>
          <cell r="E1681">
            <v>0</v>
          </cell>
          <cell r="F1681">
            <v>0</v>
          </cell>
          <cell r="G1681" t="str">
            <v>91295</v>
          </cell>
          <cell r="H1681" t="str">
            <v>PORTA DE MADEIRA FRISADA, SEMI-OCA (LEVE OU MÉDIA), 60X210CM, ESPESSURA DE 3CM, INCLUSO DOBRADIÇAS - FORNECIMENTO E INSTALAÇÃO. AF_12/2019</v>
          </cell>
        </row>
        <row r="1682">
          <cell r="A1682" t="str">
            <v>ESQUADRIAS/FERRAGENS/VIDROS</v>
          </cell>
          <cell r="B1682" t="str">
            <v>ESQV</v>
          </cell>
          <cell r="C1682" t="str">
            <v>PORTA DE MADEIRA</v>
          </cell>
          <cell r="D1682" t="str">
            <v>0089</v>
          </cell>
          <cell r="E1682">
            <v>0</v>
          </cell>
          <cell r="F1682">
            <v>0</v>
          </cell>
          <cell r="G1682" t="str">
            <v>91296</v>
          </cell>
          <cell r="H1682" t="str">
            <v>PORTA DE MADEIRA FRISADA, SEMI-OCA (LEVE OU MÉDIA), 70X210CM, ESPESSURA DE 3CM, INCLUSO DOBRADIÇAS - FORNECIMENTO E INSTALAÇÃO. AF_12/2019</v>
          </cell>
        </row>
        <row r="1683">
          <cell r="A1683" t="str">
            <v>ESQUADRIAS/FERRAGENS/VIDROS</v>
          </cell>
          <cell r="B1683" t="str">
            <v>ESQV</v>
          </cell>
          <cell r="C1683" t="str">
            <v>PORTA DE MADEIRA</v>
          </cell>
          <cell r="D1683" t="str">
            <v>0089</v>
          </cell>
          <cell r="E1683">
            <v>0</v>
          </cell>
          <cell r="F1683">
            <v>0</v>
          </cell>
          <cell r="G1683" t="str">
            <v>91297</v>
          </cell>
          <cell r="H1683" t="str">
            <v>PORTA DE MADEIRA FRISADA, SEMI-OCA (LEVE OU MÉDIA), 80X210CM, ESPESSURA DE 3,5CM, INCLUSO DOBRADIÇAS - FORNECIMENTO E INSTALAÇÃO. AF_12/2019</v>
          </cell>
        </row>
        <row r="1684">
          <cell r="A1684" t="str">
            <v>ESQUADRIAS/FERRAGENS/VIDROS</v>
          </cell>
          <cell r="B1684" t="str">
            <v>ESQV</v>
          </cell>
          <cell r="C1684" t="str">
            <v>PORTA DE MADEIRA</v>
          </cell>
          <cell r="D1684" t="str">
            <v>0089</v>
          </cell>
          <cell r="E1684">
            <v>0</v>
          </cell>
          <cell r="F1684">
            <v>0</v>
          </cell>
          <cell r="G1684" t="str">
            <v>91298</v>
          </cell>
          <cell r="H1684" t="str">
            <v>PORTA DE MADEIRA TIPO VENEZIANA, 80X210CM, ESPESSURA DE 3CM, INCLUSO DOBRADIÇAS - FORNECIMENTO E INSTALAÇÃO. AF_12/2019</v>
          </cell>
        </row>
        <row r="1685">
          <cell r="A1685" t="str">
            <v>ESQUADRIAS/FERRAGENS/VIDROS</v>
          </cell>
          <cell r="B1685" t="str">
            <v>ESQV</v>
          </cell>
          <cell r="C1685" t="str">
            <v>PORTA DE MADEIRA</v>
          </cell>
          <cell r="D1685" t="str">
            <v>0089</v>
          </cell>
          <cell r="E1685">
            <v>0</v>
          </cell>
          <cell r="F1685">
            <v>0</v>
          </cell>
          <cell r="G1685" t="str">
            <v>91299</v>
          </cell>
          <cell r="H1685" t="str">
            <v>PORTA DE MADEIRA, TIPO MEXICANA, MACIÇA (PESADA OU SUPERPESADA), 80X210CM, ESPESSURA DE 3,5CM, INCLUSO DOBRADIÇAS - FORNECIMENTO E INSTALAÇÃO. AF_12/2019</v>
          </cell>
        </row>
        <row r="1686">
          <cell r="A1686" t="str">
            <v>ESQUADRIAS/FERRAGENS/VIDROS</v>
          </cell>
          <cell r="B1686" t="str">
            <v>ESQV</v>
          </cell>
          <cell r="C1686" t="str">
            <v>PORTA DE MADEIRA</v>
          </cell>
          <cell r="D1686" t="str">
            <v>0089</v>
          </cell>
          <cell r="E1686">
            <v>0</v>
          </cell>
          <cell r="F1686">
            <v>0</v>
          </cell>
          <cell r="G1686" t="str">
            <v>91304</v>
          </cell>
          <cell r="H1686" t="str">
            <v>FECHADURA DE EMBUTIR COM CILINDRO, EXTERNA, COMPLETA, ACABAMENTO PADRÃO POPULAR, INCLUSO EXECUÇÃO DE FURO - FORNECIMENTO E INSTALAÇÃO. AF_12/2019</v>
          </cell>
        </row>
        <row r="1687">
          <cell r="A1687" t="str">
            <v>ESQUADRIAS/FERRAGENS/VIDROS</v>
          </cell>
          <cell r="B1687" t="str">
            <v>ESQV</v>
          </cell>
          <cell r="C1687" t="str">
            <v>PORTA DE MADEIRA</v>
          </cell>
          <cell r="D1687" t="str">
            <v>0089</v>
          </cell>
          <cell r="E1687">
            <v>0</v>
          </cell>
          <cell r="F1687">
            <v>0</v>
          </cell>
          <cell r="G1687" t="str">
            <v>91305</v>
          </cell>
          <cell r="H1687" t="str">
            <v>FECHADURA DE EMBUTIR PARA PORTA DE BANHEIRO, COMPLETA, ACABAMENTO PADRÃO POPULAR, INCLUSO EXECUÇÃO DE FURO - FORNECIMENTO E INSTALAÇÃO. AF_12/2019</v>
          </cell>
        </row>
        <row r="1688">
          <cell r="A1688" t="str">
            <v>ESQUADRIAS/FERRAGENS/VIDROS</v>
          </cell>
          <cell r="B1688" t="str">
            <v>ESQV</v>
          </cell>
          <cell r="C1688" t="str">
            <v>PORTA DE MADEIRA</v>
          </cell>
          <cell r="D1688" t="str">
            <v>0089</v>
          </cell>
          <cell r="E1688">
            <v>0</v>
          </cell>
          <cell r="F1688">
            <v>0</v>
          </cell>
          <cell r="G1688" t="str">
            <v>91306</v>
          </cell>
          <cell r="H1688" t="str">
            <v>FECHADURA DE EMBUTIR PARA PORTAS INTERNAS, COMPLETA, ACABAMENTO PADRÃO MÉDIO, COM EXECUÇÃO DE FURO - FORNECIMENTO E INSTALAÇÃO. AF_12/2019</v>
          </cell>
        </row>
        <row r="1689">
          <cell r="A1689" t="str">
            <v>ESQUADRIAS/FERRAGENS/VIDROS</v>
          </cell>
          <cell r="B1689" t="str">
            <v>ESQV</v>
          </cell>
          <cell r="C1689" t="str">
            <v>PORTA DE MADEIRA</v>
          </cell>
          <cell r="D1689" t="str">
            <v>0089</v>
          </cell>
          <cell r="E1689">
            <v>0</v>
          </cell>
          <cell r="F1689">
            <v>0</v>
          </cell>
          <cell r="G1689" t="str">
            <v>91307</v>
          </cell>
          <cell r="H1689" t="str">
            <v>FECHADURA DE EMBUTIR PARA PORTAS INTERNAS, COMPLETA, ACABAMENTO PADRÃO POPULAR, COM EXECUÇÃO DE FURO - FORNECIMENTO E INSTALAÇÃO. AF_12/2019</v>
          </cell>
        </row>
        <row r="1690">
          <cell r="A1690" t="str">
            <v>ESQUADRIAS/FERRAGENS/VIDROS</v>
          </cell>
          <cell r="B1690" t="str">
            <v>ESQV</v>
          </cell>
          <cell r="C1690" t="str">
            <v>PORTA DE MADEIRA</v>
          </cell>
          <cell r="D1690" t="str">
            <v>0089</v>
          </cell>
          <cell r="E1690">
            <v>0</v>
          </cell>
          <cell r="F1690">
            <v>0</v>
          </cell>
          <cell r="G1690" t="str">
            <v>91312</v>
          </cell>
          <cell r="H1690" t="str">
            <v>KIT DE PORTA DE MADEIRA PARA PINTURA, SEMI-OCA (LEVE OU MÉDIA), PADRÃO POPULAR, 60X210CM, ESPESSURA DE 3,5CM, ITENS INCLUSOS: DOBRADIÇAS, MONTAGEM E INSTALAÇÃO DO BATENTE, FECHADURA COM EXECUÇÃO DO FURO - FORNECIMENTO E INSTALAÇÃO. AF_12/2019</v>
          </cell>
        </row>
        <row r="1691">
          <cell r="A1691" t="str">
            <v>ESQUADRIAS/FERRAGENS/VIDROS</v>
          </cell>
          <cell r="B1691" t="str">
            <v>ESQV</v>
          </cell>
          <cell r="C1691" t="str">
            <v>PORTA DE MADEIRA</v>
          </cell>
          <cell r="D1691" t="str">
            <v>0089</v>
          </cell>
          <cell r="E1691">
            <v>0</v>
          </cell>
          <cell r="F1691">
            <v>0</v>
          </cell>
          <cell r="G1691" t="str">
            <v>91313</v>
          </cell>
          <cell r="H1691" t="str">
            <v>KIT DE PORTA DE MADEIRA PARA PINTURA, SEMI-OCA (LEVE OU MÉDIA), PADRÃO POPULAR, 70X210CM, ESPESSURA DE 3,5CM, ITENS INCLUSOS: DOBRADIÇAS, MONTAGEM E INSTALAÇÃO DO BATENTE, FECHADURA COM EXECUÇÃO DO FURO - FORNECIMENTO E INSTALAÇÃO. AF_12/2019</v>
          </cell>
        </row>
        <row r="1692">
          <cell r="A1692" t="str">
            <v>ESQUADRIAS/FERRAGENS/VIDROS</v>
          </cell>
          <cell r="B1692" t="str">
            <v>ESQV</v>
          </cell>
          <cell r="C1692" t="str">
            <v>PORTA DE MADEIRA</v>
          </cell>
          <cell r="D1692" t="str">
            <v>0089</v>
          </cell>
          <cell r="E1692">
            <v>0</v>
          </cell>
          <cell r="F1692">
            <v>0</v>
          </cell>
          <cell r="G1692" t="str">
            <v>91314</v>
          </cell>
          <cell r="H1692" t="str">
            <v>KIT DE PORTA DE MADEIRA PARA PINTURA, SEMI-OCA (LEVE OU MÉDIA), PADRÃO POPULAR, 80X210CM, ESPESSURA DE 3,5CM, ITENS INCLUSOS: DOBRADIÇAS, MONTAGEM E INSTALAÇÃO DO BATENTE, FECHADURA COM EXECUÇÃO DO FURO - FORNECIMENTO E INSTALAÇÃO. AF_12/2019</v>
          </cell>
        </row>
        <row r="1693">
          <cell r="A1693" t="str">
            <v>ESQUADRIAS/FERRAGENS/VIDROS</v>
          </cell>
          <cell r="B1693" t="str">
            <v>ESQV</v>
          </cell>
          <cell r="C1693" t="str">
            <v>PORTA DE MADEIRA</v>
          </cell>
          <cell r="D1693" t="str">
            <v>0089</v>
          </cell>
          <cell r="E1693">
            <v>0</v>
          </cell>
          <cell r="F1693">
            <v>0</v>
          </cell>
          <cell r="G1693" t="str">
            <v>91315</v>
          </cell>
          <cell r="H1693" t="str">
            <v>KIT DE PORTA DE MADEIRA PARA PINTURA, SEMI-OCA (LEVE OU MÉDIA), PADRÃO POPULAR, 90X210CM, ESPESSURA DE 3,5CM, ITENS INCLUSOS: DOBRADIÇAS, MONTAGEM E INSTALAÇÃO DO BATENTE, FECHADURA COM EXECUÇÃO DO FURO - FORNECIMENTO E INSTALAÇÃO. AF_12/2019</v>
          </cell>
        </row>
        <row r="1694">
          <cell r="A1694" t="str">
            <v>ESQUADRIAS/FERRAGENS/VIDROS</v>
          </cell>
          <cell r="B1694" t="str">
            <v>ESQV</v>
          </cell>
          <cell r="C1694" t="str">
            <v>PORTA DE MADEIRA</v>
          </cell>
          <cell r="D1694" t="str">
            <v>0089</v>
          </cell>
          <cell r="E1694">
            <v>0</v>
          </cell>
          <cell r="F1694">
            <v>0</v>
          </cell>
          <cell r="G1694" t="str">
            <v>91316</v>
          </cell>
          <cell r="H1694" t="str">
            <v>KIT DE PORTA DE MADEIRA PARA PINTURA, SEMI-OCA (PESADA OU SUPERPESADA), PADRÃO POPULAR, 80X210CM, ESPESSURA DE 3,5CM, ITENS INCLUSOS: DOBRADIÇAS, MONTAGEM E INSTALAÇÃO DO BATENTE, FECHADURA COM EXECUÇÃO DO FURO - FORNECIMENTO E INSTALAÇÃO. AF_12/2019</v>
          </cell>
        </row>
        <row r="1695">
          <cell r="A1695" t="str">
            <v>ESQUADRIAS/FERRAGENS/VIDROS</v>
          </cell>
          <cell r="B1695" t="str">
            <v>ESQV</v>
          </cell>
          <cell r="C1695" t="str">
            <v>PORTA DE MADEIRA</v>
          </cell>
          <cell r="D1695" t="str">
            <v>0089</v>
          </cell>
          <cell r="E1695">
            <v>0</v>
          </cell>
          <cell r="F1695">
            <v>0</v>
          </cell>
          <cell r="G1695" t="str">
            <v>91317</v>
          </cell>
          <cell r="H1695" t="str">
            <v>KIT DE PORTA DE MADEIRA PARA PINTURA, SEMI-OCA (PESADA OU SUPERPESADA), PADRÃO POPULAR, 90X210CM, ESPESSURA DE 3,5CM, ITENS INCLUSOS: DOBRADIÇAS, MONTAGEM E INSTALAÇÃO DO BATENTE, FECHADURA COM EXECUÇÃO DO FURO - FORNECIMENTO E INSTALAÇÃO. AF_12/2019</v>
          </cell>
        </row>
        <row r="1696">
          <cell r="A1696" t="str">
            <v>ESQUADRIAS/FERRAGENS/VIDROS</v>
          </cell>
          <cell r="B1696" t="str">
            <v>ESQV</v>
          </cell>
          <cell r="C1696" t="str">
            <v>PORTA DE MADEIRA</v>
          </cell>
          <cell r="D1696" t="str">
            <v>0089</v>
          </cell>
          <cell r="E1696">
            <v>0</v>
          </cell>
          <cell r="F1696">
            <v>0</v>
          </cell>
          <cell r="G1696" t="str">
            <v>91318</v>
          </cell>
          <cell r="H1696" t="str">
            <v>KIT DE PORTA DE MADEIRA PARA PINTURA, SEMI-OCA (LEVE OU MÉDIA), PADRÃO POPULAR, 60X210CM, ESPESSURA DE 3,5CM, ITENS INCLUSOS: DOBRADIÇAS, MONTAGEM E INSTALAÇÃO DO BATENTE, SEM FECHADURA - FORNECIMENTO E INSTALAÇÃO. AF_12/2019</v>
          </cell>
        </row>
        <row r="1697">
          <cell r="A1697" t="str">
            <v>ESQUADRIAS/FERRAGENS/VIDROS</v>
          </cell>
          <cell r="B1697" t="str">
            <v>ESQV</v>
          </cell>
          <cell r="C1697" t="str">
            <v>PORTA DE MADEIRA</v>
          </cell>
          <cell r="D1697" t="str">
            <v>0089</v>
          </cell>
          <cell r="E1697">
            <v>0</v>
          </cell>
          <cell r="F1697">
            <v>0</v>
          </cell>
          <cell r="G1697" t="str">
            <v>91319</v>
          </cell>
          <cell r="H1697" t="str">
            <v>KIT DE PORTA DE MADEIRA PARA PINTURA, SEMI-OCA (LEVE OU MÉDIA), PADRÃO POPULAR, 70X210CM, ESPESSURA DE 3,5CM, ITENS INCLUSOS: DOBRADIÇAS, MONTAGEM E INSTALAÇÃO DO BATENTE, SEM FECHADURA - FORNECIMENTO E INSTALAÇÃO. AF_12/2019</v>
          </cell>
        </row>
        <row r="1698">
          <cell r="A1698" t="str">
            <v>ESQUADRIAS/FERRAGENS/VIDROS</v>
          </cell>
          <cell r="B1698" t="str">
            <v>ESQV</v>
          </cell>
          <cell r="C1698" t="str">
            <v>PORTA DE MADEIRA</v>
          </cell>
          <cell r="D1698" t="str">
            <v>0089</v>
          </cell>
          <cell r="E1698">
            <v>0</v>
          </cell>
          <cell r="F1698">
            <v>0</v>
          </cell>
          <cell r="G1698" t="str">
            <v>91320</v>
          </cell>
          <cell r="H1698" t="str">
            <v>KIT DE PORTA DE MADEIRA PARA PINTURA, SEMI-OCA (LEVE OU MÉDIA), PADRÃO POPULAR, 80X210CM, ESPESSURA DE 3,5CM, ITENS INCLUSOS: DOBRADIÇAS, MONTAGEM E INSTALAÇÃO DO BATENTE, SEM FECHADURA - FORNECIMENTO E INSTALAÇÃO. AF_12/2019</v>
          </cell>
        </row>
        <row r="1699">
          <cell r="A1699" t="str">
            <v>ESQUADRIAS/FERRAGENS/VIDROS</v>
          </cell>
          <cell r="B1699" t="str">
            <v>ESQV</v>
          </cell>
          <cell r="C1699" t="str">
            <v>PORTA DE MADEIRA</v>
          </cell>
          <cell r="D1699" t="str">
            <v>0089</v>
          </cell>
          <cell r="E1699">
            <v>0</v>
          </cell>
          <cell r="F1699">
            <v>0</v>
          </cell>
          <cell r="G1699" t="str">
            <v>91321</v>
          </cell>
          <cell r="H1699" t="str">
            <v>KIT DE PORTA DE MADEIRA PARA PINTURA, SEMI-OCA (LEVE OU MÉDIA), PADRÃO POPULAR, 90X210CM, ESPESSURA DE 3,5CM, ITENS INCLUSOS: DOBRADIÇAS, MONTAGEM E INSTALAÇÃO DO BATENTE, SEM FECHADURA - FORNECIMENTO E INSTALAÇÃO. AF_12/2019</v>
          </cell>
        </row>
        <row r="1700">
          <cell r="A1700" t="str">
            <v>ESQUADRIAS/FERRAGENS/VIDROS</v>
          </cell>
          <cell r="B1700" t="str">
            <v>ESQV</v>
          </cell>
          <cell r="C1700" t="str">
            <v>PORTA DE MADEIRA</v>
          </cell>
          <cell r="D1700" t="str">
            <v>0089</v>
          </cell>
          <cell r="E1700">
            <v>0</v>
          </cell>
          <cell r="F1700">
            <v>0</v>
          </cell>
          <cell r="G1700" t="str">
            <v>91322</v>
          </cell>
          <cell r="H1700" t="str">
            <v>KIT DE PORTA DE MADEIRA PARA PINTURA, SEMI-OCA (PESADA OU SUPERPESADA), PADRÃO POPULAR, 80X210CM, ESPESSURA DE 3,5CM, ITENS INCLUSOS: DOBRADIÇAS, MONTAGEM E INSTALAÇÃO DO BATENTE, SEM FECHADURA - FORNECIMENTO E INSTALAÇÃO. AF_12/2019</v>
          </cell>
        </row>
        <row r="1701">
          <cell r="A1701" t="str">
            <v>ESQUADRIAS/FERRAGENS/VIDROS</v>
          </cell>
          <cell r="B1701" t="str">
            <v>ESQV</v>
          </cell>
          <cell r="C1701" t="str">
            <v>PORTA DE MADEIRA</v>
          </cell>
          <cell r="D1701" t="str">
            <v>0089</v>
          </cell>
          <cell r="E1701">
            <v>0</v>
          </cell>
          <cell r="F1701">
            <v>0</v>
          </cell>
          <cell r="G1701" t="str">
            <v>91323</v>
          </cell>
          <cell r="H1701" t="str">
            <v>KIT DE PORTA DE MADEIRA PARA PINTURA, SEMI-OCA (PESADA OU SUPERPESADA), PADRÃO POPULAR, 90X210CM, ESPESSURA DE 3,5CM, ITENS INCLUSOS: DOBRADIÇAS, MONTAGEM E INSTALAÇÃO DO BATENTE, SEM FECHADURA - FORNECIMENTO E INSTALAÇÃO. AF_12/2019</v>
          </cell>
        </row>
        <row r="1702">
          <cell r="A1702" t="str">
            <v>ESQUADRIAS/FERRAGENS/VIDROS</v>
          </cell>
          <cell r="B1702" t="str">
            <v>ESQV</v>
          </cell>
          <cell r="C1702" t="str">
            <v>PORTA DE MADEIRA</v>
          </cell>
          <cell r="D1702" t="str">
            <v>0089</v>
          </cell>
          <cell r="E1702">
            <v>0</v>
          </cell>
          <cell r="F1702">
            <v>0</v>
          </cell>
          <cell r="G1702" t="str">
            <v>91324</v>
          </cell>
          <cell r="H1702" t="str">
            <v>KIT DE PORTA DE MADEIRA PARA VERNIZ, SEMI-OCA (LEVE OU MÉDIA), PADRÃO POPULAR, 60X210CM, ESPESSURA DE 3,5CM, ITENS INCLUSOS: DOBRADIÇAS, MONTAGEM E INSTALAÇÃO DO BATENTE, SEM FECHADURA - FORNECIMENTO E INSTALAÇÃO. AF_12/2019</v>
          </cell>
        </row>
        <row r="1703">
          <cell r="A1703" t="str">
            <v>ESQUADRIAS/FERRAGENS/VIDROS</v>
          </cell>
          <cell r="B1703" t="str">
            <v>ESQV</v>
          </cell>
          <cell r="C1703" t="str">
            <v>PORTA DE MADEIRA</v>
          </cell>
          <cell r="D1703" t="str">
            <v>0089</v>
          </cell>
          <cell r="E1703">
            <v>0</v>
          </cell>
          <cell r="F1703">
            <v>0</v>
          </cell>
          <cell r="G1703" t="str">
            <v>91325</v>
          </cell>
          <cell r="H1703" t="str">
            <v>KIT DE PORTA DE MADEIRA PARA VERNIZ, SEMI-OCA (LEVE OU MÉDIA), PADRÃO POPULAR, 70X210CM, ESPESSURA DE 3,5CM, ITENS INCLUSOS: DOBRADIÇAS, MONTAGEM E INSTALAÇÃO DO BATENTE, SEM FECHADURA - FORNECIMENTO E INSTALAÇÃO. AF_12/2019</v>
          </cell>
        </row>
        <row r="1704">
          <cell r="A1704" t="str">
            <v>ESQUADRIAS/FERRAGENS/VIDROS</v>
          </cell>
          <cell r="B1704" t="str">
            <v>ESQV</v>
          </cell>
          <cell r="C1704" t="str">
            <v>PORTA DE MADEIRA</v>
          </cell>
          <cell r="D1704" t="str">
            <v>0089</v>
          </cell>
          <cell r="E1704">
            <v>0</v>
          </cell>
          <cell r="F1704">
            <v>0</v>
          </cell>
          <cell r="G1704" t="str">
            <v>91326</v>
          </cell>
          <cell r="H1704" t="str">
            <v>KIT DE PORTA DE MADEIRA PARA VERNIZ, SEMI-OCA (LEVE OU MÉDIA), PADRÃO POPULAR, 80X210CM, ESPESSURA DE 3,5CM, ITENS INCLUSOS: DOBRADIÇAS, MONTAGEM E INSTALAÇÃO DO BATENTE, SEM FECHADURA - FORNECIMENTO E INSTALAÇÃO. AF_12/2019</v>
          </cell>
        </row>
        <row r="1705">
          <cell r="A1705" t="str">
            <v>ESQUADRIAS/FERRAGENS/VIDROS</v>
          </cell>
          <cell r="B1705" t="str">
            <v>ESQV</v>
          </cell>
          <cell r="C1705" t="str">
            <v>PORTA DE MADEIRA</v>
          </cell>
          <cell r="D1705" t="str">
            <v>0089</v>
          </cell>
          <cell r="E1705">
            <v>0</v>
          </cell>
          <cell r="F1705">
            <v>0</v>
          </cell>
          <cell r="G1705" t="str">
            <v>91327</v>
          </cell>
          <cell r="H1705" t="str">
            <v>KIT DE PORTA DE MADEIRA PARA VERNIZ, SEMI-OCA (LEVE OU MÉDIA), PADRÃO POPULAR, 90X210CM, ESPESSURA DE 3,5CM, ITENS INCLUSOS: DOBRADIÇAS, MONTAGEM E INSTALAÇÃO DO BATENTE, SEM FECHADURA - FORNECIMENTO E INSTALAÇÃO. AF_12/2019</v>
          </cell>
        </row>
        <row r="1706">
          <cell r="A1706" t="str">
            <v>ESQUADRIAS/FERRAGENS/VIDROS</v>
          </cell>
          <cell r="B1706" t="str">
            <v>ESQV</v>
          </cell>
          <cell r="C1706" t="str">
            <v>PORTA DE MADEIRA</v>
          </cell>
          <cell r="D1706" t="str">
            <v>0089</v>
          </cell>
          <cell r="E1706">
            <v>0</v>
          </cell>
          <cell r="F1706">
            <v>0</v>
          </cell>
          <cell r="G1706" t="str">
            <v>91328</v>
          </cell>
          <cell r="H1706" t="str">
            <v>KIT DE PORTA DE MADEIRA FRISADA, SEMI-OCA (LEVE OU MÉDIA), PADRÃO MÉDIO 60X210CM, ESPESSURA DE 3CM, ITENS INCLUSOS: DOBRADIÇAS, MONTAGEM E INSTALAÇÃO DO BATENTE, SEM FECHADURA - FORNECIMENTO E INSTALAÇÃO. AF_12/2019</v>
          </cell>
        </row>
        <row r="1707">
          <cell r="A1707" t="str">
            <v>ESQUADRIAS/FERRAGENS/VIDROS</v>
          </cell>
          <cell r="B1707" t="str">
            <v>ESQV</v>
          </cell>
          <cell r="C1707" t="str">
            <v>PORTA DE MADEIRA</v>
          </cell>
          <cell r="D1707" t="str">
            <v>0089</v>
          </cell>
          <cell r="E1707">
            <v>0</v>
          </cell>
          <cell r="F1707">
            <v>0</v>
          </cell>
          <cell r="G1707" t="str">
            <v>91329</v>
          </cell>
          <cell r="H1707" t="str">
            <v>KIT DE PORTA DE MADEIRA FRISADA, SEMI-OCA (LEVE OU MÉDIA), PADRÃO POPULAR, 60X210CM, ESPESSURA DE 3CM, ITENS INCLUSOS: DOBRADIÇAS, MONTAGEM E INSTALAÇÃO DO BATENTE, SEM FECHADURA - FORNECIMENTO E INSTALAÇÃO. AF_12/2019</v>
          </cell>
        </row>
        <row r="1708">
          <cell r="A1708" t="str">
            <v>ESQUADRIAS/FERRAGENS/VIDROS</v>
          </cell>
          <cell r="B1708" t="str">
            <v>ESQV</v>
          </cell>
          <cell r="C1708" t="str">
            <v>PORTA DE MADEIRA</v>
          </cell>
          <cell r="D1708" t="str">
            <v>0089</v>
          </cell>
          <cell r="E1708">
            <v>0</v>
          </cell>
          <cell r="F1708">
            <v>0</v>
          </cell>
          <cell r="G1708" t="str">
            <v>91330</v>
          </cell>
          <cell r="H1708" t="str">
            <v>KIT DE PORTA DE MADEIRA FRISADA, SEMI-OCA (LEVE OU MÉDIA), PADRÃO MÉDIO, 70X210CM, ESPESSURA DE 3CM, ITENS INCLUSOS: DOBRADIÇAS, MONTAGEM E INSTALAÇÃO DO BATENTE, SEM FECHADURA - FORNECIMENTO E INSTALAÇÃO. AF_12/2019</v>
          </cell>
        </row>
        <row r="1709">
          <cell r="A1709" t="str">
            <v>ESQUADRIAS/FERRAGENS/VIDROS</v>
          </cell>
          <cell r="B1709" t="str">
            <v>ESQV</v>
          </cell>
          <cell r="C1709" t="str">
            <v>PORTA DE MADEIRA</v>
          </cell>
          <cell r="D1709" t="str">
            <v>0089</v>
          </cell>
          <cell r="E1709">
            <v>0</v>
          </cell>
          <cell r="F1709">
            <v>0</v>
          </cell>
          <cell r="G1709" t="str">
            <v>91331</v>
          </cell>
          <cell r="H1709" t="str">
            <v>KIT DE PORTA DE MADEIRA FRISADA, SEMI-OCA (LEVE OU MÉDIA), PADRÃO POPULAR, 70X210CM, ESPESSURA DE 3CM, ITENS INCLUSOS: DOBRADIÇAS, MONTAGEM E INSTALAÇÃO DO BATENTE, SEM FECHADURA - FORNECIMENTO E INSTALAÇÃO. AF_12/2019</v>
          </cell>
        </row>
        <row r="1710">
          <cell r="A1710" t="str">
            <v>ESQUADRIAS/FERRAGENS/VIDROS</v>
          </cell>
          <cell r="B1710" t="str">
            <v>ESQV</v>
          </cell>
          <cell r="C1710" t="str">
            <v>PORTA DE MADEIRA</v>
          </cell>
          <cell r="D1710" t="str">
            <v>0089</v>
          </cell>
          <cell r="E1710">
            <v>0</v>
          </cell>
          <cell r="F1710">
            <v>0</v>
          </cell>
          <cell r="G1710" t="str">
            <v>91332</v>
          </cell>
          <cell r="H1710" t="str">
            <v>KIT DE PORTA DE MADEIRA FRISADA, SEMI-OCA (LEVE OU MÉDIA), PADRÃO MÉDIO, 80X210CM, ESPESSURA DE 3,5CM, ITENS INCLUSOS: DOBRADIÇAS, MONTAGEM E INSTALAÇÃO DO BATENTE, SEM FECHADURA - FORNECIMENTO E INSTALAÇÃO. AF_12/2019</v>
          </cell>
        </row>
        <row r="1711">
          <cell r="A1711" t="str">
            <v>ESQUADRIAS/FERRAGENS/VIDROS</v>
          </cell>
          <cell r="B1711" t="str">
            <v>ESQV</v>
          </cell>
          <cell r="C1711" t="str">
            <v>PORTA DE MADEIRA</v>
          </cell>
          <cell r="D1711" t="str">
            <v>0089</v>
          </cell>
          <cell r="E1711">
            <v>0</v>
          </cell>
          <cell r="F1711">
            <v>0</v>
          </cell>
          <cell r="G1711" t="str">
            <v>91333</v>
          </cell>
          <cell r="H1711" t="str">
            <v>KIT DE PORTA DE MADEIRA FRISADA, SEMI-OCA (LEVE OU MÉDIA), PADRÃO POPULAR, 80X210CM, ESPESSURA DE 3,5CM, ITENS INCLUSOS: DOBRADIÇAS, MONTAGEM E INSTALAÇÃO DO BATENTE, SEM FECHADURA - FORNECIMENTO E INSTALAÇÃO. AF_12/2019</v>
          </cell>
        </row>
        <row r="1712">
          <cell r="A1712" t="str">
            <v>ESQUADRIAS/FERRAGENS/VIDROS</v>
          </cell>
          <cell r="B1712" t="str">
            <v>ESQV</v>
          </cell>
          <cell r="C1712" t="str">
            <v>PORTA DE MADEIRA</v>
          </cell>
          <cell r="D1712" t="str">
            <v>0089</v>
          </cell>
          <cell r="E1712">
            <v>0</v>
          </cell>
          <cell r="F1712">
            <v>0</v>
          </cell>
          <cell r="G1712" t="str">
            <v>91334</v>
          </cell>
          <cell r="H1712" t="str">
            <v>KIT DE PORTA DE MADEIRA TIPO VENEZIANA, PADRÃO MÉDIO, 80X210CM, ESPESSURA DE 3CM, ITENS INCLUSOS: DOBRADIÇAS, MONTAGEM E INSTALAÇÃO DO BATENTE, SEM FECHADURA - FORNECIMENTO E INSTALAÇÃO. AF_12/2019</v>
          </cell>
        </row>
        <row r="1713">
          <cell r="A1713" t="str">
            <v>ESQUADRIAS/FERRAGENS/VIDROS</v>
          </cell>
          <cell r="B1713" t="str">
            <v>ESQV</v>
          </cell>
          <cell r="C1713" t="str">
            <v>PORTA DE MADEIRA</v>
          </cell>
          <cell r="D1713" t="str">
            <v>0089</v>
          </cell>
          <cell r="E1713">
            <v>0</v>
          </cell>
          <cell r="F1713">
            <v>0</v>
          </cell>
          <cell r="G1713" t="str">
            <v>91335</v>
          </cell>
          <cell r="H1713" t="str">
            <v>KIT DE PORTA DE MADEIRA TIPO VENEZIANA, PADRÃO POPULAR, 80X210CM, ESPESSURA DE 3CM, ITENS INCLUSOS: DOBRADIÇAS, MONTAGEM E INSTALAÇÃO DO BATENTE, SEM FECHADURA - FORNECIMENTO E INSTALAÇÃO. AF_12/2019</v>
          </cell>
        </row>
        <row r="1714">
          <cell r="A1714" t="str">
            <v>ESQUADRIAS/FERRAGENS/VIDROS</v>
          </cell>
          <cell r="B1714" t="str">
            <v>ESQV</v>
          </cell>
          <cell r="C1714" t="str">
            <v>PORTA DE MADEIRA</v>
          </cell>
          <cell r="D1714" t="str">
            <v>0089</v>
          </cell>
          <cell r="E1714">
            <v>0</v>
          </cell>
          <cell r="F1714">
            <v>0</v>
          </cell>
          <cell r="G1714" t="str">
            <v>91336</v>
          </cell>
          <cell r="H1714" t="str">
            <v>KIT DE PORTA DE MADEIRA TIPO MEXICANA, MACIÇA (PESADA OU SUPERPESADA), PADRÃO MÉDIO, 80X210CM, ESPESSURA DE 3CM, ITENS INCLUSOS: DOBRADIÇAS, MONTAGEM E INSTALAÇÃO DO BATENTE, SEM FECHADURA - FORNECIMENTO E INSTALAÇÃO. AF_12/2019</v>
          </cell>
        </row>
        <row r="1715">
          <cell r="A1715" t="str">
            <v>ESQUADRIAS/FERRAGENS/VIDROS</v>
          </cell>
          <cell r="B1715" t="str">
            <v>ESQV</v>
          </cell>
          <cell r="C1715" t="str">
            <v>PORTA DE MADEIRA</v>
          </cell>
          <cell r="D1715" t="str">
            <v>0089</v>
          </cell>
          <cell r="E1715">
            <v>0</v>
          </cell>
          <cell r="F1715">
            <v>0</v>
          </cell>
          <cell r="G1715" t="str">
            <v>91337</v>
          </cell>
          <cell r="H1715" t="str">
            <v>KIT DE PORTA DE MADEIRA TIPO MEXICANA, MACIÇA (PESADA OU SUPERPESADA), PADRÃO POPULAR, 80X210CM, ESPESSURA DE 3CM, ITENS INCLUSOS: DOBRADIÇAS, MONTAGEM E INSTALAÇÃO DO BATENTE, SEM FECHADURA - FORNECIMENTO E INSTALAÇÃO. AF_12/2019</v>
          </cell>
        </row>
        <row r="1716">
          <cell r="A1716" t="str">
            <v>ESQUADRIAS/FERRAGENS/VIDROS</v>
          </cell>
          <cell r="B1716" t="str">
            <v>ESQV</v>
          </cell>
          <cell r="C1716" t="str">
            <v>PORTA DE MADEIRA</v>
          </cell>
          <cell r="D1716" t="str">
            <v>0089</v>
          </cell>
          <cell r="E1716">
            <v>0</v>
          </cell>
          <cell r="F1716">
            <v>0</v>
          </cell>
          <cell r="G1716" t="str">
            <v>100659</v>
          </cell>
          <cell r="H1716" t="str">
            <v>ALIZAR DE 5X1,5CM PARA PORTA FIXADO COM PREGOS, PADRÃO MÉDIO - FORNECIMENTO E INSTALAÇÃO. AF_12/2019</v>
          </cell>
        </row>
        <row r="1717">
          <cell r="A1717" t="str">
            <v>ESQUADRIAS/FERRAGENS/VIDROS</v>
          </cell>
          <cell r="B1717" t="str">
            <v>ESQV</v>
          </cell>
          <cell r="C1717" t="str">
            <v>PORTA DE MADEIRA</v>
          </cell>
          <cell r="D1717" t="str">
            <v>0089</v>
          </cell>
          <cell r="E1717">
            <v>0</v>
          </cell>
          <cell r="F1717">
            <v>0</v>
          </cell>
          <cell r="G1717" t="str">
            <v>100660</v>
          </cell>
          <cell r="H1717" t="str">
            <v>ALIZAR DE 5X1,5CM PARA PORTA FIXADO COM PREGOS, PADRÃO POPULAR - FORNECIMENTO E INSTALAÇÃO. AF_12/2019</v>
          </cell>
        </row>
        <row r="1718">
          <cell r="A1718" t="str">
            <v>ESQUADRIAS/FERRAGENS/VIDROS</v>
          </cell>
          <cell r="B1718" t="str">
            <v>ESQV</v>
          </cell>
          <cell r="C1718" t="str">
            <v>PORTA DE MADEIRA</v>
          </cell>
          <cell r="D1718" t="str">
            <v>0089</v>
          </cell>
          <cell r="E1718">
            <v>0</v>
          </cell>
          <cell r="F1718">
            <v>0</v>
          </cell>
          <cell r="G1718" t="str">
            <v>100675</v>
          </cell>
          <cell r="H1718" t="str">
            <v>KIT DE PORTA-PRONTA DE MADEIRA EM ACABAMENTO MELAMÍNICO BRANCO, FOLHA LEVE OU MÉDIA, 90X210, EXCLUSIVE FECHADURA, FIXAÇÃO COM PREENCHIMENTO TOTAL DE ESPUMA EXPANSIVA - FORNECIMENTO E INSTALAÇÃO. AF_12/2019</v>
          </cell>
        </row>
        <row r="1719">
          <cell r="A1719" t="str">
            <v>ESQUADRIAS/FERRAGENS/VIDROS</v>
          </cell>
          <cell r="B1719" t="str">
            <v>ESQV</v>
          </cell>
          <cell r="C1719" t="str">
            <v>PORTA DE MADEIRA</v>
          </cell>
          <cell r="D1719" t="str">
            <v>0089</v>
          </cell>
          <cell r="E1719">
            <v>0</v>
          </cell>
          <cell r="F1719">
            <v>0</v>
          </cell>
          <cell r="G1719" t="str">
            <v>100676</v>
          </cell>
          <cell r="H1719" t="str">
            <v>BATENTE PARA PORTA COM BANDEIRA, FIXAÇÃO COM PARAFUSO E BUCHA. AF_12/2019</v>
          </cell>
        </row>
        <row r="1720">
          <cell r="A1720" t="str">
            <v>ESQUADRIAS/FERRAGENS/VIDROS</v>
          </cell>
          <cell r="B1720" t="str">
            <v>ESQV</v>
          </cell>
          <cell r="C1720" t="str">
            <v>PORTA DE MADEIRA</v>
          </cell>
          <cell r="D1720" t="str">
            <v>0089</v>
          </cell>
          <cell r="E1720">
            <v>0</v>
          </cell>
          <cell r="F1720">
            <v>0</v>
          </cell>
          <cell r="G1720" t="str">
            <v>100678</v>
          </cell>
          <cell r="H1720" t="str">
            <v>KIT DE PORTA DE MADEIRA PARA VERNIZ, SEMI-OCA (LEVE OU MÉDIA), PADRÃO MÉDIO, 60X210CM, ESPESSURA DE 3,5CM, ITENS INCLUSOS: DOBRADIÇAS, MONTAGEM E INSTALAÇÃO DE BATENTE, FECHADURA COM EXECUÇÃO DO FURO - FORNECIMENTO E INSTALAÇÃO. AF_12/2019</v>
          </cell>
        </row>
        <row r="1721">
          <cell r="A1721" t="str">
            <v>ESQUADRIAS/FERRAGENS/VIDROS</v>
          </cell>
          <cell r="B1721" t="str">
            <v>ESQV</v>
          </cell>
          <cell r="C1721" t="str">
            <v>PORTA DE MADEIRA</v>
          </cell>
          <cell r="D1721" t="str">
            <v>0089</v>
          </cell>
          <cell r="E1721">
            <v>0</v>
          </cell>
          <cell r="F1721">
            <v>0</v>
          </cell>
          <cell r="G1721" t="str">
            <v>100679</v>
          </cell>
          <cell r="H1721" t="str">
            <v>KIT DE PORTA DE MADEIRA PARA VERNIZ, SEMI-OCA (LEVE OU MÉDIA), PADRÃO POPULAR, 60X210CM, ESPESSURA DE 3,5CM, ITENS INCLUSOS: DOBRADIÇAS, MONTAGEM E INSTALAÇÃO DE BATENTE, FECHADURA COM EXECUÇÃO DO FURO - FORNECIMENTO E INSTALAÇÃO. AF_12/2019</v>
          </cell>
        </row>
        <row r="1722">
          <cell r="A1722" t="str">
            <v>ESQUADRIAS/FERRAGENS/VIDROS</v>
          </cell>
          <cell r="B1722" t="str">
            <v>ESQV</v>
          </cell>
          <cell r="C1722" t="str">
            <v>PORTA DE MADEIRA</v>
          </cell>
          <cell r="D1722" t="str">
            <v>0089</v>
          </cell>
          <cell r="E1722">
            <v>0</v>
          </cell>
          <cell r="F1722">
            <v>0</v>
          </cell>
          <cell r="G1722" t="str">
            <v>100680</v>
          </cell>
          <cell r="H1722" t="str">
            <v>KIT DE PORTA DE MADEIRA PARA VERNIZ, SEMI-OCA (LEVE OU MÉDIA), PADRÃO MÉDIO, 70X210CM, ESPESSURA DE 3,5CM, ITENS INCLUSOS: DOBRADIÇAS, MONTAGEM E INSTALAÇÃO DE BATENTE, FECHADURA COM EXECUÇÃO DO FURO - FORNECIMENTO E INSTALAÇÃO. AF_12/2019</v>
          </cell>
        </row>
        <row r="1723">
          <cell r="A1723" t="str">
            <v>ESQUADRIAS/FERRAGENS/VIDROS</v>
          </cell>
          <cell r="B1723" t="str">
            <v>ESQV</v>
          </cell>
          <cell r="C1723" t="str">
            <v>PORTA DE MADEIRA</v>
          </cell>
          <cell r="D1723" t="str">
            <v>0089</v>
          </cell>
          <cell r="E1723">
            <v>0</v>
          </cell>
          <cell r="F1723">
            <v>0</v>
          </cell>
          <cell r="G1723" t="str">
            <v>100681</v>
          </cell>
          <cell r="H1723" t="str">
            <v>KIT DE PORTA DE MADEIRA FRISADA, SEMI-OCA (LEVE OU MÉDIA), PADRÃO MÉDIO, 70X210CM, ESPESSURA DE 3CM, ITENS INCLUSOS: DOBRADIÇAS, MONTAGEM E INSTALAÇÃO DE BATENTE, FECHADURA COM EXECUÇÃO DO FURO - FORNECIMENTO E INSTALAÇÃO. AF_12/2019</v>
          </cell>
        </row>
        <row r="1724">
          <cell r="A1724" t="str">
            <v>ESQUADRIAS/FERRAGENS/VIDROS</v>
          </cell>
          <cell r="B1724" t="str">
            <v>ESQV</v>
          </cell>
          <cell r="C1724" t="str">
            <v>PORTA DE MADEIRA</v>
          </cell>
          <cell r="D1724" t="str">
            <v>0089</v>
          </cell>
          <cell r="E1724">
            <v>0</v>
          </cell>
          <cell r="F1724">
            <v>0</v>
          </cell>
          <cell r="G1724" t="str">
            <v>100682</v>
          </cell>
          <cell r="H1724" t="str">
            <v>KIT DE PORTA DE MADEIRA FRISADA, SEMI-OCA (LEVE OU MÉDIA), PADRÃO POPULAR, 70X210CM, ESPESSURA DE 3CM, ITENS INCLUSOS: DOBRADIÇAS, MONTAGEM E INSTALAÇÃO DE BATENTE, FECHADURA COM EXECUÇÃO DO FURO - FORNECIMENTO E INSTALAÇÃO. AF_12/2019</v>
          </cell>
        </row>
        <row r="1725">
          <cell r="A1725" t="str">
            <v>ESQUADRIAS/FERRAGENS/VIDROS</v>
          </cell>
          <cell r="B1725" t="str">
            <v>ESQV</v>
          </cell>
          <cell r="C1725" t="str">
            <v>PORTA DE MADEIRA</v>
          </cell>
          <cell r="D1725" t="str">
            <v>0089</v>
          </cell>
          <cell r="E1725">
            <v>0</v>
          </cell>
          <cell r="F1725">
            <v>0</v>
          </cell>
          <cell r="G1725" t="str">
            <v>100683</v>
          </cell>
          <cell r="H1725" t="str">
            <v>KIT DE PORTA DE MADEIRA PARA VERNIZ, SEMI-OCA (LEVE OU MÉDIA), PADRÃO MÉDIO, 80X210CM, ESPESSURA DE 3,5CM, ITENS INCLUSOS: DOBRADIÇAS, MONTAGEM E INSTALAÇÃO DE BATENTE, FECHADURA COM EXECUÇÃO DO FURO - FORNECIMENTO E INSTALAÇÃO. AF_12/2019</v>
          </cell>
        </row>
        <row r="1726">
          <cell r="A1726" t="str">
            <v>ESQUADRIAS/FERRAGENS/VIDROS</v>
          </cell>
          <cell r="B1726" t="str">
            <v>ESQV</v>
          </cell>
          <cell r="C1726" t="str">
            <v>PORTA DE MADEIRA</v>
          </cell>
          <cell r="D1726" t="str">
            <v>0089</v>
          </cell>
          <cell r="E1726">
            <v>0</v>
          </cell>
          <cell r="F1726">
            <v>0</v>
          </cell>
          <cell r="G1726" t="str">
            <v>100684</v>
          </cell>
          <cell r="H1726" t="str">
            <v>KIT DE PORTA DE MADEIRA PARA VERNIZ, SEMI-OCA (LEVE OU MÉDIA), PADRÃO POPULAR, 80X210CM, ESPESSURA DE 3,5CM, ITENS INCLUSOS: DOBRADIÇAS, MONTAGEM E INSTALAÇÃO DE BATENTE, FECHADURA COM EXECUÇÃO DO FURO - FORNECIMENTO E INSTALAÇÃO. AF_12/2019</v>
          </cell>
        </row>
        <row r="1727">
          <cell r="A1727" t="str">
            <v>ESQUADRIAS/FERRAGENS/VIDROS</v>
          </cell>
          <cell r="B1727" t="str">
            <v>ESQV</v>
          </cell>
          <cell r="C1727" t="str">
            <v>PORTA DE MADEIRA</v>
          </cell>
          <cell r="D1727" t="str">
            <v>0089</v>
          </cell>
          <cell r="E1727">
            <v>0</v>
          </cell>
          <cell r="F1727">
            <v>0</v>
          </cell>
          <cell r="G1727" t="str">
            <v>100685</v>
          </cell>
          <cell r="H1727" t="str">
            <v>KIT DE PORTA DE MADEIRA PARA VERNIZ, SEMI-OCA (LEVE OU MÉDIA), PADRÃO MÉDIO, 90X210CM, ESPESSURA DE 3,5CM, ITENS INCLUSOS: DOBRADIÇAS, MONTAGEM E INSTALAÇÃO DE BATENTE, FECHADURA COM EXECUÇÃO DO FURO - FORNECIMENTO E INSTALAÇÃO. AF_12/2019</v>
          </cell>
        </row>
        <row r="1728">
          <cell r="A1728" t="str">
            <v>ESQUADRIAS/FERRAGENS/VIDROS</v>
          </cell>
          <cell r="B1728" t="str">
            <v>ESQV</v>
          </cell>
          <cell r="C1728" t="str">
            <v>PORTA DE MADEIRA</v>
          </cell>
          <cell r="D1728" t="str">
            <v>0089</v>
          </cell>
          <cell r="E1728">
            <v>0</v>
          </cell>
          <cell r="F1728">
            <v>0</v>
          </cell>
          <cell r="G1728" t="str">
            <v>100686</v>
          </cell>
          <cell r="H1728" t="str">
            <v>KIT DE PORTA DE MADEIRA PARA VERNIZ, SEMI-OCA (LEVE OU MÉDIA), PADRÃO POPULAR, 90X210CM, ESPESSURA DE 3CM, ITENS INCLUSOS: DOBRADIÇAS, MONTAGEM E INSTALAÇÃO DE BATENTE, FECHADURA COM EXECUÇÃO DO FURO - FORNECIMENTO E INSTALAÇÃO. AF_12/2019</v>
          </cell>
        </row>
        <row r="1729">
          <cell r="A1729" t="str">
            <v>ESQUADRIAS/FERRAGENS/VIDROS</v>
          </cell>
          <cell r="B1729" t="str">
            <v>ESQV</v>
          </cell>
          <cell r="C1729" t="str">
            <v>PORTA DE MADEIRA</v>
          </cell>
          <cell r="D1729" t="str">
            <v>0089</v>
          </cell>
          <cell r="E1729">
            <v>0</v>
          </cell>
          <cell r="F1729">
            <v>0</v>
          </cell>
          <cell r="G1729" t="str">
            <v>100687</v>
          </cell>
          <cell r="H1729" t="str">
            <v>KIT DE PORTA DE MADEIRA FRISADA, SEMI-OCA (LEVE OU MÉDIA), PADRÃO MÉDIO, 60X210CM, ESPESSURA DE 3,5CM, ITENS INCLUSOS: DOBRADIÇAS, MONTAGEM E INSTALAÇÃO DE BATENTE, FECHADURA COM EXECUÇÃO DO FURO - FORNECIMENTO E INSTALAÇÃO. AF_12/2019</v>
          </cell>
        </row>
        <row r="1730">
          <cell r="A1730" t="str">
            <v>ESQUADRIAS/FERRAGENS/VIDROS</v>
          </cell>
          <cell r="B1730" t="str">
            <v>ESQV</v>
          </cell>
          <cell r="C1730" t="str">
            <v>PORTA DE MADEIRA</v>
          </cell>
          <cell r="D1730" t="str">
            <v>0089</v>
          </cell>
          <cell r="E1730">
            <v>0</v>
          </cell>
          <cell r="F1730">
            <v>0</v>
          </cell>
          <cell r="G1730" t="str">
            <v>100688</v>
          </cell>
          <cell r="H1730" t="str">
            <v>KIT DE PORTA DE MADEIRA FRISADA, SEMI-OCA (LEVE OU MÉDIA), PADRÃO POPULAR, 60X210CM, ESPESSURA DE 3CM, ITENS INCLUSOS: DOBRADIÇAS, MONTAGEM E INSTALAÇÃO DE BATENTE, FECHADURA COM EXECUÇÃO DO FURO - FORNECIMENTO E INSTALAÇÃO. AF_12/2019</v>
          </cell>
        </row>
        <row r="1731">
          <cell r="A1731" t="str">
            <v>ESQUADRIAS/FERRAGENS/VIDROS</v>
          </cell>
          <cell r="B1731" t="str">
            <v>ESQV</v>
          </cell>
          <cell r="C1731" t="str">
            <v>PORTA DE MADEIRA</v>
          </cell>
          <cell r="D1731" t="str">
            <v>0089</v>
          </cell>
          <cell r="E1731">
            <v>0</v>
          </cell>
          <cell r="F1731">
            <v>0</v>
          </cell>
          <cell r="G1731" t="str">
            <v>100689</v>
          </cell>
          <cell r="H1731" t="str">
            <v>KIT DE PORTA DE MADEIRA FRISADA, SEMI-OCA (LEVE OU MÉDIA), PADRÃO MÉDIO, 80X210CM, ESPESSURA DE 3,5CM, ITENS INCLUSOS: DOBRADIÇAS, MONTAGEM E INSTALAÇÃO DE BATENTE, FECHADURA COM EXECUÇÃO DO FURO - FORNECIMENTO E INSTALAÇÃO. AF_12/2019</v>
          </cell>
        </row>
        <row r="1732">
          <cell r="A1732" t="str">
            <v>ESQUADRIAS/FERRAGENS/VIDROS</v>
          </cell>
          <cell r="B1732" t="str">
            <v>ESQV</v>
          </cell>
          <cell r="C1732" t="str">
            <v>PORTA DE MADEIRA</v>
          </cell>
          <cell r="D1732" t="str">
            <v>0089</v>
          </cell>
          <cell r="E1732">
            <v>0</v>
          </cell>
          <cell r="F1732">
            <v>0</v>
          </cell>
          <cell r="G1732" t="str">
            <v>100690</v>
          </cell>
          <cell r="H1732" t="str">
            <v>KIT DE PORTA DE MADEIRA FRISADA, SEMI-OCA (LEVE OU MÉDIA), PADRÃO POPULAR, 80X210CM, ESPESSURA DE 3,5CM, ITENS INCLUSOS: DOBRADIÇAS, MONTAGEM E INSTALAÇÃO DE BATENTE, FECHADURA COM EXECUÇÃO DO FURO - FORNECIMENTO E INSTALAÇÃO. AF_12/2019</v>
          </cell>
        </row>
        <row r="1733">
          <cell r="A1733" t="str">
            <v>ESQUADRIAS/FERRAGENS/VIDROS</v>
          </cell>
          <cell r="B1733" t="str">
            <v>ESQV</v>
          </cell>
          <cell r="C1733" t="str">
            <v>PORTA DE MADEIRA</v>
          </cell>
          <cell r="D1733" t="str">
            <v>0089</v>
          </cell>
          <cell r="E1733">
            <v>0</v>
          </cell>
          <cell r="F1733">
            <v>0</v>
          </cell>
          <cell r="G1733" t="str">
            <v>100691</v>
          </cell>
          <cell r="H1733" t="str">
            <v>KIT DE PORTA DE MADEIRA TIPO VENEZIANA, 80X210CM (ESPESSURA DE 3CM), PADRÃO MÉDIO, ITENS INCLUSOS: DOBRADIÇAS, MONTAGEM E INSTALAÇÃO DE BATENTE, FECHADURA COM EXECUÇÃO DO FURO - FORNECIMENTO E INSTALAÇÃO. AF_12/2019</v>
          </cell>
        </row>
        <row r="1734">
          <cell r="A1734" t="str">
            <v>ESQUADRIAS/FERRAGENS/VIDROS</v>
          </cell>
          <cell r="B1734" t="str">
            <v>ESQV</v>
          </cell>
          <cell r="C1734" t="str">
            <v>PORTA DE MADEIRA</v>
          </cell>
          <cell r="D1734" t="str">
            <v>0089</v>
          </cell>
          <cell r="E1734">
            <v>0</v>
          </cell>
          <cell r="F1734">
            <v>0</v>
          </cell>
          <cell r="G1734" t="str">
            <v>100692</v>
          </cell>
          <cell r="H1734" t="str">
            <v>KIT DE PORTA DE MADEIRA TIPO VENEZIANA, 80X210CM (ESPESSURA DE 3CM), PADRÃO POPULAR, ITENS INCLUSOS: DOBRADIÇAS, MONTAGEM E INSTALAÇÃO DE BATENTE, FECHADURA COM EXECUÇÃO DO FURO - FORNECIMENTO E INSTALAÇÃO. AF_12/2019</v>
          </cell>
        </row>
        <row r="1735">
          <cell r="A1735" t="str">
            <v>ESQUADRIAS/FERRAGENS/VIDROS</v>
          </cell>
          <cell r="B1735" t="str">
            <v>ESQV</v>
          </cell>
          <cell r="C1735" t="str">
            <v>PORTA DE MADEIRA</v>
          </cell>
          <cell r="D1735" t="str">
            <v>0089</v>
          </cell>
          <cell r="E1735">
            <v>0</v>
          </cell>
          <cell r="F1735">
            <v>0</v>
          </cell>
          <cell r="G1735" t="str">
            <v>100693</v>
          </cell>
          <cell r="H1735" t="str">
            <v>KIT DE PORTA DE MADEIRA TIPO MEXICANA, MACIÇA (PESADA OU SUPERPESADA), PADRÃO MÉDIO, 80X210CM, ESPESSURA DE 3,5CM, ITENS INCLUSOS: DOBRADIÇAS, MONTAGEM E INSTALAÇÃO DE BATENTE, FECHADURA COM EXECUÇÃO DO FURO - FORNECIMENTO E INSTALAÇÃO. AF_12/2019</v>
          </cell>
        </row>
        <row r="1736">
          <cell r="A1736" t="str">
            <v>ESQUADRIAS/FERRAGENS/VIDROS</v>
          </cell>
          <cell r="B1736" t="str">
            <v>ESQV</v>
          </cell>
          <cell r="C1736" t="str">
            <v>PORTA DE MADEIRA</v>
          </cell>
          <cell r="D1736" t="str">
            <v>0089</v>
          </cell>
          <cell r="E1736">
            <v>0</v>
          </cell>
          <cell r="F1736">
            <v>0</v>
          </cell>
          <cell r="G1736" t="str">
            <v>100694</v>
          </cell>
          <cell r="H1736" t="str">
            <v>KIT DE PORTA DE MADEIRA TIPO MEXICANA, MACIÇA (PESADA OU SUPERPESADA), PADRÃO POPULAR, 80X210CM, ESPESSURA DE 3,5CM, ITENS INCLUSOS: DOBRADIÇAS, MONTAGEM E INSTALAÇÃO DE BATENTE, FECHADURA COM EXECUÇÃO DO FURO - FORNECIMENTO E INSTALAÇÃO. AF_12/2019</v>
          </cell>
        </row>
        <row r="1737">
          <cell r="A1737" t="str">
            <v>ESQUADRIAS/FERRAGENS/VIDROS</v>
          </cell>
          <cell r="B1737" t="str">
            <v>ESQV</v>
          </cell>
          <cell r="C1737" t="str">
            <v>PORTA DE MADEIRA</v>
          </cell>
          <cell r="D1737" t="str">
            <v>0089</v>
          </cell>
          <cell r="E1737">
            <v>0</v>
          </cell>
          <cell r="F1737">
            <v>0</v>
          </cell>
          <cell r="G1737" t="str">
            <v>100695</v>
          </cell>
          <cell r="H1737" t="str">
            <v>RECOLOCAÇÃO DE FOLHAS DE PORTA DE MADEIRA LEVE OU MÉDIA DE 60CM DE LARGURA, CONSIDERANDO REAPROVEITAMENTO DO MATERIAL. AF_12/2019</v>
          </cell>
        </row>
        <row r="1738">
          <cell r="A1738" t="str">
            <v>ESQUADRIAS/FERRAGENS/VIDROS</v>
          </cell>
          <cell r="B1738" t="str">
            <v>ESQV</v>
          </cell>
          <cell r="C1738" t="str">
            <v>PORTA DE MADEIRA</v>
          </cell>
          <cell r="D1738" t="str">
            <v>0089</v>
          </cell>
          <cell r="E1738">
            <v>0</v>
          </cell>
          <cell r="F1738">
            <v>0</v>
          </cell>
          <cell r="G1738" t="str">
            <v>100696</v>
          </cell>
          <cell r="H1738" t="str">
            <v>RECOLOCAÇÃO DE FOLHAS DE PORTA DE MADEIRA LEVE OU MÉDIA DE 70CM DE LARGURA, CONSIDERANDO REAPROVEITAMENTO DO MATERIAL. AF_12/2019</v>
          </cell>
        </row>
        <row r="1739">
          <cell r="A1739" t="str">
            <v>ESQUADRIAS/FERRAGENS/VIDROS</v>
          </cell>
          <cell r="B1739" t="str">
            <v>ESQV</v>
          </cell>
          <cell r="C1739" t="str">
            <v>PORTA DE MADEIRA</v>
          </cell>
          <cell r="D1739" t="str">
            <v>0089</v>
          </cell>
          <cell r="E1739">
            <v>0</v>
          </cell>
          <cell r="F1739">
            <v>0</v>
          </cell>
          <cell r="G1739" t="str">
            <v>100697</v>
          </cell>
          <cell r="H1739" t="str">
            <v>RECOLOCAÇÃO DE FOLHAS DE PORTA DE MADEIRA LEVE OU MÉDIA DE 80CM DE LARGURA, CONSIDERANDO REAPROVEITAMENTO DO MATERIAL. AF_12/2019</v>
          </cell>
        </row>
        <row r="1740">
          <cell r="A1740" t="str">
            <v>ESQUADRIAS/FERRAGENS/VIDROS</v>
          </cell>
          <cell r="B1740" t="str">
            <v>ESQV</v>
          </cell>
          <cell r="C1740" t="str">
            <v>PORTA DE MADEIRA</v>
          </cell>
          <cell r="D1740" t="str">
            <v>0089</v>
          </cell>
          <cell r="E1740">
            <v>0</v>
          </cell>
          <cell r="F1740">
            <v>0</v>
          </cell>
          <cell r="G1740" t="str">
            <v>100698</v>
          </cell>
          <cell r="H1740" t="str">
            <v>RECOLOCAÇÃO DE FOLHAS DE PORTA DE MADEIRA LEVE OU MÉDIA DE 90CM DE LARGURA, CONSIDERANDO REAPROVEITAMENTO DO MATERIAL. AF_12/2019</v>
          </cell>
        </row>
        <row r="1741">
          <cell r="A1741" t="str">
            <v>ESQUADRIAS/FERRAGENS/VIDROS</v>
          </cell>
          <cell r="B1741" t="str">
            <v>ESQV</v>
          </cell>
          <cell r="C1741" t="str">
            <v>PORTA DE MADEIRA</v>
          </cell>
          <cell r="D1741" t="str">
            <v>0089</v>
          </cell>
          <cell r="E1741">
            <v>0</v>
          </cell>
          <cell r="F1741">
            <v>0</v>
          </cell>
          <cell r="G1741" t="str">
            <v>100699</v>
          </cell>
          <cell r="H1741" t="str">
            <v>RECOLOCAÇÃO DE FOLHAS DE PORTA DE MADEIRA PESADA OU SUPERPESADA DE 80CM DE LARGURA, CONSIDERANDO REAPROVEITAMENTO DO MATERIAL. AF_12/2019</v>
          </cell>
        </row>
        <row r="1742">
          <cell r="A1742" t="str">
            <v>ESQUADRIAS/FERRAGENS/VIDROS</v>
          </cell>
          <cell r="B1742" t="str">
            <v>ESQV</v>
          </cell>
          <cell r="C1742" t="str">
            <v>PORTA DE MADEIRA</v>
          </cell>
          <cell r="D1742" t="str">
            <v>0089</v>
          </cell>
          <cell r="E1742">
            <v>0</v>
          </cell>
          <cell r="F1742">
            <v>0</v>
          </cell>
          <cell r="G1742" t="str">
            <v>100700</v>
          </cell>
          <cell r="H1742" t="str">
            <v>PORTA DE MADEIRA COMPENSADA LISA PARA PINTURA, 120X210X3,5CM, 2 FOLHAS, INCLUSO ADUELA 2A, ALIZAR 2A E DOBRADIÇAS. AF_12/2019</v>
          </cell>
        </row>
        <row r="1743">
          <cell r="A1743" t="str">
            <v>ESQUADRIAS/FERRAGENS/VIDROS</v>
          </cell>
          <cell r="B1743" t="str">
            <v>ESQV</v>
          </cell>
          <cell r="C1743" t="str">
            <v>PORTA DE MADEIRA</v>
          </cell>
          <cell r="D1743" t="str">
            <v>0089</v>
          </cell>
          <cell r="E1743">
            <v>0</v>
          </cell>
          <cell r="F1743">
            <v>0</v>
          </cell>
          <cell r="G1743" t="str">
            <v>100712</v>
          </cell>
          <cell r="H1743" t="str">
            <v>KIT DE PORTA DE MADEIRA PARA VERNIZ, SEMI-OCA (LEVE OU MÉDIA), PADRÃO POPULAR, 70X210CM, ESPESSURA DE 3,5CM, ITENS INCLUSOS: DOBRADIÇAS, MONTAGEM E INSTALAÇÃO DE BATENTE, FECHADURA COM EXECUÇÃO DO FURO - FORNECIMENTO E INSTALAÇÃO. AF_12/2019</v>
          </cell>
        </row>
        <row r="1744">
          <cell r="A1744" t="str">
            <v>ESQUADRIAS/FERRAGENS/VIDROS</v>
          </cell>
          <cell r="B1744" t="str">
            <v>ESQV</v>
          </cell>
          <cell r="C1744" t="str">
            <v>JANELA DE MADEIRA</v>
          </cell>
          <cell r="D1744" t="str">
            <v>0090</v>
          </cell>
          <cell r="E1744">
            <v>0</v>
          </cell>
          <cell r="F1744">
            <v>0</v>
          </cell>
          <cell r="G1744" t="str">
            <v>100665</v>
          </cell>
          <cell r="H1744" t="str">
            <v>JANELA DE MADEIRA - CEDRINHO/ANGELIM OU EQUIVALENTE DA REGIÃO - DE ABRIR COM 4 FOLHAS (2 VENEZIANAS E 2 GUILHOTINAS PARA VIDRO), COM BATENTE, ALIZAR E FERRAGENS. EXCLUSIVE VIDROS, ACABAMENTO E CONTRAMARCO. FORNECIMENTO E INSTALAÇÃO. AF_12/2019</v>
          </cell>
        </row>
        <row r="1745">
          <cell r="A1745" t="str">
            <v>ESQUADRIAS/FERRAGENS/VIDROS</v>
          </cell>
          <cell r="B1745" t="str">
            <v>ESQV</v>
          </cell>
          <cell r="C1745" t="str">
            <v>JANELA DE MADEIRA</v>
          </cell>
          <cell r="D1745" t="str">
            <v>0090</v>
          </cell>
          <cell r="E1745">
            <v>0</v>
          </cell>
          <cell r="F1745">
            <v>0</v>
          </cell>
          <cell r="G1745" t="str">
            <v>100666</v>
          </cell>
          <cell r="H1745" t="str">
            <v>JANELA DE MADEIRA (PINUS/EUCALIPTO OU EQUIV.) DE ABRIR COM 4 FOLHAS (2 VENEZIANAS E 2 GUILHOTINAS PARA VIDRO), COM BATENTE, ALIZAR E FERRAGENS. EXCLUSIVE VIDROS, ACABAMENTO E CONTRAMARCO. FORNECIMENTO E INSTALAÇÃO. AF_12/2019</v>
          </cell>
        </row>
        <row r="1746">
          <cell r="A1746" t="str">
            <v>ESQUADRIAS/FERRAGENS/VIDROS</v>
          </cell>
          <cell r="B1746" t="str">
            <v>ESQV</v>
          </cell>
          <cell r="C1746" t="str">
            <v>JANELA DE MADEIRA</v>
          </cell>
          <cell r="D1746" t="str">
            <v>0090</v>
          </cell>
          <cell r="E1746">
            <v>0</v>
          </cell>
          <cell r="F1746">
            <v>0</v>
          </cell>
          <cell r="G1746" t="str">
            <v>100667</v>
          </cell>
          <cell r="H1746" t="str">
            <v>JANELA DE MADEIRA (IMBUIA/CEDRO OU EQUIV.) DE ABRIR COM 4 FOLHAS (2 VENEZIANAS E 2 GUILHOTINAS PARA VIDRO), COM BATENTE, ALIZAR E FERRAGENS. EXCLUSIVE VIDROS, ACABAMENTO E CONTRAMARCO. FORNECIMENTO E INSTALAÇÃO. AF_12/2019</v>
          </cell>
        </row>
        <row r="1747">
          <cell r="A1747" t="str">
            <v>ESQUADRIAS/FERRAGENS/VIDROS</v>
          </cell>
          <cell r="B1747" t="str">
            <v>ESQV</v>
          </cell>
          <cell r="C1747" t="str">
            <v>JANELA DE MADEIRA</v>
          </cell>
          <cell r="D1747" t="str">
            <v>0090</v>
          </cell>
          <cell r="E1747">
            <v>0</v>
          </cell>
          <cell r="F1747">
            <v>0</v>
          </cell>
          <cell r="G1747" t="str">
            <v>100668</v>
          </cell>
          <cell r="H1747" t="str">
            <v>JANELA DE MADEIRA (CEDRINHO/ANGELIM OU EQUIV.) TIPO MAXIM-AR, PARA VIDRO, COM BATENTE, ALIZAR E FERRAGENS. EXCLUSIVE VIDRO, ACABAMENTO E CONTRAMARCO. FORNECIMENTO E INSTALAÇÃO. AF_12/2019</v>
          </cell>
        </row>
        <row r="1748">
          <cell r="A1748" t="str">
            <v>ESQUADRIAS/FERRAGENS/VIDROS</v>
          </cell>
          <cell r="B1748" t="str">
            <v>ESQV</v>
          </cell>
          <cell r="C1748" t="str">
            <v>JANELA DE MADEIRA</v>
          </cell>
          <cell r="D1748" t="str">
            <v>0090</v>
          </cell>
          <cell r="E1748">
            <v>0</v>
          </cell>
          <cell r="F1748">
            <v>0</v>
          </cell>
          <cell r="G1748" t="str">
            <v>100669</v>
          </cell>
          <cell r="H1748" t="str">
            <v>JANELA DE MADEIRA (PINUS/EUCALIPTO OU EQUIV.) TIPO BASCULANTE COM 2 FOLHAS PARA VIDRO, COM BATENTE, ALIZAR E FERRAGENS. EXCLUSIVE VIDROS, ACABAMENTO E CONTRAMARCO. FORNECIMENTO E INSTALAÇÃO. AF_12/2019</v>
          </cell>
        </row>
        <row r="1749">
          <cell r="A1749" t="str">
            <v>ESQUADRIAS/FERRAGENS/VIDROS</v>
          </cell>
          <cell r="B1749" t="str">
            <v>ESQV</v>
          </cell>
          <cell r="C1749" t="str">
            <v>JANELA DE MADEIRA</v>
          </cell>
          <cell r="D1749" t="str">
            <v>0090</v>
          </cell>
          <cell r="E1749">
            <v>0</v>
          </cell>
          <cell r="F1749">
            <v>0</v>
          </cell>
          <cell r="G1749" t="str">
            <v>100670</v>
          </cell>
          <cell r="H1749" t="str">
            <v>JANELA DE MADEIRA (CEDRINHO/ANGELIM OU EQUIV.) DE CORRER COM 6 FOLHAS (2 VENEZ. FIXAS, 2 VENEZ. DE CORRER E 2 DE CORRER PARA VIDRO), COM BATENTE, ALIZAR E FERRAGENS. EXCLUSIVE VIDROS, ACABAMENTO E CONTRAMARCO. FORNECIMENTO E INSTALAÇÃO. AF_12/2019</v>
          </cell>
        </row>
        <row r="1750">
          <cell r="A1750" t="str">
            <v>ESQUADRIAS/FERRAGENS/VIDROS</v>
          </cell>
          <cell r="B1750" t="str">
            <v>ESQV</v>
          </cell>
          <cell r="C1750" t="str">
            <v>JANELA DE MADEIRA</v>
          </cell>
          <cell r="D1750" t="str">
            <v>0090</v>
          </cell>
          <cell r="E1750">
            <v>0</v>
          </cell>
          <cell r="F1750">
            <v>0</v>
          </cell>
          <cell r="G1750" t="str">
            <v>100671</v>
          </cell>
          <cell r="H1750" t="str">
            <v>JANELA DE MADEIRA (IMBUIA/CEDRO OU EQUIV) DE CORRER COM 6 FOLHAS (2 VENEZIANAS FIXAS, 2 VENEZIANAS DE CORRER E 2 DE CORRER PARA VIDRO), COM BATENTE, ALIZAR E FERRAGENS. EXCLUSIVE VIDROS, ACABAMENTO E CONTRAMARCO. FORNECIMENTO E INSTALAÇÃO. AF_12/2019</v>
          </cell>
        </row>
        <row r="1751">
          <cell r="A1751" t="str">
            <v>ESQUADRIAS/FERRAGENS/VIDROS</v>
          </cell>
          <cell r="B1751" t="str">
            <v>ESQV</v>
          </cell>
          <cell r="C1751" t="str">
            <v>JANELA DE MADEIRA</v>
          </cell>
          <cell r="D1751" t="str">
            <v>0090</v>
          </cell>
          <cell r="E1751">
            <v>0</v>
          </cell>
          <cell r="F1751">
            <v>0</v>
          </cell>
          <cell r="G1751" t="str">
            <v>100672</v>
          </cell>
          <cell r="H1751" t="str">
            <v>JANELA DE MADEIRA (PINUS/EUCALIPTO OU EQUIV.) DE CORRER COM 6 FOLHAS (2 VENEZ. FIXAS, 2 VENEZ. DE CORRER E 2 DE CORRER PARA VIDRO), COM BATENTE, ALIZAR E FERRAGENS. EXCLUSIVE VIDROS, ACABAMENTO E CONTRAMARCO. FORNECIMENTO EINSTALAÇÃO. AF_12/2019</v>
          </cell>
        </row>
        <row r="1752">
          <cell r="A1752" t="str">
            <v>ESQUADRIAS/FERRAGENS/VIDROS</v>
          </cell>
          <cell r="B1752" t="str">
            <v>ESQV</v>
          </cell>
          <cell r="C1752" t="str">
            <v>PORTA E/OU TAMPA DE FERRO</v>
          </cell>
          <cell r="D1752" t="str">
            <v>0092</v>
          </cell>
          <cell r="E1752">
            <v>0</v>
          </cell>
          <cell r="F1752">
            <v>0</v>
          </cell>
          <cell r="G1752" t="str">
            <v>100701</v>
          </cell>
          <cell r="H1752" t="str">
            <v>PORTA DE FERRO, DE ABRIR, TIPO GRADE COM CHAPA, COM GUARNIÇÕES. AF_12/2019</v>
          </cell>
        </row>
        <row r="1753">
          <cell r="A1753" t="str">
            <v>ESQUADRIAS/FERRAGENS/VIDROS</v>
          </cell>
          <cell r="B1753" t="str">
            <v>ESQV</v>
          </cell>
          <cell r="C1753" t="str">
            <v>JANELA DE FERRO</v>
          </cell>
          <cell r="D1753" t="str">
            <v>0093</v>
          </cell>
          <cell r="E1753">
            <v>0</v>
          </cell>
          <cell r="F1753">
            <v>0</v>
          </cell>
          <cell r="G1753" t="str">
            <v>94559</v>
          </cell>
          <cell r="H1753" t="str">
            <v>JANELA DE AÇO TIPO BASCULANTE PARA VIDROS, COM BATENTE, FERRAGENS E PINTURA ANTICORROSIVA. EXCLUSIVE VIDROS, ACABAMENTO, ALIZAR E CONTRAMARCO. FORNECIMENTO E INSTALAÇÃO. AF_12/2019</v>
          </cell>
        </row>
        <row r="1754">
          <cell r="A1754" t="str">
            <v>ESQUADRIAS/FERRAGENS/VIDROS</v>
          </cell>
          <cell r="B1754" t="str">
            <v>ESQV</v>
          </cell>
          <cell r="C1754" t="str">
            <v>JANELA DE FERRO</v>
          </cell>
          <cell r="D1754" t="str">
            <v>0093</v>
          </cell>
          <cell r="E1754">
            <v>0</v>
          </cell>
          <cell r="F1754">
            <v>0</v>
          </cell>
          <cell r="G1754" t="str">
            <v>94560</v>
          </cell>
          <cell r="H1754" t="str">
            <v>JANELA DE AÇO DE CORRER COM 2 FOLHAS PARA VIDRO, COM VIDROS, BATENTE, FERRAGENS E PINTURAS ANTICORROSIVA E DE ACABAMENTO. EXCLUSIVE ALIZAR E CONTRAMARCO. FORNECIMENTO E INSTALAÇÃO. AF_12/2019</v>
          </cell>
        </row>
        <row r="1755">
          <cell r="A1755" t="str">
            <v>ESQUADRIAS/FERRAGENS/VIDROS</v>
          </cell>
          <cell r="B1755" t="str">
            <v>ESQV</v>
          </cell>
          <cell r="C1755" t="str">
            <v>JANELA DE FERRO</v>
          </cell>
          <cell r="D1755" t="str">
            <v>0093</v>
          </cell>
          <cell r="E1755">
            <v>0</v>
          </cell>
          <cell r="F1755">
            <v>0</v>
          </cell>
          <cell r="G1755" t="str">
            <v>94562</v>
          </cell>
          <cell r="H1755" t="str">
            <v>JANELA DE AÇO DE CORRER COM 4 FOLHAS PARA VIDRO, COM BATENTE, FERRAGENS E PINTURA ANTICORROSIVA. EXCLUSIVE VIDROS, ALIZAR E CONTRAMARCO. FORNECIMENTO E INSTALAÇÃO. AF_12/2019</v>
          </cell>
        </row>
        <row r="1756">
          <cell r="A1756" t="str">
            <v>ESQUADRIAS/FERRAGENS/VIDROS</v>
          </cell>
          <cell r="B1756" t="str">
            <v>ESQV</v>
          </cell>
          <cell r="C1756" t="str">
            <v>JANELA DE FERRO</v>
          </cell>
          <cell r="D1756" t="str">
            <v>0093</v>
          </cell>
          <cell r="E1756">
            <v>0</v>
          </cell>
          <cell r="F1756">
            <v>0</v>
          </cell>
          <cell r="G1756" t="str">
            <v>94563</v>
          </cell>
          <cell r="H1756" t="str">
            <v>JANELA DE AÇO DE CORRER COM 6 FOLHAS (4 VENEZIANAS E 2 PARA VIDRO), COM VIDROS, BATENTE, FERRAGENS E PINTURAS ANTICORROSIVA E DE ACABAMENTO. EXCLUSIVE ALIZAR E CONTRAMARCO. FORNECIMENTO E INSTALAÇÃO. AF_12/2019</v>
          </cell>
        </row>
        <row r="1757">
          <cell r="A1757" t="str">
            <v>ESQUADRIAS/FERRAGENS/VIDROS</v>
          </cell>
          <cell r="B1757" t="str">
            <v>ESQV</v>
          </cell>
          <cell r="C1757" t="str">
            <v>JANELA DE FERRO</v>
          </cell>
          <cell r="D1757" t="str">
            <v>0093</v>
          </cell>
          <cell r="E1757">
            <v>0</v>
          </cell>
          <cell r="F1757">
            <v>0</v>
          </cell>
          <cell r="G1757" t="str">
            <v>94587</v>
          </cell>
          <cell r="H1757" t="str">
            <v>CONTRAMARCO DE AÇO, FIXAÇÃO COM ARGAMASSA - FORNECIMENTO E INSTALAÇÃO. AF_12/2019</v>
          </cell>
        </row>
        <row r="1758">
          <cell r="A1758" t="str">
            <v>ESQUADRIAS/FERRAGENS/VIDROS</v>
          </cell>
          <cell r="B1758" t="str">
            <v>ESQV</v>
          </cell>
          <cell r="C1758" t="str">
            <v>JANELA DE FERRO</v>
          </cell>
          <cell r="D1758" t="str">
            <v>0093</v>
          </cell>
          <cell r="E1758">
            <v>0</v>
          </cell>
          <cell r="F1758">
            <v>0</v>
          </cell>
          <cell r="G1758" t="str">
            <v>94588</v>
          </cell>
          <cell r="H1758" t="str">
            <v>CONTRAMARCO DE AÇO, FIXAÇÃO COM PARAFUSO - FORNECIMENTO E INSTALAÇÃO. AF_12/2019</v>
          </cell>
        </row>
        <row r="1759">
          <cell r="A1759" t="str">
            <v>ESQUADRIAS/FERRAGENS/VIDROS</v>
          </cell>
          <cell r="B1759" t="str">
            <v>ESQV</v>
          </cell>
          <cell r="C1759" t="str">
            <v>GUARDA-CORPO DE FERRO</v>
          </cell>
          <cell r="D1759" t="str">
            <v>0095</v>
          </cell>
          <cell r="E1759">
            <v>0</v>
          </cell>
          <cell r="F1759">
            <v>0</v>
          </cell>
          <cell r="G1759" t="str">
            <v>99837</v>
          </cell>
          <cell r="H1759" t="str">
            <v>GUARDA-CORPO DE AÇO GALVANIZADO DE 1,10M, MONTANTES TUBULARES DE 1.1/4" ESPAÇADOS DE 1,20M, TRAVESSA SUPERIOR DE 1.1/2", GRADIL FORMADO POR TUBOS HORIZONTAIS DE 1" E VERTICAIS DE 3/4", FIXADO COM CHUMBADOR MECÂNICO. AF_04/2019_P</v>
          </cell>
        </row>
        <row r="1760">
          <cell r="A1760" t="str">
            <v>ESQUADRIAS/FERRAGENS/VIDROS</v>
          </cell>
          <cell r="B1760" t="str">
            <v>ESQV</v>
          </cell>
          <cell r="C1760" t="str">
            <v>GUARDA-CORPO DE FERRO</v>
          </cell>
          <cell r="D1760" t="str">
            <v>0095</v>
          </cell>
          <cell r="E1760">
            <v>0</v>
          </cell>
          <cell r="F1760">
            <v>0</v>
          </cell>
          <cell r="G1760" t="str">
            <v>99839</v>
          </cell>
          <cell r="H1760" t="str">
            <v>GUARDA-CORPO DE AÇO GALVANIZADO DE 1,10M DE ALTURA, MONTANTES TUBULARES DE 1.1/2 ESPAÇADOS DE 1,20M, TRAVESSA SUPERIOR DE 2, GRADIL FORMADO POR BARRAS CHATAS EM FERRO DE 32X4,8MM, FIXADO COM CHUMBADOR MECÂNICO. AF_04/2019_P</v>
          </cell>
        </row>
        <row r="1761">
          <cell r="A1761" t="str">
            <v>ESQUADRIAS/FERRAGENS/VIDROS</v>
          </cell>
          <cell r="B1761" t="str">
            <v>ESQV</v>
          </cell>
          <cell r="C1761" t="str">
            <v>GUARDA-CORPO DE FERRO</v>
          </cell>
          <cell r="D1761" t="str">
            <v>0095</v>
          </cell>
          <cell r="E1761">
            <v>0</v>
          </cell>
          <cell r="F1761">
            <v>0</v>
          </cell>
          <cell r="G1761" t="str">
            <v>99841</v>
          </cell>
          <cell r="H1761" t="str">
            <v>GUARDA-CORPO PANORÂMICO COM PERFIS DE ALUMÍNIO E VIDRO LAMINADO 8 MM, FIXADO COM CHUMBADOR MECÂNICO. AF_04/2019_P</v>
          </cell>
        </row>
        <row r="1762">
          <cell r="A1762" t="str">
            <v>ESQUADRIAS/FERRAGENS/VIDROS</v>
          </cell>
          <cell r="B1762" t="str">
            <v>ESQV</v>
          </cell>
          <cell r="C1762" t="str">
            <v>GUARDA-CORPO DE FERRO</v>
          </cell>
          <cell r="D1762" t="str">
            <v>0095</v>
          </cell>
          <cell r="E1762">
            <v>0</v>
          </cell>
          <cell r="F1762">
            <v>0</v>
          </cell>
          <cell r="G1762" t="str">
            <v>99855</v>
          </cell>
          <cell r="H1762" t="str">
            <v>CORRIMÃO SIMPLES, DIÂMETRO EXTERNO = 1 1/2", EM AÇO GALVANIZADO. AF_04/2019_P</v>
          </cell>
        </row>
        <row r="1763">
          <cell r="A1763" t="str">
            <v>ESQUADRIAS/FERRAGENS/VIDROS</v>
          </cell>
          <cell r="B1763" t="str">
            <v>ESQV</v>
          </cell>
          <cell r="C1763" t="str">
            <v>GUARDA-CORPO DE FERRO</v>
          </cell>
          <cell r="D1763" t="str">
            <v>0095</v>
          </cell>
          <cell r="E1763">
            <v>0</v>
          </cell>
          <cell r="F1763">
            <v>0</v>
          </cell>
          <cell r="G1763" t="str">
            <v>99857</v>
          </cell>
          <cell r="H1763" t="str">
            <v>CORRIMÃO SIMPLES, DIÂMETRO EXTERNO = 1 1/2", EM ALUMÍNIO. AF_04/2019_P</v>
          </cell>
        </row>
        <row r="1764">
          <cell r="A1764" t="str">
            <v>ESQUADRIAS/FERRAGENS/VIDROS</v>
          </cell>
          <cell r="B1764" t="str">
            <v>ESQV</v>
          </cell>
          <cell r="C1764" t="str">
            <v>GUARDA-CORPO DE FERRO</v>
          </cell>
          <cell r="D1764" t="str">
            <v>0095</v>
          </cell>
          <cell r="E1764">
            <v>0</v>
          </cell>
          <cell r="F1764">
            <v>0</v>
          </cell>
          <cell r="G1764" t="str">
            <v>99861</v>
          </cell>
          <cell r="H1764" t="str">
            <v>GRADIL EM FERRO FIXADO EM VÃOS DE JANELAS, FORMADO POR BARRAS CHATAS DE 25X4,8 MM. AF_04/2019</v>
          </cell>
        </row>
        <row r="1765">
          <cell r="A1765" t="str">
            <v>ESQUADRIAS/FERRAGENS/VIDROS</v>
          </cell>
          <cell r="B1765" t="str">
            <v>ESQV</v>
          </cell>
          <cell r="C1765" t="str">
            <v>GUARDA-CORPO DE FERRO</v>
          </cell>
          <cell r="D1765" t="str">
            <v>0095</v>
          </cell>
          <cell r="E1765">
            <v>0</v>
          </cell>
          <cell r="F1765">
            <v>0</v>
          </cell>
          <cell r="G1765" t="str">
            <v>99862</v>
          </cell>
          <cell r="H1765" t="str">
            <v>GRADIL EM ALUMÍNIO FIXADO EM VÃOS DE JANELAS, FORMADO POR TUBOS DE 3/4". AF_04/2019</v>
          </cell>
        </row>
        <row r="1766">
          <cell r="A1766" t="str">
            <v>ESQUADRIAS/FERRAGENS/VIDROS</v>
          </cell>
          <cell r="B1766" t="str">
            <v>ESQV</v>
          </cell>
          <cell r="C1766" t="str">
            <v>PORTA E/OU TAMPA DE ALUMINIO</v>
          </cell>
          <cell r="D1766" t="str">
            <v>0098</v>
          </cell>
          <cell r="E1766">
            <v>0</v>
          </cell>
          <cell r="F1766">
            <v>0</v>
          </cell>
          <cell r="G1766" t="str">
            <v>90838</v>
          </cell>
          <cell r="H1766" t="str">
            <v>PORTA CORTA-FOGO 90X210X4CM - FORNECIMENTO E INSTALAÇÃO. AF_12/2019</v>
          </cell>
        </row>
        <row r="1767">
          <cell r="A1767" t="str">
            <v>ESQUADRIAS/FERRAGENS/VIDROS</v>
          </cell>
          <cell r="B1767" t="str">
            <v>ESQV</v>
          </cell>
          <cell r="C1767" t="str">
            <v>PORTA E/OU TAMPA DE ALUMINIO</v>
          </cell>
          <cell r="D1767" t="str">
            <v>0098</v>
          </cell>
          <cell r="E1767">
            <v>0</v>
          </cell>
          <cell r="F1767">
            <v>0</v>
          </cell>
          <cell r="G1767" t="str">
            <v>91338</v>
          </cell>
          <cell r="H1767" t="str">
            <v>PORTA DE ALUMÍNIO DE ABRIR COM LAMBRI, COM GUARNIÇÃO, FIXAÇÃO COM PARAFUSOS - FORNECIMENTO E INSTALAÇÃO. AF_12/2019</v>
          </cell>
        </row>
        <row r="1768">
          <cell r="A1768" t="str">
            <v>ESQUADRIAS/FERRAGENS/VIDROS</v>
          </cell>
          <cell r="B1768" t="str">
            <v>ESQV</v>
          </cell>
          <cell r="C1768" t="str">
            <v>PORTA E/OU TAMPA DE ALUMINIO</v>
          </cell>
          <cell r="D1768" t="str">
            <v>0098</v>
          </cell>
          <cell r="E1768">
            <v>0</v>
          </cell>
          <cell r="F1768">
            <v>0</v>
          </cell>
          <cell r="G1768" t="str">
            <v>91341</v>
          </cell>
          <cell r="H1768" t="str">
            <v>PORTA EM ALUMÍNIO DE ABRIR TIPO VENEZIANA COM GUARNIÇÃO, FIXAÇÃO COM PARAFUSOS - FORNECIMENTO E INSTALAÇÃO. AF_12/2019</v>
          </cell>
        </row>
        <row r="1769">
          <cell r="A1769" t="str">
            <v>ESQUADRIAS/FERRAGENS/VIDROS</v>
          </cell>
          <cell r="B1769" t="str">
            <v>ESQV</v>
          </cell>
          <cell r="C1769" t="str">
            <v>PORTA E/OU TAMPA DE ALUMINIO</v>
          </cell>
          <cell r="D1769" t="str">
            <v>0098</v>
          </cell>
          <cell r="E1769">
            <v>0</v>
          </cell>
          <cell r="F1769">
            <v>0</v>
          </cell>
          <cell r="G1769" t="str">
            <v>94805</v>
          </cell>
          <cell r="H1769" t="str">
            <v>PORTA DE ALUMÍNIO DE ABRIR PARA VIDRO SEM GUARNIÇÃO, 87X210CM, FIXAÇÃO COM PARAFUSOS, INCLUSIVE VIDROS - FORNECIMENTO E INSTALAÇÃO. AF_12/2019</v>
          </cell>
        </row>
        <row r="1770">
          <cell r="A1770" t="str">
            <v>ESQUADRIAS/FERRAGENS/VIDROS</v>
          </cell>
          <cell r="B1770" t="str">
            <v>ESQV</v>
          </cell>
          <cell r="C1770" t="str">
            <v>PORTA E/OU TAMPA DE ALUMINIO</v>
          </cell>
          <cell r="D1770" t="str">
            <v>0098</v>
          </cell>
          <cell r="E1770">
            <v>0</v>
          </cell>
          <cell r="F1770">
            <v>0</v>
          </cell>
          <cell r="G1770" t="str">
            <v>94806</v>
          </cell>
          <cell r="H1770" t="str">
            <v>PORTA EM AÇO DE ABRIR PARA VIDRO SEM GUARNIÇÃO, 87X210CM, FIXAÇÃO COM PARAFUSOS, EXCLUSIVE VIDROS - FORNECIMENTO E INSTALAÇÃO. AF_12/2019</v>
          </cell>
        </row>
        <row r="1771">
          <cell r="A1771" t="str">
            <v>ESQUADRIAS/FERRAGENS/VIDROS</v>
          </cell>
          <cell r="B1771" t="str">
            <v>ESQV</v>
          </cell>
          <cell r="C1771" t="str">
            <v>PORTA E/OU TAMPA DE ALUMINIO</v>
          </cell>
          <cell r="D1771" t="str">
            <v>0098</v>
          </cell>
          <cell r="E1771">
            <v>0</v>
          </cell>
          <cell r="F1771">
            <v>0</v>
          </cell>
          <cell r="G1771" t="str">
            <v>94807</v>
          </cell>
          <cell r="H1771" t="str">
            <v>PORTA EM AÇO DE ABRIR TIPO VENEZIANA SEM GUARNIÇÃO, 87X210CM, FIXAÇÃO COM PARAFUSOS - FORNECIMENTO E INSTALAÇÃO. AF_12/2019</v>
          </cell>
        </row>
        <row r="1772">
          <cell r="A1772" t="str">
            <v>ESQUADRIAS/FERRAGENS/VIDROS</v>
          </cell>
          <cell r="B1772" t="str">
            <v>ESQV</v>
          </cell>
          <cell r="C1772" t="str">
            <v>PORTA E/OU TAMPA DE ALUMINIO</v>
          </cell>
          <cell r="D1772" t="str">
            <v>0098</v>
          </cell>
          <cell r="E1772">
            <v>0</v>
          </cell>
          <cell r="F1772">
            <v>0</v>
          </cell>
          <cell r="G1772" t="str">
            <v>100702</v>
          </cell>
          <cell r="H1772" t="str">
            <v>PORTA DE CORRER DE ALUMÍNIO, COM DUAS FOLHAS PARA VIDRO, INCLUSO VIDRO LISO INCOLOR, FECHADURA E PUXADOR, SEM ALIZAR. AF_12/2019</v>
          </cell>
        </row>
        <row r="1773">
          <cell r="A1773" t="str">
            <v>ESQUADRIAS/FERRAGENS/VIDROS</v>
          </cell>
          <cell r="B1773" t="str">
            <v>ESQV</v>
          </cell>
          <cell r="C1773" t="str">
            <v>FERRAGENS PARA PORTAS</v>
          </cell>
          <cell r="D1773" t="str">
            <v>0100</v>
          </cell>
          <cell r="E1773">
            <v>0</v>
          </cell>
          <cell r="F1773">
            <v>0</v>
          </cell>
          <cell r="G1773" t="str">
            <v>102188</v>
          </cell>
          <cell r="H1773" t="str">
            <v>MOLA HIDRAULICA DE PISO PARA PORTA DE VIDRO TEMPERADO. AF_01/2021</v>
          </cell>
        </row>
        <row r="1774">
          <cell r="A1774" t="str">
            <v>ESQUADRIAS/FERRAGENS/VIDROS</v>
          </cell>
          <cell r="B1774" t="str">
            <v>ESQV</v>
          </cell>
          <cell r="C1774" t="str">
            <v>FERRAGENS PARA PORTAS</v>
          </cell>
          <cell r="D1774" t="str">
            <v>0100</v>
          </cell>
          <cell r="E1774">
            <v>0</v>
          </cell>
          <cell r="F1774">
            <v>0</v>
          </cell>
          <cell r="G1774" t="str">
            <v>102189</v>
          </cell>
          <cell r="H1774" t="str">
            <v>JOGO DE FERRAGENS CROMADAS PARA PORTA DE VIDRO TEMPERADO, UMA FOLHA COMPOSTO DE DOBRADICAS SUPERIOR E INFERIOR, TRINCO, FECHADURA, CONTRA FECHADURA COM CAPUCHINHO SEM MOLA E PUXADOR. AF_01/2021</v>
          </cell>
        </row>
        <row r="1775">
          <cell r="A1775" t="str">
            <v>ESQUADRIAS/FERRAGENS/VIDROS</v>
          </cell>
          <cell r="B1775" t="str">
            <v>ESQV</v>
          </cell>
          <cell r="C1775" t="str">
            <v>FERRAGENS DIVERSAS</v>
          </cell>
          <cell r="D1775" t="str">
            <v>0102</v>
          </cell>
          <cell r="E1775">
            <v>0</v>
          </cell>
          <cell r="F1775">
            <v>0</v>
          </cell>
          <cell r="G1775" t="str">
            <v>100703</v>
          </cell>
          <cell r="H1775" t="str">
            <v>PUXADOR CENTRAL PARA ESQUADRIA DE MADEIRA. AF_12/2019</v>
          </cell>
        </row>
        <row r="1776">
          <cell r="A1776" t="str">
            <v>ESQUADRIAS/FERRAGENS/VIDROS</v>
          </cell>
          <cell r="B1776" t="str">
            <v>ESQV</v>
          </cell>
          <cell r="C1776" t="str">
            <v>FERRAGENS DIVERSAS</v>
          </cell>
          <cell r="D1776" t="str">
            <v>0102</v>
          </cell>
          <cell r="E1776">
            <v>0</v>
          </cell>
          <cell r="F1776">
            <v>0</v>
          </cell>
          <cell r="G1776" t="str">
            <v>100704</v>
          </cell>
          <cell r="H1776" t="str">
            <v>PORTA CADEADO ZINCADO OXIDADO PRETO COM CADEADO DE AÇO INOX, LARGURA DE *50* MM. AF_12/2019</v>
          </cell>
        </row>
        <row r="1777">
          <cell r="A1777" t="str">
            <v>ESQUADRIAS/FERRAGENS/VIDROS</v>
          </cell>
          <cell r="B1777" t="str">
            <v>ESQV</v>
          </cell>
          <cell r="C1777" t="str">
            <v>FERRAGENS DIVERSAS</v>
          </cell>
          <cell r="D1777" t="str">
            <v>0102</v>
          </cell>
          <cell r="E1777">
            <v>0</v>
          </cell>
          <cell r="F1777">
            <v>0</v>
          </cell>
          <cell r="G1777" t="str">
            <v>100705</v>
          </cell>
          <cell r="H1777" t="str">
            <v>TARJETA TIPO LIVRE/OCUPADO PARA PORTA DE BANHEIRO. AF_12/2019</v>
          </cell>
        </row>
        <row r="1778">
          <cell r="A1778" t="str">
            <v>ESQUADRIAS/FERRAGENS/VIDROS</v>
          </cell>
          <cell r="B1778" t="str">
            <v>ESQV</v>
          </cell>
          <cell r="C1778" t="str">
            <v>FERRAGENS DIVERSAS</v>
          </cell>
          <cell r="D1778" t="str">
            <v>0102</v>
          </cell>
          <cell r="E1778">
            <v>0</v>
          </cell>
          <cell r="F1778">
            <v>0</v>
          </cell>
          <cell r="G1778" t="str">
            <v>100706</v>
          </cell>
          <cell r="H1778" t="str">
            <v>CREMONA EM LATÃO CROMADO OU POLIDO, COMPLETA. AF_12/2019</v>
          </cell>
        </row>
        <row r="1779">
          <cell r="A1779" t="str">
            <v>ESQUADRIAS/FERRAGENS/VIDROS</v>
          </cell>
          <cell r="B1779" t="str">
            <v>ESQV</v>
          </cell>
          <cell r="C1779" t="str">
            <v>FERRAGENS DIVERSAS</v>
          </cell>
          <cell r="D1779" t="str">
            <v>0102</v>
          </cell>
          <cell r="E1779">
            <v>0</v>
          </cell>
          <cell r="F1779">
            <v>0</v>
          </cell>
          <cell r="G1779" t="str">
            <v>100707</v>
          </cell>
          <cell r="H1779" t="str">
            <v>FECHO DE EMBUTIR TIPO UNHA 22CM. AF_12/2019</v>
          </cell>
        </row>
        <row r="1780">
          <cell r="A1780" t="str">
            <v>ESQUADRIAS/FERRAGENS/VIDROS</v>
          </cell>
          <cell r="B1780" t="str">
            <v>ESQV</v>
          </cell>
          <cell r="C1780" t="str">
            <v>FERRAGENS DIVERSAS</v>
          </cell>
          <cell r="D1780" t="str">
            <v>0102</v>
          </cell>
          <cell r="E1780">
            <v>0</v>
          </cell>
          <cell r="F1780">
            <v>0</v>
          </cell>
          <cell r="G1780" t="str">
            <v>100708</v>
          </cell>
          <cell r="H1780" t="str">
            <v>FECHO DE EMBUTIR TIPO UNHA 40CM. AF_12/2019</v>
          </cell>
        </row>
        <row r="1781">
          <cell r="A1781" t="str">
            <v>ESQUADRIAS/FERRAGENS/VIDROS</v>
          </cell>
          <cell r="B1781" t="str">
            <v>ESQV</v>
          </cell>
          <cell r="C1781" t="str">
            <v>FERRAGENS DIVERSAS</v>
          </cell>
          <cell r="D1781" t="str">
            <v>0102</v>
          </cell>
          <cell r="E1781">
            <v>0</v>
          </cell>
          <cell r="F1781">
            <v>0</v>
          </cell>
          <cell r="G1781" t="str">
            <v>100709</v>
          </cell>
          <cell r="H1781" t="str">
            <v>DOBRADIÇA EM AÇO/FERRO, 3" X 21/2", E=1,9 A 2MM, SEN ANEL, CROMADO OU ZINCADO, TAMPA BOLA, COM PARAFUSOS. AF_12/2019</v>
          </cell>
        </row>
        <row r="1782">
          <cell r="A1782" t="str">
            <v>ESQUADRIAS/FERRAGENS/VIDROS</v>
          </cell>
          <cell r="B1782" t="str">
            <v>ESQV</v>
          </cell>
          <cell r="C1782" t="str">
            <v>FERRAGENS DIVERSAS</v>
          </cell>
          <cell r="D1782" t="str">
            <v>0102</v>
          </cell>
          <cell r="E1782">
            <v>0</v>
          </cell>
          <cell r="F1782">
            <v>0</v>
          </cell>
          <cell r="G1782" t="str">
            <v>100710</v>
          </cell>
          <cell r="H1782" t="str">
            <v>DOBRADIÇA TIPO VAI E VEM EM LATÃO POLIDO 3". AF_12/2019</v>
          </cell>
        </row>
        <row r="1783">
          <cell r="A1783" t="str">
            <v>ESQUADRIAS/FERRAGENS/VIDROS</v>
          </cell>
          <cell r="B1783" t="str">
            <v>ESQV</v>
          </cell>
          <cell r="C1783" t="str">
            <v>VIDROS/ESPELHOS</v>
          </cell>
          <cell r="D1783" t="str">
            <v>0103</v>
          </cell>
          <cell r="E1783">
            <v>0</v>
          </cell>
          <cell r="F1783">
            <v>0</v>
          </cell>
          <cell r="G1783" t="str">
            <v>102151</v>
          </cell>
          <cell r="H1783" t="str">
            <v>INSTALAÇÃO DE VIDRO LISO INCOLOR, E = 3 MM, EM ESQUADRIA DE MADEIRA, FIXADO COM BAGUETE. AF_01/2021</v>
          </cell>
        </row>
        <row r="1784">
          <cell r="A1784" t="str">
            <v>ESQUADRIAS/FERRAGENS/VIDROS</v>
          </cell>
          <cell r="B1784" t="str">
            <v>ESQV</v>
          </cell>
          <cell r="C1784" t="str">
            <v>VIDROS/ESPELHOS</v>
          </cell>
          <cell r="D1784" t="str">
            <v>0103</v>
          </cell>
          <cell r="E1784">
            <v>0</v>
          </cell>
          <cell r="F1784">
            <v>0</v>
          </cell>
          <cell r="G1784" t="str">
            <v>102152</v>
          </cell>
          <cell r="H1784" t="str">
            <v>INSTALAÇÃO DE VIDRO LISO, E = 4 MM, EM ESQUADRIA DE MADEIRA, FIXADO COM BAGUETE. AF_01/2021</v>
          </cell>
        </row>
        <row r="1785">
          <cell r="A1785" t="str">
            <v>ESQUADRIAS/FERRAGENS/VIDROS</v>
          </cell>
          <cell r="B1785" t="str">
            <v>ESQV</v>
          </cell>
          <cell r="C1785" t="str">
            <v>VIDROS/ESPELHOS</v>
          </cell>
          <cell r="D1785" t="str">
            <v>0103</v>
          </cell>
          <cell r="E1785">
            <v>0</v>
          </cell>
          <cell r="F1785">
            <v>0</v>
          </cell>
          <cell r="G1785" t="str">
            <v>102153</v>
          </cell>
          <cell r="H1785" t="str">
            <v>INSTALAÇÃO DE VIDRO LISO FUME, E = 4 MM, EM ESQUADRIA DE MADEIRA, FIXADO COM BAGUETE. AF_01/2021</v>
          </cell>
        </row>
        <row r="1786">
          <cell r="A1786" t="str">
            <v>ESQUADRIAS/FERRAGENS/VIDROS</v>
          </cell>
          <cell r="B1786" t="str">
            <v>ESQV</v>
          </cell>
          <cell r="C1786" t="str">
            <v>VIDROS/ESPELHOS</v>
          </cell>
          <cell r="D1786" t="str">
            <v>0103</v>
          </cell>
          <cell r="E1786">
            <v>0</v>
          </cell>
          <cell r="F1786">
            <v>0</v>
          </cell>
          <cell r="G1786" t="str">
            <v>102154</v>
          </cell>
          <cell r="H1786" t="str">
            <v>INSTALAÇÃO DE VIDRO LISO INCOLOR, E = 5 MM, EM ESQUADRIA DE MADEIRA, FIXADO COM BAGUETE. AF_01/2021</v>
          </cell>
        </row>
        <row r="1787">
          <cell r="A1787" t="str">
            <v>ESQUADRIAS/FERRAGENS/VIDROS</v>
          </cell>
          <cell r="B1787" t="str">
            <v>ESQV</v>
          </cell>
          <cell r="C1787" t="str">
            <v>VIDROS/ESPELHOS</v>
          </cell>
          <cell r="D1787" t="str">
            <v>0103</v>
          </cell>
          <cell r="E1787">
            <v>0</v>
          </cell>
          <cell r="F1787">
            <v>0</v>
          </cell>
          <cell r="G1787" t="str">
            <v>102155</v>
          </cell>
          <cell r="H1787" t="str">
            <v>INSTALAÇÃO DE VIDRO LISO FUME, E = 5 MM, EM ESQUADRIA DE MADEIRA, FIXADO COM BAGUETE. AF_01/2021</v>
          </cell>
        </row>
        <row r="1788">
          <cell r="A1788" t="str">
            <v>ESQUADRIAS/FERRAGENS/VIDROS</v>
          </cell>
          <cell r="B1788" t="str">
            <v>ESQV</v>
          </cell>
          <cell r="C1788" t="str">
            <v>VIDROS/ESPELHOS</v>
          </cell>
          <cell r="D1788" t="str">
            <v>0103</v>
          </cell>
          <cell r="E1788">
            <v>0</v>
          </cell>
          <cell r="F1788">
            <v>0</v>
          </cell>
          <cell r="G1788" t="str">
            <v>102156</v>
          </cell>
          <cell r="H1788" t="str">
            <v>INSTALAÇÃO DE VIDRO LISO INCOLOR, E = 6 MM, EM ESQUADRIA DE MADEIRA, FIXADO COM BAGUETE. AF_01/2021</v>
          </cell>
        </row>
        <row r="1789">
          <cell r="A1789" t="str">
            <v>ESQUADRIAS/FERRAGENS/VIDROS</v>
          </cell>
          <cell r="B1789" t="str">
            <v>ESQV</v>
          </cell>
          <cell r="C1789" t="str">
            <v>VIDROS/ESPELHOS</v>
          </cell>
          <cell r="D1789" t="str">
            <v>0103</v>
          </cell>
          <cell r="E1789">
            <v>0</v>
          </cell>
          <cell r="F1789">
            <v>0</v>
          </cell>
          <cell r="G1789" t="str">
            <v>102157</v>
          </cell>
          <cell r="H1789" t="str">
            <v>INSTALAÇÃO DE VIDRO LISO FUME, E = 6 MM, EM ESQUADRIA DE MADEIRA, FIXADO COM BAGUETE. AF_01/2021</v>
          </cell>
        </row>
        <row r="1790">
          <cell r="A1790" t="str">
            <v>ESQUADRIAS/FERRAGENS/VIDROS</v>
          </cell>
          <cell r="B1790" t="str">
            <v>ESQV</v>
          </cell>
          <cell r="C1790" t="str">
            <v>VIDROS/ESPELHOS</v>
          </cell>
          <cell r="D1790" t="str">
            <v>0103</v>
          </cell>
          <cell r="E1790">
            <v>0</v>
          </cell>
          <cell r="F1790">
            <v>0</v>
          </cell>
          <cell r="G1790" t="str">
            <v>102158</v>
          </cell>
          <cell r="H1790" t="str">
            <v>INSTALAÇÃO DE VIDRO LISO INCOLOR, E = 8 MM, EM ESQUADRIA DE MADEIRA, FIXADO COM BAGUETE. AF_01/2021</v>
          </cell>
        </row>
        <row r="1791">
          <cell r="A1791" t="str">
            <v>ESQUADRIAS/FERRAGENS/VIDROS</v>
          </cell>
          <cell r="B1791" t="str">
            <v>ESQV</v>
          </cell>
          <cell r="C1791" t="str">
            <v>VIDROS/ESPELHOS</v>
          </cell>
          <cell r="D1791" t="str">
            <v>0103</v>
          </cell>
          <cell r="E1791">
            <v>0</v>
          </cell>
          <cell r="F1791">
            <v>0</v>
          </cell>
          <cell r="G1791" t="str">
            <v>102159</v>
          </cell>
          <cell r="H1791" t="str">
            <v>INSTALAÇÃO DE VIDRO LISO INCOLOR, E = 10 MM, EM ESQUADRIA DE MADEIRA, FIXADO COM BAGUETE. AF_01/2021</v>
          </cell>
        </row>
        <row r="1792">
          <cell r="A1792" t="str">
            <v>ESQUADRIAS/FERRAGENS/VIDROS</v>
          </cell>
          <cell r="B1792" t="str">
            <v>ESQV</v>
          </cell>
          <cell r="C1792" t="str">
            <v>VIDROS/ESPELHOS</v>
          </cell>
          <cell r="D1792" t="str">
            <v>0103</v>
          </cell>
          <cell r="E1792">
            <v>0</v>
          </cell>
          <cell r="F1792">
            <v>0</v>
          </cell>
          <cell r="G1792" t="str">
            <v>102160</v>
          </cell>
          <cell r="H1792" t="str">
            <v>INSTALAÇÃO DE VIDRO IMPRESSO, E = 4 MM, EM ESQUADRIA DE MADEIRA, FIXADO COM BAGUETE. AF_01/2021</v>
          </cell>
        </row>
        <row r="1793">
          <cell r="A1793" t="str">
            <v>ESQUADRIAS/FERRAGENS/VIDROS</v>
          </cell>
          <cell r="B1793" t="str">
            <v>ESQV</v>
          </cell>
          <cell r="C1793" t="str">
            <v>VIDROS/ESPELHOS</v>
          </cell>
          <cell r="D1793" t="str">
            <v>0103</v>
          </cell>
          <cell r="E1793">
            <v>0</v>
          </cell>
          <cell r="F1793">
            <v>0</v>
          </cell>
          <cell r="G1793" t="str">
            <v>102161</v>
          </cell>
          <cell r="H1793" t="str">
            <v>INSTALAÇÃO DE VIDRO LISO INCOLOR, E = 3 MM, EM ESQUADRIA DE ALUMÍNIO OU PVC, FIXADO COM BAGUETE. AF_01/2021_P</v>
          </cell>
        </row>
        <row r="1794">
          <cell r="A1794" t="str">
            <v>ESQUADRIAS/FERRAGENS/VIDROS</v>
          </cell>
          <cell r="B1794" t="str">
            <v>ESQV</v>
          </cell>
          <cell r="C1794" t="str">
            <v>VIDROS/ESPELHOS</v>
          </cell>
          <cell r="D1794" t="str">
            <v>0103</v>
          </cell>
          <cell r="E1794">
            <v>0</v>
          </cell>
          <cell r="F1794">
            <v>0</v>
          </cell>
          <cell r="G1794" t="str">
            <v>102162</v>
          </cell>
          <cell r="H1794" t="str">
            <v>INSTALAÇÃO DE VIDRO LISO INCOLOR, E = 4 MM, EM ESQUADRIA DE ALUMÍNIO OU PVC, FIXADO COM BAGUETE. AF_01/2021_P</v>
          </cell>
        </row>
        <row r="1795">
          <cell r="A1795" t="str">
            <v>ESQUADRIAS/FERRAGENS/VIDROS</v>
          </cell>
          <cell r="B1795" t="str">
            <v>ESQV</v>
          </cell>
          <cell r="C1795" t="str">
            <v>VIDROS/ESPELHOS</v>
          </cell>
          <cell r="D1795" t="str">
            <v>0103</v>
          </cell>
          <cell r="E1795">
            <v>0</v>
          </cell>
          <cell r="F1795">
            <v>0</v>
          </cell>
          <cell r="G1795" t="str">
            <v>102163</v>
          </cell>
          <cell r="H1795" t="str">
            <v>INSTALAÇÃO DE VIDRO LISO FUME, E = 4 MM, EM ESQUADRIA DE ALUMÍNIO OU PVC, FIXADO COM BAGUETE. AF_01/2021_P</v>
          </cell>
        </row>
        <row r="1796">
          <cell r="A1796" t="str">
            <v>ESQUADRIAS/FERRAGENS/VIDROS</v>
          </cell>
          <cell r="B1796" t="str">
            <v>ESQV</v>
          </cell>
          <cell r="C1796" t="str">
            <v>VIDROS/ESPELHOS</v>
          </cell>
          <cell r="D1796" t="str">
            <v>0103</v>
          </cell>
          <cell r="E1796">
            <v>0</v>
          </cell>
          <cell r="F1796">
            <v>0</v>
          </cell>
          <cell r="G1796" t="str">
            <v>102164</v>
          </cell>
          <cell r="H1796" t="str">
            <v>INSTALAÇÃO DE VIDRO LISO INCOLOR, E = 5 MM, EM ESQUADRIA DE ALUMÍNIO OU PVC, FIXADO COM BAGUETE. AF_01/2021_P</v>
          </cell>
        </row>
        <row r="1797">
          <cell r="A1797" t="str">
            <v>ESQUADRIAS/FERRAGENS/VIDROS</v>
          </cell>
          <cell r="B1797" t="str">
            <v>ESQV</v>
          </cell>
          <cell r="C1797" t="str">
            <v>VIDROS/ESPELHOS</v>
          </cell>
          <cell r="D1797" t="str">
            <v>0103</v>
          </cell>
          <cell r="E1797">
            <v>0</v>
          </cell>
          <cell r="F1797">
            <v>0</v>
          </cell>
          <cell r="G1797" t="str">
            <v>102165</v>
          </cell>
          <cell r="H1797" t="str">
            <v>INSTALAÇÃO DE VIDRO LISO FUME, E = 5 MM, EM ESQUADRIA DE ALUMÍNIO OU PVC, FIXADO COM BAGUETE. AF_01/2021_P</v>
          </cell>
        </row>
        <row r="1798">
          <cell r="A1798" t="str">
            <v>ESQUADRIAS/FERRAGENS/VIDROS</v>
          </cell>
          <cell r="B1798" t="str">
            <v>ESQV</v>
          </cell>
          <cell r="C1798" t="str">
            <v>VIDROS/ESPELHOS</v>
          </cell>
          <cell r="D1798" t="str">
            <v>0103</v>
          </cell>
          <cell r="E1798">
            <v>0</v>
          </cell>
          <cell r="F1798">
            <v>0</v>
          </cell>
          <cell r="G1798" t="str">
            <v>102166</v>
          </cell>
          <cell r="H1798" t="str">
            <v>INSTALAÇÃO DE VIDRO LISO INCOLOR, E = 6 MM, EM ESQUADRIA DE ALUMÍNIO OU PVC, FIXADO COM BAGUETE. AF_01/2021_P</v>
          </cell>
        </row>
        <row r="1799">
          <cell r="A1799" t="str">
            <v>ESQUADRIAS/FERRAGENS/VIDROS</v>
          </cell>
          <cell r="B1799" t="str">
            <v>ESQV</v>
          </cell>
          <cell r="C1799" t="str">
            <v>VIDROS/ESPELHOS</v>
          </cell>
          <cell r="D1799" t="str">
            <v>0103</v>
          </cell>
          <cell r="E1799">
            <v>0</v>
          </cell>
          <cell r="F1799">
            <v>0</v>
          </cell>
          <cell r="G1799" t="str">
            <v>102167</v>
          </cell>
          <cell r="H1799" t="str">
            <v>INSTALAÇÃO DE VIDRO LISO FUME, E = 6 MM, EM ESQUADRIA DE ALUMÍNIO OU PVC, FIXADO COM BAGUETE. AF_01/2021_P</v>
          </cell>
        </row>
        <row r="1800">
          <cell r="A1800" t="str">
            <v>ESQUADRIAS/FERRAGENS/VIDROS</v>
          </cell>
          <cell r="B1800" t="str">
            <v>ESQV</v>
          </cell>
          <cell r="C1800" t="str">
            <v>VIDROS/ESPELHOS</v>
          </cell>
          <cell r="D1800" t="str">
            <v>0103</v>
          </cell>
          <cell r="E1800">
            <v>0</v>
          </cell>
          <cell r="F1800">
            <v>0</v>
          </cell>
          <cell r="G1800" t="str">
            <v>102168</v>
          </cell>
          <cell r="H1800" t="str">
            <v>INSTALAÇÃO DE VIDRO LISO INCOLOR, E = 8 MM, EM ESQUADRIA DE ALUMÍNIO OU PVC, FIXADO COM BAGUETE. AF_01/2021_P</v>
          </cell>
        </row>
        <row r="1801">
          <cell r="A1801" t="str">
            <v>ESQUADRIAS/FERRAGENS/VIDROS</v>
          </cell>
          <cell r="B1801" t="str">
            <v>ESQV</v>
          </cell>
          <cell r="C1801" t="str">
            <v>VIDROS/ESPELHOS</v>
          </cell>
          <cell r="D1801" t="str">
            <v>0103</v>
          </cell>
          <cell r="E1801">
            <v>0</v>
          </cell>
          <cell r="F1801">
            <v>0</v>
          </cell>
          <cell r="G1801" t="str">
            <v>102169</v>
          </cell>
          <cell r="H1801" t="str">
            <v>INSTALAÇÃO DE VIDRO LISO INCOLOR, E = 10 MM, EM ESQUADRIA DE ALUMÍNIO OU PVC, FIXADO COM BAGUETE. AF_01/2021_P</v>
          </cell>
        </row>
        <row r="1802">
          <cell r="A1802" t="str">
            <v>ESQUADRIAS/FERRAGENS/VIDROS</v>
          </cell>
          <cell r="B1802" t="str">
            <v>ESQV</v>
          </cell>
          <cell r="C1802" t="str">
            <v>VIDROS/ESPELHOS</v>
          </cell>
          <cell r="D1802" t="str">
            <v>0103</v>
          </cell>
          <cell r="E1802">
            <v>0</v>
          </cell>
          <cell r="F1802">
            <v>0</v>
          </cell>
          <cell r="G1802" t="str">
            <v>102170</v>
          </cell>
          <cell r="H1802" t="str">
            <v>INSTALAÇÃO DE VIDRO IMPRESSO, E = 4 MM, EM ESQUADRIA DE ALUMÍNIO OU PVC, FIXADO COM BAGUETE. AF_01/2021_P</v>
          </cell>
        </row>
        <row r="1803">
          <cell r="A1803" t="str">
            <v>ESQUADRIAS/FERRAGENS/VIDROS</v>
          </cell>
          <cell r="B1803" t="str">
            <v>ESQV</v>
          </cell>
          <cell r="C1803" t="str">
            <v>VIDROS/ESPELHOS</v>
          </cell>
          <cell r="D1803" t="str">
            <v>0103</v>
          </cell>
          <cell r="E1803">
            <v>0</v>
          </cell>
          <cell r="F1803">
            <v>0</v>
          </cell>
          <cell r="G1803" t="str">
            <v>102171</v>
          </cell>
          <cell r="H1803" t="str">
            <v>INSTALAÇÃO DE VIDRO ARAMADO, E = 6 MM, EM ESQUADRIA DE ALUMÍNIO OU PVC, FIXADO COM BAGUETE. AF_01/2021_P</v>
          </cell>
        </row>
        <row r="1804">
          <cell r="A1804" t="str">
            <v>ESQUADRIAS/FERRAGENS/VIDROS</v>
          </cell>
          <cell r="B1804" t="str">
            <v>ESQV</v>
          </cell>
          <cell r="C1804" t="str">
            <v>VIDROS/ESPELHOS</v>
          </cell>
          <cell r="D1804" t="str">
            <v>0103</v>
          </cell>
          <cell r="E1804">
            <v>0</v>
          </cell>
          <cell r="F1804">
            <v>0</v>
          </cell>
          <cell r="G1804" t="str">
            <v>102172</v>
          </cell>
          <cell r="H1804" t="str">
            <v>INSTALAÇÃO DE VIDRO ARAMADO, E = 7 MM, EM ESQUADRIA DE ALUMÍNIO OU PVC, FIXADO COM BAGUETE. AF_01/2021_P</v>
          </cell>
        </row>
        <row r="1805">
          <cell r="A1805" t="str">
            <v>ESQUADRIAS/FERRAGENS/VIDROS</v>
          </cell>
          <cell r="B1805" t="str">
            <v>ESQV</v>
          </cell>
          <cell r="C1805" t="str">
            <v>VIDROS/ESPELHOS</v>
          </cell>
          <cell r="D1805" t="str">
            <v>0103</v>
          </cell>
          <cell r="E1805">
            <v>0</v>
          </cell>
          <cell r="F1805">
            <v>0</v>
          </cell>
          <cell r="G1805" t="str">
            <v>102176</v>
          </cell>
          <cell r="H1805" t="str">
            <v>INSTALAÇÃO DE VIDRO LAMINADO, E = 8 MM (4+4), ENCAIXADO EM PERFIL U. AF_01/2021_P</v>
          </cell>
        </row>
        <row r="1806">
          <cell r="A1806" t="str">
            <v>ESQUADRIAS/FERRAGENS/VIDROS</v>
          </cell>
          <cell r="B1806" t="str">
            <v>ESQV</v>
          </cell>
          <cell r="C1806" t="str">
            <v>VIDROS/ESPELHOS</v>
          </cell>
          <cell r="D1806" t="str">
            <v>0103</v>
          </cell>
          <cell r="E1806">
            <v>0</v>
          </cell>
          <cell r="F1806">
            <v>0</v>
          </cell>
          <cell r="G1806" t="str">
            <v>102177</v>
          </cell>
          <cell r="H1806" t="str">
            <v>INSTALAÇÃO DE VIDRO LAMINADO, E = 12 MM (4+4+4), ENCAIXADO EM PERFIL U. AF_01/2021_P</v>
          </cell>
        </row>
        <row r="1807">
          <cell r="A1807" t="str">
            <v>ESQUADRIAS/FERRAGENS/VIDROS</v>
          </cell>
          <cell r="B1807" t="str">
            <v>ESQV</v>
          </cell>
          <cell r="C1807" t="str">
            <v>VIDROS/ESPELHOS</v>
          </cell>
          <cell r="D1807" t="str">
            <v>0103</v>
          </cell>
          <cell r="E1807">
            <v>0</v>
          </cell>
          <cell r="F1807">
            <v>0</v>
          </cell>
          <cell r="G1807" t="str">
            <v>102178</v>
          </cell>
          <cell r="H1807" t="str">
            <v>INSTALAÇÃO DE VIDRO LAMINADO, E = 15 MM (5+5+5), ENCAIXADO EM PERFIL U. AF_01/2021_P</v>
          </cell>
        </row>
        <row r="1808">
          <cell r="A1808" t="str">
            <v>ESQUADRIAS/FERRAGENS/VIDROS</v>
          </cell>
          <cell r="B1808" t="str">
            <v>ESQV</v>
          </cell>
          <cell r="C1808" t="str">
            <v>VIDROS/ESPELHOS</v>
          </cell>
          <cell r="D1808" t="str">
            <v>0103</v>
          </cell>
          <cell r="E1808">
            <v>0</v>
          </cell>
          <cell r="F1808">
            <v>0</v>
          </cell>
          <cell r="G1808" t="str">
            <v>102179</v>
          </cell>
          <cell r="H1808" t="str">
            <v>INSTALAÇÃO DE VIDRO TEMPERADO, E = 6 MM, ENCAIXADO EM PERFIL U. AF_01/2021_P</v>
          </cell>
        </row>
        <row r="1809">
          <cell r="A1809" t="str">
            <v>ESQUADRIAS/FERRAGENS/VIDROS</v>
          </cell>
          <cell r="B1809" t="str">
            <v>ESQV</v>
          </cell>
          <cell r="C1809" t="str">
            <v>VIDROS/ESPELHOS</v>
          </cell>
          <cell r="D1809" t="str">
            <v>0103</v>
          </cell>
          <cell r="E1809">
            <v>0</v>
          </cell>
          <cell r="F1809">
            <v>0</v>
          </cell>
          <cell r="G1809" t="str">
            <v>102180</v>
          </cell>
          <cell r="H1809" t="str">
            <v>INSTALAÇÃO DE VIDRO TEMPERADO, E = 8 MM, ENCAIXADO EM PERFIL U. AF_01/2021_P</v>
          </cell>
        </row>
        <row r="1810">
          <cell r="A1810" t="str">
            <v>ESQUADRIAS/FERRAGENS/VIDROS</v>
          </cell>
          <cell r="B1810" t="str">
            <v>ESQV</v>
          </cell>
          <cell r="C1810" t="str">
            <v>VIDROS/ESPELHOS</v>
          </cell>
          <cell r="D1810" t="str">
            <v>0103</v>
          </cell>
          <cell r="E1810">
            <v>0</v>
          </cell>
          <cell r="F1810">
            <v>0</v>
          </cell>
          <cell r="G1810" t="str">
            <v>102181</v>
          </cell>
          <cell r="H1810" t="str">
            <v>INSTALAÇÃO DE VIDRO TEMPERADO, E = 10 MM, ENCAIXADO EM PERFIL U. AF_01/2021_P</v>
          </cell>
        </row>
        <row r="1811">
          <cell r="A1811" t="str">
            <v>ESQUADRIAS/FERRAGENS/VIDROS</v>
          </cell>
          <cell r="B1811" t="str">
            <v>ESQV</v>
          </cell>
          <cell r="C1811" t="str">
            <v>VIDROS/ESPELHOS</v>
          </cell>
          <cell r="D1811" t="str">
            <v>0103</v>
          </cell>
          <cell r="E1811">
            <v>0</v>
          </cell>
          <cell r="F1811">
            <v>0</v>
          </cell>
          <cell r="G1811" t="str">
            <v>102182</v>
          </cell>
          <cell r="H1811" t="str">
            <v>PORTA PIVOTANTE DE VIDRO TEMPERADO, 90X210 CM, ESPESSURA 10 MM, INCLUSIVE ACESSÓRIOS. AF_01/2021</v>
          </cell>
        </row>
        <row r="1812">
          <cell r="A1812" t="str">
            <v>ESQUADRIAS/FERRAGENS/VIDROS</v>
          </cell>
          <cell r="B1812" t="str">
            <v>ESQV</v>
          </cell>
          <cell r="C1812" t="str">
            <v>VIDROS/ESPELHOS</v>
          </cell>
          <cell r="D1812" t="str">
            <v>0103</v>
          </cell>
          <cell r="E1812">
            <v>0</v>
          </cell>
          <cell r="F1812">
            <v>0</v>
          </cell>
          <cell r="G1812" t="str">
            <v>102183</v>
          </cell>
          <cell r="H1812" t="str">
            <v>PORTA PIVOTANTE DE VIDRO TEMPERADO, 2 FOLHAS DE 90X210 CM, ESPESSURA DE 10MM, INCLUSIVE ACESSÓRIOS. AF_01/2021</v>
          </cell>
        </row>
        <row r="1813">
          <cell r="A1813" t="str">
            <v>ESQUADRIAS/FERRAGENS/VIDROS</v>
          </cell>
          <cell r="B1813" t="str">
            <v>ESQV</v>
          </cell>
          <cell r="C1813" t="str">
            <v>VIDROS/ESPELHOS</v>
          </cell>
          <cell r="D1813" t="str">
            <v>0103</v>
          </cell>
          <cell r="E1813">
            <v>0</v>
          </cell>
          <cell r="F1813">
            <v>0</v>
          </cell>
          <cell r="G1813" t="str">
            <v>102184</v>
          </cell>
          <cell r="H1813" t="str">
            <v>PORTA DE ABRIR COM MOLA HIDRÁULICA, EM VIDRO TEMPERADO, 90X210 CM, ESPESSURA 10 MM, INCLUSIVE ACESSÓRIOS. AF_01/2021</v>
          </cell>
        </row>
        <row r="1814">
          <cell r="A1814" t="str">
            <v>ESQUADRIAS/FERRAGENS/VIDROS</v>
          </cell>
          <cell r="B1814" t="str">
            <v>ESQV</v>
          </cell>
          <cell r="C1814" t="str">
            <v>VIDROS/ESPELHOS</v>
          </cell>
          <cell r="D1814" t="str">
            <v>0103</v>
          </cell>
          <cell r="E1814">
            <v>0</v>
          </cell>
          <cell r="F1814">
            <v>0</v>
          </cell>
          <cell r="G1814" t="str">
            <v>102185</v>
          </cell>
          <cell r="H1814" t="str">
            <v>PORTA DE ABRIR COM MOLA HIDRÁULICA, EM VIDRO TEMPERADO, 2 FOLHAS DE 90X210 CM, ESPESSURA DD 10MM, INCLUSIVE ACESSÓRIOS. AF_01/2021</v>
          </cell>
        </row>
        <row r="1815">
          <cell r="A1815" t="str">
            <v>ESQUADRIAS/FERRAGENS/VIDROS</v>
          </cell>
          <cell r="B1815" t="str">
            <v>ESQV</v>
          </cell>
          <cell r="C1815" t="str">
            <v>VIDROS/ESPELHOS</v>
          </cell>
          <cell r="D1815" t="str">
            <v>0103</v>
          </cell>
          <cell r="E1815">
            <v>0</v>
          </cell>
          <cell r="F1815">
            <v>0</v>
          </cell>
          <cell r="G1815" t="str">
            <v>102190</v>
          </cell>
          <cell r="H1815" t="str">
            <v>REMOÇÃO DE VIDRO LISO COMUM DE ESQUADRIA COM BAGUETE DE MADEIRA. AF_01/2021</v>
          </cell>
        </row>
        <row r="1816">
          <cell r="A1816" t="str">
            <v>ESQUADRIAS/FERRAGENS/VIDROS</v>
          </cell>
          <cell r="B1816" t="str">
            <v>ESQV</v>
          </cell>
          <cell r="C1816" t="str">
            <v>VIDROS/ESPELHOS</v>
          </cell>
          <cell r="D1816" t="str">
            <v>0103</v>
          </cell>
          <cell r="E1816">
            <v>0</v>
          </cell>
          <cell r="F1816">
            <v>0</v>
          </cell>
          <cell r="G1816" t="str">
            <v>102191</v>
          </cell>
          <cell r="H1816" t="str">
            <v>REMOÇÃO DE VIDRO LISO COMUM DE ESQUADRIA COM BAGUETE DE ALUMÍNIO OU PVC. AF_01/2021</v>
          </cell>
        </row>
        <row r="1817">
          <cell r="A1817" t="str">
            <v>ESQUADRIAS/FERRAGENS/VIDROS</v>
          </cell>
          <cell r="B1817" t="str">
            <v>ESQV</v>
          </cell>
          <cell r="C1817" t="str">
            <v>VIDROS/ESPELHOS</v>
          </cell>
          <cell r="D1817" t="str">
            <v>0103</v>
          </cell>
          <cell r="E1817">
            <v>0</v>
          </cell>
          <cell r="F1817">
            <v>0</v>
          </cell>
          <cell r="G1817" t="str">
            <v>102192</v>
          </cell>
          <cell r="H1817" t="str">
            <v>REMOÇÃO DE VIDRO TEMPERADO FIXADO EM PERFIL U. AF_01/2021</v>
          </cell>
        </row>
        <row r="1818">
          <cell r="A1818" t="str">
            <v>ESQUADRIAS/FERRAGENS/VIDROS</v>
          </cell>
          <cell r="B1818" t="str">
            <v>ESQV</v>
          </cell>
          <cell r="C1818" t="str">
            <v>JANELA DE ALUMINIO</v>
          </cell>
          <cell r="D1818" t="str">
            <v>0222</v>
          </cell>
          <cell r="E1818">
            <v>0</v>
          </cell>
          <cell r="F1818">
            <v>0</v>
          </cell>
          <cell r="G1818" t="str">
            <v>94569</v>
          </cell>
          <cell r="H1818" t="str">
            <v>JANELA DE ALUMÍNIO TIPO MAXIM-AR, COM VIDROS, BATENTE E FERRAGENS. EXCLUSIVE ALIZAR, ACABAMENTO E CONTRAMARCO. FORNECIMENTO E INSTALAÇÃO. AF_12/2019</v>
          </cell>
        </row>
        <row r="1819">
          <cell r="A1819" t="str">
            <v>ESQUADRIAS/FERRAGENS/VIDROS</v>
          </cell>
          <cell r="B1819" t="str">
            <v>ESQV</v>
          </cell>
          <cell r="C1819" t="str">
            <v>JANELA DE ALUMINIO</v>
          </cell>
          <cell r="D1819" t="str">
            <v>0222</v>
          </cell>
          <cell r="E1819">
            <v>0</v>
          </cell>
          <cell r="F1819">
            <v>0</v>
          </cell>
          <cell r="G1819" t="str">
            <v>94570</v>
          </cell>
          <cell r="H1819" t="str">
            <v>JANELA DE ALUMÍNIO DE CORRER COM 2 FOLHAS PARA VIDROS, COM VIDROS, BATENTE, ACABAMENTO COM ACETATO OU BRILHANTE E FERRAGENS. EXCLUSIVE ALIZAR E CONTRAMARCO. FORNECIMENTO E INSTALAÇÃO. AF_12/2019</v>
          </cell>
        </row>
        <row r="1820">
          <cell r="A1820" t="str">
            <v>ESQUADRIAS/FERRAGENS/VIDROS</v>
          </cell>
          <cell r="B1820" t="str">
            <v>ESQV</v>
          </cell>
          <cell r="C1820" t="str">
            <v>JANELA DE ALUMINIO</v>
          </cell>
          <cell r="D1820" t="str">
            <v>0222</v>
          </cell>
          <cell r="E1820">
            <v>0</v>
          </cell>
          <cell r="F1820">
            <v>0</v>
          </cell>
          <cell r="G1820" t="str">
            <v>94572</v>
          </cell>
          <cell r="H1820" t="str">
            <v>JANELA DE ALUMÍNIO DE CORRER COM 3 FOLHAS (2 VENEZIANAS E 1 PARA VIDRO), COM VIDROS, BATENTE E FERRAGENS. EXCLUSIVE ACABAMENTO, ALIZAR E CONTRAMARCO. FORNECIMENTO E INSTALAÇÃO. AF_12/2019</v>
          </cell>
        </row>
        <row r="1821">
          <cell r="A1821" t="str">
            <v>ESQUADRIAS/FERRAGENS/VIDROS</v>
          </cell>
          <cell r="B1821" t="str">
            <v>ESQV</v>
          </cell>
          <cell r="C1821" t="str">
            <v>JANELA DE ALUMINIO</v>
          </cell>
          <cell r="D1821" t="str">
            <v>0222</v>
          </cell>
          <cell r="E1821">
            <v>0</v>
          </cell>
          <cell r="F1821">
            <v>0</v>
          </cell>
          <cell r="G1821" t="str">
            <v>94573</v>
          </cell>
          <cell r="H1821" t="str">
            <v>JANELA DE ALUMÍNIO DE CORRER COM 4 FOLHAS PARA VIDROS, COM VIDROS, BATENTE, ACABAMENTO COM ACETATO OU BRILHANTE E FERRAGENS. EXCLUSIVE ALIZAR E CONTRAMARCO. FORNECIMENTO E INSTALAÇÃO. AF_12/2019</v>
          </cell>
        </row>
        <row r="1822">
          <cell r="A1822" t="str">
            <v>ESQUADRIAS/FERRAGENS/VIDROS</v>
          </cell>
          <cell r="B1822" t="str">
            <v>ESQV</v>
          </cell>
          <cell r="C1822" t="str">
            <v>JANELA DE ALUMINIO</v>
          </cell>
          <cell r="D1822" t="str">
            <v>0222</v>
          </cell>
          <cell r="E1822">
            <v>0</v>
          </cell>
          <cell r="F1822">
            <v>0</v>
          </cell>
          <cell r="G1822" t="str">
            <v>94580</v>
          </cell>
          <cell r="H1822" t="str">
            <v>JANELA DE ALUMÍNIO DE CORRER COM 6 FOLHAS (2 VENEZIANAS FIXAS, 2 VENEZIANAS DE CORRER E 2 PARA VIDRO), COM VIDROS, BATENTE, ACABAMENTO COM ACETATO OU BRILHANTE E FERRAGENS. EXCLUSIVE ALIZAR E CONTRAMARCO. FORNECIMENTO E INSTALAÇÃO. AF_12/2019</v>
          </cell>
        </row>
        <row r="1823">
          <cell r="A1823" t="str">
            <v>ESQUADRIAS/FERRAGENS/VIDROS</v>
          </cell>
          <cell r="B1823" t="str">
            <v>ESQV</v>
          </cell>
          <cell r="C1823" t="str">
            <v>JANELA DE ALUMINIO</v>
          </cell>
          <cell r="D1823" t="str">
            <v>0222</v>
          </cell>
          <cell r="E1823">
            <v>0</v>
          </cell>
          <cell r="F1823">
            <v>0</v>
          </cell>
          <cell r="G1823" t="str">
            <v>100674</v>
          </cell>
          <cell r="H1823" t="str">
            <v>JANELA FIXA DE ALUMÍNIO PARA VIDRO, COM VIDRO, BATENTE E FERRAGENS. EXCLUSIVE ACABAMENTO, ALIZAR E CONTRAMARCO. FORNECIMENTO E INSTALAÇÃO. AF_12/2019</v>
          </cell>
        </row>
        <row r="1824">
          <cell r="A1824" t="str">
            <v>FUNDACOES E ESTRUTURAS</v>
          </cell>
          <cell r="B1824" t="str">
            <v>FUES</v>
          </cell>
          <cell r="C1824" t="str">
            <v>TUBULOES</v>
          </cell>
          <cell r="D1824" t="str">
            <v>0038</v>
          </cell>
          <cell r="E1824">
            <v>0</v>
          </cell>
          <cell r="F1824">
            <v>0</v>
          </cell>
          <cell r="G1824" t="str">
            <v>101096</v>
          </cell>
          <cell r="H1824" t="str">
            <v>TUBULÃO A CÉU ABERTO, DIÂMETRO DO FUSTE DE 70CM, ESCAVAÇÃO MANUAL, SEM ALARGAMENTO DE BASE, CONCRETO FEITO EM OBRA E LANÇADO COM JERICA. AF_05/2020</v>
          </cell>
        </row>
        <row r="1825">
          <cell r="A1825" t="str">
            <v>FUNDACOES E ESTRUTURAS</v>
          </cell>
          <cell r="B1825" t="str">
            <v>FUES</v>
          </cell>
          <cell r="C1825" t="str">
            <v>TUBULOES</v>
          </cell>
          <cell r="D1825" t="str">
            <v>0038</v>
          </cell>
          <cell r="E1825">
            <v>0</v>
          </cell>
          <cell r="F1825">
            <v>0</v>
          </cell>
          <cell r="G1825" t="str">
            <v>101097</v>
          </cell>
          <cell r="H1825" t="str">
            <v>TUBULÃO A CÉU ABERTO, DIÂMETRO DO FUSTE DE 80CM, ESCAVAÇÃO MANUAL, SEM ALARGAMENTO DE BASE, CONCRETO FEITO EM OBRA E LANÇADO COM JERICA. AF_05/2020</v>
          </cell>
        </row>
        <row r="1826">
          <cell r="A1826" t="str">
            <v>FUNDACOES E ESTRUTURAS</v>
          </cell>
          <cell r="B1826" t="str">
            <v>FUES</v>
          </cell>
          <cell r="C1826" t="str">
            <v>TUBULOES</v>
          </cell>
          <cell r="D1826" t="str">
            <v>0038</v>
          </cell>
          <cell r="E1826">
            <v>0</v>
          </cell>
          <cell r="F1826">
            <v>0</v>
          </cell>
          <cell r="G1826" t="str">
            <v>101098</v>
          </cell>
          <cell r="H1826" t="str">
            <v>TUBULÃO A CÉU ABERTO, DIÂMETRO DO FUSTE DE 100CM, ESCAVAÇÃO MANUAL, SEM ALARGAMENTO DE BASE, CONCRETO FEITO EM OBRA E LANÇADO COM JERICA. AF_05/2020</v>
          </cell>
        </row>
        <row r="1827">
          <cell r="A1827" t="str">
            <v>FUNDACOES E ESTRUTURAS</v>
          </cell>
          <cell r="B1827" t="str">
            <v>FUES</v>
          </cell>
          <cell r="C1827" t="str">
            <v>TUBULOES</v>
          </cell>
          <cell r="D1827" t="str">
            <v>0038</v>
          </cell>
          <cell r="E1827">
            <v>0</v>
          </cell>
          <cell r="F1827">
            <v>0</v>
          </cell>
          <cell r="G1827" t="str">
            <v>101099</v>
          </cell>
          <cell r="H1827" t="str">
            <v>TUBULÃO A CÉU ABERTO, DIÂMETRO DO FUSTE DE 120CM, ESCAVAÇÃO MANUAL, SEM ALARGAMENTO DE BASE, CONCRETO FEITO EM OBRA E LANÇADO COM JERICA. AF_05/2020</v>
          </cell>
        </row>
        <row r="1828">
          <cell r="A1828" t="str">
            <v>FUNDACOES E ESTRUTURAS</v>
          </cell>
          <cell r="B1828" t="str">
            <v>FUES</v>
          </cell>
          <cell r="C1828" t="str">
            <v>TUBULOES</v>
          </cell>
          <cell r="D1828" t="str">
            <v>0038</v>
          </cell>
          <cell r="E1828">
            <v>0</v>
          </cell>
          <cell r="F1828">
            <v>0</v>
          </cell>
          <cell r="G1828" t="str">
            <v>101100</v>
          </cell>
          <cell r="H1828" t="str">
            <v>TUBULÃO A CÉU ABERTO, DIÂMETRO DO FUSTE DE 70CM, ESCAVAÇÃO MECÂNICA, SEM ALARGAMENTO DE BASE, CONCRETO FEITO EM OBRA E LANÇADO COM JERICA. AF_05/2020</v>
          </cell>
        </row>
        <row r="1829">
          <cell r="A1829" t="str">
            <v>FUNDACOES E ESTRUTURAS</v>
          </cell>
          <cell r="B1829" t="str">
            <v>FUES</v>
          </cell>
          <cell r="C1829" t="str">
            <v>TUBULOES</v>
          </cell>
          <cell r="D1829" t="str">
            <v>0038</v>
          </cell>
          <cell r="E1829">
            <v>0</v>
          </cell>
          <cell r="F1829">
            <v>0</v>
          </cell>
          <cell r="G1829" t="str">
            <v>101101</v>
          </cell>
          <cell r="H1829" t="str">
            <v>TUBULÃO A CÉU ABERTO, DIÂMETRO DO FUSTE DE 80CM, ESCAVAÇÃO MECÂNICA, SEM ALARGAMENTO DE BASE, CONCRETO FEITO EM OBRA E LANÇADO COM JERICA. AF_05/2020</v>
          </cell>
        </row>
        <row r="1830">
          <cell r="A1830" t="str">
            <v>FUNDACOES E ESTRUTURAS</v>
          </cell>
          <cell r="B1830" t="str">
            <v>FUES</v>
          </cell>
          <cell r="C1830" t="str">
            <v>TUBULOES</v>
          </cell>
          <cell r="D1830" t="str">
            <v>0038</v>
          </cell>
          <cell r="E1830">
            <v>0</v>
          </cell>
          <cell r="F1830">
            <v>0</v>
          </cell>
          <cell r="G1830" t="str">
            <v>101102</v>
          </cell>
          <cell r="H1830" t="str">
            <v>TUBULÃO A CÉU ABERTO, DIÂMETRO DO FUSTE DE 100CM, ESCAVAÇÃO MECÂNICA, SEM ALARGAMENTO DE BASE, CONCRETO FEITO EM OBRA E LANÇADO COM JERICA. AF_05/2020</v>
          </cell>
        </row>
        <row r="1831">
          <cell r="A1831" t="str">
            <v>FUNDACOES E ESTRUTURAS</v>
          </cell>
          <cell r="B1831" t="str">
            <v>FUES</v>
          </cell>
          <cell r="C1831" t="str">
            <v>TUBULOES</v>
          </cell>
          <cell r="D1831" t="str">
            <v>0038</v>
          </cell>
          <cell r="E1831">
            <v>0</v>
          </cell>
          <cell r="F1831">
            <v>0</v>
          </cell>
          <cell r="G1831" t="str">
            <v>101103</v>
          </cell>
          <cell r="H1831" t="str">
            <v>TUBULÃO A CÉU ABERTO, DIÂMETRO DO FUSTE DE 120CM, ESCAVAÇÃO MECÂNICA, SEM ALARGAMENTO DE BASE, CONCRETO FEITO EM OBRA E LANÇADO COM JERICA. AF_05/2020</v>
          </cell>
        </row>
        <row r="1832">
          <cell r="A1832" t="str">
            <v>FUNDACOES E ESTRUTURAS</v>
          </cell>
          <cell r="B1832" t="str">
            <v>FUES</v>
          </cell>
          <cell r="C1832" t="str">
            <v>TUBULOES</v>
          </cell>
          <cell r="D1832" t="str">
            <v>0038</v>
          </cell>
          <cell r="E1832">
            <v>0</v>
          </cell>
          <cell r="F1832">
            <v>0</v>
          </cell>
          <cell r="G1832" t="str">
            <v>101104</v>
          </cell>
          <cell r="H1832" t="str">
            <v>TUBULÃO A CÉU ABERTO, DIÂMETRO DO FUSTE DE 70CM, ESCAVAÇÃO MANUAL, SEM ALARGAMENTO DE BASE, CONCRETO USINADO E LANÇADO COM BOMBA OU DIRETAMENTE DO CAMINHÃO. AF_05/2020</v>
          </cell>
        </row>
        <row r="1833">
          <cell r="A1833" t="str">
            <v>FUNDACOES E ESTRUTURAS</v>
          </cell>
          <cell r="B1833" t="str">
            <v>FUES</v>
          </cell>
          <cell r="C1833" t="str">
            <v>TUBULOES</v>
          </cell>
          <cell r="D1833" t="str">
            <v>0038</v>
          </cell>
          <cell r="E1833">
            <v>0</v>
          </cell>
          <cell r="F1833">
            <v>0</v>
          </cell>
          <cell r="G1833" t="str">
            <v>101105</v>
          </cell>
          <cell r="H1833" t="str">
            <v>TUBULÃO A CÉU ABERTO, DIÂMETRO DO FUSTE DE 80CM, ESCAVAÇÃO MANUAL, SEM ALARGAMENTO DE BASE, CONCRETO USINADO E LANÇADO COM BOMBA OU DIRETAMENTE DO CAMINHÃO. AF_05/2020</v>
          </cell>
        </row>
        <row r="1834">
          <cell r="A1834" t="str">
            <v>FUNDACOES E ESTRUTURAS</v>
          </cell>
          <cell r="B1834" t="str">
            <v>FUES</v>
          </cell>
          <cell r="C1834" t="str">
            <v>TUBULOES</v>
          </cell>
          <cell r="D1834" t="str">
            <v>0038</v>
          </cell>
          <cell r="E1834">
            <v>0</v>
          </cell>
          <cell r="F1834">
            <v>0</v>
          </cell>
          <cell r="G1834" t="str">
            <v>101106</v>
          </cell>
          <cell r="H1834" t="str">
            <v>TUBULÃO A CÉU ABERTO, DIÂMETRO DO FUSTE DE 100CM, ESCAVAÇÃO MANUAL, SEM ALARGAMENTO DE BASE, CONCRETO USINADO E LANÇADO COM BOMBA OU DIRETAMENTE DO CAMINHÃO. AF_05/2020</v>
          </cell>
        </row>
        <row r="1835">
          <cell r="A1835" t="str">
            <v>FUNDACOES E ESTRUTURAS</v>
          </cell>
          <cell r="B1835" t="str">
            <v>FUES</v>
          </cell>
          <cell r="C1835" t="str">
            <v>TUBULOES</v>
          </cell>
          <cell r="D1835" t="str">
            <v>0038</v>
          </cell>
          <cell r="E1835">
            <v>0</v>
          </cell>
          <cell r="F1835">
            <v>0</v>
          </cell>
          <cell r="G1835" t="str">
            <v>101107</v>
          </cell>
          <cell r="H1835" t="str">
            <v>TUBULÃO A CÉU ABERTO, DIÂMETRO DO FUSTE DE 120CM, ESCAVAÇÃO MANUAL, SEM ALARGAMENTO DE BASE, CONCRETO USINADO E LANÇADO COM BOMBA OU DIRETAMENTE DO CAMINHÃO. AF_05/2020</v>
          </cell>
        </row>
        <row r="1836">
          <cell r="A1836" t="str">
            <v>FUNDACOES E ESTRUTURAS</v>
          </cell>
          <cell r="B1836" t="str">
            <v>FUES</v>
          </cell>
          <cell r="C1836" t="str">
            <v>TUBULOES</v>
          </cell>
          <cell r="D1836" t="str">
            <v>0038</v>
          </cell>
          <cell r="E1836">
            <v>0</v>
          </cell>
          <cell r="F1836">
            <v>0</v>
          </cell>
          <cell r="G1836" t="str">
            <v>101108</v>
          </cell>
          <cell r="H1836" t="str">
            <v>TUBULÃO A CÉU ABERTO, DIÂMETRO DO FUSTE DE 70CM, ESCAVAÇÃO MECÂNICA, SEM ALARGAMENTO DE BASE, CONCRETO USINADO E LANÇADO COM BOMBA OU DIRETAMENTE DO CAMINHÃO. AF_05/2020</v>
          </cell>
        </row>
        <row r="1837">
          <cell r="A1837" t="str">
            <v>FUNDACOES E ESTRUTURAS</v>
          </cell>
          <cell r="B1837" t="str">
            <v>FUES</v>
          </cell>
          <cell r="C1837" t="str">
            <v>TUBULOES</v>
          </cell>
          <cell r="D1837" t="str">
            <v>0038</v>
          </cell>
          <cell r="E1837">
            <v>0</v>
          </cell>
          <cell r="F1837">
            <v>0</v>
          </cell>
          <cell r="G1837" t="str">
            <v>101109</v>
          </cell>
          <cell r="H1837" t="str">
            <v>TUBULÃO A CÉU ABERTO, DIÂMETRO DO FUSTE DE 80CM, ESCAVAÇÃO MECÂNICA, SEM ALARGAMENTO DE BASE, CONCRETO USINADO E LANÇADO COM BOMBA OU DIRETAMENTE DO CAMINHÃO. AF_05/2020</v>
          </cell>
        </row>
        <row r="1838">
          <cell r="A1838" t="str">
            <v>FUNDACOES E ESTRUTURAS</v>
          </cell>
          <cell r="B1838" t="str">
            <v>FUES</v>
          </cell>
          <cell r="C1838" t="str">
            <v>TUBULOES</v>
          </cell>
          <cell r="D1838" t="str">
            <v>0038</v>
          </cell>
          <cell r="E1838">
            <v>0</v>
          </cell>
          <cell r="F1838">
            <v>0</v>
          </cell>
          <cell r="G1838" t="str">
            <v>101110</v>
          </cell>
          <cell r="H1838" t="str">
            <v>TUBULÃO A CÉU ABERTO, DIÂMETRO DO FUSTE DE 100CM, ESCAVAÇÃO MECÂNICA, SEM ALARGAMENTO DE BASE, CONCRETO USINADO E LANÇADO COM BOMBA OU DIRETAMENTE DO CAMINHÃO. AF_05/2020</v>
          </cell>
        </row>
        <row r="1839">
          <cell r="A1839" t="str">
            <v>FUNDACOES E ESTRUTURAS</v>
          </cell>
          <cell r="B1839" t="str">
            <v>FUES</v>
          </cell>
          <cell r="C1839" t="str">
            <v>TUBULOES</v>
          </cell>
          <cell r="D1839" t="str">
            <v>0038</v>
          </cell>
          <cell r="E1839">
            <v>0</v>
          </cell>
          <cell r="F1839">
            <v>0</v>
          </cell>
          <cell r="G1839" t="str">
            <v>101111</v>
          </cell>
          <cell r="H1839" t="str">
            <v>TUBULÃO A CÉU ABERTO, DIÂMETRO DO FUSTE DE 120CM, ESCAVAÇÃO MECÂNICA, SEM ALARGAMENTO DE BASE, CONCRETO USINADO E LANÇADO COM BOMBA OU DIRETAMENTE DO CAMINHÃO. AF_05/2020</v>
          </cell>
        </row>
        <row r="1840">
          <cell r="A1840" t="str">
            <v>FUNDACOES E ESTRUTURAS</v>
          </cell>
          <cell r="B1840" t="str">
            <v>FUES</v>
          </cell>
          <cell r="C1840" t="str">
            <v>TUBULOES</v>
          </cell>
          <cell r="D1840" t="str">
            <v>0038</v>
          </cell>
          <cell r="E1840">
            <v>0</v>
          </cell>
          <cell r="F1840">
            <v>0</v>
          </cell>
          <cell r="G1840" t="str">
            <v>101112</v>
          </cell>
          <cell r="H1840" t="str">
            <v>ALARGAMENTO DE BASE DE TUBULÃO A CÉU ABERTO, ESCAVAÇÃO MANUAL, CONCRETO FEITO EM OBRA E LANÇADO COM JERICA. AF_05/2020</v>
          </cell>
        </row>
        <row r="1841">
          <cell r="A1841" t="str">
            <v>FUNDACOES E ESTRUTURAS</v>
          </cell>
          <cell r="B1841" t="str">
            <v>FUES</v>
          </cell>
          <cell r="C1841" t="str">
            <v>TUBULOES</v>
          </cell>
          <cell r="D1841" t="str">
            <v>0038</v>
          </cell>
          <cell r="E1841">
            <v>0</v>
          </cell>
          <cell r="F1841">
            <v>0</v>
          </cell>
          <cell r="G1841" t="str">
            <v>101113</v>
          </cell>
          <cell r="H1841" t="str">
            <v>ALARGAMENTO DE BASE DE TUBULÃO A CÉU ABERTO, ESCAVAÇÃO MANUAL, CONCRETO USINADO E LANÇADO COM BOMBA OU DIRETAMENTE DO CAMINHÃO. AF_05/2020</v>
          </cell>
        </row>
        <row r="1842">
          <cell r="A1842" t="str">
            <v>FUNDACOES E ESTRUTURAS</v>
          </cell>
          <cell r="B1842" t="str">
            <v>FUES</v>
          </cell>
          <cell r="C1842" t="str">
            <v>ESTACAS</v>
          </cell>
          <cell r="D1842" t="str">
            <v>0039</v>
          </cell>
          <cell r="E1842">
            <v>0</v>
          </cell>
          <cell r="F1842">
            <v>0</v>
          </cell>
          <cell r="G1842" t="str">
            <v>95601</v>
          </cell>
          <cell r="H1842" t="str">
            <v>ARRASAMENTO MECANICO DE ESTACA DE CONCRETO ARMADO, DIAMETROS DE ATÉ 40 CM. AF_11/2016</v>
          </cell>
        </row>
        <row r="1843">
          <cell r="A1843" t="str">
            <v>FUNDACOES E ESTRUTURAS</v>
          </cell>
          <cell r="B1843" t="str">
            <v>FUES</v>
          </cell>
          <cell r="C1843" t="str">
            <v>ESTACAS</v>
          </cell>
          <cell r="D1843" t="str">
            <v>0039</v>
          </cell>
          <cell r="E1843">
            <v>0</v>
          </cell>
          <cell r="F1843">
            <v>0</v>
          </cell>
          <cell r="G1843" t="str">
            <v>95602</v>
          </cell>
          <cell r="H1843" t="str">
            <v>ARRASAMENTO MECANICO DE ESTACA DE CONCRETO ARMADO, DIAMETROS DE 41 CM A 60 CM. AF_11/2016</v>
          </cell>
        </row>
        <row r="1844">
          <cell r="A1844" t="str">
            <v>FUNDACOES E ESTRUTURAS</v>
          </cell>
          <cell r="B1844" t="str">
            <v>FUES</v>
          </cell>
          <cell r="C1844" t="str">
            <v>ESTACAS</v>
          </cell>
          <cell r="D1844" t="str">
            <v>0039</v>
          </cell>
          <cell r="E1844">
            <v>0</v>
          </cell>
          <cell r="F1844">
            <v>0</v>
          </cell>
          <cell r="G1844" t="str">
            <v>95603</v>
          </cell>
          <cell r="H1844" t="str">
            <v>ARRASAMENTO MECANICO DE ESTACA DE CONCRETO ARMADO, DIAMETROS DE 61 CM A 80 CM. AF_11/2016</v>
          </cell>
        </row>
        <row r="1845">
          <cell r="A1845" t="str">
            <v>FUNDACOES E ESTRUTURAS</v>
          </cell>
          <cell r="B1845" t="str">
            <v>FUES</v>
          </cell>
          <cell r="C1845" t="str">
            <v>ESTACAS</v>
          </cell>
          <cell r="D1845" t="str">
            <v>0039</v>
          </cell>
          <cell r="E1845">
            <v>0</v>
          </cell>
          <cell r="F1845">
            <v>0</v>
          </cell>
          <cell r="G1845" t="str">
            <v>95604</v>
          </cell>
          <cell r="H1845" t="str">
            <v>ARRASAMENTO MECANICO DE ESTACA DE CONCRETO ARMADO, DIAMETROS DE 81 CM A 100 CM. AF_11/2016</v>
          </cell>
        </row>
        <row r="1846">
          <cell r="A1846" t="str">
            <v>FUNDACOES E ESTRUTURAS</v>
          </cell>
          <cell r="B1846" t="str">
            <v>FUES</v>
          </cell>
          <cell r="C1846" t="str">
            <v>ESTACAS</v>
          </cell>
          <cell r="D1846" t="str">
            <v>0039</v>
          </cell>
          <cell r="E1846">
            <v>0</v>
          </cell>
          <cell r="F1846">
            <v>0</v>
          </cell>
          <cell r="G1846" t="str">
            <v>95605</v>
          </cell>
          <cell r="H1846" t="str">
            <v>ARRASAMENTO MECANICO DE ESTACA DE CONCRETO ARMADO, DIAMETROS DE 101 CM A 150 CM. AF_11/2016</v>
          </cell>
        </row>
        <row r="1847">
          <cell r="A1847" t="str">
            <v>FUNDACOES E ESTRUTURAS</v>
          </cell>
          <cell r="B1847" t="str">
            <v>FUES</v>
          </cell>
          <cell r="C1847" t="str">
            <v>ESTACAS</v>
          </cell>
          <cell r="D1847" t="str">
            <v>0039</v>
          </cell>
          <cell r="E1847">
            <v>0</v>
          </cell>
          <cell r="F1847">
            <v>0</v>
          </cell>
          <cell r="G1847" t="str">
            <v>95607</v>
          </cell>
          <cell r="H1847" t="str">
            <v>ARRASAMENTO DE ESTACA METÁLICA, PERFIL LAMINADO TIPO I FAMÍLIA 250. AF_11/2016</v>
          </cell>
        </row>
        <row r="1848">
          <cell r="A1848" t="str">
            <v>FUNDACOES E ESTRUTURAS</v>
          </cell>
          <cell r="B1848" t="str">
            <v>FUES</v>
          </cell>
          <cell r="C1848" t="str">
            <v>ESTACAS</v>
          </cell>
          <cell r="D1848" t="str">
            <v>0039</v>
          </cell>
          <cell r="E1848">
            <v>0</v>
          </cell>
          <cell r="F1848">
            <v>0</v>
          </cell>
          <cell r="G1848" t="str">
            <v>95608</v>
          </cell>
          <cell r="H1848" t="str">
            <v>ARRASAMENTO DE ESTACA METÁLICA, PERFIL LAMINADO TIPO H FAMÍLIA 250. AF_11/2016</v>
          </cell>
        </row>
        <row r="1849">
          <cell r="A1849" t="str">
            <v>FUNDACOES E ESTRUTURAS</v>
          </cell>
          <cell r="B1849" t="str">
            <v>FUES</v>
          </cell>
          <cell r="C1849" t="str">
            <v>ESTACAS</v>
          </cell>
          <cell r="D1849" t="str">
            <v>0039</v>
          </cell>
          <cell r="E1849">
            <v>0</v>
          </cell>
          <cell r="F1849">
            <v>0</v>
          </cell>
          <cell r="G1849" t="str">
            <v>95609</v>
          </cell>
          <cell r="H1849" t="str">
            <v>ARRASAMENTO DE ESTACA METÁLICA, PERFIL LAMINADO TIPO H FAMÍLIA 310. AF_11/2016</v>
          </cell>
        </row>
        <row r="1850">
          <cell r="A1850" t="str">
            <v>FUNDACOES E ESTRUTURAS</v>
          </cell>
          <cell r="B1850" t="str">
            <v>FUES</v>
          </cell>
          <cell r="C1850" t="str">
            <v>ESTACAS</v>
          </cell>
          <cell r="D1850" t="str">
            <v>0039</v>
          </cell>
          <cell r="E1850">
            <v>0</v>
          </cell>
          <cell r="F1850">
            <v>0</v>
          </cell>
          <cell r="G1850" t="str">
            <v>100651</v>
          </cell>
          <cell r="H1850" t="str">
            <v>ESTACA HÉLICE CONTÍNUA, DIÂMETRO DE 30 CM, INCLUSO CONCRETO FCK=30MPA E ARMADURA MÍNIMA (EXCLUSIVE MOBILIZAÇÃO, DESMOBILIZAÇÃO E BOMBEAMENTO). AF_12/2019</v>
          </cell>
        </row>
        <row r="1851">
          <cell r="A1851" t="str">
            <v>FUNDACOES E ESTRUTURAS</v>
          </cell>
          <cell r="B1851" t="str">
            <v>FUES</v>
          </cell>
          <cell r="C1851" t="str">
            <v>ESTACAS</v>
          </cell>
          <cell r="D1851" t="str">
            <v>0039</v>
          </cell>
          <cell r="E1851">
            <v>0</v>
          </cell>
          <cell r="F1851">
            <v>0</v>
          </cell>
          <cell r="G1851" t="str">
            <v>100652</v>
          </cell>
          <cell r="H1851" t="str">
            <v>ESTACA HÉLICE CONTÍNUA , DIÂMETRO DE 50 CM, INCLUSO CONCRETO FCK=30MPA E ARMADURA MÍNIMA (EXCLUSIVE MOBILIZAÇÃO, DESMOBILIZAÇÃO E BOMBEAMENTO). AF_12/2019</v>
          </cell>
        </row>
        <row r="1852">
          <cell r="A1852" t="str">
            <v>FUNDACOES E ESTRUTURAS</v>
          </cell>
          <cell r="B1852" t="str">
            <v>FUES</v>
          </cell>
          <cell r="C1852" t="str">
            <v>ESTACAS</v>
          </cell>
          <cell r="D1852" t="str">
            <v>0039</v>
          </cell>
          <cell r="E1852">
            <v>0</v>
          </cell>
          <cell r="F1852">
            <v>0</v>
          </cell>
          <cell r="G1852" t="str">
            <v>100653</v>
          </cell>
          <cell r="H1852" t="str">
            <v>ESTACA HÉLICE CONTÍNUA, DIÂMETRO DE 70 CM, INCLUSO CONCRETO FCK=30MPA E ARMADURA MÍNIMA (EXCLUSIVE MOBILIZAÇÃO, DESMOBILIZAÇÃO E BOMBEAMENTO). AF_12/2019</v>
          </cell>
        </row>
        <row r="1853">
          <cell r="A1853" t="str">
            <v>FUNDACOES E ESTRUTURAS</v>
          </cell>
          <cell r="B1853" t="str">
            <v>FUES</v>
          </cell>
          <cell r="C1853" t="str">
            <v>ESTACAS</v>
          </cell>
          <cell r="D1853" t="str">
            <v>0039</v>
          </cell>
          <cell r="E1853">
            <v>0</v>
          </cell>
          <cell r="F1853">
            <v>0</v>
          </cell>
          <cell r="G1853" t="str">
            <v>100654</v>
          </cell>
          <cell r="H1853" t="str">
            <v>ESTACA HÉLICE CONTÍNUA, DIÂMETRO DE 80 CM, INCLUSO CONCRETO FCK=30MPA E ARMADURA MÍNIMA (EXCLUSIVE MOBILIZAÇÃO, DESMOBILIZAÇÃO E BOMBEAMENTO). AF_12/2019.</v>
          </cell>
        </row>
        <row r="1854">
          <cell r="A1854" t="str">
            <v>FUNDACOES E ESTRUTURAS</v>
          </cell>
          <cell r="B1854" t="str">
            <v>FUES</v>
          </cell>
          <cell r="C1854" t="str">
            <v>ESTACAS</v>
          </cell>
          <cell r="D1854" t="str">
            <v>0039</v>
          </cell>
          <cell r="E1854">
            <v>0</v>
          </cell>
          <cell r="F1854">
            <v>0</v>
          </cell>
          <cell r="G1854" t="str">
            <v>100655</v>
          </cell>
          <cell r="H1854" t="str">
            <v>ESTACA HÉLICE CONTÍNUA, DIÂMETRO DE 90 CM, INCLUSO CONCRETO FCK=30MPA E ARMADURA MÍNIMA (EXCLUSIVE MOBILIZAÇÃO, DESMOBILIZAÇÃO E BOMBEAMENTO). AF_12/2019.</v>
          </cell>
        </row>
        <row r="1855">
          <cell r="A1855" t="str">
            <v>FUNDACOES E ESTRUTURAS</v>
          </cell>
          <cell r="B1855" t="str">
            <v>FUES</v>
          </cell>
          <cell r="C1855" t="str">
            <v>ESTACAS</v>
          </cell>
          <cell r="D1855" t="str">
            <v>0039</v>
          </cell>
          <cell r="E1855">
            <v>0</v>
          </cell>
          <cell r="F1855">
            <v>0</v>
          </cell>
          <cell r="G1855" t="str">
            <v>100656</v>
          </cell>
          <cell r="H1855" t="str">
            <v>ESTACA PRÉ-MOLDADA DE CONCRETO, SEÇÃO QUADRADA, CAPACIDADE DE 25 TONELADAS, INCLUSO EMENDA (EXCLUSIVE MOBILIZAÇÃO E DESMOBILIZAÇÃO). AF_12/2019</v>
          </cell>
        </row>
        <row r="1856">
          <cell r="A1856" t="str">
            <v>FUNDACOES E ESTRUTURAS</v>
          </cell>
          <cell r="B1856" t="str">
            <v>FUES</v>
          </cell>
          <cell r="C1856" t="str">
            <v>ESTACAS</v>
          </cell>
          <cell r="D1856" t="str">
            <v>0039</v>
          </cell>
          <cell r="E1856">
            <v>0</v>
          </cell>
          <cell r="F1856">
            <v>0</v>
          </cell>
          <cell r="G1856" t="str">
            <v>100657</v>
          </cell>
          <cell r="H1856" t="str">
            <v>ESTACA PRÉ-MOLDADA DE CONCRETO SEÇÃO QUADRADA, CAPACIDADE DE 50 TONELADAS, INCLUSO EMENDA (EXCLUSIVE MOBILIZAÇÃO E DESMOBILIZAÇÃO). AF_12/2019</v>
          </cell>
        </row>
        <row r="1857">
          <cell r="A1857" t="str">
            <v>FUNDACOES E ESTRUTURAS</v>
          </cell>
          <cell r="B1857" t="str">
            <v>FUES</v>
          </cell>
          <cell r="C1857" t="str">
            <v>ESTACAS</v>
          </cell>
          <cell r="D1857" t="str">
            <v>0039</v>
          </cell>
          <cell r="E1857">
            <v>0</v>
          </cell>
          <cell r="F1857">
            <v>0</v>
          </cell>
          <cell r="G1857" t="str">
            <v>100658</v>
          </cell>
          <cell r="H1857" t="str">
            <v>ESTACA PRÉ-MOLDADA DE CONCRETO CENTRIFUGADO, SEÇÃO CIRCULAR, CAPACIDADE DE 100 TONELADAS, INCLUSO EMENDA (EXCLUSIVE MOBILIZAÇÃO E DESMOBILIZAÇÃO). AF_12/2019</v>
          </cell>
        </row>
        <row r="1858">
          <cell r="A1858" t="str">
            <v>FUNDACOES E ESTRUTURAS</v>
          </cell>
          <cell r="B1858" t="str">
            <v>FUES</v>
          </cell>
          <cell r="C1858" t="str">
            <v>ESTACAS</v>
          </cell>
          <cell r="D1858" t="str">
            <v>0039</v>
          </cell>
          <cell r="E1858">
            <v>0</v>
          </cell>
          <cell r="F1858">
            <v>0</v>
          </cell>
          <cell r="G1858" t="str">
            <v>100889</v>
          </cell>
          <cell r="H1858" t="str">
            <v>ESTACA METÁLICA PARA FUNDAÇÃO, UTILIZANDO PERFIL LAMINADO HP250X62 (EXCLUSIVE MOBILIZAÇÃO E DESMOBILIZAÇÃO). AF_01/2020</v>
          </cell>
        </row>
        <row r="1859">
          <cell r="A1859" t="str">
            <v>FUNDACOES E ESTRUTURAS</v>
          </cell>
          <cell r="B1859" t="str">
            <v>FUES</v>
          </cell>
          <cell r="C1859" t="str">
            <v>ESTACAS</v>
          </cell>
          <cell r="D1859" t="str">
            <v>0039</v>
          </cell>
          <cell r="E1859">
            <v>0</v>
          </cell>
          <cell r="F1859">
            <v>0</v>
          </cell>
          <cell r="G1859" t="str">
            <v>100890</v>
          </cell>
          <cell r="H1859" t="str">
            <v>ESTACA METÁLICA PARA FUNDAÇÃO, UTILIZANDO PERFIL LAMINADO HP310X79 (EXCLUSIVE MOBILIZAÇÃO E DESMOBILIZAÇÃO). AF_01/2020</v>
          </cell>
        </row>
        <row r="1860">
          <cell r="A1860" t="str">
            <v>FUNDACOES E ESTRUTURAS</v>
          </cell>
          <cell r="B1860" t="str">
            <v>FUES</v>
          </cell>
          <cell r="C1860" t="str">
            <v>ESTACAS</v>
          </cell>
          <cell r="D1860" t="str">
            <v>0039</v>
          </cell>
          <cell r="E1860">
            <v>0</v>
          </cell>
          <cell r="F1860">
            <v>0</v>
          </cell>
          <cell r="G1860" t="str">
            <v>100892</v>
          </cell>
          <cell r="H1860" t="str">
            <v>ESTACA METÁLICA PARA CONTENÇÃO, UTILIZANDO PERFIL LAMINADO W250X32,7 (EXCLUSIVE MOBILIZAÇÃO E DESMOBILIZAÇÃO). AF_01/2020</v>
          </cell>
        </row>
        <row r="1861">
          <cell r="A1861" t="str">
            <v>FUNDACOES E ESTRUTURAS</v>
          </cell>
          <cell r="B1861" t="str">
            <v>FUES</v>
          </cell>
          <cell r="C1861" t="str">
            <v>ESTACAS</v>
          </cell>
          <cell r="D1861" t="str">
            <v>0039</v>
          </cell>
          <cell r="E1861">
            <v>0</v>
          </cell>
          <cell r="F1861">
            <v>0</v>
          </cell>
          <cell r="G1861" t="str">
            <v>100893</v>
          </cell>
          <cell r="H1861" t="str">
            <v>ESTACA METÁLICA PARA CONTENÇÃO, UTILIZANDO PERFIL LAMINADO W250X38,5 (EXCLUSIVE MOBILIZAÇÃO E DESMOBILIZAÇÃO). AF_01/2020</v>
          </cell>
        </row>
        <row r="1862">
          <cell r="A1862" t="str">
            <v>FUNDACOES E ESTRUTURAS</v>
          </cell>
          <cell r="B1862" t="str">
            <v>FUES</v>
          </cell>
          <cell r="C1862" t="str">
            <v>ESTACAS</v>
          </cell>
          <cell r="D1862" t="str">
            <v>0039</v>
          </cell>
          <cell r="E1862">
            <v>0</v>
          </cell>
          <cell r="F1862">
            <v>0</v>
          </cell>
          <cell r="G1862" t="str">
            <v>100894</v>
          </cell>
          <cell r="H1862" t="str">
            <v>ESTACA METÁLICA PARA CONTENÇÃO, UTILIZANDO PERFIL LAMINADO W250X44,8 (EXCLUSIVE MOBILIZAÇÃO E DESMOBILIZAÇÃO). AF_01/2020</v>
          </cell>
        </row>
        <row r="1863">
          <cell r="A1863" t="str">
            <v>FUNDACOES E ESTRUTURAS</v>
          </cell>
          <cell r="B1863" t="str">
            <v>FUES</v>
          </cell>
          <cell r="C1863" t="str">
            <v>ESTACAS</v>
          </cell>
          <cell r="D1863" t="str">
            <v>0039</v>
          </cell>
          <cell r="E1863">
            <v>0</v>
          </cell>
          <cell r="F1863">
            <v>0</v>
          </cell>
          <cell r="G1863" t="str">
            <v>100896</v>
          </cell>
          <cell r="H1863" t="str">
            <v>ESTACA ESCAVADA MECANICAMENTE, SEM FLUIDO ESTABILIZANTE, COM 25CM DE DIÂMETRO, CONCRETO LANÇADO POR CAMINHÃO BETONEIRA (EXCLUSIVE MOBILIZAÇÃO E DESMOBILIZAÇÃO). AF_01/2020</v>
          </cell>
        </row>
        <row r="1864">
          <cell r="A1864" t="str">
            <v>FUNDACOES E ESTRUTURAS</v>
          </cell>
          <cell r="B1864" t="str">
            <v>FUES</v>
          </cell>
          <cell r="C1864" t="str">
            <v>ESTACAS</v>
          </cell>
          <cell r="D1864" t="str">
            <v>0039</v>
          </cell>
          <cell r="E1864">
            <v>0</v>
          </cell>
          <cell r="F1864">
            <v>0</v>
          </cell>
          <cell r="G1864" t="str">
            <v>100897</v>
          </cell>
          <cell r="H1864" t="str">
            <v>ESTACA ESCAVADA MECANICAMENTE, SEM FLUIDO ESTABILIZANTE, COM 40CM DE DIÂMETRO, CONCRETO LANÇADO POR CAMINHÃO BETONEIRA (EXCLUSIVE MOBILIZAÇÃO E DESMOBILIZAÇÃO). AF_01/2020</v>
          </cell>
        </row>
        <row r="1865">
          <cell r="A1865" t="str">
            <v>FUNDACOES E ESTRUTURAS</v>
          </cell>
          <cell r="B1865" t="str">
            <v>FUES</v>
          </cell>
          <cell r="C1865" t="str">
            <v>ESTACAS</v>
          </cell>
          <cell r="D1865" t="str">
            <v>0039</v>
          </cell>
          <cell r="E1865">
            <v>0</v>
          </cell>
          <cell r="F1865">
            <v>0</v>
          </cell>
          <cell r="G1865" t="str">
            <v>100898</v>
          </cell>
          <cell r="H1865" t="str">
            <v>ESTACA ESCAVADA MECANICAMENTE, SEM FLUIDO ESTABILIZANTE, COM 60CM DE DIÂMETRO, CONCRETO LANÇADO POR CAMINHÃO BETONEIRA (EXCLUSIVE MOBILIZAÇÃO E DESMOBILIZAÇÃO). AF_01/2020</v>
          </cell>
        </row>
        <row r="1866">
          <cell r="A1866" t="str">
            <v>FUNDACOES E ESTRUTURAS</v>
          </cell>
          <cell r="B1866" t="str">
            <v>FUES</v>
          </cell>
          <cell r="C1866" t="str">
            <v>ESTACAS</v>
          </cell>
          <cell r="D1866" t="str">
            <v>0039</v>
          </cell>
          <cell r="E1866">
            <v>0</v>
          </cell>
          <cell r="F1866">
            <v>0</v>
          </cell>
          <cell r="G1866" t="str">
            <v>100899</v>
          </cell>
          <cell r="H1866" t="str">
            <v>ESTACA ESCAVADA MECANICAMENTE, SEM FLUIDO ESTABILIZANTE, COM 25CM DE DIÂMETRO, CONCRETO LANÇADO MANUALMENTE (EXCLUSIVE MOBILIZAÇÃO E DESMOBILIZAÇÃO). AF_01/2020</v>
          </cell>
        </row>
        <row r="1867">
          <cell r="A1867" t="str">
            <v>FUNDACOES E ESTRUTURAS</v>
          </cell>
          <cell r="B1867" t="str">
            <v>FUES</v>
          </cell>
          <cell r="C1867" t="str">
            <v>ESTACAS</v>
          </cell>
          <cell r="D1867" t="str">
            <v>0039</v>
          </cell>
          <cell r="E1867">
            <v>0</v>
          </cell>
          <cell r="F1867">
            <v>0</v>
          </cell>
          <cell r="G1867" t="str">
            <v>100900</v>
          </cell>
          <cell r="H1867" t="str">
            <v>ESTACA ESCAVADA MECANICAMENTE, SEM FLUIDO ESTABILIZANTE, COM 60CM DE DIÂMETRO, CONCRETO LANÇADO POR BOMBA LANÇA (EXCLUSIVE MOBILIZAÇÃO E DESMOBILIZAÇÃO). AF_01/2020</v>
          </cell>
        </row>
        <row r="1868">
          <cell r="A1868" t="str">
            <v>FUNDACOES E ESTRUTURAS</v>
          </cell>
          <cell r="B1868" t="str">
            <v>FUES</v>
          </cell>
          <cell r="C1868" t="str">
            <v>ESTACAS</v>
          </cell>
          <cell r="D1868" t="str">
            <v>0039</v>
          </cell>
          <cell r="E1868">
            <v>0</v>
          </cell>
          <cell r="F1868">
            <v>0</v>
          </cell>
          <cell r="G1868" t="str">
            <v>100929</v>
          </cell>
          <cell r="H1868" t="str">
            <v>ESTACA RAÍZ, DIÂMETRO DE 20CM, SEM PRESENÇA DE ROCHA (EXCLUSIVE MOBILIZAÇÃO E DESMOBILIZAÇÃO). AF_03/2020</v>
          </cell>
        </row>
        <row r="1869">
          <cell r="A1869" t="str">
            <v>FUNDACOES E ESTRUTURAS</v>
          </cell>
          <cell r="B1869" t="str">
            <v>FUES</v>
          </cell>
          <cell r="C1869" t="str">
            <v>ESTACAS</v>
          </cell>
          <cell r="D1869" t="str">
            <v>0039</v>
          </cell>
          <cell r="E1869">
            <v>0</v>
          </cell>
          <cell r="F1869">
            <v>0</v>
          </cell>
          <cell r="G1869" t="str">
            <v>100930</v>
          </cell>
          <cell r="H1869" t="str">
            <v>ESTACA RAÍZ, DIÂMETRO DE 31CM, SEM PRESENÇA DE ROCHA (EXCLUSIVE MOBILIZAÇÃO E DESMOBILIZAÇÃO). AF_03/2020</v>
          </cell>
        </row>
        <row r="1870">
          <cell r="A1870" t="str">
            <v>FUNDACOES E ESTRUTURAS</v>
          </cell>
          <cell r="B1870" t="str">
            <v>FUES</v>
          </cell>
          <cell r="C1870" t="str">
            <v>ESTACAS</v>
          </cell>
          <cell r="D1870" t="str">
            <v>0039</v>
          </cell>
          <cell r="E1870">
            <v>0</v>
          </cell>
          <cell r="F1870">
            <v>0</v>
          </cell>
          <cell r="G1870" t="str">
            <v>100931</v>
          </cell>
          <cell r="H1870" t="str">
            <v>ESTACA RAÍZ, DIÂMETRO DE 40CM, SEM PRESENÇA DE ROCHA (EXCLUSIVE MOBILIZAÇÃO E DESMOBILIZAÇÃO). AF_03/2020</v>
          </cell>
        </row>
        <row r="1871">
          <cell r="A1871" t="str">
            <v>FUNDACOES E ESTRUTURAS</v>
          </cell>
          <cell r="B1871" t="str">
            <v>FUES</v>
          </cell>
          <cell r="C1871" t="str">
            <v>ESTACAS</v>
          </cell>
          <cell r="D1871" t="str">
            <v>0039</v>
          </cell>
          <cell r="E1871">
            <v>0</v>
          </cell>
          <cell r="F1871">
            <v>0</v>
          </cell>
          <cell r="G1871" t="str">
            <v>100932</v>
          </cell>
          <cell r="H1871" t="str">
            <v>ESTACA RAÍZ, DIÂMETRO DE 45CM, SEM PRESENÇA DE ROCHA (EXCLUSIVE MOBILIZAÇÃO E DESMOBILIZAÇÃO). AF_03/2020</v>
          </cell>
        </row>
        <row r="1872">
          <cell r="A1872" t="str">
            <v>FUNDACOES E ESTRUTURAS</v>
          </cell>
          <cell r="B1872" t="str">
            <v>FUES</v>
          </cell>
          <cell r="C1872" t="str">
            <v>ESTACAS</v>
          </cell>
          <cell r="D1872" t="str">
            <v>0039</v>
          </cell>
          <cell r="E1872">
            <v>0</v>
          </cell>
          <cell r="F1872">
            <v>0</v>
          </cell>
          <cell r="G1872" t="str">
            <v>100933</v>
          </cell>
          <cell r="H1872" t="str">
            <v>ESTACA RAÍZ, DIÂMETRO DE 20CM, PERFURADA EM ROCHA (EXCLUSIVE MOBILIZAÇÃO E DESMOBILIZAÇÃO). AF_03/2020</v>
          </cell>
        </row>
        <row r="1873">
          <cell r="A1873" t="str">
            <v>FUNDACOES E ESTRUTURAS</v>
          </cell>
          <cell r="B1873" t="str">
            <v>FUES</v>
          </cell>
          <cell r="C1873" t="str">
            <v>ESTACAS</v>
          </cell>
          <cell r="D1873" t="str">
            <v>0039</v>
          </cell>
          <cell r="E1873">
            <v>0</v>
          </cell>
          <cell r="F1873">
            <v>0</v>
          </cell>
          <cell r="G1873" t="str">
            <v>100934</v>
          </cell>
          <cell r="H1873" t="str">
            <v>ESTACA RAÍZ, DIÂMETRO DE 31CM, PERFURADA EM ROCHA (EXCLUSIVE MOBILIZAÇÃO E DESMOBILIZAÇÃO). AF_03/2020</v>
          </cell>
        </row>
        <row r="1874">
          <cell r="A1874" t="str">
            <v>FUNDACOES E ESTRUTURAS</v>
          </cell>
          <cell r="B1874" t="str">
            <v>FUES</v>
          </cell>
          <cell r="C1874" t="str">
            <v>ESTACAS</v>
          </cell>
          <cell r="D1874" t="str">
            <v>0039</v>
          </cell>
          <cell r="E1874">
            <v>0</v>
          </cell>
          <cell r="F1874">
            <v>0</v>
          </cell>
          <cell r="G1874" t="str">
            <v>100935</v>
          </cell>
          <cell r="H1874" t="str">
            <v>ESTACA RAÍZ, DIÂMETRO DE 40CM, PERFURADA EM ROCHA (EXCLUSIVE MOBILIZAÇÃO E DESMOBILIZAÇÃO). AF_03/2020</v>
          </cell>
        </row>
        <row r="1875">
          <cell r="A1875" t="str">
            <v>FUNDACOES E ESTRUTURAS</v>
          </cell>
          <cell r="B1875" t="str">
            <v>FUES</v>
          </cell>
          <cell r="C1875" t="str">
            <v>ESTACAS</v>
          </cell>
          <cell r="D1875" t="str">
            <v>0039</v>
          </cell>
          <cell r="E1875">
            <v>0</v>
          </cell>
          <cell r="F1875">
            <v>0</v>
          </cell>
          <cell r="G1875" t="str">
            <v>100936</v>
          </cell>
          <cell r="H1875" t="str">
            <v>ESTACA RAÍZ, DIÂMETRO DE 45CM, PERFURADA EM ROCHA (EXCLUSIVE MOBILIZAÇÃO E DESMOBILIZAÇÃO). AF_03/2020</v>
          </cell>
        </row>
        <row r="1876">
          <cell r="A1876" t="str">
            <v>FUNDACOES E ESTRUTURAS</v>
          </cell>
          <cell r="B1876" t="str">
            <v>FUES</v>
          </cell>
          <cell r="C1876" t="str">
            <v>ESTACAS</v>
          </cell>
          <cell r="D1876" t="str">
            <v>0039</v>
          </cell>
          <cell r="E1876">
            <v>0</v>
          </cell>
          <cell r="F1876">
            <v>0</v>
          </cell>
          <cell r="G1876" t="str">
            <v>101173</v>
          </cell>
          <cell r="H1876" t="str">
            <v>ESTACA BROCA DE CONCRETO, DIÂMETRO DE 20CM, ESCAVAÇÃO MANUAL COM TRADO CONCHA, COM ARMADURA DE ARRANQUE. AF_05/2020</v>
          </cell>
        </row>
        <row r="1877">
          <cell r="A1877" t="str">
            <v>FUNDACOES E ESTRUTURAS</v>
          </cell>
          <cell r="B1877" t="str">
            <v>FUES</v>
          </cell>
          <cell r="C1877" t="str">
            <v>ESTACAS</v>
          </cell>
          <cell r="D1877" t="str">
            <v>0039</v>
          </cell>
          <cell r="E1877">
            <v>0</v>
          </cell>
          <cell r="F1877">
            <v>0</v>
          </cell>
          <cell r="G1877" t="str">
            <v>101174</v>
          </cell>
          <cell r="H1877" t="str">
            <v>ESTACA BROCA DE CONCRETO, DIÂMETRO DE 25CM, ESCAVAÇÃO MANUAL COM TRADO CONCHA, COM ARMADURA DE ARRANQUE. AF_05/2020</v>
          </cell>
        </row>
        <row r="1878">
          <cell r="A1878" t="str">
            <v>FUNDACOES E ESTRUTURAS</v>
          </cell>
          <cell r="B1878" t="str">
            <v>FUES</v>
          </cell>
          <cell r="C1878" t="str">
            <v>ESTACAS</v>
          </cell>
          <cell r="D1878" t="str">
            <v>0039</v>
          </cell>
          <cell r="E1878">
            <v>0</v>
          </cell>
          <cell r="F1878">
            <v>0</v>
          </cell>
          <cell r="G1878" t="str">
            <v>101175</v>
          </cell>
          <cell r="H1878" t="str">
            <v>ESTACA BROCA DE CONCRETO, DIÂMETRO DE 30CM, ESCAVAÇÃO MANUAL COM TRADO CONCHA, COM ARMADURA DE ARRANQUE. AF_05/2020</v>
          </cell>
        </row>
        <row r="1879">
          <cell r="A1879" t="str">
            <v>FUNDACOES E ESTRUTURAS</v>
          </cell>
          <cell r="B1879" t="str">
            <v>FUES</v>
          </cell>
          <cell r="C1879" t="str">
            <v>ESTACAS</v>
          </cell>
          <cell r="D1879" t="str">
            <v>0039</v>
          </cell>
          <cell r="E1879">
            <v>0</v>
          </cell>
          <cell r="F1879">
            <v>0</v>
          </cell>
          <cell r="G1879" t="str">
            <v>101176</v>
          </cell>
          <cell r="H1879" t="str">
            <v>ESTACA BROCA DE CONCRETO, DIÂMETRO DE 30CM, ESCAVAÇÃO MANUAL COM TRADO CONCHA, INTEIRAMENTE ARMADA. AF_05/2020</v>
          </cell>
        </row>
        <row r="1880">
          <cell r="A1880" t="str">
            <v>FUNDACOES E ESTRUTURAS</v>
          </cell>
          <cell r="B1880" t="str">
            <v>FUES</v>
          </cell>
          <cell r="C1880" t="str">
            <v>LASTROS/FUNDACOES DIVERSAS</v>
          </cell>
          <cell r="D1880" t="str">
            <v>0040</v>
          </cell>
          <cell r="E1880">
            <v>0</v>
          </cell>
          <cell r="F1880">
            <v>0</v>
          </cell>
          <cell r="G1880" t="str">
            <v>95240</v>
          </cell>
          <cell r="H1880" t="str">
            <v>LASTRO DE CONCRETO MAGRO, APLICADO EM PISOS, LAJES SOBRE SOLO OU RADIERS, ESPESSURA DE 3 CM. AF_07/2016</v>
          </cell>
        </row>
        <row r="1881">
          <cell r="A1881" t="str">
            <v>FUNDACOES E ESTRUTURAS</v>
          </cell>
          <cell r="B1881" t="str">
            <v>FUES</v>
          </cell>
          <cell r="C1881" t="str">
            <v>LASTROS/FUNDACOES DIVERSAS</v>
          </cell>
          <cell r="D1881" t="str">
            <v>0040</v>
          </cell>
          <cell r="E1881">
            <v>0</v>
          </cell>
          <cell r="F1881">
            <v>0</v>
          </cell>
          <cell r="G1881" t="str">
            <v>95241</v>
          </cell>
          <cell r="H1881" t="str">
            <v>LASTRO DE CONCRETO MAGRO, APLICADO EM PISOS, LAJES SOBRE SOLO OU RADIERS, ESPESSURA DE 5 CM. AF_07/2016</v>
          </cell>
        </row>
        <row r="1882">
          <cell r="A1882" t="str">
            <v>FUNDACOES E ESTRUTURAS</v>
          </cell>
          <cell r="B1882" t="str">
            <v>FUES</v>
          </cell>
          <cell r="C1882" t="str">
            <v>LASTROS/FUNDACOES DIVERSAS</v>
          </cell>
          <cell r="D1882" t="str">
            <v>0040</v>
          </cell>
          <cell r="E1882">
            <v>0</v>
          </cell>
          <cell r="F1882">
            <v>0</v>
          </cell>
          <cell r="G1882" t="str">
            <v>96616</v>
          </cell>
          <cell r="H1882" t="str">
            <v>LASTRO DE CONCRETO MAGRO, APLICADO EM BLOCOS DE COROAMENTO OU SAPATAS. AF_08/2017</v>
          </cell>
        </row>
        <row r="1883">
          <cell r="A1883" t="str">
            <v>FUNDACOES E ESTRUTURAS</v>
          </cell>
          <cell r="B1883" t="str">
            <v>FUES</v>
          </cell>
          <cell r="C1883" t="str">
            <v>LASTROS/FUNDACOES DIVERSAS</v>
          </cell>
          <cell r="D1883" t="str">
            <v>0040</v>
          </cell>
          <cell r="E1883">
            <v>0</v>
          </cell>
          <cell r="F1883">
            <v>0</v>
          </cell>
          <cell r="G1883" t="str">
            <v>96617</v>
          </cell>
          <cell r="H1883" t="str">
            <v>LASTRO DE CONCRETO MAGRO, APLICADO EM BLOCOS DE COROAMENTO OU SAPATAS, ESPESSURA DE 3 CM. AF_08/2017</v>
          </cell>
        </row>
        <row r="1884">
          <cell r="A1884" t="str">
            <v>FUNDACOES E ESTRUTURAS</v>
          </cell>
          <cell r="B1884" t="str">
            <v>FUES</v>
          </cell>
          <cell r="C1884" t="str">
            <v>LASTROS/FUNDACOES DIVERSAS</v>
          </cell>
          <cell r="D1884" t="str">
            <v>0040</v>
          </cell>
          <cell r="E1884">
            <v>0</v>
          </cell>
          <cell r="F1884">
            <v>0</v>
          </cell>
          <cell r="G1884" t="str">
            <v>96619</v>
          </cell>
          <cell r="H1884" t="str">
            <v>LASTRO DE CONCRETO MAGRO, APLICADO EM BLOCOS DE COROAMENTO OU SAPATAS, ESPESSURA DE 5 CM. AF_08/2017</v>
          </cell>
        </row>
        <row r="1885">
          <cell r="A1885" t="str">
            <v>FUNDACOES E ESTRUTURAS</v>
          </cell>
          <cell r="B1885" t="str">
            <v>FUES</v>
          </cell>
          <cell r="C1885" t="str">
            <v>LASTROS/FUNDACOES DIVERSAS</v>
          </cell>
          <cell r="D1885" t="str">
            <v>0040</v>
          </cell>
          <cell r="E1885">
            <v>0</v>
          </cell>
          <cell r="F1885">
            <v>0</v>
          </cell>
          <cell r="G1885" t="str">
            <v>96620</v>
          </cell>
          <cell r="H1885" t="str">
            <v>LASTRO DE CONCRETO MAGRO, APLICADO EM PISOS, LAJES SOBRE SOLO OU RADIERS. AF_08/2017</v>
          </cell>
        </row>
        <row r="1886">
          <cell r="A1886" t="str">
            <v>FUNDACOES E ESTRUTURAS</v>
          </cell>
          <cell r="B1886" t="str">
            <v>FUES</v>
          </cell>
          <cell r="C1886" t="str">
            <v>LASTROS/FUNDACOES DIVERSAS</v>
          </cell>
          <cell r="D1886" t="str">
            <v>0040</v>
          </cell>
          <cell r="E1886">
            <v>0</v>
          </cell>
          <cell r="F1886">
            <v>0</v>
          </cell>
          <cell r="G1886" t="str">
            <v>96621</v>
          </cell>
          <cell r="H1886" t="str">
            <v>LASTRO COM MATERIAL GRANULAR, APLICAÇÃO EM BLOCOS DE COROAMENTO, ESPESSURA DE *5 CM*. AF_08/2017</v>
          </cell>
        </row>
        <row r="1887">
          <cell r="A1887" t="str">
            <v>FUNDACOES E ESTRUTURAS</v>
          </cell>
          <cell r="B1887" t="str">
            <v>FUES</v>
          </cell>
          <cell r="C1887" t="str">
            <v>LASTROS/FUNDACOES DIVERSAS</v>
          </cell>
          <cell r="D1887" t="str">
            <v>0040</v>
          </cell>
          <cell r="E1887">
            <v>0</v>
          </cell>
          <cell r="F1887">
            <v>0</v>
          </cell>
          <cell r="G1887" t="str">
            <v>96622</v>
          </cell>
          <cell r="H1887" t="str">
            <v>LASTRO COM MATERIAL GRANULAR, APLICADO EM PISOS OU LAJES SOBRE SOLO, ESPESSURA DE *5 CM*. AF_08/2017</v>
          </cell>
        </row>
        <row r="1888">
          <cell r="A1888" t="str">
            <v>FUNDACOES E ESTRUTURAS</v>
          </cell>
          <cell r="B1888" t="str">
            <v>FUES</v>
          </cell>
          <cell r="C1888" t="str">
            <v>LASTROS/FUNDACOES DIVERSAS</v>
          </cell>
          <cell r="D1888" t="str">
            <v>0040</v>
          </cell>
          <cell r="E1888">
            <v>0</v>
          </cell>
          <cell r="F1888">
            <v>0</v>
          </cell>
          <cell r="G1888" t="str">
            <v>96623</v>
          </cell>
          <cell r="H1888" t="str">
            <v>LASTRO COM MATERIAL GRANULAR, APLICADO EM BLOCOS DE COROAMENTO, ESPESSURA DE *10 CM*. AF_08/2017</v>
          </cell>
        </row>
        <row r="1889">
          <cell r="A1889" t="str">
            <v>FUNDACOES E ESTRUTURAS</v>
          </cell>
          <cell r="B1889" t="str">
            <v>FUES</v>
          </cell>
          <cell r="C1889" t="str">
            <v>LASTROS/FUNDACOES DIVERSAS</v>
          </cell>
          <cell r="D1889" t="str">
            <v>0040</v>
          </cell>
          <cell r="E1889">
            <v>0</v>
          </cell>
          <cell r="F1889">
            <v>0</v>
          </cell>
          <cell r="G1889" t="str">
            <v>96624</v>
          </cell>
          <cell r="H1889" t="str">
            <v>LASTRO COM MATERIAL GRANULAR (PEDRA BRITADA N.2), APLICADO EM PISOS OU LAJES SOBRE SOLO, ESPESSURA DE *10 CM*. AF_08/2017</v>
          </cell>
        </row>
        <row r="1890">
          <cell r="A1890" t="str">
            <v>FUNDACOES E ESTRUTURAS</v>
          </cell>
          <cell r="B1890" t="str">
            <v>FUES</v>
          </cell>
          <cell r="C1890" t="str">
            <v>LASTROS/FUNDACOES DIVERSAS</v>
          </cell>
          <cell r="D1890" t="str">
            <v>0040</v>
          </cell>
          <cell r="E1890">
            <v>0</v>
          </cell>
          <cell r="F1890">
            <v>0</v>
          </cell>
          <cell r="G1890" t="str">
            <v>97082</v>
          </cell>
          <cell r="H1890" t="str">
            <v>ESCAVAÇÃO MANUAL DE VIGA DE BORDA PARA RADIER. AF_09/2017</v>
          </cell>
        </row>
        <row r="1891">
          <cell r="A1891" t="str">
            <v>FUNDACOES E ESTRUTURAS</v>
          </cell>
          <cell r="B1891" t="str">
            <v>FUES</v>
          </cell>
          <cell r="C1891" t="str">
            <v>LASTROS/FUNDACOES DIVERSAS</v>
          </cell>
          <cell r="D1891" t="str">
            <v>0040</v>
          </cell>
          <cell r="E1891">
            <v>0</v>
          </cell>
          <cell r="F1891">
            <v>0</v>
          </cell>
          <cell r="G1891" t="str">
            <v>97083</v>
          </cell>
          <cell r="H1891" t="str">
            <v>COMPACTAÇÃO MECÂNICA DE SOLO PARA EXECUÇÃO DE RADIER, COM COMPACTADOR DE SOLOS A PERCUSSÃO. AF_09/2017</v>
          </cell>
        </row>
        <row r="1892">
          <cell r="A1892" t="str">
            <v>FUNDACOES E ESTRUTURAS</v>
          </cell>
          <cell r="B1892" t="str">
            <v>FUES</v>
          </cell>
          <cell r="C1892" t="str">
            <v>LASTROS/FUNDACOES DIVERSAS</v>
          </cell>
          <cell r="D1892" t="str">
            <v>0040</v>
          </cell>
          <cell r="E1892">
            <v>0</v>
          </cell>
          <cell r="F1892">
            <v>0</v>
          </cell>
          <cell r="G1892" t="str">
            <v>97084</v>
          </cell>
          <cell r="H1892" t="str">
            <v>COMPACTAÇÃO MECÂNICA DE SOLO PARA EXECUÇÃO DE RADIER, COM COMPACTADOR DE SOLOS TIPO PLACA VIBRATÓRIA. AF_09/2017</v>
          </cell>
        </row>
        <row r="1893">
          <cell r="A1893" t="str">
            <v>FUNDACOES E ESTRUTURAS</v>
          </cell>
          <cell r="B1893" t="str">
            <v>FUES</v>
          </cell>
          <cell r="C1893" t="str">
            <v>LASTROS/FUNDACOES DIVERSAS</v>
          </cell>
          <cell r="D1893" t="str">
            <v>0040</v>
          </cell>
          <cell r="E1893">
            <v>0</v>
          </cell>
          <cell r="F1893">
            <v>0</v>
          </cell>
          <cell r="G1893" t="str">
            <v>97086</v>
          </cell>
          <cell r="H1893" t="str">
            <v>FABRICAÇÃO, MONTAGEM E DESMONTAGEM DE FORMA PARA RADIER, EM MADEIRA SERRADA, 4 UTILIZAÇÕES. AF_09/2017</v>
          </cell>
        </row>
        <row r="1894">
          <cell r="A1894" t="str">
            <v>FUNDACOES E ESTRUTURAS</v>
          </cell>
          <cell r="B1894" t="str">
            <v>FUES</v>
          </cell>
          <cell r="C1894" t="str">
            <v>LASTROS/FUNDACOES DIVERSAS</v>
          </cell>
          <cell r="D1894" t="str">
            <v>0040</v>
          </cell>
          <cell r="E1894">
            <v>0</v>
          </cell>
          <cell r="F1894">
            <v>0</v>
          </cell>
          <cell r="G1894" t="str">
            <v>97087</v>
          </cell>
          <cell r="H1894" t="str">
            <v>CAMADA SEPARADORA PARA EXECUÇÃO DE RADIER, EM LONA PLÁSTICA. AF_09/2017</v>
          </cell>
        </row>
        <row r="1895">
          <cell r="A1895" t="str">
            <v>FUNDACOES E ESTRUTURAS</v>
          </cell>
          <cell r="B1895" t="str">
            <v>FUES</v>
          </cell>
          <cell r="C1895" t="str">
            <v>LASTROS/FUNDACOES DIVERSAS</v>
          </cell>
          <cell r="D1895" t="str">
            <v>0040</v>
          </cell>
          <cell r="E1895">
            <v>0</v>
          </cell>
          <cell r="F1895">
            <v>0</v>
          </cell>
          <cell r="G1895" t="str">
            <v>97088</v>
          </cell>
          <cell r="H1895" t="str">
            <v>ARMAÇÃO PARA EXECUÇÃO DE RADIER, COM USO DE TELA Q-92. AF_09/2017</v>
          </cell>
        </row>
        <row r="1896">
          <cell r="A1896" t="str">
            <v>FUNDACOES E ESTRUTURAS</v>
          </cell>
          <cell r="B1896" t="str">
            <v>FUES</v>
          </cell>
          <cell r="C1896" t="str">
            <v>LASTROS/FUNDACOES DIVERSAS</v>
          </cell>
          <cell r="D1896" t="str">
            <v>0040</v>
          </cell>
          <cell r="E1896">
            <v>0</v>
          </cell>
          <cell r="F1896">
            <v>0</v>
          </cell>
          <cell r="G1896" t="str">
            <v>97089</v>
          </cell>
          <cell r="H1896" t="str">
            <v>ARMAÇÃO PARA EXECUÇÃO DE RADIER, COM USO DE TELA Q-113. AF_09/2017</v>
          </cell>
        </row>
        <row r="1897">
          <cell r="A1897" t="str">
            <v>FUNDACOES E ESTRUTURAS</v>
          </cell>
          <cell r="B1897" t="str">
            <v>FUES</v>
          </cell>
          <cell r="C1897" t="str">
            <v>LASTROS/FUNDACOES DIVERSAS</v>
          </cell>
          <cell r="D1897" t="str">
            <v>0040</v>
          </cell>
          <cell r="E1897">
            <v>0</v>
          </cell>
          <cell r="F1897">
            <v>0</v>
          </cell>
          <cell r="G1897" t="str">
            <v>97090</v>
          </cell>
          <cell r="H1897" t="str">
            <v>ARMAÇÃO PARA EXECUÇÃO DE RADIER, COM USO DE TELA Q-138. AF_09/2017</v>
          </cell>
        </row>
        <row r="1898">
          <cell r="A1898" t="str">
            <v>FUNDACOES E ESTRUTURAS</v>
          </cell>
          <cell r="B1898" t="str">
            <v>FUES</v>
          </cell>
          <cell r="C1898" t="str">
            <v>LASTROS/FUNDACOES DIVERSAS</v>
          </cell>
          <cell r="D1898" t="str">
            <v>0040</v>
          </cell>
          <cell r="E1898">
            <v>0</v>
          </cell>
          <cell r="F1898">
            <v>0</v>
          </cell>
          <cell r="G1898" t="str">
            <v>97091</v>
          </cell>
          <cell r="H1898" t="str">
            <v>ARMAÇÃO PARA EXECUÇÃO DE RADIER, COM USO DE TELA Q-159. AF_09/2017</v>
          </cell>
        </row>
        <row r="1899">
          <cell r="A1899" t="str">
            <v>FUNDACOES E ESTRUTURAS</v>
          </cell>
          <cell r="B1899" t="str">
            <v>FUES</v>
          </cell>
          <cell r="C1899" t="str">
            <v>LASTROS/FUNDACOES DIVERSAS</v>
          </cell>
          <cell r="D1899" t="str">
            <v>0040</v>
          </cell>
          <cell r="E1899">
            <v>0</v>
          </cell>
          <cell r="F1899">
            <v>0</v>
          </cell>
          <cell r="G1899" t="str">
            <v>97092</v>
          </cell>
          <cell r="H1899" t="str">
            <v>ARMAÇÃO PARA EXECUÇÃO DE RADIER, COM USO DE TELA Q-196. AF_09/2017</v>
          </cell>
        </row>
        <row r="1900">
          <cell r="A1900" t="str">
            <v>FUNDACOES E ESTRUTURAS</v>
          </cell>
          <cell r="B1900" t="str">
            <v>FUES</v>
          </cell>
          <cell r="C1900" t="str">
            <v>LASTROS/FUNDACOES DIVERSAS</v>
          </cell>
          <cell r="D1900" t="str">
            <v>0040</v>
          </cell>
          <cell r="E1900">
            <v>0</v>
          </cell>
          <cell r="F1900">
            <v>0</v>
          </cell>
          <cell r="G1900" t="str">
            <v>97093</v>
          </cell>
          <cell r="H1900" t="str">
            <v>ARMAÇÃO PARA EXECUÇÃO DE RADIER, COM USO DE TELA Q-283. AF_09/2017</v>
          </cell>
        </row>
        <row r="1901">
          <cell r="A1901" t="str">
            <v>FUNDACOES E ESTRUTURAS</v>
          </cell>
          <cell r="B1901" t="str">
            <v>FUES</v>
          </cell>
          <cell r="C1901" t="str">
            <v>LASTROS/FUNDACOES DIVERSAS</v>
          </cell>
          <cell r="D1901" t="str">
            <v>0040</v>
          </cell>
          <cell r="E1901">
            <v>0</v>
          </cell>
          <cell r="F1901">
            <v>0</v>
          </cell>
          <cell r="G1901" t="str">
            <v>97094</v>
          </cell>
          <cell r="H1901" t="str">
            <v>CONCRETAGEM DE RADIER, PISO OU LAJE SOBRE SOLO, FCK 30 MPA, PARA ESPESSURA DE 10 CM - LANÇAMENTO, ADENSAMENTO E ACABAMENTO. AF_09/2017</v>
          </cell>
        </row>
        <row r="1902">
          <cell r="A1902" t="str">
            <v>FUNDACOES E ESTRUTURAS</v>
          </cell>
          <cell r="B1902" t="str">
            <v>FUES</v>
          </cell>
          <cell r="C1902" t="str">
            <v>LASTROS/FUNDACOES DIVERSAS</v>
          </cell>
          <cell r="D1902" t="str">
            <v>0040</v>
          </cell>
          <cell r="E1902">
            <v>0</v>
          </cell>
          <cell r="F1902">
            <v>0</v>
          </cell>
          <cell r="G1902" t="str">
            <v>97095</v>
          </cell>
          <cell r="H1902" t="str">
            <v>CONCRETAGEM DE RADIER, PISO OU LAJE SOBRE SOLO, FCK 30 MPA, PARA ESPESSURA DE 15 CM - LANÇAMENTO, ADENSAMENTO E ACABAMENTO. AF_09/2017</v>
          </cell>
        </row>
        <row r="1903">
          <cell r="A1903" t="str">
            <v>FUNDACOES E ESTRUTURAS</v>
          </cell>
          <cell r="B1903" t="str">
            <v>FUES</v>
          </cell>
          <cell r="C1903" t="str">
            <v>LASTROS/FUNDACOES DIVERSAS</v>
          </cell>
          <cell r="D1903" t="str">
            <v>0040</v>
          </cell>
          <cell r="E1903">
            <v>0</v>
          </cell>
          <cell r="F1903">
            <v>0</v>
          </cell>
          <cell r="G1903" t="str">
            <v>97096</v>
          </cell>
          <cell r="H1903" t="str">
            <v>CONCRETAGEM DE RADIER, PISO OU LAJE SOBRE SOLO, FCK 30 MPA, PARA ESPESSURA DE 20 CM - LANÇAMENTO, ADENSAMENTO E ACABAMENTO. AF_09/2017</v>
          </cell>
        </row>
        <row r="1904">
          <cell r="A1904" t="str">
            <v>FUNDACOES E ESTRUTURAS</v>
          </cell>
          <cell r="B1904" t="str">
            <v>FUES</v>
          </cell>
          <cell r="C1904" t="str">
            <v>LASTROS/FUNDACOES DIVERSAS</v>
          </cell>
          <cell r="D1904" t="str">
            <v>0040</v>
          </cell>
          <cell r="E1904">
            <v>0</v>
          </cell>
          <cell r="F1904">
            <v>0</v>
          </cell>
          <cell r="G1904" t="str">
            <v>97097</v>
          </cell>
          <cell r="H1904" t="str">
            <v>ACABAMENTO POLIDO PARA PISO DE CONCRETO ARMADO DE ALTA RESISTÊNCIA. AF_09/2017</v>
          </cell>
        </row>
        <row r="1905">
          <cell r="A1905" t="str">
            <v>FUNDACOES E ESTRUTURAS</v>
          </cell>
          <cell r="B1905" t="str">
            <v>FUES</v>
          </cell>
          <cell r="C1905" t="str">
            <v>LASTROS/FUNDACOES DIVERSAS</v>
          </cell>
          <cell r="D1905" t="str">
            <v>0040</v>
          </cell>
          <cell r="E1905">
            <v>0</v>
          </cell>
          <cell r="F1905">
            <v>0</v>
          </cell>
          <cell r="G1905" t="str">
            <v>97101</v>
          </cell>
          <cell r="H1905" t="str">
            <v>EXECUÇÃO DE RADIER, ESPESSURA DE 10 CM, FCK = 30 MPA, COM USO DE FORMAS EM MADEIRA SERRADA. AF_09/2017</v>
          </cell>
        </row>
        <row r="1906">
          <cell r="A1906" t="str">
            <v>FUNDACOES E ESTRUTURAS</v>
          </cell>
          <cell r="B1906" t="str">
            <v>FUES</v>
          </cell>
          <cell r="C1906" t="str">
            <v>LASTROS/FUNDACOES DIVERSAS</v>
          </cell>
          <cell r="D1906" t="str">
            <v>0040</v>
          </cell>
          <cell r="E1906">
            <v>0</v>
          </cell>
          <cell r="F1906">
            <v>0</v>
          </cell>
          <cell r="G1906" t="str">
            <v>97102</v>
          </cell>
          <cell r="H1906" t="str">
            <v>EXECUÇÃO DE RADIER, ESPESSURA DE 15 CM, FCK = 30 MPA, COM USO DE FORMAS EM MADEIRA SERRADA. AF_09/2017</v>
          </cell>
        </row>
        <row r="1907">
          <cell r="A1907" t="str">
            <v>FUNDACOES E ESTRUTURAS</v>
          </cell>
          <cell r="B1907" t="str">
            <v>FUES</v>
          </cell>
          <cell r="C1907" t="str">
            <v>LASTROS/FUNDACOES DIVERSAS</v>
          </cell>
          <cell r="D1907" t="str">
            <v>0040</v>
          </cell>
          <cell r="E1907">
            <v>0</v>
          </cell>
          <cell r="F1907">
            <v>0</v>
          </cell>
          <cell r="G1907" t="str">
            <v>97103</v>
          </cell>
          <cell r="H1907" t="str">
            <v>EXECUÇÃO DE RADIER, ESPESSURA DE 20 CM, FCK = 30 MPA, COM USO DE FORMAS EM MADEIRA SERRADA. AF_09/2017</v>
          </cell>
        </row>
        <row r="1908">
          <cell r="A1908" t="str">
            <v>FUNDACOES E ESTRUTURAS</v>
          </cell>
          <cell r="B1908" t="str">
            <v>FUES</v>
          </cell>
          <cell r="C1908" t="str">
            <v>LASTROS/FUNDACOES DIVERSAS</v>
          </cell>
          <cell r="D1908" t="str">
            <v>0040</v>
          </cell>
          <cell r="E1908">
            <v>0</v>
          </cell>
          <cell r="F1908">
            <v>0</v>
          </cell>
          <cell r="G1908" t="str">
            <v>100322</v>
          </cell>
          <cell r="H1908" t="str">
            <v>LASTRO COM MATERIAL GRANULAR (PEDRA BRITADA N.3), APLICADO EM PISOS OU LAJES SOBRE SOLO, ESPESSURA DE *10 CM*. AF_07/2019</v>
          </cell>
        </row>
        <row r="1909">
          <cell r="A1909" t="str">
            <v>FUNDACOES E ESTRUTURAS</v>
          </cell>
          <cell r="B1909" t="str">
            <v>FUES</v>
          </cell>
          <cell r="C1909" t="str">
            <v>LASTROS/FUNDACOES DIVERSAS</v>
          </cell>
          <cell r="D1909" t="str">
            <v>0040</v>
          </cell>
          <cell r="E1909">
            <v>0</v>
          </cell>
          <cell r="F1909">
            <v>0</v>
          </cell>
          <cell r="G1909" t="str">
            <v>100323</v>
          </cell>
          <cell r="H1909" t="str">
            <v>LASTRO COM MATERIAL GRANULAR (AREIA MÉDIA), APLICADO EM PISOS OU LAJES SOBRE SOLO, ESPESSURA DE *10 CM*. AF_07/2019</v>
          </cell>
        </row>
        <row r="1910">
          <cell r="A1910" t="str">
            <v>FUNDACOES E ESTRUTURAS</v>
          </cell>
          <cell r="B1910" t="str">
            <v>FUES</v>
          </cell>
          <cell r="C1910" t="str">
            <v>LASTROS/FUNDACOES DIVERSAS</v>
          </cell>
          <cell r="D1910" t="str">
            <v>0040</v>
          </cell>
          <cell r="E1910">
            <v>0</v>
          </cell>
          <cell r="F1910">
            <v>0</v>
          </cell>
          <cell r="G1910" t="str">
            <v>100324</v>
          </cell>
          <cell r="H1910" t="str">
            <v>LASTRO COM MATERIAL GRANULAR (PEDRA BRITADA N.1 E PEDRA BRITADA N.2), APLICADO EM PISOS OU LAJES SOBRE SOLO, ESPESSURA DE *10 CM*. AF_07/2019</v>
          </cell>
        </row>
        <row r="1911">
          <cell r="A1911" t="str">
            <v>FUNDACOES E ESTRUTURAS</v>
          </cell>
          <cell r="B1911" t="str">
            <v>FUES</v>
          </cell>
          <cell r="C1911" t="str">
            <v>FORMAS/CIMBRAMENTOS/ESCORAMENTOS</v>
          </cell>
          <cell r="D1911" t="str">
            <v>0041</v>
          </cell>
          <cell r="E1911">
            <v>0</v>
          </cell>
          <cell r="F1911">
            <v>0</v>
          </cell>
          <cell r="G1911" t="str">
            <v>90996</v>
          </cell>
          <cell r="H1911" t="str">
            <v>FORMAS MANUSEÁVEIS PARA PAREDES DE CONCRETO MOLDADAS IN LOCO, DE EDIFICAÇÕES DE MULTIPLOS PAVIMENTO, EM PLATIBANDA. AF_06/2015</v>
          </cell>
        </row>
        <row r="1912">
          <cell r="A1912" t="str">
            <v>FUNDACOES E ESTRUTURAS</v>
          </cell>
          <cell r="B1912" t="str">
            <v>FUES</v>
          </cell>
          <cell r="C1912" t="str">
            <v>FORMAS/CIMBRAMENTOS/ESCORAMENTOS</v>
          </cell>
          <cell r="D1912" t="str">
            <v>0041</v>
          </cell>
          <cell r="E1912">
            <v>0</v>
          </cell>
          <cell r="F1912">
            <v>0</v>
          </cell>
          <cell r="G1912" t="str">
            <v>90997</v>
          </cell>
          <cell r="H1912" t="str">
            <v>FORMAS MANUSEÁVEIS PARA PAREDES DE CONCRETO MOLDADAS IN LOCO, DE EDIFICAÇÕES DE MULTIPLOS PAVIMENTOS, EM FACES INTERNAS DE PAREDES. AF_06/2015</v>
          </cell>
        </row>
        <row r="1913">
          <cell r="A1913" t="str">
            <v>FUNDACOES E ESTRUTURAS</v>
          </cell>
          <cell r="B1913" t="str">
            <v>FUES</v>
          </cell>
          <cell r="C1913" t="str">
            <v>FORMAS/CIMBRAMENTOS/ESCORAMENTOS</v>
          </cell>
          <cell r="D1913" t="str">
            <v>0041</v>
          </cell>
          <cell r="E1913">
            <v>0</v>
          </cell>
          <cell r="F1913">
            <v>0</v>
          </cell>
          <cell r="G1913" t="str">
            <v>90998</v>
          </cell>
          <cell r="H1913" t="str">
            <v>FORMAS MANUSEÁVEIS PARA PAREDES DE CONCRETO MOLDADAS IN LOCO, DE EDIFICAÇÕES DE MULTIPLOS PAVIMENTOS, EM LAJES. AF_06/2015</v>
          </cell>
        </row>
        <row r="1914">
          <cell r="A1914" t="str">
            <v>FUNDACOES E ESTRUTURAS</v>
          </cell>
          <cell r="B1914" t="str">
            <v>FUES</v>
          </cell>
          <cell r="C1914" t="str">
            <v>FORMAS/CIMBRAMENTOS/ESCORAMENTOS</v>
          </cell>
          <cell r="D1914" t="str">
            <v>0041</v>
          </cell>
          <cell r="E1914">
            <v>0</v>
          </cell>
          <cell r="F1914">
            <v>0</v>
          </cell>
          <cell r="G1914" t="str">
            <v>91000</v>
          </cell>
          <cell r="H1914" t="str">
            <v>FORMAS MANUSEÁVEIS PARA PAREDES DE CONCRETO MOLDADAS IN LOCO, DE EDIFICAÇÕES DE MULTIPLOS PAVIMENTOS, EM PANOS DE FACHADA COM VÃOS. AF_06/2015</v>
          </cell>
        </row>
        <row r="1915">
          <cell r="A1915" t="str">
            <v>FUNDACOES E ESTRUTURAS</v>
          </cell>
          <cell r="B1915" t="str">
            <v>FUES</v>
          </cell>
          <cell r="C1915" t="str">
            <v>FORMAS/CIMBRAMENTOS/ESCORAMENTOS</v>
          </cell>
          <cell r="D1915" t="str">
            <v>0041</v>
          </cell>
          <cell r="E1915">
            <v>0</v>
          </cell>
          <cell r="F1915">
            <v>0</v>
          </cell>
          <cell r="G1915" t="str">
            <v>91002</v>
          </cell>
          <cell r="H1915" t="str">
            <v>FORMAS MANUSEÁVEIS PARA PAREDES DE CONCRETO MOLDADAS IN LOCO, DE EDIFICAÇÕES DE MULTIPLOS PAVIMENTOS, EM PANOS DE FACHADA SEM VÃOS. AF_06/2015</v>
          </cell>
        </row>
        <row r="1916">
          <cell r="A1916" t="str">
            <v>FUNDACOES E ESTRUTURAS</v>
          </cell>
          <cell r="B1916" t="str">
            <v>FUES</v>
          </cell>
          <cell r="C1916" t="str">
            <v>FORMAS/CIMBRAMENTOS/ESCORAMENTOS</v>
          </cell>
          <cell r="D1916" t="str">
            <v>0041</v>
          </cell>
          <cell r="E1916">
            <v>0</v>
          </cell>
          <cell r="F1916">
            <v>0</v>
          </cell>
          <cell r="G1916" t="str">
            <v>91003</v>
          </cell>
          <cell r="H1916" t="str">
            <v>FORMAS MANUSEÁVEIS PARA PAREDES DE CONCRETO MOLDADAS IN LOCO, DE EDIFICAÇÕES DE MULTIPLOS PAVIMENTOS, EM PANOS DE FACHADA COM VARANDAS. AF_06/2015</v>
          </cell>
        </row>
        <row r="1917">
          <cell r="A1917" t="str">
            <v>FUNDACOES E ESTRUTURAS</v>
          </cell>
          <cell r="B1917" t="str">
            <v>FUES</v>
          </cell>
          <cell r="C1917" t="str">
            <v>FORMAS/CIMBRAMENTOS/ESCORAMENTOS</v>
          </cell>
          <cell r="D1917" t="str">
            <v>0041</v>
          </cell>
          <cell r="E1917">
            <v>0</v>
          </cell>
          <cell r="F1917">
            <v>0</v>
          </cell>
          <cell r="G1917" t="str">
            <v>91004</v>
          </cell>
          <cell r="H1917" t="str">
            <v>FORMAS MANUSEÁVEIS PARA PAREDES DE CONCRETO MOLDADAS IN LOCO, DE EDIFICAÇÕES DE PAVIMENTO ÚNICO, EM FACES INTERNAS DE PAREDES. AF_06/2015</v>
          </cell>
        </row>
        <row r="1918">
          <cell r="A1918" t="str">
            <v>FUNDACOES E ESTRUTURAS</v>
          </cell>
          <cell r="B1918" t="str">
            <v>FUES</v>
          </cell>
          <cell r="C1918" t="str">
            <v>FORMAS/CIMBRAMENTOS/ESCORAMENTOS</v>
          </cell>
          <cell r="D1918" t="str">
            <v>0041</v>
          </cell>
          <cell r="E1918">
            <v>0</v>
          </cell>
          <cell r="F1918">
            <v>0</v>
          </cell>
          <cell r="G1918" t="str">
            <v>91005</v>
          </cell>
          <cell r="H1918" t="str">
            <v>FORMAS MANUSEÁVEIS PARA PAREDES DE CONCRETO MOLDADAS IN LOCO, DE EDIFICAÇÕES DE PAVIMENTO ÚNICO, EM LAJES. AF_06/2015</v>
          </cell>
        </row>
        <row r="1919">
          <cell r="A1919" t="str">
            <v>FUNDACOES E ESTRUTURAS</v>
          </cell>
          <cell r="B1919" t="str">
            <v>FUES</v>
          </cell>
          <cell r="C1919" t="str">
            <v>FORMAS/CIMBRAMENTOS/ESCORAMENTOS</v>
          </cell>
          <cell r="D1919" t="str">
            <v>0041</v>
          </cell>
          <cell r="E1919">
            <v>0</v>
          </cell>
          <cell r="F1919">
            <v>0</v>
          </cell>
          <cell r="G1919" t="str">
            <v>91006</v>
          </cell>
          <cell r="H1919" t="str">
            <v>FORMAS MANUSEÁVEIS PARA PAREDES DE CONCRETO MOLDADAS IN LOCO, DE EDIFICAÇÕES DE PAVIMENTO ÚNICO, EM PANOS DE FACHADA COM VÃOS. AF_06/2015</v>
          </cell>
        </row>
        <row r="1920">
          <cell r="A1920" t="str">
            <v>FUNDACOES E ESTRUTURAS</v>
          </cell>
          <cell r="B1920" t="str">
            <v>FUES</v>
          </cell>
          <cell r="C1920" t="str">
            <v>FORMAS/CIMBRAMENTOS/ESCORAMENTOS</v>
          </cell>
          <cell r="D1920" t="str">
            <v>0041</v>
          </cell>
          <cell r="E1920">
            <v>0</v>
          </cell>
          <cell r="F1920">
            <v>0</v>
          </cell>
          <cell r="G1920" t="str">
            <v>91007</v>
          </cell>
          <cell r="H1920" t="str">
            <v>FORMAS MANUSEÁVEIS PARA PAREDES DE CONCRETO MOLDADAS IN LOCO, DE EDIFICAÇÕES DE PAVIMENTO ÚNICO, EM PANOS DE FACHADA SEM VÃOS. AF_06/2015</v>
          </cell>
        </row>
        <row r="1921">
          <cell r="A1921" t="str">
            <v>FUNDACOES E ESTRUTURAS</v>
          </cell>
          <cell r="B1921" t="str">
            <v>FUES</v>
          </cell>
          <cell r="C1921" t="str">
            <v>FORMAS/CIMBRAMENTOS/ESCORAMENTOS</v>
          </cell>
          <cell r="D1921" t="str">
            <v>0041</v>
          </cell>
          <cell r="E1921">
            <v>0</v>
          </cell>
          <cell r="F1921">
            <v>0</v>
          </cell>
          <cell r="G1921" t="str">
            <v>91008</v>
          </cell>
          <cell r="H1921" t="str">
            <v>FORMAS MANUSEÁVEIS PARA PAREDES DE CONCRETO MOLDADAS IN LOCO, DE EDIFICAÇÕES DE PAVIMENTO ÚNICO, EM PANOS DE FACHADA COM VARANDA. AF_06/2015</v>
          </cell>
        </row>
        <row r="1922">
          <cell r="A1922" t="str">
            <v>FUNDACOES E ESTRUTURAS</v>
          </cell>
          <cell r="B1922" t="str">
            <v>FUES</v>
          </cell>
          <cell r="C1922" t="str">
            <v>FORMAS/CIMBRAMENTOS/ESCORAMENTOS</v>
          </cell>
          <cell r="D1922" t="str">
            <v>0041</v>
          </cell>
          <cell r="E1922">
            <v>0</v>
          </cell>
          <cell r="F1922">
            <v>0</v>
          </cell>
          <cell r="G1922" t="str">
            <v>92263</v>
          </cell>
          <cell r="H1922" t="str">
            <v>FABRICAÇÃO DE FÔRMA PARA PILARES E ESTRUTURAS SIMILARES, EM CHAPA DE MADEIRA COMPENSADA RESINADA, E = 17 MM. AF_09/2020</v>
          </cell>
        </row>
        <row r="1923">
          <cell r="A1923" t="str">
            <v>FUNDACOES E ESTRUTURAS</v>
          </cell>
          <cell r="B1923" t="str">
            <v>FUES</v>
          </cell>
          <cell r="C1923" t="str">
            <v>FORMAS/CIMBRAMENTOS/ESCORAMENTOS</v>
          </cell>
          <cell r="D1923" t="str">
            <v>0041</v>
          </cell>
          <cell r="E1923">
            <v>0</v>
          </cell>
          <cell r="F1923">
            <v>0</v>
          </cell>
          <cell r="G1923" t="str">
            <v>92264</v>
          </cell>
          <cell r="H1923" t="str">
            <v>FABRICAÇÃO DE FÔRMA PARA PILARES E ESTRUTURAS SIMILARES, EM CHAPA DE MADEIRA COMPENSADA PLASTIFICADA, E = 18 MM. AF_09/2020</v>
          </cell>
        </row>
        <row r="1924">
          <cell r="A1924" t="str">
            <v>FUNDACOES E ESTRUTURAS</v>
          </cell>
          <cell r="B1924" t="str">
            <v>FUES</v>
          </cell>
          <cell r="C1924" t="str">
            <v>FORMAS/CIMBRAMENTOS/ESCORAMENTOS</v>
          </cell>
          <cell r="D1924" t="str">
            <v>0041</v>
          </cell>
          <cell r="E1924">
            <v>0</v>
          </cell>
          <cell r="F1924">
            <v>0</v>
          </cell>
          <cell r="G1924" t="str">
            <v>92265</v>
          </cell>
          <cell r="H1924" t="str">
            <v>FABRICAÇÃO DE FÔRMA PARA VIGAS, EM CHAPA DE MADEIRA COMPENSADA RESINADA, E = 17 MM. AF_09/2020</v>
          </cell>
        </row>
        <row r="1925">
          <cell r="A1925" t="str">
            <v>FUNDACOES E ESTRUTURAS</v>
          </cell>
          <cell r="B1925" t="str">
            <v>FUES</v>
          </cell>
          <cell r="C1925" t="str">
            <v>FORMAS/CIMBRAMENTOS/ESCORAMENTOS</v>
          </cell>
          <cell r="D1925" t="str">
            <v>0041</v>
          </cell>
          <cell r="E1925">
            <v>0</v>
          </cell>
          <cell r="F1925">
            <v>0</v>
          </cell>
          <cell r="G1925" t="str">
            <v>92266</v>
          </cell>
          <cell r="H1925" t="str">
            <v>FABRICAÇÃO DE FÔRMA PARA VIGAS, EM CHAPA DE MADEIRA COMPENSADA PLASTIFICADA, E = 18 MM. AF_09/2020</v>
          </cell>
        </row>
        <row r="1926">
          <cell r="A1926" t="str">
            <v>FUNDACOES E ESTRUTURAS</v>
          </cell>
          <cell r="B1926" t="str">
            <v>FUES</v>
          </cell>
          <cell r="C1926" t="str">
            <v>FORMAS/CIMBRAMENTOS/ESCORAMENTOS</v>
          </cell>
          <cell r="D1926" t="str">
            <v>0041</v>
          </cell>
          <cell r="E1926">
            <v>0</v>
          </cell>
          <cell r="F1926">
            <v>0</v>
          </cell>
          <cell r="G1926" t="str">
            <v>92267</v>
          </cell>
          <cell r="H1926" t="str">
            <v>FABRICAÇÃO DE FÔRMA PARA LAJES, EM CHAPA DE MADEIRA COMPENSADA RESINADA, E = 17 MM. AF_09/2020</v>
          </cell>
        </row>
        <row r="1927">
          <cell r="A1927" t="str">
            <v>FUNDACOES E ESTRUTURAS</v>
          </cell>
          <cell r="B1927" t="str">
            <v>FUES</v>
          </cell>
          <cell r="C1927" t="str">
            <v>FORMAS/CIMBRAMENTOS/ESCORAMENTOS</v>
          </cell>
          <cell r="D1927" t="str">
            <v>0041</v>
          </cell>
          <cell r="E1927">
            <v>0</v>
          </cell>
          <cell r="F1927">
            <v>0</v>
          </cell>
          <cell r="G1927" t="str">
            <v>92268</v>
          </cell>
          <cell r="H1927" t="str">
            <v>FABRICAÇÃO DE FÔRMA PARA LAJES, EM CHAPA DE MADEIRA COMPENSADA PLASTIFICADA, E = 18 MM. AF_09/2020</v>
          </cell>
        </row>
        <row r="1928">
          <cell r="A1928" t="str">
            <v>FUNDACOES E ESTRUTURAS</v>
          </cell>
          <cell r="B1928" t="str">
            <v>FUES</v>
          </cell>
          <cell r="C1928" t="str">
            <v>FORMAS/CIMBRAMENTOS/ESCORAMENTOS</v>
          </cell>
          <cell r="D1928" t="str">
            <v>0041</v>
          </cell>
          <cell r="E1928">
            <v>0</v>
          </cell>
          <cell r="F1928">
            <v>0</v>
          </cell>
          <cell r="G1928" t="str">
            <v>92269</v>
          </cell>
          <cell r="H1928" t="str">
            <v>FABRICAÇÃO DE FÔRMA PARA PILARES E ESTRUTURAS SIMILARES, EM MADEIRA SERRADA, E=25 MM. AF_09/2020</v>
          </cell>
        </row>
        <row r="1929">
          <cell r="A1929" t="str">
            <v>FUNDACOES E ESTRUTURAS</v>
          </cell>
          <cell r="B1929" t="str">
            <v>FUES</v>
          </cell>
          <cell r="C1929" t="str">
            <v>FORMAS/CIMBRAMENTOS/ESCORAMENTOS</v>
          </cell>
          <cell r="D1929" t="str">
            <v>0041</v>
          </cell>
          <cell r="E1929">
            <v>0</v>
          </cell>
          <cell r="F1929">
            <v>0</v>
          </cell>
          <cell r="G1929" t="str">
            <v>92270</v>
          </cell>
          <cell r="H1929" t="str">
            <v>FABRICAÇÃO DE FÔRMA PARA VIGAS, COM MADEIRA SERRADA, E = 25 MM. AF_09/2020</v>
          </cell>
        </row>
        <row r="1930">
          <cell r="A1930" t="str">
            <v>FUNDACOES E ESTRUTURAS</v>
          </cell>
          <cell r="B1930" t="str">
            <v>FUES</v>
          </cell>
          <cell r="C1930" t="str">
            <v>FORMAS/CIMBRAMENTOS/ESCORAMENTOS</v>
          </cell>
          <cell r="D1930" t="str">
            <v>0041</v>
          </cell>
          <cell r="E1930">
            <v>0</v>
          </cell>
          <cell r="F1930">
            <v>0</v>
          </cell>
          <cell r="G1930" t="str">
            <v>92271</v>
          </cell>
          <cell r="H1930" t="str">
            <v>FABRICAÇÃO DE FÔRMA PARA LAJES, EM MADEIRA SERRADA, E=25 MM. AF_09/2020</v>
          </cell>
        </row>
        <row r="1931">
          <cell r="A1931" t="str">
            <v>FUNDACOES E ESTRUTURAS</v>
          </cell>
          <cell r="B1931" t="str">
            <v>FUES</v>
          </cell>
          <cell r="C1931" t="str">
            <v>FORMAS/CIMBRAMENTOS/ESCORAMENTOS</v>
          </cell>
          <cell r="D1931" t="str">
            <v>0041</v>
          </cell>
          <cell r="E1931">
            <v>0</v>
          </cell>
          <cell r="F1931">
            <v>0</v>
          </cell>
          <cell r="G1931" t="str">
            <v>92272</v>
          </cell>
          <cell r="H1931" t="str">
            <v>FABRICAÇÃO DE ESCORAS DE VIGA DO TIPO GARFO, EM MADEIRA. AF_09/2020</v>
          </cell>
        </row>
        <row r="1932">
          <cell r="A1932" t="str">
            <v>FUNDACOES E ESTRUTURAS</v>
          </cell>
          <cell r="B1932" t="str">
            <v>FUES</v>
          </cell>
          <cell r="C1932" t="str">
            <v>FORMAS/CIMBRAMENTOS/ESCORAMENTOS</v>
          </cell>
          <cell r="D1932" t="str">
            <v>0041</v>
          </cell>
          <cell r="E1932">
            <v>0</v>
          </cell>
          <cell r="F1932">
            <v>0</v>
          </cell>
          <cell r="G1932" t="str">
            <v>92273</v>
          </cell>
          <cell r="H1932" t="str">
            <v>FABRICAÇÃO DE ESCORAS DO TIPO PONTALETE, EM MADEIRA, PARA PÉ-DIREITO SIMPLES. AF_09/2020</v>
          </cell>
        </row>
        <row r="1933">
          <cell r="A1933" t="str">
            <v>FUNDACOES E ESTRUTURAS</v>
          </cell>
          <cell r="B1933" t="str">
            <v>FUES</v>
          </cell>
          <cell r="C1933" t="str">
            <v>FORMAS/CIMBRAMENTOS/ESCORAMENTOS</v>
          </cell>
          <cell r="D1933" t="str">
            <v>0041</v>
          </cell>
          <cell r="E1933">
            <v>0</v>
          </cell>
          <cell r="F1933">
            <v>0</v>
          </cell>
          <cell r="G1933" t="str">
            <v>92409</v>
          </cell>
          <cell r="H1933" t="str">
            <v>MONTAGEM E DESMONTAGEM DE FÔRMA DE PILARES RETANGULARES E ESTRUTURAS SIMILARES, PÉ-DIREITO SIMPLES, EM MADEIRA SERRADA, 1 UTILIZAÇÃO. AF_09/2020</v>
          </cell>
        </row>
        <row r="1934">
          <cell r="A1934" t="str">
            <v>FUNDACOES E ESTRUTURAS</v>
          </cell>
          <cell r="B1934" t="str">
            <v>FUES</v>
          </cell>
          <cell r="C1934" t="str">
            <v>FORMAS/CIMBRAMENTOS/ESCORAMENTOS</v>
          </cell>
          <cell r="D1934" t="str">
            <v>0041</v>
          </cell>
          <cell r="E1934">
            <v>0</v>
          </cell>
          <cell r="F1934">
            <v>0</v>
          </cell>
          <cell r="G1934" t="str">
            <v>92411</v>
          </cell>
          <cell r="H1934" t="str">
            <v>MONTAGEM E DESMONTAGEM DE FÔRMA DE PILARES RETANGULARES E ESTRUTURAS SIMILARES, PÉ-DIREITO SIMPLES, EM MADEIRA SERRADA, 2 UTILIZAÇÕES. AF_09/2020</v>
          </cell>
        </row>
        <row r="1935">
          <cell r="A1935" t="str">
            <v>FUNDACOES E ESTRUTURAS</v>
          </cell>
          <cell r="B1935" t="str">
            <v>FUES</v>
          </cell>
          <cell r="C1935" t="str">
            <v>FORMAS/CIMBRAMENTOS/ESCORAMENTOS</v>
          </cell>
          <cell r="D1935" t="str">
            <v>0041</v>
          </cell>
          <cell r="E1935">
            <v>0</v>
          </cell>
          <cell r="F1935">
            <v>0</v>
          </cell>
          <cell r="G1935" t="str">
            <v>92413</v>
          </cell>
          <cell r="H1935" t="str">
            <v>MONTAGEM E DESMONTAGEM DE FÔRMA DE PILARES RETANGULARES E ESTRUTURAS SIMILARES, PÉ-DIREITO SIMPLES, EM MADEIRA SERRADA, 4 UTILIZAÇÕES. AF_09/2020</v>
          </cell>
        </row>
        <row r="1936">
          <cell r="A1936" t="str">
            <v>FUNDACOES E ESTRUTURAS</v>
          </cell>
          <cell r="B1936" t="str">
            <v>FUES</v>
          </cell>
          <cell r="C1936" t="str">
            <v>FORMAS/CIMBRAMENTOS/ESCORAMENTOS</v>
          </cell>
          <cell r="D1936" t="str">
            <v>0041</v>
          </cell>
          <cell r="E1936">
            <v>0</v>
          </cell>
          <cell r="F1936">
            <v>0</v>
          </cell>
          <cell r="G1936" t="str">
            <v>92415</v>
          </cell>
          <cell r="H1936" t="str">
            <v>MONTAGEM E DESMONTAGEM DE FÔRMA DE PILARES RETANGULARES E ESTRUTURAS SIMILARES, PÉ-DIREITO SIMPLES, EM CHAPA DE MADEIRA COMPENSADA RESINADA, 2 UTILIZAÇÕES. AF_09/2020</v>
          </cell>
        </row>
        <row r="1937">
          <cell r="A1937" t="str">
            <v>FUNDACOES E ESTRUTURAS</v>
          </cell>
          <cell r="B1937" t="str">
            <v>FUES</v>
          </cell>
          <cell r="C1937" t="str">
            <v>FORMAS/CIMBRAMENTOS/ESCORAMENTOS</v>
          </cell>
          <cell r="D1937" t="str">
            <v>0041</v>
          </cell>
          <cell r="E1937">
            <v>0</v>
          </cell>
          <cell r="F1937">
            <v>0</v>
          </cell>
          <cell r="G1937" t="str">
            <v>92417</v>
          </cell>
          <cell r="H1937" t="str">
            <v>MONTAGEM E DESMONTAGEM DE FÔRMA DE PILARES RETANGULARES E ESTRUTURAS SIMILARES, PÉ-DIREITO DUPLO, EM CHAPA DE MADEIRA COMPENSADA RESINADA, 2 UTILIZAÇÕES. AF_09/2020</v>
          </cell>
        </row>
        <row r="1938">
          <cell r="A1938" t="str">
            <v>FUNDACOES E ESTRUTURAS</v>
          </cell>
          <cell r="B1938" t="str">
            <v>FUES</v>
          </cell>
          <cell r="C1938" t="str">
            <v>FORMAS/CIMBRAMENTOS/ESCORAMENTOS</v>
          </cell>
          <cell r="D1938" t="str">
            <v>0041</v>
          </cell>
          <cell r="E1938">
            <v>0</v>
          </cell>
          <cell r="F1938">
            <v>0</v>
          </cell>
          <cell r="G1938" t="str">
            <v>92419</v>
          </cell>
          <cell r="H1938" t="str">
            <v>MONTAGEM E DESMONTAGEM DE FÔRMA DE PILARES RETANGULARES E ESTRUTURAS SIMILARES, PÉ-DIREITO SIMPLES, EM CHAPA DE MADEIRA COMPENSADA RESINADA, 4 UTILIZAÇÕES. AF_09/2020</v>
          </cell>
        </row>
        <row r="1939">
          <cell r="A1939" t="str">
            <v>FUNDACOES E ESTRUTURAS</v>
          </cell>
          <cell r="B1939" t="str">
            <v>FUES</v>
          </cell>
          <cell r="C1939" t="str">
            <v>FORMAS/CIMBRAMENTOS/ESCORAMENTOS</v>
          </cell>
          <cell r="D1939" t="str">
            <v>0041</v>
          </cell>
          <cell r="E1939">
            <v>0</v>
          </cell>
          <cell r="F1939">
            <v>0</v>
          </cell>
          <cell r="G1939" t="str">
            <v>92421</v>
          </cell>
          <cell r="H1939" t="str">
            <v>MONTAGEM E DESMONTAGEM DE FÔRMA DE PILARES RETANGULARES E ESTRUTURAS SIMILARES, PÉ-DIREITO DUPLO, EM CHAPA DE MADEIRA COMPENSADA RESINADA, 4 UTILIZAÇÕES. AF_09/2020</v>
          </cell>
        </row>
        <row r="1940">
          <cell r="A1940" t="str">
            <v>FUNDACOES E ESTRUTURAS</v>
          </cell>
          <cell r="B1940" t="str">
            <v>FUES</v>
          </cell>
          <cell r="C1940" t="str">
            <v>FORMAS/CIMBRAMENTOS/ESCORAMENTOS</v>
          </cell>
          <cell r="D1940" t="str">
            <v>0041</v>
          </cell>
          <cell r="E1940">
            <v>0</v>
          </cell>
          <cell r="F1940">
            <v>0</v>
          </cell>
          <cell r="G1940" t="str">
            <v>92423</v>
          </cell>
          <cell r="H1940" t="str">
            <v>MONTAGEM E DESMONTAGEM DE FÔRMA DE PILARES RETANGULARES E ESTRUTURAS SIMILARES, PÉ-DIREITO SIMPLES, EM CHAPA DE MADEIRA COMPENSADA RESINADA, 6 UTILIZAÇÕES. AF_09/2020</v>
          </cell>
        </row>
        <row r="1941">
          <cell r="A1941" t="str">
            <v>FUNDACOES E ESTRUTURAS</v>
          </cell>
          <cell r="B1941" t="str">
            <v>FUES</v>
          </cell>
          <cell r="C1941" t="str">
            <v>FORMAS/CIMBRAMENTOS/ESCORAMENTOS</v>
          </cell>
          <cell r="D1941" t="str">
            <v>0041</v>
          </cell>
          <cell r="E1941">
            <v>0</v>
          </cell>
          <cell r="F1941">
            <v>0</v>
          </cell>
          <cell r="G1941" t="str">
            <v>92425</v>
          </cell>
          <cell r="H1941" t="str">
            <v>MONTAGEM E DESMONTAGEM DE FÔRMA DE PILARES RETANGULARES E ESTRUTURAS SIMILARES, PÉ-DIREITO DUPLO, EM CHAPA DE MADEIRA COMPENSADA RESINADA, 6 UTILIZAÇÕES. AF_09/2020</v>
          </cell>
        </row>
        <row r="1942">
          <cell r="A1942" t="str">
            <v>FUNDACOES E ESTRUTURAS</v>
          </cell>
          <cell r="B1942" t="str">
            <v>FUES</v>
          </cell>
          <cell r="C1942" t="str">
            <v>FORMAS/CIMBRAMENTOS/ESCORAMENTOS</v>
          </cell>
          <cell r="D1942" t="str">
            <v>0041</v>
          </cell>
          <cell r="E1942">
            <v>0</v>
          </cell>
          <cell r="F1942">
            <v>0</v>
          </cell>
          <cell r="G1942" t="str">
            <v>92427</v>
          </cell>
          <cell r="H1942" t="str">
            <v>MONTAGEM E DESMONTAGEM DE FÔRMA DE PILARES RETANGULARES E ESTRUTURAS SIMILARES, PÉ-DIREITO SIMPLES, EM CHAPA DE MADEIRA COMPENSADA RESINADA, 8 UTILIZAÇÕES. AF_09/2020</v>
          </cell>
        </row>
        <row r="1943">
          <cell r="A1943" t="str">
            <v>FUNDACOES E ESTRUTURAS</v>
          </cell>
          <cell r="B1943" t="str">
            <v>FUES</v>
          </cell>
          <cell r="C1943" t="str">
            <v>FORMAS/CIMBRAMENTOS/ESCORAMENTOS</v>
          </cell>
          <cell r="D1943" t="str">
            <v>0041</v>
          </cell>
          <cell r="E1943">
            <v>0</v>
          </cell>
          <cell r="F1943">
            <v>0</v>
          </cell>
          <cell r="G1943" t="str">
            <v>92429</v>
          </cell>
          <cell r="H1943" t="str">
            <v>MONTAGEM E DESMONTAGEM DE FÔRMA DE PILARES RETANGULARES E ESTRUTURAS SIMILARES, PÉ-DIREITO DUPLO, EM CHAPA DE MADEIRA COMPENSADA RESINADA, 8 UTILIZAÇÕES. AF_09/2020</v>
          </cell>
        </row>
        <row r="1944">
          <cell r="A1944" t="str">
            <v>FUNDACOES E ESTRUTURAS</v>
          </cell>
          <cell r="B1944" t="str">
            <v>FUES</v>
          </cell>
          <cell r="C1944" t="str">
            <v>FORMAS/CIMBRAMENTOS/ESCORAMENTOS</v>
          </cell>
          <cell r="D1944" t="str">
            <v>0041</v>
          </cell>
          <cell r="E1944">
            <v>0</v>
          </cell>
          <cell r="F1944">
            <v>0</v>
          </cell>
          <cell r="G1944" t="str">
            <v>92431</v>
          </cell>
          <cell r="H1944" t="str">
            <v>MONTAGEM E DESMONTAGEM DE FÔRMA DE PILARES RETANGULARES E ESTRUTURAS SIMILARES, PÉ-DIREITO SIMPLES, EM CHAPA DE MADEIRA COMPENSADA PLASTIFICADA, 10 UTILIZAÇÕES. AF_09/2020</v>
          </cell>
        </row>
        <row r="1945">
          <cell r="A1945" t="str">
            <v>FUNDACOES E ESTRUTURAS</v>
          </cell>
          <cell r="B1945" t="str">
            <v>FUES</v>
          </cell>
          <cell r="C1945" t="str">
            <v>FORMAS/CIMBRAMENTOS/ESCORAMENTOS</v>
          </cell>
          <cell r="D1945" t="str">
            <v>0041</v>
          </cell>
          <cell r="E1945">
            <v>0</v>
          </cell>
          <cell r="F1945">
            <v>0</v>
          </cell>
          <cell r="G1945" t="str">
            <v>92433</v>
          </cell>
          <cell r="H1945" t="str">
            <v>MONTAGEM E DESMONTAGEM DE FÔRMA DE PILARES RETANGULARES E ESTRUTURAS SIMILARES, PÉ-DIREITO DUPLO, EM CHAPA DE MADEIRA COMPENSADA PLASTIFICADA, 10 UTILIZAÇÕES. AF_09/2020</v>
          </cell>
        </row>
        <row r="1946">
          <cell r="A1946" t="str">
            <v>FUNDACOES E ESTRUTURAS</v>
          </cell>
          <cell r="B1946" t="str">
            <v>FUES</v>
          </cell>
          <cell r="C1946" t="str">
            <v>FORMAS/CIMBRAMENTOS/ESCORAMENTOS</v>
          </cell>
          <cell r="D1946" t="str">
            <v>0041</v>
          </cell>
          <cell r="E1946">
            <v>0</v>
          </cell>
          <cell r="F1946">
            <v>0</v>
          </cell>
          <cell r="G1946" t="str">
            <v>92435</v>
          </cell>
          <cell r="H1946" t="str">
            <v>MONTAGEM E DESMONTAGEM DE FÔRMA DE PILARES RETANGULARES E ESTRUTURAS SIMILARES, PÉ-DIREITO SIMPLES, EM CHAPA DE MADEIRA COMPENSADA PLASTIFICADA, 12 UTILIZAÇÕES. AF_09/2020</v>
          </cell>
        </row>
        <row r="1947">
          <cell r="A1947" t="str">
            <v>FUNDACOES E ESTRUTURAS</v>
          </cell>
          <cell r="B1947" t="str">
            <v>FUES</v>
          </cell>
          <cell r="C1947" t="str">
            <v>FORMAS/CIMBRAMENTOS/ESCORAMENTOS</v>
          </cell>
          <cell r="D1947" t="str">
            <v>0041</v>
          </cell>
          <cell r="E1947">
            <v>0</v>
          </cell>
          <cell r="F1947">
            <v>0</v>
          </cell>
          <cell r="G1947" t="str">
            <v>92437</v>
          </cell>
          <cell r="H1947" t="str">
            <v>MONTAGEM E DESMONTAGEM DE FÔRMA DE PILARES RETANGULARES E ESTRUTURAS SIMILARES, PÉ-DIREITO DUPLO, EM CHAPA DE MADEIRA COMPENSADA PLASTIFICADA, 12 UTILIZAÇÕES. AF_09/2020</v>
          </cell>
        </row>
        <row r="1948">
          <cell r="A1948" t="str">
            <v>FUNDACOES E ESTRUTURAS</v>
          </cell>
          <cell r="B1948" t="str">
            <v>FUES</v>
          </cell>
          <cell r="C1948" t="str">
            <v>FORMAS/CIMBRAMENTOS/ESCORAMENTOS</v>
          </cell>
          <cell r="D1948" t="str">
            <v>0041</v>
          </cell>
          <cell r="E1948">
            <v>0</v>
          </cell>
          <cell r="F1948">
            <v>0</v>
          </cell>
          <cell r="G1948" t="str">
            <v>92439</v>
          </cell>
          <cell r="H1948" t="str">
            <v>MONTAGEM E DESMONTAGEM DE FÔRMA DE PILARES RETANGULARES E ESTRUTURAS SIMILARES, PÉ-DIREITO SIMPLES, EM CHAPA DE MADEIRA COMPENSADA PLASTIFICADA, 14 UTILIZAÇÕES. AF_09/2020</v>
          </cell>
        </row>
        <row r="1949">
          <cell r="A1949" t="str">
            <v>FUNDACOES E ESTRUTURAS</v>
          </cell>
          <cell r="B1949" t="str">
            <v>FUES</v>
          </cell>
          <cell r="C1949" t="str">
            <v>FORMAS/CIMBRAMENTOS/ESCORAMENTOS</v>
          </cell>
          <cell r="D1949" t="str">
            <v>0041</v>
          </cell>
          <cell r="E1949">
            <v>0</v>
          </cell>
          <cell r="F1949">
            <v>0</v>
          </cell>
          <cell r="G1949" t="str">
            <v>92441</v>
          </cell>
          <cell r="H1949" t="str">
            <v>MONTAGEM E DESMONTAGEM DE FÔRMA DE PILARES RETANGULARES E ESTRUTURAS SIMILARES, PÉ-DIREITO DUPLO, EM CHAPA DE MADEIRA COMPENSADA PLASTIFICADA, 14 UTILIZAÇÕES. AF_09/2020</v>
          </cell>
        </row>
        <row r="1950">
          <cell r="A1950" t="str">
            <v>FUNDACOES E ESTRUTURAS</v>
          </cell>
          <cell r="B1950" t="str">
            <v>FUES</v>
          </cell>
          <cell r="C1950" t="str">
            <v>FORMAS/CIMBRAMENTOS/ESCORAMENTOS</v>
          </cell>
          <cell r="D1950" t="str">
            <v>0041</v>
          </cell>
          <cell r="E1950">
            <v>0</v>
          </cell>
          <cell r="F1950">
            <v>0</v>
          </cell>
          <cell r="G1950" t="str">
            <v>92443</v>
          </cell>
          <cell r="H1950" t="str">
            <v>MONTAGEM E DESMONTAGEM DE FÔRMA DE PILARES RETANGULARES E ESTRUTURAS SIMILARES, PÉ-DIREITO SIMPLES, EM CHAPA DE MADEIRA COMPENSADA PLASTIFICADA, 18 UTILIZAÇÕES. AF_09/2020</v>
          </cell>
        </row>
        <row r="1951">
          <cell r="A1951" t="str">
            <v>FUNDACOES E ESTRUTURAS</v>
          </cell>
          <cell r="B1951" t="str">
            <v>FUES</v>
          </cell>
          <cell r="C1951" t="str">
            <v>FORMAS/CIMBRAMENTOS/ESCORAMENTOS</v>
          </cell>
          <cell r="D1951" t="str">
            <v>0041</v>
          </cell>
          <cell r="E1951">
            <v>0</v>
          </cell>
          <cell r="F1951">
            <v>0</v>
          </cell>
          <cell r="G1951" t="str">
            <v>92445</v>
          </cell>
          <cell r="H1951" t="str">
            <v>MONTAGEM E DESMONTAGEM DE FÔRMA DE PILARES RETANGULARES E ESTRUTURAS SIMILARES, PÉ-DIREITO DUPLO, EM CHAPA DE MADEIRA COMPENSADA PLASTIFICADA, 18 UTILIZAÇÕES. AF_09/2020</v>
          </cell>
        </row>
        <row r="1952">
          <cell r="A1952" t="str">
            <v>FUNDACOES E ESTRUTURAS</v>
          </cell>
          <cell r="B1952" t="str">
            <v>FUES</v>
          </cell>
          <cell r="C1952" t="str">
            <v>FORMAS/CIMBRAMENTOS/ESCORAMENTOS</v>
          </cell>
          <cell r="D1952" t="str">
            <v>0041</v>
          </cell>
          <cell r="E1952">
            <v>0</v>
          </cell>
          <cell r="F1952">
            <v>0</v>
          </cell>
          <cell r="G1952" t="str">
            <v>92446</v>
          </cell>
          <cell r="H1952" t="str">
            <v>MONTAGEM E DESMONTAGEM DE FÔRMA DE VIGA, ESCORAMENTO COM PONTALETE DE MADEIRA, PÉ-DIREITO SIMPLES, EM MADEIRA SERRADA, 1 UTILIZAÇÃO. AF_09/2020</v>
          </cell>
        </row>
        <row r="1953">
          <cell r="A1953" t="str">
            <v>FUNDACOES E ESTRUTURAS</v>
          </cell>
          <cell r="B1953" t="str">
            <v>FUES</v>
          </cell>
          <cell r="C1953" t="str">
            <v>FORMAS/CIMBRAMENTOS/ESCORAMENTOS</v>
          </cell>
          <cell r="D1953" t="str">
            <v>0041</v>
          </cell>
          <cell r="E1953">
            <v>0</v>
          </cell>
          <cell r="F1953">
            <v>0</v>
          </cell>
          <cell r="G1953" t="str">
            <v>92447</v>
          </cell>
          <cell r="H1953" t="str">
            <v>MONTAGEM E DESMONTAGEM DE FÔRMA DE VIGA, ESCORAMENTO COM PONTALETE DE MADEIRA, PÉ-DIREITO SIMPLES, EM MADEIRA SERRADA, 2 UTILIZAÇÕES. AF_09/2020</v>
          </cell>
        </row>
        <row r="1954">
          <cell r="A1954" t="str">
            <v>FUNDACOES E ESTRUTURAS</v>
          </cell>
          <cell r="B1954" t="str">
            <v>FUES</v>
          </cell>
          <cell r="C1954" t="str">
            <v>FORMAS/CIMBRAMENTOS/ESCORAMENTOS</v>
          </cell>
          <cell r="D1954" t="str">
            <v>0041</v>
          </cell>
          <cell r="E1954">
            <v>0</v>
          </cell>
          <cell r="F1954">
            <v>0</v>
          </cell>
          <cell r="G1954" t="str">
            <v>92448</v>
          </cell>
          <cell r="H1954" t="str">
            <v>MONTAGEM E DESMONTAGEM DE FÔRMA DE VIGA, ESCORAMENTO COM PONTALETE DE MADEIRA, PÉ-DIREITO SIMPLES, EM MADEIRA SERRADA, 4 UTILIZAÇÕES. AF_09/2020</v>
          </cell>
        </row>
        <row r="1955">
          <cell r="A1955" t="str">
            <v>FUNDACOES E ESTRUTURAS</v>
          </cell>
          <cell r="B1955" t="str">
            <v>FUES</v>
          </cell>
          <cell r="C1955" t="str">
            <v>FORMAS/CIMBRAMENTOS/ESCORAMENTOS</v>
          </cell>
          <cell r="D1955" t="str">
            <v>0041</v>
          </cell>
          <cell r="E1955">
            <v>0</v>
          </cell>
          <cell r="F1955">
            <v>0</v>
          </cell>
          <cell r="G1955" t="str">
            <v>92449</v>
          </cell>
          <cell r="H1955" t="str">
            <v>MONTAGEM E DESMONTAGEM DE FÔRMA DE VIGA, ESCORAMENTO COM GARFO DE MADEIRA, PÉ-DIREITO DUPLO, EM CHAPA DE MADEIRA RESINADA, 2 UTILIZAÇÕES. AF_09/2020</v>
          </cell>
        </row>
        <row r="1956">
          <cell r="A1956" t="str">
            <v>FUNDACOES E ESTRUTURAS</v>
          </cell>
          <cell r="B1956" t="str">
            <v>FUES</v>
          </cell>
          <cell r="C1956" t="str">
            <v>FORMAS/CIMBRAMENTOS/ESCORAMENTOS</v>
          </cell>
          <cell r="D1956" t="str">
            <v>0041</v>
          </cell>
          <cell r="E1956">
            <v>0</v>
          </cell>
          <cell r="F1956">
            <v>0</v>
          </cell>
          <cell r="G1956" t="str">
            <v>92450</v>
          </cell>
          <cell r="H1956" t="str">
            <v>MONTAGEM E DESMONTAGEM DE FÔRMA DE VIGA, ESCORAMENTO METÁLICO, PÉ-DIREITO DUPLO, EM CHAPA DE MADEIRA RESINADA, 2 UTILIZAÇÕES. AF_09/2020</v>
          </cell>
        </row>
        <row r="1957">
          <cell r="A1957" t="str">
            <v>FUNDACOES E ESTRUTURAS</v>
          </cell>
          <cell r="B1957" t="str">
            <v>FUES</v>
          </cell>
          <cell r="C1957" t="str">
            <v>FORMAS/CIMBRAMENTOS/ESCORAMENTOS</v>
          </cell>
          <cell r="D1957" t="str">
            <v>0041</v>
          </cell>
          <cell r="E1957">
            <v>0</v>
          </cell>
          <cell r="F1957">
            <v>0</v>
          </cell>
          <cell r="G1957" t="str">
            <v>92451</v>
          </cell>
          <cell r="H1957" t="str">
            <v>MONTAGEM E DESMONTAGEM DE FÔRMA DE VIGA, ESCORAMENTO COM GARFO DE MADEIRA, PÉ-DIREITO SIMPLES, EM CHAPA DE MADEIRA RESINADA, 2 UTILIZAÇÕES. AF_09/2020</v>
          </cell>
        </row>
        <row r="1958">
          <cell r="A1958" t="str">
            <v>FUNDACOES E ESTRUTURAS</v>
          </cell>
          <cell r="B1958" t="str">
            <v>FUES</v>
          </cell>
          <cell r="C1958" t="str">
            <v>FORMAS/CIMBRAMENTOS/ESCORAMENTOS</v>
          </cell>
          <cell r="D1958" t="str">
            <v>0041</v>
          </cell>
          <cell r="E1958">
            <v>0</v>
          </cell>
          <cell r="F1958">
            <v>0</v>
          </cell>
          <cell r="G1958" t="str">
            <v>92452</v>
          </cell>
          <cell r="H1958" t="str">
            <v>MONTAGEM E DESMONTAGEM DE FÔRMA DE VIGA, ESCORAMENTO METÁLICO, PÉ-DIREITO SIMPLES, EM CHAPA DE MADEIRA RESINADA, 2 UTILIZAÇÕES. AF_09/2020</v>
          </cell>
        </row>
        <row r="1959">
          <cell r="A1959" t="str">
            <v>FUNDACOES E ESTRUTURAS</v>
          </cell>
          <cell r="B1959" t="str">
            <v>FUES</v>
          </cell>
          <cell r="C1959" t="str">
            <v>FORMAS/CIMBRAMENTOS/ESCORAMENTOS</v>
          </cell>
          <cell r="D1959" t="str">
            <v>0041</v>
          </cell>
          <cell r="E1959">
            <v>0</v>
          </cell>
          <cell r="F1959">
            <v>0</v>
          </cell>
          <cell r="G1959" t="str">
            <v>92453</v>
          </cell>
          <cell r="H1959" t="str">
            <v>MONTAGEM E DESMONTAGEM DE FÔRMA DE VIGA, ESCORAMENTO COM GARFO DE MADEIRA, PÉ-DIREITO DUPLO, EM CHAPA DE MADEIRA RESINADA, 4 UTILIZAÇÕES. AF_09/2020</v>
          </cell>
        </row>
        <row r="1960">
          <cell r="A1960" t="str">
            <v>FUNDACOES E ESTRUTURAS</v>
          </cell>
          <cell r="B1960" t="str">
            <v>FUES</v>
          </cell>
          <cell r="C1960" t="str">
            <v>FORMAS/CIMBRAMENTOS/ESCORAMENTOS</v>
          </cell>
          <cell r="D1960" t="str">
            <v>0041</v>
          </cell>
          <cell r="E1960">
            <v>0</v>
          </cell>
          <cell r="F1960">
            <v>0</v>
          </cell>
          <cell r="G1960" t="str">
            <v>92454</v>
          </cell>
          <cell r="H1960" t="str">
            <v>MONTAGEM E DESMONTAGEM DE FÔRMA DE VIGA, ESCORAMENTO METÁLICO, PÉ-DIREITO DUPLO, EM CHAPA DE MADEIRA RESINADA, 4 UTILIZAÇÕES. AF_09/2020</v>
          </cell>
        </row>
        <row r="1961">
          <cell r="A1961" t="str">
            <v>FUNDACOES E ESTRUTURAS</v>
          </cell>
          <cell r="B1961" t="str">
            <v>FUES</v>
          </cell>
          <cell r="C1961" t="str">
            <v>FORMAS/CIMBRAMENTOS/ESCORAMENTOS</v>
          </cell>
          <cell r="D1961" t="str">
            <v>0041</v>
          </cell>
          <cell r="E1961">
            <v>0</v>
          </cell>
          <cell r="F1961">
            <v>0</v>
          </cell>
          <cell r="G1961" t="str">
            <v>92455</v>
          </cell>
          <cell r="H1961" t="str">
            <v>MONTAGEM E DESMONTAGEM DE FÔRMA DE VIGA, ESCORAMENTO COM GARFO DE MADEIRA, PÉ-DIREITO SIMPLES, EM CHAPA DE MADEIRA RESINADA, 4 UTILIZAÇÕES. AF_09/2020</v>
          </cell>
        </row>
        <row r="1962">
          <cell r="A1962" t="str">
            <v>FUNDACOES E ESTRUTURAS</v>
          </cell>
          <cell r="B1962" t="str">
            <v>FUES</v>
          </cell>
          <cell r="C1962" t="str">
            <v>FORMAS/CIMBRAMENTOS/ESCORAMENTOS</v>
          </cell>
          <cell r="D1962" t="str">
            <v>0041</v>
          </cell>
          <cell r="E1962">
            <v>0</v>
          </cell>
          <cell r="F1962">
            <v>0</v>
          </cell>
          <cell r="G1962" t="str">
            <v>92456</v>
          </cell>
          <cell r="H1962" t="str">
            <v>MONTAGEM E DESMONTAGEM DE FÔRMA DE VIGA, ESCORAMENTO METÁLICO, PÉ-DIREITO SIMPLES, EM CHAPA DE MADEIRA RESINADA, 4 UTILIZAÇÕES. AF_09/2020</v>
          </cell>
        </row>
        <row r="1963">
          <cell r="A1963" t="str">
            <v>FUNDACOES E ESTRUTURAS</v>
          </cell>
          <cell r="B1963" t="str">
            <v>FUES</v>
          </cell>
          <cell r="C1963" t="str">
            <v>FORMAS/CIMBRAMENTOS/ESCORAMENTOS</v>
          </cell>
          <cell r="D1963" t="str">
            <v>0041</v>
          </cell>
          <cell r="E1963">
            <v>0</v>
          </cell>
          <cell r="F1963">
            <v>0</v>
          </cell>
          <cell r="G1963" t="str">
            <v>92457</v>
          </cell>
          <cell r="H1963" t="str">
            <v>MONTAGEM E DESMONTAGEM DE FÔRMA DE VIGA, ESCORAMENTO COM GARFO DE MADEIRA, PÉ-DIREITO DUPLO, EM CHAPA DE MADEIRA RESINADA, 6 UTILIZAÇÕES. AF_09/2020</v>
          </cell>
        </row>
        <row r="1964">
          <cell r="A1964" t="str">
            <v>FUNDACOES E ESTRUTURAS</v>
          </cell>
          <cell r="B1964" t="str">
            <v>FUES</v>
          </cell>
          <cell r="C1964" t="str">
            <v>FORMAS/CIMBRAMENTOS/ESCORAMENTOS</v>
          </cell>
          <cell r="D1964" t="str">
            <v>0041</v>
          </cell>
          <cell r="E1964">
            <v>0</v>
          </cell>
          <cell r="F1964">
            <v>0</v>
          </cell>
          <cell r="G1964" t="str">
            <v>92458</v>
          </cell>
          <cell r="H1964" t="str">
            <v>MONTAGEM E DESMONTAGEM DE FÔRMA DE VIGA, ESCORAMENTO METÁLICO, PÉ-DIREITO DUPLO, EM CHAPA DE MADEIRA RESINADA, 6 UTILIZAÇÕES. AF_12/2015</v>
          </cell>
        </row>
        <row r="1965">
          <cell r="A1965" t="str">
            <v>FUNDACOES E ESTRUTURAS</v>
          </cell>
          <cell r="B1965" t="str">
            <v>FUES</v>
          </cell>
          <cell r="C1965" t="str">
            <v>FORMAS/CIMBRAMENTOS/ESCORAMENTOS</v>
          </cell>
          <cell r="D1965" t="str">
            <v>0041</v>
          </cell>
          <cell r="E1965">
            <v>0</v>
          </cell>
          <cell r="F1965">
            <v>0</v>
          </cell>
          <cell r="G1965" t="str">
            <v>92459</v>
          </cell>
          <cell r="H1965" t="str">
            <v>MONTAGEM E DESMONTAGEM DE FÔRMA DE VIGA, ESCORAMENTO COM GARFO DE MADEIRA, PÉ-DIREITO SIMPLES, EM CHAPA DE MADEIRA RESINADA, 6 UTILIZAÇÕES. AF_09/2020</v>
          </cell>
        </row>
        <row r="1966">
          <cell r="A1966" t="str">
            <v>FUNDACOES E ESTRUTURAS</v>
          </cell>
          <cell r="B1966" t="str">
            <v>FUES</v>
          </cell>
          <cell r="C1966" t="str">
            <v>FORMAS/CIMBRAMENTOS/ESCORAMENTOS</v>
          </cell>
          <cell r="D1966" t="str">
            <v>0041</v>
          </cell>
          <cell r="E1966">
            <v>0</v>
          </cell>
          <cell r="F1966">
            <v>0</v>
          </cell>
          <cell r="G1966" t="str">
            <v>92460</v>
          </cell>
          <cell r="H1966" t="str">
            <v>MONTAGEM E DESMONTAGEM DE FÔRMA DE VIGA, ESCORAMENTO METÁLICO, PÉ-DIREITO SIMPLES, EM CHAPA DE MADEIRA RESINADA, 6 UTILIZAÇÕES. AF_09/2020</v>
          </cell>
        </row>
        <row r="1967">
          <cell r="A1967" t="str">
            <v>FUNDACOES E ESTRUTURAS</v>
          </cell>
          <cell r="B1967" t="str">
            <v>FUES</v>
          </cell>
          <cell r="C1967" t="str">
            <v>FORMAS/CIMBRAMENTOS/ESCORAMENTOS</v>
          </cell>
          <cell r="D1967" t="str">
            <v>0041</v>
          </cell>
          <cell r="E1967">
            <v>0</v>
          </cell>
          <cell r="F1967">
            <v>0</v>
          </cell>
          <cell r="G1967" t="str">
            <v>92461</v>
          </cell>
          <cell r="H1967" t="str">
            <v>MONTAGEM E DESMONTAGEM DE FÔRMA DE VIGA, ESCORAMENTO COM GARFO DE MADEIRA, PÉ-DIREITO DUPLO, EM CHAPA DE MADEIRA RESINADA, 8 UTILIZAÇÕES. AF_09/2020</v>
          </cell>
        </row>
        <row r="1968">
          <cell r="A1968" t="str">
            <v>FUNDACOES E ESTRUTURAS</v>
          </cell>
          <cell r="B1968" t="str">
            <v>FUES</v>
          </cell>
          <cell r="C1968" t="str">
            <v>FORMAS/CIMBRAMENTOS/ESCORAMENTOS</v>
          </cell>
          <cell r="D1968" t="str">
            <v>0041</v>
          </cell>
          <cell r="E1968">
            <v>0</v>
          </cell>
          <cell r="F1968">
            <v>0</v>
          </cell>
          <cell r="G1968" t="str">
            <v>92462</v>
          </cell>
          <cell r="H1968" t="str">
            <v>MONTAGEM E DESMONTAGEM DE FÔRMA DE VIGA, ESCORAMENTO METÁLICO, PÉ-DIREITO DUPLO, EM CHAPA DE MADEIRA RESINADA, 8 UTILIZAÇÕES. AF_09/2020</v>
          </cell>
        </row>
        <row r="1969">
          <cell r="A1969" t="str">
            <v>FUNDACOES E ESTRUTURAS</v>
          </cell>
          <cell r="B1969" t="str">
            <v>FUES</v>
          </cell>
          <cell r="C1969" t="str">
            <v>FORMAS/CIMBRAMENTOS/ESCORAMENTOS</v>
          </cell>
          <cell r="D1969" t="str">
            <v>0041</v>
          </cell>
          <cell r="E1969">
            <v>0</v>
          </cell>
          <cell r="F1969">
            <v>0</v>
          </cell>
          <cell r="G1969" t="str">
            <v>92463</v>
          </cell>
          <cell r="H1969" t="str">
            <v>MONTAGEM E DESMONTAGEM DE FÔRMA DE VIGA, ESCORAMENTO COM GARFO DE MADEIRA, PÉ-DIREITO SIMPLES, EM CHAPA DE MADEIRA RESINADA, 8 UTILIZAÇÕES. AF_09/2020</v>
          </cell>
        </row>
        <row r="1970">
          <cell r="A1970" t="str">
            <v>FUNDACOES E ESTRUTURAS</v>
          </cell>
          <cell r="B1970" t="str">
            <v>FUES</v>
          </cell>
          <cell r="C1970" t="str">
            <v>FORMAS/CIMBRAMENTOS/ESCORAMENTOS</v>
          </cell>
          <cell r="D1970" t="str">
            <v>0041</v>
          </cell>
          <cell r="E1970">
            <v>0</v>
          </cell>
          <cell r="F1970">
            <v>0</v>
          </cell>
          <cell r="G1970" t="str">
            <v>92464</v>
          </cell>
          <cell r="H1970" t="str">
            <v>MONTAGEM E DESMONTAGEM DE FÔRMA DE VIGA, ESCORAMENTO METÁLICO, PÉ-DIREITO SIMPLES, EM CHAPA DE MADEIRA RESINADA, 8 UTILIZAÇÕES. AF_09/2020</v>
          </cell>
        </row>
        <row r="1971">
          <cell r="A1971" t="str">
            <v>FUNDACOES E ESTRUTURAS</v>
          </cell>
          <cell r="B1971" t="str">
            <v>FUES</v>
          </cell>
          <cell r="C1971" t="str">
            <v>FORMAS/CIMBRAMENTOS/ESCORAMENTOS</v>
          </cell>
          <cell r="D1971" t="str">
            <v>0041</v>
          </cell>
          <cell r="E1971">
            <v>0</v>
          </cell>
          <cell r="F1971">
            <v>0</v>
          </cell>
          <cell r="G1971" t="str">
            <v>92465</v>
          </cell>
          <cell r="H1971" t="str">
            <v>MONTAGEM E DESMONTAGEM DE FÔRMA DE VIGA, ESCORAMENTO COM GARFO DE MADEIRA, PÉ-DIREITO DUPLO, EM CHAPA DE MADEIRA PLASTIFICADA, 10 UTILIZAÇÕES. AF_09/2020</v>
          </cell>
        </row>
        <row r="1972">
          <cell r="A1972" t="str">
            <v>FUNDACOES E ESTRUTURAS</v>
          </cell>
          <cell r="B1972" t="str">
            <v>FUES</v>
          </cell>
          <cell r="C1972" t="str">
            <v>FORMAS/CIMBRAMENTOS/ESCORAMENTOS</v>
          </cell>
          <cell r="D1972" t="str">
            <v>0041</v>
          </cell>
          <cell r="E1972">
            <v>0</v>
          </cell>
          <cell r="F1972">
            <v>0</v>
          </cell>
          <cell r="G1972" t="str">
            <v>92466</v>
          </cell>
          <cell r="H1972" t="str">
            <v>MONTAGEM E DESMONTAGEM DE FÔRMA DE VIGA, ESCORAMENTO METÁLICO, PÉ-DIREITO DUPLO, EM CHAPA DE MADEIRA PLASTIFICADA, 10 UTILIZAÇÕES. AF_09/2020</v>
          </cell>
        </row>
        <row r="1973">
          <cell r="A1973" t="str">
            <v>FUNDACOES E ESTRUTURAS</v>
          </cell>
          <cell r="B1973" t="str">
            <v>FUES</v>
          </cell>
          <cell r="C1973" t="str">
            <v>FORMAS/CIMBRAMENTOS/ESCORAMENTOS</v>
          </cell>
          <cell r="D1973" t="str">
            <v>0041</v>
          </cell>
          <cell r="E1973">
            <v>0</v>
          </cell>
          <cell r="F1973">
            <v>0</v>
          </cell>
          <cell r="G1973" t="str">
            <v>92467</v>
          </cell>
          <cell r="H1973" t="str">
            <v>MONTAGEM E DESMONTAGEM DE FÔRMA DE VIGA, ESCORAMENTO COM GARFO DE MADEIRA, PÉ-DIREITO SIMPLES, EM CHAPA DE MADEIRA PLASTIFICADA, 10 UTILIZAÇÕES. AF_09/2020</v>
          </cell>
        </row>
        <row r="1974">
          <cell r="A1974" t="str">
            <v>FUNDACOES E ESTRUTURAS</v>
          </cell>
          <cell r="B1974" t="str">
            <v>FUES</v>
          </cell>
          <cell r="C1974" t="str">
            <v>FORMAS/CIMBRAMENTOS/ESCORAMENTOS</v>
          </cell>
          <cell r="D1974" t="str">
            <v>0041</v>
          </cell>
          <cell r="E1974">
            <v>0</v>
          </cell>
          <cell r="F1974">
            <v>0</v>
          </cell>
          <cell r="G1974" t="str">
            <v>92468</v>
          </cell>
          <cell r="H1974" t="str">
            <v>MONTAGEM E DESMONTAGEM DE FÔRMA DE VIGA, ESCORAMENTO METÁLICO, PÉ-DIREITO SIMPLES, EM CHAPA DE MADEIRA PLASTIFICADA, 10 UTILIZAÇÕES. AF_09/2020</v>
          </cell>
        </row>
        <row r="1975">
          <cell r="A1975" t="str">
            <v>FUNDACOES E ESTRUTURAS</v>
          </cell>
          <cell r="B1975" t="str">
            <v>FUES</v>
          </cell>
          <cell r="C1975" t="str">
            <v>FORMAS/CIMBRAMENTOS/ESCORAMENTOS</v>
          </cell>
          <cell r="D1975" t="str">
            <v>0041</v>
          </cell>
          <cell r="E1975">
            <v>0</v>
          </cell>
          <cell r="F1975">
            <v>0</v>
          </cell>
          <cell r="G1975" t="str">
            <v>92469</v>
          </cell>
          <cell r="H1975" t="str">
            <v>MONTAGEM E DESMONTAGEM DE FÔRMA DE VIGA, ESCORAMENTO COM GARFO DE MADEIRA, PÉ-DIREITO DUPLO, EM CHAPA DE MADEIRA PLASTIFICADA, 12 UTILIZAÇÕES. AF_09/2020</v>
          </cell>
        </row>
        <row r="1976">
          <cell r="A1976" t="str">
            <v>FUNDACOES E ESTRUTURAS</v>
          </cell>
          <cell r="B1976" t="str">
            <v>FUES</v>
          </cell>
          <cell r="C1976" t="str">
            <v>FORMAS/CIMBRAMENTOS/ESCORAMENTOS</v>
          </cell>
          <cell r="D1976" t="str">
            <v>0041</v>
          </cell>
          <cell r="E1976">
            <v>0</v>
          </cell>
          <cell r="F1976">
            <v>0</v>
          </cell>
          <cell r="G1976" t="str">
            <v>92470</v>
          </cell>
          <cell r="H1976" t="str">
            <v>MONTAGEM E DESMONTAGEM DE FÔRMA DE VIGA, ESCORAMENTO METÁLICO, PÉ-DIREITO DUPLO, EM CHAPA DE MADEIRA PLASTIFICADA, 12 UTILIZAÇÕES. AF_09/2020</v>
          </cell>
        </row>
        <row r="1977">
          <cell r="A1977" t="str">
            <v>FUNDACOES E ESTRUTURAS</v>
          </cell>
          <cell r="B1977" t="str">
            <v>FUES</v>
          </cell>
          <cell r="C1977" t="str">
            <v>FORMAS/CIMBRAMENTOS/ESCORAMENTOS</v>
          </cell>
          <cell r="D1977" t="str">
            <v>0041</v>
          </cell>
          <cell r="E1977">
            <v>0</v>
          </cell>
          <cell r="F1977">
            <v>0</v>
          </cell>
          <cell r="G1977" t="str">
            <v>92471</v>
          </cell>
          <cell r="H1977" t="str">
            <v>MONTAGEM E DESMONTAGEM DE FÔRMA DE VIGA, ESCORAMENTO COM GARFO DE MADEIRA, PÉ-DIREITO SIMPLES, EM CHAPA DE MADEIRA PLASTIFICADA, 12 UTILIZAÇÕES. AF_09/2020</v>
          </cell>
        </row>
        <row r="1978">
          <cell r="A1978" t="str">
            <v>FUNDACOES E ESTRUTURAS</v>
          </cell>
          <cell r="B1978" t="str">
            <v>FUES</v>
          </cell>
          <cell r="C1978" t="str">
            <v>FORMAS/CIMBRAMENTOS/ESCORAMENTOS</v>
          </cell>
          <cell r="D1978" t="str">
            <v>0041</v>
          </cell>
          <cell r="E1978">
            <v>0</v>
          </cell>
          <cell r="F1978">
            <v>0</v>
          </cell>
          <cell r="G1978" t="str">
            <v>92472</v>
          </cell>
          <cell r="H1978" t="str">
            <v>MONTAGEM E DESMONTAGEM DE FÔRMA DE VIGA, ESCORAMENTO METÁLICO, PÉ-DIREITO SIMPLES, EM CHAPA DE MADEIRA PLASTIFICADA, 12 UTILIZAÇÕES. AF_09/2020</v>
          </cell>
        </row>
        <row r="1979">
          <cell r="A1979" t="str">
            <v>FUNDACOES E ESTRUTURAS</v>
          </cell>
          <cell r="B1979" t="str">
            <v>FUES</v>
          </cell>
          <cell r="C1979" t="str">
            <v>FORMAS/CIMBRAMENTOS/ESCORAMENTOS</v>
          </cell>
          <cell r="D1979" t="str">
            <v>0041</v>
          </cell>
          <cell r="E1979">
            <v>0</v>
          </cell>
          <cell r="F1979">
            <v>0</v>
          </cell>
          <cell r="G1979" t="str">
            <v>92473</v>
          </cell>
          <cell r="H1979" t="str">
            <v>MONTAGEM E DESMONTAGEM DE FÔRMA DE VIGA, ESCORAMENTO COM GARFO DE MADEIRA, PÉ-DIREITO DUPLO, EM CHAPA DE MADEIRA PLASTIFICADA, 14 UTILIZAÇÕES. AF_09/2020</v>
          </cell>
        </row>
        <row r="1980">
          <cell r="A1980" t="str">
            <v>FUNDACOES E ESTRUTURAS</v>
          </cell>
          <cell r="B1980" t="str">
            <v>FUES</v>
          </cell>
          <cell r="C1980" t="str">
            <v>FORMAS/CIMBRAMENTOS/ESCORAMENTOS</v>
          </cell>
          <cell r="D1980" t="str">
            <v>0041</v>
          </cell>
          <cell r="E1980">
            <v>0</v>
          </cell>
          <cell r="F1980">
            <v>0</v>
          </cell>
          <cell r="G1980" t="str">
            <v>92474</v>
          </cell>
          <cell r="H1980" t="str">
            <v>MONTAGEM E DESMONTAGEM DE FÔRMA DE VIGA, ESCORAMENTO METÁLICO, PÉ-DIREITO DUPLO, EM CHAPA DE MADEIRA PLASTIFICADA, 14 UTILIZAÇÕES. AF_09/2020</v>
          </cell>
        </row>
        <row r="1981">
          <cell r="A1981" t="str">
            <v>FUNDACOES E ESTRUTURAS</v>
          </cell>
          <cell r="B1981" t="str">
            <v>FUES</v>
          </cell>
          <cell r="C1981" t="str">
            <v>FORMAS/CIMBRAMENTOS/ESCORAMENTOS</v>
          </cell>
          <cell r="D1981" t="str">
            <v>0041</v>
          </cell>
          <cell r="E1981">
            <v>0</v>
          </cell>
          <cell r="F1981">
            <v>0</v>
          </cell>
          <cell r="G1981" t="str">
            <v>92475</v>
          </cell>
          <cell r="H1981" t="str">
            <v>MONTAGEM E DESMONTAGEM DE FÔRMA DE VIGA, ESCORAMENTO COM GARFO DE MADEIRA, PÉ-DIREITO SIMPLES, EM CHAPA DE MADEIRA PLASTIFICADA, 14 UTILIZAÇÕES. AF_09/2020</v>
          </cell>
        </row>
        <row r="1982">
          <cell r="A1982" t="str">
            <v>FUNDACOES E ESTRUTURAS</v>
          </cell>
          <cell r="B1982" t="str">
            <v>FUES</v>
          </cell>
          <cell r="C1982" t="str">
            <v>FORMAS/CIMBRAMENTOS/ESCORAMENTOS</v>
          </cell>
          <cell r="D1982" t="str">
            <v>0041</v>
          </cell>
          <cell r="E1982">
            <v>0</v>
          </cell>
          <cell r="F1982">
            <v>0</v>
          </cell>
          <cell r="G1982" t="str">
            <v>92476</v>
          </cell>
          <cell r="H1982" t="str">
            <v>MONTAGEM E DESMONTAGEM DE FÔRMA DE VIGA, ESCORAMENTO METÁLICO, PÉ-DIREITO SIMPLES, EM CHAPA DE MADEIRA PLASTIFICADA, 14 UTILIZAÇÕES. AF_09/2020</v>
          </cell>
        </row>
        <row r="1983">
          <cell r="A1983" t="str">
            <v>FUNDACOES E ESTRUTURAS</v>
          </cell>
          <cell r="B1983" t="str">
            <v>FUES</v>
          </cell>
          <cell r="C1983" t="str">
            <v>FORMAS/CIMBRAMENTOS/ESCORAMENTOS</v>
          </cell>
          <cell r="D1983" t="str">
            <v>0041</v>
          </cell>
          <cell r="E1983">
            <v>0</v>
          </cell>
          <cell r="F1983">
            <v>0</v>
          </cell>
          <cell r="G1983" t="str">
            <v>92477</v>
          </cell>
          <cell r="H1983" t="str">
            <v>MONTAGEM E DESMONTAGEM DE FÔRMA DE VIGA, ESCORAMENTO COM GARFO DE MADEIRA, PÉ-DIREITO DUPLO, EM CHAPA DE MADEIRA PLASTIFICADA, 18 UTILIZAÇÕES. AF_09/2020</v>
          </cell>
        </row>
        <row r="1984">
          <cell r="A1984" t="str">
            <v>FUNDACOES E ESTRUTURAS</v>
          </cell>
          <cell r="B1984" t="str">
            <v>FUES</v>
          </cell>
          <cell r="C1984" t="str">
            <v>FORMAS/CIMBRAMENTOS/ESCORAMENTOS</v>
          </cell>
          <cell r="D1984" t="str">
            <v>0041</v>
          </cell>
          <cell r="E1984">
            <v>0</v>
          </cell>
          <cell r="F1984">
            <v>0</v>
          </cell>
          <cell r="G1984" t="str">
            <v>92478</v>
          </cell>
          <cell r="H1984" t="str">
            <v>MONTAGEM E DESMONTAGEM DE FÔRMA DE VIGA, ESCORAMENTO METÁLICO, PÉ-DIREITO DUPLO, EM CHAPA DE MADEIRA PLASTIFICADA, 18 UTILIZAÇÕES. AF_09/2020</v>
          </cell>
        </row>
        <row r="1985">
          <cell r="A1985" t="str">
            <v>FUNDACOES E ESTRUTURAS</v>
          </cell>
          <cell r="B1985" t="str">
            <v>FUES</v>
          </cell>
          <cell r="C1985" t="str">
            <v>FORMAS/CIMBRAMENTOS/ESCORAMENTOS</v>
          </cell>
          <cell r="D1985" t="str">
            <v>0041</v>
          </cell>
          <cell r="E1985">
            <v>0</v>
          </cell>
          <cell r="F1985">
            <v>0</v>
          </cell>
          <cell r="G1985" t="str">
            <v>92479</v>
          </cell>
          <cell r="H1985" t="str">
            <v>MONTAGEM E DESMONTAGEM DE FÔRMA DE VIGA, ESCORAMENTO COM GARFO DE MADEIRA, PÉ-DIREITO SIMPLES, EM CHAPA DE MADEIRA PLASTIFICADA, 18 UTILIZAÇÕES. AF_09/2020</v>
          </cell>
        </row>
        <row r="1986">
          <cell r="A1986" t="str">
            <v>FUNDACOES E ESTRUTURAS</v>
          </cell>
          <cell r="B1986" t="str">
            <v>FUES</v>
          </cell>
          <cell r="C1986" t="str">
            <v>FORMAS/CIMBRAMENTOS/ESCORAMENTOS</v>
          </cell>
          <cell r="D1986" t="str">
            <v>0041</v>
          </cell>
          <cell r="E1986">
            <v>0</v>
          </cell>
          <cell r="F1986">
            <v>0</v>
          </cell>
          <cell r="G1986" t="str">
            <v>92480</v>
          </cell>
          <cell r="H1986" t="str">
            <v>MONTAGEM E DESMONTAGEM DE FÔRMA DE VIGA, ESCORAMENTO METÁLICO, PÉ-DIREITO SIMPLES, EM CHAPA DE MADEIRA PLASTIFICADA, 18 UTILIZAÇÕES. AF_09/2020</v>
          </cell>
        </row>
        <row r="1987">
          <cell r="A1987" t="str">
            <v>FUNDACOES E ESTRUTURAS</v>
          </cell>
          <cell r="B1987" t="str">
            <v>FUES</v>
          </cell>
          <cell r="C1987" t="str">
            <v>FORMAS/CIMBRAMENTOS/ESCORAMENTOS</v>
          </cell>
          <cell r="D1987" t="str">
            <v>0041</v>
          </cell>
          <cell r="E1987">
            <v>0</v>
          </cell>
          <cell r="F1987">
            <v>0</v>
          </cell>
          <cell r="G1987" t="str">
            <v>92482</v>
          </cell>
          <cell r="H1987" t="str">
            <v>MONTAGEM E DESMONTAGEM DE FÔRMA DE LAJE MACIÇA, PÉ-DIREITO SIMPLES, EM MADEIRA SERRADA, 1 UTILIZAÇÃO. AF_09/2020</v>
          </cell>
        </row>
        <row r="1988">
          <cell r="A1988" t="str">
            <v>FUNDACOES E ESTRUTURAS</v>
          </cell>
          <cell r="B1988" t="str">
            <v>FUES</v>
          </cell>
          <cell r="C1988" t="str">
            <v>FORMAS/CIMBRAMENTOS/ESCORAMENTOS</v>
          </cell>
          <cell r="D1988" t="str">
            <v>0041</v>
          </cell>
          <cell r="E1988">
            <v>0</v>
          </cell>
          <cell r="F1988">
            <v>0</v>
          </cell>
          <cell r="G1988" t="str">
            <v>92484</v>
          </cell>
          <cell r="H1988" t="str">
            <v>MONTAGEM E DESMONTAGEM DE FÔRMA DE LAJE MACIÇA, PÉ-DIREITO SIMPLES, EM MADEIRA SERRADA, 2 UTILIZAÇÕES. AF_09/2020</v>
          </cell>
        </row>
        <row r="1989">
          <cell r="A1989" t="str">
            <v>FUNDACOES E ESTRUTURAS</v>
          </cell>
          <cell r="B1989" t="str">
            <v>FUES</v>
          </cell>
          <cell r="C1989" t="str">
            <v>FORMAS/CIMBRAMENTOS/ESCORAMENTOS</v>
          </cell>
          <cell r="D1989" t="str">
            <v>0041</v>
          </cell>
          <cell r="E1989">
            <v>0</v>
          </cell>
          <cell r="F1989">
            <v>0</v>
          </cell>
          <cell r="G1989" t="str">
            <v>92486</v>
          </cell>
          <cell r="H1989" t="str">
            <v>MONTAGEM E DESMONTAGEM DE FÔRMA DE LAJE MACIÇA, PÉ-DIREITO SIMPLES, EM MADEIRA SERRADA, 4 UTILIZAÇÕES. AF_09/2020</v>
          </cell>
        </row>
        <row r="1990">
          <cell r="A1990" t="str">
            <v>FUNDACOES E ESTRUTURAS</v>
          </cell>
          <cell r="B1990" t="str">
            <v>FUES</v>
          </cell>
          <cell r="C1990" t="str">
            <v>FORMAS/CIMBRAMENTOS/ESCORAMENTOS</v>
          </cell>
          <cell r="D1990" t="str">
            <v>0041</v>
          </cell>
          <cell r="E1990">
            <v>0</v>
          </cell>
          <cell r="F1990">
            <v>0</v>
          </cell>
          <cell r="G1990" t="str">
            <v>92488</v>
          </cell>
          <cell r="H1990" t="str">
            <v>MONTAGEM E DESMONTAGEM DE FÔRMA DE LAJE NERVURADA COM CUBETA E ASSOALHO, PÉ-DIREITO DUPLO, EM CHAPA DE MADEIRA COMPENSADA RESINADA, 8 UTILIZAÇÕES. AF_09/2020</v>
          </cell>
        </row>
        <row r="1991">
          <cell r="A1991" t="str">
            <v>FUNDACOES E ESTRUTURAS</v>
          </cell>
          <cell r="B1991" t="str">
            <v>FUES</v>
          </cell>
          <cell r="C1991" t="str">
            <v>FORMAS/CIMBRAMENTOS/ESCORAMENTOS</v>
          </cell>
          <cell r="D1991" t="str">
            <v>0041</v>
          </cell>
          <cell r="E1991">
            <v>0</v>
          </cell>
          <cell r="F1991">
            <v>0</v>
          </cell>
          <cell r="G1991" t="str">
            <v>92490</v>
          </cell>
          <cell r="H1991" t="str">
            <v>MONTAGEM E DESMONTAGEM DE FÔRMA DE LAJE NERVURADA COM CUBETA E ASSOALHO, PÉ-DIREITO SIMPLES, EM CHAPA DE MADEIRA COMPENSADA RESINADA, 8 UTILIZAÇÕES. AF_09/2020</v>
          </cell>
        </row>
        <row r="1992">
          <cell r="A1992" t="str">
            <v>FUNDACOES E ESTRUTURAS</v>
          </cell>
          <cell r="B1992" t="str">
            <v>FUES</v>
          </cell>
          <cell r="C1992" t="str">
            <v>FORMAS/CIMBRAMENTOS/ESCORAMENTOS</v>
          </cell>
          <cell r="D1992" t="str">
            <v>0041</v>
          </cell>
          <cell r="E1992">
            <v>0</v>
          </cell>
          <cell r="F1992">
            <v>0</v>
          </cell>
          <cell r="G1992" t="str">
            <v>92492</v>
          </cell>
          <cell r="H1992" t="str">
            <v>MONTAGEM E DESMONTAGEM DE FÔRMA DE LAJE NERVURADA COM CUBETA E ASSOALHO, PÉ-DIREITO DUPLO, EM CHAPA DE MADEIRA COMPENSADA RESINADA, 10 UTILIZAÇÕES. AF_09/2020</v>
          </cell>
        </row>
        <row r="1993">
          <cell r="A1993" t="str">
            <v>FUNDACOES E ESTRUTURAS</v>
          </cell>
          <cell r="B1993" t="str">
            <v>FUES</v>
          </cell>
          <cell r="C1993" t="str">
            <v>FORMAS/CIMBRAMENTOS/ESCORAMENTOS</v>
          </cell>
          <cell r="D1993" t="str">
            <v>0041</v>
          </cell>
          <cell r="E1993">
            <v>0</v>
          </cell>
          <cell r="F1993">
            <v>0</v>
          </cell>
          <cell r="G1993" t="str">
            <v>92494</v>
          </cell>
          <cell r="H1993" t="str">
            <v>MONTAGEM E DESMONTAGEM DE FÔRMA DE LAJE NERVURADA COM CUBETA E ASSOALHO, PÉ-DIREITO SIMPLES, EM CHAPA DE MADEIRA COMPENSADA RESINADA, 10 UTILIZAÇÕES. AF_09/2020</v>
          </cell>
        </row>
        <row r="1994">
          <cell r="A1994" t="str">
            <v>FUNDACOES E ESTRUTURAS</v>
          </cell>
          <cell r="B1994" t="str">
            <v>FUES</v>
          </cell>
          <cell r="C1994" t="str">
            <v>FORMAS/CIMBRAMENTOS/ESCORAMENTOS</v>
          </cell>
          <cell r="D1994" t="str">
            <v>0041</v>
          </cell>
          <cell r="E1994">
            <v>0</v>
          </cell>
          <cell r="F1994">
            <v>0</v>
          </cell>
          <cell r="G1994" t="str">
            <v>92496</v>
          </cell>
          <cell r="H1994" t="str">
            <v>MONTAGEM E DESMONTAGEM DE FÔRMA DE LAJE NERVURADA COM CUBETA E ASSOALHO, PÉ-DIREITO DUPLO, EM CHAPA DE MADEIRA COMPENSADA RESINADA, 12 UTILIZAÇÕES. AF_09/2020</v>
          </cell>
        </row>
        <row r="1995">
          <cell r="A1995" t="str">
            <v>FUNDACOES E ESTRUTURAS</v>
          </cell>
          <cell r="B1995" t="str">
            <v>FUES</v>
          </cell>
          <cell r="C1995" t="str">
            <v>FORMAS/CIMBRAMENTOS/ESCORAMENTOS</v>
          </cell>
          <cell r="D1995" t="str">
            <v>0041</v>
          </cell>
          <cell r="E1995">
            <v>0</v>
          </cell>
          <cell r="F1995">
            <v>0</v>
          </cell>
          <cell r="G1995" t="str">
            <v>92498</v>
          </cell>
          <cell r="H1995" t="str">
            <v>MONTAGEM E DESMONTAGEM DE FÔRMA DE LAJE NERVURADA COM CUBETA E ASSOALHO, PÉ-DIREITO SIMPLES, EM CHAPA DE MADEIRA COMPENSADA RESINADA, 12 UTILIZAÇÕES. AF_09/2020</v>
          </cell>
        </row>
        <row r="1996">
          <cell r="A1996" t="str">
            <v>FUNDACOES E ESTRUTURAS</v>
          </cell>
          <cell r="B1996" t="str">
            <v>FUES</v>
          </cell>
          <cell r="C1996" t="str">
            <v>FORMAS/CIMBRAMENTOS/ESCORAMENTOS</v>
          </cell>
          <cell r="D1996" t="str">
            <v>0041</v>
          </cell>
          <cell r="E1996">
            <v>0</v>
          </cell>
          <cell r="F1996">
            <v>0</v>
          </cell>
          <cell r="G1996" t="str">
            <v>92500</v>
          </cell>
          <cell r="H1996" t="str">
            <v>MONTAGEM E DESMONTAGEM DE FÔRMA DE LAJE NERVURADA COM CUBETA E ASSOALHO, PÉ-DIREITO DUPLO, EM CHAPA DE MADEIRA COMPENSADA RESINADA, 14 UTILIZAÇÕES. AF_09/2020</v>
          </cell>
        </row>
        <row r="1997">
          <cell r="A1997" t="str">
            <v>FUNDACOES E ESTRUTURAS</v>
          </cell>
          <cell r="B1997" t="str">
            <v>FUES</v>
          </cell>
          <cell r="C1997" t="str">
            <v>FORMAS/CIMBRAMENTOS/ESCORAMENTOS</v>
          </cell>
          <cell r="D1997" t="str">
            <v>0041</v>
          </cell>
          <cell r="E1997">
            <v>0</v>
          </cell>
          <cell r="F1997">
            <v>0</v>
          </cell>
          <cell r="G1997" t="str">
            <v>92502</v>
          </cell>
          <cell r="H1997" t="str">
            <v>MONTAGEM E DESMONTAGEM DE FÔRMA DE LAJE NERVURADA COM CUBETA E ASSOALHO, PÉ-DIREITO SIMPLES, EM CHAPA DE MADEIRA COMPENSADA RESINADA, 14 UTILIZAÇÕES. AF_09/2020</v>
          </cell>
        </row>
        <row r="1998">
          <cell r="A1998" t="str">
            <v>FUNDACOES E ESTRUTURAS</v>
          </cell>
          <cell r="B1998" t="str">
            <v>FUES</v>
          </cell>
          <cell r="C1998" t="str">
            <v>FORMAS/CIMBRAMENTOS/ESCORAMENTOS</v>
          </cell>
          <cell r="D1998" t="str">
            <v>0041</v>
          </cell>
          <cell r="E1998">
            <v>0</v>
          </cell>
          <cell r="F1998">
            <v>0</v>
          </cell>
          <cell r="G1998" t="str">
            <v>92504</v>
          </cell>
          <cell r="H1998" t="str">
            <v>MONTAGEM E DESMONTAGEM DE FÔRMA DE LAJE NERVURADA COM CUBETA E ASSOALHO, PÉ-DIREITO DUPLO, EM CHAPA DE MADEIRA COMPENSADA RESINADA, 18 UTILIZAÇÕES. AF_09/2020</v>
          </cell>
        </row>
        <row r="1999">
          <cell r="A1999" t="str">
            <v>FUNDACOES E ESTRUTURAS</v>
          </cell>
          <cell r="B1999" t="str">
            <v>FUES</v>
          </cell>
          <cell r="C1999" t="str">
            <v>FORMAS/CIMBRAMENTOS/ESCORAMENTOS</v>
          </cell>
          <cell r="D1999" t="str">
            <v>0041</v>
          </cell>
          <cell r="E1999">
            <v>0</v>
          </cell>
          <cell r="F1999">
            <v>0</v>
          </cell>
          <cell r="G1999" t="str">
            <v>92506</v>
          </cell>
          <cell r="H1999" t="str">
            <v>MONTAGEM E DESMONTAGEM DE FÔRMA DE LAJE NERVURADA COM CUBETA E ASSOALHO, PÉ-DIREITO SIMPLES, EM CHAPA DE MADEIRA COMPENSADA RESINADA, 18 UTILIZAÇÕES. AF_09/2020</v>
          </cell>
        </row>
        <row r="2000">
          <cell r="A2000" t="str">
            <v>FUNDACOES E ESTRUTURAS</v>
          </cell>
          <cell r="B2000" t="str">
            <v>FUES</v>
          </cell>
          <cell r="C2000" t="str">
            <v>FORMAS/CIMBRAMENTOS/ESCORAMENTOS</v>
          </cell>
          <cell r="D2000" t="str">
            <v>0041</v>
          </cell>
          <cell r="E2000">
            <v>0</v>
          </cell>
          <cell r="F2000">
            <v>0</v>
          </cell>
          <cell r="G2000" t="str">
            <v>92508</v>
          </cell>
          <cell r="H2000" t="str">
            <v>MONTAGEM E DESMONTAGEM DE FÔRMA DE LAJE MACIÇA, PÉ-DIREITO DUPLO, EM CHAPA DE MADEIRA COMPENSADA RESINADA, 2 UTILIZAÇÕES. AF_09/2020</v>
          </cell>
        </row>
        <row r="2001">
          <cell r="A2001" t="str">
            <v>FUNDACOES E ESTRUTURAS</v>
          </cell>
          <cell r="B2001" t="str">
            <v>FUES</v>
          </cell>
          <cell r="C2001" t="str">
            <v>FORMAS/CIMBRAMENTOS/ESCORAMENTOS</v>
          </cell>
          <cell r="D2001" t="str">
            <v>0041</v>
          </cell>
          <cell r="E2001">
            <v>0</v>
          </cell>
          <cell r="F2001">
            <v>0</v>
          </cell>
          <cell r="G2001" t="str">
            <v>92510</v>
          </cell>
          <cell r="H2001" t="str">
            <v>MONTAGEM E DESMONTAGEM DE FÔRMA DE LAJE MACIÇA, PÉ-DIREITO SIMPLES, EM CHAPA DE MADEIRA COMPENSADA RESINADA, 2 UTILIZAÇÕES. AF_09/2020</v>
          </cell>
        </row>
        <row r="2002">
          <cell r="A2002" t="str">
            <v>FUNDACOES E ESTRUTURAS</v>
          </cell>
          <cell r="B2002" t="str">
            <v>FUES</v>
          </cell>
          <cell r="C2002" t="str">
            <v>FORMAS/CIMBRAMENTOS/ESCORAMENTOS</v>
          </cell>
          <cell r="D2002" t="str">
            <v>0041</v>
          </cell>
          <cell r="E2002">
            <v>0</v>
          </cell>
          <cell r="F2002">
            <v>0</v>
          </cell>
          <cell r="G2002" t="str">
            <v>92512</v>
          </cell>
          <cell r="H2002" t="str">
            <v>MONTAGEM E DESMONTAGEM DE FÔRMA DE LAJE MACIÇA, PÉ-DIREITO DUPLO, EM CHAPA DE MADEIRA COMPENSADA RESINADA, 4 UTILIZAÇÕES. AF_09/2020</v>
          </cell>
        </row>
        <row r="2003">
          <cell r="A2003" t="str">
            <v>FUNDACOES E ESTRUTURAS</v>
          </cell>
          <cell r="B2003" t="str">
            <v>FUES</v>
          </cell>
          <cell r="C2003" t="str">
            <v>FORMAS/CIMBRAMENTOS/ESCORAMENTOS</v>
          </cell>
          <cell r="D2003" t="str">
            <v>0041</v>
          </cell>
          <cell r="E2003">
            <v>0</v>
          </cell>
          <cell r="F2003">
            <v>0</v>
          </cell>
          <cell r="G2003" t="str">
            <v>92514</v>
          </cell>
          <cell r="H2003" t="str">
            <v>MONTAGEM E DESMONTAGEM DE FÔRMA DE LAJE MACIÇA, PÉ-DIREITO SIMPLES, EM CHAPA DE MADEIRA COMPENSADA RESINADA, 4 UTILIZAÇÕES. AF_09/2020</v>
          </cell>
        </row>
        <row r="2004">
          <cell r="A2004" t="str">
            <v>FUNDACOES E ESTRUTURAS</v>
          </cell>
          <cell r="B2004" t="str">
            <v>FUES</v>
          </cell>
          <cell r="C2004" t="str">
            <v>FORMAS/CIMBRAMENTOS/ESCORAMENTOS</v>
          </cell>
          <cell r="D2004" t="str">
            <v>0041</v>
          </cell>
          <cell r="E2004">
            <v>0</v>
          </cell>
          <cell r="F2004">
            <v>0</v>
          </cell>
          <cell r="G2004" t="str">
            <v>92515</v>
          </cell>
          <cell r="H2004" t="str">
            <v>MONTAGEM E DESMONTAGEM DE FÔRMA DE LAJE MACIÇA, PÉ-DIREITO DUPLO, EM CHAPA DE MADEIRA COMPENSADA RESINADA, 6 UTILIZAÇÕES. AF_09/2020</v>
          </cell>
        </row>
        <row r="2005">
          <cell r="A2005" t="str">
            <v>FUNDACOES E ESTRUTURAS</v>
          </cell>
          <cell r="B2005" t="str">
            <v>FUES</v>
          </cell>
          <cell r="C2005" t="str">
            <v>FORMAS/CIMBRAMENTOS/ESCORAMENTOS</v>
          </cell>
          <cell r="D2005" t="str">
            <v>0041</v>
          </cell>
          <cell r="E2005">
            <v>0</v>
          </cell>
          <cell r="F2005">
            <v>0</v>
          </cell>
          <cell r="G2005" t="str">
            <v>92518</v>
          </cell>
          <cell r="H2005" t="str">
            <v>MONTAGEM E DESMONTAGEM DE FÔRMA DE LAJE MACIÇA, PÉ-DIREITO SIMPLES, EM CHAPA DE MADEIRA COMPENSADA RESINADA, 6 UTILIZAÇÕES. AF_09/2020</v>
          </cell>
        </row>
        <row r="2006">
          <cell r="A2006" t="str">
            <v>FUNDACOES E ESTRUTURAS</v>
          </cell>
          <cell r="B2006" t="str">
            <v>FUES</v>
          </cell>
          <cell r="C2006" t="str">
            <v>FORMAS/CIMBRAMENTOS/ESCORAMENTOS</v>
          </cell>
          <cell r="D2006" t="str">
            <v>0041</v>
          </cell>
          <cell r="E2006">
            <v>0</v>
          </cell>
          <cell r="F2006">
            <v>0</v>
          </cell>
          <cell r="G2006" t="str">
            <v>92520</v>
          </cell>
          <cell r="H2006" t="str">
            <v>MONTAGEM E DESMONTAGEM DE FÔRMA DE LAJE MACIÇA, PÉ-DIREITO DUPLO, EM CHAPA DE MADEIRA COMPENSADA RESINADA, 8 UTILIZAÇÕES. AF_09/2020</v>
          </cell>
        </row>
        <row r="2007">
          <cell r="A2007" t="str">
            <v>FUNDACOES E ESTRUTURAS</v>
          </cell>
          <cell r="B2007" t="str">
            <v>FUES</v>
          </cell>
          <cell r="C2007" t="str">
            <v>FORMAS/CIMBRAMENTOS/ESCORAMENTOS</v>
          </cell>
          <cell r="D2007" t="str">
            <v>0041</v>
          </cell>
          <cell r="E2007">
            <v>0</v>
          </cell>
          <cell r="F2007">
            <v>0</v>
          </cell>
          <cell r="G2007" t="str">
            <v>92522</v>
          </cell>
          <cell r="H2007" t="str">
            <v>MONTAGEM E DESMONTAGEM DE FÔRMA DE LAJE MACIÇA, PÉ-DIREITO SIMPLES, EM CHAPA DE MADEIRA COMPENSADA RESINADA, 8 UTILIZAÇÕES. AF_09/2020</v>
          </cell>
        </row>
        <row r="2008">
          <cell r="A2008" t="str">
            <v>FUNDACOES E ESTRUTURAS</v>
          </cell>
          <cell r="B2008" t="str">
            <v>FUES</v>
          </cell>
          <cell r="C2008" t="str">
            <v>FORMAS/CIMBRAMENTOS/ESCORAMENTOS</v>
          </cell>
          <cell r="D2008" t="str">
            <v>0041</v>
          </cell>
          <cell r="E2008">
            <v>0</v>
          </cell>
          <cell r="F2008">
            <v>0</v>
          </cell>
          <cell r="G2008" t="str">
            <v>92524</v>
          </cell>
          <cell r="H2008" t="str">
            <v>MONTAGEM E DESMONTAGEM DE FÔRMA DE LAJE MACIÇA, PÉ-DIREITO DUPLO, EM CHAPA DE MADEIRA COMPENSADA PLASTIFICADA, 10 UTILIZAÇÕES. AF-09/2020</v>
          </cell>
        </row>
        <row r="2009">
          <cell r="A2009" t="str">
            <v>FUNDACOES E ESTRUTURAS</v>
          </cell>
          <cell r="B2009" t="str">
            <v>FUES</v>
          </cell>
          <cell r="C2009" t="str">
            <v>FORMAS/CIMBRAMENTOS/ESCORAMENTOS</v>
          </cell>
          <cell r="D2009" t="str">
            <v>0041</v>
          </cell>
          <cell r="E2009">
            <v>0</v>
          </cell>
          <cell r="F2009">
            <v>0</v>
          </cell>
          <cell r="G2009" t="str">
            <v>92526</v>
          </cell>
          <cell r="H2009" t="str">
            <v>MONTAGEM E DESMONTAGEM DE FÔRMA DE LAJE MACIÇA, PÉ-DIREITO SIMPLES, EM CHAPA DE MADEIRA COMPENSADA PLASTIFICADA, 10 UTILIZAÇÕES. AF_09/2020</v>
          </cell>
        </row>
        <row r="2010">
          <cell r="A2010" t="str">
            <v>FUNDACOES E ESTRUTURAS</v>
          </cell>
          <cell r="B2010" t="str">
            <v>FUES</v>
          </cell>
          <cell r="C2010" t="str">
            <v>FORMAS/CIMBRAMENTOS/ESCORAMENTOS</v>
          </cell>
          <cell r="D2010" t="str">
            <v>0041</v>
          </cell>
          <cell r="E2010">
            <v>0</v>
          </cell>
          <cell r="F2010">
            <v>0</v>
          </cell>
          <cell r="G2010" t="str">
            <v>92528</v>
          </cell>
          <cell r="H2010" t="str">
            <v>MONTAGEM E DESMONTAGEM DE FÔRMA DE LAJE MACIÇA, PÉ-DIREITO DUPLO, EM CHAPA DE MADEIRA COMPENSADA PLASTIFICADA, 12 UTILIZAÇÕES. AF_09/2020</v>
          </cell>
        </row>
        <row r="2011">
          <cell r="A2011" t="str">
            <v>FUNDACOES E ESTRUTURAS</v>
          </cell>
          <cell r="B2011" t="str">
            <v>FUES</v>
          </cell>
          <cell r="C2011" t="str">
            <v>FORMAS/CIMBRAMENTOS/ESCORAMENTOS</v>
          </cell>
          <cell r="D2011" t="str">
            <v>0041</v>
          </cell>
          <cell r="E2011">
            <v>0</v>
          </cell>
          <cell r="F2011">
            <v>0</v>
          </cell>
          <cell r="G2011" t="str">
            <v>92530</v>
          </cell>
          <cell r="H2011" t="str">
            <v>MONTAGEM E DESMONTAGEM DE FÔRMA DE LAJE MACIÇA, PÉ-DIREITO SIMPLES, EM CHAPA DE MADEIRA COMPENSADA PLASTIFICADA, 12 UTILIZAÇÕES. AF_09/2020</v>
          </cell>
        </row>
        <row r="2012">
          <cell r="A2012" t="str">
            <v>FUNDACOES E ESTRUTURAS</v>
          </cell>
          <cell r="B2012" t="str">
            <v>FUES</v>
          </cell>
          <cell r="C2012" t="str">
            <v>FORMAS/CIMBRAMENTOS/ESCORAMENTOS</v>
          </cell>
          <cell r="D2012" t="str">
            <v>0041</v>
          </cell>
          <cell r="E2012">
            <v>0</v>
          </cell>
          <cell r="F2012">
            <v>0</v>
          </cell>
          <cell r="G2012" t="str">
            <v>92532</v>
          </cell>
          <cell r="H2012" t="str">
            <v>MONTAGEM E DESMONTAGEM DE FÔRMA DE LAJE MACIÇA, PÉ-DIREITO DUPLO, EM CHAPA DE MADEIRA COMPENSADA PLASTIFICADA, 14 UTILIZAÇÕES. AF_09/2020</v>
          </cell>
        </row>
        <row r="2013">
          <cell r="A2013" t="str">
            <v>FUNDACOES E ESTRUTURAS</v>
          </cell>
          <cell r="B2013" t="str">
            <v>FUES</v>
          </cell>
          <cell r="C2013" t="str">
            <v>FORMAS/CIMBRAMENTOS/ESCORAMENTOS</v>
          </cell>
          <cell r="D2013" t="str">
            <v>0041</v>
          </cell>
          <cell r="E2013">
            <v>0</v>
          </cell>
          <cell r="F2013">
            <v>0</v>
          </cell>
          <cell r="G2013" t="str">
            <v>92534</v>
          </cell>
          <cell r="H2013" t="str">
            <v>MONTAGEM E DESMONTAGEM DE FÔRMA DE LAJE MACIÇA, PÉ-DIREITO SIMPLES, EM CHAPA DE MADEIRA COMPENSADA PLASTIFICADA, 14 UTILIZAÇÕES. AF_09/2020</v>
          </cell>
        </row>
        <row r="2014">
          <cell r="A2014" t="str">
            <v>FUNDACOES E ESTRUTURAS</v>
          </cell>
          <cell r="B2014" t="str">
            <v>FUES</v>
          </cell>
          <cell r="C2014" t="str">
            <v>FORMAS/CIMBRAMENTOS/ESCORAMENTOS</v>
          </cell>
          <cell r="D2014" t="str">
            <v>0041</v>
          </cell>
          <cell r="E2014">
            <v>0</v>
          </cell>
          <cell r="F2014">
            <v>0</v>
          </cell>
          <cell r="G2014" t="str">
            <v>92536</v>
          </cell>
          <cell r="H2014" t="str">
            <v>MONTAGEM E DESMONTAGEM DE FÔRMA DE LAJE MACIÇA, PÉ-DIREITO DUPLO, EM CHAPA DE MADEIRA COMPENSADA PLASTIFICADA, 18 UTILIZAÇÕES. AF_09/2020</v>
          </cell>
        </row>
        <row r="2015">
          <cell r="A2015" t="str">
            <v>FUNDACOES E ESTRUTURAS</v>
          </cell>
          <cell r="B2015" t="str">
            <v>FUES</v>
          </cell>
          <cell r="C2015" t="str">
            <v>FORMAS/CIMBRAMENTOS/ESCORAMENTOS</v>
          </cell>
          <cell r="D2015" t="str">
            <v>0041</v>
          </cell>
          <cell r="E2015">
            <v>0</v>
          </cell>
          <cell r="F2015">
            <v>0</v>
          </cell>
          <cell r="G2015" t="str">
            <v>92538</v>
          </cell>
          <cell r="H2015" t="str">
            <v>MONTAGEM E DESMONTAGEM DE FÔRMA DE LAJE MACIÇA, PÉ-DIREITO SIMPLES, EM CHAPA DE MADEIRA COMPENSADA PLASTIFICADA, 18 UTILIZAÇÕES. AF_09/2020</v>
          </cell>
        </row>
        <row r="2016">
          <cell r="A2016" t="str">
            <v>FUNDACOES E ESTRUTURAS</v>
          </cell>
          <cell r="B2016" t="str">
            <v>FUES</v>
          </cell>
          <cell r="C2016" t="str">
            <v>FORMAS/CIMBRAMENTOS/ESCORAMENTOS</v>
          </cell>
          <cell r="D2016" t="str">
            <v>0041</v>
          </cell>
          <cell r="E2016">
            <v>0</v>
          </cell>
          <cell r="F2016">
            <v>0</v>
          </cell>
          <cell r="G2016" t="str">
            <v>96252</v>
          </cell>
          <cell r="H2016" t="str">
            <v>FABRICAÇÃO DE FÔRMA PARA PILARES CIRCULARES, EM CHAPA DE MADEIRA COMPENSADA RESINADA. AF_06/2017</v>
          </cell>
        </row>
        <row r="2017">
          <cell r="A2017" t="str">
            <v>FUNDACOES E ESTRUTURAS</v>
          </cell>
          <cell r="B2017" t="str">
            <v>FUES</v>
          </cell>
          <cell r="C2017" t="str">
            <v>FORMAS/CIMBRAMENTOS/ESCORAMENTOS</v>
          </cell>
          <cell r="D2017" t="str">
            <v>0041</v>
          </cell>
          <cell r="E2017">
            <v>0</v>
          </cell>
          <cell r="F2017">
            <v>0</v>
          </cell>
          <cell r="G2017" t="str">
            <v>96257</v>
          </cell>
          <cell r="H2017" t="str">
            <v>MONTAGEM E DESMONTAGEM DE FÔRMA DE PILARES CIRCULARES, COM ÁREA MÉDIA DAS SEÇÕES MENOR OU IGUAL A 0,28 M², PÉ-DIREITO SIMPLES, EM MADEIRA, 2 UTILIZAÇÕES. AF_06/2017</v>
          </cell>
        </row>
        <row r="2018">
          <cell r="A2018" t="str">
            <v>FUNDACOES E ESTRUTURAS</v>
          </cell>
          <cell r="B2018" t="str">
            <v>FUES</v>
          </cell>
          <cell r="C2018" t="str">
            <v>FORMAS/CIMBRAMENTOS/ESCORAMENTOS</v>
          </cell>
          <cell r="D2018" t="str">
            <v>0041</v>
          </cell>
          <cell r="E2018">
            <v>0</v>
          </cell>
          <cell r="F2018">
            <v>0</v>
          </cell>
          <cell r="G2018" t="str">
            <v>96258</v>
          </cell>
          <cell r="H2018" t="str">
            <v>MONTAGEM E DESMONTAGEM DE FÔRMA DE PILARES CIRCULARES, COM ÁREA MÉDIA DAS SEÇÕES MAIOR QUE 0,28 M², PÉ-DIREITO SIMPLES, EM MADEIRA, 2 UTILIZAÇÕES. AF_06/2017</v>
          </cell>
        </row>
        <row r="2019">
          <cell r="A2019" t="str">
            <v>FUNDACOES E ESTRUTURAS</v>
          </cell>
          <cell r="B2019" t="str">
            <v>FUES</v>
          </cell>
          <cell r="C2019" t="str">
            <v>FORMAS/CIMBRAMENTOS/ESCORAMENTOS</v>
          </cell>
          <cell r="D2019" t="str">
            <v>0041</v>
          </cell>
          <cell r="E2019">
            <v>0</v>
          </cell>
          <cell r="F2019">
            <v>0</v>
          </cell>
          <cell r="G2019" t="str">
            <v>96259</v>
          </cell>
          <cell r="H2019" t="str">
            <v>MONTAGEM E DESMONTAGEM DE FÔRMA DE PILARES CIRCULARES, COM ÁREA MÉDIA DAS SEÇÕES MENOR OU IGUAL A 0,28 M², PÉ-DIREITO DUPLO, EM MADEIRA, 2 UTILIZAÇÕES. AF_06/2017</v>
          </cell>
        </row>
        <row r="2020">
          <cell r="A2020" t="str">
            <v>FUNDACOES E ESTRUTURAS</v>
          </cell>
          <cell r="B2020" t="str">
            <v>FUES</v>
          </cell>
          <cell r="C2020" t="str">
            <v>FORMAS/CIMBRAMENTOS/ESCORAMENTOS</v>
          </cell>
          <cell r="D2020" t="str">
            <v>0041</v>
          </cell>
          <cell r="E2020">
            <v>0</v>
          </cell>
          <cell r="F2020">
            <v>0</v>
          </cell>
          <cell r="G2020" t="str">
            <v>96529</v>
          </cell>
          <cell r="H2020" t="str">
            <v>FABRICAÇÃO, MONTAGEM E DESMONTAGEM DE FÔRMA PARA SAPATA, EM MADEIRA SERRADA, E=25 MM, 1 UTILIZAÇÃO. AF_06/2017</v>
          </cell>
        </row>
        <row r="2021">
          <cell r="A2021" t="str">
            <v>FUNDACOES E ESTRUTURAS</v>
          </cell>
          <cell r="B2021" t="str">
            <v>FUES</v>
          </cell>
          <cell r="C2021" t="str">
            <v>FORMAS/CIMBRAMENTOS/ESCORAMENTOS</v>
          </cell>
          <cell r="D2021" t="str">
            <v>0041</v>
          </cell>
          <cell r="E2021">
            <v>0</v>
          </cell>
          <cell r="F2021">
            <v>0</v>
          </cell>
          <cell r="G2021" t="str">
            <v>96530</v>
          </cell>
          <cell r="H2021" t="str">
            <v>FABRICAÇÃO, MONTAGEM E DESMONTAGEM DE FÔRMA PARA VIGA BALDRAME, EM MADEIRA SERRADA, E=25 MM, 1 UTILIZAÇÃO. AF_06/2017</v>
          </cell>
        </row>
        <row r="2022">
          <cell r="A2022" t="str">
            <v>FUNDACOES E ESTRUTURAS</v>
          </cell>
          <cell r="B2022" t="str">
            <v>FUES</v>
          </cell>
          <cell r="C2022" t="str">
            <v>FORMAS/CIMBRAMENTOS/ESCORAMENTOS</v>
          </cell>
          <cell r="D2022" t="str">
            <v>0041</v>
          </cell>
          <cell r="E2022">
            <v>0</v>
          </cell>
          <cell r="F2022">
            <v>0</v>
          </cell>
          <cell r="G2022" t="str">
            <v>96531</v>
          </cell>
          <cell r="H2022" t="str">
            <v>FABRICAÇÃO, MONTAGEM E DESMONTAGEM DE FÔRMA PARA BLOCO DE COROAMENTO, EM MADEIRA SERRADA, E=25 MM, 2 UTILIZAÇÕES. AF_06/2017</v>
          </cell>
        </row>
        <row r="2023">
          <cell r="A2023" t="str">
            <v>FUNDACOES E ESTRUTURAS</v>
          </cell>
          <cell r="B2023" t="str">
            <v>FUES</v>
          </cell>
          <cell r="C2023" t="str">
            <v>FORMAS/CIMBRAMENTOS/ESCORAMENTOS</v>
          </cell>
          <cell r="D2023" t="str">
            <v>0041</v>
          </cell>
          <cell r="E2023">
            <v>0</v>
          </cell>
          <cell r="F2023">
            <v>0</v>
          </cell>
          <cell r="G2023" t="str">
            <v>96532</v>
          </cell>
          <cell r="H2023" t="str">
            <v>FABRICAÇÃO, MONTAGEM E DESMONTAGEM DE FÔRMA PARA SAPATA, EM MADEIRA SERRADA, E=25 MM, 2 UTILIZAÇÕES. AF_06/2017</v>
          </cell>
        </row>
        <row r="2024">
          <cell r="A2024" t="str">
            <v>FUNDACOES E ESTRUTURAS</v>
          </cell>
          <cell r="B2024" t="str">
            <v>FUES</v>
          </cell>
          <cell r="C2024" t="str">
            <v>FORMAS/CIMBRAMENTOS/ESCORAMENTOS</v>
          </cell>
          <cell r="D2024" t="str">
            <v>0041</v>
          </cell>
          <cell r="E2024">
            <v>0</v>
          </cell>
          <cell r="F2024">
            <v>0</v>
          </cell>
          <cell r="G2024" t="str">
            <v>96533</v>
          </cell>
          <cell r="H2024" t="str">
            <v>FABRICAÇÃO, MONTAGEM E DESMONTAGEM DE FÔRMA PARA VIGA BALDRAME, EM MADEIRA SERRADA, E=25 MM, 2 UTILIZAÇÕES. AF_06/2017</v>
          </cell>
        </row>
        <row r="2025">
          <cell r="A2025" t="str">
            <v>FUNDACOES E ESTRUTURAS</v>
          </cell>
          <cell r="B2025" t="str">
            <v>FUES</v>
          </cell>
          <cell r="C2025" t="str">
            <v>FORMAS/CIMBRAMENTOS/ESCORAMENTOS</v>
          </cell>
          <cell r="D2025" t="str">
            <v>0041</v>
          </cell>
          <cell r="E2025">
            <v>0</v>
          </cell>
          <cell r="F2025">
            <v>0</v>
          </cell>
          <cell r="G2025" t="str">
            <v>96534</v>
          </cell>
          <cell r="H2025" t="str">
            <v>FABRICAÇÃO, MONTAGEM E DESMONTAGEM DE FÔRMA PARA BLOCO DE COROAMENTO, EM MADEIRA SERRADA, E=25 MM, 4 UTILIZAÇÕES. AF_06/2017</v>
          </cell>
        </row>
        <row r="2026">
          <cell r="A2026" t="str">
            <v>FUNDACOES E ESTRUTURAS</v>
          </cell>
          <cell r="B2026" t="str">
            <v>FUES</v>
          </cell>
          <cell r="C2026" t="str">
            <v>FORMAS/CIMBRAMENTOS/ESCORAMENTOS</v>
          </cell>
          <cell r="D2026" t="str">
            <v>0041</v>
          </cell>
          <cell r="E2026">
            <v>0</v>
          </cell>
          <cell r="F2026">
            <v>0</v>
          </cell>
          <cell r="G2026" t="str">
            <v>96535</v>
          </cell>
          <cell r="H2026" t="str">
            <v>FABRICAÇÃO, MONTAGEM E DESMONTAGEM DE FÔRMA PARA SAPATA, EM MADEIRA SERRADA, E=25 MM, 4 UTILIZAÇÕES. AF_06/2017</v>
          </cell>
        </row>
        <row r="2027">
          <cell r="A2027" t="str">
            <v>FUNDACOES E ESTRUTURAS</v>
          </cell>
          <cell r="B2027" t="str">
            <v>FUES</v>
          </cell>
          <cell r="C2027" t="str">
            <v>FORMAS/CIMBRAMENTOS/ESCORAMENTOS</v>
          </cell>
          <cell r="D2027" t="str">
            <v>0041</v>
          </cell>
          <cell r="E2027">
            <v>0</v>
          </cell>
          <cell r="F2027">
            <v>0</v>
          </cell>
          <cell r="G2027" t="str">
            <v>96536</v>
          </cell>
          <cell r="H2027" t="str">
            <v>FABRICAÇÃO, MONTAGEM E DESMONTAGEM DE FÔRMA PARA VIGA BALDRAME, EM MADEIRA SERRADA, E=25 MM, 4 UTILIZAÇÕES. AF_06/2017</v>
          </cell>
        </row>
        <row r="2028">
          <cell r="A2028" t="str">
            <v>FUNDACOES E ESTRUTURAS</v>
          </cell>
          <cell r="B2028" t="str">
            <v>FUES</v>
          </cell>
          <cell r="C2028" t="str">
            <v>FORMAS/CIMBRAMENTOS/ESCORAMENTOS</v>
          </cell>
          <cell r="D2028" t="str">
            <v>0041</v>
          </cell>
          <cell r="E2028">
            <v>0</v>
          </cell>
          <cell r="F2028">
            <v>0</v>
          </cell>
          <cell r="G2028" t="str">
            <v>96537</v>
          </cell>
          <cell r="H2028" t="str">
            <v>FABRICAÇÃO, MONTAGEM E DESMONTAGEM DE FÔRMA PARA BLOCO DE COROAMENTO, EM CHAPA DE MADEIRA COMPENSADA RESINADA, E=17 MM, 2 UTILIZAÇÕES. AF_06/2017</v>
          </cell>
        </row>
        <row r="2029">
          <cell r="A2029" t="str">
            <v>FUNDACOES E ESTRUTURAS</v>
          </cell>
          <cell r="B2029" t="str">
            <v>FUES</v>
          </cell>
          <cell r="C2029" t="str">
            <v>FORMAS/CIMBRAMENTOS/ESCORAMENTOS</v>
          </cell>
          <cell r="D2029" t="str">
            <v>0041</v>
          </cell>
          <cell r="E2029">
            <v>0</v>
          </cell>
          <cell r="F2029">
            <v>0</v>
          </cell>
          <cell r="G2029" t="str">
            <v>96538</v>
          </cell>
          <cell r="H2029" t="str">
            <v>FABRICAÇÃO, MONTAGEM E DESMONTAGEM DE FÔRMA PARA SAPATA, EM CHAPA DE MADEIRA COMPENSADA RESINADA, E=17 MM, 2 UTILIZAÇÕES. AF_06/2017</v>
          </cell>
        </row>
        <row r="2030">
          <cell r="A2030" t="str">
            <v>FUNDACOES E ESTRUTURAS</v>
          </cell>
          <cell r="B2030" t="str">
            <v>FUES</v>
          </cell>
          <cell r="C2030" t="str">
            <v>FORMAS/CIMBRAMENTOS/ESCORAMENTOS</v>
          </cell>
          <cell r="D2030" t="str">
            <v>0041</v>
          </cell>
          <cell r="E2030">
            <v>0</v>
          </cell>
          <cell r="F2030">
            <v>0</v>
          </cell>
          <cell r="G2030" t="str">
            <v>96539</v>
          </cell>
          <cell r="H2030" t="str">
            <v>FABRICAÇÃO, MONTAGEM E DESMONTAGEM DE FÔRMA PARA VIGA BALDRAME, EM CHAPA DE MADEIRA COMPENSADA RESINADA, E=17 MM, 2 UTILIZAÇÕES. AF_06/2017</v>
          </cell>
        </row>
        <row r="2031">
          <cell r="A2031" t="str">
            <v>FUNDACOES E ESTRUTURAS</v>
          </cell>
          <cell r="B2031" t="str">
            <v>FUES</v>
          </cell>
          <cell r="C2031" t="str">
            <v>FORMAS/CIMBRAMENTOS/ESCORAMENTOS</v>
          </cell>
          <cell r="D2031" t="str">
            <v>0041</v>
          </cell>
          <cell r="E2031">
            <v>0</v>
          </cell>
          <cell r="F2031">
            <v>0</v>
          </cell>
          <cell r="G2031" t="str">
            <v>96540</v>
          </cell>
          <cell r="H2031" t="str">
            <v>FABRICAÇÃO, MONTAGEM E DESMONTAGEM DE FÔRMA PARA BLOCO DE COROAMENTO, EM CHAPA DE MADEIRA COMPENSADA RESINADA, E=17 MM, 4 UTILIZAÇÕES. AF_06/2017</v>
          </cell>
        </row>
        <row r="2032">
          <cell r="A2032" t="str">
            <v>FUNDACOES E ESTRUTURAS</v>
          </cell>
          <cell r="B2032" t="str">
            <v>FUES</v>
          </cell>
          <cell r="C2032" t="str">
            <v>FORMAS/CIMBRAMENTOS/ESCORAMENTOS</v>
          </cell>
          <cell r="D2032" t="str">
            <v>0041</v>
          </cell>
          <cell r="E2032">
            <v>0</v>
          </cell>
          <cell r="F2032">
            <v>0</v>
          </cell>
          <cell r="G2032" t="str">
            <v>96541</v>
          </cell>
          <cell r="H2032" t="str">
            <v>FABRICAÇÃO, MONTAGEM E DESMONTAGEM DE FÔRMA PARA SAPATA, EM CHAPA DE MADEIRA COMPENSADA RESINADA, E=17 MM, 4 UTILIZAÇÕES. AF_06/2017</v>
          </cell>
        </row>
        <row r="2033">
          <cell r="A2033" t="str">
            <v>FUNDACOES E ESTRUTURAS</v>
          </cell>
          <cell r="B2033" t="str">
            <v>FUES</v>
          </cell>
          <cell r="C2033" t="str">
            <v>FORMAS/CIMBRAMENTOS/ESCORAMENTOS</v>
          </cell>
          <cell r="D2033" t="str">
            <v>0041</v>
          </cell>
          <cell r="E2033">
            <v>0</v>
          </cell>
          <cell r="F2033">
            <v>0</v>
          </cell>
          <cell r="G2033" t="str">
            <v>96542</v>
          </cell>
          <cell r="H2033" t="str">
            <v>FABRICAÇÃO, MONTAGEM E DESMONTAGEM DE FÔRMA PARA VIGA BALDRAME, EM CHAPA DE MADEIRA COMPENSADA RESINADA, E=17 MM, 4 UTILIZAÇÕES. AF_06/2017</v>
          </cell>
        </row>
        <row r="2034">
          <cell r="A2034" t="str">
            <v>FUNDACOES E ESTRUTURAS</v>
          </cell>
          <cell r="B2034" t="str">
            <v>FUES</v>
          </cell>
          <cell r="C2034" t="str">
            <v>FORMAS/CIMBRAMENTOS/ESCORAMENTOS</v>
          </cell>
          <cell r="D2034" t="str">
            <v>0041</v>
          </cell>
          <cell r="E2034">
            <v>0</v>
          </cell>
          <cell r="F2034">
            <v>0</v>
          </cell>
          <cell r="G2034" t="str">
            <v>96543</v>
          </cell>
          <cell r="H2034" t="str">
            <v>ARMAÇÃO DE BLOCO, VIGA BALDRAME E SAPATA UTILIZANDO AÇO CA-60 DE 5 MM - MONTAGEM. AF_06/2017</v>
          </cell>
        </row>
        <row r="2035">
          <cell r="A2035" t="str">
            <v>FUNDACOES E ESTRUTURAS</v>
          </cell>
          <cell r="B2035" t="str">
            <v>FUES</v>
          </cell>
          <cell r="C2035" t="str">
            <v>FORMAS/CIMBRAMENTOS/ESCORAMENTOS</v>
          </cell>
          <cell r="D2035" t="str">
            <v>0041</v>
          </cell>
          <cell r="E2035">
            <v>0</v>
          </cell>
          <cell r="F2035">
            <v>0</v>
          </cell>
          <cell r="G2035" t="str">
            <v>97747</v>
          </cell>
          <cell r="H2035" t="str">
            <v>MONTAGEM E DESMONTAGEM DE FÔRMA DE PILARES CIRCULARES, COM ÁREA MÉDIA DAS SEÇÕES MAIOR QUE 0,28 M², PÉ-DIREITO DUPLO, EM MADEIRA, 2 UTILIZAÇÕES.  AF_06/2017</v>
          </cell>
        </row>
        <row r="2036">
          <cell r="A2036" t="str">
            <v>FUNDACOES E ESTRUTURAS</v>
          </cell>
          <cell r="B2036" t="str">
            <v>FUES</v>
          </cell>
          <cell r="C2036" t="str">
            <v>FORMAS/CIMBRAMENTOS/ESCORAMENTOS</v>
          </cell>
          <cell r="D2036" t="str">
            <v>0041</v>
          </cell>
          <cell r="E2036">
            <v>0</v>
          </cell>
          <cell r="F2036">
            <v>0</v>
          </cell>
          <cell r="G2036" t="str">
            <v>101791</v>
          </cell>
          <cell r="H2036" t="str">
            <v>FABRICAÇÃO DE ESCORAS DO TIPO PONTALETE, EM MADEIRA, PARA PÉ-DIREITO DUPLO. AF_09/2020</v>
          </cell>
        </row>
        <row r="2037">
          <cell r="A2037" t="str">
            <v>FUNDACOES E ESTRUTURAS</v>
          </cell>
          <cell r="B2037" t="str">
            <v>FUES</v>
          </cell>
          <cell r="C2037" t="str">
            <v>FORMAS/CIMBRAMENTOS/ESCORAMENTOS</v>
          </cell>
          <cell r="D2037" t="str">
            <v>0041</v>
          </cell>
          <cell r="E2037">
            <v>0</v>
          </cell>
          <cell r="F2037">
            <v>0</v>
          </cell>
          <cell r="G2037" t="str">
            <v>101792</v>
          </cell>
          <cell r="H2037" t="str">
            <v>ESCORAMENTO DE FÔRMAS DE LAJE EM MADEIRA NÃO APARELHADA, PÉ-DIREITO SIMPLES, INCLUSO TRAVAMENTO, 4 UTILIZAÇÕES. AF_09/2020</v>
          </cell>
        </row>
        <row r="2038">
          <cell r="A2038" t="str">
            <v>FUNDACOES E ESTRUTURAS</v>
          </cell>
          <cell r="B2038" t="str">
            <v>FUES</v>
          </cell>
          <cell r="C2038" t="str">
            <v>FORMAS/CIMBRAMENTOS/ESCORAMENTOS</v>
          </cell>
          <cell r="D2038" t="str">
            <v>0041</v>
          </cell>
          <cell r="E2038">
            <v>0</v>
          </cell>
          <cell r="F2038">
            <v>0</v>
          </cell>
          <cell r="G2038" t="str">
            <v>101793</v>
          </cell>
          <cell r="H2038" t="str">
            <v>ESCORAMENTO DE FÔRMAS DE LAJE EM MADEIRA NÃO APARELHADA, PÉ-DIREITO DUPLO, INCLUSO TRAVAMENTO, 4 UTILIZAÇÕES. AF_09/2020</v>
          </cell>
        </row>
        <row r="2039">
          <cell r="A2039" t="str">
            <v>FUNDACOES E ESTRUTURAS</v>
          </cell>
          <cell r="B2039" t="str">
            <v>FUES</v>
          </cell>
          <cell r="C2039" t="str">
            <v>FORMAS/CIMBRAMENTOS/ESCORAMENTOS</v>
          </cell>
          <cell r="D2039" t="str">
            <v>0041</v>
          </cell>
          <cell r="E2039">
            <v>0</v>
          </cell>
          <cell r="F2039">
            <v>0</v>
          </cell>
          <cell r="G2039" t="str">
            <v>101969</v>
          </cell>
          <cell r="H2039" t="str">
            <v>FABRICAÇÃO DE FÔRMA PARA ESCADAS, COM 2 LANCES EM "U" E LAJE PLANA, EM CHAPA DE MADEIRA COMPENSADA PLASTIFICADA, E=18 MM. AF_11/2020</v>
          </cell>
        </row>
        <row r="2040">
          <cell r="A2040" t="str">
            <v>FUNDACOES E ESTRUTURAS</v>
          </cell>
          <cell r="B2040" t="str">
            <v>FUES</v>
          </cell>
          <cell r="C2040" t="str">
            <v>FORMAS/CIMBRAMENTOS/ESCORAMENTOS</v>
          </cell>
          <cell r="D2040" t="str">
            <v>0041</v>
          </cell>
          <cell r="E2040">
            <v>0</v>
          </cell>
          <cell r="F2040">
            <v>0</v>
          </cell>
          <cell r="G2040" t="str">
            <v>101971</v>
          </cell>
          <cell r="H2040" t="str">
            <v>FABRICAÇÃO DE FÔRMA PARA ESCADAS, COM 2 LANCES EM "U" E LAJE PLANA, EM CHAPA DE MADEIRA COMPENSADA RESINADA, E= 17 MM. AF_11/2020</v>
          </cell>
        </row>
        <row r="2041">
          <cell r="A2041" t="str">
            <v>FUNDACOES E ESTRUTURAS</v>
          </cell>
          <cell r="B2041" t="str">
            <v>FUES</v>
          </cell>
          <cell r="C2041" t="str">
            <v>FORMAS/CIMBRAMENTOS/ESCORAMENTOS</v>
          </cell>
          <cell r="D2041" t="str">
            <v>0041</v>
          </cell>
          <cell r="E2041">
            <v>0</v>
          </cell>
          <cell r="F2041">
            <v>0</v>
          </cell>
          <cell r="G2041" t="str">
            <v>101973</v>
          </cell>
          <cell r="H2041" t="str">
            <v>FABRICAÇÃO DE FÔRMA PARA ESCADAS, COM 2 LANCES EM "U" E LAJE PLANA, EM MADEIRA SERRADA, E=25 MM. AF_11/2020</v>
          </cell>
        </row>
        <row r="2042">
          <cell r="A2042" t="str">
            <v>FUNDACOES E ESTRUTURAS</v>
          </cell>
          <cell r="B2042" t="str">
            <v>FUES</v>
          </cell>
          <cell r="C2042" t="str">
            <v>FORMAS/CIMBRAMENTOS/ESCORAMENTOS</v>
          </cell>
          <cell r="D2042" t="str">
            <v>0041</v>
          </cell>
          <cell r="E2042">
            <v>0</v>
          </cell>
          <cell r="F2042">
            <v>0</v>
          </cell>
          <cell r="G2042" t="str">
            <v>101974</v>
          </cell>
          <cell r="H2042" t="str">
            <v>MONTAGEM E DESMONTAGEM DE FÔRMA PARA ESCADAS, COM 2 LANCES EM "U" E LAJE PLANA, EM MADEIRA SERRADA, 1 UTILIZAÇÃO. AF_11/2020</v>
          </cell>
        </row>
        <row r="2043">
          <cell r="A2043" t="str">
            <v>FUNDACOES E ESTRUTURAS</v>
          </cell>
          <cell r="B2043" t="str">
            <v>FUES</v>
          </cell>
          <cell r="C2043" t="str">
            <v>FORMAS/CIMBRAMENTOS/ESCORAMENTOS</v>
          </cell>
          <cell r="D2043" t="str">
            <v>0041</v>
          </cell>
          <cell r="E2043">
            <v>0</v>
          </cell>
          <cell r="F2043">
            <v>0</v>
          </cell>
          <cell r="G2043" t="str">
            <v>101975</v>
          </cell>
          <cell r="H2043" t="str">
            <v>MONTAGEM E DESMONTAGEM DE FÔRMA PARA ESCADAS, COM 2 LANCES EM "U"  E LAJE PLANA, EM MADEIRA SERRADA, 2 UTILIZAÇÕES. AF_11/2020</v>
          </cell>
        </row>
        <row r="2044">
          <cell r="A2044" t="str">
            <v>FUNDACOES E ESTRUTURAS</v>
          </cell>
          <cell r="B2044" t="str">
            <v>FUES</v>
          </cell>
          <cell r="C2044" t="str">
            <v>FORMAS/CIMBRAMENTOS/ESCORAMENTOS</v>
          </cell>
          <cell r="D2044" t="str">
            <v>0041</v>
          </cell>
          <cell r="E2044">
            <v>0</v>
          </cell>
          <cell r="F2044">
            <v>0</v>
          </cell>
          <cell r="G2044" t="str">
            <v>101977</v>
          </cell>
          <cell r="H2044" t="str">
            <v>MONTAGEM E DESMONTAGEM DE FÔRMA PARA ESCADAS, COM 2 LANCES EM "U" E LAJE PLANA, EM CHAPA DE MADEIRA COMPENSADA RESINADA, 2 UTILIZAÇÕES. AF_11/2020</v>
          </cell>
        </row>
        <row r="2045">
          <cell r="A2045" t="str">
            <v>FUNDACOES E ESTRUTURAS</v>
          </cell>
          <cell r="B2045" t="str">
            <v>FUES</v>
          </cell>
          <cell r="C2045" t="str">
            <v>FORMAS/CIMBRAMENTOS/ESCORAMENTOS</v>
          </cell>
          <cell r="D2045" t="str">
            <v>0041</v>
          </cell>
          <cell r="E2045">
            <v>0</v>
          </cell>
          <cell r="F2045">
            <v>0</v>
          </cell>
          <cell r="G2045" t="str">
            <v>101980</v>
          </cell>
          <cell r="H2045" t="str">
            <v>MONTAGEM E DESMONTAGEM DE FÔRMA PARA ESCADAS, COM 2 LANCES EM "U" E LAJE PLANA, EM CHAPA DE MADEIRA COMPENSADA RESINADA, 4 UTILIZAÇÕES. AF_11/2020</v>
          </cell>
        </row>
        <row r="2046">
          <cell r="A2046" t="str">
            <v>FUNDACOES E ESTRUTURAS</v>
          </cell>
          <cell r="B2046" t="str">
            <v>FUES</v>
          </cell>
          <cell r="C2046" t="str">
            <v>FORMAS/CIMBRAMENTOS/ESCORAMENTOS</v>
          </cell>
          <cell r="D2046" t="str">
            <v>0041</v>
          </cell>
          <cell r="E2046">
            <v>0</v>
          </cell>
          <cell r="F2046">
            <v>0</v>
          </cell>
          <cell r="G2046" t="str">
            <v>101981</v>
          </cell>
          <cell r="H2046" t="str">
            <v>MONTAGEM E DESMONTAGEM DE FÔRMA PARA ESCADAS, COM 2 LANCES EM "U" E LAJE PLANA, EM CHAPA DE MADEIRA COMPENSADA PLASTIFICADA, 6 UTILIZAÇÕES. AF_11/2020</v>
          </cell>
        </row>
        <row r="2047">
          <cell r="A2047" t="str">
            <v>FUNDACOES E ESTRUTURAS</v>
          </cell>
          <cell r="B2047" t="str">
            <v>FUES</v>
          </cell>
          <cell r="C2047" t="str">
            <v>FORMAS/CIMBRAMENTOS/ESCORAMENTOS</v>
          </cell>
          <cell r="D2047" t="str">
            <v>0041</v>
          </cell>
          <cell r="E2047">
            <v>0</v>
          </cell>
          <cell r="F2047">
            <v>0</v>
          </cell>
          <cell r="G2047" t="str">
            <v>101982</v>
          </cell>
          <cell r="H2047" t="str">
            <v>MONTAGEM E DESMONTAGEM DE FÔRMA PARA ESCADAS, COM 2 LANCES EM "U" E LAJE PLANA, EM CHAPA DE MADEIRA COMPENSADA PLASTIFICADA, 8 UTILIZAÇÕES. AF_11/2020</v>
          </cell>
        </row>
        <row r="2048">
          <cell r="A2048" t="str">
            <v>FUNDACOES E ESTRUTURAS</v>
          </cell>
          <cell r="B2048" t="str">
            <v>FUES</v>
          </cell>
          <cell r="C2048" t="str">
            <v>FORMAS/CIMBRAMENTOS/ESCORAMENTOS</v>
          </cell>
          <cell r="D2048" t="str">
            <v>0041</v>
          </cell>
          <cell r="E2048">
            <v>0</v>
          </cell>
          <cell r="F2048">
            <v>0</v>
          </cell>
          <cell r="G2048" t="str">
            <v>101983</v>
          </cell>
          <cell r="H2048" t="str">
            <v>MONTAGEM E DESMONTAGEM DE FÔRMA PARA ESCADAS, COM 2 LANCES EM "U" E LAJE PLANA, EM CHAPA DE MADEIRA COMPENSADA PLASTIFICADA, 10 UTILIZAÇÕES. AF_11/2020</v>
          </cell>
        </row>
        <row r="2049">
          <cell r="A2049" t="str">
            <v>FUNDACOES E ESTRUTURAS</v>
          </cell>
          <cell r="B2049" t="str">
            <v>FUES</v>
          </cell>
          <cell r="C2049" t="str">
            <v>FORMAS/CIMBRAMENTOS/ESCORAMENTOS</v>
          </cell>
          <cell r="D2049" t="str">
            <v>0041</v>
          </cell>
          <cell r="E2049">
            <v>0</v>
          </cell>
          <cell r="F2049">
            <v>0</v>
          </cell>
          <cell r="G2049" t="str">
            <v>101985</v>
          </cell>
          <cell r="H2049" t="str">
            <v>FABRICAÇÃO DE FÔRMA PARA ESCADAS, COM 2 LANCES EM "U" E LAJE CASCATA, EM CHAPA DE MADEIRA COMPENSADA PLASTIFICADA, E=18 MM. AF_11/2020</v>
          </cell>
        </row>
        <row r="2050">
          <cell r="A2050" t="str">
            <v>FUNDACOES E ESTRUTURAS</v>
          </cell>
          <cell r="B2050" t="str">
            <v>FUES</v>
          </cell>
          <cell r="C2050" t="str">
            <v>FORMAS/CIMBRAMENTOS/ESCORAMENTOS</v>
          </cell>
          <cell r="D2050" t="str">
            <v>0041</v>
          </cell>
          <cell r="E2050">
            <v>0</v>
          </cell>
          <cell r="F2050">
            <v>0</v>
          </cell>
          <cell r="G2050" t="str">
            <v>101986</v>
          </cell>
          <cell r="H2050" t="str">
            <v>FABRICAÇÃO DE FÔRMA PARA ESCADAS, COM 2 LANCES EM "U" E LAJE CASCATA, EM CHAPA DE MADEIRA COMPENSADA RESINADA, E= 17 MM. AF_11/2020</v>
          </cell>
        </row>
        <row r="2051">
          <cell r="A2051" t="str">
            <v>FUNDACOES E ESTRUTURAS</v>
          </cell>
          <cell r="B2051" t="str">
            <v>FUES</v>
          </cell>
          <cell r="C2051" t="str">
            <v>FORMAS/CIMBRAMENTOS/ESCORAMENTOS</v>
          </cell>
          <cell r="D2051" t="str">
            <v>0041</v>
          </cell>
          <cell r="E2051">
            <v>0</v>
          </cell>
          <cell r="F2051">
            <v>0</v>
          </cell>
          <cell r="G2051" t="str">
            <v>101987</v>
          </cell>
          <cell r="H2051" t="str">
            <v>FABRICAÇÃO DE FÔRMA PARA ESCADAS, COM 2 LANCES EM "U" E LAJE CASCATA, EM MADEIRA SERRADA, E=25 MM. AF_11/2020</v>
          </cell>
        </row>
        <row r="2052">
          <cell r="A2052" t="str">
            <v>FUNDACOES E ESTRUTURAS</v>
          </cell>
          <cell r="B2052" t="str">
            <v>FUES</v>
          </cell>
          <cell r="C2052" t="str">
            <v>FORMAS/CIMBRAMENTOS/ESCORAMENTOS</v>
          </cell>
          <cell r="D2052" t="str">
            <v>0041</v>
          </cell>
          <cell r="E2052">
            <v>0</v>
          </cell>
          <cell r="F2052">
            <v>0</v>
          </cell>
          <cell r="G2052" t="str">
            <v>101988</v>
          </cell>
          <cell r="H2052" t="str">
            <v>FABRICAÇÃO DE FÔRMA PARA ESCADAS, COM 2 LANCES EM "L" E LAJE PLANA, EM CHAPA DE MADEIRA COMPENSADA PLASTIFICADA, E=18 MM. AF_11/2020</v>
          </cell>
        </row>
        <row r="2053">
          <cell r="A2053" t="str">
            <v>FUNDACOES E ESTRUTURAS</v>
          </cell>
          <cell r="B2053" t="str">
            <v>FUES</v>
          </cell>
          <cell r="C2053" t="str">
            <v>FORMAS/CIMBRAMENTOS/ESCORAMENTOS</v>
          </cell>
          <cell r="D2053" t="str">
            <v>0041</v>
          </cell>
          <cell r="E2053">
            <v>0</v>
          </cell>
          <cell r="F2053">
            <v>0</v>
          </cell>
          <cell r="G2053" t="str">
            <v>101989</v>
          </cell>
          <cell r="H2053" t="str">
            <v>FABRICAÇÃO DE FÔRMA PARA ESCADAS, COM 2 LANCES EM "L" E LAJE PLANA, EM CHAPA DE MADEIRA COMPENSADA RESINADA, E= 17 MM. AF_11/2020</v>
          </cell>
        </row>
        <row r="2054">
          <cell r="A2054" t="str">
            <v>FUNDACOES E ESTRUTURAS</v>
          </cell>
          <cell r="B2054" t="str">
            <v>FUES</v>
          </cell>
          <cell r="C2054" t="str">
            <v>FORMAS/CIMBRAMENTOS/ESCORAMENTOS</v>
          </cell>
          <cell r="D2054" t="str">
            <v>0041</v>
          </cell>
          <cell r="E2054">
            <v>0</v>
          </cell>
          <cell r="F2054">
            <v>0</v>
          </cell>
          <cell r="G2054" t="str">
            <v>101990</v>
          </cell>
          <cell r="H2054" t="str">
            <v>FABRICAÇÃO DE FÔRMA PARA ESCADAS, COM 2 LANCES EM "L" E LAJE PLANA, EM MADEIRA SERRADA, E=25 MM. AF_11/2020</v>
          </cell>
        </row>
        <row r="2055">
          <cell r="A2055" t="str">
            <v>FUNDACOES E ESTRUTURAS</v>
          </cell>
          <cell r="B2055" t="str">
            <v>FUES</v>
          </cell>
          <cell r="C2055" t="str">
            <v>FORMAS/CIMBRAMENTOS/ESCORAMENTOS</v>
          </cell>
          <cell r="D2055" t="str">
            <v>0041</v>
          </cell>
          <cell r="E2055">
            <v>0</v>
          </cell>
          <cell r="F2055">
            <v>0</v>
          </cell>
          <cell r="G2055" t="str">
            <v>101991</v>
          </cell>
          <cell r="H2055" t="str">
            <v>FABRICAÇÃO DE FÔRMA PARA ESCADAS, COM 2 LANCES EM "L" E LAJE CASCATA, EM CHAPA DE MADEIRA COMPENSADA PLASTIFICADA, E=18 MM. AF_11/2020</v>
          </cell>
        </row>
        <row r="2056">
          <cell r="A2056" t="str">
            <v>FUNDACOES E ESTRUTURAS</v>
          </cell>
          <cell r="B2056" t="str">
            <v>FUES</v>
          </cell>
          <cell r="C2056" t="str">
            <v>FORMAS/CIMBRAMENTOS/ESCORAMENTOS</v>
          </cell>
          <cell r="D2056" t="str">
            <v>0041</v>
          </cell>
          <cell r="E2056">
            <v>0</v>
          </cell>
          <cell r="F2056">
            <v>0</v>
          </cell>
          <cell r="G2056" t="str">
            <v>101992</v>
          </cell>
          <cell r="H2056" t="str">
            <v>FABRICAÇÃO DE FÔRMA PARA ESCADAS, COM 2 LANCES EM "L" E LAJE CASCATA, EM CHAPA DE MADEIRA COMPENSADA RESINADA, E= 17 MM. AF_11/2020</v>
          </cell>
        </row>
        <row r="2057">
          <cell r="A2057" t="str">
            <v>FUNDACOES E ESTRUTURAS</v>
          </cell>
          <cell r="B2057" t="str">
            <v>FUES</v>
          </cell>
          <cell r="C2057" t="str">
            <v>FORMAS/CIMBRAMENTOS/ESCORAMENTOS</v>
          </cell>
          <cell r="D2057" t="str">
            <v>0041</v>
          </cell>
          <cell r="E2057">
            <v>0</v>
          </cell>
          <cell r="F2057">
            <v>0</v>
          </cell>
          <cell r="G2057" t="str">
            <v>101993</v>
          </cell>
          <cell r="H2057" t="str">
            <v>FABRICAÇÃO DE FÔRMA PARA ESCADAS, COM 2 LANCES EM "L" E LAJE CASCATA, EM MADEIRA SERRADA, E=25 MM. AF_11/2020</v>
          </cell>
        </row>
        <row r="2058">
          <cell r="A2058" t="str">
            <v>FUNDACOES E ESTRUTURAS</v>
          </cell>
          <cell r="B2058" t="str">
            <v>FUES</v>
          </cell>
          <cell r="C2058" t="str">
            <v>FORMAS/CIMBRAMENTOS/ESCORAMENTOS</v>
          </cell>
          <cell r="D2058" t="str">
            <v>0041</v>
          </cell>
          <cell r="E2058">
            <v>0</v>
          </cell>
          <cell r="F2058">
            <v>0</v>
          </cell>
          <cell r="G2058" t="str">
            <v>101994</v>
          </cell>
          <cell r="H2058" t="str">
            <v>FABRICAÇÃO DE FÔRMA PARA ESCADAS, COM 1 LANCE E LAJE PLANA, EM CHAPA DE MADEIRA COMPENSADA PLASTIFICADA, E=18 MM. AF_11/2020</v>
          </cell>
        </row>
        <row r="2059">
          <cell r="A2059" t="str">
            <v>FUNDACOES E ESTRUTURAS</v>
          </cell>
          <cell r="B2059" t="str">
            <v>FUES</v>
          </cell>
          <cell r="C2059" t="str">
            <v>FORMAS/CIMBRAMENTOS/ESCORAMENTOS</v>
          </cell>
          <cell r="D2059" t="str">
            <v>0041</v>
          </cell>
          <cell r="E2059">
            <v>0</v>
          </cell>
          <cell r="F2059">
            <v>0</v>
          </cell>
          <cell r="G2059" t="str">
            <v>101995</v>
          </cell>
          <cell r="H2059" t="str">
            <v>FABRICAÇÃO DE FÔRMA PARA ESCADAS, COM 1 LANCE E LAJE PLANA, EM CHAPA DE MADEIRA COMPENSADA RESINADA, E= 17 MM. AF_11/2020</v>
          </cell>
        </row>
        <row r="2060">
          <cell r="A2060" t="str">
            <v>FUNDACOES E ESTRUTURAS</v>
          </cell>
          <cell r="B2060" t="str">
            <v>FUES</v>
          </cell>
          <cell r="C2060" t="str">
            <v>FORMAS/CIMBRAMENTOS/ESCORAMENTOS</v>
          </cell>
          <cell r="D2060" t="str">
            <v>0041</v>
          </cell>
          <cell r="E2060">
            <v>0</v>
          </cell>
          <cell r="F2060">
            <v>0</v>
          </cell>
          <cell r="G2060" t="str">
            <v>101996</v>
          </cell>
          <cell r="H2060" t="str">
            <v>FABRICAÇÃO DE FÔRMA PARA ESCADAS, COM 1 LANCE E LAJE PLANA, EM MADEIRA SERRADA, E=25 MM. AF_11/2020</v>
          </cell>
        </row>
        <row r="2061">
          <cell r="A2061" t="str">
            <v>FUNDACOES E ESTRUTURAS</v>
          </cell>
          <cell r="B2061" t="str">
            <v>FUES</v>
          </cell>
          <cell r="C2061" t="str">
            <v>FORMAS/CIMBRAMENTOS/ESCORAMENTOS</v>
          </cell>
          <cell r="D2061" t="str">
            <v>0041</v>
          </cell>
          <cell r="E2061">
            <v>0</v>
          </cell>
          <cell r="F2061">
            <v>0</v>
          </cell>
          <cell r="G2061" t="str">
            <v>101997</v>
          </cell>
          <cell r="H2061" t="str">
            <v>FABRICAÇÃO DE FÔRMA PARA ESCADAS, COM 1 LANCE E LAJE CASCATA, EM CHAPA DE MADEIRA COMPENSADA PLASTIFICADA, E=18 MM. AF_11/2020</v>
          </cell>
        </row>
        <row r="2062">
          <cell r="A2062" t="str">
            <v>FUNDACOES E ESTRUTURAS</v>
          </cell>
          <cell r="B2062" t="str">
            <v>FUES</v>
          </cell>
          <cell r="C2062" t="str">
            <v>FORMAS/CIMBRAMENTOS/ESCORAMENTOS</v>
          </cell>
          <cell r="D2062" t="str">
            <v>0041</v>
          </cell>
          <cell r="E2062">
            <v>0</v>
          </cell>
          <cell r="F2062">
            <v>0</v>
          </cell>
          <cell r="G2062" t="str">
            <v>101998</v>
          </cell>
          <cell r="H2062" t="str">
            <v>FABRICAÇÃO DE FÔRMA PARA ESCADAS, COM 1 LANCE E LAJE CASCATA, EM CHAPA DE MADEIRA COMPENSADA RESINADA, E= 17 MM. AF_11/2020</v>
          </cell>
        </row>
        <row r="2063">
          <cell r="A2063" t="str">
            <v>FUNDACOES E ESTRUTURAS</v>
          </cell>
          <cell r="B2063" t="str">
            <v>FUES</v>
          </cell>
          <cell r="C2063" t="str">
            <v>FORMAS/CIMBRAMENTOS/ESCORAMENTOS</v>
          </cell>
          <cell r="D2063" t="str">
            <v>0041</v>
          </cell>
          <cell r="E2063">
            <v>0</v>
          </cell>
          <cell r="F2063">
            <v>0</v>
          </cell>
          <cell r="G2063" t="str">
            <v>101999</v>
          </cell>
          <cell r="H2063" t="str">
            <v>FABRICAÇÃO DE FÔRMA PARA ESCADAS, COM 1 LANCE E LAJE CASCATA, EM MADEIRA SERRADA, E=25 MM. AF_11/2020</v>
          </cell>
        </row>
        <row r="2064">
          <cell r="A2064" t="str">
            <v>FUNDACOES E ESTRUTURAS</v>
          </cell>
          <cell r="B2064" t="str">
            <v>FUES</v>
          </cell>
          <cell r="C2064" t="str">
            <v>FORMAS/CIMBRAMENTOS/ESCORAMENTOS</v>
          </cell>
          <cell r="D2064" t="str">
            <v>0041</v>
          </cell>
          <cell r="E2064">
            <v>0</v>
          </cell>
          <cell r="F2064">
            <v>0</v>
          </cell>
          <cell r="G2064" t="str">
            <v>102000</v>
          </cell>
          <cell r="H2064" t="str">
            <v>MONTAGEM E DESMONTAGEM DE FÔRMA PARA ESCADAS, COM 2 LANCES EM "U" E LAJE CASCATA, EM MADEIRA SERRADA, 1 UTILIZAÇÃO. AF_11/2020</v>
          </cell>
        </row>
        <row r="2065">
          <cell r="A2065" t="str">
            <v>FUNDACOES E ESTRUTURAS</v>
          </cell>
          <cell r="B2065" t="str">
            <v>FUES</v>
          </cell>
          <cell r="C2065" t="str">
            <v>FORMAS/CIMBRAMENTOS/ESCORAMENTOS</v>
          </cell>
          <cell r="D2065" t="str">
            <v>0041</v>
          </cell>
          <cell r="E2065">
            <v>0</v>
          </cell>
          <cell r="F2065">
            <v>0</v>
          </cell>
          <cell r="G2065" t="str">
            <v>102001</v>
          </cell>
          <cell r="H2065" t="str">
            <v>MONTAGEM E DESMONTAGEM DE FÔRMA PARA ESCADAS, COM 2 LANCES EM "U" E LAJE CASCATA, EM MADEIRA SERRADA, 2 UTILIZAÇÕES. AF_11/2020</v>
          </cell>
        </row>
        <row r="2066">
          <cell r="A2066" t="str">
            <v>FUNDACOES E ESTRUTURAS</v>
          </cell>
          <cell r="B2066" t="str">
            <v>FUES</v>
          </cell>
          <cell r="C2066" t="str">
            <v>FORMAS/CIMBRAMENTOS/ESCORAMENTOS</v>
          </cell>
          <cell r="D2066" t="str">
            <v>0041</v>
          </cell>
          <cell r="E2066">
            <v>0</v>
          </cell>
          <cell r="F2066">
            <v>0</v>
          </cell>
          <cell r="G2066" t="str">
            <v>102002</v>
          </cell>
          <cell r="H2066" t="str">
            <v>MONTAGEM E DESMONTAGEM DE FÔRMA PARA ESCADAS, COM 2 LANCES EM "U" E LAJE CASCATA, EM CHAPA DE MADEIRA COMPENSADA RESINADA, 2 UTILIZAÇÕES. AF_11/2020</v>
          </cell>
        </row>
        <row r="2067">
          <cell r="A2067" t="str">
            <v>FUNDACOES E ESTRUTURAS</v>
          </cell>
          <cell r="B2067" t="str">
            <v>FUES</v>
          </cell>
          <cell r="C2067" t="str">
            <v>FORMAS/CIMBRAMENTOS/ESCORAMENTOS</v>
          </cell>
          <cell r="D2067" t="str">
            <v>0041</v>
          </cell>
          <cell r="E2067">
            <v>0</v>
          </cell>
          <cell r="F2067">
            <v>0</v>
          </cell>
          <cell r="G2067" t="str">
            <v>102003</v>
          </cell>
          <cell r="H2067" t="str">
            <v>MONTAGEM E DESMONTAGEM DE FÔRMA PARA ESCADAS, COM 2 LANCES EM "U" E LAJE CASCATA, EM CHAPA DE MADEIRA COMPENSADA RESINADA, 4 UTILIZAÇÕES. AF_11/2020</v>
          </cell>
        </row>
        <row r="2068">
          <cell r="A2068" t="str">
            <v>FUNDACOES E ESTRUTURAS</v>
          </cell>
          <cell r="B2068" t="str">
            <v>FUES</v>
          </cell>
          <cell r="C2068" t="str">
            <v>FORMAS/CIMBRAMENTOS/ESCORAMENTOS</v>
          </cell>
          <cell r="D2068" t="str">
            <v>0041</v>
          </cell>
          <cell r="E2068">
            <v>0</v>
          </cell>
          <cell r="F2068">
            <v>0</v>
          </cell>
          <cell r="G2068" t="str">
            <v>102004</v>
          </cell>
          <cell r="H2068" t="str">
            <v>MONTAGEM E DESMONTAGEM DE FÔRMA PARA ESCADAS, COM 2 LANCES EM "U" E LAJE CASCATA, EM CHAPA DE MADEIRA COMPENSADA PLASTIFICADA, 6 UTILIZAÇÕES. AF_11/2020</v>
          </cell>
        </row>
        <row r="2069">
          <cell r="A2069" t="str">
            <v>FUNDACOES E ESTRUTURAS</v>
          </cell>
          <cell r="B2069" t="str">
            <v>FUES</v>
          </cell>
          <cell r="C2069" t="str">
            <v>FORMAS/CIMBRAMENTOS/ESCORAMENTOS</v>
          </cell>
          <cell r="D2069" t="str">
            <v>0041</v>
          </cell>
          <cell r="E2069">
            <v>0</v>
          </cell>
          <cell r="F2069">
            <v>0</v>
          </cell>
          <cell r="G2069" t="str">
            <v>102005</v>
          </cell>
          <cell r="H2069" t="str">
            <v>MONTAGEM E DESMONTAGEM DE FÔRMA PARA ESCADAS, COM 2 LANCES EM "U" E LAJE CASCATA, EM CHAPA DE MADEIRA COMPENSADA PLASTIFICADA, 8 UTILIZAÇÕES. AF_11/2020</v>
          </cell>
        </row>
        <row r="2070">
          <cell r="A2070" t="str">
            <v>FUNDACOES E ESTRUTURAS</v>
          </cell>
          <cell r="B2070" t="str">
            <v>FUES</v>
          </cell>
          <cell r="C2070" t="str">
            <v>FORMAS/CIMBRAMENTOS/ESCORAMENTOS</v>
          </cell>
          <cell r="D2070" t="str">
            <v>0041</v>
          </cell>
          <cell r="E2070">
            <v>0</v>
          </cell>
          <cell r="F2070">
            <v>0</v>
          </cell>
          <cell r="G2070" t="str">
            <v>102006</v>
          </cell>
          <cell r="H2070" t="str">
            <v>MONTAGEM E DESMONTAGEM DE FÔRMA PARA ESCADAS, COM 2 LANCES EM "U" E LAJE CASCATA, EM CHAPA DE MADEIRA COMPENSADA PLASTIFICADA, 10 UTILIZAÇÕES. AF_11/2020</v>
          </cell>
        </row>
        <row r="2071">
          <cell r="A2071" t="str">
            <v>FUNDACOES E ESTRUTURAS</v>
          </cell>
          <cell r="B2071" t="str">
            <v>FUES</v>
          </cell>
          <cell r="C2071" t="str">
            <v>FORMAS/CIMBRAMENTOS/ESCORAMENTOS</v>
          </cell>
          <cell r="D2071" t="str">
            <v>0041</v>
          </cell>
          <cell r="E2071">
            <v>0</v>
          </cell>
          <cell r="F2071">
            <v>0</v>
          </cell>
          <cell r="G2071" t="str">
            <v>102007</v>
          </cell>
          <cell r="H2071" t="str">
            <v>MONTAGEM E DESMONTAGEM DE FÔRMA PARA ESCADAS, COM 2 LANCES EM "L" E LAJE PLANA, EM MADEIRA SERRADA, 1 UTILIZAÇÃO. AF_11/2020</v>
          </cell>
        </row>
        <row r="2072">
          <cell r="A2072" t="str">
            <v>FUNDACOES E ESTRUTURAS</v>
          </cell>
          <cell r="B2072" t="str">
            <v>FUES</v>
          </cell>
          <cell r="C2072" t="str">
            <v>FORMAS/CIMBRAMENTOS/ESCORAMENTOS</v>
          </cell>
          <cell r="D2072" t="str">
            <v>0041</v>
          </cell>
          <cell r="E2072">
            <v>0</v>
          </cell>
          <cell r="F2072">
            <v>0</v>
          </cell>
          <cell r="G2072" t="str">
            <v>102008</v>
          </cell>
          <cell r="H2072" t="str">
            <v>MONTAGEM E DESMONTAGEM DE FÔRMA PARA ESCADAS, COM 2 LANCES EM "L" E LAJE PLANA, EM MADEIRA SERRADA, 2 UTILIZAÇÕES. AF_11/2020</v>
          </cell>
        </row>
        <row r="2073">
          <cell r="A2073" t="str">
            <v>FUNDACOES E ESTRUTURAS</v>
          </cell>
          <cell r="B2073" t="str">
            <v>FUES</v>
          </cell>
          <cell r="C2073" t="str">
            <v>FORMAS/CIMBRAMENTOS/ESCORAMENTOS</v>
          </cell>
          <cell r="D2073" t="str">
            <v>0041</v>
          </cell>
          <cell r="E2073">
            <v>0</v>
          </cell>
          <cell r="F2073">
            <v>0</v>
          </cell>
          <cell r="G2073" t="str">
            <v>102009</v>
          </cell>
          <cell r="H2073" t="str">
            <v>MONTAGEM E DESMONTAGEM DE FÔRMA PARA ESCADAS, COM 2 LANCES EM "L" E LAJE PLANA, EM CHAPA DE MADEIRA COMPENSADA RESINADA, 2 UTILIZAÇÕES. AF_11/2020</v>
          </cell>
        </row>
        <row r="2074">
          <cell r="A2074" t="str">
            <v>FUNDACOES E ESTRUTURAS</v>
          </cell>
          <cell r="B2074" t="str">
            <v>FUES</v>
          </cell>
          <cell r="C2074" t="str">
            <v>FORMAS/CIMBRAMENTOS/ESCORAMENTOS</v>
          </cell>
          <cell r="D2074" t="str">
            <v>0041</v>
          </cell>
          <cell r="E2074">
            <v>0</v>
          </cell>
          <cell r="F2074">
            <v>0</v>
          </cell>
          <cell r="G2074" t="str">
            <v>102010</v>
          </cell>
          <cell r="H2074" t="str">
            <v>MONTAGEM E DESMONTAGEM DE FÔRMA PARA ESCADAS, COM 2 LANCES EM "L" E LAJE PLANA, EM CHAPA DE MADEIRA COMPENSADA RESINADA, 4 UTILIZAÇÕES. AF_11/2020</v>
          </cell>
        </row>
        <row r="2075">
          <cell r="A2075" t="str">
            <v>FUNDACOES E ESTRUTURAS</v>
          </cell>
          <cell r="B2075" t="str">
            <v>FUES</v>
          </cell>
          <cell r="C2075" t="str">
            <v>FORMAS/CIMBRAMENTOS/ESCORAMENTOS</v>
          </cell>
          <cell r="D2075" t="str">
            <v>0041</v>
          </cell>
          <cell r="E2075">
            <v>0</v>
          </cell>
          <cell r="F2075">
            <v>0</v>
          </cell>
          <cell r="G2075" t="str">
            <v>102011</v>
          </cell>
          <cell r="H2075" t="str">
            <v>MONTAGEM E DESMONTAGEM DE FÔRMA PARA ESCADAS, COM 2 LANCES EM "L" E LAJE PLANA, EM CHAPA DE MADEIRA COMPENSADA PLASTIFICADA, 6 UTILIZAÇÕES. AF_11/2020</v>
          </cell>
        </row>
        <row r="2076">
          <cell r="A2076" t="str">
            <v>FUNDACOES E ESTRUTURAS</v>
          </cell>
          <cell r="B2076" t="str">
            <v>FUES</v>
          </cell>
          <cell r="C2076" t="str">
            <v>FORMAS/CIMBRAMENTOS/ESCORAMENTOS</v>
          </cell>
          <cell r="D2076" t="str">
            <v>0041</v>
          </cell>
          <cell r="E2076">
            <v>0</v>
          </cell>
          <cell r="F2076">
            <v>0</v>
          </cell>
          <cell r="G2076" t="str">
            <v>102012</v>
          </cell>
          <cell r="H2076" t="str">
            <v>MONTAGEM E DESMONTAGEM DE FÔRMA PARA ESCADAS, COM 2 LANCES EM "L" E LAJE PLANA, EM CHAPA DE MADEIRA COMPENSADA PLASTIFICADA, 8 UTILIZAÇÕES. AF_11/2020</v>
          </cell>
        </row>
        <row r="2077">
          <cell r="A2077" t="str">
            <v>FUNDACOES E ESTRUTURAS</v>
          </cell>
          <cell r="B2077" t="str">
            <v>FUES</v>
          </cell>
          <cell r="C2077" t="str">
            <v>FORMAS/CIMBRAMENTOS/ESCORAMENTOS</v>
          </cell>
          <cell r="D2077" t="str">
            <v>0041</v>
          </cell>
          <cell r="E2077">
            <v>0</v>
          </cell>
          <cell r="F2077">
            <v>0</v>
          </cell>
          <cell r="G2077" t="str">
            <v>102013</v>
          </cell>
          <cell r="H2077" t="str">
            <v>MONTAGEM E DESMONTAGEM DE FÔRMA PARA ESCADAS, COM 2 LANCES EM "L" E LAJE PLANA, EM CHAPA DE MADEIRA COMPENSADA PLASTIFICADA, 10 UTILIZAÇÕES. AF_11/2020</v>
          </cell>
        </row>
        <row r="2078">
          <cell r="A2078" t="str">
            <v>FUNDACOES E ESTRUTURAS</v>
          </cell>
          <cell r="B2078" t="str">
            <v>FUES</v>
          </cell>
          <cell r="C2078" t="str">
            <v>FORMAS/CIMBRAMENTOS/ESCORAMENTOS</v>
          </cell>
          <cell r="D2078" t="str">
            <v>0041</v>
          </cell>
          <cell r="E2078">
            <v>0</v>
          </cell>
          <cell r="F2078">
            <v>0</v>
          </cell>
          <cell r="G2078" t="str">
            <v>102014</v>
          </cell>
          <cell r="H2078" t="str">
            <v>MONTAGEM E DESMONTAGEM DE FÔRMA PARA ESCADAS, COM 2 LANCES EM "L" E LAJE CASCATA, EM MADEIRA SERRADA, 1 UTILIZAÇÃO. AF_11/2020</v>
          </cell>
        </row>
        <row r="2079">
          <cell r="A2079" t="str">
            <v>FUNDACOES E ESTRUTURAS</v>
          </cell>
          <cell r="B2079" t="str">
            <v>FUES</v>
          </cell>
          <cell r="C2079" t="str">
            <v>FORMAS/CIMBRAMENTOS/ESCORAMENTOS</v>
          </cell>
          <cell r="D2079" t="str">
            <v>0041</v>
          </cell>
          <cell r="E2079">
            <v>0</v>
          </cell>
          <cell r="F2079">
            <v>0</v>
          </cell>
          <cell r="G2079" t="str">
            <v>102015</v>
          </cell>
          <cell r="H2079" t="str">
            <v>MONTAGEM E DESMONTAGEM DE FÔRMA PARA ESCADAS, COM 2 LANCES EM "L" E LAJE CASCATA, EM MADEIRA SERRADA, 2 UTILIZAÇÕES. AF_11/2020</v>
          </cell>
        </row>
        <row r="2080">
          <cell r="A2080" t="str">
            <v>FUNDACOES E ESTRUTURAS</v>
          </cell>
          <cell r="B2080" t="str">
            <v>FUES</v>
          </cell>
          <cell r="C2080" t="str">
            <v>FORMAS/CIMBRAMENTOS/ESCORAMENTOS</v>
          </cell>
          <cell r="D2080" t="str">
            <v>0041</v>
          </cell>
          <cell r="E2080">
            <v>0</v>
          </cell>
          <cell r="F2080">
            <v>0</v>
          </cell>
          <cell r="G2080" t="str">
            <v>102016</v>
          </cell>
          <cell r="H2080" t="str">
            <v>MONTAGEM E DESMONTAGEM DE FÔRMA PARA ESCADAS, COM 2 LANCES EM "L" E LAJE CASCATA, EM CHAPA DE MADEIRA COMPENSADA RESINADA, 2 UTILIZAÇÕES. AF_11/2020</v>
          </cell>
        </row>
        <row r="2081">
          <cell r="A2081" t="str">
            <v>FUNDACOES E ESTRUTURAS</v>
          </cell>
          <cell r="B2081" t="str">
            <v>FUES</v>
          </cell>
          <cell r="C2081" t="str">
            <v>FORMAS/CIMBRAMENTOS/ESCORAMENTOS</v>
          </cell>
          <cell r="D2081" t="str">
            <v>0041</v>
          </cell>
          <cell r="E2081">
            <v>0</v>
          </cell>
          <cell r="F2081">
            <v>0</v>
          </cell>
          <cell r="G2081" t="str">
            <v>102017</v>
          </cell>
          <cell r="H2081" t="str">
            <v>MONTAGEM E DESMONTAGEM DE FÔRMA PARA ESCADAS, COM 2 LANCES EM "L" E LAJE CASCATA, EM CHAPA DE MADEIRA COMPENSADA RESINADA, 4 UTILIZAÇÕES. AF_11/2020</v>
          </cell>
        </row>
        <row r="2082">
          <cell r="A2082" t="str">
            <v>FUNDACOES E ESTRUTURAS</v>
          </cell>
          <cell r="B2082" t="str">
            <v>FUES</v>
          </cell>
          <cell r="C2082" t="str">
            <v>FORMAS/CIMBRAMENTOS/ESCORAMENTOS</v>
          </cell>
          <cell r="D2082" t="str">
            <v>0041</v>
          </cell>
          <cell r="E2082">
            <v>0</v>
          </cell>
          <cell r="F2082">
            <v>0</v>
          </cell>
          <cell r="G2082" t="str">
            <v>102036</v>
          </cell>
          <cell r="H2082" t="str">
            <v>MONTAGEM E DESMONTAGEM DE FÔRMA PARA ESCADAS, COM 2 LANCES EM "L" E LAJE CASCATA, EM CHAPA DE MADEIRA COMPENSADA PLASTIFICADA, 6 UTILIZAÇÕES. AF_11/2020</v>
          </cell>
        </row>
        <row r="2083">
          <cell r="A2083" t="str">
            <v>FUNDACOES E ESTRUTURAS</v>
          </cell>
          <cell r="B2083" t="str">
            <v>FUES</v>
          </cell>
          <cell r="C2083" t="str">
            <v>FORMAS/CIMBRAMENTOS/ESCORAMENTOS</v>
          </cell>
          <cell r="D2083" t="str">
            <v>0041</v>
          </cell>
          <cell r="E2083">
            <v>0</v>
          </cell>
          <cell r="F2083">
            <v>0</v>
          </cell>
          <cell r="G2083" t="str">
            <v>102037</v>
          </cell>
          <cell r="H2083" t="str">
            <v>MONTAGEM E DESMONTAGEM DE FÔRMA PARA ESCADAS, COM 2 LANCES EM "L" E LAJE CASCATA, EM CHAPA DE MADEIRA COMPENSADA PLASTIFICADA, 8 UTILIZAÇÕES. AF_11/2020</v>
          </cell>
        </row>
        <row r="2084">
          <cell r="A2084" t="str">
            <v>FUNDACOES E ESTRUTURAS</v>
          </cell>
          <cell r="B2084" t="str">
            <v>FUES</v>
          </cell>
          <cell r="C2084" t="str">
            <v>FORMAS/CIMBRAMENTOS/ESCORAMENTOS</v>
          </cell>
          <cell r="D2084" t="str">
            <v>0041</v>
          </cell>
          <cell r="E2084">
            <v>0</v>
          </cell>
          <cell r="F2084">
            <v>0</v>
          </cell>
          <cell r="G2084" t="str">
            <v>102038</v>
          </cell>
          <cell r="H2084" t="str">
            <v>MONTAGEM E DESMONTAGEM DE FÔRMA PARA ESCADAS, COM 2 LANCES EM "L" E LAJE CASCATA, EM CHAPA DE MADEIRA COMPENSADA PLASTIFICADA, 10 UTILIZAÇÕES. AF_11/2020</v>
          </cell>
        </row>
        <row r="2085">
          <cell r="A2085" t="str">
            <v>FUNDACOES E ESTRUTURAS</v>
          </cell>
          <cell r="B2085" t="str">
            <v>FUES</v>
          </cell>
          <cell r="C2085" t="str">
            <v>FORMAS/CIMBRAMENTOS/ESCORAMENTOS</v>
          </cell>
          <cell r="D2085" t="str">
            <v>0041</v>
          </cell>
          <cell r="E2085">
            <v>0</v>
          </cell>
          <cell r="F2085">
            <v>0</v>
          </cell>
          <cell r="G2085" t="str">
            <v>102039</v>
          </cell>
          <cell r="H2085" t="str">
            <v>MONTAGEM E DESMONTAGEM DE FÔRMA PARA ESCADAS, COM 1 LANCE E LAJE PLANA, EM MADEIRA SERRADA, 1 UTILIZAÇÃO. AF_11/2020</v>
          </cell>
        </row>
        <row r="2086">
          <cell r="A2086" t="str">
            <v>FUNDACOES E ESTRUTURAS</v>
          </cell>
          <cell r="B2086" t="str">
            <v>FUES</v>
          </cell>
          <cell r="C2086" t="str">
            <v>FORMAS/CIMBRAMENTOS/ESCORAMENTOS</v>
          </cell>
          <cell r="D2086" t="str">
            <v>0041</v>
          </cell>
          <cell r="E2086">
            <v>0</v>
          </cell>
          <cell r="F2086">
            <v>0</v>
          </cell>
          <cell r="G2086" t="str">
            <v>102040</v>
          </cell>
          <cell r="H2086" t="str">
            <v>MONTAGEM E DESMONTAGEM DE FÔRMA PARA ESCADAS, COM 1 LANCE E LAJE PLANA, EM MADEIRA SERRADA, 2 UTILIZAÇÕES. AF_11/2020</v>
          </cell>
        </row>
        <row r="2087">
          <cell r="A2087" t="str">
            <v>FUNDACOES E ESTRUTURAS</v>
          </cell>
          <cell r="B2087" t="str">
            <v>FUES</v>
          </cell>
          <cell r="C2087" t="str">
            <v>FORMAS/CIMBRAMENTOS/ESCORAMENTOS</v>
          </cell>
          <cell r="D2087" t="str">
            <v>0041</v>
          </cell>
          <cell r="E2087">
            <v>0</v>
          </cell>
          <cell r="F2087">
            <v>0</v>
          </cell>
          <cell r="G2087" t="str">
            <v>102041</v>
          </cell>
          <cell r="H2087" t="str">
            <v>MONTAGEM E DESMONTAGEM DE FÔRMA PARA ESCADAS, COM 1 LANCE E LAJE PLANA, EM CHAPA DE MADEIRA COMPENSADA RESINADA, 2 UTILIZAÇÕES. AF_11/2020</v>
          </cell>
        </row>
        <row r="2088">
          <cell r="A2088" t="str">
            <v>FUNDACOES E ESTRUTURAS</v>
          </cell>
          <cell r="B2088" t="str">
            <v>FUES</v>
          </cell>
          <cell r="C2088" t="str">
            <v>FORMAS/CIMBRAMENTOS/ESCORAMENTOS</v>
          </cell>
          <cell r="D2088" t="str">
            <v>0041</v>
          </cell>
          <cell r="E2088">
            <v>0</v>
          </cell>
          <cell r="F2088">
            <v>0</v>
          </cell>
          <cell r="G2088" t="str">
            <v>102042</v>
          </cell>
          <cell r="H2088" t="str">
            <v>MONTAGEM E DESMONTAGEM DE FÔRMA PARA ESCADAS, COM 1 LANCE E LAJE PLANA, EM CHAPA DE MADEIRA COMPENSADA RESINADA, 4 UTILIZAÇÕES. AF_11/2020</v>
          </cell>
        </row>
        <row r="2089">
          <cell r="A2089" t="str">
            <v>FUNDACOES E ESTRUTURAS</v>
          </cell>
          <cell r="B2089" t="str">
            <v>FUES</v>
          </cell>
          <cell r="C2089" t="str">
            <v>FORMAS/CIMBRAMENTOS/ESCORAMENTOS</v>
          </cell>
          <cell r="D2089" t="str">
            <v>0041</v>
          </cell>
          <cell r="E2089">
            <v>0</v>
          </cell>
          <cell r="F2089">
            <v>0</v>
          </cell>
          <cell r="G2089" t="str">
            <v>102043</v>
          </cell>
          <cell r="H2089" t="str">
            <v>MONTAGEM E DESMONTAGEM DE FÔRMA PARA ESCADAS, COM 1 LANCE E LAJE PLANA, EM CHAPA DE MADEIRA COMPENSADA PLASTIFICADA, 6 UTILIZAÇÕES. AF_11/2020</v>
          </cell>
        </row>
        <row r="2090">
          <cell r="A2090" t="str">
            <v>FUNDACOES E ESTRUTURAS</v>
          </cell>
          <cell r="B2090" t="str">
            <v>FUES</v>
          </cell>
          <cell r="C2090" t="str">
            <v>FORMAS/CIMBRAMENTOS/ESCORAMENTOS</v>
          </cell>
          <cell r="D2090" t="str">
            <v>0041</v>
          </cell>
          <cell r="E2090">
            <v>0</v>
          </cell>
          <cell r="F2090">
            <v>0</v>
          </cell>
          <cell r="G2090" t="str">
            <v>102044</v>
          </cell>
          <cell r="H2090" t="str">
            <v>MONTAGEM E DESMONTAGEM DE FÔRMA PARA ESCADAS, COM 1 LANCE E LAJE PLANA, EM CHAPA DE MADEIRA COMPENSADA PLASTIFICADA, 8 UTILIZAÇÕES. AF_11/2020</v>
          </cell>
        </row>
        <row r="2091">
          <cell r="A2091" t="str">
            <v>FUNDACOES E ESTRUTURAS</v>
          </cell>
          <cell r="B2091" t="str">
            <v>FUES</v>
          </cell>
          <cell r="C2091" t="str">
            <v>FORMAS/CIMBRAMENTOS/ESCORAMENTOS</v>
          </cell>
          <cell r="D2091" t="str">
            <v>0041</v>
          </cell>
          <cell r="E2091">
            <v>0</v>
          </cell>
          <cell r="F2091">
            <v>0</v>
          </cell>
          <cell r="G2091" t="str">
            <v>102045</v>
          </cell>
          <cell r="H2091" t="str">
            <v>MONTAGEM E DESMONTAGEM DE FÔRMA PARA ESCADAS, COM 1 LANCE E LAJE PLANA, EM CHAPA DE MADEIRA COMPENSADA PLASTIFICADA, 10 UTILIZAÇÕES. AF_11/2020</v>
          </cell>
        </row>
        <row r="2092">
          <cell r="A2092" t="str">
            <v>FUNDACOES E ESTRUTURAS</v>
          </cell>
          <cell r="B2092" t="str">
            <v>FUES</v>
          </cell>
          <cell r="C2092" t="str">
            <v>FORMAS/CIMBRAMENTOS/ESCORAMENTOS</v>
          </cell>
          <cell r="D2092" t="str">
            <v>0041</v>
          </cell>
          <cell r="E2092">
            <v>0</v>
          </cell>
          <cell r="F2092">
            <v>0</v>
          </cell>
          <cell r="G2092" t="str">
            <v>102046</v>
          </cell>
          <cell r="H2092" t="str">
            <v>MONTAGEM E DESMONTAGEM DE FÔRMA PARA ESCADAS, COM 1 LANCE E LAJE CASCATA, EM MADEIRA SERRADA, 1 UTILIZAÇÃO. AF_11/2020</v>
          </cell>
        </row>
        <row r="2093">
          <cell r="A2093" t="str">
            <v>FUNDACOES E ESTRUTURAS</v>
          </cell>
          <cell r="B2093" t="str">
            <v>FUES</v>
          </cell>
          <cell r="C2093" t="str">
            <v>FORMAS/CIMBRAMENTOS/ESCORAMENTOS</v>
          </cell>
          <cell r="D2093" t="str">
            <v>0041</v>
          </cell>
          <cell r="E2093">
            <v>0</v>
          </cell>
          <cell r="F2093">
            <v>0</v>
          </cell>
          <cell r="G2093" t="str">
            <v>102047</v>
          </cell>
          <cell r="H2093" t="str">
            <v>MONTAGEM E DESMONTAGEM DE FÔRMA PARA ESCADAS, COM 1 LANCE E LAJE CASCATA, EM MADEIRA SERRADA, 2 UTILIZAÇÕES. AF_11/2020</v>
          </cell>
        </row>
        <row r="2094">
          <cell r="A2094" t="str">
            <v>FUNDACOES E ESTRUTURAS</v>
          </cell>
          <cell r="B2094" t="str">
            <v>FUES</v>
          </cell>
          <cell r="C2094" t="str">
            <v>FORMAS/CIMBRAMENTOS/ESCORAMENTOS</v>
          </cell>
          <cell r="D2094" t="str">
            <v>0041</v>
          </cell>
          <cell r="E2094">
            <v>0</v>
          </cell>
          <cell r="F2094">
            <v>0</v>
          </cell>
          <cell r="G2094" t="str">
            <v>102048</v>
          </cell>
          <cell r="H2094" t="str">
            <v>MONTAGEM E DESMONTAGEM DE FÔRMA PARA ESCADAS, COM 1 LANCE E LAJE CASCATA, EM CHAPA DE MADEIRA COMPENSADA RESINADA, 2 UTILIZAÇÕES. AF_11/2020</v>
          </cell>
        </row>
        <row r="2095">
          <cell r="A2095" t="str">
            <v>FUNDACOES E ESTRUTURAS</v>
          </cell>
          <cell r="B2095" t="str">
            <v>FUES</v>
          </cell>
          <cell r="C2095" t="str">
            <v>FORMAS/CIMBRAMENTOS/ESCORAMENTOS</v>
          </cell>
          <cell r="D2095" t="str">
            <v>0041</v>
          </cell>
          <cell r="E2095">
            <v>0</v>
          </cell>
          <cell r="F2095">
            <v>0</v>
          </cell>
          <cell r="G2095" t="str">
            <v>102049</v>
          </cell>
          <cell r="H2095" t="str">
            <v>MONTAGEM E DESMONTAGEM DE FÔRMA PARA ESCADAS, COM 1 LANCE E LAJE CASCATA, EM CHAPA DE MADEIRA COMPENSADA RESINADA, 4 UTILIZAÇÕES. AF_11/2020</v>
          </cell>
        </row>
        <row r="2096">
          <cell r="A2096" t="str">
            <v>FUNDACOES E ESTRUTURAS</v>
          </cell>
          <cell r="B2096" t="str">
            <v>FUES</v>
          </cell>
          <cell r="C2096" t="str">
            <v>FORMAS/CIMBRAMENTOS/ESCORAMENTOS</v>
          </cell>
          <cell r="D2096" t="str">
            <v>0041</v>
          </cell>
          <cell r="E2096">
            <v>0</v>
          </cell>
          <cell r="F2096">
            <v>0</v>
          </cell>
          <cell r="G2096" t="str">
            <v>102050</v>
          </cell>
          <cell r="H2096" t="str">
            <v>MONTAGEM E DESMONTAGEM DE FÔRMA PARA ESCADAS, COM 1 LANCE E LAJE CASCATA, EM CHAPA DE MADEIRA COMPENSADA PLASTIFICADA, 6 UTILIZAÇÕES. AF_11/2020</v>
          </cell>
        </row>
        <row r="2097">
          <cell r="A2097" t="str">
            <v>FUNDACOES E ESTRUTURAS</v>
          </cell>
          <cell r="B2097" t="str">
            <v>FUES</v>
          </cell>
          <cell r="C2097" t="str">
            <v>FORMAS/CIMBRAMENTOS/ESCORAMENTOS</v>
          </cell>
          <cell r="D2097" t="str">
            <v>0041</v>
          </cell>
          <cell r="E2097">
            <v>0</v>
          </cell>
          <cell r="F2097">
            <v>0</v>
          </cell>
          <cell r="G2097" t="str">
            <v>102051</v>
          </cell>
          <cell r="H2097" t="str">
            <v>MONTAGEM E DESMONTAGEM DE FÔRMA PARA ESCADAS, COM 1 LANCE E LAJE CASCATA, EM CHAPA DE MADEIRA COMPENSADA PLASTIFICADA, 8 UTILIZAÇÕES. AF_11/2020</v>
          </cell>
        </row>
        <row r="2098">
          <cell r="A2098" t="str">
            <v>FUNDACOES E ESTRUTURAS</v>
          </cell>
          <cell r="B2098" t="str">
            <v>FUES</v>
          </cell>
          <cell r="C2098" t="str">
            <v>FORMAS/CIMBRAMENTOS/ESCORAMENTOS</v>
          </cell>
          <cell r="D2098" t="str">
            <v>0041</v>
          </cell>
          <cell r="E2098">
            <v>0</v>
          </cell>
          <cell r="F2098">
            <v>0</v>
          </cell>
          <cell r="G2098" t="str">
            <v>102052</v>
          </cell>
          <cell r="H2098" t="str">
            <v>MONTAGEM E DESMONTAGEM DE FÔRMA PARA ESCADAS, COM 1 LANCE E LAJE CASCATA, EM CHAPA DE MADEIRA COMPENSADA PLASTIFICADA, 10 UTILIZAÇÕES. AF_11/2020</v>
          </cell>
        </row>
        <row r="2099">
          <cell r="A2099" t="str">
            <v>FUNDACOES E ESTRUTURAS</v>
          </cell>
          <cell r="B2099" t="str">
            <v>FUES</v>
          </cell>
          <cell r="C2099" t="str">
            <v>FORMAS/CIMBRAMENTOS/ESCORAMENTOS</v>
          </cell>
          <cell r="D2099" t="str">
            <v>0041</v>
          </cell>
          <cell r="E2099">
            <v>0</v>
          </cell>
          <cell r="F2099">
            <v>0</v>
          </cell>
          <cell r="G2099" t="str">
            <v>102059</v>
          </cell>
          <cell r="H2099" t="str">
            <v>MONTAGEM E DESMONTAGEM DE FÔRMA PARA ESCADA DUPLA COM 2 LANCES EM "X" E LAJE PLANA, EM MADEIRA SERRADA, 1 UTILIZAÇÃO. AF_11/2020</v>
          </cell>
        </row>
        <row r="2100">
          <cell r="A2100" t="str">
            <v>FUNDACOES E ESTRUTURAS</v>
          </cell>
          <cell r="B2100" t="str">
            <v>FUES</v>
          </cell>
          <cell r="C2100" t="str">
            <v>FORMAS/CIMBRAMENTOS/ESCORAMENTOS</v>
          </cell>
          <cell r="D2100" t="str">
            <v>0041</v>
          </cell>
          <cell r="E2100">
            <v>0</v>
          </cell>
          <cell r="F2100">
            <v>0</v>
          </cell>
          <cell r="G2100" t="str">
            <v>102060</v>
          </cell>
          <cell r="H2100" t="str">
            <v>MONTAGEM E DESMONTAGEM DE FÔRMA PARA ESCADA DUPLA COM 2 LANCES EM "X" E LAJE PLANA, EM MADEIRA SERRADA, 2 UTILIZAÇÕES. AF_11/2020</v>
          </cell>
        </row>
        <row r="2101">
          <cell r="A2101" t="str">
            <v>FUNDACOES E ESTRUTURAS</v>
          </cell>
          <cell r="B2101" t="str">
            <v>FUES</v>
          </cell>
          <cell r="C2101" t="str">
            <v>FORMAS/CIMBRAMENTOS/ESCORAMENTOS</v>
          </cell>
          <cell r="D2101" t="str">
            <v>0041</v>
          </cell>
          <cell r="E2101">
            <v>0</v>
          </cell>
          <cell r="F2101">
            <v>0</v>
          </cell>
          <cell r="G2101" t="str">
            <v>102061</v>
          </cell>
          <cell r="H2101" t="str">
            <v>MONTAGEM E DESMONTAGEM DE FÔRMA PARA ESCADA DUPLA COM 2 LANCES EM "X" E LAJE PLANA, EM CHAPA DE MADEIRA COMPENSADA RESINADA, 2 UTILIZAÇÕES. AF_11/2020</v>
          </cell>
        </row>
        <row r="2102">
          <cell r="A2102" t="str">
            <v>FUNDACOES E ESTRUTURAS</v>
          </cell>
          <cell r="B2102" t="str">
            <v>FUES</v>
          </cell>
          <cell r="C2102" t="str">
            <v>FORMAS/CIMBRAMENTOS/ESCORAMENTOS</v>
          </cell>
          <cell r="D2102" t="str">
            <v>0041</v>
          </cell>
          <cell r="E2102">
            <v>0</v>
          </cell>
          <cell r="F2102">
            <v>0</v>
          </cell>
          <cell r="G2102" t="str">
            <v>102062</v>
          </cell>
          <cell r="H2102" t="str">
            <v>MONTAGEM E DESMONTAGEM DE FÔRMA PARA ESCADA DUPLA COM 2 LANCES EM "X" E LAJE PLANA, EM CHAPA DE MADEIRA COMPENSADA RESINADA, 4 UTILIZAÇÕES. AF_11/2020</v>
          </cell>
        </row>
        <row r="2103">
          <cell r="A2103" t="str">
            <v>FUNDACOES E ESTRUTURAS</v>
          </cell>
          <cell r="B2103" t="str">
            <v>FUES</v>
          </cell>
          <cell r="C2103" t="str">
            <v>FORMAS/CIMBRAMENTOS/ESCORAMENTOS</v>
          </cell>
          <cell r="D2103" t="str">
            <v>0041</v>
          </cell>
          <cell r="E2103">
            <v>0</v>
          </cell>
          <cell r="F2103">
            <v>0</v>
          </cell>
          <cell r="G2103" t="str">
            <v>102063</v>
          </cell>
          <cell r="H2103" t="str">
            <v>MONTAGEM E DESMONTAGEM DE FÔRMA PARA ESCADA DUPLA COM 2 LANCES EM "X" E LAJE PLANA, EM CHAPA DE MADEIRA COMPENSADA PLASTIFICADA, 6 UTILIZAÇÕES. AF_11/2020</v>
          </cell>
        </row>
        <row r="2104">
          <cell r="A2104" t="str">
            <v>FUNDACOES E ESTRUTURAS</v>
          </cell>
          <cell r="B2104" t="str">
            <v>FUES</v>
          </cell>
          <cell r="C2104" t="str">
            <v>FORMAS/CIMBRAMENTOS/ESCORAMENTOS</v>
          </cell>
          <cell r="D2104" t="str">
            <v>0041</v>
          </cell>
          <cell r="E2104">
            <v>0</v>
          </cell>
          <cell r="F2104">
            <v>0</v>
          </cell>
          <cell r="G2104" t="str">
            <v>102064</v>
          </cell>
          <cell r="H2104" t="str">
            <v>MONTAGEM E DESMONTAGEM DE FÔRMA PARA ESCADA DUPLA COM 2 LANCES EM "X" E LAJE PLANA, EM CHAPA DE MADEIRA COMPENSADA PLASTIFICADA, 8 UTILIZAÇÕES. AF_11/2020</v>
          </cell>
        </row>
        <row r="2105">
          <cell r="A2105" t="str">
            <v>FUNDACOES E ESTRUTURAS</v>
          </cell>
          <cell r="B2105" t="str">
            <v>FUES</v>
          </cell>
          <cell r="C2105" t="str">
            <v>FORMAS/CIMBRAMENTOS/ESCORAMENTOS</v>
          </cell>
          <cell r="D2105" t="str">
            <v>0041</v>
          </cell>
          <cell r="E2105">
            <v>0</v>
          </cell>
          <cell r="F2105">
            <v>0</v>
          </cell>
          <cell r="G2105" t="str">
            <v>102065</v>
          </cell>
          <cell r="H2105" t="str">
            <v>MONTAGEM E DESMONTAGEM DE FÔRMA PARA ESCADA DUPLA COM 2 LANCES EM "X" E LAJE PLANA, EM CHAPA DE MADEIRA COMPENSADA PLASTIFICADA, 10 UTILIZAÇÕES. AF_11/2020</v>
          </cell>
        </row>
        <row r="2106">
          <cell r="A2106" t="str">
            <v>FUNDACOES E ESTRUTURAS</v>
          </cell>
          <cell r="B2106" t="str">
            <v>FUES</v>
          </cell>
          <cell r="C2106" t="str">
            <v>FORMAS/CIMBRAMENTOS/ESCORAMENTOS</v>
          </cell>
          <cell r="D2106" t="str">
            <v>0041</v>
          </cell>
          <cell r="E2106">
            <v>0</v>
          </cell>
          <cell r="F2106">
            <v>0</v>
          </cell>
          <cell r="G2106" t="str">
            <v>102066</v>
          </cell>
          <cell r="H2106" t="str">
            <v>MONTAGEM E DESMONTAGEM DE FÔRMA PARA ESCADA DUPLA COM 2 LANCES EM "X" E LAJE CASCATA, EM MADEIRA SERRADA, 1 UTILIZAÇÃO. AF_11/2020</v>
          </cell>
        </row>
        <row r="2107">
          <cell r="A2107" t="str">
            <v>FUNDACOES E ESTRUTURAS</v>
          </cell>
          <cell r="B2107" t="str">
            <v>FUES</v>
          </cell>
          <cell r="C2107" t="str">
            <v>FORMAS/CIMBRAMENTOS/ESCORAMENTOS</v>
          </cell>
          <cell r="D2107" t="str">
            <v>0041</v>
          </cell>
          <cell r="E2107">
            <v>0</v>
          </cell>
          <cell r="F2107">
            <v>0</v>
          </cell>
          <cell r="G2107" t="str">
            <v>102067</v>
          </cell>
          <cell r="H2107" t="str">
            <v>MONTAGEM E DESMONTAGEM DE FÔRMA PARA ESCADA DUPLA COM 2 LANCES EM "X" E LAJE CASCATA, EM MADEIRA SERRADA, 2 UTILIZAÇÕES. AF_11/2020</v>
          </cell>
        </row>
        <row r="2108">
          <cell r="A2108" t="str">
            <v>FUNDACOES E ESTRUTURAS</v>
          </cell>
          <cell r="B2108" t="str">
            <v>FUES</v>
          </cell>
          <cell r="C2108" t="str">
            <v>FORMAS/CIMBRAMENTOS/ESCORAMENTOS</v>
          </cell>
          <cell r="D2108" t="str">
            <v>0041</v>
          </cell>
          <cell r="E2108">
            <v>0</v>
          </cell>
          <cell r="F2108">
            <v>0</v>
          </cell>
          <cell r="G2108" t="str">
            <v>102068</v>
          </cell>
          <cell r="H2108" t="str">
            <v>MONTAGEM E DESMONTAGEM DE FÔRMA PARA ESCADA DUPLA COM 2 LANCES EM "X" E LAJE CASCATA, EM CHAPA DE MADEIRA COMPENSADA RESINADA, 2 UTILIZAÇÕES. AF_11/2020</v>
          </cell>
        </row>
        <row r="2109">
          <cell r="A2109" t="str">
            <v>FUNDACOES E ESTRUTURAS</v>
          </cell>
          <cell r="B2109" t="str">
            <v>FUES</v>
          </cell>
          <cell r="C2109" t="str">
            <v>FORMAS/CIMBRAMENTOS/ESCORAMENTOS</v>
          </cell>
          <cell r="D2109" t="str">
            <v>0041</v>
          </cell>
          <cell r="E2109">
            <v>0</v>
          </cell>
          <cell r="F2109">
            <v>0</v>
          </cell>
          <cell r="G2109" t="str">
            <v>102069</v>
          </cell>
          <cell r="H2109" t="str">
            <v>MONTAGEM E DESMONTAGEM DE FÔRMA PARA ESCADA DUPLA COM 2 LANCES EM "X" E LAJE CASCATA, EM CHAPA DE MADEIRA COMPENSADA RESINADA, 4 UTILIZAÇÕES. AF_11/2020</v>
          </cell>
        </row>
        <row r="2110">
          <cell r="A2110" t="str">
            <v>FUNDACOES E ESTRUTURAS</v>
          </cell>
          <cell r="B2110" t="str">
            <v>FUES</v>
          </cell>
          <cell r="C2110" t="str">
            <v>FORMAS/CIMBRAMENTOS/ESCORAMENTOS</v>
          </cell>
          <cell r="D2110" t="str">
            <v>0041</v>
          </cell>
          <cell r="E2110">
            <v>0</v>
          </cell>
          <cell r="F2110">
            <v>0</v>
          </cell>
          <cell r="G2110" t="str">
            <v>102070</v>
          </cell>
          <cell r="H2110" t="str">
            <v>MONTAGEM E DESMONTAGEM DE FÔRMA PARA ESCADA DUPLA COM 2 LANCES EM "X" E LAJE CASCATA, EM CHAPA DE MADEIRA COMPENSADA PLASTIFICADA, 6 UTILIZAÇÕES. AF_11/2020</v>
          </cell>
        </row>
        <row r="2111">
          <cell r="A2111" t="str">
            <v>FUNDACOES E ESTRUTURAS</v>
          </cell>
          <cell r="B2111" t="str">
            <v>FUES</v>
          </cell>
          <cell r="C2111" t="str">
            <v>FORMAS/CIMBRAMENTOS/ESCORAMENTOS</v>
          </cell>
          <cell r="D2111" t="str">
            <v>0041</v>
          </cell>
          <cell r="E2111">
            <v>0</v>
          </cell>
          <cell r="F2111">
            <v>0</v>
          </cell>
          <cell r="G2111" t="str">
            <v>102071</v>
          </cell>
          <cell r="H2111" t="str">
            <v>MONTAGEM E DESMONTAGEM DE FÔRMA PARA ESCADA DUPLA COM 2 LANCES EM "X" E LAJE CASCATA, EM CHAPA DE MADEIRA COMPENSADA PLASTIFICADA, 8 UTILIZAÇÕES. AF_11/2020</v>
          </cell>
        </row>
        <row r="2112">
          <cell r="A2112" t="str">
            <v>FUNDACOES E ESTRUTURAS</v>
          </cell>
          <cell r="B2112" t="str">
            <v>FUES</v>
          </cell>
          <cell r="C2112" t="str">
            <v>FORMAS/CIMBRAMENTOS/ESCORAMENTOS</v>
          </cell>
          <cell r="D2112" t="str">
            <v>0041</v>
          </cell>
          <cell r="E2112">
            <v>0</v>
          </cell>
          <cell r="F2112">
            <v>0</v>
          </cell>
          <cell r="G2112" t="str">
            <v>102072</v>
          </cell>
          <cell r="H2112" t="str">
            <v>MONTAGEM E DESMONTAGEM DE FÔRMA PARA ESCADA DUPLA COM 2 LANCES EM "X" E LAJE CASCATA, EM CHAPA DE MADEIRA COMPENSADA PLASTIFICADA, 10 UTILIZAÇÕES. AF_11/2020</v>
          </cell>
        </row>
        <row r="2113">
          <cell r="A2113" t="str">
            <v>FUNDACOES E ESTRUTURAS</v>
          </cell>
          <cell r="B2113" t="str">
            <v>FUES</v>
          </cell>
          <cell r="C2113" t="str">
            <v>FORMAS/CIMBRAMENTOS/ESCORAMENTOS</v>
          </cell>
          <cell r="D2113" t="str">
            <v>0041</v>
          </cell>
          <cell r="E2113">
            <v>0</v>
          </cell>
          <cell r="F2113">
            <v>0</v>
          </cell>
          <cell r="G2113" t="str">
            <v>102073</v>
          </cell>
          <cell r="H2113" t="str">
            <v>ESCADA EM CONCRETO ARMADO MOLDADO IN LOCO, FCK 20 MPA, COM 1 LANCE E LAJE PLANA, FÔRMA EM CHAPA DE MADEIRA COMPENSADA RESINADA. AF_11/2020</v>
          </cell>
        </row>
        <row r="2114">
          <cell r="A2114" t="str">
            <v>FUNDACOES E ESTRUTURAS</v>
          </cell>
          <cell r="B2114" t="str">
            <v>FUES</v>
          </cell>
          <cell r="C2114" t="str">
            <v>FORMAS/CIMBRAMENTOS/ESCORAMENTOS</v>
          </cell>
          <cell r="D2114" t="str">
            <v>0041</v>
          </cell>
          <cell r="E2114">
            <v>0</v>
          </cell>
          <cell r="F2114">
            <v>0</v>
          </cell>
          <cell r="G2114" t="str">
            <v>102074</v>
          </cell>
          <cell r="H2114" t="str">
            <v>ESCADA EM CONCRETO ARMADO MOLDADO IN LOCO, FCK 20 MPA, COM 2 LANCES EM "U" E LAJE PLANA, FÔRMA EM CHAPA DE MADEIRA COMPENSADA RESINADA. AF_11/2020</v>
          </cell>
        </row>
        <row r="2115">
          <cell r="A2115" t="str">
            <v>FUNDACOES E ESTRUTURAS</v>
          </cell>
          <cell r="B2115" t="str">
            <v>FUES</v>
          </cell>
          <cell r="C2115" t="str">
            <v>FORMAS/CIMBRAMENTOS/ESCORAMENTOS</v>
          </cell>
          <cell r="D2115" t="str">
            <v>0041</v>
          </cell>
          <cell r="E2115">
            <v>0</v>
          </cell>
          <cell r="F2115">
            <v>0</v>
          </cell>
          <cell r="G2115" t="str">
            <v>102075</v>
          </cell>
          <cell r="H2115" t="str">
            <v>ESCADA EM CONCRETO ARMADO MOLDADO IN LOCO, FCK 20 MPA, COM 2 LANCES EM "L" E LAJE PLANA, FÔRMA EM CHAPA DE MADEIRA COMPENSADA RESINADA. AF_11/2020</v>
          </cell>
        </row>
        <row r="2116">
          <cell r="A2116" t="str">
            <v>FUNDACOES E ESTRUTURAS</v>
          </cell>
          <cell r="B2116" t="str">
            <v>FUES</v>
          </cell>
          <cell r="C2116" t="str">
            <v>FORMAS/CIMBRAMENTOS/ESCORAMENTOS</v>
          </cell>
          <cell r="D2116" t="str">
            <v>0041</v>
          </cell>
          <cell r="E2116">
            <v>0</v>
          </cell>
          <cell r="F2116">
            <v>0</v>
          </cell>
          <cell r="G2116" t="str">
            <v>102076</v>
          </cell>
          <cell r="H2116" t="str">
            <v>ESCADA EM CONCRETO ARMADO MOLDADO IN LOCO, FCK 20 MPA, COM 2 LANCES EM "X" E LAJE PLANA, FÔRMA EM CHAPA DE MADEIRA COMPENSADA RESINADA. AF_11/2020</v>
          </cell>
        </row>
        <row r="2117">
          <cell r="A2117" t="str">
            <v>FUNDACOES E ESTRUTURAS</v>
          </cell>
          <cell r="B2117" t="str">
            <v>FUES</v>
          </cell>
          <cell r="C2117" t="str">
            <v>FORMAS/CIMBRAMENTOS/ESCORAMENTOS</v>
          </cell>
          <cell r="D2117" t="str">
            <v>0041</v>
          </cell>
          <cell r="E2117">
            <v>0</v>
          </cell>
          <cell r="F2117">
            <v>0</v>
          </cell>
          <cell r="G2117" t="str">
            <v>102077</v>
          </cell>
          <cell r="H2117" t="str">
            <v>ESCADA EM CONCRETO ARMADO MOLDADO IN LOCO, FCK 20 MPA, COM 1 LANCE E LAJE CASCATA, FÔRMA EM CHAPA DE MADEIRA COMPENSADA RESINADA. AF_11/2020</v>
          </cell>
        </row>
        <row r="2118">
          <cell r="A2118" t="str">
            <v>FUNDACOES E ESTRUTURAS</v>
          </cell>
          <cell r="B2118" t="str">
            <v>FUES</v>
          </cell>
          <cell r="C2118" t="str">
            <v>FORMAS/CIMBRAMENTOS/ESCORAMENTOS</v>
          </cell>
          <cell r="D2118" t="str">
            <v>0041</v>
          </cell>
          <cell r="E2118">
            <v>0</v>
          </cell>
          <cell r="F2118">
            <v>0</v>
          </cell>
          <cell r="G2118" t="str">
            <v>102078</v>
          </cell>
          <cell r="H2118" t="str">
            <v>ESCADA EM CONCRETO ARMADO MOLDADO IN LOCO, FCK 20 MPA, COM 2 LANCES EM "U" E LAJE CASCATA, FÔRMA EM CHAPA DE MADEIRA COMPENSADA RESINADA. AF_11/2020</v>
          </cell>
        </row>
        <row r="2119">
          <cell r="A2119" t="str">
            <v>FUNDACOES E ESTRUTURAS</v>
          </cell>
          <cell r="B2119" t="str">
            <v>FUES</v>
          </cell>
          <cell r="C2119" t="str">
            <v>FORMAS/CIMBRAMENTOS/ESCORAMENTOS</v>
          </cell>
          <cell r="D2119" t="str">
            <v>0041</v>
          </cell>
          <cell r="E2119">
            <v>0</v>
          </cell>
          <cell r="F2119">
            <v>0</v>
          </cell>
          <cell r="G2119" t="str">
            <v>102079</v>
          </cell>
          <cell r="H2119" t="str">
            <v>ESCADA EM CONCRETO ARMADO MOLDADO IN LOCO, FCK 20 MPA, COM 2 LANCES EM "L" E LAJE CASCATA, FÔRMA EM CHAPA DE MADEIRA COMPENSADA RESINADA. AF_11/2020</v>
          </cell>
        </row>
        <row r="2120">
          <cell r="A2120" t="str">
            <v>FUNDACOES E ESTRUTURAS</v>
          </cell>
          <cell r="B2120" t="str">
            <v>FUES</v>
          </cell>
          <cell r="C2120" t="str">
            <v>FORMAS/CIMBRAMENTOS/ESCORAMENTOS</v>
          </cell>
          <cell r="D2120" t="str">
            <v>0041</v>
          </cell>
          <cell r="E2120">
            <v>0</v>
          </cell>
          <cell r="F2120">
            <v>0</v>
          </cell>
          <cell r="G2120" t="str">
            <v>102080</v>
          </cell>
          <cell r="H2120" t="str">
            <v>ESCADA EM CONCRETO ARMADO MOLDADO IN LOCO, FCK 20 MPA, COM 2 LANCES EM "X" E LAJE CASCATA, FÔRMA EM CHAPA DE MADEIRA COMPENSADA RESINADA. AF_11/2020</v>
          </cell>
        </row>
        <row r="2121">
          <cell r="A2121" t="str">
            <v>FUNDACOES E ESTRUTURAS</v>
          </cell>
          <cell r="B2121" t="str">
            <v>FUES</v>
          </cell>
          <cell r="C2121" t="str">
            <v>FORMAS/CIMBRAMENTOS/ESCORAMENTOS</v>
          </cell>
          <cell r="D2121" t="str">
            <v>0041</v>
          </cell>
          <cell r="E2121">
            <v>0</v>
          </cell>
          <cell r="F2121">
            <v>0</v>
          </cell>
          <cell r="G2121" t="str">
            <v>102086</v>
          </cell>
          <cell r="H2121" t="str">
            <v>FABRICAÇÃO DE FÔRMA PARA ESCADA DUPLA COM 2 LANCES EM "X" E LAJE PLANA, EM CHAPA DE MADEIRA COMPENSADA PLASTIFICADA, E=18 MM. AF_11/2020</v>
          </cell>
        </row>
        <row r="2122">
          <cell r="A2122" t="str">
            <v>FUNDACOES E ESTRUTURAS</v>
          </cell>
          <cell r="B2122" t="str">
            <v>FUES</v>
          </cell>
          <cell r="C2122" t="str">
            <v>FORMAS/CIMBRAMENTOS/ESCORAMENTOS</v>
          </cell>
          <cell r="D2122" t="str">
            <v>0041</v>
          </cell>
          <cell r="E2122">
            <v>0</v>
          </cell>
          <cell r="F2122">
            <v>0</v>
          </cell>
          <cell r="G2122" t="str">
            <v>102087</v>
          </cell>
          <cell r="H2122" t="str">
            <v>FABRICAÇÃO DE FÔRMA PARA ESCADA DUPLA COM 2 LANCES EM "X" E LAJE PLANA, EM CHAPA DE MADEIRA COMPENSADA RESINADA, E= 17 MM. AF_11/2020</v>
          </cell>
        </row>
        <row r="2123">
          <cell r="A2123" t="str">
            <v>FUNDACOES E ESTRUTURAS</v>
          </cell>
          <cell r="B2123" t="str">
            <v>FUES</v>
          </cell>
          <cell r="C2123" t="str">
            <v>FORMAS/CIMBRAMENTOS/ESCORAMENTOS</v>
          </cell>
          <cell r="D2123" t="str">
            <v>0041</v>
          </cell>
          <cell r="E2123">
            <v>0</v>
          </cell>
          <cell r="F2123">
            <v>0</v>
          </cell>
          <cell r="G2123" t="str">
            <v>102088</v>
          </cell>
          <cell r="H2123" t="str">
            <v>FABRICAÇÃO DE FÔRMA PARA ESCADA DUPLA COM 2 LANCES EM X E LAJE PLANA, EM MADEIRA SERRADA, E=25 MM. AF_11/2020</v>
          </cell>
        </row>
        <row r="2124">
          <cell r="A2124" t="str">
            <v>FUNDACOES E ESTRUTURAS</v>
          </cell>
          <cell r="B2124" t="str">
            <v>FUES</v>
          </cell>
          <cell r="C2124" t="str">
            <v>FORMAS/CIMBRAMENTOS/ESCORAMENTOS</v>
          </cell>
          <cell r="D2124" t="str">
            <v>0041</v>
          </cell>
          <cell r="E2124">
            <v>0</v>
          </cell>
          <cell r="F2124">
            <v>0</v>
          </cell>
          <cell r="G2124" t="str">
            <v>102089</v>
          </cell>
          <cell r="H2124" t="str">
            <v>FABRICAÇÃO DE FÔRMA PARA ESCADA DUPLA COM 2 LANCES EM "X" E LAJE CASCATA, EM CHAPA DE MADEIRA COMPENSADA PLASTIFICADA, E=18 MM. AF_11/2020</v>
          </cell>
        </row>
        <row r="2125">
          <cell r="A2125" t="str">
            <v>FUNDACOES E ESTRUTURAS</v>
          </cell>
          <cell r="B2125" t="str">
            <v>FUES</v>
          </cell>
          <cell r="C2125" t="str">
            <v>FORMAS/CIMBRAMENTOS/ESCORAMENTOS</v>
          </cell>
          <cell r="D2125" t="str">
            <v>0041</v>
          </cell>
          <cell r="E2125">
            <v>0</v>
          </cell>
          <cell r="F2125">
            <v>0</v>
          </cell>
          <cell r="G2125" t="str">
            <v>102090</v>
          </cell>
          <cell r="H2125" t="str">
            <v>FABRICAÇÃO DE FÔRMA PARA ESCADA DUPLA COM 2 LANCES EM "X" E LAJE CASCATA, EM CHAPA DE MADEIRA COMPENSADA RESINADA, E= 17 MM. AF_11/2020</v>
          </cell>
        </row>
        <row r="2126">
          <cell r="A2126" t="str">
            <v>FUNDACOES E ESTRUTURAS</v>
          </cell>
          <cell r="B2126" t="str">
            <v>FUES</v>
          </cell>
          <cell r="C2126" t="str">
            <v>FORMAS/CIMBRAMENTOS/ESCORAMENTOS</v>
          </cell>
          <cell r="D2126" t="str">
            <v>0041</v>
          </cell>
          <cell r="E2126">
            <v>0</v>
          </cell>
          <cell r="F2126">
            <v>0</v>
          </cell>
          <cell r="G2126" t="str">
            <v>102091</v>
          </cell>
          <cell r="H2126" t="str">
            <v>FABRICAÇÃO DE FÔRMA PARA ESCADA DUPLA COM 2 LANCES EM X E LAJE CASCATA, EM MADEIRA SERRADA, E=25 MM. AF_11/2020</v>
          </cell>
        </row>
        <row r="2127">
          <cell r="A2127" t="str">
            <v>FUNDACOES E ESTRUTURAS</v>
          </cell>
          <cell r="B2127" t="str">
            <v>FUES</v>
          </cell>
          <cell r="C2127" t="str">
            <v>ARMADURAS</v>
          </cell>
          <cell r="D2127" t="str">
            <v>0042</v>
          </cell>
          <cell r="E2127">
            <v>0</v>
          </cell>
          <cell r="F2127">
            <v>0</v>
          </cell>
          <cell r="G2127" t="str">
            <v>89996</v>
          </cell>
          <cell r="H2127" t="str">
            <v>ARMAÇÃO VERTICAL DE ALVENARIA ESTRUTURAL; DIÂMETRO DE 10,0 MM. AF_01/2015</v>
          </cell>
        </row>
        <row r="2128">
          <cell r="A2128" t="str">
            <v>FUNDACOES E ESTRUTURAS</v>
          </cell>
          <cell r="B2128" t="str">
            <v>FUES</v>
          </cell>
          <cell r="C2128" t="str">
            <v>ARMADURAS</v>
          </cell>
          <cell r="D2128" t="str">
            <v>0042</v>
          </cell>
          <cell r="E2128">
            <v>0</v>
          </cell>
          <cell r="F2128">
            <v>0</v>
          </cell>
          <cell r="G2128" t="str">
            <v>89997</v>
          </cell>
          <cell r="H2128" t="str">
            <v>ARMAÇÃO VERTICAL DE ALVENARIA ESTRUTURAL; DIÂMETRO DE 12,5 MM. AF_01/2015</v>
          </cell>
        </row>
        <row r="2129">
          <cell r="A2129" t="str">
            <v>FUNDACOES E ESTRUTURAS</v>
          </cell>
          <cell r="B2129" t="str">
            <v>FUES</v>
          </cell>
          <cell r="C2129" t="str">
            <v>ARMADURAS</v>
          </cell>
          <cell r="D2129" t="str">
            <v>0042</v>
          </cell>
          <cell r="E2129">
            <v>0</v>
          </cell>
          <cell r="F2129">
            <v>0</v>
          </cell>
          <cell r="G2129" t="str">
            <v>89998</v>
          </cell>
          <cell r="H2129" t="str">
            <v>ARMAÇÃO DE CINTA DE ALVENARIA ESTRUTURAL; DIÂMETRO DE 10,0 MM. AF_01/2015</v>
          </cell>
        </row>
        <row r="2130">
          <cell r="A2130" t="str">
            <v>FUNDACOES E ESTRUTURAS</v>
          </cell>
          <cell r="B2130" t="str">
            <v>FUES</v>
          </cell>
          <cell r="C2130" t="str">
            <v>ARMADURAS</v>
          </cell>
          <cell r="D2130" t="str">
            <v>0042</v>
          </cell>
          <cell r="E2130">
            <v>0</v>
          </cell>
          <cell r="F2130">
            <v>0</v>
          </cell>
          <cell r="G2130" t="str">
            <v>89999</v>
          </cell>
          <cell r="H2130" t="str">
            <v>ARMAÇÃO DE VERGA E CONTRAVERGA DE ALVENARIA ESTRUTURAL; DIÂMETRO DE 8,0 MM. AF_01/2015</v>
          </cell>
        </row>
        <row r="2131">
          <cell r="A2131" t="str">
            <v>FUNDACOES E ESTRUTURAS</v>
          </cell>
          <cell r="B2131" t="str">
            <v>FUES</v>
          </cell>
          <cell r="C2131" t="str">
            <v>ARMADURAS</v>
          </cell>
          <cell r="D2131" t="str">
            <v>0042</v>
          </cell>
          <cell r="E2131">
            <v>0</v>
          </cell>
          <cell r="F2131">
            <v>0</v>
          </cell>
          <cell r="G2131" t="str">
            <v>90000</v>
          </cell>
          <cell r="H2131" t="str">
            <v>ARMAÇÃO DE VERGA E CONTRAVERGA DE ALVENARIA ESTRUTURAL; DIÂMETRO DE 10,0 MM. AF_01/2015</v>
          </cell>
        </row>
        <row r="2132">
          <cell r="A2132" t="str">
            <v>FUNDACOES E ESTRUTURAS</v>
          </cell>
          <cell r="B2132" t="str">
            <v>FUES</v>
          </cell>
          <cell r="C2132" t="str">
            <v>ARMADURAS</v>
          </cell>
          <cell r="D2132" t="str">
            <v>0042</v>
          </cell>
          <cell r="E2132">
            <v>0</v>
          </cell>
          <cell r="F2132">
            <v>0</v>
          </cell>
          <cell r="G2132" t="str">
            <v>91593</v>
          </cell>
          <cell r="H2132" t="str">
            <v>ARMAÇÃO DO SISTEMA DE PAREDES DE CONCRETO, EXECUTADA EM PAREDES DE EDIFICAÇÕES DE MÚLTIPLOS PAVIMENTOS, TELA Q-138. AF_06/2019</v>
          </cell>
        </row>
        <row r="2133">
          <cell r="A2133" t="str">
            <v>FUNDACOES E ESTRUTURAS</v>
          </cell>
          <cell r="B2133" t="str">
            <v>FUES</v>
          </cell>
          <cell r="C2133" t="str">
            <v>ARMADURAS</v>
          </cell>
          <cell r="D2133" t="str">
            <v>0042</v>
          </cell>
          <cell r="E2133">
            <v>0</v>
          </cell>
          <cell r="F2133">
            <v>0</v>
          </cell>
          <cell r="G2133" t="str">
            <v>91594</v>
          </cell>
          <cell r="H2133" t="str">
            <v>ARMAÇÃO DO SISTEMA DE PAREDES DE CONCRETO, EXECUTADA EM PAREDES DE EDIFICAÇÕES TÉRREAS OU DE MÚLTIPLOS PAVIMENTOS, TELA Q-92. AF_06/2019</v>
          </cell>
        </row>
        <row r="2134">
          <cell r="A2134" t="str">
            <v>FUNDACOES E ESTRUTURAS</v>
          </cell>
          <cell r="B2134" t="str">
            <v>FUES</v>
          </cell>
          <cell r="C2134" t="str">
            <v>ARMADURAS</v>
          </cell>
          <cell r="D2134" t="str">
            <v>0042</v>
          </cell>
          <cell r="E2134">
            <v>0</v>
          </cell>
          <cell r="F2134">
            <v>0</v>
          </cell>
          <cell r="G2134" t="str">
            <v>91595</v>
          </cell>
          <cell r="H2134" t="str">
            <v>ARMAÇÃO DO SISTEMA DE PAREDES DE CONCRETO, EXECUTADA EM PAREDES DE EDIFICAÇÕES TÉRREAS, TELA Q-61. AF_06/2019</v>
          </cell>
        </row>
        <row r="2135">
          <cell r="A2135" t="str">
            <v>FUNDACOES E ESTRUTURAS</v>
          </cell>
          <cell r="B2135" t="str">
            <v>FUES</v>
          </cell>
          <cell r="C2135" t="str">
            <v>ARMADURAS</v>
          </cell>
          <cell r="D2135" t="str">
            <v>0042</v>
          </cell>
          <cell r="E2135">
            <v>0</v>
          </cell>
          <cell r="F2135">
            <v>0</v>
          </cell>
          <cell r="G2135" t="str">
            <v>91596</v>
          </cell>
          <cell r="H2135" t="str">
            <v>ARMAÇÃO DO SISTEMA DE PAREDES DE CONCRETO, EXECUTADA COMO ARMADURA POSITIVA DE LAJES, TELA Q-138. AF_06/2019</v>
          </cell>
        </row>
        <row r="2136">
          <cell r="A2136" t="str">
            <v>FUNDACOES E ESTRUTURAS</v>
          </cell>
          <cell r="B2136" t="str">
            <v>FUES</v>
          </cell>
          <cell r="C2136" t="str">
            <v>ARMADURAS</v>
          </cell>
          <cell r="D2136" t="str">
            <v>0042</v>
          </cell>
          <cell r="E2136">
            <v>0</v>
          </cell>
          <cell r="F2136">
            <v>0</v>
          </cell>
          <cell r="G2136" t="str">
            <v>91597</v>
          </cell>
          <cell r="H2136" t="str">
            <v>ARMAÇÃO DO SISTEMA DE PAREDES DE CONCRETO, EXECUTADA COMO ARMADURA NEGATIVA DE LAJES, TELA T-196. AF_06/2019</v>
          </cell>
        </row>
        <row r="2137">
          <cell r="A2137" t="str">
            <v>FUNDACOES E ESTRUTURAS</v>
          </cell>
          <cell r="B2137" t="str">
            <v>FUES</v>
          </cell>
          <cell r="C2137" t="str">
            <v>ARMADURAS</v>
          </cell>
          <cell r="D2137" t="str">
            <v>0042</v>
          </cell>
          <cell r="E2137">
            <v>0</v>
          </cell>
          <cell r="F2137">
            <v>0</v>
          </cell>
          <cell r="G2137" t="str">
            <v>91598</v>
          </cell>
          <cell r="H2137" t="str">
            <v>ARMAÇÃO DO SISTEMA DE PAREDES DE CONCRETO, EXECUTADA COMO ARMADURA POSITIVA DE LAJES, TELA Q-113. AF_06/2019</v>
          </cell>
        </row>
        <row r="2138">
          <cell r="A2138" t="str">
            <v>FUNDACOES E ESTRUTURAS</v>
          </cell>
          <cell r="B2138" t="str">
            <v>FUES</v>
          </cell>
          <cell r="C2138" t="str">
            <v>ARMADURAS</v>
          </cell>
          <cell r="D2138" t="str">
            <v>0042</v>
          </cell>
          <cell r="E2138">
            <v>0</v>
          </cell>
          <cell r="F2138">
            <v>0</v>
          </cell>
          <cell r="G2138" t="str">
            <v>91599</v>
          </cell>
          <cell r="H2138" t="str">
            <v>ARMAÇÃO DO SISTEMA DE PAREDES DE CONCRETO, EXECUTADA COMO ARMADURA NEGATIVA DE LAJES, TELA L-159. AF_06/2019</v>
          </cell>
        </row>
        <row r="2139">
          <cell r="A2139" t="str">
            <v>FUNDACOES E ESTRUTURAS</v>
          </cell>
          <cell r="B2139" t="str">
            <v>FUES</v>
          </cell>
          <cell r="C2139" t="str">
            <v>ARMADURAS</v>
          </cell>
          <cell r="D2139" t="str">
            <v>0042</v>
          </cell>
          <cell r="E2139">
            <v>0</v>
          </cell>
          <cell r="F2139">
            <v>0</v>
          </cell>
          <cell r="G2139" t="str">
            <v>91600</v>
          </cell>
          <cell r="H2139" t="str">
            <v>ARMAÇÃO DO SISTEMA DE PAREDES DE CONCRETO, EXECUTADA EM PLATIBANDAS, TELA Q-92. AF_06/2019</v>
          </cell>
        </row>
        <row r="2140">
          <cell r="A2140" t="str">
            <v>FUNDACOES E ESTRUTURAS</v>
          </cell>
          <cell r="B2140" t="str">
            <v>FUES</v>
          </cell>
          <cell r="C2140" t="str">
            <v>ARMADURAS</v>
          </cell>
          <cell r="D2140" t="str">
            <v>0042</v>
          </cell>
          <cell r="E2140">
            <v>0</v>
          </cell>
          <cell r="F2140">
            <v>0</v>
          </cell>
          <cell r="G2140" t="str">
            <v>91601</v>
          </cell>
          <cell r="H2140" t="str">
            <v>ARMAÇÃO DO SISTEMA DE PAREDES DE CONCRETO, EXECUTADA COMO REFORÇO, VERGALHÃO DE 6,3 MM DE DIÂMETRO. AF_06/2019</v>
          </cell>
        </row>
        <row r="2141">
          <cell r="A2141" t="str">
            <v>FUNDACOES E ESTRUTURAS</v>
          </cell>
          <cell r="B2141" t="str">
            <v>FUES</v>
          </cell>
          <cell r="C2141" t="str">
            <v>ARMADURAS</v>
          </cell>
          <cell r="D2141" t="str">
            <v>0042</v>
          </cell>
          <cell r="E2141">
            <v>0</v>
          </cell>
          <cell r="F2141">
            <v>0</v>
          </cell>
          <cell r="G2141" t="str">
            <v>91602</v>
          </cell>
          <cell r="H2141" t="str">
            <v>ARMAÇÃO DO SISTEMA DE PAREDES DE CONCRETO, EXECUTADA COMO REFORÇO, VERGALHÃO DE 8,0 MM DE DIÂMETRO. AF_06/2019</v>
          </cell>
        </row>
        <row r="2142">
          <cell r="A2142" t="str">
            <v>FUNDACOES E ESTRUTURAS</v>
          </cell>
          <cell r="B2142" t="str">
            <v>FUES</v>
          </cell>
          <cell r="C2142" t="str">
            <v>ARMADURAS</v>
          </cell>
          <cell r="D2142" t="str">
            <v>0042</v>
          </cell>
          <cell r="E2142">
            <v>0</v>
          </cell>
          <cell r="F2142">
            <v>0</v>
          </cell>
          <cell r="G2142" t="str">
            <v>91603</v>
          </cell>
          <cell r="H2142" t="str">
            <v>ARMAÇÃO DO SISTEMA DE PAREDES DE CONCRETO, EXECUTADA COMO REFORÇO, VERGALHÃO DE 10,0 MM DE DIÂMETRO. AF_06/2019</v>
          </cell>
        </row>
        <row r="2143">
          <cell r="A2143" t="str">
            <v>FUNDACOES E ESTRUTURAS</v>
          </cell>
          <cell r="B2143" t="str">
            <v>FUES</v>
          </cell>
          <cell r="C2143" t="str">
            <v>ARMADURAS</v>
          </cell>
          <cell r="D2143" t="str">
            <v>0042</v>
          </cell>
          <cell r="E2143">
            <v>0</v>
          </cell>
          <cell r="F2143">
            <v>0</v>
          </cell>
          <cell r="G2143" t="str">
            <v>92759</v>
          </cell>
          <cell r="H2143" t="str">
            <v>ARMAÇÃO DE PILAR OU VIGA DE UMA ESTRUTURA CONVENCIONAL DE CONCRETO ARMADO EM UM EDIFÍCIO DE MÚLTIPLOS PAVIMENTOS UTILIZANDO AÇO CA-60 DE 5,0 MM - MONTAGEM. AF_12/2015</v>
          </cell>
        </row>
        <row r="2144">
          <cell r="A2144" t="str">
            <v>FUNDACOES E ESTRUTURAS</v>
          </cell>
          <cell r="B2144" t="str">
            <v>FUES</v>
          </cell>
          <cell r="C2144" t="str">
            <v>ARMADURAS</v>
          </cell>
          <cell r="D2144" t="str">
            <v>0042</v>
          </cell>
          <cell r="E2144">
            <v>0</v>
          </cell>
          <cell r="F2144">
            <v>0</v>
          </cell>
          <cell r="G2144" t="str">
            <v>92760</v>
          </cell>
          <cell r="H2144" t="str">
            <v>ARMAÇÃO DE PILAR OU VIGA DE UMA ESTRUTURA CONVENCIONAL DE CONCRETO ARMADO EM UM EDIFÍCIO DE MÚLTIPLOS PAVIMENTOS UTILIZANDO AÇO CA-50 DE 6,3 MM - MONTAGEM. AF_12/2015</v>
          </cell>
        </row>
        <row r="2145">
          <cell r="A2145" t="str">
            <v>FUNDACOES E ESTRUTURAS</v>
          </cell>
          <cell r="B2145" t="str">
            <v>FUES</v>
          </cell>
          <cell r="C2145" t="str">
            <v>ARMADURAS</v>
          </cell>
          <cell r="D2145" t="str">
            <v>0042</v>
          </cell>
          <cell r="E2145">
            <v>0</v>
          </cell>
          <cell r="F2145">
            <v>0</v>
          </cell>
          <cell r="G2145" t="str">
            <v>92761</v>
          </cell>
          <cell r="H2145" t="str">
            <v>ARMAÇÃO DE PILAR OU VIGA DE UMA ESTRUTURA CONVENCIONAL DE CONCRETO ARMADO EM UM EDIFÍCIO DE MÚLTIPLOS PAVIMENTOS UTILIZANDO AÇO CA-50 DE 8,0 MM - MONTAGEM. AF_12/2015</v>
          </cell>
        </row>
        <row r="2146">
          <cell r="A2146" t="str">
            <v>FUNDACOES E ESTRUTURAS</v>
          </cell>
          <cell r="B2146" t="str">
            <v>FUES</v>
          </cell>
          <cell r="C2146" t="str">
            <v>ARMADURAS</v>
          </cell>
          <cell r="D2146" t="str">
            <v>0042</v>
          </cell>
          <cell r="E2146">
            <v>0</v>
          </cell>
          <cell r="F2146">
            <v>0</v>
          </cell>
          <cell r="G2146" t="str">
            <v>92762</v>
          </cell>
          <cell r="H2146" t="str">
            <v>ARMAÇÃO DE PILAR OU VIGA DE UMA ESTRUTURA CONVENCIONAL DE CONCRETO ARMADO EM UM EDIFÍCIO DE MÚLTIPLOS PAVIMENTOS UTILIZANDO AÇO CA-50 DE 10,0 MM - MONTAGEM. AF_12/2015</v>
          </cell>
        </row>
        <row r="2147">
          <cell r="A2147" t="str">
            <v>FUNDACOES E ESTRUTURAS</v>
          </cell>
          <cell r="B2147" t="str">
            <v>FUES</v>
          </cell>
          <cell r="C2147" t="str">
            <v>ARMADURAS</v>
          </cell>
          <cell r="D2147" t="str">
            <v>0042</v>
          </cell>
          <cell r="E2147">
            <v>0</v>
          </cell>
          <cell r="F2147">
            <v>0</v>
          </cell>
          <cell r="G2147" t="str">
            <v>92763</v>
          </cell>
          <cell r="H2147" t="str">
            <v>ARMAÇÃO DE PILAR OU VIGA DE UMA ESTRUTURA CONVENCIONAL DE CONCRETO ARMADO EM UM EDIFÍCIO DE MÚLTIPLOS PAVIMENTOS UTILIZANDO AÇO CA-50 DE 12,5 MM - MONTAGEM. AF_12/2015</v>
          </cell>
        </row>
        <row r="2148">
          <cell r="A2148" t="str">
            <v>FUNDACOES E ESTRUTURAS</v>
          </cell>
          <cell r="B2148" t="str">
            <v>FUES</v>
          </cell>
          <cell r="C2148" t="str">
            <v>ARMADURAS</v>
          </cell>
          <cell r="D2148" t="str">
            <v>0042</v>
          </cell>
          <cell r="E2148">
            <v>0</v>
          </cell>
          <cell r="F2148">
            <v>0</v>
          </cell>
          <cell r="G2148" t="str">
            <v>92764</v>
          </cell>
          <cell r="H2148" t="str">
            <v>ARMAÇÃO DE PILAR OU VIGA DE UMA ESTRUTURA CONVENCIONAL DE CONCRETO ARMADO EM UM EDIFÍCIO DE MÚLTIPLOS PAVIMENTOS UTILIZANDO AÇO CA-50 DE 16,0 MM - MONTAGEM. AF_12/2015</v>
          </cell>
        </row>
        <row r="2149">
          <cell r="A2149" t="str">
            <v>FUNDACOES E ESTRUTURAS</v>
          </cell>
          <cell r="B2149" t="str">
            <v>FUES</v>
          </cell>
          <cell r="C2149" t="str">
            <v>ARMADURAS</v>
          </cell>
          <cell r="D2149" t="str">
            <v>0042</v>
          </cell>
          <cell r="E2149">
            <v>0</v>
          </cell>
          <cell r="F2149">
            <v>0</v>
          </cell>
          <cell r="G2149" t="str">
            <v>92765</v>
          </cell>
          <cell r="H2149" t="str">
            <v>ARMAÇÃO DE PILAR OU VIGA DE UMA ESTRUTURA CONVENCIONAL DE CONCRETO ARMADO EM UM EDIFÍCIO DE MÚLTIPLOS PAVIMENTOS UTILIZANDO AÇO CA-50 DE 20,0 MM - MONTAGEM. AF_12/2015</v>
          </cell>
        </row>
        <row r="2150">
          <cell r="A2150" t="str">
            <v>FUNDACOES E ESTRUTURAS</v>
          </cell>
          <cell r="B2150" t="str">
            <v>FUES</v>
          </cell>
          <cell r="C2150" t="str">
            <v>ARMADURAS</v>
          </cell>
          <cell r="D2150" t="str">
            <v>0042</v>
          </cell>
          <cell r="E2150">
            <v>0</v>
          </cell>
          <cell r="F2150">
            <v>0</v>
          </cell>
          <cell r="G2150" t="str">
            <v>92766</v>
          </cell>
          <cell r="H2150" t="str">
            <v>ARMAÇÃO DE PILAR OU VIGA DE UMA ESTRUTURA CONVENCIONAL DE CONCRETO ARMADO EM UM EDIFÍCIO DE MÚLTIPLOS PAVIMENTOS UTILIZANDO AÇO CA-50 DE 25,0 MM - MONTAGEM. AF_12/2015</v>
          </cell>
        </row>
        <row r="2151">
          <cell r="A2151" t="str">
            <v>FUNDACOES E ESTRUTURAS</v>
          </cell>
          <cell r="B2151" t="str">
            <v>FUES</v>
          </cell>
          <cell r="C2151" t="str">
            <v>ARMADURAS</v>
          </cell>
          <cell r="D2151" t="str">
            <v>0042</v>
          </cell>
          <cell r="E2151">
            <v>0</v>
          </cell>
          <cell r="F2151">
            <v>0</v>
          </cell>
          <cell r="G2151" t="str">
            <v>92767</v>
          </cell>
          <cell r="H2151" t="str">
            <v>ARMAÇÃO DE LAJE DE UMA ESTRUTURA CONVENCIONAL DE CONCRETO ARMADO EM UM EDIFÍCIO DE MÚLTIPLOS PAVIMENTOS UTILIZANDO AÇO CA-60 DE 4,2 MM - MONTAGEM. AF_12/2015</v>
          </cell>
        </row>
        <row r="2152">
          <cell r="A2152" t="str">
            <v>FUNDACOES E ESTRUTURAS</v>
          </cell>
          <cell r="B2152" t="str">
            <v>FUES</v>
          </cell>
          <cell r="C2152" t="str">
            <v>ARMADURAS</v>
          </cell>
          <cell r="D2152" t="str">
            <v>0042</v>
          </cell>
          <cell r="E2152">
            <v>0</v>
          </cell>
          <cell r="F2152">
            <v>0</v>
          </cell>
          <cell r="G2152" t="str">
            <v>92768</v>
          </cell>
          <cell r="H2152" t="str">
            <v>ARMAÇÃO DE LAJE DE UMA ESTRUTURA CONVENCIONAL DE CONCRETO ARMADO EM UM EDIFÍCIO DE MÚLTIPLOS PAVIMENTOS UTILIZANDO AÇO CA-60 DE 5,0 MM - MONTAGEM. AF_12/2015</v>
          </cell>
        </row>
        <row r="2153">
          <cell r="A2153" t="str">
            <v>FUNDACOES E ESTRUTURAS</v>
          </cell>
          <cell r="B2153" t="str">
            <v>FUES</v>
          </cell>
          <cell r="C2153" t="str">
            <v>ARMADURAS</v>
          </cell>
          <cell r="D2153" t="str">
            <v>0042</v>
          </cell>
          <cell r="E2153">
            <v>0</v>
          </cell>
          <cell r="F2153">
            <v>0</v>
          </cell>
          <cell r="G2153" t="str">
            <v>92769</v>
          </cell>
          <cell r="H2153" t="str">
            <v>ARMAÇÃO DE LAJE DE UMA ESTRUTURA CONVENCIONAL DE CONCRETO ARMADO EM UM EDIFÍCIO DE MÚLTIPLOS PAVIMENTOS UTILIZANDO AÇO CA-50 DE 6,3 MM - MONTAGEM. AF_12/2015</v>
          </cell>
        </row>
        <row r="2154">
          <cell r="A2154" t="str">
            <v>FUNDACOES E ESTRUTURAS</v>
          </cell>
          <cell r="B2154" t="str">
            <v>FUES</v>
          </cell>
          <cell r="C2154" t="str">
            <v>ARMADURAS</v>
          </cell>
          <cell r="D2154" t="str">
            <v>0042</v>
          </cell>
          <cell r="E2154">
            <v>0</v>
          </cell>
          <cell r="F2154">
            <v>0</v>
          </cell>
          <cell r="G2154" t="str">
            <v>92770</v>
          </cell>
          <cell r="H2154" t="str">
            <v>ARMAÇÃO DE LAJE DE UMA ESTRUTURA CONVENCIONAL DE CONCRETO ARMADO EM UM EDIFÍCIO DE MÚLTIPLOS PAVIMENTOS UTILIZANDO AÇO CA-50 DE 8,0 MM - MONTAGEM. AF_12/2015</v>
          </cell>
        </row>
        <row r="2155">
          <cell r="A2155" t="str">
            <v>FUNDACOES E ESTRUTURAS</v>
          </cell>
          <cell r="B2155" t="str">
            <v>FUES</v>
          </cell>
          <cell r="C2155" t="str">
            <v>ARMADURAS</v>
          </cell>
          <cell r="D2155" t="str">
            <v>0042</v>
          </cell>
          <cell r="E2155">
            <v>0</v>
          </cell>
          <cell r="F2155">
            <v>0</v>
          </cell>
          <cell r="G2155" t="str">
            <v>92771</v>
          </cell>
          <cell r="H2155" t="str">
            <v>ARMAÇÃO DE LAJE DE UMA ESTRUTURA CONVENCIONAL DE CONCRETO ARMADO EM UM EDIFÍCIO DE MÚLTIPLOS PAVIMENTOS UTILIZANDO AÇO CA-50 DE 10,0 MM - MONTAGEM. AF_12/2015</v>
          </cell>
        </row>
        <row r="2156">
          <cell r="A2156" t="str">
            <v>FUNDACOES E ESTRUTURAS</v>
          </cell>
          <cell r="B2156" t="str">
            <v>FUES</v>
          </cell>
          <cell r="C2156" t="str">
            <v>ARMADURAS</v>
          </cell>
          <cell r="D2156" t="str">
            <v>0042</v>
          </cell>
          <cell r="E2156">
            <v>0</v>
          </cell>
          <cell r="F2156">
            <v>0</v>
          </cell>
          <cell r="G2156" t="str">
            <v>92772</v>
          </cell>
          <cell r="H2156" t="str">
            <v>ARMAÇÃO DE LAJE DE UMA ESTRUTURA CONVENCIONAL DE CONCRETO ARMADO EM UM EDIFÍCIO DE MÚLTIPLOS PAVIMENTOS UTILIZANDO AÇO CA-50 DE 12,5 MM - MONTAGEM. AF_12/2015</v>
          </cell>
        </row>
        <row r="2157">
          <cell r="A2157" t="str">
            <v>FUNDACOES E ESTRUTURAS</v>
          </cell>
          <cell r="B2157" t="str">
            <v>FUES</v>
          </cell>
          <cell r="C2157" t="str">
            <v>ARMADURAS</v>
          </cell>
          <cell r="D2157" t="str">
            <v>0042</v>
          </cell>
          <cell r="E2157">
            <v>0</v>
          </cell>
          <cell r="F2157">
            <v>0</v>
          </cell>
          <cell r="G2157" t="str">
            <v>92773</v>
          </cell>
          <cell r="H2157" t="str">
            <v>ARMAÇÃO DE LAJE DE UMA ESTRUTURA CONVENCIONAL DE CONCRETO ARMADO EM UM EDIFÍCIO DE MÚLTIPLOS PAVIMENTOS UTILIZANDO AÇO CA-50 DE 16,0 MM - MONTAGEM. AF_12/2015</v>
          </cell>
        </row>
        <row r="2158">
          <cell r="A2158" t="str">
            <v>FUNDACOES E ESTRUTURAS</v>
          </cell>
          <cell r="B2158" t="str">
            <v>FUES</v>
          </cell>
          <cell r="C2158" t="str">
            <v>ARMADURAS</v>
          </cell>
          <cell r="D2158" t="str">
            <v>0042</v>
          </cell>
          <cell r="E2158">
            <v>0</v>
          </cell>
          <cell r="F2158">
            <v>0</v>
          </cell>
          <cell r="G2158" t="str">
            <v>92774</v>
          </cell>
          <cell r="H2158" t="str">
            <v>ARMAÇÃO DE LAJE DE UMA ESTRUTURA CONVENCIONAL DE CONCRETO ARMADO EM UM EDIFÍCIO DE MÚLTIPLOS PAVIMENTOS UTILIZANDO AÇO CA-50 DE 20,0 MM - MONTAGEM. AF_12/2015</v>
          </cell>
        </row>
        <row r="2159">
          <cell r="A2159" t="str">
            <v>FUNDACOES E ESTRUTURAS</v>
          </cell>
          <cell r="B2159" t="str">
            <v>FUES</v>
          </cell>
          <cell r="C2159" t="str">
            <v>ARMADURAS</v>
          </cell>
          <cell r="D2159" t="str">
            <v>0042</v>
          </cell>
          <cell r="E2159">
            <v>0</v>
          </cell>
          <cell r="F2159">
            <v>0</v>
          </cell>
          <cell r="G2159" t="str">
            <v>92775</v>
          </cell>
          <cell r="H2159" t="str">
            <v>ARMAÇÃO DE PILAR OU VIGA DE UMA ESTRUTURA CONVENCIONAL DE CONCRETO ARMADO EM UMA EDIFICAÇÃO TÉRREA OU SOBRADO UTILIZANDO AÇO CA-60 DE 5,0 MM - MONTAGEM. AF_12/2015</v>
          </cell>
        </row>
        <row r="2160">
          <cell r="A2160" t="str">
            <v>FUNDACOES E ESTRUTURAS</v>
          </cell>
          <cell r="B2160" t="str">
            <v>FUES</v>
          </cell>
          <cell r="C2160" t="str">
            <v>ARMADURAS</v>
          </cell>
          <cell r="D2160" t="str">
            <v>0042</v>
          </cell>
          <cell r="E2160">
            <v>0</v>
          </cell>
          <cell r="F2160">
            <v>0</v>
          </cell>
          <cell r="G2160" t="str">
            <v>92776</v>
          </cell>
          <cell r="H2160" t="str">
            <v>ARMAÇÃO DE PILAR OU VIGA DE UMA ESTRUTURA CONVENCIONAL DE CONCRETO ARMADO EM UMA EDIFICAÇÃO TÉRREA OU SOBRADO UTILIZANDO AÇO CA-50 DE 6,3 MM - MONTAGEM. AF_12/2015</v>
          </cell>
        </row>
        <row r="2161">
          <cell r="A2161" t="str">
            <v>FUNDACOES E ESTRUTURAS</v>
          </cell>
          <cell r="B2161" t="str">
            <v>FUES</v>
          </cell>
          <cell r="C2161" t="str">
            <v>ARMADURAS</v>
          </cell>
          <cell r="D2161" t="str">
            <v>0042</v>
          </cell>
          <cell r="E2161">
            <v>0</v>
          </cell>
          <cell r="F2161">
            <v>0</v>
          </cell>
          <cell r="G2161" t="str">
            <v>92777</v>
          </cell>
          <cell r="H2161" t="str">
            <v>ARMAÇÃO DE PILAR OU VIGA DE UMA ESTRUTURA CONVENCIONAL DE CONCRETO ARMADO EM UMA EDIFICAÇÃO TÉRREA OU SOBRADO UTILIZANDO AÇO CA-50 DE 8,0 MM - MONTAGEM. AF_12/2015</v>
          </cell>
        </row>
        <row r="2162">
          <cell r="A2162" t="str">
            <v>FUNDACOES E ESTRUTURAS</v>
          </cell>
          <cell r="B2162" t="str">
            <v>FUES</v>
          </cell>
          <cell r="C2162" t="str">
            <v>ARMADURAS</v>
          </cell>
          <cell r="D2162" t="str">
            <v>0042</v>
          </cell>
          <cell r="E2162">
            <v>0</v>
          </cell>
          <cell r="F2162">
            <v>0</v>
          </cell>
          <cell r="G2162" t="str">
            <v>92778</v>
          </cell>
          <cell r="H2162" t="str">
            <v>ARMAÇÃO DE PILAR OU VIGA DE UMA ESTRUTURA CONVENCIONAL DE CONCRETO ARMADO EM UMA EDIFICAÇÃO TÉRREA OU SOBRADO UTILIZANDO AÇO CA-50 DE 10,0 MM - MONTAGEM. AF_12/2015</v>
          </cell>
        </row>
        <row r="2163">
          <cell r="A2163" t="str">
            <v>FUNDACOES E ESTRUTURAS</v>
          </cell>
          <cell r="B2163" t="str">
            <v>FUES</v>
          </cell>
          <cell r="C2163" t="str">
            <v>ARMADURAS</v>
          </cell>
          <cell r="D2163" t="str">
            <v>0042</v>
          </cell>
          <cell r="E2163">
            <v>0</v>
          </cell>
          <cell r="F2163">
            <v>0</v>
          </cell>
          <cell r="G2163" t="str">
            <v>92779</v>
          </cell>
          <cell r="H2163" t="str">
            <v>ARMAÇÃO DE PILAR OU VIGA DE UMA ESTRUTURA CONVENCIONAL DE CONCRETO ARMADO EM UMA EDIFICAÇÃO TÉRREA OU SOBRADO UTILIZANDO AÇO CA-50 DE 12,5 MM - MONTAGEM. AF_12/2015</v>
          </cell>
        </row>
        <row r="2164">
          <cell r="A2164" t="str">
            <v>FUNDACOES E ESTRUTURAS</v>
          </cell>
          <cell r="B2164" t="str">
            <v>FUES</v>
          </cell>
          <cell r="C2164" t="str">
            <v>ARMADURAS</v>
          </cell>
          <cell r="D2164" t="str">
            <v>0042</v>
          </cell>
          <cell r="E2164">
            <v>0</v>
          </cell>
          <cell r="F2164">
            <v>0</v>
          </cell>
          <cell r="G2164" t="str">
            <v>92780</v>
          </cell>
          <cell r="H2164" t="str">
            <v>ARMAÇÃO DE PILAR OU VIGA DE UMA ESTRUTURA CONVENCIONAL DE CONCRETO ARMADO EM UMA EDIFICAÇÃO TÉRREA OU SOBRADO UTILIZANDO AÇO CA-50 DE 16,0 MM - MONTAGEM. AF_12/2015</v>
          </cell>
        </row>
        <row r="2165">
          <cell r="A2165" t="str">
            <v>FUNDACOES E ESTRUTURAS</v>
          </cell>
          <cell r="B2165" t="str">
            <v>FUES</v>
          </cell>
          <cell r="C2165" t="str">
            <v>ARMADURAS</v>
          </cell>
          <cell r="D2165" t="str">
            <v>0042</v>
          </cell>
          <cell r="E2165">
            <v>0</v>
          </cell>
          <cell r="F2165">
            <v>0</v>
          </cell>
          <cell r="G2165" t="str">
            <v>92781</v>
          </cell>
          <cell r="H2165" t="str">
            <v>ARMAÇÃO DE PILAR OU VIGA DE UMA ESTRUTURA CONVENCIONAL DE CONCRETO ARMADO EM UMA EDIFICAÇÃO TÉRREA OU SOBRADO UTILIZANDO AÇO CA-50 DE 20,0 MM - MONTAGEM. AF_12/2015</v>
          </cell>
        </row>
        <row r="2166">
          <cell r="A2166" t="str">
            <v>FUNDACOES E ESTRUTURAS</v>
          </cell>
          <cell r="B2166" t="str">
            <v>FUES</v>
          </cell>
          <cell r="C2166" t="str">
            <v>ARMADURAS</v>
          </cell>
          <cell r="D2166" t="str">
            <v>0042</v>
          </cell>
          <cell r="E2166">
            <v>0</v>
          </cell>
          <cell r="F2166">
            <v>0</v>
          </cell>
          <cell r="G2166" t="str">
            <v>92782</v>
          </cell>
          <cell r="H2166" t="str">
            <v>ARMAÇÃO DE PILAR OU VIGA DE UMA ESTRUTURA CONVENCIONAL DE CONCRETO ARMADO EM UMA EDIFICAÇÃO TÉRREA OU SOBRADO UTILIZANDO AÇO CA-50 DE 25,0 MM - MONTAGEM. AF_12/2015</v>
          </cell>
        </row>
        <row r="2167">
          <cell r="A2167" t="str">
            <v>FUNDACOES E ESTRUTURAS</v>
          </cell>
          <cell r="B2167" t="str">
            <v>FUES</v>
          </cell>
          <cell r="C2167" t="str">
            <v>ARMADURAS</v>
          </cell>
          <cell r="D2167" t="str">
            <v>0042</v>
          </cell>
          <cell r="E2167">
            <v>0</v>
          </cell>
          <cell r="F2167">
            <v>0</v>
          </cell>
          <cell r="G2167" t="str">
            <v>92783</v>
          </cell>
          <cell r="H2167" t="str">
            <v>ARMAÇÃO DE LAJE DE UMA ESTRUTURA CONVENCIONAL DE CONCRETO ARMADO EM UMA EDIFICAÇÃO TÉRREA OU SOBRADO UTILIZANDO AÇO CA-60 DE 4,2 MM - MONTAGEM. AF_12/2015</v>
          </cell>
        </row>
        <row r="2168">
          <cell r="A2168" t="str">
            <v>FUNDACOES E ESTRUTURAS</v>
          </cell>
          <cell r="B2168" t="str">
            <v>FUES</v>
          </cell>
          <cell r="C2168" t="str">
            <v>ARMADURAS</v>
          </cell>
          <cell r="D2168" t="str">
            <v>0042</v>
          </cell>
          <cell r="E2168">
            <v>0</v>
          </cell>
          <cell r="F2168">
            <v>0</v>
          </cell>
          <cell r="G2168" t="str">
            <v>92784</v>
          </cell>
          <cell r="H2168" t="str">
            <v>ARMAÇÃO DE LAJE DE UMA ESTRUTURA CONVENCIONAL DE CONCRETO ARMADO EM UMA EDIFICAÇÃO TÉRREA OU SOBRADO UTILIZANDO AÇO CA-60 DE 5,0 MM - MONTAGEM. AF_12/2015</v>
          </cell>
        </row>
        <row r="2169">
          <cell r="A2169" t="str">
            <v>FUNDACOES E ESTRUTURAS</v>
          </cell>
          <cell r="B2169" t="str">
            <v>FUES</v>
          </cell>
          <cell r="C2169" t="str">
            <v>ARMADURAS</v>
          </cell>
          <cell r="D2169" t="str">
            <v>0042</v>
          </cell>
          <cell r="E2169">
            <v>0</v>
          </cell>
          <cell r="F2169">
            <v>0</v>
          </cell>
          <cell r="G2169" t="str">
            <v>92785</v>
          </cell>
          <cell r="H2169" t="str">
            <v>ARMAÇÃO DE LAJE DE UMA ESTRUTURA CONVENCIONAL DE CONCRETO ARMADO EM UMA EDIFICAÇÃO TÉRREA OU SOBRADO UTILIZANDO AÇO CA-50 DE 6,3 MM - MONTAGEM. AF_12/2015</v>
          </cell>
        </row>
        <row r="2170">
          <cell r="A2170" t="str">
            <v>FUNDACOES E ESTRUTURAS</v>
          </cell>
          <cell r="B2170" t="str">
            <v>FUES</v>
          </cell>
          <cell r="C2170" t="str">
            <v>ARMADURAS</v>
          </cell>
          <cell r="D2170" t="str">
            <v>0042</v>
          </cell>
          <cell r="E2170">
            <v>0</v>
          </cell>
          <cell r="F2170">
            <v>0</v>
          </cell>
          <cell r="G2170" t="str">
            <v>92786</v>
          </cell>
          <cell r="H2170" t="str">
            <v>ARMAÇÃO DE LAJE DE UMA ESTRUTURA CONVENCIONAL DE CONCRETO ARMADO EM UMA EDIFICAÇÃO TÉRREA OU SOBRADO UTILIZANDO AÇO CA-50 DE 8,0 MM - MONTAGEM. AF_12/2015</v>
          </cell>
        </row>
        <row r="2171">
          <cell r="A2171" t="str">
            <v>FUNDACOES E ESTRUTURAS</v>
          </cell>
          <cell r="B2171" t="str">
            <v>FUES</v>
          </cell>
          <cell r="C2171" t="str">
            <v>ARMADURAS</v>
          </cell>
          <cell r="D2171" t="str">
            <v>0042</v>
          </cell>
          <cell r="E2171">
            <v>0</v>
          </cell>
          <cell r="F2171">
            <v>0</v>
          </cell>
          <cell r="G2171" t="str">
            <v>92787</v>
          </cell>
          <cell r="H2171" t="str">
            <v>ARMAÇÃO DE LAJE DE UMA ESTRUTURA CONVENCIONAL DE CONCRETO ARMADO EM UMA EDIFICAÇÃO TÉRREA OU SOBRADO UTILIZANDO AÇO CA-50 DE 10,0 MM - MONTAGEM. AF_12/2015</v>
          </cell>
        </row>
        <row r="2172">
          <cell r="A2172" t="str">
            <v>FUNDACOES E ESTRUTURAS</v>
          </cell>
          <cell r="B2172" t="str">
            <v>FUES</v>
          </cell>
          <cell r="C2172" t="str">
            <v>ARMADURAS</v>
          </cell>
          <cell r="D2172" t="str">
            <v>0042</v>
          </cell>
          <cell r="E2172">
            <v>0</v>
          </cell>
          <cell r="F2172">
            <v>0</v>
          </cell>
          <cell r="G2172" t="str">
            <v>92788</v>
          </cell>
          <cell r="H2172" t="str">
            <v>ARMAÇÃO DE LAJE DE UMA ESTRUTURA CONVENCIONAL DE CONCRETO ARMADO EM UMA EDIFICAÇÃO TÉRREA OU SOBRADO UTILIZANDO AÇO CA-50 DE 12,5 MM - MONTAGEM. AF_12/2015</v>
          </cell>
        </row>
        <row r="2173">
          <cell r="A2173" t="str">
            <v>FUNDACOES E ESTRUTURAS</v>
          </cell>
          <cell r="B2173" t="str">
            <v>FUES</v>
          </cell>
          <cell r="C2173" t="str">
            <v>ARMADURAS</v>
          </cell>
          <cell r="D2173" t="str">
            <v>0042</v>
          </cell>
          <cell r="E2173">
            <v>0</v>
          </cell>
          <cell r="F2173">
            <v>0</v>
          </cell>
          <cell r="G2173" t="str">
            <v>92789</v>
          </cell>
          <cell r="H2173" t="str">
            <v>ARMAÇÃO DE LAJE DE UMA ESTRUTURA CONVENCIONAL DE CONCRETO ARMADO EM UMA EDIFICAÇÃO TÉRREA OU SOBRADO UTILIZANDO AÇO CA-50 DE 16,0 MM - MONTAGEM. AF_12/2015</v>
          </cell>
        </row>
        <row r="2174">
          <cell r="A2174" t="str">
            <v>FUNDACOES E ESTRUTURAS</v>
          </cell>
          <cell r="B2174" t="str">
            <v>FUES</v>
          </cell>
          <cell r="C2174" t="str">
            <v>ARMADURAS</v>
          </cell>
          <cell r="D2174" t="str">
            <v>0042</v>
          </cell>
          <cell r="E2174">
            <v>0</v>
          </cell>
          <cell r="F2174">
            <v>0</v>
          </cell>
          <cell r="G2174" t="str">
            <v>92790</v>
          </cell>
          <cell r="H2174" t="str">
            <v>ARMAÇÃO DE LAJE DE UMA ESTRUTURA CONVENCIONAL DE CONCRETO ARMADO EM UMA EDIFICAÇÃO TÉRREA OU SOBRADO UTILIZANDO AÇO CA-50 DE 20,0 MM - MONTAGEM. AF_12/2015</v>
          </cell>
        </row>
        <row r="2175">
          <cell r="A2175" t="str">
            <v>FUNDACOES E ESTRUTURAS</v>
          </cell>
          <cell r="B2175" t="str">
            <v>FUES</v>
          </cell>
          <cell r="C2175" t="str">
            <v>ARMADURAS</v>
          </cell>
          <cell r="D2175" t="str">
            <v>0042</v>
          </cell>
          <cell r="E2175">
            <v>0</v>
          </cell>
          <cell r="F2175">
            <v>0</v>
          </cell>
          <cell r="G2175" t="str">
            <v>92791</v>
          </cell>
          <cell r="H2175" t="str">
            <v>CORTE E DOBRA DE AÇO CA-60, DIÂMETRO DE 5,0 MM, UTILIZADO EM ESTRUTURAS DIVERSAS, EXCETO LAJES. AF_12/2015</v>
          </cell>
        </row>
        <row r="2176">
          <cell r="A2176" t="str">
            <v>FUNDACOES E ESTRUTURAS</v>
          </cell>
          <cell r="B2176" t="str">
            <v>FUES</v>
          </cell>
          <cell r="C2176" t="str">
            <v>ARMADURAS</v>
          </cell>
          <cell r="D2176" t="str">
            <v>0042</v>
          </cell>
          <cell r="E2176">
            <v>0</v>
          </cell>
          <cell r="F2176">
            <v>0</v>
          </cell>
          <cell r="G2176" t="str">
            <v>92792</v>
          </cell>
          <cell r="H2176" t="str">
            <v>CORTE E DOBRA DE AÇO CA-50, DIÂMETRO DE 6,3 MM, UTILIZADO EM ESTRUTURAS DIVERSAS, EXCETO LAJES. AF_12/2015</v>
          </cell>
        </row>
        <row r="2177">
          <cell r="A2177" t="str">
            <v>FUNDACOES E ESTRUTURAS</v>
          </cell>
          <cell r="B2177" t="str">
            <v>FUES</v>
          </cell>
          <cell r="C2177" t="str">
            <v>ARMADURAS</v>
          </cell>
          <cell r="D2177" t="str">
            <v>0042</v>
          </cell>
          <cell r="E2177">
            <v>0</v>
          </cell>
          <cell r="F2177">
            <v>0</v>
          </cell>
          <cell r="G2177" t="str">
            <v>92793</v>
          </cell>
          <cell r="H2177" t="str">
            <v>CORTE E DOBRA DE AÇO CA-50, DIÂMETRO DE 8,0 MM, UTILIZADO EM ESTRUTURAS DIVERSAS, EXCETO LAJES. AF_12/2015</v>
          </cell>
        </row>
        <row r="2178">
          <cell r="A2178" t="str">
            <v>FUNDACOES E ESTRUTURAS</v>
          </cell>
          <cell r="B2178" t="str">
            <v>FUES</v>
          </cell>
          <cell r="C2178" t="str">
            <v>ARMADURAS</v>
          </cell>
          <cell r="D2178" t="str">
            <v>0042</v>
          </cell>
          <cell r="E2178">
            <v>0</v>
          </cell>
          <cell r="F2178">
            <v>0</v>
          </cell>
          <cell r="G2178" t="str">
            <v>92794</v>
          </cell>
          <cell r="H2178" t="str">
            <v>CORTE E DOBRA DE AÇO CA-50, DIÂMETRO DE 10,0 MM, UTILIZADO EM ESTRUTURAS DIVERSAS, EXCETO LAJES. AF_12/2015</v>
          </cell>
        </row>
        <row r="2179">
          <cell r="A2179" t="str">
            <v>FUNDACOES E ESTRUTURAS</v>
          </cell>
          <cell r="B2179" t="str">
            <v>FUES</v>
          </cell>
          <cell r="C2179" t="str">
            <v>ARMADURAS</v>
          </cell>
          <cell r="D2179" t="str">
            <v>0042</v>
          </cell>
          <cell r="E2179">
            <v>0</v>
          </cell>
          <cell r="F2179">
            <v>0</v>
          </cell>
          <cell r="G2179" t="str">
            <v>92795</v>
          </cell>
          <cell r="H2179" t="str">
            <v>CORTE E DOBRA DE AÇO CA-50, DIÂMETRO DE 12,5 MM, UTILIZADO EM ESTRUTURAS DIVERSAS, EXCETO LAJES. AF_12/2015</v>
          </cell>
        </row>
        <row r="2180">
          <cell r="A2180" t="str">
            <v>FUNDACOES E ESTRUTURAS</v>
          </cell>
          <cell r="B2180" t="str">
            <v>FUES</v>
          </cell>
          <cell r="C2180" t="str">
            <v>ARMADURAS</v>
          </cell>
          <cell r="D2180" t="str">
            <v>0042</v>
          </cell>
          <cell r="E2180">
            <v>0</v>
          </cell>
          <cell r="F2180">
            <v>0</v>
          </cell>
          <cell r="G2180" t="str">
            <v>92796</v>
          </cell>
          <cell r="H2180" t="str">
            <v>CORTE E DOBRA DE AÇO CA-50, DIÂMETRO DE 16,0 MM, UTILIZADO EM ESTRUTURAS DIVERSAS, EXCETO LAJES. AF_12/2015</v>
          </cell>
        </row>
        <row r="2181">
          <cell r="A2181" t="str">
            <v>FUNDACOES E ESTRUTURAS</v>
          </cell>
          <cell r="B2181" t="str">
            <v>FUES</v>
          </cell>
          <cell r="C2181" t="str">
            <v>ARMADURAS</v>
          </cell>
          <cell r="D2181" t="str">
            <v>0042</v>
          </cell>
          <cell r="E2181">
            <v>0</v>
          </cell>
          <cell r="F2181">
            <v>0</v>
          </cell>
          <cell r="G2181" t="str">
            <v>92797</v>
          </cell>
          <cell r="H2181" t="str">
            <v>CORTE E DOBRA DE AÇO CA-50, DIÂMETRO DE 20,0 MM, UTILIZADO EM ESTRUTURAS DIVERSAS, EXCETO LAJES. AF_12/2015</v>
          </cell>
        </row>
        <row r="2182">
          <cell r="A2182" t="str">
            <v>FUNDACOES E ESTRUTURAS</v>
          </cell>
          <cell r="B2182" t="str">
            <v>FUES</v>
          </cell>
          <cell r="C2182" t="str">
            <v>ARMADURAS</v>
          </cell>
          <cell r="D2182" t="str">
            <v>0042</v>
          </cell>
          <cell r="E2182">
            <v>0</v>
          </cell>
          <cell r="F2182">
            <v>0</v>
          </cell>
          <cell r="G2182" t="str">
            <v>92798</v>
          </cell>
          <cell r="H2182" t="str">
            <v>CORTE E DOBRA DE AÇO CA-50, DIÂMETRO DE 25,0 MM, UTILIZADO EM ESTRUTURAS DIVERSAS, EXCETO LAJES. AF_12/2015</v>
          </cell>
        </row>
        <row r="2183">
          <cell r="A2183" t="str">
            <v>FUNDACOES E ESTRUTURAS</v>
          </cell>
          <cell r="B2183" t="str">
            <v>FUES</v>
          </cell>
          <cell r="C2183" t="str">
            <v>ARMADURAS</v>
          </cell>
          <cell r="D2183" t="str">
            <v>0042</v>
          </cell>
          <cell r="E2183">
            <v>0</v>
          </cell>
          <cell r="F2183">
            <v>0</v>
          </cell>
          <cell r="G2183" t="str">
            <v>92799</v>
          </cell>
          <cell r="H2183" t="str">
            <v>CORTE E DOBRA DE AÇO CA-60, DIÂMETRO DE 4,2 MM, UTILIZADO EM LAJE. AF_12/2015</v>
          </cell>
        </row>
        <row r="2184">
          <cell r="A2184" t="str">
            <v>FUNDACOES E ESTRUTURAS</v>
          </cell>
          <cell r="B2184" t="str">
            <v>FUES</v>
          </cell>
          <cell r="C2184" t="str">
            <v>ARMADURAS</v>
          </cell>
          <cell r="D2184" t="str">
            <v>0042</v>
          </cell>
          <cell r="E2184">
            <v>0</v>
          </cell>
          <cell r="F2184">
            <v>0</v>
          </cell>
          <cell r="G2184" t="str">
            <v>92800</v>
          </cell>
          <cell r="H2184" t="str">
            <v>CORTE E DOBRA DE AÇO CA-60, DIÂMETRO DE 5,0 MM, UTILIZADO EM LAJE. AF_12/2015</v>
          </cell>
        </row>
        <row r="2185">
          <cell r="A2185" t="str">
            <v>FUNDACOES E ESTRUTURAS</v>
          </cell>
          <cell r="B2185" t="str">
            <v>FUES</v>
          </cell>
          <cell r="C2185" t="str">
            <v>ARMADURAS</v>
          </cell>
          <cell r="D2185" t="str">
            <v>0042</v>
          </cell>
          <cell r="E2185">
            <v>0</v>
          </cell>
          <cell r="F2185">
            <v>0</v>
          </cell>
          <cell r="G2185" t="str">
            <v>92801</v>
          </cell>
          <cell r="H2185" t="str">
            <v>CORTE E DOBRA DE AÇO CA-50, DIÂMETRO DE 6,3 MM, UTILIZADO EM LAJE. AF_12/2015</v>
          </cell>
        </row>
        <row r="2186">
          <cell r="A2186" t="str">
            <v>FUNDACOES E ESTRUTURAS</v>
          </cell>
          <cell r="B2186" t="str">
            <v>FUES</v>
          </cell>
          <cell r="C2186" t="str">
            <v>ARMADURAS</v>
          </cell>
          <cell r="D2186" t="str">
            <v>0042</v>
          </cell>
          <cell r="E2186">
            <v>0</v>
          </cell>
          <cell r="F2186">
            <v>0</v>
          </cell>
          <cell r="G2186" t="str">
            <v>92802</v>
          </cell>
          <cell r="H2186" t="str">
            <v>CORTE E DOBRA DE AÇO CA-50, DIÂMETRO DE 8,0 MM, UTILIZADO EM LAJE. AF_12/2015</v>
          </cell>
        </row>
        <row r="2187">
          <cell r="A2187" t="str">
            <v>FUNDACOES E ESTRUTURAS</v>
          </cell>
          <cell r="B2187" t="str">
            <v>FUES</v>
          </cell>
          <cell r="C2187" t="str">
            <v>ARMADURAS</v>
          </cell>
          <cell r="D2187" t="str">
            <v>0042</v>
          </cell>
          <cell r="E2187">
            <v>0</v>
          </cell>
          <cell r="F2187">
            <v>0</v>
          </cell>
          <cell r="G2187" t="str">
            <v>92803</v>
          </cell>
          <cell r="H2187" t="str">
            <v>CORTE E DOBRA DE AÇO CA-50, DIÂMETRO DE 10,0 MM, UTILIZADO EM LAJE. AF_12/2015</v>
          </cell>
        </row>
        <row r="2188">
          <cell r="A2188" t="str">
            <v>FUNDACOES E ESTRUTURAS</v>
          </cell>
          <cell r="B2188" t="str">
            <v>FUES</v>
          </cell>
          <cell r="C2188" t="str">
            <v>ARMADURAS</v>
          </cell>
          <cell r="D2188" t="str">
            <v>0042</v>
          </cell>
          <cell r="E2188">
            <v>0</v>
          </cell>
          <cell r="F2188">
            <v>0</v>
          </cell>
          <cell r="G2188" t="str">
            <v>92804</v>
          </cell>
          <cell r="H2188" t="str">
            <v>CORTE E DOBRA DE AÇO CA-50, DIÂMETRO DE 12,5 MM, UTILIZADO EM LAJE. AF_12/2015</v>
          </cell>
        </row>
        <row r="2189">
          <cell r="A2189" t="str">
            <v>FUNDACOES E ESTRUTURAS</v>
          </cell>
          <cell r="B2189" t="str">
            <v>FUES</v>
          </cell>
          <cell r="C2189" t="str">
            <v>ARMADURAS</v>
          </cell>
          <cell r="D2189" t="str">
            <v>0042</v>
          </cell>
          <cell r="E2189">
            <v>0</v>
          </cell>
          <cell r="F2189">
            <v>0</v>
          </cell>
          <cell r="G2189" t="str">
            <v>92805</v>
          </cell>
          <cell r="H2189" t="str">
            <v>CORTE E DOBRA DE AÇO CA-50, DIÂMETRO DE 16,0 MM, UTILIZADO EM LAJE. AF_12/2015</v>
          </cell>
        </row>
        <row r="2190">
          <cell r="A2190" t="str">
            <v>FUNDACOES E ESTRUTURAS</v>
          </cell>
          <cell r="B2190" t="str">
            <v>FUES</v>
          </cell>
          <cell r="C2190" t="str">
            <v>ARMADURAS</v>
          </cell>
          <cell r="D2190" t="str">
            <v>0042</v>
          </cell>
          <cell r="E2190">
            <v>0</v>
          </cell>
          <cell r="F2190">
            <v>0</v>
          </cell>
          <cell r="G2190" t="str">
            <v>92806</v>
          </cell>
          <cell r="H2190" t="str">
            <v>CORTE E DOBRA DE AÇO CA-50, DIÂMETRO DE 20,0 MM, UTILIZADO EM LAJE. AF_12/2015</v>
          </cell>
        </row>
        <row r="2191">
          <cell r="A2191" t="str">
            <v>FUNDACOES E ESTRUTURAS</v>
          </cell>
          <cell r="B2191" t="str">
            <v>FUES</v>
          </cell>
          <cell r="C2191" t="str">
            <v>ARMADURAS</v>
          </cell>
          <cell r="D2191" t="str">
            <v>0042</v>
          </cell>
          <cell r="E2191">
            <v>0</v>
          </cell>
          <cell r="F2191">
            <v>0</v>
          </cell>
          <cell r="G2191" t="str">
            <v>92875</v>
          </cell>
          <cell r="H2191" t="str">
            <v>CORTE E DOBRA DE AÇO CA-25, DIÂMETRO DE 6,3 MM. AF_12/2015</v>
          </cell>
        </row>
        <row r="2192">
          <cell r="A2192" t="str">
            <v>FUNDACOES E ESTRUTURAS</v>
          </cell>
          <cell r="B2192" t="str">
            <v>FUES</v>
          </cell>
          <cell r="C2192" t="str">
            <v>ARMADURAS</v>
          </cell>
          <cell r="D2192" t="str">
            <v>0042</v>
          </cell>
          <cell r="E2192">
            <v>0</v>
          </cell>
          <cell r="F2192">
            <v>0</v>
          </cell>
          <cell r="G2192" t="str">
            <v>92876</v>
          </cell>
          <cell r="H2192" t="str">
            <v>CORTE E DOBRA DE AÇO CA-25, DIÂMETRO DE 8,0 MM. AF_12/2015</v>
          </cell>
        </row>
        <row r="2193">
          <cell r="A2193" t="str">
            <v>FUNDACOES E ESTRUTURAS</v>
          </cell>
          <cell r="B2193" t="str">
            <v>FUES</v>
          </cell>
          <cell r="C2193" t="str">
            <v>ARMADURAS</v>
          </cell>
          <cell r="D2193" t="str">
            <v>0042</v>
          </cell>
          <cell r="E2193">
            <v>0</v>
          </cell>
          <cell r="F2193">
            <v>0</v>
          </cell>
          <cell r="G2193" t="str">
            <v>92877</v>
          </cell>
          <cell r="H2193" t="str">
            <v>CORTE E DOBRA DE AÇO CA-25, DIÂMETRO DE 10,0 MM. AF_12/2015</v>
          </cell>
        </row>
        <row r="2194">
          <cell r="A2194" t="str">
            <v>FUNDACOES E ESTRUTURAS</v>
          </cell>
          <cell r="B2194" t="str">
            <v>FUES</v>
          </cell>
          <cell r="C2194" t="str">
            <v>ARMADURAS</v>
          </cell>
          <cell r="D2194" t="str">
            <v>0042</v>
          </cell>
          <cell r="E2194">
            <v>0</v>
          </cell>
          <cell r="F2194">
            <v>0</v>
          </cell>
          <cell r="G2194" t="str">
            <v>92878</v>
          </cell>
          <cell r="H2194" t="str">
            <v>CORTE E DOBRA DE AÇO CA-25, DIÂMETRO DE 12,5 MM. AF_12/2015</v>
          </cell>
        </row>
        <row r="2195">
          <cell r="A2195" t="str">
            <v>FUNDACOES E ESTRUTURAS</v>
          </cell>
          <cell r="B2195" t="str">
            <v>FUES</v>
          </cell>
          <cell r="C2195" t="str">
            <v>ARMADURAS</v>
          </cell>
          <cell r="D2195" t="str">
            <v>0042</v>
          </cell>
          <cell r="E2195">
            <v>0</v>
          </cell>
          <cell r="F2195">
            <v>0</v>
          </cell>
          <cell r="G2195" t="str">
            <v>92879</v>
          </cell>
          <cell r="H2195" t="str">
            <v>CORTE E DOBRA DE AÇO CA-25, DIÂMETRO DE 16,0 MM. AF_12/2015</v>
          </cell>
        </row>
        <row r="2196">
          <cell r="A2196" t="str">
            <v>FUNDACOES E ESTRUTURAS</v>
          </cell>
          <cell r="B2196" t="str">
            <v>FUES</v>
          </cell>
          <cell r="C2196" t="str">
            <v>ARMADURAS</v>
          </cell>
          <cell r="D2196" t="str">
            <v>0042</v>
          </cell>
          <cell r="E2196">
            <v>0</v>
          </cell>
          <cell r="F2196">
            <v>0</v>
          </cell>
          <cell r="G2196" t="str">
            <v>92880</v>
          </cell>
          <cell r="H2196" t="str">
            <v>CORTE E DOBRA DE AÇO CA-25, DIÂMETRO DE 20,0 MM. AF_12/2015</v>
          </cell>
        </row>
        <row r="2197">
          <cell r="A2197" t="str">
            <v>FUNDACOES E ESTRUTURAS</v>
          </cell>
          <cell r="B2197" t="str">
            <v>FUES</v>
          </cell>
          <cell r="C2197" t="str">
            <v>ARMADURAS</v>
          </cell>
          <cell r="D2197" t="str">
            <v>0042</v>
          </cell>
          <cell r="E2197">
            <v>0</v>
          </cell>
          <cell r="F2197">
            <v>0</v>
          </cell>
          <cell r="G2197" t="str">
            <v>92881</v>
          </cell>
          <cell r="H2197" t="str">
            <v>CORTE E DOBRA DE AÇO CA-25, DIÂMETRO DE 25,0 MM. AF_12/2015</v>
          </cell>
        </row>
        <row r="2198">
          <cell r="A2198" t="str">
            <v>FUNDACOES E ESTRUTURAS</v>
          </cell>
          <cell r="B2198" t="str">
            <v>FUES</v>
          </cell>
          <cell r="C2198" t="str">
            <v>ARMADURAS</v>
          </cell>
          <cell r="D2198" t="str">
            <v>0042</v>
          </cell>
          <cell r="E2198">
            <v>0</v>
          </cell>
          <cell r="F2198">
            <v>0</v>
          </cell>
          <cell r="G2198" t="str">
            <v>92882</v>
          </cell>
          <cell r="H2198" t="str">
            <v>ARMAÇÃO UTILIZANDO AÇO CA-25 DE 6,3 MM - MONTAGEM. AF_12/2015</v>
          </cell>
        </row>
        <row r="2199">
          <cell r="A2199" t="str">
            <v>FUNDACOES E ESTRUTURAS</v>
          </cell>
          <cell r="B2199" t="str">
            <v>FUES</v>
          </cell>
          <cell r="C2199" t="str">
            <v>ARMADURAS</v>
          </cell>
          <cell r="D2199" t="str">
            <v>0042</v>
          </cell>
          <cell r="E2199">
            <v>0</v>
          </cell>
          <cell r="F2199">
            <v>0</v>
          </cell>
          <cell r="G2199" t="str">
            <v>92883</v>
          </cell>
          <cell r="H2199" t="str">
            <v>ARMAÇÃO UTILIZANDO AÇO CA-25 DE 8,0 MM - MONTAGEM. AF_12/2015</v>
          </cell>
        </row>
        <row r="2200">
          <cell r="A2200" t="str">
            <v>FUNDACOES E ESTRUTURAS</v>
          </cell>
          <cell r="B2200" t="str">
            <v>FUES</v>
          </cell>
          <cell r="C2200" t="str">
            <v>ARMADURAS</v>
          </cell>
          <cell r="D2200" t="str">
            <v>0042</v>
          </cell>
          <cell r="E2200">
            <v>0</v>
          </cell>
          <cell r="F2200">
            <v>0</v>
          </cell>
          <cell r="G2200" t="str">
            <v>92884</v>
          </cell>
          <cell r="H2200" t="str">
            <v>ARMAÇÃO UTILIZANDO AÇO CA-25 DE 10,0 MM - MONTAGEM. AF_12/2015</v>
          </cell>
        </row>
        <row r="2201">
          <cell r="A2201" t="str">
            <v>FUNDACOES E ESTRUTURAS</v>
          </cell>
          <cell r="B2201" t="str">
            <v>FUES</v>
          </cell>
          <cell r="C2201" t="str">
            <v>ARMADURAS</v>
          </cell>
          <cell r="D2201" t="str">
            <v>0042</v>
          </cell>
          <cell r="E2201">
            <v>0</v>
          </cell>
          <cell r="F2201">
            <v>0</v>
          </cell>
          <cell r="G2201" t="str">
            <v>92885</v>
          </cell>
          <cell r="H2201" t="str">
            <v>ARMAÇÃO UTILIZANDO AÇO CA-25 DE 12,5 MM - MONTAGEM. AF_12/2015</v>
          </cell>
        </row>
        <row r="2202">
          <cell r="A2202" t="str">
            <v>FUNDACOES E ESTRUTURAS</v>
          </cell>
          <cell r="B2202" t="str">
            <v>FUES</v>
          </cell>
          <cell r="C2202" t="str">
            <v>ARMADURAS</v>
          </cell>
          <cell r="D2202" t="str">
            <v>0042</v>
          </cell>
          <cell r="E2202">
            <v>0</v>
          </cell>
          <cell r="F2202">
            <v>0</v>
          </cell>
          <cell r="G2202" t="str">
            <v>92886</v>
          </cell>
          <cell r="H2202" t="str">
            <v>ARMAÇÃO UTILIZANDO AÇO CA-25 DE 16,0 MM - MONTAGEM. AF_12/2015</v>
          </cell>
        </row>
        <row r="2203">
          <cell r="A2203" t="str">
            <v>FUNDACOES E ESTRUTURAS</v>
          </cell>
          <cell r="B2203" t="str">
            <v>FUES</v>
          </cell>
          <cell r="C2203" t="str">
            <v>ARMADURAS</v>
          </cell>
          <cell r="D2203" t="str">
            <v>0042</v>
          </cell>
          <cell r="E2203">
            <v>0</v>
          </cell>
          <cell r="F2203">
            <v>0</v>
          </cell>
          <cell r="G2203" t="str">
            <v>92887</v>
          </cell>
          <cell r="H2203" t="str">
            <v>ARMAÇÃO UTILIZANDO AÇO CA-25 DE 20,0 MM - MONTAGEM. AF_12/2015</v>
          </cell>
        </row>
        <row r="2204">
          <cell r="A2204" t="str">
            <v>FUNDACOES E ESTRUTURAS</v>
          </cell>
          <cell r="B2204" t="str">
            <v>FUES</v>
          </cell>
          <cell r="C2204" t="str">
            <v>ARMADURAS</v>
          </cell>
          <cell r="D2204" t="str">
            <v>0042</v>
          </cell>
          <cell r="E2204">
            <v>0</v>
          </cell>
          <cell r="F2204">
            <v>0</v>
          </cell>
          <cell r="G2204" t="str">
            <v>92888</v>
          </cell>
          <cell r="H2204" t="str">
            <v>ARMAÇÃO UTILIZANDO AÇO CA-25 DE 25,0 MM - MONTAGEM. AF_12/2015</v>
          </cell>
        </row>
        <row r="2205">
          <cell r="A2205" t="str">
            <v>FUNDACOES E ESTRUTURAS</v>
          </cell>
          <cell r="B2205" t="str">
            <v>FUES</v>
          </cell>
          <cell r="C2205" t="str">
            <v>ARMADURAS</v>
          </cell>
          <cell r="D2205" t="str">
            <v>0042</v>
          </cell>
          <cell r="E2205">
            <v>0</v>
          </cell>
          <cell r="F2205">
            <v>0</v>
          </cell>
          <cell r="G2205" t="str">
            <v>92915</v>
          </cell>
          <cell r="H2205" t="str">
            <v>ARMAÇÃO DE ESTRUTURAS DE CONCRETO ARMADO, EXCETO VIGAS, PILARES, LAJES E FUNDAÇÕES, UTILIZANDO AÇO CA-60 DE 5,0 MM - MONTAGEM. AF_12/2015</v>
          </cell>
        </row>
        <row r="2206">
          <cell r="A2206" t="str">
            <v>FUNDACOES E ESTRUTURAS</v>
          </cell>
          <cell r="B2206" t="str">
            <v>FUES</v>
          </cell>
          <cell r="C2206" t="str">
            <v>ARMADURAS</v>
          </cell>
          <cell r="D2206" t="str">
            <v>0042</v>
          </cell>
          <cell r="E2206">
            <v>0</v>
          </cell>
          <cell r="F2206">
            <v>0</v>
          </cell>
          <cell r="G2206" t="str">
            <v>92916</v>
          </cell>
          <cell r="H2206" t="str">
            <v>ARMAÇÃO DE ESTRUTURAS DE CONCRETO ARMADO, EXCETO VIGAS, PILARES, LAJES E FUNDAÇÕES, UTILIZANDO AÇO CA-50 DE 6,3 MM - MONTAGEM. AF_12/2015</v>
          </cell>
        </row>
        <row r="2207">
          <cell r="A2207" t="str">
            <v>FUNDACOES E ESTRUTURAS</v>
          </cell>
          <cell r="B2207" t="str">
            <v>FUES</v>
          </cell>
          <cell r="C2207" t="str">
            <v>ARMADURAS</v>
          </cell>
          <cell r="D2207" t="str">
            <v>0042</v>
          </cell>
          <cell r="E2207">
            <v>0</v>
          </cell>
          <cell r="F2207">
            <v>0</v>
          </cell>
          <cell r="G2207" t="str">
            <v>92917</v>
          </cell>
          <cell r="H2207" t="str">
            <v>ARMAÇÃO DE ESTRUTURAS DE CONCRETO ARMADO, EXCETO VIGAS, PILARES, LAJES E FUNDAÇÕES, UTILIZANDO AÇO CA-50 DE 8,0 MM - MONTAGEM. AF_12/2015</v>
          </cell>
        </row>
        <row r="2208">
          <cell r="A2208" t="str">
            <v>FUNDACOES E ESTRUTURAS</v>
          </cell>
          <cell r="B2208" t="str">
            <v>FUES</v>
          </cell>
          <cell r="C2208" t="str">
            <v>ARMADURAS</v>
          </cell>
          <cell r="D2208" t="str">
            <v>0042</v>
          </cell>
          <cell r="E2208">
            <v>0</v>
          </cell>
          <cell r="F2208">
            <v>0</v>
          </cell>
          <cell r="G2208" t="str">
            <v>92919</v>
          </cell>
          <cell r="H2208" t="str">
            <v>ARMAÇÃO DE ESTRUTURAS DE CONCRETO ARMADO, EXCETO VIGAS, PILARES, LAJES E FUNDAÇÕES, UTILIZANDO AÇO CA-50 DE 10,0 MM - MONTAGEM. AF_12/2015</v>
          </cell>
        </row>
        <row r="2209">
          <cell r="A2209" t="str">
            <v>FUNDACOES E ESTRUTURAS</v>
          </cell>
          <cell r="B2209" t="str">
            <v>FUES</v>
          </cell>
          <cell r="C2209" t="str">
            <v>ARMADURAS</v>
          </cell>
          <cell r="D2209" t="str">
            <v>0042</v>
          </cell>
          <cell r="E2209">
            <v>0</v>
          </cell>
          <cell r="F2209">
            <v>0</v>
          </cell>
          <cell r="G2209" t="str">
            <v>92921</v>
          </cell>
          <cell r="H2209" t="str">
            <v>ARMAÇÃO DE ESTRUTURAS DE CONCRETO ARMADO, EXCETO VIGAS, PILARES, LAJES E FUNDAÇÕES, UTILIZANDO AÇO CA-50 DE 12,5 MM - MONTAGEM. AF_12/2015</v>
          </cell>
        </row>
        <row r="2210">
          <cell r="A2210" t="str">
            <v>FUNDACOES E ESTRUTURAS</v>
          </cell>
          <cell r="B2210" t="str">
            <v>FUES</v>
          </cell>
          <cell r="C2210" t="str">
            <v>ARMADURAS</v>
          </cell>
          <cell r="D2210" t="str">
            <v>0042</v>
          </cell>
          <cell r="E2210">
            <v>0</v>
          </cell>
          <cell r="F2210">
            <v>0</v>
          </cell>
          <cell r="G2210" t="str">
            <v>92922</v>
          </cell>
          <cell r="H2210" t="str">
            <v>ARMAÇÃO DE ESTRUTURAS DE CONCRETO ARMADO, EXCETO VIGAS, PILARES, LAJES E FUNDAÇÕES, UTILIZANDO AÇO CA-50 DE 16,0 MM - MONTAGEM. AF_12/2015</v>
          </cell>
        </row>
        <row r="2211">
          <cell r="A2211" t="str">
            <v>FUNDACOES E ESTRUTURAS</v>
          </cell>
          <cell r="B2211" t="str">
            <v>FUES</v>
          </cell>
          <cell r="C2211" t="str">
            <v>ARMADURAS</v>
          </cell>
          <cell r="D2211" t="str">
            <v>0042</v>
          </cell>
          <cell r="E2211">
            <v>0</v>
          </cell>
          <cell r="F2211">
            <v>0</v>
          </cell>
          <cell r="G2211" t="str">
            <v>92923</v>
          </cell>
          <cell r="H2211" t="str">
            <v>ARMAÇÃO DE ESTRUTURAS DE CONCRETO ARMADO, EXCETO VIGAS, PILARES, LAJES E FUNDAÇÕES, UTILIZANDO AÇO CA-50 DE 20,0 MM - MONTAGEM. AF_12/2015</v>
          </cell>
        </row>
        <row r="2212">
          <cell r="A2212" t="str">
            <v>FUNDACOES E ESTRUTURAS</v>
          </cell>
          <cell r="B2212" t="str">
            <v>FUES</v>
          </cell>
          <cell r="C2212" t="str">
            <v>ARMADURAS</v>
          </cell>
          <cell r="D2212" t="str">
            <v>0042</v>
          </cell>
          <cell r="E2212">
            <v>0</v>
          </cell>
          <cell r="F2212">
            <v>0</v>
          </cell>
          <cell r="G2212" t="str">
            <v>92924</v>
          </cell>
          <cell r="H2212" t="str">
            <v>ARMAÇÃO DE ESTRUTURAS DE CONCRETO ARMADO, EXCETO VIGAS, PILARES, LAJES E FUNDAÇÕES, UTILIZANDO AÇO CA-50 DE 25,0 MM - MONTAGEM. AF_12/2015</v>
          </cell>
        </row>
        <row r="2213">
          <cell r="A2213" t="str">
            <v>FUNDACOES E ESTRUTURAS</v>
          </cell>
          <cell r="B2213" t="str">
            <v>FUES</v>
          </cell>
          <cell r="C2213" t="str">
            <v>ARMADURAS</v>
          </cell>
          <cell r="D2213" t="str">
            <v>0042</v>
          </cell>
          <cell r="E2213">
            <v>0</v>
          </cell>
          <cell r="F2213">
            <v>0</v>
          </cell>
          <cell r="G2213" t="str">
            <v>95445</v>
          </cell>
          <cell r="H2213" t="str">
            <v>CORTE E DOBRA DE AÇO CA-60, DIÂMETRO DE 5,0 MM, UTILIZADO EM ESTRIBO CONTÍNUO HELICOIDAL. AF_10/2016</v>
          </cell>
        </row>
        <row r="2214">
          <cell r="A2214" t="str">
            <v>FUNDACOES E ESTRUTURAS</v>
          </cell>
          <cell r="B2214" t="str">
            <v>FUES</v>
          </cell>
          <cell r="C2214" t="str">
            <v>ARMADURAS</v>
          </cell>
          <cell r="D2214" t="str">
            <v>0042</v>
          </cell>
          <cell r="E2214">
            <v>0</v>
          </cell>
          <cell r="F2214">
            <v>0</v>
          </cell>
          <cell r="G2214" t="str">
            <v>95446</v>
          </cell>
          <cell r="H2214" t="str">
            <v>CORTE E DOBRA DE AÇO CA-50, DIÂMETRO DE 6,3 MM, UTILIZADO EM ESTRIBO CONTÍNUO HELICOIDAL. AF_10/2016</v>
          </cell>
        </row>
        <row r="2215">
          <cell r="A2215" t="str">
            <v>FUNDACOES E ESTRUTURAS</v>
          </cell>
          <cell r="B2215" t="str">
            <v>FUES</v>
          </cell>
          <cell r="C2215" t="str">
            <v>ARMADURAS</v>
          </cell>
          <cell r="D2215" t="str">
            <v>0042</v>
          </cell>
          <cell r="E2215">
            <v>0</v>
          </cell>
          <cell r="F2215">
            <v>0</v>
          </cell>
          <cell r="G2215" t="str">
            <v>95448</v>
          </cell>
          <cell r="H2215" t="str">
            <v>CORTE E DOBRA DE AÇO CA-50, DIÂMERO DE 32 MM, UTILIZADO EM ESTRUTURAS DIVERSAS, EXCETO LAJE. AF_10/2016</v>
          </cell>
        </row>
        <row r="2216">
          <cell r="A2216" t="str">
            <v>FUNDACOES E ESTRUTURAS</v>
          </cell>
          <cell r="B2216" t="str">
            <v>FUES</v>
          </cell>
          <cell r="C2216" t="str">
            <v>ARMADURAS</v>
          </cell>
          <cell r="D2216" t="str">
            <v>0042</v>
          </cell>
          <cell r="E2216">
            <v>0</v>
          </cell>
          <cell r="F2216">
            <v>0</v>
          </cell>
          <cell r="G2216" t="str">
            <v>95576</v>
          </cell>
          <cell r="H2216" t="str">
            <v>MONTAGEM DE ARMADURA LONGITUDINAL/TRANSVERSAL DE ESTACAS DE SEÇÃO CIRCULAR, DIÂMETRO = 8,0 MM. AF_11/2016</v>
          </cell>
        </row>
        <row r="2217">
          <cell r="A2217" t="str">
            <v>FUNDACOES E ESTRUTURAS</v>
          </cell>
          <cell r="B2217" t="str">
            <v>FUES</v>
          </cell>
          <cell r="C2217" t="str">
            <v>ARMADURAS</v>
          </cell>
          <cell r="D2217" t="str">
            <v>0042</v>
          </cell>
          <cell r="E2217">
            <v>0</v>
          </cell>
          <cell r="F2217">
            <v>0</v>
          </cell>
          <cell r="G2217" t="str">
            <v>95577</v>
          </cell>
          <cell r="H2217" t="str">
            <v>MONTAGEM DE ARMADURA LONGITUDINAL DE ESTACAS DE SEÇÃO CIRCULAR, DIÂMETRO = 10,0 MM. AF_11/2016</v>
          </cell>
        </row>
        <row r="2218">
          <cell r="A2218" t="str">
            <v>FUNDACOES E ESTRUTURAS</v>
          </cell>
          <cell r="B2218" t="str">
            <v>FUES</v>
          </cell>
          <cell r="C2218" t="str">
            <v>ARMADURAS</v>
          </cell>
          <cell r="D2218" t="str">
            <v>0042</v>
          </cell>
          <cell r="E2218">
            <v>0</v>
          </cell>
          <cell r="F2218">
            <v>0</v>
          </cell>
          <cell r="G2218" t="str">
            <v>95578</v>
          </cell>
          <cell r="H2218" t="str">
            <v>MONTAGEM DE ARMADURA LONGITUDINAL/TRANSVERSAL DE ESTACAS DE SEÇÃO CIRCULAR, DIÂMETRO = 12,5 MM. AF_11/2016</v>
          </cell>
        </row>
        <row r="2219">
          <cell r="A2219" t="str">
            <v>FUNDACOES E ESTRUTURAS</v>
          </cell>
          <cell r="B2219" t="str">
            <v>FUES</v>
          </cell>
          <cell r="C2219" t="str">
            <v>ARMADURAS</v>
          </cell>
          <cell r="D2219" t="str">
            <v>0042</v>
          </cell>
          <cell r="E2219">
            <v>0</v>
          </cell>
          <cell r="F2219">
            <v>0</v>
          </cell>
          <cell r="G2219" t="str">
            <v>95579</v>
          </cell>
          <cell r="H2219" t="str">
            <v>MONTAGEM DE ARMADURA LONGITUDINAL DE ESTACAS DE SEÇÃO CIRCULAR, DIÂMETRO = 16,0 MM. AF_11/2016</v>
          </cell>
        </row>
        <row r="2220">
          <cell r="A2220" t="str">
            <v>FUNDACOES E ESTRUTURAS</v>
          </cell>
          <cell r="B2220" t="str">
            <v>FUES</v>
          </cell>
          <cell r="C2220" t="str">
            <v>ARMADURAS</v>
          </cell>
          <cell r="D2220" t="str">
            <v>0042</v>
          </cell>
          <cell r="E2220">
            <v>0</v>
          </cell>
          <cell r="F2220">
            <v>0</v>
          </cell>
          <cell r="G2220" t="str">
            <v>95580</v>
          </cell>
          <cell r="H2220" t="str">
            <v>MONTAGEM DE ARMADURA LONGITUDINAL DE ESTACAS DE SEÇÃO CIRCULAR, DIÂMETRO = 20,0 MM. AF_11/2016</v>
          </cell>
        </row>
        <row r="2221">
          <cell r="A2221" t="str">
            <v>FUNDACOES E ESTRUTURAS</v>
          </cell>
          <cell r="B2221" t="str">
            <v>FUES</v>
          </cell>
          <cell r="C2221" t="str">
            <v>ARMADURAS</v>
          </cell>
          <cell r="D2221" t="str">
            <v>0042</v>
          </cell>
          <cell r="E2221">
            <v>0</v>
          </cell>
          <cell r="F2221">
            <v>0</v>
          </cell>
          <cell r="G2221" t="str">
            <v>95581</v>
          </cell>
          <cell r="H2221" t="str">
            <v>MONTAGEM DE ARMADURA LONGITUDINAL DE ESTACAS DE SEÇÃO CIRCULAR, DIÂMETRO = 25,0 MM. AF_11/2016</v>
          </cell>
        </row>
        <row r="2222">
          <cell r="A2222" t="str">
            <v>FUNDACOES E ESTRUTURAS</v>
          </cell>
          <cell r="B2222" t="str">
            <v>FUES</v>
          </cell>
          <cell r="C2222" t="str">
            <v>ARMADURAS</v>
          </cell>
          <cell r="D2222" t="str">
            <v>0042</v>
          </cell>
          <cell r="E2222">
            <v>0</v>
          </cell>
          <cell r="F2222">
            <v>0</v>
          </cell>
          <cell r="G2222" t="str">
            <v>95582</v>
          </cell>
          <cell r="H2222" t="str">
            <v>MONTAGEM DE ARMADURA LONGITUDINAL DE ESTACAS DE SEÇÃO CIRCULAR, DIÂMETRO = 32,0 MM. AF_11/2016</v>
          </cell>
        </row>
        <row r="2223">
          <cell r="A2223" t="str">
            <v>FUNDACOES E ESTRUTURAS</v>
          </cell>
          <cell r="B2223" t="str">
            <v>FUES</v>
          </cell>
          <cell r="C2223" t="str">
            <v>ARMADURAS</v>
          </cell>
          <cell r="D2223" t="str">
            <v>0042</v>
          </cell>
          <cell r="E2223">
            <v>0</v>
          </cell>
          <cell r="F2223">
            <v>0</v>
          </cell>
          <cell r="G2223" t="str">
            <v>95583</v>
          </cell>
          <cell r="H2223" t="str">
            <v>MONTAGEM DE ARMADURA TRANSVERSAL DE ESTACAS DE SEÇÃO CIRCULAR, DIÂMETRO = 5,0 MM. AF_11/2016</v>
          </cell>
        </row>
        <row r="2224">
          <cell r="A2224" t="str">
            <v>FUNDACOES E ESTRUTURAS</v>
          </cell>
          <cell r="B2224" t="str">
            <v>FUES</v>
          </cell>
          <cell r="C2224" t="str">
            <v>ARMADURAS</v>
          </cell>
          <cell r="D2224" t="str">
            <v>0042</v>
          </cell>
          <cell r="E2224">
            <v>0</v>
          </cell>
          <cell r="F2224">
            <v>0</v>
          </cell>
          <cell r="G2224" t="str">
            <v>95584</v>
          </cell>
          <cell r="H2224" t="str">
            <v>MONTAGEM DE ARMADURA TRANSVERSAL DE ESTACAS DE SEÇÃO CIRCULAR, DIÂMETRO = 6,3 MM. AF_11/2016</v>
          </cell>
        </row>
        <row r="2225">
          <cell r="A2225" t="str">
            <v>FUNDACOES E ESTRUTURAS</v>
          </cell>
          <cell r="B2225" t="str">
            <v>FUES</v>
          </cell>
          <cell r="C2225" t="str">
            <v>ARMADURAS</v>
          </cell>
          <cell r="D2225" t="str">
            <v>0042</v>
          </cell>
          <cell r="E2225">
            <v>0</v>
          </cell>
          <cell r="F2225">
            <v>0</v>
          </cell>
          <cell r="G2225" t="str">
            <v>95585</v>
          </cell>
          <cell r="H2225" t="str">
            <v>MONTAGEM DE ARMADURA LONGITUDINAL/TRANSVERSAL DE ESTACAS DE SEÇÃO RETANGULAR (BARRETE), DIÂMETRO = 8,0 MM. AF_11/2016</v>
          </cell>
        </row>
        <row r="2226">
          <cell r="A2226" t="str">
            <v>FUNDACOES E ESTRUTURAS</v>
          </cell>
          <cell r="B2226" t="str">
            <v>FUES</v>
          </cell>
          <cell r="C2226" t="str">
            <v>ARMADURAS</v>
          </cell>
          <cell r="D2226" t="str">
            <v>0042</v>
          </cell>
          <cell r="E2226">
            <v>0</v>
          </cell>
          <cell r="F2226">
            <v>0</v>
          </cell>
          <cell r="G2226" t="str">
            <v>95586</v>
          </cell>
          <cell r="H2226" t="str">
            <v>MONTAGEM DE ARMADURA LONGITUDINAL DE ESTACAS DE SEÇÃO RETANGULAR (BARRETE), DIÂMETRO = 10,0 MM. AF_11/2016</v>
          </cell>
        </row>
        <row r="2227">
          <cell r="A2227" t="str">
            <v>FUNDACOES E ESTRUTURAS</v>
          </cell>
          <cell r="B2227" t="str">
            <v>FUES</v>
          </cell>
          <cell r="C2227" t="str">
            <v>ARMADURAS</v>
          </cell>
          <cell r="D2227" t="str">
            <v>0042</v>
          </cell>
          <cell r="E2227">
            <v>0</v>
          </cell>
          <cell r="F2227">
            <v>0</v>
          </cell>
          <cell r="G2227" t="str">
            <v>95587</v>
          </cell>
          <cell r="H2227" t="str">
            <v>MONTAGEM DE ARMADURA LONGITUDINAL/TRANSVERSAL DE ESTACAS DE SEÇÃO RETANGULAR (BARRETE), DIÂMETRO = 12,5 MM. AF_11/2016</v>
          </cell>
        </row>
        <row r="2228">
          <cell r="A2228" t="str">
            <v>FUNDACOES E ESTRUTURAS</v>
          </cell>
          <cell r="B2228" t="str">
            <v>FUES</v>
          </cell>
          <cell r="C2228" t="str">
            <v>ARMADURAS</v>
          </cell>
          <cell r="D2228" t="str">
            <v>0042</v>
          </cell>
          <cell r="E2228">
            <v>0</v>
          </cell>
          <cell r="F2228">
            <v>0</v>
          </cell>
          <cell r="G2228" t="str">
            <v>95588</v>
          </cell>
          <cell r="H2228" t="str">
            <v>MONTAGEM DE ARMADURA LONGITUDINAL DE ESTACAS DE SEÇÃO RETANGULAR (BARRETE), DIÂMETRO = 16,0 MM. AF_11/2016</v>
          </cell>
        </row>
        <row r="2229">
          <cell r="A2229" t="str">
            <v>FUNDACOES E ESTRUTURAS</v>
          </cell>
          <cell r="B2229" t="str">
            <v>FUES</v>
          </cell>
          <cell r="C2229" t="str">
            <v>ARMADURAS</v>
          </cell>
          <cell r="D2229" t="str">
            <v>0042</v>
          </cell>
          <cell r="E2229">
            <v>0</v>
          </cell>
          <cell r="F2229">
            <v>0</v>
          </cell>
          <cell r="G2229" t="str">
            <v>95589</v>
          </cell>
          <cell r="H2229" t="str">
            <v>MONTAGEM DE ARMADURA LONGITUDINAL DE ESTACAS DE SEÇÃO RETANGULAR (BARRETE), DIÂMETRO = 20,0 MM. AF_11/2016</v>
          </cell>
        </row>
        <row r="2230">
          <cell r="A2230" t="str">
            <v>FUNDACOES E ESTRUTURAS</v>
          </cell>
          <cell r="B2230" t="str">
            <v>FUES</v>
          </cell>
          <cell r="C2230" t="str">
            <v>ARMADURAS</v>
          </cell>
          <cell r="D2230" t="str">
            <v>0042</v>
          </cell>
          <cell r="E2230">
            <v>0</v>
          </cell>
          <cell r="F2230">
            <v>0</v>
          </cell>
          <cell r="G2230" t="str">
            <v>95590</v>
          </cell>
          <cell r="H2230" t="str">
            <v>MONTAGEM DE ARMADURA LONGITUDINAL DE ESTACAS DE SEÇÃO RETANGULAR (BARRETE), DIÂMETRO = 25,0 MM. AF_11/2016</v>
          </cell>
        </row>
        <row r="2231">
          <cell r="A2231" t="str">
            <v>FUNDACOES E ESTRUTURAS</v>
          </cell>
          <cell r="B2231" t="str">
            <v>FUES</v>
          </cell>
          <cell r="C2231" t="str">
            <v>ARMADURAS</v>
          </cell>
          <cell r="D2231" t="str">
            <v>0042</v>
          </cell>
          <cell r="E2231">
            <v>0</v>
          </cell>
          <cell r="F2231">
            <v>0</v>
          </cell>
          <cell r="G2231" t="str">
            <v>95591</v>
          </cell>
          <cell r="H2231" t="str">
            <v>MONTAGEM DE ARMADURA LONGITUDINAL DE ESTACAS DE SEÇÃO RETANGULAR (BARRETE), DIÂMETRO = 32,0 MM. AF_11/2016</v>
          </cell>
        </row>
        <row r="2232">
          <cell r="A2232" t="str">
            <v>FUNDACOES E ESTRUTURAS</v>
          </cell>
          <cell r="B2232" t="str">
            <v>FUES</v>
          </cell>
          <cell r="C2232" t="str">
            <v>ARMADURAS</v>
          </cell>
          <cell r="D2232" t="str">
            <v>0042</v>
          </cell>
          <cell r="E2232">
            <v>0</v>
          </cell>
          <cell r="F2232">
            <v>0</v>
          </cell>
          <cell r="G2232" t="str">
            <v>95592</v>
          </cell>
          <cell r="H2232" t="str">
            <v>MONTAGEM DE ARMADURA TRANSVERSAL DE ESTACAS DE SEÇÃO RETANGULAR (BARRETE), DIÂMETRO = 5,0 MM. AF_11/2016</v>
          </cell>
        </row>
        <row r="2233">
          <cell r="A2233" t="str">
            <v>FUNDACOES E ESTRUTURAS</v>
          </cell>
          <cell r="B2233" t="str">
            <v>FUES</v>
          </cell>
          <cell r="C2233" t="str">
            <v>ARMADURAS</v>
          </cell>
          <cell r="D2233" t="str">
            <v>0042</v>
          </cell>
          <cell r="E2233">
            <v>0</v>
          </cell>
          <cell r="F2233">
            <v>0</v>
          </cell>
          <cell r="G2233" t="str">
            <v>95593</v>
          </cell>
          <cell r="H2233" t="str">
            <v>MONTAGEM DE ARMADURA TRANSVERSAL DE ESTACAS DE SEÇÃO RETANGULAR (BARRETE), DIÂMETRO = 6,3 MM. AF_11/2016</v>
          </cell>
        </row>
        <row r="2234">
          <cell r="A2234" t="str">
            <v>FUNDACOES E ESTRUTURAS</v>
          </cell>
          <cell r="B2234" t="str">
            <v>FUES</v>
          </cell>
          <cell r="C2234" t="str">
            <v>ARMADURAS</v>
          </cell>
          <cell r="D2234" t="str">
            <v>0042</v>
          </cell>
          <cell r="E2234">
            <v>0</v>
          </cell>
          <cell r="F2234">
            <v>0</v>
          </cell>
          <cell r="G2234" t="str">
            <v>95943</v>
          </cell>
          <cell r="H2234" t="str">
            <v>ARMAÇÃO DE ESCADA, DE UMA ESTRUTURA CONVENCIONAL DE CONCRETO ARMADO UTILIZANDO AÇO CA-60 DE 5,0 MM - MONTAGEM. AF_11/2020</v>
          </cell>
        </row>
        <row r="2235">
          <cell r="A2235" t="str">
            <v>FUNDACOES E ESTRUTURAS</v>
          </cell>
          <cell r="B2235" t="str">
            <v>FUES</v>
          </cell>
          <cell r="C2235" t="str">
            <v>ARMADURAS</v>
          </cell>
          <cell r="D2235" t="str">
            <v>0042</v>
          </cell>
          <cell r="E2235">
            <v>0</v>
          </cell>
          <cell r="F2235">
            <v>0</v>
          </cell>
          <cell r="G2235" t="str">
            <v>95944</v>
          </cell>
          <cell r="H2235" t="str">
            <v>ARMAÇÃO DE ESCADA, DE UMA ESTRUTURA CONVENCIONAL DE CONCRETO ARMADO UTILIZANDO AÇO CA-50 DE 6,3 MM - MONTAGEM. AF_11/2020</v>
          </cell>
        </row>
        <row r="2236">
          <cell r="A2236" t="str">
            <v>FUNDACOES E ESTRUTURAS</v>
          </cell>
          <cell r="B2236" t="str">
            <v>FUES</v>
          </cell>
          <cell r="C2236" t="str">
            <v>ARMADURAS</v>
          </cell>
          <cell r="D2236" t="str">
            <v>0042</v>
          </cell>
          <cell r="E2236">
            <v>0</v>
          </cell>
          <cell r="F2236">
            <v>0</v>
          </cell>
          <cell r="G2236" t="str">
            <v>95945</v>
          </cell>
          <cell r="H2236" t="str">
            <v>ARMAÇÃO DE ESCADA, DE UMA ESTRUTURA CONVENCIONAL DE CONCRETO ARMADO UTILIZANDO AÇO CA-50 DE 8,0 MM - MONTAGEM. AF_11/2020</v>
          </cell>
        </row>
        <row r="2237">
          <cell r="A2237" t="str">
            <v>FUNDACOES E ESTRUTURAS</v>
          </cell>
          <cell r="B2237" t="str">
            <v>FUES</v>
          </cell>
          <cell r="C2237" t="str">
            <v>ARMADURAS</v>
          </cell>
          <cell r="D2237" t="str">
            <v>0042</v>
          </cell>
          <cell r="E2237">
            <v>0</v>
          </cell>
          <cell r="F2237">
            <v>0</v>
          </cell>
          <cell r="G2237" t="str">
            <v>95946</v>
          </cell>
          <cell r="H2237" t="str">
            <v>ARMAÇÃO DE ESCADA, DE UMA ESTRUTURA CONVENCIONAL DE CONCRETO ARMADO UTILIZANDO AÇO CA-50 DE 10,0 MM - MONTAGEM. AF_11/2020</v>
          </cell>
        </row>
        <row r="2238">
          <cell r="A2238" t="str">
            <v>FUNDACOES E ESTRUTURAS</v>
          </cell>
          <cell r="B2238" t="str">
            <v>FUES</v>
          </cell>
          <cell r="C2238" t="str">
            <v>ARMADURAS</v>
          </cell>
          <cell r="D2238" t="str">
            <v>0042</v>
          </cell>
          <cell r="E2238">
            <v>0</v>
          </cell>
          <cell r="F2238">
            <v>0</v>
          </cell>
          <cell r="G2238" t="str">
            <v>95947</v>
          </cell>
          <cell r="H2238" t="str">
            <v>ARMAÇÃO DE ESCADA, DE UMA ESTRUTURA CONVENCIONAL DE CONCRETO ARMADO UTILIZANDO AÇO CA-50 DE 12,5 MM - MONTAGEM. AF_11/2020</v>
          </cell>
        </row>
        <row r="2239">
          <cell r="A2239" t="str">
            <v>FUNDACOES E ESTRUTURAS</v>
          </cell>
          <cell r="B2239" t="str">
            <v>FUES</v>
          </cell>
          <cell r="C2239" t="str">
            <v>ARMADURAS</v>
          </cell>
          <cell r="D2239" t="str">
            <v>0042</v>
          </cell>
          <cell r="E2239">
            <v>0</v>
          </cell>
          <cell r="F2239">
            <v>0</v>
          </cell>
          <cell r="G2239" t="str">
            <v>95948</v>
          </cell>
          <cell r="H2239" t="str">
            <v>ARMAÇÃO DE ESCADA, DE UMA ESTRUTURA CONVENCIONAL DE CONCRETO ARMADO UTILIZANDO AÇO CA-50 DE 16,0 MM - MONTAGEM. AF_11/2020</v>
          </cell>
        </row>
        <row r="2240">
          <cell r="A2240" t="str">
            <v>FUNDACOES E ESTRUTURAS</v>
          </cell>
          <cell r="B2240" t="str">
            <v>FUES</v>
          </cell>
          <cell r="C2240" t="str">
            <v>ARMADURAS</v>
          </cell>
          <cell r="D2240" t="str">
            <v>0042</v>
          </cell>
          <cell r="E2240">
            <v>0</v>
          </cell>
          <cell r="F2240">
            <v>0</v>
          </cell>
          <cell r="G2240" t="str">
            <v>96544</v>
          </cell>
          <cell r="H2240" t="str">
            <v>ARMAÇÃO DE BLOCO, VIGA BALDRAME OU SAPATA UTILIZANDO AÇO CA-50 DE 6,3 MM - MONTAGEM. AF_06/2017</v>
          </cell>
        </row>
        <row r="2241">
          <cell r="A2241" t="str">
            <v>FUNDACOES E ESTRUTURAS</v>
          </cell>
          <cell r="B2241" t="str">
            <v>FUES</v>
          </cell>
          <cell r="C2241" t="str">
            <v>ARMADURAS</v>
          </cell>
          <cell r="D2241" t="str">
            <v>0042</v>
          </cell>
          <cell r="E2241">
            <v>0</v>
          </cell>
          <cell r="F2241">
            <v>0</v>
          </cell>
          <cell r="G2241" t="str">
            <v>96545</v>
          </cell>
          <cell r="H2241" t="str">
            <v>ARMAÇÃO DE BLOCO, VIGA BALDRAME OU SAPATA UTILIZANDO AÇO CA-50 DE 8 MM - MONTAGEM. AF_06/2017</v>
          </cell>
        </row>
        <row r="2242">
          <cell r="A2242" t="str">
            <v>FUNDACOES E ESTRUTURAS</v>
          </cell>
          <cell r="B2242" t="str">
            <v>FUES</v>
          </cell>
          <cell r="C2242" t="str">
            <v>ARMADURAS</v>
          </cell>
          <cell r="D2242" t="str">
            <v>0042</v>
          </cell>
          <cell r="E2242">
            <v>0</v>
          </cell>
          <cell r="F2242">
            <v>0</v>
          </cell>
          <cell r="G2242" t="str">
            <v>96546</v>
          </cell>
          <cell r="H2242" t="str">
            <v>ARMAÇÃO DE BLOCO, VIGA BALDRAME OU SAPATA UTILIZANDO AÇO CA-50 DE 10 MM - MONTAGEM. AF_06/2017</v>
          </cell>
        </row>
        <row r="2243">
          <cell r="A2243" t="str">
            <v>FUNDACOES E ESTRUTURAS</v>
          </cell>
          <cell r="B2243" t="str">
            <v>FUES</v>
          </cell>
          <cell r="C2243" t="str">
            <v>ARMADURAS</v>
          </cell>
          <cell r="D2243" t="str">
            <v>0042</v>
          </cell>
          <cell r="E2243">
            <v>0</v>
          </cell>
          <cell r="F2243">
            <v>0</v>
          </cell>
          <cell r="G2243" t="str">
            <v>96547</v>
          </cell>
          <cell r="H2243" t="str">
            <v>ARMAÇÃO DE BLOCO, VIGA BALDRAME OU SAPATA UTILIZANDO AÇO CA-50 DE 12,5 MM - MONTAGEM. AF_06/2017</v>
          </cell>
        </row>
        <row r="2244">
          <cell r="A2244" t="str">
            <v>FUNDACOES E ESTRUTURAS</v>
          </cell>
          <cell r="B2244" t="str">
            <v>FUES</v>
          </cell>
          <cell r="C2244" t="str">
            <v>ARMADURAS</v>
          </cell>
          <cell r="D2244" t="str">
            <v>0042</v>
          </cell>
          <cell r="E2244">
            <v>0</v>
          </cell>
          <cell r="F2244">
            <v>0</v>
          </cell>
          <cell r="G2244" t="str">
            <v>96548</v>
          </cell>
          <cell r="H2244" t="str">
            <v>ARMAÇÃO DE BLOCO, VIGA BALDRAME OU SAPATA UTILIZANDO AÇO CA-50 DE 16 MM - MONTAGEM. AF_06/2017</v>
          </cell>
        </row>
        <row r="2245">
          <cell r="A2245" t="str">
            <v>FUNDACOES E ESTRUTURAS</v>
          </cell>
          <cell r="B2245" t="str">
            <v>FUES</v>
          </cell>
          <cell r="C2245" t="str">
            <v>ARMADURAS</v>
          </cell>
          <cell r="D2245" t="str">
            <v>0042</v>
          </cell>
          <cell r="E2245">
            <v>0</v>
          </cell>
          <cell r="F2245">
            <v>0</v>
          </cell>
          <cell r="G2245" t="str">
            <v>96549</v>
          </cell>
          <cell r="H2245" t="str">
            <v>ARMAÇÃO DE BLOCO, VIGA BALDRAME OU SAPATA UTILIZANDO AÇO CA-50 DE 20 MM - MONTAGEM. AF_06/2017</v>
          </cell>
        </row>
        <row r="2246">
          <cell r="A2246" t="str">
            <v>FUNDACOES E ESTRUTURAS</v>
          </cell>
          <cell r="B2246" t="str">
            <v>FUES</v>
          </cell>
          <cell r="C2246" t="str">
            <v>ARMADURAS</v>
          </cell>
          <cell r="D2246" t="str">
            <v>0042</v>
          </cell>
          <cell r="E2246">
            <v>0</v>
          </cell>
          <cell r="F2246">
            <v>0</v>
          </cell>
          <cell r="G2246" t="str">
            <v>96550</v>
          </cell>
          <cell r="H2246" t="str">
            <v>ARMAÇÃO DE BLOCO, VIGA BALDRAME OU SAPATA UTILIZANDO AÇO CA-50 DE 25 MM - MONTAGEM. AF_06/2017</v>
          </cell>
        </row>
        <row r="2247">
          <cell r="A2247" t="str">
            <v>FUNDACOES E ESTRUTURAS</v>
          </cell>
          <cell r="B2247" t="str">
            <v>FUES</v>
          </cell>
          <cell r="C2247" t="str">
            <v>ARMADURAS</v>
          </cell>
          <cell r="D2247" t="str">
            <v>0042</v>
          </cell>
          <cell r="E2247">
            <v>0</v>
          </cell>
          <cell r="F2247">
            <v>0</v>
          </cell>
          <cell r="G2247" t="str">
            <v>100066</v>
          </cell>
          <cell r="H2247" t="str">
            <v>ARMAÇÃO DO SISTEMA DE PAREDES DE CONCRETO, EXECUTADA COMO ARMADURA POSITIVA DE LAJES, TELA Q-196. AF_06/2019</v>
          </cell>
        </row>
        <row r="2248">
          <cell r="A2248" t="str">
            <v>FUNDACOES E ESTRUTURAS</v>
          </cell>
          <cell r="B2248" t="str">
            <v>FUES</v>
          </cell>
          <cell r="C2248" t="str">
            <v>ARMADURAS</v>
          </cell>
          <cell r="D2248" t="str">
            <v>0042</v>
          </cell>
          <cell r="E2248">
            <v>0</v>
          </cell>
          <cell r="F2248">
            <v>0</v>
          </cell>
          <cell r="G2248" t="str">
            <v>100067</v>
          </cell>
          <cell r="H2248" t="str">
            <v>ARMAÇÃO DO SISTEMA DE PAREDES DE CONCRETO, EXECUTADA COMO REFORÇO, VERGALHÃO DE 5,0 MM DE DIÂMETRO. AF_06/2019</v>
          </cell>
        </row>
        <row r="2249">
          <cell r="A2249" t="str">
            <v>FUNDACOES E ESTRUTURAS</v>
          </cell>
          <cell r="B2249" t="str">
            <v>FUES</v>
          </cell>
          <cell r="C2249" t="str">
            <v>ARMADURAS</v>
          </cell>
          <cell r="D2249" t="str">
            <v>0042</v>
          </cell>
          <cell r="E2249">
            <v>0</v>
          </cell>
          <cell r="F2249">
            <v>0</v>
          </cell>
          <cell r="G2249" t="str">
            <v>100068</v>
          </cell>
          <cell r="H2249" t="str">
            <v>ARMAÇÃO DO SISTEMA DE PAREDES DE CONCRETO, EXECUTADA COMO REFORÇO, VERGALHÃO DE 12,5 MM DE DIÂMETRO. AF_06/2019</v>
          </cell>
        </row>
        <row r="2250">
          <cell r="A2250" t="str">
            <v>FUNDACOES E ESTRUTURAS</v>
          </cell>
          <cell r="B2250" t="str">
            <v>FUES</v>
          </cell>
          <cell r="C2250" t="str">
            <v>CONCRETOS</v>
          </cell>
          <cell r="D2250" t="str">
            <v>0043</v>
          </cell>
          <cell r="E2250">
            <v>0</v>
          </cell>
          <cell r="F2250">
            <v>0</v>
          </cell>
          <cell r="G2250" t="str">
            <v>89993</v>
          </cell>
          <cell r="H2250" t="str">
            <v>GRAUTEAMENTO VERTICAL EM ALVENARIA ESTRUTURAL. AF_01/2015</v>
          </cell>
        </row>
        <row r="2251">
          <cell r="A2251" t="str">
            <v>FUNDACOES E ESTRUTURAS</v>
          </cell>
          <cell r="B2251" t="str">
            <v>FUES</v>
          </cell>
          <cell r="C2251" t="str">
            <v>CONCRETOS</v>
          </cell>
          <cell r="D2251" t="str">
            <v>0043</v>
          </cell>
          <cell r="E2251">
            <v>0</v>
          </cell>
          <cell r="F2251">
            <v>0</v>
          </cell>
          <cell r="G2251" t="str">
            <v>89994</v>
          </cell>
          <cell r="H2251" t="str">
            <v>GRAUTEAMENTO DE CINTA INTERMEDIÁRIA OU DE CONTRAVERGA EM ALVENARIA ESTRUTURAL. AF_01/2015</v>
          </cell>
        </row>
        <row r="2252">
          <cell r="A2252" t="str">
            <v>FUNDACOES E ESTRUTURAS</v>
          </cell>
          <cell r="B2252" t="str">
            <v>FUES</v>
          </cell>
          <cell r="C2252" t="str">
            <v>CONCRETOS</v>
          </cell>
          <cell r="D2252" t="str">
            <v>0043</v>
          </cell>
          <cell r="E2252">
            <v>0</v>
          </cell>
          <cell r="F2252">
            <v>0</v>
          </cell>
          <cell r="G2252" t="str">
            <v>89995</v>
          </cell>
          <cell r="H2252" t="str">
            <v>GRAUTEAMENTO DE CINTA SUPERIOR OU DE VERGA EM ALVENARIA ESTRUTURAL. AF_01/2015</v>
          </cell>
        </row>
        <row r="2253">
          <cell r="A2253" t="str">
            <v>FUNDACOES E ESTRUTURAS</v>
          </cell>
          <cell r="B2253" t="str">
            <v>FUES</v>
          </cell>
          <cell r="C2253" t="str">
            <v>CONCRETOS</v>
          </cell>
          <cell r="D2253" t="str">
            <v>0043</v>
          </cell>
          <cell r="E2253">
            <v>0</v>
          </cell>
          <cell r="F2253">
            <v>0</v>
          </cell>
          <cell r="G2253" t="str">
            <v>90278</v>
          </cell>
          <cell r="H2253" t="str">
            <v>GRAUTE FGK=15 MPA; TRAÇO 1:0,04:2,0:2,4 (CIMENTO/ CAL/ AREIA GROSSA/ BRITA 0) - PREPARO MECÂNICO COM BETONEIRA 400 L. AF_02/2015</v>
          </cell>
        </row>
        <row r="2254">
          <cell r="A2254" t="str">
            <v>FUNDACOES E ESTRUTURAS</v>
          </cell>
          <cell r="B2254" t="str">
            <v>FUES</v>
          </cell>
          <cell r="C2254" t="str">
            <v>CONCRETOS</v>
          </cell>
          <cell r="D2254" t="str">
            <v>0043</v>
          </cell>
          <cell r="E2254">
            <v>0</v>
          </cell>
          <cell r="F2254">
            <v>0</v>
          </cell>
          <cell r="G2254" t="str">
            <v>90279</v>
          </cell>
          <cell r="H2254" t="str">
            <v>GRAUTE FGK=20 MPA; TRAÇO 1:0,04:1,6:1,9 (CIMENTO/ CAL/ AREIA GROSSA/ BRITA 0) - PREPARO MECÂNICO COM BETONEIRA 400 L. AF_02/2015</v>
          </cell>
        </row>
        <row r="2255">
          <cell r="A2255" t="str">
            <v>FUNDACOES E ESTRUTURAS</v>
          </cell>
          <cell r="B2255" t="str">
            <v>FUES</v>
          </cell>
          <cell r="C2255" t="str">
            <v>CONCRETOS</v>
          </cell>
          <cell r="D2255" t="str">
            <v>0043</v>
          </cell>
          <cell r="E2255">
            <v>0</v>
          </cell>
          <cell r="F2255">
            <v>0</v>
          </cell>
          <cell r="G2255" t="str">
            <v>90280</v>
          </cell>
          <cell r="H2255" t="str">
            <v>GRAUTE FGK=25 MPA; TRAÇO 1:0,02:1,2:1,5 (CIMENTO/ CAL/ AREIA GROSSA/ BRITA 0) - PREPARO MECÂNICO COM BETONEIRA 400 L. AF_02/2015</v>
          </cell>
        </row>
        <row r="2256">
          <cell r="A2256" t="str">
            <v>FUNDACOES E ESTRUTURAS</v>
          </cell>
          <cell r="B2256" t="str">
            <v>FUES</v>
          </cell>
          <cell r="C2256" t="str">
            <v>CONCRETOS</v>
          </cell>
          <cell r="D2256" t="str">
            <v>0043</v>
          </cell>
          <cell r="E2256">
            <v>0</v>
          </cell>
          <cell r="F2256">
            <v>0</v>
          </cell>
          <cell r="G2256" t="str">
            <v>90281</v>
          </cell>
          <cell r="H2256" t="str">
            <v>GRAUTE FGK=30 MPA; TRAÇO 1:0,02:0,8:1,1 (CIMENTO/ CAL/ AREIA GROSSA/ BRITA 0) - PREPARO MECÂNICO COM BETONEIRA 400 L. AF_02/2015</v>
          </cell>
        </row>
        <row r="2257">
          <cell r="A2257" t="str">
            <v>FUNDACOES E ESTRUTURAS</v>
          </cell>
          <cell r="B2257" t="str">
            <v>FUES</v>
          </cell>
          <cell r="C2257" t="str">
            <v>CONCRETOS</v>
          </cell>
          <cell r="D2257" t="str">
            <v>0043</v>
          </cell>
          <cell r="E2257">
            <v>0</v>
          </cell>
          <cell r="F2257">
            <v>0</v>
          </cell>
          <cell r="G2257" t="str">
            <v>90282</v>
          </cell>
          <cell r="H2257" t="str">
            <v>GRAUTE FGK=15 MPA; TRAÇO 1:2,0:2,4 (CIMENTO/ AREIA GROSSA/ BRITA 0/ ADITIVO) - PREPARO MECÂNICO COM BETONEIRA 400 L. AF_02/2015</v>
          </cell>
        </row>
        <row r="2258">
          <cell r="A2258" t="str">
            <v>FUNDACOES E ESTRUTURAS</v>
          </cell>
          <cell r="B2258" t="str">
            <v>FUES</v>
          </cell>
          <cell r="C2258" t="str">
            <v>CONCRETOS</v>
          </cell>
          <cell r="D2258" t="str">
            <v>0043</v>
          </cell>
          <cell r="E2258">
            <v>0</v>
          </cell>
          <cell r="F2258">
            <v>0</v>
          </cell>
          <cell r="G2258" t="str">
            <v>90283</v>
          </cell>
          <cell r="H2258" t="str">
            <v>GRAUTE FGK=20 MPA; TRAÇO 1:1,6:1,9 (CIMENTO/ AREIA GROSSA/ BRITA 0/ ADITIVO) - PREPARO MECÂNICO COM BETONEIRA 400 L. AF_02/2015</v>
          </cell>
        </row>
        <row r="2259">
          <cell r="A2259" t="str">
            <v>FUNDACOES E ESTRUTURAS</v>
          </cell>
          <cell r="B2259" t="str">
            <v>FUES</v>
          </cell>
          <cell r="C2259" t="str">
            <v>CONCRETOS</v>
          </cell>
          <cell r="D2259" t="str">
            <v>0043</v>
          </cell>
          <cell r="E2259">
            <v>0</v>
          </cell>
          <cell r="F2259">
            <v>0</v>
          </cell>
          <cell r="G2259" t="str">
            <v>90284</v>
          </cell>
          <cell r="H2259" t="str">
            <v>GRAUTE FGK=25 MPA; TRAÇO 1:1,2:1,5 (CIMENTO/ AREIA GROSSA/ BRITA 0/ ADITIVO) - PREPARO MECÂNICO COM BETONEIRA 400 L. AF_02/2015</v>
          </cell>
        </row>
        <row r="2260">
          <cell r="A2260" t="str">
            <v>FUNDACOES E ESTRUTURAS</v>
          </cell>
          <cell r="B2260" t="str">
            <v>FUES</v>
          </cell>
          <cell r="C2260" t="str">
            <v>CONCRETOS</v>
          </cell>
          <cell r="D2260" t="str">
            <v>0043</v>
          </cell>
          <cell r="E2260">
            <v>0</v>
          </cell>
          <cell r="F2260">
            <v>0</v>
          </cell>
          <cell r="G2260" t="str">
            <v>90285</v>
          </cell>
          <cell r="H2260" t="str">
            <v>GRAUTE FGK=30 MPA; TRAÇO 1:0,8:1,1 (CIMENTO/ AREIA GROSSA/ BRITA 0/ ADITIVO) - PREPARO MECÂNICO COM BETONEIRA 400 L. AF_02/2015</v>
          </cell>
        </row>
        <row r="2261">
          <cell r="A2261" t="str">
            <v>FUNDACOES E ESTRUTURAS</v>
          </cell>
          <cell r="B2261" t="str">
            <v>FUES</v>
          </cell>
          <cell r="C2261" t="str">
            <v>CONCRETOS</v>
          </cell>
          <cell r="D2261" t="str">
            <v>0043</v>
          </cell>
          <cell r="E2261">
            <v>0</v>
          </cell>
          <cell r="F2261">
            <v>0</v>
          </cell>
          <cell r="G2261" t="str">
            <v>90853</v>
          </cell>
          <cell r="H2261" t="str">
            <v>CONCRETAGEM DE LAJES EM EDIFICAÇÕES UNIFAMILIARES FEITAS COM SISTEMA DE FÔRMAS MANUSEÁVEIS, COM CONCRETO USINADO BOMBEÁVEL FCK 20 MPA - LANÇAMENTO, ADENSAMENTO E ACABAMENTO. AF_06/2015</v>
          </cell>
        </row>
        <row r="2262">
          <cell r="A2262" t="str">
            <v>FUNDACOES E ESTRUTURAS</v>
          </cell>
          <cell r="B2262" t="str">
            <v>FUES</v>
          </cell>
          <cell r="C2262" t="str">
            <v>CONCRETOS</v>
          </cell>
          <cell r="D2262" t="str">
            <v>0043</v>
          </cell>
          <cell r="E2262">
            <v>0</v>
          </cell>
          <cell r="F2262">
            <v>0</v>
          </cell>
          <cell r="G2262" t="str">
            <v>90854</v>
          </cell>
          <cell r="H2262" t="str">
            <v>CONCRETAGEM DE PAREDES EM EDIFICAÇÕES UNIFAMILIARES FEITAS COM SISTEMA DE FÔRMAS MANUSEÁVEIS, COM CONCRETO USINADO BOMBEÁVEL FCK 20 MPA - LANÇAMENTO, ADENSAMENTO E ACABAMENTO. AF_06/2015</v>
          </cell>
        </row>
        <row r="2263">
          <cell r="A2263" t="str">
            <v>FUNDACOES E ESTRUTURAS</v>
          </cell>
          <cell r="B2263" t="str">
            <v>FUES</v>
          </cell>
          <cell r="C2263" t="str">
            <v>CONCRETOS</v>
          </cell>
          <cell r="D2263" t="str">
            <v>0043</v>
          </cell>
          <cell r="E2263">
            <v>0</v>
          </cell>
          <cell r="F2263">
            <v>0</v>
          </cell>
          <cell r="G2263" t="str">
            <v>90855</v>
          </cell>
          <cell r="H2263" t="str">
            <v>CONCRETAGEM DE PLATIBANDA EM EDIFICAÇÕES UNIFAMILIARES FEITAS COM SISTEMA DE FÔRMAS MANUSEÁVEIS, COM CONCRETO USINADO BOMBEÁVEL FCK 20 MPA - LANÇAMENTO, ADENSAMENTO E ACABAMENTO. AF_06/2015</v>
          </cell>
        </row>
        <row r="2264">
          <cell r="A2264" t="str">
            <v>FUNDACOES E ESTRUTURAS</v>
          </cell>
          <cell r="B2264" t="str">
            <v>FUES</v>
          </cell>
          <cell r="C2264" t="str">
            <v>CONCRETOS</v>
          </cell>
          <cell r="D2264" t="str">
            <v>0043</v>
          </cell>
          <cell r="E2264">
            <v>0</v>
          </cell>
          <cell r="F2264">
            <v>0</v>
          </cell>
          <cell r="G2264" t="str">
            <v>90856</v>
          </cell>
          <cell r="H2264" t="str">
            <v>CONCRETAGEM DE LAJES EM EDIFICAÇÕES MULTIFAMILIARES FEITAS COM SISTEMA DE FÔRMAS MANUSEÁVEIS, COM CONCRETO USINADO BOMBEÁVEL FCK 20 MPA - LANÇAMENTO, ADENSAMENTO E ACABAMENTO. AF_06/2015</v>
          </cell>
        </row>
        <row r="2265">
          <cell r="A2265" t="str">
            <v>FUNDACOES E ESTRUTURAS</v>
          </cell>
          <cell r="B2265" t="str">
            <v>FUES</v>
          </cell>
          <cell r="C2265" t="str">
            <v>CONCRETOS</v>
          </cell>
          <cell r="D2265" t="str">
            <v>0043</v>
          </cell>
          <cell r="E2265">
            <v>0</v>
          </cell>
          <cell r="F2265">
            <v>0</v>
          </cell>
          <cell r="G2265" t="str">
            <v>90857</v>
          </cell>
          <cell r="H2265" t="str">
            <v>CONCRETAGEM DE PAREDES EM EDIFICAÇÕES MULTIFAMILIARES FEITAS COM SISTEMA DE FÔRMAS MANUSEÁVEIS, COM CONCRETO USINADO BOMBEÁVEL FCK 20 MPA - LANÇAMENTO, ADENSAMENTO E ACABAMENTO. AF_06/2015</v>
          </cell>
        </row>
        <row r="2266">
          <cell r="A2266" t="str">
            <v>FUNDACOES E ESTRUTURAS</v>
          </cell>
          <cell r="B2266" t="str">
            <v>FUES</v>
          </cell>
          <cell r="C2266" t="str">
            <v>CONCRETOS</v>
          </cell>
          <cell r="D2266" t="str">
            <v>0043</v>
          </cell>
          <cell r="E2266">
            <v>0</v>
          </cell>
          <cell r="F2266">
            <v>0</v>
          </cell>
          <cell r="G2266" t="str">
            <v>90858</v>
          </cell>
          <cell r="H2266" t="str">
            <v>CONCRETAGEM DE PLATIBANDA EM EDIFICAÇÕES MULTIFAMILIARES FEITAS COM SISTEMA DE FÔRMAS MANUSEÁVEIS, COM CONCRETO USINADO BOMBEÁVEL FCK 20 MPA - LANÇAMENTO, ADENSAMENTO E ACABAMENTO. AF_06/2015</v>
          </cell>
        </row>
        <row r="2267">
          <cell r="A2267" t="str">
            <v>FUNDACOES E ESTRUTURAS</v>
          </cell>
          <cell r="B2267" t="str">
            <v>FUES</v>
          </cell>
          <cell r="C2267" t="str">
            <v>CONCRETOS</v>
          </cell>
          <cell r="D2267" t="str">
            <v>0043</v>
          </cell>
          <cell r="E2267">
            <v>0</v>
          </cell>
          <cell r="F2267">
            <v>0</v>
          </cell>
          <cell r="G2267" t="str">
            <v>90859</v>
          </cell>
          <cell r="H2267" t="str">
            <v>CONCRETAGEM DE PLATIBANDA EM EDIFICAÇÕES UNIFAMILIARES FEITAS COM SISTEMA DE FÔRMAS MANUSEÁVEIS, COM CONCRETO USINADO AUTOADENSÁVEL FCK 20 MPA - LANÇAMENTO E ACABAMENTO. AF_06/2015</v>
          </cell>
        </row>
        <row r="2268">
          <cell r="A2268" t="str">
            <v>FUNDACOES E ESTRUTURAS</v>
          </cell>
          <cell r="B2268" t="str">
            <v>FUES</v>
          </cell>
          <cell r="C2268" t="str">
            <v>CONCRETOS</v>
          </cell>
          <cell r="D2268" t="str">
            <v>0043</v>
          </cell>
          <cell r="E2268">
            <v>0</v>
          </cell>
          <cell r="F2268">
            <v>0</v>
          </cell>
          <cell r="G2268" t="str">
            <v>90860</v>
          </cell>
          <cell r="H2268" t="str">
            <v>CONCRETAGEM DE PLATIBANDA EM EDIFICAÇÕES MULTIFAMILIARES FEITAS COM SISTEMA DE FÔRMAS MANUSEÁVEIS, COM CONCRETO USINADO AUTOADENSÁVEL FCK 20 MPA - LANÇAMENTO E ACABAMENTO. AF_06/2015</v>
          </cell>
        </row>
        <row r="2269">
          <cell r="A2269" t="str">
            <v>FUNDACOES E ESTRUTURAS</v>
          </cell>
          <cell r="B2269" t="str">
            <v>FUES</v>
          </cell>
          <cell r="C2269" t="str">
            <v>CONCRETOS</v>
          </cell>
          <cell r="D2269" t="str">
            <v>0043</v>
          </cell>
          <cell r="E2269">
            <v>0</v>
          </cell>
          <cell r="F2269">
            <v>0</v>
          </cell>
          <cell r="G2269" t="str">
            <v>90861</v>
          </cell>
          <cell r="H2269" t="str">
            <v>CONCRETAGEM DE EDIFICAÇÕES (PAREDES E LAJES) FEITAS COM SISTEMA DE FÔRMAS MANUSEÁVEIS, COM CONCRETO USINADO BOMBEÁVEL FCK 20 MPA - LANÇAMENTO, ADENSAMENTO E ACABAMENTO. AF_06/2015</v>
          </cell>
        </row>
        <row r="2270">
          <cell r="A2270" t="str">
            <v>FUNDACOES E ESTRUTURAS</v>
          </cell>
          <cell r="B2270" t="str">
            <v>FUES</v>
          </cell>
          <cell r="C2270" t="str">
            <v>CONCRETOS</v>
          </cell>
          <cell r="D2270" t="str">
            <v>0043</v>
          </cell>
          <cell r="E2270">
            <v>0</v>
          </cell>
          <cell r="F2270">
            <v>0</v>
          </cell>
          <cell r="G2270" t="str">
            <v>90862</v>
          </cell>
          <cell r="H2270" t="str">
            <v>CONCRETAGEM DE EDIFICAÇÕES (PAREDES E LAJES) FEITAS COM SISTEMA DE FÔRMAS MANUSEÁVEIS, COM CONCRETO USINADO AUTOADENSÁVEL FCK 20 MPA - LANÇAMENTO E ACABAMENTO. AF_06/2015</v>
          </cell>
        </row>
        <row r="2271">
          <cell r="A2271" t="str">
            <v>FUNDACOES E ESTRUTURAS</v>
          </cell>
          <cell r="B2271" t="str">
            <v>FUES</v>
          </cell>
          <cell r="C2271" t="str">
            <v>CONCRETOS</v>
          </cell>
          <cell r="D2271" t="str">
            <v>0043</v>
          </cell>
          <cell r="E2271">
            <v>0</v>
          </cell>
          <cell r="F2271">
            <v>0</v>
          </cell>
          <cell r="G2271" t="str">
            <v>92718</v>
          </cell>
          <cell r="H2271" t="str">
            <v>CONCRETAGEM DE PILARES, FCK = 25 MPA,  COM USO DE BALDES EM EDIFICAÇÃO COM SEÇÃO MÉDIA DE PILARES MENOR OU IGUAL A 0,25 M² - LANÇAMENTO, ADENSAMENTO E ACABAMENTO. AF_12/2015</v>
          </cell>
        </row>
        <row r="2272">
          <cell r="A2272" t="str">
            <v>FUNDACOES E ESTRUTURAS</v>
          </cell>
          <cell r="B2272" t="str">
            <v>FUES</v>
          </cell>
          <cell r="C2272" t="str">
            <v>CONCRETOS</v>
          </cell>
          <cell r="D2272" t="str">
            <v>0043</v>
          </cell>
          <cell r="E2272">
            <v>0</v>
          </cell>
          <cell r="F2272">
            <v>0</v>
          </cell>
          <cell r="G2272" t="str">
            <v>92719</v>
          </cell>
          <cell r="H2272" t="str">
            <v>CONCRETAGEM DE PILARES, FCK = 25 MPA, COM USO DE GRUA EM EDIFICAÇÃO COM SEÇÃO MÉDIA DE PILARES MENOR OU IGUAL A 0,25 M² - LANÇAMENTO, ADENSAMENTO E ACABAMENTO. AF_12/2015</v>
          </cell>
        </row>
        <row r="2273">
          <cell r="A2273" t="str">
            <v>FUNDACOES E ESTRUTURAS</v>
          </cell>
          <cell r="B2273" t="str">
            <v>FUES</v>
          </cell>
          <cell r="C2273" t="str">
            <v>CONCRETOS</v>
          </cell>
          <cell r="D2273" t="str">
            <v>0043</v>
          </cell>
          <cell r="E2273">
            <v>0</v>
          </cell>
          <cell r="F2273">
            <v>0</v>
          </cell>
          <cell r="G2273" t="str">
            <v>92720</v>
          </cell>
          <cell r="H2273" t="str">
            <v>CONCRETAGEM DE PILARES, FCK = 25 MPA, COM USO DE BOMBA EM EDIFICAÇÃO COM SEÇÃO MÉDIA DE PILARES MENOR OU IGUAL A 0,25 M² - LANÇAMENTO, ADENSAMENTO E ACABAMENTO. AF_12/2015</v>
          </cell>
        </row>
        <row r="2274">
          <cell r="A2274" t="str">
            <v>FUNDACOES E ESTRUTURAS</v>
          </cell>
          <cell r="B2274" t="str">
            <v>FUES</v>
          </cell>
          <cell r="C2274" t="str">
            <v>CONCRETOS</v>
          </cell>
          <cell r="D2274" t="str">
            <v>0043</v>
          </cell>
          <cell r="E2274">
            <v>0</v>
          </cell>
          <cell r="F2274">
            <v>0</v>
          </cell>
          <cell r="G2274" t="str">
            <v>92721</v>
          </cell>
          <cell r="H2274" t="str">
            <v>CONCRETAGEM DE PILARES, FCK = 25 MPA, COM USO DE GRUA EM EDIFICAÇÃO COM SEÇÃO MÉDIA DE PILARES MAIOR QUE 0,25 M² - LANÇAMENTO, ADENSAMENTO E ACABAMENTO. AF_12/2015</v>
          </cell>
        </row>
        <row r="2275">
          <cell r="A2275" t="str">
            <v>FUNDACOES E ESTRUTURAS</v>
          </cell>
          <cell r="B2275" t="str">
            <v>FUES</v>
          </cell>
          <cell r="C2275" t="str">
            <v>CONCRETOS</v>
          </cell>
          <cell r="D2275" t="str">
            <v>0043</v>
          </cell>
          <cell r="E2275">
            <v>0</v>
          </cell>
          <cell r="F2275">
            <v>0</v>
          </cell>
          <cell r="G2275" t="str">
            <v>92722</v>
          </cell>
          <cell r="H2275" t="str">
            <v>CONCRETAGEM DE PILARES, FCK = 25 MPA, COM USO DE BOMBA EM EDIFICAÇÃO COM SEÇÃO MÉDIA DE PILARES MAIOR QUE 0,25 M² - LANÇAMENTO, ADENSAMENTO E ACABAMENTO. AF_12/2015</v>
          </cell>
        </row>
        <row r="2276">
          <cell r="A2276" t="str">
            <v>FUNDACOES E ESTRUTURAS</v>
          </cell>
          <cell r="B2276" t="str">
            <v>FUES</v>
          </cell>
          <cell r="C2276" t="str">
            <v>CONCRETOS</v>
          </cell>
          <cell r="D2276" t="str">
            <v>0043</v>
          </cell>
          <cell r="E2276">
            <v>0</v>
          </cell>
          <cell r="F2276">
            <v>0</v>
          </cell>
          <cell r="G2276" t="str">
            <v>92723</v>
          </cell>
          <cell r="H2276" t="str">
            <v>CONCRETAGEM DE VIGAS E LAJES, FCK=20 MPA, PARA LAJES PREMOLDADAS COM USO DE BOMBA EM EDIFICAÇÃO COM ÁREA MÉDIA DE LAJES MENOR OU IGUAL A 20 M² - LANÇAMENTO, ADENSAMENTO E ACABAMENTO. AF_12/2015</v>
          </cell>
        </row>
        <row r="2277">
          <cell r="A2277" t="str">
            <v>FUNDACOES E ESTRUTURAS</v>
          </cell>
          <cell r="B2277" t="str">
            <v>FUES</v>
          </cell>
          <cell r="C2277" t="str">
            <v>CONCRETOS</v>
          </cell>
          <cell r="D2277" t="str">
            <v>0043</v>
          </cell>
          <cell r="E2277">
            <v>0</v>
          </cell>
          <cell r="F2277">
            <v>0</v>
          </cell>
          <cell r="G2277" t="str">
            <v>92724</v>
          </cell>
          <cell r="H2277" t="str">
            <v>CONCRETAGEM DE VIGAS E LAJES, FCK=20 MPA, PARA LAJES PREMOLDADAS COM USO DE BOMBA EM EDIFICAÇÃO COM ÁREA MÉDIA DE LAJES MAIOR QUE 20 M² - LANÇAMENTO, ADENSAMENTO E ACABAMENTO. AF_12/2015</v>
          </cell>
        </row>
        <row r="2278">
          <cell r="A2278" t="str">
            <v>FUNDACOES E ESTRUTURAS</v>
          </cell>
          <cell r="B2278" t="str">
            <v>FUES</v>
          </cell>
          <cell r="C2278" t="str">
            <v>CONCRETOS</v>
          </cell>
          <cell r="D2278" t="str">
            <v>0043</v>
          </cell>
          <cell r="E2278">
            <v>0</v>
          </cell>
          <cell r="F2278">
            <v>0</v>
          </cell>
          <cell r="G2278" t="str">
            <v>92725</v>
          </cell>
          <cell r="H2278" t="str">
            <v>CONCRETAGEM DE VIGAS E LAJES, FCK=20 MPA, PARA LAJES MACIÇAS OU NERVURADAS COM USO DE BOMBA EM EDIFICAÇÃO COM ÁREA MÉDIA DE LAJES MENOR OU IGUAL A 20 M² - LANÇAMENTO, ADENSAMENTO E ACABAMENTO. AF_12/2015</v>
          </cell>
        </row>
        <row r="2279">
          <cell r="A2279" t="str">
            <v>FUNDACOES E ESTRUTURAS</v>
          </cell>
          <cell r="B2279" t="str">
            <v>FUES</v>
          </cell>
          <cell r="C2279" t="str">
            <v>CONCRETOS</v>
          </cell>
          <cell r="D2279" t="str">
            <v>0043</v>
          </cell>
          <cell r="E2279">
            <v>0</v>
          </cell>
          <cell r="F2279">
            <v>0</v>
          </cell>
          <cell r="G2279" t="str">
            <v>92726</v>
          </cell>
          <cell r="H2279" t="str">
            <v>CONCRETAGEM DE VIGAS E LAJES, FCK=20 MPA, PARA LAJES MACIÇAS OU NERVURADAS COM USO DE BOMBA EM EDIFICAÇÃO COM ÁREA MÉDIA DE LAJES MAIOR QUE 20 M² - LANÇAMENTO, ADENSAMENTO E ACABAMENTO. AF_12/2015</v>
          </cell>
        </row>
        <row r="2280">
          <cell r="A2280" t="str">
            <v>FUNDACOES E ESTRUTURAS</v>
          </cell>
          <cell r="B2280" t="str">
            <v>FUES</v>
          </cell>
          <cell r="C2280" t="str">
            <v>CONCRETOS</v>
          </cell>
          <cell r="D2280" t="str">
            <v>0043</v>
          </cell>
          <cell r="E2280">
            <v>0</v>
          </cell>
          <cell r="F2280">
            <v>0</v>
          </cell>
          <cell r="G2280" t="str">
            <v>92727</v>
          </cell>
          <cell r="H2280" t="str">
            <v>CONCRETAGEM DE VIGAS E LAJES, FCK=20 MPA, PARA LAJES PREMOLDADAS COM JERICAS EM ELEVADOR DE CABO EM EDIFICAÇÃO DE MULTIPAVIMENTOS ATÉ 16 ANDARES, COM ÁREA MÉDIA DE LAJES MENOR OU IGUAL A 20 M² - LANÇAMENTO, ADENSAMENTO E ACABAMENTO. AF_12/2015</v>
          </cell>
        </row>
        <row r="2281">
          <cell r="A2281" t="str">
            <v>FUNDACOES E ESTRUTURAS</v>
          </cell>
          <cell r="B2281" t="str">
            <v>FUES</v>
          </cell>
          <cell r="C2281" t="str">
            <v>CONCRETOS</v>
          </cell>
          <cell r="D2281" t="str">
            <v>0043</v>
          </cell>
          <cell r="E2281">
            <v>0</v>
          </cell>
          <cell r="F2281">
            <v>0</v>
          </cell>
          <cell r="G2281" t="str">
            <v>92728</v>
          </cell>
          <cell r="H2281" t="str">
            <v>CONCRETAGEM DE VIGAS E LAJES, FCK=20 MPA, PARA LAJES PREMOLDADAS COM JERICAS EM ELEVADOR DE CABO EM EDIFICAÇÃO DE MULTIPAVIMENTOS ATÉ 16 ANDARES, COM ÁREA MÉDIA DE LAJES MAIOR QUE 20 M² - LANÇAMENTO, ADENSAMENTO E ACABAMENTO. AF_12/2015</v>
          </cell>
        </row>
        <row r="2282">
          <cell r="A2282" t="str">
            <v>FUNDACOES E ESTRUTURAS</v>
          </cell>
          <cell r="B2282" t="str">
            <v>FUES</v>
          </cell>
          <cell r="C2282" t="str">
            <v>CONCRETOS</v>
          </cell>
          <cell r="D2282" t="str">
            <v>0043</v>
          </cell>
          <cell r="E2282">
            <v>0</v>
          </cell>
          <cell r="F2282">
            <v>0</v>
          </cell>
          <cell r="G2282" t="str">
            <v>92729</v>
          </cell>
          <cell r="H2282" t="str">
            <v>CONCRETAGEM DE VIGAS E LAJES, FCK=20 MPA, PARA LAJES MACIÇAS OU NERVURADAS COM JERICAS EM ELEVADOR DE CABO EM EDIFICAÇÃO DE ATÉ 16 ANDARES, COM ÁREA MÉDIA DE LAJES MENOR OU IGUAL A 20 M² - LANÇAMENTO, ADENSAMENTO E ACABAMENTO. AF_12/2015</v>
          </cell>
        </row>
        <row r="2283">
          <cell r="A2283" t="str">
            <v>FUNDACOES E ESTRUTURAS</v>
          </cell>
          <cell r="B2283" t="str">
            <v>FUES</v>
          </cell>
          <cell r="C2283" t="str">
            <v>CONCRETOS</v>
          </cell>
          <cell r="D2283" t="str">
            <v>0043</v>
          </cell>
          <cell r="E2283">
            <v>0</v>
          </cell>
          <cell r="F2283">
            <v>0</v>
          </cell>
          <cell r="G2283" t="str">
            <v>92730</v>
          </cell>
          <cell r="H2283" t="str">
            <v>CONCRETAGEM DE VIGAS E LAJES, FCK=20 MPA, PARA LAJES MACIÇAS OU NERVURADAS COM JERICAS EM ELEVADOR DE CABO EM EDIFICAÇÃO DE MULTIPAVIMENTOS ATÉ 16 ANDARES, COM ÁREA MÉDIA DE LAJES MAIOR QUE 20 M² - LANÇAMENTO, ADENSAMENTO E ACABAMENTO. AF_12/2015</v>
          </cell>
        </row>
        <row r="2284">
          <cell r="A2284" t="str">
            <v>FUNDACOES E ESTRUTURAS</v>
          </cell>
          <cell r="B2284" t="str">
            <v>FUES</v>
          </cell>
          <cell r="C2284" t="str">
            <v>CONCRETOS</v>
          </cell>
          <cell r="D2284" t="str">
            <v>0043</v>
          </cell>
          <cell r="E2284">
            <v>0</v>
          </cell>
          <cell r="F2284">
            <v>0</v>
          </cell>
          <cell r="G2284" t="str">
            <v>92731</v>
          </cell>
          <cell r="H2284" t="str">
            <v>CONCRETAGEM DE VIGAS E LAJES, FCK=20 MPA, PARA LAJES PREMOLDADAS COM JERICAS EM CREMALHEIRA EM EDIFICAÇÃO DE MULTIPAVIMENTOS ATÉ 16 ANDARES, COM ÁREA MÉDIA DE LAJES MENOR OU IGUAL A 20 M² - LANÇAMENTO, ADENSAMENTO E ACABAMENTO. AF_12/2015</v>
          </cell>
        </row>
        <row r="2285">
          <cell r="A2285" t="str">
            <v>FUNDACOES E ESTRUTURAS</v>
          </cell>
          <cell r="B2285" t="str">
            <v>FUES</v>
          </cell>
          <cell r="C2285" t="str">
            <v>CONCRETOS</v>
          </cell>
          <cell r="D2285" t="str">
            <v>0043</v>
          </cell>
          <cell r="E2285">
            <v>0</v>
          </cell>
          <cell r="F2285">
            <v>0</v>
          </cell>
          <cell r="G2285" t="str">
            <v>92732</v>
          </cell>
          <cell r="H2285" t="str">
            <v>CONCRETAGEM DE VIGAS E LAJES, FCK=20 MPA, PARA LAJES PREMOLDADAS COM JERICAS EM CREMALHEIRA EM EDIFICAÇÃO DE MULTIPAVIMENTOS ATÉ 16 ANDARES, COM ÁREA MÉDIA DE LAJES MAIOR QUE 20 M² - LANÇAMENTO, ADENSAMENTO E ACABAMENTO. AF_12/2015</v>
          </cell>
        </row>
        <row r="2286">
          <cell r="A2286" t="str">
            <v>FUNDACOES E ESTRUTURAS</v>
          </cell>
          <cell r="B2286" t="str">
            <v>FUES</v>
          </cell>
          <cell r="C2286" t="str">
            <v>CONCRETOS</v>
          </cell>
          <cell r="D2286" t="str">
            <v>0043</v>
          </cell>
          <cell r="E2286">
            <v>0</v>
          </cell>
          <cell r="F2286">
            <v>0</v>
          </cell>
          <cell r="G2286" t="str">
            <v>92733</v>
          </cell>
          <cell r="H2286" t="str">
            <v>CONCRETAGEM DE VIGAS E LAJES, FCK=20 MPA, PARA LAJES MACIÇAS OU NERVURADAS COM JERICAS EM CREMALHEIRA EM EDIFICAÇÃO DE MULTIPAVIMENTOS ATÉ 16 ANDARES, COM ÁREA MÉDIA DE LAJES MENOR OU IGUAL A 20 M² - LANÇAMENTO, ADENSAMENTO E ACABAMENTO. AF_12/2015</v>
          </cell>
        </row>
        <row r="2287">
          <cell r="A2287" t="str">
            <v>FUNDACOES E ESTRUTURAS</v>
          </cell>
          <cell r="B2287" t="str">
            <v>FUES</v>
          </cell>
          <cell r="C2287" t="str">
            <v>CONCRETOS</v>
          </cell>
          <cell r="D2287" t="str">
            <v>0043</v>
          </cell>
          <cell r="E2287">
            <v>0</v>
          </cell>
          <cell r="F2287">
            <v>0</v>
          </cell>
          <cell r="G2287" t="str">
            <v>92734</v>
          </cell>
          <cell r="H2287" t="str">
            <v>CONCRETAGEM DE VIGAS E LAJES, FCK=20 MPA, PARA LAJES MACIÇAS OU NERVURADAS COM JERICAS EM CREMALHEIRA EM EDIFICAÇÃO DE MULTIPAVIMENTOS ATÉ 16 ANDARES, COM ÁREA MÉDIA DE LAJES MAIOR QUE 20 M² - LANÇAMENTO, ADENSAMENTO E ACABAMENTO. AF_12/2015</v>
          </cell>
        </row>
        <row r="2288">
          <cell r="A2288" t="str">
            <v>FUNDACOES E ESTRUTURAS</v>
          </cell>
          <cell r="B2288" t="str">
            <v>FUES</v>
          </cell>
          <cell r="C2288" t="str">
            <v>CONCRETOS</v>
          </cell>
          <cell r="D2288" t="str">
            <v>0043</v>
          </cell>
          <cell r="E2288">
            <v>0</v>
          </cell>
          <cell r="F2288">
            <v>0</v>
          </cell>
          <cell r="G2288" t="str">
            <v>92735</v>
          </cell>
          <cell r="H2288" t="str">
            <v>CONCRETAGEM DE VIGAS E LAJES, FCK=20 MPA, PARA LAJES PREMOLDADAS COM GRUA DE CAÇAMBA DE 350 L EM EDIFICAÇÃO DE MULTIPAVIMENTOS ATÉ 16 ANDARES, COM ÁREA MÉDIA DE LAJES MENOR OU IGUAL A 20 M² - LANÇAMENTO, ADENSAMENTO E ACABAMENTO. AF_12/2015</v>
          </cell>
        </row>
        <row r="2289">
          <cell r="A2289" t="str">
            <v>FUNDACOES E ESTRUTURAS</v>
          </cell>
          <cell r="B2289" t="str">
            <v>FUES</v>
          </cell>
          <cell r="C2289" t="str">
            <v>CONCRETOS</v>
          </cell>
          <cell r="D2289" t="str">
            <v>0043</v>
          </cell>
          <cell r="E2289">
            <v>0</v>
          </cell>
          <cell r="F2289">
            <v>0</v>
          </cell>
          <cell r="G2289" t="str">
            <v>92736</v>
          </cell>
          <cell r="H2289" t="str">
            <v>CONCRETAGEM DE VIGAS E LAJES, FCK=20 MPA, PARA LAJES PREMOLDADAS COM GRUA DE CAÇAMBA DE 350 L EM EDIFICAÇÃO DE MULTIPAVIMENTOS ATÉ 16 ANDARES, COM ÁREA MÉDIA DE LAJES MAIOR QUE 20 M² - LANÇAMENTO, ADENSAMENTO E ACABAMENTO. AF_12/2015</v>
          </cell>
        </row>
        <row r="2290">
          <cell r="A2290" t="str">
            <v>FUNDACOES E ESTRUTURAS</v>
          </cell>
          <cell r="B2290" t="str">
            <v>FUES</v>
          </cell>
          <cell r="C2290" t="str">
            <v>CONCRETOS</v>
          </cell>
          <cell r="D2290" t="str">
            <v>0043</v>
          </cell>
          <cell r="E2290">
            <v>0</v>
          </cell>
          <cell r="F2290">
            <v>0</v>
          </cell>
          <cell r="G2290" t="str">
            <v>92739</v>
          </cell>
          <cell r="H2290" t="str">
            <v>CONCRETAGEM DE VIGAS E LAJES, FCK=20 MPA, PARA LAJES MACIÇAS OU NERVURADAS COM GRUA DE CAÇAMBA DE 500 L EM EDIFICAÇÃO DE MULTIPAVIMENTOS ATÉ 16 ANDARES, COM ÁREA MÉDIA DE LAJES MENOR OU IGUAL A 20 M² - LANÇAMENTO, ADENSAMENTO E ACABAMENTO. AF_12/2015</v>
          </cell>
        </row>
        <row r="2291">
          <cell r="A2291" t="str">
            <v>FUNDACOES E ESTRUTURAS</v>
          </cell>
          <cell r="B2291" t="str">
            <v>FUES</v>
          </cell>
          <cell r="C2291" t="str">
            <v>CONCRETOS</v>
          </cell>
          <cell r="D2291" t="str">
            <v>0043</v>
          </cell>
          <cell r="E2291">
            <v>0</v>
          </cell>
          <cell r="F2291">
            <v>0</v>
          </cell>
          <cell r="G2291" t="str">
            <v>92740</v>
          </cell>
          <cell r="H2291" t="str">
            <v>CONCRETAGEM DE VIGAS E LAJES, FCK=20 MPA, PARA LAJES MACIÇAS OU NERVURADAS COM GRUA DE CAÇAMBA DE 500 L EM EDIFICAÇÃO DE MULTIPAVIMENTOS ATÉ 16 ANDARES, COM ÁREA MÉDIA DE LAJES MAIOR QUE 20 M² - LANÇAMENTO, ADENSAMENTO E ACABAMENTO. AF_12/2015</v>
          </cell>
        </row>
        <row r="2292">
          <cell r="A2292" t="str">
            <v>FUNDACOES E ESTRUTURAS</v>
          </cell>
          <cell r="B2292" t="str">
            <v>FUES</v>
          </cell>
          <cell r="C2292" t="str">
            <v>CONCRETOS</v>
          </cell>
          <cell r="D2292" t="str">
            <v>0043</v>
          </cell>
          <cell r="E2292">
            <v>0</v>
          </cell>
          <cell r="F2292">
            <v>0</v>
          </cell>
          <cell r="G2292" t="str">
            <v>92741</v>
          </cell>
          <cell r="H2292" t="str">
            <v>CONCRETAGEM DE VIGAS E LAJES, FCK=20 MPA, PARA QUALQUER TIPO DE LAJE COM BALDES EM EDIFICAÇÃO TÉRREA, COM ÁREA MÉDIA DE LAJES MENOR OU IGUAL A 20 M² - LANÇAMENTO, ADENSAMENTO E ACABAMENTO. AF_12/2015</v>
          </cell>
        </row>
        <row r="2293">
          <cell r="A2293" t="str">
            <v>FUNDACOES E ESTRUTURAS</v>
          </cell>
          <cell r="B2293" t="str">
            <v>FUES</v>
          </cell>
          <cell r="C2293" t="str">
            <v>CONCRETOS</v>
          </cell>
          <cell r="D2293" t="str">
            <v>0043</v>
          </cell>
          <cell r="E2293">
            <v>0</v>
          </cell>
          <cell r="F2293">
            <v>0</v>
          </cell>
          <cell r="G2293" t="str">
            <v>92742</v>
          </cell>
          <cell r="H2293" t="str">
            <v>CONCRETAGEM DE VIGAS E LAJES, FCK=20 MPA, PARA QUALQUER TIPO DE LAJE COM BALDES EM EDIFICAÇÃO DE MULTIPAVIMENTOS ATÉ 04 ANDARES, COM ÁREA MÉDIA DE LAJES MENOR OU IGUAL A 20 M² - LANÇAMENTO, ADENSAMENTO E ACABAMENTO. AF_12/2015</v>
          </cell>
        </row>
        <row r="2294">
          <cell r="A2294" t="str">
            <v>FUNDACOES E ESTRUTURAS</v>
          </cell>
          <cell r="B2294" t="str">
            <v>FUES</v>
          </cell>
          <cell r="C2294" t="str">
            <v>CONCRETOS</v>
          </cell>
          <cell r="D2294" t="str">
            <v>0043</v>
          </cell>
          <cell r="E2294">
            <v>0</v>
          </cell>
          <cell r="F2294">
            <v>0</v>
          </cell>
          <cell r="G2294" t="str">
            <v>92873</v>
          </cell>
          <cell r="H2294" t="str">
            <v>LANÇAMENTO COM USO DE BALDES, ADENSAMENTO E ACABAMENTO DE CONCRETO EM ESTRUTURAS. AF_12/2015</v>
          </cell>
        </row>
        <row r="2295">
          <cell r="A2295" t="str">
            <v>FUNDACOES E ESTRUTURAS</v>
          </cell>
          <cell r="B2295" t="str">
            <v>FUES</v>
          </cell>
          <cell r="C2295" t="str">
            <v>CONCRETOS</v>
          </cell>
          <cell r="D2295" t="str">
            <v>0043</v>
          </cell>
          <cell r="E2295">
            <v>0</v>
          </cell>
          <cell r="F2295">
            <v>0</v>
          </cell>
          <cell r="G2295" t="str">
            <v>92874</v>
          </cell>
          <cell r="H2295" t="str">
            <v>LANÇAMENTO COM USO DE BOMBA, ADENSAMENTO E ACABAMENTO DE CONCRETO EM ESTRUTURAS. AF_12/2015</v>
          </cell>
        </row>
        <row r="2296">
          <cell r="A2296" t="str">
            <v>FUNDACOES E ESTRUTURAS</v>
          </cell>
          <cell r="B2296" t="str">
            <v>FUES</v>
          </cell>
          <cell r="C2296" t="str">
            <v>CONCRETOS</v>
          </cell>
          <cell r="D2296" t="str">
            <v>0043</v>
          </cell>
          <cell r="E2296">
            <v>0</v>
          </cell>
          <cell r="F2296">
            <v>0</v>
          </cell>
          <cell r="G2296" t="str">
            <v>94962</v>
          </cell>
          <cell r="H2296" t="str">
            <v>CONCRETO MAGRO PARA LASTRO, TRAÇO 1:4,5:4,5 (CIMENTO/ AREIA MÉDIA/ BRITA 1)  - PREPARO MECÂNICO COM BETONEIRA 400 L. AF_07/2016</v>
          </cell>
        </row>
        <row r="2297">
          <cell r="A2297" t="str">
            <v>FUNDACOES E ESTRUTURAS</v>
          </cell>
          <cell r="B2297" t="str">
            <v>FUES</v>
          </cell>
          <cell r="C2297" t="str">
            <v>CONCRETOS</v>
          </cell>
          <cell r="D2297" t="str">
            <v>0043</v>
          </cell>
          <cell r="E2297">
            <v>0</v>
          </cell>
          <cell r="F2297">
            <v>0</v>
          </cell>
          <cell r="G2297" t="str">
            <v>94963</v>
          </cell>
          <cell r="H2297" t="str">
            <v>CONCRETO FCK = 15MPA, TRAÇO 1:3,4:3,5 (CIMENTO/ AREIA MÉDIA/ BRITA 1)  - PREPARO MECÂNICO COM BETONEIRA 400 L. AF_07/2016</v>
          </cell>
        </row>
        <row r="2298">
          <cell r="A2298" t="str">
            <v>FUNDACOES E ESTRUTURAS</v>
          </cell>
          <cell r="B2298" t="str">
            <v>FUES</v>
          </cell>
          <cell r="C2298" t="str">
            <v>CONCRETOS</v>
          </cell>
          <cell r="D2298" t="str">
            <v>0043</v>
          </cell>
          <cell r="E2298">
            <v>0</v>
          </cell>
          <cell r="F2298">
            <v>0</v>
          </cell>
          <cell r="G2298" t="str">
            <v>94964</v>
          </cell>
          <cell r="H2298" t="str">
            <v>CONCRETO FCK = 20MPA, TRAÇO 1:2,7:3 (CIMENTO/ AREIA MÉDIA/ BRITA 1)  - PREPARO MECÂNICO COM BETONEIRA 400 L. AF_07/2016</v>
          </cell>
        </row>
        <row r="2299">
          <cell r="A2299" t="str">
            <v>FUNDACOES E ESTRUTURAS</v>
          </cell>
          <cell r="B2299" t="str">
            <v>FUES</v>
          </cell>
          <cell r="C2299" t="str">
            <v>CONCRETOS</v>
          </cell>
          <cell r="D2299" t="str">
            <v>0043</v>
          </cell>
          <cell r="E2299">
            <v>0</v>
          </cell>
          <cell r="F2299">
            <v>0</v>
          </cell>
          <cell r="G2299" t="str">
            <v>94965</v>
          </cell>
          <cell r="H2299" t="str">
            <v>CONCRETO FCK = 25MPA, TRAÇO 1:2,3:2,7 (CIMENTO/ AREIA MÉDIA/ BRITA 1)  - PREPARO MECÂNICO COM BETONEIRA 400 L. AF_07/2016</v>
          </cell>
        </row>
        <row r="2300">
          <cell r="A2300" t="str">
            <v>FUNDACOES E ESTRUTURAS</v>
          </cell>
          <cell r="B2300" t="str">
            <v>FUES</v>
          </cell>
          <cell r="C2300" t="str">
            <v>CONCRETOS</v>
          </cell>
          <cell r="D2300" t="str">
            <v>0043</v>
          </cell>
          <cell r="E2300">
            <v>0</v>
          </cell>
          <cell r="F2300">
            <v>0</v>
          </cell>
          <cell r="G2300" t="str">
            <v>94966</v>
          </cell>
          <cell r="H2300" t="str">
            <v>CONCRETO FCK = 30MPA, TRAÇO 1:2,1:2,5 (CIMENTO/ AREIA MÉDIA/ BRITA 1)  - PREPARO MECÂNICO COM BETONEIRA 400 L. AF_07/2016</v>
          </cell>
        </row>
        <row r="2301">
          <cell r="A2301" t="str">
            <v>FUNDACOES E ESTRUTURAS</v>
          </cell>
          <cell r="B2301" t="str">
            <v>FUES</v>
          </cell>
          <cell r="C2301" t="str">
            <v>CONCRETOS</v>
          </cell>
          <cell r="D2301" t="str">
            <v>0043</v>
          </cell>
          <cell r="E2301">
            <v>0</v>
          </cell>
          <cell r="F2301">
            <v>0</v>
          </cell>
          <cell r="G2301" t="str">
            <v>94967</v>
          </cell>
          <cell r="H2301" t="str">
            <v>CONCRETO FCK = 40MPA, TRAÇO 1:1,6:1,9 (CIMENTO/ AREIA MÉDIA/ BRITA 1)  - PREPARO MECÂNICO COM BETONEIRA 400 L. AF_07/2016</v>
          </cell>
        </row>
        <row r="2302">
          <cell r="A2302" t="str">
            <v>FUNDACOES E ESTRUTURAS</v>
          </cell>
          <cell r="B2302" t="str">
            <v>FUES</v>
          </cell>
          <cell r="C2302" t="str">
            <v>CONCRETOS</v>
          </cell>
          <cell r="D2302" t="str">
            <v>0043</v>
          </cell>
          <cell r="E2302">
            <v>0</v>
          </cell>
          <cell r="F2302">
            <v>0</v>
          </cell>
          <cell r="G2302" t="str">
            <v>94968</v>
          </cell>
          <cell r="H2302" t="str">
            <v>CONCRETO MAGRO PARA LASTRO, TRAÇO 1:4,5:4,5 (CIMENTO/ AREIA MÉDIA/ BRITA 1)  - PREPARO MECÂNICO COM BETONEIRA 600 L. AF_07/2016</v>
          </cell>
        </row>
        <row r="2303">
          <cell r="A2303" t="str">
            <v>FUNDACOES E ESTRUTURAS</v>
          </cell>
          <cell r="B2303" t="str">
            <v>FUES</v>
          </cell>
          <cell r="C2303" t="str">
            <v>CONCRETOS</v>
          </cell>
          <cell r="D2303" t="str">
            <v>0043</v>
          </cell>
          <cell r="E2303">
            <v>0</v>
          </cell>
          <cell r="F2303">
            <v>0</v>
          </cell>
          <cell r="G2303" t="str">
            <v>94969</v>
          </cell>
          <cell r="H2303" t="str">
            <v>CONCRETO FCK = 15MPA, TRAÇO 1:3,4:3,5 (CIMENTO/ AREIA MÉDIA/ BRITA 1)  - PREPARO MECÂNICO COM BETONEIRA 600 L. AF_07/2016</v>
          </cell>
        </row>
        <row r="2304">
          <cell r="A2304" t="str">
            <v>FUNDACOES E ESTRUTURAS</v>
          </cell>
          <cell r="B2304" t="str">
            <v>FUES</v>
          </cell>
          <cell r="C2304" t="str">
            <v>CONCRETOS</v>
          </cell>
          <cell r="D2304" t="str">
            <v>0043</v>
          </cell>
          <cell r="E2304">
            <v>0</v>
          </cell>
          <cell r="F2304">
            <v>0</v>
          </cell>
          <cell r="G2304" t="str">
            <v>94970</v>
          </cell>
          <cell r="H2304" t="str">
            <v>CONCRETO FCK = 20MPA, TRAÇO 1:2,7:3 (CIMENTO/ AREIA MÉDIA/ BRITA 1)  - PREPARO MECÂNICO COM BETONEIRA 600 L. AF_07/2016</v>
          </cell>
        </row>
        <row r="2305">
          <cell r="A2305" t="str">
            <v>FUNDACOES E ESTRUTURAS</v>
          </cell>
          <cell r="B2305" t="str">
            <v>FUES</v>
          </cell>
          <cell r="C2305" t="str">
            <v>CONCRETOS</v>
          </cell>
          <cell r="D2305" t="str">
            <v>0043</v>
          </cell>
          <cell r="E2305">
            <v>0</v>
          </cell>
          <cell r="F2305">
            <v>0</v>
          </cell>
          <cell r="G2305" t="str">
            <v>94971</v>
          </cell>
          <cell r="H2305" t="str">
            <v>CONCRETO FCK = 25MPA, TRAÇO 1:2,3:2,7 (CIMENTO/ AREIA MÉDIA/ BRITA 1)  - PREPARO MECÂNICO COM BETONEIRA 600 L. AF_07/2016</v>
          </cell>
        </row>
        <row r="2306">
          <cell r="A2306" t="str">
            <v>FUNDACOES E ESTRUTURAS</v>
          </cell>
          <cell r="B2306" t="str">
            <v>FUES</v>
          </cell>
          <cell r="C2306" t="str">
            <v>CONCRETOS</v>
          </cell>
          <cell r="D2306" t="str">
            <v>0043</v>
          </cell>
          <cell r="E2306">
            <v>0</v>
          </cell>
          <cell r="F2306">
            <v>0</v>
          </cell>
          <cell r="G2306" t="str">
            <v>94972</v>
          </cell>
          <cell r="H2306" t="str">
            <v>CONCRETO FCK = 30MPA, TRAÇO 1:2,1:2,5 (CIMENTO/ AREIA MÉDIA/ BRITA 1)  - PREPARO MECÂNICO COM BETONEIRA 600 L. AF_07/2016</v>
          </cell>
        </row>
        <row r="2307">
          <cell r="A2307" t="str">
            <v>FUNDACOES E ESTRUTURAS</v>
          </cell>
          <cell r="B2307" t="str">
            <v>FUES</v>
          </cell>
          <cell r="C2307" t="str">
            <v>CONCRETOS</v>
          </cell>
          <cell r="D2307" t="str">
            <v>0043</v>
          </cell>
          <cell r="E2307">
            <v>0</v>
          </cell>
          <cell r="F2307">
            <v>0</v>
          </cell>
          <cell r="G2307" t="str">
            <v>94973</v>
          </cell>
          <cell r="H2307" t="str">
            <v>CONCRETO FCK = 40MPA, TRAÇO 1:1,6:1,9 (CIMENTO/ AREIA MÉDIA/ BRITA 1)  - PREPARO MECÂNICO COM BETONEIRA 600 L. AF_07/2016</v>
          </cell>
        </row>
        <row r="2308">
          <cell r="A2308" t="str">
            <v>FUNDACOES E ESTRUTURAS</v>
          </cell>
          <cell r="B2308" t="str">
            <v>FUES</v>
          </cell>
          <cell r="C2308" t="str">
            <v>CONCRETOS</v>
          </cell>
          <cell r="D2308" t="str">
            <v>0043</v>
          </cell>
          <cell r="E2308">
            <v>0</v>
          </cell>
          <cell r="F2308">
            <v>0</v>
          </cell>
          <cell r="G2308" t="str">
            <v>94974</v>
          </cell>
          <cell r="H2308" t="str">
            <v>CONCRETO MAGRO PARA LASTRO, TRAÇO 1:4,5:4,5 (CIMENTO/ AREIA MÉDIA/ BRITA 1)  - PREPARO MANUAL. AF_07/2016</v>
          </cell>
        </row>
        <row r="2309">
          <cell r="A2309" t="str">
            <v>FUNDACOES E ESTRUTURAS</v>
          </cell>
          <cell r="B2309" t="str">
            <v>FUES</v>
          </cell>
          <cell r="C2309" t="str">
            <v>CONCRETOS</v>
          </cell>
          <cell r="D2309" t="str">
            <v>0043</v>
          </cell>
          <cell r="E2309">
            <v>0</v>
          </cell>
          <cell r="F2309">
            <v>0</v>
          </cell>
          <cell r="G2309" t="str">
            <v>94975</v>
          </cell>
          <cell r="H2309" t="str">
            <v>CONCRETO FCK = 15MPA, TRAÇO 1:3,4:3,5 (CIMENTO/ AREIA MÉDIA/ BRITA 1)  - PREPARO MANUAL. AF_07/2016</v>
          </cell>
        </row>
        <row r="2310">
          <cell r="A2310" t="str">
            <v>FUNDACOES E ESTRUTURAS</v>
          </cell>
          <cell r="B2310" t="str">
            <v>FUES</v>
          </cell>
          <cell r="C2310" t="str">
            <v>CONCRETOS</v>
          </cell>
          <cell r="D2310" t="str">
            <v>0043</v>
          </cell>
          <cell r="E2310">
            <v>0</v>
          </cell>
          <cell r="F2310">
            <v>0</v>
          </cell>
          <cell r="G2310" t="str">
            <v>96555</v>
          </cell>
          <cell r="H2310" t="str">
            <v>CONCRETAGEM DE BLOCOS DE COROAMENTO E VIGAS BALDRAME, FCK 30 MPA, COM USO DE JERICA  LANÇAMENTO, ADENSAMENTO E ACABAMENTO. AF_06/2017</v>
          </cell>
        </row>
        <row r="2311">
          <cell r="A2311" t="str">
            <v>FUNDACOES E ESTRUTURAS</v>
          </cell>
          <cell r="B2311" t="str">
            <v>FUES</v>
          </cell>
          <cell r="C2311" t="str">
            <v>CONCRETOS</v>
          </cell>
          <cell r="D2311" t="str">
            <v>0043</v>
          </cell>
          <cell r="E2311">
            <v>0</v>
          </cell>
          <cell r="F2311">
            <v>0</v>
          </cell>
          <cell r="G2311" t="str">
            <v>96556</v>
          </cell>
          <cell r="H2311" t="str">
            <v>CONCRETAGEM DE SAPATAS, FCK 30 MPA, COM USO DE JERICA  LANÇAMENTO, ADENSAMENTO E ACABAMENTO. AF_06/2017</v>
          </cell>
        </row>
        <row r="2312">
          <cell r="A2312" t="str">
            <v>FUNDACOES E ESTRUTURAS</v>
          </cell>
          <cell r="B2312" t="str">
            <v>FUES</v>
          </cell>
          <cell r="C2312" t="str">
            <v>CONCRETOS</v>
          </cell>
          <cell r="D2312" t="str">
            <v>0043</v>
          </cell>
          <cell r="E2312">
            <v>0</v>
          </cell>
          <cell r="F2312">
            <v>0</v>
          </cell>
          <cell r="G2312" t="str">
            <v>96557</v>
          </cell>
          <cell r="H2312" t="str">
            <v>CONCRETAGEM DE BLOCOS DE COROAMENTO E VIGAS BALDRAMES, FCK 30 MPA, COM USO DE BOMBA  LANÇAMENTO, ADENSAMENTO E ACABAMENTO. AF_06/2017</v>
          </cell>
        </row>
        <row r="2313">
          <cell r="A2313" t="str">
            <v>FUNDACOES E ESTRUTURAS</v>
          </cell>
          <cell r="B2313" t="str">
            <v>FUES</v>
          </cell>
          <cell r="C2313" t="str">
            <v>CONCRETOS</v>
          </cell>
          <cell r="D2313" t="str">
            <v>0043</v>
          </cell>
          <cell r="E2313">
            <v>0</v>
          </cell>
          <cell r="F2313">
            <v>0</v>
          </cell>
          <cell r="G2313" t="str">
            <v>96558</v>
          </cell>
          <cell r="H2313" t="str">
            <v>CONCRETAGEM DE SAPATAS, FCK 30 MPA, COM USO DE BOMBA  LANÇAMENTO, ADENSAMENTO E ACABAMENTO. AF_11/2016</v>
          </cell>
        </row>
        <row r="2314">
          <cell r="A2314" t="str">
            <v>FUNDACOES E ESTRUTURAS</v>
          </cell>
          <cell r="B2314" t="str">
            <v>FUES</v>
          </cell>
          <cell r="C2314" t="str">
            <v>CONCRETOS</v>
          </cell>
          <cell r="D2314" t="str">
            <v>0043</v>
          </cell>
          <cell r="E2314">
            <v>0</v>
          </cell>
          <cell r="F2314">
            <v>0</v>
          </cell>
          <cell r="G2314" t="str">
            <v>99235</v>
          </cell>
          <cell r="H2314" t="str">
            <v>CONCRETAGEM DE EDIFICAÇÕES (PAREDES E LAJES) FEITAS COM SISTEMA DE FÔRMAS MANUSEÁVEIS, COM CONCRETO USINADO AUTOADENSÁVEL FCK 25 MPA - LANÇAMENTO E ACABAMENTO. AF_06/2015</v>
          </cell>
        </row>
        <row r="2315">
          <cell r="A2315" t="str">
            <v>FUNDACOES E ESTRUTURAS</v>
          </cell>
          <cell r="B2315" t="str">
            <v>FUES</v>
          </cell>
          <cell r="C2315" t="str">
            <v>CONCRETOS</v>
          </cell>
          <cell r="D2315" t="str">
            <v>0043</v>
          </cell>
          <cell r="E2315">
            <v>0</v>
          </cell>
          <cell r="F2315">
            <v>0</v>
          </cell>
          <cell r="G2315" t="str">
            <v>99431</v>
          </cell>
          <cell r="H2315" t="str">
            <v>CONCRETAGEM DE LAJES EM EDIFICAÇÕES UNIFAMILIARES FEITAS COM SISTEMA DE FÔRMAS MANUSEÁVEIS, COM CONCRETO USINADO BOMBEÁVEL FCK 25 MPA - LANÇAMENTO, ADENSAMENTO E ACABAMENTO (EXCLUSIVE BOMBA LANÇA). AF_06/2015</v>
          </cell>
        </row>
        <row r="2316">
          <cell r="A2316" t="str">
            <v>FUNDACOES E ESTRUTURAS</v>
          </cell>
          <cell r="B2316" t="str">
            <v>FUES</v>
          </cell>
          <cell r="C2316" t="str">
            <v>CONCRETOS</v>
          </cell>
          <cell r="D2316" t="str">
            <v>0043</v>
          </cell>
          <cell r="E2316">
            <v>0</v>
          </cell>
          <cell r="F2316">
            <v>0</v>
          </cell>
          <cell r="G2316" t="str">
            <v>99432</v>
          </cell>
          <cell r="H2316" t="str">
            <v>CONCRETAGEM DE PAREDES EM EDIFICAÇÕES UNIFAMILIARES FEITAS COM SISTEMA DE FÔRMAS MANUSEÁVEIS, COM CONCRETO USINADO BOMBEÁVEL FCK 25 MPA - LANÇAMENTO, ADENSAMENTO E ACABAMENTO (EXCLUSIVE BOMBA LANÇA). AF_06/2015</v>
          </cell>
        </row>
        <row r="2317">
          <cell r="A2317" t="str">
            <v>FUNDACOES E ESTRUTURAS</v>
          </cell>
          <cell r="B2317" t="str">
            <v>FUES</v>
          </cell>
          <cell r="C2317" t="str">
            <v>CONCRETOS</v>
          </cell>
          <cell r="D2317" t="str">
            <v>0043</v>
          </cell>
          <cell r="E2317">
            <v>0</v>
          </cell>
          <cell r="F2317">
            <v>0</v>
          </cell>
          <cell r="G2317" t="str">
            <v>99433</v>
          </cell>
          <cell r="H2317" t="str">
            <v>CONCRETAGEM DE PLATIBANDA EM EDIFICAÇÕES UNIFAMILIARES FEITAS COM SISTEMA DE FÔRMAS MANUSEÁVEIS, COM CONCRETO USINADO BOMBEÁVEL FCK 25 MPA, - LANÇAMENTO, ADENSAMENTO E ACABAMENTO (EXCLUSIVE BOMBA LANÇA). AF_06/2015</v>
          </cell>
        </row>
        <row r="2318">
          <cell r="A2318" t="str">
            <v>FUNDACOES E ESTRUTURAS</v>
          </cell>
          <cell r="B2318" t="str">
            <v>FUES</v>
          </cell>
          <cell r="C2318" t="str">
            <v>CONCRETOS</v>
          </cell>
          <cell r="D2318" t="str">
            <v>0043</v>
          </cell>
          <cell r="E2318">
            <v>0</v>
          </cell>
          <cell r="F2318">
            <v>0</v>
          </cell>
          <cell r="G2318" t="str">
            <v>99434</v>
          </cell>
          <cell r="H2318" t="str">
            <v>CONCRETAGEM DE LAJES EM EDIFICAÇÕES MULTIFAMILIARES FEITAS COM SISTEMA DE FÔRMAS MANUSEÁVEIS, COM CONCRETO USINADO BOMBEÁVEL FCK 25 MPA - LANÇAMENTO, ADENSAMENTO E ACABAMENTO (EXCLUSIVE BOMBA LANÇA). AF_06/2015</v>
          </cell>
        </row>
        <row r="2319">
          <cell r="A2319" t="str">
            <v>FUNDACOES E ESTRUTURAS</v>
          </cell>
          <cell r="B2319" t="str">
            <v>FUES</v>
          </cell>
          <cell r="C2319" t="str">
            <v>CONCRETOS</v>
          </cell>
          <cell r="D2319" t="str">
            <v>0043</v>
          </cell>
          <cell r="E2319">
            <v>0</v>
          </cell>
          <cell r="F2319">
            <v>0</v>
          </cell>
          <cell r="G2319" t="str">
            <v>99435</v>
          </cell>
          <cell r="H2319" t="str">
            <v>CONCRETAGEM DE PAREDES EM EDIFICAÇÕES MULTIFAMILIARES FEITAS COM SISTEMA DE FÔRMAS MANUSEÁVEIS, COM CONCRETO USINADO BOMBEÁVEL FCK 25 MPA - LANÇAMENTO, ADENSAMENTO E ACABAMENTO (EXCLUSIVE BOMBA LANÇA). AF_06/2015</v>
          </cell>
        </row>
        <row r="2320">
          <cell r="A2320" t="str">
            <v>FUNDACOES E ESTRUTURAS</v>
          </cell>
          <cell r="B2320" t="str">
            <v>FUES</v>
          </cell>
          <cell r="C2320" t="str">
            <v>CONCRETOS</v>
          </cell>
          <cell r="D2320" t="str">
            <v>0043</v>
          </cell>
          <cell r="E2320">
            <v>0</v>
          </cell>
          <cell r="F2320">
            <v>0</v>
          </cell>
          <cell r="G2320" t="str">
            <v>99436</v>
          </cell>
          <cell r="H2320" t="str">
            <v>CONCRETAGEM DE PLATIBANDA EM EDIFICAÇÕES MULTIFAMILIARES FEITAS COM SISTEMA DE FÔRMAS MANUSEÁVEIS, COM CONCRETO USINADO BOMBEÁVEL FCK 25 MPA - LANÇAMENTO, ADENSAMENTO E ACABAMENTO (EXCLUSIVE BOMBA LANÇA). AF_06/2015</v>
          </cell>
        </row>
        <row r="2321">
          <cell r="A2321" t="str">
            <v>FUNDACOES E ESTRUTURAS</v>
          </cell>
          <cell r="B2321" t="str">
            <v>FUES</v>
          </cell>
          <cell r="C2321" t="str">
            <v>CONCRETOS</v>
          </cell>
          <cell r="D2321" t="str">
            <v>0043</v>
          </cell>
          <cell r="E2321">
            <v>0</v>
          </cell>
          <cell r="F2321">
            <v>0</v>
          </cell>
          <cell r="G2321" t="str">
            <v>99437</v>
          </cell>
          <cell r="H2321" t="str">
            <v>CONCRETAGEM DE PLATIBANDA EM EDIFICAÇÕES UNIFAMILIARES FEITAS COM SISTEMA DE FÔRMAS MANUSEÁVEIS, COM CONCRETO USINADO AUTOADENSÁVEL FCK 25 MPA - LANÇAMENTO E ACABAMENTO. AF_06/2015</v>
          </cell>
        </row>
        <row r="2322">
          <cell r="A2322" t="str">
            <v>FUNDACOES E ESTRUTURAS</v>
          </cell>
          <cell r="B2322" t="str">
            <v>FUES</v>
          </cell>
          <cell r="C2322" t="str">
            <v>CONCRETOS</v>
          </cell>
          <cell r="D2322" t="str">
            <v>0043</v>
          </cell>
          <cell r="E2322">
            <v>0</v>
          </cell>
          <cell r="F2322">
            <v>0</v>
          </cell>
          <cell r="G2322" t="str">
            <v>99438</v>
          </cell>
          <cell r="H2322" t="str">
            <v>CONCRETAGEM DE PLATIBANDA EM EDIFICAÇÕES MULTIFAMILIARES FEITAS COM SISTEMA DE FÔRMAS MANUSEÁVEIS, COM CONCRETO USINADO AUTOADENSÁVEL FCK 25 MPA - LANÇAMENTO E ACABAMENTO. AF_06/2015</v>
          </cell>
        </row>
        <row r="2323">
          <cell r="A2323" t="str">
            <v>FUNDACOES E ESTRUTURAS</v>
          </cell>
          <cell r="B2323" t="str">
            <v>FUES</v>
          </cell>
          <cell r="C2323" t="str">
            <v>CONCRETOS</v>
          </cell>
          <cell r="D2323" t="str">
            <v>0043</v>
          </cell>
          <cell r="E2323">
            <v>0</v>
          </cell>
          <cell r="F2323">
            <v>0</v>
          </cell>
          <cell r="G2323" t="str">
            <v>99439</v>
          </cell>
          <cell r="H2323" t="str">
            <v>CONCRETAGEM DE EDIFICAÇÕES (PAREDES E LAJES) FEITAS COM SISTEMA DE FÔRMAS MANUSEÁVEIS, COM CONCRETO USINADO BOMBEÁVEL FCK 25 MPA - LANÇAMENTO, ADENSAMENTO E ACABAMENTO (EXCLUSIVE BOMBA LANÇA). AF_06/2015</v>
          </cell>
        </row>
        <row r="2324">
          <cell r="A2324" t="str">
            <v>FUNDACOES E ESTRUTURAS</v>
          </cell>
          <cell r="B2324" t="str">
            <v>FUES</v>
          </cell>
          <cell r="C2324" t="str">
            <v>LAJE PRE-FABRICADA</v>
          </cell>
          <cell r="D2324" t="str">
            <v>0044</v>
          </cell>
          <cell r="E2324">
            <v>0</v>
          </cell>
          <cell r="F2324">
            <v>0</v>
          </cell>
          <cell r="G2324" t="str">
            <v>101963</v>
          </cell>
          <cell r="H2324" t="str">
            <v>LAJE PRÉ-MOLDADA UNIDIRECIONAL, BIAPOIADA, PARA PISO, ENCHIMENTO EM CERÂMICA, VIGOTA CONVENCIONAL, ALTURA TOTAL DA LAJE (ENCHIMENTO+CAPA) = (8+4). AF_11/2020</v>
          </cell>
        </row>
        <row r="2325">
          <cell r="A2325" t="str">
            <v>FUNDACOES E ESTRUTURAS</v>
          </cell>
          <cell r="B2325" t="str">
            <v>FUES</v>
          </cell>
          <cell r="C2325" t="str">
            <v>LAJE PRE-FABRICADA</v>
          </cell>
          <cell r="D2325" t="str">
            <v>0044</v>
          </cell>
          <cell r="E2325">
            <v>0</v>
          </cell>
          <cell r="F2325">
            <v>0</v>
          </cell>
          <cell r="G2325" t="str">
            <v>101964</v>
          </cell>
          <cell r="H2325" t="str">
            <v>LAJE PRÉ-MOLDADA UNIDIRECIONAL, BIAPOIADA, PARA FORRO, ENCHIMENTO EM CERÂMICA, VIGOTA CONVENCIONAL, ALTURA TOTAL DA LAJE (ENCHIMENTO+CAPA) = (8+3). AF_11/2020</v>
          </cell>
        </row>
        <row r="2326">
          <cell r="A2326" t="str">
            <v>FUNDACOES E ESTRUTURAS</v>
          </cell>
          <cell r="B2326" t="str">
            <v>FUES</v>
          </cell>
          <cell r="C2326" t="str">
            <v>EMBASAMENTOS</v>
          </cell>
          <cell r="D2326" t="str">
            <v>0247</v>
          </cell>
          <cell r="E2326">
            <v>0</v>
          </cell>
          <cell r="F2326">
            <v>0</v>
          </cell>
          <cell r="G2326" t="str">
            <v>101165</v>
          </cell>
          <cell r="H2326" t="str">
            <v>ALVENARIA DE EMBASAMENTO COM BLOCO ESTRUTURAL DE CONCRETO, DE 14X19X29CM E ARGAMASSA DE ASSENTAMENTO COM PREPARO EM BETONEIRA. AF_05/2020</v>
          </cell>
        </row>
        <row r="2327">
          <cell r="A2327" t="str">
            <v>FUNDACOES E ESTRUTURAS</v>
          </cell>
          <cell r="B2327" t="str">
            <v>FUES</v>
          </cell>
          <cell r="C2327" t="str">
            <v>EMBASAMENTOS</v>
          </cell>
          <cell r="D2327" t="str">
            <v>0247</v>
          </cell>
          <cell r="E2327">
            <v>0</v>
          </cell>
          <cell r="F2327">
            <v>0</v>
          </cell>
          <cell r="G2327" t="str">
            <v>101166</v>
          </cell>
          <cell r="H2327" t="str">
            <v>ALVENARIA DE EMBASAMENTO COM BLOCO ESTRUTURAL DE CERÂMICA, DE 14X19X29CM E ARGAMASSA DE ASSENTAMENTO COM PREPARO EM BETONEIRA. AF_05/2020</v>
          </cell>
        </row>
        <row r="2328">
          <cell r="A2328" t="str">
            <v>FUNDACOES E ESTRUTURAS</v>
          </cell>
          <cell r="B2328" t="str">
            <v>FUES</v>
          </cell>
          <cell r="C2328" t="str">
            <v>ADESIVOS PARA ESTRUTURAS</v>
          </cell>
          <cell r="D2328" t="str">
            <v>0286</v>
          </cell>
          <cell r="E2328">
            <v>0</v>
          </cell>
          <cell r="F2328">
            <v>0</v>
          </cell>
          <cell r="G2328" t="str">
            <v>98576</v>
          </cell>
          <cell r="H2328" t="str">
            <v>TRATAMENTO DE JUNTA DE DILATAÇÃO COM MANTA ASFÁLTICA ADERIDA COM MAÇARICO. AF_06/2018</v>
          </cell>
        </row>
        <row r="2329">
          <cell r="A2329" t="str">
            <v>FUNDACOES E ESTRUTURAS</v>
          </cell>
          <cell r="B2329" t="str">
            <v>FUES</v>
          </cell>
          <cell r="C2329" t="str">
            <v>CINTAS E VERGAS</v>
          </cell>
          <cell r="D2329" t="str">
            <v>0296</v>
          </cell>
          <cell r="E2329">
            <v>0</v>
          </cell>
          <cell r="F2329">
            <v>0</v>
          </cell>
          <cell r="G2329" t="str">
            <v>93182</v>
          </cell>
          <cell r="H2329" t="str">
            <v>VERGA PRÉ-MOLDADA PARA JANELAS COM ATÉ 1,5 M DE VÃO. AF_03/2016</v>
          </cell>
        </row>
        <row r="2330">
          <cell r="A2330" t="str">
            <v>FUNDACOES E ESTRUTURAS</v>
          </cell>
          <cell r="B2330" t="str">
            <v>FUES</v>
          </cell>
          <cell r="C2330" t="str">
            <v>CINTAS E VERGAS</v>
          </cell>
          <cell r="D2330" t="str">
            <v>0296</v>
          </cell>
          <cell r="E2330">
            <v>0</v>
          </cell>
          <cell r="F2330">
            <v>0</v>
          </cell>
          <cell r="G2330" t="str">
            <v>93183</v>
          </cell>
          <cell r="H2330" t="str">
            <v>VERGA PRÉ-MOLDADA PARA JANELAS COM MAIS DE 1,5 M DE VÃO. AF_03/2016</v>
          </cell>
        </row>
        <row r="2331">
          <cell r="A2331" t="str">
            <v>FUNDACOES E ESTRUTURAS</v>
          </cell>
          <cell r="B2331" t="str">
            <v>FUES</v>
          </cell>
          <cell r="C2331" t="str">
            <v>CINTAS E VERGAS</v>
          </cell>
          <cell r="D2331" t="str">
            <v>0296</v>
          </cell>
          <cell r="E2331">
            <v>0</v>
          </cell>
          <cell r="F2331">
            <v>0</v>
          </cell>
          <cell r="G2331" t="str">
            <v>93184</v>
          </cell>
          <cell r="H2331" t="str">
            <v>VERGA PRÉ-MOLDADA PARA PORTAS COM ATÉ 1,5 M DE VÃO. AF_03/2016</v>
          </cell>
        </row>
        <row r="2332">
          <cell r="A2332" t="str">
            <v>FUNDACOES E ESTRUTURAS</v>
          </cell>
          <cell r="B2332" t="str">
            <v>FUES</v>
          </cell>
          <cell r="C2332" t="str">
            <v>CINTAS E VERGAS</v>
          </cell>
          <cell r="D2332" t="str">
            <v>0296</v>
          </cell>
          <cell r="E2332">
            <v>0</v>
          </cell>
          <cell r="F2332">
            <v>0</v>
          </cell>
          <cell r="G2332" t="str">
            <v>93185</v>
          </cell>
          <cell r="H2332" t="str">
            <v>VERGA PRÉ-MOLDADA PARA PORTAS COM MAIS DE 1,5 M DE VÃO. AF_03/2016</v>
          </cell>
        </row>
        <row r="2333">
          <cell r="A2333" t="str">
            <v>FUNDACOES E ESTRUTURAS</v>
          </cell>
          <cell r="B2333" t="str">
            <v>FUES</v>
          </cell>
          <cell r="C2333" t="str">
            <v>CINTAS E VERGAS</v>
          </cell>
          <cell r="D2333" t="str">
            <v>0296</v>
          </cell>
          <cell r="E2333">
            <v>0</v>
          </cell>
          <cell r="F2333">
            <v>0</v>
          </cell>
          <cell r="G2333" t="str">
            <v>93186</v>
          </cell>
          <cell r="H2333" t="str">
            <v>VERGA MOLDADA IN LOCO EM CONCRETO PARA JANELAS COM ATÉ 1,5 M DE VÃO. AF_03/2016</v>
          </cell>
        </row>
        <row r="2334">
          <cell r="A2334" t="str">
            <v>FUNDACOES E ESTRUTURAS</v>
          </cell>
          <cell r="B2334" t="str">
            <v>FUES</v>
          </cell>
          <cell r="C2334" t="str">
            <v>CINTAS E VERGAS</v>
          </cell>
          <cell r="D2334" t="str">
            <v>0296</v>
          </cell>
          <cell r="E2334">
            <v>0</v>
          </cell>
          <cell r="F2334">
            <v>0</v>
          </cell>
          <cell r="G2334" t="str">
            <v>93187</v>
          </cell>
          <cell r="H2334" t="str">
            <v>VERGA MOLDADA IN LOCO EM CONCRETO PARA JANELAS COM MAIS DE 1,5 M DE VÃO. AF_03/2016</v>
          </cell>
        </row>
        <row r="2335">
          <cell r="A2335" t="str">
            <v>FUNDACOES E ESTRUTURAS</v>
          </cell>
          <cell r="B2335" t="str">
            <v>FUES</v>
          </cell>
          <cell r="C2335" t="str">
            <v>CINTAS E VERGAS</v>
          </cell>
          <cell r="D2335" t="str">
            <v>0296</v>
          </cell>
          <cell r="E2335">
            <v>0</v>
          </cell>
          <cell r="F2335">
            <v>0</v>
          </cell>
          <cell r="G2335" t="str">
            <v>93188</v>
          </cell>
          <cell r="H2335" t="str">
            <v>VERGA MOLDADA IN LOCO EM CONCRETO PARA PORTAS COM ATÉ 1,5 M DE VÃO. AF_03/2016</v>
          </cell>
        </row>
        <row r="2336">
          <cell r="A2336" t="str">
            <v>FUNDACOES E ESTRUTURAS</v>
          </cell>
          <cell r="B2336" t="str">
            <v>FUES</v>
          </cell>
          <cell r="C2336" t="str">
            <v>CINTAS E VERGAS</v>
          </cell>
          <cell r="D2336" t="str">
            <v>0296</v>
          </cell>
          <cell r="E2336">
            <v>0</v>
          </cell>
          <cell r="F2336">
            <v>0</v>
          </cell>
          <cell r="G2336" t="str">
            <v>93189</v>
          </cell>
          <cell r="H2336" t="str">
            <v>VERGA MOLDADA IN LOCO EM CONCRETO PARA PORTAS COM MAIS DE 1,5 M DE VÃO. AF_03/2016</v>
          </cell>
        </row>
        <row r="2337">
          <cell r="A2337" t="str">
            <v>FUNDACOES E ESTRUTURAS</v>
          </cell>
          <cell r="B2337" t="str">
            <v>FUES</v>
          </cell>
          <cell r="C2337" t="str">
            <v>CINTAS E VERGAS</v>
          </cell>
          <cell r="D2337" t="str">
            <v>0296</v>
          </cell>
          <cell r="E2337">
            <v>0</v>
          </cell>
          <cell r="F2337">
            <v>0</v>
          </cell>
          <cell r="G2337" t="str">
            <v>93190</v>
          </cell>
          <cell r="H2337" t="str">
            <v>VERGA MOLDADA IN LOCO COM UTILIZAÇÃO DE BLOCOS CANALETA PARA JANELAS COM ATÉ 1,5 M DE VÃO. AF_03/2016</v>
          </cell>
        </row>
        <row r="2338">
          <cell r="A2338" t="str">
            <v>FUNDACOES E ESTRUTURAS</v>
          </cell>
          <cell r="B2338" t="str">
            <v>FUES</v>
          </cell>
          <cell r="C2338" t="str">
            <v>CINTAS E VERGAS</v>
          </cell>
          <cell r="D2338" t="str">
            <v>0296</v>
          </cell>
          <cell r="E2338">
            <v>0</v>
          </cell>
          <cell r="F2338">
            <v>0</v>
          </cell>
          <cell r="G2338" t="str">
            <v>93191</v>
          </cell>
          <cell r="H2338" t="str">
            <v>VERGA MOLDADA IN LOCO COM UTILIZAÇÃO DE BLOCOS CANALETA PARA JANELAS COM MAIS DE 1,5 M DE VÃO. AF_03/2016</v>
          </cell>
        </row>
        <row r="2339">
          <cell r="A2339" t="str">
            <v>FUNDACOES E ESTRUTURAS</v>
          </cell>
          <cell r="B2339" t="str">
            <v>FUES</v>
          </cell>
          <cell r="C2339" t="str">
            <v>CINTAS E VERGAS</v>
          </cell>
          <cell r="D2339" t="str">
            <v>0296</v>
          </cell>
          <cell r="E2339">
            <v>0</v>
          </cell>
          <cell r="F2339">
            <v>0</v>
          </cell>
          <cell r="G2339" t="str">
            <v>93192</v>
          </cell>
          <cell r="H2339" t="str">
            <v>VERGA MOLDADA IN LOCO COM UTILIZAÇÃO DE BLOCOS CANALETA PARA PORTAS COM ATÉ 1,5 M DE VÃO. AF_03/2016</v>
          </cell>
        </row>
        <row r="2340">
          <cell r="A2340" t="str">
            <v>FUNDACOES E ESTRUTURAS</v>
          </cell>
          <cell r="B2340" t="str">
            <v>FUES</v>
          </cell>
          <cell r="C2340" t="str">
            <v>CINTAS E VERGAS</v>
          </cell>
          <cell r="D2340" t="str">
            <v>0296</v>
          </cell>
          <cell r="E2340">
            <v>0</v>
          </cell>
          <cell r="F2340">
            <v>0</v>
          </cell>
          <cell r="G2340" t="str">
            <v>93193</v>
          </cell>
          <cell r="H2340" t="str">
            <v>VERGA MOLDADA IN LOCO COM UTILIZAÇÃO DE BLOCOS CANALETA PARA PORTAS COM MAIS DE 1,5 M DE VÃO. AF_03/2016</v>
          </cell>
        </row>
        <row r="2341">
          <cell r="A2341" t="str">
            <v>FUNDACOES E ESTRUTURAS</v>
          </cell>
          <cell r="B2341" t="str">
            <v>FUES</v>
          </cell>
          <cell r="C2341" t="str">
            <v>CINTAS E VERGAS</v>
          </cell>
          <cell r="D2341" t="str">
            <v>0296</v>
          </cell>
          <cell r="E2341">
            <v>0</v>
          </cell>
          <cell r="F2341">
            <v>0</v>
          </cell>
          <cell r="G2341" t="str">
            <v>93194</v>
          </cell>
          <cell r="H2341" t="str">
            <v>CONTRAVERGA PRÉ-MOLDADA PARA VÃOS DE ATÉ 1,5 M DE COMPRIMENTO. AF_03/2016</v>
          </cell>
        </row>
        <row r="2342">
          <cell r="A2342" t="str">
            <v>FUNDACOES E ESTRUTURAS</v>
          </cell>
          <cell r="B2342" t="str">
            <v>FUES</v>
          </cell>
          <cell r="C2342" t="str">
            <v>CINTAS E VERGAS</v>
          </cell>
          <cell r="D2342" t="str">
            <v>0296</v>
          </cell>
          <cell r="E2342">
            <v>0</v>
          </cell>
          <cell r="F2342">
            <v>0</v>
          </cell>
          <cell r="G2342" t="str">
            <v>93195</v>
          </cell>
          <cell r="H2342" t="str">
            <v>CONTRAVERGA PRÉ-MOLDADA PARA VÃOS DE MAIS DE 1,5 M DE COMPRIMENTO. AF_03/2016</v>
          </cell>
        </row>
        <row r="2343">
          <cell r="A2343" t="str">
            <v>FUNDACOES E ESTRUTURAS</v>
          </cell>
          <cell r="B2343" t="str">
            <v>FUES</v>
          </cell>
          <cell r="C2343" t="str">
            <v>CINTAS E VERGAS</v>
          </cell>
          <cell r="D2343" t="str">
            <v>0296</v>
          </cell>
          <cell r="E2343">
            <v>0</v>
          </cell>
          <cell r="F2343">
            <v>0</v>
          </cell>
          <cell r="G2343" t="str">
            <v>93196</v>
          </cell>
          <cell r="H2343" t="str">
            <v>CONTRAVERGA MOLDADA IN LOCO EM CONCRETO PARA VÃOS DE ATÉ 1,5 M DE COMPRIMENTO. AF_03/2016</v>
          </cell>
        </row>
        <row r="2344">
          <cell r="A2344" t="str">
            <v>FUNDACOES E ESTRUTURAS</v>
          </cell>
          <cell r="B2344" t="str">
            <v>FUES</v>
          </cell>
          <cell r="C2344" t="str">
            <v>CINTAS E VERGAS</v>
          </cell>
          <cell r="D2344" t="str">
            <v>0296</v>
          </cell>
          <cell r="E2344">
            <v>0</v>
          </cell>
          <cell r="F2344">
            <v>0</v>
          </cell>
          <cell r="G2344" t="str">
            <v>93197</v>
          </cell>
          <cell r="H2344" t="str">
            <v>CONTRAVERGA MOLDADA IN LOCO EM CONCRETO PARA VÃOS DE MAIS DE 1,5 M DE COMPRIMENTO. AF_03/2016</v>
          </cell>
        </row>
        <row r="2345">
          <cell r="A2345" t="str">
            <v>FUNDACOES E ESTRUTURAS</v>
          </cell>
          <cell r="B2345" t="str">
            <v>FUES</v>
          </cell>
          <cell r="C2345" t="str">
            <v>CINTAS E VERGAS</v>
          </cell>
          <cell r="D2345" t="str">
            <v>0296</v>
          </cell>
          <cell r="E2345">
            <v>0</v>
          </cell>
          <cell r="F2345">
            <v>0</v>
          </cell>
          <cell r="G2345" t="str">
            <v>93198</v>
          </cell>
          <cell r="H2345" t="str">
            <v>CONTRAVERGA MOLDADA IN LOCO COM UTILIZAÇÃO DE BLOCOS CANALETA PARA VÃOS DE ATÉ 1,5 M DE COMPRIMENTO. AF_03/2016</v>
          </cell>
        </row>
        <row r="2346">
          <cell r="A2346" t="str">
            <v>FUNDACOES E ESTRUTURAS</v>
          </cell>
          <cell r="B2346" t="str">
            <v>FUES</v>
          </cell>
          <cell r="C2346" t="str">
            <v>CINTAS E VERGAS</v>
          </cell>
          <cell r="D2346" t="str">
            <v>0296</v>
          </cell>
          <cell r="E2346">
            <v>0</v>
          </cell>
          <cell r="F2346">
            <v>0</v>
          </cell>
          <cell r="G2346" t="str">
            <v>93199</v>
          </cell>
          <cell r="H2346" t="str">
            <v>CONTRAVERGA MOLDADA IN LOCO COM UTILIZAÇÃO DE BLOCOS CANALETA PARA VÃOS DE MAIS DE 1,5 M DE COMPRIMENTO. AF_03/2016</v>
          </cell>
        </row>
        <row r="2347">
          <cell r="A2347" t="str">
            <v>FUNDACOES E ESTRUTURAS</v>
          </cell>
          <cell r="B2347" t="str">
            <v>FUES</v>
          </cell>
          <cell r="C2347" t="str">
            <v>CINTAS E VERGAS</v>
          </cell>
          <cell r="D2347" t="str">
            <v>0296</v>
          </cell>
          <cell r="E2347">
            <v>0</v>
          </cell>
          <cell r="F2347">
            <v>0</v>
          </cell>
          <cell r="G2347" t="str">
            <v>93200</v>
          </cell>
          <cell r="H2347" t="str">
            <v>FIXAÇÃO (ENCUNHAMENTO) DE ALVENARIA DE VEDAÇÃO COM ARGAMASSA APLICADA COM BISNAGA. AF_03/2016</v>
          </cell>
        </row>
        <row r="2348">
          <cell r="A2348" t="str">
            <v>FUNDACOES E ESTRUTURAS</v>
          </cell>
          <cell r="B2348" t="str">
            <v>FUES</v>
          </cell>
          <cell r="C2348" t="str">
            <v>CINTAS E VERGAS</v>
          </cell>
          <cell r="D2348" t="str">
            <v>0296</v>
          </cell>
          <cell r="E2348">
            <v>0</v>
          </cell>
          <cell r="F2348">
            <v>0</v>
          </cell>
          <cell r="G2348" t="str">
            <v>93201</v>
          </cell>
          <cell r="H2348" t="str">
            <v>FIXAÇÃO (ENCUNHAMENTO) DE ALVENARIA DE VEDAÇÃO COM ARGAMASSA APLICADA COM COLHER. AF_03/2016</v>
          </cell>
        </row>
        <row r="2349">
          <cell r="A2349" t="str">
            <v>FUNDACOES E ESTRUTURAS</v>
          </cell>
          <cell r="B2349" t="str">
            <v>FUES</v>
          </cell>
          <cell r="C2349" t="str">
            <v>CINTAS E VERGAS</v>
          </cell>
          <cell r="D2349" t="str">
            <v>0296</v>
          </cell>
          <cell r="E2349">
            <v>0</v>
          </cell>
          <cell r="F2349">
            <v>0</v>
          </cell>
          <cell r="G2349" t="str">
            <v>93202</v>
          </cell>
          <cell r="H2349" t="str">
            <v>FIXAÇÃO (ENCUNHAMENTO) DE ALVENARIA DE VEDAÇÃO COM TIJOLO MACIÇO. AF_03/2016</v>
          </cell>
        </row>
        <row r="2350">
          <cell r="A2350" t="str">
            <v>FUNDACOES E ESTRUTURAS</v>
          </cell>
          <cell r="B2350" t="str">
            <v>FUES</v>
          </cell>
          <cell r="C2350" t="str">
            <v>CINTAS E VERGAS</v>
          </cell>
          <cell r="D2350" t="str">
            <v>0296</v>
          </cell>
          <cell r="E2350">
            <v>0</v>
          </cell>
          <cell r="F2350">
            <v>0</v>
          </cell>
          <cell r="G2350" t="str">
            <v>93203</v>
          </cell>
          <cell r="H2350" t="str">
            <v>FIXAÇÃO (ENCUNHAMENTO) DE ALVENARIA DE VEDAÇÃO COM ESPUMA DE POLIURETANO EXPANSIVA. AF_03/2016</v>
          </cell>
        </row>
        <row r="2351">
          <cell r="A2351" t="str">
            <v>FUNDACOES E ESTRUTURAS</v>
          </cell>
          <cell r="B2351" t="str">
            <v>FUES</v>
          </cell>
          <cell r="C2351" t="str">
            <v>CINTAS E VERGAS</v>
          </cell>
          <cell r="D2351" t="str">
            <v>0296</v>
          </cell>
          <cell r="E2351">
            <v>0</v>
          </cell>
          <cell r="F2351">
            <v>0</v>
          </cell>
          <cell r="G2351" t="str">
            <v>93204</v>
          </cell>
          <cell r="H2351" t="str">
            <v>CINTA DE AMARRAÇÃO DE ALVENARIA MOLDADA IN LOCO EM CONCRETO. AF_03/2016</v>
          </cell>
        </row>
        <row r="2352">
          <cell r="A2352" t="str">
            <v>FUNDACOES E ESTRUTURAS</v>
          </cell>
          <cell r="B2352" t="str">
            <v>FUES</v>
          </cell>
          <cell r="C2352" t="str">
            <v>CINTAS E VERGAS</v>
          </cell>
          <cell r="D2352" t="str">
            <v>0296</v>
          </cell>
          <cell r="E2352">
            <v>0</v>
          </cell>
          <cell r="F2352">
            <v>0</v>
          </cell>
          <cell r="G2352" t="str">
            <v>93205</v>
          </cell>
          <cell r="H2352" t="str">
            <v>CINTA DE AMARRAÇÃO DE ALVENARIA MOLDADA IN LOCO COM UTILIZAÇÃO DE BLOCOS CANALETA. AF_03/2016</v>
          </cell>
        </row>
        <row r="2353">
          <cell r="A2353" t="str">
            <v>FUNDACOES E ESTRUTURAS</v>
          </cell>
          <cell r="B2353" t="str">
            <v>FUES</v>
          </cell>
          <cell r="C2353" t="str">
            <v>ESTRUTURAS DIVERSAS</v>
          </cell>
          <cell r="D2353" t="str">
            <v>0301</v>
          </cell>
          <cell r="E2353">
            <v>0</v>
          </cell>
          <cell r="F2353">
            <v>0</v>
          </cell>
          <cell r="G2353" t="str">
            <v>95952</v>
          </cell>
          <cell r="H2353" t="str">
            <v>(COMPOSIÇÃO REPRESENTATIVA) EXECUÇÃO DE ESTRUTURAS DE CONCRETO ARMADO CONVENCIONAL, PARA EDIFICAÇÃO HABITACIONAL MULTIFAMILIAR (PRÉDIO), FCK = 25 MPA. AF_01/2017</v>
          </cell>
        </row>
        <row r="2354">
          <cell r="A2354" t="str">
            <v>FUNDACOES E ESTRUTURAS</v>
          </cell>
          <cell r="B2354" t="str">
            <v>FUES</v>
          </cell>
          <cell r="C2354" t="str">
            <v>ESTRUTURAS DIVERSAS</v>
          </cell>
          <cell r="D2354" t="str">
            <v>0301</v>
          </cell>
          <cell r="E2354">
            <v>0</v>
          </cell>
          <cell r="F2354">
            <v>0</v>
          </cell>
          <cell r="G2354" t="str">
            <v>95953</v>
          </cell>
          <cell r="H2354" t="str">
            <v>(COMPOSIÇÃO REPRESENTATIVA) EXECUÇÃO DE ESTRUTURAS DE CONCRETO ARMADO, PARA EDIFICAÇÃO HABITACIONAL UNIFAMILIAR COM DOIS PAVIMENTOS (CASA ISOLADA), FCK = 25 MPA. AF_01/2017</v>
          </cell>
        </row>
        <row r="2355">
          <cell r="A2355" t="str">
            <v>FUNDACOES E ESTRUTURAS</v>
          </cell>
          <cell r="B2355" t="str">
            <v>FUES</v>
          </cell>
          <cell r="C2355" t="str">
            <v>ESTRUTURAS DIVERSAS</v>
          </cell>
          <cell r="D2355" t="str">
            <v>0301</v>
          </cell>
          <cell r="E2355">
            <v>0</v>
          </cell>
          <cell r="F2355">
            <v>0</v>
          </cell>
          <cell r="G2355" t="str">
            <v>95954</v>
          </cell>
          <cell r="H2355" t="str">
            <v>(COMPOSIÇÃO REPRESENTATIVA) EXECUÇÃO DE ESTRUTURAS DE CONCRETO ARMADO, PARA EDIFICAÇÃO HABITACIONAL UNIFAMILIAR COM DOIS PAVIMENTOS (CASA EM EMPREENDIMENTOS), FCK = 25 MPA. AF_01/2017</v>
          </cell>
        </row>
        <row r="2356">
          <cell r="A2356" t="str">
            <v>FUNDACOES E ESTRUTURAS</v>
          </cell>
          <cell r="B2356" t="str">
            <v>FUES</v>
          </cell>
          <cell r="C2356" t="str">
            <v>ESTRUTURAS DIVERSAS</v>
          </cell>
          <cell r="D2356" t="str">
            <v>0301</v>
          </cell>
          <cell r="E2356">
            <v>0</v>
          </cell>
          <cell r="F2356">
            <v>0</v>
          </cell>
          <cell r="G2356" t="str">
            <v>95955</v>
          </cell>
          <cell r="H2356" t="str">
            <v>(COMPOSIÇÃO REPRESENTATIVA) EXECUÇÃO DE ESTRUTURAS DE CONCRETO ARMADO, PARA EDIFICAÇÃO HABITACIONAL UNIFAMILIAR TÉRREA (CASA ISOLADA), FCK = 25 MPA. AF_01/2017</v>
          </cell>
        </row>
        <row r="2357">
          <cell r="A2357" t="str">
            <v>FUNDACOES E ESTRUTURAS</v>
          </cell>
          <cell r="B2357" t="str">
            <v>FUES</v>
          </cell>
          <cell r="C2357" t="str">
            <v>ESTRUTURAS DIVERSAS</v>
          </cell>
          <cell r="D2357" t="str">
            <v>0301</v>
          </cell>
          <cell r="E2357">
            <v>0</v>
          </cell>
          <cell r="F2357">
            <v>0</v>
          </cell>
          <cell r="G2357" t="str">
            <v>95956</v>
          </cell>
          <cell r="H2357" t="str">
            <v>(COMPOSIÇÃO REPRESENTATIVA) EXECUÇÃO DE ESTRUTURAS DE CONCRETO ARMADO, PARA EDIFICAÇÃO HABITACIONAL UNIFAMILIAR TÉRREA (CASA EM EMPREENDIMENTOS), FCK = 25 MPA. AF_01/2017</v>
          </cell>
        </row>
        <row r="2358">
          <cell r="A2358" t="str">
            <v>FUNDACOES E ESTRUTURAS</v>
          </cell>
          <cell r="B2358" t="str">
            <v>FUES</v>
          </cell>
          <cell r="C2358" t="str">
            <v>ESTRUTURAS DIVERSAS</v>
          </cell>
          <cell r="D2358" t="str">
            <v>0301</v>
          </cell>
          <cell r="E2358">
            <v>0</v>
          </cell>
          <cell r="F2358">
            <v>0</v>
          </cell>
          <cell r="G2358" t="str">
            <v>95957</v>
          </cell>
          <cell r="H2358" t="str">
            <v>(COMPOSIÇÃO REPRESENTATIVA) EXECUÇÃO DE ESTRUTURAS DE CONCRETO ARMADO, PARA EDIFICAÇÃO INSTITUCIONAL TÉRREA, FCK = 25 MPA. AF_01/2017</v>
          </cell>
        </row>
        <row r="2359">
          <cell r="A2359" t="str">
            <v>FUNDACOES E ESTRUTURAS</v>
          </cell>
          <cell r="B2359" t="str">
            <v>FUES</v>
          </cell>
          <cell r="C2359" t="str">
            <v>ESTRUTURAS DIVERSAS</v>
          </cell>
          <cell r="D2359" t="str">
            <v>0301</v>
          </cell>
          <cell r="E2359">
            <v>0</v>
          </cell>
          <cell r="F2359">
            <v>0</v>
          </cell>
          <cell r="G2359" t="str">
            <v>95969</v>
          </cell>
          <cell r="H2359" t="str">
            <v>(COMPOSIÇÃO REPRESENTATIVA) EXECUÇÃO DE ESCADA EM CONCRETO ARMADO, MOLDADA IN LOCO, FCK = 25 MPA. AF_02/2017</v>
          </cell>
        </row>
        <row r="2360">
          <cell r="A2360" t="str">
            <v>FUNDACOES E ESTRUTURAS</v>
          </cell>
          <cell r="B2360" t="str">
            <v>FUES</v>
          </cell>
          <cell r="C2360" t="str">
            <v>ESTRUTURAS DIVERSAS</v>
          </cell>
          <cell r="D2360" t="str">
            <v>0301</v>
          </cell>
          <cell r="E2360">
            <v>0</v>
          </cell>
          <cell r="F2360">
            <v>0</v>
          </cell>
          <cell r="G2360" t="str">
            <v>97733</v>
          </cell>
          <cell r="H2360" t="str">
            <v>PEÇA RETANGULAR PRÉ-MOLDADA, VOLUME DE CONCRETO DE ATÉ 10 LITROS, TAXA DE AÇO APROXIMADA DE 30KG/M³. AF_01/2018</v>
          </cell>
        </row>
        <row r="2361">
          <cell r="A2361" t="str">
            <v>FUNDACOES E ESTRUTURAS</v>
          </cell>
          <cell r="B2361" t="str">
            <v>FUES</v>
          </cell>
          <cell r="C2361" t="str">
            <v>ESTRUTURAS DIVERSAS</v>
          </cell>
          <cell r="D2361" t="str">
            <v>0301</v>
          </cell>
          <cell r="E2361">
            <v>0</v>
          </cell>
          <cell r="F2361">
            <v>0</v>
          </cell>
          <cell r="G2361" t="str">
            <v>97734</v>
          </cell>
          <cell r="H2361" t="str">
            <v>PEÇA RETANGULAR PRÉ-MOLDADA, VOLUME DE CONCRETO DE 10 A 30 LITROS, TAXA DE AÇO APROXIMADA DE 30KG/M³. AF_01/2018</v>
          </cell>
        </row>
        <row r="2362">
          <cell r="A2362" t="str">
            <v>FUNDACOES E ESTRUTURAS</v>
          </cell>
          <cell r="B2362" t="str">
            <v>FUES</v>
          </cell>
          <cell r="C2362" t="str">
            <v>ESTRUTURAS DIVERSAS</v>
          </cell>
          <cell r="D2362" t="str">
            <v>0301</v>
          </cell>
          <cell r="E2362">
            <v>0</v>
          </cell>
          <cell r="F2362">
            <v>0</v>
          </cell>
          <cell r="G2362" t="str">
            <v>97735</v>
          </cell>
          <cell r="H2362" t="str">
            <v>PEÇA RETANGULAR PRÉ-MOLDADA, VOLUME DE CONCRETO DE 30 A 100 LITROS, TAXA DE AÇO APROXIMADA DE 30KG/M³. AF_01/2018</v>
          </cell>
        </row>
        <row r="2363">
          <cell r="A2363" t="str">
            <v>FUNDACOES E ESTRUTURAS</v>
          </cell>
          <cell r="B2363" t="str">
            <v>FUES</v>
          </cell>
          <cell r="C2363" t="str">
            <v>ESTRUTURAS DIVERSAS</v>
          </cell>
          <cell r="D2363" t="str">
            <v>0301</v>
          </cell>
          <cell r="E2363">
            <v>0</v>
          </cell>
          <cell r="F2363">
            <v>0</v>
          </cell>
          <cell r="G2363" t="str">
            <v>97736</v>
          </cell>
          <cell r="H2363" t="str">
            <v>PEÇA RETANGULAR PRÉ-MOLDADA, VOLUME DE CONCRETO ACIMA DE 100 LITROS, TAXA DE AÇO APROXIMADA DE 30KG/M³. AF_01/2018</v>
          </cell>
        </row>
        <row r="2364">
          <cell r="A2364" t="str">
            <v>FUNDACOES E ESTRUTURAS</v>
          </cell>
          <cell r="B2364" t="str">
            <v>FUES</v>
          </cell>
          <cell r="C2364" t="str">
            <v>ESTRUTURAS DIVERSAS</v>
          </cell>
          <cell r="D2364" t="str">
            <v>0301</v>
          </cell>
          <cell r="E2364">
            <v>0</v>
          </cell>
          <cell r="F2364">
            <v>0</v>
          </cell>
          <cell r="G2364" t="str">
            <v>97737</v>
          </cell>
          <cell r="H2364" t="str">
            <v>PEÇA RETANGULAR PRÉ-MOLDADA, VOLUME DE CONCRETO DE 30 A 70 LITROS , TAXA DE AÇO APROXIMADA DE 70KG/M³. AF_01/2018</v>
          </cell>
        </row>
        <row r="2365">
          <cell r="A2365" t="str">
            <v>FUNDACOES E ESTRUTURAS</v>
          </cell>
          <cell r="B2365" t="str">
            <v>FUES</v>
          </cell>
          <cell r="C2365" t="str">
            <v>ESTRUTURAS DIVERSAS</v>
          </cell>
          <cell r="D2365" t="str">
            <v>0301</v>
          </cell>
          <cell r="E2365">
            <v>0</v>
          </cell>
          <cell r="F2365">
            <v>0</v>
          </cell>
          <cell r="G2365" t="str">
            <v>97738</v>
          </cell>
          <cell r="H2365" t="str">
            <v>PEÇA CIRCULAR PRÉ-MOLDADA, VOLUME DE CONCRETO DE 10 A 30 LITROS, TAXA DE FIBRA DE POLIPROPILENO APROXIMADA DE 6 KG/M³. AF_01/2018_P</v>
          </cell>
        </row>
        <row r="2366">
          <cell r="A2366" t="str">
            <v>FUNDACOES E ESTRUTURAS</v>
          </cell>
          <cell r="B2366" t="str">
            <v>FUES</v>
          </cell>
          <cell r="C2366" t="str">
            <v>ESTRUTURAS DIVERSAS</v>
          </cell>
          <cell r="D2366" t="str">
            <v>0301</v>
          </cell>
          <cell r="E2366">
            <v>0</v>
          </cell>
          <cell r="F2366">
            <v>0</v>
          </cell>
          <cell r="G2366" t="str">
            <v>97739</v>
          </cell>
          <cell r="H2366" t="str">
            <v>PEÇA CIRCULAR PRÉ-MOLDADA, VOLUME DE CONCRETO DE 30 A 100 LITROS, TAXA DE AÇO APROXIMADA DE 30KG/M³. AF_01/2018</v>
          </cell>
        </row>
        <row r="2367">
          <cell r="A2367" t="str">
            <v>FUNDACOES E ESTRUTURAS</v>
          </cell>
          <cell r="B2367" t="str">
            <v>FUES</v>
          </cell>
          <cell r="C2367" t="str">
            <v>ESTRUTURAS DIVERSAS</v>
          </cell>
          <cell r="D2367" t="str">
            <v>0301</v>
          </cell>
          <cell r="E2367">
            <v>0</v>
          </cell>
          <cell r="F2367">
            <v>0</v>
          </cell>
          <cell r="G2367" t="str">
            <v>97740</v>
          </cell>
          <cell r="H2367" t="str">
            <v>PEÇA CIRCULAR PRÉ-MOLDADA, VOLUME DE CONCRETO ACIMA DE 100 LITROS, TAXA DE AÇO APROXIMADA DE 30KG/M³. AF_01/2018</v>
          </cell>
        </row>
        <row r="2368">
          <cell r="A2368" t="str">
            <v>FUNDACOES E ESTRUTURAS</v>
          </cell>
          <cell r="B2368" t="str">
            <v>FUES</v>
          </cell>
          <cell r="C2368" t="str">
            <v>ESTRUTURAS DIVERSAS</v>
          </cell>
          <cell r="D2368" t="str">
            <v>0301</v>
          </cell>
          <cell r="E2368">
            <v>0</v>
          </cell>
          <cell r="F2368">
            <v>0</v>
          </cell>
          <cell r="G2368" t="str">
            <v>98615</v>
          </cell>
          <cell r="H2368" t="str">
            <v>CONTENÇÃO EM CORTINA COM ESTACAS ESPAÇADAS COM 30 CM DE DIÂMETRO E PROFUNDIDADE MENOR OU IGUAL A 10 M. AF_06/2018</v>
          </cell>
        </row>
        <row r="2369">
          <cell r="A2369" t="str">
            <v>FUNDACOES E ESTRUTURAS</v>
          </cell>
          <cell r="B2369" t="str">
            <v>FUES</v>
          </cell>
          <cell r="C2369" t="str">
            <v>ESTRUTURAS DIVERSAS</v>
          </cell>
          <cell r="D2369" t="str">
            <v>0301</v>
          </cell>
          <cell r="E2369">
            <v>0</v>
          </cell>
          <cell r="F2369">
            <v>0</v>
          </cell>
          <cell r="G2369" t="str">
            <v>98616</v>
          </cell>
          <cell r="H2369" t="str">
            <v>CONTENÇÃO EM CORTINA COM ESTACAS ESPAÇADAS COM 30 CM DE DIÂMETRO E PROFUNDIDADE MAIOR QUE 10 M E MENOR OU IGUAL A 15 M. AF_06/2018</v>
          </cell>
        </row>
        <row r="2370">
          <cell r="A2370" t="str">
            <v>FUNDACOES E ESTRUTURAS</v>
          </cell>
          <cell r="B2370" t="str">
            <v>FUES</v>
          </cell>
          <cell r="C2370" t="str">
            <v>ESTRUTURAS DIVERSAS</v>
          </cell>
          <cell r="D2370" t="str">
            <v>0301</v>
          </cell>
          <cell r="E2370">
            <v>0</v>
          </cell>
          <cell r="F2370">
            <v>0</v>
          </cell>
          <cell r="G2370" t="str">
            <v>98617</v>
          </cell>
          <cell r="H2370" t="str">
            <v>CONTENÇÃO EM CORTINA COM ESTACAS ESPAÇADAS COM 30 CM DE DIÂMETRO E PROFUNDIDADE MAIOR QUE 15 M. AF_06/2018</v>
          </cell>
        </row>
        <row r="2371">
          <cell r="A2371" t="str">
            <v>FUNDACOES E ESTRUTURAS</v>
          </cell>
          <cell r="B2371" t="str">
            <v>FUES</v>
          </cell>
          <cell r="C2371" t="str">
            <v>ESTRUTURAS DIVERSAS</v>
          </cell>
          <cell r="D2371" t="str">
            <v>0301</v>
          </cell>
          <cell r="E2371">
            <v>0</v>
          </cell>
          <cell r="F2371">
            <v>0</v>
          </cell>
          <cell r="G2371" t="str">
            <v>98618</v>
          </cell>
          <cell r="H2371" t="str">
            <v>CONTENÇÃO EM CORTINA COM ESTACAS ESPAÇADAS COM 40 CM DE DIÂMETRO E PROFUNDIDADE MENOR OU IGUAL A 10 M. AF_06/2018</v>
          </cell>
        </row>
        <row r="2372">
          <cell r="A2372" t="str">
            <v>FUNDACOES E ESTRUTURAS</v>
          </cell>
          <cell r="B2372" t="str">
            <v>FUES</v>
          </cell>
          <cell r="C2372" t="str">
            <v>ESTRUTURAS DIVERSAS</v>
          </cell>
          <cell r="D2372" t="str">
            <v>0301</v>
          </cell>
          <cell r="E2372">
            <v>0</v>
          </cell>
          <cell r="F2372">
            <v>0</v>
          </cell>
          <cell r="G2372" t="str">
            <v>98619</v>
          </cell>
          <cell r="H2372" t="str">
            <v>CONTENÇÃO EM CORTINA COM ESTACAS ESPAÇADAS COM 40 CM DE DIÂMETRO E PROFUNDIDADE MAIOR QUE 10 M E MENOR OU IGUAL A 15 M. AF_06/2018</v>
          </cell>
        </row>
        <row r="2373">
          <cell r="A2373" t="str">
            <v>FUNDACOES E ESTRUTURAS</v>
          </cell>
          <cell r="B2373" t="str">
            <v>FUES</v>
          </cell>
          <cell r="C2373" t="str">
            <v>ESTRUTURAS DIVERSAS</v>
          </cell>
          <cell r="D2373" t="str">
            <v>0301</v>
          </cell>
          <cell r="E2373">
            <v>0</v>
          </cell>
          <cell r="F2373">
            <v>0</v>
          </cell>
          <cell r="G2373" t="str">
            <v>98620</v>
          </cell>
          <cell r="H2373" t="str">
            <v>CONTENÇÃO EM CORTINA COM ESTACAS ESPAÇADAS COM 40 CM DE DIÂMETRO E PROFUNDIDADE MAIOR QUE 15 M. AF_06/2018</v>
          </cell>
        </row>
        <row r="2374">
          <cell r="A2374" t="str">
            <v>FUNDACOES E ESTRUTURAS</v>
          </cell>
          <cell r="B2374" t="str">
            <v>FUES</v>
          </cell>
          <cell r="C2374" t="str">
            <v>ESTRUTURAS DIVERSAS</v>
          </cell>
          <cell r="D2374" t="str">
            <v>0301</v>
          </cell>
          <cell r="E2374">
            <v>0</v>
          </cell>
          <cell r="F2374">
            <v>0</v>
          </cell>
          <cell r="G2374" t="str">
            <v>98621</v>
          </cell>
          <cell r="H2374" t="str">
            <v>CONTENÇÃO EM CORTINA COM ESTACAS ESPAÇADAS COM 50 CM DE DIÂMETRO E PROFUNDIDADE MENOR OU IGUAL A 10 M. AF_06/2018</v>
          </cell>
        </row>
        <row r="2375">
          <cell r="A2375" t="str">
            <v>FUNDACOES E ESTRUTURAS</v>
          </cell>
          <cell r="B2375" t="str">
            <v>FUES</v>
          </cell>
          <cell r="C2375" t="str">
            <v>ESTRUTURAS DIVERSAS</v>
          </cell>
          <cell r="D2375" t="str">
            <v>0301</v>
          </cell>
          <cell r="E2375">
            <v>0</v>
          </cell>
          <cell r="F2375">
            <v>0</v>
          </cell>
          <cell r="G2375" t="str">
            <v>98622</v>
          </cell>
          <cell r="H2375" t="str">
            <v>CONTENÇÃO EM CORTINA COM ESTACAS ESPAÇADAS COM 50 CM DE DIÂMETRO E PROFUNDIDADE MAIOR QUE 10 M E MENOR OU IGUAL A 15 M. AF_06/2018</v>
          </cell>
        </row>
        <row r="2376">
          <cell r="A2376" t="str">
            <v>FUNDACOES E ESTRUTURAS</v>
          </cell>
          <cell r="B2376" t="str">
            <v>FUES</v>
          </cell>
          <cell r="C2376" t="str">
            <v>ESTRUTURAS DIVERSAS</v>
          </cell>
          <cell r="D2376" t="str">
            <v>0301</v>
          </cell>
          <cell r="E2376">
            <v>0</v>
          </cell>
          <cell r="F2376">
            <v>0</v>
          </cell>
          <cell r="G2376" t="str">
            <v>98623</v>
          </cell>
          <cell r="H2376" t="str">
            <v>CONTENÇÃO EM CORTINA COM ESTACAS ESPAÇADAS COM 50 CM DE DIÂMETRO E PROFUNDIDADE MAIOR QUE 15 M. AF_06/2018</v>
          </cell>
        </row>
        <row r="2377">
          <cell r="A2377" t="str">
            <v>FUNDACOES E ESTRUTURAS</v>
          </cell>
          <cell r="B2377" t="str">
            <v>FUES</v>
          </cell>
          <cell r="C2377" t="str">
            <v>ESTRUTURAS DIVERSAS</v>
          </cell>
          <cell r="D2377" t="str">
            <v>0301</v>
          </cell>
          <cell r="E2377">
            <v>0</v>
          </cell>
          <cell r="F2377">
            <v>0</v>
          </cell>
          <cell r="G2377" t="str">
            <v>98624</v>
          </cell>
          <cell r="H2377" t="str">
            <v>CONTENÇÃO EM CORTINA COM ESTACAS ESPAÇADAS COM 60 CM DE DIÂMETRO E PROFUNDIDADE MENOR OU IGUAL A 10 M. AF_06/2018</v>
          </cell>
        </row>
        <row r="2378">
          <cell r="A2378" t="str">
            <v>FUNDACOES E ESTRUTURAS</v>
          </cell>
          <cell r="B2378" t="str">
            <v>FUES</v>
          </cell>
          <cell r="C2378" t="str">
            <v>ESTRUTURAS DIVERSAS</v>
          </cell>
          <cell r="D2378" t="str">
            <v>0301</v>
          </cell>
          <cell r="E2378">
            <v>0</v>
          </cell>
          <cell r="F2378">
            <v>0</v>
          </cell>
          <cell r="G2378" t="str">
            <v>98625</v>
          </cell>
          <cell r="H2378" t="str">
            <v>CONTENÇÃO EM CORTINA COM ESTACAS ESPAÇADAS COM 60 CM DE DIÂMETRO E PROFUNDIDADE MAIOR QUE 10 M E MENOR OU IGUAL A 15 M. AF_06/2018</v>
          </cell>
        </row>
        <row r="2379">
          <cell r="A2379" t="str">
            <v>FUNDACOES E ESTRUTURAS</v>
          </cell>
          <cell r="B2379" t="str">
            <v>FUES</v>
          </cell>
          <cell r="C2379" t="str">
            <v>ESTRUTURAS DIVERSAS</v>
          </cell>
          <cell r="D2379" t="str">
            <v>0301</v>
          </cell>
          <cell r="E2379">
            <v>0</v>
          </cell>
          <cell r="F2379">
            <v>0</v>
          </cell>
          <cell r="G2379" t="str">
            <v>98626</v>
          </cell>
          <cell r="H2379" t="str">
            <v>CONTENÇÃO EM CORTINA COM ESTACAS ESPAÇADAS COM 60 CM DE DIÂMETRO E PROFUNDIDADE MAIOR QUE 15 M. AF_06/2018</v>
          </cell>
        </row>
        <row r="2380">
          <cell r="A2380" t="str">
            <v>FUNDACOES E ESTRUTURAS</v>
          </cell>
          <cell r="B2380" t="str">
            <v>FUES</v>
          </cell>
          <cell r="C2380" t="str">
            <v>ESTRUTURAS DIVERSAS</v>
          </cell>
          <cell r="D2380" t="str">
            <v>0301</v>
          </cell>
          <cell r="E2380">
            <v>0</v>
          </cell>
          <cell r="F2380">
            <v>0</v>
          </cell>
          <cell r="G2380" t="str">
            <v>98655</v>
          </cell>
          <cell r="H2380" t="str">
            <v>EXECUÇÃO DE MURETA GUIA PARA CONTENÇÃO/ FUNDAÇÃO COM 30 CM DE ESPESSURA. AF_06/2018</v>
          </cell>
        </row>
        <row r="2381">
          <cell r="A2381" t="str">
            <v>FUNDACOES E ESTRUTURAS</v>
          </cell>
          <cell r="B2381" t="str">
            <v>FUES</v>
          </cell>
          <cell r="C2381" t="str">
            <v>ESTRUTURAS DIVERSAS</v>
          </cell>
          <cell r="D2381" t="str">
            <v>0301</v>
          </cell>
          <cell r="E2381">
            <v>0</v>
          </cell>
          <cell r="F2381">
            <v>0</v>
          </cell>
          <cell r="G2381" t="str">
            <v>98656</v>
          </cell>
          <cell r="H2381" t="str">
            <v>EXECUÇÃO DE MURETA GUIA PARA CONTENÇÃO/ FUNDAÇÃO COM 40 CM DE ESPESSURA. AF_06/2018</v>
          </cell>
        </row>
        <row r="2382">
          <cell r="A2382" t="str">
            <v>FUNDACOES E ESTRUTURAS</v>
          </cell>
          <cell r="B2382" t="str">
            <v>FUES</v>
          </cell>
          <cell r="C2382" t="str">
            <v>ESTRUTURAS DIVERSAS</v>
          </cell>
          <cell r="D2382" t="str">
            <v>0301</v>
          </cell>
          <cell r="E2382">
            <v>0</v>
          </cell>
          <cell r="F2382">
            <v>0</v>
          </cell>
          <cell r="G2382" t="str">
            <v>98657</v>
          </cell>
          <cell r="H2382" t="str">
            <v>EXECUÇÃO DE MURETA GUIA PARA CONTENÇÃO/ FUNDAÇÃO COM 50 CM DE ESPESSURA. AF_06/2018</v>
          </cell>
        </row>
        <row r="2383">
          <cell r="A2383" t="str">
            <v>FUNDACOES E ESTRUTURAS</v>
          </cell>
          <cell r="B2383" t="str">
            <v>FUES</v>
          </cell>
          <cell r="C2383" t="str">
            <v>ESTRUTURAS DIVERSAS</v>
          </cell>
          <cell r="D2383" t="str">
            <v>0301</v>
          </cell>
          <cell r="E2383">
            <v>0</v>
          </cell>
          <cell r="F2383">
            <v>0</v>
          </cell>
          <cell r="G2383" t="str">
            <v>98658</v>
          </cell>
          <cell r="H2383" t="str">
            <v>EXECUÇÃO DE MURETA GUIA PARA CONTENÇÃO/ FUNDAÇÃO COM 60 CM DE ESPESSURA. AF_06/2018</v>
          </cell>
        </row>
        <row r="2384">
          <cell r="A2384" t="str">
            <v>FUNDACOES E ESTRUTURAS</v>
          </cell>
          <cell r="B2384" t="str">
            <v>FUES</v>
          </cell>
          <cell r="C2384" t="str">
            <v>ESTRUTURAS DIVERSAS</v>
          </cell>
          <cell r="D2384" t="str">
            <v>0301</v>
          </cell>
          <cell r="E2384">
            <v>0</v>
          </cell>
          <cell r="F2384">
            <v>0</v>
          </cell>
          <cell r="G2384" t="str">
            <v>98659</v>
          </cell>
          <cell r="H2384" t="str">
            <v>EXECUÇÃO DE MURETA GUIA PARA CONTENÇÃO/ FUNDAÇÃO COM 80 CM DE ESPESSURA. AF_06/2018</v>
          </cell>
        </row>
        <row r="2385">
          <cell r="A2385" t="str">
            <v>FUNDACOES E ESTRUTURAS</v>
          </cell>
          <cell r="B2385" t="str">
            <v>FUES</v>
          </cell>
          <cell r="C2385" t="str">
            <v>ESTRUTURAS DIVERSAS</v>
          </cell>
          <cell r="D2385" t="str">
            <v>0301</v>
          </cell>
          <cell r="E2385">
            <v>0</v>
          </cell>
          <cell r="F2385">
            <v>0</v>
          </cell>
          <cell r="G2385" t="str">
            <v>98746</v>
          </cell>
          <cell r="H2385" t="str">
            <v>SOLDA DE TOPO EM CHAPA/PERFIL/TUBO DE AÇO CHANFRADO, ESPESSURA=1/4''. AF_06/2018</v>
          </cell>
        </row>
        <row r="2386">
          <cell r="A2386" t="str">
            <v>FUNDACOES E ESTRUTURAS</v>
          </cell>
          <cell r="B2386" t="str">
            <v>FUES</v>
          </cell>
          <cell r="C2386" t="str">
            <v>ESTRUTURAS DIVERSAS</v>
          </cell>
          <cell r="D2386" t="str">
            <v>0301</v>
          </cell>
          <cell r="E2386">
            <v>0</v>
          </cell>
          <cell r="F2386">
            <v>0</v>
          </cell>
          <cell r="G2386" t="str">
            <v>98749</v>
          </cell>
          <cell r="H2386" t="str">
            <v>SOLDA DE TOPO EM CHAPA/PERFIL/TUBO DE AÇO CHANFRADO, ESPESSURA=5/16''. AF_06/2018</v>
          </cell>
        </row>
        <row r="2387">
          <cell r="A2387" t="str">
            <v>FUNDACOES E ESTRUTURAS</v>
          </cell>
          <cell r="B2387" t="str">
            <v>FUES</v>
          </cell>
          <cell r="C2387" t="str">
            <v>ESTRUTURAS DIVERSAS</v>
          </cell>
          <cell r="D2387" t="str">
            <v>0301</v>
          </cell>
          <cell r="E2387">
            <v>0</v>
          </cell>
          <cell r="F2387">
            <v>0</v>
          </cell>
          <cell r="G2387" t="str">
            <v>98750</v>
          </cell>
          <cell r="H2387" t="str">
            <v>SOLDA DE TOPO EM CHAPA/PERFIL/TUBO DE AÇO CHANFRADO, ESPESSURA=3/8''. AF_06/2018</v>
          </cell>
        </row>
        <row r="2388">
          <cell r="A2388" t="str">
            <v>FUNDACOES E ESTRUTURAS</v>
          </cell>
          <cell r="B2388" t="str">
            <v>FUES</v>
          </cell>
          <cell r="C2388" t="str">
            <v>ESTRUTURAS DIVERSAS</v>
          </cell>
          <cell r="D2388" t="str">
            <v>0301</v>
          </cell>
          <cell r="E2388">
            <v>0</v>
          </cell>
          <cell r="F2388">
            <v>0</v>
          </cell>
          <cell r="G2388" t="str">
            <v>98751</v>
          </cell>
          <cell r="H2388" t="str">
            <v>SOLDA DE TOPO EM CHAPA/PERFIL/TUBO DE AÇO CHANFRADO, ESPESSURA=1/2''. AF_06/2018</v>
          </cell>
        </row>
        <row r="2389">
          <cell r="A2389" t="str">
            <v>FUNDACOES E ESTRUTURAS</v>
          </cell>
          <cell r="B2389" t="str">
            <v>FUES</v>
          </cell>
          <cell r="C2389" t="str">
            <v>ESTRUTURAS DIVERSAS</v>
          </cell>
          <cell r="D2389" t="str">
            <v>0301</v>
          </cell>
          <cell r="E2389">
            <v>0</v>
          </cell>
          <cell r="F2389">
            <v>0</v>
          </cell>
          <cell r="G2389" t="str">
            <v>98752</v>
          </cell>
          <cell r="H2389" t="str">
            <v>SOLDA DE TOPO EM CHAPA/PERFIL/TUBO DE AÇO CHANFRADO, ESPESSURA=5/8''. AF_06/2018</v>
          </cell>
        </row>
        <row r="2390">
          <cell r="A2390" t="str">
            <v>FUNDACOES E ESTRUTURAS</v>
          </cell>
          <cell r="B2390" t="str">
            <v>FUES</v>
          </cell>
          <cell r="C2390" t="str">
            <v>ESTRUTURAS DIVERSAS</v>
          </cell>
          <cell r="D2390" t="str">
            <v>0301</v>
          </cell>
          <cell r="E2390">
            <v>0</v>
          </cell>
          <cell r="F2390">
            <v>0</v>
          </cell>
          <cell r="G2390" t="str">
            <v>98753</v>
          </cell>
          <cell r="H2390" t="str">
            <v>SOLDA DE TOPO EM CHAPA/PERFIL/TUBO DE AÇO CHANFRADO, ESPESSURA=3/4''. AF_06/2018</v>
          </cell>
        </row>
        <row r="2391">
          <cell r="A2391" t="str">
            <v>FUNDACOES E ESTRUTURAS</v>
          </cell>
          <cell r="B2391" t="str">
            <v>FUES</v>
          </cell>
          <cell r="C2391" t="str">
            <v>ESTRUTURAS DIVERSAS</v>
          </cell>
          <cell r="D2391" t="str">
            <v>0301</v>
          </cell>
          <cell r="E2391">
            <v>0</v>
          </cell>
          <cell r="F2391">
            <v>0</v>
          </cell>
          <cell r="G2391" t="str">
            <v>100763</v>
          </cell>
          <cell r="H2391" t="str">
            <v>VIGA METÁLICA EM PERFIL LAMINADO OU SOLDADO EM AÇO ESTRUTURAL, COM CONEXÕES PARAFUSADAS, INCLUSOS MÃO DE OBRA, TRANSPORTE E IÇAMENTO UTILIZANDO GUINDASTE - FORNECIMENTO E INSTALAÇÃO. AF_01/2020_P</v>
          </cell>
        </row>
        <row r="2392">
          <cell r="A2392" t="str">
            <v>FUNDACOES E ESTRUTURAS</v>
          </cell>
          <cell r="B2392" t="str">
            <v>FUES</v>
          </cell>
          <cell r="C2392" t="str">
            <v>ESTRUTURAS DIVERSAS</v>
          </cell>
          <cell r="D2392" t="str">
            <v>0301</v>
          </cell>
          <cell r="E2392">
            <v>0</v>
          </cell>
          <cell r="F2392">
            <v>0</v>
          </cell>
          <cell r="G2392" t="str">
            <v>100764</v>
          </cell>
          <cell r="H2392" t="str">
            <v>VIGA METÁLICA EM PERFIL LAMINADO OU SOLDADO EM AÇO ESTRUTURAL, COM CONEXÕES SOLDADAS, INCLUSOS MÃO DE OBRA, TRANSPORTE E IÇAMENTO UTILIZANDO GUINDASTE - FORNECIMENTO E INSTALAÇÃO. AF_01/2020_P</v>
          </cell>
        </row>
        <row r="2393">
          <cell r="A2393" t="str">
            <v>FUNDACOES E ESTRUTURAS</v>
          </cell>
          <cell r="B2393" t="str">
            <v>FUES</v>
          </cell>
          <cell r="C2393" t="str">
            <v>ESTRUTURAS DIVERSAS</v>
          </cell>
          <cell r="D2393" t="str">
            <v>0301</v>
          </cell>
          <cell r="E2393">
            <v>0</v>
          </cell>
          <cell r="F2393">
            <v>0</v>
          </cell>
          <cell r="G2393" t="str">
            <v>100765</v>
          </cell>
          <cell r="H2393" t="str">
            <v>PILAR METÁLICO PERFIL LAMINADO/SOLDADO EM AÇO ESTRUTURAL, COM CONEXÕES PARAFUSADAS, INCLUSOS MÃO DE OBRA, TRANSPORTE E IÇAMENTO UTILIZANDO GUINDASTE - FORNECIMENTO E INSTALAÇÃO. AF_01/2020_P</v>
          </cell>
        </row>
        <row r="2394">
          <cell r="A2394" t="str">
            <v>FUNDACOES E ESTRUTURAS</v>
          </cell>
          <cell r="B2394" t="str">
            <v>FUES</v>
          </cell>
          <cell r="C2394" t="str">
            <v>ESTRUTURAS DIVERSAS</v>
          </cell>
          <cell r="D2394" t="str">
            <v>0301</v>
          </cell>
          <cell r="E2394">
            <v>0</v>
          </cell>
          <cell r="F2394">
            <v>0</v>
          </cell>
          <cell r="G2394" t="str">
            <v>100766</v>
          </cell>
          <cell r="H2394" t="str">
            <v>PILAR METÁLICO PERFIL LAMINADO OU SOLDADO EM AÇO ESTRUTURAL, COM CONEXÕES SOLDADAS, INCLUSOS MÃO DE OBRA, TRANSPORTE E IÇAMENTO UTILIZANDO GUINDASTE - FORNECIMENTO E INSTALAÇÃO. AF_01/2020</v>
          </cell>
        </row>
        <row r="2395">
          <cell r="A2395" t="str">
            <v>FUNDACOES E ESTRUTURAS</v>
          </cell>
          <cell r="B2395" t="str">
            <v>FUES</v>
          </cell>
          <cell r="C2395" t="str">
            <v>ESTRUTURAS DIVERSAS</v>
          </cell>
          <cell r="D2395" t="str">
            <v>0301</v>
          </cell>
          <cell r="E2395">
            <v>0</v>
          </cell>
          <cell r="F2395">
            <v>0</v>
          </cell>
          <cell r="G2395" t="str">
            <v>100767</v>
          </cell>
          <cell r="H2395" t="str">
            <v>CONTRAVENTAMENTO COM CANTONEIRAS DE AÇO, ABAS IGUAIS, COM CONEXÕES PARAFUSADAS, INCLUSOS MÃO DE OBRA, TRANSPORTE E IÇAMENTO UTILIZANDO TALHA MANUAL, PARA EDIFÍCIOS DE ATÉ 2 PAVIMENTOS - FORNECIMENTO E INSTALAÇÃO. AF_01/2020_P</v>
          </cell>
        </row>
        <row r="2396">
          <cell r="A2396" t="str">
            <v>FUNDACOES E ESTRUTURAS</v>
          </cell>
          <cell r="B2396" t="str">
            <v>FUES</v>
          </cell>
          <cell r="C2396" t="str">
            <v>ESTRUTURAS DIVERSAS</v>
          </cell>
          <cell r="D2396" t="str">
            <v>0301</v>
          </cell>
          <cell r="E2396">
            <v>0</v>
          </cell>
          <cell r="F2396">
            <v>0</v>
          </cell>
          <cell r="G2396" t="str">
            <v>100768</v>
          </cell>
          <cell r="H2396" t="str">
            <v>CONTRAVENTAMENTO COM CANTONEIRAS DE AÇO, ABAS IGUAIS, COM CONEXÕES SOLDADAS, INCLUSOS MÃO DE OBRA, TRANSPORTE E IÇAMENTO UTILIZANDO TALHA MANUAL, PARA EDIFÍCIOS DE ATÉ 2 PAVIMENTOS - FORNECIMENTO E INSTALAÇÃO. AF_01/2020</v>
          </cell>
        </row>
        <row r="2397">
          <cell r="A2397" t="str">
            <v>FUNDACOES E ESTRUTURAS</v>
          </cell>
          <cell r="B2397" t="str">
            <v>FUES</v>
          </cell>
          <cell r="C2397" t="str">
            <v>ESTRUTURAS DIVERSAS</v>
          </cell>
          <cell r="D2397" t="str">
            <v>0301</v>
          </cell>
          <cell r="E2397">
            <v>0</v>
          </cell>
          <cell r="F2397">
            <v>0</v>
          </cell>
          <cell r="G2397" t="str">
            <v>100769</v>
          </cell>
          <cell r="H2397" t="str">
            <v>CONTRAVENTAMENTO COM CANTONEIRAS DE AÇO, ABAS IGUAIS, COM CONEXÕES PARAFUSADAS, INCLUSOS MÃO DE OBRA, TRANSPORTE E IÇAMENTO UTILIZANDO GUINDASTE, PARA EDIFÍCIOS DE 3 A 5 PAVIMENTOS - FORNECIMENTO E INSTALAÇÃO. AF_01/2020_P</v>
          </cell>
        </row>
        <row r="2398">
          <cell r="A2398" t="str">
            <v>FUNDACOES E ESTRUTURAS</v>
          </cell>
          <cell r="B2398" t="str">
            <v>FUES</v>
          </cell>
          <cell r="C2398" t="str">
            <v>ESTRUTURAS DIVERSAS</v>
          </cell>
          <cell r="D2398" t="str">
            <v>0301</v>
          </cell>
          <cell r="E2398">
            <v>0</v>
          </cell>
          <cell r="F2398">
            <v>0</v>
          </cell>
          <cell r="G2398" t="str">
            <v>100770</v>
          </cell>
          <cell r="H2398" t="str">
            <v>CONTRAVENTAMENTO COM CANTONEIRAS DE AÇO, ABAS IGUAIS, COM CONEXÕES SOLDADAS, INCLUSOS MÃO DE OBRA, TRANSPORTE E IÇAMENTO UTILIZANDO GUINDASTE, PARA EDIFÍCIOS DE 3 A 5 PAVIMENTOS - FORNECIMENTO E INSTALAÇÃO. AF_01/2020</v>
          </cell>
        </row>
        <row r="2399">
          <cell r="A2399" t="str">
            <v>FUNDACOES E ESTRUTURAS</v>
          </cell>
          <cell r="B2399" t="str">
            <v>FUES</v>
          </cell>
          <cell r="C2399" t="str">
            <v>ESTRUTURAS DIVERSAS</v>
          </cell>
          <cell r="D2399" t="str">
            <v>0301</v>
          </cell>
          <cell r="E2399">
            <v>0</v>
          </cell>
          <cell r="F2399">
            <v>0</v>
          </cell>
          <cell r="G2399" t="str">
            <v>100771</v>
          </cell>
          <cell r="H2399" t="str">
            <v>CONTRAVENTAMENTO COM CANTONEIRAS DE AÇO, ABAS IGUAIS, COM CONEXÕES PARAFUSADAS, INCLUSOS MÃO DE OBRA, TRANSPORTE E IÇAMENTO UTILIZANDO GRUA, PARA EDIFÍCIOS DE 6 A 10 PAVIMENTOS - FORNECIMENTO E INSTALAÇÃO. AF_01/2020_P</v>
          </cell>
        </row>
        <row r="2400">
          <cell r="A2400" t="str">
            <v>FUNDACOES E ESTRUTURAS</v>
          </cell>
          <cell r="B2400" t="str">
            <v>FUES</v>
          </cell>
          <cell r="C2400" t="str">
            <v>ESTRUTURAS DIVERSAS</v>
          </cell>
          <cell r="D2400" t="str">
            <v>0301</v>
          </cell>
          <cell r="E2400">
            <v>0</v>
          </cell>
          <cell r="F2400">
            <v>0</v>
          </cell>
          <cell r="G2400" t="str">
            <v>100772</v>
          </cell>
          <cell r="H2400" t="str">
            <v>CONTRAVENTAMENTO COM CANTONEIRAS DE AÇO, ABAS IGUAIS, COM CONEXÕES SOLDADAS, INCLUSOS MÃO DE OBRA, TRANSPORTE E IÇAMENTO UTILIZANDO GRUA, PARA EDIFÍCIOS DE 6 A 10 PAVIMENTOS - FORNECIMENTO E INSTALAÇÃO. AF_01/2020</v>
          </cell>
        </row>
        <row r="2401">
          <cell r="A2401" t="str">
            <v>FUNDACOES E ESTRUTURAS</v>
          </cell>
          <cell r="B2401" t="str">
            <v>FUES</v>
          </cell>
          <cell r="C2401" t="str">
            <v>ESTRUTURAS DIVERSAS</v>
          </cell>
          <cell r="D2401" t="str">
            <v>0301</v>
          </cell>
          <cell r="E2401">
            <v>0</v>
          </cell>
          <cell r="F2401">
            <v>0</v>
          </cell>
          <cell r="G2401" t="str">
            <v>100773</v>
          </cell>
          <cell r="H2401" t="str">
            <v>ESTRUTURA TRELIÇADA DE COBERTURA, TIPO ARCO, COM LIGAÇÕES SOLDADAS, INCLUSOS PERFIS METÁLICOS, CHAPAS METÁLICAS, MÃO DE OBRA E TRANSPORTE COM GUINDASTE - FORNECIMENTO E INSTALAÇÃO. AF_01/2020_P</v>
          </cell>
        </row>
        <row r="2402">
          <cell r="A2402" t="str">
            <v>FUNDACOES E ESTRUTURAS</v>
          </cell>
          <cell r="B2402" t="str">
            <v>FUES</v>
          </cell>
          <cell r="C2402" t="str">
            <v>ESTRUTURAS DIVERSAS</v>
          </cell>
          <cell r="D2402" t="str">
            <v>0301</v>
          </cell>
          <cell r="E2402">
            <v>0</v>
          </cell>
          <cell r="F2402">
            <v>0</v>
          </cell>
          <cell r="G2402" t="str">
            <v>100774</v>
          </cell>
          <cell r="H2402" t="str">
            <v>ESTRUTURA TRELIÇADA DE COBERTURA, TIPO SHED, COM LIGAÇÕES SOLDADAS, INCLUSOS PERFIS METÁLICOS, CHAPAS METÁLICAS, MÃO DE OBRA E TRANSPORTE COM GUINDASTE - FORNECIMENTO E INSTALAÇÃO. AF_01/2020_P</v>
          </cell>
        </row>
        <row r="2403">
          <cell r="A2403" t="str">
            <v>FUNDACOES E ESTRUTURAS</v>
          </cell>
          <cell r="B2403" t="str">
            <v>FUES</v>
          </cell>
          <cell r="C2403" t="str">
            <v>ESTRUTURAS DIVERSAS</v>
          </cell>
          <cell r="D2403" t="str">
            <v>0301</v>
          </cell>
          <cell r="E2403">
            <v>0</v>
          </cell>
          <cell r="F2403">
            <v>0</v>
          </cell>
          <cell r="G2403" t="str">
            <v>100775</v>
          </cell>
          <cell r="H2403" t="str">
            <v>ESTRUTURA TRELIÇADA DE COBERTURA, TIPO FINK, COM LIGAÇÕES SOLDADAS, INCLUSOS PERFIS METÁLICOS, CHAPAS METÁLICAS, MÃO DE OBRA E TRANSPORTE COM GUINDASTE - FORNECIMENTO E INSTALAÇÃO. AF_01/2020_P</v>
          </cell>
        </row>
        <row r="2404">
          <cell r="A2404" t="str">
            <v>FUNDACOES E ESTRUTURAS</v>
          </cell>
          <cell r="B2404" t="str">
            <v>FUES</v>
          </cell>
          <cell r="C2404" t="str">
            <v>ESTRUTURAS DIVERSAS</v>
          </cell>
          <cell r="D2404" t="str">
            <v>0301</v>
          </cell>
          <cell r="E2404">
            <v>0</v>
          </cell>
          <cell r="F2404">
            <v>0</v>
          </cell>
          <cell r="G2404" t="str">
            <v>100776</v>
          </cell>
          <cell r="H2404" t="str">
            <v>ESTRUTURA TRELIÇADA DE COBERTURA, TIPO ARCO, COM LIGAÇÕES PARAFUSADAS, INCLUSOS PERFIS METÁLICOS, CHAPAS METÁLICAS, MÃO DE OBRA E TRANSPORTE COM GUINDASTE - FORNECIMENTO E INSTALAÇÃO. AF_01/2020_P</v>
          </cell>
        </row>
        <row r="2405">
          <cell r="A2405" t="str">
            <v>FUNDACOES E ESTRUTURAS</v>
          </cell>
          <cell r="B2405" t="str">
            <v>FUES</v>
          </cell>
          <cell r="C2405" t="str">
            <v>ESTRUTURAS DIVERSAS</v>
          </cell>
          <cell r="D2405" t="str">
            <v>0301</v>
          </cell>
          <cell r="E2405">
            <v>0</v>
          </cell>
          <cell r="F2405">
            <v>0</v>
          </cell>
          <cell r="G2405" t="str">
            <v>100777</v>
          </cell>
          <cell r="H2405" t="str">
            <v>ESTRUTURA TRELIÇADA DE COBERTURA, TIPO SHED, COM LIGAÇÕES PARAFUSADAS, INCLUSOS PERFIS METÁLICOS, CHAPAS METÁLICAS, MÃO DE OBRA E TRANSPORTE COM GUINDASTE - FORNECIMENTO E INSTALAÇÃO. AF_01/2020_P</v>
          </cell>
        </row>
        <row r="2406">
          <cell r="A2406" t="str">
            <v>FUNDACOES E ESTRUTURAS</v>
          </cell>
          <cell r="B2406" t="str">
            <v>FUES</v>
          </cell>
          <cell r="C2406" t="str">
            <v>ESTRUTURAS DIVERSAS</v>
          </cell>
          <cell r="D2406" t="str">
            <v>0301</v>
          </cell>
          <cell r="E2406">
            <v>0</v>
          </cell>
          <cell r="F2406">
            <v>0</v>
          </cell>
          <cell r="G2406" t="str">
            <v>100778</v>
          </cell>
          <cell r="H2406" t="str">
            <v>ESTRUTURA TRELIÇADA DE COBERTURA, TIPO FINK, COM LIGAÇÕES PARAFUSADAS, INCLUSOS PERFIS METÁLICOS, CHAPAS METÁLICAS, MÃO DE OBRA E TRANSPORTE COM GUINDASTE - FORNECIMENTO E INSTALAÇÃO. AF_01/2020_P</v>
          </cell>
        </row>
        <row r="2407">
          <cell r="A2407" t="str">
            <v>IMPERMEABILIZACOES E PROTECOES DIVERSAS</v>
          </cell>
          <cell r="B2407" t="str">
            <v>IMPE</v>
          </cell>
          <cell r="C2407" t="str">
            <v>IMPERMEABILIZACAO COM ARGAMASSA</v>
          </cell>
          <cell r="D2407" t="str">
            <v>0138</v>
          </cell>
          <cell r="E2407">
            <v>0</v>
          </cell>
          <cell r="F2407">
            <v>0</v>
          </cell>
          <cell r="G2407" t="str">
            <v>98560</v>
          </cell>
          <cell r="H2407" t="str">
            <v>IMPERMEABILIZAÇÃO DE PISO COM ARGAMASSA DE CIMENTO E AREIA, COM ADITIVO IMPERMEABILIZANTE, E = 2CM. AF_06/2018</v>
          </cell>
        </row>
        <row r="2408">
          <cell r="A2408" t="str">
            <v>IMPERMEABILIZACOES E PROTECOES DIVERSAS</v>
          </cell>
          <cell r="B2408" t="str">
            <v>IMPE</v>
          </cell>
          <cell r="C2408" t="str">
            <v>IMPERMEABILIZACAO COM ARGAMASSA</v>
          </cell>
          <cell r="D2408" t="str">
            <v>0138</v>
          </cell>
          <cell r="E2408">
            <v>0</v>
          </cell>
          <cell r="F2408">
            <v>0</v>
          </cell>
          <cell r="G2408" t="str">
            <v>98561</v>
          </cell>
          <cell r="H2408" t="str">
            <v>IMPERMEABILIZAÇÃO DE PAREDES COM ARGAMASSA DE CIMENTO E AREIA, COM ADITIVO IMPERMEABILIZANTE, E = 2CM. AF_06/2018</v>
          </cell>
        </row>
        <row r="2409">
          <cell r="A2409" t="str">
            <v>IMPERMEABILIZACOES E PROTECOES DIVERSAS</v>
          </cell>
          <cell r="B2409" t="str">
            <v>IMPE</v>
          </cell>
          <cell r="C2409" t="str">
            <v>IMPERMEABILIZACAO COM ARGAMASSA</v>
          </cell>
          <cell r="D2409" t="str">
            <v>0138</v>
          </cell>
          <cell r="E2409">
            <v>0</v>
          </cell>
          <cell r="F2409">
            <v>0</v>
          </cell>
          <cell r="G2409" t="str">
            <v>98562</v>
          </cell>
          <cell r="H2409" t="str">
            <v>IMPERMEABILIZAÇÃO DE FLOREIRA OU VIGA BALDRAME COM ARGAMASSA DE CIMENTO E AREIA, COM ADITIVO IMPERMEABILIZANTE, E = 2 CM. AF_06/2018</v>
          </cell>
        </row>
        <row r="2410">
          <cell r="A2410" t="str">
            <v>IMPERMEABILIZACOES E PROTECOES DIVERSAS</v>
          </cell>
          <cell r="B2410" t="str">
            <v>IMPE</v>
          </cell>
          <cell r="C2410" t="str">
            <v>IMPERMEABILIZACAO COM ADITIVO</v>
          </cell>
          <cell r="D2410" t="str">
            <v>0140</v>
          </cell>
          <cell r="E2410">
            <v>0</v>
          </cell>
          <cell r="F2410">
            <v>0</v>
          </cell>
          <cell r="G2410" t="str">
            <v>98555</v>
          </cell>
          <cell r="H2410" t="str">
            <v>IMPERMEABILIZAÇÃO DE SUPERFÍCIE COM ARGAMASSA POLIMÉRICA / MEMBRANA ACRÍLICA, 3 DEMÃOS. AF_06/2018</v>
          </cell>
        </row>
        <row r="2411">
          <cell r="A2411" t="str">
            <v>IMPERMEABILIZACOES E PROTECOES DIVERSAS</v>
          </cell>
          <cell r="B2411" t="str">
            <v>IMPE</v>
          </cell>
          <cell r="C2411" t="str">
            <v>IMPERMEABILIZACAO COM ADITIVO</v>
          </cell>
          <cell r="D2411" t="str">
            <v>0140</v>
          </cell>
          <cell r="E2411">
            <v>0</v>
          </cell>
          <cell r="F2411">
            <v>0</v>
          </cell>
          <cell r="G2411" t="str">
            <v>98556</v>
          </cell>
          <cell r="H2411" t="str">
            <v>IMPERMEABILIZAÇÃO DE SUPERFÍCIE COM ARGAMASSA POLIMÉRICA / MEMBRANA ACRÍLICA, 4 DEMÃOS, REFORÇADA COM VÉU DE POLIÉSTER (MAV). AF_06/2018</v>
          </cell>
        </row>
        <row r="2412">
          <cell r="A2412" t="str">
            <v>IMPERMEABILIZACOES E PROTECOES DIVERSAS</v>
          </cell>
          <cell r="B2412" t="str">
            <v>IMPE</v>
          </cell>
          <cell r="C2412" t="str">
            <v>IMPERMEABILIZACAO COM ADITIVO</v>
          </cell>
          <cell r="D2412" t="str">
            <v>0140</v>
          </cell>
          <cell r="E2412">
            <v>0</v>
          </cell>
          <cell r="F2412">
            <v>0</v>
          </cell>
          <cell r="G2412" t="str">
            <v>98558</v>
          </cell>
          <cell r="H2412" t="str">
            <v>TRATAMENTO DE RALO OU PONTO EMERGENTE COM ARGAMASSA POLIMÉRICA / MEMBRANA ACRÍLICA REFORÇADO COM VÉU DE POLIÉSTER (MAV). AF_06/2018</v>
          </cell>
        </row>
        <row r="2413">
          <cell r="A2413" t="str">
            <v>IMPERMEABILIZACOES E PROTECOES DIVERSAS</v>
          </cell>
          <cell r="B2413" t="str">
            <v>IMPE</v>
          </cell>
          <cell r="C2413" t="str">
            <v>IMPERMEABILIZACAO COM ADITIVO</v>
          </cell>
          <cell r="D2413" t="str">
            <v>0140</v>
          </cell>
          <cell r="E2413">
            <v>0</v>
          </cell>
          <cell r="F2413">
            <v>0</v>
          </cell>
          <cell r="G2413" t="str">
            <v>98559</v>
          </cell>
          <cell r="H2413" t="str">
            <v>TRATAMENTO DE RODAPÉ COM VÉU DE POLIÉSTER. AF_06/2018</v>
          </cell>
        </row>
        <row r="2414">
          <cell r="A2414" t="str">
            <v>IMPERMEABILIZACOES E PROTECOES DIVERSAS</v>
          </cell>
          <cell r="B2414" t="str">
            <v>IMPE</v>
          </cell>
          <cell r="C2414" t="str">
            <v>IMPERMEABILIZACAO COM MANTA</v>
          </cell>
          <cell r="D2414" t="str">
            <v>0141</v>
          </cell>
          <cell r="E2414">
            <v>0</v>
          </cell>
          <cell r="F2414">
            <v>0</v>
          </cell>
          <cell r="G2414" t="str">
            <v>98546</v>
          </cell>
          <cell r="H2414" t="str">
            <v>IMPERMEABILIZAÇÃO DE SUPERFÍCIE COM MANTA ASFÁLTICA, UMA CAMADA, INCLUSIVE APLICAÇÃO DE PRIMER ASFÁLTICO, E=3MM. AF_06/2018</v>
          </cell>
        </row>
        <row r="2415">
          <cell r="A2415" t="str">
            <v>IMPERMEABILIZACOES E PROTECOES DIVERSAS</v>
          </cell>
          <cell r="B2415" t="str">
            <v>IMPE</v>
          </cell>
          <cell r="C2415" t="str">
            <v>IMPERMEABILIZACAO COM MANTA</v>
          </cell>
          <cell r="D2415" t="str">
            <v>0141</v>
          </cell>
          <cell r="E2415">
            <v>0</v>
          </cell>
          <cell r="F2415">
            <v>0</v>
          </cell>
          <cell r="G2415" t="str">
            <v>98547</v>
          </cell>
          <cell r="H2415" t="str">
            <v>IMPERMEABILIZAÇÃO DE SUPERFÍCIE COM MANTA ASFÁLTICA, DUAS CAMADAS, INCLUSIVE APLICAÇÃO DE PRIMER ASFÁLTICO, E=3MM E E=4MM. AF_06/2018</v>
          </cell>
        </row>
        <row r="2416">
          <cell r="A2416" t="str">
            <v>IMPERMEABILIZACOES E PROTECOES DIVERSAS</v>
          </cell>
          <cell r="B2416" t="str">
            <v>IMPE</v>
          </cell>
          <cell r="C2416" t="str">
            <v>IMPERMEABILIZACAO COM MANTA</v>
          </cell>
          <cell r="D2416" t="str">
            <v>0141</v>
          </cell>
          <cell r="E2416">
            <v>0</v>
          </cell>
          <cell r="F2416">
            <v>0</v>
          </cell>
          <cell r="G2416" t="str">
            <v>98553</v>
          </cell>
          <cell r="H2416" t="str">
            <v>IMPERMEABILIZAÇÃO DE SUPERFÍCIE COM MEMBRANA À BASE DE POLIURETANO, 2 DEMÃOS. AF_06/2018</v>
          </cell>
        </row>
        <row r="2417">
          <cell r="A2417" t="str">
            <v>IMPERMEABILIZACOES E PROTECOES DIVERSAS</v>
          </cell>
          <cell r="B2417" t="str">
            <v>IMPE</v>
          </cell>
          <cell r="C2417" t="str">
            <v>IMPERMEABILIZACAO COM MANTA</v>
          </cell>
          <cell r="D2417" t="str">
            <v>0141</v>
          </cell>
          <cell r="E2417">
            <v>0</v>
          </cell>
          <cell r="F2417">
            <v>0</v>
          </cell>
          <cell r="G2417" t="str">
            <v>98554</v>
          </cell>
          <cell r="H2417" t="str">
            <v>IMPERMEABILIZAÇÃO DE SUPERFÍCIE COM MEMBRANA À BASE DE RESINA ACRÍLICA, 3 DEMÃOS. AF_06/2018</v>
          </cell>
        </row>
        <row r="2418">
          <cell r="A2418" t="str">
            <v>IMPERMEABILIZACOES E PROTECOES DIVERSAS</v>
          </cell>
          <cell r="B2418" t="str">
            <v>IMPE</v>
          </cell>
          <cell r="C2418" t="str">
            <v>IMPERMEABILIZACAO BETUMINOSA C/EMULSAO ASFALTICA E ACRILICA</v>
          </cell>
          <cell r="D2418" t="str">
            <v>0145</v>
          </cell>
          <cell r="E2418">
            <v>0</v>
          </cell>
          <cell r="F2418">
            <v>0</v>
          </cell>
          <cell r="G2418" t="str">
            <v>98557</v>
          </cell>
          <cell r="H2418" t="str">
            <v>IMPERMEABILIZAÇÃO DE SUPERFÍCIE COM EMULSÃO ASFÁLTICA, 2 DEMÃOS AF_06/2018</v>
          </cell>
        </row>
        <row r="2419">
          <cell r="A2419" t="str">
            <v>IMPERMEABILIZACOES E PROTECOES DIVERSAS</v>
          </cell>
          <cell r="B2419" t="str">
            <v>IMPE</v>
          </cell>
          <cell r="C2419" t="str">
            <v>PROTECAO DE SUPERFICIE COM ARGAMASSA</v>
          </cell>
          <cell r="D2419" t="str">
            <v>0150</v>
          </cell>
          <cell r="E2419">
            <v>0</v>
          </cell>
          <cell r="F2419">
            <v>0</v>
          </cell>
          <cell r="G2419" t="str">
            <v>98563</v>
          </cell>
          <cell r="H2419" t="str">
            <v>PROTEÇÃO MECÂNICA DE SUPERFÍCIE HORIZONTAL COM ARGAMASSA DE CIMENTO E AREIA, TRAÇO 1:3, E=2CM. AF_06/2018</v>
          </cell>
        </row>
        <row r="2420">
          <cell r="A2420" t="str">
            <v>IMPERMEABILIZACOES E PROTECOES DIVERSAS</v>
          </cell>
          <cell r="B2420" t="str">
            <v>IMPE</v>
          </cell>
          <cell r="C2420" t="str">
            <v>PROTECAO DE SUPERFICIE COM ARGAMASSA</v>
          </cell>
          <cell r="D2420" t="str">
            <v>0150</v>
          </cell>
          <cell r="E2420">
            <v>0</v>
          </cell>
          <cell r="F2420">
            <v>0</v>
          </cell>
          <cell r="G2420" t="str">
            <v>98564</v>
          </cell>
          <cell r="H2420" t="str">
            <v>PROTEÇÃO MECÂNICA DE SUPERFÍCIE VERTICAL COM ARGAMASSA DE CIMENTO E AREIA, TRAÇO 1:3, E=2CM. AF_06/2018</v>
          </cell>
        </row>
        <row r="2421">
          <cell r="A2421" t="str">
            <v>IMPERMEABILIZACOES E PROTECOES DIVERSAS</v>
          </cell>
          <cell r="B2421" t="str">
            <v>IMPE</v>
          </cell>
          <cell r="C2421" t="str">
            <v>PROTECAO DE SUPERFICIE COM ARGAMASSA</v>
          </cell>
          <cell r="D2421" t="str">
            <v>0150</v>
          </cell>
          <cell r="E2421">
            <v>0</v>
          </cell>
          <cell r="F2421">
            <v>0</v>
          </cell>
          <cell r="G2421" t="str">
            <v>98565</v>
          </cell>
          <cell r="H2421" t="str">
            <v>PROTEÇÃO MECÂNICA DE SUPERFICIE HORIZONTAL COM ARGAMASSA DE CIMENTO E AREIA, TRAÇO 1:3, E=3CM. AF_06/2018</v>
          </cell>
        </row>
        <row r="2422">
          <cell r="A2422" t="str">
            <v>IMPERMEABILIZACOES E PROTECOES DIVERSAS</v>
          </cell>
          <cell r="B2422" t="str">
            <v>IMPE</v>
          </cell>
          <cell r="C2422" t="str">
            <v>PROTECAO DE SUPERFICIE COM ARGAMASSA</v>
          </cell>
          <cell r="D2422" t="str">
            <v>0150</v>
          </cell>
          <cell r="E2422">
            <v>0</v>
          </cell>
          <cell r="F2422">
            <v>0</v>
          </cell>
          <cell r="G2422" t="str">
            <v>98566</v>
          </cell>
          <cell r="H2422" t="str">
            <v>PROTEÇÃO MECÂNICA DE SUPERFÍCIE VERTICAL COM ARGAMASSA DE CIMENTO E AREIA, TRAÇO 1:3, E=3CM. AF_06/2018</v>
          </cell>
        </row>
        <row r="2423">
          <cell r="A2423" t="str">
            <v>IMPERMEABILIZACOES E PROTECOES DIVERSAS</v>
          </cell>
          <cell r="B2423" t="str">
            <v>IMPE</v>
          </cell>
          <cell r="C2423" t="str">
            <v>PROTECAO DE SUPERFICIE COM ARGAMASSA</v>
          </cell>
          <cell r="D2423" t="str">
            <v>0150</v>
          </cell>
          <cell r="E2423">
            <v>0</v>
          </cell>
          <cell r="F2423">
            <v>0</v>
          </cell>
          <cell r="G2423" t="str">
            <v>98567</v>
          </cell>
          <cell r="H2423" t="str">
            <v>PROTEÇÃO MECÂNICA DE SUPERFICIE HORIZONTAL COM ARGAMASSA DE CIMENTO E AREIA, TRAÇO 1:3, E=4CM. AF_06/2018</v>
          </cell>
        </row>
        <row r="2424">
          <cell r="A2424" t="str">
            <v>IMPERMEABILIZACOES E PROTECOES DIVERSAS</v>
          </cell>
          <cell r="B2424" t="str">
            <v>IMPE</v>
          </cell>
          <cell r="C2424" t="str">
            <v>PROTECAO DE SUPERFICIE COM ARGAMASSA</v>
          </cell>
          <cell r="D2424" t="str">
            <v>0150</v>
          </cell>
          <cell r="E2424">
            <v>0</v>
          </cell>
          <cell r="F2424">
            <v>0</v>
          </cell>
          <cell r="G2424" t="str">
            <v>98568</v>
          </cell>
          <cell r="H2424" t="str">
            <v>PROTEÇÃO MECÂNICA DE SUPERFÍCIE VERTICAL COM ARGAMASSA DE CIMENTO E AREIA, TRAÇO 1:3, E=4CM. AF_06/2018</v>
          </cell>
        </row>
        <row r="2425">
          <cell r="A2425" t="str">
            <v>IMPERMEABILIZACOES E PROTECOES DIVERSAS</v>
          </cell>
          <cell r="B2425" t="str">
            <v>IMPE</v>
          </cell>
          <cell r="C2425" t="str">
            <v>PROTECAO DE SUPERFICIE COM ARGAMASSA</v>
          </cell>
          <cell r="D2425" t="str">
            <v>0150</v>
          </cell>
          <cell r="E2425">
            <v>0</v>
          </cell>
          <cell r="F2425">
            <v>0</v>
          </cell>
          <cell r="G2425" t="str">
            <v>98569</v>
          </cell>
          <cell r="H2425" t="str">
            <v>PROTEÇÃO MECÂNICA DE SUPERFICIE HORIZONTAL COM ARGAMASSA DE CIMENTO E AREIA, TRAÇO 1:3, E=5CM. AF_06/2018</v>
          </cell>
        </row>
        <row r="2426">
          <cell r="A2426" t="str">
            <v>IMPERMEABILIZACOES E PROTECOES DIVERSAS</v>
          </cell>
          <cell r="B2426" t="str">
            <v>IMPE</v>
          </cell>
          <cell r="C2426" t="str">
            <v>PROTECAO DE SUPERFICIE COM ARGAMASSA</v>
          </cell>
          <cell r="D2426" t="str">
            <v>0150</v>
          </cell>
          <cell r="E2426">
            <v>0</v>
          </cell>
          <cell r="F2426">
            <v>0</v>
          </cell>
          <cell r="G2426" t="str">
            <v>98570</v>
          </cell>
          <cell r="H2426" t="str">
            <v>PROTEÇÃO MECÂNICA DE SUPERFÍCIE VERTICAL COM ARGAMASSA DE CIMENTO E AREIA, TRAÇO 1:3, E=5CM. AF_06/2018</v>
          </cell>
        </row>
        <row r="2427">
          <cell r="A2427" t="str">
            <v>IMPERMEABILIZACOES E PROTECOES DIVERSAS</v>
          </cell>
          <cell r="B2427" t="str">
            <v>IMPE</v>
          </cell>
          <cell r="C2427" t="str">
            <v>PROTECAO DE SUPERFICIE COM ARGAMASSA</v>
          </cell>
          <cell r="D2427" t="str">
            <v>0150</v>
          </cell>
          <cell r="E2427">
            <v>0</v>
          </cell>
          <cell r="F2427">
            <v>0</v>
          </cell>
          <cell r="G2427" t="str">
            <v>98571</v>
          </cell>
          <cell r="H2427" t="str">
            <v>PROTEÇÃO MECÂNICA DE SUPERFICIE HORIZONTAL COM CONCRETO 15 MPA, E=4CM. AF_06/2018</v>
          </cell>
        </row>
        <row r="2428">
          <cell r="A2428" t="str">
            <v>IMPERMEABILIZACOES E PROTECOES DIVERSAS</v>
          </cell>
          <cell r="B2428" t="str">
            <v>IMPE</v>
          </cell>
          <cell r="C2428" t="str">
            <v>PROTECAO DE SUPERFICIE COM ARGAMASSA</v>
          </cell>
          <cell r="D2428" t="str">
            <v>0150</v>
          </cell>
          <cell r="E2428">
            <v>0</v>
          </cell>
          <cell r="F2428">
            <v>0</v>
          </cell>
          <cell r="G2428" t="str">
            <v>98572</v>
          </cell>
          <cell r="H2428" t="str">
            <v>PROTEÇÃO MECÂNICA DE SUPERFICIE HORIZONTAL COM CONCRETO 15 MPA, E=5CM. AF_06/2018</v>
          </cell>
        </row>
        <row r="2429">
          <cell r="A2429" t="str">
            <v>IMPERMEABILIZACOES E PROTECOES DIVERSAS</v>
          </cell>
          <cell r="B2429" t="str">
            <v>IMPE</v>
          </cell>
          <cell r="C2429" t="str">
            <v>PROTECAO DE SUPERFICIE COM ARGAMASSA</v>
          </cell>
          <cell r="D2429" t="str">
            <v>0150</v>
          </cell>
          <cell r="E2429">
            <v>0</v>
          </cell>
          <cell r="F2429">
            <v>0</v>
          </cell>
          <cell r="G2429" t="str">
            <v>98573</v>
          </cell>
          <cell r="H2429" t="str">
            <v>PROTEÇÃO MECÂNICA DE SUPERFÍCIE VERTICAL COM CONCRETO 15 MPA, E=5CM. AF_06/2018</v>
          </cell>
        </row>
        <row r="2430">
          <cell r="A2430" t="str">
            <v>INSTALACAO ELETRICA/ELETRIFICACAO E ILUMINACAO EXTERNA</v>
          </cell>
          <cell r="B2430" t="str">
            <v>INEL</v>
          </cell>
          <cell r="C2430" t="str">
            <v>ELETRODUTOS/CALHAS PARA LEITO DE CABOS</v>
          </cell>
          <cell r="D2430" t="str">
            <v>0165</v>
          </cell>
          <cell r="E2430">
            <v>0</v>
          </cell>
          <cell r="F2430">
            <v>0</v>
          </cell>
          <cell r="G2430" t="str">
            <v>91831</v>
          </cell>
          <cell r="H2430" t="str">
            <v>ELETRODUTO FLEXÍVEL CORRUGADO, PVC, DN 20 MM (1/2"), PARA CIRCUITOS TERMINAIS, INSTALADO EM FORRO - FORNECIMENTO E INSTALAÇÃO. AF_12/2015</v>
          </cell>
        </row>
        <row r="2431">
          <cell r="A2431" t="str">
            <v>INSTALACAO ELETRICA/ELETRIFICACAO E ILUMINACAO EXTERNA</v>
          </cell>
          <cell r="B2431" t="str">
            <v>INEL</v>
          </cell>
          <cell r="C2431" t="str">
            <v>ELETRODUTOS/CALHAS PARA LEITO DE CABOS</v>
          </cell>
          <cell r="D2431" t="str">
            <v>0165</v>
          </cell>
          <cell r="E2431">
            <v>0</v>
          </cell>
          <cell r="F2431">
            <v>0</v>
          </cell>
          <cell r="G2431" t="str">
            <v>91833</v>
          </cell>
          <cell r="H2431" t="str">
            <v>ELETRODUTO FLEXÍVEL CORRUGADO REFORÇADO, PVC, DN 20 MM (1/2"), PARA CIRCUITOS TERMINAIS, INSTALADO EM FORRO - FORNECIMENTO E INSTALAÇÃO. AF_12/2015</v>
          </cell>
        </row>
        <row r="2432">
          <cell r="A2432" t="str">
            <v>INSTALACAO ELETRICA/ELETRIFICACAO E ILUMINACAO EXTERNA</v>
          </cell>
          <cell r="B2432" t="str">
            <v>INEL</v>
          </cell>
          <cell r="C2432" t="str">
            <v>ELETRODUTOS/CALHAS PARA LEITO DE CABOS</v>
          </cell>
          <cell r="D2432" t="str">
            <v>0165</v>
          </cell>
          <cell r="E2432">
            <v>0</v>
          </cell>
          <cell r="F2432">
            <v>0</v>
          </cell>
          <cell r="G2432" t="str">
            <v>91834</v>
          </cell>
          <cell r="H2432" t="str">
            <v>ELETRODUTO FLEXÍVEL CORRUGADO, PVC, DN 25 MM (3/4"), PARA CIRCUITOS TERMINAIS, INSTALADO EM FORRO - FORNECIMENTO E INSTALAÇÃO. AF_12/2015</v>
          </cell>
        </row>
        <row r="2433">
          <cell r="A2433" t="str">
            <v>INSTALACAO ELETRICA/ELETRIFICACAO E ILUMINACAO EXTERNA</v>
          </cell>
          <cell r="B2433" t="str">
            <v>INEL</v>
          </cell>
          <cell r="C2433" t="str">
            <v>ELETRODUTOS/CALHAS PARA LEITO DE CABOS</v>
          </cell>
          <cell r="D2433" t="str">
            <v>0165</v>
          </cell>
          <cell r="E2433">
            <v>0</v>
          </cell>
          <cell r="F2433">
            <v>0</v>
          </cell>
          <cell r="G2433" t="str">
            <v>91835</v>
          </cell>
          <cell r="H2433" t="str">
            <v>ELETRODUTO FLEXÍVEL CORRUGADO REFORÇADO, PVC, DN 25 MM (3/4"), PARA CIRCUITOS TERMINAIS, INSTALADO EM FORRO - FORNECIMENTO E INSTALAÇÃO. AF_12/2015</v>
          </cell>
        </row>
        <row r="2434">
          <cell r="A2434" t="str">
            <v>INSTALACAO ELETRICA/ELETRIFICACAO E ILUMINACAO EXTERNA</v>
          </cell>
          <cell r="B2434" t="str">
            <v>INEL</v>
          </cell>
          <cell r="C2434" t="str">
            <v>ELETRODUTOS/CALHAS PARA LEITO DE CABOS</v>
          </cell>
          <cell r="D2434" t="str">
            <v>0165</v>
          </cell>
          <cell r="E2434">
            <v>0</v>
          </cell>
          <cell r="F2434">
            <v>0</v>
          </cell>
          <cell r="G2434" t="str">
            <v>91836</v>
          </cell>
          <cell r="H2434" t="str">
            <v>ELETRODUTO FLEXÍVEL CORRUGADO, PVC, DN 32 MM (1"), PARA CIRCUITOS TERMINAIS, INSTALADO EM FORRO - FORNECIMENTO E INSTALAÇÃO. AF_12/2015</v>
          </cell>
        </row>
        <row r="2435">
          <cell r="A2435" t="str">
            <v>INSTALACAO ELETRICA/ELETRIFICACAO E ILUMINACAO EXTERNA</v>
          </cell>
          <cell r="B2435" t="str">
            <v>INEL</v>
          </cell>
          <cell r="C2435" t="str">
            <v>ELETRODUTOS/CALHAS PARA LEITO DE CABOS</v>
          </cell>
          <cell r="D2435" t="str">
            <v>0165</v>
          </cell>
          <cell r="E2435">
            <v>0</v>
          </cell>
          <cell r="F2435">
            <v>0</v>
          </cell>
          <cell r="G2435" t="str">
            <v>91837</v>
          </cell>
          <cell r="H2435" t="str">
            <v>ELETRODUTO FLEXÍVEL CORRUGADO REFORÇADO, PVC, DN 32 MM (1"), PARA CIRCUITOS TERMINAIS, INSTALADO EM FORRO - FORNECIMENTO E INSTALAÇÃO. AF_12/2015</v>
          </cell>
        </row>
        <row r="2436">
          <cell r="A2436" t="str">
            <v>INSTALACAO ELETRICA/ELETRIFICACAO E ILUMINACAO EXTERNA</v>
          </cell>
          <cell r="B2436" t="str">
            <v>INEL</v>
          </cell>
          <cell r="C2436" t="str">
            <v>ELETRODUTOS/CALHAS PARA LEITO DE CABOS</v>
          </cell>
          <cell r="D2436" t="str">
            <v>0165</v>
          </cell>
          <cell r="E2436">
            <v>0</v>
          </cell>
          <cell r="F2436">
            <v>0</v>
          </cell>
          <cell r="G2436" t="str">
            <v>91839</v>
          </cell>
          <cell r="H2436" t="str">
            <v>ELETRODUTO FLEXÍVEL LISO, PEAD, DN 32 MM (1"), PARA CIRCUITOS TERMINAIS, INSTALADO EM FORRO - FORNECIMENTO E INSTALAÇÃO. AF_12/2015</v>
          </cell>
        </row>
        <row r="2437">
          <cell r="A2437" t="str">
            <v>INSTALACAO ELETRICA/ELETRIFICACAO E ILUMINACAO EXTERNA</v>
          </cell>
          <cell r="B2437" t="str">
            <v>INEL</v>
          </cell>
          <cell r="C2437" t="str">
            <v>ELETRODUTOS/CALHAS PARA LEITO DE CABOS</v>
          </cell>
          <cell r="D2437" t="str">
            <v>0165</v>
          </cell>
          <cell r="E2437">
            <v>0</v>
          </cell>
          <cell r="F2437">
            <v>0</v>
          </cell>
          <cell r="G2437" t="str">
            <v>91840</v>
          </cell>
          <cell r="H2437" t="str">
            <v>ELETRODUTO FLEXÍVEL CORRUGADO, PEAD, DN 40 MM (1 1/4"), PARA CIRCUITOS TERMINAIS, INSTALADO EM FORRO - FORNECIMENTO E INSTALAÇÃO. AF_12/2015</v>
          </cell>
        </row>
        <row r="2438">
          <cell r="A2438" t="str">
            <v>INSTALACAO ELETRICA/ELETRIFICACAO E ILUMINACAO EXTERNA</v>
          </cell>
          <cell r="B2438" t="str">
            <v>INEL</v>
          </cell>
          <cell r="C2438" t="str">
            <v>ELETRODUTOS/CALHAS PARA LEITO DE CABOS</v>
          </cell>
          <cell r="D2438" t="str">
            <v>0165</v>
          </cell>
          <cell r="E2438">
            <v>0</v>
          </cell>
          <cell r="F2438">
            <v>0</v>
          </cell>
          <cell r="G2438" t="str">
            <v>91841</v>
          </cell>
          <cell r="H2438" t="str">
            <v>ELETRODUTO FLEXÍVEL LISO, PEAD, DN 40 MM (1 1/4"), PARA CIRCUITOS TERMINAIS, INSTALADO EM FORRO - FORNECIMENTO E INSTALAÇÃO. AF_12/2015</v>
          </cell>
        </row>
        <row r="2439">
          <cell r="A2439" t="str">
            <v>INSTALACAO ELETRICA/ELETRIFICACAO E ILUMINACAO EXTERNA</v>
          </cell>
          <cell r="B2439" t="str">
            <v>INEL</v>
          </cell>
          <cell r="C2439" t="str">
            <v>ELETRODUTOS/CALHAS PARA LEITO DE CABOS</v>
          </cell>
          <cell r="D2439" t="str">
            <v>0165</v>
          </cell>
          <cell r="E2439">
            <v>0</v>
          </cell>
          <cell r="F2439">
            <v>0</v>
          </cell>
          <cell r="G2439" t="str">
            <v>91842</v>
          </cell>
          <cell r="H2439" t="str">
            <v>ELETRODUTO FLEXÍVEL CORRUGADO, PVC, DN 20 MM (1/2"), PARA CIRCUITOS TERMINAIS, INSTALADO EM LAJE - FORNECIMENTO E INSTALAÇÃO. AF_12/2015</v>
          </cell>
        </row>
        <row r="2440">
          <cell r="A2440" t="str">
            <v>INSTALACAO ELETRICA/ELETRIFICACAO E ILUMINACAO EXTERNA</v>
          </cell>
          <cell r="B2440" t="str">
            <v>INEL</v>
          </cell>
          <cell r="C2440" t="str">
            <v>ELETRODUTOS/CALHAS PARA LEITO DE CABOS</v>
          </cell>
          <cell r="D2440" t="str">
            <v>0165</v>
          </cell>
          <cell r="E2440">
            <v>0</v>
          </cell>
          <cell r="F2440">
            <v>0</v>
          </cell>
          <cell r="G2440" t="str">
            <v>91843</v>
          </cell>
          <cell r="H2440" t="str">
            <v>ELETRODUTO FLEXÍVEL CORRUGADO REFORÇADO, PVC, DN 20 MM (1/2"), PARA CIRCUITOS TERMINAIS, INSTALADO EM LAJE - FORNECIMENTO E INSTALAÇÃO. AF_12/2015</v>
          </cell>
        </row>
        <row r="2441">
          <cell r="A2441" t="str">
            <v>INSTALACAO ELETRICA/ELETRIFICACAO E ILUMINACAO EXTERNA</v>
          </cell>
          <cell r="B2441" t="str">
            <v>INEL</v>
          </cell>
          <cell r="C2441" t="str">
            <v>ELETRODUTOS/CALHAS PARA LEITO DE CABOS</v>
          </cell>
          <cell r="D2441" t="str">
            <v>0165</v>
          </cell>
          <cell r="E2441">
            <v>0</v>
          </cell>
          <cell r="F2441">
            <v>0</v>
          </cell>
          <cell r="G2441" t="str">
            <v>91844</v>
          </cell>
          <cell r="H2441" t="str">
            <v>ELETRODUTO FLEXÍVEL CORRUGADO, PVC, DN 25 MM (3/4"), PARA CIRCUITOS TERMINAIS, INSTALADO EM LAJE - FORNECIMENTO E INSTALAÇÃO. AF_12/2015</v>
          </cell>
        </row>
        <row r="2442">
          <cell r="A2442" t="str">
            <v>INSTALACAO ELETRICA/ELETRIFICACAO E ILUMINACAO EXTERNA</v>
          </cell>
          <cell r="B2442" t="str">
            <v>INEL</v>
          </cell>
          <cell r="C2442" t="str">
            <v>ELETRODUTOS/CALHAS PARA LEITO DE CABOS</v>
          </cell>
          <cell r="D2442" t="str">
            <v>0165</v>
          </cell>
          <cell r="E2442">
            <v>0</v>
          </cell>
          <cell r="F2442">
            <v>0</v>
          </cell>
          <cell r="G2442" t="str">
            <v>91845</v>
          </cell>
          <cell r="H2442" t="str">
            <v>ELETRODUTO FLEXÍVEL CORRUGADO REFORÇADO, PVC, DN 25 MM (3/4"), PARA CIRCUITOS TERMINAIS, INSTALADO EM LAJE - FORNECIMENTO E INSTALAÇÃO. AF_12/2015</v>
          </cell>
        </row>
        <row r="2443">
          <cell r="A2443" t="str">
            <v>INSTALACAO ELETRICA/ELETRIFICACAO E ILUMINACAO EXTERNA</v>
          </cell>
          <cell r="B2443" t="str">
            <v>INEL</v>
          </cell>
          <cell r="C2443" t="str">
            <v>ELETRODUTOS/CALHAS PARA LEITO DE CABOS</v>
          </cell>
          <cell r="D2443" t="str">
            <v>0165</v>
          </cell>
          <cell r="E2443">
            <v>0</v>
          </cell>
          <cell r="F2443">
            <v>0</v>
          </cell>
          <cell r="G2443" t="str">
            <v>91846</v>
          </cell>
          <cell r="H2443" t="str">
            <v>ELETRODUTO FLEXÍVEL CORRUGADO, PVC, DN 32 MM (1"), PARA CIRCUITOS TERMINAIS, INSTALADO EM LAJE - FORNECIMENTO E INSTALAÇÃO. AF_12/2015</v>
          </cell>
        </row>
        <row r="2444">
          <cell r="A2444" t="str">
            <v>INSTALACAO ELETRICA/ELETRIFICACAO E ILUMINACAO EXTERNA</v>
          </cell>
          <cell r="B2444" t="str">
            <v>INEL</v>
          </cell>
          <cell r="C2444" t="str">
            <v>ELETRODUTOS/CALHAS PARA LEITO DE CABOS</v>
          </cell>
          <cell r="D2444" t="str">
            <v>0165</v>
          </cell>
          <cell r="E2444">
            <v>0</v>
          </cell>
          <cell r="F2444">
            <v>0</v>
          </cell>
          <cell r="G2444" t="str">
            <v>91847</v>
          </cell>
          <cell r="H2444" t="str">
            <v>ELETRODUTO FLEXÍVEL CORRUGADO REFORÇADO, PVC, DN 32 MM (1"), PARA CIRCUITOS TERMINAIS, INSTALADO EM LAJE - FORNECIMENTO E INSTALAÇÃO. AF_12/2015</v>
          </cell>
        </row>
        <row r="2445">
          <cell r="A2445" t="str">
            <v>INSTALACAO ELETRICA/ELETRIFICACAO E ILUMINACAO EXTERNA</v>
          </cell>
          <cell r="B2445" t="str">
            <v>INEL</v>
          </cell>
          <cell r="C2445" t="str">
            <v>ELETRODUTOS/CALHAS PARA LEITO DE CABOS</v>
          </cell>
          <cell r="D2445" t="str">
            <v>0165</v>
          </cell>
          <cell r="E2445">
            <v>0</v>
          </cell>
          <cell r="F2445">
            <v>0</v>
          </cell>
          <cell r="G2445" t="str">
            <v>91849</v>
          </cell>
          <cell r="H2445" t="str">
            <v>ELETRODUTO FLEXÍVEL LISO, PEAD, DN 32 MM (1"), PARA CIRCUITOS TERMINAIS, INSTALADO EM LAJE - FORNECIMENTO E INSTALAÇÃO. AF_12/2015</v>
          </cell>
        </row>
        <row r="2446">
          <cell r="A2446" t="str">
            <v>INSTALACAO ELETRICA/ELETRIFICACAO E ILUMINACAO EXTERNA</v>
          </cell>
          <cell r="B2446" t="str">
            <v>INEL</v>
          </cell>
          <cell r="C2446" t="str">
            <v>ELETRODUTOS/CALHAS PARA LEITO DE CABOS</v>
          </cell>
          <cell r="D2446" t="str">
            <v>0165</v>
          </cell>
          <cell r="E2446">
            <v>0</v>
          </cell>
          <cell r="F2446">
            <v>0</v>
          </cell>
          <cell r="G2446" t="str">
            <v>91850</v>
          </cell>
          <cell r="H2446" t="str">
            <v>ELETRODUTO FLEXÍVEL CORRUGADO, PEAD, DN 40 MM (1 1/4"), PARA CIRCUITOS TERMINAIS, INSTALADO EM LAJE - FORNECIMENTO E INSTALAÇÃO. AF_12/2015</v>
          </cell>
        </row>
        <row r="2447">
          <cell r="A2447" t="str">
            <v>INSTALACAO ELETRICA/ELETRIFICACAO E ILUMINACAO EXTERNA</v>
          </cell>
          <cell r="B2447" t="str">
            <v>INEL</v>
          </cell>
          <cell r="C2447" t="str">
            <v>ELETRODUTOS/CALHAS PARA LEITO DE CABOS</v>
          </cell>
          <cell r="D2447" t="str">
            <v>0165</v>
          </cell>
          <cell r="E2447">
            <v>0</v>
          </cell>
          <cell r="F2447">
            <v>0</v>
          </cell>
          <cell r="G2447" t="str">
            <v>91851</v>
          </cell>
          <cell r="H2447" t="str">
            <v>ELETRODUTO FLEXÍVEL LISO, PEAD, DN 40 MM (1 1/4"), PARA CIRCUITOS TERMINAIS, INSTALADO EM LAJE - FORNECIMENTO E INSTALAÇÃO. AF_12/2015</v>
          </cell>
        </row>
        <row r="2448">
          <cell r="A2448" t="str">
            <v>INSTALACAO ELETRICA/ELETRIFICACAO E ILUMINACAO EXTERNA</v>
          </cell>
          <cell r="B2448" t="str">
            <v>INEL</v>
          </cell>
          <cell r="C2448" t="str">
            <v>ELETRODUTOS/CALHAS PARA LEITO DE CABOS</v>
          </cell>
          <cell r="D2448" t="str">
            <v>0165</v>
          </cell>
          <cell r="E2448">
            <v>0</v>
          </cell>
          <cell r="F2448">
            <v>0</v>
          </cell>
          <cell r="G2448" t="str">
            <v>91852</v>
          </cell>
          <cell r="H2448" t="str">
            <v>ELETRODUTO FLEXÍVEL CORRUGADO, PVC, DN 20 MM (1/2"), PARA CIRCUITOS TERMINAIS, INSTALADO EM PAREDE - FORNECIMENTO E INSTALAÇÃO. AF_12/2015</v>
          </cell>
        </row>
        <row r="2449">
          <cell r="A2449" t="str">
            <v>INSTALACAO ELETRICA/ELETRIFICACAO E ILUMINACAO EXTERNA</v>
          </cell>
          <cell r="B2449" t="str">
            <v>INEL</v>
          </cell>
          <cell r="C2449" t="str">
            <v>ELETRODUTOS/CALHAS PARA LEITO DE CABOS</v>
          </cell>
          <cell r="D2449" t="str">
            <v>0165</v>
          </cell>
          <cell r="E2449">
            <v>0</v>
          </cell>
          <cell r="F2449">
            <v>0</v>
          </cell>
          <cell r="G2449" t="str">
            <v>91853</v>
          </cell>
          <cell r="H2449" t="str">
            <v>ELETRODUTO FLEXÍVEL CORRUGADO REFORÇADO, PVC, DN 20 MM (1/2"), PARA CIRCUITOS TERMINAIS, INSTALADO EM PAREDE - FORNECIMENTO E INSTALAÇÃO. AF_12/2015</v>
          </cell>
        </row>
        <row r="2450">
          <cell r="A2450" t="str">
            <v>INSTALACAO ELETRICA/ELETRIFICACAO E ILUMINACAO EXTERNA</v>
          </cell>
          <cell r="B2450" t="str">
            <v>INEL</v>
          </cell>
          <cell r="C2450" t="str">
            <v>ELETRODUTOS/CALHAS PARA LEITO DE CABOS</v>
          </cell>
          <cell r="D2450" t="str">
            <v>0165</v>
          </cell>
          <cell r="E2450">
            <v>0</v>
          </cell>
          <cell r="F2450">
            <v>0</v>
          </cell>
          <cell r="G2450" t="str">
            <v>91854</v>
          </cell>
          <cell r="H2450" t="str">
            <v>ELETRODUTO FLEXÍVEL CORRUGADO, PVC, DN 25 MM (3/4"), PARA CIRCUITOS TERMINAIS, INSTALADO EM PAREDE - FORNECIMENTO E INSTALAÇÃO. AF_12/2015</v>
          </cell>
        </row>
        <row r="2451">
          <cell r="A2451" t="str">
            <v>INSTALACAO ELETRICA/ELETRIFICACAO E ILUMINACAO EXTERNA</v>
          </cell>
          <cell r="B2451" t="str">
            <v>INEL</v>
          </cell>
          <cell r="C2451" t="str">
            <v>ELETRODUTOS/CALHAS PARA LEITO DE CABOS</v>
          </cell>
          <cell r="D2451" t="str">
            <v>0165</v>
          </cell>
          <cell r="E2451">
            <v>0</v>
          </cell>
          <cell r="F2451">
            <v>0</v>
          </cell>
          <cell r="G2451" t="str">
            <v>91855</v>
          </cell>
          <cell r="H2451" t="str">
            <v>ELETRODUTO FLEXÍVEL CORRUGADO REFORÇADO, PVC, DN 25 MM (3/4"), PARA CIRCUITOS TERMINAIS, INSTALADO EM PAREDE - FORNECIMENTO E INSTALAÇÃO. AF_12/2015</v>
          </cell>
        </row>
        <row r="2452">
          <cell r="A2452" t="str">
            <v>INSTALACAO ELETRICA/ELETRIFICACAO E ILUMINACAO EXTERNA</v>
          </cell>
          <cell r="B2452" t="str">
            <v>INEL</v>
          </cell>
          <cell r="C2452" t="str">
            <v>ELETRODUTOS/CALHAS PARA LEITO DE CABOS</v>
          </cell>
          <cell r="D2452" t="str">
            <v>0165</v>
          </cell>
          <cell r="E2452">
            <v>0</v>
          </cell>
          <cell r="F2452">
            <v>0</v>
          </cell>
          <cell r="G2452" t="str">
            <v>91856</v>
          </cell>
          <cell r="H2452" t="str">
            <v>ELETRODUTO FLEXÍVEL CORRUGADO, PVC, DN 32 MM (1"), PARA CIRCUITOS TERMINAIS, INSTALADO EM PAREDE - FORNECIMENTO E INSTALAÇÃO. AF_12/2015</v>
          </cell>
        </row>
        <row r="2453">
          <cell r="A2453" t="str">
            <v>INSTALACAO ELETRICA/ELETRIFICACAO E ILUMINACAO EXTERNA</v>
          </cell>
          <cell r="B2453" t="str">
            <v>INEL</v>
          </cell>
          <cell r="C2453" t="str">
            <v>ELETRODUTOS/CALHAS PARA LEITO DE CABOS</v>
          </cell>
          <cell r="D2453" t="str">
            <v>0165</v>
          </cell>
          <cell r="E2453">
            <v>0</v>
          </cell>
          <cell r="F2453">
            <v>0</v>
          </cell>
          <cell r="G2453" t="str">
            <v>91857</v>
          </cell>
          <cell r="H2453" t="str">
            <v>ELETRODUTO FLEXÍVEL CORRUGADO REFORÇADO, PVC, DN 32 MM (1"), PARA CIRCUITOS TERMINAIS, INSTALADO EM PAREDE - FORNECIMENTO E INSTALAÇÃO. AF_12/2015</v>
          </cell>
        </row>
        <row r="2454">
          <cell r="A2454" t="str">
            <v>INSTALACAO ELETRICA/ELETRIFICACAO E ILUMINACAO EXTERNA</v>
          </cell>
          <cell r="B2454" t="str">
            <v>INEL</v>
          </cell>
          <cell r="C2454" t="str">
            <v>ELETRODUTOS/CALHAS PARA LEITO DE CABOS</v>
          </cell>
          <cell r="D2454" t="str">
            <v>0165</v>
          </cell>
          <cell r="E2454">
            <v>0</v>
          </cell>
          <cell r="F2454">
            <v>0</v>
          </cell>
          <cell r="G2454" t="str">
            <v>91859</v>
          </cell>
          <cell r="H2454" t="str">
            <v>ELETRODUTO FLEXÍVEL LISO, PEAD, DN 32 MM (1"), PARA CIRCUITOS TERMINAIS, INSTALADO EM PAREDE - FORNECIMENTO E INSTALAÇÃO. AF_12/2015</v>
          </cell>
        </row>
        <row r="2455">
          <cell r="A2455" t="str">
            <v>INSTALACAO ELETRICA/ELETRIFICACAO E ILUMINACAO EXTERNA</v>
          </cell>
          <cell r="B2455" t="str">
            <v>INEL</v>
          </cell>
          <cell r="C2455" t="str">
            <v>ELETRODUTOS/CALHAS PARA LEITO DE CABOS</v>
          </cell>
          <cell r="D2455" t="str">
            <v>0165</v>
          </cell>
          <cell r="E2455">
            <v>0</v>
          </cell>
          <cell r="F2455">
            <v>0</v>
          </cell>
          <cell r="G2455" t="str">
            <v>91860</v>
          </cell>
          <cell r="H2455" t="str">
            <v>ELETRODUTO FLEXÍVEL CORRUGADO, PEAD, DN 40 MM (1 1/4"), PARA CIRCUITOS TERMINAIS, INSTALADO EM PAREDE - FORNECIMENTO E INSTALAÇÃO. AF_12/2015</v>
          </cell>
        </row>
        <row r="2456">
          <cell r="A2456" t="str">
            <v>INSTALACAO ELETRICA/ELETRIFICACAO E ILUMINACAO EXTERNA</v>
          </cell>
          <cell r="B2456" t="str">
            <v>INEL</v>
          </cell>
          <cell r="C2456" t="str">
            <v>ELETRODUTOS/CALHAS PARA LEITO DE CABOS</v>
          </cell>
          <cell r="D2456" t="str">
            <v>0165</v>
          </cell>
          <cell r="E2456">
            <v>0</v>
          </cell>
          <cell r="F2456">
            <v>0</v>
          </cell>
          <cell r="G2456" t="str">
            <v>91861</v>
          </cell>
          <cell r="H2456" t="str">
            <v>ELETRODUTO FLEXÍVEL LISO, PEAD, DN 40 MM (1 1/4"), PARA CIRCUITOS TERMINAIS, INSTALADO EM PAREDE - FORNECIMENTO E INSTALAÇÃO. AF_12/2015</v>
          </cell>
        </row>
        <row r="2457">
          <cell r="A2457" t="str">
            <v>INSTALACAO ELETRICA/ELETRIFICACAO E ILUMINACAO EXTERNA</v>
          </cell>
          <cell r="B2457" t="str">
            <v>INEL</v>
          </cell>
          <cell r="C2457" t="str">
            <v>ELETRODUTOS/CALHAS PARA LEITO DE CABOS</v>
          </cell>
          <cell r="D2457" t="str">
            <v>0165</v>
          </cell>
          <cell r="E2457">
            <v>0</v>
          </cell>
          <cell r="F2457">
            <v>0</v>
          </cell>
          <cell r="G2457" t="str">
            <v>91862</v>
          </cell>
          <cell r="H2457" t="str">
            <v>ELETRODUTO RÍGIDO ROSCÁVEL, PVC, DN 20 MM (1/2"), PARA CIRCUITOS TERMINAIS, INSTALADO EM FORRO - FORNECIMENTO E INSTALAÇÃO. AF_12/2015</v>
          </cell>
        </row>
        <row r="2458">
          <cell r="A2458" t="str">
            <v>INSTALACAO ELETRICA/ELETRIFICACAO E ILUMINACAO EXTERNA</v>
          </cell>
          <cell r="B2458" t="str">
            <v>INEL</v>
          </cell>
          <cell r="C2458" t="str">
            <v>ELETRODUTOS/CALHAS PARA LEITO DE CABOS</v>
          </cell>
          <cell r="D2458" t="str">
            <v>0165</v>
          </cell>
          <cell r="E2458">
            <v>0</v>
          </cell>
          <cell r="F2458">
            <v>0</v>
          </cell>
          <cell r="G2458" t="str">
            <v>91863</v>
          </cell>
          <cell r="H2458" t="str">
            <v>ELETRODUTO RÍGIDO ROSCÁVEL, PVC, DN 25 MM (3/4"), PARA CIRCUITOS TERMINAIS, INSTALADO EM FORRO - FORNECIMENTO E INSTALAÇÃO. AF_12/2015</v>
          </cell>
        </row>
        <row r="2459">
          <cell r="A2459" t="str">
            <v>INSTALACAO ELETRICA/ELETRIFICACAO E ILUMINACAO EXTERNA</v>
          </cell>
          <cell r="B2459" t="str">
            <v>INEL</v>
          </cell>
          <cell r="C2459" t="str">
            <v>ELETRODUTOS/CALHAS PARA LEITO DE CABOS</v>
          </cell>
          <cell r="D2459" t="str">
            <v>0165</v>
          </cell>
          <cell r="E2459">
            <v>0</v>
          </cell>
          <cell r="F2459">
            <v>0</v>
          </cell>
          <cell r="G2459" t="str">
            <v>91864</v>
          </cell>
          <cell r="H2459" t="str">
            <v>ELETRODUTO RÍGIDO ROSCÁVEL, PVC, DN 32 MM (1"), PARA CIRCUITOS TERMINAIS, INSTALADO EM FORRO - FORNECIMENTO E INSTALAÇÃO. AF_12/2015</v>
          </cell>
        </row>
        <row r="2460">
          <cell r="A2460" t="str">
            <v>INSTALACAO ELETRICA/ELETRIFICACAO E ILUMINACAO EXTERNA</v>
          </cell>
          <cell r="B2460" t="str">
            <v>INEL</v>
          </cell>
          <cell r="C2460" t="str">
            <v>ELETRODUTOS/CALHAS PARA LEITO DE CABOS</v>
          </cell>
          <cell r="D2460" t="str">
            <v>0165</v>
          </cell>
          <cell r="E2460">
            <v>0</v>
          </cell>
          <cell r="F2460">
            <v>0</v>
          </cell>
          <cell r="G2460" t="str">
            <v>91865</v>
          </cell>
          <cell r="H2460" t="str">
            <v>ELETRODUTO RÍGIDO ROSCÁVEL, PVC, DN 40 MM (1 1/4"), PARA CIRCUITOS TERMINAIS, INSTALADO EM FORRO - FORNECIMENTO E INSTALAÇÃO. AF_12/2015</v>
          </cell>
        </row>
        <row r="2461">
          <cell r="A2461" t="str">
            <v>INSTALACAO ELETRICA/ELETRIFICACAO E ILUMINACAO EXTERNA</v>
          </cell>
          <cell r="B2461" t="str">
            <v>INEL</v>
          </cell>
          <cell r="C2461" t="str">
            <v>ELETRODUTOS/CALHAS PARA LEITO DE CABOS</v>
          </cell>
          <cell r="D2461" t="str">
            <v>0165</v>
          </cell>
          <cell r="E2461">
            <v>0</v>
          </cell>
          <cell r="F2461">
            <v>0</v>
          </cell>
          <cell r="G2461" t="str">
            <v>91866</v>
          </cell>
          <cell r="H2461" t="str">
            <v>ELETRODUTO RÍGIDO ROSCÁVEL, PVC, DN 20 MM (1/2"), PARA CIRCUITOS TERMINAIS, INSTALADO EM LAJE - FORNECIMENTO E INSTALAÇÃO. AF_12/2015</v>
          </cell>
        </row>
        <row r="2462">
          <cell r="A2462" t="str">
            <v>INSTALACAO ELETRICA/ELETRIFICACAO E ILUMINACAO EXTERNA</v>
          </cell>
          <cell r="B2462" t="str">
            <v>INEL</v>
          </cell>
          <cell r="C2462" t="str">
            <v>ELETRODUTOS/CALHAS PARA LEITO DE CABOS</v>
          </cell>
          <cell r="D2462" t="str">
            <v>0165</v>
          </cell>
          <cell r="E2462">
            <v>0</v>
          </cell>
          <cell r="F2462">
            <v>0</v>
          </cell>
          <cell r="G2462" t="str">
            <v>91867</v>
          </cell>
          <cell r="H2462" t="str">
            <v>ELETRODUTO RÍGIDO ROSCÁVEL, PVC, DN 25 MM (3/4"), PARA CIRCUITOS TERMINAIS, INSTALADO EM LAJE - FORNECIMENTO E INSTALAÇÃO. AF_12/2015</v>
          </cell>
        </row>
        <row r="2463">
          <cell r="A2463" t="str">
            <v>INSTALACAO ELETRICA/ELETRIFICACAO E ILUMINACAO EXTERNA</v>
          </cell>
          <cell r="B2463" t="str">
            <v>INEL</v>
          </cell>
          <cell r="C2463" t="str">
            <v>ELETRODUTOS/CALHAS PARA LEITO DE CABOS</v>
          </cell>
          <cell r="D2463" t="str">
            <v>0165</v>
          </cell>
          <cell r="E2463">
            <v>0</v>
          </cell>
          <cell r="F2463">
            <v>0</v>
          </cell>
          <cell r="G2463" t="str">
            <v>91868</v>
          </cell>
          <cell r="H2463" t="str">
            <v>ELETRODUTO RÍGIDO ROSCÁVEL, PVC, DN 32 MM (1"), PARA CIRCUITOS TERMINAIS, INSTALADO EM LAJE - FORNECIMENTO E INSTALAÇÃO. AF_12/2015</v>
          </cell>
        </row>
        <row r="2464">
          <cell r="A2464" t="str">
            <v>INSTALACAO ELETRICA/ELETRIFICACAO E ILUMINACAO EXTERNA</v>
          </cell>
          <cell r="B2464" t="str">
            <v>INEL</v>
          </cell>
          <cell r="C2464" t="str">
            <v>ELETRODUTOS/CALHAS PARA LEITO DE CABOS</v>
          </cell>
          <cell r="D2464" t="str">
            <v>0165</v>
          </cell>
          <cell r="E2464">
            <v>0</v>
          </cell>
          <cell r="F2464">
            <v>0</v>
          </cell>
          <cell r="G2464" t="str">
            <v>91869</v>
          </cell>
          <cell r="H2464" t="str">
            <v>ELETRODUTO RÍGIDO ROSCÁVEL, PVC, DN 40 MM (1 1/4"), PARA CIRCUITOS TERMINAIS, INSTALADO EM LAJE - FORNECIMENTO E INSTALAÇÃO. AF_12/2015</v>
          </cell>
        </row>
        <row r="2465">
          <cell r="A2465" t="str">
            <v>INSTALACAO ELETRICA/ELETRIFICACAO E ILUMINACAO EXTERNA</v>
          </cell>
          <cell r="B2465" t="str">
            <v>INEL</v>
          </cell>
          <cell r="C2465" t="str">
            <v>ELETRODUTOS/CALHAS PARA LEITO DE CABOS</v>
          </cell>
          <cell r="D2465" t="str">
            <v>0165</v>
          </cell>
          <cell r="E2465">
            <v>0</v>
          </cell>
          <cell r="F2465">
            <v>0</v>
          </cell>
          <cell r="G2465" t="str">
            <v>91870</v>
          </cell>
          <cell r="H2465" t="str">
            <v>ELETRODUTO RÍGIDO ROSCÁVEL, PVC, DN 20 MM (1/2"), PARA CIRCUITOS TERMINAIS, INSTALADO EM PAREDE - FORNECIMENTO E INSTALAÇÃO. AF_12/2015</v>
          </cell>
        </row>
        <row r="2466">
          <cell r="A2466" t="str">
            <v>INSTALACAO ELETRICA/ELETRIFICACAO E ILUMINACAO EXTERNA</v>
          </cell>
          <cell r="B2466" t="str">
            <v>INEL</v>
          </cell>
          <cell r="C2466" t="str">
            <v>ELETRODUTOS/CALHAS PARA LEITO DE CABOS</v>
          </cell>
          <cell r="D2466" t="str">
            <v>0165</v>
          </cell>
          <cell r="E2466">
            <v>0</v>
          </cell>
          <cell r="F2466">
            <v>0</v>
          </cell>
          <cell r="G2466" t="str">
            <v>91871</v>
          </cell>
          <cell r="H2466" t="str">
            <v>ELETRODUTO RÍGIDO ROSCÁVEL, PVC, DN 25 MM (3/4"), PARA CIRCUITOS TERMINAIS, INSTALADO EM PAREDE - FORNECIMENTO E INSTALAÇÃO. AF_12/2015</v>
          </cell>
        </row>
        <row r="2467">
          <cell r="A2467" t="str">
            <v>INSTALACAO ELETRICA/ELETRIFICACAO E ILUMINACAO EXTERNA</v>
          </cell>
          <cell r="B2467" t="str">
            <v>INEL</v>
          </cell>
          <cell r="C2467" t="str">
            <v>ELETRODUTOS/CALHAS PARA LEITO DE CABOS</v>
          </cell>
          <cell r="D2467" t="str">
            <v>0165</v>
          </cell>
          <cell r="E2467">
            <v>0</v>
          </cell>
          <cell r="F2467">
            <v>0</v>
          </cell>
          <cell r="G2467" t="str">
            <v>91872</v>
          </cell>
          <cell r="H2467" t="str">
            <v>ELETRODUTO RÍGIDO ROSCÁVEL, PVC, DN 32 MM (1"), PARA CIRCUITOS TERMINAIS, INSTALADO EM PAREDE - FORNECIMENTO E INSTALAÇÃO. AF_12/2015</v>
          </cell>
        </row>
        <row r="2468">
          <cell r="A2468" t="str">
            <v>INSTALACAO ELETRICA/ELETRIFICACAO E ILUMINACAO EXTERNA</v>
          </cell>
          <cell r="B2468" t="str">
            <v>INEL</v>
          </cell>
          <cell r="C2468" t="str">
            <v>ELETRODUTOS/CALHAS PARA LEITO DE CABOS</v>
          </cell>
          <cell r="D2468" t="str">
            <v>0165</v>
          </cell>
          <cell r="E2468">
            <v>0</v>
          </cell>
          <cell r="F2468">
            <v>0</v>
          </cell>
          <cell r="G2468" t="str">
            <v>91873</v>
          </cell>
          <cell r="H2468" t="str">
            <v>ELETRODUTO RÍGIDO ROSCÁVEL, PVC, DN 40 MM (1 1/4"), PARA CIRCUITOS TERMINAIS, INSTALADO EM PAREDE - FORNECIMENTO E INSTALAÇÃO. AF_12/2015</v>
          </cell>
        </row>
        <row r="2469">
          <cell r="A2469" t="str">
            <v>INSTALACAO ELETRICA/ELETRIFICACAO E ILUMINACAO EXTERNA</v>
          </cell>
          <cell r="B2469" t="str">
            <v>INEL</v>
          </cell>
          <cell r="C2469" t="str">
            <v>ELETRODUTOS/CALHAS PARA LEITO DE CABOS</v>
          </cell>
          <cell r="D2469" t="str">
            <v>0165</v>
          </cell>
          <cell r="E2469">
            <v>0</v>
          </cell>
          <cell r="F2469">
            <v>0</v>
          </cell>
          <cell r="G2469" t="str">
            <v>93008</v>
          </cell>
          <cell r="H2469" t="str">
            <v>ELETRODUTO RÍGIDO ROSCÁVEL, PVC, DN 50 MM (1 1/2") - FORNECIMENTO E INSTALAÇÃO. AF_12/2015</v>
          </cell>
        </row>
        <row r="2470">
          <cell r="A2470" t="str">
            <v>INSTALACAO ELETRICA/ELETRIFICACAO E ILUMINACAO EXTERNA</v>
          </cell>
          <cell r="B2470" t="str">
            <v>INEL</v>
          </cell>
          <cell r="C2470" t="str">
            <v>ELETRODUTOS/CALHAS PARA LEITO DE CABOS</v>
          </cell>
          <cell r="D2470" t="str">
            <v>0165</v>
          </cell>
          <cell r="E2470">
            <v>0</v>
          </cell>
          <cell r="F2470">
            <v>0</v>
          </cell>
          <cell r="G2470" t="str">
            <v>93009</v>
          </cell>
          <cell r="H2470" t="str">
            <v>ELETRODUTO RÍGIDO ROSCÁVEL, PVC, DN 60 MM (2") - FORNECIMENTO E INSTALAÇÃO. AF_12/2015</v>
          </cell>
        </row>
        <row r="2471">
          <cell r="A2471" t="str">
            <v>INSTALACAO ELETRICA/ELETRIFICACAO E ILUMINACAO EXTERNA</v>
          </cell>
          <cell r="B2471" t="str">
            <v>INEL</v>
          </cell>
          <cell r="C2471" t="str">
            <v>ELETRODUTOS/CALHAS PARA LEITO DE CABOS</v>
          </cell>
          <cell r="D2471" t="str">
            <v>0165</v>
          </cell>
          <cell r="E2471">
            <v>0</v>
          </cell>
          <cell r="F2471">
            <v>0</v>
          </cell>
          <cell r="G2471" t="str">
            <v>93010</v>
          </cell>
          <cell r="H2471" t="str">
            <v>ELETRODUTO RÍGIDO ROSCÁVEL, PVC, DN 75 MM (2 1/2") - FORNECIMENTO E INSTALAÇÃO. AF_12/2015</v>
          </cell>
        </row>
        <row r="2472">
          <cell r="A2472" t="str">
            <v>INSTALACAO ELETRICA/ELETRIFICACAO E ILUMINACAO EXTERNA</v>
          </cell>
          <cell r="B2472" t="str">
            <v>INEL</v>
          </cell>
          <cell r="C2472" t="str">
            <v>ELETRODUTOS/CALHAS PARA LEITO DE CABOS</v>
          </cell>
          <cell r="D2472" t="str">
            <v>0165</v>
          </cell>
          <cell r="E2472">
            <v>0</v>
          </cell>
          <cell r="F2472">
            <v>0</v>
          </cell>
          <cell r="G2472" t="str">
            <v>93011</v>
          </cell>
          <cell r="H2472" t="str">
            <v>ELETRODUTO RÍGIDO ROSCÁVEL, PVC, DN 85 MM (3") - FORNECIMENTO E INSTALAÇÃO. AF_12/2015</v>
          </cell>
        </row>
        <row r="2473">
          <cell r="A2473" t="str">
            <v>INSTALACAO ELETRICA/ELETRIFICACAO E ILUMINACAO EXTERNA</v>
          </cell>
          <cell r="B2473" t="str">
            <v>INEL</v>
          </cell>
          <cell r="C2473" t="str">
            <v>ELETRODUTOS/CALHAS PARA LEITO DE CABOS</v>
          </cell>
          <cell r="D2473" t="str">
            <v>0165</v>
          </cell>
          <cell r="E2473">
            <v>0</v>
          </cell>
          <cell r="F2473">
            <v>0</v>
          </cell>
          <cell r="G2473" t="str">
            <v>93012</v>
          </cell>
          <cell r="H2473" t="str">
            <v>ELETRODUTO RÍGIDO ROSCÁVEL, PVC, DN 110 MM (4") - FORNECIMENTO E INSTALAÇÃO. AF_12/2015</v>
          </cell>
        </row>
        <row r="2474">
          <cell r="A2474" t="str">
            <v>INSTALACAO ELETRICA/ELETRIFICACAO E ILUMINACAO EXTERNA</v>
          </cell>
          <cell r="B2474" t="str">
            <v>INEL</v>
          </cell>
          <cell r="C2474" t="str">
            <v>ELETRODUTOS/CALHAS PARA LEITO DE CABOS</v>
          </cell>
          <cell r="D2474" t="str">
            <v>0165</v>
          </cell>
          <cell r="E2474">
            <v>0</v>
          </cell>
          <cell r="F2474">
            <v>0</v>
          </cell>
          <cell r="G2474" t="str">
            <v>95726</v>
          </cell>
          <cell r="H2474" t="str">
            <v>ELETRODUTO RÍGIDO SOLDÁVEL, PVC, DN 20 MM (½), APARENTE, INSTALADO EM TETO - FORNECIMENTO E INSTALAÇÃO. AF_11/2016_P</v>
          </cell>
        </row>
        <row r="2475">
          <cell r="A2475" t="str">
            <v>INSTALACAO ELETRICA/ELETRIFICACAO E ILUMINACAO EXTERNA</v>
          </cell>
          <cell r="B2475" t="str">
            <v>INEL</v>
          </cell>
          <cell r="C2475" t="str">
            <v>ELETRODUTOS/CALHAS PARA LEITO DE CABOS</v>
          </cell>
          <cell r="D2475" t="str">
            <v>0165</v>
          </cell>
          <cell r="E2475">
            <v>0</v>
          </cell>
          <cell r="F2475">
            <v>0</v>
          </cell>
          <cell r="G2475" t="str">
            <v>95727</v>
          </cell>
          <cell r="H2475" t="str">
            <v>ELETRODUTO RÍGIDO SOLDÁVEL, PVC, DN 25 MM (3/4), APARENTE, INSTALADO EM TETO - FORNECIMENTO E INSTALAÇÃO. AF_11/2016_P</v>
          </cell>
        </row>
        <row r="2476">
          <cell r="A2476" t="str">
            <v>INSTALACAO ELETRICA/ELETRIFICACAO E ILUMINACAO EXTERNA</v>
          </cell>
          <cell r="B2476" t="str">
            <v>INEL</v>
          </cell>
          <cell r="C2476" t="str">
            <v>ELETRODUTOS/CALHAS PARA LEITO DE CABOS</v>
          </cell>
          <cell r="D2476" t="str">
            <v>0165</v>
          </cell>
          <cell r="E2476">
            <v>0</v>
          </cell>
          <cell r="F2476">
            <v>0</v>
          </cell>
          <cell r="G2476" t="str">
            <v>95728</v>
          </cell>
          <cell r="H2476" t="str">
            <v>ELETRODUTO RÍGIDO SOLDÁVEL, PVC, DN 32 MM (1), APARENTE, INSTALADO EM TETO - FORNECIMENTO E INSTALAÇÃO. AF_11/2016_P</v>
          </cell>
        </row>
        <row r="2477">
          <cell r="A2477" t="str">
            <v>INSTALACAO ELETRICA/ELETRIFICACAO E ILUMINACAO EXTERNA</v>
          </cell>
          <cell r="B2477" t="str">
            <v>INEL</v>
          </cell>
          <cell r="C2477" t="str">
            <v>ELETRODUTOS/CALHAS PARA LEITO DE CABOS</v>
          </cell>
          <cell r="D2477" t="str">
            <v>0165</v>
          </cell>
          <cell r="E2477">
            <v>0</v>
          </cell>
          <cell r="F2477">
            <v>0</v>
          </cell>
          <cell r="G2477" t="str">
            <v>95729</v>
          </cell>
          <cell r="H2477" t="str">
            <v>ELETRODUTO RÍGIDO SOLDÁVEL, PVC, DN 20 MM (½), APARENTE, INSTALADO EM PAREDE - FORNECIMENTO E INSTALAÇÃO. AF_11/2016_P</v>
          </cell>
        </row>
        <row r="2478">
          <cell r="A2478" t="str">
            <v>INSTALACAO ELETRICA/ELETRIFICACAO E ILUMINACAO EXTERNA</v>
          </cell>
          <cell r="B2478" t="str">
            <v>INEL</v>
          </cell>
          <cell r="C2478" t="str">
            <v>ELETRODUTOS/CALHAS PARA LEITO DE CABOS</v>
          </cell>
          <cell r="D2478" t="str">
            <v>0165</v>
          </cell>
          <cell r="E2478">
            <v>0</v>
          </cell>
          <cell r="F2478">
            <v>0</v>
          </cell>
          <cell r="G2478" t="str">
            <v>95730</v>
          </cell>
          <cell r="H2478" t="str">
            <v>ELETRODUTO RÍGIDO SOLDÁVEL, PVC, DN 25 MM (3/4), APARENTE, INSTALADO EM PAREDE - FORNECIMENTO E INSTALAÇÃO. AF_11/2016_P</v>
          </cell>
        </row>
        <row r="2479">
          <cell r="A2479" t="str">
            <v>INSTALACAO ELETRICA/ELETRIFICACAO E ILUMINACAO EXTERNA</v>
          </cell>
          <cell r="B2479" t="str">
            <v>INEL</v>
          </cell>
          <cell r="C2479" t="str">
            <v>ELETRODUTOS/CALHAS PARA LEITO DE CABOS</v>
          </cell>
          <cell r="D2479" t="str">
            <v>0165</v>
          </cell>
          <cell r="E2479">
            <v>0</v>
          </cell>
          <cell r="F2479">
            <v>0</v>
          </cell>
          <cell r="G2479" t="str">
            <v>95731</v>
          </cell>
          <cell r="H2479" t="str">
            <v>ELETRODUTO RÍGIDO SOLDÁVEL, PVC, DN 32 MM (1), APARENTE, INSTALADO EM PAREDE - FORNECIMENTO E INSTALAÇÃO. AF_11/2016_P</v>
          </cell>
        </row>
        <row r="2480">
          <cell r="A2480" t="str">
            <v>INSTALACAO ELETRICA/ELETRIFICACAO E ILUMINACAO EXTERNA</v>
          </cell>
          <cell r="B2480" t="str">
            <v>INEL</v>
          </cell>
          <cell r="C2480" t="str">
            <v>ELETRODUTOS/CALHAS PARA LEITO DE CABOS</v>
          </cell>
          <cell r="D2480" t="str">
            <v>0165</v>
          </cell>
          <cell r="E2480">
            <v>0</v>
          </cell>
          <cell r="F2480">
            <v>0</v>
          </cell>
          <cell r="G2480" t="str">
            <v>95732</v>
          </cell>
          <cell r="H2480" t="str">
            <v>LUVA PARA ELETRODUTO, PVC, SOLDÁVEL, DN 20 MM (1/2), APARENTE, INSTALADA EM TETO - FORNECIMENTO E INSTALAÇÃO. AF_11/2016_P</v>
          </cell>
        </row>
        <row r="2481">
          <cell r="A2481" t="str">
            <v>INSTALACAO ELETRICA/ELETRIFICACAO E ILUMINACAO EXTERNA</v>
          </cell>
          <cell r="B2481" t="str">
            <v>INEL</v>
          </cell>
          <cell r="C2481" t="str">
            <v>ELETRODUTOS/CALHAS PARA LEITO DE CABOS</v>
          </cell>
          <cell r="D2481" t="str">
            <v>0165</v>
          </cell>
          <cell r="E2481">
            <v>0</v>
          </cell>
          <cell r="F2481">
            <v>0</v>
          </cell>
          <cell r="G2481" t="str">
            <v>95745</v>
          </cell>
          <cell r="H2481" t="str">
            <v>ELETRODUTO DE AÇO GALVANIZADO, CLASSE LEVE, DN 20 MM (3/4), APARENTE, INSTALADO EM TETO - FORNECIMENTO E INSTALAÇÃO. AF_11/2016_P</v>
          </cell>
        </row>
        <row r="2482">
          <cell r="A2482" t="str">
            <v>INSTALACAO ELETRICA/ELETRIFICACAO E ILUMINACAO EXTERNA</v>
          </cell>
          <cell r="B2482" t="str">
            <v>INEL</v>
          </cell>
          <cell r="C2482" t="str">
            <v>ELETRODUTOS/CALHAS PARA LEITO DE CABOS</v>
          </cell>
          <cell r="D2482" t="str">
            <v>0165</v>
          </cell>
          <cell r="E2482">
            <v>0</v>
          </cell>
          <cell r="F2482">
            <v>0</v>
          </cell>
          <cell r="G2482" t="str">
            <v>95746</v>
          </cell>
          <cell r="H2482" t="str">
            <v>ELETRODUTO DE AÇO GALVANIZADO, CLASSE LEVE, DN 25 MM (1), APARENTE, INSTALADO EM TETO - FORNECIMENTO E INSTALAÇÃO. AF_11/2016_P</v>
          </cell>
        </row>
        <row r="2483">
          <cell r="A2483" t="str">
            <v>INSTALACAO ELETRICA/ELETRIFICACAO E ILUMINACAO EXTERNA</v>
          </cell>
          <cell r="B2483" t="str">
            <v>INEL</v>
          </cell>
          <cell r="C2483" t="str">
            <v>ELETRODUTOS/CALHAS PARA LEITO DE CABOS</v>
          </cell>
          <cell r="D2483" t="str">
            <v>0165</v>
          </cell>
          <cell r="E2483">
            <v>0</v>
          </cell>
          <cell r="F2483">
            <v>0</v>
          </cell>
          <cell r="G2483" t="str">
            <v>95747</v>
          </cell>
          <cell r="H2483" t="str">
            <v>ELETRODUTO DE AÇO GALVANIZADO, CLASSE SEMI PESADO, DN 32 MM (1 1/4), APARENTE, INSTALADO EM TETO - FORNECIMENTO E INSTALAÇÃO. AF_11/2016_P</v>
          </cell>
        </row>
        <row r="2484">
          <cell r="A2484" t="str">
            <v>INSTALACAO ELETRICA/ELETRIFICACAO E ILUMINACAO EXTERNA</v>
          </cell>
          <cell r="B2484" t="str">
            <v>INEL</v>
          </cell>
          <cell r="C2484" t="str">
            <v>ELETRODUTOS/CALHAS PARA LEITO DE CABOS</v>
          </cell>
          <cell r="D2484" t="str">
            <v>0165</v>
          </cell>
          <cell r="E2484">
            <v>0</v>
          </cell>
          <cell r="F2484">
            <v>0</v>
          </cell>
          <cell r="G2484" t="str">
            <v>95748</v>
          </cell>
          <cell r="H2484" t="str">
            <v>ELETRODUTO DE AÇO GALVANIZADO, CLASSE SEMI PESADO, DN 40 MM (1 1/2 ), APARENTE, INSTALADO EM TETO - FORNECIMENTO E INSTALAÇÃO. AF_11/2016_P</v>
          </cell>
        </row>
        <row r="2485">
          <cell r="A2485" t="str">
            <v>INSTALACAO ELETRICA/ELETRIFICACAO E ILUMINACAO EXTERNA</v>
          </cell>
          <cell r="B2485" t="str">
            <v>INEL</v>
          </cell>
          <cell r="C2485" t="str">
            <v>ELETRODUTOS/CALHAS PARA LEITO DE CABOS</v>
          </cell>
          <cell r="D2485" t="str">
            <v>0165</v>
          </cell>
          <cell r="E2485">
            <v>0</v>
          </cell>
          <cell r="F2485">
            <v>0</v>
          </cell>
          <cell r="G2485" t="str">
            <v>95749</v>
          </cell>
          <cell r="H2485" t="str">
            <v>ELETRODUTO DE AÇO GALVANIZADO, CLASSE LEVE, DN 20 MM (3/4), APARENTE, INSTALADO EM PAREDE - FORNECIMENTO E INSTALAÇÃO. AF_11/2016_P</v>
          </cell>
        </row>
        <row r="2486">
          <cell r="A2486" t="str">
            <v>INSTALACAO ELETRICA/ELETRIFICACAO E ILUMINACAO EXTERNA</v>
          </cell>
          <cell r="B2486" t="str">
            <v>INEL</v>
          </cell>
          <cell r="C2486" t="str">
            <v>ELETRODUTOS/CALHAS PARA LEITO DE CABOS</v>
          </cell>
          <cell r="D2486" t="str">
            <v>0165</v>
          </cell>
          <cell r="E2486">
            <v>0</v>
          </cell>
          <cell r="F2486">
            <v>0</v>
          </cell>
          <cell r="G2486" t="str">
            <v>95750</v>
          </cell>
          <cell r="H2486" t="str">
            <v>ELETRODUTO DE AÇO GALVANIZADO, CLASSE LEVE, DN 25 MM (1), APARENTE, INSTALADO EM PAREDE - FORNECIMENTO E INSTALAÇÃO. AF_11/2016_P</v>
          </cell>
        </row>
        <row r="2487">
          <cell r="A2487" t="str">
            <v>INSTALACAO ELETRICA/ELETRIFICACAO E ILUMINACAO EXTERNA</v>
          </cell>
          <cell r="B2487" t="str">
            <v>INEL</v>
          </cell>
          <cell r="C2487" t="str">
            <v>ELETRODUTOS/CALHAS PARA LEITO DE CABOS</v>
          </cell>
          <cell r="D2487" t="str">
            <v>0165</v>
          </cell>
          <cell r="E2487">
            <v>0</v>
          </cell>
          <cell r="F2487">
            <v>0</v>
          </cell>
          <cell r="G2487" t="str">
            <v>95751</v>
          </cell>
          <cell r="H2487" t="str">
            <v>ELETRODUTO DE AÇO GALVANIZADO, CLASSE SEMI PESADO, DN 32 MM (1 1/4), APARENTE, INSTALADO EM PAREDE - FORNECIMENTO E INSTALAÇÃO. AF_11/2016_P</v>
          </cell>
        </row>
        <row r="2488">
          <cell r="A2488" t="str">
            <v>INSTALACAO ELETRICA/ELETRIFICACAO E ILUMINACAO EXTERNA</v>
          </cell>
          <cell r="B2488" t="str">
            <v>INEL</v>
          </cell>
          <cell r="C2488" t="str">
            <v>ELETRODUTOS/CALHAS PARA LEITO DE CABOS</v>
          </cell>
          <cell r="D2488" t="str">
            <v>0165</v>
          </cell>
          <cell r="E2488">
            <v>0</v>
          </cell>
          <cell r="F2488">
            <v>0</v>
          </cell>
          <cell r="G2488" t="str">
            <v>95752</v>
          </cell>
          <cell r="H2488" t="str">
            <v>ELETRODUTO DE AÇO GALVANIZADO, CLASSE SEMI PESADO, DN 40 MM (1 1/2  ), APARENTE, INSTALADO EM PAREDE - FORNECIMENTO E INSTALAÇÃO. AF_11/2016_P</v>
          </cell>
        </row>
        <row r="2489">
          <cell r="A2489" t="str">
            <v>INSTALACAO ELETRICA/ELETRIFICACAO E ILUMINACAO EXTERNA</v>
          </cell>
          <cell r="B2489" t="str">
            <v>INEL</v>
          </cell>
          <cell r="C2489" t="str">
            <v>ELETRODUTOS/CALHAS PARA LEITO DE CABOS</v>
          </cell>
          <cell r="D2489" t="str">
            <v>0165</v>
          </cell>
          <cell r="E2489">
            <v>0</v>
          </cell>
          <cell r="F2489">
            <v>0</v>
          </cell>
          <cell r="G2489" t="str">
            <v>97667</v>
          </cell>
          <cell r="H2489" t="str">
            <v>ELETRODUTO FLEXÍVEL CORRUGADO, PEAD, DN 50 (1 ½)  - FORNECIMENTO E INSTALAÇÃO. AF_04/2016</v>
          </cell>
        </row>
        <row r="2490">
          <cell r="A2490" t="str">
            <v>INSTALACAO ELETRICA/ELETRIFICACAO E ILUMINACAO EXTERNA</v>
          </cell>
          <cell r="B2490" t="str">
            <v>INEL</v>
          </cell>
          <cell r="C2490" t="str">
            <v>ELETRODUTOS/CALHAS PARA LEITO DE CABOS</v>
          </cell>
          <cell r="D2490" t="str">
            <v>0165</v>
          </cell>
          <cell r="E2490">
            <v>0</v>
          </cell>
          <cell r="F2490">
            <v>0</v>
          </cell>
          <cell r="G2490" t="str">
            <v>97668</v>
          </cell>
          <cell r="H2490" t="str">
            <v>ELETRODUTO FLEXÍVEL CORRUGADO, PEAD, DN 63 (2")  - FORNECIMENTO E INSTALAÇÃO. AF_04/2016</v>
          </cell>
        </row>
        <row r="2491">
          <cell r="A2491" t="str">
            <v>INSTALACAO ELETRICA/ELETRIFICACAO E ILUMINACAO EXTERNA</v>
          </cell>
          <cell r="B2491" t="str">
            <v>INEL</v>
          </cell>
          <cell r="C2491" t="str">
            <v>ELETRODUTOS/CALHAS PARA LEITO DE CABOS</v>
          </cell>
          <cell r="D2491" t="str">
            <v>0165</v>
          </cell>
          <cell r="E2491">
            <v>0</v>
          </cell>
          <cell r="F2491">
            <v>0</v>
          </cell>
          <cell r="G2491" t="str">
            <v>97669</v>
          </cell>
          <cell r="H2491" t="str">
            <v>ELETRODUTO FLEXÍVEL CORRUGADO, PEAD, DN 90 (3) - FORNECIMENTO E INSTALAÇÃO. AF_04/2016</v>
          </cell>
        </row>
        <row r="2492">
          <cell r="A2492" t="str">
            <v>INSTALACAO ELETRICA/ELETRIFICACAO E ILUMINACAO EXTERNA</v>
          </cell>
          <cell r="B2492" t="str">
            <v>INEL</v>
          </cell>
          <cell r="C2492" t="str">
            <v>ELETRODUTOS/CALHAS PARA LEITO DE CABOS</v>
          </cell>
          <cell r="D2492" t="str">
            <v>0165</v>
          </cell>
          <cell r="E2492">
            <v>0</v>
          </cell>
          <cell r="F2492">
            <v>0</v>
          </cell>
          <cell r="G2492" t="str">
            <v>97670</v>
          </cell>
          <cell r="H2492" t="str">
            <v>ELETRODUTO FLEXÍVEL CORRUGADO, PEAD, DN 100 (4) - FORNECIMENTO E INSTALAÇÃO. AF_04/2016</v>
          </cell>
        </row>
        <row r="2493">
          <cell r="A2493" t="str">
            <v>INSTALACAO ELETRICA/ELETRIFICACAO E ILUMINACAO EXTERNA</v>
          </cell>
          <cell r="B2493" t="str">
            <v>INEL</v>
          </cell>
          <cell r="C2493" t="str">
            <v>CONEXOES</v>
          </cell>
          <cell r="D2493" t="str">
            <v>0166</v>
          </cell>
          <cell r="E2493">
            <v>0</v>
          </cell>
          <cell r="F2493">
            <v>0</v>
          </cell>
          <cell r="G2493" t="str">
            <v>91874</v>
          </cell>
          <cell r="H2493" t="str">
            <v>LUVA PARA ELETRODUTO, PVC, ROSCÁVEL, DN 20 MM (1/2"), PARA CIRCUITOS TERMINAIS, INSTALADA EM FORRO - FORNECIMENTO E INSTALAÇÃO. AF_12/2015</v>
          </cell>
        </row>
        <row r="2494">
          <cell r="A2494" t="str">
            <v>INSTALACAO ELETRICA/ELETRIFICACAO E ILUMINACAO EXTERNA</v>
          </cell>
          <cell r="B2494" t="str">
            <v>INEL</v>
          </cell>
          <cell r="C2494" t="str">
            <v>CONEXOES</v>
          </cell>
          <cell r="D2494" t="str">
            <v>0166</v>
          </cell>
          <cell r="E2494">
            <v>0</v>
          </cell>
          <cell r="F2494">
            <v>0</v>
          </cell>
          <cell r="G2494" t="str">
            <v>91875</v>
          </cell>
          <cell r="H2494" t="str">
            <v>LUVA PARA ELETRODUTO, PVC, ROSCÁVEL, DN 25 MM (3/4"), PARA CIRCUITOS TERMINAIS, INSTALADA EM FORRO - FORNECIMENTO E INSTALAÇÃO. AF_12/2015</v>
          </cell>
        </row>
        <row r="2495">
          <cell r="A2495" t="str">
            <v>INSTALACAO ELETRICA/ELETRIFICACAO E ILUMINACAO EXTERNA</v>
          </cell>
          <cell r="B2495" t="str">
            <v>INEL</v>
          </cell>
          <cell r="C2495" t="str">
            <v>CONEXOES</v>
          </cell>
          <cell r="D2495" t="str">
            <v>0166</v>
          </cell>
          <cell r="E2495">
            <v>0</v>
          </cell>
          <cell r="F2495">
            <v>0</v>
          </cell>
          <cell r="G2495" t="str">
            <v>91876</v>
          </cell>
          <cell r="H2495" t="str">
            <v>LUVA PARA ELETRODUTO, PVC, ROSCÁVEL, DN 32 MM (1"), PARA CIRCUITOS TERMINAIS, INSTALADA EM FORRO - FORNECIMENTO E INSTALAÇÃO. AF_12/2015</v>
          </cell>
        </row>
        <row r="2496">
          <cell r="A2496" t="str">
            <v>INSTALACAO ELETRICA/ELETRIFICACAO E ILUMINACAO EXTERNA</v>
          </cell>
          <cell r="B2496" t="str">
            <v>INEL</v>
          </cell>
          <cell r="C2496" t="str">
            <v>CONEXOES</v>
          </cell>
          <cell r="D2496" t="str">
            <v>0166</v>
          </cell>
          <cell r="E2496">
            <v>0</v>
          </cell>
          <cell r="F2496">
            <v>0</v>
          </cell>
          <cell r="G2496" t="str">
            <v>91877</v>
          </cell>
          <cell r="H2496" t="str">
            <v>LUVA PARA ELETRODUTO, PVC, ROSCÁVEL, DN 40 MM (1 1/4"), PARA CIRCUITOS TERMINAIS, INSTALADA EM FORRO - FORNECIMENTO E INSTALAÇÃO. AF_12/2015</v>
          </cell>
        </row>
        <row r="2497">
          <cell r="A2497" t="str">
            <v>INSTALACAO ELETRICA/ELETRIFICACAO E ILUMINACAO EXTERNA</v>
          </cell>
          <cell r="B2497" t="str">
            <v>INEL</v>
          </cell>
          <cell r="C2497" t="str">
            <v>CONEXOES</v>
          </cell>
          <cell r="D2497" t="str">
            <v>0166</v>
          </cell>
          <cell r="E2497">
            <v>0</v>
          </cell>
          <cell r="F2497">
            <v>0</v>
          </cell>
          <cell r="G2497" t="str">
            <v>91878</v>
          </cell>
          <cell r="H2497" t="str">
            <v>LUVA PARA ELETRODUTO, PVC, ROSCÁVEL, DN 20 MM (1/2"), PARA CIRCUITOS TERMINAIS, INSTALADA EM LAJE - FORNECIMENTO E INSTALAÇÃO. AF_12/2015</v>
          </cell>
        </row>
        <row r="2498">
          <cell r="A2498" t="str">
            <v>INSTALACAO ELETRICA/ELETRIFICACAO E ILUMINACAO EXTERNA</v>
          </cell>
          <cell r="B2498" t="str">
            <v>INEL</v>
          </cell>
          <cell r="C2498" t="str">
            <v>CONEXOES</v>
          </cell>
          <cell r="D2498" t="str">
            <v>0166</v>
          </cell>
          <cell r="E2498">
            <v>0</v>
          </cell>
          <cell r="F2498">
            <v>0</v>
          </cell>
          <cell r="G2498" t="str">
            <v>91879</v>
          </cell>
          <cell r="H2498" t="str">
            <v>LUVA PARA ELETRODUTO, PVC, ROSCÁVEL, DN 25 MM (3/4"), PARA CIRCUITOS TERMINAIS, INSTALADA EM LAJE - FORNECIMENTO E INSTALAÇÃO. AF_12/2015</v>
          </cell>
        </row>
        <row r="2499">
          <cell r="A2499" t="str">
            <v>INSTALACAO ELETRICA/ELETRIFICACAO E ILUMINACAO EXTERNA</v>
          </cell>
          <cell r="B2499" t="str">
            <v>INEL</v>
          </cell>
          <cell r="C2499" t="str">
            <v>CONEXOES</v>
          </cell>
          <cell r="D2499" t="str">
            <v>0166</v>
          </cell>
          <cell r="E2499">
            <v>0</v>
          </cell>
          <cell r="F2499">
            <v>0</v>
          </cell>
          <cell r="G2499" t="str">
            <v>91880</v>
          </cell>
          <cell r="H2499" t="str">
            <v>LUVA PARA ELETRODUTO, PVC, ROSCÁVEL, DN 32 MM (1"), PARA CIRCUITOS TERMINAIS, INSTALADA EM LAJE - FORNECIMENTO E INSTALAÇÃO. AF_12/2015</v>
          </cell>
        </row>
        <row r="2500">
          <cell r="A2500" t="str">
            <v>INSTALACAO ELETRICA/ELETRIFICACAO E ILUMINACAO EXTERNA</v>
          </cell>
          <cell r="B2500" t="str">
            <v>INEL</v>
          </cell>
          <cell r="C2500" t="str">
            <v>CONEXOES</v>
          </cell>
          <cell r="D2500" t="str">
            <v>0166</v>
          </cell>
          <cell r="E2500">
            <v>0</v>
          </cell>
          <cell r="F2500">
            <v>0</v>
          </cell>
          <cell r="G2500" t="str">
            <v>91881</v>
          </cell>
          <cell r="H2500" t="str">
            <v>LUVA PARA ELETRODUTO, PVC, ROSCÁVEL, DN 40 MM (1 1/4"), PARA CIRCUITOS TERMINAIS, INSTALADA EM LAJE - FORNECIMENTO E INSTALAÇÃO. AF_12/2015</v>
          </cell>
        </row>
        <row r="2501">
          <cell r="A2501" t="str">
            <v>INSTALACAO ELETRICA/ELETRIFICACAO E ILUMINACAO EXTERNA</v>
          </cell>
          <cell r="B2501" t="str">
            <v>INEL</v>
          </cell>
          <cell r="C2501" t="str">
            <v>CONEXOES</v>
          </cell>
          <cell r="D2501" t="str">
            <v>0166</v>
          </cell>
          <cell r="E2501">
            <v>0</v>
          </cell>
          <cell r="F2501">
            <v>0</v>
          </cell>
          <cell r="G2501" t="str">
            <v>91882</v>
          </cell>
          <cell r="H2501" t="str">
            <v>LUVA PARA ELETRODUTO, PVC, ROSCÁVEL, DN 20 MM (1/2"), PARA CIRCUITOS TERMINAIS, INSTALADA EM PAREDE - FORNECIMENTO E INSTALAÇÃO. AF_12/2015</v>
          </cell>
        </row>
        <row r="2502">
          <cell r="A2502" t="str">
            <v>INSTALACAO ELETRICA/ELETRIFICACAO E ILUMINACAO EXTERNA</v>
          </cell>
          <cell r="B2502" t="str">
            <v>INEL</v>
          </cell>
          <cell r="C2502" t="str">
            <v>CONEXOES</v>
          </cell>
          <cell r="D2502" t="str">
            <v>0166</v>
          </cell>
          <cell r="E2502">
            <v>0</v>
          </cell>
          <cell r="F2502">
            <v>0</v>
          </cell>
          <cell r="G2502" t="str">
            <v>91884</v>
          </cell>
          <cell r="H2502" t="str">
            <v>LUVA PARA ELETRODUTO, PVC, ROSCÁVEL, DN 25 MM (3/4"), PARA CIRCUITOS TERMINAIS, INSTALADA EM PAREDE - FORNECIMENTO E INSTALAÇÃO. AF_12/2015</v>
          </cell>
        </row>
        <row r="2503">
          <cell r="A2503" t="str">
            <v>INSTALACAO ELETRICA/ELETRIFICACAO E ILUMINACAO EXTERNA</v>
          </cell>
          <cell r="B2503" t="str">
            <v>INEL</v>
          </cell>
          <cell r="C2503" t="str">
            <v>CONEXOES</v>
          </cell>
          <cell r="D2503" t="str">
            <v>0166</v>
          </cell>
          <cell r="E2503">
            <v>0</v>
          </cell>
          <cell r="F2503">
            <v>0</v>
          </cell>
          <cell r="G2503" t="str">
            <v>91885</v>
          </cell>
          <cell r="H2503" t="str">
            <v>LUVA PARA ELETRODUTO, PVC, ROSCÁVEL, DN 32 MM (1"), PARA CIRCUITOS TERMINAIS, INSTALADA EM PAREDE - FORNECIMENTO E INSTALAÇÃO. AF_12/2015</v>
          </cell>
        </row>
        <row r="2504">
          <cell r="A2504" t="str">
            <v>INSTALACAO ELETRICA/ELETRIFICACAO E ILUMINACAO EXTERNA</v>
          </cell>
          <cell r="B2504" t="str">
            <v>INEL</v>
          </cell>
          <cell r="C2504" t="str">
            <v>CONEXOES</v>
          </cell>
          <cell r="D2504" t="str">
            <v>0166</v>
          </cell>
          <cell r="E2504">
            <v>0</v>
          </cell>
          <cell r="F2504">
            <v>0</v>
          </cell>
          <cell r="G2504" t="str">
            <v>91886</v>
          </cell>
          <cell r="H2504" t="str">
            <v>LUVA PARA ELETRODUTO, PVC, ROSCÁVEL, DN 40 MM (1 1/4"), PARA CIRCUITOS TERMINAIS, INSTALADA EM PAREDE - FORNECIMENTO E INSTALAÇÃO. AF_12/2015</v>
          </cell>
        </row>
        <row r="2505">
          <cell r="A2505" t="str">
            <v>INSTALACAO ELETRICA/ELETRIFICACAO E ILUMINACAO EXTERNA</v>
          </cell>
          <cell r="B2505" t="str">
            <v>INEL</v>
          </cell>
          <cell r="C2505" t="str">
            <v>CONEXOES</v>
          </cell>
          <cell r="D2505" t="str">
            <v>0166</v>
          </cell>
          <cell r="E2505">
            <v>0</v>
          </cell>
          <cell r="F2505">
            <v>0</v>
          </cell>
          <cell r="G2505" t="str">
            <v>91887</v>
          </cell>
          <cell r="H2505" t="str">
            <v>CURVA 90 GRAUS PARA ELETRODUTO, PVC, ROSCÁVEL, DN 20 MM (1/2"), PARA CIRCUITOS TERMINAIS, INSTALADA EM FORRO - FORNECIMENTO E INSTALAÇÃO. AF_12/2015</v>
          </cell>
        </row>
        <row r="2506">
          <cell r="A2506" t="str">
            <v>INSTALACAO ELETRICA/ELETRIFICACAO E ILUMINACAO EXTERNA</v>
          </cell>
          <cell r="B2506" t="str">
            <v>INEL</v>
          </cell>
          <cell r="C2506" t="str">
            <v>CONEXOES</v>
          </cell>
          <cell r="D2506" t="str">
            <v>0166</v>
          </cell>
          <cell r="E2506">
            <v>0</v>
          </cell>
          <cell r="F2506">
            <v>0</v>
          </cell>
          <cell r="G2506" t="str">
            <v>91889</v>
          </cell>
          <cell r="H2506" t="str">
            <v>CURVA 180 GRAUS PARA ELETRODUTO, PVC, ROSCÁVEL, DN 20 MM (1/2"), PARA CIRCUITOS TERMINAIS, INSTALADA EM FORRO - FORNECIMENTO E INSTALAÇÃO. AF_12/2015</v>
          </cell>
        </row>
        <row r="2507">
          <cell r="A2507" t="str">
            <v>INSTALACAO ELETRICA/ELETRIFICACAO E ILUMINACAO EXTERNA</v>
          </cell>
          <cell r="B2507" t="str">
            <v>INEL</v>
          </cell>
          <cell r="C2507" t="str">
            <v>CONEXOES</v>
          </cell>
          <cell r="D2507" t="str">
            <v>0166</v>
          </cell>
          <cell r="E2507">
            <v>0</v>
          </cell>
          <cell r="F2507">
            <v>0</v>
          </cell>
          <cell r="G2507" t="str">
            <v>91890</v>
          </cell>
          <cell r="H2507" t="str">
            <v>CURVA 90 GRAUS PARA ELETRODUTO, PVC, ROSCÁVEL, DN 25 MM (3/4"), PARA CIRCUITOS TERMINAIS, INSTALADA EM FORRO - FORNECIMENTO E INSTALAÇÃO. AF_12/2015</v>
          </cell>
        </row>
        <row r="2508">
          <cell r="A2508" t="str">
            <v>INSTALACAO ELETRICA/ELETRIFICACAO E ILUMINACAO EXTERNA</v>
          </cell>
          <cell r="B2508" t="str">
            <v>INEL</v>
          </cell>
          <cell r="C2508" t="str">
            <v>CONEXOES</v>
          </cell>
          <cell r="D2508" t="str">
            <v>0166</v>
          </cell>
          <cell r="E2508">
            <v>0</v>
          </cell>
          <cell r="F2508">
            <v>0</v>
          </cell>
          <cell r="G2508" t="str">
            <v>91892</v>
          </cell>
          <cell r="H2508" t="str">
            <v>CURVA 180 GRAUS PARA ELETRODUTO, PVC, ROSCÁVEL, DN 25 MM (3/4"), PARA CIRCUITOS TERMINAIS, INSTALADA EM FORRO - FORNECIMENTO E INSTALAÇÃO. AF_12/2015</v>
          </cell>
        </row>
        <row r="2509">
          <cell r="A2509" t="str">
            <v>INSTALACAO ELETRICA/ELETRIFICACAO E ILUMINACAO EXTERNA</v>
          </cell>
          <cell r="B2509" t="str">
            <v>INEL</v>
          </cell>
          <cell r="C2509" t="str">
            <v>CONEXOES</v>
          </cell>
          <cell r="D2509" t="str">
            <v>0166</v>
          </cell>
          <cell r="E2509">
            <v>0</v>
          </cell>
          <cell r="F2509">
            <v>0</v>
          </cell>
          <cell r="G2509" t="str">
            <v>91893</v>
          </cell>
          <cell r="H2509" t="str">
            <v>CURVA 90 GRAUS PARA ELETRODUTO, PVC, ROSCÁVEL, DN 32 MM (1"), PARA CIRCUITOS TERMINAIS, INSTALADA EM FORRO - FORNECIMENTO E INSTALAÇÃO. AF_12/2015</v>
          </cell>
        </row>
        <row r="2510">
          <cell r="A2510" t="str">
            <v>INSTALACAO ELETRICA/ELETRIFICACAO E ILUMINACAO EXTERNA</v>
          </cell>
          <cell r="B2510" t="str">
            <v>INEL</v>
          </cell>
          <cell r="C2510" t="str">
            <v>CONEXOES</v>
          </cell>
          <cell r="D2510" t="str">
            <v>0166</v>
          </cell>
          <cell r="E2510">
            <v>0</v>
          </cell>
          <cell r="F2510">
            <v>0</v>
          </cell>
          <cell r="G2510" t="str">
            <v>91895</v>
          </cell>
          <cell r="H2510" t="str">
            <v>CURVA 180 GRAUS PARA ELETRODUTO, PVC, ROSCÁVEL, DN 32 MM (1"), PARA CIRCUITOS TERMINAIS, INSTALADA EM FORRO - FORNECIMENTO E INSTALAÇÃO. AF_12/2015</v>
          </cell>
        </row>
        <row r="2511">
          <cell r="A2511" t="str">
            <v>INSTALACAO ELETRICA/ELETRIFICACAO E ILUMINACAO EXTERNA</v>
          </cell>
          <cell r="B2511" t="str">
            <v>INEL</v>
          </cell>
          <cell r="C2511" t="str">
            <v>CONEXOES</v>
          </cell>
          <cell r="D2511" t="str">
            <v>0166</v>
          </cell>
          <cell r="E2511">
            <v>0</v>
          </cell>
          <cell r="F2511">
            <v>0</v>
          </cell>
          <cell r="G2511" t="str">
            <v>91896</v>
          </cell>
          <cell r="H2511" t="str">
            <v>CURVA 90 GRAUS PARA ELETRODUTO, PVC, ROSCÁVEL, DN 40 MM (1 1/4"), PARA CIRCUITOS TERMINAIS, INSTALADA EM FORRO - FORNECIMENTO E INSTALAÇÃO. AF_12/2015</v>
          </cell>
        </row>
        <row r="2512">
          <cell r="A2512" t="str">
            <v>INSTALACAO ELETRICA/ELETRIFICACAO E ILUMINACAO EXTERNA</v>
          </cell>
          <cell r="B2512" t="str">
            <v>INEL</v>
          </cell>
          <cell r="C2512" t="str">
            <v>CONEXOES</v>
          </cell>
          <cell r="D2512" t="str">
            <v>0166</v>
          </cell>
          <cell r="E2512">
            <v>0</v>
          </cell>
          <cell r="F2512">
            <v>0</v>
          </cell>
          <cell r="G2512" t="str">
            <v>91898</v>
          </cell>
          <cell r="H2512" t="str">
            <v>CURVA 180 GRAUS PARA ELETRODUTO, PVC, ROSCÁVEL, DN 40 MM (1 1/4"), PARA CIRCUITOS TERMINAIS, INSTALADA EM FORRO - FORNECIMENTO E INSTALAÇÃO. AF_12/2015</v>
          </cell>
        </row>
        <row r="2513">
          <cell r="A2513" t="str">
            <v>INSTALACAO ELETRICA/ELETRIFICACAO E ILUMINACAO EXTERNA</v>
          </cell>
          <cell r="B2513" t="str">
            <v>INEL</v>
          </cell>
          <cell r="C2513" t="str">
            <v>CONEXOES</v>
          </cell>
          <cell r="D2513" t="str">
            <v>0166</v>
          </cell>
          <cell r="E2513">
            <v>0</v>
          </cell>
          <cell r="F2513">
            <v>0</v>
          </cell>
          <cell r="G2513" t="str">
            <v>91899</v>
          </cell>
          <cell r="H2513" t="str">
            <v>CURVA 90 GRAUS PARA ELETRODUTO, PVC, ROSCÁVEL, DN 20 MM (1/2"), PARA CIRCUITOS TERMINAIS, INSTALADA EM LAJE - FORNECIMENTO E INSTALAÇÃO. AF_12/2015</v>
          </cell>
        </row>
        <row r="2514">
          <cell r="A2514" t="str">
            <v>INSTALACAO ELETRICA/ELETRIFICACAO E ILUMINACAO EXTERNA</v>
          </cell>
          <cell r="B2514" t="str">
            <v>INEL</v>
          </cell>
          <cell r="C2514" t="str">
            <v>CONEXOES</v>
          </cell>
          <cell r="D2514" t="str">
            <v>0166</v>
          </cell>
          <cell r="E2514">
            <v>0</v>
          </cell>
          <cell r="F2514">
            <v>0</v>
          </cell>
          <cell r="G2514" t="str">
            <v>91901</v>
          </cell>
          <cell r="H2514" t="str">
            <v>CURVA 180 GRAUS PARA ELETRODUTO, PVC, ROSCÁVEL, DN 20 MM (1/2"), PARA CIRCUITOS TERMINAIS, INSTALADA EM LAJE - FORNECIMENTO E INSTALAÇÃO. AF_12/2015</v>
          </cell>
        </row>
        <row r="2515">
          <cell r="A2515" t="str">
            <v>INSTALACAO ELETRICA/ELETRIFICACAO E ILUMINACAO EXTERNA</v>
          </cell>
          <cell r="B2515" t="str">
            <v>INEL</v>
          </cell>
          <cell r="C2515" t="str">
            <v>CONEXOES</v>
          </cell>
          <cell r="D2515" t="str">
            <v>0166</v>
          </cell>
          <cell r="E2515">
            <v>0</v>
          </cell>
          <cell r="F2515">
            <v>0</v>
          </cell>
          <cell r="G2515" t="str">
            <v>91902</v>
          </cell>
          <cell r="H2515" t="str">
            <v>CURVA 90 GRAUS PARA ELETRODUTO, PVC, ROSCÁVEL, DN 25 MM (3/4"), PARA CIRCUITOS TERMINAIS, INSTALADA EM LAJE - FORNECIMENTO E INSTALAÇÃO. AF_12/2015</v>
          </cell>
        </row>
        <row r="2516">
          <cell r="A2516" t="str">
            <v>INSTALACAO ELETRICA/ELETRIFICACAO E ILUMINACAO EXTERNA</v>
          </cell>
          <cell r="B2516" t="str">
            <v>INEL</v>
          </cell>
          <cell r="C2516" t="str">
            <v>CONEXOES</v>
          </cell>
          <cell r="D2516" t="str">
            <v>0166</v>
          </cell>
          <cell r="E2516">
            <v>0</v>
          </cell>
          <cell r="F2516">
            <v>0</v>
          </cell>
          <cell r="G2516" t="str">
            <v>91904</v>
          </cell>
          <cell r="H2516" t="str">
            <v>CURVA 180 GRAUS PARA ELETRODUTO, PVC, ROSCÁVEL, DN 25 MM (3/4"), PARA CIRCUITOS TERMINAIS, INSTALADA EM LAJE - FORNECIMENTO E INSTALAÇÃO. AF_12/2015</v>
          </cell>
        </row>
        <row r="2517">
          <cell r="A2517" t="str">
            <v>INSTALACAO ELETRICA/ELETRIFICACAO E ILUMINACAO EXTERNA</v>
          </cell>
          <cell r="B2517" t="str">
            <v>INEL</v>
          </cell>
          <cell r="C2517" t="str">
            <v>CONEXOES</v>
          </cell>
          <cell r="D2517" t="str">
            <v>0166</v>
          </cell>
          <cell r="E2517">
            <v>0</v>
          </cell>
          <cell r="F2517">
            <v>0</v>
          </cell>
          <cell r="G2517" t="str">
            <v>91905</v>
          </cell>
          <cell r="H2517" t="str">
            <v>CURVA 90 GRAUS PARA ELETRODUTO, PVC, ROSCÁVEL, DN 32 MM (1"), PARA CIRCUITOS TERMINAIS, INSTALADA EM LAJE - FORNECIMENTO E INSTALAÇÃO. AF_12/2015</v>
          </cell>
        </row>
        <row r="2518">
          <cell r="A2518" t="str">
            <v>INSTALACAO ELETRICA/ELETRIFICACAO E ILUMINACAO EXTERNA</v>
          </cell>
          <cell r="B2518" t="str">
            <v>INEL</v>
          </cell>
          <cell r="C2518" t="str">
            <v>CONEXOES</v>
          </cell>
          <cell r="D2518" t="str">
            <v>0166</v>
          </cell>
          <cell r="E2518">
            <v>0</v>
          </cell>
          <cell r="F2518">
            <v>0</v>
          </cell>
          <cell r="G2518" t="str">
            <v>91907</v>
          </cell>
          <cell r="H2518" t="str">
            <v>CURVA 180 GRAUS PARA ELETRODUTO, PVC, ROSCÁVEL, DN 32 MM (1), PARA CIRCUITOS TERMINAIS, INSTALADA EM LAJE - FORNECIMENTO E INSTALAÇÃO. AF_12/2015</v>
          </cell>
        </row>
        <row r="2519">
          <cell r="A2519" t="str">
            <v>INSTALACAO ELETRICA/ELETRIFICACAO E ILUMINACAO EXTERNA</v>
          </cell>
          <cell r="B2519" t="str">
            <v>INEL</v>
          </cell>
          <cell r="C2519" t="str">
            <v>CONEXOES</v>
          </cell>
          <cell r="D2519" t="str">
            <v>0166</v>
          </cell>
          <cell r="E2519">
            <v>0</v>
          </cell>
          <cell r="F2519">
            <v>0</v>
          </cell>
          <cell r="G2519" t="str">
            <v>91908</v>
          </cell>
          <cell r="H2519" t="str">
            <v>CURVA 90 GRAUS PARA ELETRODUTO, PVC, ROSCÁVEL, DN 40 MM (1 1/4"), PARA CIRCUITOS TERMINAIS, INSTALADA EM LAJE - FORNECIMENTO E INSTALAÇÃO. AF_12/2015</v>
          </cell>
        </row>
        <row r="2520">
          <cell r="A2520" t="str">
            <v>INSTALACAO ELETRICA/ELETRIFICACAO E ILUMINACAO EXTERNA</v>
          </cell>
          <cell r="B2520" t="str">
            <v>INEL</v>
          </cell>
          <cell r="C2520" t="str">
            <v>CONEXOES</v>
          </cell>
          <cell r="D2520" t="str">
            <v>0166</v>
          </cell>
          <cell r="E2520">
            <v>0</v>
          </cell>
          <cell r="F2520">
            <v>0</v>
          </cell>
          <cell r="G2520" t="str">
            <v>91910</v>
          </cell>
          <cell r="H2520" t="str">
            <v>CURVA 180 GRAUS PARA ELETRODUTO, PVC, ROSCÁVEL, DN 40 MM (1 1/4"), PARA CIRCUITOS TERMINAIS, INSTALADA EM LAJE - FORNECIMENTO E INSTALAÇÃO. AF_12/2015</v>
          </cell>
        </row>
        <row r="2521">
          <cell r="A2521" t="str">
            <v>INSTALACAO ELETRICA/ELETRIFICACAO E ILUMINACAO EXTERNA</v>
          </cell>
          <cell r="B2521" t="str">
            <v>INEL</v>
          </cell>
          <cell r="C2521" t="str">
            <v>CONEXOES</v>
          </cell>
          <cell r="D2521" t="str">
            <v>0166</v>
          </cell>
          <cell r="E2521">
            <v>0</v>
          </cell>
          <cell r="F2521">
            <v>0</v>
          </cell>
          <cell r="G2521" t="str">
            <v>91911</v>
          </cell>
          <cell r="H2521" t="str">
            <v>CURVA 90 GRAUS PARA ELETRODUTO, PVC, ROSCÁVEL, DN 20 MM (1/2"), PARA CIRCUITOS TERMINAIS, INSTALADA EM PAREDE - FORNECIMENTO E INSTALAÇÃO. AF_12/2015</v>
          </cell>
        </row>
        <row r="2522">
          <cell r="A2522" t="str">
            <v>INSTALACAO ELETRICA/ELETRIFICACAO E ILUMINACAO EXTERNA</v>
          </cell>
          <cell r="B2522" t="str">
            <v>INEL</v>
          </cell>
          <cell r="C2522" t="str">
            <v>CONEXOES</v>
          </cell>
          <cell r="D2522" t="str">
            <v>0166</v>
          </cell>
          <cell r="E2522">
            <v>0</v>
          </cell>
          <cell r="F2522">
            <v>0</v>
          </cell>
          <cell r="G2522" t="str">
            <v>91913</v>
          </cell>
          <cell r="H2522" t="str">
            <v>CURVA 180 GRAUS PARA ELETRODUTO, PVC, ROSCÁVEL, DN 20 MM (1/2"), PARA CIRCUITOS TERMINAIS, INSTALADA EM PAREDE - FORNECIMENTO E INSTALAÇÃO. AF_12/2015</v>
          </cell>
        </row>
        <row r="2523">
          <cell r="A2523" t="str">
            <v>INSTALACAO ELETRICA/ELETRIFICACAO E ILUMINACAO EXTERNA</v>
          </cell>
          <cell r="B2523" t="str">
            <v>INEL</v>
          </cell>
          <cell r="C2523" t="str">
            <v>CONEXOES</v>
          </cell>
          <cell r="D2523" t="str">
            <v>0166</v>
          </cell>
          <cell r="E2523">
            <v>0</v>
          </cell>
          <cell r="F2523">
            <v>0</v>
          </cell>
          <cell r="G2523" t="str">
            <v>91914</v>
          </cell>
          <cell r="H2523" t="str">
            <v>CURVA 90 GRAUS PARA ELETRODUTO, PVC, ROSCÁVEL, DN 25 MM (3/4"), PARA CIRCUITOS TERMINAIS, INSTALADA EM PAREDE - FORNECIMENTO E INSTALAÇÃO. AF_12/2015</v>
          </cell>
        </row>
        <row r="2524">
          <cell r="A2524" t="str">
            <v>INSTALACAO ELETRICA/ELETRIFICACAO E ILUMINACAO EXTERNA</v>
          </cell>
          <cell r="B2524" t="str">
            <v>INEL</v>
          </cell>
          <cell r="C2524" t="str">
            <v>CONEXOES</v>
          </cell>
          <cell r="D2524" t="str">
            <v>0166</v>
          </cell>
          <cell r="E2524">
            <v>0</v>
          </cell>
          <cell r="F2524">
            <v>0</v>
          </cell>
          <cell r="G2524" t="str">
            <v>91916</v>
          </cell>
          <cell r="H2524" t="str">
            <v>CURVA 180 GRAUS PARA ELETRODUTO, PVC, ROSCÁVEL, DN 25 MM (3/4"), PARA CIRCUITOS TERMINAIS, INSTALADA EM PAREDE - FORNECIMENTO E INSTALAÇÃO. AF_12/2015</v>
          </cell>
        </row>
        <row r="2525">
          <cell r="A2525" t="str">
            <v>INSTALACAO ELETRICA/ELETRIFICACAO E ILUMINACAO EXTERNA</v>
          </cell>
          <cell r="B2525" t="str">
            <v>INEL</v>
          </cell>
          <cell r="C2525" t="str">
            <v>CONEXOES</v>
          </cell>
          <cell r="D2525" t="str">
            <v>0166</v>
          </cell>
          <cell r="E2525">
            <v>0</v>
          </cell>
          <cell r="F2525">
            <v>0</v>
          </cell>
          <cell r="G2525" t="str">
            <v>91917</v>
          </cell>
          <cell r="H2525" t="str">
            <v>CURVA 90 GRAUS PARA ELETRODUTO, PVC, ROSCÁVEL, DN 32 MM (1"), PARA CIRCUITOS TERMINAIS, INSTALADA EM PAREDE - FORNECIMENTO E INSTALAÇÃO. AF_12/2015</v>
          </cell>
        </row>
        <row r="2526">
          <cell r="A2526" t="str">
            <v>INSTALACAO ELETRICA/ELETRIFICACAO E ILUMINACAO EXTERNA</v>
          </cell>
          <cell r="B2526" t="str">
            <v>INEL</v>
          </cell>
          <cell r="C2526" t="str">
            <v>CONEXOES</v>
          </cell>
          <cell r="D2526" t="str">
            <v>0166</v>
          </cell>
          <cell r="E2526">
            <v>0</v>
          </cell>
          <cell r="F2526">
            <v>0</v>
          </cell>
          <cell r="G2526" t="str">
            <v>91919</v>
          </cell>
          <cell r="H2526" t="str">
            <v>CURVA 180 GRAUS PARA ELETRODUTO, PVC, ROSCÁVEL, DN 32 MM (1), PARA CIRCUITOS TERMINAIS, INSTALADA EM PAREDE - FORNECIMENTO E INSTALAÇÃO. AF_12/2015</v>
          </cell>
        </row>
        <row r="2527">
          <cell r="A2527" t="str">
            <v>INSTALACAO ELETRICA/ELETRIFICACAO E ILUMINACAO EXTERNA</v>
          </cell>
          <cell r="B2527" t="str">
            <v>INEL</v>
          </cell>
          <cell r="C2527" t="str">
            <v>CONEXOES</v>
          </cell>
          <cell r="D2527" t="str">
            <v>0166</v>
          </cell>
          <cell r="E2527">
            <v>0</v>
          </cell>
          <cell r="F2527">
            <v>0</v>
          </cell>
          <cell r="G2527" t="str">
            <v>91920</v>
          </cell>
          <cell r="H2527" t="str">
            <v>CURVA 90 GRAUS PARA ELETRODUTO, PVC, ROSCÁVEL, DN 40 MM (1 1/4"), PARA CIRCUITOS TERMINAIS, INSTALADA EM PAREDE - FORNECIMENTO E INSTALAÇÃO. AF_12/2015</v>
          </cell>
        </row>
        <row r="2528">
          <cell r="A2528" t="str">
            <v>INSTALACAO ELETRICA/ELETRIFICACAO E ILUMINACAO EXTERNA</v>
          </cell>
          <cell r="B2528" t="str">
            <v>INEL</v>
          </cell>
          <cell r="C2528" t="str">
            <v>CONEXOES</v>
          </cell>
          <cell r="D2528" t="str">
            <v>0166</v>
          </cell>
          <cell r="E2528">
            <v>0</v>
          </cell>
          <cell r="F2528">
            <v>0</v>
          </cell>
          <cell r="G2528" t="str">
            <v>91922</v>
          </cell>
          <cell r="H2528" t="str">
            <v>CURVA 180 GRAUS PARA ELETRODUTO, PVC, ROSCÁVEL, DN 40 MM (1 1/4"), PARA CIRCUITOS TERMINAIS, INSTALADA EM PAREDE - FORNECIMENTO E INSTALAÇÃO. AF_12/2015</v>
          </cell>
        </row>
        <row r="2529">
          <cell r="A2529" t="str">
            <v>INSTALACAO ELETRICA/ELETRIFICACAO E ILUMINACAO EXTERNA</v>
          </cell>
          <cell r="B2529" t="str">
            <v>INEL</v>
          </cell>
          <cell r="C2529" t="str">
            <v>CONEXOES</v>
          </cell>
          <cell r="D2529" t="str">
            <v>0166</v>
          </cell>
          <cell r="E2529">
            <v>0</v>
          </cell>
          <cell r="F2529">
            <v>0</v>
          </cell>
          <cell r="G2529" t="str">
            <v>93013</v>
          </cell>
          <cell r="H2529" t="str">
            <v>LUVA PARA ELETRODUTO, PVC, ROSCÁVEL, DN 50 MM (1 1/2") - FORNECIMENTO E INSTALAÇÃO. AF_12/2015</v>
          </cell>
        </row>
        <row r="2530">
          <cell r="A2530" t="str">
            <v>INSTALACAO ELETRICA/ELETRIFICACAO E ILUMINACAO EXTERNA</v>
          </cell>
          <cell r="B2530" t="str">
            <v>INEL</v>
          </cell>
          <cell r="C2530" t="str">
            <v>CONEXOES</v>
          </cell>
          <cell r="D2530" t="str">
            <v>0166</v>
          </cell>
          <cell r="E2530">
            <v>0</v>
          </cell>
          <cell r="F2530">
            <v>0</v>
          </cell>
          <cell r="G2530" t="str">
            <v>93014</v>
          </cell>
          <cell r="H2530" t="str">
            <v>LUVA PARA ELETRODUTO, PVC, ROSCÁVEL, DN 60 MM (2") - FORNECIMENTO E INSTALAÇÃO. AF_12/2015</v>
          </cell>
        </row>
        <row r="2531">
          <cell r="A2531" t="str">
            <v>INSTALACAO ELETRICA/ELETRIFICACAO E ILUMINACAO EXTERNA</v>
          </cell>
          <cell r="B2531" t="str">
            <v>INEL</v>
          </cell>
          <cell r="C2531" t="str">
            <v>CONEXOES</v>
          </cell>
          <cell r="D2531" t="str">
            <v>0166</v>
          </cell>
          <cell r="E2531">
            <v>0</v>
          </cell>
          <cell r="F2531">
            <v>0</v>
          </cell>
          <cell r="G2531" t="str">
            <v>93015</v>
          </cell>
          <cell r="H2531" t="str">
            <v>LUVA PARA ELETRODUTO, PVC, ROSCÁVEL, DN 75 MM (2 1/2") - FORNECIMENTO E INSTALAÇÃO. AF_12/2015</v>
          </cell>
        </row>
        <row r="2532">
          <cell r="A2532" t="str">
            <v>INSTALACAO ELETRICA/ELETRIFICACAO E ILUMINACAO EXTERNA</v>
          </cell>
          <cell r="B2532" t="str">
            <v>INEL</v>
          </cell>
          <cell r="C2532" t="str">
            <v>CONEXOES</v>
          </cell>
          <cell r="D2532" t="str">
            <v>0166</v>
          </cell>
          <cell r="E2532">
            <v>0</v>
          </cell>
          <cell r="F2532">
            <v>0</v>
          </cell>
          <cell r="G2532" t="str">
            <v>93016</v>
          </cell>
          <cell r="H2532" t="str">
            <v>LUVA PARA ELETRODUTO, PVC, ROSCÁVEL, DN 85 MM (3") - FORNECIMENTO E INSTALAÇÃO. AF_12/2015</v>
          </cell>
        </row>
        <row r="2533">
          <cell r="A2533" t="str">
            <v>INSTALACAO ELETRICA/ELETRIFICACAO E ILUMINACAO EXTERNA</v>
          </cell>
          <cell r="B2533" t="str">
            <v>INEL</v>
          </cell>
          <cell r="C2533" t="str">
            <v>CONEXOES</v>
          </cell>
          <cell r="D2533" t="str">
            <v>0166</v>
          </cell>
          <cell r="E2533">
            <v>0</v>
          </cell>
          <cell r="F2533">
            <v>0</v>
          </cell>
          <cell r="G2533" t="str">
            <v>93017</v>
          </cell>
          <cell r="H2533" t="str">
            <v>LUVA PARA ELETRODUTO, PVC, ROSCÁVEL, DN 110 MM (4") - FORNECIMENTO E INSTALAÇÃO. AF_12/2015</v>
          </cell>
        </row>
        <row r="2534">
          <cell r="A2534" t="str">
            <v>INSTALACAO ELETRICA/ELETRIFICACAO E ILUMINACAO EXTERNA</v>
          </cell>
          <cell r="B2534" t="str">
            <v>INEL</v>
          </cell>
          <cell r="C2534" t="str">
            <v>CONEXOES</v>
          </cell>
          <cell r="D2534" t="str">
            <v>0166</v>
          </cell>
          <cell r="E2534">
            <v>0</v>
          </cell>
          <cell r="F2534">
            <v>0</v>
          </cell>
          <cell r="G2534" t="str">
            <v>93018</v>
          </cell>
          <cell r="H2534" t="str">
            <v>CURVA 90 GRAUS PARA ELETRODUTO, PVC, ROSCÁVEL, DN 50 MM (1 1/2") - FORNECIMENTO E INSTALAÇÃO. AF_12/2015</v>
          </cell>
        </row>
        <row r="2535">
          <cell r="A2535" t="str">
            <v>INSTALACAO ELETRICA/ELETRIFICACAO E ILUMINACAO EXTERNA</v>
          </cell>
          <cell r="B2535" t="str">
            <v>INEL</v>
          </cell>
          <cell r="C2535" t="str">
            <v>CONEXOES</v>
          </cell>
          <cell r="D2535" t="str">
            <v>0166</v>
          </cell>
          <cell r="E2535">
            <v>0</v>
          </cell>
          <cell r="F2535">
            <v>0</v>
          </cell>
          <cell r="G2535" t="str">
            <v>93020</v>
          </cell>
          <cell r="H2535" t="str">
            <v>CURVA 90 GRAUS PARA ELETRODUTO, PVC, ROSCÁVEL, DN 60 MM (2") - FORNECIMENTO E INSTALAÇÃO. AF_12/2015</v>
          </cell>
        </row>
        <row r="2536">
          <cell r="A2536" t="str">
            <v>INSTALACAO ELETRICA/ELETRIFICACAO E ILUMINACAO EXTERNA</v>
          </cell>
          <cell r="B2536" t="str">
            <v>INEL</v>
          </cell>
          <cell r="C2536" t="str">
            <v>CONEXOES</v>
          </cell>
          <cell r="D2536" t="str">
            <v>0166</v>
          </cell>
          <cell r="E2536">
            <v>0</v>
          </cell>
          <cell r="F2536">
            <v>0</v>
          </cell>
          <cell r="G2536" t="str">
            <v>93022</v>
          </cell>
          <cell r="H2536" t="str">
            <v>CURVA 90 GRAUS PARA ELETRODUTO, PVC, ROSCÁVEL, DN 75 MM (2 1/2") - FORNECIMENTO E INSTALAÇÃO. AF_12/2015</v>
          </cell>
        </row>
        <row r="2537">
          <cell r="A2537" t="str">
            <v>INSTALACAO ELETRICA/ELETRIFICACAO E ILUMINACAO EXTERNA</v>
          </cell>
          <cell r="B2537" t="str">
            <v>INEL</v>
          </cell>
          <cell r="C2537" t="str">
            <v>CONEXOES</v>
          </cell>
          <cell r="D2537" t="str">
            <v>0166</v>
          </cell>
          <cell r="E2537">
            <v>0</v>
          </cell>
          <cell r="F2537">
            <v>0</v>
          </cell>
          <cell r="G2537" t="str">
            <v>93024</v>
          </cell>
          <cell r="H2537" t="str">
            <v>CURVA 90 GRAUS PARA ELETRODUTO, PVC, ROSCÁVEL, DN 85 MM (3") - FORNECIMENTO E INSTALAÇÃO. AF_12/2015</v>
          </cell>
        </row>
        <row r="2538">
          <cell r="A2538" t="str">
            <v>INSTALACAO ELETRICA/ELETRIFICACAO E ILUMINACAO EXTERNA</v>
          </cell>
          <cell r="B2538" t="str">
            <v>INEL</v>
          </cell>
          <cell r="C2538" t="str">
            <v>CONEXOES</v>
          </cell>
          <cell r="D2538" t="str">
            <v>0166</v>
          </cell>
          <cell r="E2538">
            <v>0</v>
          </cell>
          <cell r="F2538">
            <v>0</v>
          </cell>
          <cell r="G2538" t="str">
            <v>93026</v>
          </cell>
          <cell r="H2538" t="str">
            <v>CURVA 90 GRAUS PARA ELETRODUTO, PVC, ROSCÁVEL, DN 110 MM (4") - FORNECIMENTO E INSTALAÇÃO. AF_12/2015</v>
          </cell>
        </row>
        <row r="2539">
          <cell r="A2539" t="str">
            <v>INSTALACAO ELETRICA/ELETRIFICACAO E ILUMINACAO EXTERNA</v>
          </cell>
          <cell r="B2539" t="str">
            <v>INEL</v>
          </cell>
          <cell r="C2539" t="str">
            <v>CONEXOES</v>
          </cell>
          <cell r="D2539" t="str">
            <v>0166</v>
          </cell>
          <cell r="E2539">
            <v>0</v>
          </cell>
          <cell r="F2539">
            <v>0</v>
          </cell>
          <cell r="G2539" t="str">
            <v>95733</v>
          </cell>
          <cell r="H2539" t="str">
            <v>LUVA PARA ELETRODUTO, PVC, SOLDÁVEL, DN 25 MM (3/4), APARENTE, INSTALADA EM TETO - FORNECIMENTO E INSTALAÇÃO. AF_11/2016_P</v>
          </cell>
        </row>
        <row r="2540">
          <cell r="A2540" t="str">
            <v>INSTALACAO ELETRICA/ELETRIFICACAO E ILUMINACAO EXTERNA</v>
          </cell>
          <cell r="B2540" t="str">
            <v>INEL</v>
          </cell>
          <cell r="C2540" t="str">
            <v>CONEXOES</v>
          </cell>
          <cell r="D2540" t="str">
            <v>0166</v>
          </cell>
          <cell r="E2540">
            <v>0</v>
          </cell>
          <cell r="F2540">
            <v>0</v>
          </cell>
          <cell r="G2540" t="str">
            <v>95734</v>
          </cell>
          <cell r="H2540" t="str">
            <v>LUVA PARA ELETRODUTO, PVC, SOLDÁVEL, DN 32 MM (1), APARENTE, INSTALADA EM TETO - FORNECIMENTO E INSTALAÇÃO. AF_11/2016_P</v>
          </cell>
        </row>
        <row r="2541">
          <cell r="A2541" t="str">
            <v>INSTALACAO ELETRICA/ELETRIFICACAO E ILUMINACAO EXTERNA</v>
          </cell>
          <cell r="B2541" t="str">
            <v>INEL</v>
          </cell>
          <cell r="C2541" t="str">
            <v>CONEXOES</v>
          </cell>
          <cell r="D2541" t="str">
            <v>0166</v>
          </cell>
          <cell r="E2541">
            <v>0</v>
          </cell>
          <cell r="F2541">
            <v>0</v>
          </cell>
          <cell r="G2541" t="str">
            <v>95735</v>
          </cell>
          <cell r="H2541" t="str">
            <v>LUVA PARA ELETRODUTO, PVC, SOLDÁVEL, DN 20 MM (1/2), APARENTE, INSTALADA EM PAREDE - FORNECIMENTO E INSTALAÇÃO. AF_11/2016_P</v>
          </cell>
        </row>
        <row r="2542">
          <cell r="A2542" t="str">
            <v>INSTALACAO ELETRICA/ELETRIFICACAO E ILUMINACAO EXTERNA</v>
          </cell>
          <cell r="B2542" t="str">
            <v>INEL</v>
          </cell>
          <cell r="C2542" t="str">
            <v>CONEXOES</v>
          </cell>
          <cell r="D2542" t="str">
            <v>0166</v>
          </cell>
          <cell r="E2542">
            <v>0</v>
          </cell>
          <cell r="F2542">
            <v>0</v>
          </cell>
          <cell r="G2542" t="str">
            <v>95736</v>
          </cell>
          <cell r="H2542" t="str">
            <v>LUVA PARA ELETRODUTO, PVC, SOLDÁVEL, DN 25 MM (3/4), APARENTE, INSTALADA EM PAREDE - FORNECIMENTO E INSTALAÇÃO. AF_11/2016_P</v>
          </cell>
        </row>
        <row r="2543">
          <cell r="A2543" t="str">
            <v>INSTALACAO ELETRICA/ELETRIFICACAO E ILUMINACAO EXTERNA</v>
          </cell>
          <cell r="B2543" t="str">
            <v>INEL</v>
          </cell>
          <cell r="C2543" t="str">
            <v>CONEXOES</v>
          </cell>
          <cell r="D2543" t="str">
            <v>0166</v>
          </cell>
          <cell r="E2543">
            <v>0</v>
          </cell>
          <cell r="F2543">
            <v>0</v>
          </cell>
          <cell r="G2543" t="str">
            <v>95738</v>
          </cell>
          <cell r="H2543" t="str">
            <v>LUVA PARA ELETRODUTO, PVC, SOLDÁVEL, DN 32 MM (1), APARENTE, INSTALADA EM PAREDE - FORNECIMENTO E INSTALAÇÃO. AF_11/2016_P</v>
          </cell>
        </row>
        <row r="2544">
          <cell r="A2544" t="str">
            <v>INSTALACAO ELETRICA/ELETRIFICACAO E ILUMINACAO EXTERNA</v>
          </cell>
          <cell r="B2544" t="str">
            <v>INEL</v>
          </cell>
          <cell r="C2544" t="str">
            <v>CONEXOES</v>
          </cell>
          <cell r="D2544" t="str">
            <v>0166</v>
          </cell>
          <cell r="E2544">
            <v>0</v>
          </cell>
          <cell r="F2544">
            <v>0</v>
          </cell>
          <cell r="G2544" t="str">
            <v>95753</v>
          </cell>
          <cell r="H2544" t="str">
            <v>LUVA DE EMENDA PARA ELETRODUTO, AÇO GALVANIZADO, DN 20 MM (3/4  ), APARENTE, INSTALADA EM TETO - FORNECIMENTO E INSTALAÇÃO. AF_11/2016_P</v>
          </cell>
        </row>
        <row r="2545">
          <cell r="A2545" t="str">
            <v>INSTALACAO ELETRICA/ELETRIFICACAO E ILUMINACAO EXTERNA</v>
          </cell>
          <cell r="B2545" t="str">
            <v>INEL</v>
          </cell>
          <cell r="C2545" t="str">
            <v>CONEXOES</v>
          </cell>
          <cell r="D2545" t="str">
            <v>0166</v>
          </cell>
          <cell r="E2545">
            <v>0</v>
          </cell>
          <cell r="F2545">
            <v>0</v>
          </cell>
          <cell r="G2545" t="str">
            <v>95754</v>
          </cell>
          <cell r="H2545" t="str">
            <v>LUVA DE EMENDA PARA ELETRODUTO, AÇO GALVANIZADO, DN 25 MM (1''), APARENTE, INSTALADA EM TETO - FORNECIMENTO E INSTALAÇÃO. AF_11/2016_P</v>
          </cell>
        </row>
        <row r="2546">
          <cell r="A2546" t="str">
            <v>INSTALACAO ELETRICA/ELETRIFICACAO E ILUMINACAO EXTERNA</v>
          </cell>
          <cell r="B2546" t="str">
            <v>INEL</v>
          </cell>
          <cell r="C2546" t="str">
            <v>CONEXOES</v>
          </cell>
          <cell r="D2546" t="str">
            <v>0166</v>
          </cell>
          <cell r="E2546">
            <v>0</v>
          </cell>
          <cell r="F2546">
            <v>0</v>
          </cell>
          <cell r="G2546" t="str">
            <v>95755</v>
          </cell>
          <cell r="H2546" t="str">
            <v>LUVA DE EMENDA PARA ELETRODUTO, AÇO GALVANIZADO, DN 32 MM (1 1/4''), APARENTE, INSTALADA EM TETO - FORNECIMENTO E INSTALAÇÃO. AF_11/2016_P</v>
          </cell>
        </row>
        <row r="2547">
          <cell r="A2547" t="str">
            <v>INSTALACAO ELETRICA/ELETRIFICACAO E ILUMINACAO EXTERNA</v>
          </cell>
          <cell r="B2547" t="str">
            <v>INEL</v>
          </cell>
          <cell r="C2547" t="str">
            <v>CONEXOES</v>
          </cell>
          <cell r="D2547" t="str">
            <v>0166</v>
          </cell>
          <cell r="E2547">
            <v>0</v>
          </cell>
          <cell r="F2547">
            <v>0</v>
          </cell>
          <cell r="G2547" t="str">
            <v>95756</v>
          </cell>
          <cell r="H2547" t="str">
            <v>LUVA DE EMENDA PARA ELETRODUTO, AÇO GALVANIZADO, DN 40 MM (1 1/2''), APARENTE, INSTALADA EM TETO - FORNECIMENTO E INSTALAÇÃO. AF_11/2016_P</v>
          </cell>
        </row>
        <row r="2548">
          <cell r="A2548" t="str">
            <v>INSTALACAO ELETRICA/ELETRIFICACAO E ILUMINACAO EXTERNA</v>
          </cell>
          <cell r="B2548" t="str">
            <v>INEL</v>
          </cell>
          <cell r="C2548" t="str">
            <v>CONEXOES</v>
          </cell>
          <cell r="D2548" t="str">
            <v>0166</v>
          </cell>
          <cell r="E2548">
            <v>0</v>
          </cell>
          <cell r="F2548">
            <v>0</v>
          </cell>
          <cell r="G2548" t="str">
            <v>95757</v>
          </cell>
          <cell r="H2548" t="str">
            <v>LUVA DE EMENDA PARA ELETRODUTO, AÇO GALVANIZADO, DN 20 MM (3/4''), APARENTE, INSTALADA EM PAREDE - FORNECIMENTO E INSTALAÇÃO. AF_11/2016_P</v>
          </cell>
        </row>
        <row r="2549">
          <cell r="A2549" t="str">
            <v>INSTALACAO ELETRICA/ELETRIFICACAO E ILUMINACAO EXTERNA</v>
          </cell>
          <cell r="B2549" t="str">
            <v>INEL</v>
          </cell>
          <cell r="C2549" t="str">
            <v>CONEXOES</v>
          </cell>
          <cell r="D2549" t="str">
            <v>0166</v>
          </cell>
          <cell r="E2549">
            <v>0</v>
          </cell>
          <cell r="F2549">
            <v>0</v>
          </cell>
          <cell r="G2549" t="str">
            <v>95758</v>
          </cell>
          <cell r="H2549" t="str">
            <v>LUVA DE EMENDA PARA ELETRODUTO, AÇO GALVANIZADO, DN 25 MM (1''), APARENTE, INSTALADA EM PAREDE - FORNECIMENTO E INSTALAÇÃO. AF_11/2016_P</v>
          </cell>
        </row>
        <row r="2550">
          <cell r="A2550" t="str">
            <v>INSTALACAO ELETRICA/ELETRIFICACAO E ILUMINACAO EXTERNA</v>
          </cell>
          <cell r="B2550" t="str">
            <v>INEL</v>
          </cell>
          <cell r="C2550" t="str">
            <v>CONEXOES</v>
          </cell>
          <cell r="D2550" t="str">
            <v>0166</v>
          </cell>
          <cell r="E2550">
            <v>0</v>
          </cell>
          <cell r="F2550">
            <v>0</v>
          </cell>
          <cell r="G2550" t="str">
            <v>95759</v>
          </cell>
          <cell r="H2550" t="str">
            <v>LUVA DE EMENDA PARA ELETRODUTO, AÇO GALVANIZADO, DN 32 MM (1 1/4''), APARENTE, INSTALADA EM PAREDE - FORNECIMENTO E INSTALAÇÃO. AF_11/2016_P</v>
          </cell>
        </row>
        <row r="2551">
          <cell r="A2551" t="str">
            <v>INSTALACAO ELETRICA/ELETRIFICACAO E ILUMINACAO EXTERNA</v>
          </cell>
          <cell r="B2551" t="str">
            <v>INEL</v>
          </cell>
          <cell r="C2551" t="str">
            <v>CONEXOES</v>
          </cell>
          <cell r="D2551" t="str">
            <v>0166</v>
          </cell>
          <cell r="E2551">
            <v>0</v>
          </cell>
          <cell r="F2551">
            <v>0</v>
          </cell>
          <cell r="G2551" t="str">
            <v>95760</v>
          </cell>
          <cell r="H2551" t="str">
            <v>LUVA DE EMENDA PARA ELETRODUTO, AÇO GALVANIZADO, DN 40 MM (1 1/2''), APARENTE, INSTALADA EM PAREDE - FORNECIMENTO E INSTALAÇÃO. AF_11/2016_P</v>
          </cell>
        </row>
        <row r="2552">
          <cell r="A2552" t="str">
            <v>INSTALACAO ELETRICA/ELETRIFICACAO E ILUMINACAO EXTERNA</v>
          </cell>
          <cell r="B2552" t="str">
            <v>INEL</v>
          </cell>
          <cell r="C2552" t="str">
            <v>CONEXOES</v>
          </cell>
          <cell r="D2552" t="str">
            <v>0166</v>
          </cell>
          <cell r="E2552">
            <v>0</v>
          </cell>
          <cell r="F2552">
            <v>0</v>
          </cell>
          <cell r="G2552" t="str">
            <v>97559</v>
          </cell>
          <cell r="H2552" t="str">
            <v>CURVA 135 GRAUS PARA ELETRODUTO, PVC, ROSCÁVEL, DN 25 MM (3/4), PARA CIRCUITOS TERMINAIS, INSTALADA EM FORRO - FORNECIMENTO E INSTALAÇÃO. AF_12/2015</v>
          </cell>
        </row>
        <row r="2553">
          <cell r="A2553" t="str">
            <v>INSTALACAO ELETRICA/ELETRIFICACAO E ILUMINACAO EXTERNA</v>
          </cell>
          <cell r="B2553" t="str">
            <v>INEL</v>
          </cell>
          <cell r="C2553" t="str">
            <v>CONEXOES</v>
          </cell>
          <cell r="D2553" t="str">
            <v>0166</v>
          </cell>
          <cell r="E2553">
            <v>0</v>
          </cell>
          <cell r="F2553">
            <v>0</v>
          </cell>
          <cell r="G2553" t="str">
            <v>97562</v>
          </cell>
          <cell r="H2553" t="str">
            <v>CURVA 135 GRAUS PARA ELETRODUTO, PVC, ROSCÁVEL, DN 25 MM (3/4), PARA CIRCUITOS TERMINAIS, INSTALADA EM LAJE - FORNECIMENTO E INSTALAÇÃO. AF_12/2015</v>
          </cell>
        </row>
        <row r="2554">
          <cell r="A2554" t="str">
            <v>INSTALACAO ELETRICA/ELETRIFICACAO E ILUMINACAO EXTERNA</v>
          </cell>
          <cell r="B2554" t="str">
            <v>INEL</v>
          </cell>
          <cell r="C2554" t="str">
            <v>CONEXOES</v>
          </cell>
          <cell r="D2554" t="str">
            <v>0166</v>
          </cell>
          <cell r="E2554">
            <v>0</v>
          </cell>
          <cell r="F2554">
            <v>0</v>
          </cell>
          <cell r="G2554" t="str">
            <v>97564</v>
          </cell>
          <cell r="H2554" t="str">
            <v>CURVA 135 GRAUS PARA ELETRODUTO, PVC, ROSCÁVEL, DN 25 MM (3/4), PARA CIRCUITOS TERMINAIS, INSTALADA EM PAREDE - FORNECIMENTO E INSTALAÇÃO. AF_12/2015</v>
          </cell>
        </row>
        <row r="2555">
          <cell r="A2555" t="str">
            <v>INSTALACAO ELETRICA/ELETRIFICACAO E ILUMINACAO EXTERNA</v>
          </cell>
          <cell r="B2555" t="str">
            <v>INEL</v>
          </cell>
          <cell r="C2555" t="str">
            <v>FIOS/CABOS</v>
          </cell>
          <cell r="D2555" t="str">
            <v>0167</v>
          </cell>
          <cell r="E2555">
            <v>0</v>
          </cell>
          <cell r="F2555">
            <v>0</v>
          </cell>
          <cell r="G2555" t="str">
            <v>91924</v>
          </cell>
          <cell r="H2555" t="str">
            <v>CABO DE COBRE FLEXÍVEL ISOLADO, 1,5 MM², ANTI-CHAMA 450/750 V, PARA CIRCUITOS TERMINAIS - FORNECIMENTO E INSTALAÇÃO. AF_12/2015</v>
          </cell>
        </row>
        <row r="2556">
          <cell r="A2556" t="str">
            <v>INSTALACAO ELETRICA/ELETRIFICACAO E ILUMINACAO EXTERNA</v>
          </cell>
          <cell r="B2556" t="str">
            <v>INEL</v>
          </cell>
          <cell r="C2556" t="str">
            <v>FIOS/CABOS</v>
          </cell>
          <cell r="D2556" t="str">
            <v>0167</v>
          </cell>
          <cell r="E2556">
            <v>0</v>
          </cell>
          <cell r="F2556">
            <v>0</v>
          </cell>
          <cell r="G2556" t="str">
            <v>91925</v>
          </cell>
          <cell r="H2556" t="str">
            <v>CABO DE COBRE FLEXÍVEL ISOLADO, 1,5 MM², ANTI-CHAMA 0,6/1,0 KV, PARA CIRCUITOS TERMINAIS - FORNECIMENTO E INSTALAÇÃO. AF_12/2015</v>
          </cell>
        </row>
        <row r="2557">
          <cell r="A2557" t="str">
            <v>INSTALACAO ELETRICA/ELETRIFICACAO E ILUMINACAO EXTERNA</v>
          </cell>
          <cell r="B2557" t="str">
            <v>INEL</v>
          </cell>
          <cell r="C2557" t="str">
            <v>FIOS/CABOS</v>
          </cell>
          <cell r="D2557" t="str">
            <v>0167</v>
          </cell>
          <cell r="E2557">
            <v>0</v>
          </cell>
          <cell r="F2557">
            <v>0</v>
          </cell>
          <cell r="G2557" t="str">
            <v>91926</v>
          </cell>
          <cell r="H2557" t="str">
            <v>CABO DE COBRE FLEXÍVEL ISOLADO, 2,5 MM², ANTI-CHAMA 450/750 V, PARA CIRCUITOS TERMINAIS - FORNECIMENTO E INSTALAÇÃO. AF_12/2015</v>
          </cell>
        </row>
        <row r="2558">
          <cell r="A2558" t="str">
            <v>INSTALACAO ELETRICA/ELETRIFICACAO E ILUMINACAO EXTERNA</v>
          </cell>
          <cell r="B2558" t="str">
            <v>INEL</v>
          </cell>
          <cell r="C2558" t="str">
            <v>FIOS/CABOS</v>
          </cell>
          <cell r="D2558" t="str">
            <v>0167</v>
          </cell>
          <cell r="E2558">
            <v>0</v>
          </cell>
          <cell r="F2558">
            <v>0</v>
          </cell>
          <cell r="G2558" t="str">
            <v>91927</v>
          </cell>
          <cell r="H2558" t="str">
            <v>CABO DE COBRE FLEXÍVEL ISOLADO, 2,5 MM², ANTI-CHAMA 0,6/1,0 KV, PARA CIRCUITOS TERMINAIS - FORNECIMENTO E INSTALAÇÃO. AF_12/2015</v>
          </cell>
        </row>
        <row r="2559">
          <cell r="A2559" t="str">
            <v>INSTALACAO ELETRICA/ELETRIFICACAO E ILUMINACAO EXTERNA</v>
          </cell>
          <cell r="B2559" t="str">
            <v>INEL</v>
          </cell>
          <cell r="C2559" t="str">
            <v>FIOS/CABOS</v>
          </cell>
          <cell r="D2559" t="str">
            <v>0167</v>
          </cell>
          <cell r="E2559">
            <v>0</v>
          </cell>
          <cell r="F2559">
            <v>0</v>
          </cell>
          <cell r="G2559" t="str">
            <v>91928</v>
          </cell>
          <cell r="H2559" t="str">
            <v>CABO DE COBRE FLEXÍVEL ISOLADO, 4 MM², ANTI-CHAMA 450/750 V, PARA CIRCUITOS TERMINAIS - FORNECIMENTO E INSTALAÇÃO. AF_12/2015</v>
          </cell>
        </row>
        <row r="2560">
          <cell r="A2560" t="str">
            <v>INSTALACAO ELETRICA/ELETRIFICACAO E ILUMINACAO EXTERNA</v>
          </cell>
          <cell r="B2560" t="str">
            <v>INEL</v>
          </cell>
          <cell r="C2560" t="str">
            <v>FIOS/CABOS</v>
          </cell>
          <cell r="D2560" t="str">
            <v>0167</v>
          </cell>
          <cell r="E2560">
            <v>0</v>
          </cell>
          <cell r="F2560">
            <v>0</v>
          </cell>
          <cell r="G2560" t="str">
            <v>91929</v>
          </cell>
          <cell r="H2560" t="str">
            <v>CABO DE COBRE FLEXÍVEL ISOLADO, 4 MM², ANTI-CHAMA 0,6/1,0 KV, PARA CIRCUITOS TERMINAIS - FORNECIMENTO E INSTALAÇÃO. AF_12/2015</v>
          </cell>
        </row>
        <row r="2561">
          <cell r="A2561" t="str">
            <v>INSTALACAO ELETRICA/ELETRIFICACAO E ILUMINACAO EXTERNA</v>
          </cell>
          <cell r="B2561" t="str">
            <v>INEL</v>
          </cell>
          <cell r="C2561" t="str">
            <v>FIOS/CABOS</v>
          </cell>
          <cell r="D2561" t="str">
            <v>0167</v>
          </cell>
          <cell r="E2561">
            <v>0</v>
          </cell>
          <cell r="F2561">
            <v>0</v>
          </cell>
          <cell r="G2561" t="str">
            <v>91930</v>
          </cell>
          <cell r="H2561" t="str">
            <v>CABO DE COBRE FLEXÍVEL ISOLADO, 6 MM², ANTI-CHAMA 450/750 V, PARA CIRCUITOS TERMINAIS - FORNECIMENTO E INSTALAÇÃO. AF_12/2015</v>
          </cell>
        </row>
        <row r="2562">
          <cell r="A2562" t="str">
            <v>INSTALACAO ELETRICA/ELETRIFICACAO E ILUMINACAO EXTERNA</v>
          </cell>
          <cell r="B2562" t="str">
            <v>INEL</v>
          </cell>
          <cell r="C2562" t="str">
            <v>FIOS/CABOS</v>
          </cell>
          <cell r="D2562" t="str">
            <v>0167</v>
          </cell>
          <cell r="E2562">
            <v>0</v>
          </cell>
          <cell r="F2562">
            <v>0</v>
          </cell>
          <cell r="G2562" t="str">
            <v>91931</v>
          </cell>
          <cell r="H2562" t="str">
            <v>CABO DE COBRE FLEXÍVEL ISOLADO, 6 MM², ANTI-CHAMA 0,6/1,0 KV, PARA CIRCUITOS TERMINAIS - FORNECIMENTO E INSTALAÇÃO. AF_12/2015</v>
          </cell>
        </row>
        <row r="2563">
          <cell r="A2563" t="str">
            <v>INSTALACAO ELETRICA/ELETRIFICACAO E ILUMINACAO EXTERNA</v>
          </cell>
          <cell r="B2563" t="str">
            <v>INEL</v>
          </cell>
          <cell r="C2563" t="str">
            <v>FIOS/CABOS</v>
          </cell>
          <cell r="D2563" t="str">
            <v>0167</v>
          </cell>
          <cell r="E2563">
            <v>0</v>
          </cell>
          <cell r="F2563">
            <v>0</v>
          </cell>
          <cell r="G2563" t="str">
            <v>91932</v>
          </cell>
          <cell r="H2563" t="str">
            <v>CABO DE COBRE FLEXÍVEL ISOLADO, 10 MM², ANTI-CHAMA 450/750 V, PARA CIRCUITOS TERMINAIS - FORNECIMENTO E INSTALAÇÃO. AF_12/2015</v>
          </cell>
        </row>
        <row r="2564">
          <cell r="A2564" t="str">
            <v>INSTALACAO ELETRICA/ELETRIFICACAO E ILUMINACAO EXTERNA</v>
          </cell>
          <cell r="B2564" t="str">
            <v>INEL</v>
          </cell>
          <cell r="C2564" t="str">
            <v>FIOS/CABOS</v>
          </cell>
          <cell r="D2564" t="str">
            <v>0167</v>
          </cell>
          <cell r="E2564">
            <v>0</v>
          </cell>
          <cell r="F2564">
            <v>0</v>
          </cell>
          <cell r="G2564" t="str">
            <v>91933</v>
          </cell>
          <cell r="H2564" t="str">
            <v>CABO DE COBRE FLEXÍVEL ISOLADO, 10 MM², ANTI-CHAMA 0,6/1,0 KV, PARA CIRCUITOS TERMINAIS - FORNECIMENTO E INSTALAÇÃO. AF_12/2015</v>
          </cell>
        </row>
        <row r="2565">
          <cell r="A2565" t="str">
            <v>INSTALACAO ELETRICA/ELETRIFICACAO E ILUMINACAO EXTERNA</v>
          </cell>
          <cell r="B2565" t="str">
            <v>INEL</v>
          </cell>
          <cell r="C2565" t="str">
            <v>FIOS/CABOS</v>
          </cell>
          <cell r="D2565" t="str">
            <v>0167</v>
          </cell>
          <cell r="E2565">
            <v>0</v>
          </cell>
          <cell r="F2565">
            <v>0</v>
          </cell>
          <cell r="G2565" t="str">
            <v>91934</v>
          </cell>
          <cell r="H2565" t="str">
            <v>CABO DE COBRE FLEXÍVEL ISOLADO, 16 MM², ANTI-CHAMA 450/750 V, PARA CIRCUITOS TERMINAIS - FORNECIMENTO E INSTALAÇÃO. AF_12/2015</v>
          </cell>
        </row>
        <row r="2566">
          <cell r="A2566" t="str">
            <v>INSTALACAO ELETRICA/ELETRIFICACAO E ILUMINACAO EXTERNA</v>
          </cell>
          <cell r="B2566" t="str">
            <v>INEL</v>
          </cell>
          <cell r="C2566" t="str">
            <v>FIOS/CABOS</v>
          </cell>
          <cell r="D2566" t="str">
            <v>0167</v>
          </cell>
          <cell r="E2566">
            <v>0</v>
          </cell>
          <cell r="F2566">
            <v>0</v>
          </cell>
          <cell r="G2566" t="str">
            <v>91935</v>
          </cell>
          <cell r="H2566" t="str">
            <v>CABO DE COBRE FLEXÍVEL ISOLADO, 16 MM², ANTI-CHAMA 0,6/1,0 KV, PARA CIRCUITOS TERMINAIS - FORNECIMENTO E INSTALAÇÃO. AF_12/2015</v>
          </cell>
        </row>
        <row r="2567">
          <cell r="A2567" t="str">
            <v>INSTALACAO ELETRICA/ELETRIFICACAO E ILUMINACAO EXTERNA</v>
          </cell>
          <cell r="B2567" t="str">
            <v>INEL</v>
          </cell>
          <cell r="C2567" t="str">
            <v>FIOS/CABOS</v>
          </cell>
          <cell r="D2567" t="str">
            <v>0167</v>
          </cell>
          <cell r="E2567">
            <v>0</v>
          </cell>
          <cell r="F2567">
            <v>0</v>
          </cell>
          <cell r="G2567" t="str">
            <v>92979</v>
          </cell>
          <cell r="H2567" t="str">
            <v>CABO DE COBRE FLEXÍVEL ISOLADO, 10 MM², ANTI-CHAMA 450/750 V, PARA DISTRIBUIÇÃO - FORNECIMENTO E INSTALAÇÃO. AF_12/2015</v>
          </cell>
        </row>
        <row r="2568">
          <cell r="A2568" t="str">
            <v>INSTALACAO ELETRICA/ELETRIFICACAO E ILUMINACAO EXTERNA</v>
          </cell>
          <cell r="B2568" t="str">
            <v>INEL</v>
          </cell>
          <cell r="C2568" t="str">
            <v>FIOS/CABOS</v>
          </cell>
          <cell r="D2568" t="str">
            <v>0167</v>
          </cell>
          <cell r="E2568">
            <v>0</v>
          </cell>
          <cell r="F2568">
            <v>0</v>
          </cell>
          <cell r="G2568" t="str">
            <v>92980</v>
          </cell>
          <cell r="H2568" t="str">
            <v>CABO DE COBRE FLEXÍVEL ISOLADO, 10 MM², ANTI-CHAMA 0,6/1,0 KV, PARA DISTRIBUIÇÃO - FORNECIMENTO E INSTALAÇÃO. AF_12/2015</v>
          </cell>
        </row>
        <row r="2569">
          <cell r="A2569" t="str">
            <v>INSTALACAO ELETRICA/ELETRIFICACAO E ILUMINACAO EXTERNA</v>
          </cell>
          <cell r="B2569" t="str">
            <v>INEL</v>
          </cell>
          <cell r="C2569" t="str">
            <v>FIOS/CABOS</v>
          </cell>
          <cell r="D2569" t="str">
            <v>0167</v>
          </cell>
          <cell r="E2569">
            <v>0</v>
          </cell>
          <cell r="F2569">
            <v>0</v>
          </cell>
          <cell r="G2569" t="str">
            <v>92981</v>
          </cell>
          <cell r="H2569" t="str">
            <v>CABO DE COBRE FLEXÍVEL ISOLADO, 16 MM², ANTI-CHAMA 450/750 V, PARA DISTRIBUIÇÃO - FORNECIMENTO E INSTALAÇÃO. AF_12/2015</v>
          </cell>
        </row>
        <row r="2570">
          <cell r="A2570" t="str">
            <v>INSTALACAO ELETRICA/ELETRIFICACAO E ILUMINACAO EXTERNA</v>
          </cell>
          <cell r="B2570" t="str">
            <v>INEL</v>
          </cell>
          <cell r="C2570" t="str">
            <v>FIOS/CABOS</v>
          </cell>
          <cell r="D2570" t="str">
            <v>0167</v>
          </cell>
          <cell r="E2570">
            <v>0</v>
          </cell>
          <cell r="F2570">
            <v>0</v>
          </cell>
          <cell r="G2570" t="str">
            <v>92982</v>
          </cell>
          <cell r="H2570" t="str">
            <v>CABO DE COBRE FLEXÍVEL ISOLADO, 16 MM², ANTI-CHAMA 0,6/1,0 KV, PARA DISTRIBUIÇÃO - FORNECIMENTO E INSTALAÇÃO. AF_12/2015</v>
          </cell>
        </row>
        <row r="2571">
          <cell r="A2571" t="str">
            <v>INSTALACAO ELETRICA/ELETRIFICACAO E ILUMINACAO EXTERNA</v>
          </cell>
          <cell r="B2571" t="str">
            <v>INEL</v>
          </cell>
          <cell r="C2571" t="str">
            <v>FIOS/CABOS</v>
          </cell>
          <cell r="D2571" t="str">
            <v>0167</v>
          </cell>
          <cell r="E2571">
            <v>0</v>
          </cell>
          <cell r="F2571">
            <v>0</v>
          </cell>
          <cell r="G2571" t="str">
            <v>92983</v>
          </cell>
          <cell r="H2571" t="str">
            <v>CABO DE COBRE FLEXÍVEL ISOLADO, 25 MM², ANTI-CHAMA 450/750 V, PARA DISTRIBUIÇÃO - FORNECIMENTO E INSTALAÇÃO. AF_12/2015</v>
          </cell>
        </row>
        <row r="2572">
          <cell r="A2572" t="str">
            <v>INSTALACAO ELETRICA/ELETRIFICACAO E ILUMINACAO EXTERNA</v>
          </cell>
          <cell r="B2572" t="str">
            <v>INEL</v>
          </cell>
          <cell r="C2572" t="str">
            <v>FIOS/CABOS</v>
          </cell>
          <cell r="D2572" t="str">
            <v>0167</v>
          </cell>
          <cell r="E2572">
            <v>0</v>
          </cell>
          <cell r="F2572">
            <v>0</v>
          </cell>
          <cell r="G2572" t="str">
            <v>92984</v>
          </cell>
          <cell r="H2572" t="str">
            <v>CABO DE COBRE FLEXÍVEL ISOLADO, 25 MM², ANTI-CHAMA 0,6/1,0 KV, PARA DISTRIBUIÇÃO - FORNECIMENTO E INSTALAÇÃO. AF_12/2015</v>
          </cell>
        </row>
        <row r="2573">
          <cell r="A2573" t="str">
            <v>INSTALACAO ELETRICA/ELETRIFICACAO E ILUMINACAO EXTERNA</v>
          </cell>
          <cell r="B2573" t="str">
            <v>INEL</v>
          </cell>
          <cell r="C2573" t="str">
            <v>FIOS/CABOS</v>
          </cell>
          <cell r="D2573" t="str">
            <v>0167</v>
          </cell>
          <cell r="E2573">
            <v>0</v>
          </cell>
          <cell r="F2573">
            <v>0</v>
          </cell>
          <cell r="G2573" t="str">
            <v>92985</v>
          </cell>
          <cell r="H2573" t="str">
            <v>CABO DE COBRE FLEXÍVEL ISOLADO, 35 MM², ANTI-CHAMA 450/750 V, PARA DISTRIBUIÇÃO - FORNECIMENTO E INSTALAÇÃO. AF_12/2015</v>
          </cell>
        </row>
        <row r="2574">
          <cell r="A2574" t="str">
            <v>INSTALACAO ELETRICA/ELETRIFICACAO E ILUMINACAO EXTERNA</v>
          </cell>
          <cell r="B2574" t="str">
            <v>INEL</v>
          </cell>
          <cell r="C2574" t="str">
            <v>FIOS/CABOS</v>
          </cell>
          <cell r="D2574" t="str">
            <v>0167</v>
          </cell>
          <cell r="E2574">
            <v>0</v>
          </cell>
          <cell r="F2574">
            <v>0</v>
          </cell>
          <cell r="G2574" t="str">
            <v>92986</v>
          </cell>
          <cell r="H2574" t="str">
            <v>CABO DE COBRE FLEXÍVEL ISOLADO, 35 MM², ANTI-CHAMA 0,6/1,0 KV, PARA DISTRIBUIÇÃO - FORNECIMENTO E INSTALAÇÃO. AF_12/2015</v>
          </cell>
        </row>
        <row r="2575">
          <cell r="A2575" t="str">
            <v>INSTALACAO ELETRICA/ELETRIFICACAO E ILUMINACAO EXTERNA</v>
          </cell>
          <cell r="B2575" t="str">
            <v>INEL</v>
          </cell>
          <cell r="C2575" t="str">
            <v>FIOS/CABOS</v>
          </cell>
          <cell r="D2575" t="str">
            <v>0167</v>
          </cell>
          <cell r="E2575">
            <v>0</v>
          </cell>
          <cell r="F2575">
            <v>0</v>
          </cell>
          <cell r="G2575" t="str">
            <v>92987</v>
          </cell>
          <cell r="H2575" t="str">
            <v>CABO DE COBRE FLEXÍVEL ISOLADO, 50 MM², ANTI-CHAMA 450/750 V, PARA DISTRIBUIÇÃO - FORNECIMENTO E INSTALAÇÃO. AF_12/2015</v>
          </cell>
        </row>
        <row r="2576">
          <cell r="A2576" t="str">
            <v>INSTALACAO ELETRICA/ELETRIFICACAO E ILUMINACAO EXTERNA</v>
          </cell>
          <cell r="B2576" t="str">
            <v>INEL</v>
          </cell>
          <cell r="C2576" t="str">
            <v>FIOS/CABOS</v>
          </cell>
          <cell r="D2576" t="str">
            <v>0167</v>
          </cell>
          <cell r="E2576">
            <v>0</v>
          </cell>
          <cell r="F2576">
            <v>0</v>
          </cell>
          <cell r="G2576" t="str">
            <v>92988</v>
          </cell>
          <cell r="H2576" t="str">
            <v>CABO DE COBRE FLEXÍVEL ISOLADO, 50 MM², ANTI-CHAMA 0,6/1,0 KV, PARA DISTRIBUIÇÃO - FORNECIMENTO E INSTALAÇÃO. AF_12/2015</v>
          </cell>
        </row>
        <row r="2577">
          <cell r="A2577" t="str">
            <v>INSTALACAO ELETRICA/ELETRIFICACAO E ILUMINACAO EXTERNA</v>
          </cell>
          <cell r="B2577" t="str">
            <v>INEL</v>
          </cell>
          <cell r="C2577" t="str">
            <v>FIOS/CABOS</v>
          </cell>
          <cell r="D2577" t="str">
            <v>0167</v>
          </cell>
          <cell r="E2577">
            <v>0</v>
          </cell>
          <cell r="F2577">
            <v>0</v>
          </cell>
          <cell r="G2577" t="str">
            <v>92989</v>
          </cell>
          <cell r="H2577" t="str">
            <v>CABO DE COBRE FLEXÍVEL ISOLADO, 70 MM², ANTI-CHAMA 450/750 V, PARA DISTRIBUIÇÃO - FORNECIMENTO E INSTALAÇÃO. AF_12/2015</v>
          </cell>
        </row>
        <row r="2578">
          <cell r="A2578" t="str">
            <v>INSTALACAO ELETRICA/ELETRIFICACAO E ILUMINACAO EXTERNA</v>
          </cell>
          <cell r="B2578" t="str">
            <v>INEL</v>
          </cell>
          <cell r="C2578" t="str">
            <v>FIOS/CABOS</v>
          </cell>
          <cell r="D2578" t="str">
            <v>0167</v>
          </cell>
          <cell r="E2578">
            <v>0</v>
          </cell>
          <cell r="F2578">
            <v>0</v>
          </cell>
          <cell r="G2578" t="str">
            <v>92990</v>
          </cell>
          <cell r="H2578" t="str">
            <v>CABO DE COBRE FLEXÍVEL ISOLADO, 70 MM², ANTI-CHAMA 0,6/1,0 KV, PARA DISTRIBUIÇÃO - FORNECIMENTO E INSTALAÇÃO. AF_12/2015</v>
          </cell>
        </row>
        <row r="2579">
          <cell r="A2579" t="str">
            <v>INSTALACAO ELETRICA/ELETRIFICACAO E ILUMINACAO EXTERNA</v>
          </cell>
          <cell r="B2579" t="str">
            <v>INEL</v>
          </cell>
          <cell r="C2579" t="str">
            <v>FIOS/CABOS</v>
          </cell>
          <cell r="D2579" t="str">
            <v>0167</v>
          </cell>
          <cell r="E2579">
            <v>0</v>
          </cell>
          <cell r="F2579">
            <v>0</v>
          </cell>
          <cell r="G2579" t="str">
            <v>92991</v>
          </cell>
          <cell r="H2579" t="str">
            <v>CABO DE COBRE FLEXÍVEL ISOLADO, 95 MM², ANTI-CHAMA 450/750 V, PARA DISTRIBUIÇÃO - FORNECIMENTO E INSTALAÇÃO. AF_12/2015</v>
          </cell>
        </row>
        <row r="2580">
          <cell r="A2580" t="str">
            <v>INSTALACAO ELETRICA/ELETRIFICACAO E ILUMINACAO EXTERNA</v>
          </cell>
          <cell r="B2580" t="str">
            <v>INEL</v>
          </cell>
          <cell r="C2580" t="str">
            <v>FIOS/CABOS</v>
          </cell>
          <cell r="D2580" t="str">
            <v>0167</v>
          </cell>
          <cell r="E2580">
            <v>0</v>
          </cell>
          <cell r="F2580">
            <v>0</v>
          </cell>
          <cell r="G2580" t="str">
            <v>92992</v>
          </cell>
          <cell r="H2580" t="str">
            <v>CABO DE COBRE FLEXÍVEL ISOLADO, 95 MM², ANTI-CHAMA 0,6/1,0 KV, PARA DISTRIBUIÇÃO - FORNECIMENTO E INSTALAÇÃO. AF_12/2015</v>
          </cell>
        </row>
        <row r="2581">
          <cell r="A2581" t="str">
            <v>INSTALACAO ELETRICA/ELETRIFICACAO E ILUMINACAO EXTERNA</v>
          </cell>
          <cell r="B2581" t="str">
            <v>INEL</v>
          </cell>
          <cell r="C2581" t="str">
            <v>FIOS/CABOS</v>
          </cell>
          <cell r="D2581" t="str">
            <v>0167</v>
          </cell>
          <cell r="E2581">
            <v>0</v>
          </cell>
          <cell r="F2581">
            <v>0</v>
          </cell>
          <cell r="G2581" t="str">
            <v>92993</v>
          </cell>
          <cell r="H2581" t="str">
            <v>CABO DE COBRE FLEXÍVEL ISOLADO, 120 MM², ANTI-CHAMA 450/750 V, PARA DISTRIBUIÇÃO - FORNECIMENTO E INSTALAÇÃO. AF_12/2015</v>
          </cell>
        </row>
        <row r="2582">
          <cell r="A2582" t="str">
            <v>INSTALACAO ELETRICA/ELETRIFICACAO E ILUMINACAO EXTERNA</v>
          </cell>
          <cell r="B2582" t="str">
            <v>INEL</v>
          </cell>
          <cell r="C2582" t="str">
            <v>FIOS/CABOS</v>
          </cell>
          <cell r="D2582" t="str">
            <v>0167</v>
          </cell>
          <cell r="E2582">
            <v>0</v>
          </cell>
          <cell r="F2582">
            <v>0</v>
          </cell>
          <cell r="G2582" t="str">
            <v>92994</v>
          </cell>
          <cell r="H2582" t="str">
            <v>CABO DE COBRE FLEXÍVEL ISOLADO, 120 MM², ANTI-CHAMA 0,6/1,0 KV, PARA DISTRIBUIÇÃO - FORNECIMENTO E INSTALAÇÃO. AF_12/2015</v>
          </cell>
        </row>
        <row r="2583">
          <cell r="A2583" t="str">
            <v>INSTALACAO ELETRICA/ELETRIFICACAO E ILUMINACAO EXTERNA</v>
          </cell>
          <cell r="B2583" t="str">
            <v>INEL</v>
          </cell>
          <cell r="C2583" t="str">
            <v>FIOS/CABOS</v>
          </cell>
          <cell r="D2583" t="str">
            <v>0167</v>
          </cell>
          <cell r="E2583">
            <v>0</v>
          </cell>
          <cell r="F2583">
            <v>0</v>
          </cell>
          <cell r="G2583" t="str">
            <v>92995</v>
          </cell>
          <cell r="H2583" t="str">
            <v>CABO DE COBRE FLEXÍVEL ISOLADO, 150 MM², ANTI-CHAMA 450/750 V, PARA DISTRIBUIÇÃO - FORNECIMENTO E INSTALAÇÃO. AF_12/2015</v>
          </cell>
        </row>
        <row r="2584">
          <cell r="A2584" t="str">
            <v>INSTALACAO ELETRICA/ELETRIFICACAO E ILUMINACAO EXTERNA</v>
          </cell>
          <cell r="B2584" t="str">
            <v>INEL</v>
          </cell>
          <cell r="C2584" t="str">
            <v>FIOS/CABOS</v>
          </cell>
          <cell r="D2584" t="str">
            <v>0167</v>
          </cell>
          <cell r="E2584">
            <v>0</v>
          </cell>
          <cell r="F2584">
            <v>0</v>
          </cell>
          <cell r="G2584" t="str">
            <v>92996</v>
          </cell>
          <cell r="H2584" t="str">
            <v>CABO DE COBRE FLEXÍVEL ISOLADO, 150 MM², ANTI-CHAMA 0,6/1,0 KV, PARA DISTRIBUIÇÃO - FORNECIMENTO E INSTALAÇÃO. AF_12/2015</v>
          </cell>
        </row>
        <row r="2585">
          <cell r="A2585" t="str">
            <v>INSTALACAO ELETRICA/ELETRIFICACAO E ILUMINACAO EXTERNA</v>
          </cell>
          <cell r="B2585" t="str">
            <v>INEL</v>
          </cell>
          <cell r="C2585" t="str">
            <v>FIOS/CABOS</v>
          </cell>
          <cell r="D2585" t="str">
            <v>0167</v>
          </cell>
          <cell r="E2585">
            <v>0</v>
          </cell>
          <cell r="F2585">
            <v>0</v>
          </cell>
          <cell r="G2585" t="str">
            <v>92997</v>
          </cell>
          <cell r="H2585" t="str">
            <v>CABO DE COBRE FLEXÍVEL ISOLADO, 185 MM², ANTI-CHAMA 450/750 V, PARA DISTRIBUIÇÃO - FORNECIMENTO E INSTALAÇÃO. AF_12/2015</v>
          </cell>
        </row>
        <row r="2586">
          <cell r="A2586" t="str">
            <v>INSTALACAO ELETRICA/ELETRIFICACAO E ILUMINACAO EXTERNA</v>
          </cell>
          <cell r="B2586" t="str">
            <v>INEL</v>
          </cell>
          <cell r="C2586" t="str">
            <v>FIOS/CABOS</v>
          </cell>
          <cell r="D2586" t="str">
            <v>0167</v>
          </cell>
          <cell r="E2586">
            <v>0</v>
          </cell>
          <cell r="F2586">
            <v>0</v>
          </cell>
          <cell r="G2586" t="str">
            <v>92998</v>
          </cell>
          <cell r="H2586" t="str">
            <v>CABO DE COBRE FLEXÍVEL ISOLADO, 185 MM², ANTI-CHAMA 0,6/1,0 KV, PARA DISTRIBUIÇÃO - FORNECIMENTO E INSTALAÇÃO. AF_12/2015</v>
          </cell>
        </row>
        <row r="2587">
          <cell r="A2587" t="str">
            <v>INSTALACAO ELETRICA/ELETRIFICACAO E ILUMINACAO EXTERNA</v>
          </cell>
          <cell r="B2587" t="str">
            <v>INEL</v>
          </cell>
          <cell r="C2587" t="str">
            <v>FIOS/CABOS</v>
          </cell>
          <cell r="D2587" t="str">
            <v>0167</v>
          </cell>
          <cell r="E2587">
            <v>0</v>
          </cell>
          <cell r="F2587">
            <v>0</v>
          </cell>
          <cell r="G2587" t="str">
            <v>92999</v>
          </cell>
          <cell r="H2587" t="str">
            <v>CABO DE COBRE FLEXÍVEL ISOLADO, 240 MM², ANTI-CHAMA 450/750 V, PARA DISTRIBUIÇÃO - FORNECIMENTO E INSTALAÇÃO. AF_12/2015</v>
          </cell>
        </row>
        <row r="2588">
          <cell r="A2588" t="str">
            <v>INSTALACAO ELETRICA/ELETRIFICACAO E ILUMINACAO EXTERNA</v>
          </cell>
          <cell r="B2588" t="str">
            <v>INEL</v>
          </cell>
          <cell r="C2588" t="str">
            <v>FIOS/CABOS</v>
          </cell>
          <cell r="D2588" t="str">
            <v>0167</v>
          </cell>
          <cell r="E2588">
            <v>0</v>
          </cell>
          <cell r="F2588">
            <v>0</v>
          </cell>
          <cell r="G2588" t="str">
            <v>93000</v>
          </cell>
          <cell r="H2588" t="str">
            <v>CABO DE COBRE FLEXÍVEL ISOLADO, 240 MM², ANTI-CHAMA 0,6/1,0 KV, PARA DISTRIBUIÇÃO - FORNECIMENTO E INSTALAÇÃO. AF_12/2015</v>
          </cell>
        </row>
        <row r="2589">
          <cell r="A2589" t="str">
            <v>INSTALACAO ELETRICA/ELETRIFICACAO E ILUMINACAO EXTERNA</v>
          </cell>
          <cell r="B2589" t="str">
            <v>INEL</v>
          </cell>
          <cell r="C2589" t="str">
            <v>FIOS/CABOS</v>
          </cell>
          <cell r="D2589" t="str">
            <v>0167</v>
          </cell>
          <cell r="E2589">
            <v>0</v>
          </cell>
          <cell r="F2589">
            <v>0</v>
          </cell>
          <cell r="G2589" t="str">
            <v>93001</v>
          </cell>
          <cell r="H2589" t="str">
            <v>CABO DE COBRE RÍGIDO ISOLADO, 300 MM², ANTI-CHAMA 450/750 V, PARA DISTRIBUIÇÃO - FORNECIMENTO E INSTALAÇÃO. AF_12/2015</v>
          </cell>
        </row>
        <row r="2590">
          <cell r="A2590" t="str">
            <v>INSTALACAO ELETRICA/ELETRIFICACAO E ILUMINACAO EXTERNA</v>
          </cell>
          <cell r="B2590" t="str">
            <v>INEL</v>
          </cell>
          <cell r="C2590" t="str">
            <v>FIOS/CABOS</v>
          </cell>
          <cell r="D2590" t="str">
            <v>0167</v>
          </cell>
          <cell r="E2590">
            <v>0</v>
          </cell>
          <cell r="F2590">
            <v>0</v>
          </cell>
          <cell r="G2590" t="str">
            <v>93002</v>
          </cell>
          <cell r="H2590" t="str">
            <v>CABO DE COBRE FLEXÍVEL ISOLADO, 300 MM², ANTI-CHAMA 0,6/1,0 KV, PARA DISTRIBUIÇÃO - FORNECIMENTO E INSTALAÇÃO. AF_12/2015</v>
          </cell>
        </row>
        <row r="2591">
          <cell r="A2591" t="str">
            <v>INSTALACAO ELETRICA/ELETRIFICACAO E ILUMINACAO EXTERNA</v>
          </cell>
          <cell r="B2591" t="str">
            <v>INEL</v>
          </cell>
          <cell r="C2591" t="str">
            <v>FIOS/CABOS</v>
          </cell>
          <cell r="D2591" t="str">
            <v>0167</v>
          </cell>
          <cell r="E2591">
            <v>0</v>
          </cell>
          <cell r="F2591">
            <v>0</v>
          </cell>
          <cell r="G2591" t="str">
            <v>101884</v>
          </cell>
          <cell r="H2591" t="str">
            <v>CABO DE COBRE ISOLADO, 10 MM², ANTI-CHAMA 450/750 V, INSTALADO EM ELETROCALHA OU PERFILADO - FORNECIMENTO E INSTALAÇÃO. AF_10/2020</v>
          </cell>
        </row>
        <row r="2592">
          <cell r="A2592" t="str">
            <v>INSTALACAO ELETRICA/ELETRIFICACAO E ILUMINACAO EXTERNA</v>
          </cell>
          <cell r="B2592" t="str">
            <v>INEL</v>
          </cell>
          <cell r="C2592" t="str">
            <v>FIOS/CABOS</v>
          </cell>
          <cell r="D2592" t="str">
            <v>0167</v>
          </cell>
          <cell r="E2592">
            <v>0</v>
          </cell>
          <cell r="F2592">
            <v>0</v>
          </cell>
          <cell r="G2592" t="str">
            <v>101885</v>
          </cell>
          <cell r="H2592" t="str">
            <v>CABO DE COBRE ISOLADO, 10 MM², ANTI-CHAMA 0,6/1 KV, INSTALADO EM ELETROCALHA OU PERFILADO - FORNECIMENTO E INSTALAÇÃO. AF_10/2020</v>
          </cell>
        </row>
        <row r="2593">
          <cell r="A2593" t="str">
            <v>INSTALACAO ELETRICA/ELETRIFICACAO E ILUMINACAO EXTERNA</v>
          </cell>
          <cell r="B2593" t="str">
            <v>INEL</v>
          </cell>
          <cell r="C2593" t="str">
            <v>FIOS/CABOS</v>
          </cell>
          <cell r="D2593" t="str">
            <v>0167</v>
          </cell>
          <cell r="E2593">
            <v>0</v>
          </cell>
          <cell r="F2593">
            <v>0</v>
          </cell>
          <cell r="G2593" t="str">
            <v>101886</v>
          </cell>
          <cell r="H2593" t="str">
            <v>CABO DE COBRE ISOLADO, 16 MM², ANTI-CHAMA 450/750 V, INSTALADO EM ELETROCALHA OU PERFILADO - FORNECIMENTO E INSTALAÇÃO. AF_10/2020</v>
          </cell>
        </row>
        <row r="2594">
          <cell r="A2594" t="str">
            <v>INSTALACAO ELETRICA/ELETRIFICACAO E ILUMINACAO EXTERNA</v>
          </cell>
          <cell r="B2594" t="str">
            <v>INEL</v>
          </cell>
          <cell r="C2594" t="str">
            <v>FIOS/CABOS</v>
          </cell>
          <cell r="D2594" t="str">
            <v>0167</v>
          </cell>
          <cell r="E2594">
            <v>0</v>
          </cell>
          <cell r="F2594">
            <v>0</v>
          </cell>
          <cell r="G2594" t="str">
            <v>101887</v>
          </cell>
          <cell r="H2594" t="str">
            <v>CABO DE COBRE ISOLADO, 16 MM², ANTI-CHAMA 0,6/1 KV, INSTALADO EM ELETROCALHA OU PERFILADO - FORNECIMENTO E INSTALAÇÃO. AF_10/2020</v>
          </cell>
        </row>
        <row r="2595">
          <cell r="A2595" t="str">
            <v>INSTALACAO ELETRICA/ELETRIFICACAO E ILUMINACAO EXTERNA</v>
          </cell>
          <cell r="B2595" t="str">
            <v>INEL</v>
          </cell>
          <cell r="C2595" t="str">
            <v>FIOS/CABOS</v>
          </cell>
          <cell r="D2595" t="str">
            <v>0167</v>
          </cell>
          <cell r="E2595">
            <v>0</v>
          </cell>
          <cell r="F2595">
            <v>0</v>
          </cell>
          <cell r="G2595" t="str">
            <v>101888</v>
          </cell>
          <cell r="H2595" t="str">
            <v>CABO DE COBRE ISOLADO, 25 MM², ANTI-CHAMA 450/750 V, INSTALADO EM ELETROCALHA OU PERFILADO - FORNECIMENTO E INSTALAÇÃO. AF_10/2020</v>
          </cell>
        </row>
        <row r="2596">
          <cell r="A2596" t="str">
            <v>INSTALACAO ELETRICA/ELETRIFICACAO E ILUMINACAO EXTERNA</v>
          </cell>
          <cell r="B2596" t="str">
            <v>INEL</v>
          </cell>
          <cell r="C2596" t="str">
            <v>FIOS/CABOS</v>
          </cell>
          <cell r="D2596" t="str">
            <v>0167</v>
          </cell>
          <cell r="E2596">
            <v>0</v>
          </cell>
          <cell r="F2596">
            <v>0</v>
          </cell>
          <cell r="G2596" t="str">
            <v>101889</v>
          </cell>
          <cell r="H2596" t="str">
            <v>CABO DE COBRE ISOLADO, 25 MM², ANTI-CHAMA 0,6/1 KV, INSTALADO EM ELETROCALHA OU PERFILADO - FORNECIMENTO E INSTALAÇÃO. AF_10/2020</v>
          </cell>
        </row>
        <row r="2597">
          <cell r="A2597" t="str">
            <v>INSTALACAO ELETRICA/ELETRIFICACAO E ILUMINACAO EXTERNA</v>
          </cell>
          <cell r="B2597" t="str">
            <v>INEL</v>
          </cell>
          <cell r="C2597" t="str">
            <v>CAIXAS</v>
          </cell>
          <cell r="D2597" t="str">
            <v>0168</v>
          </cell>
          <cell r="E2597">
            <v>0</v>
          </cell>
          <cell r="F2597">
            <v>0</v>
          </cell>
          <cell r="G2597" t="str">
            <v>91936</v>
          </cell>
          <cell r="H2597" t="str">
            <v>CAIXA OCTOGONAL 4" X 4", PVC, INSTALADA EM LAJE - FORNECIMENTO E INSTALAÇÃO. AF_12/2015</v>
          </cell>
        </row>
        <row r="2598">
          <cell r="A2598" t="str">
            <v>INSTALACAO ELETRICA/ELETRIFICACAO E ILUMINACAO EXTERNA</v>
          </cell>
          <cell r="B2598" t="str">
            <v>INEL</v>
          </cell>
          <cell r="C2598" t="str">
            <v>CAIXAS</v>
          </cell>
          <cell r="D2598" t="str">
            <v>0168</v>
          </cell>
          <cell r="E2598">
            <v>0</v>
          </cell>
          <cell r="F2598">
            <v>0</v>
          </cell>
          <cell r="G2598" t="str">
            <v>91937</v>
          </cell>
          <cell r="H2598" t="str">
            <v>CAIXA OCTOGONAL 3" X 3", PVC, INSTALADA EM LAJE - FORNECIMENTO E INSTALAÇÃO. AF_12/2015</v>
          </cell>
        </row>
        <row r="2599">
          <cell r="A2599" t="str">
            <v>INSTALACAO ELETRICA/ELETRIFICACAO E ILUMINACAO EXTERNA</v>
          </cell>
          <cell r="B2599" t="str">
            <v>INEL</v>
          </cell>
          <cell r="C2599" t="str">
            <v>CAIXAS</v>
          </cell>
          <cell r="D2599" t="str">
            <v>0168</v>
          </cell>
          <cell r="E2599">
            <v>0</v>
          </cell>
          <cell r="F2599">
            <v>0</v>
          </cell>
          <cell r="G2599" t="str">
            <v>91939</v>
          </cell>
          <cell r="H2599" t="str">
            <v>CAIXA RETANGULAR 4" X 2" ALTA (2,00 M DO PISO), PVC, INSTALADA EM PAREDE - FORNECIMENTO E INSTALAÇÃO. AF_12/2015</v>
          </cell>
        </row>
        <row r="2600">
          <cell r="A2600" t="str">
            <v>INSTALACAO ELETRICA/ELETRIFICACAO E ILUMINACAO EXTERNA</v>
          </cell>
          <cell r="B2600" t="str">
            <v>INEL</v>
          </cell>
          <cell r="C2600" t="str">
            <v>CAIXAS</v>
          </cell>
          <cell r="D2600" t="str">
            <v>0168</v>
          </cell>
          <cell r="E2600">
            <v>0</v>
          </cell>
          <cell r="F2600">
            <v>0</v>
          </cell>
          <cell r="G2600" t="str">
            <v>91940</v>
          </cell>
          <cell r="H2600" t="str">
            <v>CAIXA RETANGULAR 4" X 2" MÉDIA (1,30 M DO PISO), PVC, INSTALADA EM PAREDE - FORNECIMENTO E INSTALAÇÃO. AF_12/2015</v>
          </cell>
        </row>
        <row r="2601">
          <cell r="A2601" t="str">
            <v>INSTALACAO ELETRICA/ELETRIFICACAO E ILUMINACAO EXTERNA</v>
          </cell>
          <cell r="B2601" t="str">
            <v>INEL</v>
          </cell>
          <cell r="C2601" t="str">
            <v>CAIXAS</v>
          </cell>
          <cell r="D2601" t="str">
            <v>0168</v>
          </cell>
          <cell r="E2601">
            <v>0</v>
          </cell>
          <cell r="F2601">
            <v>0</v>
          </cell>
          <cell r="G2601" t="str">
            <v>91941</v>
          </cell>
          <cell r="H2601" t="str">
            <v>CAIXA RETANGULAR 4" X 2" BAIXA (0,30 M DO PISO), PVC, INSTALADA EM PAREDE - FORNECIMENTO E INSTALAÇÃO. AF_12/2015</v>
          </cell>
        </row>
        <row r="2602">
          <cell r="A2602" t="str">
            <v>INSTALACAO ELETRICA/ELETRIFICACAO E ILUMINACAO EXTERNA</v>
          </cell>
          <cell r="B2602" t="str">
            <v>INEL</v>
          </cell>
          <cell r="C2602" t="str">
            <v>CAIXAS</v>
          </cell>
          <cell r="D2602" t="str">
            <v>0168</v>
          </cell>
          <cell r="E2602">
            <v>0</v>
          </cell>
          <cell r="F2602">
            <v>0</v>
          </cell>
          <cell r="G2602" t="str">
            <v>91942</v>
          </cell>
          <cell r="H2602" t="str">
            <v>CAIXA RETANGULAR 4" X 4" ALTA (2,00 M DO PISO), PVC, INSTALADA EM PAREDE - FORNECIMENTO E INSTALAÇÃO. AF_12/2015</v>
          </cell>
        </row>
        <row r="2603">
          <cell r="A2603" t="str">
            <v>INSTALACAO ELETRICA/ELETRIFICACAO E ILUMINACAO EXTERNA</v>
          </cell>
          <cell r="B2603" t="str">
            <v>INEL</v>
          </cell>
          <cell r="C2603" t="str">
            <v>CAIXAS</v>
          </cell>
          <cell r="D2603" t="str">
            <v>0168</v>
          </cell>
          <cell r="E2603">
            <v>0</v>
          </cell>
          <cell r="F2603">
            <v>0</v>
          </cell>
          <cell r="G2603" t="str">
            <v>91943</v>
          </cell>
          <cell r="H2603" t="str">
            <v>CAIXA RETANGULAR 4" X 4" MÉDIA (1,30 M DO PISO), PVC, INSTALADA EM PAREDE - FORNECIMENTO E INSTALAÇÃO. AF_12/2015</v>
          </cell>
        </row>
        <row r="2604">
          <cell r="A2604" t="str">
            <v>INSTALACAO ELETRICA/ELETRIFICACAO E ILUMINACAO EXTERNA</v>
          </cell>
          <cell r="B2604" t="str">
            <v>INEL</v>
          </cell>
          <cell r="C2604" t="str">
            <v>CAIXAS</v>
          </cell>
          <cell r="D2604" t="str">
            <v>0168</v>
          </cell>
          <cell r="E2604">
            <v>0</v>
          </cell>
          <cell r="F2604">
            <v>0</v>
          </cell>
          <cell r="G2604" t="str">
            <v>91944</v>
          </cell>
          <cell r="H2604" t="str">
            <v>CAIXA RETANGULAR 4" X 4" BAIXA (0,30 M DO PISO), PVC, INSTALADA EM PAREDE - FORNECIMENTO E INSTALAÇÃO. AF_12/2015</v>
          </cell>
        </row>
        <row r="2605">
          <cell r="A2605" t="str">
            <v>INSTALACAO ELETRICA/ELETRIFICACAO E ILUMINACAO EXTERNA</v>
          </cell>
          <cell r="B2605" t="str">
            <v>INEL</v>
          </cell>
          <cell r="C2605" t="str">
            <v>CAIXAS</v>
          </cell>
          <cell r="D2605" t="str">
            <v>0168</v>
          </cell>
          <cell r="E2605">
            <v>0</v>
          </cell>
          <cell r="F2605">
            <v>0</v>
          </cell>
          <cell r="G2605" t="str">
            <v>92865</v>
          </cell>
          <cell r="H2605" t="str">
            <v>CAIXA OCTOGONAL 4" X 4", METÁLICA, INSTALADA EM LAJE - FORNECIMENTO E INSTALAÇÃO. AF_12/2015</v>
          </cell>
        </row>
        <row r="2606">
          <cell r="A2606" t="str">
            <v>INSTALACAO ELETRICA/ELETRIFICACAO E ILUMINACAO EXTERNA</v>
          </cell>
          <cell r="B2606" t="str">
            <v>INEL</v>
          </cell>
          <cell r="C2606" t="str">
            <v>CAIXAS</v>
          </cell>
          <cell r="D2606" t="str">
            <v>0168</v>
          </cell>
          <cell r="E2606">
            <v>0</v>
          </cell>
          <cell r="F2606">
            <v>0</v>
          </cell>
          <cell r="G2606" t="str">
            <v>92866</v>
          </cell>
          <cell r="H2606" t="str">
            <v>CAIXA SEXTAVADA 3" X 3", METÁLICA, INSTALADA EM LAJE - FORNECIMENTO E INSTALAÇÃO. AF_12/2015</v>
          </cell>
        </row>
        <row r="2607">
          <cell r="A2607" t="str">
            <v>INSTALACAO ELETRICA/ELETRIFICACAO E ILUMINACAO EXTERNA</v>
          </cell>
          <cell r="B2607" t="str">
            <v>INEL</v>
          </cell>
          <cell r="C2607" t="str">
            <v>CAIXAS</v>
          </cell>
          <cell r="D2607" t="str">
            <v>0168</v>
          </cell>
          <cell r="E2607">
            <v>0</v>
          </cell>
          <cell r="F2607">
            <v>0</v>
          </cell>
          <cell r="G2607" t="str">
            <v>92867</v>
          </cell>
          <cell r="H2607" t="str">
            <v>CAIXA RETANGULAR 4" X 2" ALTA (2,00 M DO PISO), METÁLICA, INSTALADA EM PAREDE - FORNECIMENTO E INSTALAÇÃO. AF_12/2015</v>
          </cell>
        </row>
        <row r="2608">
          <cell r="A2608" t="str">
            <v>INSTALACAO ELETRICA/ELETRIFICACAO E ILUMINACAO EXTERNA</v>
          </cell>
          <cell r="B2608" t="str">
            <v>INEL</v>
          </cell>
          <cell r="C2608" t="str">
            <v>CAIXAS</v>
          </cell>
          <cell r="D2608" t="str">
            <v>0168</v>
          </cell>
          <cell r="E2608">
            <v>0</v>
          </cell>
          <cell r="F2608">
            <v>0</v>
          </cell>
          <cell r="G2608" t="str">
            <v>92868</v>
          </cell>
          <cell r="H2608" t="str">
            <v>CAIXA RETANGULAR 4" X 2" MÉDIA (1,30 M DO PISO), METÁLICA, INSTALADA EM PAREDE - FORNECIMENTO E INSTALAÇÃO. AF_12/2015</v>
          </cell>
        </row>
        <row r="2609">
          <cell r="A2609" t="str">
            <v>INSTALACAO ELETRICA/ELETRIFICACAO E ILUMINACAO EXTERNA</v>
          </cell>
          <cell r="B2609" t="str">
            <v>INEL</v>
          </cell>
          <cell r="C2609" t="str">
            <v>CAIXAS</v>
          </cell>
          <cell r="D2609" t="str">
            <v>0168</v>
          </cell>
          <cell r="E2609">
            <v>0</v>
          </cell>
          <cell r="F2609">
            <v>0</v>
          </cell>
          <cell r="G2609" t="str">
            <v>92869</v>
          </cell>
          <cell r="H2609" t="str">
            <v>CAIXA RETANGULAR 4" X 2" BAIXA (0,30 M DO PISO), METÁLICA, INSTALADA EM PAREDE - FORNECIMENTO E INSTALAÇÃO. AF_12/2015</v>
          </cell>
        </row>
        <row r="2610">
          <cell r="A2610" t="str">
            <v>INSTALACAO ELETRICA/ELETRIFICACAO E ILUMINACAO EXTERNA</v>
          </cell>
          <cell r="B2610" t="str">
            <v>INEL</v>
          </cell>
          <cell r="C2610" t="str">
            <v>CAIXAS</v>
          </cell>
          <cell r="D2610" t="str">
            <v>0168</v>
          </cell>
          <cell r="E2610">
            <v>0</v>
          </cell>
          <cell r="F2610">
            <v>0</v>
          </cell>
          <cell r="G2610" t="str">
            <v>92870</v>
          </cell>
          <cell r="H2610" t="str">
            <v>CAIXA RETANGULAR 4" X 4" ALTA (2,00 M DO PISO), METÁLICA, INSTALADA EM PAREDE - FORNECIMENTO E INSTALAÇÃO. AF_12/2015</v>
          </cell>
        </row>
        <row r="2611">
          <cell r="A2611" t="str">
            <v>INSTALACAO ELETRICA/ELETRIFICACAO E ILUMINACAO EXTERNA</v>
          </cell>
          <cell r="B2611" t="str">
            <v>INEL</v>
          </cell>
          <cell r="C2611" t="str">
            <v>CAIXAS</v>
          </cell>
          <cell r="D2611" t="str">
            <v>0168</v>
          </cell>
          <cell r="E2611">
            <v>0</v>
          </cell>
          <cell r="F2611">
            <v>0</v>
          </cell>
          <cell r="G2611" t="str">
            <v>92871</v>
          </cell>
          <cell r="H2611" t="str">
            <v>CAIXA RETANGULAR 4" X 4" MÉDIA (1,30 M DO PISO), METÁLICA, INSTALADA EM PAREDE - FORNECIMENTO E INSTALAÇÃO. AF_12/2015</v>
          </cell>
        </row>
        <row r="2612">
          <cell r="A2612" t="str">
            <v>INSTALACAO ELETRICA/ELETRIFICACAO E ILUMINACAO EXTERNA</v>
          </cell>
          <cell r="B2612" t="str">
            <v>INEL</v>
          </cell>
          <cell r="C2612" t="str">
            <v>CAIXAS</v>
          </cell>
          <cell r="D2612" t="str">
            <v>0168</v>
          </cell>
          <cell r="E2612">
            <v>0</v>
          </cell>
          <cell r="F2612">
            <v>0</v>
          </cell>
          <cell r="G2612" t="str">
            <v>92872</v>
          </cell>
          <cell r="H2612" t="str">
            <v>CAIXA RETANGULAR 4" X 4" BAIXA (0,30 M DO PISO), METÁLICA, INSTALADA EM PAREDE - FORNECIMENTO E INSTALAÇÃO. AF_12/2015</v>
          </cell>
        </row>
        <row r="2613">
          <cell r="A2613" t="str">
            <v>INSTALACAO ELETRICA/ELETRIFICACAO E ILUMINACAO EXTERNA</v>
          </cell>
          <cell r="B2613" t="str">
            <v>INEL</v>
          </cell>
          <cell r="C2613" t="str">
            <v>CAIXAS</v>
          </cell>
          <cell r="D2613" t="str">
            <v>0168</v>
          </cell>
          <cell r="E2613">
            <v>0</v>
          </cell>
          <cell r="F2613">
            <v>0</v>
          </cell>
          <cell r="G2613" t="str">
            <v>95777</v>
          </cell>
          <cell r="H2613" t="str">
            <v>CONDULETE DE ALUMÍNIO, TIPO B, PARA ELETRODUTO DE AÇO GALVANIZADO DN 20 MM (3/4''), APARENTE - FORNECIMENTO E INSTALAÇÃO. AF_11/2016_P</v>
          </cell>
        </row>
        <row r="2614">
          <cell r="A2614" t="str">
            <v>INSTALACAO ELETRICA/ELETRIFICACAO E ILUMINACAO EXTERNA</v>
          </cell>
          <cell r="B2614" t="str">
            <v>INEL</v>
          </cell>
          <cell r="C2614" t="str">
            <v>CAIXAS</v>
          </cell>
          <cell r="D2614" t="str">
            <v>0168</v>
          </cell>
          <cell r="E2614">
            <v>0</v>
          </cell>
          <cell r="F2614">
            <v>0</v>
          </cell>
          <cell r="G2614" t="str">
            <v>95778</v>
          </cell>
          <cell r="H2614" t="str">
            <v>CONDULETE DE ALUMÍNIO, TIPO C, PARA ELETRODUTO DE AÇO GALVANIZADO DN 20 MM (3/4''), APARENTE - FORNECIMENTO E INSTALAÇÃO. AF_11/2016_P</v>
          </cell>
        </row>
        <row r="2615">
          <cell r="A2615" t="str">
            <v>INSTALACAO ELETRICA/ELETRIFICACAO E ILUMINACAO EXTERNA</v>
          </cell>
          <cell r="B2615" t="str">
            <v>INEL</v>
          </cell>
          <cell r="C2615" t="str">
            <v>CAIXAS</v>
          </cell>
          <cell r="D2615" t="str">
            <v>0168</v>
          </cell>
          <cell r="E2615">
            <v>0</v>
          </cell>
          <cell r="F2615">
            <v>0</v>
          </cell>
          <cell r="G2615" t="str">
            <v>95779</v>
          </cell>
          <cell r="H2615" t="str">
            <v>CONDULETE DE ALUMÍNIO, TIPO E, PARA ELETRODUTO DE AÇO GALVANIZADO DN 20 MM (3/4''), APARENTE - FORNECIMENTO E INSTALAÇÃO. AF_11/2016_P</v>
          </cell>
        </row>
        <row r="2616">
          <cell r="A2616" t="str">
            <v>INSTALACAO ELETRICA/ELETRIFICACAO E ILUMINACAO EXTERNA</v>
          </cell>
          <cell r="B2616" t="str">
            <v>INEL</v>
          </cell>
          <cell r="C2616" t="str">
            <v>CAIXAS</v>
          </cell>
          <cell r="D2616" t="str">
            <v>0168</v>
          </cell>
          <cell r="E2616">
            <v>0</v>
          </cell>
          <cell r="F2616">
            <v>0</v>
          </cell>
          <cell r="G2616" t="str">
            <v>95780</v>
          </cell>
          <cell r="H2616" t="str">
            <v>CONDULETE DE ALUMÍNIO, TIPO B, PARA ELETRODUTO DE AÇO GALVANIZADO DN 25 MM (1''), APARENTE - FORNECIMENTO E INSTALAÇÃO. AF_11/2016_P</v>
          </cell>
        </row>
        <row r="2617">
          <cell r="A2617" t="str">
            <v>INSTALACAO ELETRICA/ELETRIFICACAO E ILUMINACAO EXTERNA</v>
          </cell>
          <cell r="B2617" t="str">
            <v>INEL</v>
          </cell>
          <cell r="C2617" t="str">
            <v>CAIXAS</v>
          </cell>
          <cell r="D2617" t="str">
            <v>0168</v>
          </cell>
          <cell r="E2617">
            <v>0</v>
          </cell>
          <cell r="F2617">
            <v>0</v>
          </cell>
          <cell r="G2617" t="str">
            <v>95781</v>
          </cell>
          <cell r="H2617" t="str">
            <v>CONDULETE DE ALUMÍNIO, TIPO C, PARA ELETRODUTO DE AÇO GALVANIZADO DN 25 MM (1''), APARENTE - FORNECIMENTO E INSTALAÇÃO. AF_11/2016_P</v>
          </cell>
        </row>
        <row r="2618">
          <cell r="A2618" t="str">
            <v>INSTALACAO ELETRICA/ELETRIFICACAO E ILUMINACAO EXTERNA</v>
          </cell>
          <cell r="B2618" t="str">
            <v>INEL</v>
          </cell>
          <cell r="C2618" t="str">
            <v>CAIXAS</v>
          </cell>
          <cell r="D2618" t="str">
            <v>0168</v>
          </cell>
          <cell r="E2618">
            <v>0</v>
          </cell>
          <cell r="F2618">
            <v>0</v>
          </cell>
          <cell r="G2618" t="str">
            <v>95782</v>
          </cell>
          <cell r="H2618" t="str">
            <v>CONDULETE DE ALUMÍNIO, TIPO E, ELETRODUTO DE AÇO GALVANIZADO DN 25 MM (1''), APARENTE - FORNECIMENTO E INSTALAÇÃO. AF_11/2016_P</v>
          </cell>
        </row>
        <row r="2619">
          <cell r="A2619" t="str">
            <v>INSTALACAO ELETRICA/ELETRIFICACAO E ILUMINACAO EXTERNA</v>
          </cell>
          <cell r="B2619" t="str">
            <v>INEL</v>
          </cell>
          <cell r="C2619" t="str">
            <v>CAIXAS</v>
          </cell>
          <cell r="D2619" t="str">
            <v>0168</v>
          </cell>
          <cell r="E2619">
            <v>0</v>
          </cell>
          <cell r="F2619">
            <v>0</v>
          </cell>
          <cell r="G2619" t="str">
            <v>95785</v>
          </cell>
          <cell r="H2619" t="str">
            <v>CONDULETE DE ALUMÍNIO, TIPO E, PARA ELETRODUTO DE AÇO GALVANIZADO DN 32 MM (1 1/4''), APARENTE - FORNECIMENTO E INSTALAÇÃO. AF_11/2016_P</v>
          </cell>
        </row>
        <row r="2620">
          <cell r="A2620" t="str">
            <v>INSTALACAO ELETRICA/ELETRIFICACAO E ILUMINACAO EXTERNA</v>
          </cell>
          <cell r="B2620" t="str">
            <v>INEL</v>
          </cell>
          <cell r="C2620" t="str">
            <v>CAIXAS</v>
          </cell>
          <cell r="D2620" t="str">
            <v>0168</v>
          </cell>
          <cell r="E2620">
            <v>0</v>
          </cell>
          <cell r="F2620">
            <v>0</v>
          </cell>
          <cell r="G2620" t="str">
            <v>95787</v>
          </cell>
          <cell r="H2620" t="str">
            <v>CONDULETE DE ALUMÍNIO, TIPO LR, PARA ELETRODUTO DE AÇO GALVANIZADO DN 20 MM (3/4''), APARENTE - FORNECIMENTO E INSTALAÇÃO. AF_11/2016_P</v>
          </cell>
        </row>
        <row r="2621">
          <cell r="A2621" t="str">
            <v>INSTALACAO ELETRICA/ELETRIFICACAO E ILUMINACAO EXTERNA</v>
          </cell>
          <cell r="B2621" t="str">
            <v>INEL</v>
          </cell>
          <cell r="C2621" t="str">
            <v>CAIXAS</v>
          </cell>
          <cell r="D2621" t="str">
            <v>0168</v>
          </cell>
          <cell r="E2621">
            <v>0</v>
          </cell>
          <cell r="F2621">
            <v>0</v>
          </cell>
          <cell r="G2621" t="str">
            <v>95789</v>
          </cell>
          <cell r="H2621" t="str">
            <v>CONDULETE DE ALUMÍNIO, TIPO LR, PARA ELETRODUTO DE AÇO GALVANIZADO DN 25 MM (1''), APARENTE - FORNECIMENTO E INSTALAÇÃO. AF_11/2016_P</v>
          </cell>
        </row>
        <row r="2622">
          <cell r="A2622" t="str">
            <v>INSTALACAO ELETRICA/ELETRIFICACAO E ILUMINACAO EXTERNA</v>
          </cell>
          <cell r="B2622" t="str">
            <v>INEL</v>
          </cell>
          <cell r="C2622" t="str">
            <v>CAIXAS</v>
          </cell>
          <cell r="D2622" t="str">
            <v>0168</v>
          </cell>
          <cell r="E2622">
            <v>0</v>
          </cell>
          <cell r="F2622">
            <v>0</v>
          </cell>
          <cell r="G2622" t="str">
            <v>95791</v>
          </cell>
          <cell r="H2622" t="str">
            <v>CONDULETE DE ALUMÍNIO, TIPO LR, PARA ELETRODUTO DE AÇO GALVANIZADO DN 32 MM (1 1/4''), APARENTE - FORNECIMENTO E INSTALAÇÃO. AF_11/2016_P</v>
          </cell>
        </row>
        <row r="2623">
          <cell r="A2623" t="str">
            <v>INSTALACAO ELETRICA/ELETRIFICACAO E ILUMINACAO EXTERNA</v>
          </cell>
          <cell r="B2623" t="str">
            <v>INEL</v>
          </cell>
          <cell r="C2623" t="str">
            <v>CAIXAS</v>
          </cell>
          <cell r="D2623" t="str">
            <v>0168</v>
          </cell>
          <cell r="E2623">
            <v>0</v>
          </cell>
          <cell r="F2623">
            <v>0</v>
          </cell>
          <cell r="G2623" t="str">
            <v>95795</v>
          </cell>
          <cell r="H2623" t="str">
            <v>CONDULETE DE ALUMÍNIO, TIPO T, PARA ELETRODUTO DE AÇO GALVANIZADO DN 20 MM (3/4''), APARENTE - FORNECIMENTO E INSTALAÇÃO. AF_11/2016_P</v>
          </cell>
        </row>
        <row r="2624">
          <cell r="A2624" t="str">
            <v>INSTALACAO ELETRICA/ELETRIFICACAO E ILUMINACAO EXTERNA</v>
          </cell>
          <cell r="B2624" t="str">
            <v>INEL</v>
          </cell>
          <cell r="C2624" t="str">
            <v>CAIXAS</v>
          </cell>
          <cell r="D2624" t="str">
            <v>0168</v>
          </cell>
          <cell r="E2624">
            <v>0</v>
          </cell>
          <cell r="F2624">
            <v>0</v>
          </cell>
          <cell r="G2624" t="str">
            <v>95796</v>
          </cell>
          <cell r="H2624" t="str">
            <v>CONDULETE DE ALUMÍNIO, TIPO T, PARA ELETRODUTO DE AÇO GALVANIZADO DN 25 MM (1''), APARENTE - FORNECIMENTO E INSTALAÇÃO. AF_11/2016_P</v>
          </cell>
        </row>
        <row r="2625">
          <cell r="A2625" t="str">
            <v>INSTALACAO ELETRICA/ELETRIFICACAO E ILUMINACAO EXTERNA</v>
          </cell>
          <cell r="B2625" t="str">
            <v>INEL</v>
          </cell>
          <cell r="C2625" t="str">
            <v>CAIXAS</v>
          </cell>
          <cell r="D2625" t="str">
            <v>0168</v>
          </cell>
          <cell r="E2625">
            <v>0</v>
          </cell>
          <cell r="F2625">
            <v>0</v>
          </cell>
          <cell r="G2625" t="str">
            <v>95797</v>
          </cell>
          <cell r="H2625" t="str">
            <v>CONDULETE DE ALUMÍNIO, TIPO T, PARA ELETRODUTO DE AÇO GALVANIZADO DN 32 MM (1 1/4''), APARENTE - FORNECIMENTO E INSTALAÇÃO. AF_11/2016_P</v>
          </cell>
        </row>
        <row r="2626">
          <cell r="A2626" t="str">
            <v>INSTALACAO ELETRICA/ELETRIFICACAO E ILUMINACAO EXTERNA</v>
          </cell>
          <cell r="B2626" t="str">
            <v>INEL</v>
          </cell>
          <cell r="C2626" t="str">
            <v>CAIXAS</v>
          </cell>
          <cell r="D2626" t="str">
            <v>0168</v>
          </cell>
          <cell r="E2626">
            <v>0</v>
          </cell>
          <cell r="F2626">
            <v>0</v>
          </cell>
          <cell r="G2626" t="str">
            <v>95801</v>
          </cell>
          <cell r="H2626" t="str">
            <v>CONDULETE DE ALUMÍNIO, TIPO X, PARA ELETRODUTO DE AÇO GALVANIZADO DN 20 MM (3/4''), APARENTE - FORNECIMENTO E INSTALAÇÃO. AF_11/2016_P</v>
          </cell>
        </row>
        <row r="2627">
          <cell r="A2627" t="str">
            <v>INSTALACAO ELETRICA/ELETRIFICACAO E ILUMINACAO EXTERNA</v>
          </cell>
          <cell r="B2627" t="str">
            <v>INEL</v>
          </cell>
          <cell r="C2627" t="str">
            <v>CAIXAS</v>
          </cell>
          <cell r="D2627" t="str">
            <v>0168</v>
          </cell>
          <cell r="E2627">
            <v>0</v>
          </cell>
          <cell r="F2627">
            <v>0</v>
          </cell>
          <cell r="G2627" t="str">
            <v>95802</v>
          </cell>
          <cell r="H2627" t="str">
            <v>CONDULETE DE ALUMÍNIO, TIPO X, PARA ELETRODUTO DE AÇO GALVANIZADO DN 25 MM (1''), APARENTE - FORNECIMENTO E INSTALAÇÃO. AF_11/2016_P</v>
          </cell>
        </row>
        <row r="2628">
          <cell r="A2628" t="str">
            <v>INSTALACAO ELETRICA/ELETRIFICACAO E ILUMINACAO EXTERNA</v>
          </cell>
          <cell r="B2628" t="str">
            <v>INEL</v>
          </cell>
          <cell r="C2628" t="str">
            <v>CAIXAS</v>
          </cell>
          <cell r="D2628" t="str">
            <v>0168</v>
          </cell>
          <cell r="E2628">
            <v>0</v>
          </cell>
          <cell r="F2628">
            <v>0</v>
          </cell>
          <cell r="G2628" t="str">
            <v>95803</v>
          </cell>
          <cell r="H2628" t="str">
            <v>CONDULETE DE ALUMÍNIO, TIPO X, PARA ELETRODUTO DE AÇO GALVANIZADO DN 32 MM (1 1/4''), APARENTE - FORNECIMENTO E INSTALAÇÃO. AF_11/2016_P</v>
          </cell>
        </row>
        <row r="2629">
          <cell r="A2629" t="str">
            <v>INSTALACAO ELETRICA/ELETRIFICACAO E ILUMINACAO EXTERNA</v>
          </cell>
          <cell r="B2629" t="str">
            <v>INEL</v>
          </cell>
          <cell r="C2629" t="str">
            <v>CAIXAS</v>
          </cell>
          <cell r="D2629" t="str">
            <v>0168</v>
          </cell>
          <cell r="E2629">
            <v>0</v>
          </cell>
          <cell r="F2629">
            <v>0</v>
          </cell>
          <cell r="G2629" t="str">
            <v>95804</v>
          </cell>
          <cell r="H2629" t="str">
            <v>CONDULETE DE PVC, TIPO B, PARA ELETRODUTO DE PVC SOLDÁVEL DN 20 MM (1/2''), APARENTE - FORNECIMENTO E INSTALAÇÃO. AF_11/2016</v>
          </cell>
        </row>
        <row r="2630">
          <cell r="A2630" t="str">
            <v>INSTALACAO ELETRICA/ELETRIFICACAO E ILUMINACAO EXTERNA</v>
          </cell>
          <cell r="B2630" t="str">
            <v>INEL</v>
          </cell>
          <cell r="C2630" t="str">
            <v>CAIXAS</v>
          </cell>
          <cell r="D2630" t="str">
            <v>0168</v>
          </cell>
          <cell r="E2630">
            <v>0</v>
          </cell>
          <cell r="F2630">
            <v>0</v>
          </cell>
          <cell r="G2630" t="str">
            <v>95805</v>
          </cell>
          <cell r="H2630" t="str">
            <v>CONDULETE DE PVC, TIPO B, PARA ELETRODUTO DE PVC SOLDÁVEL DN 25 MM (3/4''), APARENTE - FORNECIMENTO E INSTALAÇÃO. AF_11/2016</v>
          </cell>
        </row>
        <row r="2631">
          <cell r="A2631" t="str">
            <v>INSTALACAO ELETRICA/ELETRIFICACAO E ILUMINACAO EXTERNA</v>
          </cell>
          <cell r="B2631" t="str">
            <v>INEL</v>
          </cell>
          <cell r="C2631" t="str">
            <v>CAIXAS</v>
          </cell>
          <cell r="D2631" t="str">
            <v>0168</v>
          </cell>
          <cell r="E2631">
            <v>0</v>
          </cell>
          <cell r="F2631">
            <v>0</v>
          </cell>
          <cell r="G2631" t="str">
            <v>95806</v>
          </cell>
          <cell r="H2631" t="str">
            <v>CONDULETE DE PVC, TIPO B, PARA ELETRODUTO DE PVC SOLDÁVEL DN 32 MM (1''), APARENTE - FORNECIMENTO E INSTALAÇÃO. AF_11/2016</v>
          </cell>
        </row>
        <row r="2632">
          <cell r="A2632" t="str">
            <v>INSTALACAO ELETRICA/ELETRIFICACAO E ILUMINACAO EXTERNA</v>
          </cell>
          <cell r="B2632" t="str">
            <v>INEL</v>
          </cell>
          <cell r="C2632" t="str">
            <v>CAIXAS</v>
          </cell>
          <cell r="D2632" t="str">
            <v>0168</v>
          </cell>
          <cell r="E2632">
            <v>0</v>
          </cell>
          <cell r="F2632">
            <v>0</v>
          </cell>
          <cell r="G2632" t="str">
            <v>95807</v>
          </cell>
          <cell r="H2632" t="str">
            <v>CONDULETE DE PVC, TIPO LL, PARA ELETRODUTO DE PVC SOLDÁVEL DN 20 MM (1/2''), APARENTE - FORNECIMENTO E INSTALAÇÃO. AF_11/2016</v>
          </cell>
        </row>
        <row r="2633">
          <cell r="A2633" t="str">
            <v>INSTALACAO ELETRICA/ELETRIFICACAO E ILUMINACAO EXTERNA</v>
          </cell>
          <cell r="B2633" t="str">
            <v>INEL</v>
          </cell>
          <cell r="C2633" t="str">
            <v>CAIXAS</v>
          </cell>
          <cell r="D2633" t="str">
            <v>0168</v>
          </cell>
          <cell r="E2633">
            <v>0</v>
          </cell>
          <cell r="F2633">
            <v>0</v>
          </cell>
          <cell r="G2633" t="str">
            <v>95808</v>
          </cell>
          <cell r="H2633" t="str">
            <v>CONDULETE DE PVC, TIPO LL, PARA ELETRODUTO DE PVC SOLDÁVEL DN 25 MM (3/4''), APARENTE - FORNECIMENTO E INSTALAÇÃO. AF_11/2016</v>
          </cell>
        </row>
        <row r="2634">
          <cell r="A2634" t="str">
            <v>INSTALACAO ELETRICA/ELETRIFICACAO E ILUMINACAO EXTERNA</v>
          </cell>
          <cell r="B2634" t="str">
            <v>INEL</v>
          </cell>
          <cell r="C2634" t="str">
            <v>CAIXAS</v>
          </cell>
          <cell r="D2634" t="str">
            <v>0168</v>
          </cell>
          <cell r="E2634">
            <v>0</v>
          </cell>
          <cell r="F2634">
            <v>0</v>
          </cell>
          <cell r="G2634" t="str">
            <v>95809</v>
          </cell>
          <cell r="H2634" t="str">
            <v>CONDULETE DE PVC, TIPO LL, PARA ELETRODUTO DE PVC SOLDÁVEL DN 32 MM (1''), APARENTE - FORNECIMENTO E INSTALAÇÃO. AF_11/2016</v>
          </cell>
        </row>
        <row r="2635">
          <cell r="A2635" t="str">
            <v>INSTALACAO ELETRICA/ELETRIFICACAO E ILUMINACAO EXTERNA</v>
          </cell>
          <cell r="B2635" t="str">
            <v>INEL</v>
          </cell>
          <cell r="C2635" t="str">
            <v>CAIXAS</v>
          </cell>
          <cell r="D2635" t="str">
            <v>0168</v>
          </cell>
          <cell r="E2635">
            <v>0</v>
          </cell>
          <cell r="F2635">
            <v>0</v>
          </cell>
          <cell r="G2635" t="str">
            <v>95810</v>
          </cell>
          <cell r="H2635" t="str">
            <v>CONDULETE DE PVC, TIPO LB, PARA ELETRODUTO DE PVC SOLDÁVEL DN 20 MM (1/2''), APARENTE - FORNECIMENTO E INSTALAÇÃO. AF_11/2016</v>
          </cell>
        </row>
        <row r="2636">
          <cell r="A2636" t="str">
            <v>INSTALACAO ELETRICA/ELETRIFICACAO E ILUMINACAO EXTERNA</v>
          </cell>
          <cell r="B2636" t="str">
            <v>INEL</v>
          </cell>
          <cell r="C2636" t="str">
            <v>CAIXAS</v>
          </cell>
          <cell r="D2636" t="str">
            <v>0168</v>
          </cell>
          <cell r="E2636">
            <v>0</v>
          </cell>
          <cell r="F2636">
            <v>0</v>
          </cell>
          <cell r="G2636" t="str">
            <v>95811</v>
          </cell>
          <cell r="H2636" t="str">
            <v>CONDULETE DE PVC, TIPO LB, PARA ELETRODUTO DE PVC SOLDÁVEL DN 25 MM (3/4''), APARENTE - FORNECIMENTO E INSTALAÇÃO. AF_11/2016</v>
          </cell>
        </row>
        <row r="2637">
          <cell r="A2637" t="str">
            <v>INSTALACAO ELETRICA/ELETRIFICACAO E ILUMINACAO EXTERNA</v>
          </cell>
          <cell r="B2637" t="str">
            <v>INEL</v>
          </cell>
          <cell r="C2637" t="str">
            <v>CAIXAS</v>
          </cell>
          <cell r="D2637" t="str">
            <v>0168</v>
          </cell>
          <cell r="E2637">
            <v>0</v>
          </cell>
          <cell r="F2637">
            <v>0</v>
          </cell>
          <cell r="G2637" t="str">
            <v>95812</v>
          </cell>
          <cell r="H2637" t="str">
            <v>CONDULETE DE PVC, TIPO LB, PARA ELETRODUTO DE PVC SOLDÁVEL DN 32 MM (1''), APARENTE - FORNECIMENTO E INSTALAÇÃO. AF_11/2016</v>
          </cell>
        </row>
        <row r="2638">
          <cell r="A2638" t="str">
            <v>INSTALACAO ELETRICA/ELETRIFICACAO E ILUMINACAO EXTERNA</v>
          </cell>
          <cell r="B2638" t="str">
            <v>INEL</v>
          </cell>
          <cell r="C2638" t="str">
            <v>CAIXAS</v>
          </cell>
          <cell r="D2638" t="str">
            <v>0168</v>
          </cell>
          <cell r="E2638">
            <v>0</v>
          </cell>
          <cell r="F2638">
            <v>0</v>
          </cell>
          <cell r="G2638" t="str">
            <v>95813</v>
          </cell>
          <cell r="H2638" t="str">
            <v>CONDULETE DE PVC, TIPO TB, PARA ELETRODUTO DE PVC SOLDÁVEL DN 20 MM (1/2''), APARENTE - FORNECIMENTO E INSTALAÇÃO. AF_11/2016</v>
          </cell>
        </row>
        <row r="2639">
          <cell r="A2639" t="str">
            <v>INSTALACAO ELETRICA/ELETRIFICACAO E ILUMINACAO EXTERNA</v>
          </cell>
          <cell r="B2639" t="str">
            <v>INEL</v>
          </cell>
          <cell r="C2639" t="str">
            <v>CAIXAS</v>
          </cell>
          <cell r="D2639" t="str">
            <v>0168</v>
          </cell>
          <cell r="E2639">
            <v>0</v>
          </cell>
          <cell r="F2639">
            <v>0</v>
          </cell>
          <cell r="G2639" t="str">
            <v>95814</v>
          </cell>
          <cell r="H2639" t="str">
            <v>CONDULETE DE PVC, TIPO TB, PARA ELETRODUTO DE PVC SOLDÁVEL DN 25 MM (3/4''), APARENTE - FORNECIMENTO E INSTALAÇÃO. AF_11/2016</v>
          </cell>
        </row>
        <row r="2640">
          <cell r="A2640" t="str">
            <v>INSTALACAO ELETRICA/ELETRIFICACAO E ILUMINACAO EXTERNA</v>
          </cell>
          <cell r="B2640" t="str">
            <v>INEL</v>
          </cell>
          <cell r="C2640" t="str">
            <v>CAIXAS</v>
          </cell>
          <cell r="D2640" t="str">
            <v>0168</v>
          </cell>
          <cell r="E2640">
            <v>0</v>
          </cell>
          <cell r="F2640">
            <v>0</v>
          </cell>
          <cell r="G2640" t="str">
            <v>95815</v>
          </cell>
          <cell r="H2640" t="str">
            <v>CONDULETE DE PVC, TIPO TB, PARA ELETRODUTO DE PVC SOLDÁVEL DN 32 MM (1''), APARENTE - FORNECIMENTO E INSTALAÇÃO. AF_11/2016</v>
          </cell>
        </row>
        <row r="2641">
          <cell r="A2641" t="str">
            <v>INSTALACAO ELETRICA/ELETRIFICACAO E ILUMINACAO EXTERNA</v>
          </cell>
          <cell r="B2641" t="str">
            <v>INEL</v>
          </cell>
          <cell r="C2641" t="str">
            <v>CAIXAS</v>
          </cell>
          <cell r="D2641" t="str">
            <v>0168</v>
          </cell>
          <cell r="E2641">
            <v>0</v>
          </cell>
          <cell r="F2641">
            <v>0</v>
          </cell>
          <cell r="G2641" t="str">
            <v>95816</v>
          </cell>
          <cell r="H2641" t="str">
            <v>CONDULETE DE PVC, TIPO X, PARA ELETRODUTO DE PVC SOLDÁVEL DN 20 MM (1/2''), APARENTE - FORNECIMENTO E INSTALAÇÃO. AF_11/2016</v>
          </cell>
        </row>
        <row r="2642">
          <cell r="A2642" t="str">
            <v>INSTALACAO ELETRICA/ELETRIFICACAO E ILUMINACAO EXTERNA</v>
          </cell>
          <cell r="B2642" t="str">
            <v>INEL</v>
          </cell>
          <cell r="C2642" t="str">
            <v>CAIXAS</v>
          </cell>
          <cell r="D2642" t="str">
            <v>0168</v>
          </cell>
          <cell r="E2642">
            <v>0</v>
          </cell>
          <cell r="F2642">
            <v>0</v>
          </cell>
          <cell r="G2642" t="str">
            <v>95817</v>
          </cell>
          <cell r="H2642" t="str">
            <v>CONDULETE DE PVC, TIPO X, PARA ELETRODUTO DE PVC SOLDÁVEL DN 25 MM (3/4''), APARENTE - FORNECIMENTO E INSTALAÇÃO. AF_11/2016</v>
          </cell>
        </row>
        <row r="2643">
          <cell r="A2643" t="str">
            <v>INSTALACAO ELETRICA/ELETRIFICACAO E ILUMINACAO EXTERNA</v>
          </cell>
          <cell r="B2643" t="str">
            <v>INEL</v>
          </cell>
          <cell r="C2643" t="str">
            <v>CAIXAS</v>
          </cell>
          <cell r="D2643" t="str">
            <v>0168</v>
          </cell>
          <cell r="E2643">
            <v>0</v>
          </cell>
          <cell r="F2643">
            <v>0</v>
          </cell>
          <cell r="G2643" t="str">
            <v>95818</v>
          </cell>
          <cell r="H2643" t="str">
            <v>CONDULETE DE PVC, TIPO X, PARA ELETRODUTO DE PVC SOLDÁVEL DN 32 MM (1''), APARENTE - FORNECIMENTO E INSTALAÇÃO. AF_11/2016</v>
          </cell>
        </row>
        <row r="2644">
          <cell r="A2644" t="str">
            <v>INSTALACAO ELETRICA/ELETRIFICACAO E ILUMINACAO EXTERNA</v>
          </cell>
          <cell r="B2644" t="str">
            <v>INEL</v>
          </cell>
          <cell r="C2644" t="str">
            <v>CAIXAS</v>
          </cell>
          <cell r="D2644" t="str">
            <v>0168</v>
          </cell>
          <cell r="E2644">
            <v>0</v>
          </cell>
          <cell r="F2644">
            <v>0</v>
          </cell>
          <cell r="G2644" t="str">
            <v>97881</v>
          </cell>
          <cell r="H2644" t="str">
            <v>CAIXA ENTERRADA ELÉTRICA RETANGULAR, EM CONCRETO PRÉ-MOLDADO, FUNDO COM BRITA, DIMENSÕES INTERNAS: 0,3X0,3X0,3 M. AF_12/2020</v>
          </cell>
        </row>
        <row r="2645">
          <cell r="A2645" t="str">
            <v>INSTALACAO ELETRICA/ELETRIFICACAO E ILUMINACAO EXTERNA</v>
          </cell>
          <cell r="B2645" t="str">
            <v>INEL</v>
          </cell>
          <cell r="C2645" t="str">
            <v>CAIXAS</v>
          </cell>
          <cell r="D2645" t="str">
            <v>0168</v>
          </cell>
          <cell r="E2645">
            <v>0</v>
          </cell>
          <cell r="F2645">
            <v>0</v>
          </cell>
          <cell r="G2645" t="str">
            <v>97882</v>
          </cell>
          <cell r="H2645" t="str">
            <v>CAIXA ENTERRADA ELÉTRICA RETANGULAR, EM CONCRETO PRÉ-MOLDADO, FUNDO COM BRITA, DIMENSÕES INTERNAS: 0,4X0,4X0,4 M. AF_12/2020</v>
          </cell>
        </row>
        <row r="2646">
          <cell r="A2646" t="str">
            <v>INSTALACAO ELETRICA/ELETRIFICACAO E ILUMINACAO EXTERNA</v>
          </cell>
          <cell r="B2646" t="str">
            <v>INEL</v>
          </cell>
          <cell r="C2646" t="str">
            <v>CAIXAS</v>
          </cell>
          <cell r="D2646" t="str">
            <v>0168</v>
          </cell>
          <cell r="E2646">
            <v>0</v>
          </cell>
          <cell r="F2646">
            <v>0</v>
          </cell>
          <cell r="G2646" t="str">
            <v>97883</v>
          </cell>
          <cell r="H2646" t="str">
            <v>CAIXA ENTERRADA ELÉTRICA RETANGULAR, EM CONCRETO PRÉ-MOLDADO, FUNDO COM BRITA, DIMENSÕES INTERNAS: 0,6X0,6X0,5 M. AF_12/2020</v>
          </cell>
        </row>
        <row r="2647">
          <cell r="A2647" t="str">
            <v>INSTALACAO ELETRICA/ELETRIFICACAO E ILUMINACAO EXTERNA</v>
          </cell>
          <cell r="B2647" t="str">
            <v>INEL</v>
          </cell>
          <cell r="C2647" t="str">
            <v>CAIXAS</v>
          </cell>
          <cell r="D2647" t="str">
            <v>0168</v>
          </cell>
          <cell r="E2647">
            <v>0</v>
          </cell>
          <cell r="F2647">
            <v>0</v>
          </cell>
          <cell r="G2647" t="str">
            <v>97884</v>
          </cell>
          <cell r="H2647" t="str">
            <v>CAIXA ENTERRADA ELÉTRICA RETANGULAR, EM CONCRETO PRÉ-MOLDADO, FUNDO COM BRITA, DIMENSÕES INTERNAS: 0,8X0,8X0,5 M. AF_12/2020</v>
          </cell>
        </row>
        <row r="2648">
          <cell r="A2648" t="str">
            <v>INSTALACAO ELETRICA/ELETRIFICACAO E ILUMINACAO EXTERNA</v>
          </cell>
          <cell r="B2648" t="str">
            <v>INEL</v>
          </cell>
          <cell r="C2648" t="str">
            <v>CAIXAS</v>
          </cell>
          <cell r="D2648" t="str">
            <v>0168</v>
          </cell>
          <cell r="E2648">
            <v>0</v>
          </cell>
          <cell r="F2648">
            <v>0</v>
          </cell>
          <cell r="G2648" t="str">
            <v>97885</v>
          </cell>
          <cell r="H2648" t="str">
            <v>CAIXA ENTERRADA ELÉTRICA RETANGULAR, EM CONCRETO PRÉ-MOLDADO, FUNDO COM BRITA, DIMENSÕES INTERNAS: 1X1X0,5 M. AF_12/2020</v>
          </cell>
        </row>
        <row r="2649">
          <cell r="A2649" t="str">
            <v>INSTALACAO ELETRICA/ELETRIFICACAO E ILUMINACAO EXTERNA</v>
          </cell>
          <cell r="B2649" t="str">
            <v>INEL</v>
          </cell>
          <cell r="C2649" t="str">
            <v>CAIXAS</v>
          </cell>
          <cell r="D2649" t="str">
            <v>0168</v>
          </cell>
          <cell r="E2649">
            <v>0</v>
          </cell>
          <cell r="F2649">
            <v>0</v>
          </cell>
          <cell r="G2649" t="str">
            <v>97886</v>
          </cell>
          <cell r="H2649" t="str">
            <v>CAIXA ENTERRADA ELÉTRICA RETANGULAR, EM ALVENARIA COM TIJOLOS CERÂMICOS MACIÇOS, FUNDO COM BRITA, DIMENSÕES INTERNAS: 0,3X0,3X0,3 M. AF_12/2020</v>
          </cell>
        </row>
        <row r="2650">
          <cell r="A2650" t="str">
            <v>INSTALACAO ELETRICA/ELETRIFICACAO E ILUMINACAO EXTERNA</v>
          </cell>
          <cell r="B2650" t="str">
            <v>INEL</v>
          </cell>
          <cell r="C2650" t="str">
            <v>CAIXAS</v>
          </cell>
          <cell r="D2650" t="str">
            <v>0168</v>
          </cell>
          <cell r="E2650">
            <v>0</v>
          </cell>
          <cell r="F2650">
            <v>0</v>
          </cell>
          <cell r="G2650" t="str">
            <v>97887</v>
          </cell>
          <cell r="H2650" t="str">
            <v>CAIXA ENTERRADA ELÉTRICA RETANGULAR, EM ALVENARIA COM TIJOLOS CERÂMICOS MACIÇOS, FUNDO COM BRITA, DIMENSÕES INTERNAS: 0,4X0,4X0,4 M. AF_12/2020</v>
          </cell>
        </row>
        <row r="2651">
          <cell r="A2651" t="str">
            <v>INSTALACAO ELETRICA/ELETRIFICACAO E ILUMINACAO EXTERNA</v>
          </cell>
          <cell r="B2651" t="str">
            <v>INEL</v>
          </cell>
          <cell r="C2651" t="str">
            <v>CAIXAS</v>
          </cell>
          <cell r="D2651" t="str">
            <v>0168</v>
          </cell>
          <cell r="E2651">
            <v>0</v>
          </cell>
          <cell r="F2651">
            <v>0</v>
          </cell>
          <cell r="G2651" t="str">
            <v>97888</v>
          </cell>
          <cell r="H2651" t="str">
            <v>CAIXA ENTERRADA ELÉTRICA RETANGULAR, EM ALVENARIA COM TIJOLOS CERÂMICOS MACIÇOS, FUNDO COM BRITA, DIMENSÕES INTERNAS: 0,6X0,6X0,6 M. AF_12/2020</v>
          </cell>
        </row>
        <row r="2652">
          <cell r="A2652" t="str">
            <v>INSTALACAO ELETRICA/ELETRIFICACAO E ILUMINACAO EXTERNA</v>
          </cell>
          <cell r="B2652" t="str">
            <v>INEL</v>
          </cell>
          <cell r="C2652" t="str">
            <v>CAIXAS</v>
          </cell>
          <cell r="D2652" t="str">
            <v>0168</v>
          </cell>
          <cell r="E2652">
            <v>0</v>
          </cell>
          <cell r="F2652">
            <v>0</v>
          </cell>
          <cell r="G2652" t="str">
            <v>97889</v>
          </cell>
          <cell r="H2652" t="str">
            <v>CAIXA ENTERRADA ELÉTRICA RETANGULAR, EM ALVENARIA COM TIJOLOS CERÂMICOS MACIÇOS, FUNDO COM BRITA, DIMENSÕES INTERNAS: 0,8X0,8X0,6 M. AF_12/2020</v>
          </cell>
        </row>
        <row r="2653">
          <cell r="A2653" t="str">
            <v>INSTALACAO ELETRICA/ELETRIFICACAO E ILUMINACAO EXTERNA</v>
          </cell>
          <cell r="B2653" t="str">
            <v>INEL</v>
          </cell>
          <cell r="C2653" t="str">
            <v>CAIXAS</v>
          </cell>
          <cell r="D2653" t="str">
            <v>0168</v>
          </cell>
          <cell r="E2653">
            <v>0</v>
          </cell>
          <cell r="F2653">
            <v>0</v>
          </cell>
          <cell r="G2653" t="str">
            <v>97890</v>
          </cell>
          <cell r="H2653" t="str">
            <v>CAIXA ENTERRADA ELÉTRICA RETANGULAR, EM ALVENARIA COM TIJOLOS CERÂMICOS MACIÇOS, FUNDO COM BRITA, DIMENSÕES INTERNAS: 1X1X0,6 M. AF_12/2020</v>
          </cell>
        </row>
        <row r="2654">
          <cell r="A2654" t="str">
            <v>INSTALACAO ELETRICA/ELETRIFICACAO E ILUMINACAO EXTERNA</v>
          </cell>
          <cell r="B2654" t="str">
            <v>INEL</v>
          </cell>
          <cell r="C2654" t="str">
            <v>CAIXAS</v>
          </cell>
          <cell r="D2654" t="str">
            <v>0168</v>
          </cell>
          <cell r="E2654">
            <v>0</v>
          </cell>
          <cell r="F2654">
            <v>0</v>
          </cell>
          <cell r="G2654" t="str">
            <v>97891</v>
          </cell>
          <cell r="H2654" t="str">
            <v>CAIXA ENTERRADA ELÉTRICA RETANGULAR, EM ALVENARIA COM BLOCOS DE CONCRETO, FUNDO COM BRITA, DIMENSÕES INTERNAS: 0,4X0,4X0,4 M. AF_12/2020</v>
          </cell>
        </row>
        <row r="2655">
          <cell r="A2655" t="str">
            <v>INSTALACAO ELETRICA/ELETRIFICACAO E ILUMINACAO EXTERNA</v>
          </cell>
          <cell r="B2655" t="str">
            <v>INEL</v>
          </cell>
          <cell r="C2655" t="str">
            <v>CAIXAS</v>
          </cell>
          <cell r="D2655" t="str">
            <v>0168</v>
          </cell>
          <cell r="E2655">
            <v>0</v>
          </cell>
          <cell r="F2655">
            <v>0</v>
          </cell>
          <cell r="G2655" t="str">
            <v>97892</v>
          </cell>
          <cell r="H2655" t="str">
            <v>CAIXA ENTERRADA ELÉTRICA RETANGULAR, EM ALVENARIA COM BLOCOS DE CONCRETO, FUNDO COM BRITA, DIMENSÕES INTERNAS: 0,6X0,6X0,6 M. AF_12/2020</v>
          </cell>
        </row>
        <row r="2656">
          <cell r="A2656" t="str">
            <v>INSTALACAO ELETRICA/ELETRIFICACAO E ILUMINACAO EXTERNA</v>
          </cell>
          <cell r="B2656" t="str">
            <v>INEL</v>
          </cell>
          <cell r="C2656" t="str">
            <v>CAIXAS</v>
          </cell>
          <cell r="D2656" t="str">
            <v>0168</v>
          </cell>
          <cell r="E2656">
            <v>0</v>
          </cell>
          <cell r="F2656">
            <v>0</v>
          </cell>
          <cell r="G2656" t="str">
            <v>97893</v>
          </cell>
          <cell r="H2656" t="str">
            <v>CAIXA ENTERRADA ELÉTRICA RETANGULAR, EM ALVENARIA COM BLOCOS DE CONCRETO, FUNDO COM BRITA, DIMENSÕES INTERNAS: 0,8X0,8X0,6 M. AF_12/2020</v>
          </cell>
        </row>
        <row r="2657">
          <cell r="A2657" t="str">
            <v>INSTALACAO ELETRICA/ELETRIFICACAO E ILUMINACAO EXTERNA</v>
          </cell>
          <cell r="B2657" t="str">
            <v>INEL</v>
          </cell>
          <cell r="C2657" t="str">
            <v>CAIXAS</v>
          </cell>
          <cell r="D2657" t="str">
            <v>0168</v>
          </cell>
          <cell r="E2657">
            <v>0</v>
          </cell>
          <cell r="F2657">
            <v>0</v>
          </cell>
          <cell r="G2657" t="str">
            <v>97894</v>
          </cell>
          <cell r="H2657" t="str">
            <v>CAIXA ENTERRADA ELÉTRICA RETANGULAR, EM ALVENARIA COM BLOCOS DE CONCRETO, FUNDO COM BRITA, DIMENSÕES INTERNAS: 1X1X0,6 M. AF_12/2020</v>
          </cell>
        </row>
        <row r="2658">
          <cell r="A2658" t="str">
            <v>INSTALACAO ELETRICA/ELETRIFICACAO E ILUMINACAO EXTERNA</v>
          </cell>
          <cell r="B2658" t="str">
            <v>INEL</v>
          </cell>
          <cell r="C2658" t="str">
            <v>QUADROS/DISJUNTORES</v>
          </cell>
          <cell r="D2658" t="str">
            <v>0169</v>
          </cell>
          <cell r="E2658">
            <v>0</v>
          </cell>
          <cell r="F2658">
            <v>0</v>
          </cell>
          <cell r="G2658" t="str">
            <v>93653</v>
          </cell>
          <cell r="H2658" t="str">
            <v>DISJUNTOR MONOPOLAR TIPO DIN, CORRENTE NOMINAL DE 10A - FORNECIMENTO E INSTALAÇÃO. AF_10/2020</v>
          </cell>
        </row>
        <row r="2659">
          <cell r="A2659" t="str">
            <v>INSTALACAO ELETRICA/ELETRIFICACAO E ILUMINACAO EXTERNA</v>
          </cell>
          <cell r="B2659" t="str">
            <v>INEL</v>
          </cell>
          <cell r="C2659" t="str">
            <v>QUADROS/DISJUNTORES</v>
          </cell>
          <cell r="D2659" t="str">
            <v>0169</v>
          </cell>
          <cell r="E2659">
            <v>0</v>
          </cell>
          <cell r="F2659">
            <v>0</v>
          </cell>
          <cell r="G2659" t="str">
            <v>93654</v>
          </cell>
          <cell r="H2659" t="str">
            <v>DISJUNTOR MONOPOLAR TIPO DIN, CORRENTE NOMINAL DE 16A - FORNECIMENTO E INSTALAÇÃO. AF_10/2020</v>
          </cell>
        </row>
        <row r="2660">
          <cell r="A2660" t="str">
            <v>INSTALACAO ELETRICA/ELETRIFICACAO E ILUMINACAO EXTERNA</v>
          </cell>
          <cell r="B2660" t="str">
            <v>INEL</v>
          </cell>
          <cell r="C2660" t="str">
            <v>QUADROS/DISJUNTORES</v>
          </cell>
          <cell r="D2660" t="str">
            <v>0169</v>
          </cell>
          <cell r="E2660">
            <v>0</v>
          </cell>
          <cell r="F2660">
            <v>0</v>
          </cell>
          <cell r="G2660" t="str">
            <v>93655</v>
          </cell>
          <cell r="H2660" t="str">
            <v>DISJUNTOR MONOPOLAR TIPO DIN, CORRENTE NOMINAL DE 20A - FORNECIMENTO E INSTALAÇÃO. AF_10/2020</v>
          </cell>
        </row>
        <row r="2661">
          <cell r="A2661" t="str">
            <v>INSTALACAO ELETRICA/ELETRIFICACAO E ILUMINACAO EXTERNA</v>
          </cell>
          <cell r="B2661" t="str">
            <v>INEL</v>
          </cell>
          <cell r="C2661" t="str">
            <v>QUADROS/DISJUNTORES</v>
          </cell>
          <cell r="D2661" t="str">
            <v>0169</v>
          </cell>
          <cell r="E2661">
            <v>0</v>
          </cell>
          <cell r="F2661">
            <v>0</v>
          </cell>
          <cell r="G2661" t="str">
            <v>93656</v>
          </cell>
          <cell r="H2661" t="str">
            <v>DISJUNTOR MONOPOLAR TIPO DIN, CORRENTE NOMINAL DE 25A - FORNECIMENTO E INSTALAÇÃO. AF_10/2020</v>
          </cell>
        </row>
        <row r="2662">
          <cell r="A2662" t="str">
            <v>INSTALACAO ELETRICA/ELETRIFICACAO E ILUMINACAO EXTERNA</v>
          </cell>
          <cell r="B2662" t="str">
            <v>INEL</v>
          </cell>
          <cell r="C2662" t="str">
            <v>QUADROS/DISJUNTORES</v>
          </cell>
          <cell r="D2662" t="str">
            <v>0169</v>
          </cell>
          <cell r="E2662">
            <v>0</v>
          </cell>
          <cell r="F2662">
            <v>0</v>
          </cell>
          <cell r="G2662" t="str">
            <v>93657</v>
          </cell>
          <cell r="H2662" t="str">
            <v>DISJUNTOR MONOPOLAR TIPO DIN, CORRENTE NOMINAL DE 32A - FORNECIMENTO E INSTALAÇÃO. AF_10/2020</v>
          </cell>
        </row>
        <row r="2663">
          <cell r="A2663" t="str">
            <v>INSTALACAO ELETRICA/ELETRIFICACAO E ILUMINACAO EXTERNA</v>
          </cell>
          <cell r="B2663" t="str">
            <v>INEL</v>
          </cell>
          <cell r="C2663" t="str">
            <v>QUADROS/DISJUNTORES</v>
          </cell>
          <cell r="D2663" t="str">
            <v>0169</v>
          </cell>
          <cell r="E2663">
            <v>0</v>
          </cell>
          <cell r="F2663">
            <v>0</v>
          </cell>
          <cell r="G2663" t="str">
            <v>93658</v>
          </cell>
          <cell r="H2663" t="str">
            <v>DISJUNTOR MONOPOLAR TIPO DIN, CORRENTE NOMINAL DE 40A - FORNECIMENTO E INSTALAÇÃO. AF_10/2020</v>
          </cell>
        </row>
        <row r="2664">
          <cell r="A2664" t="str">
            <v>INSTALACAO ELETRICA/ELETRIFICACAO E ILUMINACAO EXTERNA</v>
          </cell>
          <cell r="B2664" t="str">
            <v>INEL</v>
          </cell>
          <cell r="C2664" t="str">
            <v>QUADROS/DISJUNTORES</v>
          </cell>
          <cell r="D2664" t="str">
            <v>0169</v>
          </cell>
          <cell r="E2664">
            <v>0</v>
          </cell>
          <cell r="F2664">
            <v>0</v>
          </cell>
          <cell r="G2664" t="str">
            <v>93659</v>
          </cell>
          <cell r="H2664" t="str">
            <v>DISJUNTOR MONOPOLAR TIPO DIN, CORRENTE NOMINAL DE 50A - FORNECIMENTO E INSTALAÇÃO. AF_10/2020</v>
          </cell>
        </row>
        <row r="2665">
          <cell r="A2665" t="str">
            <v>INSTALACAO ELETRICA/ELETRIFICACAO E ILUMINACAO EXTERNA</v>
          </cell>
          <cell r="B2665" t="str">
            <v>INEL</v>
          </cell>
          <cell r="C2665" t="str">
            <v>QUADROS/DISJUNTORES</v>
          </cell>
          <cell r="D2665" t="str">
            <v>0169</v>
          </cell>
          <cell r="E2665">
            <v>0</v>
          </cell>
          <cell r="F2665">
            <v>0</v>
          </cell>
          <cell r="G2665" t="str">
            <v>93660</v>
          </cell>
          <cell r="H2665" t="str">
            <v>DISJUNTOR BIPOLAR TIPO DIN, CORRENTE NOMINAL DE 10A - FORNECIMENTO E INSTALAÇÃO. AF_10/2020</v>
          </cell>
        </row>
        <row r="2666">
          <cell r="A2666" t="str">
            <v>INSTALACAO ELETRICA/ELETRIFICACAO E ILUMINACAO EXTERNA</v>
          </cell>
          <cell r="B2666" t="str">
            <v>INEL</v>
          </cell>
          <cell r="C2666" t="str">
            <v>QUADROS/DISJUNTORES</v>
          </cell>
          <cell r="D2666" t="str">
            <v>0169</v>
          </cell>
          <cell r="E2666">
            <v>0</v>
          </cell>
          <cell r="F2666">
            <v>0</v>
          </cell>
          <cell r="G2666" t="str">
            <v>93661</v>
          </cell>
          <cell r="H2666" t="str">
            <v>DISJUNTOR BIPOLAR TIPO DIN, CORRENTE NOMINAL DE 16A - FORNECIMENTO E INSTALAÇÃO. AF_10/2020</v>
          </cell>
        </row>
        <row r="2667">
          <cell r="A2667" t="str">
            <v>INSTALACAO ELETRICA/ELETRIFICACAO E ILUMINACAO EXTERNA</v>
          </cell>
          <cell r="B2667" t="str">
            <v>INEL</v>
          </cell>
          <cell r="C2667" t="str">
            <v>QUADROS/DISJUNTORES</v>
          </cell>
          <cell r="D2667" t="str">
            <v>0169</v>
          </cell>
          <cell r="E2667">
            <v>0</v>
          </cell>
          <cell r="F2667">
            <v>0</v>
          </cell>
          <cell r="G2667" t="str">
            <v>93662</v>
          </cell>
          <cell r="H2667" t="str">
            <v>DISJUNTOR BIPOLAR TIPO DIN, CORRENTE NOMINAL DE 20A - FORNECIMENTO E INSTALAÇÃO. AF_10/2020</v>
          </cell>
        </row>
        <row r="2668">
          <cell r="A2668" t="str">
            <v>INSTALACAO ELETRICA/ELETRIFICACAO E ILUMINACAO EXTERNA</v>
          </cell>
          <cell r="B2668" t="str">
            <v>INEL</v>
          </cell>
          <cell r="C2668" t="str">
            <v>QUADROS/DISJUNTORES</v>
          </cell>
          <cell r="D2668" t="str">
            <v>0169</v>
          </cell>
          <cell r="E2668">
            <v>0</v>
          </cell>
          <cell r="F2668">
            <v>0</v>
          </cell>
          <cell r="G2668" t="str">
            <v>93663</v>
          </cell>
          <cell r="H2668" t="str">
            <v>DISJUNTOR BIPOLAR TIPO DIN, CORRENTE NOMINAL DE 25A - FORNECIMENTO E INSTALAÇÃO. AF_10/2020</v>
          </cell>
        </row>
        <row r="2669">
          <cell r="A2669" t="str">
            <v>INSTALACAO ELETRICA/ELETRIFICACAO E ILUMINACAO EXTERNA</v>
          </cell>
          <cell r="B2669" t="str">
            <v>INEL</v>
          </cell>
          <cell r="C2669" t="str">
            <v>QUADROS/DISJUNTORES</v>
          </cell>
          <cell r="D2669" t="str">
            <v>0169</v>
          </cell>
          <cell r="E2669">
            <v>0</v>
          </cell>
          <cell r="F2669">
            <v>0</v>
          </cell>
          <cell r="G2669" t="str">
            <v>93664</v>
          </cell>
          <cell r="H2669" t="str">
            <v>DISJUNTOR BIPOLAR TIPO DIN, CORRENTE NOMINAL DE 32A - FORNECIMENTO E INSTALAÇÃO. AF_10/2020</v>
          </cell>
        </row>
        <row r="2670">
          <cell r="A2670" t="str">
            <v>INSTALACAO ELETRICA/ELETRIFICACAO E ILUMINACAO EXTERNA</v>
          </cell>
          <cell r="B2670" t="str">
            <v>INEL</v>
          </cell>
          <cell r="C2670" t="str">
            <v>QUADROS/DISJUNTORES</v>
          </cell>
          <cell r="D2670" t="str">
            <v>0169</v>
          </cell>
          <cell r="E2670">
            <v>0</v>
          </cell>
          <cell r="F2670">
            <v>0</v>
          </cell>
          <cell r="G2670" t="str">
            <v>93665</v>
          </cell>
          <cell r="H2670" t="str">
            <v>DISJUNTOR BIPOLAR TIPO DIN, CORRENTE NOMINAL DE 40A - FORNECIMENTO E INSTALAÇÃO. AF_10/2020</v>
          </cell>
        </row>
        <row r="2671">
          <cell r="A2671" t="str">
            <v>INSTALACAO ELETRICA/ELETRIFICACAO E ILUMINACAO EXTERNA</v>
          </cell>
          <cell r="B2671" t="str">
            <v>INEL</v>
          </cell>
          <cell r="C2671" t="str">
            <v>QUADROS/DISJUNTORES</v>
          </cell>
          <cell r="D2671" t="str">
            <v>0169</v>
          </cell>
          <cell r="E2671">
            <v>0</v>
          </cell>
          <cell r="F2671">
            <v>0</v>
          </cell>
          <cell r="G2671" t="str">
            <v>93666</v>
          </cell>
          <cell r="H2671" t="str">
            <v>DISJUNTOR BIPOLAR TIPO DIN, CORRENTE NOMINAL DE 50A - FORNECIMENTO E INSTALAÇÃO. AF_10/2020</v>
          </cell>
        </row>
        <row r="2672">
          <cell r="A2672" t="str">
            <v>INSTALACAO ELETRICA/ELETRIFICACAO E ILUMINACAO EXTERNA</v>
          </cell>
          <cell r="B2672" t="str">
            <v>INEL</v>
          </cell>
          <cell r="C2672" t="str">
            <v>QUADROS/DISJUNTORES</v>
          </cell>
          <cell r="D2672" t="str">
            <v>0169</v>
          </cell>
          <cell r="E2672">
            <v>0</v>
          </cell>
          <cell r="F2672">
            <v>0</v>
          </cell>
          <cell r="G2672" t="str">
            <v>93667</v>
          </cell>
          <cell r="H2672" t="str">
            <v>DISJUNTOR TRIPOLAR TIPO DIN, CORRENTE NOMINAL DE 10A - FORNECIMENTO E INSTALAÇÃO. AF_10/2020</v>
          </cell>
        </row>
        <row r="2673">
          <cell r="A2673" t="str">
            <v>INSTALACAO ELETRICA/ELETRIFICACAO E ILUMINACAO EXTERNA</v>
          </cell>
          <cell r="B2673" t="str">
            <v>INEL</v>
          </cell>
          <cell r="C2673" t="str">
            <v>QUADROS/DISJUNTORES</v>
          </cell>
          <cell r="D2673" t="str">
            <v>0169</v>
          </cell>
          <cell r="E2673">
            <v>0</v>
          </cell>
          <cell r="F2673">
            <v>0</v>
          </cell>
          <cell r="G2673" t="str">
            <v>93668</v>
          </cell>
          <cell r="H2673" t="str">
            <v>DISJUNTOR TRIPOLAR TIPO DIN, CORRENTE NOMINAL DE 16A - FORNECIMENTO E INSTALAÇÃO. AF_10/2020</v>
          </cell>
        </row>
        <row r="2674">
          <cell r="A2674" t="str">
            <v>INSTALACAO ELETRICA/ELETRIFICACAO E ILUMINACAO EXTERNA</v>
          </cell>
          <cell r="B2674" t="str">
            <v>INEL</v>
          </cell>
          <cell r="C2674" t="str">
            <v>QUADROS/DISJUNTORES</v>
          </cell>
          <cell r="D2674" t="str">
            <v>0169</v>
          </cell>
          <cell r="E2674">
            <v>0</v>
          </cell>
          <cell r="F2674">
            <v>0</v>
          </cell>
          <cell r="G2674" t="str">
            <v>93669</v>
          </cell>
          <cell r="H2674" t="str">
            <v>DISJUNTOR TRIPOLAR TIPO DIN, CORRENTE NOMINAL DE 20A - FORNECIMENTO E INSTALAÇÃO. AF_10/2020</v>
          </cell>
        </row>
        <row r="2675">
          <cell r="A2675" t="str">
            <v>INSTALACAO ELETRICA/ELETRIFICACAO E ILUMINACAO EXTERNA</v>
          </cell>
          <cell r="B2675" t="str">
            <v>INEL</v>
          </cell>
          <cell r="C2675" t="str">
            <v>QUADROS/DISJUNTORES</v>
          </cell>
          <cell r="D2675" t="str">
            <v>0169</v>
          </cell>
          <cell r="E2675">
            <v>0</v>
          </cell>
          <cell r="F2675">
            <v>0</v>
          </cell>
          <cell r="G2675" t="str">
            <v>93670</v>
          </cell>
          <cell r="H2675" t="str">
            <v>DISJUNTOR TRIPOLAR TIPO DIN, CORRENTE NOMINAL DE 25A - FORNECIMENTO E INSTALAÇÃO. AF_10/2020</v>
          </cell>
        </row>
        <row r="2676">
          <cell r="A2676" t="str">
            <v>INSTALACAO ELETRICA/ELETRIFICACAO E ILUMINACAO EXTERNA</v>
          </cell>
          <cell r="B2676" t="str">
            <v>INEL</v>
          </cell>
          <cell r="C2676" t="str">
            <v>QUADROS/DISJUNTORES</v>
          </cell>
          <cell r="D2676" t="str">
            <v>0169</v>
          </cell>
          <cell r="E2676">
            <v>0</v>
          </cell>
          <cell r="F2676">
            <v>0</v>
          </cell>
          <cell r="G2676" t="str">
            <v>93671</v>
          </cell>
          <cell r="H2676" t="str">
            <v>DISJUNTOR TRIPOLAR TIPO DIN, CORRENTE NOMINAL DE 32A - FORNECIMENTO E INSTALAÇÃO. AF_10/2020</v>
          </cell>
        </row>
        <row r="2677">
          <cell r="A2677" t="str">
            <v>INSTALACAO ELETRICA/ELETRIFICACAO E ILUMINACAO EXTERNA</v>
          </cell>
          <cell r="B2677" t="str">
            <v>INEL</v>
          </cell>
          <cell r="C2677" t="str">
            <v>QUADROS/DISJUNTORES</v>
          </cell>
          <cell r="D2677" t="str">
            <v>0169</v>
          </cell>
          <cell r="E2677">
            <v>0</v>
          </cell>
          <cell r="F2677">
            <v>0</v>
          </cell>
          <cell r="G2677" t="str">
            <v>93672</v>
          </cell>
          <cell r="H2677" t="str">
            <v>DISJUNTOR TRIPOLAR TIPO DIN, CORRENTE NOMINAL DE 40A - FORNECIMENTO E INSTALAÇÃO. AF_10/2020</v>
          </cell>
        </row>
        <row r="2678">
          <cell r="A2678" t="str">
            <v>INSTALACAO ELETRICA/ELETRIFICACAO E ILUMINACAO EXTERNA</v>
          </cell>
          <cell r="B2678" t="str">
            <v>INEL</v>
          </cell>
          <cell r="C2678" t="str">
            <v>QUADROS/DISJUNTORES</v>
          </cell>
          <cell r="D2678" t="str">
            <v>0169</v>
          </cell>
          <cell r="E2678">
            <v>0</v>
          </cell>
          <cell r="F2678">
            <v>0</v>
          </cell>
          <cell r="G2678" t="str">
            <v>93673</v>
          </cell>
          <cell r="H2678" t="str">
            <v>DISJUNTOR TRIPOLAR TIPO DIN, CORRENTE NOMINAL DE 50A - FORNECIMENTO E INSTALAÇÃO. AF_10/2020</v>
          </cell>
        </row>
        <row r="2679">
          <cell r="A2679" t="str">
            <v>INSTALACAO ELETRICA/ELETRIFICACAO E ILUMINACAO EXTERNA</v>
          </cell>
          <cell r="B2679" t="str">
            <v>INEL</v>
          </cell>
          <cell r="C2679" t="str">
            <v>QUADROS/DISJUNTORES</v>
          </cell>
          <cell r="D2679" t="str">
            <v>0169</v>
          </cell>
          <cell r="E2679">
            <v>0</v>
          </cell>
          <cell r="F2679">
            <v>0</v>
          </cell>
          <cell r="G2679" t="str">
            <v>97359</v>
          </cell>
          <cell r="H2679" t="str">
            <v>QUADRO DE MEDIÇÃO GERAL DE ENERGIA COM 8 MEDIDORES - FORNECIMENTO E INSTALAÇÃO. AF_10/2020</v>
          </cell>
        </row>
        <row r="2680">
          <cell r="A2680" t="str">
            <v>INSTALACAO ELETRICA/ELETRIFICACAO E ILUMINACAO EXTERNA</v>
          </cell>
          <cell r="B2680" t="str">
            <v>INEL</v>
          </cell>
          <cell r="C2680" t="str">
            <v>QUADROS/DISJUNTORES</v>
          </cell>
          <cell r="D2680" t="str">
            <v>0169</v>
          </cell>
          <cell r="E2680">
            <v>0</v>
          </cell>
          <cell r="F2680">
            <v>0</v>
          </cell>
          <cell r="G2680" t="str">
            <v>97360</v>
          </cell>
          <cell r="H2680" t="str">
            <v>QUADRO DE MEDIÇÃO GERAL DE ENERGIA COM 12 MEDIDORES - FORNECIMENTO E INSTALAÇÃO. AF_10/2020</v>
          </cell>
        </row>
        <row r="2681">
          <cell r="A2681" t="str">
            <v>INSTALACAO ELETRICA/ELETRIFICACAO E ILUMINACAO EXTERNA</v>
          </cell>
          <cell r="B2681" t="str">
            <v>INEL</v>
          </cell>
          <cell r="C2681" t="str">
            <v>QUADROS/DISJUNTORES</v>
          </cell>
          <cell r="D2681" t="str">
            <v>0169</v>
          </cell>
          <cell r="E2681">
            <v>0</v>
          </cell>
          <cell r="F2681">
            <v>0</v>
          </cell>
          <cell r="G2681" t="str">
            <v>97361</v>
          </cell>
          <cell r="H2681" t="str">
            <v>QUADRO DE MEDIÇÃO GERAL DE ENERGIA COM 16 MEDIDORES - FORNECIMENTO E INSTALAÇÃO. AF_10/2020</v>
          </cell>
        </row>
        <row r="2682">
          <cell r="A2682" t="str">
            <v>INSTALACAO ELETRICA/ELETRIFICACAO E ILUMINACAO EXTERNA</v>
          </cell>
          <cell r="B2682" t="str">
            <v>INEL</v>
          </cell>
          <cell r="C2682" t="str">
            <v>QUADROS/DISJUNTORES</v>
          </cell>
          <cell r="D2682" t="str">
            <v>0169</v>
          </cell>
          <cell r="E2682">
            <v>0</v>
          </cell>
          <cell r="F2682">
            <v>0</v>
          </cell>
          <cell r="G2682" t="str">
            <v>97362</v>
          </cell>
          <cell r="H2682" t="str">
            <v>QUADRO DE MEDIÇÃO GERAL DE ENERGIA PARA BARRAMENTO BLINDADO COM 4 MEDIDORES - FORNECIMENTO E INSTALAÇÃO. AF_10/2020</v>
          </cell>
        </row>
        <row r="2683">
          <cell r="A2683" t="str">
            <v>INSTALACAO ELETRICA/ELETRIFICACAO E ILUMINACAO EXTERNA</v>
          </cell>
          <cell r="B2683" t="str">
            <v>INEL</v>
          </cell>
          <cell r="C2683" t="str">
            <v>QUADROS/DISJUNTORES</v>
          </cell>
          <cell r="D2683" t="str">
            <v>0169</v>
          </cell>
          <cell r="E2683">
            <v>0</v>
          </cell>
          <cell r="F2683">
            <v>0</v>
          </cell>
          <cell r="G2683" t="str">
            <v>101875</v>
          </cell>
          <cell r="H2683" t="str">
            <v>QUADRO DE DISTRIBUIÇÃO DE ENERGIA EM CHAPA DE AÇO GALVANIZADO, DE EMBUTIR, COM BARRAMENTO TRIFÁSICO, PARA 12 DISJUNTORES DIN 100A - FORNECIMENTO E INSTALAÇÃO. AF_10/2020</v>
          </cell>
        </row>
        <row r="2684">
          <cell r="A2684" t="str">
            <v>INSTALACAO ELETRICA/ELETRIFICACAO E ILUMINACAO EXTERNA</v>
          </cell>
          <cell r="B2684" t="str">
            <v>INEL</v>
          </cell>
          <cell r="C2684" t="str">
            <v>QUADROS/DISJUNTORES</v>
          </cell>
          <cell r="D2684" t="str">
            <v>0169</v>
          </cell>
          <cell r="E2684">
            <v>0</v>
          </cell>
          <cell r="F2684">
            <v>0</v>
          </cell>
          <cell r="G2684" t="str">
            <v>101876</v>
          </cell>
          <cell r="H2684" t="str">
            <v>QUADRO DE DISTRIBUIÇÃO DE ENERGIA EM PVC, DE EMBUTIR, SEM BARRAMENTO, PARA 6 DISJUNTORES - FORNECIMENTO E INSTALAÇÃO. AF_10/2020</v>
          </cell>
        </row>
        <row r="2685">
          <cell r="A2685" t="str">
            <v>INSTALACAO ELETRICA/ELETRIFICACAO E ILUMINACAO EXTERNA</v>
          </cell>
          <cell r="B2685" t="str">
            <v>INEL</v>
          </cell>
          <cell r="C2685" t="str">
            <v>QUADROS/DISJUNTORES</v>
          </cell>
          <cell r="D2685" t="str">
            <v>0169</v>
          </cell>
          <cell r="E2685">
            <v>0</v>
          </cell>
          <cell r="F2685">
            <v>0</v>
          </cell>
          <cell r="G2685" t="str">
            <v>101877</v>
          </cell>
          <cell r="H2685" t="str">
            <v>QUADRO DE DISTRIBUIÇÃO DE ENERGIA EM PVC, DE EMBUTIR, SEM BARRAMENTO, PARA 3 DISJUNTORES - FORNECIMENTO E INSTALAÇÃO. AF_10/2020</v>
          </cell>
        </row>
        <row r="2686">
          <cell r="A2686" t="str">
            <v>INSTALACAO ELETRICA/ELETRIFICACAO E ILUMINACAO EXTERNA</v>
          </cell>
          <cell r="B2686" t="str">
            <v>INEL</v>
          </cell>
          <cell r="C2686" t="str">
            <v>QUADROS/DISJUNTORES</v>
          </cell>
          <cell r="D2686" t="str">
            <v>0169</v>
          </cell>
          <cell r="E2686">
            <v>0</v>
          </cell>
          <cell r="F2686">
            <v>0</v>
          </cell>
          <cell r="G2686" t="str">
            <v>101878</v>
          </cell>
          <cell r="H2686" t="str">
            <v>QUADRO DE DISTRIBUIÇÃO DE ENERGIA EM CHAPA DE AÇO GALVANIZADO, DE SOBREPOR, COM BARRAMENTO TRIFÁSICO, PARA 18 DISJUNTORES DIN 100A - FORNECIMENTO E INSTALAÇÃO. AF_10/2020</v>
          </cell>
        </row>
        <row r="2687">
          <cell r="A2687" t="str">
            <v>INSTALACAO ELETRICA/ELETRIFICACAO E ILUMINACAO EXTERNA</v>
          </cell>
          <cell r="B2687" t="str">
            <v>INEL</v>
          </cell>
          <cell r="C2687" t="str">
            <v>QUADROS/DISJUNTORES</v>
          </cell>
          <cell r="D2687" t="str">
            <v>0169</v>
          </cell>
          <cell r="E2687">
            <v>0</v>
          </cell>
          <cell r="F2687">
            <v>0</v>
          </cell>
          <cell r="G2687" t="str">
            <v>101879</v>
          </cell>
          <cell r="H2687" t="str">
            <v>QUADRO DE DISTRIBUIÇÃO DE ENERGIA EM CHAPA DE AÇO GALVANIZADO, DE EMBUTIR, COM BARRAMENTO TRIFÁSICO, PARA 24 DISJUNTORES DIN 100A - FORNECIMENTO E INSTALAÇÃO. AF_10/2020</v>
          </cell>
        </row>
        <row r="2688">
          <cell r="A2688" t="str">
            <v>INSTALACAO ELETRICA/ELETRIFICACAO E ILUMINACAO EXTERNA</v>
          </cell>
          <cell r="B2688" t="str">
            <v>INEL</v>
          </cell>
          <cell r="C2688" t="str">
            <v>QUADROS/DISJUNTORES</v>
          </cell>
          <cell r="D2688" t="str">
            <v>0169</v>
          </cell>
          <cell r="E2688">
            <v>0</v>
          </cell>
          <cell r="F2688">
            <v>0</v>
          </cell>
          <cell r="G2688" t="str">
            <v>101880</v>
          </cell>
          <cell r="H2688" t="str">
            <v>QUADRO DE DISTRIBUIÇÃO DE ENERGIA EM CHAPA DE AÇO GALVANIZADO, DE EMBUTIR, COM BARRAMENTO TRIFÁSICO, PARA 30 DISJUNTORES DIN 150A - FORNECIMENTO E INSTALAÇÃO. AF_10/2020</v>
          </cell>
        </row>
        <row r="2689">
          <cell r="A2689" t="str">
            <v>INSTALACAO ELETRICA/ELETRIFICACAO E ILUMINACAO EXTERNA</v>
          </cell>
          <cell r="B2689" t="str">
            <v>INEL</v>
          </cell>
          <cell r="C2689" t="str">
            <v>QUADROS/DISJUNTORES</v>
          </cell>
          <cell r="D2689" t="str">
            <v>0169</v>
          </cell>
          <cell r="E2689">
            <v>0</v>
          </cell>
          <cell r="F2689">
            <v>0</v>
          </cell>
          <cell r="G2689" t="str">
            <v>101881</v>
          </cell>
          <cell r="H2689" t="str">
            <v>QUADRO DE DISTRIBUIÇÃO DE ENERGIA EM CHAPA DE AÇO GALVANIZADO, DE EMBUTIR, COM BARRAMENTO TRIFÁSICO, PARA 40 DISJUNTORES DIN 100A - FORNECIMENTO E INSTALAÇÃO. AF_10/2020</v>
          </cell>
        </row>
        <row r="2690">
          <cell r="A2690" t="str">
            <v>INSTALACAO ELETRICA/ELETRIFICACAO E ILUMINACAO EXTERNA</v>
          </cell>
          <cell r="B2690" t="str">
            <v>INEL</v>
          </cell>
          <cell r="C2690" t="str">
            <v>QUADROS/DISJUNTORES</v>
          </cell>
          <cell r="D2690" t="str">
            <v>0169</v>
          </cell>
          <cell r="E2690">
            <v>0</v>
          </cell>
          <cell r="F2690">
            <v>0</v>
          </cell>
          <cell r="G2690" t="str">
            <v>101882</v>
          </cell>
          <cell r="H2690" t="str">
            <v>QUADRO DE DISTRIBUIÇÃO DE ENERGIA EM CHAPA DE AÇO GALVANIZADO, DE EMBUTIR, COM BARRAMENTO TRIFÁSICO, PARA 30 DISJUNTORES DIN 225A - FORNECIMENTO E INSTALAÇÃO. AF_10/2020</v>
          </cell>
        </row>
        <row r="2691">
          <cell r="A2691" t="str">
            <v>INSTALACAO ELETRICA/ELETRIFICACAO E ILUMINACAO EXTERNA</v>
          </cell>
          <cell r="B2691" t="str">
            <v>INEL</v>
          </cell>
          <cell r="C2691" t="str">
            <v>QUADROS/DISJUNTORES</v>
          </cell>
          <cell r="D2691" t="str">
            <v>0169</v>
          </cell>
          <cell r="E2691">
            <v>0</v>
          </cell>
          <cell r="F2691">
            <v>0</v>
          </cell>
          <cell r="G2691" t="str">
            <v>101883</v>
          </cell>
          <cell r="H2691" t="str">
            <v>QUADRO DE DISTRIBUIÇÃO DE ENERGIA EM CHAPA DE AÇO GALVANIZADO, DE EMBUTIR, COM BARRAMENTO TRIFÁSICO, PARA 18 DISJUNTORES DIN 100A - FORNECIMENTO E INSTALAÇÃO. AF_10/2020</v>
          </cell>
        </row>
        <row r="2692">
          <cell r="A2692" t="str">
            <v>INSTALACAO ELETRICA/ELETRIFICACAO E ILUMINACAO EXTERNA</v>
          </cell>
          <cell r="B2692" t="str">
            <v>INEL</v>
          </cell>
          <cell r="C2692" t="str">
            <v>QUADROS/DISJUNTORES</v>
          </cell>
          <cell r="D2692" t="str">
            <v>0169</v>
          </cell>
          <cell r="E2692">
            <v>0</v>
          </cell>
          <cell r="F2692">
            <v>0</v>
          </cell>
          <cell r="G2692" t="str">
            <v>101890</v>
          </cell>
          <cell r="H2692" t="str">
            <v>DISJUNTOR MONOPOLAR TIPO NEMA, CORRENTE NOMINAL DE 10 ATÉ 30A - FORNECIMENTO E INSTALAÇÃO. AF_10/2020</v>
          </cell>
        </row>
        <row r="2693">
          <cell r="A2693" t="str">
            <v>INSTALACAO ELETRICA/ELETRIFICACAO E ILUMINACAO EXTERNA</v>
          </cell>
          <cell r="B2693" t="str">
            <v>INEL</v>
          </cell>
          <cell r="C2693" t="str">
            <v>QUADROS/DISJUNTORES</v>
          </cell>
          <cell r="D2693" t="str">
            <v>0169</v>
          </cell>
          <cell r="E2693">
            <v>0</v>
          </cell>
          <cell r="F2693">
            <v>0</v>
          </cell>
          <cell r="G2693" t="str">
            <v>101891</v>
          </cell>
          <cell r="H2693" t="str">
            <v>DISJUNTOR MONOPOLAR TIPO NEMA, CORRENTE NOMINAL DE 35 ATÉ 50A - FORNECIMENTO E INSTALAÇÃO. AF_10/2020</v>
          </cell>
        </row>
        <row r="2694">
          <cell r="A2694" t="str">
            <v>INSTALACAO ELETRICA/ELETRIFICACAO E ILUMINACAO EXTERNA</v>
          </cell>
          <cell r="B2694" t="str">
            <v>INEL</v>
          </cell>
          <cell r="C2694" t="str">
            <v>QUADROS/DISJUNTORES</v>
          </cell>
          <cell r="D2694" t="str">
            <v>0169</v>
          </cell>
          <cell r="E2694">
            <v>0</v>
          </cell>
          <cell r="F2694">
            <v>0</v>
          </cell>
          <cell r="G2694" t="str">
            <v>101892</v>
          </cell>
          <cell r="H2694" t="str">
            <v>DISJUNTOR BIPOLAR TIPO NEMA, CORRENTE NOMINAL DE 10 ATÉ 50A - FORNECIMENTO E INSTALAÇÃO. AF_10/2020</v>
          </cell>
        </row>
        <row r="2695">
          <cell r="A2695" t="str">
            <v>INSTALACAO ELETRICA/ELETRIFICACAO E ILUMINACAO EXTERNA</v>
          </cell>
          <cell r="B2695" t="str">
            <v>INEL</v>
          </cell>
          <cell r="C2695" t="str">
            <v>QUADROS/DISJUNTORES</v>
          </cell>
          <cell r="D2695" t="str">
            <v>0169</v>
          </cell>
          <cell r="E2695">
            <v>0</v>
          </cell>
          <cell r="F2695">
            <v>0</v>
          </cell>
          <cell r="G2695" t="str">
            <v>101893</v>
          </cell>
          <cell r="H2695" t="str">
            <v>DISJUNTOR TRIPOLAR TIPO NEMA, CORRENTE NOMINAL DE 10 ATÉ 50A - FORNECIMENTO E INSTALAÇÃO. AF_10/2020</v>
          </cell>
        </row>
        <row r="2696">
          <cell r="A2696" t="str">
            <v>INSTALACAO ELETRICA/ELETRIFICACAO E ILUMINACAO EXTERNA</v>
          </cell>
          <cell r="B2696" t="str">
            <v>INEL</v>
          </cell>
          <cell r="C2696" t="str">
            <v>QUADROS/DISJUNTORES</v>
          </cell>
          <cell r="D2696" t="str">
            <v>0169</v>
          </cell>
          <cell r="E2696">
            <v>0</v>
          </cell>
          <cell r="F2696">
            <v>0</v>
          </cell>
          <cell r="G2696" t="str">
            <v>101894</v>
          </cell>
          <cell r="H2696" t="str">
            <v>DISJUNTOR TRIPOLAR TIPO NEMA, CORRENTE NOMINAL DE 60 ATÉ 100A - FORNECIMENTO E INSTALAÇÃO. AF_10/2020</v>
          </cell>
        </row>
        <row r="2697">
          <cell r="A2697" t="str">
            <v>INSTALACAO ELETRICA/ELETRIFICACAO E ILUMINACAO EXTERNA</v>
          </cell>
          <cell r="B2697" t="str">
            <v>INEL</v>
          </cell>
          <cell r="C2697" t="str">
            <v>QUADROS/DISJUNTORES</v>
          </cell>
          <cell r="D2697" t="str">
            <v>0169</v>
          </cell>
          <cell r="E2697">
            <v>0</v>
          </cell>
          <cell r="F2697">
            <v>0</v>
          </cell>
          <cell r="G2697" t="str">
            <v>101895</v>
          </cell>
          <cell r="H2697" t="str">
            <v>DISJUNTOR TERMOMAGNÉTICO TRIPOLAR , CORRENTE NOMINAL DE 125A - FORNECIMENTO E INSTALAÇÃO. AF_10/2020</v>
          </cell>
        </row>
        <row r="2698">
          <cell r="A2698" t="str">
            <v>INSTALACAO ELETRICA/ELETRIFICACAO E ILUMINACAO EXTERNA</v>
          </cell>
          <cell r="B2698" t="str">
            <v>INEL</v>
          </cell>
          <cell r="C2698" t="str">
            <v>QUADROS/DISJUNTORES</v>
          </cell>
          <cell r="D2698" t="str">
            <v>0169</v>
          </cell>
          <cell r="E2698">
            <v>0</v>
          </cell>
          <cell r="F2698">
            <v>0</v>
          </cell>
          <cell r="G2698" t="str">
            <v>101896</v>
          </cell>
          <cell r="H2698" t="str">
            <v>DISJUNTOR TERMOMAGNÉTICO TRIPOLAR , CORRENTE NOMINAL DE 200A - FORNECIMENTO E INSTALAÇÃO. AF_10/2020</v>
          </cell>
        </row>
        <row r="2699">
          <cell r="A2699" t="str">
            <v>INSTALACAO ELETRICA/ELETRIFICACAO E ILUMINACAO EXTERNA</v>
          </cell>
          <cell r="B2699" t="str">
            <v>INEL</v>
          </cell>
          <cell r="C2699" t="str">
            <v>QUADROS/DISJUNTORES</v>
          </cell>
          <cell r="D2699" t="str">
            <v>0169</v>
          </cell>
          <cell r="E2699">
            <v>0</v>
          </cell>
          <cell r="F2699">
            <v>0</v>
          </cell>
          <cell r="G2699" t="str">
            <v>101897</v>
          </cell>
          <cell r="H2699" t="str">
            <v>DISJUNTOR TERMOMAGNÉTICO TRIPOLAR , CORRENTE NOMINAL DE 250A - FORNECIMENTO E INSTALAÇÃO. AF_10/2020</v>
          </cell>
        </row>
        <row r="2700">
          <cell r="A2700" t="str">
            <v>INSTALACAO ELETRICA/ELETRIFICACAO E ILUMINACAO EXTERNA</v>
          </cell>
          <cell r="B2700" t="str">
            <v>INEL</v>
          </cell>
          <cell r="C2700" t="str">
            <v>QUADROS/DISJUNTORES</v>
          </cell>
          <cell r="D2700" t="str">
            <v>0169</v>
          </cell>
          <cell r="E2700">
            <v>0</v>
          </cell>
          <cell r="F2700">
            <v>0</v>
          </cell>
          <cell r="G2700" t="str">
            <v>101898</v>
          </cell>
          <cell r="H2700" t="str">
            <v>DISJUNTOR TERMOMAGNÉTICO TRIPOLAR , CORRENTE NOMINAL DE 400A - FORNECIMENTO E INSTALAÇÃO. AF_10/2020</v>
          </cell>
        </row>
        <row r="2701">
          <cell r="A2701" t="str">
            <v>INSTALACAO ELETRICA/ELETRIFICACAO E ILUMINACAO EXTERNA</v>
          </cell>
          <cell r="B2701" t="str">
            <v>INEL</v>
          </cell>
          <cell r="C2701" t="str">
            <v>QUADROS/DISJUNTORES</v>
          </cell>
          <cell r="D2701" t="str">
            <v>0169</v>
          </cell>
          <cell r="E2701">
            <v>0</v>
          </cell>
          <cell r="F2701">
            <v>0</v>
          </cell>
          <cell r="G2701" t="str">
            <v>101899</v>
          </cell>
          <cell r="H2701" t="str">
            <v>DISJUNTOR TERMOMAGNÉTICO TRIPOLAR , CORRENTE NOMINAL DE 600A - FORNECIMENTO E INSTALAÇÃO. AF_10/2020</v>
          </cell>
        </row>
        <row r="2702">
          <cell r="A2702" t="str">
            <v>INSTALACAO ELETRICA/ELETRIFICACAO E ILUMINACAO EXTERNA</v>
          </cell>
          <cell r="B2702" t="str">
            <v>INEL</v>
          </cell>
          <cell r="C2702" t="str">
            <v>QUADROS/DISJUNTORES</v>
          </cell>
          <cell r="D2702" t="str">
            <v>0169</v>
          </cell>
          <cell r="E2702">
            <v>0</v>
          </cell>
          <cell r="F2702">
            <v>0</v>
          </cell>
          <cell r="G2702" t="str">
            <v>101900</v>
          </cell>
          <cell r="H2702" t="str">
            <v>DISJUNTOR BAIXA TENSÃO TRIPOLAR A SECO  800A/600V - FORNECIMENTO E INSTALAÇÃO. AF_10/2020</v>
          </cell>
        </row>
        <row r="2703">
          <cell r="A2703" t="str">
            <v>INSTALACAO ELETRICA/ELETRIFICACAO E ILUMINACAO EXTERNA</v>
          </cell>
          <cell r="B2703" t="str">
            <v>INEL</v>
          </cell>
          <cell r="C2703" t="str">
            <v>QUADROS/DISJUNTORES</v>
          </cell>
          <cell r="D2703" t="str">
            <v>0169</v>
          </cell>
          <cell r="E2703">
            <v>0</v>
          </cell>
          <cell r="F2703">
            <v>0</v>
          </cell>
          <cell r="G2703" t="str">
            <v>101901</v>
          </cell>
          <cell r="H2703" t="str">
            <v>CONTATOR TRIPOLAR I NOMINAL 12A - FORNECIMENTO E INSTALAÇÃO. AF_10/2020</v>
          </cell>
        </row>
        <row r="2704">
          <cell r="A2704" t="str">
            <v>INSTALACAO ELETRICA/ELETRIFICACAO E ILUMINACAO EXTERNA</v>
          </cell>
          <cell r="B2704" t="str">
            <v>INEL</v>
          </cell>
          <cell r="C2704" t="str">
            <v>QUADROS/DISJUNTORES</v>
          </cell>
          <cell r="D2704" t="str">
            <v>0169</v>
          </cell>
          <cell r="E2704">
            <v>0</v>
          </cell>
          <cell r="F2704">
            <v>0</v>
          </cell>
          <cell r="G2704" t="str">
            <v>101902</v>
          </cell>
          <cell r="H2704" t="str">
            <v>CONTATOR TRIPOLAR I NOMINAL 22A - FORNECIMENTO E INSTALAÇÃO. AF_10/2020</v>
          </cell>
        </row>
        <row r="2705">
          <cell r="A2705" t="str">
            <v>INSTALACAO ELETRICA/ELETRIFICACAO E ILUMINACAO EXTERNA</v>
          </cell>
          <cell r="B2705" t="str">
            <v>INEL</v>
          </cell>
          <cell r="C2705" t="str">
            <v>QUADROS/DISJUNTORES</v>
          </cell>
          <cell r="D2705" t="str">
            <v>0169</v>
          </cell>
          <cell r="E2705">
            <v>0</v>
          </cell>
          <cell r="F2705">
            <v>0</v>
          </cell>
          <cell r="G2705" t="str">
            <v>101903</v>
          </cell>
          <cell r="H2705" t="str">
            <v>CONTATOR TRIPOLAR I NOMINAL 38A - FORNECIMENTO E INSTALAÇÃO. AF_10/2020</v>
          </cell>
        </row>
        <row r="2706">
          <cell r="A2706" t="str">
            <v>INSTALACAO ELETRICA/ELETRIFICACAO E ILUMINACAO EXTERNA</v>
          </cell>
          <cell r="B2706" t="str">
            <v>INEL</v>
          </cell>
          <cell r="C2706" t="str">
            <v>QUADROS/DISJUNTORES</v>
          </cell>
          <cell r="D2706" t="str">
            <v>0169</v>
          </cell>
          <cell r="E2706">
            <v>0</v>
          </cell>
          <cell r="F2706">
            <v>0</v>
          </cell>
          <cell r="G2706" t="str">
            <v>101904</v>
          </cell>
          <cell r="H2706" t="str">
            <v>CONTATOR TRIPOLAR I NOMIMAL 95A - FORNECIMENTO E INSTALAÇÃO. AF_10/2020</v>
          </cell>
        </row>
        <row r="2707">
          <cell r="A2707" t="str">
            <v>INSTALACAO ELETRICA/ELETRIFICACAO E ILUMINACAO EXTERNA</v>
          </cell>
          <cell r="B2707" t="str">
            <v>INEL</v>
          </cell>
          <cell r="C2707" t="str">
            <v>QUADROS/DISJUNTORES</v>
          </cell>
          <cell r="D2707" t="str">
            <v>0169</v>
          </cell>
          <cell r="E2707">
            <v>0</v>
          </cell>
          <cell r="F2707">
            <v>0</v>
          </cell>
          <cell r="G2707" t="str">
            <v>101938</v>
          </cell>
          <cell r="H2707" t="str">
            <v>CAIXA DE PROTEÇÃO PARA MEDIDOR MONOFÁSICO DE EMBUTIR - FORNECIMENTO E INSTALAÇÃO. AF_10/2020</v>
          </cell>
        </row>
        <row r="2708">
          <cell r="A2708" t="str">
            <v>INSTALACAO ELETRICA/ELETRIFICACAO E ILUMINACAO EXTERNA</v>
          </cell>
          <cell r="B2708" t="str">
            <v>INEL</v>
          </cell>
          <cell r="C2708" t="str">
            <v>QUADROS/DISJUNTORES</v>
          </cell>
          <cell r="D2708" t="str">
            <v>0169</v>
          </cell>
          <cell r="E2708">
            <v>0</v>
          </cell>
          <cell r="F2708">
            <v>0</v>
          </cell>
          <cell r="G2708" t="str">
            <v>101946</v>
          </cell>
          <cell r="H2708" t="str">
            <v>QUADRO DE MEDIÇÃO GERAL DE ENERGIA PARA 1 MEDIDOR DE SOBREPOR - FORNECIMENTO E INSTALAÇÃO. AF_10/2020</v>
          </cell>
        </row>
        <row r="2709">
          <cell r="A2709" t="str">
            <v>INSTALACAO ELETRICA/ELETRIFICACAO E ILUMINACAO EXTERNA</v>
          </cell>
          <cell r="B2709" t="str">
            <v>INEL</v>
          </cell>
          <cell r="C2709" t="str">
            <v>INTERRUPTOR/TOMADA</v>
          </cell>
          <cell r="D2709" t="str">
            <v>0170</v>
          </cell>
          <cell r="E2709">
            <v>0</v>
          </cell>
          <cell r="F2709">
            <v>0</v>
          </cell>
          <cell r="G2709" t="str">
            <v>91945</v>
          </cell>
          <cell r="H2709" t="str">
            <v>SUPORTE PARAFUSADO COM PLACA DE ENCAIXE 4" X 2" ALTO (2,00 M DO PISO) PARA PONTO ELÉTRICO - FORNECIMENTO E INSTALAÇÃO. AF_12/2015</v>
          </cell>
        </row>
        <row r="2710">
          <cell r="A2710" t="str">
            <v>INSTALACAO ELETRICA/ELETRIFICACAO E ILUMINACAO EXTERNA</v>
          </cell>
          <cell r="B2710" t="str">
            <v>INEL</v>
          </cell>
          <cell r="C2710" t="str">
            <v>INTERRUPTOR/TOMADA</v>
          </cell>
          <cell r="D2710" t="str">
            <v>0170</v>
          </cell>
          <cell r="E2710">
            <v>0</v>
          </cell>
          <cell r="F2710">
            <v>0</v>
          </cell>
          <cell r="G2710" t="str">
            <v>91946</v>
          </cell>
          <cell r="H2710" t="str">
            <v>SUPORTE PARAFUSADO COM PLACA DE ENCAIXE 4" X 2" MÉDIO (1,30 M DO PISO) PARA PONTO ELÉTRICO - FORNECIMENTO E INSTALAÇÃO. AF_12/2015</v>
          </cell>
        </row>
        <row r="2711">
          <cell r="A2711" t="str">
            <v>INSTALACAO ELETRICA/ELETRIFICACAO E ILUMINACAO EXTERNA</v>
          </cell>
          <cell r="B2711" t="str">
            <v>INEL</v>
          </cell>
          <cell r="C2711" t="str">
            <v>INTERRUPTOR/TOMADA</v>
          </cell>
          <cell r="D2711" t="str">
            <v>0170</v>
          </cell>
          <cell r="E2711">
            <v>0</v>
          </cell>
          <cell r="F2711">
            <v>0</v>
          </cell>
          <cell r="G2711" t="str">
            <v>91947</v>
          </cell>
          <cell r="H2711" t="str">
            <v>SUPORTE PARAFUSADO COM PLACA DE ENCAIXE 4" X 2" BAIXO (0,30 M DO PISO) PARA PONTO ELÉTRICO - FORNECIMENTO E INSTALAÇÃO. AF_12/2015</v>
          </cell>
        </row>
        <row r="2712">
          <cell r="A2712" t="str">
            <v>INSTALACAO ELETRICA/ELETRIFICACAO E ILUMINACAO EXTERNA</v>
          </cell>
          <cell r="B2712" t="str">
            <v>INEL</v>
          </cell>
          <cell r="C2712" t="str">
            <v>INTERRUPTOR/TOMADA</v>
          </cell>
          <cell r="D2712" t="str">
            <v>0170</v>
          </cell>
          <cell r="E2712">
            <v>0</v>
          </cell>
          <cell r="F2712">
            <v>0</v>
          </cell>
          <cell r="G2712" t="str">
            <v>91949</v>
          </cell>
          <cell r="H2712" t="str">
            <v>SUPORTE PARAFUSADO COM PLACA DE ENCAIXE 4" X 4" ALTO (2,00 M DO PISO) PARA PONTO ELÉTRICO - FORNECIMENTO E INSTALAÇÃO. AF_12/2015</v>
          </cell>
        </row>
        <row r="2713">
          <cell r="A2713" t="str">
            <v>INSTALACAO ELETRICA/ELETRIFICACAO E ILUMINACAO EXTERNA</v>
          </cell>
          <cell r="B2713" t="str">
            <v>INEL</v>
          </cell>
          <cell r="C2713" t="str">
            <v>INTERRUPTOR/TOMADA</v>
          </cell>
          <cell r="D2713" t="str">
            <v>0170</v>
          </cell>
          <cell r="E2713">
            <v>0</v>
          </cell>
          <cell r="F2713">
            <v>0</v>
          </cell>
          <cell r="G2713" t="str">
            <v>91950</v>
          </cell>
          <cell r="H2713" t="str">
            <v>SUPORTE PARAFUSADO COM PLACA DE ENCAIXE 4" X 4" MÉDIO (1,30 M DO PISO) PARA PONTO ELÉTRICO - FORNECIMENTO E INSTALAÇÃO. AF_12/2015</v>
          </cell>
        </row>
        <row r="2714">
          <cell r="A2714" t="str">
            <v>INSTALACAO ELETRICA/ELETRIFICACAO E ILUMINACAO EXTERNA</v>
          </cell>
          <cell r="B2714" t="str">
            <v>INEL</v>
          </cell>
          <cell r="C2714" t="str">
            <v>INTERRUPTOR/TOMADA</v>
          </cell>
          <cell r="D2714" t="str">
            <v>0170</v>
          </cell>
          <cell r="E2714">
            <v>0</v>
          </cell>
          <cell r="F2714">
            <v>0</v>
          </cell>
          <cell r="G2714" t="str">
            <v>91951</v>
          </cell>
          <cell r="H2714" t="str">
            <v>SUPORTE PARAFUSADO COM PLACA DE ENCAIXE 4" X 4" BAIXO (0,30 M DO PISO) PARA PONTO ELÉTRICO - FORNECIMENTO E INSTALAÇÃO. AF_12/2015</v>
          </cell>
        </row>
        <row r="2715">
          <cell r="A2715" t="str">
            <v>INSTALACAO ELETRICA/ELETRIFICACAO E ILUMINACAO EXTERNA</v>
          </cell>
          <cell r="B2715" t="str">
            <v>INEL</v>
          </cell>
          <cell r="C2715" t="str">
            <v>INTERRUPTOR/TOMADA</v>
          </cell>
          <cell r="D2715" t="str">
            <v>0170</v>
          </cell>
          <cell r="E2715">
            <v>0</v>
          </cell>
          <cell r="F2715">
            <v>0</v>
          </cell>
          <cell r="G2715" t="str">
            <v>91952</v>
          </cell>
          <cell r="H2715" t="str">
            <v>INTERRUPTOR SIMPLES (1 MÓDULO), 10A/250V, SEM SUPORTE E SEM PLACA - FORNECIMENTO E INSTALAÇÃO. AF_12/2015</v>
          </cell>
        </row>
        <row r="2716">
          <cell r="A2716" t="str">
            <v>INSTALACAO ELETRICA/ELETRIFICACAO E ILUMINACAO EXTERNA</v>
          </cell>
          <cell r="B2716" t="str">
            <v>INEL</v>
          </cell>
          <cell r="C2716" t="str">
            <v>INTERRUPTOR/TOMADA</v>
          </cell>
          <cell r="D2716" t="str">
            <v>0170</v>
          </cell>
          <cell r="E2716">
            <v>0</v>
          </cell>
          <cell r="F2716">
            <v>0</v>
          </cell>
          <cell r="G2716" t="str">
            <v>91953</v>
          </cell>
          <cell r="H2716" t="str">
            <v>INTERRUPTOR SIMPLES (1 MÓDULO), 10A/250V, INCLUINDO SUPORTE E PLACA - FORNECIMENTO E INSTALAÇÃO. AF_12/2015</v>
          </cell>
        </row>
        <row r="2717">
          <cell r="A2717" t="str">
            <v>INSTALACAO ELETRICA/ELETRIFICACAO E ILUMINACAO EXTERNA</v>
          </cell>
          <cell r="B2717" t="str">
            <v>INEL</v>
          </cell>
          <cell r="C2717" t="str">
            <v>INTERRUPTOR/TOMADA</v>
          </cell>
          <cell r="D2717" t="str">
            <v>0170</v>
          </cell>
          <cell r="E2717">
            <v>0</v>
          </cell>
          <cell r="F2717">
            <v>0</v>
          </cell>
          <cell r="G2717" t="str">
            <v>91954</v>
          </cell>
          <cell r="H2717" t="str">
            <v>INTERRUPTOR PARALELO (1 MÓDULO), 10A/250V, SEM SUPORTE E SEM PLACA - FORNECIMENTO E INSTALAÇÃO. AF_12/2015</v>
          </cell>
        </row>
        <row r="2718">
          <cell r="A2718" t="str">
            <v>INSTALACAO ELETRICA/ELETRIFICACAO E ILUMINACAO EXTERNA</v>
          </cell>
          <cell r="B2718" t="str">
            <v>INEL</v>
          </cell>
          <cell r="C2718" t="str">
            <v>INTERRUPTOR/TOMADA</v>
          </cell>
          <cell r="D2718" t="str">
            <v>0170</v>
          </cell>
          <cell r="E2718">
            <v>0</v>
          </cell>
          <cell r="F2718">
            <v>0</v>
          </cell>
          <cell r="G2718" t="str">
            <v>91955</v>
          </cell>
          <cell r="H2718" t="str">
            <v>INTERRUPTOR PARALELO (1 MÓDULO), 10A/250V, INCLUINDO SUPORTE E PLACA - FORNECIMENTO E INSTALAÇÃO. AF_12/2015</v>
          </cell>
        </row>
        <row r="2719">
          <cell r="A2719" t="str">
            <v>INSTALACAO ELETRICA/ELETRIFICACAO E ILUMINACAO EXTERNA</v>
          </cell>
          <cell r="B2719" t="str">
            <v>INEL</v>
          </cell>
          <cell r="C2719" t="str">
            <v>INTERRUPTOR/TOMADA</v>
          </cell>
          <cell r="D2719" t="str">
            <v>0170</v>
          </cell>
          <cell r="E2719">
            <v>0</v>
          </cell>
          <cell r="F2719">
            <v>0</v>
          </cell>
          <cell r="G2719" t="str">
            <v>91956</v>
          </cell>
          <cell r="H2719" t="str">
            <v>INTERRUPTOR SIMPLES (1 MÓDULO) COM INTERRUPTOR PARALELO (1 MÓDULO), 10A/250V, SEM SUPORTE E SEM PLACA - FORNECIMENTO E INSTALAÇÃO. AF_12/2015</v>
          </cell>
        </row>
        <row r="2720">
          <cell r="A2720" t="str">
            <v>INSTALACAO ELETRICA/ELETRIFICACAO E ILUMINACAO EXTERNA</v>
          </cell>
          <cell r="B2720" t="str">
            <v>INEL</v>
          </cell>
          <cell r="C2720" t="str">
            <v>INTERRUPTOR/TOMADA</v>
          </cell>
          <cell r="D2720" t="str">
            <v>0170</v>
          </cell>
          <cell r="E2720">
            <v>0</v>
          </cell>
          <cell r="F2720">
            <v>0</v>
          </cell>
          <cell r="G2720" t="str">
            <v>91957</v>
          </cell>
          <cell r="H2720" t="str">
            <v>INTERRUPTOR SIMPLES (1 MÓDULO) COM INTERRUPTOR PARALELO (1 MÓDULO), 10A/250V, INCLUINDO SUPORTE E PLACA - FORNECIMENTO E INSTALAÇÃO. AF_12/2015</v>
          </cell>
        </row>
        <row r="2721">
          <cell r="A2721" t="str">
            <v>INSTALACAO ELETRICA/ELETRIFICACAO E ILUMINACAO EXTERNA</v>
          </cell>
          <cell r="B2721" t="str">
            <v>INEL</v>
          </cell>
          <cell r="C2721" t="str">
            <v>INTERRUPTOR/TOMADA</v>
          </cell>
          <cell r="D2721" t="str">
            <v>0170</v>
          </cell>
          <cell r="E2721">
            <v>0</v>
          </cell>
          <cell r="F2721">
            <v>0</v>
          </cell>
          <cell r="G2721" t="str">
            <v>91958</v>
          </cell>
          <cell r="H2721" t="str">
            <v>INTERRUPTOR SIMPLES (2 MÓDULOS), 10A/250V, SEM SUPORTE E SEM PLACA - FORNECIMENTO E INSTALAÇÃO. AF_12/2015</v>
          </cell>
        </row>
        <row r="2722">
          <cell r="A2722" t="str">
            <v>INSTALACAO ELETRICA/ELETRIFICACAO E ILUMINACAO EXTERNA</v>
          </cell>
          <cell r="B2722" t="str">
            <v>INEL</v>
          </cell>
          <cell r="C2722" t="str">
            <v>INTERRUPTOR/TOMADA</v>
          </cell>
          <cell r="D2722" t="str">
            <v>0170</v>
          </cell>
          <cell r="E2722">
            <v>0</v>
          </cell>
          <cell r="F2722">
            <v>0</v>
          </cell>
          <cell r="G2722" t="str">
            <v>91959</v>
          </cell>
          <cell r="H2722" t="str">
            <v>INTERRUPTOR SIMPLES (2 MÓDULOS), 10A/250V, INCLUINDO SUPORTE E PLACA - FORNECIMENTO E INSTALAÇÃO. AF_12/2015</v>
          </cell>
        </row>
        <row r="2723">
          <cell r="A2723" t="str">
            <v>INSTALACAO ELETRICA/ELETRIFICACAO E ILUMINACAO EXTERNA</v>
          </cell>
          <cell r="B2723" t="str">
            <v>INEL</v>
          </cell>
          <cell r="C2723" t="str">
            <v>INTERRUPTOR/TOMADA</v>
          </cell>
          <cell r="D2723" t="str">
            <v>0170</v>
          </cell>
          <cell r="E2723">
            <v>0</v>
          </cell>
          <cell r="F2723">
            <v>0</v>
          </cell>
          <cell r="G2723" t="str">
            <v>91960</v>
          </cell>
          <cell r="H2723" t="str">
            <v>INTERRUPTOR PARALELO (2 MÓDULOS), 10A/250V, SEM SUPORTE E SEM PLACA - FORNECIMENTO E INSTALAÇÃO. AF_12/2015</v>
          </cell>
        </row>
        <row r="2724">
          <cell r="A2724" t="str">
            <v>INSTALACAO ELETRICA/ELETRIFICACAO E ILUMINACAO EXTERNA</v>
          </cell>
          <cell r="B2724" t="str">
            <v>INEL</v>
          </cell>
          <cell r="C2724" t="str">
            <v>INTERRUPTOR/TOMADA</v>
          </cell>
          <cell r="D2724" t="str">
            <v>0170</v>
          </cell>
          <cell r="E2724">
            <v>0</v>
          </cell>
          <cell r="F2724">
            <v>0</v>
          </cell>
          <cell r="G2724" t="str">
            <v>91961</v>
          </cell>
          <cell r="H2724" t="str">
            <v>INTERRUPTOR PARALELO (2 MÓDULOS), 10A/250V, INCLUINDO SUPORTE E PLACA - FORNECIMENTO E INSTALAÇÃO. AF_12/2015</v>
          </cell>
        </row>
        <row r="2725">
          <cell r="A2725" t="str">
            <v>INSTALACAO ELETRICA/ELETRIFICACAO E ILUMINACAO EXTERNA</v>
          </cell>
          <cell r="B2725" t="str">
            <v>INEL</v>
          </cell>
          <cell r="C2725" t="str">
            <v>INTERRUPTOR/TOMADA</v>
          </cell>
          <cell r="D2725" t="str">
            <v>0170</v>
          </cell>
          <cell r="E2725">
            <v>0</v>
          </cell>
          <cell r="F2725">
            <v>0</v>
          </cell>
          <cell r="G2725" t="str">
            <v>91962</v>
          </cell>
          <cell r="H2725" t="str">
            <v>INTERRUPTOR SIMPLES (1 MÓDULO) COM INTERRUPTOR PARALELO (2 MÓDULOS), 10A/250V, SEM SUPORTE E SEM PLACA - FORNECIMENTO E INSTALAÇÃO. AF_12/2015</v>
          </cell>
        </row>
        <row r="2726">
          <cell r="A2726" t="str">
            <v>INSTALACAO ELETRICA/ELETRIFICACAO E ILUMINACAO EXTERNA</v>
          </cell>
          <cell r="B2726" t="str">
            <v>INEL</v>
          </cell>
          <cell r="C2726" t="str">
            <v>INTERRUPTOR/TOMADA</v>
          </cell>
          <cell r="D2726" t="str">
            <v>0170</v>
          </cell>
          <cell r="E2726">
            <v>0</v>
          </cell>
          <cell r="F2726">
            <v>0</v>
          </cell>
          <cell r="G2726" t="str">
            <v>91963</v>
          </cell>
          <cell r="H2726" t="str">
            <v>INTERRUPTOR SIMPLES (1 MÓDULO) COM INTERRUPTOR PARALELO (2 MÓDULOS), 10A/250V, INCLUINDO SUPORTE E PLACA - FORNECIMENTO E INSTALAÇÃO. AF_12/2015</v>
          </cell>
        </row>
        <row r="2727">
          <cell r="A2727" t="str">
            <v>INSTALACAO ELETRICA/ELETRIFICACAO E ILUMINACAO EXTERNA</v>
          </cell>
          <cell r="B2727" t="str">
            <v>INEL</v>
          </cell>
          <cell r="C2727" t="str">
            <v>INTERRUPTOR/TOMADA</v>
          </cell>
          <cell r="D2727" t="str">
            <v>0170</v>
          </cell>
          <cell r="E2727">
            <v>0</v>
          </cell>
          <cell r="F2727">
            <v>0</v>
          </cell>
          <cell r="G2727" t="str">
            <v>91964</v>
          </cell>
          <cell r="H2727" t="str">
            <v>INTERRUPTOR SIMPLES (2 MÓDULOS) COM INTERRUPTOR PARALELO (1 MÓDULO), 10A/250V, SEM SUPORTE E SEM PLACA - FORNECIMENTO E INSTALAÇÃO. AF_12/2015</v>
          </cell>
        </row>
        <row r="2728">
          <cell r="A2728" t="str">
            <v>INSTALACAO ELETRICA/ELETRIFICACAO E ILUMINACAO EXTERNA</v>
          </cell>
          <cell r="B2728" t="str">
            <v>INEL</v>
          </cell>
          <cell r="C2728" t="str">
            <v>INTERRUPTOR/TOMADA</v>
          </cell>
          <cell r="D2728" t="str">
            <v>0170</v>
          </cell>
          <cell r="E2728">
            <v>0</v>
          </cell>
          <cell r="F2728">
            <v>0</v>
          </cell>
          <cell r="G2728" t="str">
            <v>91965</v>
          </cell>
          <cell r="H2728" t="str">
            <v>INTERRUPTOR SIMPLES (2 MÓDULOS) COM INTERRUPTOR PARALELO (1 MÓDULO), 10A/250V, INCLUINDO SUPORTE E PLACA - FORNECIMENTO E INSTALAÇÃO. AF_12/2015</v>
          </cell>
        </row>
        <row r="2729">
          <cell r="A2729" t="str">
            <v>INSTALACAO ELETRICA/ELETRIFICACAO E ILUMINACAO EXTERNA</v>
          </cell>
          <cell r="B2729" t="str">
            <v>INEL</v>
          </cell>
          <cell r="C2729" t="str">
            <v>INTERRUPTOR/TOMADA</v>
          </cell>
          <cell r="D2729" t="str">
            <v>0170</v>
          </cell>
          <cell r="E2729">
            <v>0</v>
          </cell>
          <cell r="F2729">
            <v>0</v>
          </cell>
          <cell r="G2729" t="str">
            <v>91966</v>
          </cell>
          <cell r="H2729" t="str">
            <v>INTERRUPTOR SIMPLES (3 MÓDULOS), 10A/250V, SEM SUPORTE E SEM PLACA - FORNECIMENTO E INSTALAÇÃO. AF_12/2015</v>
          </cell>
        </row>
        <row r="2730">
          <cell r="A2730" t="str">
            <v>INSTALACAO ELETRICA/ELETRIFICACAO E ILUMINACAO EXTERNA</v>
          </cell>
          <cell r="B2730" t="str">
            <v>INEL</v>
          </cell>
          <cell r="C2730" t="str">
            <v>INTERRUPTOR/TOMADA</v>
          </cell>
          <cell r="D2730" t="str">
            <v>0170</v>
          </cell>
          <cell r="E2730">
            <v>0</v>
          </cell>
          <cell r="F2730">
            <v>0</v>
          </cell>
          <cell r="G2730" t="str">
            <v>91967</v>
          </cell>
          <cell r="H2730" t="str">
            <v>INTERRUPTOR SIMPLES (3 MÓDULOS), 10A/250V, INCLUINDO SUPORTE E PLACA - FORNECIMENTO E INSTALAÇÃO. AF_12/2015</v>
          </cell>
        </row>
        <row r="2731">
          <cell r="A2731" t="str">
            <v>INSTALACAO ELETRICA/ELETRIFICACAO E ILUMINACAO EXTERNA</v>
          </cell>
          <cell r="B2731" t="str">
            <v>INEL</v>
          </cell>
          <cell r="C2731" t="str">
            <v>INTERRUPTOR/TOMADA</v>
          </cell>
          <cell r="D2731" t="str">
            <v>0170</v>
          </cell>
          <cell r="E2731">
            <v>0</v>
          </cell>
          <cell r="F2731">
            <v>0</v>
          </cell>
          <cell r="G2731" t="str">
            <v>91968</v>
          </cell>
          <cell r="H2731" t="str">
            <v>INTERRUPTOR PARALELO (3 MÓDULOS), 10A/250V, SEM SUPORTE E SEM PLACA - FORNECIMENTO E INSTALAÇÃO. AF_12/2015</v>
          </cell>
        </row>
        <row r="2732">
          <cell r="A2732" t="str">
            <v>INSTALACAO ELETRICA/ELETRIFICACAO E ILUMINACAO EXTERNA</v>
          </cell>
          <cell r="B2732" t="str">
            <v>INEL</v>
          </cell>
          <cell r="C2732" t="str">
            <v>INTERRUPTOR/TOMADA</v>
          </cell>
          <cell r="D2732" t="str">
            <v>0170</v>
          </cell>
          <cell r="E2732">
            <v>0</v>
          </cell>
          <cell r="F2732">
            <v>0</v>
          </cell>
          <cell r="G2732" t="str">
            <v>91969</v>
          </cell>
          <cell r="H2732" t="str">
            <v>INTERRUPTOR PARALELO (3 MÓDULOS), 10A/250V, INCLUINDO SUPORTE E PLACA - FORNECIMENTO E INSTALAÇÃO. AF_12/2015</v>
          </cell>
        </row>
        <row r="2733">
          <cell r="A2733" t="str">
            <v>INSTALACAO ELETRICA/ELETRIFICACAO E ILUMINACAO EXTERNA</v>
          </cell>
          <cell r="B2733" t="str">
            <v>INEL</v>
          </cell>
          <cell r="C2733" t="str">
            <v>INTERRUPTOR/TOMADA</v>
          </cell>
          <cell r="D2733" t="str">
            <v>0170</v>
          </cell>
          <cell r="E2733">
            <v>0</v>
          </cell>
          <cell r="F2733">
            <v>0</v>
          </cell>
          <cell r="G2733" t="str">
            <v>91970</v>
          </cell>
          <cell r="H2733" t="str">
            <v>INTERRUPTOR SIMPLES (3 MÓDULOS) COM INTERRUPTOR PARALELO (1 MÓDULO), 10A/250V, SEM SUPORTE E SEM PLACA - FORNECIMENTO E INSTALAÇÃO. AF_12/2015</v>
          </cell>
        </row>
        <row r="2734">
          <cell r="A2734" t="str">
            <v>INSTALACAO ELETRICA/ELETRIFICACAO E ILUMINACAO EXTERNA</v>
          </cell>
          <cell r="B2734" t="str">
            <v>INEL</v>
          </cell>
          <cell r="C2734" t="str">
            <v>INTERRUPTOR/TOMADA</v>
          </cell>
          <cell r="D2734" t="str">
            <v>0170</v>
          </cell>
          <cell r="E2734">
            <v>0</v>
          </cell>
          <cell r="F2734">
            <v>0</v>
          </cell>
          <cell r="G2734" t="str">
            <v>91971</v>
          </cell>
          <cell r="H2734" t="str">
            <v>INTERRUPTOR SIMPLES (3 MÓDULOS) COM INTERRUPTOR PARALELO (1 MÓDULO), 10A/250V, INCLUINDO SUPORTE E PLACA - FORNECIMENTO E INSTALAÇÃO. AF_12/2015</v>
          </cell>
        </row>
        <row r="2735">
          <cell r="A2735" t="str">
            <v>INSTALACAO ELETRICA/ELETRIFICACAO E ILUMINACAO EXTERNA</v>
          </cell>
          <cell r="B2735" t="str">
            <v>INEL</v>
          </cell>
          <cell r="C2735" t="str">
            <v>INTERRUPTOR/TOMADA</v>
          </cell>
          <cell r="D2735" t="str">
            <v>0170</v>
          </cell>
          <cell r="E2735">
            <v>0</v>
          </cell>
          <cell r="F2735">
            <v>0</v>
          </cell>
          <cell r="G2735" t="str">
            <v>91972</v>
          </cell>
          <cell r="H2735" t="str">
            <v>INTERRUPTOR SIMPLES (2 MÓDULOS) COM INTERRUPTOR PARALELO (2 MÓDULOS), 10A/250V, SEM SUPORTE E SEM PLACA - FORNECIMENTO E INSTALAÇÃO. AF_12/2015</v>
          </cell>
        </row>
        <row r="2736">
          <cell r="A2736" t="str">
            <v>INSTALACAO ELETRICA/ELETRIFICACAO E ILUMINACAO EXTERNA</v>
          </cell>
          <cell r="B2736" t="str">
            <v>INEL</v>
          </cell>
          <cell r="C2736" t="str">
            <v>INTERRUPTOR/TOMADA</v>
          </cell>
          <cell r="D2736" t="str">
            <v>0170</v>
          </cell>
          <cell r="E2736">
            <v>0</v>
          </cell>
          <cell r="F2736">
            <v>0</v>
          </cell>
          <cell r="G2736" t="str">
            <v>91973</v>
          </cell>
          <cell r="H2736" t="str">
            <v>INTERRUPTOR SIMPLES (2 MÓDULOS) COM INTERRUPTOR PARALELO (2 MÓDULOS), 10A/250V, INCLUINDO SUPORTE E PLACA - FORNECIMENTO E INSTALAÇÃO. AF_12/2015</v>
          </cell>
        </row>
        <row r="2737">
          <cell r="A2737" t="str">
            <v>INSTALACAO ELETRICA/ELETRIFICACAO E ILUMINACAO EXTERNA</v>
          </cell>
          <cell r="B2737" t="str">
            <v>INEL</v>
          </cell>
          <cell r="C2737" t="str">
            <v>INTERRUPTOR/TOMADA</v>
          </cell>
          <cell r="D2737" t="str">
            <v>0170</v>
          </cell>
          <cell r="E2737">
            <v>0</v>
          </cell>
          <cell r="F2737">
            <v>0</v>
          </cell>
          <cell r="G2737" t="str">
            <v>91974</v>
          </cell>
          <cell r="H2737" t="str">
            <v>INTERRUPTOR SIMPLES (4 MÓDULOS), 10A/250V, SEM SUPORTE E SEM PLACA - FORNECIMENTO E INSTALAÇÃO. AF_12/2015</v>
          </cell>
        </row>
        <row r="2738">
          <cell r="A2738" t="str">
            <v>INSTALACAO ELETRICA/ELETRIFICACAO E ILUMINACAO EXTERNA</v>
          </cell>
          <cell r="B2738" t="str">
            <v>INEL</v>
          </cell>
          <cell r="C2738" t="str">
            <v>INTERRUPTOR/TOMADA</v>
          </cell>
          <cell r="D2738" t="str">
            <v>0170</v>
          </cell>
          <cell r="E2738">
            <v>0</v>
          </cell>
          <cell r="F2738">
            <v>0</v>
          </cell>
          <cell r="G2738" t="str">
            <v>91975</v>
          </cell>
          <cell r="H2738" t="str">
            <v>INTERRUPTOR SIMPLES (4 MÓDULOS), 10A/250V, INCLUINDO SUPORTE E PLACA - FORNECIMENTO E INSTALAÇÃO. AF_12/2015</v>
          </cell>
        </row>
        <row r="2739">
          <cell r="A2739" t="str">
            <v>INSTALACAO ELETRICA/ELETRIFICACAO E ILUMINACAO EXTERNA</v>
          </cell>
          <cell r="B2739" t="str">
            <v>INEL</v>
          </cell>
          <cell r="C2739" t="str">
            <v>INTERRUPTOR/TOMADA</v>
          </cell>
          <cell r="D2739" t="str">
            <v>0170</v>
          </cell>
          <cell r="E2739">
            <v>0</v>
          </cell>
          <cell r="F2739">
            <v>0</v>
          </cell>
          <cell r="G2739" t="str">
            <v>91976</v>
          </cell>
          <cell r="H2739" t="str">
            <v>INTERRUPTOR SIMPLES (6 MÓDULOS), 10A/250V, SEM SUPORTE E SEM PLACA - FORNECIMENTO E INSTALAÇÃO. AF_12/2015</v>
          </cell>
        </row>
        <row r="2740">
          <cell r="A2740" t="str">
            <v>INSTALACAO ELETRICA/ELETRIFICACAO E ILUMINACAO EXTERNA</v>
          </cell>
          <cell r="B2740" t="str">
            <v>INEL</v>
          </cell>
          <cell r="C2740" t="str">
            <v>INTERRUPTOR/TOMADA</v>
          </cell>
          <cell r="D2740" t="str">
            <v>0170</v>
          </cell>
          <cell r="E2740">
            <v>0</v>
          </cell>
          <cell r="F2740">
            <v>0</v>
          </cell>
          <cell r="G2740" t="str">
            <v>91977</v>
          </cell>
          <cell r="H2740" t="str">
            <v>INTERRUPTOR SIMPLES (6 MÓDULOS), 10A/250V, INCLUINDO SUPORTE E PLACA - FORNECIMENTO E INSTALAÇÃO. AF_12/2015</v>
          </cell>
        </row>
        <row r="2741">
          <cell r="A2741" t="str">
            <v>INSTALACAO ELETRICA/ELETRIFICACAO E ILUMINACAO EXTERNA</v>
          </cell>
          <cell r="B2741" t="str">
            <v>INEL</v>
          </cell>
          <cell r="C2741" t="str">
            <v>INTERRUPTOR/TOMADA</v>
          </cell>
          <cell r="D2741" t="str">
            <v>0170</v>
          </cell>
          <cell r="E2741">
            <v>0</v>
          </cell>
          <cell r="F2741">
            <v>0</v>
          </cell>
          <cell r="G2741" t="str">
            <v>91978</v>
          </cell>
          <cell r="H2741" t="str">
            <v>INTERRUPTOR INTERMEDIÁRIO (1 MÓDULO), 10A/250V, SEM SUPORTE E SEM PLACA - FORNECIMENTO E INSTALAÇÃO. AF_09/2017</v>
          </cell>
        </row>
        <row r="2742">
          <cell r="A2742" t="str">
            <v>INSTALACAO ELETRICA/ELETRIFICACAO E ILUMINACAO EXTERNA</v>
          </cell>
          <cell r="B2742" t="str">
            <v>INEL</v>
          </cell>
          <cell r="C2742" t="str">
            <v>INTERRUPTOR/TOMADA</v>
          </cell>
          <cell r="D2742" t="str">
            <v>0170</v>
          </cell>
          <cell r="E2742">
            <v>0</v>
          </cell>
          <cell r="F2742">
            <v>0</v>
          </cell>
          <cell r="G2742" t="str">
            <v>91979</v>
          </cell>
          <cell r="H2742" t="str">
            <v>INTERRUPTOR INTERMEDIÁRIO (1 MÓDULO), 10A/250V, INCLUINDO SUPORTE E PLACA - FORNECIMENTO E INSTALAÇÃO. AF_09/2017</v>
          </cell>
        </row>
        <row r="2743">
          <cell r="A2743" t="str">
            <v>INSTALACAO ELETRICA/ELETRIFICACAO E ILUMINACAO EXTERNA</v>
          </cell>
          <cell r="B2743" t="str">
            <v>INEL</v>
          </cell>
          <cell r="C2743" t="str">
            <v>INTERRUPTOR/TOMADA</v>
          </cell>
          <cell r="D2743" t="str">
            <v>0170</v>
          </cell>
          <cell r="E2743">
            <v>0</v>
          </cell>
          <cell r="F2743">
            <v>0</v>
          </cell>
          <cell r="G2743" t="str">
            <v>91980</v>
          </cell>
          <cell r="H2743" t="str">
            <v>INTERRUPTOR BIPOLAR (1 MÓDULO), 10A/250V, SEM SUPORTE E SEM PLACA - FORNECIMENTO E INSTALAÇÃO. AF_09/2017</v>
          </cell>
        </row>
        <row r="2744">
          <cell r="A2744" t="str">
            <v>INSTALACAO ELETRICA/ELETRIFICACAO E ILUMINACAO EXTERNA</v>
          </cell>
          <cell r="B2744" t="str">
            <v>INEL</v>
          </cell>
          <cell r="C2744" t="str">
            <v>INTERRUPTOR/TOMADA</v>
          </cell>
          <cell r="D2744" t="str">
            <v>0170</v>
          </cell>
          <cell r="E2744">
            <v>0</v>
          </cell>
          <cell r="F2744">
            <v>0</v>
          </cell>
          <cell r="G2744" t="str">
            <v>91981</v>
          </cell>
          <cell r="H2744" t="str">
            <v>INTERRUPTOR BIPOLAR (1 MÓDULO), 10A/250V, INCLUINDO SUPORTE E PLACA - FORNECIMENTO E INSTALAÇÃO. AF_09/2017</v>
          </cell>
        </row>
        <row r="2745">
          <cell r="A2745" t="str">
            <v>INSTALACAO ELETRICA/ELETRIFICACAO E ILUMINACAO EXTERNA</v>
          </cell>
          <cell r="B2745" t="str">
            <v>INEL</v>
          </cell>
          <cell r="C2745" t="str">
            <v>INTERRUPTOR/TOMADA</v>
          </cell>
          <cell r="D2745" t="str">
            <v>0170</v>
          </cell>
          <cell r="E2745">
            <v>0</v>
          </cell>
          <cell r="F2745">
            <v>0</v>
          </cell>
          <cell r="G2745" t="str">
            <v>91982</v>
          </cell>
          <cell r="H2745" t="str">
            <v>DIMMER ROTATIVO (1 MÓDULO), 220V/600W, SEM SUPORTE E SEM PLACA - FORNECIMENTO E INSTALAÇÃO. AF_09/2017</v>
          </cell>
        </row>
        <row r="2746">
          <cell r="A2746" t="str">
            <v>INSTALACAO ELETRICA/ELETRIFICACAO E ILUMINACAO EXTERNA</v>
          </cell>
          <cell r="B2746" t="str">
            <v>INEL</v>
          </cell>
          <cell r="C2746" t="str">
            <v>INTERRUPTOR/TOMADA</v>
          </cell>
          <cell r="D2746" t="str">
            <v>0170</v>
          </cell>
          <cell r="E2746">
            <v>0</v>
          </cell>
          <cell r="F2746">
            <v>0</v>
          </cell>
          <cell r="G2746" t="str">
            <v>91983</v>
          </cell>
          <cell r="H2746" t="str">
            <v>DIMMER ROTATIVO (1 MÓDULO), 220V/600W, INCLUINDO SUPORTE E PLACA - FORNECIMENTO E INSTALAÇÃO. AF_09/2017</v>
          </cell>
        </row>
        <row r="2747">
          <cell r="A2747" t="str">
            <v>INSTALACAO ELETRICA/ELETRIFICACAO E ILUMINACAO EXTERNA</v>
          </cell>
          <cell r="B2747" t="str">
            <v>INEL</v>
          </cell>
          <cell r="C2747" t="str">
            <v>INTERRUPTOR/TOMADA</v>
          </cell>
          <cell r="D2747" t="str">
            <v>0170</v>
          </cell>
          <cell r="E2747">
            <v>0</v>
          </cell>
          <cell r="F2747">
            <v>0</v>
          </cell>
          <cell r="G2747" t="str">
            <v>91984</v>
          </cell>
          <cell r="H2747" t="str">
            <v>INTERRUPTOR PULSADOR CAMPAINHA (1 MÓDULO), 10A/250V, SEM SUPORTE E SEM PLACA - FORNECIMENTO E INSTALAÇÃO. AF_09/2017</v>
          </cell>
        </row>
        <row r="2748">
          <cell r="A2748" t="str">
            <v>INSTALACAO ELETRICA/ELETRIFICACAO E ILUMINACAO EXTERNA</v>
          </cell>
          <cell r="B2748" t="str">
            <v>INEL</v>
          </cell>
          <cell r="C2748" t="str">
            <v>INTERRUPTOR/TOMADA</v>
          </cell>
          <cell r="D2748" t="str">
            <v>0170</v>
          </cell>
          <cell r="E2748">
            <v>0</v>
          </cell>
          <cell r="F2748">
            <v>0</v>
          </cell>
          <cell r="G2748" t="str">
            <v>91985</v>
          </cell>
          <cell r="H2748" t="str">
            <v>INTERRUPTOR PULSADOR CAMPAINHA (1 MÓDULO), 10A/250V, INCLUINDO SUPORTE E PLACA - FORNECIMENTO E INSTALAÇÃO. AF_09/2017</v>
          </cell>
        </row>
        <row r="2749">
          <cell r="A2749" t="str">
            <v>INSTALACAO ELETRICA/ELETRIFICACAO E ILUMINACAO EXTERNA</v>
          </cell>
          <cell r="B2749" t="str">
            <v>INEL</v>
          </cell>
          <cell r="C2749" t="str">
            <v>INTERRUPTOR/TOMADA</v>
          </cell>
          <cell r="D2749" t="str">
            <v>0170</v>
          </cell>
          <cell r="E2749">
            <v>0</v>
          </cell>
          <cell r="F2749">
            <v>0</v>
          </cell>
          <cell r="G2749" t="str">
            <v>91986</v>
          </cell>
          <cell r="H2749" t="str">
            <v>CAMPAINHA CIGARRA (1 MÓDULO), 10A/250V, SEM SUPORTE E SEM PLACA - FORNECIMENTO E INSTALAÇÃO. AF_09/2017</v>
          </cell>
        </row>
        <row r="2750">
          <cell r="A2750" t="str">
            <v>INSTALACAO ELETRICA/ELETRIFICACAO E ILUMINACAO EXTERNA</v>
          </cell>
          <cell r="B2750" t="str">
            <v>INEL</v>
          </cell>
          <cell r="C2750" t="str">
            <v>INTERRUPTOR/TOMADA</v>
          </cell>
          <cell r="D2750" t="str">
            <v>0170</v>
          </cell>
          <cell r="E2750">
            <v>0</v>
          </cell>
          <cell r="F2750">
            <v>0</v>
          </cell>
          <cell r="G2750" t="str">
            <v>91987</v>
          </cell>
          <cell r="H2750" t="str">
            <v>CAMPAINHA CIGARRA (1 MÓDULO), 10A/250V, INCLUINDO SUPORTE E PLACA - FORNECIMENTO E INSTALAÇÃO. AF_09/2017</v>
          </cell>
        </row>
        <row r="2751">
          <cell r="A2751" t="str">
            <v>INSTALACAO ELETRICA/ELETRIFICACAO E ILUMINACAO EXTERNA</v>
          </cell>
          <cell r="B2751" t="str">
            <v>INEL</v>
          </cell>
          <cell r="C2751" t="str">
            <v>INTERRUPTOR/TOMADA</v>
          </cell>
          <cell r="D2751" t="str">
            <v>0170</v>
          </cell>
          <cell r="E2751">
            <v>0</v>
          </cell>
          <cell r="F2751">
            <v>0</v>
          </cell>
          <cell r="G2751" t="str">
            <v>91988</v>
          </cell>
          <cell r="H2751" t="str">
            <v>INTERRUPTOR PULSADOR MINUTERIA (1 MÓDULO), 10A/250V, SEM SUPORTE E SEM PLACA - FORNECIMENTO E INSTALAÇÃO. AF_09/2017</v>
          </cell>
        </row>
        <row r="2752">
          <cell r="A2752" t="str">
            <v>INSTALACAO ELETRICA/ELETRIFICACAO E ILUMINACAO EXTERNA</v>
          </cell>
          <cell r="B2752" t="str">
            <v>INEL</v>
          </cell>
          <cell r="C2752" t="str">
            <v>INTERRUPTOR/TOMADA</v>
          </cell>
          <cell r="D2752" t="str">
            <v>0170</v>
          </cell>
          <cell r="E2752">
            <v>0</v>
          </cell>
          <cell r="F2752">
            <v>0</v>
          </cell>
          <cell r="G2752" t="str">
            <v>91989</v>
          </cell>
          <cell r="H2752" t="str">
            <v>INTERRUPTOR PULSADOR MINUTERIA (1 MÓDULO), 10A/250V, INCLUINDO SUPORTE E PLACA - FORNECIMENTO E INSTALAÇÃO. AF_09/2017</v>
          </cell>
        </row>
        <row r="2753">
          <cell r="A2753" t="str">
            <v>INSTALACAO ELETRICA/ELETRIFICACAO E ILUMINACAO EXTERNA</v>
          </cell>
          <cell r="B2753" t="str">
            <v>INEL</v>
          </cell>
          <cell r="C2753" t="str">
            <v>INTERRUPTOR/TOMADA</v>
          </cell>
          <cell r="D2753" t="str">
            <v>0170</v>
          </cell>
          <cell r="E2753">
            <v>0</v>
          </cell>
          <cell r="F2753">
            <v>0</v>
          </cell>
          <cell r="G2753" t="str">
            <v>91990</v>
          </cell>
          <cell r="H2753" t="str">
            <v>TOMADA ALTA DE EMBUTIR (1 MÓDULO), 2P+T 10 A, SEM SUPORTE E SEM PLACA - FORNECIMENTO E INSTALAÇÃO. AF_12/2015</v>
          </cell>
        </row>
        <row r="2754">
          <cell r="A2754" t="str">
            <v>INSTALACAO ELETRICA/ELETRIFICACAO E ILUMINACAO EXTERNA</v>
          </cell>
          <cell r="B2754" t="str">
            <v>INEL</v>
          </cell>
          <cell r="C2754" t="str">
            <v>INTERRUPTOR/TOMADA</v>
          </cell>
          <cell r="D2754" t="str">
            <v>0170</v>
          </cell>
          <cell r="E2754">
            <v>0</v>
          </cell>
          <cell r="F2754">
            <v>0</v>
          </cell>
          <cell r="G2754" t="str">
            <v>91991</v>
          </cell>
          <cell r="H2754" t="str">
            <v>TOMADA ALTA DE EMBUTIR (1 MÓDULO), 2P+T 20 A, SEM SUPORTE E SEM PLACA - FORNECIMENTO E INSTALAÇÃO. AF_12/2015</v>
          </cell>
        </row>
        <row r="2755">
          <cell r="A2755" t="str">
            <v>INSTALACAO ELETRICA/ELETRIFICACAO E ILUMINACAO EXTERNA</v>
          </cell>
          <cell r="B2755" t="str">
            <v>INEL</v>
          </cell>
          <cell r="C2755" t="str">
            <v>INTERRUPTOR/TOMADA</v>
          </cell>
          <cell r="D2755" t="str">
            <v>0170</v>
          </cell>
          <cell r="E2755">
            <v>0</v>
          </cell>
          <cell r="F2755">
            <v>0</v>
          </cell>
          <cell r="G2755" t="str">
            <v>91992</v>
          </cell>
          <cell r="H2755" t="str">
            <v>TOMADA ALTA DE EMBUTIR (1 MÓDULO), 2P+T 10 A, INCLUINDO SUPORTE E PLACA - FORNECIMENTO E INSTALAÇÃO. AF_12/2015</v>
          </cell>
        </row>
        <row r="2756">
          <cell r="A2756" t="str">
            <v>INSTALACAO ELETRICA/ELETRIFICACAO E ILUMINACAO EXTERNA</v>
          </cell>
          <cell r="B2756" t="str">
            <v>INEL</v>
          </cell>
          <cell r="C2756" t="str">
            <v>INTERRUPTOR/TOMADA</v>
          </cell>
          <cell r="D2756" t="str">
            <v>0170</v>
          </cell>
          <cell r="E2756">
            <v>0</v>
          </cell>
          <cell r="F2756">
            <v>0</v>
          </cell>
          <cell r="G2756" t="str">
            <v>91993</v>
          </cell>
          <cell r="H2756" t="str">
            <v>TOMADA ALTA DE EMBUTIR (1 MÓDULO), 2P+T 20 A, INCLUINDO SUPORTE E PLACA - FORNECIMENTO E INSTALAÇÃO. AF_12/2015</v>
          </cell>
        </row>
        <row r="2757">
          <cell r="A2757" t="str">
            <v>INSTALACAO ELETRICA/ELETRIFICACAO E ILUMINACAO EXTERNA</v>
          </cell>
          <cell r="B2757" t="str">
            <v>INEL</v>
          </cell>
          <cell r="C2757" t="str">
            <v>INTERRUPTOR/TOMADA</v>
          </cell>
          <cell r="D2757" t="str">
            <v>0170</v>
          </cell>
          <cell r="E2757">
            <v>0</v>
          </cell>
          <cell r="F2757">
            <v>0</v>
          </cell>
          <cell r="G2757" t="str">
            <v>91994</v>
          </cell>
          <cell r="H2757" t="str">
            <v>TOMADA MÉDIA DE EMBUTIR (1 MÓDULO), 2P+T 10 A, SEM SUPORTE E SEM PLACA - FORNECIMENTO E INSTALAÇÃO. AF_12/2015</v>
          </cell>
        </row>
        <row r="2758">
          <cell r="A2758" t="str">
            <v>INSTALACAO ELETRICA/ELETRIFICACAO E ILUMINACAO EXTERNA</v>
          </cell>
          <cell r="B2758" t="str">
            <v>INEL</v>
          </cell>
          <cell r="C2758" t="str">
            <v>INTERRUPTOR/TOMADA</v>
          </cell>
          <cell r="D2758" t="str">
            <v>0170</v>
          </cell>
          <cell r="E2758">
            <v>0</v>
          </cell>
          <cell r="F2758">
            <v>0</v>
          </cell>
          <cell r="G2758" t="str">
            <v>91995</v>
          </cell>
          <cell r="H2758" t="str">
            <v>TOMADA MÉDIA DE EMBUTIR (1 MÓDULO), 2P+T 20 A, SEM SUPORTE E SEM PLACA - FORNECIMENTO E INSTALAÇÃO. AF_12/2015</v>
          </cell>
        </row>
        <row r="2759">
          <cell r="A2759" t="str">
            <v>INSTALACAO ELETRICA/ELETRIFICACAO E ILUMINACAO EXTERNA</v>
          </cell>
          <cell r="B2759" t="str">
            <v>INEL</v>
          </cell>
          <cell r="C2759" t="str">
            <v>INTERRUPTOR/TOMADA</v>
          </cell>
          <cell r="D2759" t="str">
            <v>0170</v>
          </cell>
          <cell r="E2759">
            <v>0</v>
          </cell>
          <cell r="F2759">
            <v>0</v>
          </cell>
          <cell r="G2759" t="str">
            <v>91996</v>
          </cell>
          <cell r="H2759" t="str">
            <v>TOMADA MÉDIA DE EMBUTIR (1 MÓDULO), 2P+T 10 A, INCLUINDO SUPORTE E PLACA - FORNECIMENTO E INSTALAÇÃO. AF_12/2015</v>
          </cell>
        </row>
        <row r="2760">
          <cell r="A2760" t="str">
            <v>INSTALACAO ELETRICA/ELETRIFICACAO E ILUMINACAO EXTERNA</v>
          </cell>
          <cell r="B2760" t="str">
            <v>INEL</v>
          </cell>
          <cell r="C2760" t="str">
            <v>INTERRUPTOR/TOMADA</v>
          </cell>
          <cell r="D2760" t="str">
            <v>0170</v>
          </cell>
          <cell r="E2760">
            <v>0</v>
          </cell>
          <cell r="F2760">
            <v>0</v>
          </cell>
          <cell r="G2760" t="str">
            <v>91997</v>
          </cell>
          <cell r="H2760" t="str">
            <v>TOMADA MÉDIA DE EMBUTIR (1 MÓDULO), 2P+T 20 A, INCLUINDO SUPORTE E PLACA - FORNECIMENTO E INSTALAÇÃO. AF_12/2015</v>
          </cell>
        </row>
        <row r="2761">
          <cell r="A2761" t="str">
            <v>INSTALACAO ELETRICA/ELETRIFICACAO E ILUMINACAO EXTERNA</v>
          </cell>
          <cell r="B2761" t="str">
            <v>INEL</v>
          </cell>
          <cell r="C2761" t="str">
            <v>INTERRUPTOR/TOMADA</v>
          </cell>
          <cell r="D2761" t="str">
            <v>0170</v>
          </cell>
          <cell r="E2761">
            <v>0</v>
          </cell>
          <cell r="F2761">
            <v>0</v>
          </cell>
          <cell r="G2761" t="str">
            <v>91998</v>
          </cell>
          <cell r="H2761" t="str">
            <v>TOMADA BAIXA DE EMBUTIR (1 MÓDULO), 2P+T 10 A, SEM SUPORTE E SEM PLACA - FORNECIMENTO E INSTALAÇÃO. AF_12/2015</v>
          </cell>
        </row>
        <row r="2762">
          <cell r="A2762" t="str">
            <v>INSTALACAO ELETRICA/ELETRIFICACAO E ILUMINACAO EXTERNA</v>
          </cell>
          <cell r="B2762" t="str">
            <v>INEL</v>
          </cell>
          <cell r="C2762" t="str">
            <v>INTERRUPTOR/TOMADA</v>
          </cell>
          <cell r="D2762" t="str">
            <v>0170</v>
          </cell>
          <cell r="E2762">
            <v>0</v>
          </cell>
          <cell r="F2762">
            <v>0</v>
          </cell>
          <cell r="G2762" t="str">
            <v>91999</v>
          </cell>
          <cell r="H2762" t="str">
            <v>TOMADA BAIXA DE EMBUTIR (1 MÓDULO), 2P+T 20 A, SEM SUPORTE E SEM PLACA - FORNECIMENTO E INSTALAÇÃO. AF_12/2015</v>
          </cell>
        </row>
        <row r="2763">
          <cell r="A2763" t="str">
            <v>INSTALACAO ELETRICA/ELETRIFICACAO E ILUMINACAO EXTERNA</v>
          </cell>
          <cell r="B2763" t="str">
            <v>INEL</v>
          </cell>
          <cell r="C2763" t="str">
            <v>INTERRUPTOR/TOMADA</v>
          </cell>
          <cell r="D2763" t="str">
            <v>0170</v>
          </cell>
          <cell r="E2763">
            <v>0</v>
          </cell>
          <cell r="F2763">
            <v>0</v>
          </cell>
          <cell r="G2763" t="str">
            <v>92000</v>
          </cell>
          <cell r="H2763" t="str">
            <v>TOMADA BAIXA DE EMBUTIR (1 MÓDULO), 2P+T 10 A, INCLUINDO SUPORTE E PLACA - FORNECIMENTO E INSTALAÇÃO. AF_12/2015</v>
          </cell>
        </row>
        <row r="2764">
          <cell r="A2764" t="str">
            <v>INSTALACAO ELETRICA/ELETRIFICACAO E ILUMINACAO EXTERNA</v>
          </cell>
          <cell r="B2764" t="str">
            <v>INEL</v>
          </cell>
          <cell r="C2764" t="str">
            <v>INTERRUPTOR/TOMADA</v>
          </cell>
          <cell r="D2764" t="str">
            <v>0170</v>
          </cell>
          <cell r="E2764">
            <v>0</v>
          </cell>
          <cell r="F2764">
            <v>0</v>
          </cell>
          <cell r="G2764" t="str">
            <v>92001</v>
          </cell>
          <cell r="H2764" t="str">
            <v>TOMADA BAIXA DE EMBUTIR (1 MÓDULO), 2P+T 20 A, INCLUINDO SUPORTE E PLACA - FORNECIMENTO E INSTALAÇÃO. AF_12/2015</v>
          </cell>
        </row>
        <row r="2765">
          <cell r="A2765" t="str">
            <v>INSTALACAO ELETRICA/ELETRIFICACAO E ILUMINACAO EXTERNA</v>
          </cell>
          <cell r="B2765" t="str">
            <v>INEL</v>
          </cell>
          <cell r="C2765" t="str">
            <v>INTERRUPTOR/TOMADA</v>
          </cell>
          <cell r="D2765" t="str">
            <v>0170</v>
          </cell>
          <cell r="E2765">
            <v>0</v>
          </cell>
          <cell r="F2765">
            <v>0</v>
          </cell>
          <cell r="G2765" t="str">
            <v>92002</v>
          </cell>
          <cell r="H2765" t="str">
            <v>TOMADA MÉDIA DE EMBUTIR (2 MÓDULOS), 2P+T 10 A, SEM SUPORTE E SEM PLACA - FORNECIMENTO E INSTALAÇÃO. AF_12/2015</v>
          </cell>
        </row>
        <row r="2766">
          <cell r="A2766" t="str">
            <v>INSTALACAO ELETRICA/ELETRIFICACAO E ILUMINACAO EXTERNA</v>
          </cell>
          <cell r="B2766" t="str">
            <v>INEL</v>
          </cell>
          <cell r="C2766" t="str">
            <v>INTERRUPTOR/TOMADA</v>
          </cell>
          <cell r="D2766" t="str">
            <v>0170</v>
          </cell>
          <cell r="E2766">
            <v>0</v>
          </cell>
          <cell r="F2766">
            <v>0</v>
          </cell>
          <cell r="G2766" t="str">
            <v>92003</v>
          </cell>
          <cell r="H2766" t="str">
            <v>TOMADA MÉDIA DE EMBUTIR (2 MÓDULOS), 2P+T 20 A, SEM SUPORTE E SEM PLACA - FORNECIMENTO E INSTALAÇÃO. AF_12/2015</v>
          </cell>
        </row>
        <row r="2767">
          <cell r="A2767" t="str">
            <v>INSTALACAO ELETRICA/ELETRIFICACAO E ILUMINACAO EXTERNA</v>
          </cell>
          <cell r="B2767" t="str">
            <v>INEL</v>
          </cell>
          <cell r="C2767" t="str">
            <v>INTERRUPTOR/TOMADA</v>
          </cell>
          <cell r="D2767" t="str">
            <v>0170</v>
          </cell>
          <cell r="E2767">
            <v>0</v>
          </cell>
          <cell r="F2767">
            <v>0</v>
          </cell>
          <cell r="G2767" t="str">
            <v>92004</v>
          </cell>
          <cell r="H2767" t="str">
            <v>TOMADA MÉDIA DE EMBUTIR (2 MÓDULOS), 2P+T 10 A, INCLUINDO SUPORTE E PLACA - FORNECIMENTO E INSTALAÇÃO. AF_12/2015</v>
          </cell>
        </row>
        <row r="2768">
          <cell r="A2768" t="str">
            <v>INSTALACAO ELETRICA/ELETRIFICACAO E ILUMINACAO EXTERNA</v>
          </cell>
          <cell r="B2768" t="str">
            <v>INEL</v>
          </cell>
          <cell r="C2768" t="str">
            <v>INTERRUPTOR/TOMADA</v>
          </cell>
          <cell r="D2768" t="str">
            <v>0170</v>
          </cell>
          <cell r="E2768">
            <v>0</v>
          </cell>
          <cell r="F2768">
            <v>0</v>
          </cell>
          <cell r="G2768" t="str">
            <v>92005</v>
          </cell>
          <cell r="H2768" t="str">
            <v>TOMADA MÉDIA DE EMBUTIR (2 MÓDULOS), 2P+T 20 A, INCLUINDO SUPORTE E PLACA - FORNECIMENTO E INSTALAÇÃO. AF_12/2015</v>
          </cell>
        </row>
        <row r="2769">
          <cell r="A2769" t="str">
            <v>INSTALACAO ELETRICA/ELETRIFICACAO E ILUMINACAO EXTERNA</v>
          </cell>
          <cell r="B2769" t="str">
            <v>INEL</v>
          </cell>
          <cell r="C2769" t="str">
            <v>INTERRUPTOR/TOMADA</v>
          </cell>
          <cell r="D2769" t="str">
            <v>0170</v>
          </cell>
          <cell r="E2769">
            <v>0</v>
          </cell>
          <cell r="F2769">
            <v>0</v>
          </cell>
          <cell r="G2769" t="str">
            <v>92006</v>
          </cell>
          <cell r="H2769" t="str">
            <v>TOMADA BAIXA DE EMBUTIR (2 MÓDULOS), 2P+T 10 A, SEM SUPORTE E SEM PLACA - FORNECIMENTO E INSTALAÇÃO. AF_12/2015</v>
          </cell>
        </row>
        <row r="2770">
          <cell r="A2770" t="str">
            <v>INSTALACAO ELETRICA/ELETRIFICACAO E ILUMINACAO EXTERNA</v>
          </cell>
          <cell r="B2770" t="str">
            <v>INEL</v>
          </cell>
          <cell r="C2770" t="str">
            <v>INTERRUPTOR/TOMADA</v>
          </cell>
          <cell r="D2770" t="str">
            <v>0170</v>
          </cell>
          <cell r="E2770">
            <v>0</v>
          </cell>
          <cell r="F2770">
            <v>0</v>
          </cell>
          <cell r="G2770" t="str">
            <v>92007</v>
          </cell>
          <cell r="H2770" t="str">
            <v>TOMADA BAIXA DE EMBUTIR (2 MÓDULOS), 2P+T 20 A, SEM SUPORTE E SEM PLACA - FORNECIMENTO E INSTALAÇÃO. AF_12/2015</v>
          </cell>
        </row>
        <row r="2771">
          <cell r="A2771" t="str">
            <v>INSTALACAO ELETRICA/ELETRIFICACAO E ILUMINACAO EXTERNA</v>
          </cell>
          <cell r="B2771" t="str">
            <v>INEL</v>
          </cell>
          <cell r="C2771" t="str">
            <v>INTERRUPTOR/TOMADA</v>
          </cell>
          <cell r="D2771" t="str">
            <v>0170</v>
          </cell>
          <cell r="E2771">
            <v>0</v>
          </cell>
          <cell r="F2771">
            <v>0</v>
          </cell>
          <cell r="G2771" t="str">
            <v>92008</v>
          </cell>
          <cell r="H2771" t="str">
            <v>TOMADA BAIXA DE EMBUTIR (2 MÓDULOS), 2P+T 10 A, INCLUINDO SUPORTE E PLACA - FORNECIMENTO E INSTALAÇÃO. AF_12/2015</v>
          </cell>
        </row>
        <row r="2772">
          <cell r="A2772" t="str">
            <v>INSTALACAO ELETRICA/ELETRIFICACAO E ILUMINACAO EXTERNA</v>
          </cell>
          <cell r="B2772" t="str">
            <v>INEL</v>
          </cell>
          <cell r="C2772" t="str">
            <v>INTERRUPTOR/TOMADA</v>
          </cell>
          <cell r="D2772" t="str">
            <v>0170</v>
          </cell>
          <cell r="E2772">
            <v>0</v>
          </cell>
          <cell r="F2772">
            <v>0</v>
          </cell>
          <cell r="G2772" t="str">
            <v>92009</v>
          </cell>
          <cell r="H2772" t="str">
            <v>TOMADA BAIXA DE EMBUTIR (2 MÓDULOS), 2P+T 20 A, INCLUINDO SUPORTE E PLACA - FORNECIMENTO E INSTALAÇÃO. AF_12/2015</v>
          </cell>
        </row>
        <row r="2773">
          <cell r="A2773" t="str">
            <v>INSTALACAO ELETRICA/ELETRIFICACAO E ILUMINACAO EXTERNA</v>
          </cell>
          <cell r="B2773" t="str">
            <v>INEL</v>
          </cell>
          <cell r="C2773" t="str">
            <v>INTERRUPTOR/TOMADA</v>
          </cell>
          <cell r="D2773" t="str">
            <v>0170</v>
          </cell>
          <cell r="E2773">
            <v>0</v>
          </cell>
          <cell r="F2773">
            <v>0</v>
          </cell>
          <cell r="G2773" t="str">
            <v>92010</v>
          </cell>
          <cell r="H2773" t="str">
            <v>TOMADA MÉDIA DE EMBUTIR (3 MÓDULOS), 2P+T 10 A, SEM SUPORTE E SEM PLACA - FORNECIMENTO E INSTALAÇÃO. AF_12/2015</v>
          </cell>
        </row>
        <row r="2774">
          <cell r="A2774" t="str">
            <v>INSTALACAO ELETRICA/ELETRIFICACAO E ILUMINACAO EXTERNA</v>
          </cell>
          <cell r="B2774" t="str">
            <v>INEL</v>
          </cell>
          <cell r="C2774" t="str">
            <v>INTERRUPTOR/TOMADA</v>
          </cell>
          <cell r="D2774" t="str">
            <v>0170</v>
          </cell>
          <cell r="E2774">
            <v>0</v>
          </cell>
          <cell r="F2774">
            <v>0</v>
          </cell>
          <cell r="G2774" t="str">
            <v>92011</v>
          </cell>
          <cell r="H2774" t="str">
            <v>TOMADA MÉDIA DE EMBUTIR (3 MÓDULOS), 2P+T 20 A, SEM SUPORTE E SEM PLACA - FORNECIMENTO E INSTALAÇÃO. AF_12/2015</v>
          </cell>
        </row>
        <row r="2775">
          <cell r="A2775" t="str">
            <v>INSTALACAO ELETRICA/ELETRIFICACAO E ILUMINACAO EXTERNA</v>
          </cell>
          <cell r="B2775" t="str">
            <v>INEL</v>
          </cell>
          <cell r="C2775" t="str">
            <v>INTERRUPTOR/TOMADA</v>
          </cell>
          <cell r="D2775" t="str">
            <v>0170</v>
          </cell>
          <cell r="E2775">
            <v>0</v>
          </cell>
          <cell r="F2775">
            <v>0</v>
          </cell>
          <cell r="G2775" t="str">
            <v>92012</v>
          </cell>
          <cell r="H2775" t="str">
            <v>TOMADA MÉDIA DE EMBUTIR (3 MÓDULOS), 2P+T 10 A, INCLUINDO SUPORTE E PLACA - FORNECIMENTO E INSTALAÇÃO. AF_12/2015</v>
          </cell>
        </row>
        <row r="2776">
          <cell r="A2776" t="str">
            <v>INSTALACAO ELETRICA/ELETRIFICACAO E ILUMINACAO EXTERNA</v>
          </cell>
          <cell r="B2776" t="str">
            <v>INEL</v>
          </cell>
          <cell r="C2776" t="str">
            <v>INTERRUPTOR/TOMADA</v>
          </cell>
          <cell r="D2776" t="str">
            <v>0170</v>
          </cell>
          <cell r="E2776">
            <v>0</v>
          </cell>
          <cell r="F2776">
            <v>0</v>
          </cell>
          <cell r="G2776" t="str">
            <v>92013</v>
          </cell>
          <cell r="H2776" t="str">
            <v>TOMADA MÉDIA DE EMBUTIR (3 MÓDULOS), 2P+T 20 A, INCLUINDO SUPORTE E PLACA - FORNECIMENTO E INSTALAÇÃO. AF_12/2015</v>
          </cell>
        </row>
        <row r="2777">
          <cell r="A2777" t="str">
            <v>INSTALACAO ELETRICA/ELETRIFICACAO E ILUMINACAO EXTERNA</v>
          </cell>
          <cell r="B2777" t="str">
            <v>INEL</v>
          </cell>
          <cell r="C2777" t="str">
            <v>INTERRUPTOR/TOMADA</v>
          </cell>
          <cell r="D2777" t="str">
            <v>0170</v>
          </cell>
          <cell r="E2777">
            <v>0</v>
          </cell>
          <cell r="F2777">
            <v>0</v>
          </cell>
          <cell r="G2777" t="str">
            <v>92014</v>
          </cell>
          <cell r="H2777" t="str">
            <v>TOMADA BAIXA DE EMBUTIR (3 MÓDULOS), 2P+T 10 A, SEM SUPORTE E SEM PLACA - FORNECIMENTO E INSTALAÇÃO. AF_12/2015</v>
          </cell>
        </row>
        <row r="2778">
          <cell r="A2778" t="str">
            <v>INSTALACAO ELETRICA/ELETRIFICACAO E ILUMINACAO EXTERNA</v>
          </cell>
          <cell r="B2778" t="str">
            <v>INEL</v>
          </cell>
          <cell r="C2778" t="str">
            <v>INTERRUPTOR/TOMADA</v>
          </cell>
          <cell r="D2778" t="str">
            <v>0170</v>
          </cell>
          <cell r="E2778">
            <v>0</v>
          </cell>
          <cell r="F2778">
            <v>0</v>
          </cell>
          <cell r="G2778" t="str">
            <v>92015</v>
          </cell>
          <cell r="H2778" t="str">
            <v>TOMADA BAIXA DE EMBUTIR (3 MÓDULOS), 2P+T 20 A, SEM SUPORTE E SEM PLACA - FORNECIMENTO E INSTALAÇÃO. AF_12/2015</v>
          </cell>
        </row>
        <row r="2779">
          <cell r="A2779" t="str">
            <v>INSTALACAO ELETRICA/ELETRIFICACAO E ILUMINACAO EXTERNA</v>
          </cell>
          <cell r="B2779" t="str">
            <v>INEL</v>
          </cell>
          <cell r="C2779" t="str">
            <v>INTERRUPTOR/TOMADA</v>
          </cell>
          <cell r="D2779" t="str">
            <v>0170</v>
          </cell>
          <cell r="E2779">
            <v>0</v>
          </cell>
          <cell r="F2779">
            <v>0</v>
          </cell>
          <cell r="G2779" t="str">
            <v>92016</v>
          </cell>
          <cell r="H2779" t="str">
            <v>TOMADA BAIXA DE EMBUTIR (3 MÓDULOS), 2P+T 10 A, INCLUINDO SUPORTE E PLACA - FORNECIMENTO E INSTALAÇÃO. AF_12/2015</v>
          </cell>
        </row>
        <row r="2780">
          <cell r="A2780" t="str">
            <v>INSTALACAO ELETRICA/ELETRIFICACAO E ILUMINACAO EXTERNA</v>
          </cell>
          <cell r="B2780" t="str">
            <v>INEL</v>
          </cell>
          <cell r="C2780" t="str">
            <v>INTERRUPTOR/TOMADA</v>
          </cell>
          <cell r="D2780" t="str">
            <v>0170</v>
          </cell>
          <cell r="E2780">
            <v>0</v>
          </cell>
          <cell r="F2780">
            <v>0</v>
          </cell>
          <cell r="G2780" t="str">
            <v>92017</v>
          </cell>
          <cell r="H2780" t="str">
            <v>TOMADA BAIXA DE EMBUTIR (3 MÓDULOS), 2P+T 20 A, INCLUINDO SUPORTE E PLACA - FORNECIMENTO E INSTALAÇÃO. AF_12/2015</v>
          </cell>
        </row>
        <row r="2781">
          <cell r="A2781" t="str">
            <v>INSTALACAO ELETRICA/ELETRIFICACAO E ILUMINACAO EXTERNA</v>
          </cell>
          <cell r="B2781" t="str">
            <v>INEL</v>
          </cell>
          <cell r="C2781" t="str">
            <v>INTERRUPTOR/TOMADA</v>
          </cell>
          <cell r="D2781" t="str">
            <v>0170</v>
          </cell>
          <cell r="E2781">
            <v>0</v>
          </cell>
          <cell r="F2781">
            <v>0</v>
          </cell>
          <cell r="G2781" t="str">
            <v>92018</v>
          </cell>
          <cell r="H2781" t="str">
            <v>TOMADA BAIXA DE EMBUTIR (4 MÓDULOS), 2P+T 10 A, SEM SUPORTE E SEM PLACA - FORNECIMENTO E INSTALAÇÃO. AF_12/2015</v>
          </cell>
        </row>
        <row r="2782">
          <cell r="A2782" t="str">
            <v>INSTALACAO ELETRICA/ELETRIFICACAO E ILUMINACAO EXTERNA</v>
          </cell>
          <cell r="B2782" t="str">
            <v>INEL</v>
          </cell>
          <cell r="C2782" t="str">
            <v>INTERRUPTOR/TOMADA</v>
          </cell>
          <cell r="D2782" t="str">
            <v>0170</v>
          </cell>
          <cell r="E2782">
            <v>0</v>
          </cell>
          <cell r="F2782">
            <v>0</v>
          </cell>
          <cell r="G2782" t="str">
            <v>92019</v>
          </cell>
          <cell r="H2782" t="str">
            <v>TOMADA BAIXA DE EMBUTIR (4 MÓDULOS), 2P+T 10 A, INCLUINDO SUPORTE E PLACA - FORNECIMENTO E INSTALAÇÃO. AF_12/2015</v>
          </cell>
        </row>
        <row r="2783">
          <cell r="A2783" t="str">
            <v>INSTALACAO ELETRICA/ELETRIFICACAO E ILUMINACAO EXTERNA</v>
          </cell>
          <cell r="B2783" t="str">
            <v>INEL</v>
          </cell>
          <cell r="C2783" t="str">
            <v>INTERRUPTOR/TOMADA</v>
          </cell>
          <cell r="D2783" t="str">
            <v>0170</v>
          </cell>
          <cell r="E2783">
            <v>0</v>
          </cell>
          <cell r="F2783">
            <v>0</v>
          </cell>
          <cell r="G2783" t="str">
            <v>92020</v>
          </cell>
          <cell r="H2783" t="str">
            <v>TOMADA BAIXA DE EMBUTIR (6 MÓDULOS), 2P+T 10 A, SEM SUPORTE E SEM PLACA - FORNECIMENTO E INSTALAÇÃO. AF_12/2015</v>
          </cell>
        </row>
        <row r="2784">
          <cell r="A2784" t="str">
            <v>INSTALACAO ELETRICA/ELETRIFICACAO E ILUMINACAO EXTERNA</v>
          </cell>
          <cell r="B2784" t="str">
            <v>INEL</v>
          </cell>
          <cell r="C2784" t="str">
            <v>INTERRUPTOR/TOMADA</v>
          </cell>
          <cell r="D2784" t="str">
            <v>0170</v>
          </cell>
          <cell r="E2784">
            <v>0</v>
          </cell>
          <cell r="F2784">
            <v>0</v>
          </cell>
          <cell r="G2784" t="str">
            <v>92021</v>
          </cell>
          <cell r="H2784" t="str">
            <v>TOMADA BAIXA DE EMBUTIR (6 MÓDULOS), 2P+T 10 A, INCLUINDO SUPORTE E PLACA - FORNECIMENTO E INSTALAÇÃO. AF_12/2015</v>
          </cell>
        </row>
        <row r="2785">
          <cell r="A2785" t="str">
            <v>INSTALACAO ELETRICA/ELETRIFICACAO E ILUMINACAO EXTERNA</v>
          </cell>
          <cell r="B2785" t="str">
            <v>INEL</v>
          </cell>
          <cell r="C2785" t="str">
            <v>INTERRUPTOR/TOMADA</v>
          </cell>
          <cell r="D2785" t="str">
            <v>0170</v>
          </cell>
          <cell r="E2785">
            <v>0</v>
          </cell>
          <cell r="F2785">
            <v>0</v>
          </cell>
          <cell r="G2785" t="str">
            <v>92022</v>
          </cell>
          <cell r="H2785" t="str">
            <v>INTERRUPTOR SIMPLES (1 MÓDULO) COM 1 TOMADA DE EMBUTIR 2P+T 10 A,  SEM SUPORTE E SEM PLACA - FORNECIMENTO E INSTALAÇÃO. AF_12/2015</v>
          </cell>
        </row>
        <row r="2786">
          <cell r="A2786" t="str">
            <v>INSTALACAO ELETRICA/ELETRIFICACAO E ILUMINACAO EXTERNA</v>
          </cell>
          <cell r="B2786" t="str">
            <v>INEL</v>
          </cell>
          <cell r="C2786" t="str">
            <v>INTERRUPTOR/TOMADA</v>
          </cell>
          <cell r="D2786" t="str">
            <v>0170</v>
          </cell>
          <cell r="E2786">
            <v>0</v>
          </cell>
          <cell r="F2786">
            <v>0</v>
          </cell>
          <cell r="G2786" t="str">
            <v>92023</v>
          </cell>
          <cell r="H2786" t="str">
            <v>INTERRUPTOR SIMPLES (1 MÓDULO) COM 1 TOMADA DE EMBUTIR 2P+T 10 A,  INCLUINDO SUPORTE E PLACA - FORNECIMENTO E INSTALAÇÃO. AF_12/2015</v>
          </cell>
        </row>
        <row r="2787">
          <cell r="A2787" t="str">
            <v>INSTALACAO ELETRICA/ELETRIFICACAO E ILUMINACAO EXTERNA</v>
          </cell>
          <cell r="B2787" t="str">
            <v>INEL</v>
          </cell>
          <cell r="C2787" t="str">
            <v>INTERRUPTOR/TOMADA</v>
          </cell>
          <cell r="D2787" t="str">
            <v>0170</v>
          </cell>
          <cell r="E2787">
            <v>0</v>
          </cell>
          <cell r="F2787">
            <v>0</v>
          </cell>
          <cell r="G2787" t="str">
            <v>92024</v>
          </cell>
          <cell r="H2787" t="str">
            <v>INTERRUPTOR SIMPLES (1 MÓDULO) COM 2 TOMADAS DE EMBUTIR 2P+T 10 A,  SEM SUPORTE E SEM PLACA - FORNECIMENTO E INSTALAÇÃO. AF_12/2015</v>
          </cell>
        </row>
        <row r="2788">
          <cell r="A2788" t="str">
            <v>INSTALACAO ELETRICA/ELETRIFICACAO E ILUMINACAO EXTERNA</v>
          </cell>
          <cell r="B2788" t="str">
            <v>INEL</v>
          </cell>
          <cell r="C2788" t="str">
            <v>INTERRUPTOR/TOMADA</v>
          </cell>
          <cell r="D2788" t="str">
            <v>0170</v>
          </cell>
          <cell r="E2788">
            <v>0</v>
          </cell>
          <cell r="F2788">
            <v>0</v>
          </cell>
          <cell r="G2788" t="str">
            <v>92025</v>
          </cell>
          <cell r="H2788" t="str">
            <v>INTERRUPTOR SIMPLES (1 MÓDULO) COM 2 TOMADAS DE EMBUTIR 2P+T 10 A,  INCLUINDO SUPORTE E PLACA - FORNECIMENTO E INSTALAÇÃO. AF_12/2015</v>
          </cell>
        </row>
        <row r="2789">
          <cell r="A2789" t="str">
            <v>INSTALACAO ELETRICA/ELETRIFICACAO E ILUMINACAO EXTERNA</v>
          </cell>
          <cell r="B2789" t="str">
            <v>INEL</v>
          </cell>
          <cell r="C2789" t="str">
            <v>INTERRUPTOR/TOMADA</v>
          </cell>
          <cell r="D2789" t="str">
            <v>0170</v>
          </cell>
          <cell r="E2789">
            <v>0</v>
          </cell>
          <cell r="F2789">
            <v>0</v>
          </cell>
          <cell r="G2789" t="str">
            <v>92026</v>
          </cell>
          <cell r="H2789" t="str">
            <v>INTERRUPTOR SIMPLES (2 MÓDULOS) COM 1 TOMADA DE EMBUTIR 2P+T 10 A,  SEM SUPORTE E SEM PLACA - FORNECIMENTO E INSTALAÇÃO. AF_12/2015</v>
          </cell>
        </row>
        <row r="2790">
          <cell r="A2790" t="str">
            <v>INSTALACAO ELETRICA/ELETRIFICACAO E ILUMINACAO EXTERNA</v>
          </cell>
          <cell r="B2790" t="str">
            <v>INEL</v>
          </cell>
          <cell r="C2790" t="str">
            <v>INTERRUPTOR/TOMADA</v>
          </cell>
          <cell r="D2790" t="str">
            <v>0170</v>
          </cell>
          <cell r="E2790">
            <v>0</v>
          </cell>
          <cell r="F2790">
            <v>0</v>
          </cell>
          <cell r="G2790" t="str">
            <v>92027</v>
          </cell>
          <cell r="H2790" t="str">
            <v>INTERRUPTOR SIMPLES (2 MÓDULOS) COM 1 TOMADA DE EMBUTIR 2P+T 10 A,  INCLUINDO SUPORTE E PLACA - FORNECIMENTO E INSTALAÇÃO. AF_12/2015</v>
          </cell>
        </row>
        <row r="2791">
          <cell r="A2791" t="str">
            <v>INSTALACAO ELETRICA/ELETRIFICACAO E ILUMINACAO EXTERNA</v>
          </cell>
          <cell r="B2791" t="str">
            <v>INEL</v>
          </cell>
          <cell r="C2791" t="str">
            <v>INTERRUPTOR/TOMADA</v>
          </cell>
          <cell r="D2791" t="str">
            <v>0170</v>
          </cell>
          <cell r="E2791">
            <v>0</v>
          </cell>
          <cell r="F2791">
            <v>0</v>
          </cell>
          <cell r="G2791" t="str">
            <v>92028</v>
          </cell>
          <cell r="H2791" t="str">
            <v>INTERRUPTOR PARALELO (1 MÓDULO) COM 1 TOMADA DE EMBUTIR 2P+T 10 A,  SEM SUPORTE E SEM PLACA - FORNECIMENTO E INSTALAÇÃO. AF_12/2015</v>
          </cell>
        </row>
        <row r="2792">
          <cell r="A2792" t="str">
            <v>INSTALACAO ELETRICA/ELETRIFICACAO E ILUMINACAO EXTERNA</v>
          </cell>
          <cell r="B2792" t="str">
            <v>INEL</v>
          </cell>
          <cell r="C2792" t="str">
            <v>INTERRUPTOR/TOMADA</v>
          </cell>
          <cell r="D2792" t="str">
            <v>0170</v>
          </cell>
          <cell r="E2792">
            <v>0</v>
          </cell>
          <cell r="F2792">
            <v>0</v>
          </cell>
          <cell r="G2792" t="str">
            <v>92029</v>
          </cell>
          <cell r="H2792" t="str">
            <v>INTERRUPTOR PARALELO (1 MÓDULO) COM 1 TOMADA DE EMBUTIR 2P+T 10 A,  INCLUINDO SUPORTE E PLACA - FORNECIMENTO E INSTALAÇÃO. AF_12/2015</v>
          </cell>
        </row>
        <row r="2793">
          <cell r="A2793" t="str">
            <v>INSTALACAO ELETRICA/ELETRIFICACAO E ILUMINACAO EXTERNA</v>
          </cell>
          <cell r="B2793" t="str">
            <v>INEL</v>
          </cell>
          <cell r="C2793" t="str">
            <v>INTERRUPTOR/TOMADA</v>
          </cell>
          <cell r="D2793" t="str">
            <v>0170</v>
          </cell>
          <cell r="E2793">
            <v>0</v>
          </cell>
          <cell r="F2793">
            <v>0</v>
          </cell>
          <cell r="G2793" t="str">
            <v>92030</v>
          </cell>
          <cell r="H2793" t="str">
            <v>INTERRUPTOR PARALELO (1 MÓDULO) COM 2 TOMADAS DE EMBUTIR 2P+T 10 A,  SEM SUPORTE E SEM PLACA - FORNECIMENTO E INSTALAÇÃO. AF_12/2015</v>
          </cell>
        </row>
        <row r="2794">
          <cell r="A2794" t="str">
            <v>INSTALACAO ELETRICA/ELETRIFICACAO E ILUMINACAO EXTERNA</v>
          </cell>
          <cell r="B2794" t="str">
            <v>INEL</v>
          </cell>
          <cell r="C2794" t="str">
            <v>INTERRUPTOR/TOMADA</v>
          </cell>
          <cell r="D2794" t="str">
            <v>0170</v>
          </cell>
          <cell r="E2794">
            <v>0</v>
          </cell>
          <cell r="F2794">
            <v>0</v>
          </cell>
          <cell r="G2794" t="str">
            <v>92031</v>
          </cell>
          <cell r="H2794" t="str">
            <v>INTERRUPTOR PARALELO (1 MÓDULO) COM 2 TOMADAS DE EMBUTIR 2P+T 10 A,  INCLUINDO SUPORTE E PLACA - FORNECIMENTO E INSTALAÇÃO. AF_12/2015</v>
          </cell>
        </row>
        <row r="2795">
          <cell r="A2795" t="str">
            <v>INSTALACAO ELETRICA/ELETRIFICACAO E ILUMINACAO EXTERNA</v>
          </cell>
          <cell r="B2795" t="str">
            <v>INEL</v>
          </cell>
          <cell r="C2795" t="str">
            <v>INTERRUPTOR/TOMADA</v>
          </cell>
          <cell r="D2795" t="str">
            <v>0170</v>
          </cell>
          <cell r="E2795">
            <v>0</v>
          </cell>
          <cell r="F2795">
            <v>0</v>
          </cell>
          <cell r="G2795" t="str">
            <v>92032</v>
          </cell>
          <cell r="H2795" t="str">
            <v>INTERRUPTOR PARALELO (2 MÓDULOS) COM 1 TOMADA DE EMBUTIR 2P+T 10 A,  SEM SUPORTE E SEM PLACA - FORNECIMENTO E INSTALAÇÃO. AF_12/2015</v>
          </cell>
        </row>
        <row r="2796">
          <cell r="A2796" t="str">
            <v>INSTALACAO ELETRICA/ELETRIFICACAO E ILUMINACAO EXTERNA</v>
          </cell>
          <cell r="B2796" t="str">
            <v>INEL</v>
          </cell>
          <cell r="C2796" t="str">
            <v>INTERRUPTOR/TOMADA</v>
          </cell>
          <cell r="D2796" t="str">
            <v>0170</v>
          </cell>
          <cell r="E2796">
            <v>0</v>
          </cell>
          <cell r="F2796">
            <v>0</v>
          </cell>
          <cell r="G2796" t="str">
            <v>92033</v>
          </cell>
          <cell r="H2796" t="str">
            <v>INTERRUPTOR PARALELO (2 MÓDULOS) COM 1 TOMADA DE EMBUTIR 2P+T 10 A,  INCLUINDO SUPORTE E PLACA - FORNECIMENTO E INSTALAÇÃO. AF_12/2015</v>
          </cell>
        </row>
        <row r="2797">
          <cell r="A2797" t="str">
            <v>INSTALACAO ELETRICA/ELETRIFICACAO E ILUMINACAO EXTERNA</v>
          </cell>
          <cell r="B2797" t="str">
            <v>INEL</v>
          </cell>
          <cell r="C2797" t="str">
            <v>INTERRUPTOR/TOMADA</v>
          </cell>
          <cell r="D2797" t="str">
            <v>0170</v>
          </cell>
          <cell r="E2797">
            <v>0</v>
          </cell>
          <cell r="F2797">
            <v>0</v>
          </cell>
          <cell r="G2797" t="str">
            <v>92034</v>
          </cell>
          <cell r="H2797" t="str">
            <v>INTERRUPTOR SIMPLES (1 MÓDULO), INTERRUPTOR PARALELO (1 MÓDULO) E 1 TOMADA DE EMBUTIR 2P+T 10 A,  SEM SUPORTE E SEM PLACA - FORNECIMENTO E INSTALAÇÃO. AF_12/2015</v>
          </cell>
        </row>
        <row r="2798">
          <cell r="A2798" t="str">
            <v>INSTALACAO ELETRICA/ELETRIFICACAO E ILUMINACAO EXTERNA</v>
          </cell>
          <cell r="B2798" t="str">
            <v>INEL</v>
          </cell>
          <cell r="C2798" t="str">
            <v>INTERRUPTOR/TOMADA</v>
          </cell>
          <cell r="D2798" t="str">
            <v>0170</v>
          </cell>
          <cell r="E2798">
            <v>0</v>
          </cell>
          <cell r="F2798">
            <v>0</v>
          </cell>
          <cell r="G2798" t="str">
            <v>92035</v>
          </cell>
          <cell r="H2798" t="str">
            <v>INTERRUPTOR SIMPLES (1 MÓDULO), INTERRUPTOR PARALELO (1 MÓDULO) E 1 TOMADA DE EMBUTIR 2P+T 10 A,  INCLUINDO SUPORTE E PLACA - FORNECIMENTO E INSTALAÇÃO. AF_12/2015</v>
          </cell>
        </row>
        <row r="2799">
          <cell r="A2799" t="str">
            <v>INSTALACAO ELETRICA/ELETRIFICACAO E ILUMINACAO EXTERNA</v>
          </cell>
          <cell r="B2799" t="str">
            <v>INEL</v>
          </cell>
          <cell r="C2799" t="str">
            <v>LUMINARIA INTERNA/BOCAL/LAMPADAS</v>
          </cell>
          <cell r="D2799" t="str">
            <v>0171</v>
          </cell>
          <cell r="E2799">
            <v>0</v>
          </cell>
          <cell r="F2799">
            <v>0</v>
          </cell>
          <cell r="G2799" t="str">
            <v>97583</v>
          </cell>
          <cell r="H2799" t="str">
            <v>LUMINÁRIA TIPO CALHA, DE SOBREPOR, COM 1 LÂMPADA TUBULAR FLUORESCENTE DE 18 W, COM REATOR DE PARTIDA RÁPIDA - FORNECIMENTO E INSTALAÇÃO. AF_02/2020</v>
          </cell>
        </row>
        <row r="2800">
          <cell r="A2800" t="str">
            <v>INSTALACAO ELETRICA/ELETRIFICACAO E ILUMINACAO EXTERNA</v>
          </cell>
          <cell r="B2800" t="str">
            <v>INEL</v>
          </cell>
          <cell r="C2800" t="str">
            <v>LUMINARIA INTERNA/BOCAL/LAMPADAS</v>
          </cell>
          <cell r="D2800" t="str">
            <v>0171</v>
          </cell>
          <cell r="E2800">
            <v>0</v>
          </cell>
          <cell r="F2800">
            <v>0</v>
          </cell>
          <cell r="G2800" t="str">
            <v>97584</v>
          </cell>
          <cell r="H2800" t="str">
            <v>LUMINÁRIA TIPO CALHA, DE SOBREPOR, COM 1 LÂMPADA TUBULAR FLUORESCENTE DE 36 W, COM REATOR DE PARTIDA RÁPIDA - FORNECIMENTO E INSTALAÇÃO. AF_02/2020</v>
          </cell>
        </row>
        <row r="2801">
          <cell r="A2801" t="str">
            <v>INSTALACAO ELETRICA/ELETRIFICACAO E ILUMINACAO EXTERNA</v>
          </cell>
          <cell r="B2801" t="str">
            <v>INEL</v>
          </cell>
          <cell r="C2801" t="str">
            <v>LUMINARIA INTERNA/BOCAL/LAMPADAS</v>
          </cell>
          <cell r="D2801" t="str">
            <v>0171</v>
          </cell>
          <cell r="E2801">
            <v>0</v>
          </cell>
          <cell r="F2801">
            <v>0</v>
          </cell>
          <cell r="G2801" t="str">
            <v>97585</v>
          </cell>
          <cell r="H2801" t="str">
            <v>LUMINÁRIA TIPO CALHA, DE SOBREPOR, COM 2 LÂMPADAS TUBULARES FLUORESCENTES DE 18 W, COM REATOR DE PARTIDA RÁPIDA - FORNECIMENTO E INSTALAÇÃO. AF_02/2020</v>
          </cell>
        </row>
        <row r="2802">
          <cell r="A2802" t="str">
            <v>INSTALACAO ELETRICA/ELETRIFICACAO E ILUMINACAO EXTERNA</v>
          </cell>
          <cell r="B2802" t="str">
            <v>INEL</v>
          </cell>
          <cell r="C2802" t="str">
            <v>LUMINARIA INTERNA/BOCAL/LAMPADAS</v>
          </cell>
          <cell r="D2802" t="str">
            <v>0171</v>
          </cell>
          <cell r="E2802">
            <v>0</v>
          </cell>
          <cell r="F2802">
            <v>0</v>
          </cell>
          <cell r="G2802" t="str">
            <v>97586</v>
          </cell>
          <cell r="H2802" t="str">
            <v>LUMINÁRIA TIPO CALHA, DE SOBREPOR, COM 2 LÂMPADAS TUBULARES FLUORESCENTES DE 36 W, COM REATOR DE PARTIDA RÁPIDA - FORNECIMENTO E INSTALAÇÃO. AF_02/2020</v>
          </cell>
        </row>
        <row r="2803">
          <cell r="A2803" t="str">
            <v>INSTALACAO ELETRICA/ELETRIFICACAO E ILUMINACAO EXTERNA</v>
          </cell>
          <cell r="B2803" t="str">
            <v>INEL</v>
          </cell>
          <cell r="C2803" t="str">
            <v>LUMINARIA INTERNA/BOCAL/LAMPADAS</v>
          </cell>
          <cell r="D2803" t="str">
            <v>0171</v>
          </cell>
          <cell r="E2803">
            <v>0</v>
          </cell>
          <cell r="F2803">
            <v>0</v>
          </cell>
          <cell r="G2803" t="str">
            <v>97587</v>
          </cell>
          <cell r="H2803" t="str">
            <v>LUMINÁRIA TIPO CALHA, DE EMBUTIR, COM 2 LÂMPADAS FLUORESCENTES DE 14 W, COM REATOR DE PARTIDA RÁPIDA - FORNECIMENTO E INSTALAÇÃO. AF_02/2020</v>
          </cell>
        </row>
        <row r="2804">
          <cell r="A2804" t="str">
            <v>INSTALACAO ELETRICA/ELETRIFICACAO E ILUMINACAO EXTERNA</v>
          </cell>
          <cell r="B2804" t="str">
            <v>INEL</v>
          </cell>
          <cell r="C2804" t="str">
            <v>LUMINARIA INTERNA/BOCAL/LAMPADAS</v>
          </cell>
          <cell r="D2804" t="str">
            <v>0171</v>
          </cell>
          <cell r="E2804">
            <v>0</v>
          </cell>
          <cell r="F2804">
            <v>0</v>
          </cell>
          <cell r="G2804" t="str">
            <v>97589</v>
          </cell>
          <cell r="H2804" t="str">
            <v>LUMINÁRIA TIPO PLAFON EM PLÁSTICO, DE SOBREPOR, COM 1 LÂMPADA FLUORESCENTE DE 15 W, SEM REATOR - FORNECIMENTO E INSTALAÇÃO. AF_02/2020</v>
          </cell>
        </row>
        <row r="2805">
          <cell r="A2805" t="str">
            <v>INSTALACAO ELETRICA/ELETRIFICACAO E ILUMINACAO EXTERNA</v>
          </cell>
          <cell r="B2805" t="str">
            <v>INEL</v>
          </cell>
          <cell r="C2805" t="str">
            <v>LUMINARIA INTERNA/BOCAL/LAMPADAS</v>
          </cell>
          <cell r="D2805" t="str">
            <v>0171</v>
          </cell>
          <cell r="E2805">
            <v>0</v>
          </cell>
          <cell r="F2805">
            <v>0</v>
          </cell>
          <cell r="G2805" t="str">
            <v>97590</v>
          </cell>
          <cell r="H2805" t="str">
            <v>LUMINÁRIA TIPO PLAFON REDONDO COM VIDRO FOSCO, DE SOBREPOR, COM 1 LÂMPADA FLUORESCENTE DE 15 W, SEM REATOR - FORNECIMENTO E INSTALAÇÃO. AF_02/2020</v>
          </cell>
        </row>
        <row r="2806">
          <cell r="A2806" t="str">
            <v>INSTALACAO ELETRICA/ELETRIFICACAO E ILUMINACAO EXTERNA</v>
          </cell>
          <cell r="B2806" t="str">
            <v>INEL</v>
          </cell>
          <cell r="C2806" t="str">
            <v>LUMINARIA INTERNA/BOCAL/LAMPADAS</v>
          </cell>
          <cell r="D2806" t="str">
            <v>0171</v>
          </cell>
          <cell r="E2806">
            <v>0</v>
          </cell>
          <cell r="F2806">
            <v>0</v>
          </cell>
          <cell r="G2806" t="str">
            <v>97591</v>
          </cell>
          <cell r="H2806" t="str">
            <v>LUMINÁRIA TIPO PLAFON REDONDO COM VIDRO FOSCO, DE SOBREPOR, COM 2 LÂMPADAS FLUORESCENTES DE 15 W, SEM REATOR - FORNECIMENTO E INSTALAÇÃO. AF_02/2020</v>
          </cell>
        </row>
        <row r="2807">
          <cell r="A2807" t="str">
            <v>INSTALACAO ELETRICA/ELETRIFICACAO E ILUMINACAO EXTERNA</v>
          </cell>
          <cell r="B2807" t="str">
            <v>INEL</v>
          </cell>
          <cell r="C2807" t="str">
            <v>LUMINARIA INTERNA/BOCAL/LAMPADAS</v>
          </cell>
          <cell r="D2807" t="str">
            <v>0171</v>
          </cell>
          <cell r="E2807">
            <v>0</v>
          </cell>
          <cell r="F2807">
            <v>0</v>
          </cell>
          <cell r="G2807" t="str">
            <v>97592</v>
          </cell>
          <cell r="H2807" t="str">
            <v>LUMINÁRIA TIPO PLAFON, DE SOBREPOR, COM 1 LÂMPADA LED DE 12/13 W, SEM REATOR - FORNECIMENTO E INSTALAÇÃO. AF_02/2020</v>
          </cell>
        </row>
        <row r="2808">
          <cell r="A2808" t="str">
            <v>INSTALACAO ELETRICA/ELETRIFICACAO E ILUMINACAO EXTERNA</v>
          </cell>
          <cell r="B2808" t="str">
            <v>INEL</v>
          </cell>
          <cell r="C2808" t="str">
            <v>LUMINARIA INTERNA/BOCAL/LAMPADAS</v>
          </cell>
          <cell r="D2808" t="str">
            <v>0171</v>
          </cell>
          <cell r="E2808">
            <v>0</v>
          </cell>
          <cell r="F2808">
            <v>0</v>
          </cell>
          <cell r="G2808" t="str">
            <v>97593</v>
          </cell>
          <cell r="H2808" t="str">
            <v>LUMINÁRIA TIPO SPOT, DE SOBREPOR, COM 1 LÂMPADA FLUORESCENTE DE 15 W, SEM REATOR - FORNECIMENTO E INSTALAÇÃO. AF_02/2020</v>
          </cell>
        </row>
        <row r="2809">
          <cell r="A2809" t="str">
            <v>INSTALACAO ELETRICA/ELETRIFICACAO E ILUMINACAO EXTERNA</v>
          </cell>
          <cell r="B2809" t="str">
            <v>INEL</v>
          </cell>
          <cell r="C2809" t="str">
            <v>LUMINARIA INTERNA/BOCAL/LAMPADAS</v>
          </cell>
          <cell r="D2809" t="str">
            <v>0171</v>
          </cell>
          <cell r="E2809">
            <v>0</v>
          </cell>
          <cell r="F2809">
            <v>0</v>
          </cell>
          <cell r="G2809" t="str">
            <v>97594</v>
          </cell>
          <cell r="H2809" t="str">
            <v>LUMINÁRIA TIPO SPOT, DE SOBREPOR, COM 2 LÂMPADAS FLUORESCENTES DE 15 W, SEM REATOR - FORNECIMENTO E INSTALAÇÃO. AF_02/2020</v>
          </cell>
        </row>
        <row r="2810">
          <cell r="A2810" t="str">
            <v>INSTALACAO ELETRICA/ELETRIFICACAO E ILUMINACAO EXTERNA</v>
          </cell>
          <cell r="B2810" t="str">
            <v>INEL</v>
          </cell>
          <cell r="C2810" t="str">
            <v>LUMINARIA INTERNA/BOCAL/LAMPADAS</v>
          </cell>
          <cell r="D2810" t="str">
            <v>0171</v>
          </cell>
          <cell r="E2810">
            <v>0</v>
          </cell>
          <cell r="F2810">
            <v>0</v>
          </cell>
          <cell r="G2810" t="str">
            <v>97595</v>
          </cell>
          <cell r="H2810" t="str">
            <v>SENSOR DE PRESENÇA COM FOTOCÉLULA, FIXAÇÃO EM PAREDE - FORNECIMENTO E INSTALAÇÃO. AF_02/2020</v>
          </cell>
        </row>
        <row r="2811">
          <cell r="A2811" t="str">
            <v>INSTALACAO ELETRICA/ELETRIFICACAO E ILUMINACAO EXTERNA</v>
          </cell>
          <cell r="B2811" t="str">
            <v>INEL</v>
          </cell>
          <cell r="C2811" t="str">
            <v>LUMINARIA INTERNA/BOCAL/LAMPADAS</v>
          </cell>
          <cell r="D2811" t="str">
            <v>0171</v>
          </cell>
          <cell r="E2811">
            <v>0</v>
          </cell>
          <cell r="F2811">
            <v>0</v>
          </cell>
          <cell r="G2811" t="str">
            <v>97596</v>
          </cell>
          <cell r="H2811" t="str">
            <v>SENSOR DE PRESENÇA SEM FOTOCÉLULA, FIXAÇÃO EM PAREDE - FORNECIMENTO E INSTALAÇÃO. AF_02/2020</v>
          </cell>
        </row>
        <row r="2812">
          <cell r="A2812" t="str">
            <v>INSTALACAO ELETRICA/ELETRIFICACAO E ILUMINACAO EXTERNA</v>
          </cell>
          <cell r="B2812" t="str">
            <v>INEL</v>
          </cell>
          <cell r="C2812" t="str">
            <v>LUMINARIA INTERNA/BOCAL/LAMPADAS</v>
          </cell>
          <cell r="D2812" t="str">
            <v>0171</v>
          </cell>
          <cell r="E2812">
            <v>0</v>
          </cell>
          <cell r="F2812">
            <v>0</v>
          </cell>
          <cell r="G2812" t="str">
            <v>97597</v>
          </cell>
          <cell r="H2812" t="str">
            <v>SENSOR DE PRESENÇA COM FOTOCÉLULA, FIXAÇÃO EM TETO - FORNECIMENTO E INSTALAÇÃO. AF_02/2020</v>
          </cell>
        </row>
        <row r="2813">
          <cell r="A2813" t="str">
            <v>INSTALACAO ELETRICA/ELETRIFICACAO E ILUMINACAO EXTERNA</v>
          </cell>
          <cell r="B2813" t="str">
            <v>INEL</v>
          </cell>
          <cell r="C2813" t="str">
            <v>LUMINARIA INTERNA/BOCAL/LAMPADAS</v>
          </cell>
          <cell r="D2813" t="str">
            <v>0171</v>
          </cell>
          <cell r="E2813">
            <v>0</v>
          </cell>
          <cell r="F2813">
            <v>0</v>
          </cell>
          <cell r="G2813" t="str">
            <v>97598</v>
          </cell>
          <cell r="H2813" t="str">
            <v>SENSOR DE PRESENÇA SEM FOTOCÉLULA, FIXAÇÃO EM TETO - FORNECIMENTO E INSTALAÇÃO. AF_02/2020</v>
          </cell>
        </row>
        <row r="2814">
          <cell r="A2814" t="str">
            <v>INSTALACAO ELETRICA/ELETRIFICACAO E ILUMINACAO EXTERNA</v>
          </cell>
          <cell r="B2814" t="str">
            <v>INEL</v>
          </cell>
          <cell r="C2814" t="str">
            <v>LUMINARIA INTERNA/BOCAL/LAMPADAS</v>
          </cell>
          <cell r="D2814" t="str">
            <v>0171</v>
          </cell>
          <cell r="E2814">
            <v>0</v>
          </cell>
          <cell r="F2814">
            <v>0</v>
          </cell>
          <cell r="G2814" t="str">
            <v>97599</v>
          </cell>
          <cell r="H2814" t="str">
            <v>LUMINÁRIA DE EMERGÊNCIA, COM 30 LÂMPADAS LED DE 2 W, SEM REATOR - FORNECIMENTO E INSTALAÇÃO. AF_02/2020</v>
          </cell>
        </row>
        <row r="2815">
          <cell r="A2815" t="str">
            <v>INSTALACAO ELETRICA/ELETRIFICACAO E ILUMINACAO EXTERNA</v>
          </cell>
          <cell r="B2815" t="str">
            <v>INEL</v>
          </cell>
          <cell r="C2815" t="str">
            <v>LUMINARIA INTERNA/BOCAL/LAMPADAS</v>
          </cell>
          <cell r="D2815" t="str">
            <v>0171</v>
          </cell>
          <cell r="E2815">
            <v>0</v>
          </cell>
          <cell r="F2815">
            <v>0</v>
          </cell>
          <cell r="G2815" t="str">
            <v>97609</v>
          </cell>
          <cell r="H2815" t="str">
            <v>LÂMPADA COMPACTA DE LED 6 W, BASE E27 - FORNECIMENTO E INSTALAÇÃO. AF_02/2020</v>
          </cell>
        </row>
        <row r="2816">
          <cell r="A2816" t="str">
            <v>INSTALACAO ELETRICA/ELETRIFICACAO E ILUMINACAO EXTERNA</v>
          </cell>
          <cell r="B2816" t="str">
            <v>INEL</v>
          </cell>
          <cell r="C2816" t="str">
            <v>LUMINARIA INTERNA/BOCAL/LAMPADAS</v>
          </cell>
          <cell r="D2816" t="str">
            <v>0171</v>
          </cell>
          <cell r="E2816">
            <v>0</v>
          </cell>
          <cell r="F2816">
            <v>0</v>
          </cell>
          <cell r="G2816" t="str">
            <v>97610</v>
          </cell>
          <cell r="H2816" t="str">
            <v>LÂMPADA COMPACTA DE LED 10 W, BASE E27 - FORNECIMENTO E INSTALAÇÃO. AF_02/2020</v>
          </cell>
        </row>
        <row r="2817">
          <cell r="A2817" t="str">
            <v>INSTALACAO ELETRICA/ELETRIFICACAO E ILUMINACAO EXTERNA</v>
          </cell>
          <cell r="B2817" t="str">
            <v>INEL</v>
          </cell>
          <cell r="C2817" t="str">
            <v>LUMINARIA INTERNA/BOCAL/LAMPADAS</v>
          </cell>
          <cell r="D2817" t="str">
            <v>0171</v>
          </cell>
          <cell r="E2817">
            <v>0</v>
          </cell>
          <cell r="F2817">
            <v>0</v>
          </cell>
          <cell r="G2817" t="str">
            <v>97611</v>
          </cell>
          <cell r="H2817" t="str">
            <v>LÂMPADA COMPACTA FLUORESCENTE DE 15 W, BASE E27 - FORNECIMENTO E INSTALAÇÃO. AF_02/2020</v>
          </cell>
        </row>
        <row r="2818">
          <cell r="A2818" t="str">
            <v>INSTALACAO ELETRICA/ELETRIFICACAO E ILUMINACAO EXTERNA</v>
          </cell>
          <cell r="B2818" t="str">
            <v>INEL</v>
          </cell>
          <cell r="C2818" t="str">
            <v>LUMINARIA INTERNA/BOCAL/LAMPADAS</v>
          </cell>
          <cell r="D2818" t="str">
            <v>0171</v>
          </cell>
          <cell r="E2818">
            <v>0</v>
          </cell>
          <cell r="F2818">
            <v>0</v>
          </cell>
          <cell r="G2818" t="str">
            <v>97612</v>
          </cell>
          <cell r="H2818" t="str">
            <v>LÂMPADA COMPACTA FLUORESCENTE DE 20 W, BASE E27 - FORNECIMENTO E INSTALAÇÃO. AF_02/2020</v>
          </cell>
        </row>
        <row r="2819">
          <cell r="A2819" t="str">
            <v>INSTALACAO ELETRICA/ELETRIFICACAO E ILUMINACAO EXTERNA</v>
          </cell>
          <cell r="B2819" t="str">
            <v>INEL</v>
          </cell>
          <cell r="C2819" t="str">
            <v>LUMINARIA INTERNA/BOCAL/LAMPADAS</v>
          </cell>
          <cell r="D2819" t="str">
            <v>0171</v>
          </cell>
          <cell r="E2819">
            <v>0</v>
          </cell>
          <cell r="F2819">
            <v>0</v>
          </cell>
          <cell r="G2819" t="str">
            <v>97613</v>
          </cell>
          <cell r="H2819" t="str">
            <v>LÂMPADA COMPACTA DE VAPOR MERCURIO 125 W, BASE E27 - FORNECIMENTO E INSTALAÇÃO. AF_02/2020</v>
          </cell>
        </row>
        <row r="2820">
          <cell r="A2820" t="str">
            <v>INSTALACAO ELETRICA/ELETRIFICACAO E ILUMINACAO EXTERNA</v>
          </cell>
          <cell r="B2820" t="str">
            <v>INEL</v>
          </cell>
          <cell r="C2820" t="str">
            <v>LUMINARIA INTERNA/BOCAL/LAMPADAS</v>
          </cell>
          <cell r="D2820" t="str">
            <v>0171</v>
          </cell>
          <cell r="E2820">
            <v>0</v>
          </cell>
          <cell r="F2820">
            <v>0</v>
          </cell>
          <cell r="G2820" t="str">
            <v>97614</v>
          </cell>
          <cell r="H2820" t="str">
            <v>LÂMPADA COMPACTA DE VAPOR METÁLICO OVOIDE 150 W, BASE E27 - FORNECIMENTO E INSTALAÇÃO. AF_02/2020</v>
          </cell>
        </row>
        <row r="2821">
          <cell r="A2821" t="str">
            <v>INSTALACAO ELETRICA/ELETRIFICACAO E ILUMINACAO EXTERNA</v>
          </cell>
          <cell r="B2821" t="str">
            <v>INEL</v>
          </cell>
          <cell r="C2821" t="str">
            <v>LUMINARIA INTERNA/BOCAL/LAMPADAS</v>
          </cell>
          <cell r="D2821" t="str">
            <v>0171</v>
          </cell>
          <cell r="E2821">
            <v>0</v>
          </cell>
          <cell r="F2821">
            <v>0</v>
          </cell>
          <cell r="G2821" t="str">
            <v>97615</v>
          </cell>
          <cell r="H2821" t="str">
            <v>LÂMPADA TUBULAR FLUORESCENTE T8 DE 16/18 W, BASE G13 - FORNECIMENTO E INSTALAÇÃO. AF_02/2020_P</v>
          </cell>
        </row>
        <row r="2822">
          <cell r="A2822" t="str">
            <v>INSTALACAO ELETRICA/ELETRIFICACAO E ILUMINACAO EXTERNA</v>
          </cell>
          <cell r="B2822" t="str">
            <v>INEL</v>
          </cell>
          <cell r="C2822" t="str">
            <v>LUMINARIA INTERNA/BOCAL/LAMPADAS</v>
          </cell>
          <cell r="D2822" t="str">
            <v>0171</v>
          </cell>
          <cell r="E2822">
            <v>0</v>
          </cell>
          <cell r="F2822">
            <v>0</v>
          </cell>
          <cell r="G2822" t="str">
            <v>97616</v>
          </cell>
          <cell r="H2822" t="str">
            <v>LÂMPADA TUBULAR FLUORESCENTE T8 DE 32/36 W, BASE G13 - FORNECIMENTO E INSTALAÇÃO. AF_02/2020_P</v>
          </cell>
        </row>
        <row r="2823">
          <cell r="A2823" t="str">
            <v>INSTALACAO ELETRICA/ELETRIFICACAO E ILUMINACAO EXTERNA</v>
          </cell>
          <cell r="B2823" t="str">
            <v>INEL</v>
          </cell>
          <cell r="C2823" t="str">
            <v>LUMINARIA INTERNA/BOCAL/LAMPADAS</v>
          </cell>
          <cell r="D2823" t="str">
            <v>0171</v>
          </cell>
          <cell r="E2823">
            <v>0</v>
          </cell>
          <cell r="F2823">
            <v>0</v>
          </cell>
          <cell r="G2823" t="str">
            <v>97617</v>
          </cell>
          <cell r="H2823" t="str">
            <v>LÂMPADA TUBULAR FLUORESCENTE T10 DE 20/40 W, BASE G13 - FORNECIMENTO E INSTALAÇÃO. AF_02/2020_P</v>
          </cell>
        </row>
        <row r="2824">
          <cell r="A2824" t="str">
            <v>INSTALACAO ELETRICA/ELETRIFICACAO E ILUMINACAO EXTERNA</v>
          </cell>
          <cell r="B2824" t="str">
            <v>INEL</v>
          </cell>
          <cell r="C2824" t="str">
            <v>LUMINARIA INTERNA/BOCAL/LAMPADAS</v>
          </cell>
          <cell r="D2824" t="str">
            <v>0171</v>
          </cell>
          <cell r="E2824">
            <v>0</v>
          </cell>
          <cell r="F2824">
            <v>0</v>
          </cell>
          <cell r="G2824" t="str">
            <v>97618</v>
          </cell>
          <cell r="H2824" t="str">
            <v>LÂMPADA TUBULAR FLUORESCENTE T5 DE 14 W, BASE G13 - FORNECIMENTO E INSTALAÇÃO. AF_02/2020_P</v>
          </cell>
        </row>
        <row r="2825">
          <cell r="A2825" t="str">
            <v>INSTALACAO ELETRICA/ELETRIFICACAO E ILUMINACAO EXTERNA</v>
          </cell>
          <cell r="B2825" t="str">
            <v>INEL</v>
          </cell>
          <cell r="C2825" t="str">
            <v>LUMINARIA INTERNA/BOCAL/LAMPADAS</v>
          </cell>
          <cell r="D2825" t="str">
            <v>0171</v>
          </cell>
          <cell r="E2825">
            <v>0</v>
          </cell>
          <cell r="F2825">
            <v>0</v>
          </cell>
          <cell r="G2825" t="str">
            <v>100902</v>
          </cell>
          <cell r="H2825" t="str">
            <v>LÂMPADA TUBULAR LED DE 9/10 W, BASE G13 - FORNECIMENTO E INSTALAÇÃO. AF_02/2020_P</v>
          </cell>
        </row>
        <row r="2826">
          <cell r="A2826" t="str">
            <v>INSTALACAO ELETRICA/ELETRIFICACAO E ILUMINACAO EXTERNA</v>
          </cell>
          <cell r="B2826" t="str">
            <v>INEL</v>
          </cell>
          <cell r="C2826" t="str">
            <v>LUMINARIA INTERNA/BOCAL/LAMPADAS</v>
          </cell>
          <cell r="D2826" t="str">
            <v>0171</v>
          </cell>
          <cell r="E2826">
            <v>0</v>
          </cell>
          <cell r="F2826">
            <v>0</v>
          </cell>
          <cell r="G2826" t="str">
            <v>100903</v>
          </cell>
          <cell r="H2826" t="str">
            <v>LÂMPADA TUBULAR LED DE 18/20 W, BASE G13 - FORNECIMENTO E INSTALAÇÃO. AF_02/2020_P</v>
          </cell>
        </row>
        <row r="2827">
          <cell r="A2827" t="str">
            <v>INSTALACAO ELETRICA/ELETRIFICACAO E ILUMINACAO EXTERNA</v>
          </cell>
          <cell r="B2827" t="str">
            <v>INEL</v>
          </cell>
          <cell r="C2827" t="str">
            <v>LUMINARIA INTERNA/BOCAL/LAMPADAS</v>
          </cell>
          <cell r="D2827" t="str">
            <v>0171</v>
          </cell>
          <cell r="E2827">
            <v>0</v>
          </cell>
          <cell r="F2827">
            <v>0</v>
          </cell>
          <cell r="G2827" t="str">
            <v>100904</v>
          </cell>
          <cell r="H2827" t="str">
            <v>LUMINÁRIA TIPO CALHA, DE SOBREPOR, COM 1 LÂMPADA TUBULAR FLUORESCENTE DE 20 W, COM REATOR DE PARTIDA CONVENCIONAL - FORNECIMENTO E INSTALAÇÃO. AF_02/2020</v>
          </cell>
        </row>
        <row r="2828">
          <cell r="A2828" t="str">
            <v>INSTALACAO ELETRICA/ELETRIFICACAO E ILUMINACAO EXTERNA</v>
          </cell>
          <cell r="B2828" t="str">
            <v>INEL</v>
          </cell>
          <cell r="C2828" t="str">
            <v>LUMINARIA INTERNA/BOCAL/LAMPADAS</v>
          </cell>
          <cell r="D2828" t="str">
            <v>0171</v>
          </cell>
          <cell r="E2828">
            <v>0</v>
          </cell>
          <cell r="F2828">
            <v>0</v>
          </cell>
          <cell r="G2828" t="str">
            <v>100905</v>
          </cell>
          <cell r="H2828" t="str">
            <v>LUMINÁRIA DUPLA TIPO CALHA, DE SOBREPOR, COM 4 LÂMPADAS TUBULARES FLUORESCENTES DE 18 W,COM REATORES DE PARTIDA RÁPIDA - FORNECIMENTO E INSTALAÇÃO. AF_02/2020</v>
          </cell>
        </row>
        <row r="2829">
          <cell r="A2829" t="str">
            <v>INSTALACAO ELETRICA/ELETRIFICACAO E ILUMINACAO EXTERNA</v>
          </cell>
          <cell r="B2829" t="str">
            <v>INEL</v>
          </cell>
          <cell r="C2829" t="str">
            <v>LUMINARIA INTERNA/BOCAL/LAMPADAS</v>
          </cell>
          <cell r="D2829" t="str">
            <v>0171</v>
          </cell>
          <cell r="E2829">
            <v>0</v>
          </cell>
          <cell r="F2829">
            <v>0</v>
          </cell>
          <cell r="G2829" t="str">
            <v>100906</v>
          </cell>
          <cell r="H2829" t="str">
            <v>LUMINÁRIA DUPLA TIPO CALHA, DE SOBREPOR, COM 4 LÂMPADAS TUBULARES FLUORESCENTES DE 36 W, COM REATORES DE PARTIDA RÁPIDA -FORNECIMENTO E INSTALAÇÃO. AF_02/2020</v>
          </cell>
        </row>
        <row r="2830">
          <cell r="A2830" t="str">
            <v>INSTALACAO ELETRICA/ELETRIFICACAO E ILUMINACAO EXTERNA</v>
          </cell>
          <cell r="B2830" t="str">
            <v>INEL</v>
          </cell>
          <cell r="C2830" t="str">
            <v>LUMINARIA INTERNA/BOCAL/LAMPADAS</v>
          </cell>
          <cell r="D2830" t="str">
            <v>0171</v>
          </cell>
          <cell r="E2830">
            <v>0</v>
          </cell>
          <cell r="F2830">
            <v>0</v>
          </cell>
          <cell r="G2830" t="str">
            <v>100919</v>
          </cell>
          <cell r="H2830" t="str">
            <v>LÂMPADA FLUORESCENTE ESPIRAL BRANCA 45 W, BASE E27 - FORNECIMENTO E INSTALAÇÃO. AF_02/2020</v>
          </cell>
        </row>
        <row r="2831">
          <cell r="A2831" t="str">
            <v>INSTALACAO ELETRICA/ELETRIFICACAO E ILUMINACAO EXTERNA</v>
          </cell>
          <cell r="B2831" t="str">
            <v>INEL</v>
          </cell>
          <cell r="C2831" t="str">
            <v>LUMINARIA INTERNA/BOCAL/LAMPADAS</v>
          </cell>
          <cell r="D2831" t="str">
            <v>0171</v>
          </cell>
          <cell r="E2831">
            <v>0</v>
          </cell>
          <cell r="F2831">
            <v>0</v>
          </cell>
          <cell r="G2831" t="str">
            <v>100920</v>
          </cell>
          <cell r="H2831" t="str">
            <v>LÂMPADA FLUORESCENTE ESPIRAL BRANCA 65 W, BASE E27 - FORNECIMENTO E INSTALAÇÃO. AF_02/2020</v>
          </cell>
        </row>
        <row r="2832">
          <cell r="A2832" t="str">
            <v>INSTALACAO ELETRICA/ELETRIFICACAO E ILUMINACAO EXTERNA</v>
          </cell>
          <cell r="B2832" t="str">
            <v>INEL</v>
          </cell>
          <cell r="C2832" t="str">
            <v>LUMINARIA INTERNA/BOCAL/LAMPADAS</v>
          </cell>
          <cell r="D2832" t="str">
            <v>0171</v>
          </cell>
          <cell r="E2832">
            <v>0</v>
          </cell>
          <cell r="F2832">
            <v>0</v>
          </cell>
          <cell r="G2832" t="str">
            <v>100921</v>
          </cell>
          <cell r="H2832" t="str">
            <v>REATOR DE PARTIDA RÁPIDA PARA LÂMPADA FLUORESCENTE 2X40W - FORNECIMENTO E INSTALAÇÃO. AF_02/2020</v>
          </cell>
        </row>
        <row r="2833">
          <cell r="A2833" t="str">
            <v>INSTALACAO ELETRICA/ELETRIFICACAO E ILUMINACAO EXTERNA</v>
          </cell>
          <cell r="B2833" t="str">
            <v>INEL</v>
          </cell>
          <cell r="C2833" t="str">
            <v>LUMINARIA INTERNA/BOCAL/LAMPADAS</v>
          </cell>
          <cell r="D2833" t="str">
            <v>0171</v>
          </cell>
          <cell r="E2833">
            <v>0</v>
          </cell>
          <cell r="F2833">
            <v>0</v>
          </cell>
          <cell r="G2833" t="str">
            <v>100922</v>
          </cell>
          <cell r="H2833" t="str">
            <v>REATOR DE PARTIDA RÁPIDA PARA LÂMPADA FLUORESCENTE 1X20W - FORNECIMENTO E INSTALAÇÃO. AF_02/2020</v>
          </cell>
        </row>
        <row r="2834">
          <cell r="A2834" t="str">
            <v>INSTALACAO ELETRICA/ELETRIFICACAO E ILUMINACAO EXTERNA</v>
          </cell>
          <cell r="B2834" t="str">
            <v>INEL</v>
          </cell>
          <cell r="C2834" t="str">
            <v>LUMINARIA INTERNA/BOCAL/LAMPADAS</v>
          </cell>
          <cell r="D2834" t="str">
            <v>0171</v>
          </cell>
          <cell r="E2834">
            <v>0</v>
          </cell>
          <cell r="F2834">
            <v>0</v>
          </cell>
          <cell r="G2834" t="str">
            <v>100923</v>
          </cell>
          <cell r="H2834" t="str">
            <v>REATOR DE PARTIDA RÁPIDA PARA LÂMPADA FLUORESCENTE 1X40W - FORNECIMENTO E INSTALAÇÃO. AF_02/2020</v>
          </cell>
        </row>
        <row r="2835">
          <cell r="A2835" t="str">
            <v>INSTALACAO ELETRICA/ELETRIFICACAO E ILUMINACAO EXTERNA</v>
          </cell>
          <cell r="B2835" t="str">
            <v>INEL</v>
          </cell>
          <cell r="C2835" t="str">
            <v>FORNECIMENTO DE MAT/MO P/ELETRIFICACAO E ILUMINACAO PUBLICA</v>
          </cell>
          <cell r="D2835" t="str">
            <v>0172</v>
          </cell>
          <cell r="E2835">
            <v>0</v>
          </cell>
          <cell r="F2835">
            <v>0</v>
          </cell>
          <cell r="G2835" t="str">
            <v>101489</v>
          </cell>
          <cell r="H2835" t="str">
            <v>ENTRADA DE ENERGIA ELÉTRICA, AÉREA, MONOFÁSICA, COM CAIXA DE SOBREPOR, CABO DE 10 MM2 E DISJUNTOR DIN 50A (NÃO INCLUSO O POSTE DE CONCRETO). AF_07/2020_P</v>
          </cell>
        </row>
        <row r="2836">
          <cell r="A2836" t="str">
            <v>INSTALACAO ELETRICA/ELETRIFICACAO E ILUMINACAO EXTERNA</v>
          </cell>
          <cell r="B2836" t="str">
            <v>INEL</v>
          </cell>
          <cell r="C2836" t="str">
            <v>FORNECIMENTO DE MAT/MO P/ELETRIFICACAO E ILUMINACAO PUBLICA</v>
          </cell>
          <cell r="D2836" t="str">
            <v>0172</v>
          </cell>
          <cell r="E2836">
            <v>0</v>
          </cell>
          <cell r="F2836">
            <v>0</v>
          </cell>
          <cell r="G2836" t="str">
            <v>101490</v>
          </cell>
          <cell r="H2836" t="str">
            <v>ENTRADA DE ENERGIA ELÉTRICA, AÉREA, MONOFÁSICA, COM CAIXA DE SOBREPOR, CABO DE 16 MM2 E DISJUNTOR DIN 50A (NÃO INCLUSO O POSTE DE CONCRETO). AF_07/2020_P</v>
          </cell>
        </row>
        <row r="2837">
          <cell r="A2837" t="str">
            <v>INSTALACAO ELETRICA/ELETRIFICACAO E ILUMINACAO EXTERNA</v>
          </cell>
          <cell r="B2837" t="str">
            <v>INEL</v>
          </cell>
          <cell r="C2837" t="str">
            <v>FORNECIMENTO DE MAT/MO P/ELETRIFICACAO E ILUMINACAO PUBLICA</v>
          </cell>
          <cell r="D2837" t="str">
            <v>0172</v>
          </cell>
          <cell r="E2837">
            <v>0</v>
          </cell>
          <cell r="F2837">
            <v>0</v>
          </cell>
          <cell r="G2837" t="str">
            <v>101491</v>
          </cell>
          <cell r="H2837" t="str">
            <v>ENTRADA DE ENERGIA ELÉTRICA, AÉREA, MONOFÁSICA, COM CAIXA DE SOBREPOR, CABO DE 25 MM2 E DISJUNTOR DIN 50A (NÃO INCLUSO O POSTE DE CONCRETO). AF_07/2020_P</v>
          </cell>
        </row>
        <row r="2838">
          <cell r="A2838" t="str">
            <v>INSTALACAO ELETRICA/ELETRIFICACAO E ILUMINACAO EXTERNA</v>
          </cell>
          <cell r="B2838" t="str">
            <v>INEL</v>
          </cell>
          <cell r="C2838" t="str">
            <v>FORNECIMENTO DE MAT/MO P/ELETRIFICACAO E ILUMINACAO PUBLICA</v>
          </cell>
          <cell r="D2838" t="str">
            <v>0172</v>
          </cell>
          <cell r="E2838">
            <v>0</v>
          </cell>
          <cell r="F2838">
            <v>0</v>
          </cell>
          <cell r="G2838" t="str">
            <v>101492</v>
          </cell>
          <cell r="H2838" t="str">
            <v>ENTRADA DE ENERGIA ELÉTRICA, AÉREA, MONOFÁSICA, COM CAIXA DE SOBREPOR, CABO DE 35 MM2 E DISJUNTOR DIN 50A (NÃO INCLUSO O POSTE DE CONCRETO). AF_07/2020_P</v>
          </cell>
        </row>
        <row r="2839">
          <cell r="A2839" t="str">
            <v>INSTALACAO ELETRICA/ELETRIFICACAO E ILUMINACAO EXTERNA</v>
          </cell>
          <cell r="B2839" t="str">
            <v>INEL</v>
          </cell>
          <cell r="C2839" t="str">
            <v>FORNECIMENTO DE MAT/MO P/ELETRIFICACAO E ILUMINACAO PUBLICA</v>
          </cell>
          <cell r="D2839" t="str">
            <v>0172</v>
          </cell>
          <cell r="E2839">
            <v>0</v>
          </cell>
          <cell r="F2839">
            <v>0</v>
          </cell>
          <cell r="G2839" t="str">
            <v>101493</v>
          </cell>
          <cell r="H2839" t="str">
            <v>ENTRADA DE ENERGIA ELÉTRICA, AÉREA, MONOFÁSICA, COM CAIXA DE EMBUTIR, CABO DE 10 MM2 E DISJUNTOR DIN 50A (NÃO INCLUSO O POSTE DE CONCRETO). AF_07/2020_P</v>
          </cell>
        </row>
        <row r="2840">
          <cell r="A2840" t="str">
            <v>INSTALACAO ELETRICA/ELETRIFICACAO E ILUMINACAO EXTERNA</v>
          </cell>
          <cell r="B2840" t="str">
            <v>INEL</v>
          </cell>
          <cell r="C2840" t="str">
            <v>FORNECIMENTO DE MAT/MO P/ELETRIFICACAO E ILUMINACAO PUBLICA</v>
          </cell>
          <cell r="D2840" t="str">
            <v>0172</v>
          </cell>
          <cell r="E2840">
            <v>0</v>
          </cell>
          <cell r="F2840">
            <v>0</v>
          </cell>
          <cell r="G2840" t="str">
            <v>101494</v>
          </cell>
          <cell r="H2840" t="str">
            <v>ENTRADA DE ENERGIA ELÉTRICA, AÉREA, MONOFÁSICA, COM CAIXA DE EMBUTIR, CABO DE 16 MM2 E DISJUNTOR DIN 50A (NÃO INCLUSO O POSTE DE CONCRETO). AF_07/2020_P</v>
          </cell>
        </row>
        <row r="2841">
          <cell r="A2841" t="str">
            <v>INSTALACAO ELETRICA/ELETRIFICACAO E ILUMINACAO EXTERNA</v>
          </cell>
          <cell r="B2841" t="str">
            <v>INEL</v>
          </cell>
          <cell r="C2841" t="str">
            <v>FORNECIMENTO DE MAT/MO P/ELETRIFICACAO E ILUMINACAO PUBLICA</v>
          </cell>
          <cell r="D2841" t="str">
            <v>0172</v>
          </cell>
          <cell r="E2841">
            <v>0</v>
          </cell>
          <cell r="F2841">
            <v>0</v>
          </cell>
          <cell r="G2841" t="str">
            <v>101495</v>
          </cell>
          <cell r="H2841" t="str">
            <v>ENTRADA DE ENERGIA ELÉTRICA, AÉREA, MONOFÁSICA, COM CAIXA DE EMBUTIR, CABO DE 25 MM2 E DISJUNTOR DIN 50A (NÃO INCLUSO O POSTE DE CONCRETO). AF_07/2020_P</v>
          </cell>
        </row>
        <row r="2842">
          <cell r="A2842" t="str">
            <v>INSTALACAO ELETRICA/ELETRIFICACAO E ILUMINACAO EXTERNA</v>
          </cell>
          <cell r="B2842" t="str">
            <v>INEL</v>
          </cell>
          <cell r="C2842" t="str">
            <v>FORNECIMENTO DE MAT/MO P/ELETRIFICACAO E ILUMINACAO PUBLICA</v>
          </cell>
          <cell r="D2842" t="str">
            <v>0172</v>
          </cell>
          <cell r="E2842">
            <v>0</v>
          </cell>
          <cell r="F2842">
            <v>0</v>
          </cell>
          <cell r="G2842" t="str">
            <v>101496</v>
          </cell>
          <cell r="H2842" t="str">
            <v>ENTRADA DE ENERGIA ELÉTRICA, AÉREA, MONOFÁSICA, COM CAIXA DE EMBUTIR, CABO DE 35 MM2 E DISJUNTOR DIN 50A (NÃO INCLUSO O POSTE DE CONCRETO). AF_07/2020_P</v>
          </cell>
        </row>
        <row r="2843">
          <cell r="A2843" t="str">
            <v>INSTALACAO ELETRICA/ELETRIFICACAO E ILUMINACAO EXTERNA</v>
          </cell>
          <cell r="B2843" t="str">
            <v>INEL</v>
          </cell>
          <cell r="C2843" t="str">
            <v>FORNECIMENTO DE MAT/MO P/ELETRIFICACAO E ILUMINACAO PUBLICA</v>
          </cell>
          <cell r="D2843" t="str">
            <v>0172</v>
          </cell>
          <cell r="E2843">
            <v>0</v>
          </cell>
          <cell r="F2843">
            <v>0</v>
          </cell>
          <cell r="G2843" t="str">
            <v>101497</v>
          </cell>
          <cell r="H2843" t="str">
            <v>ENTRADA DE ENERGIA ELÉTRICA, AÉREA, BIFÁSICA, COM CAIXA DE SOBREPOR, CABO DE 10 MM2 E DISJUNTOR DIN 50A (NÃO INCLUSO O POSTE DE CONCRETO). AF_07/2020_P</v>
          </cell>
        </row>
        <row r="2844">
          <cell r="A2844" t="str">
            <v>INSTALACAO ELETRICA/ELETRIFICACAO E ILUMINACAO EXTERNA</v>
          </cell>
          <cell r="B2844" t="str">
            <v>INEL</v>
          </cell>
          <cell r="C2844" t="str">
            <v>FORNECIMENTO DE MAT/MO P/ELETRIFICACAO E ILUMINACAO PUBLICA</v>
          </cell>
          <cell r="D2844" t="str">
            <v>0172</v>
          </cell>
          <cell r="E2844">
            <v>0</v>
          </cell>
          <cell r="F2844">
            <v>0</v>
          </cell>
          <cell r="G2844" t="str">
            <v>101498</v>
          </cell>
          <cell r="H2844" t="str">
            <v>ENTRADA DE ENERGIA ELÉTRICA, AÉREA, BIFÁSICA, COM CAIXA DE SOBREPOR, CABO DE 16 MM2 E DISJUNTOR DIN 50A (NÃO INCLUSO O POSTE DE CONCRETO). AF_07/2020_P</v>
          </cell>
        </row>
        <row r="2845">
          <cell r="A2845" t="str">
            <v>INSTALACAO ELETRICA/ELETRIFICACAO E ILUMINACAO EXTERNA</v>
          </cell>
          <cell r="B2845" t="str">
            <v>INEL</v>
          </cell>
          <cell r="C2845" t="str">
            <v>FORNECIMENTO DE MAT/MO P/ELETRIFICACAO E ILUMINACAO PUBLICA</v>
          </cell>
          <cell r="D2845" t="str">
            <v>0172</v>
          </cell>
          <cell r="E2845">
            <v>0</v>
          </cell>
          <cell r="F2845">
            <v>0</v>
          </cell>
          <cell r="G2845" t="str">
            <v>101499</v>
          </cell>
          <cell r="H2845" t="str">
            <v>ENTRADA DE ENERGIA ELÉTRICA, AÉREA, BIFÁSICA, COM CAIXA DE SOBREPOR, CABO DE 25 MM2 E DISJUNTOR DIN 50A (NÃO INCLUSO O POSTE DE CONCRETO). AF_07/2020_P</v>
          </cell>
        </row>
        <row r="2846">
          <cell r="A2846" t="str">
            <v>INSTALACAO ELETRICA/ELETRIFICACAO E ILUMINACAO EXTERNA</v>
          </cell>
          <cell r="B2846" t="str">
            <v>INEL</v>
          </cell>
          <cell r="C2846" t="str">
            <v>FORNECIMENTO DE MAT/MO P/ELETRIFICACAO E ILUMINACAO PUBLICA</v>
          </cell>
          <cell r="D2846" t="str">
            <v>0172</v>
          </cell>
          <cell r="E2846">
            <v>0</v>
          </cell>
          <cell r="F2846">
            <v>0</v>
          </cell>
          <cell r="G2846" t="str">
            <v>101500</v>
          </cell>
          <cell r="H2846" t="str">
            <v>ENTRADA DE ENERGIA ELÉTRICA, AÉREA, BIFÁSICA, COM CAIXA DE SOBREPOR, CABO DE 35 MM2 E DISJUNTOR DIN 50A (NÃO INCLUSO O POSTE DE CONCRETO). AF_07/2020_P</v>
          </cell>
        </row>
        <row r="2847">
          <cell r="A2847" t="str">
            <v>INSTALACAO ELETRICA/ELETRIFICACAO E ILUMINACAO EXTERNA</v>
          </cell>
          <cell r="B2847" t="str">
            <v>INEL</v>
          </cell>
          <cell r="C2847" t="str">
            <v>FORNECIMENTO DE MAT/MO P/ELETRIFICACAO E ILUMINACAO PUBLICA</v>
          </cell>
          <cell r="D2847" t="str">
            <v>0172</v>
          </cell>
          <cell r="E2847">
            <v>0</v>
          </cell>
          <cell r="F2847">
            <v>0</v>
          </cell>
          <cell r="G2847" t="str">
            <v>101501</v>
          </cell>
          <cell r="H2847" t="str">
            <v>ENTRADA DE ENERGIA ELÉTRICA, AÉREA, BIFÁSICA, COM CAIXA DE EMBUTIR, CABO DE 10 MM2 E DISJUNTOR DIN 50A (NÃO INCLUSO O POSTE DE CONCRETO). AF_07/2020_P</v>
          </cell>
        </row>
        <row r="2848">
          <cell r="A2848" t="str">
            <v>INSTALACAO ELETRICA/ELETRIFICACAO E ILUMINACAO EXTERNA</v>
          </cell>
          <cell r="B2848" t="str">
            <v>INEL</v>
          </cell>
          <cell r="C2848" t="str">
            <v>FORNECIMENTO DE MAT/MO P/ELETRIFICACAO E ILUMINACAO PUBLICA</v>
          </cell>
          <cell r="D2848" t="str">
            <v>0172</v>
          </cell>
          <cell r="E2848">
            <v>0</v>
          </cell>
          <cell r="F2848">
            <v>0</v>
          </cell>
          <cell r="G2848" t="str">
            <v>101502</v>
          </cell>
          <cell r="H2848" t="str">
            <v>ENTRADA DE ENERGIA ELÉTRICA, AÉREA, BIFÁSICA, COM CAIXA DE EMBUTIR, CABO DE 16 MM2 E DISJUNTOR DIN 50A (NÃO INCLUSO O POSTE DE CONCRETO). AF_07/2020_P</v>
          </cell>
        </row>
        <row r="2849">
          <cell r="A2849" t="str">
            <v>INSTALACAO ELETRICA/ELETRIFICACAO E ILUMINACAO EXTERNA</v>
          </cell>
          <cell r="B2849" t="str">
            <v>INEL</v>
          </cell>
          <cell r="C2849" t="str">
            <v>FORNECIMENTO DE MAT/MO P/ELETRIFICACAO E ILUMINACAO PUBLICA</v>
          </cell>
          <cell r="D2849" t="str">
            <v>0172</v>
          </cell>
          <cell r="E2849">
            <v>0</v>
          </cell>
          <cell r="F2849">
            <v>0</v>
          </cell>
          <cell r="G2849" t="str">
            <v>101503</v>
          </cell>
          <cell r="H2849" t="str">
            <v>ENTRADA DE ENERGIA ELÉTRICA, AÉREA, BIFÁSICA, COM CAIXA DE EMBUTIR, CABO DE 25 MM2 E DISJUNTOR DIN 50A (NÃO INCLUSO O POSTE DE CONCRETO). AF_07/2020_P</v>
          </cell>
        </row>
        <row r="2850">
          <cell r="A2850" t="str">
            <v>INSTALACAO ELETRICA/ELETRIFICACAO E ILUMINACAO EXTERNA</v>
          </cell>
          <cell r="B2850" t="str">
            <v>INEL</v>
          </cell>
          <cell r="C2850" t="str">
            <v>FORNECIMENTO DE MAT/MO P/ELETRIFICACAO E ILUMINACAO PUBLICA</v>
          </cell>
          <cell r="D2850" t="str">
            <v>0172</v>
          </cell>
          <cell r="E2850">
            <v>0</v>
          </cell>
          <cell r="F2850">
            <v>0</v>
          </cell>
          <cell r="G2850" t="str">
            <v>101504</v>
          </cell>
          <cell r="H2850" t="str">
            <v>ENTRADA DE ENERGIA ELÉTRICA, AÉREA, BIFÁSICA, COM CAIXA DE EMBUTIR, CABO DE 35 MM2 E DISJUNTOR DIN 50A (NÃO INCLUSO O POSTE DE CONCRETO). AF_07/2020_P</v>
          </cell>
        </row>
        <row r="2851">
          <cell r="A2851" t="str">
            <v>INSTALACAO ELETRICA/ELETRIFICACAO E ILUMINACAO EXTERNA</v>
          </cell>
          <cell r="B2851" t="str">
            <v>INEL</v>
          </cell>
          <cell r="C2851" t="str">
            <v>FORNECIMENTO DE MAT/MO P/ELETRIFICACAO E ILUMINACAO PUBLICA</v>
          </cell>
          <cell r="D2851" t="str">
            <v>0172</v>
          </cell>
          <cell r="E2851">
            <v>0</v>
          </cell>
          <cell r="F2851">
            <v>0</v>
          </cell>
          <cell r="G2851" t="str">
            <v>101505</v>
          </cell>
          <cell r="H2851" t="str">
            <v>ENTRADA DE ENERGIA ELÉTRICA, AÉREA, TRIFÁSICA, COM CAIXA DE SOBREPOR, CABO DE 10 MM2 E DISJUNTOR DIN 50A (NÃO INCLUSO O POSTE DE CONCRETO). AF_07/2020_P</v>
          </cell>
        </row>
        <row r="2852">
          <cell r="A2852" t="str">
            <v>INSTALACAO ELETRICA/ELETRIFICACAO E ILUMINACAO EXTERNA</v>
          </cell>
          <cell r="B2852" t="str">
            <v>INEL</v>
          </cell>
          <cell r="C2852" t="str">
            <v>FORNECIMENTO DE MAT/MO P/ELETRIFICACAO E ILUMINACAO PUBLICA</v>
          </cell>
          <cell r="D2852" t="str">
            <v>0172</v>
          </cell>
          <cell r="E2852">
            <v>0</v>
          </cell>
          <cell r="F2852">
            <v>0</v>
          </cell>
          <cell r="G2852" t="str">
            <v>101506</v>
          </cell>
          <cell r="H2852" t="str">
            <v>ENTRADA DE ENERGIA ELÉTRICA, AÉREA, TRIFÁSICA, COM CAIXA DE SOBREPOR, CABO DE 16 MM2 E DISJUNTOR DIN 50A (NÃO INCLUSO O POSTE DE CONCRETO). AF_07/2020_P</v>
          </cell>
        </row>
        <row r="2853">
          <cell r="A2853" t="str">
            <v>INSTALACAO ELETRICA/ELETRIFICACAO E ILUMINACAO EXTERNA</v>
          </cell>
          <cell r="B2853" t="str">
            <v>INEL</v>
          </cell>
          <cell r="C2853" t="str">
            <v>FORNECIMENTO DE MAT/MO P/ELETRIFICACAO E ILUMINACAO PUBLICA</v>
          </cell>
          <cell r="D2853" t="str">
            <v>0172</v>
          </cell>
          <cell r="E2853">
            <v>0</v>
          </cell>
          <cell r="F2853">
            <v>0</v>
          </cell>
          <cell r="G2853" t="str">
            <v>101507</v>
          </cell>
          <cell r="H2853" t="str">
            <v>ENTRADA DE ENERGIA ELÉTRICA, AÉREA, TRIFÁSICA, COM CAIXA DE SOBREPOR, CABO DE 25 MM2 E DISJUNTOR DIN 50A (NÃO INCLUSO O POSTE DE CONCRETO). AF_07/2020_P</v>
          </cell>
        </row>
        <row r="2854">
          <cell r="A2854" t="str">
            <v>INSTALACAO ELETRICA/ELETRIFICACAO E ILUMINACAO EXTERNA</v>
          </cell>
          <cell r="B2854" t="str">
            <v>INEL</v>
          </cell>
          <cell r="C2854" t="str">
            <v>FORNECIMENTO DE MAT/MO P/ELETRIFICACAO E ILUMINACAO PUBLICA</v>
          </cell>
          <cell r="D2854" t="str">
            <v>0172</v>
          </cell>
          <cell r="E2854">
            <v>0</v>
          </cell>
          <cell r="F2854">
            <v>0</v>
          </cell>
          <cell r="G2854" t="str">
            <v>101508</v>
          </cell>
          <cell r="H2854" t="str">
            <v>ENTRADA DE ENERGIA ELÉTRICA, AÉREA, TRIFÁSICA, COM CAIXA DE SOBREPOR, CABO DE 35 MM2 E DISJUNTOR DIN 50A (NÃO INCLUSO O POSTE DE CONCRETO). AF_07/2020_P</v>
          </cell>
        </row>
        <row r="2855">
          <cell r="A2855" t="str">
            <v>INSTALACAO ELETRICA/ELETRIFICACAO E ILUMINACAO EXTERNA</v>
          </cell>
          <cell r="B2855" t="str">
            <v>INEL</v>
          </cell>
          <cell r="C2855" t="str">
            <v>FORNECIMENTO DE MAT/MO P/ELETRIFICACAO E ILUMINACAO PUBLICA</v>
          </cell>
          <cell r="D2855" t="str">
            <v>0172</v>
          </cell>
          <cell r="E2855">
            <v>0</v>
          </cell>
          <cell r="F2855">
            <v>0</v>
          </cell>
          <cell r="G2855" t="str">
            <v>101509</v>
          </cell>
          <cell r="H2855" t="str">
            <v>ENTRADA DE ENERGIA ELÉTRICA, AÉREA, TRIFÁSICA, COM CAIXA DE EMBUTIR, CABO DE 10 MM2 E DISJUNTOR DIN 50A (NÃO INCLUSO O POSTE DE CONCRETO). AF_07/2020</v>
          </cell>
        </row>
        <row r="2856">
          <cell r="A2856" t="str">
            <v>INSTALACAO ELETRICA/ELETRIFICACAO E ILUMINACAO EXTERNA</v>
          </cell>
          <cell r="B2856" t="str">
            <v>INEL</v>
          </cell>
          <cell r="C2856" t="str">
            <v>FORNECIMENTO DE MAT/MO P/ELETRIFICACAO E ILUMINACAO PUBLICA</v>
          </cell>
          <cell r="D2856" t="str">
            <v>0172</v>
          </cell>
          <cell r="E2856">
            <v>0</v>
          </cell>
          <cell r="F2856">
            <v>0</v>
          </cell>
          <cell r="G2856" t="str">
            <v>101510</v>
          </cell>
          <cell r="H2856" t="str">
            <v>ENTRADA DE ENERGIA ELÉTRICA, AÉREA, TRIFÁSICA, COM CAIXA DE EMBUTIR, CABO DE 16 MM2 E DISJUNTOR DIN 50A (NÃO INCLUSO O POSTE DE CONCRETO). AF_07/2020</v>
          </cell>
        </row>
        <row r="2857">
          <cell r="A2857" t="str">
            <v>INSTALACAO ELETRICA/ELETRIFICACAO E ILUMINACAO EXTERNA</v>
          </cell>
          <cell r="B2857" t="str">
            <v>INEL</v>
          </cell>
          <cell r="C2857" t="str">
            <v>FORNECIMENTO DE MAT/MO P/ELETRIFICACAO E ILUMINACAO PUBLICA</v>
          </cell>
          <cell r="D2857" t="str">
            <v>0172</v>
          </cell>
          <cell r="E2857">
            <v>0</v>
          </cell>
          <cell r="F2857">
            <v>0</v>
          </cell>
          <cell r="G2857" t="str">
            <v>101511</v>
          </cell>
          <cell r="H2857" t="str">
            <v>ENTRADA DE ENERGIA ELÉTRICA, AÉREA, TRIFÁSICA, COM CAIXA DE EMBUTIR, CABO DE 25 MM2 E DISJUNTOR DIN 50A (NÃO INCLUSO O POSTE DE CONCRETO). AF_07/2020</v>
          </cell>
        </row>
        <row r="2858">
          <cell r="A2858" t="str">
            <v>INSTALACAO ELETRICA/ELETRIFICACAO E ILUMINACAO EXTERNA</v>
          </cell>
          <cell r="B2858" t="str">
            <v>INEL</v>
          </cell>
          <cell r="C2858" t="str">
            <v>FORNECIMENTO DE MAT/MO P/ELETRIFICACAO E ILUMINACAO PUBLICA</v>
          </cell>
          <cell r="D2858" t="str">
            <v>0172</v>
          </cell>
          <cell r="E2858">
            <v>0</v>
          </cell>
          <cell r="F2858">
            <v>0</v>
          </cell>
          <cell r="G2858" t="str">
            <v>101512</v>
          </cell>
          <cell r="H2858" t="str">
            <v>ENTRADA DE ENERGIA ELÉTRICA, AÉREA, TRIFÁSICA, COM CAIXA DE EMBUTIR, CABO DE 35 MM2 E DISJUNTOR DIN 50A (NÃO INCLUSO O POSTE DE CONCRETO). AF_07/2020</v>
          </cell>
        </row>
        <row r="2859">
          <cell r="A2859" t="str">
            <v>INSTALACAO ELETRICA/ELETRIFICACAO E ILUMINACAO EXTERNA</v>
          </cell>
          <cell r="B2859" t="str">
            <v>INEL</v>
          </cell>
          <cell r="C2859" t="str">
            <v>FORNECIMENTO DE MAT/MO P/ELETRIFICACAO E ILUMINACAO PUBLICA</v>
          </cell>
          <cell r="D2859" t="str">
            <v>0172</v>
          </cell>
          <cell r="E2859">
            <v>0</v>
          </cell>
          <cell r="F2859">
            <v>0</v>
          </cell>
          <cell r="G2859" t="str">
            <v>101513</v>
          </cell>
          <cell r="H2859" t="str">
            <v>ENTRADA DE ENERGIA ELÉTRICA, SUBTERRÂNEA, MONOFÁSICA, COM CAIXA DE SOBREPOR, CABO DE 10 MM2 E DISJUNTOR DIN 50A (NÃO INCLUSA MURETA DE ALVENARIA). AF_07/2020_P</v>
          </cell>
        </row>
        <row r="2860">
          <cell r="A2860" t="str">
            <v>INSTALACAO ELETRICA/ELETRIFICACAO E ILUMINACAO EXTERNA</v>
          </cell>
          <cell r="B2860" t="str">
            <v>INEL</v>
          </cell>
          <cell r="C2860" t="str">
            <v>FORNECIMENTO DE MAT/MO P/ELETRIFICACAO E ILUMINACAO PUBLICA</v>
          </cell>
          <cell r="D2860" t="str">
            <v>0172</v>
          </cell>
          <cell r="E2860">
            <v>0</v>
          </cell>
          <cell r="F2860">
            <v>0</v>
          </cell>
          <cell r="G2860" t="str">
            <v>101514</v>
          </cell>
          <cell r="H2860" t="str">
            <v>ENTRADA DE ENERGIA ELÉTRICA, SUBTERRÂNEA, MONOFÁSICA, COM CAIXA DE SOBREPOR, CABO DE 16 MM2 E DISJUNTOR DIN 50A (NÃO INCLUSA MURETA DE ALVENARIA). AF_07/2020_P</v>
          </cell>
        </row>
        <row r="2861">
          <cell r="A2861" t="str">
            <v>INSTALACAO ELETRICA/ELETRIFICACAO E ILUMINACAO EXTERNA</v>
          </cell>
          <cell r="B2861" t="str">
            <v>INEL</v>
          </cell>
          <cell r="C2861" t="str">
            <v>FORNECIMENTO DE MAT/MO P/ELETRIFICACAO E ILUMINACAO PUBLICA</v>
          </cell>
          <cell r="D2861" t="str">
            <v>0172</v>
          </cell>
          <cell r="E2861">
            <v>0</v>
          </cell>
          <cell r="F2861">
            <v>0</v>
          </cell>
          <cell r="G2861" t="str">
            <v>101515</v>
          </cell>
          <cell r="H2861" t="str">
            <v>ENTRADA DE ENERGIA ELÉTRICA, SUBTERRÂNEA, MONOFÁSICA, COM CAIXA DE SOBREPOR, CABO DE 25 MM2 E DISJUNTOR DIN 50A (NÃO INCLUSA MURETA DE ALVENARIA). AF_07/2020_P</v>
          </cell>
        </row>
        <row r="2862">
          <cell r="A2862" t="str">
            <v>INSTALACAO ELETRICA/ELETRIFICACAO E ILUMINACAO EXTERNA</v>
          </cell>
          <cell r="B2862" t="str">
            <v>INEL</v>
          </cell>
          <cell r="C2862" t="str">
            <v>FORNECIMENTO DE MAT/MO P/ELETRIFICACAO E ILUMINACAO PUBLICA</v>
          </cell>
          <cell r="D2862" t="str">
            <v>0172</v>
          </cell>
          <cell r="E2862">
            <v>0</v>
          </cell>
          <cell r="F2862">
            <v>0</v>
          </cell>
          <cell r="G2862" t="str">
            <v>101516</v>
          </cell>
          <cell r="H2862" t="str">
            <v>ENTRADA DE ENERGIA ELÉTRICA, SUBTERRÂNEA, MONOFÁSICA, COM CAIXA DE SOBREPOR, CABO DE 35 MM2 E DISJUNTOR DIN 50A (NÃO INCLUSA MURETA DE ALVENARIA). AF_07/2020_P</v>
          </cell>
        </row>
        <row r="2863">
          <cell r="A2863" t="str">
            <v>INSTALACAO ELETRICA/ELETRIFICACAO E ILUMINACAO EXTERNA</v>
          </cell>
          <cell r="B2863" t="str">
            <v>INEL</v>
          </cell>
          <cell r="C2863" t="str">
            <v>FORNECIMENTO DE MAT/MO P/ELETRIFICACAO E ILUMINACAO PUBLICA</v>
          </cell>
          <cell r="D2863" t="str">
            <v>0172</v>
          </cell>
          <cell r="E2863">
            <v>0</v>
          </cell>
          <cell r="F2863">
            <v>0</v>
          </cell>
          <cell r="G2863" t="str">
            <v>101517</v>
          </cell>
          <cell r="H2863" t="str">
            <v>ENTRADA DE ENERGIA ELÉTRICA, SUBTERRÂNEA, MONOFÁSICA, COM CAIXA DE EMBUTIR, CABO DE 10 MM2 E DISJUNTOR DIN 50A (NÃO INCLUSA MURETA DE ALVENARIA). AF_07/2020_P</v>
          </cell>
        </row>
        <row r="2864">
          <cell r="A2864" t="str">
            <v>INSTALACAO ELETRICA/ELETRIFICACAO E ILUMINACAO EXTERNA</v>
          </cell>
          <cell r="B2864" t="str">
            <v>INEL</v>
          </cell>
          <cell r="C2864" t="str">
            <v>FORNECIMENTO DE MAT/MO P/ELETRIFICACAO E ILUMINACAO PUBLICA</v>
          </cell>
          <cell r="D2864" t="str">
            <v>0172</v>
          </cell>
          <cell r="E2864">
            <v>0</v>
          </cell>
          <cell r="F2864">
            <v>0</v>
          </cell>
          <cell r="G2864" t="str">
            <v>101518</v>
          </cell>
          <cell r="H2864" t="str">
            <v>ENTRADA DE ENERGIA ELÉTRICA, SUBTERRÂNEA, MONOFÁSICA, COM CAIXA DE EMBUTIR, CABO DE 16 MM2 E DISJUNTOR DIN 50A (NÃO INCLUSA MURETA DE ALVENARIA). AF_07/2020_P</v>
          </cell>
        </row>
        <row r="2865">
          <cell r="A2865" t="str">
            <v>INSTALACAO ELETRICA/ELETRIFICACAO E ILUMINACAO EXTERNA</v>
          </cell>
          <cell r="B2865" t="str">
            <v>INEL</v>
          </cell>
          <cell r="C2865" t="str">
            <v>FORNECIMENTO DE MAT/MO P/ELETRIFICACAO E ILUMINACAO PUBLICA</v>
          </cell>
          <cell r="D2865" t="str">
            <v>0172</v>
          </cell>
          <cell r="E2865">
            <v>0</v>
          </cell>
          <cell r="F2865">
            <v>0</v>
          </cell>
          <cell r="G2865" t="str">
            <v>101519</v>
          </cell>
          <cell r="H2865" t="str">
            <v>ENTRADA DE ENERGIA ELÉTRICA, SUBTERRÂNEA, MONOFÁSICA, COM CAIXA DE EMBUTIR, CABO DE 25 MM2 E DISJUNTOR DIN 50A (NÃO INCLUSA MURETA DE ALVENARIA). AF_07/2020_P</v>
          </cell>
        </row>
        <row r="2866">
          <cell r="A2866" t="str">
            <v>INSTALACAO ELETRICA/ELETRIFICACAO E ILUMINACAO EXTERNA</v>
          </cell>
          <cell r="B2866" t="str">
            <v>INEL</v>
          </cell>
          <cell r="C2866" t="str">
            <v>FORNECIMENTO DE MAT/MO P/ELETRIFICACAO E ILUMINACAO PUBLICA</v>
          </cell>
          <cell r="D2866" t="str">
            <v>0172</v>
          </cell>
          <cell r="E2866">
            <v>0</v>
          </cell>
          <cell r="F2866">
            <v>0</v>
          </cell>
          <cell r="G2866" t="str">
            <v>101520</v>
          </cell>
          <cell r="H2866" t="str">
            <v>ENTRADA DE ENERGIA ELÉTRICA, SUBTERRÂNEA, MONOFÁSICA, COM CAIXA DE EMBUTIR, CABO DE 35 MM2 E DISJUNTOR DIN 50A (NÃO INCLUSA MURETA DE ALVENARIA). AF_07/2020_P</v>
          </cell>
        </row>
        <row r="2867">
          <cell r="A2867" t="str">
            <v>INSTALACAO ELETRICA/ELETRIFICACAO E ILUMINACAO EXTERNA</v>
          </cell>
          <cell r="B2867" t="str">
            <v>INEL</v>
          </cell>
          <cell r="C2867" t="str">
            <v>FORNECIMENTO DE MAT/MO P/ELETRIFICACAO E ILUMINACAO PUBLICA</v>
          </cell>
          <cell r="D2867" t="str">
            <v>0172</v>
          </cell>
          <cell r="E2867">
            <v>0</v>
          </cell>
          <cell r="F2867">
            <v>0</v>
          </cell>
          <cell r="G2867" t="str">
            <v>101521</v>
          </cell>
          <cell r="H2867" t="str">
            <v>ENTRADA DE ENERGIA ELÉTRICA, SUBTERRÂNEA, BIFÁSICA, COM CAIXA DE SOBREPOR, CABO DE 10 MM2 E DISJUNTOR DIN 50A (NÃO INCLUSA MURETA DE ALVENARIA). AF_07/2020_P</v>
          </cell>
        </row>
        <row r="2868">
          <cell r="A2868" t="str">
            <v>INSTALACAO ELETRICA/ELETRIFICACAO E ILUMINACAO EXTERNA</v>
          </cell>
          <cell r="B2868" t="str">
            <v>INEL</v>
          </cell>
          <cell r="C2868" t="str">
            <v>FORNECIMENTO DE MAT/MO P/ELETRIFICACAO E ILUMINACAO PUBLICA</v>
          </cell>
          <cell r="D2868" t="str">
            <v>0172</v>
          </cell>
          <cell r="E2868">
            <v>0</v>
          </cell>
          <cell r="F2868">
            <v>0</v>
          </cell>
          <cell r="G2868" t="str">
            <v>101522</v>
          </cell>
          <cell r="H2868" t="str">
            <v>ENTRADA DE ENERGIA ELÉTRICA, SUBTERRÂNEA, BIFÁSICA, COM CAIXA DE SOBREPOR, CABO DE 16 MM2 E DISJUNTOR DIN 50A (NÃO INCLUSA MURETA DE ALVENARIA). AF_07/2020_P</v>
          </cell>
        </row>
        <row r="2869">
          <cell r="A2869" t="str">
            <v>INSTALACAO ELETRICA/ELETRIFICACAO E ILUMINACAO EXTERNA</v>
          </cell>
          <cell r="B2869" t="str">
            <v>INEL</v>
          </cell>
          <cell r="C2869" t="str">
            <v>FORNECIMENTO DE MAT/MO P/ELETRIFICACAO E ILUMINACAO PUBLICA</v>
          </cell>
          <cell r="D2869" t="str">
            <v>0172</v>
          </cell>
          <cell r="E2869">
            <v>0</v>
          </cell>
          <cell r="F2869">
            <v>0</v>
          </cell>
          <cell r="G2869" t="str">
            <v>101523</v>
          </cell>
          <cell r="H2869" t="str">
            <v>ENTRADA DE ENERGIA ELÉTRICA, SUBTERRÂNEA, BIFÁSICA, COM CAIXA DE SOBREPOR, CABO DE 25 MM2 E DISJUNTOR DIN 50A (NÃO INCLUSA MURETA DE ALVENARIA). AF_07/2020_P</v>
          </cell>
        </row>
        <row r="2870">
          <cell r="A2870" t="str">
            <v>INSTALACAO ELETRICA/ELETRIFICACAO E ILUMINACAO EXTERNA</v>
          </cell>
          <cell r="B2870" t="str">
            <v>INEL</v>
          </cell>
          <cell r="C2870" t="str">
            <v>FORNECIMENTO DE MAT/MO P/ELETRIFICACAO E ILUMINACAO PUBLICA</v>
          </cell>
          <cell r="D2870" t="str">
            <v>0172</v>
          </cell>
          <cell r="E2870">
            <v>0</v>
          </cell>
          <cell r="F2870">
            <v>0</v>
          </cell>
          <cell r="G2870" t="str">
            <v>101524</v>
          </cell>
          <cell r="H2870" t="str">
            <v>ENTRADA DE ENERGIA ELÉTRICA, SUBTERRÂNEA, BIFÁSICA, COM CAIXA DE SOBREPOR, CABO DE 35 MM2 E DISJUNTOR DIN 50A (NÃO INCLUSA MURETA DE ALVENARIA). AF_07/2020_P</v>
          </cell>
        </row>
        <row r="2871">
          <cell r="A2871" t="str">
            <v>INSTALACAO ELETRICA/ELETRIFICACAO E ILUMINACAO EXTERNA</v>
          </cell>
          <cell r="B2871" t="str">
            <v>INEL</v>
          </cell>
          <cell r="C2871" t="str">
            <v>FORNECIMENTO DE MAT/MO P/ELETRIFICACAO E ILUMINACAO PUBLICA</v>
          </cell>
          <cell r="D2871" t="str">
            <v>0172</v>
          </cell>
          <cell r="E2871">
            <v>0</v>
          </cell>
          <cell r="F2871">
            <v>0</v>
          </cell>
          <cell r="G2871" t="str">
            <v>101525</v>
          </cell>
          <cell r="H2871" t="str">
            <v>ENTRADA DE ENERGIA ELÉTRICA, SUBTERRÂNEA, BIFÁSICA, COM CAIXA DE EMBUTIR, CABO DE 10 MM2 E DISJUNTOR DIN 50A (NÃO INCLUSA MURETA DE ALVENARIA). AF_07/2020_P</v>
          </cell>
        </row>
        <row r="2872">
          <cell r="A2872" t="str">
            <v>INSTALACAO ELETRICA/ELETRIFICACAO E ILUMINACAO EXTERNA</v>
          </cell>
          <cell r="B2872" t="str">
            <v>INEL</v>
          </cell>
          <cell r="C2872" t="str">
            <v>FORNECIMENTO DE MAT/MO P/ELETRIFICACAO E ILUMINACAO PUBLICA</v>
          </cell>
          <cell r="D2872" t="str">
            <v>0172</v>
          </cell>
          <cell r="E2872">
            <v>0</v>
          </cell>
          <cell r="F2872">
            <v>0</v>
          </cell>
          <cell r="G2872" t="str">
            <v>101526</v>
          </cell>
          <cell r="H2872" t="str">
            <v>ENTRADA DE ENERGIA ELÉTRICA, SUBTERRÂNEA, BIFÁSICA, COM CAIXA DE EMBUTIR, CABO DE 16 MM2 E DISJUNTOR DIN 50A (NÃO INCLUSA MURETA DE ALVENARIA). AF_07/2020_P</v>
          </cell>
        </row>
        <row r="2873">
          <cell r="A2873" t="str">
            <v>INSTALACAO ELETRICA/ELETRIFICACAO E ILUMINACAO EXTERNA</v>
          </cell>
          <cell r="B2873" t="str">
            <v>INEL</v>
          </cell>
          <cell r="C2873" t="str">
            <v>FORNECIMENTO DE MAT/MO P/ELETRIFICACAO E ILUMINACAO PUBLICA</v>
          </cell>
          <cell r="D2873" t="str">
            <v>0172</v>
          </cell>
          <cell r="E2873">
            <v>0</v>
          </cell>
          <cell r="F2873">
            <v>0</v>
          </cell>
          <cell r="G2873" t="str">
            <v>101527</v>
          </cell>
          <cell r="H2873" t="str">
            <v>ENTRADA DE ENERGIA ELÉTRICA, SUBTERRÂNEA, BIFÁSICA, COM CAIXA DE EMBUTIR, CABO DE 25 MM2 E DISJUNTOR DIN 50A (NÃO INCLUSA MURETA DE ALVENARIA). AF_07/2020_P</v>
          </cell>
        </row>
        <row r="2874">
          <cell r="A2874" t="str">
            <v>INSTALACAO ELETRICA/ELETRIFICACAO E ILUMINACAO EXTERNA</v>
          </cell>
          <cell r="B2874" t="str">
            <v>INEL</v>
          </cell>
          <cell r="C2874" t="str">
            <v>FORNECIMENTO DE MAT/MO P/ELETRIFICACAO E ILUMINACAO PUBLICA</v>
          </cell>
          <cell r="D2874" t="str">
            <v>0172</v>
          </cell>
          <cell r="E2874">
            <v>0</v>
          </cell>
          <cell r="F2874">
            <v>0</v>
          </cell>
          <cell r="G2874" t="str">
            <v>101528</v>
          </cell>
          <cell r="H2874" t="str">
            <v>ENTRADA DE ENERGIA ELÉTRICA, SUBTERRÂNEA, BIFÁSICA, COM CAIXA DE EMBUTIR, CABO DE 35 MM2 E DISJUNTOR DIN 50A (NÃO INCLUSA MURETA DE ALVENARIA). AF_07/2020_P</v>
          </cell>
        </row>
        <row r="2875">
          <cell r="A2875" t="str">
            <v>INSTALACAO ELETRICA/ELETRIFICACAO E ILUMINACAO EXTERNA</v>
          </cell>
          <cell r="B2875" t="str">
            <v>INEL</v>
          </cell>
          <cell r="C2875" t="str">
            <v>FORNECIMENTO DE MAT/MO P/ELETRIFICACAO E ILUMINACAO PUBLICA</v>
          </cell>
          <cell r="D2875" t="str">
            <v>0172</v>
          </cell>
          <cell r="E2875">
            <v>0</v>
          </cell>
          <cell r="F2875">
            <v>0</v>
          </cell>
          <cell r="G2875" t="str">
            <v>101529</v>
          </cell>
          <cell r="H2875" t="str">
            <v>ENTRADA DE ENERGIA ELÉTRICA, SUBTERRÂNEA, TRIFÁSICA, COM CAIXA DE SOBREPOR, CABO DE 10 MM2 E DISJUNTOR DIN 50A (NÃO INCLUSA MURETA DE ALVENARIA). AF_07/2020_P</v>
          </cell>
        </row>
        <row r="2876">
          <cell r="A2876" t="str">
            <v>INSTALACAO ELETRICA/ELETRIFICACAO E ILUMINACAO EXTERNA</v>
          </cell>
          <cell r="B2876" t="str">
            <v>INEL</v>
          </cell>
          <cell r="C2876" t="str">
            <v>FORNECIMENTO DE MAT/MO P/ELETRIFICACAO E ILUMINACAO PUBLICA</v>
          </cell>
          <cell r="D2876" t="str">
            <v>0172</v>
          </cell>
          <cell r="E2876">
            <v>0</v>
          </cell>
          <cell r="F2876">
            <v>0</v>
          </cell>
          <cell r="G2876" t="str">
            <v>101530</v>
          </cell>
          <cell r="H2876" t="str">
            <v>ENTRADA DE ENERGIA ELÉTRICA, SUBTERRÂNEA, TRIFÁSICA, COM CAIXA DE SOBREPOR, CABO DE 16 MM2 E DISJUNTOR DIN 50A (NÃO INCLUSA MURETA DE ALVENARIA). AF_07/2020_P</v>
          </cell>
        </row>
        <row r="2877">
          <cell r="A2877" t="str">
            <v>INSTALACAO ELETRICA/ELETRIFICACAO E ILUMINACAO EXTERNA</v>
          </cell>
          <cell r="B2877" t="str">
            <v>INEL</v>
          </cell>
          <cell r="C2877" t="str">
            <v>FORNECIMENTO DE MAT/MO P/ELETRIFICACAO E ILUMINACAO PUBLICA</v>
          </cell>
          <cell r="D2877" t="str">
            <v>0172</v>
          </cell>
          <cell r="E2877">
            <v>0</v>
          </cell>
          <cell r="F2877">
            <v>0</v>
          </cell>
          <cell r="G2877" t="str">
            <v>101531</v>
          </cell>
          <cell r="H2877" t="str">
            <v>ENTRADA DE ENERGIA ELÉTRICA, SUBTERRÂNEA, TRIFÁSICA, COM CAIXA DE SOBREPOR, CABO DE 25 MM2 E DISJUNTOR DIN 50A (NÃO INCLUSA MURETA DE ALVENARIA). AF_07/2020_P</v>
          </cell>
        </row>
        <row r="2878">
          <cell r="A2878" t="str">
            <v>INSTALACAO ELETRICA/ELETRIFICACAO E ILUMINACAO EXTERNA</v>
          </cell>
          <cell r="B2878" t="str">
            <v>INEL</v>
          </cell>
          <cell r="C2878" t="str">
            <v>FORNECIMENTO DE MAT/MO P/ELETRIFICACAO E ILUMINACAO PUBLICA</v>
          </cell>
          <cell r="D2878" t="str">
            <v>0172</v>
          </cell>
          <cell r="E2878">
            <v>0</v>
          </cell>
          <cell r="F2878">
            <v>0</v>
          </cell>
          <cell r="G2878" t="str">
            <v>101532</v>
          </cell>
          <cell r="H2878" t="str">
            <v>ENTRADA DE ENERGIA ELÉTRICA, SUBTERRÂNEA, TRIFÁSICA, COM CAIXA DE SOBREPOR, CABO DE 35 MM2 E DISJUNTOR DIN 50A (NÃO INCLUSA MURETA DE ALVENARIA). AF_07/2020_P</v>
          </cell>
        </row>
        <row r="2879">
          <cell r="A2879" t="str">
            <v>INSTALACAO ELETRICA/ELETRIFICACAO E ILUMINACAO EXTERNA</v>
          </cell>
          <cell r="B2879" t="str">
            <v>INEL</v>
          </cell>
          <cell r="C2879" t="str">
            <v>FORNECIMENTO DE MAT/MO P/ELETRIFICACAO E ILUMINACAO PUBLICA</v>
          </cell>
          <cell r="D2879" t="str">
            <v>0172</v>
          </cell>
          <cell r="E2879">
            <v>0</v>
          </cell>
          <cell r="F2879">
            <v>0</v>
          </cell>
          <cell r="G2879" t="str">
            <v>101533</v>
          </cell>
          <cell r="H2879" t="str">
            <v>ENTRADA DE ENERGIA ELÉTRICA, SUBTERRÂNEA, TRIFÁSICA, COM CAIXA DE EMBUTIR, CABO DE 10 MM2 E DISJUNTOR DIN 50A (NÃO INCLUSA MURETA DE ALVENARIA). AF_07/2020</v>
          </cell>
        </row>
        <row r="2880">
          <cell r="A2880" t="str">
            <v>INSTALACAO ELETRICA/ELETRIFICACAO E ILUMINACAO EXTERNA</v>
          </cell>
          <cell r="B2880" t="str">
            <v>INEL</v>
          </cell>
          <cell r="C2880" t="str">
            <v>FORNECIMENTO DE MAT/MO P/ELETRIFICACAO E ILUMINACAO PUBLICA</v>
          </cell>
          <cell r="D2880" t="str">
            <v>0172</v>
          </cell>
          <cell r="E2880">
            <v>0</v>
          </cell>
          <cell r="F2880">
            <v>0</v>
          </cell>
          <cell r="G2880" t="str">
            <v>101534</v>
          </cell>
          <cell r="H2880" t="str">
            <v>ENTRADA DE ENERGIA ELÉTRICA, SUBTERRÂNEA, TRIFÁSICA, COM CAIXA DE EMBUTIR, CABO DE 16 MM2 E DISJUNTOR DIN 50A (NÃO INCLUSA MURETA DE ALVENARIA). AF_07/2020</v>
          </cell>
        </row>
        <row r="2881">
          <cell r="A2881" t="str">
            <v>INSTALACAO ELETRICA/ELETRIFICACAO E ILUMINACAO EXTERNA</v>
          </cell>
          <cell r="B2881" t="str">
            <v>INEL</v>
          </cell>
          <cell r="C2881" t="str">
            <v>FORNECIMENTO DE MAT/MO P/ELETRIFICACAO E ILUMINACAO PUBLICA</v>
          </cell>
          <cell r="D2881" t="str">
            <v>0172</v>
          </cell>
          <cell r="E2881">
            <v>0</v>
          </cell>
          <cell r="F2881">
            <v>0</v>
          </cell>
          <cell r="G2881" t="str">
            <v>101535</v>
          </cell>
          <cell r="H2881" t="str">
            <v>ENTRADA DE ENERGIA ELÉTRICA, SUBTERRÂNEA, TRIFÁSICA, COM CAIXA DE EMBUTIR, CABO DE 25 MM2 E DISJUNTOR DIN 50A (NÃO INCLUSA MURETA DE ALVENARIA). AF_07/2020</v>
          </cell>
        </row>
        <row r="2882">
          <cell r="A2882" t="str">
            <v>INSTALACAO ELETRICA/ELETRIFICACAO E ILUMINACAO EXTERNA</v>
          </cell>
          <cell r="B2882" t="str">
            <v>INEL</v>
          </cell>
          <cell r="C2882" t="str">
            <v>FORNECIMENTO DE MAT/MO P/ELETRIFICACAO E ILUMINACAO PUBLICA</v>
          </cell>
          <cell r="D2882" t="str">
            <v>0172</v>
          </cell>
          <cell r="E2882">
            <v>0</v>
          </cell>
          <cell r="F2882">
            <v>0</v>
          </cell>
          <cell r="G2882" t="str">
            <v>101536</v>
          </cell>
          <cell r="H2882" t="str">
            <v>ENTRADA DE ENERGIA ELÉTRICA, SUBTERRÂNEA, TRIFÁSICA, COM CAIXA DE EMBUTIR, CABO DE 35 MM2 E DISJUNTOR DIN 50A (NÃO INCLUSA MURETA DE ALVENARIA). AF_07/2020</v>
          </cell>
        </row>
        <row r="2883">
          <cell r="A2883" t="str">
            <v>INSTALACAO ELETRICA/ELETRIFICACAO E ILUMINACAO EXTERNA</v>
          </cell>
          <cell r="B2883" t="str">
            <v>INEL</v>
          </cell>
          <cell r="C2883" t="str">
            <v>FORNECIMENTO DE MAT/MO P/ELETRIFICACAO E ILUMINACAO PUBLICA</v>
          </cell>
          <cell r="D2883" t="str">
            <v>0172</v>
          </cell>
          <cell r="E2883">
            <v>0</v>
          </cell>
          <cell r="F2883">
            <v>0</v>
          </cell>
          <cell r="G2883" t="str">
            <v>101537</v>
          </cell>
          <cell r="H2883" t="str">
            <v>APARELHO SINALIZADOR DE SAÍDA DE GARAGEM, COM CÉLULA FOTOELÉTRICA - FORNECIMENTO E INSTALAÇÃO. AF_07/2020</v>
          </cell>
        </row>
        <row r="2884">
          <cell r="A2884" t="str">
            <v>INSTALACAO ELETRICA/ELETRIFICACAO E ILUMINACAO EXTERNA</v>
          </cell>
          <cell r="B2884" t="str">
            <v>INEL</v>
          </cell>
          <cell r="C2884" t="str">
            <v>FORNECIMENTO DE MAT/MO P/ELETRIFICACAO E ILUMINACAO PUBLICA</v>
          </cell>
          <cell r="D2884" t="str">
            <v>0172</v>
          </cell>
          <cell r="E2884">
            <v>0</v>
          </cell>
          <cell r="F2884">
            <v>0</v>
          </cell>
          <cell r="G2884" t="str">
            <v>101538</v>
          </cell>
          <cell r="H2884" t="str">
            <v>ARMAÇÃO SECUNDÁRIA, COM 1 ESTRIBO E 1 ISOLADOR - FORNECIMENTO E INSTALAÇÃO. AF_07/2020</v>
          </cell>
        </row>
        <row r="2885">
          <cell r="A2885" t="str">
            <v>INSTALACAO ELETRICA/ELETRIFICACAO E ILUMINACAO EXTERNA</v>
          </cell>
          <cell r="B2885" t="str">
            <v>INEL</v>
          </cell>
          <cell r="C2885" t="str">
            <v>FORNECIMENTO DE MAT/MO P/ELETRIFICACAO E ILUMINACAO PUBLICA</v>
          </cell>
          <cell r="D2885" t="str">
            <v>0172</v>
          </cell>
          <cell r="E2885">
            <v>0</v>
          </cell>
          <cell r="F2885">
            <v>0</v>
          </cell>
          <cell r="G2885" t="str">
            <v>101539</v>
          </cell>
          <cell r="H2885" t="str">
            <v>ARMAÇÃO SECUNDÁRIA, COM 2 ESTRIBOS E 2 ISOLADORES - FORNECIMENTO E INSTALAÇÃO. AF_07/2020</v>
          </cell>
        </row>
        <row r="2886">
          <cell r="A2886" t="str">
            <v>INSTALACAO ELETRICA/ELETRIFICACAO E ILUMINACAO EXTERNA</v>
          </cell>
          <cell r="B2886" t="str">
            <v>INEL</v>
          </cell>
          <cell r="C2886" t="str">
            <v>FORNECIMENTO DE MAT/MO P/ELETRIFICACAO E ILUMINACAO PUBLICA</v>
          </cell>
          <cell r="D2886" t="str">
            <v>0172</v>
          </cell>
          <cell r="E2886">
            <v>0</v>
          </cell>
          <cell r="F2886">
            <v>0</v>
          </cell>
          <cell r="G2886" t="str">
            <v>101540</v>
          </cell>
          <cell r="H2886" t="str">
            <v>ARMAÇÃO SECUNDÁRIA, COM 3 ESTRIBOS E 3 ISOLADORES - FORNECIMENTO E INSTALAÇÃO. AF_07/2020</v>
          </cell>
        </row>
        <row r="2887">
          <cell r="A2887" t="str">
            <v>INSTALACAO ELETRICA/ELETRIFICACAO E ILUMINACAO EXTERNA</v>
          </cell>
          <cell r="B2887" t="str">
            <v>INEL</v>
          </cell>
          <cell r="C2887" t="str">
            <v>FORNECIMENTO DE MAT/MO P/ELETRIFICACAO E ILUMINACAO PUBLICA</v>
          </cell>
          <cell r="D2887" t="str">
            <v>0172</v>
          </cell>
          <cell r="E2887">
            <v>0</v>
          </cell>
          <cell r="F2887">
            <v>0</v>
          </cell>
          <cell r="G2887" t="str">
            <v>101541</v>
          </cell>
          <cell r="H2887" t="str">
            <v>ARMAÇÃO SECUNDÁRIA, COM 4 ESTRIBOS E 4 ISOLADORES - FORNECIMENTO E INSTALAÇÃO. AF_07/2020</v>
          </cell>
        </row>
        <row r="2888">
          <cell r="A2888" t="str">
            <v>INSTALACAO ELETRICA/ELETRIFICACAO E ILUMINACAO EXTERNA</v>
          </cell>
          <cell r="B2888" t="str">
            <v>INEL</v>
          </cell>
          <cell r="C2888" t="str">
            <v>FORNECIMENTO DE MAT/MO P/ELETRIFICACAO E ILUMINACAO PUBLICA</v>
          </cell>
          <cell r="D2888" t="str">
            <v>0172</v>
          </cell>
          <cell r="E2888">
            <v>0</v>
          </cell>
          <cell r="F2888">
            <v>0</v>
          </cell>
          <cell r="G2888" t="str">
            <v>101542</v>
          </cell>
          <cell r="H2888" t="str">
            <v>ARMAÇÃO SECUNDÁRIA, COM 1 ESTRIBO, SEM ISOLADOR - FORNECIMENTO E INSTALAÇÃO. AF_07/2020</v>
          </cell>
        </row>
        <row r="2889">
          <cell r="A2889" t="str">
            <v>INSTALACAO ELETRICA/ELETRIFICACAO E ILUMINACAO EXTERNA</v>
          </cell>
          <cell r="B2889" t="str">
            <v>INEL</v>
          </cell>
          <cell r="C2889" t="str">
            <v>FORNECIMENTO DE MAT/MO P/ELETRIFICACAO E ILUMINACAO PUBLICA</v>
          </cell>
          <cell r="D2889" t="str">
            <v>0172</v>
          </cell>
          <cell r="E2889">
            <v>0</v>
          </cell>
          <cell r="F2889">
            <v>0</v>
          </cell>
          <cell r="G2889" t="str">
            <v>101543</v>
          </cell>
          <cell r="H2889" t="str">
            <v>ARMAÇÃO SECUNDÁRIA, COM 2 ESTRIBOS, SEM ISOLADOR - FORNECIMENTO E INSTALAÇÃO. AF_07/2020</v>
          </cell>
        </row>
        <row r="2890">
          <cell r="A2890" t="str">
            <v>INSTALACAO ELETRICA/ELETRIFICACAO E ILUMINACAO EXTERNA</v>
          </cell>
          <cell r="B2890" t="str">
            <v>INEL</v>
          </cell>
          <cell r="C2890" t="str">
            <v>FORNECIMENTO DE MAT/MO P/ELETRIFICACAO E ILUMINACAO PUBLICA</v>
          </cell>
          <cell r="D2890" t="str">
            <v>0172</v>
          </cell>
          <cell r="E2890">
            <v>0</v>
          </cell>
          <cell r="F2890">
            <v>0</v>
          </cell>
          <cell r="G2890" t="str">
            <v>101544</v>
          </cell>
          <cell r="H2890" t="str">
            <v>ARMAÇÃO SECUNDÁRIA, COM 3 ESTRIBOS, SEM ISOLADOR - FORNECIMENTO E INSTALAÇÃO. AF_07/2020</v>
          </cell>
        </row>
        <row r="2891">
          <cell r="A2891" t="str">
            <v>INSTALACAO ELETRICA/ELETRIFICACAO E ILUMINACAO EXTERNA</v>
          </cell>
          <cell r="B2891" t="str">
            <v>INEL</v>
          </cell>
          <cell r="C2891" t="str">
            <v>FORNECIMENTO DE MAT/MO P/ELETRIFICACAO E ILUMINACAO PUBLICA</v>
          </cell>
          <cell r="D2891" t="str">
            <v>0172</v>
          </cell>
          <cell r="E2891">
            <v>0</v>
          </cell>
          <cell r="F2891">
            <v>0</v>
          </cell>
          <cell r="G2891" t="str">
            <v>101545</v>
          </cell>
          <cell r="H2891" t="str">
            <v>ARMAÇÃO SECUNDÁRIA, COM 4 ESTRIBOS, SEM ISOLADOR - FORNECIMENTO E INSTALAÇÃO. AF_07/2020</v>
          </cell>
        </row>
        <row r="2892">
          <cell r="A2892" t="str">
            <v>INSTALACAO ELETRICA/ELETRIFICACAO E ILUMINACAO EXTERNA</v>
          </cell>
          <cell r="B2892" t="str">
            <v>INEL</v>
          </cell>
          <cell r="C2892" t="str">
            <v>FORNECIMENTO DE MAT/MO P/ELETRIFICACAO E ILUMINACAO PUBLICA</v>
          </cell>
          <cell r="D2892" t="str">
            <v>0172</v>
          </cell>
          <cell r="E2892">
            <v>0</v>
          </cell>
          <cell r="F2892">
            <v>0</v>
          </cell>
          <cell r="G2892" t="str">
            <v>101546</v>
          </cell>
          <cell r="H2892" t="str">
            <v>ISOLADOR, TIPO PINO, PARA TENSÃO 15 KV - FORNECIMENTO E INSTALAÇÃO. AF_07/2020</v>
          </cell>
        </row>
        <row r="2893">
          <cell r="A2893" t="str">
            <v>INSTALACAO ELETRICA/ELETRIFICACAO E ILUMINACAO EXTERNA</v>
          </cell>
          <cell r="B2893" t="str">
            <v>INEL</v>
          </cell>
          <cell r="C2893" t="str">
            <v>FORNECIMENTO DE MAT/MO P/ELETRIFICACAO E ILUMINACAO PUBLICA</v>
          </cell>
          <cell r="D2893" t="str">
            <v>0172</v>
          </cell>
          <cell r="E2893">
            <v>0</v>
          </cell>
          <cell r="F2893">
            <v>0</v>
          </cell>
          <cell r="G2893" t="str">
            <v>101547</v>
          </cell>
          <cell r="H2893" t="str">
            <v>ISOLADOR, TIPO DISCO, PARA TENSÃO 15 KV - FORNECIMENTO E INSTALAÇÃO. AF_07/2020</v>
          </cell>
        </row>
        <row r="2894">
          <cell r="A2894" t="str">
            <v>INSTALACAO ELETRICA/ELETRIFICACAO E ILUMINACAO EXTERNA</v>
          </cell>
          <cell r="B2894" t="str">
            <v>INEL</v>
          </cell>
          <cell r="C2894" t="str">
            <v>FORNECIMENTO DE MAT/MO P/ELETRIFICACAO E ILUMINACAO PUBLICA</v>
          </cell>
          <cell r="D2894" t="str">
            <v>0172</v>
          </cell>
          <cell r="E2894">
            <v>0</v>
          </cell>
          <cell r="F2894">
            <v>0</v>
          </cell>
          <cell r="G2894" t="str">
            <v>101548</v>
          </cell>
          <cell r="H2894" t="str">
            <v>ISOLADOR, TIPO ROLDANA, PARA BAIXA TENSÃO - FORNECIMENTO E INSTALAÇÃO. AF_07/2020</v>
          </cell>
        </row>
        <row r="2895">
          <cell r="A2895" t="str">
            <v>INSTALACAO ELETRICA/ELETRIFICACAO E ILUMINACAO EXTERNA</v>
          </cell>
          <cell r="B2895" t="str">
            <v>INEL</v>
          </cell>
          <cell r="C2895" t="str">
            <v>FORNECIMENTO DE MAT/MO P/ELETRIFICACAO E ILUMINACAO PUBLICA</v>
          </cell>
          <cell r="D2895" t="str">
            <v>0172</v>
          </cell>
          <cell r="E2895">
            <v>0</v>
          </cell>
          <cell r="F2895">
            <v>0</v>
          </cell>
          <cell r="G2895" t="str">
            <v>101549</v>
          </cell>
          <cell r="H2895" t="str">
            <v>GRAMPO PARALELO METÁLICO, PARA REDES AÉREAS DE DISTRIBUIÇÃO DE ENERGIA ELÉTRICA DE BAIXA TENSÃO - FORNECIMENTO E INSTALAÇÃO. AF_07/2020</v>
          </cell>
        </row>
        <row r="2896">
          <cell r="A2896" t="str">
            <v>INSTALACAO ELETRICA/ELETRIFICACAO E ILUMINACAO EXTERNA</v>
          </cell>
          <cell r="B2896" t="str">
            <v>INEL</v>
          </cell>
          <cell r="C2896" t="str">
            <v>FORNECIMENTO DE MAT/MO P/ELETRIFICACAO E ILUMINACAO PUBLICA</v>
          </cell>
          <cell r="D2896" t="str">
            <v>0172</v>
          </cell>
          <cell r="E2896">
            <v>0</v>
          </cell>
          <cell r="F2896">
            <v>0</v>
          </cell>
          <cell r="G2896" t="str">
            <v>101553</v>
          </cell>
          <cell r="H2896" t="str">
            <v>ALÇA PREFORMADA DE DISTRIBUIÇÃO, EM  AÇO GALVANIZADO, AWG 1 - FORNECIMENTO E INSTALAÇÃO. AF_07/2020</v>
          </cell>
        </row>
        <row r="2897">
          <cell r="A2897" t="str">
            <v>INSTALACAO ELETRICA/ELETRIFICACAO E ILUMINACAO EXTERNA</v>
          </cell>
          <cell r="B2897" t="str">
            <v>INEL</v>
          </cell>
          <cell r="C2897" t="str">
            <v>FORNECIMENTO DE MAT/MO P/ELETRIFICACAO E ILUMINACAO PUBLICA</v>
          </cell>
          <cell r="D2897" t="str">
            <v>0172</v>
          </cell>
          <cell r="E2897">
            <v>0</v>
          </cell>
          <cell r="F2897">
            <v>0</v>
          </cell>
          <cell r="G2897" t="str">
            <v>101554</v>
          </cell>
          <cell r="H2897" t="str">
            <v>ALÇA PREFORMADA DE DISTRIBUIÇÃO, EM  AÇO GALVANIZADO, AWG 2 - FORNECIMENTO E INSTALAÇÃO. AF_07/2020</v>
          </cell>
        </row>
        <row r="2898">
          <cell r="A2898" t="str">
            <v>INSTALACAO ELETRICA/ELETRIFICACAO E ILUMINACAO EXTERNA</v>
          </cell>
          <cell r="B2898" t="str">
            <v>INEL</v>
          </cell>
          <cell r="C2898" t="str">
            <v>FORNECIMENTO DE MAT/MO P/ELETRIFICACAO E ILUMINACAO PUBLICA</v>
          </cell>
          <cell r="D2898" t="str">
            <v>0172</v>
          </cell>
          <cell r="E2898">
            <v>0</v>
          </cell>
          <cell r="F2898">
            <v>0</v>
          </cell>
          <cell r="G2898" t="str">
            <v>101555</v>
          </cell>
          <cell r="H2898" t="str">
            <v>ALÇA PREFORMADA DE DISTRIBUIÇÃO, EM  AÇO GALVANIZADO, AWG 4 - FORNECIMENTO E INSTALAÇÃO. AF_07/2020</v>
          </cell>
        </row>
        <row r="2899">
          <cell r="A2899" t="str">
            <v>INSTALACAO ELETRICA/ELETRIFICACAO E ILUMINACAO EXTERNA</v>
          </cell>
          <cell r="B2899" t="str">
            <v>INEL</v>
          </cell>
          <cell r="C2899" t="str">
            <v>FORNECIMENTO DE MAT/MO P/ELETRIFICACAO E ILUMINACAO PUBLICA</v>
          </cell>
          <cell r="D2899" t="str">
            <v>0172</v>
          </cell>
          <cell r="E2899">
            <v>0</v>
          </cell>
          <cell r="F2899">
            <v>0</v>
          </cell>
          <cell r="G2899" t="str">
            <v>101556</v>
          </cell>
          <cell r="H2899" t="str">
            <v>ALÇA PREFORMADA DE DISTRIBUIÇÃO, EM  AÇO GALVANIZADO, AWG 6 - FORNECIMENTO E INSTALAÇÃO. AF_07/2020</v>
          </cell>
        </row>
        <row r="2900">
          <cell r="A2900" t="str">
            <v>INSTALACAO ELETRICA/ELETRIFICACAO E ILUMINACAO EXTERNA</v>
          </cell>
          <cell r="B2900" t="str">
            <v>INEL</v>
          </cell>
          <cell r="C2900" t="str">
            <v>FORNECIMENTO DE MAT/MO P/ELETRIFICACAO E ILUMINACAO PUBLICA</v>
          </cell>
          <cell r="D2900" t="str">
            <v>0172</v>
          </cell>
          <cell r="E2900">
            <v>0</v>
          </cell>
          <cell r="F2900">
            <v>0</v>
          </cell>
          <cell r="G2900" t="str">
            <v>101560</v>
          </cell>
          <cell r="H2900" t="str">
            <v>CABO DE COBRE FLEXÍVEL ISOLADO, 10 MM², 0,6/1,0 KV, PARA REDE AÉREA DE DISTRIBUIÇÃO DE ENERGIA ELÉTRICA DE BAIXA TENSÃO - FORNECIMENTO E INSTALAÇÃO. AF_07/2020</v>
          </cell>
        </row>
        <row r="2901">
          <cell r="A2901" t="str">
            <v>INSTALACAO ELETRICA/ELETRIFICACAO E ILUMINACAO EXTERNA</v>
          </cell>
          <cell r="B2901" t="str">
            <v>INEL</v>
          </cell>
          <cell r="C2901" t="str">
            <v>FORNECIMENTO DE MAT/MO P/ELETRIFICACAO E ILUMINACAO PUBLICA</v>
          </cell>
          <cell r="D2901" t="str">
            <v>0172</v>
          </cell>
          <cell r="E2901">
            <v>0</v>
          </cell>
          <cell r="F2901">
            <v>0</v>
          </cell>
          <cell r="G2901" t="str">
            <v>101561</v>
          </cell>
          <cell r="H2901" t="str">
            <v>CABO DE COBRE FLEXÍVEL ISOLADO, 16 MM², 0,6/1,0 KV, PARA REDE AÉREA DE DISTRIBUIÇÃO DE ENERGIA ELÉTRICA DE BAIXA TENSÃO - FORNECIMENTO E INSTALAÇÃO. AF_07/2020</v>
          </cell>
        </row>
        <row r="2902">
          <cell r="A2902" t="str">
            <v>INSTALACAO ELETRICA/ELETRIFICACAO E ILUMINACAO EXTERNA</v>
          </cell>
          <cell r="B2902" t="str">
            <v>INEL</v>
          </cell>
          <cell r="C2902" t="str">
            <v>FORNECIMENTO DE MAT/MO P/ELETRIFICACAO E ILUMINACAO PUBLICA</v>
          </cell>
          <cell r="D2902" t="str">
            <v>0172</v>
          </cell>
          <cell r="E2902">
            <v>0</v>
          </cell>
          <cell r="F2902">
            <v>0</v>
          </cell>
          <cell r="G2902" t="str">
            <v>101562</v>
          </cell>
          <cell r="H2902" t="str">
            <v>CABO DE COBRE FLEXÍVEL ISOLADO, 25 MM², 0,6/1,0 KV, PARA REDE AÉREA DE DISTRIBUIÇÃO DE ENERGIA ELÉTRICA DE BAIXA TENSÃO - FORNECIMENTO E INSTALAÇÃO. AF_07/2020</v>
          </cell>
        </row>
        <row r="2903">
          <cell r="A2903" t="str">
            <v>INSTALACAO ELETRICA/ELETRIFICACAO E ILUMINACAO EXTERNA</v>
          </cell>
          <cell r="B2903" t="str">
            <v>INEL</v>
          </cell>
          <cell r="C2903" t="str">
            <v>FORNECIMENTO DE MAT/MO P/ELETRIFICACAO E ILUMINACAO PUBLICA</v>
          </cell>
          <cell r="D2903" t="str">
            <v>0172</v>
          </cell>
          <cell r="E2903">
            <v>0</v>
          </cell>
          <cell r="F2903">
            <v>0</v>
          </cell>
          <cell r="G2903" t="str">
            <v>101563</v>
          </cell>
          <cell r="H2903" t="str">
            <v>CABO DE COBRE FLEXÍVEL ISOLADO, 35 MM², 0,6/1,0 KV, PARA REDE AÉREA DE DISTRIBUIÇÃO DE ENERGIA ELÉTRICA DE BAIXA TENSÃO - FORNECIMENTO E INSTALAÇÃO. AF_07/2020</v>
          </cell>
        </row>
        <row r="2904">
          <cell r="A2904" t="str">
            <v>INSTALACAO ELETRICA/ELETRIFICACAO E ILUMINACAO EXTERNA</v>
          </cell>
          <cell r="B2904" t="str">
            <v>INEL</v>
          </cell>
          <cell r="C2904" t="str">
            <v>FORNECIMENTO DE MAT/MO P/ELETRIFICACAO E ILUMINACAO PUBLICA</v>
          </cell>
          <cell r="D2904" t="str">
            <v>0172</v>
          </cell>
          <cell r="E2904">
            <v>0</v>
          </cell>
          <cell r="F2904">
            <v>0</v>
          </cell>
          <cell r="G2904" t="str">
            <v>101564</v>
          </cell>
          <cell r="H2904" t="str">
            <v>CABO DE COBRE FLEXÍVEL ISOLADO, 50 MM², 0,6/1,0 KV, PARA REDE AÉREA DE DISTRIBUIÇÃO DE ENERGIA ELÉTRICA DE BAIXA TENSÃO - FORNECIMENTO E INSTALAÇÃO. AF_07/2020</v>
          </cell>
        </row>
        <row r="2905">
          <cell r="A2905" t="str">
            <v>INSTALACAO ELETRICA/ELETRIFICACAO E ILUMINACAO EXTERNA</v>
          </cell>
          <cell r="B2905" t="str">
            <v>INEL</v>
          </cell>
          <cell r="C2905" t="str">
            <v>FORNECIMENTO DE MAT/MO P/ELETRIFICACAO E ILUMINACAO PUBLICA</v>
          </cell>
          <cell r="D2905" t="str">
            <v>0172</v>
          </cell>
          <cell r="E2905">
            <v>0</v>
          </cell>
          <cell r="F2905">
            <v>0</v>
          </cell>
          <cell r="G2905" t="str">
            <v>101565</v>
          </cell>
          <cell r="H2905" t="str">
            <v>CABO DE COBRE FLEXÍVEL ISOLADO, 70 MM², 0,6/1,0 KV, PARA REDE AÉREA DE DISTRIBUIÇÃO DE ENERGIA ELÉTRICA DE BAIXA TENSÃO - FORNECIMENTO E INSTALAÇÃO. AF_07/2020</v>
          </cell>
        </row>
        <row r="2906">
          <cell r="A2906" t="str">
            <v>INSTALACAO ELETRICA/ELETRIFICACAO E ILUMINACAO EXTERNA</v>
          </cell>
          <cell r="B2906" t="str">
            <v>INEL</v>
          </cell>
          <cell r="C2906" t="str">
            <v>FORNECIMENTO DE MAT/MO P/ELETRIFICACAO E ILUMINACAO PUBLICA</v>
          </cell>
          <cell r="D2906" t="str">
            <v>0172</v>
          </cell>
          <cell r="E2906">
            <v>0</v>
          </cell>
          <cell r="F2906">
            <v>0</v>
          </cell>
          <cell r="G2906" t="str">
            <v>101567</v>
          </cell>
          <cell r="H2906" t="str">
            <v>CABO DE COBRE FLEXÍVEL ISOLADO, 95 MM², 0,6/1,0 KV, PARA REDE AÉREA DE DISTRIBUIÇÃO DE ENERGIA ELÉTRICA DE BAIXA TENSÃO - FORNECIMENTO E INSTALAÇÃO. AF_07/2020</v>
          </cell>
        </row>
        <row r="2907">
          <cell r="A2907" t="str">
            <v>INSTALACAO ELETRICA/ELETRIFICACAO E ILUMINACAO EXTERNA</v>
          </cell>
          <cell r="B2907" t="str">
            <v>INEL</v>
          </cell>
          <cell r="C2907" t="str">
            <v>FORNECIMENTO DE MAT/MO P/ELETRIFICACAO E ILUMINACAO PUBLICA</v>
          </cell>
          <cell r="D2907" t="str">
            <v>0172</v>
          </cell>
          <cell r="E2907">
            <v>0</v>
          </cell>
          <cell r="F2907">
            <v>0</v>
          </cell>
          <cell r="G2907" t="str">
            <v>101568</v>
          </cell>
          <cell r="H2907" t="str">
            <v>CABO DE COBRE FLEXÍVEL ISOLADO, 120 MM², 0,6/1,0 KV, PARA REDE AÉREA DE DISTRIBUIÇÃO DE ENERGIA ELÉTRICA DE BAIXA TENSÃO - FORNECIMENTO E INSTALAÇÃO. AF_07/2020</v>
          </cell>
        </row>
        <row r="2908">
          <cell r="A2908" t="str">
            <v>INSTALACAO ELETRICA/ELETRIFICACAO E ILUMINACAO EXTERNA</v>
          </cell>
          <cell r="B2908" t="str">
            <v>INEL</v>
          </cell>
          <cell r="C2908" t="str">
            <v>FORNECIMENTO DE MAT/MO P/ELETRIFICACAO E ILUMINACAO PUBLICA</v>
          </cell>
          <cell r="D2908" t="str">
            <v>0172</v>
          </cell>
          <cell r="E2908">
            <v>0</v>
          </cell>
          <cell r="F2908">
            <v>0</v>
          </cell>
          <cell r="G2908" t="str">
            <v>101626</v>
          </cell>
          <cell r="H2908" t="str">
            <v>REATOR PARA LÂMPADA VAPOR DE MERCÚRIO 400 W, USO EXTERNO - FORNECIMENTO E INSTALAÇÃO. AF_08/2020</v>
          </cell>
        </row>
        <row r="2909">
          <cell r="A2909" t="str">
            <v>INSTALACAO ELETRICA/ELETRIFICACAO E ILUMINACAO EXTERNA</v>
          </cell>
          <cell r="B2909" t="str">
            <v>INEL</v>
          </cell>
          <cell r="C2909" t="str">
            <v>FORNECIMENTO DE MAT/MO P/ELETRIFICACAO E ILUMINACAO PUBLICA</v>
          </cell>
          <cell r="D2909" t="str">
            <v>0172</v>
          </cell>
          <cell r="E2909">
            <v>0</v>
          </cell>
          <cell r="F2909">
            <v>0</v>
          </cell>
          <cell r="G2909" t="str">
            <v>101627</v>
          </cell>
          <cell r="H2909" t="str">
            <v>REATOR PARA LÂMPADA VAPOR DE SÓDIO 250 W, USO EXTERNO - FORNECIMENTO E INSTALAÇÃO. AF_08/2020</v>
          </cell>
        </row>
        <row r="2910">
          <cell r="A2910" t="str">
            <v>INSTALACAO ELETRICA/ELETRIFICACAO E ILUMINACAO EXTERNA</v>
          </cell>
          <cell r="B2910" t="str">
            <v>INEL</v>
          </cell>
          <cell r="C2910" t="str">
            <v>FORNECIMENTO DE MAT/MO P/ELETRIFICACAO E ILUMINACAO PUBLICA</v>
          </cell>
          <cell r="D2910" t="str">
            <v>0172</v>
          </cell>
          <cell r="E2910">
            <v>0</v>
          </cell>
          <cell r="F2910">
            <v>0</v>
          </cell>
          <cell r="G2910" t="str">
            <v>101628</v>
          </cell>
          <cell r="H2910" t="str">
            <v>REATOR PARA LÂMPADA VAPOR DE MERCÚRIO 125 W, USO EXTERNO - FORNECIMENTO E INSTALAÇÃO. AF_08/2020</v>
          </cell>
        </row>
        <row r="2911">
          <cell r="A2911" t="str">
            <v>INSTALACAO ELETRICA/ELETRIFICACAO E ILUMINACAO EXTERNA</v>
          </cell>
          <cell r="B2911" t="str">
            <v>INEL</v>
          </cell>
          <cell r="C2911" t="str">
            <v>FORNECIMENTO DE MAT/MO P/ELETRIFICACAO E ILUMINACAO PUBLICA</v>
          </cell>
          <cell r="D2911" t="str">
            <v>0172</v>
          </cell>
          <cell r="E2911">
            <v>0</v>
          </cell>
          <cell r="F2911">
            <v>0</v>
          </cell>
          <cell r="G2911" t="str">
            <v>101629</v>
          </cell>
          <cell r="H2911" t="str">
            <v>REATOR PARA LÂMPADA VAPOR DE MERCÚRIO 250 W, USO EXTERNO - FORNECIMENTO E INSTALAÇÃO. AF_08/2020</v>
          </cell>
        </row>
        <row r="2912">
          <cell r="A2912" t="str">
            <v>INSTALACAO ELETRICA/ELETRIFICACAO E ILUMINACAO EXTERNA</v>
          </cell>
          <cell r="B2912" t="str">
            <v>INEL</v>
          </cell>
          <cell r="C2912" t="str">
            <v>FORNECIMENTO DE MAT/MO P/ELETRIFICACAO E ILUMINACAO PUBLICA</v>
          </cell>
          <cell r="D2912" t="str">
            <v>0172</v>
          </cell>
          <cell r="E2912">
            <v>0</v>
          </cell>
          <cell r="F2912">
            <v>0</v>
          </cell>
          <cell r="G2912" t="str">
            <v>101630</v>
          </cell>
          <cell r="H2912" t="str">
            <v>SUBSTITUIÇÃO DE REATOR PARA ILUMINAÇÃO PÚBLICA (NÃO INCLUI FORNECIMENTO). AF_08/2020</v>
          </cell>
        </row>
        <row r="2913">
          <cell r="A2913" t="str">
            <v>INSTALACAO ELETRICA/ELETRIFICACAO E ILUMINACAO EXTERNA</v>
          </cell>
          <cell r="B2913" t="str">
            <v>INEL</v>
          </cell>
          <cell r="C2913" t="str">
            <v>FORNECIMENTO DE MAT/MO P/ELETRIFICACAO E ILUMINACAO PUBLICA</v>
          </cell>
          <cell r="D2913" t="str">
            <v>0172</v>
          </cell>
          <cell r="E2913">
            <v>0</v>
          </cell>
          <cell r="F2913">
            <v>0</v>
          </cell>
          <cell r="G2913" t="str">
            <v>101631</v>
          </cell>
          <cell r="H2913" t="str">
            <v>IGNITOR PARA PARTIDA LÂMPADA VAPOR SÓDIO / VAPOR METÁLICO ATÉ 400 W - FORNECIMENTO E INSTALAÇÃO. AF_08/2020</v>
          </cell>
        </row>
        <row r="2914">
          <cell r="A2914" t="str">
            <v>INSTALACAO ELETRICA/ELETRIFICACAO E ILUMINACAO EXTERNA</v>
          </cell>
          <cell r="B2914" t="str">
            <v>INEL</v>
          </cell>
          <cell r="C2914" t="str">
            <v>FORNECIMENTO DE MAT/MO P/ELETRIFICACAO E ILUMINACAO PUBLICA</v>
          </cell>
          <cell r="D2914" t="str">
            <v>0172</v>
          </cell>
          <cell r="E2914">
            <v>0</v>
          </cell>
          <cell r="F2914">
            <v>0</v>
          </cell>
          <cell r="G2914" t="str">
            <v>101632</v>
          </cell>
          <cell r="H2914" t="str">
            <v>RELÉ FOTOELÉTRICO PARA COMANDO DE ILUMINAÇÃO EXTERNA 1000 W - FORNECIMENTO E INSTALAÇÃO. AF_08/2020</v>
          </cell>
        </row>
        <row r="2915">
          <cell r="A2915" t="str">
            <v>INSTALACAO ELETRICA/ELETRIFICACAO E ILUMINACAO EXTERNA</v>
          </cell>
          <cell r="B2915" t="str">
            <v>INEL</v>
          </cell>
          <cell r="C2915" t="str">
            <v>FORNECIMENTO DE MAT/MO P/ELETRIFICACAO E ILUMINACAO PUBLICA</v>
          </cell>
          <cell r="D2915" t="str">
            <v>0172</v>
          </cell>
          <cell r="E2915">
            <v>0</v>
          </cell>
          <cell r="F2915">
            <v>0</v>
          </cell>
          <cell r="G2915" t="str">
            <v>101633</v>
          </cell>
          <cell r="H2915" t="str">
            <v>SUBSTITUIÇÃO DE RELÉ FOTOELÉTRICO PARA COMANDO DE ILUMINAÇÃO EXTERNA 1000 W - FORNECIMENTO E INSTALAÇÃO. AF_08/2020</v>
          </cell>
        </row>
        <row r="2916">
          <cell r="A2916" t="str">
            <v>INSTALACAO ELETRICA/ELETRIFICACAO E ILUMINACAO EXTERNA</v>
          </cell>
          <cell r="B2916" t="str">
            <v>INEL</v>
          </cell>
          <cell r="C2916" t="str">
            <v>FORNECIMENTO DE MAT/MO P/ELETRIFICACAO E ILUMINACAO PUBLICA</v>
          </cell>
          <cell r="D2916" t="str">
            <v>0172</v>
          </cell>
          <cell r="E2916">
            <v>0</v>
          </cell>
          <cell r="F2916">
            <v>0</v>
          </cell>
          <cell r="G2916" t="str">
            <v>101636</v>
          </cell>
          <cell r="H2916" t="str">
            <v>BRAÇO PARA ILUMINAÇÃO PÚBLICA, EM TUBO DE AÇO GALVANIZADO, COMPRIMENTO DE 1,50 M, PARA FIXAÇÃO EM POSTE DE CONCRETO - FORNECIMENTO E INSTALAÇÃO. AF_08/2020</v>
          </cell>
        </row>
        <row r="2917">
          <cell r="A2917" t="str">
            <v>INSTALACAO ELETRICA/ELETRIFICACAO E ILUMINACAO EXTERNA</v>
          </cell>
          <cell r="B2917" t="str">
            <v>INEL</v>
          </cell>
          <cell r="C2917" t="str">
            <v>FORNECIMENTO DE MAT/MO P/ELETRIFICACAO E ILUMINACAO PUBLICA</v>
          </cell>
          <cell r="D2917" t="str">
            <v>0172</v>
          </cell>
          <cell r="E2917">
            <v>0</v>
          </cell>
          <cell r="F2917">
            <v>0</v>
          </cell>
          <cell r="G2917" t="str">
            <v>101637</v>
          </cell>
          <cell r="H2917" t="str">
            <v>BRAÇO PARA ILUMINAÇÃO PÚBLICA, EM TUBO DE AÇO GALVANIZADO, COMPRIMENTO DE 1,50 M, PARA FIXAÇÃO EM POSTE METÁLICO - FORNECIMENTO E INSTALAÇÃO. AF_08/2020</v>
          </cell>
        </row>
        <row r="2918">
          <cell r="A2918" t="str">
            <v>INSTALACAO ELETRICA/ELETRIFICACAO E ILUMINACAO EXTERNA</v>
          </cell>
          <cell r="B2918" t="str">
            <v>INEL</v>
          </cell>
          <cell r="C2918" t="str">
            <v>FORNECIMENTO DE MAT/MO P/ELETRIFICACAO E ILUMINACAO PUBLICA</v>
          </cell>
          <cell r="D2918" t="str">
            <v>0172</v>
          </cell>
          <cell r="E2918">
            <v>0</v>
          </cell>
          <cell r="F2918">
            <v>0</v>
          </cell>
          <cell r="G2918" t="str">
            <v>101640</v>
          </cell>
          <cell r="H2918" t="str">
            <v>LÂMPADA VAPOR METÁLICO 400 W - FORNECIMENTO E INSTALAÇÃO. AF_08/2020</v>
          </cell>
        </row>
        <row r="2919">
          <cell r="A2919" t="str">
            <v>INSTALACAO ELETRICA/ELETRIFICACAO E ILUMINACAO EXTERNA</v>
          </cell>
          <cell r="B2919" t="str">
            <v>INEL</v>
          </cell>
          <cell r="C2919" t="str">
            <v>FORNECIMENTO DE MAT/MO P/ELETRIFICACAO E ILUMINACAO PUBLICA</v>
          </cell>
          <cell r="D2919" t="str">
            <v>0172</v>
          </cell>
          <cell r="E2919">
            <v>0</v>
          </cell>
          <cell r="F2919">
            <v>0</v>
          </cell>
          <cell r="G2919" t="str">
            <v>101641</v>
          </cell>
          <cell r="H2919" t="str">
            <v>LÂMPADA VAPOR METÁLICO 150 W - FORNECIMENTO E INSTALAÇÃO. AF_08/2020</v>
          </cell>
        </row>
        <row r="2920">
          <cell r="A2920" t="str">
            <v>INSTALACAO ELETRICA/ELETRIFICACAO E ILUMINACAO EXTERNA</v>
          </cell>
          <cell r="B2920" t="str">
            <v>INEL</v>
          </cell>
          <cell r="C2920" t="str">
            <v>FORNECIMENTO DE MAT/MO P/ELETRIFICACAO E ILUMINACAO PUBLICA</v>
          </cell>
          <cell r="D2920" t="str">
            <v>0172</v>
          </cell>
          <cell r="E2920">
            <v>0</v>
          </cell>
          <cell r="F2920">
            <v>0</v>
          </cell>
          <cell r="G2920" t="str">
            <v>101642</v>
          </cell>
          <cell r="H2920" t="str">
            <v>LÂMPADA VAPOR DE MERCÚRIO 125 W - FORNECIMENTO E INSTALAÇÃO. AF_08/2020</v>
          </cell>
        </row>
        <row r="2921">
          <cell r="A2921" t="str">
            <v>INSTALACAO ELETRICA/ELETRIFICACAO E ILUMINACAO EXTERNA</v>
          </cell>
          <cell r="B2921" t="str">
            <v>INEL</v>
          </cell>
          <cell r="C2921" t="str">
            <v>FORNECIMENTO DE MAT/MO P/ELETRIFICACAO E ILUMINACAO PUBLICA</v>
          </cell>
          <cell r="D2921" t="str">
            <v>0172</v>
          </cell>
          <cell r="E2921">
            <v>0</v>
          </cell>
          <cell r="F2921">
            <v>0</v>
          </cell>
          <cell r="G2921" t="str">
            <v>101643</v>
          </cell>
          <cell r="H2921" t="str">
            <v>LÂMPADA VAPOR DE MERCÚRIO 250 W - FORNECIMENTO E INSTALAÇÃO. AF_08/2020</v>
          </cell>
        </row>
        <row r="2922">
          <cell r="A2922" t="str">
            <v>INSTALACAO ELETRICA/ELETRIFICACAO E ILUMINACAO EXTERNA</v>
          </cell>
          <cell r="B2922" t="str">
            <v>INEL</v>
          </cell>
          <cell r="C2922" t="str">
            <v>FORNECIMENTO DE MAT/MO P/ELETRIFICACAO E ILUMINACAO PUBLICA</v>
          </cell>
          <cell r="D2922" t="str">
            <v>0172</v>
          </cell>
          <cell r="E2922">
            <v>0</v>
          </cell>
          <cell r="F2922">
            <v>0</v>
          </cell>
          <cell r="G2922" t="str">
            <v>101644</v>
          </cell>
          <cell r="H2922" t="str">
            <v>LÂMPADA VAPOR DE MERCÚRIO 400 W - FORNECIMENTO E INSTALAÇÃO. AF_08/2020</v>
          </cell>
        </row>
        <row r="2923">
          <cell r="A2923" t="str">
            <v>INSTALACAO ELETRICA/ELETRIFICACAO E ILUMINACAO EXTERNA</v>
          </cell>
          <cell r="B2923" t="str">
            <v>INEL</v>
          </cell>
          <cell r="C2923" t="str">
            <v>FORNECIMENTO DE MAT/MO P/ELETRIFICACAO E ILUMINACAO PUBLICA</v>
          </cell>
          <cell r="D2923" t="str">
            <v>0172</v>
          </cell>
          <cell r="E2923">
            <v>0</v>
          </cell>
          <cell r="F2923">
            <v>0</v>
          </cell>
          <cell r="G2923" t="str">
            <v>101645</v>
          </cell>
          <cell r="H2923" t="str">
            <v>LÂMPADA MISTA 160 W - FORNECIMENTO E INSTALAÇÃO. AF_08/2020</v>
          </cell>
        </row>
        <row r="2924">
          <cell r="A2924" t="str">
            <v>INSTALACAO ELETRICA/ELETRIFICACAO E ILUMINACAO EXTERNA</v>
          </cell>
          <cell r="B2924" t="str">
            <v>INEL</v>
          </cell>
          <cell r="C2924" t="str">
            <v>FORNECIMENTO DE MAT/MO P/ELETRIFICACAO E ILUMINACAO PUBLICA</v>
          </cell>
          <cell r="D2924" t="str">
            <v>0172</v>
          </cell>
          <cell r="E2924">
            <v>0</v>
          </cell>
          <cell r="F2924">
            <v>0</v>
          </cell>
          <cell r="G2924" t="str">
            <v>101646</v>
          </cell>
          <cell r="H2924" t="str">
            <v>LÂMPADA MISTA 250 W - FORNECIMENTO E INSTALAÇÃO. AF_08/2020</v>
          </cell>
        </row>
        <row r="2925">
          <cell r="A2925" t="str">
            <v>INSTALACAO ELETRICA/ELETRIFICACAO E ILUMINACAO EXTERNA</v>
          </cell>
          <cell r="B2925" t="str">
            <v>INEL</v>
          </cell>
          <cell r="C2925" t="str">
            <v>FORNECIMENTO DE MAT/MO P/ELETRIFICACAO E ILUMINACAO PUBLICA</v>
          </cell>
          <cell r="D2925" t="str">
            <v>0172</v>
          </cell>
          <cell r="E2925">
            <v>0</v>
          </cell>
          <cell r="F2925">
            <v>0</v>
          </cell>
          <cell r="G2925" t="str">
            <v>101647</v>
          </cell>
          <cell r="H2925" t="str">
            <v>LÂMPADA MISTA 500 W - FORNECIMENTO E INSTALAÇÃO. AF_08/2020</v>
          </cell>
        </row>
        <row r="2926">
          <cell r="A2926" t="str">
            <v>INSTALACAO ELETRICA/ELETRIFICACAO E ILUMINACAO EXTERNA</v>
          </cell>
          <cell r="B2926" t="str">
            <v>INEL</v>
          </cell>
          <cell r="C2926" t="str">
            <v>FORNECIMENTO DE MAT/MO P/ELETRIFICACAO E ILUMINACAO PUBLICA</v>
          </cell>
          <cell r="D2926" t="str">
            <v>0172</v>
          </cell>
          <cell r="E2926">
            <v>0</v>
          </cell>
          <cell r="F2926">
            <v>0</v>
          </cell>
          <cell r="G2926" t="str">
            <v>101648</v>
          </cell>
          <cell r="H2926" t="str">
            <v>LÂMPADA VAPOR DE SÓDIO 150 W - FORNECIMENTO E INSTALAÇÃO. AF_08/2020</v>
          </cell>
        </row>
        <row r="2927">
          <cell r="A2927" t="str">
            <v>INSTALACAO ELETRICA/ELETRIFICACAO E ILUMINACAO EXTERNA</v>
          </cell>
          <cell r="B2927" t="str">
            <v>INEL</v>
          </cell>
          <cell r="C2927" t="str">
            <v>FORNECIMENTO DE MAT/MO P/ELETRIFICACAO E ILUMINACAO PUBLICA</v>
          </cell>
          <cell r="D2927" t="str">
            <v>0172</v>
          </cell>
          <cell r="E2927">
            <v>0</v>
          </cell>
          <cell r="F2927">
            <v>0</v>
          </cell>
          <cell r="G2927" t="str">
            <v>101649</v>
          </cell>
          <cell r="H2927" t="str">
            <v>LÂMPADA VAPOR DE SÓDIO 250 W - FORNECIMENTO E INSTALAÇÃO. AF_08/2020</v>
          </cell>
        </row>
        <row r="2928">
          <cell r="A2928" t="str">
            <v>INSTALACAO ELETRICA/ELETRIFICACAO E ILUMINACAO EXTERNA</v>
          </cell>
          <cell r="B2928" t="str">
            <v>INEL</v>
          </cell>
          <cell r="C2928" t="str">
            <v>FORNECIMENTO DE MAT/MO P/ELETRIFICACAO E ILUMINACAO PUBLICA</v>
          </cell>
          <cell r="D2928" t="str">
            <v>0172</v>
          </cell>
          <cell r="E2928">
            <v>0</v>
          </cell>
          <cell r="F2928">
            <v>0</v>
          </cell>
          <cell r="G2928" t="str">
            <v>101650</v>
          </cell>
          <cell r="H2928" t="str">
            <v>LÂMPADA VAPOR DE SÓDIO 400 W - FORNECIMENTO E INSTALAÇÃO. AF_08/2020</v>
          </cell>
        </row>
        <row r="2929">
          <cell r="A2929" t="str">
            <v>INSTALACAO ELETRICA/ELETRIFICACAO E ILUMINACAO EXTERNA</v>
          </cell>
          <cell r="B2929" t="str">
            <v>INEL</v>
          </cell>
          <cell r="C2929" t="str">
            <v>FORNECIMENTO DE MAT/MO P/ELETRIFICACAO E ILUMINACAO PUBLICA</v>
          </cell>
          <cell r="D2929" t="str">
            <v>0172</v>
          </cell>
          <cell r="E2929">
            <v>0</v>
          </cell>
          <cell r="F2929">
            <v>0</v>
          </cell>
          <cell r="G2929" t="str">
            <v>101651</v>
          </cell>
          <cell r="H2929" t="str">
            <v>SUBSTITUIÇÃO DE LÂMPADA PARA ILUMINAÇÃO PÚBLICA (NÃO INCLUI FORNECIMENTO). AF_08/2020</v>
          </cell>
        </row>
        <row r="2930">
          <cell r="A2930" t="str">
            <v>INSTALACAO ELETRICA/ELETRIFICACAO E ILUMINACAO EXTERNA</v>
          </cell>
          <cell r="B2930" t="str">
            <v>INEL</v>
          </cell>
          <cell r="C2930" t="str">
            <v>FORNECIMENTO DE MAT/MO P/ELETRIFICACAO E ILUMINACAO PUBLICA</v>
          </cell>
          <cell r="D2930" t="str">
            <v>0172</v>
          </cell>
          <cell r="E2930">
            <v>0</v>
          </cell>
          <cell r="F2930">
            <v>0</v>
          </cell>
          <cell r="G2930" t="str">
            <v>101652</v>
          </cell>
          <cell r="H2930" t="str">
            <v>LUMINÁRIA FECHADA, PARA ILUMINAÇÃO PÚBLICA, PARA LÂMPADA DE VAPOR - FORNECIMENTO E INSTALAÇÃO (EXCLUSIVE LÂMPADA E REATOR). AF_08/2020</v>
          </cell>
        </row>
        <row r="2931">
          <cell r="A2931" t="str">
            <v>INSTALACAO ELETRICA/ELETRIFICACAO E ILUMINACAO EXTERNA</v>
          </cell>
          <cell r="B2931" t="str">
            <v>INEL</v>
          </cell>
          <cell r="C2931" t="str">
            <v>FORNECIMENTO DE MAT/MO P/ELETRIFICACAO E ILUMINACAO PUBLICA</v>
          </cell>
          <cell r="D2931" t="str">
            <v>0172</v>
          </cell>
          <cell r="E2931">
            <v>0</v>
          </cell>
          <cell r="F2931">
            <v>0</v>
          </cell>
          <cell r="G2931" t="str">
            <v>101653</v>
          </cell>
          <cell r="H2931" t="str">
            <v>LUMINÁRIA ABERTA PARA ILUMINAÇÃO PÚBLICA, PARA LÂMPADA VAPOR DE MERCÚRIO ATÉ 400 W E MISTA ATÉ 500 W, COM BRAÇO EM TUBO DE AÇO GALV 1", COMPRIMENTO DE 1,50 M, PARA POSTE DE CONCRETO - FORNECIMENTO E INSTALAÇÃO (EXCLUSIVE LÂMPADA E REATOR). AF_08/2020</v>
          </cell>
        </row>
        <row r="2932">
          <cell r="A2932" t="str">
            <v>INSTALACAO ELETRICA/ELETRIFICACAO E ILUMINACAO EXTERNA</v>
          </cell>
          <cell r="B2932" t="str">
            <v>INEL</v>
          </cell>
          <cell r="C2932" t="str">
            <v>FORNECIMENTO DE MAT/MO P/ELETRIFICACAO E ILUMINACAO PUBLICA</v>
          </cell>
          <cell r="D2932" t="str">
            <v>0172</v>
          </cell>
          <cell r="E2932">
            <v>0</v>
          </cell>
          <cell r="F2932">
            <v>0</v>
          </cell>
          <cell r="G2932" t="str">
            <v>101654</v>
          </cell>
          <cell r="H2932" t="str">
            <v>LUMINÁRIA DE LED PARA ILUMINAÇÃO PÚBLICA, DE 33 W ATÉ 50 W - FORNECIMENTO E INSTALAÇÃO. AF_08/2020</v>
          </cell>
        </row>
        <row r="2933">
          <cell r="A2933" t="str">
            <v>INSTALACAO ELETRICA/ELETRIFICACAO E ILUMINACAO EXTERNA</v>
          </cell>
          <cell r="B2933" t="str">
            <v>INEL</v>
          </cell>
          <cell r="C2933" t="str">
            <v>FORNECIMENTO DE MAT/MO P/ELETRIFICACAO E ILUMINACAO PUBLICA</v>
          </cell>
          <cell r="D2933" t="str">
            <v>0172</v>
          </cell>
          <cell r="E2933">
            <v>0</v>
          </cell>
          <cell r="F2933">
            <v>0</v>
          </cell>
          <cell r="G2933" t="str">
            <v>101655</v>
          </cell>
          <cell r="H2933" t="str">
            <v>LUMINÁRIA DE LED PARA ILUMINAÇÃO PÚBLICA, DE 51 W ATÉ 67 W - FORNECIMENTO E INSTALAÇÃO. AF_08/2020</v>
          </cell>
        </row>
        <row r="2934">
          <cell r="A2934" t="str">
            <v>INSTALACAO ELETRICA/ELETRIFICACAO E ILUMINACAO EXTERNA</v>
          </cell>
          <cell r="B2934" t="str">
            <v>INEL</v>
          </cell>
          <cell r="C2934" t="str">
            <v>FORNECIMENTO DE MAT/MO P/ELETRIFICACAO E ILUMINACAO PUBLICA</v>
          </cell>
          <cell r="D2934" t="str">
            <v>0172</v>
          </cell>
          <cell r="E2934">
            <v>0</v>
          </cell>
          <cell r="F2934">
            <v>0</v>
          </cell>
          <cell r="G2934" t="str">
            <v>101656</v>
          </cell>
          <cell r="H2934" t="str">
            <v>LUMINÁRIA DE LED PARA ILUMINAÇÃO PÚBLICA, DE 68 W ATÉ 97 W - FORNECIMENTO E INSTALAÇÃO. AF_08/2020</v>
          </cell>
        </row>
        <row r="2935">
          <cell r="A2935" t="str">
            <v>INSTALACAO ELETRICA/ELETRIFICACAO E ILUMINACAO EXTERNA</v>
          </cell>
          <cell r="B2935" t="str">
            <v>INEL</v>
          </cell>
          <cell r="C2935" t="str">
            <v>FORNECIMENTO DE MAT/MO P/ELETRIFICACAO E ILUMINACAO PUBLICA</v>
          </cell>
          <cell r="D2935" t="str">
            <v>0172</v>
          </cell>
          <cell r="E2935">
            <v>0</v>
          </cell>
          <cell r="F2935">
            <v>0</v>
          </cell>
          <cell r="G2935" t="str">
            <v>101657</v>
          </cell>
          <cell r="H2935" t="str">
            <v>LUMINÁRIA DE LED PARA ILUMINAÇÃO PÚBLICA, DE 98 W ATÉ 137 W - FORNECIMENTO E INSTALAÇÃO. AF_08/2020</v>
          </cell>
        </row>
        <row r="2936">
          <cell r="A2936" t="str">
            <v>INSTALACAO ELETRICA/ELETRIFICACAO E ILUMINACAO EXTERNA</v>
          </cell>
          <cell r="B2936" t="str">
            <v>INEL</v>
          </cell>
          <cell r="C2936" t="str">
            <v>FORNECIMENTO DE MAT/MO P/ELETRIFICACAO E ILUMINACAO PUBLICA</v>
          </cell>
          <cell r="D2936" t="str">
            <v>0172</v>
          </cell>
          <cell r="E2936">
            <v>0</v>
          </cell>
          <cell r="F2936">
            <v>0</v>
          </cell>
          <cell r="G2936" t="str">
            <v>101658</v>
          </cell>
          <cell r="H2936" t="str">
            <v>LUMINÁRIA DE LED PARA ILUMINAÇÃO PÚBLICA, DE 138 W ATÉ 180 W - FORNECIMENTO E INSTALAÇÃO. AF_08/2020</v>
          </cell>
        </row>
        <row r="2937">
          <cell r="A2937" t="str">
            <v>INSTALACAO ELETRICA/ELETRIFICACAO E ILUMINACAO EXTERNA</v>
          </cell>
          <cell r="B2937" t="str">
            <v>INEL</v>
          </cell>
          <cell r="C2937" t="str">
            <v>FORNECIMENTO DE MAT/MO P/ELETRIFICACAO E ILUMINACAO PUBLICA</v>
          </cell>
          <cell r="D2937" t="str">
            <v>0172</v>
          </cell>
          <cell r="E2937">
            <v>0</v>
          </cell>
          <cell r="F2937">
            <v>0</v>
          </cell>
          <cell r="G2937" t="str">
            <v>101659</v>
          </cell>
          <cell r="H2937" t="str">
            <v>LUMINÁRIA DE LED PARA ILUMINAÇÃO PÚBLICA, DE 181 W ATÉ 239 W - FORNECIMENTO E INSTALAÇÃO. AF_08/2020</v>
          </cell>
        </row>
        <row r="2938">
          <cell r="A2938" t="str">
            <v>INSTALACAO ELETRICA/ELETRIFICACAO E ILUMINACAO EXTERNA</v>
          </cell>
          <cell r="B2938" t="str">
            <v>INEL</v>
          </cell>
          <cell r="C2938" t="str">
            <v>FORNECIMENTO DE MAT/MO P/ELETRIFICACAO E ILUMINACAO PUBLICA</v>
          </cell>
          <cell r="D2938" t="str">
            <v>0172</v>
          </cell>
          <cell r="E2938">
            <v>0</v>
          </cell>
          <cell r="F2938">
            <v>0</v>
          </cell>
          <cell r="G2938" t="str">
            <v>101660</v>
          </cell>
          <cell r="H2938" t="str">
            <v>LUMINÁRIA DE LED PARA ILUMINAÇÃO PÚBLICA, DE 240 W ATÉ 350 W - FORNECIMENTO E INSTALAÇÃO. AF_08/2020</v>
          </cell>
        </row>
        <row r="2939">
          <cell r="A2939" t="str">
            <v>INSTALACAO ELETRICA/ELETRIFICACAO E ILUMINACAO EXTERNA</v>
          </cell>
          <cell r="B2939" t="str">
            <v>INEL</v>
          </cell>
          <cell r="C2939" t="str">
            <v>FORNECIMENTO DE MAT/MO P/ELETRIFICACAO E ILUMINACAO PUBLICA</v>
          </cell>
          <cell r="D2939" t="str">
            <v>0172</v>
          </cell>
          <cell r="E2939">
            <v>0</v>
          </cell>
          <cell r="F2939">
            <v>0</v>
          </cell>
          <cell r="G2939" t="str">
            <v>101661</v>
          </cell>
          <cell r="H2939" t="str">
            <v>SUBSTITUIÇÃO DE LUMINÁRIA DE VAPOR DE MERCÚRIO/VAPOR DE SÓDIO POR LUMINÁRIA DE LED PARA ILUMINAÇÃO PÚBLICA (NÃO INCLUI FORNECIMENTO). AF_08/2020</v>
          </cell>
        </row>
        <row r="2940">
          <cell r="A2940" t="str">
            <v>INSTALACAO ELETRICA/ELETRIFICACAO E ILUMINACAO EXTERNA</v>
          </cell>
          <cell r="B2940" t="str">
            <v>INEL</v>
          </cell>
          <cell r="C2940" t="str">
            <v>FORNECIMENTO DE MAT/MO P/ELETRIFICACAO E ILUMINACAO PUBLICA</v>
          </cell>
          <cell r="D2940" t="str">
            <v>0172</v>
          </cell>
          <cell r="E2940">
            <v>0</v>
          </cell>
          <cell r="F2940">
            <v>0</v>
          </cell>
          <cell r="G2940" t="str">
            <v>101662</v>
          </cell>
          <cell r="H2940" t="str">
            <v>LUMINÁRIA FECHADA PARA ILUMINAÇÃO PÚBLICA, COM REATOR DE PARTIDA RÁPIDA, COM LÂMPADA VAPOR DE MERCÚRIO 250 W - FORNECIMENTO E INSTALAÇÃO. AF_08/2020</v>
          </cell>
        </row>
        <row r="2941">
          <cell r="A2941" t="str">
            <v>INSTALACAO ELETRICA/ELETRIFICACAO E ILUMINACAO EXTERNA</v>
          </cell>
          <cell r="B2941" t="str">
            <v>INEL</v>
          </cell>
          <cell r="C2941" t="str">
            <v>FORNECIMENTO DE MAT/MO P/ELETRIFICACAO E ILUMINACAO PUBLICA</v>
          </cell>
          <cell r="D2941" t="str">
            <v>0172</v>
          </cell>
          <cell r="E2941">
            <v>0</v>
          </cell>
          <cell r="F2941">
            <v>0</v>
          </cell>
          <cell r="G2941" t="str">
            <v>101663</v>
          </cell>
          <cell r="H2941" t="str">
            <v>ABRAÇADEIRA DE FIXAÇÃO DE BRAÇOS DE LUMINÁRIAS DE 2" - FORNECIMENTO E INSTALAÇÃO. AF_08/2020</v>
          </cell>
        </row>
        <row r="2942">
          <cell r="A2942" t="str">
            <v>INSTALACAO ELETRICA/ELETRIFICACAO E ILUMINACAO EXTERNA</v>
          </cell>
          <cell r="B2942" t="str">
            <v>INEL</v>
          </cell>
          <cell r="C2942" t="str">
            <v>FORNECIMENTO DE MAT/MO P/ELETRIFICACAO E ILUMINACAO PUBLICA</v>
          </cell>
          <cell r="D2942" t="str">
            <v>0172</v>
          </cell>
          <cell r="E2942">
            <v>0</v>
          </cell>
          <cell r="F2942">
            <v>0</v>
          </cell>
          <cell r="G2942" t="str">
            <v>101664</v>
          </cell>
          <cell r="H2942" t="str">
            <v>ABRAÇADEIRA DE FIXAÇÃO DE BRAÇOS DE LUMINÁRIAS DE 3" - FORNECIMENTO E INSTALAÇÃO. AF_08/2020</v>
          </cell>
        </row>
        <row r="2943">
          <cell r="A2943" t="str">
            <v>INSTALACAO ELETRICA/ELETRIFICACAO E ILUMINACAO EXTERNA</v>
          </cell>
          <cell r="B2943" t="str">
            <v>INEL</v>
          </cell>
          <cell r="C2943" t="str">
            <v>FORNECIMENTO DE MAT/MO P/ELETRIFICACAO E ILUMINACAO PUBLICA</v>
          </cell>
          <cell r="D2943" t="str">
            <v>0172</v>
          </cell>
          <cell r="E2943">
            <v>0</v>
          </cell>
          <cell r="F2943">
            <v>0</v>
          </cell>
          <cell r="G2943" t="str">
            <v>101665</v>
          </cell>
          <cell r="H2943" t="str">
            <v>ABRAÇADEIRA DE FIXAÇÃO DE BRAÇOS DE LUMINÁRIAS DE 4" - FORNECIMENTO E INSTALAÇÃO. AF_08/2020</v>
          </cell>
        </row>
        <row r="2944">
          <cell r="A2944" t="str">
            <v>INSTALACAO ELETRICA/ELETRIFICACAO E ILUMINACAO EXTERNA</v>
          </cell>
          <cell r="B2944" t="str">
            <v>INEL</v>
          </cell>
          <cell r="C2944" t="str">
            <v>FORNECIMENTO DE MAT/MO P/ELETRIFICACAO E ILUMINACAO PUBLICA</v>
          </cell>
          <cell r="D2944" t="str">
            <v>0172</v>
          </cell>
          <cell r="E2944">
            <v>0</v>
          </cell>
          <cell r="F2944">
            <v>0</v>
          </cell>
          <cell r="G2944" t="str">
            <v>101666</v>
          </cell>
          <cell r="H2944" t="str">
            <v>REFLETOR RETANGULAR FECHADO, COM LÂMPADA VAPOR METÁLICO 400 W - FORNECIMENTO E INSTALAÇÃO. AF_08/2020</v>
          </cell>
        </row>
        <row r="2945">
          <cell r="A2945" t="str">
            <v>INSTALACAO ELETRICA/ELETRIFICACAO E ILUMINACAO EXTERNA</v>
          </cell>
          <cell r="B2945" t="str">
            <v>INEL</v>
          </cell>
          <cell r="C2945" t="str">
            <v>FORNECIMENTO DE MAT/MO P/ELETRIFICACAO E ILUMINACAO PUBLICA</v>
          </cell>
          <cell r="D2945" t="str">
            <v>0172</v>
          </cell>
          <cell r="E2945">
            <v>0</v>
          </cell>
          <cell r="F2945">
            <v>0</v>
          </cell>
          <cell r="G2945" t="str">
            <v>102085</v>
          </cell>
          <cell r="H2945" t="str">
            <v>LUMINÁRIA ESTANQUE COM PROTEÇÃO CONTRA ÁGUA, POEIRA OU IMPACTOS - FORNECIMENTO E INSTALAÇÃO. AF_08/2020</v>
          </cell>
        </row>
        <row r="2946">
          <cell r="A2946" t="str">
            <v>INSTALACAO ELETRICA/ELETRIFICACAO E ILUMINACAO EXTERNA</v>
          </cell>
          <cell r="B2946" t="str">
            <v>INEL</v>
          </cell>
          <cell r="C2946" t="str">
            <v>POSTE DE CONCRETO</v>
          </cell>
          <cell r="D2946" t="str">
            <v>0173</v>
          </cell>
          <cell r="E2946">
            <v>0</v>
          </cell>
          <cell r="F2946">
            <v>0</v>
          </cell>
          <cell r="G2946" t="str">
            <v>100578</v>
          </cell>
          <cell r="H2946" t="str">
            <v>ASSENTAMENTO DE POSTE DE CONCRETO COM COMPRIMENTO NOMINAL DE 9 M, CARGA NOMINAL MENOR OU IGUAL A 1000 DAN, ENGASTAMENTO SIMPLES COM 1,5 M DE SOLO (NÃO INCLUI FORNECIMENTO). AF_11/2019</v>
          </cell>
        </row>
        <row r="2947">
          <cell r="A2947" t="str">
            <v>INSTALACAO ELETRICA/ELETRIFICACAO E ILUMINACAO EXTERNA</v>
          </cell>
          <cell r="B2947" t="str">
            <v>INEL</v>
          </cell>
          <cell r="C2947" t="str">
            <v>POSTE DE CONCRETO</v>
          </cell>
          <cell r="D2947" t="str">
            <v>0173</v>
          </cell>
          <cell r="E2947">
            <v>0</v>
          </cell>
          <cell r="F2947">
            <v>0</v>
          </cell>
          <cell r="G2947" t="str">
            <v>100579</v>
          </cell>
          <cell r="H2947" t="str">
            <v>ASSENTAMENTO DE POSTE DE CONCRETO COM COMPRIMENTO NOMINAL DE 10 M, CARGA NOMINAL MENOR OU IGUAL A 1000 DAN, ENGASTAMENTO SIMPLES COM 1,6 M DE SOLO (NÃO INCLUI FORNECIMENTO). AF_11/2019</v>
          </cell>
        </row>
        <row r="2948">
          <cell r="A2948" t="str">
            <v>INSTALACAO ELETRICA/ELETRIFICACAO E ILUMINACAO EXTERNA</v>
          </cell>
          <cell r="B2948" t="str">
            <v>INEL</v>
          </cell>
          <cell r="C2948" t="str">
            <v>POSTE DE CONCRETO</v>
          </cell>
          <cell r="D2948" t="str">
            <v>0173</v>
          </cell>
          <cell r="E2948">
            <v>0</v>
          </cell>
          <cell r="F2948">
            <v>0</v>
          </cell>
          <cell r="G2948" t="str">
            <v>100580</v>
          </cell>
          <cell r="H2948" t="str">
            <v>ASSENTAMENTO DE POSTE DE CONCRETO COM COMPRIMENTO NOMINAL DE 10 M, CARGA NOMINAL MAIOR QUE 1000 DAN, ENGASTAMENTO SIMPLES COM 1,6 M DE SOLO (NÃO INCLUI FORNECIMENTO). AF_11/2019</v>
          </cell>
        </row>
        <row r="2949">
          <cell r="A2949" t="str">
            <v>INSTALACAO ELETRICA/ELETRIFICACAO E ILUMINACAO EXTERNA</v>
          </cell>
          <cell r="B2949" t="str">
            <v>INEL</v>
          </cell>
          <cell r="C2949" t="str">
            <v>POSTE DE CONCRETO</v>
          </cell>
          <cell r="D2949" t="str">
            <v>0173</v>
          </cell>
          <cell r="E2949">
            <v>0</v>
          </cell>
          <cell r="F2949">
            <v>0</v>
          </cell>
          <cell r="G2949" t="str">
            <v>100581</v>
          </cell>
          <cell r="H2949" t="str">
            <v>ASSENTAMENTO DE POSTE DE CONCRETO COM COMPRIMENTO NOMINAL DE 10,5 M, CARGA NOMINAL MENOR OU IGUAL A 1000 DAN, ENGASTAMENTO SIMPLES COM 1,65 M DE SOLO (NÃO INCLUI FORNECIMENTO). AF_11/2019</v>
          </cell>
        </row>
        <row r="2950">
          <cell r="A2950" t="str">
            <v>INSTALACAO ELETRICA/ELETRIFICACAO E ILUMINACAO EXTERNA</v>
          </cell>
          <cell r="B2950" t="str">
            <v>INEL</v>
          </cell>
          <cell r="C2950" t="str">
            <v>POSTE DE CONCRETO</v>
          </cell>
          <cell r="D2950" t="str">
            <v>0173</v>
          </cell>
          <cell r="E2950">
            <v>0</v>
          </cell>
          <cell r="F2950">
            <v>0</v>
          </cell>
          <cell r="G2950" t="str">
            <v>100582</v>
          </cell>
          <cell r="H2950" t="str">
            <v>ASSENTAMENTO DE POSTE DE CONCRETO COM COMPRIMENTO NOMINAL DE 10,5 M, CARGA NOMINAL MAIOR QUE 1000 DAN, ENGASTAMENTO SIMPLES COM 1,65 M DE SOLO (NÃO INCLUI FORNECIMENTO). AF_11/2019</v>
          </cell>
        </row>
        <row r="2951">
          <cell r="A2951" t="str">
            <v>INSTALACAO ELETRICA/ELETRIFICACAO E ILUMINACAO EXTERNA</v>
          </cell>
          <cell r="B2951" t="str">
            <v>INEL</v>
          </cell>
          <cell r="C2951" t="str">
            <v>POSTE DE CONCRETO</v>
          </cell>
          <cell r="D2951" t="str">
            <v>0173</v>
          </cell>
          <cell r="E2951">
            <v>0</v>
          </cell>
          <cell r="F2951">
            <v>0</v>
          </cell>
          <cell r="G2951" t="str">
            <v>100583</v>
          </cell>
          <cell r="H2951" t="str">
            <v>ASSENTAMENTO DE POSTE DE CONCRETO COM COMPRIMENTO NOMINAL DE 11 M, CARGA NOMINAL MENOR OU IGUAL A 1000 DAN, ENGASTAMENTO SIMPLES COM 1,7 M DE SOLO (NÃO INCLUI FORNECIMENTO). AF_11/2019</v>
          </cell>
        </row>
        <row r="2952">
          <cell r="A2952" t="str">
            <v>INSTALACAO ELETRICA/ELETRIFICACAO E ILUMINACAO EXTERNA</v>
          </cell>
          <cell r="B2952" t="str">
            <v>INEL</v>
          </cell>
          <cell r="C2952" t="str">
            <v>POSTE DE CONCRETO</v>
          </cell>
          <cell r="D2952" t="str">
            <v>0173</v>
          </cell>
          <cell r="E2952">
            <v>0</v>
          </cell>
          <cell r="F2952">
            <v>0</v>
          </cell>
          <cell r="G2952" t="str">
            <v>100584</v>
          </cell>
          <cell r="H2952" t="str">
            <v>ASSENTAMENTO DE POSTE DE CONCRETO COM COMPRIMENTO NOMINAL DE 11 M, CARGA NOMINAL MAIOR QUE 1000 DAN, ENGASTAMENTO SIMPLES COM 1,7 M DE SOLO (NÃO INCLUI FORNECIMENTO). AF_11/2019</v>
          </cell>
        </row>
        <row r="2953">
          <cell r="A2953" t="str">
            <v>INSTALACAO ELETRICA/ELETRIFICACAO E ILUMINACAO EXTERNA</v>
          </cell>
          <cell r="B2953" t="str">
            <v>INEL</v>
          </cell>
          <cell r="C2953" t="str">
            <v>POSTE DE CONCRETO</v>
          </cell>
          <cell r="D2953" t="str">
            <v>0173</v>
          </cell>
          <cell r="E2953">
            <v>0</v>
          </cell>
          <cell r="F2953">
            <v>0</v>
          </cell>
          <cell r="G2953" t="str">
            <v>100585</v>
          </cell>
          <cell r="H2953" t="str">
            <v>ASSENTAMENTO DE POSTE DE CONCRETO COM COMPRIMENTO NOMINAL DE 12 M, CARGA NOMINAL MENOR OU IGUAL A 1000 DAN, ENGASTAMENTO SIMPLES COM 1,8 M DE SOLO (NÃO INCLUI FORNECIMENTO). AF_11/2019</v>
          </cell>
        </row>
        <row r="2954">
          <cell r="A2954" t="str">
            <v>INSTALACAO ELETRICA/ELETRIFICACAO E ILUMINACAO EXTERNA</v>
          </cell>
          <cell r="B2954" t="str">
            <v>INEL</v>
          </cell>
          <cell r="C2954" t="str">
            <v>POSTE DE CONCRETO</v>
          </cell>
          <cell r="D2954" t="str">
            <v>0173</v>
          </cell>
          <cell r="E2954">
            <v>0</v>
          </cell>
          <cell r="F2954">
            <v>0</v>
          </cell>
          <cell r="G2954" t="str">
            <v>100586</v>
          </cell>
          <cell r="H2954" t="str">
            <v>ASSENTAMENTO DE POSTE DE CONCRETO COM COMPRIMENTO NOMINAL DE 12 M, CARGA NOMINAL MAIOR QUE 1000 DAN, ENGASTAMENTO SIMPLES COM 1,8 M DE SOLO (NÃO INCLUI FORNECIMENTO). AF_11/2019</v>
          </cell>
        </row>
        <row r="2955">
          <cell r="A2955" t="str">
            <v>INSTALACAO ELETRICA/ELETRIFICACAO E ILUMINACAO EXTERNA</v>
          </cell>
          <cell r="B2955" t="str">
            <v>INEL</v>
          </cell>
          <cell r="C2955" t="str">
            <v>POSTE DE CONCRETO</v>
          </cell>
          <cell r="D2955" t="str">
            <v>0173</v>
          </cell>
          <cell r="E2955">
            <v>0</v>
          </cell>
          <cell r="F2955">
            <v>0</v>
          </cell>
          <cell r="G2955" t="str">
            <v>100587</v>
          </cell>
          <cell r="H2955" t="str">
            <v>ASSENTAMENTO DE POSTE DE CONCRETO COM COMPRIMENTO NOMINAL DE 13 M, CARGA NOMINAL MENOR OU IGUAL A 1000 DAN, ENGASTAMENTO SIMPLES COM 1,9 M DE SOLO (NÃO INCLUI FORNECIMENTO). AF_11/2019</v>
          </cell>
        </row>
        <row r="2956">
          <cell r="A2956" t="str">
            <v>INSTALACAO ELETRICA/ELETRIFICACAO E ILUMINACAO EXTERNA</v>
          </cell>
          <cell r="B2956" t="str">
            <v>INEL</v>
          </cell>
          <cell r="C2956" t="str">
            <v>POSTE DE CONCRETO</v>
          </cell>
          <cell r="D2956" t="str">
            <v>0173</v>
          </cell>
          <cell r="E2956">
            <v>0</v>
          </cell>
          <cell r="F2956">
            <v>0</v>
          </cell>
          <cell r="G2956" t="str">
            <v>100588</v>
          </cell>
          <cell r="H2956" t="str">
            <v>ASSENTAMENTO DE POSTE DE CONCRETO COM COMPRIMENTO NOMINAL DE 13 M, CARGA NOMINAL MAIOR QUE 1000 DAN, ENGASTAMENTO SIMPLES COM 1,9 M DE SOLO (NÃO INCLUI FORNECIMENTO). AF_11/2019</v>
          </cell>
        </row>
        <row r="2957">
          <cell r="A2957" t="str">
            <v>INSTALACAO ELETRICA/ELETRIFICACAO E ILUMINACAO EXTERNA</v>
          </cell>
          <cell r="B2957" t="str">
            <v>INEL</v>
          </cell>
          <cell r="C2957" t="str">
            <v>POSTE DE CONCRETO</v>
          </cell>
          <cell r="D2957" t="str">
            <v>0173</v>
          </cell>
          <cell r="E2957">
            <v>0</v>
          </cell>
          <cell r="F2957">
            <v>0</v>
          </cell>
          <cell r="G2957" t="str">
            <v>100589</v>
          </cell>
          <cell r="H2957" t="str">
            <v>ASSENTAMENTO DE POSTE DE CONCRETO COM COMPRIMENTO NOMINAL DE 13,5 M, CARGA NOMINAL MENOR OU IGUAL A 1000 DAN, ENGASTAMENTO SIMPLES COM 1,95 M DE SOLO (NÃO INCLUI FORNECIMENTO). AF_11/2019</v>
          </cell>
        </row>
        <row r="2958">
          <cell r="A2958" t="str">
            <v>INSTALACAO ELETRICA/ELETRIFICACAO E ILUMINACAO EXTERNA</v>
          </cell>
          <cell r="B2958" t="str">
            <v>INEL</v>
          </cell>
          <cell r="C2958" t="str">
            <v>POSTE DE CONCRETO</v>
          </cell>
          <cell r="D2958" t="str">
            <v>0173</v>
          </cell>
          <cell r="E2958">
            <v>0</v>
          </cell>
          <cell r="F2958">
            <v>0</v>
          </cell>
          <cell r="G2958" t="str">
            <v>100590</v>
          </cell>
          <cell r="H2958" t="str">
            <v>ASSENTAMENTO DE POSTE DE CONCRETO COM COMPRIMENTO NOMINAL DE 13,5 M, CARGA NOMINAL MAIOR QUE 1000 DAN, ENGASTAMENTO SIMPLES COM 1,95 M DE SOLO (NÃO INCLUI FORNECIMENTO). AF_11/2019</v>
          </cell>
        </row>
        <row r="2959">
          <cell r="A2959" t="str">
            <v>INSTALACAO ELETRICA/ELETRIFICACAO E ILUMINACAO EXTERNA</v>
          </cell>
          <cell r="B2959" t="str">
            <v>INEL</v>
          </cell>
          <cell r="C2959" t="str">
            <v>POSTE DE CONCRETO</v>
          </cell>
          <cell r="D2959" t="str">
            <v>0173</v>
          </cell>
          <cell r="E2959">
            <v>0</v>
          </cell>
          <cell r="F2959">
            <v>0</v>
          </cell>
          <cell r="G2959" t="str">
            <v>100591</v>
          </cell>
          <cell r="H2959" t="str">
            <v>ASSENTAMENTO DE POSTE DE CONCRETO COM COMPRIMENTO NOMINAL DE 14 M, CARGA NOMINAL MENOR OU IGUAL A 1000 DAN, ENGASTAMENTO SIMPLES COM 2 M DE SOLO (NÃO INCLUI FORNECIMENTO). AF_11/2019</v>
          </cell>
        </row>
        <row r="2960">
          <cell r="A2960" t="str">
            <v>INSTALACAO ELETRICA/ELETRIFICACAO E ILUMINACAO EXTERNA</v>
          </cell>
          <cell r="B2960" t="str">
            <v>INEL</v>
          </cell>
          <cell r="C2960" t="str">
            <v>POSTE DE CONCRETO</v>
          </cell>
          <cell r="D2960" t="str">
            <v>0173</v>
          </cell>
          <cell r="E2960">
            <v>0</v>
          </cell>
          <cell r="F2960">
            <v>0</v>
          </cell>
          <cell r="G2960" t="str">
            <v>100592</v>
          </cell>
          <cell r="H2960" t="str">
            <v>ASSENTAMENTO DE POSTE DE CONCRETO COM COMPRIMENTO NOMINAL DE 14 M, CARGA NOMINAL MAIOR QUE 1000 DAN, ENGASTAMENTO SIMPLES COM 2 M DE SOLO (NÃO INCLUI FORNECIMENTO). AF_11/2019</v>
          </cell>
        </row>
        <row r="2961">
          <cell r="A2961" t="str">
            <v>INSTALACAO ELETRICA/ELETRIFICACAO E ILUMINACAO EXTERNA</v>
          </cell>
          <cell r="B2961" t="str">
            <v>INEL</v>
          </cell>
          <cell r="C2961" t="str">
            <v>POSTE DE CONCRETO</v>
          </cell>
          <cell r="D2961" t="str">
            <v>0173</v>
          </cell>
          <cell r="E2961">
            <v>0</v>
          </cell>
          <cell r="F2961">
            <v>0</v>
          </cell>
          <cell r="G2961" t="str">
            <v>100593</v>
          </cell>
          <cell r="H2961" t="str">
            <v>ASSENTAMENTO DE POSTE DE CONCRETO COM COMPRIMENTO NOMINAL DE 15 M, CARGA NOMINAL MENOR OU IGUAL A 1000 DAN, ENGASTAMENTO SIMPLES COM 2,1 M DE SOLO (NÃO INCLUI FORNECIMENTO). AF_11/2019</v>
          </cell>
        </row>
        <row r="2962">
          <cell r="A2962" t="str">
            <v>INSTALACAO ELETRICA/ELETRIFICACAO E ILUMINACAO EXTERNA</v>
          </cell>
          <cell r="B2962" t="str">
            <v>INEL</v>
          </cell>
          <cell r="C2962" t="str">
            <v>POSTE DE CONCRETO</v>
          </cell>
          <cell r="D2962" t="str">
            <v>0173</v>
          </cell>
          <cell r="E2962">
            <v>0</v>
          </cell>
          <cell r="F2962">
            <v>0</v>
          </cell>
          <cell r="G2962" t="str">
            <v>100594</v>
          </cell>
          <cell r="H2962" t="str">
            <v>ASSENTAMENTO DE POSTE DE CONCRETO COM COMPRIMENTO NOMINAL DE 15 M, CARGA NOMINAL MAIOR QUE 1000 DAN, ENGASTAMENTO SIMPLES COM 2,1 M DE SOLO (NÃO INCLUI FORNECIMENTO). AF_11/2019</v>
          </cell>
        </row>
        <row r="2963">
          <cell r="A2963" t="str">
            <v>INSTALACAO ELETRICA/ELETRIFICACAO E ILUMINACAO EXTERNA</v>
          </cell>
          <cell r="B2963" t="str">
            <v>INEL</v>
          </cell>
          <cell r="C2963" t="str">
            <v>POSTE DE CONCRETO</v>
          </cell>
          <cell r="D2963" t="str">
            <v>0173</v>
          </cell>
          <cell r="E2963">
            <v>0</v>
          </cell>
          <cell r="F2963">
            <v>0</v>
          </cell>
          <cell r="G2963" t="str">
            <v>100595</v>
          </cell>
          <cell r="H2963" t="str">
            <v>ASSENTAMENTO DE POSTE DE CONCRETO COM COMPRIMENTO NOMINAL DE 18 M, CARGA NOMINAL MENOR OU IGUAL A 1000 DAN, ENGASTAMENTO SIMPLES COM 2,4 M DE SOLO (NÃO INCLUI FORNECIMENTO). AF_11/2019</v>
          </cell>
        </row>
        <row r="2964">
          <cell r="A2964" t="str">
            <v>INSTALACAO ELETRICA/ELETRIFICACAO E ILUMINACAO EXTERNA</v>
          </cell>
          <cell r="B2964" t="str">
            <v>INEL</v>
          </cell>
          <cell r="C2964" t="str">
            <v>POSTE DE CONCRETO</v>
          </cell>
          <cell r="D2964" t="str">
            <v>0173</v>
          </cell>
          <cell r="E2964">
            <v>0</v>
          </cell>
          <cell r="F2964">
            <v>0</v>
          </cell>
          <cell r="G2964" t="str">
            <v>100596</v>
          </cell>
          <cell r="H2964" t="str">
            <v>ASSENTAMENTO DE POSTE DE CONCRETO COM COMPRIMENTO NOMINAL DE 18 M, CARGA NOMINAL MAIOR QUE 1000 DAN, ENGASTAMENTO SIMPLES COM 2,4 M DE SOLO (NÃO INCLUI FORNECIMENTO). AF_11/2019</v>
          </cell>
        </row>
        <row r="2965">
          <cell r="A2965" t="str">
            <v>INSTALACAO ELETRICA/ELETRIFICACAO E ILUMINACAO EXTERNA</v>
          </cell>
          <cell r="B2965" t="str">
            <v>INEL</v>
          </cell>
          <cell r="C2965" t="str">
            <v>POSTE DE CONCRETO</v>
          </cell>
          <cell r="D2965" t="str">
            <v>0173</v>
          </cell>
          <cell r="E2965">
            <v>0</v>
          </cell>
          <cell r="F2965">
            <v>0</v>
          </cell>
          <cell r="G2965" t="str">
            <v>100597</v>
          </cell>
          <cell r="H2965" t="str">
            <v>ASSENTAMENTO DE POSTE DE CONCRETO COM COMPRIMENTO NOMINAL DE 20 M, CARGA NOMINAL MENOR OU IGUAL A 1000 DAN, ENGASTAMENTO SIMPLES COM 2,6 M DE SOLO (NÃO INCLUI FORNECIMENTO). AF_11/2019</v>
          </cell>
        </row>
        <row r="2966">
          <cell r="A2966" t="str">
            <v>INSTALACAO ELETRICA/ELETRIFICACAO E ILUMINACAO EXTERNA</v>
          </cell>
          <cell r="B2966" t="str">
            <v>INEL</v>
          </cell>
          <cell r="C2966" t="str">
            <v>POSTE DE CONCRETO</v>
          </cell>
          <cell r="D2966" t="str">
            <v>0173</v>
          </cell>
          <cell r="E2966">
            <v>0</v>
          </cell>
          <cell r="F2966">
            <v>0</v>
          </cell>
          <cell r="G2966" t="str">
            <v>100598</v>
          </cell>
          <cell r="H2966" t="str">
            <v>ASSENTAMENTO DE POSTE DE CONCRETO COM COMPRIMENTO NOMINAL DE 20 M, CARGA NOMINAL MAIOR QUE 1000, ENGASTAMENTO SIMPLES COM 2,6 M DE SOLO (NÃO INCLUI FORNECIMENTO). AF_11/2019</v>
          </cell>
        </row>
        <row r="2967">
          <cell r="A2967" t="str">
            <v>INSTALACAO ELETRICA/ELETRIFICACAO E ILUMINACAO EXTERNA</v>
          </cell>
          <cell r="B2967" t="str">
            <v>INEL</v>
          </cell>
          <cell r="C2967" t="str">
            <v>POSTE DE CONCRETO</v>
          </cell>
          <cell r="D2967" t="str">
            <v>0173</v>
          </cell>
          <cell r="E2967">
            <v>0</v>
          </cell>
          <cell r="F2967">
            <v>0</v>
          </cell>
          <cell r="G2967" t="str">
            <v>100599</v>
          </cell>
          <cell r="H2967" t="str">
            <v>ASSENTAMENTO DE POSTE DE CONCRETO COM COMPRIMENTO NOMINAL DE 9 M, CARGA NOMINAL DE 150 DAN, ENGASTAMENTO BASE CONCRETADA COM 1 M DE CONCRETO E 0,5 M DE SOLO (NÃO INCLUI FORNECIMENTO). AF_11/2019</v>
          </cell>
        </row>
        <row r="2968">
          <cell r="A2968" t="str">
            <v>INSTALACAO ELETRICA/ELETRIFICACAO E ILUMINACAO EXTERNA</v>
          </cell>
          <cell r="B2968" t="str">
            <v>INEL</v>
          </cell>
          <cell r="C2968" t="str">
            <v>POSTE DE CONCRETO</v>
          </cell>
          <cell r="D2968" t="str">
            <v>0173</v>
          </cell>
          <cell r="E2968">
            <v>0</v>
          </cell>
          <cell r="F2968">
            <v>0</v>
          </cell>
          <cell r="G2968" t="str">
            <v>100600</v>
          </cell>
          <cell r="H2968" t="str">
            <v>ASSENTAMENTO DE POSTE DE CONCRETO COM COMPRIMENTO NOMINAL DE 9 M, CARGA NOMINAL DE 300 DAN, ENGASTAMENTO BASE CONCRETADA COM 1 M DE CONCRETO E 0,5 M DE SOLO (NÃO INCLUI FORNECIMENTO). AF_11/2019</v>
          </cell>
        </row>
        <row r="2969">
          <cell r="A2969" t="str">
            <v>INSTALACAO ELETRICA/ELETRIFICACAO E ILUMINACAO EXTERNA</v>
          </cell>
          <cell r="B2969" t="str">
            <v>INEL</v>
          </cell>
          <cell r="C2969" t="str">
            <v>POSTE DE CONCRETO</v>
          </cell>
          <cell r="D2969" t="str">
            <v>0173</v>
          </cell>
          <cell r="E2969">
            <v>0</v>
          </cell>
          <cell r="F2969">
            <v>0</v>
          </cell>
          <cell r="G2969" t="str">
            <v>100601</v>
          </cell>
          <cell r="H2969" t="str">
            <v>ASSENTAMENTO DE POSTE DE CONCRETO COM COMPRIMENTO NOMINAL DE 9 M, CARGA NOMINAL DE 400 DAN, ENGASTAMENTO BASE CONCRETADA COM 1 M DE CONCRETO E 0,5 M DE SOLO (NÃO INCLUI FORNECIMENTO). AF_11/2019</v>
          </cell>
        </row>
        <row r="2970">
          <cell r="A2970" t="str">
            <v>INSTALACAO ELETRICA/ELETRIFICACAO E ILUMINACAO EXTERNA</v>
          </cell>
          <cell r="B2970" t="str">
            <v>INEL</v>
          </cell>
          <cell r="C2970" t="str">
            <v>POSTE DE CONCRETO</v>
          </cell>
          <cell r="D2970" t="str">
            <v>0173</v>
          </cell>
          <cell r="E2970">
            <v>0</v>
          </cell>
          <cell r="F2970">
            <v>0</v>
          </cell>
          <cell r="G2970" t="str">
            <v>100602</v>
          </cell>
          <cell r="H2970" t="str">
            <v>ASSENTAMENTO DE POSTE DE CONCRETO COM COMPRIMENTO NOMINAL DE 9 M, CARGA NOMINAL DE 600 DAN, ENGASTAMENTO BASE CONCRETADA COM 1 M DE CONCRETO E 0,5 M DE SOLO (NÃO INCLUI FORNECIMENTO). AF_11/2019</v>
          </cell>
        </row>
        <row r="2971">
          <cell r="A2971" t="str">
            <v>INSTALACAO ELETRICA/ELETRIFICACAO E ILUMINACAO EXTERNA</v>
          </cell>
          <cell r="B2971" t="str">
            <v>INEL</v>
          </cell>
          <cell r="C2971" t="str">
            <v>POSTE DE CONCRETO</v>
          </cell>
          <cell r="D2971" t="str">
            <v>0173</v>
          </cell>
          <cell r="E2971">
            <v>0</v>
          </cell>
          <cell r="F2971">
            <v>0</v>
          </cell>
          <cell r="G2971" t="str">
            <v>100603</v>
          </cell>
          <cell r="H2971" t="str">
            <v>ASSENTAMENTO DE POSTE DE CONCRETO COM COMPRIMENTO NOMINAL DE 9 M, CARGA NOMINAL DE 1000 DAN, ENGASTAMENTO BASE CONCRETADA COM 1 M DE CONCRETO E 0,5 M DE SOLO (NÃO INCLUI FORNECIMENTO). AF_11/2019</v>
          </cell>
        </row>
        <row r="2972">
          <cell r="A2972" t="str">
            <v>INSTALACAO ELETRICA/ELETRIFICACAO E ILUMINACAO EXTERNA</v>
          </cell>
          <cell r="B2972" t="str">
            <v>INEL</v>
          </cell>
          <cell r="C2972" t="str">
            <v>POSTE DE CONCRETO</v>
          </cell>
          <cell r="D2972" t="str">
            <v>0173</v>
          </cell>
          <cell r="E2972">
            <v>0</v>
          </cell>
          <cell r="F2972">
            <v>0</v>
          </cell>
          <cell r="G2972" t="str">
            <v>100604</v>
          </cell>
          <cell r="H2972" t="str">
            <v>ASSENTAMENTO DE POSTE DE CONCRETO COM COMPRIMENTO NOMINAL DE 10 M, CARGA NOMINAL DE 300 DAN, ENGASTAMENTO BASE CONCRETADA COM 1 M DE CONCRETO E 0,6 M DE SOLO (NÃO INCLUI FORNECIMENTO). AF_11/2019</v>
          </cell>
        </row>
        <row r="2973">
          <cell r="A2973" t="str">
            <v>INSTALACAO ELETRICA/ELETRIFICACAO E ILUMINACAO EXTERNA</v>
          </cell>
          <cell r="B2973" t="str">
            <v>INEL</v>
          </cell>
          <cell r="C2973" t="str">
            <v>POSTE DE CONCRETO</v>
          </cell>
          <cell r="D2973" t="str">
            <v>0173</v>
          </cell>
          <cell r="E2973">
            <v>0</v>
          </cell>
          <cell r="F2973">
            <v>0</v>
          </cell>
          <cell r="G2973" t="str">
            <v>100605</v>
          </cell>
          <cell r="H2973" t="str">
            <v>ASSENTAMENTO DE POSTE DE CONCRETO COM COMPRIMENTO NOMINAL DE 10 M, CARGA NOMINAL DE 600 DAN, ENGASTAMENTO BASE CONCRETADA COM 1 M DE CONCRETO E 0,6 M DE SOLO (NÃO INCLUI FORNECIMENTO). AF_11/2019</v>
          </cell>
        </row>
        <row r="2974">
          <cell r="A2974" t="str">
            <v>INSTALACAO ELETRICA/ELETRIFICACAO E ILUMINACAO EXTERNA</v>
          </cell>
          <cell r="B2974" t="str">
            <v>INEL</v>
          </cell>
          <cell r="C2974" t="str">
            <v>POSTE DE CONCRETO</v>
          </cell>
          <cell r="D2974" t="str">
            <v>0173</v>
          </cell>
          <cell r="E2974">
            <v>0</v>
          </cell>
          <cell r="F2974">
            <v>0</v>
          </cell>
          <cell r="G2974" t="str">
            <v>100606</v>
          </cell>
          <cell r="H2974" t="str">
            <v>ASSENTAMENTO DE POSTE DE CONCRETO COM COMPRIMENTO NOMINAL DE 10 M, CARGA NOMINAL DE 1000 DAN, ENGASTAMENTO BASE CONCRETADA COM 1 M DE CONCRETO E 0,6 M DE SOLO (NÃO INCLUI FORNECIMENTO). AF_11/2019</v>
          </cell>
        </row>
        <row r="2975">
          <cell r="A2975" t="str">
            <v>INSTALACAO ELETRICA/ELETRIFICACAO E ILUMINACAO EXTERNA</v>
          </cell>
          <cell r="B2975" t="str">
            <v>INEL</v>
          </cell>
          <cell r="C2975" t="str">
            <v>POSTE DE CONCRETO</v>
          </cell>
          <cell r="D2975" t="str">
            <v>0173</v>
          </cell>
          <cell r="E2975">
            <v>0</v>
          </cell>
          <cell r="F2975">
            <v>0</v>
          </cell>
          <cell r="G2975" t="str">
            <v>100607</v>
          </cell>
          <cell r="H2975" t="str">
            <v>ASSENTAMENTO DE POSTE DE CONCRETO COM COMPRIMENTO NOMINAL DE 10,5 M, CARGA NOMINAL DE 300 DAN, ENGASTAMENTO BASE CONCRETADA COM 1 M DE CONCRETO E 0,65 M DE SOLO (NÃO INCLUI FORNECIMENTO). AF_11/2019</v>
          </cell>
        </row>
        <row r="2976">
          <cell r="A2976" t="str">
            <v>INSTALACAO ELETRICA/ELETRIFICACAO E ILUMINACAO EXTERNA</v>
          </cell>
          <cell r="B2976" t="str">
            <v>INEL</v>
          </cell>
          <cell r="C2976" t="str">
            <v>POSTE DE CONCRETO</v>
          </cell>
          <cell r="D2976" t="str">
            <v>0173</v>
          </cell>
          <cell r="E2976">
            <v>0</v>
          </cell>
          <cell r="F2976">
            <v>0</v>
          </cell>
          <cell r="G2976" t="str">
            <v>100608</v>
          </cell>
          <cell r="H2976" t="str">
            <v>ASSENTAMENTO DE POSTE DE CONCRETO COM COMPRIMENTO NOMINAL DE 10,5 M, CARGA NOMINAL DE 600 DAN, ENGASTAMENTO BASE CONCRETADA COM 1 M DE CONCRETO E 0,65 M DE SOLO (NÃO INCLUI FORNECIMENTO). AF_11/2019</v>
          </cell>
        </row>
        <row r="2977">
          <cell r="A2977" t="str">
            <v>INSTALACAO ELETRICA/ELETRIFICACAO E ILUMINACAO EXTERNA</v>
          </cell>
          <cell r="B2977" t="str">
            <v>INEL</v>
          </cell>
          <cell r="C2977" t="str">
            <v>POSTE DE CONCRETO</v>
          </cell>
          <cell r="D2977" t="str">
            <v>0173</v>
          </cell>
          <cell r="E2977">
            <v>0</v>
          </cell>
          <cell r="F2977">
            <v>0</v>
          </cell>
          <cell r="G2977" t="str">
            <v>100609</v>
          </cell>
          <cell r="H2977" t="str">
            <v>ASSENTAMENTO DE POSTE DE CONCRETO COM COMPRIMENTO NOMINAL DE 10,5 M, CARGA NOMINAL DE 1000 DAN, ENGASTAMENTO BASE CONCRETADA COM 1 M DE CONCRETO E 0,65 M DE SOLO (NÃO INCLUI FORNECIMENTO). AF_11/2019</v>
          </cell>
        </row>
        <row r="2978">
          <cell r="A2978" t="str">
            <v>INSTALACAO ELETRICA/ELETRIFICACAO E ILUMINACAO EXTERNA</v>
          </cell>
          <cell r="B2978" t="str">
            <v>INEL</v>
          </cell>
          <cell r="C2978" t="str">
            <v>POSTE DE CONCRETO</v>
          </cell>
          <cell r="D2978" t="str">
            <v>0173</v>
          </cell>
          <cell r="E2978">
            <v>0</v>
          </cell>
          <cell r="F2978">
            <v>0</v>
          </cell>
          <cell r="G2978" t="str">
            <v>100610</v>
          </cell>
          <cell r="H2978" t="str">
            <v>ASSENTAMENTO DE POSTE DE CONCRETO COM COMPRIMENTO NOMINAL DE 11 M, CARGA NOMINAL DE 300 DAN, ENGASTAMENTO BASE CONCRETADA COM 1 M DE CONCRETO E 0,7 M DE SOLO (NÃO INCLUI FORNECIMENTO). AF_11/2019</v>
          </cell>
        </row>
        <row r="2979">
          <cell r="A2979" t="str">
            <v>INSTALACAO ELETRICA/ELETRIFICACAO E ILUMINACAO EXTERNA</v>
          </cell>
          <cell r="B2979" t="str">
            <v>INEL</v>
          </cell>
          <cell r="C2979" t="str">
            <v>POSTE DE CONCRETO</v>
          </cell>
          <cell r="D2979" t="str">
            <v>0173</v>
          </cell>
          <cell r="E2979">
            <v>0</v>
          </cell>
          <cell r="F2979">
            <v>0</v>
          </cell>
          <cell r="G2979" t="str">
            <v>100611</v>
          </cell>
          <cell r="H2979" t="str">
            <v>ASSENTAMENTO DE POSTE DE CONCRETO COM COMPRIMENTO NOMINAL DE 11 M, CARGA NOMINAL DE 400 DAN, ENGASTAMENTO BASE CONCRETADA COM 1 M DE CONCRETO E 0,7 M DE SOLO (NÃO INCLUI FORNECIMENTO). AF_11/2019</v>
          </cell>
        </row>
        <row r="2980">
          <cell r="A2980" t="str">
            <v>INSTALACAO ELETRICA/ELETRIFICACAO E ILUMINACAO EXTERNA</v>
          </cell>
          <cell r="B2980" t="str">
            <v>INEL</v>
          </cell>
          <cell r="C2980" t="str">
            <v>POSTE DE CONCRETO</v>
          </cell>
          <cell r="D2980" t="str">
            <v>0173</v>
          </cell>
          <cell r="E2980">
            <v>0</v>
          </cell>
          <cell r="F2980">
            <v>0</v>
          </cell>
          <cell r="G2980" t="str">
            <v>100612</v>
          </cell>
          <cell r="H2980" t="str">
            <v>ASSENTAMENTO DE POSTE DE CONCRETO COM COMPRIMENTO NOMINAL DE 11 M, CARGA NOMINAL DE 600 DAN, ENGASTAMENTO BASE CONCRETADA COM 1 M DE CONCRETO E 0,7 M DE SOLO (NÃO INCLUI FORNECIMENTO). AF_11/2019</v>
          </cell>
        </row>
        <row r="2981">
          <cell r="A2981" t="str">
            <v>INSTALACAO ELETRICA/ELETRIFICACAO E ILUMINACAO EXTERNA</v>
          </cell>
          <cell r="B2981" t="str">
            <v>INEL</v>
          </cell>
          <cell r="C2981" t="str">
            <v>POSTE DE CONCRETO</v>
          </cell>
          <cell r="D2981" t="str">
            <v>0173</v>
          </cell>
          <cell r="E2981">
            <v>0</v>
          </cell>
          <cell r="F2981">
            <v>0</v>
          </cell>
          <cell r="G2981" t="str">
            <v>100613</v>
          </cell>
          <cell r="H2981" t="str">
            <v>ASSENTAMENTO DE POSTE DE CONCRETO COM COMPRIMENTO NOMINAL DE 11 M, CARGA NOMINAL DE 1000 DAN, ENGASTAMENTO BASE CONCRETADA COM 1 M DE CONCRETO E 0,7 M DE SOLO (NÃO INCLUI FORNECIMENTO). AF_11/2019</v>
          </cell>
        </row>
        <row r="2982">
          <cell r="A2982" t="str">
            <v>INSTALACAO ELETRICA/ELETRIFICACAO E ILUMINACAO EXTERNA</v>
          </cell>
          <cell r="B2982" t="str">
            <v>INEL</v>
          </cell>
          <cell r="C2982" t="str">
            <v>POSTE DE CONCRETO</v>
          </cell>
          <cell r="D2982" t="str">
            <v>0173</v>
          </cell>
          <cell r="E2982">
            <v>0</v>
          </cell>
          <cell r="F2982">
            <v>0</v>
          </cell>
          <cell r="G2982" t="str">
            <v>100614</v>
          </cell>
          <cell r="H2982" t="str">
            <v>ASSENTAMENTO DE POSTE DE CONCRETO COM COMPRIMENTO NOMINAL DE 12 M, CARGA NOMINAL DE 400 DAN, ENGASTAMENTO BASE CONCRETADA COM 1 M DE CONCRETO E 0,8 M DE SOLO (NÃO INCLUI FORNECIMENTO). AF_11/2019</v>
          </cell>
        </row>
        <row r="2983">
          <cell r="A2983" t="str">
            <v>INSTALACAO ELETRICA/ELETRIFICACAO E ILUMINACAO EXTERNA</v>
          </cell>
          <cell r="B2983" t="str">
            <v>INEL</v>
          </cell>
          <cell r="C2983" t="str">
            <v>POSTE DE CONCRETO</v>
          </cell>
          <cell r="D2983" t="str">
            <v>0173</v>
          </cell>
          <cell r="E2983">
            <v>0</v>
          </cell>
          <cell r="F2983">
            <v>0</v>
          </cell>
          <cell r="G2983" t="str">
            <v>100615</v>
          </cell>
          <cell r="H2983" t="str">
            <v>ASSENTAMENTO DE POSTE DE CONCRETO COM COMPRIMENTO NOMINAL DE 12 M, CARGA NOMINAL DE 600 DAN, ENGASTAMENTO BASE CONCRETADA COM 1 M DE CONCRETO E 0,8 M DE SOLO (NÃO INCLUI FORNECIMENTO). AF_11/2019</v>
          </cell>
        </row>
        <row r="2984">
          <cell r="A2984" t="str">
            <v>INSTALACAO ELETRICA/ELETRIFICACAO E ILUMINACAO EXTERNA</v>
          </cell>
          <cell r="B2984" t="str">
            <v>INEL</v>
          </cell>
          <cell r="C2984" t="str">
            <v>POSTE DE CONCRETO</v>
          </cell>
          <cell r="D2984" t="str">
            <v>0173</v>
          </cell>
          <cell r="E2984">
            <v>0</v>
          </cell>
          <cell r="F2984">
            <v>0</v>
          </cell>
          <cell r="G2984" t="str">
            <v>100616</v>
          </cell>
          <cell r="H2984" t="str">
            <v>ASSENTAMENTO DE POSTE DE CONCRETO COM COMPRIMENTO NOMINAL DE 12 M, CARGA NOMINAL DE 1000 DAN, ENGASTAMENTO BASE CONCRETADA COM 1 M DE CONCRETO E 0,8 M DE SOLO (NÃO INCLUI FORNECIMENTO). AF_11/2019</v>
          </cell>
        </row>
        <row r="2985">
          <cell r="A2985" t="str">
            <v>INSTALACAO ELETRICA/ELETRIFICACAO E ILUMINACAO EXTERNA</v>
          </cell>
          <cell r="B2985" t="str">
            <v>INEL</v>
          </cell>
          <cell r="C2985" t="str">
            <v>POSTE DE CONCRETO</v>
          </cell>
          <cell r="D2985" t="str">
            <v>0173</v>
          </cell>
          <cell r="E2985">
            <v>0</v>
          </cell>
          <cell r="F2985">
            <v>0</v>
          </cell>
          <cell r="G2985" t="str">
            <v>100617</v>
          </cell>
          <cell r="H2985" t="str">
            <v>ASSENTAMENTO DE POSTE DE CONCRETO COM COMPRIMENTO NOMINAL DE 13 M, CARGA NOMINAL DE 600 DAN, ENGASTAMENTO BASE CONCRETADA COM 1 M DE CONCRETO E 0,9 M DE SOLO (NÃO INCLUI FORNECIMENTO). AF_11/2019</v>
          </cell>
        </row>
        <row r="2986">
          <cell r="A2986" t="str">
            <v>INSTALACAO ELETRICA/ELETRIFICACAO E ILUMINACAO EXTERNA</v>
          </cell>
          <cell r="B2986" t="str">
            <v>INEL</v>
          </cell>
          <cell r="C2986" t="str">
            <v>POSTE DE CONCRETO</v>
          </cell>
          <cell r="D2986" t="str">
            <v>0173</v>
          </cell>
          <cell r="E2986">
            <v>0</v>
          </cell>
          <cell r="F2986">
            <v>0</v>
          </cell>
          <cell r="G2986" t="str">
            <v>100618</v>
          </cell>
          <cell r="H2986" t="str">
            <v>ASSENTAMENTO DE POSTE DE CONCRETO COM COMPRIMENTO NOMINAL DE 13 M, CARGA NOMINAL DE 1000 DAN, ENGASTAMENTO BASE CONCRETADA COM 1 M DE CONCRETO E 0,9 M DE SOLO - SOMENTE INSTALAÇÃO, SEM FORNECIMENTO. AF_11/2019</v>
          </cell>
        </row>
        <row r="2987">
          <cell r="A2987" t="str">
            <v>INSTALACAO ELETRICA/ELETRIFICACAO E ILUMINACAO EXTERNA</v>
          </cell>
          <cell r="B2987" t="str">
            <v>INEL</v>
          </cell>
          <cell r="C2987" t="str">
            <v>POSTE METALICO</v>
          </cell>
          <cell r="D2987" t="str">
            <v>0174</v>
          </cell>
          <cell r="E2987">
            <v>0</v>
          </cell>
          <cell r="F2987">
            <v>0</v>
          </cell>
          <cell r="G2987" t="str">
            <v>100619</v>
          </cell>
          <cell r="H2987" t="str">
            <v>POSTE DECORATIVO PARA JARDIM EM AÇO TUBULAR, H = *2,5* M, SEM LUMINÁRIA - FORNECIMENTO E INSTALAÇÃO. AF_11/2019</v>
          </cell>
        </row>
        <row r="2988">
          <cell r="A2988" t="str">
            <v>INSTALACAO ELETRICA/ELETRIFICACAO E ILUMINACAO EXTERNA</v>
          </cell>
          <cell r="B2988" t="str">
            <v>INEL</v>
          </cell>
          <cell r="C2988" t="str">
            <v>POSTE METALICO</v>
          </cell>
          <cell r="D2988" t="str">
            <v>0174</v>
          </cell>
          <cell r="E2988">
            <v>0</v>
          </cell>
          <cell r="F2988">
            <v>0</v>
          </cell>
          <cell r="G2988" t="str">
            <v>100620</v>
          </cell>
          <cell r="H2988" t="str">
            <v>POSTE DE AÇO CONICO CONTÍNUO CURVO SIMPLES, FLANGEADO, H=9M, INCLUSIVE LUMINÁRIA, SEM LÂMPADA - FORNECIMENTO E INSTALACAO. AF_11/2019</v>
          </cell>
        </row>
        <row r="2989">
          <cell r="A2989" t="str">
            <v>INSTALACAO ELETRICA/ELETRIFICACAO E ILUMINACAO EXTERNA</v>
          </cell>
          <cell r="B2989" t="str">
            <v>INEL</v>
          </cell>
          <cell r="C2989" t="str">
            <v>POSTE METALICO</v>
          </cell>
          <cell r="D2989" t="str">
            <v>0174</v>
          </cell>
          <cell r="E2989">
            <v>0</v>
          </cell>
          <cell r="F2989">
            <v>0</v>
          </cell>
          <cell r="G2989" t="str">
            <v>100621</v>
          </cell>
          <cell r="H2989" t="str">
            <v>POSTE DE AÇO CONICO CONTÍNUO CURVO DUPLO, FLANGEADO, H=9M, INCLUSIVE LUMINÁRIAS, SEM LÂMPADAS - FORNECIMENTO E INSTALACAO. AF_11/2019</v>
          </cell>
        </row>
        <row r="2990">
          <cell r="A2990" t="str">
            <v>INSTALACAO ELETRICA/ELETRIFICACAO E ILUMINACAO EXTERNA</v>
          </cell>
          <cell r="B2990" t="str">
            <v>INEL</v>
          </cell>
          <cell r="C2990" t="str">
            <v>POSTE METALICO</v>
          </cell>
          <cell r="D2990" t="str">
            <v>0174</v>
          </cell>
          <cell r="E2990">
            <v>0</v>
          </cell>
          <cell r="F2990">
            <v>0</v>
          </cell>
          <cell r="G2990" t="str">
            <v>100622</v>
          </cell>
          <cell r="H2990" t="str">
            <v>POSTE DE AÇO CONICO CONTÍNUO CURVO SIMPLES, ENGASTADO, H=9M, INCLUSIVE LUMINÁRIA, SEM LÂMPADA - FORNECIMENTO E INSTALACAO. AF_11/2019</v>
          </cell>
        </row>
        <row r="2991">
          <cell r="A2991" t="str">
            <v>INSTALACAO ELETRICA/ELETRIFICACAO E ILUMINACAO EXTERNA</v>
          </cell>
          <cell r="B2991" t="str">
            <v>INEL</v>
          </cell>
          <cell r="C2991" t="str">
            <v>POSTE METALICO</v>
          </cell>
          <cell r="D2991" t="str">
            <v>0174</v>
          </cell>
          <cell r="E2991">
            <v>0</v>
          </cell>
          <cell r="F2991">
            <v>0</v>
          </cell>
          <cell r="G2991" t="str">
            <v>100623</v>
          </cell>
          <cell r="H2991" t="str">
            <v>POSTE DE AÇO CONICO CONTÍNUO CURVO DUPLO, ENGASTADO, H=9M, INCLUSIVE LUMINÁRIAS, SEM LÂMPADAS - FORNECIMENTO E INSTALACAO. AF_11/2019</v>
          </cell>
        </row>
        <row r="2992">
          <cell r="A2992" t="str">
            <v>INSTALACAO ELETRICA/ELETRIFICACAO E ILUMINACAO EXTERNA</v>
          </cell>
          <cell r="B2992" t="str">
            <v>INEL</v>
          </cell>
          <cell r="C2992" t="str">
            <v>LUMINARIA EXTERNA</v>
          </cell>
          <cell r="D2992" t="str">
            <v>0175</v>
          </cell>
          <cell r="E2992">
            <v>0</v>
          </cell>
          <cell r="F2992">
            <v>0</v>
          </cell>
          <cell r="G2992" t="str">
            <v>97600</v>
          </cell>
          <cell r="H2992" t="str">
            <v>REFLETOR EM ALUMÍNIO, DE SUPORTE E ALÇA, COM 1 LÂMPADA VAPOR DE MERCÚRIO DE 125 W, COM REATOR ALTO FATOR DE POTÊNCIA - FORNECIMENTO E INSTALAÇÃO. AF_02/2020</v>
          </cell>
        </row>
        <row r="2993">
          <cell r="A2993" t="str">
            <v>INSTALACAO ELETRICA/ELETRIFICACAO E ILUMINACAO EXTERNA</v>
          </cell>
          <cell r="B2993" t="str">
            <v>INEL</v>
          </cell>
          <cell r="C2993" t="str">
            <v>LUMINARIA EXTERNA</v>
          </cell>
          <cell r="D2993" t="str">
            <v>0175</v>
          </cell>
          <cell r="E2993">
            <v>0</v>
          </cell>
          <cell r="F2993">
            <v>0</v>
          </cell>
          <cell r="G2993" t="str">
            <v>97601</v>
          </cell>
          <cell r="H2993" t="str">
            <v>REFLETOR EM ALUMÍNIO, DE SUPORTE E ALÇA, COM LÂMPADA VAPOR DE MERCÚRIO DE 250 W, COM REATOR ALTO FATOR DE POTÊNCIA - FORNECIMENTO E INSTALAÇÃO. AF_02/2020</v>
          </cell>
        </row>
        <row r="2994">
          <cell r="A2994" t="str">
            <v>INSTALACAO ELETRICA/ELETRIFICACAO E ILUMINACAO EXTERNA</v>
          </cell>
          <cell r="B2994" t="str">
            <v>INEL</v>
          </cell>
          <cell r="C2994" t="str">
            <v>LUMINARIA EXTERNA</v>
          </cell>
          <cell r="D2994" t="str">
            <v>0175</v>
          </cell>
          <cell r="E2994">
            <v>0</v>
          </cell>
          <cell r="F2994">
            <v>0</v>
          </cell>
          <cell r="G2994" t="str">
            <v>97605</v>
          </cell>
          <cell r="H2994" t="str">
            <v>LUMINÁRIA ARANDELA TIPO MEIA LUA, DE SOBREPOR, COM 1 LÂMPADA LED DE 6 W, SEM REATOR - FORNECIMENTO E INSTALAÇÃO. AF_02/2020</v>
          </cell>
        </row>
        <row r="2995">
          <cell r="A2995" t="str">
            <v>INSTALACAO ELETRICA/ELETRIFICACAO E ILUMINACAO EXTERNA</v>
          </cell>
          <cell r="B2995" t="str">
            <v>INEL</v>
          </cell>
          <cell r="C2995" t="str">
            <v>LUMINARIA EXTERNA</v>
          </cell>
          <cell r="D2995" t="str">
            <v>0175</v>
          </cell>
          <cell r="E2995">
            <v>0</v>
          </cell>
          <cell r="F2995">
            <v>0</v>
          </cell>
          <cell r="G2995" t="str">
            <v>97606</v>
          </cell>
          <cell r="H2995" t="str">
            <v>LUMINÁRIA ARANDELA TIPO MEIA LUA, DE SOBREPOR, COM 1 LÂMPADA FLUORESCENTE DE 15 W, SEM REATOR - FORNECIMENTO E INSTALAÇÃO. AF_02/2020</v>
          </cell>
        </row>
        <row r="2996">
          <cell r="A2996" t="str">
            <v>INSTALACAO ELETRICA/ELETRIFICACAO E ILUMINACAO EXTERNA</v>
          </cell>
          <cell r="B2996" t="str">
            <v>INEL</v>
          </cell>
          <cell r="C2996" t="str">
            <v>LUMINARIA EXTERNA</v>
          </cell>
          <cell r="D2996" t="str">
            <v>0175</v>
          </cell>
          <cell r="E2996">
            <v>0</v>
          </cell>
          <cell r="F2996">
            <v>0</v>
          </cell>
          <cell r="G2996" t="str">
            <v>97607</v>
          </cell>
          <cell r="H2996" t="str">
            <v>LUMINÁRIA ARANDELA TIPO TARTARUGA, DE SOBREPOR, COM 1 LÂMPADA LED DE 6 W, SEM REATOR - FORNECIMENTO E INSTALAÇÃO. AF_02/2020</v>
          </cell>
        </row>
        <row r="2997">
          <cell r="A2997" t="str">
            <v>INSTALACAO ELETRICA/ELETRIFICACAO E ILUMINACAO EXTERNA</v>
          </cell>
          <cell r="B2997" t="str">
            <v>INEL</v>
          </cell>
          <cell r="C2997" t="str">
            <v>LUMINARIA EXTERNA</v>
          </cell>
          <cell r="D2997" t="str">
            <v>0175</v>
          </cell>
          <cell r="E2997">
            <v>0</v>
          </cell>
          <cell r="F2997">
            <v>0</v>
          </cell>
          <cell r="G2997" t="str">
            <v>97608</v>
          </cell>
          <cell r="H2997" t="str">
            <v>LUMINÁRIA ARANDELA TIPO TARTARUGA, COM GRADE, DE SOBREPOR, COM 1 LÂMPADA FLUORESCENTE DE 15 W, SEM REATOR - FORNECIMENTO E INSTALAÇÃO. AF_02/2020</v>
          </cell>
        </row>
        <row r="2998">
          <cell r="A2998" t="str">
            <v>INSTALACAO ELETRICA/ELETRIFICACAO E ILUMINACAO EXTERNA</v>
          </cell>
          <cell r="B2998" t="str">
            <v>INEL</v>
          </cell>
          <cell r="C2998" t="str">
            <v>TRANSFORMADORES</v>
          </cell>
          <cell r="D2998" t="str">
            <v>0176</v>
          </cell>
          <cell r="E2998">
            <v>0</v>
          </cell>
          <cell r="F2998">
            <v>0</v>
          </cell>
          <cell r="G2998" t="str">
            <v>102102</v>
          </cell>
          <cell r="H2998" t="str">
            <v>TRANSFORMADOR DE DISTRIBUIÇÃO, 30 KVA, TRIFÁSICO, 60 HZ, CLASSE 15 KV, IMERSO EM ÓLEO MINERAL, INSTALAÇÃO EM POSTE (NÃO INCLUSO SUPORTE) - FORNECIMENTO E INSTALAÇÃO. AF_12/2020</v>
          </cell>
        </row>
        <row r="2999">
          <cell r="A2999" t="str">
            <v>INSTALACAO ELETRICA/ELETRIFICACAO E ILUMINACAO EXTERNA</v>
          </cell>
          <cell r="B2999" t="str">
            <v>INEL</v>
          </cell>
          <cell r="C2999" t="str">
            <v>TRANSFORMADORES</v>
          </cell>
          <cell r="D2999" t="str">
            <v>0176</v>
          </cell>
          <cell r="E2999">
            <v>0</v>
          </cell>
          <cell r="F2999">
            <v>0</v>
          </cell>
          <cell r="G2999" t="str">
            <v>102103</v>
          </cell>
          <cell r="H2999" t="str">
            <v>TRANSFORMADOR DE DISTRIBUIÇÃO, 45 KVA, TRIFÁSICO, 60 HZ, CLASSE 15 KV, IMERSO EM ÓLEO MINERAL, INSTALAÇÃO EM POSTE (NÃO INCLUSO SUPORTE) - FORNECIMENTO E INSTALAÇÃO. AF_12/2020</v>
          </cell>
        </row>
        <row r="3000">
          <cell r="A3000" t="str">
            <v>INSTALACAO ELETRICA/ELETRIFICACAO E ILUMINACAO EXTERNA</v>
          </cell>
          <cell r="B3000" t="str">
            <v>INEL</v>
          </cell>
          <cell r="C3000" t="str">
            <v>TRANSFORMADORES</v>
          </cell>
          <cell r="D3000" t="str">
            <v>0176</v>
          </cell>
          <cell r="E3000">
            <v>0</v>
          </cell>
          <cell r="F3000">
            <v>0</v>
          </cell>
          <cell r="G3000" t="str">
            <v>102104</v>
          </cell>
          <cell r="H3000" t="str">
            <v>TRANSFORMADOR DE DISTRIBUIÇÃO, 75 KVA, TRIFÁSICO, 60 HZ, CLASSE 15 KV, IMERSO EM ÓLEO MINERAL, INSTALAÇÃO EM POSTE (NÃO INCLUSO SUPORTE) - FORNECIMENTO E INSTALAÇÃO. AF_12/2020</v>
          </cell>
        </row>
        <row r="3001">
          <cell r="A3001" t="str">
            <v>INSTALACAO ELETRICA/ELETRIFICACAO E ILUMINACAO EXTERNA</v>
          </cell>
          <cell r="B3001" t="str">
            <v>INEL</v>
          </cell>
          <cell r="C3001" t="str">
            <v>TRANSFORMADORES</v>
          </cell>
          <cell r="D3001" t="str">
            <v>0176</v>
          </cell>
          <cell r="E3001">
            <v>0</v>
          </cell>
          <cell r="F3001">
            <v>0</v>
          </cell>
          <cell r="G3001" t="str">
            <v>102105</v>
          </cell>
          <cell r="H3001" t="str">
            <v>TRANSFORMADOR DE DISTRIBUIÇÃO, 112,5 KVA, TRIFÁSICO, 60 HZ, CLASSE 15 KV, IMERSO EM ÓLEO MINERAL, INSTALAÇÃO EM POSTE (NÃO INCLUSO SUPORTE) - FORNECIMENTO E INSTALAÇÃO. AF_12/2020</v>
          </cell>
        </row>
        <row r="3002">
          <cell r="A3002" t="str">
            <v>INSTALACAO ELETRICA/ELETRIFICACAO E ILUMINACAO EXTERNA</v>
          </cell>
          <cell r="B3002" t="str">
            <v>INEL</v>
          </cell>
          <cell r="C3002" t="str">
            <v>TRANSFORMADORES</v>
          </cell>
          <cell r="D3002" t="str">
            <v>0176</v>
          </cell>
          <cell r="E3002">
            <v>0</v>
          </cell>
          <cell r="F3002">
            <v>0</v>
          </cell>
          <cell r="G3002" t="str">
            <v>102106</v>
          </cell>
          <cell r="H3002" t="str">
            <v>TRANSFORMADOR DE DISTRIBUIÇÃO, 150 KVA, TRIFÁSICO, 60 HZ, CLASSE 15 KV, IMERSO EM ÓLEO MINERAL, INSTALAÇÃO EM POSTE (NÃO INCLUSO SUPORTE) - FORNECIMENTO E INSTALAÇÃO. AF_12/2020</v>
          </cell>
        </row>
        <row r="3003">
          <cell r="A3003" t="str">
            <v>INSTALACAO ELETRICA/ELETRIFICACAO E ILUMINACAO EXTERNA</v>
          </cell>
          <cell r="B3003" t="str">
            <v>INEL</v>
          </cell>
          <cell r="C3003" t="str">
            <v>TRANSFORMADORES</v>
          </cell>
          <cell r="D3003" t="str">
            <v>0176</v>
          </cell>
          <cell r="E3003">
            <v>0</v>
          </cell>
          <cell r="F3003">
            <v>0</v>
          </cell>
          <cell r="G3003" t="str">
            <v>102107</v>
          </cell>
          <cell r="H3003" t="str">
            <v>TRANSFORMADOR DE DISTRIBUIÇÃO, 225 KVA, TRIFÁSICO, 60 HZ, CLASSE 15 KV, IMERSO EM ÓLEO MINERAL, INSTALAÇÃO EM POSTE (NÃO INCLUSO SUPORTE) - FORNECIMENTO E INSTALAÇÃO. AF_12/2020</v>
          </cell>
        </row>
        <row r="3004">
          <cell r="A3004" t="str">
            <v>INSTALACAO ELETRICA/ELETRIFICACAO E ILUMINACAO EXTERNA</v>
          </cell>
          <cell r="B3004" t="str">
            <v>INEL</v>
          </cell>
          <cell r="C3004" t="str">
            <v>TRANSFORMADORES</v>
          </cell>
          <cell r="D3004" t="str">
            <v>0176</v>
          </cell>
          <cell r="E3004">
            <v>0</v>
          </cell>
          <cell r="F3004">
            <v>0</v>
          </cell>
          <cell r="G3004" t="str">
            <v>102108</v>
          </cell>
          <cell r="H3004" t="str">
            <v>TRANSFORMADOR DE DISTRIBUIÇÃO, 300 KVA, TRIFÁSICO, 60 HZ, CLASSE 15 KV, IMERSO EM ÓLEO MINERAL, INSTALAÇÃO EM POSTE (NÃO INCLUSO SUPORTE) - FORNECIMENTO E INSTALAÇÃO. AF_12/2020</v>
          </cell>
        </row>
        <row r="3005">
          <cell r="A3005" t="str">
            <v>INSTALACAO ELETRICA/ELETRIFICACAO E ILUMINACAO EXTERNA</v>
          </cell>
          <cell r="B3005" t="str">
            <v>INEL</v>
          </cell>
          <cell r="C3005" t="str">
            <v>TRANSFORMADORES</v>
          </cell>
          <cell r="D3005" t="str">
            <v>0176</v>
          </cell>
          <cell r="E3005">
            <v>0</v>
          </cell>
          <cell r="F3005">
            <v>0</v>
          </cell>
          <cell r="G3005" t="str">
            <v>102109</v>
          </cell>
          <cell r="H3005" t="str">
            <v>SUPORTE PARA TRANSFORMADOR EM POSTE DE CONCRETO CIRCULAR - FORNECIMENTO E INSTALAÇÃO. AF_12/2020</v>
          </cell>
        </row>
        <row r="3006">
          <cell r="A3006" t="str">
            <v>INSTALACAO ELETRICA/ELETRIFICACAO E ILUMINACAO EXTERNA</v>
          </cell>
          <cell r="B3006" t="str">
            <v>INEL</v>
          </cell>
          <cell r="C3006" t="str">
            <v>TRANSFORMADORES</v>
          </cell>
          <cell r="D3006" t="str">
            <v>0176</v>
          </cell>
          <cell r="E3006">
            <v>0</v>
          </cell>
          <cell r="F3006">
            <v>0</v>
          </cell>
          <cell r="G3006" t="str">
            <v>102110</v>
          </cell>
          <cell r="H3006" t="str">
            <v>SUPORTE PARA TRANSFORMADOR EM POSTE DE CONCRETO DUPLO T - FORNECIMENTO E INSTALAÇÃO. AF_12/2020</v>
          </cell>
        </row>
        <row r="3007">
          <cell r="A3007" t="str">
            <v>INSTALACAO ELETRICA/ELETRIFICACAO E ILUMINACAO EXTERNA</v>
          </cell>
          <cell r="B3007" t="str">
            <v>INEL</v>
          </cell>
          <cell r="C3007" t="str">
            <v>PONTOS DE LUZ/TOMADAS ANTENA TV/CAMPAINHAS/INTERRUPTORES</v>
          </cell>
          <cell r="D3007" t="str">
            <v>0177</v>
          </cell>
          <cell r="E3007">
            <v>0</v>
          </cell>
          <cell r="F3007">
            <v>0</v>
          </cell>
          <cell r="G3007" t="str">
            <v>93128</v>
          </cell>
          <cell r="H3007" t="str">
            <v>PONTO DE ILUMINAÇÃO RESIDENCIAL INCLUINDO INTERRUPTOR SIMPLES, CAIXA ELÉTRICA, ELETRODUTO, CABO, RASGO, QUEBRA E CHUMBAMENTO (EXCLUINDO LUMINÁRIA E LÂMPADA). AF_01/2016</v>
          </cell>
        </row>
        <row r="3008">
          <cell r="A3008" t="str">
            <v>INSTALACAO ELETRICA/ELETRIFICACAO E ILUMINACAO EXTERNA</v>
          </cell>
          <cell r="B3008" t="str">
            <v>INEL</v>
          </cell>
          <cell r="C3008" t="str">
            <v>PONTOS DE LUZ/TOMADAS ANTENA TV/CAMPAINHAS/INTERRUPTORES</v>
          </cell>
          <cell r="D3008" t="str">
            <v>0177</v>
          </cell>
          <cell r="E3008">
            <v>0</v>
          </cell>
          <cell r="F3008">
            <v>0</v>
          </cell>
          <cell r="G3008" t="str">
            <v>93137</v>
          </cell>
          <cell r="H3008" t="str">
            <v>PONTO DE ILUMINAÇÃO RESIDENCIAL INCLUINDO INTERRUPTOR SIMPLES (2 MÓDULOS), CAIXA ELÉTRICA, ELETRODUTO, CABO, RASGO, QUEBRA E CHUMBAMENTO (EXCLUINDO LUMINÁRIA E LÂMPADA). AF_01/2016</v>
          </cell>
        </row>
        <row r="3009">
          <cell r="A3009" t="str">
            <v>INSTALACAO ELETRICA/ELETRIFICACAO E ILUMINACAO EXTERNA</v>
          </cell>
          <cell r="B3009" t="str">
            <v>INEL</v>
          </cell>
          <cell r="C3009" t="str">
            <v>PONTOS DE LUZ/TOMADAS ANTENA TV/CAMPAINHAS/INTERRUPTORES</v>
          </cell>
          <cell r="D3009" t="str">
            <v>0177</v>
          </cell>
          <cell r="E3009">
            <v>0</v>
          </cell>
          <cell r="F3009">
            <v>0</v>
          </cell>
          <cell r="G3009" t="str">
            <v>93138</v>
          </cell>
          <cell r="H3009" t="str">
            <v>PONTO DE ILUMINAÇÃO RESIDENCIAL INCLUINDO INTERRUPTOR PARALELO, CAIXA ELÉTRICA, ELETRODUTO, CABO, RASGO, QUEBRA E CHUMBAMENTO (EXCLUINDO LUMINÁRIA E LÂMPADA). AF_01/2016</v>
          </cell>
        </row>
        <row r="3010">
          <cell r="A3010" t="str">
            <v>INSTALACAO ELETRICA/ELETRIFICACAO E ILUMINACAO EXTERNA</v>
          </cell>
          <cell r="B3010" t="str">
            <v>INEL</v>
          </cell>
          <cell r="C3010" t="str">
            <v>PONTOS DE LUZ/TOMADAS ANTENA TV/CAMPAINHAS/INTERRUPTORES</v>
          </cell>
          <cell r="D3010" t="str">
            <v>0177</v>
          </cell>
          <cell r="E3010">
            <v>0</v>
          </cell>
          <cell r="F3010">
            <v>0</v>
          </cell>
          <cell r="G3010" t="str">
            <v>93139</v>
          </cell>
          <cell r="H3010" t="str">
            <v>PONTO DE ILUMINAÇÃO RESIDENCIAL INCLUINDO INTERRUPTOR PARALELO (2 MÓDULOS), CAIXA ELÉTRICA, ELETRODUTO, CABO, RASGO, QUEBRA E CHUMBAMENTO (EXCLUINDO LUMINÁRIA E LÂMPADA). AF_01/2016</v>
          </cell>
        </row>
        <row r="3011">
          <cell r="A3011" t="str">
            <v>INSTALACAO ELETRICA/ELETRIFICACAO E ILUMINACAO EXTERNA</v>
          </cell>
          <cell r="B3011" t="str">
            <v>INEL</v>
          </cell>
          <cell r="C3011" t="str">
            <v>PONTOS DE LUZ/TOMADAS ANTENA TV/CAMPAINHAS/INTERRUPTORES</v>
          </cell>
          <cell r="D3011" t="str">
            <v>0177</v>
          </cell>
          <cell r="E3011">
            <v>0</v>
          </cell>
          <cell r="F3011">
            <v>0</v>
          </cell>
          <cell r="G3011" t="str">
            <v>93140</v>
          </cell>
          <cell r="H3011" t="str">
            <v>PONTO DE ILUMINAÇÃO RESIDENCIAL INCLUINDO INTERRUPTOR SIMPLES CONJUGADO COM PARALELO, CAIXA ELÉTRICA, ELETRODUTO, CABO, RASGO, QUEBRA E CHUMBAMENTO (EXCLUINDO LUMINÁRIA E LÂMPADA). AF_01/2016</v>
          </cell>
        </row>
        <row r="3012">
          <cell r="A3012" t="str">
            <v>INSTALACAO ELETRICA/ELETRIFICACAO E ILUMINACAO EXTERNA</v>
          </cell>
          <cell r="B3012" t="str">
            <v>INEL</v>
          </cell>
          <cell r="C3012" t="str">
            <v>PONTOS DE LUZ/TOMADAS ANTENA TV/CAMPAINHAS/INTERRUPTORES</v>
          </cell>
          <cell r="D3012" t="str">
            <v>0177</v>
          </cell>
          <cell r="E3012">
            <v>0</v>
          </cell>
          <cell r="F3012">
            <v>0</v>
          </cell>
          <cell r="G3012" t="str">
            <v>93141</v>
          </cell>
          <cell r="H3012" t="str">
            <v>PONTO DE TOMADA RESIDENCIAL INCLUINDO TOMADA 10A/250V, CAIXA ELÉTRICA, ELETRODUTO, CABO, RASGO, QUEBRA E CHUMBAMENTO. AF_01/2016</v>
          </cell>
        </row>
        <row r="3013">
          <cell r="A3013" t="str">
            <v>INSTALACAO ELETRICA/ELETRIFICACAO E ILUMINACAO EXTERNA</v>
          </cell>
          <cell r="B3013" t="str">
            <v>INEL</v>
          </cell>
          <cell r="C3013" t="str">
            <v>PONTOS DE LUZ/TOMADAS ANTENA TV/CAMPAINHAS/INTERRUPTORES</v>
          </cell>
          <cell r="D3013" t="str">
            <v>0177</v>
          </cell>
          <cell r="E3013">
            <v>0</v>
          </cell>
          <cell r="F3013">
            <v>0</v>
          </cell>
          <cell r="G3013" t="str">
            <v>93142</v>
          </cell>
          <cell r="H3013" t="str">
            <v>PONTO DE TOMADA RESIDENCIAL INCLUINDO TOMADA (2 MÓDULOS) 10A/250V, CAIXA ELÉTRICA, ELETRODUTO, CABO, RASGO, QUEBRA E CHUMBAMENTO. AF_01/2016</v>
          </cell>
        </row>
        <row r="3014">
          <cell r="A3014" t="str">
            <v>INSTALACAO ELETRICA/ELETRIFICACAO E ILUMINACAO EXTERNA</v>
          </cell>
          <cell r="B3014" t="str">
            <v>INEL</v>
          </cell>
          <cell r="C3014" t="str">
            <v>PONTOS DE LUZ/TOMADAS ANTENA TV/CAMPAINHAS/INTERRUPTORES</v>
          </cell>
          <cell r="D3014" t="str">
            <v>0177</v>
          </cell>
          <cell r="E3014">
            <v>0</v>
          </cell>
          <cell r="F3014">
            <v>0</v>
          </cell>
          <cell r="G3014" t="str">
            <v>93143</v>
          </cell>
          <cell r="H3014" t="str">
            <v>PONTO DE TOMADA RESIDENCIAL INCLUINDO TOMADA 20A/250V, CAIXA ELÉTRICA, ELETRODUTO, CABO, RASGO, QUEBRA E CHUMBAMENTO. AF_01/2016</v>
          </cell>
        </row>
        <row r="3015">
          <cell r="A3015" t="str">
            <v>INSTALACAO ELETRICA/ELETRIFICACAO E ILUMINACAO EXTERNA</v>
          </cell>
          <cell r="B3015" t="str">
            <v>INEL</v>
          </cell>
          <cell r="C3015" t="str">
            <v>PONTOS DE LUZ/TOMADAS ANTENA TV/CAMPAINHAS/INTERRUPTORES</v>
          </cell>
          <cell r="D3015" t="str">
            <v>0177</v>
          </cell>
          <cell r="E3015">
            <v>0</v>
          </cell>
          <cell r="F3015">
            <v>0</v>
          </cell>
          <cell r="G3015" t="str">
            <v>93144</v>
          </cell>
          <cell r="H3015" t="str">
            <v>PONTO DE UTILIZAÇÃO DE EQUIPAMENTOS ELÉTRICOS, RESIDENCIAL, INCLUINDO SUPORTE E PLACA, CAIXA ELÉTRICA, ELETRODUTO, CABO, RASGO, QUEBRA E CHUMBAMENTO. AF_01/2016</v>
          </cell>
        </row>
        <row r="3016">
          <cell r="A3016" t="str">
            <v>INSTALACAO ELETRICA/ELETRIFICACAO E ILUMINACAO EXTERNA</v>
          </cell>
          <cell r="B3016" t="str">
            <v>INEL</v>
          </cell>
          <cell r="C3016" t="str">
            <v>PONTOS DE LUZ/TOMADAS ANTENA TV/CAMPAINHAS/INTERRUPTORES</v>
          </cell>
          <cell r="D3016" t="str">
            <v>0177</v>
          </cell>
          <cell r="E3016">
            <v>0</v>
          </cell>
          <cell r="F3016">
            <v>0</v>
          </cell>
          <cell r="G3016" t="str">
            <v>93145</v>
          </cell>
          <cell r="H3016" t="str">
            <v>PONTO DE ILUMINAÇÃO E TOMADA, RESIDENCIAL, INCLUINDO INTERRUPTOR SIMPLES E TOMADA 10A/250V, CAIXA ELÉTRICA, ELETRODUTO, CABO, RASGO, QUEBRA E CHUMBAMENTO (EXCLUINDO LUMINÁRIA E LÂMPADA). AF_01/2016</v>
          </cell>
        </row>
        <row r="3017">
          <cell r="A3017" t="str">
            <v>INSTALACAO ELETRICA/ELETRIFICACAO E ILUMINACAO EXTERNA</v>
          </cell>
          <cell r="B3017" t="str">
            <v>INEL</v>
          </cell>
          <cell r="C3017" t="str">
            <v>PONTOS DE LUZ/TOMADAS ANTENA TV/CAMPAINHAS/INTERRUPTORES</v>
          </cell>
          <cell r="D3017" t="str">
            <v>0177</v>
          </cell>
          <cell r="E3017">
            <v>0</v>
          </cell>
          <cell r="F3017">
            <v>0</v>
          </cell>
          <cell r="G3017" t="str">
            <v>93146</v>
          </cell>
          <cell r="H3017" t="str">
            <v>PONTO DE ILUMINAÇÃO E TOMADA, RESIDENCIAL, INCLUINDO INTERRUPTOR PARALELO E TOMADA 10A/250V, CAIXA ELÉTRICA, ELETRODUTO, CABO, RASGO, QUEBRA E CHUMBAMENTO (EXCLUINDO LUMINÁRIA E LÂMPADA). AF_01/2016</v>
          </cell>
        </row>
        <row r="3018">
          <cell r="A3018" t="str">
            <v>INSTALACAO ELETRICA/ELETRIFICACAO E ILUMINACAO EXTERNA</v>
          </cell>
          <cell r="B3018" t="str">
            <v>INEL</v>
          </cell>
          <cell r="C3018" t="str">
            <v>PONTOS DE LUZ/TOMADAS ANTENA TV/CAMPAINHAS/INTERRUPTORES</v>
          </cell>
          <cell r="D3018" t="str">
            <v>0177</v>
          </cell>
          <cell r="E3018">
            <v>0</v>
          </cell>
          <cell r="F3018">
            <v>0</v>
          </cell>
          <cell r="G3018" t="str">
            <v>93147</v>
          </cell>
          <cell r="H3018" t="str">
            <v>PONTO DE ILUMINAÇÃO E TOMADA, RESIDENCIAL, INCLUINDO INTERRUPTOR SIMPLES, INTERRUPTOR PARALELO E TOMADA 10A/250V, CAIXA ELÉTRICA, ELETRODUTO, CABO, RASGO, QUEBRA E CHUMBAMENTO (EXCLUINDO LUMINÁRIA E LÂMPADA). AF_01/2016</v>
          </cell>
        </row>
        <row r="3019">
          <cell r="A3019" t="str">
            <v>INSTALACAO ELETRICA/ELETRIFICACAO E ILUMINACAO EXTERNA</v>
          </cell>
          <cell r="B3019" t="str">
            <v>INEL</v>
          </cell>
          <cell r="C3019" t="str">
            <v>SISTEMAS DE PROTECAO/ATERRAMENTO</v>
          </cell>
          <cell r="D3019" t="str">
            <v>0243</v>
          </cell>
          <cell r="E3019">
            <v>0</v>
          </cell>
          <cell r="F3019">
            <v>0</v>
          </cell>
          <cell r="G3019" t="str">
            <v>96971</v>
          </cell>
          <cell r="H3019" t="str">
            <v>CORDOALHA DE COBRE NU 16 MM², NÃO ENTERRADA, COM ISOLADOR - FORNECIMENTO E INSTALAÇÃO. AF_12/2017</v>
          </cell>
        </row>
        <row r="3020">
          <cell r="A3020" t="str">
            <v>INSTALACAO ELETRICA/ELETRIFICACAO E ILUMINACAO EXTERNA</v>
          </cell>
          <cell r="B3020" t="str">
            <v>INEL</v>
          </cell>
          <cell r="C3020" t="str">
            <v>SISTEMAS DE PROTECAO/ATERRAMENTO</v>
          </cell>
          <cell r="D3020" t="str">
            <v>0243</v>
          </cell>
          <cell r="E3020">
            <v>0</v>
          </cell>
          <cell r="F3020">
            <v>0</v>
          </cell>
          <cell r="G3020" t="str">
            <v>96972</v>
          </cell>
          <cell r="H3020" t="str">
            <v>CORDOALHA DE COBRE NU 25 MM², NÃO ENTERRADA, COM ISOLADOR - FORNECIMENTO E INSTALAÇÃO. AF_12/2017</v>
          </cell>
        </row>
        <row r="3021">
          <cell r="A3021" t="str">
            <v>INSTALACAO ELETRICA/ELETRIFICACAO E ILUMINACAO EXTERNA</v>
          </cell>
          <cell r="B3021" t="str">
            <v>INEL</v>
          </cell>
          <cell r="C3021" t="str">
            <v>SISTEMAS DE PROTECAO/ATERRAMENTO</v>
          </cell>
          <cell r="D3021" t="str">
            <v>0243</v>
          </cell>
          <cell r="E3021">
            <v>0</v>
          </cell>
          <cell r="F3021">
            <v>0</v>
          </cell>
          <cell r="G3021" t="str">
            <v>96973</v>
          </cell>
          <cell r="H3021" t="str">
            <v>CORDOALHA DE COBRE NU 35 MM², NÃO ENTERRADA, COM ISOLADOR - FORNECIMENTO E INSTALAÇÃO. AF_12/2017</v>
          </cell>
        </row>
        <row r="3022">
          <cell r="A3022" t="str">
            <v>INSTALACAO ELETRICA/ELETRIFICACAO E ILUMINACAO EXTERNA</v>
          </cell>
          <cell r="B3022" t="str">
            <v>INEL</v>
          </cell>
          <cell r="C3022" t="str">
            <v>SISTEMAS DE PROTECAO/ATERRAMENTO</v>
          </cell>
          <cell r="D3022" t="str">
            <v>0243</v>
          </cell>
          <cell r="E3022">
            <v>0</v>
          </cell>
          <cell r="F3022">
            <v>0</v>
          </cell>
          <cell r="G3022" t="str">
            <v>96974</v>
          </cell>
          <cell r="H3022" t="str">
            <v>CORDOALHA DE COBRE NU 50 MM², NÃO ENTERRADA, COM ISOLADOR - FORNECIMENTO E INSTALAÇÃO. AF_12/2017</v>
          </cell>
        </row>
        <row r="3023">
          <cell r="A3023" t="str">
            <v>INSTALACAO ELETRICA/ELETRIFICACAO E ILUMINACAO EXTERNA</v>
          </cell>
          <cell r="B3023" t="str">
            <v>INEL</v>
          </cell>
          <cell r="C3023" t="str">
            <v>SISTEMAS DE PROTECAO/ATERRAMENTO</v>
          </cell>
          <cell r="D3023" t="str">
            <v>0243</v>
          </cell>
          <cell r="E3023">
            <v>0</v>
          </cell>
          <cell r="F3023">
            <v>0</v>
          </cell>
          <cell r="G3023" t="str">
            <v>96975</v>
          </cell>
          <cell r="H3023" t="str">
            <v>CORDOALHA DE COBRE NU 70 MM², NÃO ENTERRADA, COM ISOLADOR - FORNECIMENTO E INSTALAÇÃO. AF_12/2017</v>
          </cell>
        </row>
        <row r="3024">
          <cell r="A3024" t="str">
            <v>INSTALACAO ELETRICA/ELETRIFICACAO E ILUMINACAO EXTERNA</v>
          </cell>
          <cell r="B3024" t="str">
            <v>INEL</v>
          </cell>
          <cell r="C3024" t="str">
            <v>SISTEMAS DE PROTECAO/ATERRAMENTO</v>
          </cell>
          <cell r="D3024" t="str">
            <v>0243</v>
          </cell>
          <cell r="E3024">
            <v>0</v>
          </cell>
          <cell r="F3024">
            <v>0</v>
          </cell>
          <cell r="G3024" t="str">
            <v>96976</v>
          </cell>
          <cell r="H3024" t="str">
            <v>CORDOALHA DE COBRE NU 95 MM², NÃO ENTERRADA, COM ISOLADOR - FORNECIMENTO E INSTALAÇÃO. AF_12/2017</v>
          </cell>
        </row>
        <row r="3025">
          <cell r="A3025" t="str">
            <v>INSTALACAO ELETRICA/ELETRIFICACAO E ILUMINACAO EXTERNA</v>
          </cell>
          <cell r="B3025" t="str">
            <v>INEL</v>
          </cell>
          <cell r="C3025" t="str">
            <v>SISTEMAS DE PROTECAO/ATERRAMENTO</v>
          </cell>
          <cell r="D3025" t="str">
            <v>0243</v>
          </cell>
          <cell r="E3025">
            <v>0</v>
          </cell>
          <cell r="F3025">
            <v>0</v>
          </cell>
          <cell r="G3025" t="str">
            <v>96977</v>
          </cell>
          <cell r="H3025" t="str">
            <v>CORDOALHA DE COBRE NU 50 MM², ENTERRADA, SEM ISOLADOR - FORNECIMENTO E INSTALAÇÃO. AF_12/2017</v>
          </cell>
        </row>
        <row r="3026">
          <cell r="A3026" t="str">
            <v>INSTALACAO ELETRICA/ELETRIFICACAO E ILUMINACAO EXTERNA</v>
          </cell>
          <cell r="B3026" t="str">
            <v>INEL</v>
          </cell>
          <cell r="C3026" t="str">
            <v>SISTEMAS DE PROTECAO/ATERRAMENTO</v>
          </cell>
          <cell r="D3026" t="str">
            <v>0243</v>
          </cell>
          <cell r="E3026">
            <v>0</v>
          </cell>
          <cell r="F3026">
            <v>0</v>
          </cell>
          <cell r="G3026" t="str">
            <v>96978</v>
          </cell>
          <cell r="H3026" t="str">
            <v>CORDOALHA DE COBRE NU 70 MM², ENTERRADA, SEM ISOLADOR - FORNECIMENTO E INSTALAÇÃO. AF_12/2017</v>
          </cell>
        </row>
        <row r="3027">
          <cell r="A3027" t="str">
            <v>INSTALACAO ELETRICA/ELETRIFICACAO E ILUMINACAO EXTERNA</v>
          </cell>
          <cell r="B3027" t="str">
            <v>INEL</v>
          </cell>
          <cell r="C3027" t="str">
            <v>SISTEMAS DE PROTECAO/ATERRAMENTO</v>
          </cell>
          <cell r="D3027" t="str">
            <v>0243</v>
          </cell>
          <cell r="E3027">
            <v>0</v>
          </cell>
          <cell r="F3027">
            <v>0</v>
          </cell>
          <cell r="G3027" t="str">
            <v>96979</v>
          </cell>
          <cell r="H3027" t="str">
            <v>CORDOALHA DE COBRE NU 95 MM², ENTERRADA, SEM ISOLADOR - FORNECIMENTO E INSTALAÇÃO. AF_12/2017</v>
          </cell>
        </row>
        <row r="3028">
          <cell r="A3028" t="str">
            <v>INSTALACAO ELETRICA/ELETRIFICACAO E ILUMINACAO EXTERNA</v>
          </cell>
          <cell r="B3028" t="str">
            <v>INEL</v>
          </cell>
          <cell r="C3028" t="str">
            <v>SISTEMAS DE PROTECAO/ATERRAMENTO</v>
          </cell>
          <cell r="D3028" t="str">
            <v>0243</v>
          </cell>
          <cell r="E3028">
            <v>0</v>
          </cell>
          <cell r="F3028">
            <v>0</v>
          </cell>
          <cell r="G3028" t="str">
            <v>96984</v>
          </cell>
          <cell r="H3028" t="str">
            <v>ELETRODUTO PVC 40MM (1 ¼ ) PARA SPDA - FORNECIMENTO E INSTALAÇÃO. AF_12/2017</v>
          </cell>
        </row>
        <row r="3029">
          <cell r="A3029" t="str">
            <v>INSTALACAO ELETRICA/ELETRIFICACAO E ILUMINACAO EXTERNA</v>
          </cell>
          <cell r="B3029" t="str">
            <v>INEL</v>
          </cell>
          <cell r="C3029" t="str">
            <v>SISTEMAS DE PROTECAO/ATERRAMENTO</v>
          </cell>
          <cell r="D3029" t="str">
            <v>0243</v>
          </cell>
          <cell r="E3029">
            <v>0</v>
          </cell>
          <cell r="F3029">
            <v>0</v>
          </cell>
          <cell r="G3029" t="str">
            <v>96985</v>
          </cell>
          <cell r="H3029" t="str">
            <v>HASTE DE ATERRAMENTO 5/8  PARA SPDA - FORNECIMENTO E INSTALAÇÃO. AF_12/2017</v>
          </cell>
        </row>
        <row r="3030">
          <cell r="A3030" t="str">
            <v>INSTALACAO ELETRICA/ELETRIFICACAO E ILUMINACAO EXTERNA</v>
          </cell>
          <cell r="B3030" t="str">
            <v>INEL</v>
          </cell>
          <cell r="C3030" t="str">
            <v>SISTEMAS DE PROTECAO/ATERRAMENTO</v>
          </cell>
          <cell r="D3030" t="str">
            <v>0243</v>
          </cell>
          <cell r="E3030">
            <v>0</v>
          </cell>
          <cell r="F3030">
            <v>0</v>
          </cell>
          <cell r="G3030" t="str">
            <v>96986</v>
          </cell>
          <cell r="H3030" t="str">
            <v>HASTE DE ATERRAMENTO 3/4  PARA SPDA - FORNECIMENTO E INSTALAÇÃO. AF_12/2017</v>
          </cell>
        </row>
        <row r="3031">
          <cell r="A3031" t="str">
            <v>INSTALACAO ELETRICA/ELETRIFICACAO E ILUMINACAO EXTERNA</v>
          </cell>
          <cell r="B3031" t="str">
            <v>INEL</v>
          </cell>
          <cell r="C3031" t="str">
            <v>SISTEMAS DE PROTECAO/ATERRAMENTO</v>
          </cell>
          <cell r="D3031" t="str">
            <v>0243</v>
          </cell>
          <cell r="E3031">
            <v>0</v>
          </cell>
          <cell r="F3031">
            <v>0</v>
          </cell>
          <cell r="G3031" t="str">
            <v>96987</v>
          </cell>
          <cell r="H3031" t="str">
            <v>BASE METÁLICA PARA MASTRO 1 ½  PARA SPDA - FORNECIMENTO E INSTALAÇÃO. AF_12/2017</v>
          </cell>
        </row>
        <row r="3032">
          <cell r="A3032" t="str">
            <v>INSTALACAO ELETRICA/ELETRIFICACAO E ILUMINACAO EXTERNA</v>
          </cell>
          <cell r="B3032" t="str">
            <v>INEL</v>
          </cell>
          <cell r="C3032" t="str">
            <v>SISTEMAS DE PROTECAO/ATERRAMENTO</v>
          </cell>
          <cell r="D3032" t="str">
            <v>0243</v>
          </cell>
          <cell r="E3032">
            <v>0</v>
          </cell>
          <cell r="F3032">
            <v>0</v>
          </cell>
          <cell r="G3032" t="str">
            <v>96988</v>
          </cell>
          <cell r="H3032" t="str">
            <v>MASTRO 1 ½  PARA SPDA - FORNECIMENTO E INSTALAÇÃO. AF_12/2017</v>
          </cell>
        </row>
        <row r="3033">
          <cell r="A3033" t="str">
            <v>INSTALACAO ELETRICA/ELETRIFICACAO E ILUMINACAO EXTERNA</v>
          </cell>
          <cell r="B3033" t="str">
            <v>INEL</v>
          </cell>
          <cell r="C3033" t="str">
            <v>SISTEMAS DE PROTECAO/ATERRAMENTO</v>
          </cell>
          <cell r="D3033" t="str">
            <v>0243</v>
          </cell>
          <cell r="E3033">
            <v>0</v>
          </cell>
          <cell r="F3033">
            <v>0</v>
          </cell>
          <cell r="G3033" t="str">
            <v>96989</v>
          </cell>
          <cell r="H3033" t="str">
            <v>CAPTOR TIPO FRANKLIN PARA SPDA - FORNECIMENTO E INSTALAÇÃO. AF_12/2017</v>
          </cell>
        </row>
        <row r="3034">
          <cell r="A3034" t="str">
            <v>INSTALACAO ELETRICA/ELETRIFICACAO E ILUMINACAO EXTERNA</v>
          </cell>
          <cell r="B3034" t="str">
            <v>INEL</v>
          </cell>
          <cell r="C3034" t="str">
            <v>SISTEMAS DE PROTECAO/ATERRAMENTO</v>
          </cell>
          <cell r="D3034" t="str">
            <v>0243</v>
          </cell>
          <cell r="E3034">
            <v>0</v>
          </cell>
          <cell r="F3034">
            <v>0</v>
          </cell>
          <cell r="G3034" t="str">
            <v>98463</v>
          </cell>
          <cell r="H3034" t="str">
            <v>SUPORTE ISOLADOR PARA CORDOALHA DE COBRE - FORNECIMENTO E INSTALAÇÃO. AF_12/2017</v>
          </cell>
        </row>
        <row r="3035">
          <cell r="A3035" t="str">
            <v>INSTALACOES ESPECIAIS</v>
          </cell>
          <cell r="B3035" t="str">
            <v>INES</v>
          </cell>
          <cell r="C3035" t="str">
            <v>INCENDIO</v>
          </cell>
          <cell r="D3035" t="str">
            <v>0186</v>
          </cell>
          <cell r="E3035">
            <v>0</v>
          </cell>
          <cell r="F3035">
            <v>0</v>
          </cell>
          <cell r="G3035" t="str">
            <v>96765</v>
          </cell>
          <cell r="H3035" t="str">
            <v>ABRIGO PARA HIDRANTE, 90X60X17CM, COM REGISTRO GLOBO ANGULAR 45 GRAUS 2 1/2", ADAPTADOR STORZ 2 1/2", MANGUEIRA DE INCÊNDIO 20M, REDUÇÃO 2 1/2" X 1 1/2" E ESGUICHO EM LATÃO 1 1/2" - FORNECIMENTO E INSTALAÇÃO. AF_10/2020</v>
          </cell>
        </row>
        <row r="3036">
          <cell r="A3036" t="str">
            <v>INSTALACOES ESPECIAIS</v>
          </cell>
          <cell r="B3036" t="str">
            <v>INES</v>
          </cell>
          <cell r="C3036" t="str">
            <v>INCENDIO</v>
          </cell>
          <cell r="D3036" t="str">
            <v>0186</v>
          </cell>
          <cell r="E3036">
            <v>0</v>
          </cell>
          <cell r="F3036">
            <v>0</v>
          </cell>
          <cell r="G3036" t="str">
            <v>101905</v>
          </cell>
          <cell r="H3036" t="str">
            <v>EXTINTOR DE INCÊNDIO PORTÁTIL COM CARGA DE ÁGUA PRESSURIZADA DE 10 L, CLASSE A - FORNECIMENTO E INSTALAÇÃO. AF_10/2020_P</v>
          </cell>
        </row>
        <row r="3037">
          <cell r="A3037" t="str">
            <v>INSTALACOES ESPECIAIS</v>
          </cell>
          <cell r="B3037" t="str">
            <v>INES</v>
          </cell>
          <cell r="C3037" t="str">
            <v>INCENDIO</v>
          </cell>
          <cell r="D3037" t="str">
            <v>0186</v>
          </cell>
          <cell r="E3037">
            <v>0</v>
          </cell>
          <cell r="F3037">
            <v>0</v>
          </cell>
          <cell r="G3037" t="str">
            <v>101906</v>
          </cell>
          <cell r="H3037" t="str">
            <v>EXTINTOR DE INCÊNDIO PORTÁTIL COM CARGA DE CO2 DE 4 KG, CLASSE BC - FORNECIMENTO E INSTALAÇÃO. AF_10/2020_P</v>
          </cell>
        </row>
        <row r="3038">
          <cell r="A3038" t="str">
            <v>INSTALACOES ESPECIAIS</v>
          </cell>
          <cell r="B3038" t="str">
            <v>INES</v>
          </cell>
          <cell r="C3038" t="str">
            <v>INCENDIO</v>
          </cell>
          <cell r="D3038" t="str">
            <v>0186</v>
          </cell>
          <cell r="E3038">
            <v>0</v>
          </cell>
          <cell r="F3038">
            <v>0</v>
          </cell>
          <cell r="G3038" t="str">
            <v>101907</v>
          </cell>
          <cell r="H3038" t="str">
            <v>EXTINTOR DE INCÊNDIO PORTÁTIL COM CARGA DE CO2 DE 6 KG, CLASSE BC - FORNECIMENTO E INSTALAÇÃO. AF_10/2020_P</v>
          </cell>
        </row>
        <row r="3039">
          <cell r="A3039" t="str">
            <v>INSTALACOES ESPECIAIS</v>
          </cell>
          <cell r="B3039" t="str">
            <v>INES</v>
          </cell>
          <cell r="C3039" t="str">
            <v>INCENDIO</v>
          </cell>
          <cell r="D3039" t="str">
            <v>0186</v>
          </cell>
          <cell r="E3039">
            <v>0</v>
          </cell>
          <cell r="F3039">
            <v>0</v>
          </cell>
          <cell r="G3039" t="str">
            <v>101908</v>
          </cell>
          <cell r="H3039" t="str">
            <v>EXTINTOR DE INCÊNDIO PORTÁTIL COM CARGA DE PQS DE 4 KG, CLASSE BC - FORNECIMENTO E INSTALAÇÃO. AF_10/2020_P</v>
          </cell>
        </row>
        <row r="3040">
          <cell r="A3040" t="str">
            <v>INSTALACOES ESPECIAIS</v>
          </cell>
          <cell r="B3040" t="str">
            <v>INES</v>
          </cell>
          <cell r="C3040" t="str">
            <v>INCENDIO</v>
          </cell>
          <cell r="D3040" t="str">
            <v>0186</v>
          </cell>
          <cell r="E3040">
            <v>0</v>
          </cell>
          <cell r="F3040">
            <v>0</v>
          </cell>
          <cell r="G3040" t="str">
            <v>101909</v>
          </cell>
          <cell r="H3040" t="str">
            <v>EXTINTOR DE INCÊNDIO PORTÁTIL COM CARGA DE PQS DE 6 KG, CLASSE BC - FORNECIMENTO E INSTALAÇÃO. AF_10/2020_P</v>
          </cell>
        </row>
        <row r="3041">
          <cell r="A3041" t="str">
            <v>INSTALACOES ESPECIAIS</v>
          </cell>
          <cell r="B3041" t="str">
            <v>INES</v>
          </cell>
          <cell r="C3041" t="str">
            <v>INCENDIO</v>
          </cell>
          <cell r="D3041" t="str">
            <v>0186</v>
          </cell>
          <cell r="E3041">
            <v>0</v>
          </cell>
          <cell r="F3041">
            <v>0</v>
          </cell>
          <cell r="G3041" t="str">
            <v>101910</v>
          </cell>
          <cell r="H3041" t="str">
            <v>EXTINTOR DE INCÊNDIO PORTÁTIL COM CARGA DE PQS DE 8 KG, CLASSE BC - FORNECIMENTO E INSTALAÇÃO. AF_10/2020_P</v>
          </cell>
        </row>
        <row r="3042">
          <cell r="A3042" t="str">
            <v>INSTALACOES ESPECIAIS</v>
          </cell>
          <cell r="B3042" t="str">
            <v>INES</v>
          </cell>
          <cell r="C3042" t="str">
            <v>INCENDIO</v>
          </cell>
          <cell r="D3042" t="str">
            <v>0186</v>
          </cell>
          <cell r="E3042">
            <v>0</v>
          </cell>
          <cell r="F3042">
            <v>0</v>
          </cell>
          <cell r="G3042" t="str">
            <v>101911</v>
          </cell>
          <cell r="H3042" t="str">
            <v>EXTINTOR DE INCÊNDIO PORTÁTIL COM CARGA DE PQS DE 12 KG, CLASSE BC - FORNECIMENTO E INSTALAÇÃO. AF_10/2020_P</v>
          </cell>
        </row>
        <row r="3043">
          <cell r="A3043" t="str">
            <v>INSTALACOES ESPECIAIS</v>
          </cell>
          <cell r="B3043" t="str">
            <v>INES</v>
          </cell>
          <cell r="C3043" t="str">
            <v>INCENDIO</v>
          </cell>
          <cell r="D3043" t="str">
            <v>0186</v>
          </cell>
          <cell r="E3043">
            <v>0</v>
          </cell>
          <cell r="F3043">
            <v>0</v>
          </cell>
          <cell r="G3043" t="str">
            <v>101912</v>
          </cell>
          <cell r="H3043" t="str">
            <v>ABRIGO PARA HIDRANTE, 75X45X17CM, COM REGISTRO GLOBO ANGULAR 45 GRAUS 2 1/2", ADAPTADOR STORZ 2 1/2", MANGUEIRA DE INCÊNDIO 15M 2 1/2" E ESGUICHO EM LATÃO 2 1/2" - FORNECIMENTO E INSTALAÇÃO. AF_10/2020</v>
          </cell>
        </row>
        <row r="3044">
          <cell r="A3044" t="str">
            <v>INSTALACOES ESPECIAIS</v>
          </cell>
          <cell r="B3044" t="str">
            <v>INES</v>
          </cell>
          <cell r="C3044" t="str">
            <v>INCENDIO</v>
          </cell>
          <cell r="D3044" t="str">
            <v>0186</v>
          </cell>
          <cell r="E3044">
            <v>0</v>
          </cell>
          <cell r="F3044">
            <v>0</v>
          </cell>
          <cell r="G3044" t="str">
            <v>101913</v>
          </cell>
          <cell r="H3044" t="str">
            <v>CAIXA DE INCÊNDIO 45X75X17CM - FORNECIMENTO E INSTALAÇÃO. AF_10/2020</v>
          </cell>
        </row>
        <row r="3045">
          <cell r="A3045" t="str">
            <v>INSTALACOES ESPECIAIS</v>
          </cell>
          <cell r="B3045" t="str">
            <v>INES</v>
          </cell>
          <cell r="C3045" t="str">
            <v>INCENDIO</v>
          </cell>
          <cell r="D3045" t="str">
            <v>0186</v>
          </cell>
          <cell r="E3045">
            <v>0</v>
          </cell>
          <cell r="F3045">
            <v>0</v>
          </cell>
          <cell r="G3045" t="str">
            <v>101914</v>
          </cell>
          <cell r="H3045" t="str">
            <v>CAIXA DE INCÊNDIO 60X90X17CM - FORNECIMENTO E INSTALAÇÃO. AF_10/2020</v>
          </cell>
        </row>
        <row r="3046">
          <cell r="A3046" t="str">
            <v>INSTALACOES ESPECIAIS</v>
          </cell>
          <cell r="B3046" t="str">
            <v>INES</v>
          </cell>
          <cell r="C3046" t="str">
            <v>INCENDIO</v>
          </cell>
          <cell r="D3046" t="str">
            <v>0186</v>
          </cell>
          <cell r="E3046">
            <v>0</v>
          </cell>
          <cell r="F3046">
            <v>0</v>
          </cell>
          <cell r="G3046" t="str">
            <v>101915</v>
          </cell>
          <cell r="H3046" t="str">
            <v>CONJUNTO DE MANGUEIRA PARA COMBATE A INCÊNDIO EM FIBRA DE POLIESTER PURA, COM 1.1/2", REVESTIDA INTERNAMENTE, COMPRIMENTO DE 15M - FORNECIMENTO E INSTALAÇÃO. AF_10/2020</v>
          </cell>
        </row>
        <row r="3047">
          <cell r="A3047" t="str">
            <v>INSTALACOES ESPECIAIS</v>
          </cell>
          <cell r="B3047" t="str">
            <v>INES</v>
          </cell>
          <cell r="C3047" t="str">
            <v>INCENDIO</v>
          </cell>
          <cell r="D3047" t="str">
            <v>0186</v>
          </cell>
          <cell r="E3047">
            <v>0</v>
          </cell>
          <cell r="F3047">
            <v>0</v>
          </cell>
          <cell r="G3047" t="str">
            <v>101916</v>
          </cell>
          <cell r="H3047" t="str">
            <v>HIDRANTE SUBTERRÂNEO PREDIAL (COM CURVA LONGA E CAIXA), DN 75 MM - FORNECIMENTO E INSTALAÇÃO. AF_10/2020</v>
          </cell>
        </row>
        <row r="3048">
          <cell r="A3048" t="str">
            <v>INSTALACOES ESPECIAIS</v>
          </cell>
          <cell r="B3048" t="str">
            <v>INES</v>
          </cell>
          <cell r="C3048" t="str">
            <v>INCENDIO</v>
          </cell>
          <cell r="D3048" t="str">
            <v>0186</v>
          </cell>
          <cell r="E3048">
            <v>0</v>
          </cell>
          <cell r="F3048">
            <v>0</v>
          </cell>
          <cell r="G3048" t="str">
            <v>101917</v>
          </cell>
          <cell r="H3048" t="str">
            <v>MANÔMETRO 0 A 200 PSI (0 A 14 KGF/CM2), D = 50MM - FORNECIMENTO E INSTALAÇÃO. AF_10/2020</v>
          </cell>
        </row>
        <row r="3049">
          <cell r="A3049" t="str">
            <v>INSTALACOES ESPECIAIS</v>
          </cell>
          <cell r="B3049" t="str">
            <v>INES</v>
          </cell>
          <cell r="C3049" t="str">
            <v>TELEFONE</v>
          </cell>
          <cell r="D3049" t="str">
            <v>0187</v>
          </cell>
          <cell r="E3049">
            <v>0</v>
          </cell>
          <cell r="F3049">
            <v>0</v>
          </cell>
          <cell r="G3049" t="str">
            <v>98261</v>
          </cell>
          <cell r="H3049" t="str">
            <v>CABO TELEFÔNICO CCI-50 1 PAR, INSTALADO EM ENTRADA DE EDIFICAÇÃO - FORNECIMENTO E INSTALAÇÃO. AF_11/2019</v>
          </cell>
        </row>
        <row r="3050">
          <cell r="A3050" t="str">
            <v>INSTALACOES ESPECIAIS</v>
          </cell>
          <cell r="B3050" t="str">
            <v>INES</v>
          </cell>
          <cell r="C3050" t="str">
            <v>TELEFONE</v>
          </cell>
          <cell r="D3050" t="str">
            <v>0187</v>
          </cell>
          <cell r="E3050">
            <v>0</v>
          </cell>
          <cell r="F3050">
            <v>0</v>
          </cell>
          <cell r="G3050" t="str">
            <v>98262</v>
          </cell>
          <cell r="H3050" t="str">
            <v>CABO TELEFÔNICO CCI-50 2 PARES, SEM BLINDAGEM, INSTALADO EM ENTRADA DE EDIFICAÇÃO - FORNECIMENTO E INSTALAÇÃO. AF_11/2019</v>
          </cell>
        </row>
        <row r="3051">
          <cell r="A3051" t="str">
            <v>INSTALACOES ESPECIAIS</v>
          </cell>
          <cell r="B3051" t="str">
            <v>INES</v>
          </cell>
          <cell r="C3051" t="str">
            <v>TELEFONE</v>
          </cell>
          <cell r="D3051" t="str">
            <v>0187</v>
          </cell>
          <cell r="E3051">
            <v>0</v>
          </cell>
          <cell r="F3051">
            <v>0</v>
          </cell>
          <cell r="G3051" t="str">
            <v>98263</v>
          </cell>
          <cell r="H3051" t="str">
            <v>CABO TELEFÔNICO CCI-50 3 PARES, SEM BLINDAGEM, INSTALADO EM ENTRADA DE EDIFICAÇÃO - FORNECIMENTO E INSTALAÇÃO. AF_11/2019</v>
          </cell>
        </row>
        <row r="3052">
          <cell r="A3052" t="str">
            <v>INSTALACOES ESPECIAIS</v>
          </cell>
          <cell r="B3052" t="str">
            <v>INES</v>
          </cell>
          <cell r="C3052" t="str">
            <v>TELEFONE</v>
          </cell>
          <cell r="D3052" t="str">
            <v>0187</v>
          </cell>
          <cell r="E3052">
            <v>0</v>
          </cell>
          <cell r="F3052">
            <v>0</v>
          </cell>
          <cell r="G3052" t="str">
            <v>98264</v>
          </cell>
          <cell r="H3052" t="str">
            <v>CABO TELEFÔNICO CCI-50 4 PARES, SEM BLINDAGEM, INSTALADO EM ENTRADA DE EDIFICAÇÃO - FORNECIMENTO E INSTALAÇÃO. AF_11/2019</v>
          </cell>
        </row>
        <row r="3053">
          <cell r="A3053" t="str">
            <v>INSTALACOES ESPECIAIS</v>
          </cell>
          <cell r="B3053" t="str">
            <v>INES</v>
          </cell>
          <cell r="C3053" t="str">
            <v>TELEFONE</v>
          </cell>
          <cell r="D3053" t="str">
            <v>0187</v>
          </cell>
          <cell r="E3053">
            <v>0</v>
          </cell>
          <cell r="F3053">
            <v>0</v>
          </cell>
          <cell r="G3053" t="str">
            <v>98265</v>
          </cell>
          <cell r="H3053" t="str">
            <v>CABO TELEFÔNICO CCI-50 5 PARES, SEM BLINDAGEM, INSTALADO EM ENTRADA DE EDIFICAÇÃO - FORNECIMENTO E INSTALAÇÃO. AF_11/2019</v>
          </cell>
        </row>
        <row r="3054">
          <cell r="A3054" t="str">
            <v>INSTALACOES ESPECIAIS</v>
          </cell>
          <cell r="B3054" t="str">
            <v>INES</v>
          </cell>
          <cell r="C3054" t="str">
            <v>TELEFONE</v>
          </cell>
          <cell r="D3054" t="str">
            <v>0187</v>
          </cell>
          <cell r="E3054">
            <v>0</v>
          </cell>
          <cell r="F3054">
            <v>0</v>
          </cell>
          <cell r="G3054" t="str">
            <v>98266</v>
          </cell>
          <cell r="H3054" t="str">
            <v>CABO TELEFÔNICO CCI-50 6 PARES, SEM BLINDAGEM, INSTALADO EM ENTRADA DE EDIFICAÇÃO - FORNECIMENTO E INSTALAÇÃO. AF_11/2019</v>
          </cell>
        </row>
        <row r="3055">
          <cell r="A3055" t="str">
            <v>INSTALACOES ESPECIAIS</v>
          </cell>
          <cell r="B3055" t="str">
            <v>INES</v>
          </cell>
          <cell r="C3055" t="str">
            <v>TELEFONE</v>
          </cell>
          <cell r="D3055" t="str">
            <v>0187</v>
          </cell>
          <cell r="E3055">
            <v>0</v>
          </cell>
          <cell r="F3055">
            <v>0</v>
          </cell>
          <cell r="G3055" t="str">
            <v>98267</v>
          </cell>
          <cell r="H3055" t="str">
            <v>CABO TELEFÔNICO CI-50 10 PARES INSTALADO EM ENTRADA DE EDIFICAÇÃO - FORNECIMENTO E INSTALAÇÃO. AF_11/2019</v>
          </cell>
        </row>
        <row r="3056">
          <cell r="A3056" t="str">
            <v>INSTALACOES ESPECIAIS</v>
          </cell>
          <cell r="B3056" t="str">
            <v>INES</v>
          </cell>
          <cell r="C3056" t="str">
            <v>TELEFONE</v>
          </cell>
          <cell r="D3056" t="str">
            <v>0187</v>
          </cell>
          <cell r="E3056">
            <v>0</v>
          </cell>
          <cell r="F3056">
            <v>0</v>
          </cell>
          <cell r="G3056" t="str">
            <v>98268</v>
          </cell>
          <cell r="H3056" t="str">
            <v>CABO TELEFÔNICO CI-50 20 PARES INSTALADO EM ENTRADA DE EDIFICAÇÃO - FORNECIMENTO E INSTALAÇÃO. AF_11/2019</v>
          </cell>
        </row>
        <row r="3057">
          <cell r="A3057" t="str">
            <v>INSTALACOES ESPECIAIS</v>
          </cell>
          <cell r="B3057" t="str">
            <v>INES</v>
          </cell>
          <cell r="C3057" t="str">
            <v>TELEFONE</v>
          </cell>
          <cell r="D3057" t="str">
            <v>0187</v>
          </cell>
          <cell r="E3057">
            <v>0</v>
          </cell>
          <cell r="F3057">
            <v>0</v>
          </cell>
          <cell r="G3057" t="str">
            <v>98269</v>
          </cell>
          <cell r="H3057" t="str">
            <v>CABO TELEFÔNICO CI-50 30 PARES INSTALADO EM ENTRADA DE EDIFICAÇÃO - FORNECIMENTO E INSTALAÇÃO. AF_11/2019</v>
          </cell>
        </row>
        <row r="3058">
          <cell r="A3058" t="str">
            <v>INSTALACOES ESPECIAIS</v>
          </cell>
          <cell r="B3058" t="str">
            <v>INES</v>
          </cell>
          <cell r="C3058" t="str">
            <v>TELEFONE</v>
          </cell>
          <cell r="D3058" t="str">
            <v>0187</v>
          </cell>
          <cell r="E3058">
            <v>0</v>
          </cell>
          <cell r="F3058">
            <v>0</v>
          </cell>
          <cell r="G3058" t="str">
            <v>98270</v>
          </cell>
          <cell r="H3058" t="str">
            <v>CABO TELEFÔNICO CI-50 50 PARES INSTALADO EM ENTRADA DE EDIFICAÇÃO - FORNECIMENTO E INSTALAÇÃO. AF_11/2019</v>
          </cell>
        </row>
        <row r="3059">
          <cell r="A3059" t="str">
            <v>INSTALACOES ESPECIAIS</v>
          </cell>
          <cell r="B3059" t="str">
            <v>INES</v>
          </cell>
          <cell r="C3059" t="str">
            <v>TELEFONE</v>
          </cell>
          <cell r="D3059" t="str">
            <v>0187</v>
          </cell>
          <cell r="E3059">
            <v>0</v>
          </cell>
          <cell r="F3059">
            <v>0</v>
          </cell>
          <cell r="G3059" t="str">
            <v>98271</v>
          </cell>
          <cell r="H3059" t="str">
            <v>CABO TELEFÔNICO CI-50 75 PARES INSTALADO EM ENTRADA DE EDIFICAÇÃO - FORNECIMENTO E INSTALAÇÃO. AF_11/2019</v>
          </cell>
        </row>
        <row r="3060">
          <cell r="A3060" t="str">
            <v>INSTALACOES ESPECIAIS</v>
          </cell>
          <cell r="B3060" t="str">
            <v>INES</v>
          </cell>
          <cell r="C3060" t="str">
            <v>TELEFONE</v>
          </cell>
          <cell r="D3060" t="str">
            <v>0187</v>
          </cell>
          <cell r="E3060">
            <v>0</v>
          </cell>
          <cell r="F3060">
            <v>0</v>
          </cell>
          <cell r="G3060" t="str">
            <v>98272</v>
          </cell>
          <cell r="H3060" t="str">
            <v>CABO TELEFÔNICO CI-50 200 PARES INSTALADO EM ENTRADA DE EDIFICAÇÃO - FORNECIMENTO E INSTALAÇÃO. AF_11/2019</v>
          </cell>
        </row>
        <row r="3061">
          <cell r="A3061" t="str">
            <v>INSTALACOES ESPECIAIS</v>
          </cell>
          <cell r="B3061" t="str">
            <v>INES</v>
          </cell>
          <cell r="C3061" t="str">
            <v>TELEFONE</v>
          </cell>
          <cell r="D3061" t="str">
            <v>0187</v>
          </cell>
          <cell r="E3061">
            <v>0</v>
          </cell>
          <cell r="F3061">
            <v>0</v>
          </cell>
          <cell r="G3061" t="str">
            <v>98273</v>
          </cell>
          <cell r="H3061" t="str">
            <v>CABO TELEFÔNICO CCI-50 4 PARES, SEM BLINDAGEM, INSTALADO EM PRUMADA - FORNECIMENTO E INSTALAÇÃO. AF_11/2019</v>
          </cell>
        </row>
        <row r="3062">
          <cell r="A3062" t="str">
            <v>INSTALACOES ESPECIAIS</v>
          </cell>
          <cell r="B3062" t="str">
            <v>INES</v>
          </cell>
          <cell r="C3062" t="str">
            <v>TELEFONE</v>
          </cell>
          <cell r="D3062" t="str">
            <v>0187</v>
          </cell>
          <cell r="E3062">
            <v>0</v>
          </cell>
          <cell r="F3062">
            <v>0</v>
          </cell>
          <cell r="G3062" t="str">
            <v>98274</v>
          </cell>
          <cell r="H3062" t="str">
            <v>CABO TELEFÔNICO CCI-50 5 PARES, SEM BLINDAGEM, INSTALADO EM PRUMADA - FORNECIMENTO E INSTALAÇÃO. AF_11/2019</v>
          </cell>
        </row>
        <row r="3063">
          <cell r="A3063" t="str">
            <v>INSTALACOES ESPECIAIS</v>
          </cell>
          <cell r="B3063" t="str">
            <v>INES</v>
          </cell>
          <cell r="C3063" t="str">
            <v>TELEFONE</v>
          </cell>
          <cell r="D3063" t="str">
            <v>0187</v>
          </cell>
          <cell r="E3063">
            <v>0</v>
          </cell>
          <cell r="F3063">
            <v>0</v>
          </cell>
          <cell r="G3063" t="str">
            <v>98275</v>
          </cell>
          <cell r="H3063" t="str">
            <v>CABO TELEFÔNICO CCI-50 6 PARES, SEM BLINDAGEM, INSTALADO EM PRUMADA - FORNECIMENTO E INSTALAÇÃO. AF_11/2019</v>
          </cell>
        </row>
        <row r="3064">
          <cell r="A3064" t="str">
            <v>INSTALACOES ESPECIAIS</v>
          </cell>
          <cell r="B3064" t="str">
            <v>INES</v>
          </cell>
          <cell r="C3064" t="str">
            <v>TELEFONE</v>
          </cell>
          <cell r="D3064" t="str">
            <v>0187</v>
          </cell>
          <cell r="E3064">
            <v>0</v>
          </cell>
          <cell r="F3064">
            <v>0</v>
          </cell>
          <cell r="G3064" t="str">
            <v>98276</v>
          </cell>
          <cell r="H3064" t="str">
            <v>CABO TELEFÔNICO CI-50 10 PARES INSTALADO EM PRUMADA - FORNECIMENTO E INSTALAÇÃO. AF_11/2019</v>
          </cell>
        </row>
        <row r="3065">
          <cell r="A3065" t="str">
            <v>INSTALACOES ESPECIAIS</v>
          </cell>
          <cell r="B3065" t="str">
            <v>INES</v>
          </cell>
          <cell r="C3065" t="str">
            <v>TELEFONE</v>
          </cell>
          <cell r="D3065" t="str">
            <v>0187</v>
          </cell>
          <cell r="E3065">
            <v>0</v>
          </cell>
          <cell r="F3065">
            <v>0</v>
          </cell>
          <cell r="G3065" t="str">
            <v>98277</v>
          </cell>
          <cell r="H3065" t="str">
            <v>CABO TELEFÔNICO CI-50 20 PARES INSTALADO EM PRUMADA - FORNECIMENTO E INSTALAÇÃO. AF_11/2019</v>
          </cell>
        </row>
        <row r="3066">
          <cell r="A3066" t="str">
            <v>INSTALACOES ESPECIAIS</v>
          </cell>
          <cell r="B3066" t="str">
            <v>INES</v>
          </cell>
          <cell r="C3066" t="str">
            <v>TELEFONE</v>
          </cell>
          <cell r="D3066" t="str">
            <v>0187</v>
          </cell>
          <cell r="E3066">
            <v>0</v>
          </cell>
          <cell r="F3066">
            <v>0</v>
          </cell>
          <cell r="G3066" t="str">
            <v>98278</v>
          </cell>
          <cell r="H3066" t="str">
            <v>CABO TELEFÔNICO CI-50 30 PARES INSTALADO EM PRUMADA - FORNECIMENTO E INSTALAÇÃO. AF_11/2019</v>
          </cell>
        </row>
        <row r="3067">
          <cell r="A3067" t="str">
            <v>INSTALACOES ESPECIAIS</v>
          </cell>
          <cell r="B3067" t="str">
            <v>INES</v>
          </cell>
          <cell r="C3067" t="str">
            <v>TELEFONE</v>
          </cell>
          <cell r="D3067" t="str">
            <v>0187</v>
          </cell>
          <cell r="E3067">
            <v>0</v>
          </cell>
          <cell r="F3067">
            <v>0</v>
          </cell>
          <cell r="G3067" t="str">
            <v>98279</v>
          </cell>
          <cell r="H3067" t="str">
            <v>CABO TELEFÔNICO CI-50 50 PARES INSTALADO EM PRUMADA - FORNECIMENTO E INSTALAÇÃO. AF_11/2019</v>
          </cell>
        </row>
        <row r="3068">
          <cell r="A3068" t="str">
            <v>INSTALACOES ESPECIAIS</v>
          </cell>
          <cell r="B3068" t="str">
            <v>INES</v>
          </cell>
          <cell r="C3068" t="str">
            <v>TELEFONE</v>
          </cell>
          <cell r="D3068" t="str">
            <v>0187</v>
          </cell>
          <cell r="E3068">
            <v>0</v>
          </cell>
          <cell r="F3068">
            <v>0</v>
          </cell>
          <cell r="G3068" t="str">
            <v>98280</v>
          </cell>
          <cell r="H3068" t="str">
            <v>CABO TELEFÔNICO CCI-50 1 PAR, SEM BLINDAGEM, INSTALADO EM DISTRIBUIÇÃO DE EDIFICAÇÃO RESIDENCIAL - FORNECIMENTO E INSTALAÇÃO. AF_11/2019</v>
          </cell>
        </row>
        <row r="3069">
          <cell r="A3069" t="str">
            <v>INSTALACOES ESPECIAIS</v>
          </cell>
          <cell r="B3069" t="str">
            <v>INES</v>
          </cell>
          <cell r="C3069" t="str">
            <v>TELEFONE</v>
          </cell>
          <cell r="D3069" t="str">
            <v>0187</v>
          </cell>
          <cell r="E3069">
            <v>0</v>
          </cell>
          <cell r="F3069">
            <v>0</v>
          </cell>
          <cell r="G3069" t="str">
            <v>98281</v>
          </cell>
          <cell r="H3069" t="str">
            <v>CABO TELEFÔNICO CCI-50 2 PARES, SEM BLINDAGEM, INSTALADO EM DISTRIBUIÇÃO DE EDIFICAÇÃO RESIDENCIAL - FORNECIMENTO E INSTALAÇÃO. AF_11/2019</v>
          </cell>
        </row>
        <row r="3070">
          <cell r="A3070" t="str">
            <v>INSTALACOES ESPECIAIS</v>
          </cell>
          <cell r="B3070" t="str">
            <v>INES</v>
          </cell>
          <cell r="C3070" t="str">
            <v>TELEFONE</v>
          </cell>
          <cell r="D3070" t="str">
            <v>0187</v>
          </cell>
          <cell r="E3070">
            <v>0</v>
          </cell>
          <cell r="F3070">
            <v>0</v>
          </cell>
          <cell r="G3070" t="str">
            <v>98282</v>
          </cell>
          <cell r="H3070" t="str">
            <v>CABO TELEFÔNICO CCI-50 3 PARES, SEM BLINDAGEM, INSTALADO EM DISTRIBUIÇÃO DE EDIFICAÇÃO RESIDENCIAL - FORNECIMENTO E INSTALAÇÃO. AF_11/2019</v>
          </cell>
        </row>
        <row r="3071">
          <cell r="A3071" t="str">
            <v>INSTALACOES ESPECIAIS</v>
          </cell>
          <cell r="B3071" t="str">
            <v>INES</v>
          </cell>
          <cell r="C3071" t="str">
            <v>TELEFONE</v>
          </cell>
          <cell r="D3071" t="str">
            <v>0187</v>
          </cell>
          <cell r="E3071">
            <v>0</v>
          </cell>
          <cell r="F3071">
            <v>0</v>
          </cell>
          <cell r="G3071" t="str">
            <v>98283</v>
          </cell>
          <cell r="H3071" t="str">
            <v>CABO TELEFÔNICO CCI-50 4 PARES, SEM BLINDAGEM, INSTALADO EM DISTRIBUIÇÃO DE EDIFICAÇÃO RESIDENCIAL - FORNECIMENTO E INSTALAÇÃO. AF_11/2019</v>
          </cell>
        </row>
        <row r="3072">
          <cell r="A3072" t="str">
            <v>INSTALACOES ESPECIAIS</v>
          </cell>
          <cell r="B3072" t="str">
            <v>INES</v>
          </cell>
          <cell r="C3072" t="str">
            <v>TELEFONE</v>
          </cell>
          <cell r="D3072" t="str">
            <v>0187</v>
          </cell>
          <cell r="E3072">
            <v>0</v>
          </cell>
          <cell r="F3072">
            <v>0</v>
          </cell>
          <cell r="G3072" t="str">
            <v>98284</v>
          </cell>
          <cell r="H3072" t="str">
            <v>CABO TELEFÔNICO CCI-50 5 PARES, SEM BLINDAGEM, INSTALADO EM DISTRIBUIÇÃO DE EDIFICAÇÃO RESIDENCIAL - FORNECIMENTO E INSTALAÇÃO. AF_11/2019</v>
          </cell>
        </row>
        <row r="3073">
          <cell r="A3073" t="str">
            <v>INSTALACOES ESPECIAIS</v>
          </cell>
          <cell r="B3073" t="str">
            <v>INES</v>
          </cell>
          <cell r="C3073" t="str">
            <v>TELEFONE</v>
          </cell>
          <cell r="D3073" t="str">
            <v>0187</v>
          </cell>
          <cell r="E3073">
            <v>0</v>
          </cell>
          <cell r="F3073">
            <v>0</v>
          </cell>
          <cell r="G3073" t="str">
            <v>98285</v>
          </cell>
          <cell r="H3073" t="str">
            <v>CABO TELEFÔNICO CCI-50 6 PARES, SEM BLINDAGEM, INSTALADO EM DISTRIBUIÇÃO DE EDIFICAÇÃO RESIDENCIAL - FORNECIMENTO E INSTALAÇÃO. AF_11/2019</v>
          </cell>
        </row>
        <row r="3074">
          <cell r="A3074" t="str">
            <v>INSTALACOES ESPECIAIS</v>
          </cell>
          <cell r="B3074" t="str">
            <v>INES</v>
          </cell>
          <cell r="C3074" t="str">
            <v>TELEFONE</v>
          </cell>
          <cell r="D3074" t="str">
            <v>0187</v>
          </cell>
          <cell r="E3074">
            <v>0</v>
          </cell>
          <cell r="F3074">
            <v>0</v>
          </cell>
          <cell r="G3074" t="str">
            <v>98286</v>
          </cell>
          <cell r="H3074" t="str">
            <v>CABO TELEFÔNICO CI-50 10 PARES INSTALADO EM DISTRIBUIÇÃO DE EDIFICAÇÃO RESIDENCIAL - FORNECIMENTO E INSTALAÇÃO. AF_11/2019</v>
          </cell>
        </row>
        <row r="3075">
          <cell r="A3075" t="str">
            <v>INSTALACOES ESPECIAIS</v>
          </cell>
          <cell r="B3075" t="str">
            <v>INES</v>
          </cell>
          <cell r="C3075" t="str">
            <v>TELEFONE</v>
          </cell>
          <cell r="D3075" t="str">
            <v>0187</v>
          </cell>
          <cell r="E3075">
            <v>0</v>
          </cell>
          <cell r="F3075">
            <v>0</v>
          </cell>
          <cell r="G3075" t="str">
            <v>98287</v>
          </cell>
          <cell r="H3075" t="str">
            <v>CABO TELEFÔNICO CCI-50 1 PAR, SEM BLINDAGEM, INSTALADO EM DISTRIBUIÇÃO DE EDIFICAÇÃO INSTITUCIONAL - FORNECIMENTO E INSTALAÇÃO. AF_11/2019</v>
          </cell>
        </row>
        <row r="3076">
          <cell r="A3076" t="str">
            <v>INSTALACOES ESPECIAIS</v>
          </cell>
          <cell r="B3076" t="str">
            <v>INES</v>
          </cell>
          <cell r="C3076" t="str">
            <v>TELEFONE</v>
          </cell>
          <cell r="D3076" t="str">
            <v>0187</v>
          </cell>
          <cell r="E3076">
            <v>0</v>
          </cell>
          <cell r="F3076">
            <v>0</v>
          </cell>
          <cell r="G3076" t="str">
            <v>98288</v>
          </cell>
          <cell r="H3076" t="str">
            <v>CABO TELEFÔNICO CCI-50 2 PARES, SEM BLINDAGEM, INSTALADO EM DISTRIBUIÇÃO DE EDIFICAÇÃO INSTITUCIONAL - FORNECIMENTO E INSTALAÇÃO. AF_11/2019</v>
          </cell>
        </row>
        <row r="3077">
          <cell r="A3077" t="str">
            <v>INSTALACOES ESPECIAIS</v>
          </cell>
          <cell r="B3077" t="str">
            <v>INES</v>
          </cell>
          <cell r="C3077" t="str">
            <v>TELEFONE</v>
          </cell>
          <cell r="D3077" t="str">
            <v>0187</v>
          </cell>
          <cell r="E3077">
            <v>0</v>
          </cell>
          <cell r="F3077">
            <v>0</v>
          </cell>
          <cell r="G3077" t="str">
            <v>98289</v>
          </cell>
          <cell r="H3077" t="str">
            <v>CABO TELEFÔNICO CCI-50 3 PARES, SEM BLINDAGEM, INSTALADO EM DISTRIBUIÇÃO DE EDIFICAÇÃO INSTITUCIONAL - FORNECIMENTO E INSTALAÇÃO. AF_11/2019</v>
          </cell>
        </row>
        <row r="3078">
          <cell r="A3078" t="str">
            <v>INSTALACOES ESPECIAIS</v>
          </cell>
          <cell r="B3078" t="str">
            <v>INES</v>
          </cell>
          <cell r="C3078" t="str">
            <v>TELEFONE</v>
          </cell>
          <cell r="D3078" t="str">
            <v>0187</v>
          </cell>
          <cell r="E3078">
            <v>0</v>
          </cell>
          <cell r="F3078">
            <v>0</v>
          </cell>
          <cell r="G3078" t="str">
            <v>98290</v>
          </cell>
          <cell r="H3078" t="str">
            <v>CABO TELEFÔNICO CCI-50 4 PARES, SEM BLINDAGEM, INSTALADO EM DISTRIBUIÇÃO DE EDIFICAÇÃO INSTITUCIONAL - FORNECIMENTO E INSTALAÇÃO. AF_11/2019</v>
          </cell>
        </row>
        <row r="3079">
          <cell r="A3079" t="str">
            <v>INSTALACOES ESPECIAIS</v>
          </cell>
          <cell r="B3079" t="str">
            <v>INES</v>
          </cell>
          <cell r="C3079" t="str">
            <v>TELEFONE</v>
          </cell>
          <cell r="D3079" t="str">
            <v>0187</v>
          </cell>
          <cell r="E3079">
            <v>0</v>
          </cell>
          <cell r="F3079">
            <v>0</v>
          </cell>
          <cell r="G3079" t="str">
            <v>98291</v>
          </cell>
          <cell r="H3079" t="str">
            <v>CABO TELEFÔNICO CCI-50 5 PARES, SEM BLINDAGEM, INSTALADO EM DISTRIBUIÇÃO DE EDIFICAÇÃO INSTITUCIONAL - FORNECIMENTO E INSTALAÇÃO. AF_11/2019</v>
          </cell>
        </row>
        <row r="3080">
          <cell r="A3080" t="str">
            <v>INSTALACOES ESPECIAIS</v>
          </cell>
          <cell r="B3080" t="str">
            <v>INES</v>
          </cell>
          <cell r="C3080" t="str">
            <v>TELEFONE</v>
          </cell>
          <cell r="D3080" t="str">
            <v>0187</v>
          </cell>
          <cell r="E3080">
            <v>0</v>
          </cell>
          <cell r="F3080">
            <v>0</v>
          </cell>
          <cell r="G3080" t="str">
            <v>98292</v>
          </cell>
          <cell r="H3080" t="str">
            <v>CABO TELEFÔNICO CCI-50 6 PARES, SEM BLINDAGEM, INSTALADO EM DISTRIBUIÇÃO DE EDIFICAÇÃO INSTITUCIONAL - FORNECIMENTO E INSTALAÇÃO. AF_11/2019</v>
          </cell>
        </row>
        <row r="3081">
          <cell r="A3081" t="str">
            <v>INSTALACOES ESPECIAIS</v>
          </cell>
          <cell r="B3081" t="str">
            <v>INES</v>
          </cell>
          <cell r="C3081" t="str">
            <v>TELEFONE</v>
          </cell>
          <cell r="D3081" t="str">
            <v>0187</v>
          </cell>
          <cell r="E3081">
            <v>0</v>
          </cell>
          <cell r="F3081">
            <v>0</v>
          </cell>
          <cell r="G3081" t="str">
            <v>98293</v>
          </cell>
          <cell r="H3081" t="str">
            <v>CABO TELEFÔNICO CI-50 10 PARES INSTALADO EM DISTRIBUIÇÃO DE EDIFICAÇÃO INSTITUCIONAL - FORNECIMENTO E INSTALAÇÃO. AF_11/2019</v>
          </cell>
        </row>
        <row r="3082">
          <cell r="A3082" t="str">
            <v>INSTALACOES ESPECIAIS</v>
          </cell>
          <cell r="B3082" t="str">
            <v>INES</v>
          </cell>
          <cell r="C3082" t="str">
            <v>TELEFONE</v>
          </cell>
          <cell r="D3082" t="str">
            <v>0187</v>
          </cell>
          <cell r="E3082">
            <v>0</v>
          </cell>
          <cell r="F3082">
            <v>0</v>
          </cell>
          <cell r="G3082" t="str">
            <v>98400</v>
          </cell>
          <cell r="H3082" t="str">
            <v>CABO TELEFÔNICO CTP-APL-50 10 PARES INSTALADO EM ENTRADA DE EDIFICAÇÃO - FORNECIMENTO E INSTALAÇÃO. AF_11/2019</v>
          </cell>
        </row>
        <row r="3083">
          <cell r="A3083" t="str">
            <v>INSTALACOES ESPECIAIS</v>
          </cell>
          <cell r="B3083" t="str">
            <v>INES</v>
          </cell>
          <cell r="C3083" t="str">
            <v>TELEFONE</v>
          </cell>
          <cell r="D3083" t="str">
            <v>0187</v>
          </cell>
          <cell r="E3083">
            <v>0</v>
          </cell>
          <cell r="F3083">
            <v>0</v>
          </cell>
          <cell r="G3083" t="str">
            <v>98401</v>
          </cell>
          <cell r="H3083" t="str">
            <v>CABO TELEFÔNICO CTP-APL-50 20 PARES INSTALADO EM ENTRADA DE EDIFICAÇÃO - FORNECIMENTO E INSTALAÇÃO. AF_11/2019</v>
          </cell>
        </row>
        <row r="3084">
          <cell r="A3084" t="str">
            <v>INSTALACOES ESPECIAIS</v>
          </cell>
          <cell r="B3084" t="str">
            <v>INES</v>
          </cell>
          <cell r="C3084" t="str">
            <v>TELEFONE</v>
          </cell>
          <cell r="D3084" t="str">
            <v>0187</v>
          </cell>
          <cell r="E3084">
            <v>0</v>
          </cell>
          <cell r="F3084">
            <v>0</v>
          </cell>
          <cell r="G3084" t="str">
            <v>98402</v>
          </cell>
          <cell r="H3084" t="str">
            <v>CABO TELEFÔNICO CTP-APL-50 30 PARES INSTALADO EM ENTRADA DE EDIFICAÇÃO - FORNECIMENTO E INSTALAÇÃO. AF_11/2019</v>
          </cell>
        </row>
        <row r="3085">
          <cell r="A3085" t="str">
            <v>INSTALACOES ESPECIAIS</v>
          </cell>
          <cell r="B3085" t="str">
            <v>INES</v>
          </cell>
          <cell r="C3085" t="str">
            <v>TELEFONE</v>
          </cell>
          <cell r="D3085" t="str">
            <v>0187</v>
          </cell>
          <cell r="E3085">
            <v>0</v>
          </cell>
          <cell r="F3085">
            <v>0</v>
          </cell>
          <cell r="G3085" t="str">
            <v>100556</v>
          </cell>
          <cell r="H3085" t="str">
            <v>CAIXA DE PASSAGEM PARA TELEFONE 15X15X10CM (SOBREPOR), FORNECIMENTO E INSTALACAO. AF_11/2019</v>
          </cell>
        </row>
        <row r="3086">
          <cell r="A3086" t="str">
            <v>INSTALACOES ESPECIAIS</v>
          </cell>
          <cell r="B3086" t="str">
            <v>INES</v>
          </cell>
          <cell r="C3086" t="str">
            <v>TELEFONE</v>
          </cell>
          <cell r="D3086" t="str">
            <v>0187</v>
          </cell>
          <cell r="E3086">
            <v>0</v>
          </cell>
          <cell r="F3086">
            <v>0</v>
          </cell>
          <cell r="G3086" t="str">
            <v>100557</v>
          </cell>
          <cell r="H3086" t="str">
            <v>CAIXA DE PASSAGEM PARA TELEFONE 80X80X15CM (SOBREPOR) FORNECIMENTO E INSTALACAO. AF_11/2019</v>
          </cell>
        </row>
        <row r="3087">
          <cell r="A3087" t="str">
            <v>INSTALACOES ESPECIAIS</v>
          </cell>
          <cell r="B3087" t="str">
            <v>INES</v>
          </cell>
          <cell r="C3087" t="str">
            <v>TELEFONE</v>
          </cell>
          <cell r="D3087" t="str">
            <v>0187</v>
          </cell>
          <cell r="E3087">
            <v>0</v>
          </cell>
          <cell r="F3087">
            <v>0</v>
          </cell>
          <cell r="G3087" t="str">
            <v>100560</v>
          </cell>
          <cell r="H3087" t="str">
            <v>QUADRO DE DISTRIBUIÇÃO PARA TELEFONE N.2, 20X20X12CM EM CHAPA METALICA, DE EMBUTIR, SEM ACESSORIOS, PADRÃO TELEBRAS, FORNECIMENTO E INSTALAÇÃO. AF_11/2019</v>
          </cell>
        </row>
        <row r="3088">
          <cell r="A3088" t="str">
            <v>INSTALACOES ESPECIAIS</v>
          </cell>
          <cell r="B3088" t="str">
            <v>INES</v>
          </cell>
          <cell r="C3088" t="str">
            <v>TELEFONE</v>
          </cell>
          <cell r="D3088" t="str">
            <v>0187</v>
          </cell>
          <cell r="E3088">
            <v>0</v>
          </cell>
          <cell r="F3088">
            <v>0</v>
          </cell>
          <cell r="G3088" t="str">
            <v>100561</v>
          </cell>
          <cell r="H3088" t="str">
            <v>QUADRO DE DISTRIBUICAO PARA TELEFONE N.3, 40X40X12CM EM CHAPA METALICA, DE EMBUTIR, SEM ACESSORIOS, PADRAO TELEBRAS, FORNECIMENTO E INSTALAÇÃO. AF_11/2019</v>
          </cell>
        </row>
        <row r="3089">
          <cell r="A3089" t="str">
            <v>INSTALACOES ESPECIAIS</v>
          </cell>
          <cell r="B3089" t="str">
            <v>INES</v>
          </cell>
          <cell r="C3089" t="str">
            <v>TELEFONE</v>
          </cell>
          <cell r="D3089" t="str">
            <v>0187</v>
          </cell>
          <cell r="E3089">
            <v>0</v>
          </cell>
          <cell r="F3089">
            <v>0</v>
          </cell>
          <cell r="G3089" t="str">
            <v>100562</v>
          </cell>
          <cell r="H3089" t="str">
            <v>QUADRO DE DISTRIBUICAO PARA TELEFONE N.4, 60X60X12CM EM CHAPA METALICA, DE EMBUTIR, SEM ACESSORIOS, PADRAO TELEBRAS, FORNECIMENTO E INSTALAÇÃO. AF_11/2019</v>
          </cell>
        </row>
        <row r="3090">
          <cell r="A3090" t="str">
            <v>INSTALACOES ESPECIAIS</v>
          </cell>
          <cell r="B3090" t="str">
            <v>INES</v>
          </cell>
          <cell r="C3090" t="str">
            <v>TELEFONE</v>
          </cell>
          <cell r="D3090" t="str">
            <v>0187</v>
          </cell>
          <cell r="E3090">
            <v>0</v>
          </cell>
          <cell r="F3090">
            <v>0</v>
          </cell>
          <cell r="G3090" t="str">
            <v>100563</v>
          </cell>
          <cell r="H3090" t="str">
            <v>QUADRO DE DISTRIBUIÇÃO PARA TELEFONE N.5, 80X80X12CM EM CHAPA METALICA, SEM ACESSORIOS, PADRAO TELEBRAS, FORNECIMENTO E INSTALAÇÃO. AF_11/2019</v>
          </cell>
        </row>
        <row r="3091">
          <cell r="A3091" t="str">
            <v>INSTALACOES ESPECIAIS</v>
          </cell>
          <cell r="B3091" t="str">
            <v>INES</v>
          </cell>
          <cell r="C3091" t="str">
            <v>TELEFONE</v>
          </cell>
          <cell r="D3091" t="str">
            <v>0187</v>
          </cell>
          <cell r="E3091">
            <v>0</v>
          </cell>
          <cell r="F3091">
            <v>0</v>
          </cell>
          <cell r="G3091" t="str">
            <v>101795</v>
          </cell>
          <cell r="H3091" t="str">
            <v>CAIXA ENTERRADA PARA INSTALAÇÕES TELEFÔNICAS TIPO R1, EM ALVENARIA COM BLOCOS DE CONCRETO, DIMENSÕES INTERNAS: 0,35X0,60X0,60 M, EXCLUINDO TAMPÃO. AF_12/2020</v>
          </cell>
        </row>
        <row r="3092">
          <cell r="A3092" t="str">
            <v>INSTALACOES ESPECIAIS</v>
          </cell>
          <cell r="B3092" t="str">
            <v>INES</v>
          </cell>
          <cell r="C3092" t="str">
            <v>TELEFONE</v>
          </cell>
          <cell r="D3092" t="str">
            <v>0187</v>
          </cell>
          <cell r="E3092">
            <v>0</v>
          </cell>
          <cell r="F3092">
            <v>0</v>
          </cell>
          <cell r="G3092" t="str">
            <v>101798</v>
          </cell>
          <cell r="H3092" t="str">
            <v>TAMPA PARA CAIXA TIPO R1, EM FERRO FUNDIDO, DIMENSÕES INTERNAS: 0,40 X 0,60 M - FORNECIMENTO E INSTALAÇÃO. AF_12/2020</v>
          </cell>
        </row>
        <row r="3093">
          <cell r="A3093" t="str">
            <v>INSTALACOES ESPECIAIS</v>
          </cell>
          <cell r="B3093" t="str">
            <v>INES</v>
          </cell>
          <cell r="C3093" t="str">
            <v>TELEFONE</v>
          </cell>
          <cell r="D3093" t="str">
            <v>0187</v>
          </cell>
          <cell r="E3093">
            <v>0</v>
          </cell>
          <cell r="F3093">
            <v>0</v>
          </cell>
          <cell r="G3093" t="str">
            <v>101799</v>
          </cell>
          <cell r="H3093" t="str">
            <v>TAMPA PARA CAIXA TIPO R2 E R3, EM FERRO FUNDIDO, DIMENSÕES INTERNAS: 0,55 X 1,10 M - FORNECIMENTO E INSTALAÇÃO. AF_12/2020</v>
          </cell>
        </row>
        <row r="3094">
          <cell r="A3094" t="str">
            <v>INSTALACOES ESPECIAIS</v>
          </cell>
          <cell r="B3094" t="str">
            <v>INES</v>
          </cell>
          <cell r="C3094" t="str">
            <v>AR CONDICIONADO</v>
          </cell>
          <cell r="D3094" t="str">
            <v>0190</v>
          </cell>
          <cell r="E3094">
            <v>0</v>
          </cell>
          <cell r="F3094">
            <v>0</v>
          </cell>
          <cell r="G3094" t="str">
            <v>98397</v>
          </cell>
          <cell r="H3094" t="str">
            <v>PINTURA ANTICORROSIVA DE DUTO METÁLICO. AF_04/2018</v>
          </cell>
        </row>
        <row r="3095">
          <cell r="A3095" t="str">
            <v>INSTALACOES ESPECIAIS</v>
          </cell>
          <cell r="B3095" t="str">
            <v>INES</v>
          </cell>
          <cell r="C3095" t="str">
            <v>GAS</v>
          </cell>
          <cell r="D3095" t="str">
            <v>0274</v>
          </cell>
          <cell r="E3095">
            <v>0</v>
          </cell>
          <cell r="F3095">
            <v>0</v>
          </cell>
          <cell r="G3095" t="str">
            <v>101936</v>
          </cell>
          <cell r="H3095" t="str">
            <v>INSTALAÇÃO DE TUBOS E CONEXÕES, EM AÇO/FERRO GALVANIZADO, PARA O CENTRO DE MEDIÇÃO DE GÁS DE EDIFÍCIO RESIDENCIAL, COM 4 PAVIMENTOS, 16 UNIDADES HABITACIONAIS, DN 32 (1 1/4) - FORNECIMENTO E INSTALAÇÃO. AF_10/2020</v>
          </cell>
        </row>
        <row r="3096">
          <cell r="A3096" t="str">
            <v>INSTALACOES ESPECIAIS</v>
          </cell>
          <cell r="B3096" t="str">
            <v>INES</v>
          </cell>
          <cell r="C3096" t="str">
            <v>GAS</v>
          </cell>
          <cell r="D3096" t="str">
            <v>0274</v>
          </cell>
          <cell r="E3096">
            <v>0</v>
          </cell>
          <cell r="F3096">
            <v>0</v>
          </cell>
          <cell r="G3096" t="str">
            <v>101937</v>
          </cell>
          <cell r="H3096" t="str">
            <v>INSTALAÇÃO DE TUBOS E CONEXÕES, EM AÇO/FERRO GALVANIZADO, PARA O CENTRO DE MEDIÇÃO DE GÁS DE EDIFÍCIO RESIDENCIAL, COM 4 PAVIMENTOS, 16 UNIDADES HABITACIONAIS, DN 50 (2) - FORNECIMENTO E INSTALAÇÃO. AF_10/2020</v>
          </cell>
        </row>
        <row r="3097">
          <cell r="A3097" t="str">
            <v>INSTALACOES ESPECIAIS</v>
          </cell>
          <cell r="B3097" t="str">
            <v>INES</v>
          </cell>
          <cell r="C3097" t="str">
            <v>INSTALACAO DE LOGICA</v>
          </cell>
          <cell r="D3097" t="str">
            <v>0313</v>
          </cell>
          <cell r="E3097">
            <v>0</v>
          </cell>
          <cell r="F3097">
            <v>0</v>
          </cell>
          <cell r="G3097" t="str">
            <v>98294</v>
          </cell>
          <cell r="H3097" t="str">
            <v>CABO ELETRÔNICO CATEGORIA 5E, INSTALADO EM EDIFICAÇÃO RESIDENCIAL - FORNECIMENTO E INSTALAÇÃO. AF_11/2019</v>
          </cell>
        </row>
        <row r="3098">
          <cell r="A3098" t="str">
            <v>INSTALACOES ESPECIAIS</v>
          </cell>
          <cell r="B3098" t="str">
            <v>INES</v>
          </cell>
          <cell r="C3098" t="str">
            <v>INSTALACAO DE LOGICA</v>
          </cell>
          <cell r="D3098" t="str">
            <v>0313</v>
          </cell>
          <cell r="E3098">
            <v>0</v>
          </cell>
          <cell r="F3098">
            <v>0</v>
          </cell>
          <cell r="G3098" t="str">
            <v>98295</v>
          </cell>
          <cell r="H3098" t="str">
            <v>CABO ELETRÔNICO CATEGORIA 5E, INSTALADO EM EDIFICAÇÃO INSTITUCIONAL - FORNECIMENTO E INSTALAÇÃO. AF_11/2019</v>
          </cell>
        </row>
        <row r="3099">
          <cell r="A3099" t="str">
            <v>INSTALACOES ESPECIAIS</v>
          </cell>
          <cell r="B3099" t="str">
            <v>INES</v>
          </cell>
          <cell r="C3099" t="str">
            <v>INSTALACAO DE LOGICA</v>
          </cell>
          <cell r="D3099" t="str">
            <v>0313</v>
          </cell>
          <cell r="E3099">
            <v>0</v>
          </cell>
          <cell r="F3099">
            <v>0</v>
          </cell>
          <cell r="G3099" t="str">
            <v>98296</v>
          </cell>
          <cell r="H3099" t="str">
            <v>CABO ELETRÔNICO CATEGORIA 6, INSTALADO EM EDIFICAÇÃO RESIDENCIAL - FORNECIMENTO E INSTALAÇÃO. AF_11/2019</v>
          </cell>
        </row>
        <row r="3100">
          <cell r="A3100" t="str">
            <v>INSTALACOES ESPECIAIS</v>
          </cell>
          <cell r="B3100" t="str">
            <v>INES</v>
          </cell>
          <cell r="C3100" t="str">
            <v>INSTALACAO DE LOGICA</v>
          </cell>
          <cell r="D3100" t="str">
            <v>0313</v>
          </cell>
          <cell r="E3100">
            <v>0</v>
          </cell>
          <cell r="F3100">
            <v>0</v>
          </cell>
          <cell r="G3100" t="str">
            <v>98297</v>
          </cell>
          <cell r="H3100" t="str">
            <v>CABO ELETRÔNICO CATEGORIA 6, INSTALADO EM EDIFICAÇÃO INSTITUCIONAL - FORNECIMENTO E INSTALAÇÃO. AF_11/2019</v>
          </cell>
        </row>
        <row r="3101">
          <cell r="A3101" t="str">
            <v>INSTALACOES ESPECIAIS</v>
          </cell>
          <cell r="B3101" t="str">
            <v>INES</v>
          </cell>
          <cell r="C3101" t="str">
            <v>INSTALACAO DE LOGICA</v>
          </cell>
          <cell r="D3101" t="str">
            <v>0313</v>
          </cell>
          <cell r="E3101">
            <v>0</v>
          </cell>
          <cell r="F3101">
            <v>0</v>
          </cell>
          <cell r="G3101" t="str">
            <v>98301</v>
          </cell>
          <cell r="H3101" t="str">
            <v>PATCH PANEL 24 PORTAS, CATEGORIA 5E - FORNECIMENTO E INSTALAÇÃO. AF_11/2019</v>
          </cell>
        </row>
        <row r="3102">
          <cell r="A3102" t="str">
            <v>INSTALACOES ESPECIAIS</v>
          </cell>
          <cell r="B3102" t="str">
            <v>INES</v>
          </cell>
          <cell r="C3102" t="str">
            <v>INSTALACAO DE LOGICA</v>
          </cell>
          <cell r="D3102" t="str">
            <v>0313</v>
          </cell>
          <cell r="E3102">
            <v>0</v>
          </cell>
          <cell r="F3102">
            <v>0</v>
          </cell>
          <cell r="G3102" t="str">
            <v>98302</v>
          </cell>
          <cell r="H3102" t="str">
            <v>PATCH PANEL 24 PORTAS, CATEGORIA 6 - FORNECIMENTO E INSTALAÇÃO. AF_11/2019</v>
          </cell>
        </row>
        <row r="3103">
          <cell r="A3103" t="str">
            <v>INSTALACOES ESPECIAIS</v>
          </cell>
          <cell r="B3103" t="str">
            <v>INES</v>
          </cell>
          <cell r="C3103" t="str">
            <v>INSTALACAO DE LOGICA</v>
          </cell>
          <cell r="D3103" t="str">
            <v>0313</v>
          </cell>
          <cell r="E3103">
            <v>0</v>
          </cell>
          <cell r="F3103">
            <v>0</v>
          </cell>
          <cell r="G3103" t="str">
            <v>98304</v>
          </cell>
          <cell r="H3103" t="str">
            <v>PATCH PANEL 48 PORTAS, CATEGORIA 6 - FORNECIMENTO E INSTALAÇÃO. AF_11/2019</v>
          </cell>
        </row>
        <row r="3104">
          <cell r="A3104" t="str">
            <v>INSTALACOES ESPECIAIS</v>
          </cell>
          <cell r="B3104" t="str">
            <v>INES</v>
          </cell>
          <cell r="C3104" t="str">
            <v>INSTALACAO DE LOGICA</v>
          </cell>
          <cell r="D3104" t="str">
            <v>0313</v>
          </cell>
          <cell r="E3104">
            <v>0</v>
          </cell>
          <cell r="F3104">
            <v>0</v>
          </cell>
          <cell r="G3104" t="str">
            <v>98307</v>
          </cell>
          <cell r="H3104" t="str">
            <v>TOMADA DE REDE RJ45 - FORNECIMENTO E INSTALAÇÃO. AF_11/2019</v>
          </cell>
        </row>
        <row r="3105">
          <cell r="A3105" t="str">
            <v>INSTALACOES ESPECIAIS</v>
          </cell>
          <cell r="B3105" t="str">
            <v>INES</v>
          </cell>
          <cell r="C3105" t="str">
            <v>INSTALACAO DE LOGICA</v>
          </cell>
          <cell r="D3105" t="str">
            <v>0313</v>
          </cell>
          <cell r="E3105">
            <v>0</v>
          </cell>
          <cell r="F3105">
            <v>0</v>
          </cell>
          <cell r="G3105" t="str">
            <v>98308</v>
          </cell>
          <cell r="H3105" t="str">
            <v>TOMADA PARA TELEFONE RJ11 - FORNECIMENTO E INSTALAÇÃO. AF_11/2019</v>
          </cell>
        </row>
        <row r="3106">
          <cell r="A3106" t="str">
            <v>INSTALACOES ESPECIAIS</v>
          </cell>
          <cell r="B3106" t="str">
            <v>INES</v>
          </cell>
          <cell r="C3106" t="str">
            <v>INSTALACAO DE LOGICA</v>
          </cell>
          <cell r="D3106" t="str">
            <v>0313</v>
          </cell>
          <cell r="E3106">
            <v>0</v>
          </cell>
          <cell r="F3106">
            <v>0</v>
          </cell>
          <cell r="G3106" t="str">
            <v>98593</v>
          </cell>
          <cell r="H3106" t="str">
            <v>PATCH PANEL 48 PORTAS, CATEGORIA 5E - FORNECIMENTO E INSTALAÇÃO. AF_11/2019</v>
          </cell>
        </row>
        <row r="3107">
          <cell r="A3107" t="str">
            <v>INSTALACOES HIDRO SANITARIAS</v>
          </cell>
          <cell r="B3107" t="str">
            <v>INHI</v>
          </cell>
          <cell r="C3107" t="str">
            <v>FORNEC. E ASSENTAMENTO DE TUBOS P/INSTALACAO DOMICILIAR</v>
          </cell>
          <cell r="D3107" t="str">
            <v>0179</v>
          </cell>
          <cell r="E3107">
            <v>0</v>
          </cell>
          <cell r="F3107">
            <v>0</v>
          </cell>
          <cell r="G3107" t="str">
            <v>89355</v>
          </cell>
          <cell r="H3107" t="str">
            <v>TUBO, PVC, SOLDÁVEL, DN 20MM, INSTALADO EM RAMAL OU SUB-RAMAL DE ÁGUA - FORNECIMENTO E INSTALAÇÃO. AF_12/2014</v>
          </cell>
        </row>
        <row r="3108">
          <cell r="A3108" t="str">
            <v>INSTALACOES HIDRO SANITARIAS</v>
          </cell>
          <cell r="B3108" t="str">
            <v>INHI</v>
          </cell>
          <cell r="C3108" t="str">
            <v>FORNEC. E ASSENTAMENTO DE TUBOS P/INSTALACAO DOMICILIAR</v>
          </cell>
          <cell r="D3108" t="str">
            <v>0179</v>
          </cell>
          <cell r="E3108">
            <v>0</v>
          </cell>
          <cell r="F3108">
            <v>0</v>
          </cell>
          <cell r="G3108" t="str">
            <v>89356</v>
          </cell>
          <cell r="H3108" t="str">
            <v>TUBO, PVC, SOLDÁVEL, DN 25MM, INSTALADO EM RAMAL OU SUB-RAMAL DE ÁGUA - FORNECIMENTO E INSTALAÇÃO. AF_12/2014</v>
          </cell>
        </row>
        <row r="3109">
          <cell r="A3109" t="str">
            <v>INSTALACOES HIDRO SANITARIAS</v>
          </cell>
          <cell r="B3109" t="str">
            <v>INHI</v>
          </cell>
          <cell r="C3109" t="str">
            <v>FORNEC. E ASSENTAMENTO DE TUBOS P/INSTALACAO DOMICILIAR</v>
          </cell>
          <cell r="D3109" t="str">
            <v>0179</v>
          </cell>
          <cell r="E3109">
            <v>0</v>
          </cell>
          <cell r="F3109">
            <v>0</v>
          </cell>
          <cell r="G3109" t="str">
            <v>89357</v>
          </cell>
          <cell r="H3109" t="str">
            <v>TUBO, PVC, SOLDÁVEL, DN 32MM, INSTALADO EM RAMAL OU SUB-RAMAL DE ÁGUA - FORNECIMENTO E INSTALAÇÃO. AF_12/2014</v>
          </cell>
        </row>
        <row r="3110">
          <cell r="A3110" t="str">
            <v>INSTALACOES HIDRO SANITARIAS</v>
          </cell>
          <cell r="B3110" t="str">
            <v>INHI</v>
          </cell>
          <cell r="C3110" t="str">
            <v>FORNEC. E ASSENTAMENTO DE TUBOS P/INSTALACAO DOMICILIAR</v>
          </cell>
          <cell r="D3110" t="str">
            <v>0179</v>
          </cell>
          <cell r="E3110">
            <v>0</v>
          </cell>
          <cell r="F3110">
            <v>0</v>
          </cell>
          <cell r="G3110" t="str">
            <v>89401</v>
          </cell>
          <cell r="H3110" t="str">
            <v>TUBO, PVC, SOLDÁVEL, DN 20MM, INSTALADO EM RAMAL DE DISTRIBUIÇÃO DE ÁGUA - FORNECIMENTO E INSTALAÇÃO. AF_12/2014</v>
          </cell>
        </row>
        <row r="3111">
          <cell r="A3111" t="str">
            <v>INSTALACOES HIDRO SANITARIAS</v>
          </cell>
          <cell r="B3111" t="str">
            <v>INHI</v>
          </cell>
          <cell r="C3111" t="str">
            <v>FORNEC. E ASSENTAMENTO DE TUBOS P/INSTALACAO DOMICILIAR</v>
          </cell>
          <cell r="D3111" t="str">
            <v>0179</v>
          </cell>
          <cell r="E3111">
            <v>0</v>
          </cell>
          <cell r="F3111">
            <v>0</v>
          </cell>
          <cell r="G3111" t="str">
            <v>89402</v>
          </cell>
          <cell r="H3111" t="str">
            <v>TUBO, PVC, SOLDÁVEL, DN 25MM, INSTALADO EM RAMAL DE DISTRIBUIÇÃO DE ÁGUA - FORNECIMENTO E INSTALAÇÃO. AF_12/2014</v>
          </cell>
        </row>
        <row r="3112">
          <cell r="A3112" t="str">
            <v>INSTALACOES HIDRO SANITARIAS</v>
          </cell>
          <cell r="B3112" t="str">
            <v>INHI</v>
          </cell>
          <cell r="C3112" t="str">
            <v>FORNEC. E ASSENTAMENTO DE TUBOS P/INSTALACAO DOMICILIAR</v>
          </cell>
          <cell r="D3112" t="str">
            <v>0179</v>
          </cell>
          <cell r="E3112">
            <v>0</v>
          </cell>
          <cell r="F3112">
            <v>0</v>
          </cell>
          <cell r="G3112" t="str">
            <v>89403</v>
          </cell>
          <cell r="H3112" t="str">
            <v>TUBO, PVC, SOLDÁVEL, DN 32MM, INSTALADO EM RAMAL DE DISTRIBUIÇÃO DE ÁGUA - FORNECIMENTO E INSTALAÇÃO. AF_12/2014</v>
          </cell>
        </row>
        <row r="3113">
          <cell r="A3113" t="str">
            <v>INSTALACOES HIDRO SANITARIAS</v>
          </cell>
          <cell r="B3113" t="str">
            <v>INHI</v>
          </cell>
          <cell r="C3113" t="str">
            <v>FORNEC. E ASSENTAMENTO DE TUBOS P/INSTALACAO DOMICILIAR</v>
          </cell>
          <cell r="D3113" t="str">
            <v>0179</v>
          </cell>
          <cell r="E3113">
            <v>0</v>
          </cell>
          <cell r="F3113">
            <v>0</v>
          </cell>
          <cell r="G3113" t="str">
            <v>89446</v>
          </cell>
          <cell r="H3113" t="str">
            <v>TUBO, PVC, SOLDÁVEL, DN 25MM, INSTALADO EM PRUMADA DE ÁGUA - FORNECIMENTO E INSTALAÇÃO. AF_12/2014</v>
          </cell>
        </row>
        <row r="3114">
          <cell r="A3114" t="str">
            <v>INSTALACOES HIDRO SANITARIAS</v>
          </cell>
          <cell r="B3114" t="str">
            <v>INHI</v>
          </cell>
          <cell r="C3114" t="str">
            <v>FORNEC. E ASSENTAMENTO DE TUBOS P/INSTALACAO DOMICILIAR</v>
          </cell>
          <cell r="D3114" t="str">
            <v>0179</v>
          </cell>
          <cell r="E3114">
            <v>0</v>
          </cell>
          <cell r="F3114">
            <v>0</v>
          </cell>
          <cell r="G3114" t="str">
            <v>89447</v>
          </cell>
          <cell r="H3114" t="str">
            <v>TUBO, PVC, SOLDÁVEL, DN 32MM, INSTALADO EM PRUMADA DE ÁGUA - FORNECIMENTO E INSTALAÇÃO. AF_12/2014</v>
          </cell>
        </row>
        <row r="3115">
          <cell r="A3115" t="str">
            <v>INSTALACOES HIDRO SANITARIAS</v>
          </cell>
          <cell r="B3115" t="str">
            <v>INHI</v>
          </cell>
          <cell r="C3115" t="str">
            <v>FORNEC. E ASSENTAMENTO DE TUBOS P/INSTALACAO DOMICILIAR</v>
          </cell>
          <cell r="D3115" t="str">
            <v>0179</v>
          </cell>
          <cell r="E3115">
            <v>0</v>
          </cell>
          <cell r="F3115">
            <v>0</v>
          </cell>
          <cell r="G3115" t="str">
            <v>89448</v>
          </cell>
          <cell r="H3115" t="str">
            <v>TUBO, PVC, SOLDÁVEL, DN 40MM, INSTALADO EM PRUMADA DE ÁGUA - FORNECIMENTO E INSTALAÇÃO. AF_12/2014</v>
          </cell>
        </row>
        <row r="3116">
          <cell r="A3116" t="str">
            <v>INSTALACOES HIDRO SANITARIAS</v>
          </cell>
          <cell r="B3116" t="str">
            <v>INHI</v>
          </cell>
          <cell r="C3116" t="str">
            <v>FORNEC. E ASSENTAMENTO DE TUBOS P/INSTALACAO DOMICILIAR</v>
          </cell>
          <cell r="D3116" t="str">
            <v>0179</v>
          </cell>
          <cell r="E3116">
            <v>0</v>
          </cell>
          <cell r="F3116">
            <v>0</v>
          </cell>
          <cell r="G3116" t="str">
            <v>89449</v>
          </cell>
          <cell r="H3116" t="str">
            <v>TUBO, PVC, SOLDÁVEL, DN 50MM, INSTALADO EM PRUMADA DE ÁGUA - FORNECIMENTO E INSTALAÇÃO. AF_12/2014</v>
          </cell>
        </row>
        <row r="3117">
          <cell r="A3117" t="str">
            <v>INSTALACOES HIDRO SANITARIAS</v>
          </cell>
          <cell r="B3117" t="str">
            <v>INHI</v>
          </cell>
          <cell r="C3117" t="str">
            <v>FORNEC. E ASSENTAMENTO DE TUBOS P/INSTALACAO DOMICILIAR</v>
          </cell>
          <cell r="D3117" t="str">
            <v>0179</v>
          </cell>
          <cell r="E3117">
            <v>0</v>
          </cell>
          <cell r="F3117">
            <v>0</v>
          </cell>
          <cell r="G3117" t="str">
            <v>89450</v>
          </cell>
          <cell r="H3117" t="str">
            <v>TUBO, PVC, SOLDÁVEL, DN 60MM, INSTALADO EM PRUMADA DE ÁGUA - FORNECIMENTO E INSTALAÇÃO. AF_12/2014</v>
          </cell>
        </row>
        <row r="3118">
          <cell r="A3118" t="str">
            <v>INSTALACOES HIDRO SANITARIAS</v>
          </cell>
          <cell r="B3118" t="str">
            <v>INHI</v>
          </cell>
          <cell r="C3118" t="str">
            <v>FORNEC. E ASSENTAMENTO DE TUBOS P/INSTALACAO DOMICILIAR</v>
          </cell>
          <cell r="D3118" t="str">
            <v>0179</v>
          </cell>
          <cell r="E3118">
            <v>0</v>
          </cell>
          <cell r="F3118">
            <v>0</v>
          </cell>
          <cell r="G3118" t="str">
            <v>89451</v>
          </cell>
          <cell r="H3118" t="str">
            <v>TUBO, PVC, SOLDÁVEL, DN 75MM, INSTALADO EM PRUMADA DE ÁGUA - FORNECIMENTO E INSTALAÇÃO. AF_12/2014</v>
          </cell>
        </row>
        <row r="3119">
          <cell r="A3119" t="str">
            <v>INSTALACOES HIDRO SANITARIAS</v>
          </cell>
          <cell r="B3119" t="str">
            <v>INHI</v>
          </cell>
          <cell r="C3119" t="str">
            <v>FORNEC. E ASSENTAMENTO DE TUBOS P/INSTALACAO DOMICILIAR</v>
          </cell>
          <cell r="D3119" t="str">
            <v>0179</v>
          </cell>
          <cell r="E3119">
            <v>0</v>
          </cell>
          <cell r="F3119">
            <v>0</v>
          </cell>
          <cell r="G3119" t="str">
            <v>89452</v>
          </cell>
          <cell r="H3119" t="str">
            <v>TUBO, PVC, SOLDÁVEL, DN 85MM, INSTALADO EM PRUMADA DE ÁGUA - FORNECIMENTO E INSTALAÇÃO. AF_12/2014</v>
          </cell>
        </row>
        <row r="3120">
          <cell r="A3120" t="str">
            <v>INSTALACOES HIDRO SANITARIAS</v>
          </cell>
          <cell r="B3120" t="str">
            <v>INHI</v>
          </cell>
          <cell r="C3120" t="str">
            <v>FORNEC. E ASSENTAMENTO DE TUBOS P/INSTALACAO DOMICILIAR</v>
          </cell>
          <cell r="D3120" t="str">
            <v>0179</v>
          </cell>
          <cell r="E3120">
            <v>0</v>
          </cell>
          <cell r="F3120">
            <v>0</v>
          </cell>
          <cell r="G3120" t="str">
            <v>89508</v>
          </cell>
          <cell r="H3120" t="str">
            <v>TUBO PVC, SÉRIE R, ÁGUA PLUVIAL, DN 40 MM, FORNECIDO E INSTALADO EM RAMAL DE ENCAMINHAMENTO. AF_12/2014</v>
          </cell>
        </row>
        <row r="3121">
          <cell r="A3121" t="str">
            <v>INSTALACOES HIDRO SANITARIAS</v>
          </cell>
          <cell r="B3121" t="str">
            <v>INHI</v>
          </cell>
          <cell r="C3121" t="str">
            <v>FORNEC. E ASSENTAMENTO DE TUBOS P/INSTALACAO DOMICILIAR</v>
          </cell>
          <cell r="D3121" t="str">
            <v>0179</v>
          </cell>
          <cell r="E3121">
            <v>0</v>
          </cell>
          <cell r="F3121">
            <v>0</v>
          </cell>
          <cell r="G3121" t="str">
            <v>89509</v>
          </cell>
          <cell r="H3121" t="str">
            <v>TUBO PVC, SÉRIE R, ÁGUA PLUVIAL, DN 50 MM, FORNECIDO E INSTALADO EM RAMAL DE ENCAMINHAMENTO. AF_12/2014</v>
          </cell>
        </row>
        <row r="3122">
          <cell r="A3122" t="str">
            <v>INSTALACOES HIDRO SANITARIAS</v>
          </cell>
          <cell r="B3122" t="str">
            <v>INHI</v>
          </cell>
          <cell r="C3122" t="str">
            <v>FORNEC. E ASSENTAMENTO DE TUBOS P/INSTALACAO DOMICILIAR</v>
          </cell>
          <cell r="D3122" t="str">
            <v>0179</v>
          </cell>
          <cell r="E3122">
            <v>0</v>
          </cell>
          <cell r="F3122">
            <v>0</v>
          </cell>
          <cell r="G3122" t="str">
            <v>89511</v>
          </cell>
          <cell r="H3122" t="str">
            <v>TUBO PVC, SÉRIE R, ÁGUA PLUVIAL, DN 75 MM, FORNECIDO E INSTALADO EM RAMAL DE ENCAMINHAMENTO. AF_12/2014</v>
          </cell>
        </row>
        <row r="3123">
          <cell r="A3123" t="str">
            <v>INSTALACOES HIDRO SANITARIAS</v>
          </cell>
          <cell r="B3123" t="str">
            <v>INHI</v>
          </cell>
          <cell r="C3123" t="str">
            <v>FORNEC. E ASSENTAMENTO DE TUBOS P/INSTALACAO DOMICILIAR</v>
          </cell>
          <cell r="D3123" t="str">
            <v>0179</v>
          </cell>
          <cell r="E3123">
            <v>0</v>
          </cell>
          <cell r="F3123">
            <v>0</v>
          </cell>
          <cell r="G3123" t="str">
            <v>89512</v>
          </cell>
          <cell r="H3123" t="str">
            <v>TUBO PVC, SÉRIE R, ÁGUA PLUVIAL, DN 100 MM, FORNECIDO E INSTALADO EM RAMAL DE ENCAMINHAMENTO. AF_12/2014</v>
          </cell>
        </row>
        <row r="3124">
          <cell r="A3124" t="str">
            <v>INSTALACOES HIDRO SANITARIAS</v>
          </cell>
          <cell r="B3124" t="str">
            <v>INHI</v>
          </cell>
          <cell r="C3124" t="str">
            <v>FORNEC. E ASSENTAMENTO DE TUBOS P/INSTALACAO DOMICILIAR</v>
          </cell>
          <cell r="D3124" t="str">
            <v>0179</v>
          </cell>
          <cell r="E3124">
            <v>0</v>
          </cell>
          <cell r="F3124">
            <v>0</v>
          </cell>
          <cell r="G3124" t="str">
            <v>89576</v>
          </cell>
          <cell r="H3124" t="str">
            <v>TUBO PVC, SÉRIE R, ÁGUA PLUVIAL, DN 75 MM, FORNECIDO E INSTALADO EM CONDUTORES VERTICAIS DE ÁGUAS PLUVIAIS. AF_12/2014</v>
          </cell>
        </row>
        <row r="3125">
          <cell r="A3125" t="str">
            <v>INSTALACOES HIDRO SANITARIAS</v>
          </cell>
          <cell r="B3125" t="str">
            <v>INHI</v>
          </cell>
          <cell r="C3125" t="str">
            <v>FORNEC. E ASSENTAMENTO DE TUBOS P/INSTALACAO DOMICILIAR</v>
          </cell>
          <cell r="D3125" t="str">
            <v>0179</v>
          </cell>
          <cell r="E3125">
            <v>0</v>
          </cell>
          <cell r="F3125">
            <v>0</v>
          </cell>
          <cell r="G3125" t="str">
            <v>89578</v>
          </cell>
          <cell r="H3125" t="str">
            <v>TUBO PVC, SÉRIE R, ÁGUA PLUVIAL, DN 100 MM, FORNECIDO E INSTALADO EM CONDUTORES VERTICAIS DE ÁGUAS PLUVIAIS. AF_12/2014</v>
          </cell>
        </row>
        <row r="3126">
          <cell r="A3126" t="str">
            <v>INSTALACOES HIDRO SANITARIAS</v>
          </cell>
          <cell r="B3126" t="str">
            <v>INHI</v>
          </cell>
          <cell r="C3126" t="str">
            <v>FORNEC. E ASSENTAMENTO DE TUBOS P/INSTALACAO DOMICILIAR</v>
          </cell>
          <cell r="D3126" t="str">
            <v>0179</v>
          </cell>
          <cell r="E3126">
            <v>0</v>
          </cell>
          <cell r="F3126">
            <v>0</v>
          </cell>
          <cell r="G3126" t="str">
            <v>89580</v>
          </cell>
          <cell r="H3126" t="str">
            <v>TUBO PVC, SÉRIE R, ÁGUA PLUVIAL, DN 150 MM, FORNECIDO E INSTALADO EM CONDUTORES VERTICAIS DE ÁGUAS PLUVIAIS. AF_12/2014</v>
          </cell>
        </row>
        <row r="3127">
          <cell r="A3127" t="str">
            <v>INSTALACOES HIDRO SANITARIAS</v>
          </cell>
          <cell r="B3127" t="str">
            <v>INHI</v>
          </cell>
          <cell r="C3127" t="str">
            <v>FORNEC. E ASSENTAMENTO DE TUBOS P/INSTALACAO DOMICILIAR</v>
          </cell>
          <cell r="D3127" t="str">
            <v>0179</v>
          </cell>
          <cell r="E3127">
            <v>0</v>
          </cell>
          <cell r="F3127">
            <v>0</v>
          </cell>
          <cell r="G3127" t="str">
            <v>89633</v>
          </cell>
          <cell r="H3127" t="str">
            <v>TUBO, CPVC, SOLDÁVEL, DN 15MM, INSTALADO EM RAMAL OU SUB-RAMAL DE ÁGUA - FORNECIMENTO E INSTALAÇÃO. AF_12/2014</v>
          </cell>
        </row>
        <row r="3128">
          <cell r="A3128" t="str">
            <v>INSTALACOES HIDRO SANITARIAS</v>
          </cell>
          <cell r="B3128" t="str">
            <v>INHI</v>
          </cell>
          <cell r="C3128" t="str">
            <v>FORNEC. E ASSENTAMENTO DE TUBOS P/INSTALACAO DOMICILIAR</v>
          </cell>
          <cell r="D3128" t="str">
            <v>0179</v>
          </cell>
          <cell r="E3128">
            <v>0</v>
          </cell>
          <cell r="F3128">
            <v>0</v>
          </cell>
          <cell r="G3128" t="str">
            <v>89634</v>
          </cell>
          <cell r="H3128" t="str">
            <v>TUBO, CPVC, SOLDÁVEL, DN 22MM, INSTALADO EM RAMAL OU SUB-RAMAL DE ÁGUA - FORNECIMENTO E INSTALAÇÃO. AF_12/2014</v>
          </cell>
        </row>
        <row r="3129">
          <cell r="A3129" t="str">
            <v>INSTALACOES HIDRO SANITARIAS</v>
          </cell>
          <cell r="B3129" t="str">
            <v>INHI</v>
          </cell>
          <cell r="C3129" t="str">
            <v>FORNEC. E ASSENTAMENTO DE TUBOS P/INSTALACAO DOMICILIAR</v>
          </cell>
          <cell r="D3129" t="str">
            <v>0179</v>
          </cell>
          <cell r="E3129">
            <v>0</v>
          </cell>
          <cell r="F3129">
            <v>0</v>
          </cell>
          <cell r="G3129" t="str">
            <v>89635</v>
          </cell>
          <cell r="H3129" t="str">
            <v>TUBO, CPVC, SOLDÁVEL, DN 28MM, INSTALADO EM RAMAL OU SUB-RAMAL DE ÁGUA - FORNECIMENTO E INSTALAÇÃO. AF_12/2014</v>
          </cell>
        </row>
        <row r="3130">
          <cell r="A3130" t="str">
            <v>INSTALACOES HIDRO SANITARIAS</v>
          </cell>
          <cell r="B3130" t="str">
            <v>INHI</v>
          </cell>
          <cell r="C3130" t="str">
            <v>FORNEC. E ASSENTAMENTO DE TUBOS P/INSTALACAO DOMICILIAR</v>
          </cell>
          <cell r="D3130" t="str">
            <v>0179</v>
          </cell>
          <cell r="E3130">
            <v>0</v>
          </cell>
          <cell r="F3130">
            <v>0</v>
          </cell>
          <cell r="G3130" t="str">
            <v>89636</v>
          </cell>
          <cell r="H3130" t="str">
            <v>TUBO, CPVC, SOLDÁVEL, DN 35MM, INSTALADO EM RAMAL OU SUB-RAMAL DE ÁGUA  FORNECIMENTO E INSTALAÇÃO. AF_12/2014</v>
          </cell>
        </row>
        <row r="3131">
          <cell r="A3131" t="str">
            <v>INSTALACOES HIDRO SANITARIAS</v>
          </cell>
          <cell r="B3131" t="str">
            <v>INHI</v>
          </cell>
          <cell r="C3131" t="str">
            <v>FORNEC. E ASSENTAMENTO DE TUBOS P/INSTALACAO DOMICILIAR</v>
          </cell>
          <cell r="D3131" t="str">
            <v>0179</v>
          </cell>
          <cell r="E3131">
            <v>0</v>
          </cell>
          <cell r="F3131">
            <v>0</v>
          </cell>
          <cell r="G3131" t="str">
            <v>89711</v>
          </cell>
          <cell r="H3131" t="str">
            <v>TUBO PVC, SERIE NORMAL, ESGOTO PREDIAL, DN 40 MM, FORNECIDO E INSTALADO EM RAMAL DE DESCARGA OU RAMAL DE ESGOTO SANITÁRIO. AF_12/2014</v>
          </cell>
        </row>
        <row r="3132">
          <cell r="A3132" t="str">
            <v>INSTALACOES HIDRO SANITARIAS</v>
          </cell>
          <cell r="B3132" t="str">
            <v>INHI</v>
          </cell>
          <cell r="C3132" t="str">
            <v>FORNEC. E ASSENTAMENTO DE TUBOS P/INSTALACAO DOMICILIAR</v>
          </cell>
          <cell r="D3132" t="str">
            <v>0179</v>
          </cell>
          <cell r="E3132">
            <v>0</v>
          </cell>
          <cell r="F3132">
            <v>0</v>
          </cell>
          <cell r="G3132" t="str">
            <v>89712</v>
          </cell>
          <cell r="H3132" t="str">
            <v>TUBO PVC, SERIE NORMAL, ESGOTO PREDIAL, DN 50 MM, FORNECIDO E INSTALADO EM RAMAL DE DESCARGA OU RAMAL DE ESGOTO SANITÁRIO. AF_12/2014</v>
          </cell>
        </row>
        <row r="3133">
          <cell r="A3133" t="str">
            <v>INSTALACOES HIDRO SANITARIAS</v>
          </cell>
          <cell r="B3133" t="str">
            <v>INHI</v>
          </cell>
          <cell r="C3133" t="str">
            <v>FORNEC. E ASSENTAMENTO DE TUBOS P/INSTALACAO DOMICILIAR</v>
          </cell>
          <cell r="D3133" t="str">
            <v>0179</v>
          </cell>
          <cell r="E3133">
            <v>0</v>
          </cell>
          <cell r="F3133">
            <v>0</v>
          </cell>
          <cell r="G3133" t="str">
            <v>89713</v>
          </cell>
          <cell r="H3133" t="str">
            <v>TUBO PVC, SERIE NORMAL, ESGOTO PREDIAL, DN 75 MM, FORNECIDO E INSTALADO EM RAMAL DE DESCARGA OU RAMAL DE ESGOTO SANITÁRIO. AF_12/2014</v>
          </cell>
        </row>
        <row r="3134">
          <cell r="A3134" t="str">
            <v>INSTALACOES HIDRO SANITARIAS</v>
          </cell>
          <cell r="B3134" t="str">
            <v>INHI</v>
          </cell>
          <cell r="C3134" t="str">
            <v>FORNEC. E ASSENTAMENTO DE TUBOS P/INSTALACAO DOMICILIAR</v>
          </cell>
          <cell r="D3134" t="str">
            <v>0179</v>
          </cell>
          <cell r="E3134">
            <v>0</v>
          </cell>
          <cell r="F3134">
            <v>0</v>
          </cell>
          <cell r="G3134" t="str">
            <v>89714</v>
          </cell>
          <cell r="H3134" t="str">
            <v>TUBO PVC, SERIE NORMAL, ESGOTO PREDIAL, DN 100 MM, FORNECIDO E INSTALADO EM RAMAL DE DESCARGA OU RAMAL DE ESGOTO SANITÁRIO. AF_12/2014</v>
          </cell>
        </row>
        <row r="3135">
          <cell r="A3135" t="str">
            <v>INSTALACOES HIDRO SANITARIAS</v>
          </cell>
          <cell r="B3135" t="str">
            <v>INHI</v>
          </cell>
          <cell r="C3135" t="str">
            <v>FORNEC. E ASSENTAMENTO DE TUBOS P/INSTALACAO DOMICILIAR</v>
          </cell>
          <cell r="D3135" t="str">
            <v>0179</v>
          </cell>
          <cell r="E3135">
            <v>0</v>
          </cell>
          <cell r="F3135">
            <v>0</v>
          </cell>
          <cell r="G3135" t="str">
            <v>89716</v>
          </cell>
          <cell r="H3135" t="str">
            <v>TUBO, CPVC, SOLDÁVEL, DN 22MM, INSTALADO EM RAMAL DE DISTRIBUIÇÃO DE ÁGUA - FORNECIMENTO E INSTALAÇÃO. AF_12/2014</v>
          </cell>
        </row>
        <row r="3136">
          <cell r="A3136" t="str">
            <v>INSTALACOES HIDRO SANITARIAS</v>
          </cell>
          <cell r="B3136" t="str">
            <v>INHI</v>
          </cell>
          <cell r="C3136" t="str">
            <v>FORNEC. E ASSENTAMENTO DE TUBOS P/INSTALACAO DOMICILIAR</v>
          </cell>
          <cell r="D3136" t="str">
            <v>0179</v>
          </cell>
          <cell r="E3136">
            <v>0</v>
          </cell>
          <cell r="F3136">
            <v>0</v>
          </cell>
          <cell r="G3136" t="str">
            <v>89717</v>
          </cell>
          <cell r="H3136" t="str">
            <v>TUBO, CPVC, SOLDÁVEL, DN 28MM, INSTALADO EM RAMAL DE DISTRIBUIÇÃO DE ÁGUA - FORNECIMENTO E INSTALAÇÃO. AF_12/2014</v>
          </cell>
        </row>
        <row r="3137">
          <cell r="A3137" t="str">
            <v>INSTALACOES HIDRO SANITARIAS</v>
          </cell>
          <cell r="B3137" t="str">
            <v>INHI</v>
          </cell>
          <cell r="C3137" t="str">
            <v>FORNEC. E ASSENTAMENTO DE TUBOS P/INSTALACAO DOMICILIAR</v>
          </cell>
          <cell r="D3137" t="str">
            <v>0179</v>
          </cell>
          <cell r="E3137">
            <v>0</v>
          </cell>
          <cell r="F3137">
            <v>0</v>
          </cell>
          <cell r="G3137" t="str">
            <v>89770</v>
          </cell>
          <cell r="H3137" t="str">
            <v>TUBO, CPVC, SOLDÁVEL, DN 35MM, INSTALADO EM PRUMADA DE ÁGUA  FORNECIMENTO E INSTALAÇÃO. AF_12/2014</v>
          </cell>
        </row>
        <row r="3138">
          <cell r="A3138" t="str">
            <v>INSTALACOES HIDRO SANITARIAS</v>
          </cell>
          <cell r="B3138" t="str">
            <v>INHI</v>
          </cell>
          <cell r="C3138" t="str">
            <v>FORNEC. E ASSENTAMENTO DE TUBOS P/INSTALACAO DOMICILIAR</v>
          </cell>
          <cell r="D3138" t="str">
            <v>0179</v>
          </cell>
          <cell r="E3138">
            <v>0</v>
          </cell>
          <cell r="F3138">
            <v>0</v>
          </cell>
          <cell r="G3138" t="str">
            <v>89771</v>
          </cell>
          <cell r="H3138" t="str">
            <v>TUBO, CPVC, SOLDÁVEL, DN 42MM, INSTALADO EM PRUMADA DE ÁGUA  FORNECIMENTO E INSTALAÇÃO. AF_12/2014</v>
          </cell>
        </row>
        <row r="3139">
          <cell r="A3139" t="str">
            <v>INSTALACOES HIDRO SANITARIAS</v>
          </cell>
          <cell r="B3139" t="str">
            <v>INHI</v>
          </cell>
          <cell r="C3139" t="str">
            <v>FORNEC. E ASSENTAMENTO DE TUBOS P/INSTALACAO DOMICILIAR</v>
          </cell>
          <cell r="D3139" t="str">
            <v>0179</v>
          </cell>
          <cell r="E3139">
            <v>0</v>
          </cell>
          <cell r="F3139">
            <v>0</v>
          </cell>
          <cell r="G3139" t="str">
            <v>89773</v>
          </cell>
          <cell r="H3139" t="str">
            <v>TUBO, CPVC, SOLDÁVEL, DN 73MM, INSTALADO EM PRUMADA DE ÁGUA  FORNECIMENTO E INSTALAÇÃO. AF_12/2014</v>
          </cell>
        </row>
        <row r="3140">
          <cell r="A3140" t="str">
            <v>INSTALACOES HIDRO SANITARIAS</v>
          </cell>
          <cell r="B3140" t="str">
            <v>INHI</v>
          </cell>
          <cell r="C3140" t="str">
            <v>FORNEC. E ASSENTAMENTO DE TUBOS P/INSTALACAO DOMICILIAR</v>
          </cell>
          <cell r="D3140" t="str">
            <v>0179</v>
          </cell>
          <cell r="E3140">
            <v>0</v>
          </cell>
          <cell r="F3140">
            <v>0</v>
          </cell>
          <cell r="G3140" t="str">
            <v>89775</v>
          </cell>
          <cell r="H3140" t="str">
            <v>TUBO, CPVC, SOLDÁVEL, DN 89MM, INSTALADO EM PRUMADA DE ÁGUA  FORNECIMENTO E INSTALAÇÃO. AF_12/2014</v>
          </cell>
        </row>
        <row r="3141">
          <cell r="A3141" t="str">
            <v>INSTALACOES HIDRO SANITARIAS</v>
          </cell>
          <cell r="B3141" t="str">
            <v>INHI</v>
          </cell>
          <cell r="C3141" t="str">
            <v>FORNEC. E ASSENTAMENTO DE TUBOS P/INSTALACAO DOMICILIAR</v>
          </cell>
          <cell r="D3141" t="str">
            <v>0179</v>
          </cell>
          <cell r="E3141">
            <v>0</v>
          </cell>
          <cell r="F3141">
            <v>0</v>
          </cell>
          <cell r="G3141" t="str">
            <v>89798</v>
          </cell>
          <cell r="H3141" t="str">
            <v>TUBO PVC, SERIE NORMAL, ESGOTO PREDIAL, DN 50 MM, FORNECIDO E INSTALADO EM PRUMADA DE ESGOTO SANITÁRIO OU VENTILAÇÃO. AF_12/2014</v>
          </cell>
        </row>
        <row r="3142">
          <cell r="A3142" t="str">
            <v>INSTALACOES HIDRO SANITARIAS</v>
          </cell>
          <cell r="B3142" t="str">
            <v>INHI</v>
          </cell>
          <cell r="C3142" t="str">
            <v>FORNEC. E ASSENTAMENTO DE TUBOS P/INSTALACAO DOMICILIAR</v>
          </cell>
          <cell r="D3142" t="str">
            <v>0179</v>
          </cell>
          <cell r="E3142">
            <v>0</v>
          </cell>
          <cell r="F3142">
            <v>0</v>
          </cell>
          <cell r="G3142" t="str">
            <v>89799</v>
          </cell>
          <cell r="H3142" t="str">
            <v>TUBO PVC, SERIE NORMAL, ESGOTO PREDIAL, DN 75 MM, FORNECIDO E INSTALADO EM PRUMADA DE ESGOTO SANITÁRIO OU VENTILAÇÃO. AF_12/2014</v>
          </cell>
        </row>
        <row r="3143">
          <cell r="A3143" t="str">
            <v>INSTALACOES HIDRO SANITARIAS</v>
          </cell>
          <cell r="B3143" t="str">
            <v>INHI</v>
          </cell>
          <cell r="C3143" t="str">
            <v>FORNEC. E ASSENTAMENTO DE TUBOS P/INSTALACAO DOMICILIAR</v>
          </cell>
          <cell r="D3143" t="str">
            <v>0179</v>
          </cell>
          <cell r="E3143">
            <v>0</v>
          </cell>
          <cell r="F3143">
            <v>0</v>
          </cell>
          <cell r="G3143" t="str">
            <v>89800</v>
          </cell>
          <cell r="H3143" t="str">
            <v>TUBO PVC, SERIE NORMAL, ESGOTO PREDIAL, DN 100 MM, FORNECIDO E INSTALADO EM PRUMADA DE ESGOTO SANITÁRIO OU VENTILAÇÃO. AF_12/2014</v>
          </cell>
        </row>
        <row r="3144">
          <cell r="A3144" t="str">
            <v>INSTALACOES HIDRO SANITARIAS</v>
          </cell>
          <cell r="B3144" t="str">
            <v>INHI</v>
          </cell>
          <cell r="C3144" t="str">
            <v>FORNEC. E ASSENTAMENTO DE TUBOS P/INSTALACAO DOMICILIAR</v>
          </cell>
          <cell r="D3144" t="str">
            <v>0179</v>
          </cell>
          <cell r="E3144">
            <v>0</v>
          </cell>
          <cell r="F3144">
            <v>0</v>
          </cell>
          <cell r="G3144" t="str">
            <v>89848</v>
          </cell>
          <cell r="H3144" t="str">
            <v>TUBO PVC, SERIE NORMAL, ESGOTO PREDIAL, DN 100 MM, FORNECIDO E INSTALADO EM SUBCOLETOR AÉREO DE ESGOTO SANITÁRIO. AF_12/2014</v>
          </cell>
        </row>
        <row r="3145">
          <cell r="A3145" t="str">
            <v>INSTALACOES HIDRO SANITARIAS</v>
          </cell>
          <cell r="B3145" t="str">
            <v>INHI</v>
          </cell>
          <cell r="C3145" t="str">
            <v>FORNEC. E ASSENTAMENTO DE TUBOS P/INSTALACAO DOMICILIAR</v>
          </cell>
          <cell r="D3145" t="str">
            <v>0179</v>
          </cell>
          <cell r="E3145">
            <v>0</v>
          </cell>
          <cell r="F3145">
            <v>0</v>
          </cell>
          <cell r="G3145" t="str">
            <v>89849</v>
          </cell>
          <cell r="H3145" t="str">
            <v>TUBO PVC, SERIE NORMAL, ESGOTO PREDIAL, DN 150 MM, FORNECIDO E INSTALADO EM SUBCOLETOR AÉREO DE ESGOTO SANITÁRIO. AF_12/2014</v>
          </cell>
        </row>
        <row r="3146">
          <cell r="A3146" t="str">
            <v>INSTALACOES HIDRO SANITARIAS</v>
          </cell>
          <cell r="B3146" t="str">
            <v>INHI</v>
          </cell>
          <cell r="C3146" t="str">
            <v>FORNEC. E ASSENTAMENTO DE TUBOS P/INSTALACAO DOMICILIAR</v>
          </cell>
          <cell r="D3146" t="str">
            <v>0179</v>
          </cell>
          <cell r="E3146">
            <v>0</v>
          </cell>
          <cell r="F3146">
            <v>0</v>
          </cell>
          <cell r="G3146" t="str">
            <v>89865</v>
          </cell>
          <cell r="H3146" t="str">
            <v>TUBO, PVC, SOLDÁVEL, DN 25MM, INSTALADO EM DRENO DE AR-CONDICIONADO - FORNECIMENTO E INSTALAÇÃO. AF_12/2014</v>
          </cell>
        </row>
        <row r="3147">
          <cell r="A3147" t="str">
            <v>INSTALACOES HIDRO SANITARIAS</v>
          </cell>
          <cell r="B3147" t="str">
            <v>INHI</v>
          </cell>
          <cell r="C3147" t="str">
            <v>FORNEC. E ASSENTAMENTO DE TUBOS P/INSTALACAO DOMICILIAR</v>
          </cell>
          <cell r="D3147" t="str">
            <v>0179</v>
          </cell>
          <cell r="E3147">
            <v>0</v>
          </cell>
          <cell r="F3147">
            <v>0</v>
          </cell>
          <cell r="G3147" t="str">
            <v>91784</v>
          </cell>
          <cell r="H3147" t="str">
            <v>(COMPOSIÇÃO REPRESENTATIVA) DO SERVIÇO DE INSTALAÇÃO DE TUBOS DE PVC, SOLDÁVEL, ÁGUA FRIA, DN 20 MM (INSTALADO EM RAMAL, SUB-RAMAL OU RAMAL DE DISTRIBUIÇÃO), INCLUSIVE CONEXÕES, CORTES E FIXAÇÕES, PARA PRÉDIOS. AF_10/2015</v>
          </cell>
        </row>
        <row r="3148">
          <cell r="A3148" t="str">
            <v>INSTALACOES HIDRO SANITARIAS</v>
          </cell>
          <cell r="B3148" t="str">
            <v>INHI</v>
          </cell>
          <cell r="C3148" t="str">
            <v>FORNEC. E ASSENTAMENTO DE TUBOS P/INSTALACAO DOMICILIAR</v>
          </cell>
          <cell r="D3148" t="str">
            <v>0179</v>
          </cell>
          <cell r="E3148">
            <v>0</v>
          </cell>
          <cell r="F3148">
            <v>0</v>
          </cell>
          <cell r="G3148" t="str">
            <v>91785</v>
          </cell>
          <cell r="H3148" t="str">
            <v>(COMPOSIÇÃO REPRESENTATIVA) DO SERVIÇO DE INSTALAÇÃO DE TUBOS DE PVC, SOLDÁVEL, ÁGUA FRIA, DN 25 MM (INSTALADO EM RAMAL, SUB-RAMAL, RAMAL DE DISTRIBUIÇÃO OU PRUMADA), INCLUSIVE CONEXÕES, CORTES E FIXAÇÕES, PARA PRÉDIOS. AF_10/2015</v>
          </cell>
        </row>
        <row r="3149">
          <cell r="A3149" t="str">
            <v>INSTALACOES HIDRO SANITARIAS</v>
          </cell>
          <cell r="B3149" t="str">
            <v>INHI</v>
          </cell>
          <cell r="C3149" t="str">
            <v>FORNEC. E ASSENTAMENTO DE TUBOS P/INSTALACAO DOMICILIAR</v>
          </cell>
          <cell r="D3149" t="str">
            <v>0179</v>
          </cell>
          <cell r="E3149">
            <v>0</v>
          </cell>
          <cell r="F3149">
            <v>0</v>
          </cell>
          <cell r="G3149" t="str">
            <v>91786</v>
          </cell>
          <cell r="H3149" t="str">
            <v>(COMPOSIÇÃO REPRESENTATIVA) DO SERVIÇO DE INSTALAÇÃO TUBOS DE PVC, SOLDÁVEL, ÁGUA FRIA, DN 32 MM (INSTALADO EM RAMAL, SUB-RAMAL, RAMAL DE DISTRIBUIÇÃO OU PRUMADA), INCLUSIVE CONEXÕES, CORTES E FIXAÇÕES, PARA PRÉDIOS. AF_10/2015</v>
          </cell>
        </row>
        <row r="3150">
          <cell r="A3150" t="str">
            <v>INSTALACOES HIDRO SANITARIAS</v>
          </cell>
          <cell r="B3150" t="str">
            <v>INHI</v>
          </cell>
          <cell r="C3150" t="str">
            <v>FORNEC. E ASSENTAMENTO DE TUBOS P/INSTALACAO DOMICILIAR</v>
          </cell>
          <cell r="D3150" t="str">
            <v>0179</v>
          </cell>
          <cell r="E3150">
            <v>0</v>
          </cell>
          <cell r="F3150">
            <v>0</v>
          </cell>
          <cell r="G3150" t="str">
            <v>91787</v>
          </cell>
          <cell r="H3150" t="str">
            <v>(COMPOSIÇÃO REPRESENTATIVA) DO SERVIÇO DE INSTALAÇÃO DE TUBOS DE PVC, SOLDÁVEL, ÁGUA FRIA, DN 40 MM (INSTALADO EM PRUMADA), INCLUSIVE CONEXÕES, CORTES E FIXAÇÕES, PARA PRÉDIOS. AF_10/2015</v>
          </cell>
        </row>
        <row r="3151">
          <cell r="A3151" t="str">
            <v>INSTALACOES HIDRO SANITARIAS</v>
          </cell>
          <cell r="B3151" t="str">
            <v>INHI</v>
          </cell>
          <cell r="C3151" t="str">
            <v>FORNEC. E ASSENTAMENTO DE TUBOS P/INSTALACAO DOMICILIAR</v>
          </cell>
          <cell r="D3151" t="str">
            <v>0179</v>
          </cell>
          <cell r="E3151">
            <v>0</v>
          </cell>
          <cell r="F3151">
            <v>0</v>
          </cell>
          <cell r="G3151" t="str">
            <v>91788</v>
          </cell>
          <cell r="H3151" t="str">
            <v>(COMPOSIÇÃO REPRESENTATIVA) DO SERVIÇO DE INSTALAÇÃO DE TUBOS DE PVC, SOLDÁVEL, ÁGUA FRIA, DN 50 MM (INSTALADO EM PRUMADA), INCLUSIVE CONEXÕES, CORTES E FIXAÇÕES, PARA PRÉDIOS. AF_10/2015</v>
          </cell>
        </row>
        <row r="3152">
          <cell r="A3152" t="str">
            <v>INSTALACOES HIDRO SANITARIAS</v>
          </cell>
          <cell r="B3152" t="str">
            <v>INHI</v>
          </cell>
          <cell r="C3152" t="str">
            <v>FORNEC. E ASSENTAMENTO DE TUBOS P/INSTALACAO DOMICILIAR</v>
          </cell>
          <cell r="D3152" t="str">
            <v>0179</v>
          </cell>
          <cell r="E3152">
            <v>0</v>
          </cell>
          <cell r="F3152">
            <v>0</v>
          </cell>
          <cell r="G3152" t="str">
            <v>91789</v>
          </cell>
          <cell r="H3152" t="str">
            <v>(COMPOSIÇÃO REPRESENTATIVA) DO SERVIÇO DE INSTALAÇÃO DE TUBOS DE PVC, SÉRIE R, ÁGUA PLUVIAL, DN 75 MM (INSTALADO EM RAMAL DE ENCAMINHAMENTO, OU CONDUTORES VERTICAIS), INCLUSIVE CONEXÕES, CORTE E FIXAÇÕES, PARA PRÉDIOS. AF_10/2015</v>
          </cell>
        </row>
        <row r="3153">
          <cell r="A3153" t="str">
            <v>INSTALACOES HIDRO SANITARIAS</v>
          </cell>
          <cell r="B3153" t="str">
            <v>INHI</v>
          </cell>
          <cell r="C3153" t="str">
            <v>FORNEC. E ASSENTAMENTO DE TUBOS P/INSTALACAO DOMICILIAR</v>
          </cell>
          <cell r="D3153" t="str">
            <v>0179</v>
          </cell>
          <cell r="E3153">
            <v>0</v>
          </cell>
          <cell r="F3153">
            <v>0</v>
          </cell>
          <cell r="G3153" t="str">
            <v>91790</v>
          </cell>
          <cell r="H3153" t="str">
            <v>(COMPOSIÇÃO REPRESENTATIVA) DO SERVIÇO DE INSTALAÇÃO DE TUBOS DE PVC, SÉRIE R, ÁGUA PLUVIAL, DN 100 MM (INSTALADO EM RAMAL DE ENCAMINHAMENTO, OU CONDUTORES VERTICAIS), INCLUSIVE CONEXÕES, CORTES E FIXAÇÕES, PARA PRÉDIOS. AF_10/2015</v>
          </cell>
        </row>
        <row r="3154">
          <cell r="A3154" t="str">
            <v>INSTALACOES HIDRO SANITARIAS</v>
          </cell>
          <cell r="B3154" t="str">
            <v>INHI</v>
          </cell>
          <cell r="C3154" t="str">
            <v>FORNEC. E ASSENTAMENTO DE TUBOS P/INSTALACAO DOMICILIAR</v>
          </cell>
          <cell r="D3154" t="str">
            <v>0179</v>
          </cell>
          <cell r="E3154">
            <v>0</v>
          </cell>
          <cell r="F3154">
            <v>0</v>
          </cell>
          <cell r="G3154" t="str">
            <v>91791</v>
          </cell>
          <cell r="H3154" t="str">
            <v>(COMPOSIÇÃO REPRESENTATIVA) DO SERVIÇO DE INSTALAÇÃO DE TUBOS DE PVC, SÉRIE R, ÁGUA PLUVIAL, DN 150 MM (INSTALADO EM CONDUTORES VERTICAIS), INCLUSIVE CONEXÕES, CORTES E FIXAÇÕES, PARA PRÉDIOS. AF_10/2015</v>
          </cell>
        </row>
        <row r="3155">
          <cell r="A3155" t="str">
            <v>INSTALACOES HIDRO SANITARIAS</v>
          </cell>
          <cell r="B3155" t="str">
            <v>INHI</v>
          </cell>
          <cell r="C3155" t="str">
            <v>FORNEC. E ASSENTAMENTO DE TUBOS P/INSTALACAO DOMICILIAR</v>
          </cell>
          <cell r="D3155" t="str">
            <v>0179</v>
          </cell>
          <cell r="E3155">
            <v>0</v>
          </cell>
          <cell r="F3155">
            <v>0</v>
          </cell>
          <cell r="G3155" t="str">
            <v>91792</v>
          </cell>
          <cell r="H3155" t="str">
            <v>(COMPOSIÇÃO REPRESENTATIVA) DO SERVIÇO DE INSTALAÇÃO DE TUBO DE PVC, SÉRIE NORMAL, ESGOTO PREDIAL, DN 40 MM (INSTALADO EM RAMAL DE DESCARGA OU RAMAL DE ESGOTO SANITÁRIO), INCLUSIVE CONEXÕES, CORTES E FIXAÇÕES, PARA PRÉDIOS. AF_10/2015</v>
          </cell>
        </row>
        <row r="3156">
          <cell r="A3156" t="str">
            <v>INSTALACOES HIDRO SANITARIAS</v>
          </cell>
          <cell r="B3156" t="str">
            <v>INHI</v>
          </cell>
          <cell r="C3156" t="str">
            <v>FORNEC. E ASSENTAMENTO DE TUBOS P/INSTALACAO DOMICILIAR</v>
          </cell>
          <cell r="D3156" t="str">
            <v>0179</v>
          </cell>
          <cell r="E3156">
            <v>0</v>
          </cell>
          <cell r="F3156">
            <v>0</v>
          </cell>
          <cell r="G3156" t="str">
            <v>91793</v>
          </cell>
          <cell r="H3156" t="str">
            <v>(COMPOSIÇÃO REPRESENTATIVA) DO SERVIÇO DE INSTALAÇÃO DE TUBO DE PVC, SÉRIE NORMAL, ESGOTO PREDIAL, DN 50 MM (INSTALADO EM RAMAL DE DESCARGA OU RAMAL DE ESGOTO SANITÁRIO), INCLUSIVE CONEXÕES, CORTES E FIXAÇÕES PARA, PRÉDIOS. AF_10/2015</v>
          </cell>
        </row>
        <row r="3157">
          <cell r="A3157" t="str">
            <v>INSTALACOES HIDRO SANITARIAS</v>
          </cell>
          <cell r="B3157" t="str">
            <v>INHI</v>
          </cell>
          <cell r="C3157" t="str">
            <v>FORNEC. E ASSENTAMENTO DE TUBOS P/INSTALACAO DOMICILIAR</v>
          </cell>
          <cell r="D3157" t="str">
            <v>0179</v>
          </cell>
          <cell r="E3157">
            <v>0</v>
          </cell>
          <cell r="F3157">
            <v>0</v>
          </cell>
          <cell r="G3157" t="str">
            <v>91794</v>
          </cell>
          <cell r="H3157" t="str">
            <v>(COMPOSIÇÃO REPRESENTATIVA) DO SERVIÇO DE INST. TUBO PVC, SÉRIE N, ESGOTO PREDIAL, DN 75 MM, (INST. EM RAMAL DE DESCARGA, RAMAL DE ESG. SANITÁRIO, PRUMADA DE ESG. SANITÁRIO OU VENTILAÇÃO), INCL. CONEXÕES, CORTES E FIXAÇÕES, P/ PRÉDIOS. AF_10/2015</v>
          </cell>
        </row>
        <row r="3158">
          <cell r="A3158" t="str">
            <v>INSTALACOES HIDRO SANITARIAS</v>
          </cell>
          <cell r="B3158" t="str">
            <v>INHI</v>
          </cell>
          <cell r="C3158" t="str">
            <v>FORNEC. E ASSENTAMENTO DE TUBOS P/INSTALACAO DOMICILIAR</v>
          </cell>
          <cell r="D3158" t="str">
            <v>0179</v>
          </cell>
          <cell r="E3158">
            <v>0</v>
          </cell>
          <cell r="F3158">
            <v>0</v>
          </cell>
          <cell r="G3158" t="str">
            <v>91795</v>
          </cell>
          <cell r="H3158" t="str">
            <v>(COMPOSIÇÃO REPRESENTATIVA) DO SERVIÇO DE INST. TUBO PVC, SÉRIE N, ESGOTO PREDIAL, 100 MM (INST. RAMAL DESCARGA, RAMAL DE ESG. SANIT., PRUMADA ESG. SANIT., VENTILAÇÃO OU SUB-COLETOR AÉREO), INCL. CONEXÕES E CORTES, FIXAÇÕES, P/ PRÉDIOS. AF_10/2015</v>
          </cell>
        </row>
        <row r="3159">
          <cell r="A3159" t="str">
            <v>INSTALACOES HIDRO SANITARIAS</v>
          </cell>
          <cell r="B3159" t="str">
            <v>INHI</v>
          </cell>
          <cell r="C3159" t="str">
            <v>FORNEC. E ASSENTAMENTO DE TUBOS P/INSTALACAO DOMICILIAR</v>
          </cell>
          <cell r="D3159" t="str">
            <v>0179</v>
          </cell>
          <cell r="E3159">
            <v>0</v>
          </cell>
          <cell r="F3159">
            <v>0</v>
          </cell>
          <cell r="G3159" t="str">
            <v>91796</v>
          </cell>
          <cell r="H3159" t="str">
            <v>(COMPOSIÇÃO REPRESENTATIVA) DO SERVIÇO DE INSTALAÇÃO DE TUBO DE PVC, SÉRIE NORMAL, ESGOTO PREDIAL, DN 150 MM (INSTALADO EM SUB-COLETOR AÉREO), INCLUSIVE CONEXÕES, CORTES E FIXAÇÕES, PARA PRÉDIOS. AF_10/2015</v>
          </cell>
        </row>
        <row r="3160">
          <cell r="A3160" t="str">
            <v>INSTALACOES HIDRO SANITARIAS</v>
          </cell>
          <cell r="B3160" t="str">
            <v>INHI</v>
          </cell>
          <cell r="C3160" t="str">
            <v>FORNEC. E ASSENTAMENTO DE TUBOS P/INSTALACAO DOMICILIAR</v>
          </cell>
          <cell r="D3160" t="str">
            <v>0179</v>
          </cell>
          <cell r="E3160">
            <v>0</v>
          </cell>
          <cell r="F3160">
            <v>0</v>
          </cell>
          <cell r="G3160" t="str">
            <v>92275</v>
          </cell>
          <cell r="H3160" t="str">
            <v>TUBO EM COBRE RÍGIDO, DN 22 MM, CLASSE E, SEM ISOLAMENTO, INSTALADO EM PRUMADA  FORNECIMENTO E INSTALAÇÃO. AF_12/2015</v>
          </cell>
        </row>
        <row r="3161">
          <cell r="A3161" t="str">
            <v>INSTALACOES HIDRO SANITARIAS</v>
          </cell>
          <cell r="B3161" t="str">
            <v>INHI</v>
          </cell>
          <cell r="C3161" t="str">
            <v>FORNEC. E ASSENTAMENTO DE TUBOS P/INSTALACAO DOMICILIAR</v>
          </cell>
          <cell r="D3161" t="str">
            <v>0179</v>
          </cell>
          <cell r="E3161">
            <v>0</v>
          </cell>
          <cell r="F3161">
            <v>0</v>
          </cell>
          <cell r="G3161" t="str">
            <v>92276</v>
          </cell>
          <cell r="H3161" t="str">
            <v>TUBO EM COBRE RÍGIDO, DN 28 MM, CLASSE E, SEM ISOLAMENTO, INSTALADO EM PRUMADA  FORNECIMENTO E INSTALAÇÃO. AF_12/2015</v>
          </cell>
        </row>
        <row r="3162">
          <cell r="A3162" t="str">
            <v>INSTALACOES HIDRO SANITARIAS</v>
          </cell>
          <cell r="B3162" t="str">
            <v>INHI</v>
          </cell>
          <cell r="C3162" t="str">
            <v>FORNEC. E ASSENTAMENTO DE TUBOS P/INSTALACAO DOMICILIAR</v>
          </cell>
          <cell r="D3162" t="str">
            <v>0179</v>
          </cell>
          <cell r="E3162">
            <v>0</v>
          </cell>
          <cell r="F3162">
            <v>0</v>
          </cell>
          <cell r="G3162" t="str">
            <v>92277</v>
          </cell>
          <cell r="H3162" t="str">
            <v>TUBO EM COBRE RÍGIDO, DN 35 MM, CLASSE E, SEM ISOLAMENTO, INSTALADO EM PRUMADA  FORNECIMENTO E INSTALAÇÃO. AF_12/2015</v>
          </cell>
        </row>
        <row r="3163">
          <cell r="A3163" t="str">
            <v>INSTALACOES HIDRO SANITARIAS</v>
          </cell>
          <cell r="B3163" t="str">
            <v>INHI</v>
          </cell>
          <cell r="C3163" t="str">
            <v>FORNEC. E ASSENTAMENTO DE TUBOS P/INSTALACAO DOMICILIAR</v>
          </cell>
          <cell r="D3163" t="str">
            <v>0179</v>
          </cell>
          <cell r="E3163">
            <v>0</v>
          </cell>
          <cell r="F3163">
            <v>0</v>
          </cell>
          <cell r="G3163" t="str">
            <v>92278</v>
          </cell>
          <cell r="H3163" t="str">
            <v>TUBO EM COBRE RÍGIDO, DN 42 MM, CLASSE E, SEM ISOLAMENTO, INSTALADO EM PRUMADA  FORNECIMENTO E INSTALAÇÃO. AF_12/2015</v>
          </cell>
        </row>
        <row r="3164">
          <cell r="A3164" t="str">
            <v>INSTALACOES HIDRO SANITARIAS</v>
          </cell>
          <cell r="B3164" t="str">
            <v>INHI</v>
          </cell>
          <cell r="C3164" t="str">
            <v>FORNEC. E ASSENTAMENTO DE TUBOS P/INSTALACAO DOMICILIAR</v>
          </cell>
          <cell r="D3164" t="str">
            <v>0179</v>
          </cell>
          <cell r="E3164">
            <v>0</v>
          </cell>
          <cell r="F3164">
            <v>0</v>
          </cell>
          <cell r="G3164" t="str">
            <v>92279</v>
          </cell>
          <cell r="H3164" t="str">
            <v>TUBO EM COBRE RÍGIDO, DN 54 MM, CLASSE E, SEM ISOLAMENTO, INSTALADO EM PRUMADA  FORNECIMENTO E INSTALAÇÃO. AF_12/2015</v>
          </cell>
        </row>
        <row r="3165">
          <cell r="A3165" t="str">
            <v>INSTALACOES HIDRO SANITARIAS</v>
          </cell>
          <cell r="B3165" t="str">
            <v>INHI</v>
          </cell>
          <cell r="C3165" t="str">
            <v>FORNEC. E ASSENTAMENTO DE TUBOS P/INSTALACAO DOMICILIAR</v>
          </cell>
          <cell r="D3165" t="str">
            <v>0179</v>
          </cell>
          <cell r="E3165">
            <v>0</v>
          </cell>
          <cell r="F3165">
            <v>0</v>
          </cell>
          <cell r="G3165" t="str">
            <v>92280</v>
          </cell>
          <cell r="H3165" t="str">
            <v>TUBO EM COBRE RÍGIDO, DN 66 MM, CLASSE E, SEM ISOLAMENTO, INSTALADO EM PRUMADA  FORNECIMENTO E INSTALAÇÃO. AF_12/2015</v>
          </cell>
        </row>
        <row r="3166">
          <cell r="A3166" t="str">
            <v>INSTALACOES HIDRO SANITARIAS</v>
          </cell>
          <cell r="B3166" t="str">
            <v>INHI</v>
          </cell>
          <cell r="C3166" t="str">
            <v>FORNEC. E ASSENTAMENTO DE TUBOS P/INSTALACAO DOMICILIAR</v>
          </cell>
          <cell r="D3166" t="str">
            <v>0179</v>
          </cell>
          <cell r="E3166">
            <v>0</v>
          </cell>
          <cell r="F3166">
            <v>0</v>
          </cell>
          <cell r="G3166" t="str">
            <v>92281</v>
          </cell>
          <cell r="H3166" t="str">
            <v>TUBO EM COBRE RÍGIDO, DN 22 MM, CLASSE E, COM ISOLAMENTO, INSTALADO EM PRUMADA  FORNECIMENTO E INSTALAÇÃO. AF_12/2015</v>
          </cell>
        </row>
        <row r="3167">
          <cell r="A3167" t="str">
            <v>INSTALACOES HIDRO SANITARIAS</v>
          </cell>
          <cell r="B3167" t="str">
            <v>INHI</v>
          </cell>
          <cell r="C3167" t="str">
            <v>FORNEC. E ASSENTAMENTO DE TUBOS P/INSTALACAO DOMICILIAR</v>
          </cell>
          <cell r="D3167" t="str">
            <v>0179</v>
          </cell>
          <cell r="E3167">
            <v>0</v>
          </cell>
          <cell r="F3167">
            <v>0</v>
          </cell>
          <cell r="G3167" t="str">
            <v>92282</v>
          </cell>
          <cell r="H3167" t="str">
            <v>TUBO EM COBRE RÍGIDO, DN 28 MM, CLASSE E, COM ISOLAMENTO, INSTALADO EM PRUMADA  FORNECIMENTO E INSTALAÇÃO. AF_12/2015</v>
          </cell>
        </row>
        <row r="3168">
          <cell r="A3168" t="str">
            <v>INSTALACOES HIDRO SANITARIAS</v>
          </cell>
          <cell r="B3168" t="str">
            <v>INHI</v>
          </cell>
          <cell r="C3168" t="str">
            <v>FORNEC. E ASSENTAMENTO DE TUBOS P/INSTALACAO DOMICILIAR</v>
          </cell>
          <cell r="D3168" t="str">
            <v>0179</v>
          </cell>
          <cell r="E3168">
            <v>0</v>
          </cell>
          <cell r="F3168">
            <v>0</v>
          </cell>
          <cell r="G3168" t="str">
            <v>92283</v>
          </cell>
          <cell r="H3168" t="str">
            <v>TUBO EM COBRE RÍGIDO, DN 35 MM, CLASSE E, COM ISOLAMENTO, INSTALADO EM PRUMADA  FORNECIMENTO E INSTALAÇÃO. AF_12/2015</v>
          </cell>
        </row>
        <row r="3169">
          <cell r="A3169" t="str">
            <v>INSTALACOES HIDRO SANITARIAS</v>
          </cell>
          <cell r="B3169" t="str">
            <v>INHI</v>
          </cell>
          <cell r="C3169" t="str">
            <v>FORNEC. E ASSENTAMENTO DE TUBOS P/INSTALACAO DOMICILIAR</v>
          </cell>
          <cell r="D3169" t="str">
            <v>0179</v>
          </cell>
          <cell r="E3169">
            <v>0</v>
          </cell>
          <cell r="F3169">
            <v>0</v>
          </cell>
          <cell r="G3169" t="str">
            <v>92284</v>
          </cell>
          <cell r="H3169" t="str">
            <v>TUBO EM COBRE RÍGIDO, DN 42 MM, CLASSE E, COM ISOLAMENTO, INSTALADO EM PRUMADA  FORNECIMENTO E INSTALAÇÃO. AF_12/2015</v>
          </cell>
        </row>
        <row r="3170">
          <cell r="A3170" t="str">
            <v>INSTALACOES HIDRO SANITARIAS</v>
          </cell>
          <cell r="B3170" t="str">
            <v>INHI</v>
          </cell>
          <cell r="C3170" t="str">
            <v>FORNEC. E ASSENTAMENTO DE TUBOS P/INSTALACAO DOMICILIAR</v>
          </cell>
          <cell r="D3170" t="str">
            <v>0179</v>
          </cell>
          <cell r="E3170">
            <v>0</v>
          </cell>
          <cell r="F3170">
            <v>0</v>
          </cell>
          <cell r="G3170" t="str">
            <v>92285</v>
          </cell>
          <cell r="H3170" t="str">
            <v>TUBO EM COBRE RÍGIDO, DN 54 MM, CLASSE E, COM ISOLAMENTO, INSTALADO EM PRUMADA  FORNECIMENTO E INSTALAÇÃO. AF_12/2015</v>
          </cell>
        </row>
        <row r="3171">
          <cell r="A3171" t="str">
            <v>INSTALACOES HIDRO SANITARIAS</v>
          </cell>
          <cell r="B3171" t="str">
            <v>INHI</v>
          </cell>
          <cell r="C3171" t="str">
            <v>FORNEC. E ASSENTAMENTO DE TUBOS P/INSTALACAO DOMICILIAR</v>
          </cell>
          <cell r="D3171" t="str">
            <v>0179</v>
          </cell>
          <cell r="E3171">
            <v>0</v>
          </cell>
          <cell r="F3171">
            <v>0</v>
          </cell>
          <cell r="G3171" t="str">
            <v>92286</v>
          </cell>
          <cell r="H3171" t="str">
            <v>TUBO EM COBRE RÍGIDO, DN 66 MM, CLASSE E, COM ISOLAMENTO, INSTALADO EM PRUMADA  FORNECIMENTO E INSTALAÇÃO. AF_12/2015</v>
          </cell>
        </row>
        <row r="3172">
          <cell r="A3172" t="str">
            <v>INSTALACOES HIDRO SANITARIAS</v>
          </cell>
          <cell r="B3172" t="str">
            <v>INHI</v>
          </cell>
          <cell r="C3172" t="str">
            <v>FORNEC. E ASSENTAMENTO DE TUBOS P/INSTALACAO DOMICILIAR</v>
          </cell>
          <cell r="D3172" t="str">
            <v>0179</v>
          </cell>
          <cell r="E3172">
            <v>0</v>
          </cell>
          <cell r="F3172">
            <v>0</v>
          </cell>
          <cell r="G3172" t="str">
            <v>92305</v>
          </cell>
          <cell r="H3172" t="str">
            <v>TUBO EM COBRE RÍGIDO, DN 15 MM, CLASSE E, SEM ISOLAMENTO, INSTALADO EM RAMAL DE DISTRIBUIÇÃO  FORNECIMENTO E INSTALAÇÃO. AF_12/2015</v>
          </cell>
        </row>
        <row r="3173">
          <cell r="A3173" t="str">
            <v>INSTALACOES HIDRO SANITARIAS</v>
          </cell>
          <cell r="B3173" t="str">
            <v>INHI</v>
          </cell>
          <cell r="C3173" t="str">
            <v>FORNEC. E ASSENTAMENTO DE TUBOS P/INSTALACAO DOMICILIAR</v>
          </cell>
          <cell r="D3173" t="str">
            <v>0179</v>
          </cell>
          <cell r="E3173">
            <v>0</v>
          </cell>
          <cell r="F3173">
            <v>0</v>
          </cell>
          <cell r="G3173" t="str">
            <v>92306</v>
          </cell>
          <cell r="H3173" t="str">
            <v>TUBO EM COBRE RÍGIDO, DN 22 MM, CLASSE E, SEM ISOLAMENTO, INSTALADO EM RAMAL DE DISTRIBUIÇÃO  FORNECIMENTO E INSTALAÇÃO. AF_12/2015</v>
          </cell>
        </row>
        <row r="3174">
          <cell r="A3174" t="str">
            <v>INSTALACOES HIDRO SANITARIAS</v>
          </cell>
          <cell r="B3174" t="str">
            <v>INHI</v>
          </cell>
          <cell r="C3174" t="str">
            <v>FORNEC. E ASSENTAMENTO DE TUBOS P/INSTALACAO DOMICILIAR</v>
          </cell>
          <cell r="D3174" t="str">
            <v>0179</v>
          </cell>
          <cell r="E3174">
            <v>0</v>
          </cell>
          <cell r="F3174">
            <v>0</v>
          </cell>
          <cell r="G3174" t="str">
            <v>92307</v>
          </cell>
          <cell r="H3174" t="str">
            <v>TUBO EM COBRE RÍGIDO, DN 28 MM, CLASSE E, SEM ISOLAMENTO, INSTALADO EM RAMAL DE DISTRIBUIÇÃO  FORNECIMENTO E INSTALAÇÃO. AF_12/2015</v>
          </cell>
        </row>
        <row r="3175">
          <cell r="A3175" t="str">
            <v>INSTALACOES HIDRO SANITARIAS</v>
          </cell>
          <cell r="B3175" t="str">
            <v>INHI</v>
          </cell>
          <cell r="C3175" t="str">
            <v>FORNEC. E ASSENTAMENTO DE TUBOS P/INSTALACAO DOMICILIAR</v>
          </cell>
          <cell r="D3175" t="str">
            <v>0179</v>
          </cell>
          <cell r="E3175">
            <v>0</v>
          </cell>
          <cell r="F3175">
            <v>0</v>
          </cell>
          <cell r="G3175" t="str">
            <v>92308</v>
          </cell>
          <cell r="H3175" t="str">
            <v>TUBO EM COBRE RÍGIDO, DN 15 MM, CLASSE E, COM ISOLAMENTO, INSTALADO EM RAMAL DE DISTRIBUIÇÃO  FORNECIMENTO E INSTALAÇÃO. AF_12/2015</v>
          </cell>
        </row>
        <row r="3176">
          <cell r="A3176" t="str">
            <v>INSTALACOES HIDRO SANITARIAS</v>
          </cell>
          <cell r="B3176" t="str">
            <v>INHI</v>
          </cell>
          <cell r="C3176" t="str">
            <v>FORNEC. E ASSENTAMENTO DE TUBOS P/INSTALACAO DOMICILIAR</v>
          </cell>
          <cell r="D3176" t="str">
            <v>0179</v>
          </cell>
          <cell r="E3176">
            <v>0</v>
          </cell>
          <cell r="F3176">
            <v>0</v>
          </cell>
          <cell r="G3176" t="str">
            <v>92309</v>
          </cell>
          <cell r="H3176" t="str">
            <v>TUBO EM COBRE RÍGIDO, DN 22 MM, CLASSE E, COM ISOLAMENTO, INSTALADO EM RAMAL DE DISTRIBUIÇÃO  FORNECIMENTO E INSTALAÇÃO. AF_12/2015</v>
          </cell>
        </row>
        <row r="3177">
          <cell r="A3177" t="str">
            <v>INSTALACOES HIDRO SANITARIAS</v>
          </cell>
          <cell r="B3177" t="str">
            <v>INHI</v>
          </cell>
          <cell r="C3177" t="str">
            <v>FORNEC. E ASSENTAMENTO DE TUBOS P/INSTALACAO DOMICILIAR</v>
          </cell>
          <cell r="D3177" t="str">
            <v>0179</v>
          </cell>
          <cell r="E3177">
            <v>0</v>
          </cell>
          <cell r="F3177">
            <v>0</v>
          </cell>
          <cell r="G3177" t="str">
            <v>92310</v>
          </cell>
          <cell r="H3177" t="str">
            <v>TUBO EM COBRE RÍGIDO, DN 28 MM, CLASSE E, COM ISOLAMENTO, INSTALADO EM RAMAL DE DISTRIBUIÇÃO  FORNECIMENTO E INSTALAÇÃO. AF_12/2015</v>
          </cell>
        </row>
        <row r="3178">
          <cell r="A3178" t="str">
            <v>INSTALACOES HIDRO SANITARIAS</v>
          </cell>
          <cell r="B3178" t="str">
            <v>INHI</v>
          </cell>
          <cell r="C3178" t="str">
            <v>FORNEC. E ASSENTAMENTO DE TUBOS P/INSTALACAO DOMICILIAR</v>
          </cell>
          <cell r="D3178" t="str">
            <v>0179</v>
          </cell>
          <cell r="E3178">
            <v>0</v>
          </cell>
          <cell r="F3178">
            <v>0</v>
          </cell>
          <cell r="G3178" t="str">
            <v>92320</v>
          </cell>
          <cell r="H3178" t="str">
            <v>TUBO EM COBRE RÍGIDO, DN 15 MM, CLASSE E, SEM ISOLAMENTO, INSTALADO EM RAMAL E SUB-RAMAL  FORNECIMENTO E INSTALAÇÃO. AF_12/2015</v>
          </cell>
        </row>
        <row r="3179">
          <cell r="A3179" t="str">
            <v>INSTALACOES HIDRO SANITARIAS</v>
          </cell>
          <cell r="B3179" t="str">
            <v>INHI</v>
          </cell>
          <cell r="C3179" t="str">
            <v>FORNEC. E ASSENTAMENTO DE TUBOS P/INSTALACAO DOMICILIAR</v>
          </cell>
          <cell r="D3179" t="str">
            <v>0179</v>
          </cell>
          <cell r="E3179">
            <v>0</v>
          </cell>
          <cell r="F3179">
            <v>0</v>
          </cell>
          <cell r="G3179" t="str">
            <v>92321</v>
          </cell>
          <cell r="H3179" t="str">
            <v>TUBO EM COBRE RÍGIDO, DN 22 MM, CLASSE E, SEM ISOLAMENTO, INSTALADO EM RAMAL E SUB-RAMAL  FORNECIMENTO E INSTALAÇÃO. AF_12/2015</v>
          </cell>
        </row>
        <row r="3180">
          <cell r="A3180" t="str">
            <v>INSTALACOES HIDRO SANITARIAS</v>
          </cell>
          <cell r="B3180" t="str">
            <v>INHI</v>
          </cell>
          <cell r="C3180" t="str">
            <v>FORNEC. E ASSENTAMENTO DE TUBOS P/INSTALACAO DOMICILIAR</v>
          </cell>
          <cell r="D3180" t="str">
            <v>0179</v>
          </cell>
          <cell r="E3180">
            <v>0</v>
          </cell>
          <cell r="F3180">
            <v>0</v>
          </cell>
          <cell r="G3180" t="str">
            <v>92322</v>
          </cell>
          <cell r="H3180" t="str">
            <v>TUBO EM COBRE RÍGIDO, DN 28 MM, CLASSE E, SEM ISOLAMENTO, INSTALADO EM RAMAL E SUB-RAMAL  FORNECIMENTO E INSTALAÇÃO. AF_12/2015</v>
          </cell>
        </row>
        <row r="3181">
          <cell r="A3181" t="str">
            <v>INSTALACOES HIDRO SANITARIAS</v>
          </cell>
          <cell r="B3181" t="str">
            <v>INHI</v>
          </cell>
          <cell r="C3181" t="str">
            <v>FORNEC. E ASSENTAMENTO DE TUBOS P/INSTALACAO DOMICILIAR</v>
          </cell>
          <cell r="D3181" t="str">
            <v>0179</v>
          </cell>
          <cell r="E3181">
            <v>0</v>
          </cell>
          <cell r="F3181">
            <v>0</v>
          </cell>
          <cell r="G3181" t="str">
            <v>92323</v>
          </cell>
          <cell r="H3181" t="str">
            <v>TUBO EM COBRE RÍGIDO, DN 15 MM, CLASSE E, COM ISOLAMENTO, INSTALADO EM RAMAL E SUB-RAMAL  FORNECIMENTO E INSTALAÇÃO. AF_12/2015</v>
          </cell>
        </row>
        <row r="3182">
          <cell r="A3182" t="str">
            <v>INSTALACOES HIDRO SANITARIAS</v>
          </cell>
          <cell r="B3182" t="str">
            <v>INHI</v>
          </cell>
          <cell r="C3182" t="str">
            <v>FORNEC. E ASSENTAMENTO DE TUBOS P/INSTALACAO DOMICILIAR</v>
          </cell>
          <cell r="D3182" t="str">
            <v>0179</v>
          </cell>
          <cell r="E3182">
            <v>0</v>
          </cell>
          <cell r="F3182">
            <v>0</v>
          </cell>
          <cell r="G3182" t="str">
            <v>92324</v>
          </cell>
          <cell r="H3182" t="str">
            <v>TUBO EM COBRE RÍGIDO, DN 22 MM, CLASSE E, COM ISOLAMENTO, INSTALADO EM RAMAL E SUB-RAMAL  FORNECIMENTO E INSTALAÇÃO. AF_12/2015</v>
          </cell>
        </row>
        <row r="3183">
          <cell r="A3183" t="str">
            <v>INSTALACOES HIDRO SANITARIAS</v>
          </cell>
          <cell r="B3183" t="str">
            <v>INHI</v>
          </cell>
          <cell r="C3183" t="str">
            <v>FORNEC. E ASSENTAMENTO DE TUBOS P/INSTALACAO DOMICILIAR</v>
          </cell>
          <cell r="D3183" t="str">
            <v>0179</v>
          </cell>
          <cell r="E3183">
            <v>0</v>
          </cell>
          <cell r="F3183">
            <v>0</v>
          </cell>
          <cell r="G3183" t="str">
            <v>92325</v>
          </cell>
          <cell r="H3183" t="str">
            <v>TUBO EM COBRE RÍGIDO, DN 28 MM, CLASSE E, COM ISOLAMENTO, INSTALADO EM RAMAL E SUB-RAMAL  FORNECIMENTO E INSTALAÇÃO. AF_12/2015</v>
          </cell>
        </row>
        <row r="3184">
          <cell r="A3184" t="str">
            <v>INSTALACOES HIDRO SANITARIAS</v>
          </cell>
          <cell r="B3184" t="str">
            <v>INHI</v>
          </cell>
          <cell r="C3184" t="str">
            <v>FORNEC. E ASSENTAMENTO DE TUBOS P/INSTALACAO DOMICILIAR</v>
          </cell>
          <cell r="D3184" t="str">
            <v>0179</v>
          </cell>
          <cell r="E3184">
            <v>0</v>
          </cell>
          <cell r="F3184">
            <v>0</v>
          </cell>
          <cell r="G3184" t="str">
            <v>92335</v>
          </cell>
          <cell r="H3184" t="str">
            <v>TUBO DE AÇO GALVANIZADO COM COSTURA, CLASSE MÉDIA, CONEXÃO RANHURADA, DN 50 (2"), INSTALADO EM PRUMADAS - FORNECIMENTO E INSTALAÇÃO. AF_10/2020</v>
          </cell>
        </row>
        <row r="3185">
          <cell r="A3185" t="str">
            <v>INSTALACOES HIDRO SANITARIAS</v>
          </cell>
          <cell r="B3185" t="str">
            <v>INHI</v>
          </cell>
          <cell r="C3185" t="str">
            <v>FORNEC. E ASSENTAMENTO DE TUBOS P/INSTALACAO DOMICILIAR</v>
          </cell>
          <cell r="D3185" t="str">
            <v>0179</v>
          </cell>
          <cell r="E3185">
            <v>0</v>
          </cell>
          <cell r="F3185">
            <v>0</v>
          </cell>
          <cell r="G3185" t="str">
            <v>92336</v>
          </cell>
          <cell r="H3185" t="str">
            <v>TUBO DE AÇO GALVANIZADO COM COSTURA, CLASSE MÉDIA, CONEXÃO RANHURADA, DN 65 (2 1/2"), INSTALADO EM PRUMADAS - FORNECIMENTO E INSTALAÇÃO. AF_10/2020</v>
          </cell>
        </row>
        <row r="3186">
          <cell r="A3186" t="str">
            <v>INSTALACOES HIDRO SANITARIAS</v>
          </cell>
          <cell r="B3186" t="str">
            <v>INHI</v>
          </cell>
          <cell r="C3186" t="str">
            <v>FORNEC. E ASSENTAMENTO DE TUBOS P/INSTALACAO DOMICILIAR</v>
          </cell>
          <cell r="D3186" t="str">
            <v>0179</v>
          </cell>
          <cell r="E3186">
            <v>0</v>
          </cell>
          <cell r="F3186">
            <v>0</v>
          </cell>
          <cell r="G3186" t="str">
            <v>92337</v>
          </cell>
          <cell r="H3186" t="str">
            <v>TUBO DE AÇO GALVANIZADO COM COSTURA, CLASSE MÉDIA, CONEXÃO RANHURADA, DN 80 (3"), INSTALADO EM PRUMADAS - FORNECIMENTO E INSTALAÇÃO. AF_10/2020</v>
          </cell>
        </row>
        <row r="3187">
          <cell r="A3187" t="str">
            <v>INSTALACOES HIDRO SANITARIAS</v>
          </cell>
          <cell r="B3187" t="str">
            <v>INHI</v>
          </cell>
          <cell r="C3187" t="str">
            <v>FORNEC. E ASSENTAMENTO DE TUBOS P/INSTALACAO DOMICILIAR</v>
          </cell>
          <cell r="D3187" t="str">
            <v>0179</v>
          </cell>
          <cell r="E3187">
            <v>0</v>
          </cell>
          <cell r="F3187">
            <v>0</v>
          </cell>
          <cell r="G3187" t="str">
            <v>92338</v>
          </cell>
          <cell r="H3187" t="str">
            <v>TUBO DE AÇO PRETO SEM COSTURA, CONEXÃO SOLDADA, DN 50 (2"), INSTALADO EM PRUMADAS - FORNECIMENTO E INSTALAÇÃO. AF_10/2020</v>
          </cell>
        </row>
        <row r="3188">
          <cell r="A3188" t="str">
            <v>INSTALACOES HIDRO SANITARIAS</v>
          </cell>
          <cell r="B3188" t="str">
            <v>INHI</v>
          </cell>
          <cell r="C3188" t="str">
            <v>FORNEC. E ASSENTAMENTO DE TUBOS P/INSTALACAO DOMICILIAR</v>
          </cell>
          <cell r="D3188" t="str">
            <v>0179</v>
          </cell>
          <cell r="E3188">
            <v>0</v>
          </cell>
          <cell r="F3188">
            <v>0</v>
          </cell>
          <cell r="G3188" t="str">
            <v>92339</v>
          </cell>
          <cell r="H3188" t="str">
            <v>TUBO DE AÇO PRETO SEM COSTURA, CONEXÃO SOLDADA, DN 65 (2 1/2"), INSTALADO EM PRUMADAS - FORNECIMENTO E INSTALAÇÃO. AF_10/2020</v>
          </cell>
        </row>
        <row r="3189">
          <cell r="A3189" t="str">
            <v>INSTALACOES HIDRO SANITARIAS</v>
          </cell>
          <cell r="B3189" t="str">
            <v>INHI</v>
          </cell>
          <cell r="C3189" t="str">
            <v>FORNEC. E ASSENTAMENTO DE TUBOS P/INSTALACAO DOMICILIAR</v>
          </cell>
          <cell r="D3189" t="str">
            <v>0179</v>
          </cell>
          <cell r="E3189">
            <v>0</v>
          </cell>
          <cell r="F3189">
            <v>0</v>
          </cell>
          <cell r="G3189" t="str">
            <v>92341</v>
          </cell>
          <cell r="H3189" t="str">
            <v>TUBO DE AÇO GALVANIZADO COM COSTURA, CLASSE MÉDIA, DN 50 (2"), CONEXÃO ROSQUEADA, INSTALADO EM PRUMADAS - FORNECIMENTO E INSTALAÇÃO. AF_10/2020</v>
          </cell>
        </row>
        <row r="3190">
          <cell r="A3190" t="str">
            <v>INSTALACOES HIDRO SANITARIAS</v>
          </cell>
          <cell r="B3190" t="str">
            <v>INHI</v>
          </cell>
          <cell r="C3190" t="str">
            <v>FORNEC. E ASSENTAMENTO DE TUBOS P/INSTALACAO DOMICILIAR</v>
          </cell>
          <cell r="D3190" t="str">
            <v>0179</v>
          </cell>
          <cell r="E3190">
            <v>0</v>
          </cell>
          <cell r="F3190">
            <v>0</v>
          </cell>
          <cell r="G3190" t="str">
            <v>92342</v>
          </cell>
          <cell r="H3190" t="str">
            <v>TUBO DE AÇO GALVANIZADO COM COSTURA, CLASSE MÉDIA, DN 65 (2 1/2"), CONEXÃO ROSQUEADA, INSTALADO EM PRUMADAS - FORNECIMENTO E INSTALAÇÃO. AF_10/2020</v>
          </cell>
        </row>
        <row r="3191">
          <cell r="A3191" t="str">
            <v>INSTALACOES HIDRO SANITARIAS</v>
          </cell>
          <cell r="B3191" t="str">
            <v>INHI</v>
          </cell>
          <cell r="C3191" t="str">
            <v>FORNEC. E ASSENTAMENTO DE TUBOS P/INSTALACAO DOMICILIAR</v>
          </cell>
          <cell r="D3191" t="str">
            <v>0179</v>
          </cell>
          <cell r="E3191">
            <v>0</v>
          </cell>
          <cell r="F3191">
            <v>0</v>
          </cell>
          <cell r="G3191" t="str">
            <v>92343</v>
          </cell>
          <cell r="H3191" t="str">
            <v>TUBO DE AÇO GALVANIZADO COM COSTURA, CLASSE MÉDIA, DN 80 (3"), CONEXÃO ROSQUEADA, INSTALADO EM PRUMADAS - FORNECIMENTO E INSTALAÇÃO. AF_10/2020</v>
          </cell>
        </row>
        <row r="3192">
          <cell r="A3192" t="str">
            <v>INSTALACOES HIDRO SANITARIAS</v>
          </cell>
          <cell r="B3192" t="str">
            <v>INHI</v>
          </cell>
          <cell r="C3192" t="str">
            <v>FORNEC. E ASSENTAMENTO DE TUBOS P/INSTALACAO DOMICILIAR</v>
          </cell>
          <cell r="D3192" t="str">
            <v>0179</v>
          </cell>
          <cell r="E3192">
            <v>0</v>
          </cell>
          <cell r="F3192">
            <v>0</v>
          </cell>
          <cell r="G3192" t="str">
            <v>92359</v>
          </cell>
          <cell r="H3192" t="str">
            <v>TUBO DE AÇO PRETO SEM COSTURA, CONEXÃO SOLDADA, DN 25 (1"), INSTALADO EM REDE DE ALIMENTAÇÃO PARA HIDRANTE - FORNECIMENTO E INSTALAÇÃO. AF_10/2020</v>
          </cell>
        </row>
        <row r="3193">
          <cell r="A3193" t="str">
            <v>INSTALACOES HIDRO SANITARIAS</v>
          </cell>
          <cell r="B3193" t="str">
            <v>INHI</v>
          </cell>
          <cell r="C3193" t="str">
            <v>FORNEC. E ASSENTAMENTO DE TUBOS P/INSTALACAO DOMICILIAR</v>
          </cell>
          <cell r="D3193" t="str">
            <v>0179</v>
          </cell>
          <cell r="E3193">
            <v>0</v>
          </cell>
          <cell r="F3193">
            <v>0</v>
          </cell>
          <cell r="G3193" t="str">
            <v>92360</v>
          </cell>
          <cell r="H3193" t="str">
            <v>TUBO DE AÇO PRETO SEM COSTURA, CONEXÃO SOLDADA, DN 32 (1 1/4"), INSTALADO EM REDE DE ALIMENTAÇÃO PARA HIDRANTE - FORNECIMENTO E INSTALAÇÃO. AF_10/2020</v>
          </cell>
        </row>
        <row r="3194">
          <cell r="A3194" t="str">
            <v>INSTALACOES HIDRO SANITARIAS</v>
          </cell>
          <cell r="B3194" t="str">
            <v>INHI</v>
          </cell>
          <cell r="C3194" t="str">
            <v>FORNEC. E ASSENTAMENTO DE TUBOS P/INSTALACAO DOMICILIAR</v>
          </cell>
          <cell r="D3194" t="str">
            <v>0179</v>
          </cell>
          <cell r="E3194">
            <v>0</v>
          </cell>
          <cell r="F3194">
            <v>0</v>
          </cell>
          <cell r="G3194" t="str">
            <v>92361</v>
          </cell>
          <cell r="H3194" t="str">
            <v>TUBO DE AÇO PRETO SEM COSTURA, CONEXÃO SOLDADA, DN 50 (2"), INSTALADO EM REDE DE ALIMENTAÇÃO PARA HIDRANTE - FORNECIMENTO E INSTALAÇÃO. AF_10/2020</v>
          </cell>
        </row>
        <row r="3195">
          <cell r="A3195" t="str">
            <v>INSTALACOES HIDRO SANITARIAS</v>
          </cell>
          <cell r="B3195" t="str">
            <v>INHI</v>
          </cell>
          <cell r="C3195" t="str">
            <v>FORNEC. E ASSENTAMENTO DE TUBOS P/INSTALACAO DOMICILIAR</v>
          </cell>
          <cell r="D3195" t="str">
            <v>0179</v>
          </cell>
          <cell r="E3195">
            <v>0</v>
          </cell>
          <cell r="F3195">
            <v>0</v>
          </cell>
          <cell r="G3195" t="str">
            <v>92362</v>
          </cell>
          <cell r="H3195" t="str">
            <v>TUBO DE AÇO PRETO SEM COSTURA, CONEXÃO SOLDADA, DN 65 (2 1/2"), INSTALADO EM REDE DE ALIMENTAÇÃO PARA HIDRANTE - FORNECIMENTO E INSTALAÇÃO. AF_10/2020</v>
          </cell>
        </row>
        <row r="3196">
          <cell r="A3196" t="str">
            <v>INSTALACOES HIDRO SANITARIAS</v>
          </cell>
          <cell r="B3196" t="str">
            <v>INHI</v>
          </cell>
          <cell r="C3196" t="str">
            <v>FORNEC. E ASSENTAMENTO DE TUBOS P/INSTALACAO DOMICILIAR</v>
          </cell>
          <cell r="D3196" t="str">
            <v>0179</v>
          </cell>
          <cell r="E3196">
            <v>0</v>
          </cell>
          <cell r="F3196">
            <v>0</v>
          </cell>
          <cell r="G3196" t="str">
            <v>92364</v>
          </cell>
          <cell r="H3196" t="str">
            <v>TUBO DE AÇO GALVANIZADO COM COSTURA, CLASSE MÉDIA, DN 32 (1 1/4"), CONEXÃO ROSQUEADA, INSTALADO EM REDE DE ALIMENTAÇÃO PARA HIDRANTE - FORNECIMENTO E INSTALAÇÃO. AF_10/2020</v>
          </cell>
        </row>
        <row r="3197">
          <cell r="A3197" t="str">
            <v>INSTALACOES HIDRO SANITARIAS</v>
          </cell>
          <cell r="B3197" t="str">
            <v>INHI</v>
          </cell>
          <cell r="C3197" t="str">
            <v>FORNEC. E ASSENTAMENTO DE TUBOS P/INSTALACAO DOMICILIAR</v>
          </cell>
          <cell r="D3197" t="str">
            <v>0179</v>
          </cell>
          <cell r="E3197">
            <v>0</v>
          </cell>
          <cell r="F3197">
            <v>0</v>
          </cell>
          <cell r="G3197" t="str">
            <v>92365</v>
          </cell>
          <cell r="H3197" t="str">
            <v>TUBO DE AÇO GALVANIZADO COM COSTURA, CLASSE MÉDIA, DN 40 (1 1/2"), CONEXÃO ROSQUEADA, INSTALADO EM REDE DE ALIMENTAÇÃO PARA HIDRANTE - FORNECIMENTO E INSTALAÇÃO. AF_10/2020</v>
          </cell>
        </row>
        <row r="3198">
          <cell r="A3198" t="str">
            <v>INSTALACOES HIDRO SANITARIAS</v>
          </cell>
          <cell r="B3198" t="str">
            <v>INHI</v>
          </cell>
          <cell r="C3198" t="str">
            <v>FORNEC. E ASSENTAMENTO DE TUBOS P/INSTALACAO DOMICILIAR</v>
          </cell>
          <cell r="D3198" t="str">
            <v>0179</v>
          </cell>
          <cell r="E3198">
            <v>0</v>
          </cell>
          <cell r="F3198">
            <v>0</v>
          </cell>
          <cell r="G3198" t="str">
            <v>92366</v>
          </cell>
          <cell r="H3198" t="str">
            <v>TUBO DE AÇO GALVANIZADO COM COSTURA, CLASSE MÉDIA, DN 50 (2"), CONEXÃO ROSQUEADA, INSTALADO EM REDE DE ALIMENTAÇÃO PARA HIDRANTE - FORNECIMENTO E INSTALAÇÃO. AF_10/2020</v>
          </cell>
        </row>
        <row r="3199">
          <cell r="A3199" t="str">
            <v>INSTALACOES HIDRO SANITARIAS</v>
          </cell>
          <cell r="B3199" t="str">
            <v>INHI</v>
          </cell>
          <cell r="C3199" t="str">
            <v>FORNEC. E ASSENTAMENTO DE TUBOS P/INSTALACAO DOMICILIAR</v>
          </cell>
          <cell r="D3199" t="str">
            <v>0179</v>
          </cell>
          <cell r="E3199">
            <v>0</v>
          </cell>
          <cell r="F3199">
            <v>0</v>
          </cell>
          <cell r="G3199" t="str">
            <v>92367</v>
          </cell>
          <cell r="H3199" t="str">
            <v>TUBO DE AÇO GALVANIZADO COM COSTURA, CLASSE MÉDIA, DN 65 (2 1/2"), CONEXÃO ROSQUEADA, INSTALADO EM REDE DE ALIMENTAÇÃO PARA HIDRANTE - FORNECIMENTO E INSTALAÇÃO. AF_10/2020</v>
          </cell>
        </row>
        <row r="3200">
          <cell r="A3200" t="str">
            <v>INSTALACOES HIDRO SANITARIAS</v>
          </cell>
          <cell r="B3200" t="str">
            <v>INHI</v>
          </cell>
          <cell r="C3200" t="str">
            <v>FORNEC. E ASSENTAMENTO DE TUBOS P/INSTALACAO DOMICILIAR</v>
          </cell>
          <cell r="D3200" t="str">
            <v>0179</v>
          </cell>
          <cell r="E3200">
            <v>0</v>
          </cell>
          <cell r="F3200">
            <v>0</v>
          </cell>
          <cell r="G3200" t="str">
            <v>92368</v>
          </cell>
          <cell r="H3200" t="str">
            <v>TUBO DE AÇO GALVANIZADO COM COSTURA, CLASSE MÉDIA, DN 80 (3"), CONEXÃO ROSQUEADA, INSTALADO EM REDE DE ALIMENTAÇÃO PARA HIDRANTE - FORNECIMENTO E INSTALAÇÃO. AF_10/2020</v>
          </cell>
        </row>
        <row r="3201">
          <cell r="A3201" t="str">
            <v>INSTALACOES HIDRO SANITARIAS</v>
          </cell>
          <cell r="B3201" t="str">
            <v>INHI</v>
          </cell>
          <cell r="C3201" t="str">
            <v>FORNEC. E ASSENTAMENTO DE TUBOS P/INSTALACAO DOMICILIAR</v>
          </cell>
          <cell r="D3201" t="str">
            <v>0179</v>
          </cell>
          <cell r="E3201">
            <v>0</v>
          </cell>
          <cell r="F3201">
            <v>0</v>
          </cell>
          <cell r="G3201" t="str">
            <v>92645</v>
          </cell>
          <cell r="H3201" t="str">
            <v>TUBO DE AÇO PRETO SEM COSTURA, CONEXÃO SOLDADA, DN 25 (1"), INSTALADO EM REDE DE ALIMENTAÇÃO PARA SPRINKLER - FORNECIMENTO E INSTALAÇÃO. AF_10/2020</v>
          </cell>
        </row>
        <row r="3202">
          <cell r="A3202" t="str">
            <v>INSTALACOES HIDRO SANITARIAS</v>
          </cell>
          <cell r="B3202" t="str">
            <v>INHI</v>
          </cell>
          <cell r="C3202" t="str">
            <v>FORNEC. E ASSENTAMENTO DE TUBOS P/INSTALACAO DOMICILIAR</v>
          </cell>
          <cell r="D3202" t="str">
            <v>0179</v>
          </cell>
          <cell r="E3202">
            <v>0</v>
          </cell>
          <cell r="F3202">
            <v>0</v>
          </cell>
          <cell r="G3202" t="str">
            <v>92646</v>
          </cell>
          <cell r="H3202" t="str">
            <v>TUBO DE AÇO PRETO SEM COSTURA, CONEXÃO SOLDADA, DN 32 (1 1/4"), INSTALADO EM REDE DE ALIMENTAÇÃO PARA SPRINKLER - FORNECIMENTO E INSTALAÇÃO. AF_10/2020</v>
          </cell>
        </row>
        <row r="3203">
          <cell r="A3203" t="str">
            <v>INSTALACOES HIDRO SANITARIAS</v>
          </cell>
          <cell r="B3203" t="str">
            <v>INHI</v>
          </cell>
          <cell r="C3203" t="str">
            <v>FORNEC. E ASSENTAMENTO DE TUBOS P/INSTALACAO DOMICILIAR</v>
          </cell>
          <cell r="D3203" t="str">
            <v>0179</v>
          </cell>
          <cell r="E3203">
            <v>0</v>
          </cell>
          <cell r="F3203">
            <v>0</v>
          </cell>
          <cell r="G3203" t="str">
            <v>92648</v>
          </cell>
          <cell r="H3203" t="str">
            <v>TUBO DE AÇO PRETO SEM COSTURA, CONEXÃO SOLDADA, DN 40 (1 1/2"), INSTALADO EM REDE DE ALIMENTAÇÃO PARA SPRINKLER - FORNECIMENTO E INSTALAÇÃO. AF_10/2020</v>
          </cell>
        </row>
        <row r="3204">
          <cell r="A3204" t="str">
            <v>INSTALACOES HIDRO SANITARIAS</v>
          </cell>
          <cell r="B3204" t="str">
            <v>INHI</v>
          </cell>
          <cell r="C3204" t="str">
            <v>FORNEC. E ASSENTAMENTO DE TUBOS P/INSTALACAO DOMICILIAR</v>
          </cell>
          <cell r="D3204" t="str">
            <v>0179</v>
          </cell>
          <cell r="E3204">
            <v>0</v>
          </cell>
          <cell r="F3204">
            <v>0</v>
          </cell>
          <cell r="G3204" t="str">
            <v>92649</v>
          </cell>
          <cell r="H3204" t="str">
            <v>TUBO DE AÇO PRETO SEM COSTURA, CONEXÃO SOLDADA, DN 50 (2"), INSTALADO EM REDE DE ALIMENTAÇÃO PARA SPRINKLER - FORNECIMENTO E INSTALAÇÃO. AF_10/2020</v>
          </cell>
        </row>
        <row r="3205">
          <cell r="A3205" t="str">
            <v>INSTALACOES HIDRO SANITARIAS</v>
          </cell>
          <cell r="B3205" t="str">
            <v>INHI</v>
          </cell>
          <cell r="C3205" t="str">
            <v>FORNEC. E ASSENTAMENTO DE TUBOS P/INSTALACAO DOMICILIAR</v>
          </cell>
          <cell r="D3205" t="str">
            <v>0179</v>
          </cell>
          <cell r="E3205">
            <v>0</v>
          </cell>
          <cell r="F3205">
            <v>0</v>
          </cell>
          <cell r="G3205" t="str">
            <v>92650</v>
          </cell>
          <cell r="H3205" t="str">
            <v>TUBO DE AÇO PRETO SEM COSTURA, CONEXÃO SOLDADA, DN 65 (2 1/2"), INSTALADO EM REDE DE ALIMENTAÇÃO PARA SPRINKLER - FORNECIMENTO E INSTALAÇÃO. AF_10/2020</v>
          </cell>
        </row>
        <row r="3206">
          <cell r="A3206" t="str">
            <v>INSTALACOES HIDRO SANITARIAS</v>
          </cell>
          <cell r="B3206" t="str">
            <v>INHI</v>
          </cell>
          <cell r="C3206" t="str">
            <v>FORNEC. E ASSENTAMENTO DE TUBOS P/INSTALACAO DOMICILIAR</v>
          </cell>
          <cell r="D3206" t="str">
            <v>0179</v>
          </cell>
          <cell r="E3206">
            <v>0</v>
          </cell>
          <cell r="F3206">
            <v>0</v>
          </cell>
          <cell r="G3206" t="str">
            <v>92652</v>
          </cell>
          <cell r="H3206" t="str">
            <v>TUBO DE AÇO GALVANIZADO COM COSTURA, CLASSE MÉDIA, CONEXÃO ROSQUEADA, DN 32 (1 1/4"), INSTALADO EM REDE DE ALIMENTAÇÃO PARA SPRINKLER - FORNECIMENTO E INSTALAÇÃO. AF_10/2020</v>
          </cell>
        </row>
        <row r="3207">
          <cell r="A3207" t="str">
            <v>INSTALACOES HIDRO SANITARIAS</v>
          </cell>
          <cell r="B3207" t="str">
            <v>INHI</v>
          </cell>
          <cell r="C3207" t="str">
            <v>FORNEC. E ASSENTAMENTO DE TUBOS P/INSTALACAO DOMICILIAR</v>
          </cell>
          <cell r="D3207" t="str">
            <v>0179</v>
          </cell>
          <cell r="E3207">
            <v>0</v>
          </cell>
          <cell r="F3207">
            <v>0</v>
          </cell>
          <cell r="G3207" t="str">
            <v>92653</v>
          </cell>
          <cell r="H3207" t="str">
            <v>TUBO DE AÇO GALVANIZADO COM COSTURA, CLASSE MÉDIA, CONEXÃO ROSQUEADA, DN 40 (1 1/2"), INSTALADO EM REDE DE ALIMENTAÇÃO PARA SPRINKLER - FORNECIMENTO E INSTALAÇÃO. AF_10/2020</v>
          </cell>
        </row>
        <row r="3208">
          <cell r="A3208" t="str">
            <v>INSTALACOES HIDRO SANITARIAS</v>
          </cell>
          <cell r="B3208" t="str">
            <v>INHI</v>
          </cell>
          <cell r="C3208" t="str">
            <v>FORNEC. E ASSENTAMENTO DE TUBOS P/INSTALACAO DOMICILIAR</v>
          </cell>
          <cell r="D3208" t="str">
            <v>0179</v>
          </cell>
          <cell r="E3208">
            <v>0</v>
          </cell>
          <cell r="F3208">
            <v>0</v>
          </cell>
          <cell r="G3208" t="str">
            <v>92654</v>
          </cell>
          <cell r="H3208" t="str">
            <v>TUBO DE AÇO GALVANIZADO COM COSTURA, CLASSE MÉDIA, CONEXÃO ROSQUEADA, DN 50 (2"), INSTALADO EM REDE DE ALIMENTAÇÃO PARA SPRINKLER - FORNECIMENTO E INSTALAÇÃO. AF_10/2020</v>
          </cell>
        </row>
        <row r="3209">
          <cell r="A3209" t="str">
            <v>INSTALACOES HIDRO SANITARIAS</v>
          </cell>
          <cell r="B3209" t="str">
            <v>INHI</v>
          </cell>
          <cell r="C3209" t="str">
            <v>FORNEC. E ASSENTAMENTO DE TUBOS P/INSTALACAO DOMICILIAR</v>
          </cell>
          <cell r="D3209" t="str">
            <v>0179</v>
          </cell>
          <cell r="E3209">
            <v>0</v>
          </cell>
          <cell r="F3209">
            <v>0</v>
          </cell>
          <cell r="G3209" t="str">
            <v>92655</v>
          </cell>
          <cell r="H3209" t="str">
            <v>TUBO DE AÇO GALVANIZADO COM COSTURA, CLASSE MÉDIA, CONEXÃO ROSQUEADA, DN 65 (2 1/2"), INSTALADO EM REDE DE ALIMENTAÇÃO PARA SPRINKLER - FORNECIMENTO E INSTALAÇÃO. AF_10/2020</v>
          </cell>
        </row>
        <row r="3210">
          <cell r="A3210" t="str">
            <v>INSTALACOES HIDRO SANITARIAS</v>
          </cell>
          <cell r="B3210" t="str">
            <v>INHI</v>
          </cell>
          <cell r="C3210" t="str">
            <v>FORNEC. E ASSENTAMENTO DE TUBOS P/INSTALACAO DOMICILIAR</v>
          </cell>
          <cell r="D3210" t="str">
            <v>0179</v>
          </cell>
          <cell r="E3210">
            <v>0</v>
          </cell>
          <cell r="F3210">
            <v>0</v>
          </cell>
          <cell r="G3210" t="str">
            <v>92656</v>
          </cell>
          <cell r="H3210" t="str">
            <v>TUBO DE AÇO GALVANIZADO COM COSTURA, CLASSE MÉDIA, CONEXÃO ROSQUEADA, DN 80 (3"), INSTALADO EM REDE DE ALIMENTAÇÃO PARA SPRINKLER - FORNECIMENTO E INSTALAÇÃO. AF_10/2020</v>
          </cell>
        </row>
        <row r="3211">
          <cell r="A3211" t="str">
            <v>INSTALACOES HIDRO SANITARIAS</v>
          </cell>
          <cell r="B3211" t="str">
            <v>INHI</v>
          </cell>
          <cell r="C3211" t="str">
            <v>FORNEC. E ASSENTAMENTO DE TUBOS P/INSTALACAO DOMICILIAR</v>
          </cell>
          <cell r="D3211" t="str">
            <v>0179</v>
          </cell>
          <cell r="E3211">
            <v>0</v>
          </cell>
          <cell r="F3211">
            <v>0</v>
          </cell>
          <cell r="G3211" t="str">
            <v>92687</v>
          </cell>
          <cell r="H3211" t="str">
            <v>TUBO DE AÇO GALVANIZADO COM COSTURA, CLASSE MÉDIA, CONEXÃO ROSQUEADA, DN 15 (1/2"), INSTALADO EM RAMAIS E SUB-RAMAIS DE GÁS - FORNECIMENTO E INSTALAÇÃO. AF_10/2020</v>
          </cell>
        </row>
        <row r="3212">
          <cell r="A3212" t="str">
            <v>INSTALACOES HIDRO SANITARIAS</v>
          </cell>
          <cell r="B3212" t="str">
            <v>INHI</v>
          </cell>
          <cell r="C3212" t="str">
            <v>FORNEC. E ASSENTAMENTO DE TUBOS P/INSTALACAO DOMICILIAR</v>
          </cell>
          <cell r="D3212" t="str">
            <v>0179</v>
          </cell>
          <cell r="E3212">
            <v>0</v>
          </cell>
          <cell r="F3212">
            <v>0</v>
          </cell>
          <cell r="G3212" t="str">
            <v>92688</v>
          </cell>
          <cell r="H3212" t="str">
            <v>TUBO DE AÇO GALVANIZADO COM COSTURA, CLASSE MÉDIA, CONEXÃO ROSQUEADA, DN 20 (3/4"), INSTALADO EM RAMAIS E SUB-RAMAIS DE GÁS - FORNECIMENTO E INSTALAÇÃO. AF_10/2020</v>
          </cell>
        </row>
        <row r="3213">
          <cell r="A3213" t="str">
            <v>INSTALACOES HIDRO SANITARIAS</v>
          </cell>
          <cell r="B3213" t="str">
            <v>INHI</v>
          </cell>
          <cell r="C3213" t="str">
            <v>FORNEC. E ASSENTAMENTO DE TUBOS P/INSTALACAO DOMICILIAR</v>
          </cell>
          <cell r="D3213" t="str">
            <v>0179</v>
          </cell>
          <cell r="E3213">
            <v>0</v>
          </cell>
          <cell r="F3213">
            <v>0</v>
          </cell>
          <cell r="G3213" t="str">
            <v>92689</v>
          </cell>
          <cell r="H3213" t="str">
            <v>TUBO DE AÇO PRETO SEM COSTURA, CLASSE MÉDIA, CONEXÃO SOLDADA, DN 15 (1/2"), INSTALADO EM RAMAIS E SUB-RAMAIS DE GÁS - FORNECIMENTO E INSTALAÇÃO. AF_10/2020</v>
          </cell>
        </row>
        <row r="3214">
          <cell r="A3214" t="str">
            <v>INSTALACOES HIDRO SANITARIAS</v>
          </cell>
          <cell r="B3214" t="str">
            <v>INHI</v>
          </cell>
          <cell r="C3214" t="str">
            <v>FORNEC. E ASSENTAMENTO DE TUBOS P/INSTALACAO DOMICILIAR</v>
          </cell>
          <cell r="D3214" t="str">
            <v>0179</v>
          </cell>
          <cell r="E3214">
            <v>0</v>
          </cell>
          <cell r="F3214">
            <v>0</v>
          </cell>
          <cell r="G3214" t="str">
            <v>92690</v>
          </cell>
          <cell r="H3214" t="str">
            <v>TUBO DE AÇO PRETO SEM COSTURA, CLASSE MÉDIA, CONEXÃO SOLDADA, DN 20 (3/4"), INSTALADO EM RAMAIS E SUB-RAMAIS DE GÁS - FORNECIMENTO E INSTALAÇÃO. AF_10/2020</v>
          </cell>
        </row>
        <row r="3215">
          <cell r="A3215" t="str">
            <v>INSTALACOES HIDRO SANITARIAS</v>
          </cell>
          <cell r="B3215" t="str">
            <v>INHI</v>
          </cell>
          <cell r="C3215" t="str">
            <v>FORNEC. E ASSENTAMENTO DE TUBOS P/INSTALACAO DOMICILIAR</v>
          </cell>
          <cell r="D3215" t="str">
            <v>0179</v>
          </cell>
          <cell r="E3215">
            <v>0</v>
          </cell>
          <cell r="F3215">
            <v>0</v>
          </cell>
          <cell r="G3215" t="str">
            <v>92691</v>
          </cell>
          <cell r="H3215" t="str">
            <v>TUBO DE AÇO PRETO SEM COSTURA, CLASSE MÉDIA, CONEXÃO SOLDADA, DN 25 (1"), INSTALADO EM RAMAIS  E SUB-RAMAIS DE GÁS - FORNECIMENTO E INSTALAÇÃO. AF_10/2020</v>
          </cell>
        </row>
        <row r="3216">
          <cell r="A3216" t="str">
            <v>INSTALACOES HIDRO SANITARIAS</v>
          </cell>
          <cell r="B3216" t="str">
            <v>INHI</v>
          </cell>
          <cell r="C3216" t="str">
            <v>FORNEC. E ASSENTAMENTO DE TUBOS P/INSTALACAO DOMICILIAR</v>
          </cell>
          <cell r="D3216" t="str">
            <v>0179</v>
          </cell>
          <cell r="E3216">
            <v>0</v>
          </cell>
          <cell r="F3216">
            <v>0</v>
          </cell>
          <cell r="G3216" t="str">
            <v>94462</v>
          </cell>
          <cell r="H3216" t="str">
            <v>TUBO DE AÇO GALVANIZADO COM COSTURA, CLASSE MÉDIA, DN 50 (2), CONEXÃO ROSQUEADA, INSTALADO EM RESERVAÇÃO DE ÁGUA DE EDIFICAÇÃO QUE POSSUA RESERVATÓRIO DE FIBRA/FIBROCIMENTO  FORNECIMENTO E INSTALAÇÃO. AF_06/2016</v>
          </cell>
        </row>
        <row r="3217">
          <cell r="A3217" t="str">
            <v>INSTALACOES HIDRO SANITARIAS</v>
          </cell>
          <cell r="B3217" t="str">
            <v>INHI</v>
          </cell>
          <cell r="C3217" t="str">
            <v>FORNEC. E ASSENTAMENTO DE TUBOS P/INSTALACAO DOMICILIAR</v>
          </cell>
          <cell r="D3217" t="str">
            <v>0179</v>
          </cell>
          <cell r="E3217">
            <v>0</v>
          </cell>
          <cell r="F3217">
            <v>0</v>
          </cell>
          <cell r="G3217" t="str">
            <v>94463</v>
          </cell>
          <cell r="H3217" t="str">
            <v>TUBO DE AÇO GALVANIZADO COM COSTURA, CLASSE MÉDIA, DN 65 (2 1/2), CONEXÃO ROSQUEADA, INSTALADO EM RESERVAÇÃO DE ÁGUA DE EDIFICAÇÃO QUE POSSUA RESERVATÓRIO DE FIBRA/FIBROCIMENTO  FORNECIMENTO E INSTALAÇÃO. AF_06/2016</v>
          </cell>
        </row>
        <row r="3218">
          <cell r="A3218" t="str">
            <v>INSTALACOES HIDRO SANITARIAS</v>
          </cell>
          <cell r="B3218" t="str">
            <v>INHI</v>
          </cell>
          <cell r="C3218" t="str">
            <v>FORNEC. E ASSENTAMENTO DE TUBOS P/INSTALACAO DOMICILIAR</v>
          </cell>
          <cell r="D3218" t="str">
            <v>0179</v>
          </cell>
          <cell r="E3218">
            <v>0</v>
          </cell>
          <cell r="F3218">
            <v>0</v>
          </cell>
          <cell r="G3218" t="str">
            <v>94464</v>
          </cell>
          <cell r="H3218" t="str">
            <v>TUBO DE AÇO GALVANIZADO COM COSTURA, CLASSE MÉDIA, DN 80 (3), CONEXÃO ROSQUEADA, INSTALADO EM RESERVAÇÃO DE ÁGUA DE EDIFICAÇÃO QUE POSSUA RESERVATÓRIO DE FIBRA/FIBROCIMENTO  FORNECIMENTO E INSTALAÇÃO. AF_06/2016</v>
          </cell>
        </row>
        <row r="3219">
          <cell r="A3219" t="str">
            <v>INSTALACOES HIDRO SANITARIAS</v>
          </cell>
          <cell r="B3219" t="str">
            <v>INHI</v>
          </cell>
          <cell r="C3219" t="str">
            <v>FORNEC. E ASSENTAMENTO DE TUBOS P/INSTALACAO DOMICILIAR</v>
          </cell>
          <cell r="D3219" t="str">
            <v>0179</v>
          </cell>
          <cell r="E3219">
            <v>0</v>
          </cell>
          <cell r="F3219">
            <v>0</v>
          </cell>
          <cell r="G3219" t="str">
            <v>94602</v>
          </cell>
          <cell r="H3219" t="str">
            <v>TUBO EM COBRE RÍGIDO, DN 54 MM, CLASSE E, SEM ISOLAMENTO, INSTALADO EM RESERVAÇÃO DE ÁGUA DE EDIFICAÇÃO QUE POSSUA RESERVATÓRIO DE FIBRA/FIBROCIMENTO  FORNECIMENTO E INSTALAÇÃO. AF_06/2016</v>
          </cell>
        </row>
        <row r="3220">
          <cell r="A3220" t="str">
            <v>INSTALACOES HIDRO SANITARIAS</v>
          </cell>
          <cell r="B3220" t="str">
            <v>INHI</v>
          </cell>
          <cell r="C3220" t="str">
            <v>FORNEC. E ASSENTAMENTO DE TUBOS P/INSTALACAO DOMICILIAR</v>
          </cell>
          <cell r="D3220" t="str">
            <v>0179</v>
          </cell>
          <cell r="E3220">
            <v>0</v>
          </cell>
          <cell r="F3220">
            <v>0</v>
          </cell>
          <cell r="G3220" t="str">
            <v>94603</v>
          </cell>
          <cell r="H3220" t="str">
            <v>TUBO EM COBRE RÍGIDO, DN 66 MM, CLASSE E, SEM ISOLAMENTO, INSTALADO EM RESERVAÇÃO DE ÁGUA DE EDIFICAÇÃO QUE POSSUA RESERVATÓRIO DE FIBRA/FIBROCIMENTO  FORNECIMENTO E INSTALAÇÃO. AF_06/2016</v>
          </cell>
        </row>
        <row r="3221">
          <cell r="A3221" t="str">
            <v>INSTALACOES HIDRO SANITARIAS</v>
          </cell>
          <cell r="B3221" t="str">
            <v>INHI</v>
          </cell>
          <cell r="C3221" t="str">
            <v>FORNEC. E ASSENTAMENTO DE TUBOS P/INSTALACAO DOMICILIAR</v>
          </cell>
          <cell r="D3221" t="str">
            <v>0179</v>
          </cell>
          <cell r="E3221">
            <v>0</v>
          </cell>
          <cell r="F3221">
            <v>0</v>
          </cell>
          <cell r="G3221" t="str">
            <v>94604</v>
          </cell>
          <cell r="H3221" t="str">
            <v>TUBO EM COBRE RÍGIDO, DN 79 MM, CLASSE E, SEM ISOLAMENTO, INSTALADO EM RESERVAÇÃO DE ÁGUA DE EDIFICAÇÃO QUE POSSUA RESERVATÓRIO DE FIBRA/FIBROCIMENTO  FORNECIMENTO E INSTALAÇÃO. AF_06/2016</v>
          </cell>
        </row>
        <row r="3222">
          <cell r="A3222" t="str">
            <v>INSTALACOES HIDRO SANITARIAS</v>
          </cell>
          <cell r="B3222" t="str">
            <v>INHI</v>
          </cell>
          <cell r="C3222" t="str">
            <v>FORNEC. E ASSENTAMENTO DE TUBOS P/INSTALACAO DOMICILIAR</v>
          </cell>
          <cell r="D3222" t="str">
            <v>0179</v>
          </cell>
          <cell r="E3222">
            <v>0</v>
          </cell>
          <cell r="F3222">
            <v>0</v>
          </cell>
          <cell r="G3222" t="str">
            <v>94605</v>
          </cell>
          <cell r="H3222" t="str">
            <v>TUBO EM COBRE RÍGIDO, DN 104 MM, CLASSE E, SEM ISOLAMENTO, INSTALADO EM RESERVAÇÃO DE ÁGUA DE EDIFICAÇÃO QUE POSSUA RESERVATÓRIO DE FIBRA/FIBROCIMENTO  FORNECIMENTO E INSTALAÇÃO. AF_06/2016</v>
          </cell>
        </row>
        <row r="3223">
          <cell r="A3223" t="str">
            <v>INSTALACOES HIDRO SANITARIAS</v>
          </cell>
          <cell r="B3223" t="str">
            <v>INHI</v>
          </cell>
          <cell r="C3223" t="str">
            <v>FORNEC. E ASSENTAMENTO DE TUBOS P/INSTALACAO DOMICILIAR</v>
          </cell>
          <cell r="D3223" t="str">
            <v>0179</v>
          </cell>
          <cell r="E3223">
            <v>0</v>
          </cell>
          <cell r="F3223">
            <v>0</v>
          </cell>
          <cell r="G3223" t="str">
            <v>94648</v>
          </cell>
          <cell r="H3223" t="str">
            <v>TUBO, PVC, SOLDÁVEL, DN  25 MM, INSTALADO EM RESERVAÇÃO DE ÁGUA DE EDIFICAÇÃO QUE POSSUA RESERVATÓRIO DE FIBRA/FIBROCIMENTO   FORNECIMENTO E INSTALAÇÃO. AF_06/2016</v>
          </cell>
        </row>
        <row r="3224">
          <cell r="A3224" t="str">
            <v>INSTALACOES HIDRO SANITARIAS</v>
          </cell>
          <cell r="B3224" t="str">
            <v>INHI</v>
          </cell>
          <cell r="C3224" t="str">
            <v>FORNEC. E ASSENTAMENTO DE TUBOS P/INSTALACAO DOMICILIAR</v>
          </cell>
          <cell r="D3224" t="str">
            <v>0179</v>
          </cell>
          <cell r="E3224">
            <v>0</v>
          </cell>
          <cell r="F3224">
            <v>0</v>
          </cell>
          <cell r="G3224" t="str">
            <v>94649</v>
          </cell>
          <cell r="H3224" t="str">
            <v>TUBO, PVC, SOLDÁVEL, DN 32 MM, INSTALADO EM RESERVAÇÃO DE ÁGUA DE EDIFICAÇÃO QUE POSSUA RESERVATÓRIO DE FIBRA/FIBROCIMENTO   FORNECIMENTO E INSTALAÇÃO. AF_06/2016</v>
          </cell>
        </row>
        <row r="3225">
          <cell r="A3225" t="str">
            <v>INSTALACOES HIDRO SANITARIAS</v>
          </cell>
          <cell r="B3225" t="str">
            <v>INHI</v>
          </cell>
          <cell r="C3225" t="str">
            <v>FORNEC. E ASSENTAMENTO DE TUBOS P/INSTALACAO DOMICILIAR</v>
          </cell>
          <cell r="D3225" t="str">
            <v>0179</v>
          </cell>
          <cell r="E3225">
            <v>0</v>
          </cell>
          <cell r="F3225">
            <v>0</v>
          </cell>
          <cell r="G3225" t="str">
            <v>94650</v>
          </cell>
          <cell r="H3225" t="str">
            <v>TUBO, PVC, SOLDÁVEL, DN 40 MM, INSTALADO EM RESERVAÇÃO DE ÁGUA DE EDIFICAÇÃO QUE POSSUA RESERVATÓRIO DE FIBRA/FIBROCIMENTO   FORNECIMENTO E INSTALAÇÃO. AF_06/2016</v>
          </cell>
        </row>
        <row r="3226">
          <cell r="A3226" t="str">
            <v>INSTALACOES HIDRO SANITARIAS</v>
          </cell>
          <cell r="B3226" t="str">
            <v>INHI</v>
          </cell>
          <cell r="C3226" t="str">
            <v>FORNEC. E ASSENTAMENTO DE TUBOS P/INSTALACAO DOMICILIAR</v>
          </cell>
          <cell r="D3226" t="str">
            <v>0179</v>
          </cell>
          <cell r="E3226">
            <v>0</v>
          </cell>
          <cell r="F3226">
            <v>0</v>
          </cell>
          <cell r="G3226" t="str">
            <v>94651</v>
          </cell>
          <cell r="H3226" t="str">
            <v>TUBO, PVC, SOLDÁVEL, DN 50 MM, INSTALADO EM RESERVAÇÃO DE ÁGUA DE EDIFICAÇÃO QUE POSSUA RESERVATÓRIO DE FIBRA/FIBROCIMENTO   FORNECIMENTO E INSTALAÇÃO. AF_06/2016</v>
          </cell>
        </row>
        <row r="3227">
          <cell r="A3227" t="str">
            <v>INSTALACOES HIDRO SANITARIAS</v>
          </cell>
          <cell r="B3227" t="str">
            <v>INHI</v>
          </cell>
          <cell r="C3227" t="str">
            <v>FORNEC. E ASSENTAMENTO DE TUBOS P/INSTALACAO DOMICILIAR</v>
          </cell>
          <cell r="D3227" t="str">
            <v>0179</v>
          </cell>
          <cell r="E3227">
            <v>0</v>
          </cell>
          <cell r="F3227">
            <v>0</v>
          </cell>
          <cell r="G3227" t="str">
            <v>94652</v>
          </cell>
          <cell r="H3227" t="str">
            <v>TUBO, PVC, SOLDÁVEL, DN 60 MM, INSTALADO EM RESERVAÇÃO DE ÁGUA DE EDIFICAÇÃO QUE POSSUA RESERVATÓRIO DE FIBRA/FIBROCIMENTO   FORNECIMENTO E INSTALAÇÃO. AF_06/2016</v>
          </cell>
        </row>
        <row r="3228">
          <cell r="A3228" t="str">
            <v>INSTALACOES HIDRO SANITARIAS</v>
          </cell>
          <cell r="B3228" t="str">
            <v>INHI</v>
          </cell>
          <cell r="C3228" t="str">
            <v>FORNEC. E ASSENTAMENTO DE TUBOS P/INSTALACAO DOMICILIAR</v>
          </cell>
          <cell r="D3228" t="str">
            <v>0179</v>
          </cell>
          <cell r="E3228">
            <v>0</v>
          </cell>
          <cell r="F3228">
            <v>0</v>
          </cell>
          <cell r="G3228" t="str">
            <v>94653</v>
          </cell>
          <cell r="H3228" t="str">
            <v>TUBO, PVC, SOLDÁVEL, DN 75 MM, INSTALADO EM RESERVAÇÃO DE ÁGUA DE EDIFICAÇÃO QUE POSSUA RESERVATÓRIO DE FIBRA/FIBROCIMENTO   FORNECIMENTO E INSTALAÇÃO. AF_06/2016</v>
          </cell>
        </row>
        <row r="3229">
          <cell r="A3229" t="str">
            <v>INSTALACOES HIDRO SANITARIAS</v>
          </cell>
          <cell r="B3229" t="str">
            <v>INHI</v>
          </cell>
          <cell r="C3229" t="str">
            <v>FORNEC. E ASSENTAMENTO DE TUBOS P/INSTALACAO DOMICILIAR</v>
          </cell>
          <cell r="D3229" t="str">
            <v>0179</v>
          </cell>
          <cell r="E3229">
            <v>0</v>
          </cell>
          <cell r="F3229">
            <v>0</v>
          </cell>
          <cell r="G3229" t="str">
            <v>94654</v>
          </cell>
          <cell r="H3229" t="str">
            <v>TUBO, PVC, SOLDÁVEL, DN 85 MM, INSTALADO EM RESERVAÇÃO DE ÁGUA DE EDIFICAÇÃO QUE POSSUA RESERVATÓRIO DE FIBRA/FIBROCIMENTO   FORNECIMENTO E INSTALAÇÃO. AF_06/2016</v>
          </cell>
        </row>
        <row r="3230">
          <cell r="A3230" t="str">
            <v>INSTALACOES HIDRO SANITARIAS</v>
          </cell>
          <cell r="B3230" t="str">
            <v>INHI</v>
          </cell>
          <cell r="C3230" t="str">
            <v>FORNEC. E ASSENTAMENTO DE TUBOS P/INSTALACAO DOMICILIAR</v>
          </cell>
          <cell r="D3230" t="str">
            <v>0179</v>
          </cell>
          <cell r="E3230">
            <v>0</v>
          </cell>
          <cell r="F3230">
            <v>0</v>
          </cell>
          <cell r="G3230" t="str">
            <v>94655</v>
          </cell>
          <cell r="H3230" t="str">
            <v>TUBO, PVC, SOLDÁVEL, DN 110 MM, INSTALADO EM RESERVAÇÃO DE ÁGUA DE EDIFICAÇÃO QUE POSSUA RESERVATÓRIO DE FIBRA/FIBROCIMENTO   FORNECIMENTO E INSTALAÇÃO. AF_06/2016</v>
          </cell>
        </row>
        <row r="3231">
          <cell r="A3231" t="str">
            <v>INSTALACOES HIDRO SANITARIAS</v>
          </cell>
          <cell r="B3231" t="str">
            <v>INHI</v>
          </cell>
          <cell r="C3231" t="str">
            <v>FORNEC. E ASSENTAMENTO DE TUBOS P/INSTALACAO DOMICILIAR</v>
          </cell>
          <cell r="D3231" t="str">
            <v>0179</v>
          </cell>
          <cell r="E3231">
            <v>0</v>
          </cell>
          <cell r="F3231">
            <v>0</v>
          </cell>
          <cell r="G3231" t="str">
            <v>94716</v>
          </cell>
          <cell r="H3231" t="str">
            <v>TUBO, CPVC, SOLDÁVEL, DN 22 MM, INSTALADO EM RESERVAÇÃO DE ÁGUA DE EDIFICAÇÃO QUE POSSUA RESERVATÓRIO DE FIBRA/FIBROCIMENTO  FORNECIMENTO E INSTALAÇÃO. AF_06/2016</v>
          </cell>
        </row>
        <row r="3232">
          <cell r="A3232" t="str">
            <v>INSTALACOES HIDRO SANITARIAS</v>
          </cell>
          <cell r="B3232" t="str">
            <v>INHI</v>
          </cell>
          <cell r="C3232" t="str">
            <v>FORNEC. E ASSENTAMENTO DE TUBOS P/INSTALACAO DOMICILIAR</v>
          </cell>
          <cell r="D3232" t="str">
            <v>0179</v>
          </cell>
          <cell r="E3232">
            <v>0</v>
          </cell>
          <cell r="F3232">
            <v>0</v>
          </cell>
          <cell r="G3232" t="str">
            <v>94717</v>
          </cell>
          <cell r="H3232" t="str">
            <v>TUBO, CPVC, SOLDÁVEL, DN 28 MM, INSTALADO EM RESERVAÇÃO DE ÁGUA DE EDIFICAÇÃO QUE POSSUA RESERVATÓRIO DE FIBRA/FIBROCIMENTO  FORNECIMENTO E INSTALAÇÃO. AF_06/2016</v>
          </cell>
        </row>
        <row r="3233">
          <cell r="A3233" t="str">
            <v>INSTALACOES HIDRO SANITARIAS</v>
          </cell>
          <cell r="B3233" t="str">
            <v>INHI</v>
          </cell>
          <cell r="C3233" t="str">
            <v>FORNEC. E ASSENTAMENTO DE TUBOS P/INSTALACAO DOMICILIAR</v>
          </cell>
          <cell r="D3233" t="str">
            <v>0179</v>
          </cell>
          <cell r="E3233">
            <v>0</v>
          </cell>
          <cell r="F3233">
            <v>0</v>
          </cell>
          <cell r="G3233" t="str">
            <v>94718</v>
          </cell>
          <cell r="H3233" t="str">
            <v>TUBO, CPVC, SOLDÁVEL, DN 35 MM, INSTALADO EM RESERVAÇÃO DE ÁGUA DE EDIFICAÇÃO QUE POSSUA RESERVATÓRIO DE FIBRA/FIBROCIMENTO  FORNECIMENTO E INSTALAÇÃO. AF_06/2016</v>
          </cell>
        </row>
        <row r="3234">
          <cell r="A3234" t="str">
            <v>INSTALACOES HIDRO SANITARIAS</v>
          </cell>
          <cell r="B3234" t="str">
            <v>INHI</v>
          </cell>
          <cell r="C3234" t="str">
            <v>FORNEC. E ASSENTAMENTO DE TUBOS P/INSTALACAO DOMICILIAR</v>
          </cell>
          <cell r="D3234" t="str">
            <v>0179</v>
          </cell>
          <cell r="E3234">
            <v>0</v>
          </cell>
          <cell r="F3234">
            <v>0</v>
          </cell>
          <cell r="G3234" t="str">
            <v>94719</v>
          </cell>
          <cell r="H3234" t="str">
            <v>TUBO, CPVC, SOLDÁVEL, DN 42 MM, INSTALADO EM RESERVAÇÃO DE ÁGUA DE EDIFICAÇÃO QUE POSSUA RESERVATÓRIO DE FIBRA/FIBROCIMENTO  FORNECIMENTO E INSTALAÇÃO. AF_06/2016</v>
          </cell>
        </row>
        <row r="3235">
          <cell r="A3235" t="str">
            <v>INSTALACOES HIDRO SANITARIAS</v>
          </cell>
          <cell r="B3235" t="str">
            <v>INHI</v>
          </cell>
          <cell r="C3235" t="str">
            <v>FORNEC. E ASSENTAMENTO DE TUBOS P/INSTALACAO DOMICILIAR</v>
          </cell>
          <cell r="D3235" t="str">
            <v>0179</v>
          </cell>
          <cell r="E3235">
            <v>0</v>
          </cell>
          <cell r="F3235">
            <v>0</v>
          </cell>
          <cell r="G3235" t="str">
            <v>94720</v>
          </cell>
          <cell r="H3235" t="str">
            <v>TUBO, CPVC, SOLDÁVEL, DN 54 MM, INSTALADO EM RESERVAÇÃO DE ÁGUA DE EDIFICAÇÃO QUE POSSUA RESERVATÓRIO DE FIBRA/FIBROCIMENTO  FORNECIMENTO E INSTALAÇÃO. AF_06/2016</v>
          </cell>
        </row>
        <row r="3236">
          <cell r="A3236" t="str">
            <v>INSTALACOES HIDRO SANITARIAS</v>
          </cell>
          <cell r="B3236" t="str">
            <v>INHI</v>
          </cell>
          <cell r="C3236" t="str">
            <v>FORNEC. E ASSENTAMENTO DE TUBOS P/INSTALACAO DOMICILIAR</v>
          </cell>
          <cell r="D3236" t="str">
            <v>0179</v>
          </cell>
          <cell r="E3236">
            <v>0</v>
          </cell>
          <cell r="F3236">
            <v>0</v>
          </cell>
          <cell r="G3236" t="str">
            <v>94721</v>
          </cell>
          <cell r="H3236" t="str">
            <v>TUBO, CPVC, SOLDÁVEL, DN 73 MM, INSTALADO EM RESERVAÇÃO DE ÁGUA DE EDIFICAÇÃO QUE POSSUA RESERVATÓRIO DE FIBRA/FIBROCIMENTO  FORNECIMENTO E INSTALAÇÃO. AF_06/2016</v>
          </cell>
        </row>
        <row r="3237">
          <cell r="A3237" t="str">
            <v>INSTALACOES HIDRO SANITARIAS</v>
          </cell>
          <cell r="B3237" t="str">
            <v>INHI</v>
          </cell>
          <cell r="C3237" t="str">
            <v>FORNEC. E ASSENTAMENTO DE TUBOS P/INSTALACAO DOMICILIAR</v>
          </cell>
          <cell r="D3237" t="str">
            <v>0179</v>
          </cell>
          <cell r="E3237">
            <v>0</v>
          </cell>
          <cell r="F3237">
            <v>0</v>
          </cell>
          <cell r="G3237" t="str">
            <v>94722</v>
          </cell>
          <cell r="H3237" t="str">
            <v>TUBO, CPVC, SOLDÁVEL, DN 89 MM, INSTALADO EM RESERVAÇÃO DE ÁGUA DE EDIFICAÇÃO QUE POSSUA RESERVATÓRIO DE FIBRA/FIBROCIMENTO  FORNECIMENTO E INSTALAÇÃO. AF_06/2016</v>
          </cell>
        </row>
        <row r="3238">
          <cell r="A3238" t="str">
            <v>INSTALACOES HIDRO SANITARIAS</v>
          </cell>
          <cell r="B3238" t="str">
            <v>INHI</v>
          </cell>
          <cell r="C3238" t="str">
            <v>FORNEC. E ASSENTAMENTO DE TUBOS P/INSTALACAO DOMICILIAR</v>
          </cell>
          <cell r="D3238" t="str">
            <v>0179</v>
          </cell>
          <cell r="E3238">
            <v>0</v>
          </cell>
          <cell r="F3238">
            <v>0</v>
          </cell>
          <cell r="G3238" t="str">
            <v>95697</v>
          </cell>
          <cell r="H3238" t="str">
            <v>TUBO DE AÇO PRETO SEM COSTURA, CONEXÃO SOLDADA, DN 40 (1 1/2"), INSTALADO EM REDE DE ALIMENTAÇÃO PARA HIDRANTE - FORNECIMENTO E INSTALAÇÃO. AF_10/2020</v>
          </cell>
        </row>
        <row r="3239">
          <cell r="A3239" t="str">
            <v>INSTALACOES HIDRO SANITARIAS</v>
          </cell>
          <cell r="B3239" t="str">
            <v>INHI</v>
          </cell>
          <cell r="C3239" t="str">
            <v>FORNEC. E ASSENTAMENTO DE TUBOS P/INSTALACAO DOMICILIAR</v>
          </cell>
          <cell r="D3239" t="str">
            <v>0179</v>
          </cell>
          <cell r="E3239">
            <v>0</v>
          </cell>
          <cell r="F3239">
            <v>0</v>
          </cell>
          <cell r="G3239" t="str">
            <v>96635</v>
          </cell>
          <cell r="H3239" t="str">
            <v>TUBO, PPR, DN 25, CLASSE PN 20,  INSTALADO EM RAMAL OU SUB-RAMAL DE ÁGUA  FORNECIMENTO E INSTALAÇÃO. AF_06/2015</v>
          </cell>
        </row>
        <row r="3240">
          <cell r="A3240" t="str">
            <v>INSTALACOES HIDRO SANITARIAS</v>
          </cell>
          <cell r="B3240" t="str">
            <v>INHI</v>
          </cell>
          <cell r="C3240" t="str">
            <v>FORNEC. E ASSENTAMENTO DE TUBOS P/INSTALACAO DOMICILIAR</v>
          </cell>
          <cell r="D3240" t="str">
            <v>0179</v>
          </cell>
          <cell r="E3240">
            <v>0</v>
          </cell>
          <cell r="F3240">
            <v>0</v>
          </cell>
          <cell r="G3240" t="str">
            <v>96636</v>
          </cell>
          <cell r="H3240" t="str">
            <v>TUBO, PPR, DN 25, CLASSE PN 25 INSTALADO EM RAMAL OU SUB-RAMAL DE ÁGUA  FORNECIMENTO E INSTALAÇÃO. AF_06/2015</v>
          </cell>
        </row>
        <row r="3241">
          <cell r="A3241" t="str">
            <v>INSTALACOES HIDRO SANITARIAS</v>
          </cell>
          <cell r="B3241" t="str">
            <v>INHI</v>
          </cell>
          <cell r="C3241" t="str">
            <v>FORNEC. E ASSENTAMENTO DE TUBOS P/INSTALACAO DOMICILIAR</v>
          </cell>
          <cell r="D3241" t="str">
            <v>0179</v>
          </cell>
          <cell r="E3241">
            <v>0</v>
          </cell>
          <cell r="F3241">
            <v>0</v>
          </cell>
          <cell r="G3241" t="str">
            <v>96644</v>
          </cell>
          <cell r="H3241" t="str">
            <v>TUBO, PPR, DN 25, CLASSE PN 20,  INSTALADO EM RAMAL DE DISTRIBUIÇÃO DE ÁGUA  FORNECIMENTO E INSTALAÇÃO. AF_06/2015</v>
          </cell>
        </row>
        <row r="3242">
          <cell r="A3242" t="str">
            <v>INSTALACOES HIDRO SANITARIAS</v>
          </cell>
          <cell r="B3242" t="str">
            <v>INHI</v>
          </cell>
          <cell r="C3242" t="str">
            <v>FORNEC. E ASSENTAMENTO DE TUBOS P/INSTALACAO DOMICILIAR</v>
          </cell>
          <cell r="D3242" t="str">
            <v>0179</v>
          </cell>
          <cell r="E3242">
            <v>0</v>
          </cell>
          <cell r="F3242">
            <v>0</v>
          </cell>
          <cell r="G3242" t="str">
            <v>96645</v>
          </cell>
          <cell r="H3242" t="str">
            <v>TUBO, PPR, DN 32, CLASSE PN 12,  INSTALADO EM RAMAL DE DISTRIBUIÇÃO DE ÁGUA  FORNECIMENTO E INSTALAÇÃO. AF_06/2015</v>
          </cell>
        </row>
        <row r="3243">
          <cell r="A3243" t="str">
            <v>INSTALACOES HIDRO SANITARIAS</v>
          </cell>
          <cell r="B3243" t="str">
            <v>INHI</v>
          </cell>
          <cell r="C3243" t="str">
            <v>FORNEC. E ASSENTAMENTO DE TUBOS P/INSTALACAO DOMICILIAR</v>
          </cell>
          <cell r="D3243" t="str">
            <v>0179</v>
          </cell>
          <cell r="E3243">
            <v>0</v>
          </cell>
          <cell r="F3243">
            <v>0</v>
          </cell>
          <cell r="G3243" t="str">
            <v>96646</v>
          </cell>
          <cell r="H3243" t="str">
            <v>TUBO, PPR, DN 40, CLASSE PN 12,  INSTALADO EM RAMAL DE DISTRIBUIÇÃO DE ÁGUA  FORNECIMENTO E INSTALAÇÃO. AF_06/2015</v>
          </cell>
        </row>
        <row r="3244">
          <cell r="A3244" t="str">
            <v>INSTALACOES HIDRO SANITARIAS</v>
          </cell>
          <cell r="B3244" t="str">
            <v>INHI</v>
          </cell>
          <cell r="C3244" t="str">
            <v>FORNEC. E ASSENTAMENTO DE TUBOS P/INSTALACAO DOMICILIAR</v>
          </cell>
          <cell r="D3244" t="str">
            <v>0179</v>
          </cell>
          <cell r="E3244">
            <v>0</v>
          </cell>
          <cell r="F3244">
            <v>0</v>
          </cell>
          <cell r="G3244" t="str">
            <v>96647</v>
          </cell>
          <cell r="H3244" t="str">
            <v>TUBO, PPR, DN 25, CLASSE PN 25,  INSTALADO EM RAMAL DE DISTRIBUIÇÃO DE ÁGUA  FORNECIMENTO E INSTALAÇÃO. AF_06/2015</v>
          </cell>
        </row>
        <row r="3245">
          <cell r="A3245" t="str">
            <v>INSTALACOES HIDRO SANITARIAS</v>
          </cell>
          <cell r="B3245" t="str">
            <v>INHI</v>
          </cell>
          <cell r="C3245" t="str">
            <v>FORNEC. E ASSENTAMENTO DE TUBOS P/INSTALACAO DOMICILIAR</v>
          </cell>
          <cell r="D3245" t="str">
            <v>0179</v>
          </cell>
          <cell r="E3245">
            <v>0</v>
          </cell>
          <cell r="F3245">
            <v>0</v>
          </cell>
          <cell r="G3245" t="str">
            <v>96648</v>
          </cell>
          <cell r="H3245" t="str">
            <v>TUBO, PPR, DN 32, CLASSE PN 25,  INSTALADO EM RAMAL DE DISTRIBUIÇÃO DE ÁGUA  FORNECIMENTO E INSTALAÇÃO. AF_06/2015</v>
          </cell>
        </row>
        <row r="3246">
          <cell r="A3246" t="str">
            <v>INSTALACOES HIDRO SANITARIAS</v>
          </cell>
          <cell r="B3246" t="str">
            <v>INHI</v>
          </cell>
          <cell r="C3246" t="str">
            <v>FORNEC. E ASSENTAMENTO DE TUBOS P/INSTALACAO DOMICILIAR</v>
          </cell>
          <cell r="D3246" t="str">
            <v>0179</v>
          </cell>
          <cell r="E3246">
            <v>0</v>
          </cell>
          <cell r="F3246">
            <v>0</v>
          </cell>
          <cell r="G3246" t="str">
            <v>96649</v>
          </cell>
          <cell r="H3246" t="str">
            <v>TUBO, PPR, DN 40, CLASSE PN 25,  INSTALADO EM RAMAL DE DISTRIBUIÇÃO DE ÁGUA  FORNECIMENTO E INSTALAÇÃO. AF_06/2015</v>
          </cell>
        </row>
        <row r="3247">
          <cell r="A3247" t="str">
            <v>INSTALACOES HIDRO SANITARIAS</v>
          </cell>
          <cell r="B3247" t="str">
            <v>INHI</v>
          </cell>
          <cell r="C3247" t="str">
            <v>FORNEC. E ASSENTAMENTO DE TUBOS P/INSTALACAO DOMICILIAR</v>
          </cell>
          <cell r="D3247" t="str">
            <v>0179</v>
          </cell>
          <cell r="E3247">
            <v>0</v>
          </cell>
          <cell r="F3247">
            <v>0</v>
          </cell>
          <cell r="G3247" t="str">
            <v>96668</v>
          </cell>
          <cell r="H3247" t="str">
            <v>TUBO, PPR, DN 25, CLASSE PN 20,  INSTALADO EM PRUMADA DE ÁGUA  FORNECIMENTO E INSTALAÇÃO. AF_06/2015</v>
          </cell>
        </row>
        <row r="3248">
          <cell r="A3248" t="str">
            <v>INSTALACOES HIDRO SANITARIAS</v>
          </cell>
          <cell r="B3248" t="str">
            <v>INHI</v>
          </cell>
          <cell r="C3248" t="str">
            <v>FORNEC. E ASSENTAMENTO DE TUBOS P/INSTALACAO DOMICILIAR</v>
          </cell>
          <cell r="D3248" t="str">
            <v>0179</v>
          </cell>
          <cell r="E3248">
            <v>0</v>
          </cell>
          <cell r="F3248">
            <v>0</v>
          </cell>
          <cell r="G3248" t="str">
            <v>96669</v>
          </cell>
          <cell r="H3248" t="str">
            <v>TUBO, PPR, DN 32, CLASSE PN 12,  INSTALADO EM PRUMADA DE ÁGUA  FORNECIMENTO E INSTALAÇÃO. AF_06/2015</v>
          </cell>
        </row>
        <row r="3249">
          <cell r="A3249" t="str">
            <v>INSTALACOES HIDRO SANITARIAS</v>
          </cell>
          <cell r="B3249" t="str">
            <v>INHI</v>
          </cell>
          <cell r="C3249" t="str">
            <v>FORNEC. E ASSENTAMENTO DE TUBOS P/INSTALACAO DOMICILIAR</v>
          </cell>
          <cell r="D3249" t="str">
            <v>0179</v>
          </cell>
          <cell r="E3249">
            <v>0</v>
          </cell>
          <cell r="F3249">
            <v>0</v>
          </cell>
          <cell r="G3249" t="str">
            <v>96670</v>
          </cell>
          <cell r="H3249" t="str">
            <v>TUBO, PPR, DN 40, CLASSE PN 12,  INSTALADO EM PRUMADA DE ÁGUA  FORNECIMENTO E INSTALAÇÃO. AF_06/2015</v>
          </cell>
        </row>
        <row r="3250">
          <cell r="A3250" t="str">
            <v>INSTALACOES HIDRO SANITARIAS</v>
          </cell>
          <cell r="B3250" t="str">
            <v>INHI</v>
          </cell>
          <cell r="C3250" t="str">
            <v>FORNEC. E ASSENTAMENTO DE TUBOS P/INSTALACAO DOMICILIAR</v>
          </cell>
          <cell r="D3250" t="str">
            <v>0179</v>
          </cell>
          <cell r="E3250">
            <v>0</v>
          </cell>
          <cell r="F3250">
            <v>0</v>
          </cell>
          <cell r="G3250" t="str">
            <v>96671</v>
          </cell>
          <cell r="H3250" t="str">
            <v>TUBO, PPR, DN 50, CLASSE PN 12,  INSTALADO EM PRUMADA DE ÁGUA  FORNECIMENTO E INSTALAÇÃO. AF_06/2015</v>
          </cell>
        </row>
        <row r="3251">
          <cell r="A3251" t="str">
            <v>INSTALACOES HIDRO SANITARIAS</v>
          </cell>
          <cell r="B3251" t="str">
            <v>INHI</v>
          </cell>
          <cell r="C3251" t="str">
            <v>FORNEC. E ASSENTAMENTO DE TUBOS P/INSTALACAO DOMICILIAR</v>
          </cell>
          <cell r="D3251" t="str">
            <v>0179</v>
          </cell>
          <cell r="E3251">
            <v>0</v>
          </cell>
          <cell r="F3251">
            <v>0</v>
          </cell>
          <cell r="G3251" t="str">
            <v>96672</v>
          </cell>
          <cell r="H3251" t="str">
            <v>TUBO, PPR, DN 63, CLASSE PN 12,  INSTALADO EM PRUMADA DE ÁGUA  FORNECIMENTO E INSTALAÇÃO. AF_06/2015</v>
          </cell>
        </row>
        <row r="3252">
          <cell r="A3252" t="str">
            <v>INSTALACOES HIDRO SANITARIAS</v>
          </cell>
          <cell r="B3252" t="str">
            <v>INHI</v>
          </cell>
          <cell r="C3252" t="str">
            <v>FORNEC. E ASSENTAMENTO DE TUBOS P/INSTALACAO DOMICILIAR</v>
          </cell>
          <cell r="D3252" t="str">
            <v>0179</v>
          </cell>
          <cell r="E3252">
            <v>0</v>
          </cell>
          <cell r="F3252">
            <v>0</v>
          </cell>
          <cell r="G3252" t="str">
            <v>96673</v>
          </cell>
          <cell r="H3252" t="str">
            <v>TUBO, PPR, DN 75, CLASSE PN 12,  INSTALADO EM PRUMADA DE ÁGUA  FORNECIMENTO E INSTALAÇÃO. AF_06/2015</v>
          </cell>
        </row>
        <row r="3253">
          <cell r="A3253" t="str">
            <v>INSTALACOES HIDRO SANITARIAS</v>
          </cell>
          <cell r="B3253" t="str">
            <v>INHI</v>
          </cell>
          <cell r="C3253" t="str">
            <v>FORNEC. E ASSENTAMENTO DE TUBOS P/INSTALACAO DOMICILIAR</v>
          </cell>
          <cell r="D3253" t="str">
            <v>0179</v>
          </cell>
          <cell r="E3253">
            <v>0</v>
          </cell>
          <cell r="F3253">
            <v>0</v>
          </cell>
          <cell r="G3253" t="str">
            <v>96674</v>
          </cell>
          <cell r="H3253" t="str">
            <v>TUBO, PPR, DN 90, CLASSE PN 12,  INSTALADO EM PRUMADA DE ÁGUA  FORNECIMENTO E INSTALAÇÃO. AF_06/2015</v>
          </cell>
        </row>
        <row r="3254">
          <cell r="A3254" t="str">
            <v>INSTALACOES HIDRO SANITARIAS</v>
          </cell>
          <cell r="B3254" t="str">
            <v>INHI</v>
          </cell>
          <cell r="C3254" t="str">
            <v>FORNEC. E ASSENTAMENTO DE TUBOS P/INSTALACAO DOMICILIAR</v>
          </cell>
          <cell r="D3254" t="str">
            <v>0179</v>
          </cell>
          <cell r="E3254">
            <v>0</v>
          </cell>
          <cell r="F3254">
            <v>0</v>
          </cell>
          <cell r="G3254" t="str">
            <v>96675</v>
          </cell>
          <cell r="H3254" t="str">
            <v>TUBO, PPR, DN 110, CLASSE PN 12,  INSTALADO EM PRUMADA DE ÁGUA  FORNECIMENTO E INSTALAÇÃO. AF_06/2015</v>
          </cell>
        </row>
        <row r="3255">
          <cell r="A3255" t="str">
            <v>INSTALACOES HIDRO SANITARIAS</v>
          </cell>
          <cell r="B3255" t="str">
            <v>INHI</v>
          </cell>
          <cell r="C3255" t="str">
            <v>FORNEC. E ASSENTAMENTO DE TUBOS P/INSTALACAO DOMICILIAR</v>
          </cell>
          <cell r="D3255" t="str">
            <v>0179</v>
          </cell>
          <cell r="E3255">
            <v>0</v>
          </cell>
          <cell r="F3255">
            <v>0</v>
          </cell>
          <cell r="G3255" t="str">
            <v>96676</v>
          </cell>
          <cell r="H3255" t="str">
            <v>TUBO, PPR, DN 25, CLASSE PN 25,  INSTALADO EM PRUMADA DE ÁGUA  FORNECIMENTO E INSTALAÇÃO. AF_06/2015</v>
          </cell>
        </row>
        <row r="3256">
          <cell r="A3256" t="str">
            <v>INSTALACOES HIDRO SANITARIAS</v>
          </cell>
          <cell r="B3256" t="str">
            <v>INHI</v>
          </cell>
          <cell r="C3256" t="str">
            <v>FORNEC. E ASSENTAMENTO DE TUBOS P/INSTALACAO DOMICILIAR</v>
          </cell>
          <cell r="D3256" t="str">
            <v>0179</v>
          </cell>
          <cell r="E3256">
            <v>0</v>
          </cell>
          <cell r="F3256">
            <v>0</v>
          </cell>
          <cell r="G3256" t="str">
            <v>96677</v>
          </cell>
          <cell r="H3256" t="str">
            <v>TUBO, PPR, DN 32, CLASSE PN 25,  INSTALADO EM PRUMADA DE ÁGUA  FORNECIMENTO E INSTALAÇÃO. AF_06/2015</v>
          </cell>
        </row>
        <row r="3257">
          <cell r="A3257" t="str">
            <v>INSTALACOES HIDRO SANITARIAS</v>
          </cell>
          <cell r="B3257" t="str">
            <v>INHI</v>
          </cell>
          <cell r="C3257" t="str">
            <v>FORNEC. E ASSENTAMENTO DE TUBOS P/INSTALACAO DOMICILIAR</v>
          </cell>
          <cell r="D3257" t="str">
            <v>0179</v>
          </cell>
          <cell r="E3257">
            <v>0</v>
          </cell>
          <cell r="F3257">
            <v>0</v>
          </cell>
          <cell r="G3257" t="str">
            <v>96678</v>
          </cell>
          <cell r="H3257" t="str">
            <v>TUBO, PPR, DN 40, CLASSE PN 25,  INSTALADO EM PRUMADA DE ÁGUA  FORNECIMENTO E INSTALAÇÃO. AF_06/2015</v>
          </cell>
        </row>
        <row r="3258">
          <cell r="A3258" t="str">
            <v>INSTALACOES HIDRO SANITARIAS</v>
          </cell>
          <cell r="B3258" t="str">
            <v>INHI</v>
          </cell>
          <cell r="C3258" t="str">
            <v>FORNEC. E ASSENTAMENTO DE TUBOS P/INSTALACAO DOMICILIAR</v>
          </cell>
          <cell r="D3258" t="str">
            <v>0179</v>
          </cell>
          <cell r="E3258">
            <v>0</v>
          </cell>
          <cell r="F3258">
            <v>0</v>
          </cell>
          <cell r="G3258" t="str">
            <v>96679</v>
          </cell>
          <cell r="H3258" t="str">
            <v>TUBO, PPR, DN 50, CLASSE PN 25,  INSTALADO EM PRUMADA DE ÁGUA  FORNECIMENTO E INSTALAÇÃO. AF_06/2015</v>
          </cell>
        </row>
        <row r="3259">
          <cell r="A3259" t="str">
            <v>INSTALACOES HIDRO SANITARIAS</v>
          </cell>
          <cell r="B3259" t="str">
            <v>INHI</v>
          </cell>
          <cell r="C3259" t="str">
            <v>FORNEC. E ASSENTAMENTO DE TUBOS P/INSTALACAO DOMICILIAR</v>
          </cell>
          <cell r="D3259" t="str">
            <v>0179</v>
          </cell>
          <cell r="E3259">
            <v>0</v>
          </cell>
          <cell r="F3259">
            <v>0</v>
          </cell>
          <cell r="G3259" t="str">
            <v>96680</v>
          </cell>
          <cell r="H3259" t="str">
            <v>TUBO, PPR, DN 63, CLASSE PN 25,  INSTALADO EM PRUMADA DE ÁGUA  FORNECIMENTO E INSTALAÇÃO. AF_06/2015</v>
          </cell>
        </row>
        <row r="3260">
          <cell r="A3260" t="str">
            <v>INSTALACOES HIDRO SANITARIAS</v>
          </cell>
          <cell r="B3260" t="str">
            <v>INHI</v>
          </cell>
          <cell r="C3260" t="str">
            <v>FORNEC. E ASSENTAMENTO DE TUBOS P/INSTALACAO DOMICILIAR</v>
          </cell>
          <cell r="D3260" t="str">
            <v>0179</v>
          </cell>
          <cell r="E3260">
            <v>0</v>
          </cell>
          <cell r="F3260">
            <v>0</v>
          </cell>
          <cell r="G3260" t="str">
            <v>96681</v>
          </cell>
          <cell r="H3260" t="str">
            <v>TUBO, PPR, DN 75, CLASSE PN 25,  INSTALADO EM PRUMADA DE ÁGUA  FORNECIMENTO E INSTALAÇÃO. AF_06/2015</v>
          </cell>
        </row>
        <row r="3261">
          <cell r="A3261" t="str">
            <v>INSTALACOES HIDRO SANITARIAS</v>
          </cell>
          <cell r="B3261" t="str">
            <v>INHI</v>
          </cell>
          <cell r="C3261" t="str">
            <v>FORNEC. E ASSENTAMENTO DE TUBOS P/INSTALACAO DOMICILIAR</v>
          </cell>
          <cell r="D3261" t="str">
            <v>0179</v>
          </cell>
          <cell r="E3261">
            <v>0</v>
          </cell>
          <cell r="F3261">
            <v>0</v>
          </cell>
          <cell r="G3261" t="str">
            <v>96682</v>
          </cell>
          <cell r="H3261" t="str">
            <v>TUBO, PPR, DN 90, CLASSE PN 25,  INSTALADO EM PRUMADA DE ÁGUA  FORNECIMENTO E INSTALAÇÃO. AF_06/2015</v>
          </cell>
        </row>
        <row r="3262">
          <cell r="A3262" t="str">
            <v>INSTALACOES HIDRO SANITARIAS</v>
          </cell>
          <cell r="B3262" t="str">
            <v>INHI</v>
          </cell>
          <cell r="C3262" t="str">
            <v>FORNEC. E ASSENTAMENTO DE TUBOS P/INSTALACAO DOMICILIAR</v>
          </cell>
          <cell r="D3262" t="str">
            <v>0179</v>
          </cell>
          <cell r="E3262">
            <v>0</v>
          </cell>
          <cell r="F3262">
            <v>0</v>
          </cell>
          <cell r="G3262" t="str">
            <v>96683</v>
          </cell>
          <cell r="H3262" t="str">
            <v>TUBO, PPR, DN 110, CLASSE PN 25,  INSTALADO EM PRUMADA DE ÁGUA  FORNECIMENTO E INSTALAÇÃO. AF_06/2015</v>
          </cell>
        </row>
        <row r="3263">
          <cell r="A3263" t="str">
            <v>INSTALACOES HIDRO SANITARIAS</v>
          </cell>
          <cell r="B3263" t="str">
            <v>INHI</v>
          </cell>
          <cell r="C3263" t="str">
            <v>FORNEC. E ASSENTAMENTO DE TUBOS P/INSTALACAO DOMICILIAR</v>
          </cell>
          <cell r="D3263" t="str">
            <v>0179</v>
          </cell>
          <cell r="E3263">
            <v>0</v>
          </cell>
          <cell r="F3263">
            <v>0</v>
          </cell>
          <cell r="G3263" t="str">
            <v>96718</v>
          </cell>
          <cell r="H3263" t="str">
            <v>TUBO, PPR, DN 20, CLASSE PN 20,  INSTALADO EM RESERVAÇÃO DE ÁGUA DE EDIFICAÇÃO QUE POSSUA RESERVATÓRIO DE FIBRA/FIBROCIMENTO  FORNECIMENTO E INSTALAÇÃO. AF_06/2016</v>
          </cell>
        </row>
        <row r="3264">
          <cell r="A3264" t="str">
            <v>INSTALACOES HIDRO SANITARIAS</v>
          </cell>
          <cell r="B3264" t="str">
            <v>INHI</v>
          </cell>
          <cell r="C3264" t="str">
            <v>FORNEC. E ASSENTAMENTO DE TUBOS P/INSTALACAO DOMICILIAR</v>
          </cell>
          <cell r="D3264" t="str">
            <v>0179</v>
          </cell>
          <cell r="E3264">
            <v>0</v>
          </cell>
          <cell r="F3264">
            <v>0</v>
          </cell>
          <cell r="G3264" t="str">
            <v>96719</v>
          </cell>
          <cell r="H3264" t="str">
            <v>TUBO, PPR, DN 25, CLASSE PN 20,  INSTALADO EM RESERVAÇÃO DE ÁGUA DE EDIFICAÇÃO QUE POSSUA RESERVATÓRIO DE FIBRA/FIBROCIMENTO  FORNECIMENTO E INSTALAÇÃO. AF_06/2016</v>
          </cell>
        </row>
        <row r="3265">
          <cell r="A3265" t="str">
            <v>INSTALACOES HIDRO SANITARIAS</v>
          </cell>
          <cell r="B3265" t="str">
            <v>INHI</v>
          </cell>
          <cell r="C3265" t="str">
            <v>FORNEC. E ASSENTAMENTO DE TUBOS P/INSTALACAO DOMICILIAR</v>
          </cell>
          <cell r="D3265" t="str">
            <v>0179</v>
          </cell>
          <cell r="E3265">
            <v>0</v>
          </cell>
          <cell r="F3265">
            <v>0</v>
          </cell>
          <cell r="G3265" t="str">
            <v>96720</v>
          </cell>
          <cell r="H3265" t="str">
            <v>TUBO, PPR, DN 32, CLASSE PN 12,  INSTALADO EM RESERVAÇÃO DE ÁGUA DE EDIFICAÇÃO QUE POSSUA RESERVATÓRIO DE FIBRA/FIBROCIMENTO  FORNECIMENTO E INSTALAÇÃO. AF_06/2016</v>
          </cell>
        </row>
        <row r="3266">
          <cell r="A3266" t="str">
            <v>INSTALACOES HIDRO SANITARIAS</v>
          </cell>
          <cell r="B3266" t="str">
            <v>INHI</v>
          </cell>
          <cell r="C3266" t="str">
            <v>FORNEC. E ASSENTAMENTO DE TUBOS P/INSTALACAO DOMICILIAR</v>
          </cell>
          <cell r="D3266" t="str">
            <v>0179</v>
          </cell>
          <cell r="E3266">
            <v>0</v>
          </cell>
          <cell r="F3266">
            <v>0</v>
          </cell>
          <cell r="G3266" t="str">
            <v>96721</v>
          </cell>
          <cell r="H3266" t="str">
            <v>TUBO, PPR, DN 40, CLASSE PN 12,  INSTALADO EM RESERVAÇÃO DE ÁGUA DE EDIFICAÇÃO QUE POSSUA RESERVATÓRIO DE FIBRA/FIBROCIMENTO  FORNECIMENTO E INSTALAÇÃO. AF_06/2016</v>
          </cell>
        </row>
        <row r="3267">
          <cell r="A3267" t="str">
            <v>INSTALACOES HIDRO SANITARIAS</v>
          </cell>
          <cell r="B3267" t="str">
            <v>INHI</v>
          </cell>
          <cell r="C3267" t="str">
            <v>FORNEC. E ASSENTAMENTO DE TUBOS P/INSTALACAO DOMICILIAR</v>
          </cell>
          <cell r="D3267" t="str">
            <v>0179</v>
          </cell>
          <cell r="E3267">
            <v>0</v>
          </cell>
          <cell r="F3267">
            <v>0</v>
          </cell>
          <cell r="G3267" t="str">
            <v>96722</v>
          </cell>
          <cell r="H3267" t="str">
            <v>TUBO, PPR, DN 50, CLASSE PN 12,  INSTALADO EM RESERVAÇÃO DE ÁGUA DE EDIFICAÇÃO QUE POSSUA RESERVATÓRIO DE FIBRA/FIBROCIMENTO  FORNECIMENTO E INSTALAÇÃO. AF_06/2016</v>
          </cell>
        </row>
        <row r="3268">
          <cell r="A3268" t="str">
            <v>INSTALACOES HIDRO SANITARIAS</v>
          </cell>
          <cell r="B3268" t="str">
            <v>INHI</v>
          </cell>
          <cell r="C3268" t="str">
            <v>FORNEC. E ASSENTAMENTO DE TUBOS P/INSTALACAO DOMICILIAR</v>
          </cell>
          <cell r="D3268" t="str">
            <v>0179</v>
          </cell>
          <cell r="E3268">
            <v>0</v>
          </cell>
          <cell r="F3268">
            <v>0</v>
          </cell>
          <cell r="G3268" t="str">
            <v>96723</v>
          </cell>
          <cell r="H3268" t="str">
            <v>TUBO, PPR, DN 63, CLASSE PN 12,  INSTALADO EM RESERVAÇÃO DE ÁGUA DE EDIFICAÇÃO QUE POSSUA RESERVATÓRIO DE FIBRA/FIBROCIMENTO  FORNECIMENTO E INSTALAÇÃO. AF_06/2016</v>
          </cell>
        </row>
        <row r="3269">
          <cell r="A3269" t="str">
            <v>INSTALACOES HIDRO SANITARIAS</v>
          </cell>
          <cell r="B3269" t="str">
            <v>INHI</v>
          </cell>
          <cell r="C3269" t="str">
            <v>FORNEC. E ASSENTAMENTO DE TUBOS P/INSTALACAO DOMICILIAR</v>
          </cell>
          <cell r="D3269" t="str">
            <v>0179</v>
          </cell>
          <cell r="E3269">
            <v>0</v>
          </cell>
          <cell r="F3269">
            <v>0</v>
          </cell>
          <cell r="G3269" t="str">
            <v>96724</v>
          </cell>
          <cell r="H3269" t="str">
            <v>TUBO, PPR, DN 75, CLASSE PN 12,  INSTALADO EM RESERVAÇÃO DE ÁGUA DE EDIFICAÇÃO QUE POSSUA RESERVATÓRIO DE FIBRA/FIBROCIMENTO  FORNECIMENTO E INSTALAÇÃO. AF_06/2016</v>
          </cell>
        </row>
        <row r="3270">
          <cell r="A3270" t="str">
            <v>INSTALACOES HIDRO SANITARIAS</v>
          </cell>
          <cell r="B3270" t="str">
            <v>INHI</v>
          </cell>
          <cell r="C3270" t="str">
            <v>FORNEC. E ASSENTAMENTO DE TUBOS P/INSTALACAO DOMICILIAR</v>
          </cell>
          <cell r="D3270" t="str">
            <v>0179</v>
          </cell>
          <cell r="E3270">
            <v>0</v>
          </cell>
          <cell r="F3270">
            <v>0</v>
          </cell>
          <cell r="G3270" t="str">
            <v>96725</v>
          </cell>
          <cell r="H3270" t="str">
            <v>TUBO, PPR, DN 90, CLASSE PN 12,  INSTALADO EM RESERVAÇÃO DE ÁGUA DE EDIFICAÇÃO QUE POSSUA RESERVATÓRIO DE FIBRA/FIBROCIMENTO  FORNECIMENTO E INSTALAÇÃO. AF_06/2016</v>
          </cell>
        </row>
        <row r="3271">
          <cell r="A3271" t="str">
            <v>INSTALACOES HIDRO SANITARIAS</v>
          </cell>
          <cell r="B3271" t="str">
            <v>INHI</v>
          </cell>
          <cell r="C3271" t="str">
            <v>FORNEC. E ASSENTAMENTO DE TUBOS P/INSTALACAO DOMICILIAR</v>
          </cell>
          <cell r="D3271" t="str">
            <v>0179</v>
          </cell>
          <cell r="E3271">
            <v>0</v>
          </cell>
          <cell r="F3271">
            <v>0</v>
          </cell>
          <cell r="G3271" t="str">
            <v>96726</v>
          </cell>
          <cell r="H3271" t="str">
            <v>TUBO, PPR, DN 110, CLASSE PN 12,  INSTALADO EM RESERVAÇÃO DE ÁGUA DE EDIFICAÇÃO QUE POSSUA RESERVATÓRIO DE FIBRA/FIBROCIMENTO  FORNECIMENTO E INSTALAÇÃO. AF_06/2016</v>
          </cell>
        </row>
        <row r="3272">
          <cell r="A3272" t="str">
            <v>INSTALACOES HIDRO SANITARIAS</v>
          </cell>
          <cell r="B3272" t="str">
            <v>INHI</v>
          </cell>
          <cell r="C3272" t="str">
            <v>FORNEC. E ASSENTAMENTO DE TUBOS P/INSTALACAO DOMICILIAR</v>
          </cell>
          <cell r="D3272" t="str">
            <v>0179</v>
          </cell>
          <cell r="E3272">
            <v>0</v>
          </cell>
          <cell r="F3272">
            <v>0</v>
          </cell>
          <cell r="G3272" t="str">
            <v>96727</v>
          </cell>
          <cell r="H3272" t="str">
            <v>TUBO, PPR, DN 20, CLASSE PN 25,  INSTALADO EM RESERVAÇÃO DE ÁGUA DE EDIFICAÇÃO QUE POSSUA RESERVATÓRIO DE FIBRA/FIBROCIMENTO  FORNECIMENTO E INSTALAÇÃO. AF_06/2016</v>
          </cell>
        </row>
        <row r="3273">
          <cell r="A3273" t="str">
            <v>INSTALACOES HIDRO SANITARIAS</v>
          </cell>
          <cell r="B3273" t="str">
            <v>INHI</v>
          </cell>
          <cell r="C3273" t="str">
            <v>FORNEC. E ASSENTAMENTO DE TUBOS P/INSTALACAO DOMICILIAR</v>
          </cell>
          <cell r="D3273" t="str">
            <v>0179</v>
          </cell>
          <cell r="E3273">
            <v>0</v>
          </cell>
          <cell r="F3273">
            <v>0</v>
          </cell>
          <cell r="G3273" t="str">
            <v>96728</v>
          </cell>
          <cell r="H3273" t="str">
            <v>TUBO, PPR, DN 25, CLASSE PN 25,  INSTALADO EM RESERVAÇÃO DE ÁGUA DE EDIFICAÇÃO QUE POSSUA RESERVATÓRIO DE FIBRA/FIBROCIMENTO  FORNECIMENTO E INSTALAÇÃO. AF_06/2016</v>
          </cell>
        </row>
        <row r="3274">
          <cell r="A3274" t="str">
            <v>INSTALACOES HIDRO SANITARIAS</v>
          </cell>
          <cell r="B3274" t="str">
            <v>INHI</v>
          </cell>
          <cell r="C3274" t="str">
            <v>FORNEC. E ASSENTAMENTO DE TUBOS P/INSTALACAO DOMICILIAR</v>
          </cell>
          <cell r="D3274" t="str">
            <v>0179</v>
          </cell>
          <cell r="E3274">
            <v>0</v>
          </cell>
          <cell r="F3274">
            <v>0</v>
          </cell>
          <cell r="G3274" t="str">
            <v>96729</v>
          </cell>
          <cell r="H3274" t="str">
            <v>TUBO, PPR, DN 32, CLASSE PN 25,  INSTALADO EM RESERVAÇÃO DE ÁGUA DE EDIFICAÇÃO QUE POSSUA RESERVATÓRIO DE FIBRA/FIBROCIMENTO  FORNECIMENTO E INSTALAÇÃO. AF_06/2016</v>
          </cell>
        </row>
        <row r="3275">
          <cell r="A3275" t="str">
            <v>INSTALACOES HIDRO SANITARIAS</v>
          </cell>
          <cell r="B3275" t="str">
            <v>INHI</v>
          </cell>
          <cell r="C3275" t="str">
            <v>FORNEC. E ASSENTAMENTO DE TUBOS P/INSTALACAO DOMICILIAR</v>
          </cell>
          <cell r="D3275" t="str">
            <v>0179</v>
          </cell>
          <cell r="E3275">
            <v>0</v>
          </cell>
          <cell r="F3275">
            <v>0</v>
          </cell>
          <cell r="G3275" t="str">
            <v>96730</v>
          </cell>
          <cell r="H3275" t="str">
            <v>TUBO, PPR, DN 40, CLASSE PN 25,  INSTALADO EM RESERVAÇÃO DE ÁGUA DE EDIFICAÇÃO QUE POSSUA RESERVATÓRIO DE FIBRA/FIBROCIMENTO  FORNECIMENTO E INSTALAÇÃO. AF_06/2016</v>
          </cell>
        </row>
        <row r="3276">
          <cell r="A3276" t="str">
            <v>INSTALACOES HIDRO SANITARIAS</v>
          </cell>
          <cell r="B3276" t="str">
            <v>INHI</v>
          </cell>
          <cell r="C3276" t="str">
            <v>FORNEC. E ASSENTAMENTO DE TUBOS P/INSTALACAO DOMICILIAR</v>
          </cell>
          <cell r="D3276" t="str">
            <v>0179</v>
          </cell>
          <cell r="E3276">
            <v>0</v>
          </cell>
          <cell r="F3276">
            <v>0</v>
          </cell>
          <cell r="G3276" t="str">
            <v>96731</v>
          </cell>
          <cell r="H3276" t="str">
            <v>TUBO, PPR, DN 50, CLASSE PN 25,  INSTALADO EM RESERVAÇÃO DE ÁGUA DE EDIFICAÇÃO QUE POSSUA RESERVATÓRIO DE FIBRA/FIBROCIMENTO  FORNECIMENTO E INSTALAÇÃO. AF_06/2016</v>
          </cell>
        </row>
        <row r="3277">
          <cell r="A3277" t="str">
            <v>INSTALACOES HIDRO SANITARIAS</v>
          </cell>
          <cell r="B3277" t="str">
            <v>INHI</v>
          </cell>
          <cell r="C3277" t="str">
            <v>FORNEC. E ASSENTAMENTO DE TUBOS P/INSTALACAO DOMICILIAR</v>
          </cell>
          <cell r="D3277" t="str">
            <v>0179</v>
          </cell>
          <cell r="E3277">
            <v>0</v>
          </cell>
          <cell r="F3277">
            <v>0</v>
          </cell>
          <cell r="G3277" t="str">
            <v>96732</v>
          </cell>
          <cell r="H3277" t="str">
            <v>TUBO, PPR, DN 63, CLASSE PN 25,  INSTALADO EM RESERVAÇÃO DE ÁGUA DE EDIFICAÇÃO QUE POSSUA RESERVATÓRIO DE FIBRA/FIBROCIMENTO  FORNECIMENTO E INSTALAÇÃO. AF_06/2016</v>
          </cell>
        </row>
        <row r="3278">
          <cell r="A3278" t="str">
            <v>INSTALACOES HIDRO SANITARIAS</v>
          </cell>
          <cell r="B3278" t="str">
            <v>INHI</v>
          </cell>
          <cell r="C3278" t="str">
            <v>FORNEC. E ASSENTAMENTO DE TUBOS P/INSTALACAO DOMICILIAR</v>
          </cell>
          <cell r="D3278" t="str">
            <v>0179</v>
          </cell>
          <cell r="E3278">
            <v>0</v>
          </cell>
          <cell r="F3278">
            <v>0</v>
          </cell>
          <cell r="G3278" t="str">
            <v>96733</v>
          </cell>
          <cell r="H3278" t="str">
            <v>TUBO, PPR, DN 75, CLASSE PN 25,  INSTALADO EM RESERVAÇÃO DE ÁGUA DE EDIFICAÇÃO QUE POSSUA RESERVATÓRIO DE FIBRA/FIBROCIMENTO  FORNECIMENTO E INSTALAÇÃO. AF_06/2016</v>
          </cell>
        </row>
        <row r="3279">
          <cell r="A3279" t="str">
            <v>INSTALACOES HIDRO SANITARIAS</v>
          </cell>
          <cell r="B3279" t="str">
            <v>INHI</v>
          </cell>
          <cell r="C3279" t="str">
            <v>FORNEC. E ASSENTAMENTO DE TUBOS P/INSTALACAO DOMICILIAR</v>
          </cell>
          <cell r="D3279" t="str">
            <v>0179</v>
          </cell>
          <cell r="E3279">
            <v>0</v>
          </cell>
          <cell r="F3279">
            <v>0</v>
          </cell>
          <cell r="G3279" t="str">
            <v>96734</v>
          </cell>
          <cell r="H3279" t="str">
            <v>TUBO, PPR, DN 90, CLASSE PN 25,  INSTALADO EM RESERVAÇÃO DE ÁGUA DE EDIFICAÇÃO QUE POSSUA RESERVATÓRIO DE FIBRA/FIBROCIMENTO  FORNECIMENTO E INSTALAÇÃO. AF_06/2016</v>
          </cell>
        </row>
        <row r="3280">
          <cell r="A3280" t="str">
            <v>INSTALACOES HIDRO SANITARIAS</v>
          </cell>
          <cell r="B3280" t="str">
            <v>INHI</v>
          </cell>
          <cell r="C3280" t="str">
            <v>FORNEC. E ASSENTAMENTO DE TUBOS P/INSTALACAO DOMICILIAR</v>
          </cell>
          <cell r="D3280" t="str">
            <v>0179</v>
          </cell>
          <cell r="E3280">
            <v>0</v>
          </cell>
          <cell r="F3280">
            <v>0</v>
          </cell>
          <cell r="G3280" t="str">
            <v>96735</v>
          </cell>
          <cell r="H3280" t="str">
            <v>TUBO, PPR, DN 110, CLASSE PN 25,  INSTALADO EM RESERVAÇÃO DE ÁGUA DE EDIFICAÇÃO QUE POSSUA RESERVATÓRIO DE FIBRA/FIBROCIMENTO  FORNECIMENTO E INSTALAÇÃO. AF_06/2016</v>
          </cell>
        </row>
        <row r="3281">
          <cell r="A3281" t="str">
            <v>INSTALACOES HIDRO SANITARIAS</v>
          </cell>
          <cell r="B3281" t="str">
            <v>INHI</v>
          </cell>
          <cell r="C3281" t="str">
            <v>FORNEC. E ASSENTAMENTO DE TUBOS P/INSTALACAO DOMICILIAR</v>
          </cell>
          <cell r="D3281" t="str">
            <v>0179</v>
          </cell>
          <cell r="E3281">
            <v>0</v>
          </cell>
          <cell r="F3281">
            <v>0</v>
          </cell>
          <cell r="G3281" t="str">
            <v>96794</v>
          </cell>
          <cell r="H3281" t="str">
            <v>TUBO, PEX, MONOCAMADA, DN 16, INSTALADO EM RAMAL OU SUB-RAMAL DE ÁGUA  FORNECIMENTO E INSTALAÇÃO. AF_06/2015</v>
          </cell>
        </row>
        <row r="3282">
          <cell r="A3282" t="str">
            <v>INSTALACOES HIDRO SANITARIAS</v>
          </cell>
          <cell r="B3282" t="str">
            <v>INHI</v>
          </cell>
          <cell r="C3282" t="str">
            <v>FORNEC. E ASSENTAMENTO DE TUBOS P/INSTALACAO DOMICILIAR</v>
          </cell>
          <cell r="D3282" t="str">
            <v>0179</v>
          </cell>
          <cell r="E3282">
            <v>0</v>
          </cell>
          <cell r="F3282">
            <v>0</v>
          </cell>
          <cell r="G3282" t="str">
            <v>96795</v>
          </cell>
          <cell r="H3282" t="str">
            <v>TUBO, PEX, MONOCAMADA, DN 20, INSTALADO EM RAMAL OU SUB-RAMAL DE ÁGUA  FORNECIMENTO E INSTALAÇÃO. AF_06/2015</v>
          </cell>
        </row>
        <row r="3283">
          <cell r="A3283" t="str">
            <v>INSTALACOES HIDRO SANITARIAS</v>
          </cell>
          <cell r="B3283" t="str">
            <v>INHI</v>
          </cell>
          <cell r="C3283" t="str">
            <v>FORNEC. E ASSENTAMENTO DE TUBOS P/INSTALACAO DOMICILIAR</v>
          </cell>
          <cell r="D3283" t="str">
            <v>0179</v>
          </cell>
          <cell r="E3283">
            <v>0</v>
          </cell>
          <cell r="F3283">
            <v>0</v>
          </cell>
          <cell r="G3283" t="str">
            <v>96796</v>
          </cell>
          <cell r="H3283" t="str">
            <v>TUBO, PEX, MONOCAMADA, DN 25, INSTALADO EM RAMAL OU SUB-RAMAL DE ÁGUA  FORNECIMENTO E INSTALAÇÃO. AF_06/2015</v>
          </cell>
        </row>
        <row r="3284">
          <cell r="A3284" t="str">
            <v>INSTALACOES HIDRO SANITARIAS</v>
          </cell>
          <cell r="B3284" t="str">
            <v>INHI</v>
          </cell>
          <cell r="C3284" t="str">
            <v>FORNEC. E ASSENTAMENTO DE TUBOS P/INSTALACAO DOMICILIAR</v>
          </cell>
          <cell r="D3284" t="str">
            <v>0179</v>
          </cell>
          <cell r="E3284">
            <v>0</v>
          </cell>
          <cell r="F3284">
            <v>0</v>
          </cell>
          <cell r="G3284" t="str">
            <v>96797</v>
          </cell>
          <cell r="H3284" t="str">
            <v>TUBO, PEX, MONOCAMADA, DN 32, INSTALADO EM RAMAL OU SUB-RAMAL DE ÁGUA  FORNECIMENTO E INSTALAÇÃO. AF_06/2015</v>
          </cell>
        </row>
        <row r="3285">
          <cell r="A3285" t="str">
            <v>INSTALACOES HIDRO SANITARIAS</v>
          </cell>
          <cell r="B3285" t="str">
            <v>INHI</v>
          </cell>
          <cell r="C3285" t="str">
            <v>FORNEC. E ASSENTAMENTO DE TUBOS P/INSTALACAO DOMICILIAR</v>
          </cell>
          <cell r="D3285" t="str">
            <v>0179</v>
          </cell>
          <cell r="E3285">
            <v>0</v>
          </cell>
          <cell r="F3285">
            <v>0</v>
          </cell>
          <cell r="G3285" t="str">
            <v>96798</v>
          </cell>
          <cell r="H3285" t="str">
            <v>TUBO, PEX, MONOCAMADA, DN 16, INSTALADO EM RAMAL DE DISTRIBUIÇÃO DE ÁGUA  FORNECIMENTO E INSTALAÇÃO. AF_06/2015</v>
          </cell>
        </row>
        <row r="3286">
          <cell r="A3286" t="str">
            <v>INSTALACOES HIDRO SANITARIAS</v>
          </cell>
          <cell r="B3286" t="str">
            <v>INHI</v>
          </cell>
          <cell r="C3286" t="str">
            <v>FORNEC. E ASSENTAMENTO DE TUBOS P/INSTALACAO DOMICILIAR</v>
          </cell>
          <cell r="D3286" t="str">
            <v>0179</v>
          </cell>
          <cell r="E3286">
            <v>0</v>
          </cell>
          <cell r="F3286">
            <v>0</v>
          </cell>
          <cell r="G3286" t="str">
            <v>96799</v>
          </cell>
          <cell r="H3286" t="str">
            <v>TUBO, PEX, MONOCAMADA, DN 20, INSTALADO EM RAMAL DE DISTRIBUIÇÃO DE ÁGUA  FORNECIMENTO E INSTALAÇÃO. AF_06/2015</v>
          </cell>
        </row>
        <row r="3287">
          <cell r="A3287" t="str">
            <v>INSTALACOES HIDRO SANITARIAS</v>
          </cell>
          <cell r="B3287" t="str">
            <v>INHI</v>
          </cell>
          <cell r="C3287" t="str">
            <v>FORNEC. E ASSENTAMENTO DE TUBOS P/INSTALACAO DOMICILIAR</v>
          </cell>
          <cell r="D3287" t="str">
            <v>0179</v>
          </cell>
          <cell r="E3287">
            <v>0</v>
          </cell>
          <cell r="F3287">
            <v>0</v>
          </cell>
          <cell r="G3287" t="str">
            <v>96800</v>
          </cell>
          <cell r="H3287" t="str">
            <v>TUBO, PEX, MONOCAMADA, DN 25, INSTALADO EM RAMAL DE DISTRIBUIÇÃO DE ÁGUA  FORNECIMENTO E INSTALAÇÃO. AF_06/2015</v>
          </cell>
        </row>
        <row r="3288">
          <cell r="A3288" t="str">
            <v>INSTALACOES HIDRO SANITARIAS</v>
          </cell>
          <cell r="B3288" t="str">
            <v>INHI</v>
          </cell>
          <cell r="C3288" t="str">
            <v>FORNEC. E ASSENTAMENTO DE TUBOS P/INSTALACAO DOMICILIAR</v>
          </cell>
          <cell r="D3288" t="str">
            <v>0179</v>
          </cell>
          <cell r="E3288">
            <v>0</v>
          </cell>
          <cell r="F3288">
            <v>0</v>
          </cell>
          <cell r="G3288" t="str">
            <v>96801</v>
          </cell>
          <cell r="H3288" t="str">
            <v>TUBO, PEX, MONOCAMADA, DN 32, INSTALADO EM RAMAL DE DISTRIBUIÇÃO DE ÁGUA  FORNECIMENTO E INSTALAÇÃO. AF_06/2015</v>
          </cell>
        </row>
        <row r="3289">
          <cell r="A3289" t="str">
            <v>INSTALACOES HIDRO SANITARIAS</v>
          </cell>
          <cell r="B3289" t="str">
            <v>INHI</v>
          </cell>
          <cell r="C3289" t="str">
            <v>FORNEC. E ASSENTAMENTO DE TUBOS P/INSTALACAO DOMICILIAR</v>
          </cell>
          <cell r="D3289" t="str">
            <v>0179</v>
          </cell>
          <cell r="E3289">
            <v>0</v>
          </cell>
          <cell r="F3289">
            <v>0</v>
          </cell>
          <cell r="G3289" t="str">
            <v>97327</v>
          </cell>
          <cell r="H3289" t="str">
            <v>TUBO EM COBRE FLEXÍVEL, DN 1/4, COM ISOLAMENTO, INSTALADO EM RAMAL DE ALIMENTAÇÃO DE AR CONDICIONADO COM CONDENSADORA INDIVIDUAL   FORNECIMENTO E INSTALAÇÃO. AF_12/2015</v>
          </cell>
        </row>
        <row r="3290">
          <cell r="A3290" t="str">
            <v>INSTALACOES HIDRO SANITARIAS</v>
          </cell>
          <cell r="B3290" t="str">
            <v>INHI</v>
          </cell>
          <cell r="C3290" t="str">
            <v>FORNEC. E ASSENTAMENTO DE TUBOS P/INSTALACAO DOMICILIAR</v>
          </cell>
          <cell r="D3290" t="str">
            <v>0179</v>
          </cell>
          <cell r="E3290">
            <v>0</v>
          </cell>
          <cell r="F3290">
            <v>0</v>
          </cell>
          <cell r="G3290" t="str">
            <v>97328</v>
          </cell>
          <cell r="H3290" t="str">
            <v>TUBO EM COBRE FLEXÍVEL, DN 3/8", COM ISOLAMENTO, INSTALADO EM RAMAL DE ALIMENTAÇÃO DE AR CONDICIONADO COM CONDENSADORA INDIVIDUAL  FORNECIMENTO E INSTALAÇÃO. AF_12/2015</v>
          </cell>
        </row>
        <row r="3291">
          <cell r="A3291" t="str">
            <v>INSTALACOES HIDRO SANITARIAS</v>
          </cell>
          <cell r="B3291" t="str">
            <v>INHI</v>
          </cell>
          <cell r="C3291" t="str">
            <v>FORNEC. E ASSENTAMENTO DE TUBOS P/INSTALACAO DOMICILIAR</v>
          </cell>
          <cell r="D3291" t="str">
            <v>0179</v>
          </cell>
          <cell r="E3291">
            <v>0</v>
          </cell>
          <cell r="F3291">
            <v>0</v>
          </cell>
          <cell r="G3291" t="str">
            <v>97329</v>
          </cell>
          <cell r="H3291" t="str">
            <v>TUBO EM COBRE FLEXÍVEL, DN 1/2", COM ISOLAMENTO, INSTALADO EM RAMAL DE ALIMENTAÇÃO DE AR CONDICIONADO COM CONDENSADORA INDIVIDUAL  FORNECIMENTO E INSTALAÇÃO. AF_12/2015</v>
          </cell>
        </row>
        <row r="3292">
          <cell r="A3292" t="str">
            <v>INSTALACOES HIDRO SANITARIAS</v>
          </cell>
          <cell r="B3292" t="str">
            <v>INHI</v>
          </cell>
          <cell r="C3292" t="str">
            <v>FORNEC. E ASSENTAMENTO DE TUBOS P/INSTALACAO DOMICILIAR</v>
          </cell>
          <cell r="D3292" t="str">
            <v>0179</v>
          </cell>
          <cell r="E3292">
            <v>0</v>
          </cell>
          <cell r="F3292">
            <v>0</v>
          </cell>
          <cell r="G3292" t="str">
            <v>97330</v>
          </cell>
          <cell r="H3292" t="str">
            <v>TUBO EM COBRE FLEXÍVEL, DN 5/8", COM ISOLAMENTO, INSTALADO EM RAMAL DE ALIMENTAÇÃO DE AR CONDICIONADO COM CONDENSADORA INDIVIDUAL  FORNECIMENTO E INSTALAÇÃO. AF_12/2015</v>
          </cell>
        </row>
        <row r="3293">
          <cell r="A3293" t="str">
            <v>INSTALACOES HIDRO SANITARIAS</v>
          </cell>
          <cell r="B3293" t="str">
            <v>INHI</v>
          </cell>
          <cell r="C3293" t="str">
            <v>FORNEC. E ASSENTAMENTO DE TUBOS P/INSTALACAO DOMICILIAR</v>
          </cell>
          <cell r="D3293" t="str">
            <v>0179</v>
          </cell>
          <cell r="E3293">
            <v>0</v>
          </cell>
          <cell r="F3293">
            <v>0</v>
          </cell>
          <cell r="G3293" t="str">
            <v>97331</v>
          </cell>
          <cell r="H3293" t="str">
            <v>TUBO EM COBRE FLEXÍVEL, DN 1/4", COM ISOLAMENTO, INSTALADO EM RAMAL DE ALIMENTAÇÃO DE AR CONDICIONADO COM CONDENSADORA CENTRAL  FORNECIMENTO E INSTALAÇÃO. AF_12/2015</v>
          </cell>
        </row>
        <row r="3294">
          <cell r="A3294" t="str">
            <v>INSTALACOES HIDRO SANITARIAS</v>
          </cell>
          <cell r="B3294" t="str">
            <v>INHI</v>
          </cell>
          <cell r="C3294" t="str">
            <v>FORNEC. E ASSENTAMENTO DE TUBOS P/INSTALACAO DOMICILIAR</v>
          </cell>
          <cell r="D3294" t="str">
            <v>0179</v>
          </cell>
          <cell r="E3294">
            <v>0</v>
          </cell>
          <cell r="F3294">
            <v>0</v>
          </cell>
          <cell r="G3294" t="str">
            <v>97332</v>
          </cell>
          <cell r="H3294" t="str">
            <v>TUBO EM COBRE FLEXÍVEL, DN 3/8", COM ISOLAMENTO, INSTALADO EM RAMAL DE ALIMENTAÇÃO DE AR CONDICIONADO COM CONDENSADORA CENTRAL  FORNECIMENTO E INSTALAÇÃO. AF_12/2015</v>
          </cell>
        </row>
        <row r="3295">
          <cell r="A3295" t="str">
            <v>INSTALACOES HIDRO SANITARIAS</v>
          </cell>
          <cell r="B3295" t="str">
            <v>INHI</v>
          </cell>
          <cell r="C3295" t="str">
            <v>FORNEC. E ASSENTAMENTO DE TUBOS P/INSTALACAO DOMICILIAR</v>
          </cell>
          <cell r="D3295" t="str">
            <v>0179</v>
          </cell>
          <cell r="E3295">
            <v>0</v>
          </cell>
          <cell r="F3295">
            <v>0</v>
          </cell>
          <cell r="G3295" t="str">
            <v>97333</v>
          </cell>
          <cell r="H3295" t="str">
            <v>TUBO EM COBRE FLEXÍVEL, DN 1/2", COM ISOLAMENTO, INSTALADO EM RAMAL DE ALIMENTAÇÃO DE AR CONDICIONADO COM CONDENSADORA CENTRAL  FORNECIMENTO E INSTALAÇÃO. AF_12/2015</v>
          </cell>
        </row>
        <row r="3296">
          <cell r="A3296" t="str">
            <v>INSTALACOES HIDRO SANITARIAS</v>
          </cell>
          <cell r="B3296" t="str">
            <v>INHI</v>
          </cell>
          <cell r="C3296" t="str">
            <v>FORNEC. E ASSENTAMENTO DE TUBOS P/INSTALACAO DOMICILIAR</v>
          </cell>
          <cell r="D3296" t="str">
            <v>0179</v>
          </cell>
          <cell r="E3296">
            <v>0</v>
          </cell>
          <cell r="F3296">
            <v>0</v>
          </cell>
          <cell r="G3296" t="str">
            <v>97334</v>
          </cell>
          <cell r="H3296" t="str">
            <v>TUBO EM COBRE FLEXÍVEL, DN 5/8, COM ISOLAMENTO, INSTALADO EM RAMAL DE ALIMENTAÇÃO DE AR CONDICIONADO COM CONDENSADORA CENTRAL   FORNECIMENTO E INSTALAÇÃO. AF_12/2015</v>
          </cell>
        </row>
        <row r="3297">
          <cell r="A3297" t="str">
            <v>INSTALACOES HIDRO SANITARIAS</v>
          </cell>
          <cell r="B3297" t="str">
            <v>INHI</v>
          </cell>
          <cell r="C3297" t="str">
            <v>FORNEC. E ASSENTAMENTO DE TUBOS P/INSTALACAO DOMICILIAR</v>
          </cell>
          <cell r="D3297" t="str">
            <v>0179</v>
          </cell>
          <cell r="E3297">
            <v>0</v>
          </cell>
          <cell r="F3297">
            <v>0</v>
          </cell>
          <cell r="G3297" t="str">
            <v>97335</v>
          </cell>
          <cell r="H3297" t="str">
            <v>TUBO EM COBRE RÍGIDO, DN 22 MM, CLASSE A, SEM ISOLAMENTO, INSTALADO EM PRUMADA  FORNECIMENTO E INSTALAÇÃO. AF_12/2015</v>
          </cell>
        </row>
        <row r="3298">
          <cell r="A3298" t="str">
            <v>INSTALACOES HIDRO SANITARIAS</v>
          </cell>
          <cell r="B3298" t="str">
            <v>INHI</v>
          </cell>
          <cell r="C3298" t="str">
            <v>FORNEC. E ASSENTAMENTO DE TUBOS P/INSTALACAO DOMICILIAR</v>
          </cell>
          <cell r="D3298" t="str">
            <v>0179</v>
          </cell>
          <cell r="E3298">
            <v>0</v>
          </cell>
          <cell r="F3298">
            <v>0</v>
          </cell>
          <cell r="G3298" t="str">
            <v>97336</v>
          </cell>
          <cell r="H3298" t="str">
            <v>TUBO EM COBRE RÍGIDO, DN 28 MM, CLASSE A, SEM ISOLAMENTO, INSTALADO EM PRUMADA  FORNECIMENTO E INSTALAÇÃO. AF_12/2015</v>
          </cell>
        </row>
        <row r="3299">
          <cell r="A3299" t="str">
            <v>INSTALACOES HIDRO SANITARIAS</v>
          </cell>
          <cell r="B3299" t="str">
            <v>INHI</v>
          </cell>
          <cell r="C3299" t="str">
            <v>FORNEC. E ASSENTAMENTO DE TUBOS P/INSTALACAO DOMICILIAR</v>
          </cell>
          <cell r="D3299" t="str">
            <v>0179</v>
          </cell>
          <cell r="E3299">
            <v>0</v>
          </cell>
          <cell r="F3299">
            <v>0</v>
          </cell>
          <cell r="G3299" t="str">
            <v>97337</v>
          </cell>
          <cell r="H3299" t="str">
            <v>TUBO EM COBRE RÍGIDO, DN 35 MM, CLASSE A, SEM ISOLAMENTO, INSTALADO EM PRUMADA  FORNECIMENTO E INSTALAÇÃO. AF_12/2015</v>
          </cell>
        </row>
        <row r="3300">
          <cell r="A3300" t="str">
            <v>INSTALACOES HIDRO SANITARIAS</v>
          </cell>
          <cell r="B3300" t="str">
            <v>INHI</v>
          </cell>
          <cell r="C3300" t="str">
            <v>FORNEC. E ASSENTAMENTO DE TUBOS P/INSTALACAO DOMICILIAR</v>
          </cell>
          <cell r="D3300" t="str">
            <v>0179</v>
          </cell>
          <cell r="E3300">
            <v>0</v>
          </cell>
          <cell r="F3300">
            <v>0</v>
          </cell>
          <cell r="G3300" t="str">
            <v>97338</v>
          </cell>
          <cell r="H3300" t="str">
            <v>TUBO EM COBRE RÍGIDO, DN 42 MM, CLASSE A, SEM ISOLAMENTO, INSTALADO EM PRUMADA  FORNECIMENTO E INSTALAÇÃO. AF_12/2015</v>
          </cell>
        </row>
        <row r="3301">
          <cell r="A3301" t="str">
            <v>INSTALACOES HIDRO SANITARIAS</v>
          </cell>
          <cell r="B3301" t="str">
            <v>INHI</v>
          </cell>
          <cell r="C3301" t="str">
            <v>FORNEC. E ASSENTAMENTO DE TUBOS P/INSTALACAO DOMICILIAR</v>
          </cell>
          <cell r="D3301" t="str">
            <v>0179</v>
          </cell>
          <cell r="E3301">
            <v>0</v>
          </cell>
          <cell r="F3301">
            <v>0</v>
          </cell>
          <cell r="G3301" t="str">
            <v>97339</v>
          </cell>
          <cell r="H3301" t="str">
            <v>TUBO EM COBRE RÍGIDO, DN 54 MM, CLASSE A, SEM ISOLAMENTO, INSTALADO EM PRUMADA  FORNECIMENTO E INSTALAÇÃO. AF_12/2015</v>
          </cell>
        </row>
        <row r="3302">
          <cell r="A3302" t="str">
            <v>INSTALACOES HIDRO SANITARIAS</v>
          </cell>
          <cell r="B3302" t="str">
            <v>INHI</v>
          </cell>
          <cell r="C3302" t="str">
            <v>FORNEC. E ASSENTAMENTO DE TUBOS P/INSTALACAO DOMICILIAR</v>
          </cell>
          <cell r="D3302" t="str">
            <v>0179</v>
          </cell>
          <cell r="E3302">
            <v>0</v>
          </cell>
          <cell r="F3302">
            <v>0</v>
          </cell>
          <cell r="G3302" t="str">
            <v>97340</v>
          </cell>
          <cell r="H3302" t="str">
            <v>TUBO EM COBRE RÍGIDO, DN 66 MM, CLASSE A, SEM ISOLAMENTO, INSTALADO EM PRUMADA  FORNECIMENTO E INSTALAÇÃO. AF_12/2015</v>
          </cell>
        </row>
        <row r="3303">
          <cell r="A3303" t="str">
            <v>INSTALACOES HIDRO SANITARIAS</v>
          </cell>
          <cell r="B3303" t="str">
            <v>INHI</v>
          </cell>
          <cell r="C3303" t="str">
            <v>FORNEC. E ASSENTAMENTO DE TUBOS P/INSTALACAO DOMICILIAR</v>
          </cell>
          <cell r="D3303" t="str">
            <v>0179</v>
          </cell>
          <cell r="E3303">
            <v>0</v>
          </cell>
          <cell r="F3303">
            <v>0</v>
          </cell>
          <cell r="G3303" t="str">
            <v>97341</v>
          </cell>
          <cell r="H3303" t="str">
            <v>TUBO EM COBRE RÍGIDO, DN 15 MM, CLASSE A, SEM ISOLAMENTO, INSTALADO EM RAMAL DE DISTRIBUIÇÃO  FORNECIMENTO E INSTALAÇÃO. AF_12/2015</v>
          </cell>
        </row>
        <row r="3304">
          <cell r="A3304" t="str">
            <v>INSTALACOES HIDRO SANITARIAS</v>
          </cell>
          <cell r="B3304" t="str">
            <v>INHI</v>
          </cell>
          <cell r="C3304" t="str">
            <v>FORNEC. E ASSENTAMENTO DE TUBOS P/INSTALACAO DOMICILIAR</v>
          </cell>
          <cell r="D3304" t="str">
            <v>0179</v>
          </cell>
          <cell r="E3304">
            <v>0</v>
          </cell>
          <cell r="F3304">
            <v>0</v>
          </cell>
          <cell r="G3304" t="str">
            <v>97342</v>
          </cell>
          <cell r="H3304" t="str">
            <v>TUBO EM COBRE RÍGIDO, DN 22 MM, CLASSE A, SEM ISOLAMENTO, INSTALADO EM RAMAL DE DISTRIBUIÇÃO FORNECIMENTO E INSTALAÇÃO. AF_12/2015</v>
          </cell>
        </row>
        <row r="3305">
          <cell r="A3305" t="str">
            <v>INSTALACOES HIDRO SANITARIAS</v>
          </cell>
          <cell r="B3305" t="str">
            <v>INHI</v>
          </cell>
          <cell r="C3305" t="str">
            <v>FORNEC. E ASSENTAMENTO DE TUBOS P/INSTALACAO DOMICILIAR</v>
          </cell>
          <cell r="D3305" t="str">
            <v>0179</v>
          </cell>
          <cell r="E3305">
            <v>0</v>
          </cell>
          <cell r="F3305">
            <v>0</v>
          </cell>
          <cell r="G3305" t="str">
            <v>97343</v>
          </cell>
          <cell r="H3305" t="str">
            <v>TUBO EM COBRE RÍGIDO, DN 28 MM, CLASSE A, SEM ISOLAMENTO, INSTALADO EM RAMAL DE DISTRIBUIÇÃO FORNECIMENTO E INSTALAÇÃO. AF_12/2015</v>
          </cell>
        </row>
        <row r="3306">
          <cell r="A3306" t="str">
            <v>INSTALACOES HIDRO SANITARIAS</v>
          </cell>
          <cell r="B3306" t="str">
            <v>INHI</v>
          </cell>
          <cell r="C3306" t="str">
            <v>FORNEC. E ASSENTAMENTO DE TUBOS P/INSTALACAO DOMICILIAR</v>
          </cell>
          <cell r="D3306" t="str">
            <v>0179</v>
          </cell>
          <cell r="E3306">
            <v>0</v>
          </cell>
          <cell r="F3306">
            <v>0</v>
          </cell>
          <cell r="G3306" t="str">
            <v>97344</v>
          </cell>
          <cell r="H3306" t="str">
            <v>TUBO EM COBRE RÍGIDO, DN 15 MM, CLASSE A, SEM ISOLAMENTO, INSTALADO EM RAMAL E SUB-RAMAL  FORNECIMENTO E INSTALAÇÃO. AF_12/2015</v>
          </cell>
        </row>
        <row r="3307">
          <cell r="A3307" t="str">
            <v>INSTALACOES HIDRO SANITARIAS</v>
          </cell>
          <cell r="B3307" t="str">
            <v>INHI</v>
          </cell>
          <cell r="C3307" t="str">
            <v>FORNEC. E ASSENTAMENTO DE TUBOS P/INSTALACAO DOMICILIAR</v>
          </cell>
          <cell r="D3307" t="str">
            <v>0179</v>
          </cell>
          <cell r="E3307">
            <v>0</v>
          </cell>
          <cell r="F3307">
            <v>0</v>
          </cell>
          <cell r="G3307" t="str">
            <v>97345</v>
          </cell>
          <cell r="H3307" t="str">
            <v>TUBO EM COBRE RÍGIDO, DN 22 MM, CLASSE A, SEM ISOLAMENTO, INSTALADO EM RAMAL E SUB-RAMAL  FORNECIMENTO E INSTALAÇÃO. AF_12/2015</v>
          </cell>
        </row>
        <row r="3308">
          <cell r="A3308" t="str">
            <v>INSTALACOES HIDRO SANITARIAS</v>
          </cell>
          <cell r="B3308" t="str">
            <v>INHI</v>
          </cell>
          <cell r="C3308" t="str">
            <v>FORNEC. E ASSENTAMENTO DE TUBOS P/INSTALACAO DOMICILIAR</v>
          </cell>
          <cell r="D3308" t="str">
            <v>0179</v>
          </cell>
          <cell r="E3308">
            <v>0</v>
          </cell>
          <cell r="F3308">
            <v>0</v>
          </cell>
          <cell r="G3308" t="str">
            <v>97346</v>
          </cell>
          <cell r="H3308" t="str">
            <v>TUBO EM COBRE RÍGIDO, DN 28 MM, CLASSE A, SEM ISOLAMENTO, INSTALADO EM RAMAL E SUB-RAMAL  FORNECIMENTO E INSTALAÇÃO. AF_12/2015</v>
          </cell>
        </row>
        <row r="3309">
          <cell r="A3309" t="str">
            <v>INSTALACOES HIDRO SANITARIAS</v>
          </cell>
          <cell r="B3309" t="str">
            <v>INHI</v>
          </cell>
          <cell r="C3309" t="str">
            <v>FORNEC. E ASSENTAMENTO DE TUBOS P/INSTALACAO DOMICILIAR</v>
          </cell>
          <cell r="D3309" t="str">
            <v>0179</v>
          </cell>
          <cell r="E3309">
            <v>0</v>
          </cell>
          <cell r="F3309">
            <v>0</v>
          </cell>
          <cell r="G3309" t="str">
            <v>97347</v>
          </cell>
          <cell r="H3309" t="str">
            <v>TUBO EM COBRE RÍGIDO, DN 22 MM, CLASSE I, SEM ISOLAMENTO, INSTALADO EM PRUMADA  FORNECIMENTO E INSTALAÇÃO. AF_12/2015</v>
          </cell>
        </row>
        <row r="3310">
          <cell r="A3310" t="str">
            <v>INSTALACOES HIDRO SANITARIAS</v>
          </cell>
          <cell r="B3310" t="str">
            <v>INHI</v>
          </cell>
          <cell r="C3310" t="str">
            <v>FORNEC. E ASSENTAMENTO DE TUBOS P/INSTALACAO DOMICILIAR</v>
          </cell>
          <cell r="D3310" t="str">
            <v>0179</v>
          </cell>
          <cell r="E3310">
            <v>0</v>
          </cell>
          <cell r="F3310">
            <v>0</v>
          </cell>
          <cell r="G3310" t="str">
            <v>97348</v>
          </cell>
          <cell r="H3310" t="str">
            <v>TUBO EM COBRE RÍGIDO, DN 28 MM, CLASSE I, SEM ISOLAMENTO, INSTALADO EM PRUMADA  FORNECIMENTO E INSTALAÇÃO. AF_12/2015</v>
          </cell>
        </row>
        <row r="3311">
          <cell r="A3311" t="str">
            <v>INSTALACOES HIDRO SANITARIAS</v>
          </cell>
          <cell r="B3311" t="str">
            <v>INHI</v>
          </cell>
          <cell r="C3311" t="str">
            <v>FORNEC. E ASSENTAMENTO DE TUBOS P/INSTALACAO DOMICILIAR</v>
          </cell>
          <cell r="D3311" t="str">
            <v>0179</v>
          </cell>
          <cell r="E3311">
            <v>0</v>
          </cell>
          <cell r="F3311">
            <v>0</v>
          </cell>
          <cell r="G3311" t="str">
            <v>97349</v>
          </cell>
          <cell r="H3311" t="str">
            <v>TUBO EM COBRE RÍGIDO, DN 35 MM, CLASSE I, SEM ISOLAMENTO, INSTALADO EM PRUMADA  FORNECIMENTO E INSTALAÇÃO. AF_12/2015</v>
          </cell>
        </row>
        <row r="3312">
          <cell r="A3312" t="str">
            <v>INSTALACOES HIDRO SANITARIAS</v>
          </cell>
          <cell r="B3312" t="str">
            <v>INHI</v>
          </cell>
          <cell r="C3312" t="str">
            <v>FORNEC. E ASSENTAMENTO DE TUBOS P/INSTALACAO DOMICILIAR</v>
          </cell>
          <cell r="D3312" t="str">
            <v>0179</v>
          </cell>
          <cell r="E3312">
            <v>0</v>
          </cell>
          <cell r="F3312">
            <v>0</v>
          </cell>
          <cell r="G3312" t="str">
            <v>97350</v>
          </cell>
          <cell r="H3312" t="str">
            <v>TUBO EM COBRE RÍGIDO, DN 42 MM, CLASSE I, SEM ISOLAMENTO, INSTALADO EM PRUMADA  FORNECIMENTO E INSTALAÇÃO. AF_12/2015</v>
          </cell>
        </row>
        <row r="3313">
          <cell r="A3313" t="str">
            <v>INSTALACOES HIDRO SANITARIAS</v>
          </cell>
          <cell r="B3313" t="str">
            <v>INHI</v>
          </cell>
          <cell r="C3313" t="str">
            <v>FORNEC. E ASSENTAMENTO DE TUBOS P/INSTALACAO DOMICILIAR</v>
          </cell>
          <cell r="D3313" t="str">
            <v>0179</v>
          </cell>
          <cell r="E3313">
            <v>0</v>
          </cell>
          <cell r="F3313">
            <v>0</v>
          </cell>
          <cell r="G3313" t="str">
            <v>97351</v>
          </cell>
          <cell r="H3313" t="str">
            <v>TUBO EM COBRE RÍGIDO, DN 54 MM, CLASSE I, SEM ISOLAMENTO, INSTALADO EM PRUMADA  FORNECIMENTO E INSTALAÇÃO. AF_12/2015</v>
          </cell>
        </row>
        <row r="3314">
          <cell r="A3314" t="str">
            <v>INSTALACOES HIDRO SANITARIAS</v>
          </cell>
          <cell r="B3314" t="str">
            <v>INHI</v>
          </cell>
          <cell r="C3314" t="str">
            <v>FORNEC. E ASSENTAMENTO DE TUBOS P/INSTALACAO DOMICILIAR</v>
          </cell>
          <cell r="D3314" t="str">
            <v>0179</v>
          </cell>
          <cell r="E3314">
            <v>0</v>
          </cell>
          <cell r="F3314">
            <v>0</v>
          </cell>
          <cell r="G3314" t="str">
            <v>97352</v>
          </cell>
          <cell r="H3314" t="str">
            <v>TUBO EM COBRE RÍGIDO, DN 66 MM, CLASSE I, SEM ISOLAMENTO, INSTALADO EM PRUMADA  FORNECIMENTO E INSTALAÇÃO. AF_12/2015</v>
          </cell>
        </row>
        <row r="3315">
          <cell r="A3315" t="str">
            <v>INSTALACOES HIDRO SANITARIAS</v>
          </cell>
          <cell r="B3315" t="str">
            <v>INHI</v>
          </cell>
          <cell r="C3315" t="str">
            <v>FORNEC. E ASSENTAMENTO DE TUBOS P/INSTALACAO DOMICILIAR</v>
          </cell>
          <cell r="D3315" t="str">
            <v>0179</v>
          </cell>
          <cell r="E3315">
            <v>0</v>
          </cell>
          <cell r="F3315">
            <v>0</v>
          </cell>
          <cell r="G3315" t="str">
            <v>97353</v>
          </cell>
          <cell r="H3315" t="str">
            <v>TUBO EM COBRE RÍGIDO, DN 15 MM, CLASSE I, SEM ISOLAMENTO, INSTALADO EM RAMAL DE DISTRIBUIÇÃO  FORNECIMENTO E INSTALAÇÃO. AF_12/2015</v>
          </cell>
        </row>
        <row r="3316">
          <cell r="A3316" t="str">
            <v>INSTALACOES HIDRO SANITARIAS</v>
          </cell>
          <cell r="B3316" t="str">
            <v>INHI</v>
          </cell>
          <cell r="C3316" t="str">
            <v>FORNEC. E ASSENTAMENTO DE TUBOS P/INSTALACAO DOMICILIAR</v>
          </cell>
          <cell r="D3316" t="str">
            <v>0179</v>
          </cell>
          <cell r="E3316">
            <v>0</v>
          </cell>
          <cell r="F3316">
            <v>0</v>
          </cell>
          <cell r="G3316" t="str">
            <v>97354</v>
          </cell>
          <cell r="H3316" t="str">
            <v>TUBO EM COBRE RÍGIDO, DN 22 MM, CLASSE I, SEM ISOLAMENTO, INSTALADO EM RAMAL DE DISTRIBUIÇÃO FORNECIMENTO E INSTALAÇÃO. AF_12/2015</v>
          </cell>
        </row>
        <row r="3317">
          <cell r="A3317" t="str">
            <v>INSTALACOES HIDRO SANITARIAS</v>
          </cell>
          <cell r="B3317" t="str">
            <v>INHI</v>
          </cell>
          <cell r="C3317" t="str">
            <v>FORNEC. E ASSENTAMENTO DE TUBOS P/INSTALACAO DOMICILIAR</v>
          </cell>
          <cell r="D3317" t="str">
            <v>0179</v>
          </cell>
          <cell r="E3317">
            <v>0</v>
          </cell>
          <cell r="F3317">
            <v>0</v>
          </cell>
          <cell r="G3317" t="str">
            <v>97355</v>
          </cell>
          <cell r="H3317" t="str">
            <v>TUBO EM COBRE RÍGIDO, DN 28 MM, CLASSE I, SEM ISOLAMENTO, INSTALADO EM RAMAL DE DISTRIBUIÇÃO FORNECIMENTO E INSTALAÇÃO. AF_12/2015</v>
          </cell>
        </row>
        <row r="3318">
          <cell r="A3318" t="str">
            <v>INSTALACOES HIDRO SANITARIAS</v>
          </cell>
          <cell r="B3318" t="str">
            <v>INHI</v>
          </cell>
          <cell r="C3318" t="str">
            <v>FORNEC. E ASSENTAMENTO DE TUBOS P/INSTALACAO DOMICILIAR</v>
          </cell>
          <cell r="D3318" t="str">
            <v>0179</v>
          </cell>
          <cell r="E3318">
            <v>0</v>
          </cell>
          <cell r="F3318">
            <v>0</v>
          </cell>
          <cell r="G3318" t="str">
            <v>97356</v>
          </cell>
          <cell r="H3318" t="str">
            <v>TUBO EM COBRE RÍGIDO, DN 15 MM, CLASSE I, SEM ISOLAMENTO, INSTALADO EM RAMAL E SUB-RAMAL  FORNECIMENTO E INSTALAÇÃO. AF_12/2015</v>
          </cell>
        </row>
        <row r="3319">
          <cell r="A3319" t="str">
            <v>INSTALACOES HIDRO SANITARIAS</v>
          </cell>
          <cell r="B3319" t="str">
            <v>INHI</v>
          </cell>
          <cell r="C3319" t="str">
            <v>FORNEC. E ASSENTAMENTO DE TUBOS P/INSTALACAO DOMICILIAR</v>
          </cell>
          <cell r="D3319" t="str">
            <v>0179</v>
          </cell>
          <cell r="E3319">
            <v>0</v>
          </cell>
          <cell r="F3319">
            <v>0</v>
          </cell>
          <cell r="G3319" t="str">
            <v>97357</v>
          </cell>
          <cell r="H3319" t="str">
            <v>TUBO EM COBRE RÍGIDO, DN 22 MM, CLASSE I, SEM ISOLAMENTO, INSTALADO EM RAMAL E SUB-RAMAL  FORNECIMENTO E INSTALAÇÃO. AF_12/2015</v>
          </cell>
        </row>
        <row r="3320">
          <cell r="A3320" t="str">
            <v>INSTALACOES HIDRO SANITARIAS</v>
          </cell>
          <cell r="B3320" t="str">
            <v>INHI</v>
          </cell>
          <cell r="C3320" t="str">
            <v>FORNEC. E ASSENTAMENTO DE TUBOS P/INSTALACAO DOMICILIAR</v>
          </cell>
          <cell r="D3320" t="str">
            <v>0179</v>
          </cell>
          <cell r="E3320">
            <v>0</v>
          </cell>
          <cell r="F3320">
            <v>0</v>
          </cell>
          <cell r="G3320" t="str">
            <v>97358</v>
          </cell>
          <cell r="H3320" t="str">
            <v>TUBO EM COBRE RÍGIDO, DN 28 MM, CLASSE I, SEM ISOLAMENTO, INSTALADO EM RAMAL E SUB-RAMAL  FORNECIMENTO E INSTALAÇÃO. AF_12/2015</v>
          </cell>
        </row>
        <row r="3321">
          <cell r="A3321" t="str">
            <v>INSTALACOES HIDRO SANITARIAS</v>
          </cell>
          <cell r="B3321" t="str">
            <v>INHI</v>
          </cell>
          <cell r="C3321" t="str">
            <v>FORNEC. E ASSENTAMENTO DE TUBOS P/INSTALACAO DOMICILIAR</v>
          </cell>
          <cell r="D3321" t="str">
            <v>0179</v>
          </cell>
          <cell r="E3321">
            <v>0</v>
          </cell>
          <cell r="F3321">
            <v>0</v>
          </cell>
          <cell r="G3321" t="str">
            <v>97498</v>
          </cell>
          <cell r="H3321" t="str">
            <v>TUBO DE AÇO GALVANIZADO COM COSTURA, CLASSE MÉDIA, DN 25 (1"), CONEXÃO ROSQUEADA, INSTALADO EM REDE DE ALIMENTAÇÃO PARA HIDRANTE - FORNECIMENTO E INSTALAÇÃO. AF_10/2020</v>
          </cell>
        </row>
        <row r="3322">
          <cell r="A3322" t="str">
            <v>INSTALACOES HIDRO SANITARIAS</v>
          </cell>
          <cell r="B3322" t="str">
            <v>INHI</v>
          </cell>
          <cell r="C3322" t="str">
            <v>FORNEC. E ASSENTAMENTO DE TUBOS P/INSTALACAO DOMICILIAR</v>
          </cell>
          <cell r="D3322" t="str">
            <v>0179</v>
          </cell>
          <cell r="E3322">
            <v>0</v>
          </cell>
          <cell r="F3322">
            <v>0</v>
          </cell>
          <cell r="G3322" t="str">
            <v>97535</v>
          </cell>
          <cell r="H3322" t="str">
            <v>TUBO DE AÇO GALVANIZADO COM COSTURA, CLASSE MÉDIA, CONEXÃO ROSQUEADA, DN 25 (1"), INSTALADO EM REDE DE ALIMENTAÇÃO PARA SPRINKLER - FORNECIMENTO E INSTALAÇÃO. AF_10/2020</v>
          </cell>
        </row>
        <row r="3323">
          <cell r="A3323" t="str">
            <v>INSTALACOES HIDRO SANITARIAS</v>
          </cell>
          <cell r="B3323" t="str">
            <v>INHI</v>
          </cell>
          <cell r="C3323" t="str">
            <v>FORNEC. E ASSENTAMENTO DE TUBOS P/INSTALACAO DOMICILIAR</v>
          </cell>
          <cell r="D3323" t="str">
            <v>0179</v>
          </cell>
          <cell r="E3323">
            <v>0</v>
          </cell>
          <cell r="F3323">
            <v>0</v>
          </cell>
          <cell r="G3323" t="str">
            <v>97536</v>
          </cell>
          <cell r="H3323" t="str">
            <v>TUBO DE AÇO GALVANIZADO COM COSTURA, CLASSE MÉDIA, CONEXÃO ROSQUEADA, DN 25 (1"), INSTALADO EM RAMAIS  E SUB-RAMAIS DE GÁS - FORNECIMENTO E INSTALAÇÃO. AF_10/2020</v>
          </cell>
        </row>
        <row r="3324">
          <cell r="A3324" t="str">
            <v>INSTALACOES HIDRO SANITARIAS</v>
          </cell>
          <cell r="B3324" t="str">
            <v>INHI</v>
          </cell>
          <cell r="C3324" t="str">
            <v>FORNEC. E ASSENTAMENTO DE TUBOS P/INSTALACAO DOMICILIAR</v>
          </cell>
          <cell r="D3324" t="str">
            <v>0179</v>
          </cell>
          <cell r="E3324">
            <v>0</v>
          </cell>
          <cell r="F3324">
            <v>0</v>
          </cell>
          <cell r="G3324" t="str">
            <v>100788</v>
          </cell>
          <cell r="H3324" t="str">
            <v>KIT CAVALETE PARA GÁS - SEM MEDIDOR OU REGULADOR - ENTRADA INDIVIDUAL PRINCIPAL, EM AÇO GALVANIZADO DN 15 E 25 MM (1/2" E 1") - FORNECIMENTO E INSTALAÇÃO. AF_01/2020</v>
          </cell>
        </row>
        <row r="3325">
          <cell r="A3325" t="str">
            <v>INSTALACOES HIDRO SANITARIAS</v>
          </cell>
          <cell r="B3325" t="str">
            <v>INHI</v>
          </cell>
          <cell r="C3325" t="str">
            <v>FORNEC. E ASSENTAMENTO DE TUBOS P/INSTALACAO DOMICILIAR</v>
          </cell>
          <cell r="D3325" t="str">
            <v>0179</v>
          </cell>
          <cell r="E3325">
            <v>0</v>
          </cell>
          <cell r="F3325">
            <v>0</v>
          </cell>
          <cell r="G3325" t="str">
            <v>100791</v>
          </cell>
          <cell r="H3325" t="str">
            <v>TUBO, PEX, MULTICAMADA, DN 16, INSTALADO EM IMPLANTAÇÃO DE INSTALAÇÕES DE GÁS - FORNECIMENTO E INSTALAÇÃO. AF_01/2020</v>
          </cell>
        </row>
        <row r="3326">
          <cell r="A3326" t="str">
            <v>INSTALACOES HIDRO SANITARIAS</v>
          </cell>
          <cell r="B3326" t="str">
            <v>INHI</v>
          </cell>
          <cell r="C3326" t="str">
            <v>FORNEC. E ASSENTAMENTO DE TUBOS P/INSTALACAO DOMICILIAR</v>
          </cell>
          <cell r="D3326" t="str">
            <v>0179</v>
          </cell>
          <cell r="E3326">
            <v>0</v>
          </cell>
          <cell r="F3326">
            <v>0</v>
          </cell>
          <cell r="G3326" t="str">
            <v>100792</v>
          </cell>
          <cell r="H3326" t="str">
            <v>TUBO, PEX, MULTICAMADA, DN 20, INSTALADO EM IMPLANTAÇÃO DE INSTALAÇÕES DE GÁS - FORNECIMENTO E INSTALAÇÃO. AF_01/2020</v>
          </cell>
        </row>
        <row r="3327">
          <cell r="A3327" t="str">
            <v>INSTALACOES HIDRO SANITARIAS</v>
          </cell>
          <cell r="B3327" t="str">
            <v>INHI</v>
          </cell>
          <cell r="C3327" t="str">
            <v>FORNEC. E ASSENTAMENTO DE TUBOS P/INSTALACAO DOMICILIAR</v>
          </cell>
          <cell r="D3327" t="str">
            <v>0179</v>
          </cell>
          <cell r="E3327">
            <v>0</v>
          </cell>
          <cell r="F3327">
            <v>0</v>
          </cell>
          <cell r="G3327" t="str">
            <v>100793</v>
          </cell>
          <cell r="H3327" t="str">
            <v>TUBO, PEX, MULTICAMADA, DN 26, INSTALADO EM IMPLANTAÇÃO DE INSTALAÇÕES DE GÁS - FORNECIMENTO E INSTALAÇÃO. AF_01/2020</v>
          </cell>
        </row>
        <row r="3328">
          <cell r="A3328" t="str">
            <v>INSTALACOES HIDRO SANITARIAS</v>
          </cell>
          <cell r="B3328" t="str">
            <v>INHI</v>
          </cell>
          <cell r="C3328" t="str">
            <v>FORNEC. E ASSENTAMENTO DE TUBOS P/INSTALACAO DOMICILIAR</v>
          </cell>
          <cell r="D3328" t="str">
            <v>0179</v>
          </cell>
          <cell r="E3328">
            <v>0</v>
          </cell>
          <cell r="F3328">
            <v>0</v>
          </cell>
          <cell r="G3328" t="str">
            <v>100794</v>
          </cell>
          <cell r="H3328" t="str">
            <v>TUBO, PEX, MULTICAMADA, DN 32, INSTALADO EM IMPLANTAÇÃO DE INSTALAÇÕES DE GÁS - FORNECIMENTO E INSTALAÇÃO. AF_01/2020</v>
          </cell>
        </row>
        <row r="3329">
          <cell r="A3329" t="str">
            <v>INSTALACOES HIDRO SANITARIAS</v>
          </cell>
          <cell r="B3329" t="str">
            <v>INHI</v>
          </cell>
          <cell r="C3329" t="str">
            <v>FORNEC. E ASSENTAMENTO DE TUBOS P/INSTALACAO DOMICILIAR</v>
          </cell>
          <cell r="D3329" t="str">
            <v>0179</v>
          </cell>
          <cell r="E3329">
            <v>0</v>
          </cell>
          <cell r="F3329">
            <v>0</v>
          </cell>
          <cell r="G3329" t="str">
            <v>100803</v>
          </cell>
          <cell r="H3329" t="str">
            <v>TUBO, PEX, MULTICAMADA, DN 16, INSTALADO EM RAMAL INTERNO DE INSTALAÇÕES DE GÁS - FORNECIMENTO E INSTALAÇÃO. AF_01/2020</v>
          </cell>
        </row>
        <row r="3330">
          <cell r="A3330" t="str">
            <v>INSTALACOES HIDRO SANITARIAS</v>
          </cell>
          <cell r="B3330" t="str">
            <v>INHI</v>
          </cell>
          <cell r="C3330" t="str">
            <v>FORNEC. E ASSENTAMENTO DE TUBOS P/INSTALACAO DOMICILIAR</v>
          </cell>
          <cell r="D3330" t="str">
            <v>0179</v>
          </cell>
          <cell r="E3330">
            <v>0</v>
          </cell>
          <cell r="F3330">
            <v>0</v>
          </cell>
          <cell r="G3330" t="str">
            <v>100804</v>
          </cell>
          <cell r="H3330" t="str">
            <v>TUBO, PEX, MULTICAMADA, DN 20, INSTALADO EM RAMAL INTERNO DE INSTALAÇÕES DE GÁS - FORNECIMENTO E INSTALAÇÃO. AF_01/2020</v>
          </cell>
        </row>
        <row r="3331">
          <cell r="A3331" t="str">
            <v>INSTALACOES HIDRO SANITARIAS</v>
          </cell>
          <cell r="B3331" t="str">
            <v>INHI</v>
          </cell>
          <cell r="C3331" t="str">
            <v>FORNEC. E ASSENTAMENTO DE TUBOS P/INSTALACAO DOMICILIAR</v>
          </cell>
          <cell r="D3331" t="str">
            <v>0179</v>
          </cell>
          <cell r="E3331">
            <v>0</v>
          </cell>
          <cell r="F3331">
            <v>0</v>
          </cell>
          <cell r="G3331" t="str">
            <v>100805</v>
          </cell>
          <cell r="H3331" t="str">
            <v>TUBO, PEX, MULTICAMADA, DN 26, INSTALADO EM RAMAL INTERNO DE INSTALAÇÕES DE GÁS - FORNECIMENTO E INSTALAÇÃO. AF_01/2020</v>
          </cell>
        </row>
        <row r="3332">
          <cell r="A3332" t="str">
            <v>INSTALACOES HIDRO SANITARIAS</v>
          </cell>
          <cell r="B3332" t="str">
            <v>INHI</v>
          </cell>
          <cell r="C3332" t="str">
            <v>FORNEC. E ASSENTAMENTO DE TUBOS P/INSTALACAO DOMICILIAR</v>
          </cell>
          <cell r="D3332" t="str">
            <v>0179</v>
          </cell>
          <cell r="E3332">
            <v>0</v>
          </cell>
          <cell r="F3332">
            <v>0</v>
          </cell>
          <cell r="G3332" t="str">
            <v>100806</v>
          </cell>
          <cell r="H3332" t="str">
            <v>TUBO, PEX, MULTICAMADA, DN 32, INSTALADO EM RAMAL INTERNO DE INSTALAÇÕES DE GÁS - FORNECIMENTO E INSTALAÇÃO. AF_01/2020</v>
          </cell>
        </row>
        <row r="3333">
          <cell r="A3333" t="str">
            <v>INSTALACOES HIDRO SANITARIAS</v>
          </cell>
          <cell r="B3333" t="str">
            <v>INHI</v>
          </cell>
          <cell r="C3333" t="str">
            <v>FORNEC. E ASSENTAMENTO DE TUBOS P/INSTALACAO DOMICILIAR</v>
          </cell>
          <cell r="D3333" t="str">
            <v>0179</v>
          </cell>
          <cell r="E3333">
            <v>0</v>
          </cell>
          <cell r="F3333">
            <v>0</v>
          </cell>
          <cell r="G3333" t="str">
            <v>101918</v>
          </cell>
          <cell r="H3333" t="str">
            <v>TUBO DE AÇO GALVANIZADO COM COSTURA, CLASSE MÉDIA, DN 100 (4"), CONEXÃO ROSQUEADA, INSTALADO EM PRUMADAS - FORNECIMENTO E INSTALAÇÃO. AF_10/2020</v>
          </cell>
        </row>
        <row r="3334">
          <cell r="A3334" t="str">
            <v>INSTALACOES HIDRO SANITARIAS</v>
          </cell>
          <cell r="B3334" t="str">
            <v>INHI</v>
          </cell>
          <cell r="C3334" t="str">
            <v>FORNEC. E ASSENTAMENTO DE TUBOS P/INSTALACAO DOMICILIAR</v>
          </cell>
          <cell r="D3334" t="str">
            <v>0179</v>
          </cell>
          <cell r="E3334">
            <v>0</v>
          </cell>
          <cell r="F3334">
            <v>0</v>
          </cell>
          <cell r="G3334" t="str">
            <v>101919</v>
          </cell>
          <cell r="H3334" t="str">
            <v>UNIÃO, EM FERRO GALVANIZADO, 4", CONEXÃO ROSQUEADA, INSTALADO EM PRUMADAS - FORNECIMENTO E INSTALAÇÃO. AF_10/2020</v>
          </cell>
        </row>
        <row r="3335">
          <cell r="A3335" t="str">
            <v>INSTALACOES HIDRO SANITARIAS</v>
          </cell>
          <cell r="B3335" t="str">
            <v>INHI</v>
          </cell>
          <cell r="C3335" t="str">
            <v>FORNEC. E ASSENTAMENTO DE TUBOS P/INSTALACAO DOMICILIAR</v>
          </cell>
          <cell r="D3335" t="str">
            <v>0179</v>
          </cell>
          <cell r="E3335">
            <v>0</v>
          </cell>
          <cell r="F3335">
            <v>0</v>
          </cell>
          <cell r="G3335" t="str">
            <v>101920</v>
          </cell>
          <cell r="H3335" t="str">
            <v>LUVA, EM FERRO GALVANIZADO, 4", CONEXÃO ROSQUEADA, INSTALADO EM PRUMADAS - FORNECIMENTO E INSTALAÇÃO. AF_10/2020</v>
          </cell>
        </row>
        <row r="3336">
          <cell r="A3336" t="str">
            <v>INSTALACOES HIDRO SANITARIAS</v>
          </cell>
          <cell r="B3336" t="str">
            <v>INHI</v>
          </cell>
          <cell r="C3336" t="str">
            <v>FORNEC. E ASSENTAMENTO DE TUBOS P/INSTALACAO DOMICILIAR</v>
          </cell>
          <cell r="D3336" t="str">
            <v>0179</v>
          </cell>
          <cell r="E3336">
            <v>0</v>
          </cell>
          <cell r="F3336">
            <v>0</v>
          </cell>
          <cell r="G3336" t="str">
            <v>101921</v>
          </cell>
          <cell r="H3336" t="str">
            <v>LUVA DE REDUÇÃO, EM FERRO GALVANIZADO, 4" X 2 1/2", CONEXÃO ROSQUEADA, INSTALADO EM PRUMADAS - FORNECIMENTO E INSTALAÇÃO. AF_10/2020</v>
          </cell>
        </row>
        <row r="3337">
          <cell r="A3337" t="str">
            <v>INSTALACOES HIDRO SANITARIAS</v>
          </cell>
          <cell r="B3337" t="str">
            <v>INHI</v>
          </cell>
          <cell r="C3337" t="str">
            <v>FORNEC. E ASSENTAMENTO DE TUBOS P/INSTALACAO DOMICILIAR</v>
          </cell>
          <cell r="D3337" t="str">
            <v>0179</v>
          </cell>
          <cell r="E3337">
            <v>0</v>
          </cell>
          <cell r="F3337">
            <v>0</v>
          </cell>
          <cell r="G3337" t="str">
            <v>101922</v>
          </cell>
          <cell r="H3337" t="str">
            <v>LUVA DE REDUÇÃO, EM FERRO GALVANIZADO, 4" X 2", CONEXÃO ROSQUEADA, INSTALADO EM PRUMADAS - FORNECIMENTO E INSTALAÇÃO. AF_10/2020</v>
          </cell>
        </row>
        <row r="3338">
          <cell r="A3338" t="str">
            <v>INSTALACOES HIDRO SANITARIAS</v>
          </cell>
          <cell r="B3338" t="str">
            <v>INHI</v>
          </cell>
          <cell r="C3338" t="str">
            <v>FORNEC. E ASSENTAMENTO DE TUBOS P/INSTALACAO DOMICILIAR</v>
          </cell>
          <cell r="D3338" t="str">
            <v>0179</v>
          </cell>
          <cell r="E3338">
            <v>0</v>
          </cell>
          <cell r="F3338">
            <v>0</v>
          </cell>
          <cell r="G3338" t="str">
            <v>101923</v>
          </cell>
          <cell r="H3338" t="str">
            <v>LUVA DE REDUÇÃO, EM FERRO GALVANIZADO, 4" X 3", CONEXÃO ROSQUEADA, INSTALADO EM PRUMADAS - FORNECIMENTO E INSTALAÇÃO. AF_10/2020</v>
          </cell>
        </row>
        <row r="3339">
          <cell r="A3339" t="str">
            <v>INSTALACOES HIDRO SANITARIAS</v>
          </cell>
          <cell r="B3339" t="str">
            <v>INHI</v>
          </cell>
          <cell r="C3339" t="str">
            <v>FORNEC. E ASSENTAMENTO DE TUBOS P/INSTALACAO DOMICILIAR</v>
          </cell>
          <cell r="D3339" t="str">
            <v>0179</v>
          </cell>
          <cell r="E3339">
            <v>0</v>
          </cell>
          <cell r="F3339">
            <v>0</v>
          </cell>
          <cell r="G3339" t="str">
            <v>101924</v>
          </cell>
          <cell r="H3339" t="str">
            <v>NIPLE, EM FERRO GALVANIZADO, 4", CONEXÃO ROSQUEADA, INSTALADO EM PRUMADAS - FORNECIMENTO E INSTALAÇÃO. AF_10/2020</v>
          </cell>
        </row>
        <row r="3340">
          <cell r="A3340" t="str">
            <v>INSTALACOES HIDRO SANITARIAS</v>
          </cell>
          <cell r="B3340" t="str">
            <v>INHI</v>
          </cell>
          <cell r="C3340" t="str">
            <v>FORNEC. E ASSENTAMENTO DE TUBOS P/INSTALACAO DOMICILIAR</v>
          </cell>
          <cell r="D3340" t="str">
            <v>0179</v>
          </cell>
          <cell r="E3340">
            <v>0</v>
          </cell>
          <cell r="F3340">
            <v>0</v>
          </cell>
          <cell r="G3340" t="str">
            <v>101925</v>
          </cell>
          <cell r="H3340" t="str">
            <v>JOELHO 90°, EM FERRO GALVANIZADO, 4", CONEXÃO ROSQUEADA, INSTALADO EM PRUMADAS - FORNECIMENTO E INSTALAÇÃO. AF_10/2020</v>
          </cell>
        </row>
        <row r="3341">
          <cell r="A3341" t="str">
            <v>INSTALACOES HIDRO SANITARIAS</v>
          </cell>
          <cell r="B3341" t="str">
            <v>INHI</v>
          </cell>
          <cell r="C3341" t="str">
            <v>FORNEC. E ASSENTAMENTO DE TUBOS P/INSTALACAO DOMICILIAR</v>
          </cell>
          <cell r="D3341" t="str">
            <v>0179</v>
          </cell>
          <cell r="E3341">
            <v>0</v>
          </cell>
          <cell r="F3341">
            <v>0</v>
          </cell>
          <cell r="G3341" t="str">
            <v>101926</v>
          </cell>
          <cell r="H3341" t="str">
            <v>TÊ, EM FERRO GALVANIZADO, 4", CONEXÃO ROSQUEADA, INSTALADO EM PRUMADAS - FORNECIMENTO E INSTALAÇÃO. AF_10/2020</v>
          </cell>
        </row>
        <row r="3342">
          <cell r="A3342" t="str">
            <v>INSTALACOES HIDRO SANITARIAS</v>
          </cell>
          <cell r="B3342" t="str">
            <v>INHI</v>
          </cell>
          <cell r="C3342" t="str">
            <v>FORNEC. E ASSENTAMENTO DE TUBOS P/INSTALACAO DOMICILIAR</v>
          </cell>
          <cell r="D3342" t="str">
            <v>0179</v>
          </cell>
          <cell r="E3342">
            <v>0</v>
          </cell>
          <cell r="F3342">
            <v>0</v>
          </cell>
          <cell r="G3342" t="str">
            <v>101927</v>
          </cell>
          <cell r="H3342" t="str">
            <v>TUBO DE AÇO GALVANIZADO COM COSTURA, CLASSE MÉDIA, DN 100 (4"), CONEXÃO ROSQUEADA, INSTALADO EM REDE DE ALIMENTAÇÃO PARA HIDRANTE - FORNECIMENTO E INSTALAÇÃO. AF_10/2020</v>
          </cell>
        </row>
        <row r="3343">
          <cell r="A3343" t="str">
            <v>INSTALACOES HIDRO SANITARIAS</v>
          </cell>
          <cell r="B3343" t="str">
            <v>INHI</v>
          </cell>
          <cell r="C3343" t="str">
            <v>FORNEC. E ASSENTAMENTO DE TUBOS P/INSTALACAO DOMICILIAR</v>
          </cell>
          <cell r="D3343" t="str">
            <v>0179</v>
          </cell>
          <cell r="E3343">
            <v>0</v>
          </cell>
          <cell r="F3343">
            <v>0</v>
          </cell>
          <cell r="G3343" t="str">
            <v>101928</v>
          </cell>
          <cell r="H3343" t="str">
            <v>UNIÃO, EM FERRO GALVANIZADO, 4", CONEXÃO ROSQUEADA, INSTALADO EM REDE DE ALIMENTAÇÃO PARA HIDRANTE - FORNECIMENTO E INSTALAÇÃO. AF_10/2020</v>
          </cell>
        </row>
        <row r="3344">
          <cell r="A3344" t="str">
            <v>INSTALACOES HIDRO SANITARIAS</v>
          </cell>
          <cell r="B3344" t="str">
            <v>INHI</v>
          </cell>
          <cell r="C3344" t="str">
            <v>FORNEC. E ASSENTAMENTO DE TUBOS P/INSTALACAO DOMICILIAR</v>
          </cell>
          <cell r="D3344" t="str">
            <v>0179</v>
          </cell>
          <cell r="E3344">
            <v>0</v>
          </cell>
          <cell r="F3344">
            <v>0</v>
          </cell>
          <cell r="G3344" t="str">
            <v>101929</v>
          </cell>
          <cell r="H3344" t="str">
            <v>LUVA, EM FERRO GALVANIZADO, 4", CONEXÃO ROSQUEADA, INSTALADO EM REDE DE ALIMENTAÇÃO PARA HIDRANTE - FORNECIMENTO E INSTALAÇÃO. AF_10/2020</v>
          </cell>
        </row>
        <row r="3345">
          <cell r="A3345" t="str">
            <v>INSTALACOES HIDRO SANITARIAS</v>
          </cell>
          <cell r="B3345" t="str">
            <v>INHI</v>
          </cell>
          <cell r="C3345" t="str">
            <v>FORNEC. E ASSENTAMENTO DE TUBOS P/INSTALACAO DOMICILIAR</v>
          </cell>
          <cell r="D3345" t="str">
            <v>0179</v>
          </cell>
          <cell r="E3345">
            <v>0</v>
          </cell>
          <cell r="F3345">
            <v>0</v>
          </cell>
          <cell r="G3345" t="str">
            <v>101930</v>
          </cell>
          <cell r="H3345" t="str">
            <v>LUVA DE REDUÇÃO, EM FERRO GALVANIZADO, 4" X 2 1/2", CONEXÃO ROSQUEADA, INSTALADO EM REDE DE ALIMENTAÇÃO PARA HIDRANTE - FORNECIMENTO E INSTALAÇÃO. AF_10/2020</v>
          </cell>
        </row>
        <row r="3346">
          <cell r="A3346" t="str">
            <v>INSTALACOES HIDRO SANITARIAS</v>
          </cell>
          <cell r="B3346" t="str">
            <v>INHI</v>
          </cell>
          <cell r="C3346" t="str">
            <v>FORNEC. E ASSENTAMENTO DE TUBOS P/INSTALACAO DOMICILIAR</v>
          </cell>
          <cell r="D3346" t="str">
            <v>0179</v>
          </cell>
          <cell r="E3346">
            <v>0</v>
          </cell>
          <cell r="F3346">
            <v>0</v>
          </cell>
          <cell r="G3346" t="str">
            <v>101931</v>
          </cell>
          <cell r="H3346" t="str">
            <v>LUVA DE REDUÇÃO, EM FERRO GALVANIZADO, 4" X 2", CONEXÃO ROSQUEADA, INSTALADO EM REDE DE ALIMENTAÇÃO PARA HIDRANTE - FORNECIMENTO E INSTALAÇÃO. AF_10/2020</v>
          </cell>
        </row>
        <row r="3347">
          <cell r="A3347" t="str">
            <v>INSTALACOES HIDRO SANITARIAS</v>
          </cell>
          <cell r="B3347" t="str">
            <v>INHI</v>
          </cell>
          <cell r="C3347" t="str">
            <v>FORNEC. E ASSENTAMENTO DE TUBOS P/INSTALACAO DOMICILIAR</v>
          </cell>
          <cell r="D3347" t="str">
            <v>0179</v>
          </cell>
          <cell r="E3347">
            <v>0</v>
          </cell>
          <cell r="F3347">
            <v>0</v>
          </cell>
          <cell r="G3347" t="str">
            <v>101932</v>
          </cell>
          <cell r="H3347" t="str">
            <v>LUVA DE REDUÇÃO, EM FERRO GALVANIZADO, 4" X 3", CONEXÃO ROSQUEADA, INSTALADO EM REDE DE ALIMENTAÇÃO PARA HIDRANTE - FORNECIMENTO E INSTALAÇÃO. AF_10/2020</v>
          </cell>
        </row>
        <row r="3348">
          <cell r="A3348" t="str">
            <v>INSTALACOES HIDRO SANITARIAS</v>
          </cell>
          <cell r="B3348" t="str">
            <v>INHI</v>
          </cell>
          <cell r="C3348" t="str">
            <v>FORNEC. E ASSENTAMENTO DE TUBOS P/INSTALACAO DOMICILIAR</v>
          </cell>
          <cell r="D3348" t="str">
            <v>0179</v>
          </cell>
          <cell r="E3348">
            <v>0</v>
          </cell>
          <cell r="F3348">
            <v>0</v>
          </cell>
          <cell r="G3348" t="str">
            <v>101933</v>
          </cell>
          <cell r="H3348" t="str">
            <v>NIPLE, EM FERRO GALVANIZADO, 4", CONEXÃO ROSQUEADA, INSTALADO EM REDE DE ALIMENTAÇÃO PARA HIDRANTE - FORNECIMENTO E INSTALAÇÃO. AF_10/2020</v>
          </cell>
        </row>
        <row r="3349">
          <cell r="A3349" t="str">
            <v>INSTALACOES HIDRO SANITARIAS</v>
          </cell>
          <cell r="B3349" t="str">
            <v>INHI</v>
          </cell>
          <cell r="C3349" t="str">
            <v>FORNEC. E ASSENTAMENTO DE TUBOS P/INSTALACAO DOMICILIAR</v>
          </cell>
          <cell r="D3349" t="str">
            <v>0179</v>
          </cell>
          <cell r="E3349">
            <v>0</v>
          </cell>
          <cell r="F3349">
            <v>0</v>
          </cell>
          <cell r="G3349" t="str">
            <v>101934</v>
          </cell>
          <cell r="H3349" t="str">
            <v>JOELHO 90°, EM FERRO GALVANIZADO, 4", CONEXÃO ROSQUEADA, INSTALADO EM REDE DE ALIMENTAÇÃO PARA HIDRANTE - FORNECIMENTO E INSTALAÇÃO. AF_10/2020</v>
          </cell>
        </row>
        <row r="3350">
          <cell r="A3350" t="str">
            <v>INSTALACOES HIDRO SANITARIAS</v>
          </cell>
          <cell r="B3350" t="str">
            <v>INHI</v>
          </cell>
          <cell r="C3350" t="str">
            <v>FORNEC. E ASSENTAMENTO DE TUBOS P/INSTALACAO DOMICILIAR</v>
          </cell>
          <cell r="D3350" t="str">
            <v>0179</v>
          </cell>
          <cell r="E3350">
            <v>0</v>
          </cell>
          <cell r="F3350">
            <v>0</v>
          </cell>
          <cell r="G3350" t="str">
            <v>101935</v>
          </cell>
          <cell r="H3350" t="str">
            <v>TÊ, EM FERRO GALVANIZADO, 4", CONEXÃO ROSQUEADA, INSTALADO EM REDE DE ALIMENTAÇÃO PARA HIDRANTE - FORNECIMENTO E INSTALAÇÃO. AF_10/2020</v>
          </cell>
        </row>
        <row r="3351">
          <cell r="A3351" t="str">
            <v>INSTALACOES HIDRO SANITARIAS</v>
          </cell>
          <cell r="B3351" t="str">
            <v>INHI</v>
          </cell>
          <cell r="C3351" t="str">
            <v>CONEXOES</v>
          </cell>
          <cell r="D3351" t="str">
            <v>0180</v>
          </cell>
          <cell r="E3351">
            <v>0</v>
          </cell>
          <cell r="F3351">
            <v>0</v>
          </cell>
          <cell r="G3351" t="str">
            <v>89358</v>
          </cell>
          <cell r="H3351" t="str">
            <v>JOELHO 90 GRAUS, PVC, SOLDÁVEL, DN 20MM, INSTALADO EM RAMAL OU SUB-RAMAL DE ÁGUA - FORNECIMENTO E INSTALAÇÃO. AF_12/2014</v>
          </cell>
        </row>
        <row r="3352">
          <cell r="A3352" t="str">
            <v>INSTALACOES HIDRO SANITARIAS</v>
          </cell>
          <cell r="B3352" t="str">
            <v>INHI</v>
          </cell>
          <cell r="C3352" t="str">
            <v>CONEXOES</v>
          </cell>
          <cell r="D3352" t="str">
            <v>0180</v>
          </cell>
          <cell r="E3352">
            <v>0</v>
          </cell>
          <cell r="F3352">
            <v>0</v>
          </cell>
          <cell r="G3352" t="str">
            <v>89359</v>
          </cell>
          <cell r="H3352" t="str">
            <v>JOELHO 45 GRAUS, PVC, SOLDÁVEL, DN 20MM, INSTALADO EM RAMAL OU SUB-RAMAL DE ÁGUA - FORNECIMENTO E INSTALAÇÃO. AF_12/2014</v>
          </cell>
        </row>
        <row r="3353">
          <cell r="A3353" t="str">
            <v>INSTALACOES HIDRO SANITARIAS</v>
          </cell>
          <cell r="B3353" t="str">
            <v>INHI</v>
          </cell>
          <cell r="C3353" t="str">
            <v>CONEXOES</v>
          </cell>
          <cell r="D3353" t="str">
            <v>0180</v>
          </cell>
          <cell r="E3353">
            <v>0</v>
          </cell>
          <cell r="F3353">
            <v>0</v>
          </cell>
          <cell r="G3353" t="str">
            <v>89360</v>
          </cell>
          <cell r="H3353" t="str">
            <v>CURVA 90 GRAUS, PVC, SOLDÁVEL, DN 20MM, INSTALADO EM RAMAL OU SUB-RAMAL DE ÁGUA - FORNECIMENTO E INSTALAÇÃO. AF_12/2014</v>
          </cell>
        </row>
        <row r="3354">
          <cell r="A3354" t="str">
            <v>INSTALACOES HIDRO SANITARIAS</v>
          </cell>
          <cell r="B3354" t="str">
            <v>INHI</v>
          </cell>
          <cell r="C3354" t="str">
            <v>CONEXOES</v>
          </cell>
          <cell r="D3354" t="str">
            <v>0180</v>
          </cell>
          <cell r="E3354">
            <v>0</v>
          </cell>
          <cell r="F3354">
            <v>0</v>
          </cell>
          <cell r="G3354" t="str">
            <v>89361</v>
          </cell>
          <cell r="H3354" t="str">
            <v>CURVA 45 GRAUS, PVC, SOLDÁVEL, DN 20MM, INSTALADO EM RAMAL OU SUB-RAMAL DE ÁGUA - FORNECIMENTO E INSTALAÇÃO. AF_12/2014</v>
          </cell>
        </row>
        <row r="3355">
          <cell r="A3355" t="str">
            <v>INSTALACOES HIDRO SANITARIAS</v>
          </cell>
          <cell r="B3355" t="str">
            <v>INHI</v>
          </cell>
          <cell r="C3355" t="str">
            <v>CONEXOES</v>
          </cell>
          <cell r="D3355" t="str">
            <v>0180</v>
          </cell>
          <cell r="E3355">
            <v>0</v>
          </cell>
          <cell r="F3355">
            <v>0</v>
          </cell>
          <cell r="G3355" t="str">
            <v>89362</v>
          </cell>
          <cell r="H3355" t="str">
            <v>JOELHO 90 GRAUS, PVC, SOLDÁVEL, DN 25MM, INSTALADO EM RAMAL OU SUB-RAMAL DE ÁGUA - FORNECIMENTO E INSTALAÇÃO. AF_12/2014</v>
          </cell>
        </row>
        <row r="3356">
          <cell r="A3356" t="str">
            <v>INSTALACOES HIDRO SANITARIAS</v>
          </cell>
          <cell r="B3356" t="str">
            <v>INHI</v>
          </cell>
          <cell r="C3356" t="str">
            <v>CONEXOES</v>
          </cell>
          <cell r="D3356" t="str">
            <v>0180</v>
          </cell>
          <cell r="E3356">
            <v>0</v>
          </cell>
          <cell r="F3356">
            <v>0</v>
          </cell>
          <cell r="G3356" t="str">
            <v>89363</v>
          </cell>
          <cell r="H3356" t="str">
            <v>JOELHO 45 GRAUS, PVC, SOLDÁVEL, DN 25MM, INSTALADO EM RAMAL OU SUB-RAMAL DE ÁGUA - FORNECIMENTO E INSTALAÇÃO. AF_12/2014</v>
          </cell>
        </row>
        <row r="3357">
          <cell r="A3357" t="str">
            <v>INSTALACOES HIDRO SANITARIAS</v>
          </cell>
          <cell r="B3357" t="str">
            <v>INHI</v>
          </cell>
          <cell r="C3357" t="str">
            <v>CONEXOES</v>
          </cell>
          <cell r="D3357" t="str">
            <v>0180</v>
          </cell>
          <cell r="E3357">
            <v>0</v>
          </cell>
          <cell r="F3357">
            <v>0</v>
          </cell>
          <cell r="G3357" t="str">
            <v>89364</v>
          </cell>
          <cell r="H3357" t="str">
            <v>CURVA 90 GRAUS, PVC, SOLDÁVEL, DN 25MM, INSTALADO EM RAMAL OU SUB-RAMAL DE ÁGUA - FORNECIMENTO E INSTALAÇÃO. AF_12/2014</v>
          </cell>
        </row>
        <row r="3358">
          <cell r="A3358" t="str">
            <v>INSTALACOES HIDRO SANITARIAS</v>
          </cell>
          <cell r="B3358" t="str">
            <v>INHI</v>
          </cell>
          <cell r="C3358" t="str">
            <v>CONEXOES</v>
          </cell>
          <cell r="D3358" t="str">
            <v>0180</v>
          </cell>
          <cell r="E3358">
            <v>0</v>
          </cell>
          <cell r="F3358">
            <v>0</v>
          </cell>
          <cell r="G3358" t="str">
            <v>89365</v>
          </cell>
          <cell r="H3358" t="str">
            <v>CURVA 45 GRAUS, PVC, SOLDÁVEL, DN 25MM, INSTALADO EM RAMAL OU SUB-RAMAL DE ÁGUA - FORNECIMENTO E INSTALAÇÃO. AF_12/2014</v>
          </cell>
        </row>
        <row r="3359">
          <cell r="A3359" t="str">
            <v>INSTALACOES HIDRO SANITARIAS</v>
          </cell>
          <cell r="B3359" t="str">
            <v>INHI</v>
          </cell>
          <cell r="C3359" t="str">
            <v>CONEXOES</v>
          </cell>
          <cell r="D3359" t="str">
            <v>0180</v>
          </cell>
          <cell r="E3359">
            <v>0</v>
          </cell>
          <cell r="F3359">
            <v>0</v>
          </cell>
          <cell r="G3359" t="str">
            <v>89366</v>
          </cell>
          <cell r="H3359" t="str">
            <v>JOELHO 90 GRAUS COM BUCHA DE LATÃO, PVC, SOLDÁVEL, DN 25MM, X 3/4 INSTALADO EM RAMAL OU SUB-RAMAL DE ÁGUA - FORNECIMENTO E INSTALAÇÃO. AF_12/2014</v>
          </cell>
        </row>
        <row r="3360">
          <cell r="A3360" t="str">
            <v>INSTALACOES HIDRO SANITARIAS</v>
          </cell>
          <cell r="B3360" t="str">
            <v>INHI</v>
          </cell>
          <cell r="C3360" t="str">
            <v>CONEXOES</v>
          </cell>
          <cell r="D3360" t="str">
            <v>0180</v>
          </cell>
          <cell r="E3360">
            <v>0</v>
          </cell>
          <cell r="F3360">
            <v>0</v>
          </cell>
          <cell r="G3360" t="str">
            <v>89367</v>
          </cell>
          <cell r="H3360" t="str">
            <v>JOELHO 90 GRAUS, PVC, SOLDÁVEL, DN 32MM, INSTALADO EM RAMAL OU SUB-RAMAL DE ÁGUA - FORNECIMENTO E INSTALAÇÃO. AF_12/2014</v>
          </cell>
        </row>
        <row r="3361">
          <cell r="A3361" t="str">
            <v>INSTALACOES HIDRO SANITARIAS</v>
          </cell>
          <cell r="B3361" t="str">
            <v>INHI</v>
          </cell>
          <cell r="C3361" t="str">
            <v>CONEXOES</v>
          </cell>
          <cell r="D3361" t="str">
            <v>0180</v>
          </cell>
          <cell r="E3361">
            <v>0</v>
          </cell>
          <cell r="F3361">
            <v>0</v>
          </cell>
          <cell r="G3361" t="str">
            <v>89368</v>
          </cell>
          <cell r="H3361" t="str">
            <v>JOELHO 45 GRAUS, PVC, SOLDÁVEL, DN 32MM, INSTALADO EM RAMAL OU SUB-RAMAL DE ÁGUA - FORNECIMENTO E INSTALAÇÃO. AF_12/2014</v>
          </cell>
        </row>
        <row r="3362">
          <cell r="A3362" t="str">
            <v>INSTALACOES HIDRO SANITARIAS</v>
          </cell>
          <cell r="B3362" t="str">
            <v>INHI</v>
          </cell>
          <cell r="C3362" t="str">
            <v>CONEXOES</v>
          </cell>
          <cell r="D3362" t="str">
            <v>0180</v>
          </cell>
          <cell r="E3362">
            <v>0</v>
          </cell>
          <cell r="F3362">
            <v>0</v>
          </cell>
          <cell r="G3362" t="str">
            <v>89369</v>
          </cell>
          <cell r="H3362" t="str">
            <v>CURVA 90 GRAUS, PVC, SOLDÁVEL, DN 32MM, INSTALADO EM RAMAL OU SUB-RAMAL DE ÁGUA - FORNECIMENTO E INSTALAÇÃO. AF_12/2014</v>
          </cell>
        </row>
        <row r="3363">
          <cell r="A3363" t="str">
            <v>INSTALACOES HIDRO SANITARIAS</v>
          </cell>
          <cell r="B3363" t="str">
            <v>INHI</v>
          </cell>
          <cell r="C3363" t="str">
            <v>CONEXOES</v>
          </cell>
          <cell r="D3363" t="str">
            <v>0180</v>
          </cell>
          <cell r="E3363">
            <v>0</v>
          </cell>
          <cell r="F3363">
            <v>0</v>
          </cell>
          <cell r="G3363" t="str">
            <v>89370</v>
          </cell>
          <cell r="H3363" t="str">
            <v>CURVA 45 GRAUS, PVC, SOLDÁVEL, DN 32MM, INSTALADO EM RAMAL OU SUB-RAMAL DE ÁGUA - FORNECIMENTO E INSTALAÇÃO. AF_12/2014</v>
          </cell>
        </row>
        <row r="3364">
          <cell r="A3364" t="str">
            <v>INSTALACOES HIDRO SANITARIAS</v>
          </cell>
          <cell r="B3364" t="str">
            <v>INHI</v>
          </cell>
          <cell r="C3364" t="str">
            <v>CONEXOES</v>
          </cell>
          <cell r="D3364" t="str">
            <v>0180</v>
          </cell>
          <cell r="E3364">
            <v>0</v>
          </cell>
          <cell r="F3364">
            <v>0</v>
          </cell>
          <cell r="G3364" t="str">
            <v>89371</v>
          </cell>
          <cell r="H3364" t="str">
            <v>LUVA, PVC, SOLDÁVEL, DN 20MM, INSTALADO EM RAMAL OU SUB-RAMAL DE ÁGUA - FORNECIMENTO E INSTALAÇÃO. AF_12/2014</v>
          </cell>
        </row>
        <row r="3365">
          <cell r="A3365" t="str">
            <v>INSTALACOES HIDRO SANITARIAS</v>
          </cell>
          <cell r="B3365" t="str">
            <v>INHI</v>
          </cell>
          <cell r="C3365" t="str">
            <v>CONEXOES</v>
          </cell>
          <cell r="D3365" t="str">
            <v>0180</v>
          </cell>
          <cell r="E3365">
            <v>0</v>
          </cell>
          <cell r="F3365">
            <v>0</v>
          </cell>
          <cell r="G3365" t="str">
            <v>89372</v>
          </cell>
          <cell r="H3365" t="str">
            <v>LUVA DE CORRER, PVC, SOLDÁVEL, DN 20MM, INSTALADO EM RAMAL OU SUB-RAMAL DE ÁGUA - FORNECIMENTO E INSTALAÇÃO. AF_12/2014</v>
          </cell>
        </row>
        <row r="3366">
          <cell r="A3366" t="str">
            <v>INSTALACOES HIDRO SANITARIAS</v>
          </cell>
          <cell r="B3366" t="str">
            <v>INHI</v>
          </cell>
          <cell r="C3366" t="str">
            <v>CONEXOES</v>
          </cell>
          <cell r="D3366" t="str">
            <v>0180</v>
          </cell>
          <cell r="E3366">
            <v>0</v>
          </cell>
          <cell r="F3366">
            <v>0</v>
          </cell>
          <cell r="G3366" t="str">
            <v>89373</v>
          </cell>
          <cell r="H3366" t="str">
            <v>LUVA DE REDUÇÃO, PVC, SOLDÁVEL, DN 25MM X 20MM, INSTALADO EM RAMAL OU SUB-RAMAL DE ÁGUA - FORNECIMENTO E INSTALAÇÃO. AF_12/2014</v>
          </cell>
        </row>
        <row r="3367">
          <cell r="A3367" t="str">
            <v>INSTALACOES HIDRO SANITARIAS</v>
          </cell>
          <cell r="B3367" t="str">
            <v>INHI</v>
          </cell>
          <cell r="C3367" t="str">
            <v>CONEXOES</v>
          </cell>
          <cell r="D3367" t="str">
            <v>0180</v>
          </cell>
          <cell r="E3367">
            <v>0</v>
          </cell>
          <cell r="F3367">
            <v>0</v>
          </cell>
          <cell r="G3367" t="str">
            <v>89374</v>
          </cell>
          <cell r="H3367" t="str">
            <v>LUVA COM BUCHA DE LATÃO, PVC, SOLDÁVEL, DN 20MM X 1/2, INSTALADO EM RAMAL OU SUB-RAMAL DE ÁGUA - FORNECIMENTO E INSTALAÇÃO. AF_12/2014</v>
          </cell>
        </row>
        <row r="3368">
          <cell r="A3368" t="str">
            <v>INSTALACOES HIDRO SANITARIAS</v>
          </cell>
          <cell r="B3368" t="str">
            <v>INHI</v>
          </cell>
          <cell r="C3368" t="str">
            <v>CONEXOES</v>
          </cell>
          <cell r="D3368" t="str">
            <v>0180</v>
          </cell>
          <cell r="E3368">
            <v>0</v>
          </cell>
          <cell r="F3368">
            <v>0</v>
          </cell>
          <cell r="G3368" t="str">
            <v>89375</v>
          </cell>
          <cell r="H3368" t="str">
            <v>UNIÃO, PVC, SOLDÁVEL, DN 20MM, INSTALADO EM RAMAL OU SUB-RAMAL DE ÁGUA - FORNECIMENTO E INSTALAÇÃO. AF_12/2014</v>
          </cell>
        </row>
        <row r="3369">
          <cell r="A3369" t="str">
            <v>INSTALACOES HIDRO SANITARIAS</v>
          </cell>
          <cell r="B3369" t="str">
            <v>INHI</v>
          </cell>
          <cell r="C3369" t="str">
            <v>CONEXOES</v>
          </cell>
          <cell r="D3369" t="str">
            <v>0180</v>
          </cell>
          <cell r="E3369">
            <v>0</v>
          </cell>
          <cell r="F3369">
            <v>0</v>
          </cell>
          <cell r="G3369" t="str">
            <v>89376</v>
          </cell>
          <cell r="H3369" t="str">
            <v>ADAPTADOR CURTO COM BOLSA E ROSCA PARA REGISTRO, PVC, SOLDÁVEL, DN 20MM X 1/2, INSTALADO EM RAMAL OU SUB-RAMAL DE ÁGUA - FORNECIMENTO E INSTALAÇÃO. AF_12/2014</v>
          </cell>
        </row>
        <row r="3370">
          <cell r="A3370" t="str">
            <v>INSTALACOES HIDRO SANITARIAS</v>
          </cell>
          <cell r="B3370" t="str">
            <v>INHI</v>
          </cell>
          <cell r="C3370" t="str">
            <v>CONEXOES</v>
          </cell>
          <cell r="D3370" t="str">
            <v>0180</v>
          </cell>
          <cell r="E3370">
            <v>0</v>
          </cell>
          <cell r="F3370">
            <v>0</v>
          </cell>
          <cell r="G3370" t="str">
            <v>89377</v>
          </cell>
          <cell r="H3370" t="str">
            <v>CURVA DE TRANSPOSIÇÃO, PVC, SOLDÁVEL, DN 20MM, INSTALADO EM RAMAL OU SUB-RAMAL DE ÁGUA - FORNECIMENTO E INSTALAÇÃO. AF_12/2014</v>
          </cell>
        </row>
        <row r="3371">
          <cell r="A3371" t="str">
            <v>INSTALACOES HIDRO SANITARIAS</v>
          </cell>
          <cell r="B3371" t="str">
            <v>INHI</v>
          </cell>
          <cell r="C3371" t="str">
            <v>CONEXOES</v>
          </cell>
          <cell r="D3371" t="str">
            <v>0180</v>
          </cell>
          <cell r="E3371">
            <v>0</v>
          </cell>
          <cell r="F3371">
            <v>0</v>
          </cell>
          <cell r="G3371" t="str">
            <v>89378</v>
          </cell>
          <cell r="H3371" t="str">
            <v>LUVA, PVC, SOLDÁVEL, DN 25MM, INSTALADO EM RAMAL OU SUB-RAMAL DE ÁGUA - FORNECIMENTO E INSTALAÇÃO. AF_12/2014</v>
          </cell>
        </row>
        <row r="3372">
          <cell r="A3372" t="str">
            <v>INSTALACOES HIDRO SANITARIAS</v>
          </cell>
          <cell r="B3372" t="str">
            <v>INHI</v>
          </cell>
          <cell r="C3372" t="str">
            <v>CONEXOES</v>
          </cell>
          <cell r="D3372" t="str">
            <v>0180</v>
          </cell>
          <cell r="E3372">
            <v>0</v>
          </cell>
          <cell r="F3372">
            <v>0</v>
          </cell>
          <cell r="G3372" t="str">
            <v>89379</v>
          </cell>
          <cell r="H3372" t="str">
            <v>LUVA DE CORRER, PVC, SOLDÁVEL, DN 25MM, INSTALADO EM RAMAL OU SUB-RAMAL DE ÁGUA - FORNECIMENTO E INSTALAÇÃO. AF_12/2014</v>
          </cell>
        </row>
        <row r="3373">
          <cell r="A3373" t="str">
            <v>INSTALACOES HIDRO SANITARIAS</v>
          </cell>
          <cell r="B3373" t="str">
            <v>INHI</v>
          </cell>
          <cell r="C3373" t="str">
            <v>CONEXOES</v>
          </cell>
          <cell r="D3373" t="str">
            <v>0180</v>
          </cell>
          <cell r="E3373">
            <v>0</v>
          </cell>
          <cell r="F3373">
            <v>0</v>
          </cell>
          <cell r="G3373" t="str">
            <v>89380</v>
          </cell>
          <cell r="H3373" t="str">
            <v>LUVA DE REDUÇÃO, PVC, SOLDÁVEL, DN 32MM X 25MM, INSTALADO EM RAMAL OU SUB-RAMAL DE ÁGUA - FORNECIMENTO E INSTALAÇÃO. AF_12/2014</v>
          </cell>
        </row>
        <row r="3374">
          <cell r="A3374" t="str">
            <v>INSTALACOES HIDRO SANITARIAS</v>
          </cell>
          <cell r="B3374" t="str">
            <v>INHI</v>
          </cell>
          <cell r="C3374" t="str">
            <v>CONEXOES</v>
          </cell>
          <cell r="D3374" t="str">
            <v>0180</v>
          </cell>
          <cell r="E3374">
            <v>0</v>
          </cell>
          <cell r="F3374">
            <v>0</v>
          </cell>
          <cell r="G3374" t="str">
            <v>89381</v>
          </cell>
          <cell r="H3374" t="str">
            <v>LUVA COM BUCHA DE LATÃO, PVC, SOLDÁVEL, DN 25MM X 3/4, INSTALADO EM RAMAL OU SUB-RAMAL DE ÁGUA - FORNECIMENTO E INSTALAÇÃO. AF_12/2014</v>
          </cell>
        </row>
        <row r="3375">
          <cell r="A3375" t="str">
            <v>INSTALACOES HIDRO SANITARIAS</v>
          </cell>
          <cell r="B3375" t="str">
            <v>INHI</v>
          </cell>
          <cell r="C3375" t="str">
            <v>CONEXOES</v>
          </cell>
          <cell r="D3375" t="str">
            <v>0180</v>
          </cell>
          <cell r="E3375">
            <v>0</v>
          </cell>
          <cell r="F3375">
            <v>0</v>
          </cell>
          <cell r="G3375" t="str">
            <v>89382</v>
          </cell>
          <cell r="H3375" t="str">
            <v>UNIÃO, PVC, SOLDÁVEL, DN 25MM, INSTALADO EM RAMAL OU SUB-RAMAL DE ÁGUA - FORNECIMENTO E INSTALAÇÃO. AF_12/2014</v>
          </cell>
        </row>
        <row r="3376">
          <cell r="A3376" t="str">
            <v>INSTALACOES HIDRO SANITARIAS</v>
          </cell>
          <cell r="B3376" t="str">
            <v>INHI</v>
          </cell>
          <cell r="C3376" t="str">
            <v>CONEXOES</v>
          </cell>
          <cell r="D3376" t="str">
            <v>0180</v>
          </cell>
          <cell r="E3376">
            <v>0</v>
          </cell>
          <cell r="F3376">
            <v>0</v>
          </cell>
          <cell r="G3376" t="str">
            <v>89383</v>
          </cell>
          <cell r="H3376" t="str">
            <v>ADAPTADOR CURTO COM BOLSA E ROSCA PARA REGISTRO, PVC, SOLDÁVEL, DN 25MM X 3/4, INSTALADO EM RAMAL OU SUB-RAMAL DE ÁGUA - FORNECIMENTO E INSTALAÇÃO. AF_12/2014</v>
          </cell>
        </row>
        <row r="3377">
          <cell r="A3377" t="str">
            <v>INSTALACOES HIDRO SANITARIAS</v>
          </cell>
          <cell r="B3377" t="str">
            <v>INHI</v>
          </cell>
          <cell r="C3377" t="str">
            <v>CONEXOES</v>
          </cell>
          <cell r="D3377" t="str">
            <v>0180</v>
          </cell>
          <cell r="E3377">
            <v>0</v>
          </cell>
          <cell r="F3377">
            <v>0</v>
          </cell>
          <cell r="G3377" t="str">
            <v>89384</v>
          </cell>
          <cell r="H3377" t="str">
            <v>CURVA DE TRANSPOSIÇÃO, PVC, SOLDÁVEL, DN 25MM, INSTALADO EM RAMAL OU SUB-RAMAL DE ÁGUA   FORNECIMENTO E INSTALAÇÃO. AF_12/2014</v>
          </cell>
        </row>
        <row r="3378">
          <cell r="A3378" t="str">
            <v>INSTALACOES HIDRO SANITARIAS</v>
          </cell>
          <cell r="B3378" t="str">
            <v>INHI</v>
          </cell>
          <cell r="C3378" t="str">
            <v>CONEXOES</v>
          </cell>
          <cell r="D3378" t="str">
            <v>0180</v>
          </cell>
          <cell r="E3378">
            <v>0</v>
          </cell>
          <cell r="F3378">
            <v>0</v>
          </cell>
          <cell r="G3378" t="str">
            <v>89385</v>
          </cell>
          <cell r="H3378" t="str">
            <v>LUVA SOLDÁVEL E COM ROSCA, PVC, SOLDÁVEL, DN 25MM X 3/4, INSTALADO EM RAMAL OU SUB-RAMAL DE ÁGUA - FORNECIMENTO E INSTALAÇÃO. AF_12/2014</v>
          </cell>
        </row>
        <row r="3379">
          <cell r="A3379" t="str">
            <v>INSTALACOES HIDRO SANITARIAS</v>
          </cell>
          <cell r="B3379" t="str">
            <v>INHI</v>
          </cell>
          <cell r="C3379" t="str">
            <v>CONEXOES</v>
          </cell>
          <cell r="D3379" t="str">
            <v>0180</v>
          </cell>
          <cell r="E3379">
            <v>0</v>
          </cell>
          <cell r="F3379">
            <v>0</v>
          </cell>
          <cell r="G3379" t="str">
            <v>89386</v>
          </cell>
          <cell r="H3379" t="str">
            <v>LUVA, PVC, SOLDÁVEL, DN 32MM, INSTALADO EM RAMAL OU SUB-RAMAL DE ÁGUA - FORNECIMENTO E INSTALAÇÃO. AF_12/2014</v>
          </cell>
        </row>
        <row r="3380">
          <cell r="A3380" t="str">
            <v>INSTALACOES HIDRO SANITARIAS</v>
          </cell>
          <cell r="B3380" t="str">
            <v>INHI</v>
          </cell>
          <cell r="C3380" t="str">
            <v>CONEXOES</v>
          </cell>
          <cell r="D3380" t="str">
            <v>0180</v>
          </cell>
          <cell r="E3380">
            <v>0</v>
          </cell>
          <cell r="F3380">
            <v>0</v>
          </cell>
          <cell r="G3380" t="str">
            <v>89387</v>
          </cell>
          <cell r="H3380" t="str">
            <v>LUVA DE CORRER, PVC, SOLDÁVEL, DN 32MM, INSTALADO EM RAMAL OU SUB-RAMAL DE ÁGUA   FORNECIMENTO E INSTALAÇÃO. AF_12/2014</v>
          </cell>
        </row>
        <row r="3381">
          <cell r="A3381" t="str">
            <v>INSTALACOES HIDRO SANITARIAS</v>
          </cell>
          <cell r="B3381" t="str">
            <v>INHI</v>
          </cell>
          <cell r="C3381" t="str">
            <v>CONEXOES</v>
          </cell>
          <cell r="D3381" t="str">
            <v>0180</v>
          </cell>
          <cell r="E3381">
            <v>0</v>
          </cell>
          <cell r="F3381">
            <v>0</v>
          </cell>
          <cell r="G3381" t="str">
            <v>89388</v>
          </cell>
          <cell r="H3381" t="str">
            <v>LUVA DE REDUÇÃO, PVC, SOLDÁVEL, DN 40MM X 32MM, INSTALADO EM RAMAL OU SUB-RAMAL DE ÁGUA - FORNECIMENTO E INSTALAÇÃO. AF_12/2014</v>
          </cell>
        </row>
        <row r="3382">
          <cell r="A3382" t="str">
            <v>INSTALACOES HIDRO SANITARIAS</v>
          </cell>
          <cell r="B3382" t="str">
            <v>INHI</v>
          </cell>
          <cell r="C3382" t="str">
            <v>CONEXOES</v>
          </cell>
          <cell r="D3382" t="str">
            <v>0180</v>
          </cell>
          <cell r="E3382">
            <v>0</v>
          </cell>
          <cell r="F3382">
            <v>0</v>
          </cell>
          <cell r="G3382" t="str">
            <v>89389</v>
          </cell>
          <cell r="H3382" t="str">
            <v>LUVA SOLDÁVEL E COM ROSCA, PVC, SOLDÁVEL, DN 32MM X 1, INSTALADO EM RAMAL OU SUB-RAMAL DE ÁGUA - FORNECIMENTO E INSTALAÇÃO. AF_12/2014</v>
          </cell>
        </row>
        <row r="3383">
          <cell r="A3383" t="str">
            <v>INSTALACOES HIDRO SANITARIAS</v>
          </cell>
          <cell r="B3383" t="str">
            <v>INHI</v>
          </cell>
          <cell r="C3383" t="str">
            <v>CONEXOES</v>
          </cell>
          <cell r="D3383" t="str">
            <v>0180</v>
          </cell>
          <cell r="E3383">
            <v>0</v>
          </cell>
          <cell r="F3383">
            <v>0</v>
          </cell>
          <cell r="G3383" t="str">
            <v>89390</v>
          </cell>
          <cell r="H3383" t="str">
            <v>UNIÃO, PVC, SOLDÁVEL, DN 32MM, INSTALADO EM RAMAL OU SUB-RAMAL DE ÁGUA - FORNECIMENTO E INSTALAÇÃO. AF_12/2014</v>
          </cell>
        </row>
        <row r="3384">
          <cell r="A3384" t="str">
            <v>INSTALACOES HIDRO SANITARIAS</v>
          </cell>
          <cell r="B3384" t="str">
            <v>INHI</v>
          </cell>
          <cell r="C3384" t="str">
            <v>CONEXOES</v>
          </cell>
          <cell r="D3384" t="str">
            <v>0180</v>
          </cell>
          <cell r="E3384">
            <v>0</v>
          </cell>
          <cell r="F3384">
            <v>0</v>
          </cell>
          <cell r="G3384" t="str">
            <v>89391</v>
          </cell>
          <cell r="H3384" t="str">
            <v>ADAPTADOR CURTO COM BOLSA E ROSCA PARA REGISTRO, PVC, SOLDÁVEL, DN 32MM X 1, INSTALADO EM RAMAL OU SUB-RAMAL DE ÁGUA - FORNECIMENTO E INSTALAÇÃO. AF_12/2014</v>
          </cell>
        </row>
        <row r="3385">
          <cell r="A3385" t="str">
            <v>INSTALACOES HIDRO SANITARIAS</v>
          </cell>
          <cell r="B3385" t="str">
            <v>INHI</v>
          </cell>
          <cell r="C3385" t="str">
            <v>CONEXOES</v>
          </cell>
          <cell r="D3385" t="str">
            <v>0180</v>
          </cell>
          <cell r="E3385">
            <v>0</v>
          </cell>
          <cell r="F3385">
            <v>0</v>
          </cell>
          <cell r="G3385" t="str">
            <v>89392</v>
          </cell>
          <cell r="H3385" t="str">
            <v>CURVA DE TRANSPOSIÇÃO, PVC, SOLDÁVEL, DN 32MM, INSTALADO EM RAMAL OU SUB-RAMAL DE ÁGUA   FORNECIMENTO E INSTALAÇÃO. AF_12/2014</v>
          </cell>
        </row>
        <row r="3386">
          <cell r="A3386" t="str">
            <v>INSTALACOES HIDRO SANITARIAS</v>
          </cell>
          <cell r="B3386" t="str">
            <v>INHI</v>
          </cell>
          <cell r="C3386" t="str">
            <v>CONEXOES</v>
          </cell>
          <cell r="D3386" t="str">
            <v>0180</v>
          </cell>
          <cell r="E3386">
            <v>0</v>
          </cell>
          <cell r="F3386">
            <v>0</v>
          </cell>
          <cell r="G3386" t="str">
            <v>89393</v>
          </cell>
          <cell r="H3386" t="str">
            <v>TE, PVC, SOLDÁVEL, DN 20MM, INSTALADO EM RAMAL OU SUB-RAMAL DE ÁGUA - FORNECIMENTO E INSTALAÇÃO. AF_12/2014</v>
          </cell>
        </row>
        <row r="3387">
          <cell r="A3387" t="str">
            <v>INSTALACOES HIDRO SANITARIAS</v>
          </cell>
          <cell r="B3387" t="str">
            <v>INHI</v>
          </cell>
          <cell r="C3387" t="str">
            <v>CONEXOES</v>
          </cell>
          <cell r="D3387" t="str">
            <v>0180</v>
          </cell>
          <cell r="E3387">
            <v>0</v>
          </cell>
          <cell r="F3387">
            <v>0</v>
          </cell>
          <cell r="G3387" t="str">
            <v>89394</v>
          </cell>
          <cell r="H3387" t="str">
            <v>TÊ COM BUCHA DE LATÃO NA BOLSA CENTRAL, PVC, SOLDÁVEL, DN 20MM X 1/2, INSTALADO EM RAMAL OU SUB-RAMAL DE ÁGUA - FORNECIMENTO E INSTALAÇÃO. AF_12/2014</v>
          </cell>
        </row>
        <row r="3388">
          <cell r="A3388" t="str">
            <v>INSTALACOES HIDRO SANITARIAS</v>
          </cell>
          <cell r="B3388" t="str">
            <v>INHI</v>
          </cell>
          <cell r="C3388" t="str">
            <v>CONEXOES</v>
          </cell>
          <cell r="D3388" t="str">
            <v>0180</v>
          </cell>
          <cell r="E3388">
            <v>0</v>
          </cell>
          <cell r="F3388">
            <v>0</v>
          </cell>
          <cell r="G3388" t="str">
            <v>89395</v>
          </cell>
          <cell r="H3388" t="str">
            <v>TE, PVC, SOLDÁVEL, DN 25MM, INSTALADO EM RAMAL OU SUB-RAMAL DE ÁGUA - FORNECIMENTO E INSTALAÇÃO. AF_12/2014</v>
          </cell>
        </row>
        <row r="3389">
          <cell r="A3389" t="str">
            <v>INSTALACOES HIDRO SANITARIAS</v>
          </cell>
          <cell r="B3389" t="str">
            <v>INHI</v>
          </cell>
          <cell r="C3389" t="str">
            <v>CONEXOES</v>
          </cell>
          <cell r="D3389" t="str">
            <v>0180</v>
          </cell>
          <cell r="E3389">
            <v>0</v>
          </cell>
          <cell r="F3389">
            <v>0</v>
          </cell>
          <cell r="G3389" t="str">
            <v>89396</v>
          </cell>
          <cell r="H3389" t="str">
            <v>TÊ COM BUCHA DE LATÃO NA BOLSA CENTRAL, PVC, SOLDÁVEL, DN 25MM X 1/2, INSTALADO EM RAMAL OU SUB-RAMAL DE ÁGUA - FORNECIMENTO E INSTALAÇÃO. AF_12/2014</v>
          </cell>
        </row>
        <row r="3390">
          <cell r="A3390" t="str">
            <v>INSTALACOES HIDRO SANITARIAS</v>
          </cell>
          <cell r="B3390" t="str">
            <v>INHI</v>
          </cell>
          <cell r="C3390" t="str">
            <v>CONEXOES</v>
          </cell>
          <cell r="D3390" t="str">
            <v>0180</v>
          </cell>
          <cell r="E3390">
            <v>0</v>
          </cell>
          <cell r="F3390">
            <v>0</v>
          </cell>
          <cell r="G3390" t="str">
            <v>89397</v>
          </cell>
          <cell r="H3390" t="str">
            <v>TÊ DE REDUÇÃO, PVC, SOLDÁVEL, DN 25MM X 20MM, INSTALADO EM RAMAL OU SUB-RAMAL DE ÁGUA - FORNECIMENTO E INSTALAÇÃO. AF_12/2014</v>
          </cell>
        </row>
        <row r="3391">
          <cell r="A3391" t="str">
            <v>INSTALACOES HIDRO SANITARIAS</v>
          </cell>
          <cell r="B3391" t="str">
            <v>INHI</v>
          </cell>
          <cell r="C3391" t="str">
            <v>CONEXOES</v>
          </cell>
          <cell r="D3391" t="str">
            <v>0180</v>
          </cell>
          <cell r="E3391">
            <v>0</v>
          </cell>
          <cell r="F3391">
            <v>0</v>
          </cell>
          <cell r="G3391" t="str">
            <v>89398</v>
          </cell>
          <cell r="H3391" t="str">
            <v>TE, PVC, SOLDÁVEL, DN 32MM, INSTALADO EM RAMAL OU SUB-RAMAL DE ÁGUA - FORNECIMENTO E INSTALAÇÃO. AF_12/2014</v>
          </cell>
        </row>
        <row r="3392">
          <cell r="A3392" t="str">
            <v>INSTALACOES HIDRO SANITARIAS</v>
          </cell>
          <cell r="B3392" t="str">
            <v>INHI</v>
          </cell>
          <cell r="C3392" t="str">
            <v>CONEXOES</v>
          </cell>
          <cell r="D3392" t="str">
            <v>0180</v>
          </cell>
          <cell r="E3392">
            <v>0</v>
          </cell>
          <cell r="F3392">
            <v>0</v>
          </cell>
          <cell r="G3392" t="str">
            <v>89399</v>
          </cell>
          <cell r="H3392" t="str">
            <v>TÊ COM BUCHA DE LATÃO NA BOLSA CENTRAL, PVC, SOLDÁVEL, DN 32MM X 3/4, INSTALADO EM RAMAL OU SUB-RAMAL DE ÁGUA - FORNECIMENTO E INSTALAÇÃO. AF_12/2014</v>
          </cell>
        </row>
        <row r="3393">
          <cell r="A3393" t="str">
            <v>INSTALACOES HIDRO SANITARIAS</v>
          </cell>
          <cell r="B3393" t="str">
            <v>INHI</v>
          </cell>
          <cell r="C3393" t="str">
            <v>CONEXOES</v>
          </cell>
          <cell r="D3393" t="str">
            <v>0180</v>
          </cell>
          <cell r="E3393">
            <v>0</v>
          </cell>
          <cell r="F3393">
            <v>0</v>
          </cell>
          <cell r="G3393" t="str">
            <v>89400</v>
          </cell>
          <cell r="H3393" t="str">
            <v>TÊ DE REDUÇÃO, PVC, SOLDÁVEL, DN 32MM X 25MM, INSTALADO EM RAMAL OU SUB-RAMAL DE ÁGUA - FORNECIMENTO E INSTALAÇÃO. AF_12/2014</v>
          </cell>
        </row>
        <row r="3394">
          <cell r="A3394" t="str">
            <v>INSTALACOES HIDRO SANITARIAS</v>
          </cell>
          <cell r="B3394" t="str">
            <v>INHI</v>
          </cell>
          <cell r="C3394" t="str">
            <v>CONEXOES</v>
          </cell>
          <cell r="D3394" t="str">
            <v>0180</v>
          </cell>
          <cell r="E3394">
            <v>0</v>
          </cell>
          <cell r="F3394">
            <v>0</v>
          </cell>
          <cell r="G3394" t="str">
            <v>89404</v>
          </cell>
          <cell r="H3394" t="str">
            <v>JOELHO 90 GRAUS, PVC, SOLDÁVEL, DN 20MM, INSTALADO EM RAMAL DE DISTRIBUIÇÃO DE ÁGUA - FORNECIMENTO E INSTALAÇÃO. AF_12/2014</v>
          </cell>
        </row>
        <row r="3395">
          <cell r="A3395" t="str">
            <v>INSTALACOES HIDRO SANITARIAS</v>
          </cell>
          <cell r="B3395" t="str">
            <v>INHI</v>
          </cell>
          <cell r="C3395" t="str">
            <v>CONEXOES</v>
          </cell>
          <cell r="D3395" t="str">
            <v>0180</v>
          </cell>
          <cell r="E3395">
            <v>0</v>
          </cell>
          <cell r="F3395">
            <v>0</v>
          </cell>
          <cell r="G3395" t="str">
            <v>89405</v>
          </cell>
          <cell r="H3395" t="str">
            <v>JOELHO 45 GRAUS, PVC, SOLDÁVEL, DN 20MM, INSTALADO EM RAMAL DE DISTRIBUIÇÃO DE ÁGUA - FORNECIMENTO E INSTALAÇÃO. AF_12/2014</v>
          </cell>
        </row>
        <row r="3396">
          <cell r="A3396" t="str">
            <v>INSTALACOES HIDRO SANITARIAS</v>
          </cell>
          <cell r="B3396" t="str">
            <v>INHI</v>
          </cell>
          <cell r="C3396" t="str">
            <v>CONEXOES</v>
          </cell>
          <cell r="D3396" t="str">
            <v>0180</v>
          </cell>
          <cell r="E3396">
            <v>0</v>
          </cell>
          <cell r="F3396">
            <v>0</v>
          </cell>
          <cell r="G3396" t="str">
            <v>89406</v>
          </cell>
          <cell r="H3396" t="str">
            <v>CURVA 90 GRAUS, PVC, SOLDÁVEL, DN 20MM, INSTALADO EM RAMAL DE DISTRIBUIÇÃO DE ÁGUA - FORNECIMENTO E INSTALAÇÃO. AF_12/2014</v>
          </cell>
        </row>
        <row r="3397">
          <cell r="A3397" t="str">
            <v>INSTALACOES HIDRO SANITARIAS</v>
          </cell>
          <cell r="B3397" t="str">
            <v>INHI</v>
          </cell>
          <cell r="C3397" t="str">
            <v>CONEXOES</v>
          </cell>
          <cell r="D3397" t="str">
            <v>0180</v>
          </cell>
          <cell r="E3397">
            <v>0</v>
          </cell>
          <cell r="F3397">
            <v>0</v>
          </cell>
          <cell r="G3397" t="str">
            <v>89407</v>
          </cell>
          <cell r="H3397" t="str">
            <v>CURVA 45 GRAUS, PVC, SOLDÁVEL, DN 20MM, INSTALADO EM RAMAL DE DISTRIBUIÇÃO DE ÁGUA - FORNECIMENTO E INSTALAÇÃO. AF_12/2014</v>
          </cell>
        </row>
        <row r="3398">
          <cell r="A3398" t="str">
            <v>INSTALACOES HIDRO SANITARIAS</v>
          </cell>
          <cell r="B3398" t="str">
            <v>INHI</v>
          </cell>
          <cell r="C3398" t="str">
            <v>CONEXOES</v>
          </cell>
          <cell r="D3398" t="str">
            <v>0180</v>
          </cell>
          <cell r="E3398">
            <v>0</v>
          </cell>
          <cell r="F3398">
            <v>0</v>
          </cell>
          <cell r="G3398" t="str">
            <v>89408</v>
          </cell>
          <cell r="H3398" t="str">
            <v>JOELHO 90 GRAUS, PVC, SOLDÁVEL, DN 25MM, INSTALADO EM RAMAL DE DISTRIBUIÇÃO DE ÁGUA - FORNECIMENTO E INSTALAÇÃO. AF_12/2014</v>
          </cell>
        </row>
        <row r="3399">
          <cell r="A3399" t="str">
            <v>INSTALACOES HIDRO SANITARIAS</v>
          </cell>
          <cell r="B3399" t="str">
            <v>INHI</v>
          </cell>
          <cell r="C3399" t="str">
            <v>CONEXOES</v>
          </cell>
          <cell r="D3399" t="str">
            <v>0180</v>
          </cell>
          <cell r="E3399">
            <v>0</v>
          </cell>
          <cell r="F3399">
            <v>0</v>
          </cell>
          <cell r="G3399" t="str">
            <v>89409</v>
          </cell>
          <cell r="H3399" t="str">
            <v>JOELHO 45 GRAUS, PVC, SOLDÁVEL, DN 25MM, INSTALADO EM RAMAL DE DISTRIBUIÇÃO DE ÁGUA - FORNECIMENTO E INSTALAÇÃO. AF_12/2014</v>
          </cell>
        </row>
        <row r="3400">
          <cell r="A3400" t="str">
            <v>INSTALACOES HIDRO SANITARIAS</v>
          </cell>
          <cell r="B3400" t="str">
            <v>INHI</v>
          </cell>
          <cell r="C3400" t="str">
            <v>CONEXOES</v>
          </cell>
          <cell r="D3400" t="str">
            <v>0180</v>
          </cell>
          <cell r="E3400">
            <v>0</v>
          </cell>
          <cell r="F3400">
            <v>0</v>
          </cell>
          <cell r="G3400" t="str">
            <v>89410</v>
          </cell>
          <cell r="H3400" t="str">
            <v>CURVA 90 GRAUS, PVC, SOLDÁVEL, DN 25MM, INSTALADO EM RAMAL DE DISTRIBUIÇÃO DE ÁGUA - FORNECIMENTO E INSTALAÇÃO. AF_12/2014</v>
          </cell>
        </row>
        <row r="3401">
          <cell r="A3401" t="str">
            <v>INSTALACOES HIDRO SANITARIAS</v>
          </cell>
          <cell r="B3401" t="str">
            <v>INHI</v>
          </cell>
          <cell r="C3401" t="str">
            <v>CONEXOES</v>
          </cell>
          <cell r="D3401" t="str">
            <v>0180</v>
          </cell>
          <cell r="E3401">
            <v>0</v>
          </cell>
          <cell r="F3401">
            <v>0</v>
          </cell>
          <cell r="G3401" t="str">
            <v>89411</v>
          </cell>
          <cell r="H3401" t="str">
            <v>CURVA 45 GRAUS, PVC, SOLDÁVEL, DN 25MM, INSTALADO EM RAMAL DE DISTRIBUIÇÃO DE ÁGUA - FORNECIMENTO E INSTALAÇÃO. AF_12/2014</v>
          </cell>
        </row>
        <row r="3402">
          <cell r="A3402" t="str">
            <v>INSTALACOES HIDRO SANITARIAS</v>
          </cell>
          <cell r="B3402" t="str">
            <v>INHI</v>
          </cell>
          <cell r="C3402" t="str">
            <v>CONEXOES</v>
          </cell>
          <cell r="D3402" t="str">
            <v>0180</v>
          </cell>
          <cell r="E3402">
            <v>0</v>
          </cell>
          <cell r="F3402">
            <v>0</v>
          </cell>
          <cell r="G3402" t="str">
            <v>89412</v>
          </cell>
          <cell r="H3402" t="str">
            <v>JOELHO 90 GRAUS, PVC, SOLDÁVEL, DN 25MM, X 3/4 INSTALADO EM RAMAL DE DISTRIBUIÇÃO DE ÁGUA - FORNECIMENTO E INSTALAÇÃO. AF_12/2014</v>
          </cell>
        </row>
        <row r="3403">
          <cell r="A3403" t="str">
            <v>INSTALACOES HIDRO SANITARIAS</v>
          </cell>
          <cell r="B3403" t="str">
            <v>INHI</v>
          </cell>
          <cell r="C3403" t="str">
            <v>CONEXOES</v>
          </cell>
          <cell r="D3403" t="str">
            <v>0180</v>
          </cell>
          <cell r="E3403">
            <v>0</v>
          </cell>
          <cell r="F3403">
            <v>0</v>
          </cell>
          <cell r="G3403" t="str">
            <v>89413</v>
          </cell>
          <cell r="H3403" t="str">
            <v>JOELHO 90 GRAUS, PVC, SOLDÁVEL, DN 32MM, INSTALADO EM RAMAL DE DISTRIBUIÇÃO DE ÁGUA - FORNECIMENTO E INSTALAÇÃO. AF_12/2014</v>
          </cell>
        </row>
        <row r="3404">
          <cell r="A3404" t="str">
            <v>INSTALACOES HIDRO SANITARIAS</v>
          </cell>
          <cell r="B3404" t="str">
            <v>INHI</v>
          </cell>
          <cell r="C3404" t="str">
            <v>CONEXOES</v>
          </cell>
          <cell r="D3404" t="str">
            <v>0180</v>
          </cell>
          <cell r="E3404">
            <v>0</v>
          </cell>
          <cell r="F3404">
            <v>0</v>
          </cell>
          <cell r="G3404" t="str">
            <v>89414</v>
          </cell>
          <cell r="H3404" t="str">
            <v>JOELHO 45 GRAUS, PVC, SOLDÁVEL, DN 32MM, INSTALADO EM RAMAL DE DISTRIBUIÇÃO DE ÁGUA - FORNECIMENTO E INSTALAÇÃO. AF_12/2014</v>
          </cell>
        </row>
        <row r="3405">
          <cell r="A3405" t="str">
            <v>INSTALACOES HIDRO SANITARIAS</v>
          </cell>
          <cell r="B3405" t="str">
            <v>INHI</v>
          </cell>
          <cell r="C3405" t="str">
            <v>CONEXOES</v>
          </cell>
          <cell r="D3405" t="str">
            <v>0180</v>
          </cell>
          <cell r="E3405">
            <v>0</v>
          </cell>
          <cell r="F3405">
            <v>0</v>
          </cell>
          <cell r="G3405" t="str">
            <v>89415</v>
          </cell>
          <cell r="H3405" t="str">
            <v>CURVA 90 GRAUS, PVC, SOLDÁVEL, DN 32MM, INSTALADO EM RAMAL DE DISTRIBUIÇÃO DE ÁGUA - FORNECIMENTO E INSTALAÇÃO. AF_12/2014</v>
          </cell>
        </row>
        <row r="3406">
          <cell r="A3406" t="str">
            <v>INSTALACOES HIDRO SANITARIAS</v>
          </cell>
          <cell r="B3406" t="str">
            <v>INHI</v>
          </cell>
          <cell r="C3406" t="str">
            <v>CONEXOES</v>
          </cell>
          <cell r="D3406" t="str">
            <v>0180</v>
          </cell>
          <cell r="E3406">
            <v>0</v>
          </cell>
          <cell r="F3406">
            <v>0</v>
          </cell>
          <cell r="G3406" t="str">
            <v>89416</v>
          </cell>
          <cell r="H3406" t="str">
            <v>CURVA 45 GRAUS, PVC, SOLDÁVEL, DN 32MM, INSTALADO EM RAMAL DE DISTRIBUIÇÃO DE ÁGUA - FORNECIMENTO E INSTALAÇÃO. AF_12/2014</v>
          </cell>
        </row>
        <row r="3407">
          <cell r="A3407" t="str">
            <v>INSTALACOES HIDRO SANITARIAS</v>
          </cell>
          <cell r="B3407" t="str">
            <v>INHI</v>
          </cell>
          <cell r="C3407" t="str">
            <v>CONEXOES</v>
          </cell>
          <cell r="D3407" t="str">
            <v>0180</v>
          </cell>
          <cell r="E3407">
            <v>0</v>
          </cell>
          <cell r="F3407">
            <v>0</v>
          </cell>
          <cell r="G3407" t="str">
            <v>89417</v>
          </cell>
          <cell r="H3407" t="str">
            <v>LUVA, PVC, SOLDÁVEL, DN 20MM, INSTALADO EM RAMAL DE DISTRIBUIÇÃO DE ÁGUA - FORNECIMENTO E INSTALAÇÃO. AF_12/2014</v>
          </cell>
        </row>
        <row r="3408">
          <cell r="A3408" t="str">
            <v>INSTALACOES HIDRO SANITARIAS</v>
          </cell>
          <cell r="B3408" t="str">
            <v>INHI</v>
          </cell>
          <cell r="C3408" t="str">
            <v>CONEXOES</v>
          </cell>
          <cell r="D3408" t="str">
            <v>0180</v>
          </cell>
          <cell r="E3408">
            <v>0</v>
          </cell>
          <cell r="F3408">
            <v>0</v>
          </cell>
          <cell r="G3408" t="str">
            <v>89418</v>
          </cell>
          <cell r="H3408" t="str">
            <v>LUVA DE CORRER, PVC, SOLDÁVEL, DN 20MM, INSTALADO EM RAMAL DE DISTRIBUIÇÃO DE ÁGUA - FORNECIMENTO E INSTALAÇÃO. AF_12/2014</v>
          </cell>
        </row>
        <row r="3409">
          <cell r="A3409" t="str">
            <v>INSTALACOES HIDRO SANITARIAS</v>
          </cell>
          <cell r="B3409" t="str">
            <v>INHI</v>
          </cell>
          <cell r="C3409" t="str">
            <v>CONEXOES</v>
          </cell>
          <cell r="D3409" t="str">
            <v>0180</v>
          </cell>
          <cell r="E3409">
            <v>0</v>
          </cell>
          <cell r="F3409">
            <v>0</v>
          </cell>
          <cell r="G3409" t="str">
            <v>89419</v>
          </cell>
          <cell r="H3409" t="str">
            <v>LUVA DE REDUÇÃO, PVC, SOLDÁVEL, DN 25MM X 20MM, INSTALADO EM RAMAL DE DISTRIBUIÇÃO DE ÁGUA - FORNECIMENTO E INSTALAÇÃO. AF_12/2014</v>
          </cell>
        </row>
        <row r="3410">
          <cell r="A3410" t="str">
            <v>INSTALACOES HIDRO SANITARIAS</v>
          </cell>
          <cell r="B3410" t="str">
            <v>INHI</v>
          </cell>
          <cell r="C3410" t="str">
            <v>CONEXOES</v>
          </cell>
          <cell r="D3410" t="str">
            <v>0180</v>
          </cell>
          <cell r="E3410">
            <v>0</v>
          </cell>
          <cell r="F3410">
            <v>0</v>
          </cell>
          <cell r="G3410" t="str">
            <v>89420</v>
          </cell>
          <cell r="H3410" t="str">
            <v>LUVA COM BUCHA DE LATÃO, PVC, SOLDÁVEL, DN 20MM X 1/2, INSTALADO EM RAMAL DE DISTRIBUIÇÃO DE ÁGUA - FORNECIMENTO E INSTALAÇÃO. AF_12/2014</v>
          </cell>
        </row>
        <row r="3411">
          <cell r="A3411" t="str">
            <v>INSTALACOES HIDRO SANITARIAS</v>
          </cell>
          <cell r="B3411" t="str">
            <v>INHI</v>
          </cell>
          <cell r="C3411" t="str">
            <v>CONEXOES</v>
          </cell>
          <cell r="D3411" t="str">
            <v>0180</v>
          </cell>
          <cell r="E3411">
            <v>0</v>
          </cell>
          <cell r="F3411">
            <v>0</v>
          </cell>
          <cell r="G3411" t="str">
            <v>89421</v>
          </cell>
          <cell r="H3411" t="str">
            <v>UNIÃO, PVC, SOLDÁVEL, DN 20MM, INSTALADO EM RAMAL DE DISTRIBUIÇÃO DE ÁGUA - FORNECIMENTO E INSTALAÇÃO. AF_12/2014</v>
          </cell>
        </row>
        <row r="3412">
          <cell r="A3412" t="str">
            <v>INSTALACOES HIDRO SANITARIAS</v>
          </cell>
          <cell r="B3412" t="str">
            <v>INHI</v>
          </cell>
          <cell r="C3412" t="str">
            <v>CONEXOES</v>
          </cell>
          <cell r="D3412" t="str">
            <v>0180</v>
          </cell>
          <cell r="E3412">
            <v>0</v>
          </cell>
          <cell r="F3412">
            <v>0</v>
          </cell>
          <cell r="G3412" t="str">
            <v>89422</v>
          </cell>
          <cell r="H3412" t="str">
            <v>ADAPTADOR CURTO COM BOLSA E ROSCA PARA REGISTRO, PVC, SOLDÁVEL, DN 20MM X 1/2, INSTALADO EM RAMAL DE DISTRIBUIÇÃO DE ÁGUA - FORNECIMENTO E INSTALAÇÃO. AF_12/2014</v>
          </cell>
        </row>
        <row r="3413">
          <cell r="A3413" t="str">
            <v>INSTALACOES HIDRO SANITARIAS</v>
          </cell>
          <cell r="B3413" t="str">
            <v>INHI</v>
          </cell>
          <cell r="C3413" t="str">
            <v>CONEXOES</v>
          </cell>
          <cell r="D3413" t="str">
            <v>0180</v>
          </cell>
          <cell r="E3413">
            <v>0</v>
          </cell>
          <cell r="F3413">
            <v>0</v>
          </cell>
          <cell r="G3413" t="str">
            <v>89423</v>
          </cell>
          <cell r="H3413" t="str">
            <v>CURVA DE TRANSPOSIÇÃO, PVC, SOLDÁVEL, DN 20MM, INSTALADO EM RAMAL DE DISTRIBUIÇÃO DE ÁGUA   FORNECIMENTO E INSTALAÇÃO. AF_12/2014</v>
          </cell>
        </row>
        <row r="3414">
          <cell r="A3414" t="str">
            <v>INSTALACOES HIDRO SANITARIAS</v>
          </cell>
          <cell r="B3414" t="str">
            <v>INHI</v>
          </cell>
          <cell r="C3414" t="str">
            <v>CONEXOES</v>
          </cell>
          <cell r="D3414" t="str">
            <v>0180</v>
          </cell>
          <cell r="E3414">
            <v>0</v>
          </cell>
          <cell r="F3414">
            <v>0</v>
          </cell>
          <cell r="G3414" t="str">
            <v>89424</v>
          </cell>
          <cell r="H3414" t="str">
            <v>LUVA, PVC, SOLDÁVEL, DN 25MM, INSTALADO EM RAMAL DE DISTRIBUIÇÃO DE ÁGUA - FORNECIMENTO E INSTALAÇÃO. AF_12/2014</v>
          </cell>
        </row>
        <row r="3415">
          <cell r="A3415" t="str">
            <v>INSTALACOES HIDRO SANITARIAS</v>
          </cell>
          <cell r="B3415" t="str">
            <v>INHI</v>
          </cell>
          <cell r="C3415" t="str">
            <v>CONEXOES</v>
          </cell>
          <cell r="D3415" t="str">
            <v>0180</v>
          </cell>
          <cell r="E3415">
            <v>0</v>
          </cell>
          <cell r="F3415">
            <v>0</v>
          </cell>
          <cell r="G3415" t="str">
            <v>89425</v>
          </cell>
          <cell r="H3415" t="str">
            <v>LUVA DE CORRER, PVC, SOLDÁVEL, DN 25MM, INSTALADO EM RAMAL DE DISTRIBUIÇÃO DE ÁGUA - FORNECIMENTO E INSTALAÇÃO. AF_12/2014</v>
          </cell>
        </row>
        <row r="3416">
          <cell r="A3416" t="str">
            <v>INSTALACOES HIDRO SANITARIAS</v>
          </cell>
          <cell r="B3416" t="str">
            <v>INHI</v>
          </cell>
          <cell r="C3416" t="str">
            <v>CONEXOES</v>
          </cell>
          <cell r="D3416" t="str">
            <v>0180</v>
          </cell>
          <cell r="E3416">
            <v>0</v>
          </cell>
          <cell r="F3416">
            <v>0</v>
          </cell>
          <cell r="G3416" t="str">
            <v>89426</v>
          </cell>
          <cell r="H3416" t="str">
            <v>LUVA DE REDUÇÃO, PVC, SOLDÁVEL, DN 32MM X 25MM, INSTALADO EM RAMAL DE DISTRIBUIÇÃO DE ÁGUA - FORNECIMENTO E INSTALAÇÃO. AF_12/2014</v>
          </cell>
        </row>
        <row r="3417">
          <cell r="A3417" t="str">
            <v>INSTALACOES HIDRO SANITARIAS</v>
          </cell>
          <cell r="B3417" t="str">
            <v>INHI</v>
          </cell>
          <cell r="C3417" t="str">
            <v>CONEXOES</v>
          </cell>
          <cell r="D3417" t="str">
            <v>0180</v>
          </cell>
          <cell r="E3417">
            <v>0</v>
          </cell>
          <cell r="F3417">
            <v>0</v>
          </cell>
          <cell r="G3417" t="str">
            <v>89427</v>
          </cell>
          <cell r="H3417" t="str">
            <v>LUVA COM BUCHA DE LATÃO, PVC, SOLDÁVEL, DN 25MM X 3/4, INSTALADO EM RAMAL DE DISTRIBUIÇÃO DE ÁGUA - FORNECIMENTO E INSTALAÇÃO. AF_12/2014</v>
          </cell>
        </row>
        <row r="3418">
          <cell r="A3418" t="str">
            <v>INSTALACOES HIDRO SANITARIAS</v>
          </cell>
          <cell r="B3418" t="str">
            <v>INHI</v>
          </cell>
          <cell r="C3418" t="str">
            <v>CONEXOES</v>
          </cell>
          <cell r="D3418" t="str">
            <v>0180</v>
          </cell>
          <cell r="E3418">
            <v>0</v>
          </cell>
          <cell r="F3418">
            <v>0</v>
          </cell>
          <cell r="G3418" t="str">
            <v>89428</v>
          </cell>
          <cell r="H3418" t="str">
            <v>UNIÃO, PVC, SOLDÁVEL, DN 25MM, INSTALADO EM RAMAL DE DISTRIBUIÇÃO DE ÁGUA - FORNECIMENTO E INSTALAÇÃO. AF_12/2014</v>
          </cell>
        </row>
        <row r="3419">
          <cell r="A3419" t="str">
            <v>INSTALACOES HIDRO SANITARIAS</v>
          </cell>
          <cell r="B3419" t="str">
            <v>INHI</v>
          </cell>
          <cell r="C3419" t="str">
            <v>CONEXOES</v>
          </cell>
          <cell r="D3419" t="str">
            <v>0180</v>
          </cell>
          <cell r="E3419">
            <v>0</v>
          </cell>
          <cell r="F3419">
            <v>0</v>
          </cell>
          <cell r="G3419" t="str">
            <v>89429</v>
          </cell>
          <cell r="H3419" t="str">
            <v>ADAPTADOR CURTO COM BOLSA E ROSCA PARA REGISTRO, PVC, SOLDÁVEL, DN 25MM X 3/4, INSTALADO EM RAMAL DE DISTRIBUIÇÃO DE ÁGUA - FORNECIMENTO E INSTALAÇÃO. AF_12/2014</v>
          </cell>
        </row>
        <row r="3420">
          <cell r="A3420" t="str">
            <v>INSTALACOES HIDRO SANITARIAS</v>
          </cell>
          <cell r="B3420" t="str">
            <v>INHI</v>
          </cell>
          <cell r="C3420" t="str">
            <v>CONEXOES</v>
          </cell>
          <cell r="D3420" t="str">
            <v>0180</v>
          </cell>
          <cell r="E3420">
            <v>0</v>
          </cell>
          <cell r="F3420">
            <v>0</v>
          </cell>
          <cell r="G3420" t="str">
            <v>89430</v>
          </cell>
          <cell r="H3420" t="str">
            <v>CURVA DE TRANSPOSIÇÃO, PVC, SOLDÁVEL, DN 25MM, INSTALADO EM RAMAL DE DISTRIBUIÇÃO DE ÁGUA   FORNECIMENTO E INSTALAÇÃO. AF_12/2014</v>
          </cell>
        </row>
        <row r="3421">
          <cell r="A3421" t="str">
            <v>INSTALACOES HIDRO SANITARIAS</v>
          </cell>
          <cell r="B3421" t="str">
            <v>INHI</v>
          </cell>
          <cell r="C3421" t="str">
            <v>CONEXOES</v>
          </cell>
          <cell r="D3421" t="str">
            <v>0180</v>
          </cell>
          <cell r="E3421">
            <v>0</v>
          </cell>
          <cell r="F3421">
            <v>0</v>
          </cell>
          <cell r="G3421" t="str">
            <v>89431</v>
          </cell>
          <cell r="H3421" t="str">
            <v>LUVA, PVC, SOLDÁVEL, DN 32MM, INSTALADO EM RAMAL DE DISTRIBUIÇÃO DE ÁGUA - FORNECIMENTO E INSTALAÇÃO. AF_12/2014</v>
          </cell>
        </row>
        <row r="3422">
          <cell r="A3422" t="str">
            <v>INSTALACOES HIDRO SANITARIAS</v>
          </cell>
          <cell r="B3422" t="str">
            <v>INHI</v>
          </cell>
          <cell r="C3422" t="str">
            <v>CONEXOES</v>
          </cell>
          <cell r="D3422" t="str">
            <v>0180</v>
          </cell>
          <cell r="E3422">
            <v>0</v>
          </cell>
          <cell r="F3422">
            <v>0</v>
          </cell>
          <cell r="G3422" t="str">
            <v>89432</v>
          </cell>
          <cell r="H3422" t="str">
            <v>LUVA DE CORRER, PVC, SOLDÁVEL, DN 32MM, INSTALADO EM RAMAL DE DISTRIBUIÇÃO DE ÁGUA   FORNECIMENTO E INSTALAÇÃO. AF_12/2014</v>
          </cell>
        </row>
        <row r="3423">
          <cell r="A3423" t="str">
            <v>INSTALACOES HIDRO SANITARIAS</v>
          </cell>
          <cell r="B3423" t="str">
            <v>INHI</v>
          </cell>
          <cell r="C3423" t="str">
            <v>CONEXOES</v>
          </cell>
          <cell r="D3423" t="str">
            <v>0180</v>
          </cell>
          <cell r="E3423">
            <v>0</v>
          </cell>
          <cell r="F3423">
            <v>0</v>
          </cell>
          <cell r="G3423" t="str">
            <v>89433</v>
          </cell>
          <cell r="H3423" t="str">
            <v>LUVA DE REDUÇÃO, PVC, SOLDÁVEL, DN 40MM X 32MM, INSTALADO EM RAMAL DE DISTRIBUIÇÃO DE ÁGUA - FORNECIMENTO E INSTALAÇÃO. AF_12/2014</v>
          </cell>
        </row>
        <row r="3424">
          <cell r="A3424" t="str">
            <v>INSTALACOES HIDRO SANITARIAS</v>
          </cell>
          <cell r="B3424" t="str">
            <v>INHI</v>
          </cell>
          <cell r="C3424" t="str">
            <v>CONEXOES</v>
          </cell>
          <cell r="D3424" t="str">
            <v>0180</v>
          </cell>
          <cell r="E3424">
            <v>0</v>
          </cell>
          <cell r="F3424">
            <v>0</v>
          </cell>
          <cell r="G3424" t="str">
            <v>89434</v>
          </cell>
          <cell r="H3424" t="str">
            <v>LUVA SOLDÁVEL E COM ROSCA, PVC, SOLDÁVEL, DN 32MM X 1, INSTALADO EM RAMAL DE DISTRIBUIÇÃO DE ÁGUA - FORNECIMENTO E INSTALAÇÃO. AF_12/2014</v>
          </cell>
        </row>
        <row r="3425">
          <cell r="A3425" t="str">
            <v>INSTALACOES HIDRO SANITARIAS</v>
          </cell>
          <cell r="B3425" t="str">
            <v>INHI</v>
          </cell>
          <cell r="C3425" t="str">
            <v>CONEXOES</v>
          </cell>
          <cell r="D3425" t="str">
            <v>0180</v>
          </cell>
          <cell r="E3425">
            <v>0</v>
          </cell>
          <cell r="F3425">
            <v>0</v>
          </cell>
          <cell r="G3425" t="str">
            <v>89435</v>
          </cell>
          <cell r="H3425" t="str">
            <v>UNIÃO, PVC, SOLDÁVEL, DN 32MM, INSTALADO EM RAMAL DE DISTRIBUIÇÃO DE ÁGUA - FORNECIMENTO E INSTALAÇÃO. AF_12/2014</v>
          </cell>
        </row>
        <row r="3426">
          <cell r="A3426" t="str">
            <v>INSTALACOES HIDRO SANITARIAS</v>
          </cell>
          <cell r="B3426" t="str">
            <v>INHI</v>
          </cell>
          <cell r="C3426" t="str">
            <v>CONEXOES</v>
          </cell>
          <cell r="D3426" t="str">
            <v>0180</v>
          </cell>
          <cell r="E3426">
            <v>0</v>
          </cell>
          <cell r="F3426">
            <v>0</v>
          </cell>
          <cell r="G3426" t="str">
            <v>89436</v>
          </cell>
          <cell r="H3426" t="str">
            <v>ADAPTADOR CURTO COM BOLSA E ROSCA PARA REGISTRO, PVC, SOLDÁVEL, DN 32MM X 1, INSTALADO EM RAMAL DE DISTRIBUIÇÃO DE ÁGUA - FORNECIMENTO E INSTALAÇÃO. AF_12/2014</v>
          </cell>
        </row>
        <row r="3427">
          <cell r="A3427" t="str">
            <v>INSTALACOES HIDRO SANITARIAS</v>
          </cell>
          <cell r="B3427" t="str">
            <v>INHI</v>
          </cell>
          <cell r="C3427" t="str">
            <v>CONEXOES</v>
          </cell>
          <cell r="D3427" t="str">
            <v>0180</v>
          </cell>
          <cell r="E3427">
            <v>0</v>
          </cell>
          <cell r="F3427">
            <v>0</v>
          </cell>
          <cell r="G3427" t="str">
            <v>89437</v>
          </cell>
          <cell r="H3427" t="str">
            <v>CURVA DE TRANSPOSIÇÃO, PVC, SOLDÁVEL, DN 32MM, INSTALADO EM RAMAL DE DISTRIBUIÇÃO DE ÁGUA   FORNECIMENTO E INSTALAÇÃO. AF_12/2014</v>
          </cell>
        </row>
        <row r="3428">
          <cell r="A3428" t="str">
            <v>INSTALACOES HIDRO SANITARIAS</v>
          </cell>
          <cell r="B3428" t="str">
            <v>INHI</v>
          </cell>
          <cell r="C3428" t="str">
            <v>CONEXOES</v>
          </cell>
          <cell r="D3428" t="str">
            <v>0180</v>
          </cell>
          <cell r="E3428">
            <v>0</v>
          </cell>
          <cell r="F3428">
            <v>0</v>
          </cell>
          <cell r="G3428" t="str">
            <v>89438</v>
          </cell>
          <cell r="H3428" t="str">
            <v>TE, PVC, SOLDÁVEL, DN 20MM, INSTALADO EM RAMAL DE DISTRIBUIÇÃO DE ÁGUA - FORNECIMENTO E INSTALAÇÃO. AF_12/2014</v>
          </cell>
        </row>
        <row r="3429">
          <cell r="A3429" t="str">
            <v>INSTALACOES HIDRO SANITARIAS</v>
          </cell>
          <cell r="B3429" t="str">
            <v>INHI</v>
          </cell>
          <cell r="C3429" t="str">
            <v>CONEXOES</v>
          </cell>
          <cell r="D3429" t="str">
            <v>0180</v>
          </cell>
          <cell r="E3429">
            <v>0</v>
          </cell>
          <cell r="F3429">
            <v>0</v>
          </cell>
          <cell r="G3429" t="str">
            <v>89439</v>
          </cell>
          <cell r="H3429" t="str">
            <v>TÊ SOLDÁVEL E COM ROSCA NA BOLSA CENTRAL, PVC, SOLDÁVEL, DN 20MM X 1/2, INSTALADO EM RAMAL DE DISTRIBUIÇÃO DE ÁGUA - FORNECIMENTO E INSTALAÇÃO. AF_12/2014</v>
          </cell>
        </row>
        <row r="3430">
          <cell r="A3430" t="str">
            <v>INSTALACOES HIDRO SANITARIAS</v>
          </cell>
          <cell r="B3430" t="str">
            <v>INHI</v>
          </cell>
          <cell r="C3430" t="str">
            <v>CONEXOES</v>
          </cell>
          <cell r="D3430" t="str">
            <v>0180</v>
          </cell>
          <cell r="E3430">
            <v>0</v>
          </cell>
          <cell r="F3430">
            <v>0</v>
          </cell>
          <cell r="G3430" t="str">
            <v>89440</v>
          </cell>
          <cell r="H3430" t="str">
            <v>TE, PVC, SOLDÁVEL, DN 25MM, INSTALADO EM RAMAL DE DISTRIBUIÇÃO DE ÁGUA - FORNECIMENTO E INSTALAÇÃO. AF_12/2014</v>
          </cell>
        </row>
        <row r="3431">
          <cell r="A3431" t="str">
            <v>INSTALACOES HIDRO SANITARIAS</v>
          </cell>
          <cell r="B3431" t="str">
            <v>INHI</v>
          </cell>
          <cell r="C3431" t="str">
            <v>CONEXOES</v>
          </cell>
          <cell r="D3431" t="str">
            <v>0180</v>
          </cell>
          <cell r="E3431">
            <v>0</v>
          </cell>
          <cell r="F3431">
            <v>0</v>
          </cell>
          <cell r="G3431" t="str">
            <v>89441</v>
          </cell>
          <cell r="H3431" t="str">
            <v>TÊ COM BUCHA DE LATÃO NA BOLSA CENTRAL, PVC, SOLDÁVEL, DN 25MM X 1/2, INSTALADO EM RAMAL DE DISTRIBUIÇÃO DE ÁGUA - FORNECIMENTO E INSTALAÇÃO. AF_12/2014</v>
          </cell>
        </row>
        <row r="3432">
          <cell r="A3432" t="str">
            <v>INSTALACOES HIDRO SANITARIAS</v>
          </cell>
          <cell r="B3432" t="str">
            <v>INHI</v>
          </cell>
          <cell r="C3432" t="str">
            <v>CONEXOES</v>
          </cell>
          <cell r="D3432" t="str">
            <v>0180</v>
          </cell>
          <cell r="E3432">
            <v>0</v>
          </cell>
          <cell r="F3432">
            <v>0</v>
          </cell>
          <cell r="G3432" t="str">
            <v>89442</v>
          </cell>
          <cell r="H3432" t="str">
            <v>TÊ DE REDUÇÃO, PVC, SOLDÁVEL, DN 25MM X 20MM, INSTALADO EM RAMAL DE DISTRIBUIÇÃO DE ÁGUA - FORNECIMENTO E INSTALAÇÃO. AF_12/2014</v>
          </cell>
        </row>
        <row r="3433">
          <cell r="A3433" t="str">
            <v>INSTALACOES HIDRO SANITARIAS</v>
          </cell>
          <cell r="B3433" t="str">
            <v>INHI</v>
          </cell>
          <cell r="C3433" t="str">
            <v>CONEXOES</v>
          </cell>
          <cell r="D3433" t="str">
            <v>0180</v>
          </cell>
          <cell r="E3433">
            <v>0</v>
          </cell>
          <cell r="F3433">
            <v>0</v>
          </cell>
          <cell r="G3433" t="str">
            <v>89443</v>
          </cell>
          <cell r="H3433" t="str">
            <v>TE, PVC, SOLDÁVEL, DN 32MM, INSTALADO EM RAMAL DE DISTRIBUIÇÃO DE ÁGUA - FORNECIMENTO E INSTALAÇÃO. AF_12/2014</v>
          </cell>
        </row>
        <row r="3434">
          <cell r="A3434" t="str">
            <v>INSTALACOES HIDRO SANITARIAS</v>
          </cell>
          <cell r="B3434" t="str">
            <v>INHI</v>
          </cell>
          <cell r="C3434" t="str">
            <v>CONEXOES</v>
          </cell>
          <cell r="D3434" t="str">
            <v>0180</v>
          </cell>
          <cell r="E3434">
            <v>0</v>
          </cell>
          <cell r="F3434">
            <v>0</v>
          </cell>
          <cell r="G3434" t="str">
            <v>89444</v>
          </cell>
          <cell r="H3434" t="str">
            <v>TÊ COM BUCHA DE LATÃO NA BOLSA CENTRAL, PVC, SOLDÁVEL, DN 32MM X 3/4, INSTALADO EM RAMAL DE DISTRIBUIÇÃO DE ÁGUA - FORNECIMENTO E INSTALAÇÃO. AF_12/2014</v>
          </cell>
        </row>
        <row r="3435">
          <cell r="A3435" t="str">
            <v>INSTALACOES HIDRO SANITARIAS</v>
          </cell>
          <cell r="B3435" t="str">
            <v>INHI</v>
          </cell>
          <cell r="C3435" t="str">
            <v>CONEXOES</v>
          </cell>
          <cell r="D3435" t="str">
            <v>0180</v>
          </cell>
          <cell r="E3435">
            <v>0</v>
          </cell>
          <cell r="F3435">
            <v>0</v>
          </cell>
          <cell r="G3435" t="str">
            <v>89445</v>
          </cell>
          <cell r="H3435" t="str">
            <v>TÊ DE REDUÇÃO, PVC, SOLDÁVEL, DN 32MM X 25MM, INSTALADO EM RAMAL DE DISTRIBUIÇÃO DE ÁGUA - FORNECIMENTO E INSTALAÇÃO. AF_12/2014</v>
          </cell>
        </row>
        <row r="3436">
          <cell r="A3436" t="str">
            <v>INSTALACOES HIDRO SANITARIAS</v>
          </cell>
          <cell r="B3436" t="str">
            <v>INHI</v>
          </cell>
          <cell r="C3436" t="str">
            <v>CONEXOES</v>
          </cell>
          <cell r="D3436" t="str">
            <v>0180</v>
          </cell>
          <cell r="E3436">
            <v>0</v>
          </cell>
          <cell r="F3436">
            <v>0</v>
          </cell>
          <cell r="G3436" t="str">
            <v>89481</v>
          </cell>
          <cell r="H3436" t="str">
            <v>JOELHO 90 GRAUS, PVC, SOLDÁVEL, DN 25MM, INSTALADO EM PRUMADA DE ÁGUA - FORNECIMENTO E INSTALAÇÃO. AF_12/2014</v>
          </cell>
        </row>
        <row r="3437">
          <cell r="A3437" t="str">
            <v>INSTALACOES HIDRO SANITARIAS</v>
          </cell>
          <cell r="B3437" t="str">
            <v>INHI</v>
          </cell>
          <cell r="C3437" t="str">
            <v>CONEXOES</v>
          </cell>
          <cell r="D3437" t="str">
            <v>0180</v>
          </cell>
          <cell r="E3437">
            <v>0</v>
          </cell>
          <cell r="F3437">
            <v>0</v>
          </cell>
          <cell r="G3437" t="str">
            <v>89485</v>
          </cell>
          <cell r="H3437" t="str">
            <v>JOELHO 45 GRAUS, PVC, SOLDÁVEL, DN 25MM, INSTALADO EM PRUMADA DE ÁGUA - FORNECIMENTO E INSTALAÇÃO. AF_12/2014</v>
          </cell>
        </row>
        <row r="3438">
          <cell r="A3438" t="str">
            <v>INSTALACOES HIDRO SANITARIAS</v>
          </cell>
          <cell r="B3438" t="str">
            <v>INHI</v>
          </cell>
          <cell r="C3438" t="str">
            <v>CONEXOES</v>
          </cell>
          <cell r="D3438" t="str">
            <v>0180</v>
          </cell>
          <cell r="E3438">
            <v>0</v>
          </cell>
          <cell r="F3438">
            <v>0</v>
          </cell>
          <cell r="G3438" t="str">
            <v>89489</v>
          </cell>
          <cell r="H3438" t="str">
            <v>CURVA 90 GRAUS, PVC, SOLDÁVEL, DN 25MM, INSTALADO EM PRUMADA DE ÁGUA - FORNECIMENTO E INSTALAÇÃO. AF_12/2014</v>
          </cell>
        </row>
        <row r="3439">
          <cell r="A3439" t="str">
            <v>INSTALACOES HIDRO SANITARIAS</v>
          </cell>
          <cell r="B3439" t="str">
            <v>INHI</v>
          </cell>
          <cell r="C3439" t="str">
            <v>CONEXOES</v>
          </cell>
          <cell r="D3439" t="str">
            <v>0180</v>
          </cell>
          <cell r="E3439">
            <v>0</v>
          </cell>
          <cell r="F3439">
            <v>0</v>
          </cell>
          <cell r="G3439" t="str">
            <v>89490</v>
          </cell>
          <cell r="H3439" t="str">
            <v>CURVA 45 GRAUS, PVC, SOLDÁVEL, DN 25MM, INSTALADO EM PRUMADA DE ÁGUA - FORNECIMENTO E INSTALAÇÃO. AF_12/2014</v>
          </cell>
        </row>
        <row r="3440">
          <cell r="A3440" t="str">
            <v>INSTALACOES HIDRO SANITARIAS</v>
          </cell>
          <cell r="B3440" t="str">
            <v>INHI</v>
          </cell>
          <cell r="C3440" t="str">
            <v>CONEXOES</v>
          </cell>
          <cell r="D3440" t="str">
            <v>0180</v>
          </cell>
          <cell r="E3440">
            <v>0</v>
          </cell>
          <cell r="F3440">
            <v>0</v>
          </cell>
          <cell r="G3440" t="str">
            <v>89492</v>
          </cell>
          <cell r="H3440" t="str">
            <v>JOELHO 90 GRAUS, PVC, SOLDÁVEL, DN 32MM, INSTALADO EM PRUMADA DE ÁGUA - FORNECIMENTO E INSTALAÇÃO. AF_12/2014</v>
          </cell>
        </row>
        <row r="3441">
          <cell r="A3441" t="str">
            <v>INSTALACOES HIDRO SANITARIAS</v>
          </cell>
          <cell r="B3441" t="str">
            <v>INHI</v>
          </cell>
          <cell r="C3441" t="str">
            <v>CONEXOES</v>
          </cell>
          <cell r="D3441" t="str">
            <v>0180</v>
          </cell>
          <cell r="E3441">
            <v>0</v>
          </cell>
          <cell r="F3441">
            <v>0</v>
          </cell>
          <cell r="G3441" t="str">
            <v>89493</v>
          </cell>
          <cell r="H3441" t="str">
            <v>JOELHO 45 GRAUS, PVC, SOLDÁVEL, DN 32MM, INSTALADO EM PRUMADA DE ÁGUA - FORNECIMENTO E INSTALAÇÃO. AF_12/2014</v>
          </cell>
        </row>
        <row r="3442">
          <cell r="A3442" t="str">
            <v>INSTALACOES HIDRO SANITARIAS</v>
          </cell>
          <cell r="B3442" t="str">
            <v>INHI</v>
          </cell>
          <cell r="C3442" t="str">
            <v>CONEXOES</v>
          </cell>
          <cell r="D3442" t="str">
            <v>0180</v>
          </cell>
          <cell r="E3442">
            <v>0</v>
          </cell>
          <cell r="F3442">
            <v>0</v>
          </cell>
          <cell r="G3442" t="str">
            <v>89494</v>
          </cell>
          <cell r="H3442" t="str">
            <v>CURVA 90 GRAUS, PVC, SOLDÁVEL, DN 32MM, INSTALADO EM PRUMADA DE ÁGUA - FORNECIMENTO E INSTALAÇÃO. AF_12/2014</v>
          </cell>
        </row>
        <row r="3443">
          <cell r="A3443" t="str">
            <v>INSTALACOES HIDRO SANITARIAS</v>
          </cell>
          <cell r="B3443" t="str">
            <v>INHI</v>
          </cell>
          <cell r="C3443" t="str">
            <v>CONEXOES</v>
          </cell>
          <cell r="D3443" t="str">
            <v>0180</v>
          </cell>
          <cell r="E3443">
            <v>0</v>
          </cell>
          <cell r="F3443">
            <v>0</v>
          </cell>
          <cell r="G3443" t="str">
            <v>89496</v>
          </cell>
          <cell r="H3443" t="str">
            <v>CURVA 45 GRAUS, PVC, SOLDÁVEL, DN 32MM, INSTALADO EM PRUMADA DE ÁGUA - FORNECIMENTO E INSTALAÇÃO. AF_12/2014</v>
          </cell>
        </row>
        <row r="3444">
          <cell r="A3444" t="str">
            <v>INSTALACOES HIDRO SANITARIAS</v>
          </cell>
          <cell r="B3444" t="str">
            <v>INHI</v>
          </cell>
          <cell r="C3444" t="str">
            <v>CONEXOES</v>
          </cell>
          <cell r="D3444" t="str">
            <v>0180</v>
          </cell>
          <cell r="E3444">
            <v>0</v>
          </cell>
          <cell r="F3444">
            <v>0</v>
          </cell>
          <cell r="G3444" t="str">
            <v>89497</v>
          </cell>
          <cell r="H3444" t="str">
            <v>JOELHO 90 GRAUS, PVC, SOLDÁVEL, DN 40MM, INSTALADO EM PRUMADA DE ÁGUA - FORNECIMENTO E INSTALAÇÃO. AF_12/2014</v>
          </cell>
        </row>
        <row r="3445">
          <cell r="A3445" t="str">
            <v>INSTALACOES HIDRO SANITARIAS</v>
          </cell>
          <cell r="B3445" t="str">
            <v>INHI</v>
          </cell>
          <cell r="C3445" t="str">
            <v>CONEXOES</v>
          </cell>
          <cell r="D3445" t="str">
            <v>0180</v>
          </cell>
          <cell r="E3445">
            <v>0</v>
          </cell>
          <cell r="F3445">
            <v>0</v>
          </cell>
          <cell r="G3445" t="str">
            <v>89498</v>
          </cell>
          <cell r="H3445" t="str">
            <v>JOELHO 45 GRAUS, PVC, SOLDÁVEL, DN 40MM, INSTALADO EM PRUMADA DE ÁGUA - FORNECIMENTO E INSTALAÇÃO. AF_12/2014</v>
          </cell>
        </row>
        <row r="3446">
          <cell r="A3446" t="str">
            <v>INSTALACOES HIDRO SANITARIAS</v>
          </cell>
          <cell r="B3446" t="str">
            <v>INHI</v>
          </cell>
          <cell r="C3446" t="str">
            <v>CONEXOES</v>
          </cell>
          <cell r="D3446" t="str">
            <v>0180</v>
          </cell>
          <cell r="E3446">
            <v>0</v>
          </cell>
          <cell r="F3446">
            <v>0</v>
          </cell>
          <cell r="G3446" t="str">
            <v>89499</v>
          </cell>
          <cell r="H3446" t="str">
            <v>CURVA 90 GRAUS, PVC, SOLDÁVEL, DN 40MM, INSTALADO EM PRUMADA DE ÁGUA - FORNECIMENTO E INSTALAÇÃO. AF_12/2014</v>
          </cell>
        </row>
        <row r="3447">
          <cell r="A3447" t="str">
            <v>INSTALACOES HIDRO SANITARIAS</v>
          </cell>
          <cell r="B3447" t="str">
            <v>INHI</v>
          </cell>
          <cell r="C3447" t="str">
            <v>CONEXOES</v>
          </cell>
          <cell r="D3447" t="str">
            <v>0180</v>
          </cell>
          <cell r="E3447">
            <v>0</v>
          </cell>
          <cell r="F3447">
            <v>0</v>
          </cell>
          <cell r="G3447" t="str">
            <v>89500</v>
          </cell>
          <cell r="H3447" t="str">
            <v>CURVA 45 GRAUS, PVC, SOLDÁVEL, DN 40MM, INSTALADO EM PRUMADA DE ÁGUA - FORNECIMENTO E INSTALAÇÃO. AF_12/2014</v>
          </cell>
        </row>
        <row r="3448">
          <cell r="A3448" t="str">
            <v>INSTALACOES HIDRO SANITARIAS</v>
          </cell>
          <cell r="B3448" t="str">
            <v>INHI</v>
          </cell>
          <cell r="C3448" t="str">
            <v>CONEXOES</v>
          </cell>
          <cell r="D3448" t="str">
            <v>0180</v>
          </cell>
          <cell r="E3448">
            <v>0</v>
          </cell>
          <cell r="F3448">
            <v>0</v>
          </cell>
          <cell r="G3448" t="str">
            <v>89501</v>
          </cell>
          <cell r="H3448" t="str">
            <v>JOELHO 90 GRAUS, PVC, SOLDÁVEL, DN 50MM, INSTALADO EM PRUMADA DE ÁGUA - FORNECIMENTO E INSTALAÇÃO. AF_12/2014</v>
          </cell>
        </row>
        <row r="3449">
          <cell r="A3449" t="str">
            <v>INSTALACOES HIDRO SANITARIAS</v>
          </cell>
          <cell r="B3449" t="str">
            <v>INHI</v>
          </cell>
          <cell r="C3449" t="str">
            <v>CONEXOES</v>
          </cell>
          <cell r="D3449" t="str">
            <v>0180</v>
          </cell>
          <cell r="E3449">
            <v>0</v>
          </cell>
          <cell r="F3449">
            <v>0</v>
          </cell>
          <cell r="G3449" t="str">
            <v>89502</v>
          </cell>
          <cell r="H3449" t="str">
            <v>JOELHO 45 GRAUS, PVC, SOLDÁVEL, DN 50MM, INSTALADO EM PRUMADA DE ÁGUA - FORNECIMENTO E INSTALAÇÃO. AF_12/2014</v>
          </cell>
        </row>
        <row r="3450">
          <cell r="A3450" t="str">
            <v>INSTALACOES HIDRO SANITARIAS</v>
          </cell>
          <cell r="B3450" t="str">
            <v>INHI</v>
          </cell>
          <cell r="C3450" t="str">
            <v>CONEXOES</v>
          </cell>
          <cell r="D3450" t="str">
            <v>0180</v>
          </cell>
          <cell r="E3450">
            <v>0</v>
          </cell>
          <cell r="F3450">
            <v>0</v>
          </cell>
          <cell r="G3450" t="str">
            <v>89503</v>
          </cell>
          <cell r="H3450" t="str">
            <v>CURVA 90 GRAUS, PVC, SOLDÁVEL, DN 50MM, INSTALADO EM PRUMADA DE ÁGUA - FORNECIMENTO E INSTALAÇÃO. AF_12/2014</v>
          </cell>
        </row>
        <row r="3451">
          <cell r="A3451" t="str">
            <v>INSTALACOES HIDRO SANITARIAS</v>
          </cell>
          <cell r="B3451" t="str">
            <v>INHI</v>
          </cell>
          <cell r="C3451" t="str">
            <v>CONEXOES</v>
          </cell>
          <cell r="D3451" t="str">
            <v>0180</v>
          </cell>
          <cell r="E3451">
            <v>0</v>
          </cell>
          <cell r="F3451">
            <v>0</v>
          </cell>
          <cell r="G3451" t="str">
            <v>89504</v>
          </cell>
          <cell r="H3451" t="str">
            <v>CURVA 45 GRAUS, PVC, SOLDÁVEL, DN 50MM, INSTALADO EM PRUMADA DE ÁGUA - FORNECIMENTO E INSTALAÇÃO. AF_12/2014</v>
          </cell>
        </row>
        <row r="3452">
          <cell r="A3452" t="str">
            <v>INSTALACOES HIDRO SANITARIAS</v>
          </cell>
          <cell r="B3452" t="str">
            <v>INHI</v>
          </cell>
          <cell r="C3452" t="str">
            <v>CONEXOES</v>
          </cell>
          <cell r="D3452" t="str">
            <v>0180</v>
          </cell>
          <cell r="E3452">
            <v>0</v>
          </cell>
          <cell r="F3452">
            <v>0</v>
          </cell>
          <cell r="G3452" t="str">
            <v>89505</v>
          </cell>
          <cell r="H3452" t="str">
            <v>JOELHO 90 GRAUS, PVC, SOLDÁVEL, DN 60MM, INSTALADO EM PRUMADA DE ÁGUA - FORNECIMENTO E INSTALAÇÃO. AF_12/2014</v>
          </cell>
        </row>
        <row r="3453">
          <cell r="A3453" t="str">
            <v>INSTALACOES HIDRO SANITARIAS</v>
          </cell>
          <cell r="B3453" t="str">
            <v>INHI</v>
          </cell>
          <cell r="C3453" t="str">
            <v>CONEXOES</v>
          </cell>
          <cell r="D3453" t="str">
            <v>0180</v>
          </cell>
          <cell r="E3453">
            <v>0</v>
          </cell>
          <cell r="F3453">
            <v>0</v>
          </cell>
          <cell r="G3453" t="str">
            <v>89506</v>
          </cell>
          <cell r="H3453" t="str">
            <v>JOELHO 45 GRAUS, PVC, SOLDÁVEL, DN 60MM, INSTALADO EM PRUMADA DE ÁGUA - FORNECIMENTO E INSTALAÇÃO. AF_12/2014</v>
          </cell>
        </row>
        <row r="3454">
          <cell r="A3454" t="str">
            <v>INSTALACOES HIDRO SANITARIAS</v>
          </cell>
          <cell r="B3454" t="str">
            <v>INHI</v>
          </cell>
          <cell r="C3454" t="str">
            <v>CONEXOES</v>
          </cell>
          <cell r="D3454" t="str">
            <v>0180</v>
          </cell>
          <cell r="E3454">
            <v>0</v>
          </cell>
          <cell r="F3454">
            <v>0</v>
          </cell>
          <cell r="G3454" t="str">
            <v>89507</v>
          </cell>
          <cell r="H3454" t="str">
            <v>CURVA 90 GRAUS, PVC, SOLDÁVEL, DN 60MM, INSTALADO EM PRUMADA DE ÁGUA - FORNECIMENTO E INSTALAÇÃO. AF_12/2014</v>
          </cell>
        </row>
        <row r="3455">
          <cell r="A3455" t="str">
            <v>INSTALACOES HIDRO SANITARIAS</v>
          </cell>
          <cell r="B3455" t="str">
            <v>INHI</v>
          </cell>
          <cell r="C3455" t="str">
            <v>CONEXOES</v>
          </cell>
          <cell r="D3455" t="str">
            <v>0180</v>
          </cell>
          <cell r="E3455">
            <v>0</v>
          </cell>
          <cell r="F3455">
            <v>0</v>
          </cell>
          <cell r="G3455" t="str">
            <v>89510</v>
          </cell>
          <cell r="H3455" t="str">
            <v>CURVA 45 GRAUS, PVC, SOLDÁVEL, DN 60MM, INSTALADO EM PRUMADA DE ÁGUA - FORNECIMENTO E INSTALAÇÃO. AF_12/2014</v>
          </cell>
        </row>
        <row r="3456">
          <cell r="A3456" t="str">
            <v>INSTALACOES HIDRO SANITARIAS</v>
          </cell>
          <cell r="B3456" t="str">
            <v>INHI</v>
          </cell>
          <cell r="C3456" t="str">
            <v>CONEXOES</v>
          </cell>
          <cell r="D3456" t="str">
            <v>0180</v>
          </cell>
          <cell r="E3456">
            <v>0</v>
          </cell>
          <cell r="F3456">
            <v>0</v>
          </cell>
          <cell r="G3456" t="str">
            <v>89513</v>
          </cell>
          <cell r="H3456" t="str">
            <v>JOELHO 90 GRAUS, PVC, SOLDÁVEL, DN 75MM, INSTALADO EM PRUMADA DE ÁGUA - FORNECIMENTO E INSTALAÇÃO. AF_12/2014</v>
          </cell>
        </row>
        <row r="3457">
          <cell r="A3457" t="str">
            <v>INSTALACOES HIDRO SANITARIAS</v>
          </cell>
          <cell r="B3457" t="str">
            <v>INHI</v>
          </cell>
          <cell r="C3457" t="str">
            <v>CONEXOES</v>
          </cell>
          <cell r="D3457" t="str">
            <v>0180</v>
          </cell>
          <cell r="E3457">
            <v>0</v>
          </cell>
          <cell r="F3457">
            <v>0</v>
          </cell>
          <cell r="G3457" t="str">
            <v>89514</v>
          </cell>
          <cell r="H3457" t="str">
            <v>JOELHO 90 GRAUS, PVC, SERIE R, ÁGUA PLUVIAL, DN 40 MM, JUNTA SOLDÁVEL, FORNECIDO E INSTALADO EM RAMAL DE ENCAMINHAMENTO. AF_12/2014</v>
          </cell>
        </row>
        <row r="3458">
          <cell r="A3458" t="str">
            <v>INSTALACOES HIDRO SANITARIAS</v>
          </cell>
          <cell r="B3458" t="str">
            <v>INHI</v>
          </cell>
          <cell r="C3458" t="str">
            <v>CONEXOES</v>
          </cell>
          <cell r="D3458" t="str">
            <v>0180</v>
          </cell>
          <cell r="E3458">
            <v>0</v>
          </cell>
          <cell r="F3458">
            <v>0</v>
          </cell>
          <cell r="G3458" t="str">
            <v>89515</v>
          </cell>
          <cell r="H3458" t="str">
            <v>JOELHO 45 GRAUS, PVC, SOLDÁVEL, DN 75MM, INSTALADO EM PRUMADA DE ÁGUA - FORNECIMENTO E INSTALAÇÃO. AF_12/2014</v>
          </cell>
        </row>
        <row r="3459">
          <cell r="A3459" t="str">
            <v>INSTALACOES HIDRO SANITARIAS</v>
          </cell>
          <cell r="B3459" t="str">
            <v>INHI</v>
          </cell>
          <cell r="C3459" t="str">
            <v>CONEXOES</v>
          </cell>
          <cell r="D3459" t="str">
            <v>0180</v>
          </cell>
          <cell r="E3459">
            <v>0</v>
          </cell>
          <cell r="F3459">
            <v>0</v>
          </cell>
          <cell r="G3459" t="str">
            <v>89516</v>
          </cell>
          <cell r="H3459" t="str">
            <v>JOELHO 45 GRAUS, PVC, SERIE R, ÁGUA PLUVIAL, DN 40 MM, JUNTA SOLDÁVEL, FORNECIDO E INSTALADO EM RAMAL DE ENCAMINHAMENTO. AF_12/2014</v>
          </cell>
        </row>
        <row r="3460">
          <cell r="A3460" t="str">
            <v>INSTALACOES HIDRO SANITARIAS</v>
          </cell>
          <cell r="B3460" t="str">
            <v>INHI</v>
          </cell>
          <cell r="C3460" t="str">
            <v>CONEXOES</v>
          </cell>
          <cell r="D3460" t="str">
            <v>0180</v>
          </cell>
          <cell r="E3460">
            <v>0</v>
          </cell>
          <cell r="F3460">
            <v>0</v>
          </cell>
          <cell r="G3460" t="str">
            <v>89517</v>
          </cell>
          <cell r="H3460" t="str">
            <v>CURVA 90 GRAUS, PVC, SOLDÁVEL, DN 75MM, INSTALADO EM PRUMADA DE ÁGUA - FORNECIMENTO E INSTALAÇÃO. AF_12/2014</v>
          </cell>
        </row>
        <row r="3461">
          <cell r="A3461" t="str">
            <v>INSTALACOES HIDRO SANITARIAS</v>
          </cell>
          <cell r="B3461" t="str">
            <v>INHI</v>
          </cell>
          <cell r="C3461" t="str">
            <v>CONEXOES</v>
          </cell>
          <cell r="D3461" t="str">
            <v>0180</v>
          </cell>
          <cell r="E3461">
            <v>0</v>
          </cell>
          <cell r="F3461">
            <v>0</v>
          </cell>
          <cell r="G3461" t="str">
            <v>89518</v>
          </cell>
          <cell r="H3461" t="str">
            <v>JOELHO 90 GRAUS, PVC, SERIE R, ÁGUA PLUVIAL, DN 50 MM, JUNTA ELÁSTICA, FORNECIDO E INSTALADO EM RAMAL DE ENCAMINHAMENTO. AF_12/2014</v>
          </cell>
        </row>
        <row r="3462">
          <cell r="A3462" t="str">
            <v>INSTALACOES HIDRO SANITARIAS</v>
          </cell>
          <cell r="B3462" t="str">
            <v>INHI</v>
          </cell>
          <cell r="C3462" t="str">
            <v>CONEXOES</v>
          </cell>
          <cell r="D3462" t="str">
            <v>0180</v>
          </cell>
          <cell r="E3462">
            <v>0</v>
          </cell>
          <cell r="F3462">
            <v>0</v>
          </cell>
          <cell r="G3462" t="str">
            <v>89519</v>
          </cell>
          <cell r="H3462" t="str">
            <v>CURVA 45 GRAUS, PVC, SOLDÁVEL, DN 75MM, INSTALADO EM PRUMADA DE ÁGUA - FORNECIMENTO E INSTALAÇÃO. AF_12/2014</v>
          </cell>
        </row>
        <row r="3463">
          <cell r="A3463" t="str">
            <v>INSTALACOES HIDRO SANITARIAS</v>
          </cell>
          <cell r="B3463" t="str">
            <v>INHI</v>
          </cell>
          <cell r="C3463" t="str">
            <v>CONEXOES</v>
          </cell>
          <cell r="D3463" t="str">
            <v>0180</v>
          </cell>
          <cell r="E3463">
            <v>0</v>
          </cell>
          <cell r="F3463">
            <v>0</v>
          </cell>
          <cell r="G3463" t="str">
            <v>89520</v>
          </cell>
          <cell r="H3463" t="str">
            <v>JOELHO 45 GRAUS, PVC, SERIE R, ÁGUA PLUVIAL, DN 50 MM, JUNTA ELÁSTICA, FORNECIDO E INSTALADO EM RAMAL DE ENCAMINHAMENTO. AF_12/2014</v>
          </cell>
        </row>
        <row r="3464">
          <cell r="A3464" t="str">
            <v>INSTALACOES HIDRO SANITARIAS</v>
          </cell>
          <cell r="B3464" t="str">
            <v>INHI</v>
          </cell>
          <cell r="C3464" t="str">
            <v>CONEXOES</v>
          </cell>
          <cell r="D3464" t="str">
            <v>0180</v>
          </cell>
          <cell r="E3464">
            <v>0</v>
          </cell>
          <cell r="F3464">
            <v>0</v>
          </cell>
          <cell r="G3464" t="str">
            <v>89521</v>
          </cell>
          <cell r="H3464" t="str">
            <v>JOELHO 90 GRAUS, PVC, SOLDÁVEL, DN 85MM, INSTALADO EM PRUMADA DE ÁGUA - FORNECIMENTO E INSTALAÇÃO. AF_12/2014</v>
          </cell>
        </row>
        <row r="3465">
          <cell r="A3465" t="str">
            <v>INSTALACOES HIDRO SANITARIAS</v>
          </cell>
          <cell r="B3465" t="str">
            <v>INHI</v>
          </cell>
          <cell r="C3465" t="str">
            <v>CONEXOES</v>
          </cell>
          <cell r="D3465" t="str">
            <v>0180</v>
          </cell>
          <cell r="E3465">
            <v>0</v>
          </cell>
          <cell r="F3465">
            <v>0</v>
          </cell>
          <cell r="G3465" t="str">
            <v>89522</v>
          </cell>
          <cell r="H3465" t="str">
            <v>JOELHO 90 GRAUS, PVC, SERIE R, ÁGUA PLUVIAL, DN 75 MM, JUNTA ELÁSTICA, FORNECIDO E INSTALADO EM RAMAL DE ENCAMINHAMENTO. AF_12/2014</v>
          </cell>
        </row>
        <row r="3466">
          <cell r="A3466" t="str">
            <v>INSTALACOES HIDRO SANITARIAS</v>
          </cell>
          <cell r="B3466" t="str">
            <v>INHI</v>
          </cell>
          <cell r="C3466" t="str">
            <v>CONEXOES</v>
          </cell>
          <cell r="D3466" t="str">
            <v>0180</v>
          </cell>
          <cell r="E3466">
            <v>0</v>
          </cell>
          <cell r="F3466">
            <v>0</v>
          </cell>
          <cell r="G3466" t="str">
            <v>89523</v>
          </cell>
          <cell r="H3466" t="str">
            <v>JOELHO 45 GRAUS, PVC, SOLDÁVEL, DN 85MM, INSTALADO EM PRUMADA DE ÁGUA - FORNECIMENTO E INSTALAÇÃO. AF_12/2014</v>
          </cell>
        </row>
        <row r="3467">
          <cell r="A3467" t="str">
            <v>INSTALACOES HIDRO SANITARIAS</v>
          </cell>
          <cell r="B3467" t="str">
            <v>INHI</v>
          </cell>
          <cell r="C3467" t="str">
            <v>CONEXOES</v>
          </cell>
          <cell r="D3467" t="str">
            <v>0180</v>
          </cell>
          <cell r="E3467">
            <v>0</v>
          </cell>
          <cell r="F3467">
            <v>0</v>
          </cell>
          <cell r="G3467" t="str">
            <v>89524</v>
          </cell>
          <cell r="H3467" t="str">
            <v>JOELHO 45 GRAUS, PVC, SERIE R, ÁGUA PLUVIAL, DN 75 MM, JUNTA ELÁSTICA, FORNECIDO E INSTALADO EM RAMAL DE ENCAMINHAMENTO. AF_12/2014</v>
          </cell>
        </row>
        <row r="3468">
          <cell r="A3468" t="str">
            <v>INSTALACOES HIDRO SANITARIAS</v>
          </cell>
          <cell r="B3468" t="str">
            <v>INHI</v>
          </cell>
          <cell r="C3468" t="str">
            <v>CONEXOES</v>
          </cell>
          <cell r="D3468" t="str">
            <v>0180</v>
          </cell>
          <cell r="E3468">
            <v>0</v>
          </cell>
          <cell r="F3468">
            <v>0</v>
          </cell>
          <cell r="G3468" t="str">
            <v>89525</v>
          </cell>
          <cell r="H3468" t="str">
            <v>CURVA 90 GRAUS, PVC, SOLDÁVEL, DN 85MM, INSTALADO EM PRUMADA DE ÁGUA - FORNECIMENTO E INSTALAÇÃO. AF_12/2014</v>
          </cell>
        </row>
        <row r="3469">
          <cell r="A3469" t="str">
            <v>INSTALACOES HIDRO SANITARIAS</v>
          </cell>
          <cell r="B3469" t="str">
            <v>INHI</v>
          </cell>
          <cell r="C3469" t="str">
            <v>CONEXOES</v>
          </cell>
          <cell r="D3469" t="str">
            <v>0180</v>
          </cell>
          <cell r="E3469">
            <v>0</v>
          </cell>
          <cell r="F3469">
            <v>0</v>
          </cell>
          <cell r="G3469" t="str">
            <v>89526</v>
          </cell>
          <cell r="H3469" t="str">
            <v>CURVA 87 GRAUS E 30 MINUTOS, PVC, SERIE R, ÁGUA PLUVIAL, DN 75 MM, JUNTA ELÁSTICA, FORNECIDO E INSTALADO EM RAMAL DE ENCAMINHAMENTO. AF_12/2014</v>
          </cell>
        </row>
        <row r="3470">
          <cell r="A3470" t="str">
            <v>INSTALACOES HIDRO SANITARIAS</v>
          </cell>
          <cell r="B3470" t="str">
            <v>INHI</v>
          </cell>
          <cell r="C3470" t="str">
            <v>CONEXOES</v>
          </cell>
          <cell r="D3470" t="str">
            <v>0180</v>
          </cell>
          <cell r="E3470">
            <v>0</v>
          </cell>
          <cell r="F3470">
            <v>0</v>
          </cell>
          <cell r="G3470" t="str">
            <v>89527</v>
          </cell>
          <cell r="H3470" t="str">
            <v>CURVA 45 GRAUS, PVC, SOLDÁVEL, DN 85MM, INSTALADO EM PRUMADA DE ÁGUA - FORNECIMENTO E INSTALAÇÃO. AF_12/2014</v>
          </cell>
        </row>
        <row r="3471">
          <cell r="A3471" t="str">
            <v>INSTALACOES HIDRO SANITARIAS</v>
          </cell>
          <cell r="B3471" t="str">
            <v>INHI</v>
          </cell>
          <cell r="C3471" t="str">
            <v>CONEXOES</v>
          </cell>
          <cell r="D3471" t="str">
            <v>0180</v>
          </cell>
          <cell r="E3471">
            <v>0</v>
          </cell>
          <cell r="F3471">
            <v>0</v>
          </cell>
          <cell r="G3471" t="str">
            <v>89528</v>
          </cell>
          <cell r="H3471" t="str">
            <v>LUVA, PVC, SOLDÁVEL, DN 25MM, INSTALADO EM PRUMADA DE ÁGUA - FORNECIMENTO E INSTALAÇÃO. AF_12/2014</v>
          </cell>
        </row>
        <row r="3472">
          <cell r="A3472" t="str">
            <v>INSTALACOES HIDRO SANITARIAS</v>
          </cell>
          <cell r="B3472" t="str">
            <v>INHI</v>
          </cell>
          <cell r="C3472" t="str">
            <v>CONEXOES</v>
          </cell>
          <cell r="D3472" t="str">
            <v>0180</v>
          </cell>
          <cell r="E3472">
            <v>0</v>
          </cell>
          <cell r="F3472">
            <v>0</v>
          </cell>
          <cell r="G3472" t="str">
            <v>89529</v>
          </cell>
          <cell r="H3472" t="str">
            <v>JOELHO 90 GRAUS, PVC, SERIE R, ÁGUA PLUVIAL, DN 100 MM, JUNTA ELÁSTICA, FORNECIDO E INSTALADO EM RAMAL DE ENCAMINHAMENTO. AF_12/2014</v>
          </cell>
        </row>
        <row r="3473">
          <cell r="A3473" t="str">
            <v>INSTALACOES HIDRO SANITARIAS</v>
          </cell>
          <cell r="B3473" t="str">
            <v>INHI</v>
          </cell>
          <cell r="C3473" t="str">
            <v>CONEXOES</v>
          </cell>
          <cell r="D3473" t="str">
            <v>0180</v>
          </cell>
          <cell r="E3473">
            <v>0</v>
          </cell>
          <cell r="F3473">
            <v>0</v>
          </cell>
          <cell r="G3473" t="str">
            <v>89530</v>
          </cell>
          <cell r="H3473" t="str">
            <v>LUVA DE CORRER, PVC, SOLDÁVEL, DN 25MM, INSTALADO EM PRUMADA DE ÁGUA - FORNECIMENTO E INSTALAÇÃO. AF_12/2014</v>
          </cell>
        </row>
        <row r="3474">
          <cell r="A3474" t="str">
            <v>INSTALACOES HIDRO SANITARIAS</v>
          </cell>
          <cell r="B3474" t="str">
            <v>INHI</v>
          </cell>
          <cell r="C3474" t="str">
            <v>CONEXOES</v>
          </cell>
          <cell r="D3474" t="str">
            <v>0180</v>
          </cell>
          <cell r="E3474">
            <v>0</v>
          </cell>
          <cell r="F3474">
            <v>0</v>
          </cell>
          <cell r="G3474" t="str">
            <v>89531</v>
          </cell>
          <cell r="H3474" t="str">
            <v>JOELHO 45 GRAUS, PVC, SERIE R, ÁGUA PLUVIAL, DN 100 MM, JUNTA ELÁSTICA, FORNECIDO E INSTALADO EM RAMAL DE ENCAMINHAMENTO. AF_12/2014</v>
          </cell>
        </row>
        <row r="3475">
          <cell r="A3475" t="str">
            <v>INSTALACOES HIDRO SANITARIAS</v>
          </cell>
          <cell r="B3475" t="str">
            <v>INHI</v>
          </cell>
          <cell r="C3475" t="str">
            <v>CONEXOES</v>
          </cell>
          <cell r="D3475" t="str">
            <v>0180</v>
          </cell>
          <cell r="E3475">
            <v>0</v>
          </cell>
          <cell r="F3475">
            <v>0</v>
          </cell>
          <cell r="G3475" t="str">
            <v>89532</v>
          </cell>
          <cell r="H3475" t="str">
            <v>LUVA DE REDUÇÃO, PVC, SOLDÁVEL, DN 32MM X 25MM, INSTALADO EM PRUMADA DE ÁGUA - FORNECIMENTO E INSTALAÇÃO. AF_12/2014</v>
          </cell>
        </row>
        <row r="3476">
          <cell r="A3476" t="str">
            <v>INSTALACOES HIDRO SANITARIAS</v>
          </cell>
          <cell r="B3476" t="str">
            <v>INHI</v>
          </cell>
          <cell r="C3476" t="str">
            <v>CONEXOES</v>
          </cell>
          <cell r="D3476" t="str">
            <v>0180</v>
          </cell>
          <cell r="E3476">
            <v>0</v>
          </cell>
          <cell r="F3476">
            <v>0</v>
          </cell>
          <cell r="G3476" t="str">
            <v>89533</v>
          </cell>
          <cell r="H3476" t="str">
            <v>JOELHO 45 GRAUS PARA PÉ DE COLUNA, PVC, SERIE R, ÁGUA PLUVIAL, DN 100 MM, JUNTA ELÁSTICA, FORNECIDO E INSTALADO EM RAMAL DE ENCAMINHAMENTO. AF_12/2014</v>
          </cell>
        </row>
        <row r="3477">
          <cell r="A3477" t="str">
            <v>INSTALACOES HIDRO SANITARIAS</v>
          </cell>
          <cell r="B3477" t="str">
            <v>INHI</v>
          </cell>
          <cell r="C3477" t="str">
            <v>CONEXOES</v>
          </cell>
          <cell r="D3477" t="str">
            <v>0180</v>
          </cell>
          <cell r="E3477">
            <v>0</v>
          </cell>
          <cell r="F3477">
            <v>0</v>
          </cell>
          <cell r="G3477" t="str">
            <v>89534</v>
          </cell>
          <cell r="H3477" t="str">
            <v>LUVA SOLDÁVEL E COM ROSCA, PVC, SOLDÁVEL, DN 25MM X 3/4, INSTALADO EM PRUMADA DE ÁGUA - FORNECIMENTO E INSTALAÇÃO. AF_12/2014</v>
          </cell>
        </row>
        <row r="3478">
          <cell r="A3478" t="str">
            <v>INSTALACOES HIDRO SANITARIAS</v>
          </cell>
          <cell r="B3478" t="str">
            <v>INHI</v>
          </cell>
          <cell r="C3478" t="str">
            <v>CONEXOES</v>
          </cell>
          <cell r="D3478" t="str">
            <v>0180</v>
          </cell>
          <cell r="E3478">
            <v>0</v>
          </cell>
          <cell r="F3478">
            <v>0</v>
          </cell>
          <cell r="G3478" t="str">
            <v>89535</v>
          </cell>
          <cell r="H3478" t="str">
            <v>CURVA 87 GRAUS E 30 MINUTOS, PVC, SERIE R, ÁGUA PLUVIAL, DN 100 MM, JUNTA ELÁSTICA, FORNECIDO E INSTALADO EM RAMAL DE ENCAMINHAMENTO. AF_12/2014</v>
          </cell>
        </row>
        <row r="3479">
          <cell r="A3479" t="str">
            <v>INSTALACOES HIDRO SANITARIAS</v>
          </cell>
          <cell r="B3479" t="str">
            <v>INHI</v>
          </cell>
          <cell r="C3479" t="str">
            <v>CONEXOES</v>
          </cell>
          <cell r="D3479" t="str">
            <v>0180</v>
          </cell>
          <cell r="E3479">
            <v>0</v>
          </cell>
          <cell r="F3479">
            <v>0</v>
          </cell>
          <cell r="G3479" t="str">
            <v>89536</v>
          </cell>
          <cell r="H3479" t="str">
            <v>UNIÃO, PVC, SOLDÁVEL, DN 25MM, INSTALADO EM PRUMADA DE ÁGUA - FORNECIMENTO E INSTALAÇÃO. AF_12/2014</v>
          </cell>
        </row>
        <row r="3480">
          <cell r="A3480" t="str">
            <v>INSTALACOES HIDRO SANITARIAS</v>
          </cell>
          <cell r="B3480" t="str">
            <v>INHI</v>
          </cell>
          <cell r="C3480" t="str">
            <v>CONEXOES</v>
          </cell>
          <cell r="D3480" t="str">
            <v>0180</v>
          </cell>
          <cell r="E3480">
            <v>0</v>
          </cell>
          <cell r="F3480">
            <v>0</v>
          </cell>
          <cell r="G3480" t="str">
            <v>89538</v>
          </cell>
          <cell r="H3480" t="str">
            <v>ADAPTADOR CURTO COM BOLSA E ROSCA PARA REGISTRO, PVC, SOLDÁVEL, DN 25MM X 3/4, INSTALADO EM PRUMADA DE ÁGUA - FORNECIMENTO E INSTALAÇÃO. AF_12/2014</v>
          </cell>
        </row>
        <row r="3481">
          <cell r="A3481" t="str">
            <v>INSTALACOES HIDRO SANITARIAS</v>
          </cell>
          <cell r="B3481" t="str">
            <v>INHI</v>
          </cell>
          <cell r="C3481" t="str">
            <v>CONEXOES</v>
          </cell>
          <cell r="D3481" t="str">
            <v>0180</v>
          </cell>
          <cell r="E3481">
            <v>0</v>
          </cell>
          <cell r="F3481">
            <v>0</v>
          </cell>
          <cell r="G3481" t="str">
            <v>89540</v>
          </cell>
          <cell r="H3481" t="str">
            <v>CURVA DE TRANSPOSIÇÃO, PVC, SOLDÁVEL, DN 25MM, INSTALADO EM PRUMADA DE ÁGUA  - FORNECIMENTO E INSTALAÇÃO. AF_12/2014</v>
          </cell>
        </row>
        <row r="3482">
          <cell r="A3482" t="str">
            <v>INSTALACOES HIDRO SANITARIAS</v>
          </cell>
          <cell r="B3482" t="str">
            <v>INHI</v>
          </cell>
          <cell r="C3482" t="str">
            <v>CONEXOES</v>
          </cell>
          <cell r="D3482" t="str">
            <v>0180</v>
          </cell>
          <cell r="E3482">
            <v>0</v>
          </cell>
          <cell r="F3482">
            <v>0</v>
          </cell>
          <cell r="G3482" t="str">
            <v>89541</v>
          </cell>
          <cell r="H3482" t="str">
            <v>LUVA, PVC, SOLDÁVEL, DN 32MM, INSTALADO EM PRUMADA DE ÁGUA - FORNECIMENTO E INSTALAÇÃO. AF_12/2014</v>
          </cell>
        </row>
        <row r="3483">
          <cell r="A3483" t="str">
            <v>INSTALACOES HIDRO SANITARIAS</v>
          </cell>
          <cell r="B3483" t="str">
            <v>INHI</v>
          </cell>
          <cell r="C3483" t="str">
            <v>CONEXOES</v>
          </cell>
          <cell r="D3483" t="str">
            <v>0180</v>
          </cell>
          <cell r="E3483">
            <v>0</v>
          </cell>
          <cell r="F3483">
            <v>0</v>
          </cell>
          <cell r="G3483" t="str">
            <v>89542</v>
          </cell>
          <cell r="H3483" t="str">
            <v>LUVA DE CORRER, PVC, SOLDÁVEL, DN 32MM, INSTALADO EM PRUMADA DE ÁGUA - FORNECIMENTO E INSTALAÇÃO. AF_12/2014</v>
          </cell>
        </row>
        <row r="3484">
          <cell r="A3484" t="str">
            <v>INSTALACOES HIDRO SANITARIAS</v>
          </cell>
          <cell r="B3484" t="str">
            <v>INHI</v>
          </cell>
          <cell r="C3484" t="str">
            <v>CONEXOES</v>
          </cell>
          <cell r="D3484" t="str">
            <v>0180</v>
          </cell>
          <cell r="E3484">
            <v>0</v>
          </cell>
          <cell r="F3484">
            <v>0</v>
          </cell>
          <cell r="G3484" t="str">
            <v>89544</v>
          </cell>
          <cell r="H3484" t="str">
            <v>LUVA SIMPLES, PVC, SERIE R, ÁGUA PLUVIAL, DN 40 MM, JUNTA SOLDÁVEL, FORNECIDO E INSTALADO EM RAMAL DE ENCAMINHAMENTO. AF_12/2014</v>
          </cell>
        </row>
        <row r="3485">
          <cell r="A3485" t="str">
            <v>INSTALACOES HIDRO SANITARIAS</v>
          </cell>
          <cell r="B3485" t="str">
            <v>INHI</v>
          </cell>
          <cell r="C3485" t="str">
            <v>CONEXOES</v>
          </cell>
          <cell r="D3485" t="str">
            <v>0180</v>
          </cell>
          <cell r="E3485">
            <v>0</v>
          </cell>
          <cell r="F3485">
            <v>0</v>
          </cell>
          <cell r="G3485" t="str">
            <v>89545</v>
          </cell>
          <cell r="H3485" t="str">
            <v>LUVA SIMPLES, PVC, SERIE R, ÁGUA PLUVIAL, DN 50 MM, JUNTA ELÁSTICA, FORNECIDO E INSTALADO EM RAMAL DE ENCAMINHAMENTO. AF_12/2014</v>
          </cell>
        </row>
        <row r="3486">
          <cell r="A3486" t="str">
            <v>INSTALACOES HIDRO SANITARIAS</v>
          </cell>
          <cell r="B3486" t="str">
            <v>INHI</v>
          </cell>
          <cell r="C3486" t="str">
            <v>CONEXOES</v>
          </cell>
          <cell r="D3486" t="str">
            <v>0180</v>
          </cell>
          <cell r="E3486">
            <v>0</v>
          </cell>
          <cell r="F3486">
            <v>0</v>
          </cell>
          <cell r="G3486" t="str">
            <v>89546</v>
          </cell>
          <cell r="H3486" t="str">
            <v>BUCHA DE REDUÇÃO LONGA, PVC, SERIE R, ÁGUA PLUVIAL, DN 50 X 40 MM, JUNTA ELÁSTICA, FORNECIDO E INSTALADO EM RAMAL DE ENCAMINHAMENTO. AF_12/2014</v>
          </cell>
        </row>
        <row r="3487">
          <cell r="A3487" t="str">
            <v>INSTALACOES HIDRO SANITARIAS</v>
          </cell>
          <cell r="B3487" t="str">
            <v>INHI</v>
          </cell>
          <cell r="C3487" t="str">
            <v>CONEXOES</v>
          </cell>
          <cell r="D3487" t="str">
            <v>0180</v>
          </cell>
          <cell r="E3487">
            <v>0</v>
          </cell>
          <cell r="F3487">
            <v>0</v>
          </cell>
          <cell r="G3487" t="str">
            <v>89547</v>
          </cell>
          <cell r="H3487" t="str">
            <v>LUVA SIMPLES, PVC, SERIE R, ÁGUA PLUVIAL, DN 75 MM, JUNTA ELÁSTICA, FORNECIDO E INSTALADO EM RAMAL DE ENCAMINHAMENTO. AF_12/2014</v>
          </cell>
        </row>
        <row r="3488">
          <cell r="A3488" t="str">
            <v>INSTALACOES HIDRO SANITARIAS</v>
          </cell>
          <cell r="B3488" t="str">
            <v>INHI</v>
          </cell>
          <cell r="C3488" t="str">
            <v>CONEXOES</v>
          </cell>
          <cell r="D3488" t="str">
            <v>0180</v>
          </cell>
          <cell r="E3488">
            <v>0</v>
          </cell>
          <cell r="F3488">
            <v>0</v>
          </cell>
          <cell r="G3488" t="str">
            <v>89548</v>
          </cell>
          <cell r="H3488" t="str">
            <v>LUVA DE CORRER, PVC, SERIE R, ÁGUA PLUVIAL, DN 75 MM, JUNTA ELÁSTICA, FORNECIDO E INSTALADO EM RAMAL DE ENCAMINHAMENTO. AF_12/2014</v>
          </cell>
        </row>
        <row r="3489">
          <cell r="A3489" t="str">
            <v>INSTALACOES HIDRO SANITARIAS</v>
          </cell>
          <cell r="B3489" t="str">
            <v>INHI</v>
          </cell>
          <cell r="C3489" t="str">
            <v>CONEXOES</v>
          </cell>
          <cell r="D3489" t="str">
            <v>0180</v>
          </cell>
          <cell r="E3489">
            <v>0</v>
          </cell>
          <cell r="F3489">
            <v>0</v>
          </cell>
          <cell r="G3489" t="str">
            <v>89549</v>
          </cell>
          <cell r="H3489" t="str">
            <v>REDUÇÃO EXCÊNTRICA, PVC, SERIE R, ÁGUA PLUVIAL, DN 75 X 50 MM, JUNTA ELÁSTICA, FORNECIDO E INSTALADO EM RAMAL DE ENCAMINHAMENTO. AF_12/2014</v>
          </cell>
        </row>
        <row r="3490">
          <cell r="A3490" t="str">
            <v>INSTALACOES HIDRO SANITARIAS</v>
          </cell>
          <cell r="B3490" t="str">
            <v>INHI</v>
          </cell>
          <cell r="C3490" t="str">
            <v>CONEXOES</v>
          </cell>
          <cell r="D3490" t="str">
            <v>0180</v>
          </cell>
          <cell r="E3490">
            <v>0</v>
          </cell>
          <cell r="F3490">
            <v>0</v>
          </cell>
          <cell r="G3490" t="str">
            <v>89550</v>
          </cell>
          <cell r="H3490" t="str">
            <v>TÊ DE INSPEÇÃO, PVC, SERIE R, ÁGUA PLUVIAL, DN 75 MM, JUNTA ELÁSTICA, FORNECIDO E INSTALADO EM RAMAL DE ENCAMINHAMENTO. AF_12/2014</v>
          </cell>
        </row>
        <row r="3491">
          <cell r="A3491" t="str">
            <v>INSTALACOES HIDRO SANITARIAS</v>
          </cell>
          <cell r="B3491" t="str">
            <v>INHI</v>
          </cell>
          <cell r="C3491" t="str">
            <v>CONEXOES</v>
          </cell>
          <cell r="D3491" t="str">
            <v>0180</v>
          </cell>
          <cell r="E3491">
            <v>0</v>
          </cell>
          <cell r="F3491">
            <v>0</v>
          </cell>
          <cell r="G3491" t="str">
            <v>89551</v>
          </cell>
          <cell r="H3491" t="str">
            <v>LUVA SOLDÁVEL E COM ROSCA, PVC, SOLDÁVEL, DN 32MM X 1, INSTALADO EM PRUMADA DE ÁGUA - FORNECIMENTO E INSTALAÇÃO. AF_12/2014</v>
          </cell>
        </row>
        <row r="3492">
          <cell r="A3492" t="str">
            <v>INSTALACOES HIDRO SANITARIAS</v>
          </cell>
          <cell r="B3492" t="str">
            <v>INHI</v>
          </cell>
          <cell r="C3492" t="str">
            <v>CONEXOES</v>
          </cell>
          <cell r="D3492" t="str">
            <v>0180</v>
          </cell>
          <cell r="E3492">
            <v>0</v>
          </cell>
          <cell r="F3492">
            <v>0</v>
          </cell>
          <cell r="G3492" t="str">
            <v>89552</v>
          </cell>
          <cell r="H3492" t="str">
            <v>UNIÃO, PVC, SOLDÁVEL, DN 32MM, INSTALADO EM PRUMADA DE ÁGUA - FORNECIMENTO E INSTALAÇÃO. AF_12/2014</v>
          </cell>
        </row>
        <row r="3493">
          <cell r="A3493" t="str">
            <v>INSTALACOES HIDRO SANITARIAS</v>
          </cell>
          <cell r="B3493" t="str">
            <v>INHI</v>
          </cell>
          <cell r="C3493" t="str">
            <v>CONEXOES</v>
          </cell>
          <cell r="D3493" t="str">
            <v>0180</v>
          </cell>
          <cell r="E3493">
            <v>0</v>
          </cell>
          <cell r="F3493">
            <v>0</v>
          </cell>
          <cell r="G3493" t="str">
            <v>89553</v>
          </cell>
          <cell r="H3493" t="str">
            <v>ADAPTADOR CURTO COM BOLSA E ROSCA PARA REGISTRO, PVC, SOLDÁVEL, DN 32MM X 1, INSTALADO EM PRUMADA DE ÁGUA - FORNECIMENTO E INSTALAÇÃO. AF_12/2014</v>
          </cell>
        </row>
        <row r="3494">
          <cell r="A3494" t="str">
            <v>INSTALACOES HIDRO SANITARIAS</v>
          </cell>
          <cell r="B3494" t="str">
            <v>INHI</v>
          </cell>
          <cell r="C3494" t="str">
            <v>CONEXOES</v>
          </cell>
          <cell r="D3494" t="str">
            <v>0180</v>
          </cell>
          <cell r="E3494">
            <v>0</v>
          </cell>
          <cell r="F3494">
            <v>0</v>
          </cell>
          <cell r="G3494" t="str">
            <v>89554</v>
          </cell>
          <cell r="H3494" t="str">
            <v>LUVA SIMPLES, PVC, SERIE R, ÁGUA PLUVIAL, DN 100 MM, JUNTA ELÁSTICA, FORNECIDO E INSTALADO EM RAMAL DE ENCAMINHAMENTO. AF_12/2014</v>
          </cell>
        </row>
        <row r="3495">
          <cell r="A3495" t="str">
            <v>INSTALACOES HIDRO SANITARIAS</v>
          </cell>
          <cell r="B3495" t="str">
            <v>INHI</v>
          </cell>
          <cell r="C3495" t="str">
            <v>CONEXOES</v>
          </cell>
          <cell r="D3495" t="str">
            <v>0180</v>
          </cell>
          <cell r="E3495">
            <v>0</v>
          </cell>
          <cell r="F3495">
            <v>0</v>
          </cell>
          <cell r="G3495" t="str">
            <v>89555</v>
          </cell>
          <cell r="H3495" t="str">
            <v>CURVA DE TRANSPOSIÇÃO, PVC, SOLDÁVEL, DN 32MM, INSTALADO EM PRUMADA DE ÁGUA   FORNECIMENTO E INSTALAÇÃO. AF_12/2014</v>
          </cell>
        </row>
        <row r="3496">
          <cell r="A3496" t="str">
            <v>INSTALACOES HIDRO SANITARIAS</v>
          </cell>
          <cell r="B3496" t="str">
            <v>INHI</v>
          </cell>
          <cell r="C3496" t="str">
            <v>CONEXOES</v>
          </cell>
          <cell r="D3496" t="str">
            <v>0180</v>
          </cell>
          <cell r="E3496">
            <v>0</v>
          </cell>
          <cell r="F3496">
            <v>0</v>
          </cell>
          <cell r="G3496" t="str">
            <v>89556</v>
          </cell>
          <cell r="H3496" t="str">
            <v>LUVA DE CORRER, PVC, SERIE R, ÁGUA PLUVIAL, DN 100 MM, JUNTA ELÁSTICA, FORNECIDO E INSTALADO EM RAMAL DE ENCAMINHAMENTO. AF_12/2014</v>
          </cell>
        </row>
        <row r="3497">
          <cell r="A3497" t="str">
            <v>INSTALACOES HIDRO SANITARIAS</v>
          </cell>
          <cell r="B3497" t="str">
            <v>INHI</v>
          </cell>
          <cell r="C3497" t="str">
            <v>CONEXOES</v>
          </cell>
          <cell r="D3497" t="str">
            <v>0180</v>
          </cell>
          <cell r="E3497">
            <v>0</v>
          </cell>
          <cell r="F3497">
            <v>0</v>
          </cell>
          <cell r="G3497" t="str">
            <v>89557</v>
          </cell>
          <cell r="H3497" t="str">
            <v>REDUÇÃO EXCÊNTRICA, PVC, SERIE R, ÁGUA PLUVIAL, DN 100 X 75 MM, JUNTA ELÁSTICA, FORNECIDO E INSTALADO EM RAMAL DE ENCAMINHAMENTO. AF_12/2014</v>
          </cell>
        </row>
        <row r="3498">
          <cell r="A3498" t="str">
            <v>INSTALACOES HIDRO SANITARIAS</v>
          </cell>
          <cell r="B3498" t="str">
            <v>INHI</v>
          </cell>
          <cell r="C3498" t="str">
            <v>CONEXOES</v>
          </cell>
          <cell r="D3498" t="str">
            <v>0180</v>
          </cell>
          <cell r="E3498">
            <v>0</v>
          </cell>
          <cell r="F3498">
            <v>0</v>
          </cell>
          <cell r="G3498" t="str">
            <v>89558</v>
          </cell>
          <cell r="H3498" t="str">
            <v>LUVA, PVC, SOLDÁVEL, DN 40MM, INSTALADO EM PRUMADA DE ÁGUA - FORNECIMENTO E INSTALAÇÃO. AF_12/2014</v>
          </cell>
        </row>
        <row r="3499">
          <cell r="A3499" t="str">
            <v>INSTALACOES HIDRO SANITARIAS</v>
          </cell>
          <cell r="B3499" t="str">
            <v>INHI</v>
          </cell>
          <cell r="C3499" t="str">
            <v>CONEXOES</v>
          </cell>
          <cell r="D3499" t="str">
            <v>0180</v>
          </cell>
          <cell r="E3499">
            <v>0</v>
          </cell>
          <cell r="F3499">
            <v>0</v>
          </cell>
          <cell r="G3499" t="str">
            <v>89559</v>
          </cell>
          <cell r="H3499" t="str">
            <v>TÊ DE INSPEÇÃO, PVC, SERIE R, ÁGUA PLUVIAL, DN 100 MM, JUNTA ELÁSTICA, FORNECIDO E INSTALADO EM RAMAL DE ENCAMINHAMENTO. AF_12/2014</v>
          </cell>
        </row>
        <row r="3500">
          <cell r="A3500" t="str">
            <v>INSTALACOES HIDRO SANITARIAS</v>
          </cell>
          <cell r="B3500" t="str">
            <v>INHI</v>
          </cell>
          <cell r="C3500" t="str">
            <v>CONEXOES</v>
          </cell>
          <cell r="D3500" t="str">
            <v>0180</v>
          </cell>
          <cell r="E3500">
            <v>0</v>
          </cell>
          <cell r="F3500">
            <v>0</v>
          </cell>
          <cell r="G3500" t="str">
            <v>89561</v>
          </cell>
          <cell r="H3500" t="str">
            <v>JUNÇÃO SIMPLES, PVC, SERIE R, ÁGUA PLUVIAL, DN 40 MM, JUNTA SOLDÁVEL, FORNECIDO E INSTALADO EM RAMAL DE ENCAMINHAMENTO. AF_12/2014</v>
          </cell>
        </row>
        <row r="3501">
          <cell r="A3501" t="str">
            <v>INSTALACOES HIDRO SANITARIAS</v>
          </cell>
          <cell r="B3501" t="str">
            <v>INHI</v>
          </cell>
          <cell r="C3501" t="str">
            <v>CONEXOES</v>
          </cell>
          <cell r="D3501" t="str">
            <v>0180</v>
          </cell>
          <cell r="E3501">
            <v>0</v>
          </cell>
          <cell r="F3501">
            <v>0</v>
          </cell>
          <cell r="G3501" t="str">
            <v>89562</v>
          </cell>
          <cell r="H3501" t="str">
            <v>LUVA DE REDUÇÃO, PVC, SOLDÁVEL, DN 40MM X 32MM, INSTALADO EM PRUMADA DE ÁGUA - FORNECIMENTO E INSTALAÇÃO. AF_12/2014</v>
          </cell>
        </row>
        <row r="3502">
          <cell r="A3502" t="str">
            <v>INSTALACOES HIDRO SANITARIAS</v>
          </cell>
          <cell r="B3502" t="str">
            <v>INHI</v>
          </cell>
          <cell r="C3502" t="str">
            <v>CONEXOES</v>
          </cell>
          <cell r="D3502" t="str">
            <v>0180</v>
          </cell>
          <cell r="E3502">
            <v>0</v>
          </cell>
          <cell r="F3502">
            <v>0</v>
          </cell>
          <cell r="G3502" t="str">
            <v>89563</v>
          </cell>
          <cell r="H3502" t="str">
            <v>JUNÇÃO SIMPLES, PVC, SERIE R, ÁGUA PLUVIAL, DN 50 MM, JUNTA ELÁSTICA, FORNECIDO E INSTALADO EM RAMAL DE ENCAMINHAMENTO. AF_12/2014</v>
          </cell>
        </row>
        <row r="3503">
          <cell r="A3503" t="str">
            <v>INSTALACOES HIDRO SANITARIAS</v>
          </cell>
          <cell r="B3503" t="str">
            <v>INHI</v>
          </cell>
          <cell r="C3503" t="str">
            <v>CONEXOES</v>
          </cell>
          <cell r="D3503" t="str">
            <v>0180</v>
          </cell>
          <cell r="E3503">
            <v>0</v>
          </cell>
          <cell r="F3503">
            <v>0</v>
          </cell>
          <cell r="G3503" t="str">
            <v>89564</v>
          </cell>
          <cell r="H3503" t="str">
            <v>LUVA COM ROSCA, PVC, SOLDÁVEL, DN 40MM X 1.1/4, INSTALADO EM PRUMADA DE ÁGUA - FORNECIMENTO E INSTALAÇÃO. AF_12/2014</v>
          </cell>
        </row>
        <row r="3504">
          <cell r="A3504" t="str">
            <v>INSTALACOES HIDRO SANITARIAS</v>
          </cell>
          <cell r="B3504" t="str">
            <v>INHI</v>
          </cell>
          <cell r="C3504" t="str">
            <v>CONEXOES</v>
          </cell>
          <cell r="D3504" t="str">
            <v>0180</v>
          </cell>
          <cell r="E3504">
            <v>0</v>
          </cell>
          <cell r="F3504">
            <v>0</v>
          </cell>
          <cell r="G3504" t="str">
            <v>89565</v>
          </cell>
          <cell r="H3504" t="str">
            <v>JUNÇÃO SIMPLES, PVC, SERIE R, ÁGUA PLUVIAL, DN 75 X 75 MM, JUNTA ELÁSTICA, FORNECIDO E INSTALADO EM RAMAL DE ENCAMINHAMENTO. AF_12/2014</v>
          </cell>
        </row>
        <row r="3505">
          <cell r="A3505" t="str">
            <v>INSTALACOES HIDRO SANITARIAS</v>
          </cell>
          <cell r="B3505" t="str">
            <v>INHI</v>
          </cell>
          <cell r="C3505" t="str">
            <v>CONEXOES</v>
          </cell>
          <cell r="D3505" t="str">
            <v>0180</v>
          </cell>
          <cell r="E3505">
            <v>0</v>
          </cell>
          <cell r="F3505">
            <v>0</v>
          </cell>
          <cell r="G3505" t="str">
            <v>89566</v>
          </cell>
          <cell r="H3505" t="str">
            <v>TÊ, PVC, SERIE R, ÁGUA PLUVIAL, DN 75 MM, JUNTA ELÁSTICA, FORNECIDO E INSTALADO EM RAMAL DE ENCAMINHAMENTO. AF_12/2014</v>
          </cell>
        </row>
        <row r="3506">
          <cell r="A3506" t="str">
            <v>INSTALACOES HIDRO SANITARIAS</v>
          </cell>
          <cell r="B3506" t="str">
            <v>INHI</v>
          </cell>
          <cell r="C3506" t="str">
            <v>CONEXOES</v>
          </cell>
          <cell r="D3506" t="str">
            <v>0180</v>
          </cell>
          <cell r="E3506">
            <v>0</v>
          </cell>
          <cell r="F3506">
            <v>0</v>
          </cell>
          <cell r="G3506" t="str">
            <v>89567</v>
          </cell>
          <cell r="H3506" t="str">
            <v>JUNÇÃO SIMPLES, PVC, SERIE R, ÁGUA PLUVIAL, DN 100 X 100 MM, JUNTA ELÁSTICA, FORNECIDO E INSTALADO EM RAMAL DE ENCAMINHAMENTO. AF_12/2014</v>
          </cell>
        </row>
        <row r="3507">
          <cell r="A3507" t="str">
            <v>INSTALACOES HIDRO SANITARIAS</v>
          </cell>
          <cell r="B3507" t="str">
            <v>INHI</v>
          </cell>
          <cell r="C3507" t="str">
            <v>CONEXOES</v>
          </cell>
          <cell r="D3507" t="str">
            <v>0180</v>
          </cell>
          <cell r="E3507">
            <v>0</v>
          </cell>
          <cell r="F3507">
            <v>0</v>
          </cell>
          <cell r="G3507" t="str">
            <v>89568</v>
          </cell>
          <cell r="H3507" t="str">
            <v>UNIÃO, PVC, SOLDÁVEL, DN 40MM, INSTALADO EM PRUMADA DE ÁGUA - FORNECIMENTO E INSTALAÇÃO. AF_12/2014</v>
          </cell>
        </row>
        <row r="3508">
          <cell r="A3508" t="str">
            <v>INSTALACOES HIDRO SANITARIAS</v>
          </cell>
          <cell r="B3508" t="str">
            <v>INHI</v>
          </cell>
          <cell r="C3508" t="str">
            <v>CONEXOES</v>
          </cell>
          <cell r="D3508" t="str">
            <v>0180</v>
          </cell>
          <cell r="E3508">
            <v>0</v>
          </cell>
          <cell r="F3508">
            <v>0</v>
          </cell>
          <cell r="G3508" t="str">
            <v>89569</v>
          </cell>
          <cell r="H3508" t="str">
            <v>JUNÇÃO SIMPLES, PVC, SERIE R, ÁGUA PLUVIAL, DN 100 X 75 MM, JUNTA ELÁSTICA, FORNECIDO E INSTALADO EM RAMAL DE ENCAMINHAMENTO. AF_12/2014</v>
          </cell>
        </row>
        <row r="3509">
          <cell r="A3509" t="str">
            <v>INSTALACOES HIDRO SANITARIAS</v>
          </cell>
          <cell r="B3509" t="str">
            <v>INHI</v>
          </cell>
          <cell r="C3509" t="str">
            <v>CONEXOES</v>
          </cell>
          <cell r="D3509" t="str">
            <v>0180</v>
          </cell>
          <cell r="E3509">
            <v>0</v>
          </cell>
          <cell r="F3509">
            <v>0</v>
          </cell>
          <cell r="G3509" t="str">
            <v>89570</v>
          </cell>
          <cell r="H3509" t="str">
            <v>ADAPTADOR CURTO COM BOLSA E ROSCA PARA REGISTRO, PVC, SOLDÁVEL, DN 40MM X 1.1/2, INSTALADO EM PRUMADA DE ÁGUA - FORNECIMENTO E INSTALAÇÃO. AF_12/2014</v>
          </cell>
        </row>
        <row r="3510">
          <cell r="A3510" t="str">
            <v>INSTALACOES HIDRO SANITARIAS</v>
          </cell>
          <cell r="B3510" t="str">
            <v>INHI</v>
          </cell>
          <cell r="C3510" t="str">
            <v>CONEXOES</v>
          </cell>
          <cell r="D3510" t="str">
            <v>0180</v>
          </cell>
          <cell r="E3510">
            <v>0</v>
          </cell>
          <cell r="F3510">
            <v>0</v>
          </cell>
          <cell r="G3510" t="str">
            <v>89571</v>
          </cell>
          <cell r="H3510" t="str">
            <v>TÊ, PVC, SERIE R, ÁGUA PLUVIAL, DN 100 X 100 MM, JUNTA ELÁSTICA, FORNECIDO E INSTALADO EM RAMAL DE ENCAMINHAMENTO. AF_12/2014</v>
          </cell>
        </row>
        <row r="3511">
          <cell r="A3511" t="str">
            <v>INSTALACOES HIDRO SANITARIAS</v>
          </cell>
          <cell r="B3511" t="str">
            <v>INHI</v>
          </cell>
          <cell r="C3511" t="str">
            <v>CONEXOES</v>
          </cell>
          <cell r="D3511" t="str">
            <v>0180</v>
          </cell>
          <cell r="E3511">
            <v>0</v>
          </cell>
          <cell r="F3511">
            <v>0</v>
          </cell>
          <cell r="G3511" t="str">
            <v>89572</v>
          </cell>
          <cell r="H3511" t="str">
            <v>ADAPTADOR CURTO COM BOLSA E ROSCA PARA REGISTRO, PVC, SOLDÁVEL, DN 40MM X 1.1/4, INSTALADO EM PRUMADA DE ÁGUA - FORNECIMENTO E INSTALAÇÃO. AF_12/2014</v>
          </cell>
        </row>
        <row r="3512">
          <cell r="A3512" t="str">
            <v>INSTALACOES HIDRO SANITARIAS</v>
          </cell>
          <cell r="B3512" t="str">
            <v>INHI</v>
          </cell>
          <cell r="C3512" t="str">
            <v>CONEXOES</v>
          </cell>
          <cell r="D3512" t="str">
            <v>0180</v>
          </cell>
          <cell r="E3512">
            <v>0</v>
          </cell>
          <cell r="F3512">
            <v>0</v>
          </cell>
          <cell r="G3512" t="str">
            <v>89573</v>
          </cell>
          <cell r="H3512" t="str">
            <v>TÊ, PVC, SERIE R, ÁGUA PLUVIAL, DN 100 X 75 MM, JUNTA ELÁSTICA, FORNECIDO E INSTALADO EM RAMAL DE ENCAMINHAMENTO. AF_12/2014</v>
          </cell>
        </row>
        <row r="3513">
          <cell r="A3513" t="str">
            <v>INSTALACOES HIDRO SANITARIAS</v>
          </cell>
          <cell r="B3513" t="str">
            <v>INHI</v>
          </cell>
          <cell r="C3513" t="str">
            <v>CONEXOES</v>
          </cell>
          <cell r="D3513" t="str">
            <v>0180</v>
          </cell>
          <cell r="E3513">
            <v>0</v>
          </cell>
          <cell r="F3513">
            <v>0</v>
          </cell>
          <cell r="G3513" t="str">
            <v>89574</v>
          </cell>
          <cell r="H3513" t="str">
            <v>JUNÇÃO DUPLA, PVC, SERIE R, ÁGUA PLUVIAL, DN 100 X 100 X 100 MM, JUNTA ELÁSTICA, FORNECIDO E INSTALADO EM RAMAL DE ENCAMINHAMENTO. AF_12/2014</v>
          </cell>
        </row>
        <row r="3514">
          <cell r="A3514" t="str">
            <v>INSTALACOES HIDRO SANITARIAS</v>
          </cell>
          <cell r="B3514" t="str">
            <v>INHI</v>
          </cell>
          <cell r="C3514" t="str">
            <v>CONEXOES</v>
          </cell>
          <cell r="D3514" t="str">
            <v>0180</v>
          </cell>
          <cell r="E3514">
            <v>0</v>
          </cell>
          <cell r="F3514">
            <v>0</v>
          </cell>
          <cell r="G3514" t="str">
            <v>89575</v>
          </cell>
          <cell r="H3514" t="str">
            <v>LUVA, PVC, SOLDÁVEL, DN 50MM, INSTALADO EM PRUMADA DE ÁGUA - FORNECIMENTO E INSTALAÇÃO. AF_12/2014</v>
          </cell>
        </row>
        <row r="3515">
          <cell r="A3515" t="str">
            <v>INSTALACOES HIDRO SANITARIAS</v>
          </cell>
          <cell r="B3515" t="str">
            <v>INHI</v>
          </cell>
          <cell r="C3515" t="str">
            <v>CONEXOES</v>
          </cell>
          <cell r="D3515" t="str">
            <v>0180</v>
          </cell>
          <cell r="E3515">
            <v>0</v>
          </cell>
          <cell r="F3515">
            <v>0</v>
          </cell>
          <cell r="G3515" t="str">
            <v>89577</v>
          </cell>
          <cell r="H3515" t="str">
            <v>LUVA DE CORRER, PVC, SOLDÁVEL, DN 50MM, INSTALADO EM PRUMADA DE ÁGUA - FORNECIMENTO E INSTALAÇÃO. AF_12/2014</v>
          </cell>
        </row>
        <row r="3516">
          <cell r="A3516" t="str">
            <v>INSTALACOES HIDRO SANITARIAS</v>
          </cell>
          <cell r="B3516" t="str">
            <v>INHI</v>
          </cell>
          <cell r="C3516" t="str">
            <v>CONEXOES</v>
          </cell>
          <cell r="D3516" t="str">
            <v>0180</v>
          </cell>
          <cell r="E3516">
            <v>0</v>
          </cell>
          <cell r="F3516">
            <v>0</v>
          </cell>
          <cell r="G3516" t="str">
            <v>89579</v>
          </cell>
          <cell r="H3516" t="str">
            <v>LUVA DE REDUÇÃO, PVC, SOLDÁVEL, DN 50MM X 25MM, INSTALADO EM PRUMADA DE ÁGUA   FORNECIMENTO E INSTALAÇÃO. AF_12/2014</v>
          </cell>
        </row>
        <row r="3517">
          <cell r="A3517" t="str">
            <v>INSTALACOES HIDRO SANITARIAS</v>
          </cell>
          <cell r="B3517" t="str">
            <v>INHI</v>
          </cell>
          <cell r="C3517" t="str">
            <v>CONEXOES</v>
          </cell>
          <cell r="D3517" t="str">
            <v>0180</v>
          </cell>
          <cell r="E3517">
            <v>0</v>
          </cell>
          <cell r="F3517">
            <v>0</v>
          </cell>
          <cell r="G3517" t="str">
            <v>89581</v>
          </cell>
          <cell r="H3517" t="str">
            <v>JOELHO 90 GRAUS, PVC, SERIE R, ÁGUA PLUVIAL, DN 75 MM, JUNTA ELÁSTICA, FORNECIDO E INSTALADO EM CONDUTORES VERTICAIS DE ÁGUAS PLUVIAIS. AF_12/2014</v>
          </cell>
        </row>
        <row r="3518">
          <cell r="A3518" t="str">
            <v>INSTALACOES HIDRO SANITARIAS</v>
          </cell>
          <cell r="B3518" t="str">
            <v>INHI</v>
          </cell>
          <cell r="C3518" t="str">
            <v>CONEXOES</v>
          </cell>
          <cell r="D3518" t="str">
            <v>0180</v>
          </cell>
          <cell r="E3518">
            <v>0</v>
          </cell>
          <cell r="F3518">
            <v>0</v>
          </cell>
          <cell r="G3518" t="str">
            <v>89582</v>
          </cell>
          <cell r="H3518" t="str">
            <v>JOELHO 45 GRAUS, PVC, SERIE R, ÁGUA PLUVIAL, DN 75 MM, JUNTA ELÁSTICA, FORNECIDO E INSTALADO EM CONDUTORES VERTICAIS DE ÁGUAS PLUVIAIS. AF_12/2014</v>
          </cell>
        </row>
        <row r="3519">
          <cell r="A3519" t="str">
            <v>INSTALACOES HIDRO SANITARIAS</v>
          </cell>
          <cell r="B3519" t="str">
            <v>INHI</v>
          </cell>
          <cell r="C3519" t="str">
            <v>CONEXOES</v>
          </cell>
          <cell r="D3519" t="str">
            <v>0180</v>
          </cell>
          <cell r="E3519">
            <v>0</v>
          </cell>
          <cell r="F3519">
            <v>0</v>
          </cell>
          <cell r="G3519" t="str">
            <v>89583</v>
          </cell>
          <cell r="H3519" t="str">
            <v>CURVA 87 GRAUS E 30 MINUTOS, PVC, SERIE R, ÁGUA PLUVIAL, DN 75 MM, JUNTA ELÁSTICA, FORNECIDO E INSTALADO EM CONDUTORES VERTICAIS DE ÁGUAS PLUVIAIS. AF_12/2014</v>
          </cell>
        </row>
        <row r="3520">
          <cell r="A3520" t="str">
            <v>INSTALACOES HIDRO SANITARIAS</v>
          </cell>
          <cell r="B3520" t="str">
            <v>INHI</v>
          </cell>
          <cell r="C3520" t="str">
            <v>CONEXOES</v>
          </cell>
          <cell r="D3520" t="str">
            <v>0180</v>
          </cell>
          <cell r="E3520">
            <v>0</v>
          </cell>
          <cell r="F3520">
            <v>0</v>
          </cell>
          <cell r="G3520" t="str">
            <v>89584</v>
          </cell>
          <cell r="H3520" t="str">
            <v>JOELHO 90 GRAUS, PVC, SERIE R, ÁGUA PLUVIAL, DN 100 MM, JUNTA ELÁSTICA, FORNECIDO E INSTALADO EM CONDUTORES VERTICAIS DE ÁGUAS PLUVIAIS. AF_12/2014</v>
          </cell>
        </row>
        <row r="3521">
          <cell r="A3521" t="str">
            <v>INSTALACOES HIDRO SANITARIAS</v>
          </cell>
          <cell r="B3521" t="str">
            <v>INHI</v>
          </cell>
          <cell r="C3521" t="str">
            <v>CONEXOES</v>
          </cell>
          <cell r="D3521" t="str">
            <v>0180</v>
          </cell>
          <cell r="E3521">
            <v>0</v>
          </cell>
          <cell r="F3521">
            <v>0</v>
          </cell>
          <cell r="G3521" t="str">
            <v>89585</v>
          </cell>
          <cell r="H3521" t="str">
            <v>JOELHO 45 GRAUS, PVC, SERIE R, ÁGUA PLUVIAL, DN 100 MM, JUNTA ELÁSTICA, FORNECIDO E INSTALADO EM CONDUTORES VERTICAIS DE ÁGUAS PLUVIAIS. AF_12/2014</v>
          </cell>
        </row>
        <row r="3522">
          <cell r="A3522" t="str">
            <v>INSTALACOES HIDRO SANITARIAS</v>
          </cell>
          <cell r="B3522" t="str">
            <v>INHI</v>
          </cell>
          <cell r="C3522" t="str">
            <v>CONEXOES</v>
          </cell>
          <cell r="D3522" t="str">
            <v>0180</v>
          </cell>
          <cell r="E3522">
            <v>0</v>
          </cell>
          <cell r="F3522">
            <v>0</v>
          </cell>
          <cell r="G3522" t="str">
            <v>89586</v>
          </cell>
          <cell r="H3522" t="str">
            <v>JOELHO 45 GRAUS PARA PÉ DE COLUNA, PVC, SERIE R, ÁGUA PLUVIAL, DN 100 MM, JUNTA ELÁSTICA, FORNECIDO E INSTALADO EM CONDUTORES VERTICAIS DE ÁGUAS PLUVIAIS. AF_12/2014</v>
          </cell>
        </row>
        <row r="3523">
          <cell r="A3523" t="str">
            <v>INSTALACOES HIDRO SANITARIAS</v>
          </cell>
          <cell r="B3523" t="str">
            <v>INHI</v>
          </cell>
          <cell r="C3523" t="str">
            <v>CONEXOES</v>
          </cell>
          <cell r="D3523" t="str">
            <v>0180</v>
          </cell>
          <cell r="E3523">
            <v>0</v>
          </cell>
          <cell r="F3523">
            <v>0</v>
          </cell>
          <cell r="G3523" t="str">
            <v>89587</v>
          </cell>
          <cell r="H3523" t="str">
            <v>CURVA 87 GRAUS E 30 MINUTOS, PVC, SERIE R, ÁGUA PLUVIAL, DN 100 MM, JUNTA ELÁSTICA, FORNECIDO E INSTALADO EM CONDUTORES VERTICAIS DE ÁGUAS PLUVIAIS. AF_12/2014</v>
          </cell>
        </row>
        <row r="3524">
          <cell r="A3524" t="str">
            <v>INSTALACOES HIDRO SANITARIAS</v>
          </cell>
          <cell r="B3524" t="str">
            <v>INHI</v>
          </cell>
          <cell r="C3524" t="str">
            <v>CONEXOES</v>
          </cell>
          <cell r="D3524" t="str">
            <v>0180</v>
          </cell>
          <cell r="E3524">
            <v>0</v>
          </cell>
          <cell r="F3524">
            <v>0</v>
          </cell>
          <cell r="G3524" t="str">
            <v>89590</v>
          </cell>
          <cell r="H3524" t="str">
            <v>JOELHO 90 GRAUS, PVC, SERIE R, ÁGUA PLUVIAL, DN 150 MM, JUNTA ELÁSTICA, FORNECIDO E INSTALADO EM CONDUTORES VERTICAIS DE ÁGUAS PLUVIAIS. AF_12/2014</v>
          </cell>
        </row>
        <row r="3525">
          <cell r="A3525" t="str">
            <v>INSTALACOES HIDRO SANITARIAS</v>
          </cell>
          <cell r="B3525" t="str">
            <v>INHI</v>
          </cell>
          <cell r="C3525" t="str">
            <v>CONEXOES</v>
          </cell>
          <cell r="D3525" t="str">
            <v>0180</v>
          </cell>
          <cell r="E3525">
            <v>0</v>
          </cell>
          <cell r="F3525">
            <v>0</v>
          </cell>
          <cell r="G3525" t="str">
            <v>89591</v>
          </cell>
          <cell r="H3525" t="str">
            <v>JOELHO 45 GRAUS, PVC, SERIE R, ÁGUA PLUVIAL, DN 150 MM, JUNTA ELÁSTICA, FORNECIDO E INSTALADO EM CONDUTORES VERTICAIS DE ÁGUAS PLUVIAIS. AF_12/2014</v>
          </cell>
        </row>
        <row r="3526">
          <cell r="A3526" t="str">
            <v>INSTALACOES HIDRO SANITARIAS</v>
          </cell>
          <cell r="B3526" t="str">
            <v>INHI</v>
          </cell>
          <cell r="C3526" t="str">
            <v>CONEXOES</v>
          </cell>
          <cell r="D3526" t="str">
            <v>0180</v>
          </cell>
          <cell r="E3526">
            <v>0</v>
          </cell>
          <cell r="F3526">
            <v>0</v>
          </cell>
          <cell r="G3526" t="str">
            <v>89592</v>
          </cell>
          <cell r="H3526" t="str">
            <v>CURVA 87 GRAUS E 30 MINUTOS, PVC, SERIE R, ÁGUA PLUVIAL, DN 150 MM, JUNTA ELÁSTICA, FORNECIDO E INSTALADO EM CONDUTORES VERTICAIS DE ÁGUAS PLUVIAIS. AF_12/2014</v>
          </cell>
        </row>
        <row r="3527">
          <cell r="A3527" t="str">
            <v>INSTALACOES HIDRO SANITARIAS</v>
          </cell>
          <cell r="B3527" t="str">
            <v>INHI</v>
          </cell>
          <cell r="C3527" t="str">
            <v>CONEXOES</v>
          </cell>
          <cell r="D3527" t="str">
            <v>0180</v>
          </cell>
          <cell r="E3527">
            <v>0</v>
          </cell>
          <cell r="F3527">
            <v>0</v>
          </cell>
          <cell r="G3527" t="str">
            <v>89593</v>
          </cell>
          <cell r="H3527" t="str">
            <v>LUVA COM ROSCA, PVC, SOLDÁVEL, DN 50MM X 1.1/2, INSTALADO EM PRUMADA DE ÁGUA - FORNECIMENTO E INSTALAÇÃO. AF_12/2014</v>
          </cell>
        </row>
        <row r="3528">
          <cell r="A3528" t="str">
            <v>INSTALACOES HIDRO SANITARIAS</v>
          </cell>
          <cell r="B3528" t="str">
            <v>INHI</v>
          </cell>
          <cell r="C3528" t="str">
            <v>CONEXOES</v>
          </cell>
          <cell r="D3528" t="str">
            <v>0180</v>
          </cell>
          <cell r="E3528">
            <v>0</v>
          </cell>
          <cell r="F3528">
            <v>0</v>
          </cell>
          <cell r="G3528" t="str">
            <v>89594</v>
          </cell>
          <cell r="H3528" t="str">
            <v>UNIÃO, PVC, SOLDÁVEL, DN 50MM, INSTALADO EM PRUMADA DE ÁGUA - FORNECIMENTO E INSTALAÇÃO. AF_12/2014</v>
          </cell>
        </row>
        <row r="3529">
          <cell r="A3529" t="str">
            <v>INSTALACOES HIDRO SANITARIAS</v>
          </cell>
          <cell r="B3529" t="str">
            <v>INHI</v>
          </cell>
          <cell r="C3529" t="str">
            <v>CONEXOES</v>
          </cell>
          <cell r="D3529" t="str">
            <v>0180</v>
          </cell>
          <cell r="E3529">
            <v>0</v>
          </cell>
          <cell r="F3529">
            <v>0</v>
          </cell>
          <cell r="G3529" t="str">
            <v>89595</v>
          </cell>
          <cell r="H3529" t="str">
            <v>ADAPTADOR CURTO COM BOLSA E ROSCA PARA REGISTRO, PVC, SOLDÁVEL, DN 50MM X 1.1/4, INSTALADO EM PRUMADA DE ÁGUA - FORNECIMENTO E INSTALAÇÃO. AF_12/2014</v>
          </cell>
        </row>
        <row r="3530">
          <cell r="A3530" t="str">
            <v>INSTALACOES HIDRO SANITARIAS</v>
          </cell>
          <cell r="B3530" t="str">
            <v>INHI</v>
          </cell>
          <cell r="C3530" t="str">
            <v>CONEXOES</v>
          </cell>
          <cell r="D3530" t="str">
            <v>0180</v>
          </cell>
          <cell r="E3530">
            <v>0</v>
          </cell>
          <cell r="F3530">
            <v>0</v>
          </cell>
          <cell r="G3530" t="str">
            <v>89596</v>
          </cell>
          <cell r="H3530" t="str">
            <v>ADAPTADOR CURTO COM BOLSA E ROSCA PARA REGISTRO, PVC, SOLDÁVEL, DN 50MM X 1.1/2, INSTALADO EM PRUMADA DE ÁGUA - FORNECIMENTO E INSTALAÇÃO. AF_12/2014</v>
          </cell>
        </row>
        <row r="3531">
          <cell r="A3531" t="str">
            <v>INSTALACOES HIDRO SANITARIAS</v>
          </cell>
          <cell r="B3531" t="str">
            <v>INHI</v>
          </cell>
          <cell r="C3531" t="str">
            <v>CONEXOES</v>
          </cell>
          <cell r="D3531" t="str">
            <v>0180</v>
          </cell>
          <cell r="E3531">
            <v>0</v>
          </cell>
          <cell r="F3531">
            <v>0</v>
          </cell>
          <cell r="G3531" t="str">
            <v>89597</v>
          </cell>
          <cell r="H3531" t="str">
            <v>LUVA, PVC, SOLDÁVEL, DN 60MM, INSTALADO EM PRUMADA DE ÁGUA - FORNECIMENTO E INSTALAÇÃO. AF_12/2014</v>
          </cell>
        </row>
        <row r="3532">
          <cell r="A3532" t="str">
            <v>INSTALACOES HIDRO SANITARIAS</v>
          </cell>
          <cell r="B3532" t="str">
            <v>INHI</v>
          </cell>
          <cell r="C3532" t="str">
            <v>CONEXOES</v>
          </cell>
          <cell r="D3532" t="str">
            <v>0180</v>
          </cell>
          <cell r="E3532">
            <v>0</v>
          </cell>
          <cell r="F3532">
            <v>0</v>
          </cell>
          <cell r="G3532" t="str">
            <v>89598</v>
          </cell>
          <cell r="H3532" t="str">
            <v>LUVA DE CORRER, PVC, SOLDÁVEL, DN 60MM, INSTALADO EM PRUMADA DE ÁGUA   FORNECIMENTO E INSTALAÇÃO. AF_12/2014</v>
          </cell>
        </row>
        <row r="3533">
          <cell r="A3533" t="str">
            <v>INSTALACOES HIDRO SANITARIAS</v>
          </cell>
          <cell r="B3533" t="str">
            <v>INHI</v>
          </cell>
          <cell r="C3533" t="str">
            <v>CONEXOES</v>
          </cell>
          <cell r="D3533" t="str">
            <v>0180</v>
          </cell>
          <cell r="E3533">
            <v>0</v>
          </cell>
          <cell r="F3533">
            <v>0</v>
          </cell>
          <cell r="G3533" t="str">
            <v>89599</v>
          </cell>
          <cell r="H3533" t="str">
            <v>LUVA SIMPLES, PVC, SERIE R, ÁGUA PLUVIAL, DN 75 MM, JUNTA ELÁSTICA, FORNECIDO E INSTALADO EM CONDUTORES VERTICAIS DE ÁGUAS PLUVIAIS. AF_12/2014</v>
          </cell>
        </row>
        <row r="3534">
          <cell r="A3534" t="str">
            <v>INSTALACOES HIDRO SANITARIAS</v>
          </cell>
          <cell r="B3534" t="str">
            <v>INHI</v>
          </cell>
          <cell r="C3534" t="str">
            <v>CONEXOES</v>
          </cell>
          <cell r="D3534" t="str">
            <v>0180</v>
          </cell>
          <cell r="E3534">
            <v>0</v>
          </cell>
          <cell r="F3534">
            <v>0</v>
          </cell>
          <cell r="G3534" t="str">
            <v>89600</v>
          </cell>
          <cell r="H3534" t="str">
            <v>LUVA DE CORRER, PVC, SERIE R, ÁGUA PLUVIAL, DN 75 MM, JUNTA ELÁSTICA, FORNECIDO E INSTALADO EM CONDUTORES VERTICAIS DE ÁGUAS PLUVIAIS. AF_12/2014</v>
          </cell>
        </row>
        <row r="3535">
          <cell r="A3535" t="str">
            <v>INSTALACOES HIDRO SANITARIAS</v>
          </cell>
          <cell r="B3535" t="str">
            <v>INHI</v>
          </cell>
          <cell r="C3535" t="str">
            <v>CONEXOES</v>
          </cell>
          <cell r="D3535" t="str">
            <v>0180</v>
          </cell>
          <cell r="E3535">
            <v>0</v>
          </cell>
          <cell r="F3535">
            <v>0</v>
          </cell>
          <cell r="G3535" t="str">
            <v>89605</v>
          </cell>
          <cell r="H3535" t="str">
            <v>LUVA DE REDUÇÃO, PVC, SOLDÁVEL, DN 60MM X 50MM, INSTALADO EM PRUMADA DE ÁGUA - FORNECIMENTO E INSTALAÇÃO. AF_12/2014</v>
          </cell>
        </row>
        <row r="3536">
          <cell r="A3536" t="str">
            <v>INSTALACOES HIDRO SANITARIAS</v>
          </cell>
          <cell r="B3536" t="str">
            <v>INHI</v>
          </cell>
          <cell r="C3536" t="str">
            <v>CONEXOES</v>
          </cell>
          <cell r="D3536" t="str">
            <v>0180</v>
          </cell>
          <cell r="E3536">
            <v>0</v>
          </cell>
          <cell r="F3536">
            <v>0</v>
          </cell>
          <cell r="G3536" t="str">
            <v>89609</v>
          </cell>
          <cell r="H3536" t="str">
            <v>UNIÃO, PVC, SOLDÁVEL, DN 60MM, INSTALADO EM PRUMADA DE ÁGUA - FORNECIMENTO E INSTALAÇÃO. AF_12/2014</v>
          </cell>
        </row>
        <row r="3537">
          <cell r="A3537" t="str">
            <v>INSTALACOES HIDRO SANITARIAS</v>
          </cell>
          <cell r="B3537" t="str">
            <v>INHI</v>
          </cell>
          <cell r="C3537" t="str">
            <v>CONEXOES</v>
          </cell>
          <cell r="D3537" t="str">
            <v>0180</v>
          </cell>
          <cell r="E3537">
            <v>0</v>
          </cell>
          <cell r="F3537">
            <v>0</v>
          </cell>
          <cell r="G3537" t="str">
            <v>89610</v>
          </cell>
          <cell r="H3537" t="str">
            <v>ADAPTADOR CURTO COM BOLSA E ROSCA PARA REGISTRO, PVC, SOLDÁVEL, DN 60MM X 2, INSTALADO EM PRUMADA DE ÁGUA - FORNECIMENTO E INSTALAÇÃO. AF_12/2014</v>
          </cell>
        </row>
        <row r="3538">
          <cell r="A3538" t="str">
            <v>INSTALACOES HIDRO SANITARIAS</v>
          </cell>
          <cell r="B3538" t="str">
            <v>INHI</v>
          </cell>
          <cell r="C3538" t="str">
            <v>CONEXOES</v>
          </cell>
          <cell r="D3538" t="str">
            <v>0180</v>
          </cell>
          <cell r="E3538">
            <v>0</v>
          </cell>
          <cell r="F3538">
            <v>0</v>
          </cell>
          <cell r="G3538" t="str">
            <v>89611</v>
          </cell>
          <cell r="H3538" t="str">
            <v>LUVA, PVC, SOLDÁVEL, DN 75MM, INSTALADO EM PRUMADA DE ÁGUA - FORNECIMENTO E INSTALAÇÃO. AF_12/2014</v>
          </cell>
        </row>
        <row r="3539">
          <cell r="A3539" t="str">
            <v>INSTALACOES HIDRO SANITARIAS</v>
          </cell>
          <cell r="B3539" t="str">
            <v>INHI</v>
          </cell>
          <cell r="C3539" t="str">
            <v>CONEXOES</v>
          </cell>
          <cell r="D3539" t="str">
            <v>0180</v>
          </cell>
          <cell r="E3539">
            <v>0</v>
          </cell>
          <cell r="F3539">
            <v>0</v>
          </cell>
          <cell r="G3539" t="str">
            <v>89612</v>
          </cell>
          <cell r="H3539" t="str">
            <v>UNIÃO, PVC, SOLDÁVEL, DN 75MM, INSTALADO EM PRUMADA DE ÁGUA - FORNECIMENTO E INSTALAÇÃO. AF_12/2014</v>
          </cell>
        </row>
        <row r="3540">
          <cell r="A3540" t="str">
            <v>INSTALACOES HIDRO SANITARIAS</v>
          </cell>
          <cell r="B3540" t="str">
            <v>INHI</v>
          </cell>
          <cell r="C3540" t="str">
            <v>CONEXOES</v>
          </cell>
          <cell r="D3540" t="str">
            <v>0180</v>
          </cell>
          <cell r="E3540">
            <v>0</v>
          </cell>
          <cell r="F3540">
            <v>0</v>
          </cell>
          <cell r="G3540" t="str">
            <v>89613</v>
          </cell>
          <cell r="H3540" t="str">
            <v>ADAPTADOR CURTO COM BOLSA E ROSCA PARA REGISTRO, PVC, SOLDÁVEL, DN 75MM X 2.1/2, INSTALADO EM PRUMADA DE ÁGUA - FORNECIMENTO E INSTALAÇÃO. AF_12/2014</v>
          </cell>
        </row>
        <row r="3541">
          <cell r="A3541" t="str">
            <v>INSTALACOES HIDRO SANITARIAS</v>
          </cell>
          <cell r="B3541" t="str">
            <v>INHI</v>
          </cell>
          <cell r="C3541" t="str">
            <v>CONEXOES</v>
          </cell>
          <cell r="D3541" t="str">
            <v>0180</v>
          </cell>
          <cell r="E3541">
            <v>0</v>
          </cell>
          <cell r="F3541">
            <v>0</v>
          </cell>
          <cell r="G3541" t="str">
            <v>89614</v>
          </cell>
          <cell r="H3541" t="str">
            <v>LUVA, PVC, SOLDÁVEL, DN 85MM, INSTALADO EM PRUMADA DE ÁGUA - FORNECIMENTO E INSTALAÇÃO. AF_12/2014</v>
          </cell>
        </row>
        <row r="3542">
          <cell r="A3542" t="str">
            <v>INSTALACOES HIDRO SANITARIAS</v>
          </cell>
          <cell r="B3542" t="str">
            <v>INHI</v>
          </cell>
          <cell r="C3542" t="str">
            <v>CONEXOES</v>
          </cell>
          <cell r="D3542" t="str">
            <v>0180</v>
          </cell>
          <cell r="E3542">
            <v>0</v>
          </cell>
          <cell r="F3542">
            <v>0</v>
          </cell>
          <cell r="G3542" t="str">
            <v>89615</v>
          </cell>
          <cell r="H3542" t="str">
            <v>UNIÃO, PVC, SOLDÁVEL, DN 85MM, INSTALADO EM PRUMADA DE ÁGUA - FORNECIMENTO E INSTALAÇÃO. AF_12/2014</v>
          </cell>
        </row>
        <row r="3543">
          <cell r="A3543" t="str">
            <v>INSTALACOES HIDRO SANITARIAS</v>
          </cell>
          <cell r="B3543" t="str">
            <v>INHI</v>
          </cell>
          <cell r="C3543" t="str">
            <v>CONEXOES</v>
          </cell>
          <cell r="D3543" t="str">
            <v>0180</v>
          </cell>
          <cell r="E3543">
            <v>0</v>
          </cell>
          <cell r="F3543">
            <v>0</v>
          </cell>
          <cell r="G3543" t="str">
            <v>89616</v>
          </cell>
          <cell r="H3543" t="str">
            <v>ADAPTADOR CURTO COM BOLSA E ROSCA PARA REGISTRO, PVC, SOLDÁVEL, DN 85MM X 3, INSTALADO EM PRUMADA DE ÁGUA - FORNECIMENTO E INSTALAÇÃO. AF_12/2014</v>
          </cell>
        </row>
        <row r="3544">
          <cell r="A3544" t="str">
            <v>INSTALACOES HIDRO SANITARIAS</v>
          </cell>
          <cell r="B3544" t="str">
            <v>INHI</v>
          </cell>
          <cell r="C3544" t="str">
            <v>CONEXOES</v>
          </cell>
          <cell r="D3544" t="str">
            <v>0180</v>
          </cell>
          <cell r="E3544">
            <v>0</v>
          </cell>
          <cell r="F3544">
            <v>0</v>
          </cell>
          <cell r="G3544" t="str">
            <v>89617</v>
          </cell>
          <cell r="H3544" t="str">
            <v>TE, PVC, SOLDÁVEL, DN 25MM, INSTALADO EM PRUMADA DE ÁGUA - FORNECIMENTO E INSTALAÇÃO. AF_12/2014</v>
          </cell>
        </row>
        <row r="3545">
          <cell r="A3545" t="str">
            <v>INSTALACOES HIDRO SANITARIAS</v>
          </cell>
          <cell r="B3545" t="str">
            <v>INHI</v>
          </cell>
          <cell r="C3545" t="str">
            <v>CONEXOES</v>
          </cell>
          <cell r="D3545" t="str">
            <v>0180</v>
          </cell>
          <cell r="E3545">
            <v>0</v>
          </cell>
          <cell r="F3545">
            <v>0</v>
          </cell>
          <cell r="G3545" t="str">
            <v>89618</v>
          </cell>
          <cell r="H3545" t="str">
            <v>TÊ COM BUCHA DE LATÃO NA BOLSA CENTRAL, PVC, SOLDÁVEL, DN 25MM X 1/2, INSTALADO EM PRUMADA DE ÁGUA - FORNECIMENTO E INSTALAÇÃO. AF_12/2014</v>
          </cell>
        </row>
        <row r="3546">
          <cell r="A3546" t="str">
            <v>INSTALACOES HIDRO SANITARIAS</v>
          </cell>
          <cell r="B3546" t="str">
            <v>INHI</v>
          </cell>
          <cell r="C3546" t="str">
            <v>CONEXOES</v>
          </cell>
          <cell r="D3546" t="str">
            <v>0180</v>
          </cell>
          <cell r="E3546">
            <v>0</v>
          </cell>
          <cell r="F3546">
            <v>0</v>
          </cell>
          <cell r="G3546" t="str">
            <v>89619</v>
          </cell>
          <cell r="H3546" t="str">
            <v>TÊ DE REDUÇÃO, PVC, SOLDÁVEL, DN 25MM X 20MM, INSTALADO EM PRUMADA DE ÁGUA - FORNECIMENTO E INSTALAÇÃO. AF_12/2014</v>
          </cell>
        </row>
        <row r="3547">
          <cell r="A3547" t="str">
            <v>INSTALACOES HIDRO SANITARIAS</v>
          </cell>
          <cell r="B3547" t="str">
            <v>INHI</v>
          </cell>
          <cell r="C3547" t="str">
            <v>CONEXOES</v>
          </cell>
          <cell r="D3547" t="str">
            <v>0180</v>
          </cell>
          <cell r="E3547">
            <v>0</v>
          </cell>
          <cell r="F3547">
            <v>0</v>
          </cell>
          <cell r="G3547" t="str">
            <v>89620</v>
          </cell>
          <cell r="H3547" t="str">
            <v>TE, PVC, SOLDÁVEL, DN 32MM, INSTALADO EM PRUMADA DE ÁGUA - FORNECIMENTO E INSTALAÇÃO. AF_12/2014</v>
          </cell>
        </row>
        <row r="3548">
          <cell r="A3548" t="str">
            <v>INSTALACOES HIDRO SANITARIAS</v>
          </cell>
          <cell r="B3548" t="str">
            <v>INHI</v>
          </cell>
          <cell r="C3548" t="str">
            <v>CONEXOES</v>
          </cell>
          <cell r="D3548" t="str">
            <v>0180</v>
          </cell>
          <cell r="E3548">
            <v>0</v>
          </cell>
          <cell r="F3548">
            <v>0</v>
          </cell>
          <cell r="G3548" t="str">
            <v>89621</v>
          </cell>
          <cell r="H3548" t="str">
            <v>TÊ COM BUCHA DE LATÃO NA BOLSA CENTRAL, PVC, SOLDÁVEL, DN 32MM X 3/4, INSTALADO EM PRUMADA DE ÁGUA - FORNECIMENTO E INSTALAÇÃO. AF_12/2014</v>
          </cell>
        </row>
        <row r="3549">
          <cell r="A3549" t="str">
            <v>INSTALACOES HIDRO SANITARIAS</v>
          </cell>
          <cell r="B3549" t="str">
            <v>INHI</v>
          </cell>
          <cell r="C3549" t="str">
            <v>CONEXOES</v>
          </cell>
          <cell r="D3549" t="str">
            <v>0180</v>
          </cell>
          <cell r="E3549">
            <v>0</v>
          </cell>
          <cell r="F3549">
            <v>0</v>
          </cell>
          <cell r="G3549" t="str">
            <v>89622</v>
          </cell>
          <cell r="H3549" t="str">
            <v>TÊ DE REDUÇÃO, PVC, SOLDÁVEL, DN 32MM X 25MM, INSTALADO EM PRUMADA DE ÁGUA - FORNECIMENTO E INSTALAÇÃO. AF_12/2014</v>
          </cell>
        </row>
        <row r="3550">
          <cell r="A3550" t="str">
            <v>INSTALACOES HIDRO SANITARIAS</v>
          </cell>
          <cell r="B3550" t="str">
            <v>INHI</v>
          </cell>
          <cell r="C3550" t="str">
            <v>CONEXOES</v>
          </cell>
          <cell r="D3550" t="str">
            <v>0180</v>
          </cell>
          <cell r="E3550">
            <v>0</v>
          </cell>
          <cell r="F3550">
            <v>0</v>
          </cell>
          <cell r="G3550" t="str">
            <v>89623</v>
          </cell>
          <cell r="H3550" t="str">
            <v>TE, PVC, SOLDÁVEL, DN 40MM, INSTALADO EM PRUMADA DE ÁGUA - FORNECIMENTO E INSTALAÇÃO. AF_12/2014</v>
          </cell>
        </row>
        <row r="3551">
          <cell r="A3551" t="str">
            <v>INSTALACOES HIDRO SANITARIAS</v>
          </cell>
          <cell r="B3551" t="str">
            <v>INHI</v>
          </cell>
          <cell r="C3551" t="str">
            <v>CONEXOES</v>
          </cell>
          <cell r="D3551" t="str">
            <v>0180</v>
          </cell>
          <cell r="E3551">
            <v>0</v>
          </cell>
          <cell r="F3551">
            <v>0</v>
          </cell>
          <cell r="G3551" t="str">
            <v>89624</v>
          </cell>
          <cell r="H3551" t="str">
            <v>TÊ DE REDUÇÃO, PVC, SOLDÁVEL, DN 40MM X 32MM, INSTALADO EM PRUMADA DE ÁGUA - FORNECIMENTO E INSTALAÇÃO. AF_12/2014</v>
          </cell>
        </row>
        <row r="3552">
          <cell r="A3552" t="str">
            <v>INSTALACOES HIDRO SANITARIAS</v>
          </cell>
          <cell r="B3552" t="str">
            <v>INHI</v>
          </cell>
          <cell r="C3552" t="str">
            <v>CONEXOES</v>
          </cell>
          <cell r="D3552" t="str">
            <v>0180</v>
          </cell>
          <cell r="E3552">
            <v>0</v>
          </cell>
          <cell r="F3552">
            <v>0</v>
          </cell>
          <cell r="G3552" t="str">
            <v>89625</v>
          </cell>
          <cell r="H3552" t="str">
            <v>TE, PVC, SOLDÁVEL, DN 50MM, INSTALADO EM PRUMADA DE ÁGUA - FORNECIMENTO E INSTALAÇÃO. AF_12/2014</v>
          </cell>
        </row>
        <row r="3553">
          <cell r="A3553" t="str">
            <v>INSTALACOES HIDRO SANITARIAS</v>
          </cell>
          <cell r="B3553" t="str">
            <v>INHI</v>
          </cell>
          <cell r="C3553" t="str">
            <v>CONEXOES</v>
          </cell>
          <cell r="D3553" t="str">
            <v>0180</v>
          </cell>
          <cell r="E3553">
            <v>0</v>
          </cell>
          <cell r="F3553">
            <v>0</v>
          </cell>
          <cell r="G3553" t="str">
            <v>89626</v>
          </cell>
          <cell r="H3553" t="str">
            <v>TÊ DE REDUÇÃO, PVC, SOLDÁVEL, DN 50MM X 40MM, INSTALADO EM PRUMADA DE ÁGUA - FORNECIMENTO E INSTALAÇÃO. AF_12/2014</v>
          </cell>
        </row>
        <row r="3554">
          <cell r="A3554" t="str">
            <v>INSTALACOES HIDRO SANITARIAS</v>
          </cell>
          <cell r="B3554" t="str">
            <v>INHI</v>
          </cell>
          <cell r="C3554" t="str">
            <v>CONEXOES</v>
          </cell>
          <cell r="D3554" t="str">
            <v>0180</v>
          </cell>
          <cell r="E3554">
            <v>0</v>
          </cell>
          <cell r="F3554">
            <v>0</v>
          </cell>
          <cell r="G3554" t="str">
            <v>89627</v>
          </cell>
          <cell r="H3554" t="str">
            <v>TÊ DE REDUÇÃO, PVC, SOLDÁVEL, DN 50MM X 25MM, INSTALADO EM PRUMADA DE ÁGUA - FORNECIMENTO E INSTALAÇÃO. AF_12/2014</v>
          </cell>
        </row>
        <row r="3555">
          <cell r="A3555" t="str">
            <v>INSTALACOES HIDRO SANITARIAS</v>
          </cell>
          <cell r="B3555" t="str">
            <v>INHI</v>
          </cell>
          <cell r="C3555" t="str">
            <v>CONEXOES</v>
          </cell>
          <cell r="D3555" t="str">
            <v>0180</v>
          </cell>
          <cell r="E3555">
            <v>0</v>
          </cell>
          <cell r="F3555">
            <v>0</v>
          </cell>
          <cell r="G3555" t="str">
            <v>89628</v>
          </cell>
          <cell r="H3555" t="str">
            <v>TE, PVC, SOLDÁVEL, DN 60MM, INSTALADO EM PRUMADA DE ÁGUA - FORNECIMENTO E INSTALAÇÃO. AF_12/2014</v>
          </cell>
        </row>
        <row r="3556">
          <cell r="A3556" t="str">
            <v>INSTALACOES HIDRO SANITARIAS</v>
          </cell>
          <cell r="B3556" t="str">
            <v>INHI</v>
          </cell>
          <cell r="C3556" t="str">
            <v>CONEXOES</v>
          </cell>
          <cell r="D3556" t="str">
            <v>0180</v>
          </cell>
          <cell r="E3556">
            <v>0</v>
          </cell>
          <cell r="F3556">
            <v>0</v>
          </cell>
          <cell r="G3556" t="str">
            <v>89629</v>
          </cell>
          <cell r="H3556" t="str">
            <v>TE, PVC, SOLDÁVEL, DN 75MM, INSTALADO EM PRUMADA DE ÁGUA - FORNECIMENTO E INSTALAÇÃO. AF_12/2014</v>
          </cell>
        </row>
        <row r="3557">
          <cell r="A3557" t="str">
            <v>INSTALACOES HIDRO SANITARIAS</v>
          </cell>
          <cell r="B3557" t="str">
            <v>INHI</v>
          </cell>
          <cell r="C3557" t="str">
            <v>CONEXOES</v>
          </cell>
          <cell r="D3557" t="str">
            <v>0180</v>
          </cell>
          <cell r="E3557">
            <v>0</v>
          </cell>
          <cell r="F3557">
            <v>0</v>
          </cell>
          <cell r="G3557" t="str">
            <v>89630</v>
          </cell>
          <cell r="H3557" t="str">
            <v>TE DE REDUÇÃO, PVC, SOLDÁVEL, DN 75MM X 50MM, INSTALADO EM PRUMADA DE ÁGUA - FORNECIMENTO E INSTALAÇÃO. AF_12/2014</v>
          </cell>
        </row>
        <row r="3558">
          <cell r="A3558" t="str">
            <v>INSTALACOES HIDRO SANITARIAS</v>
          </cell>
          <cell r="B3558" t="str">
            <v>INHI</v>
          </cell>
          <cell r="C3558" t="str">
            <v>CONEXOES</v>
          </cell>
          <cell r="D3558" t="str">
            <v>0180</v>
          </cell>
          <cell r="E3558">
            <v>0</v>
          </cell>
          <cell r="F3558">
            <v>0</v>
          </cell>
          <cell r="G3558" t="str">
            <v>89631</v>
          </cell>
          <cell r="H3558" t="str">
            <v>TE, PVC, SOLDÁVEL, DN 85MM, INSTALADO EM PRUMADA DE ÁGUA - FORNECIMENTO E INSTALAÇÃO. AF_12/2014</v>
          </cell>
        </row>
        <row r="3559">
          <cell r="A3559" t="str">
            <v>INSTALACOES HIDRO SANITARIAS</v>
          </cell>
          <cell r="B3559" t="str">
            <v>INHI</v>
          </cell>
          <cell r="C3559" t="str">
            <v>CONEXOES</v>
          </cell>
          <cell r="D3559" t="str">
            <v>0180</v>
          </cell>
          <cell r="E3559">
            <v>0</v>
          </cell>
          <cell r="F3559">
            <v>0</v>
          </cell>
          <cell r="G3559" t="str">
            <v>89632</v>
          </cell>
          <cell r="H3559" t="str">
            <v>TE DE REDUÇÃO, PVC, SOLDÁVEL, DN 85MM X 60MM, INSTALADO EM PRUMADA DE ÁGUA - FORNECIMENTO E INSTALAÇÃO. AF_12/2014</v>
          </cell>
        </row>
        <row r="3560">
          <cell r="A3560" t="str">
            <v>INSTALACOES HIDRO SANITARIAS</v>
          </cell>
          <cell r="B3560" t="str">
            <v>INHI</v>
          </cell>
          <cell r="C3560" t="str">
            <v>CONEXOES</v>
          </cell>
          <cell r="D3560" t="str">
            <v>0180</v>
          </cell>
          <cell r="E3560">
            <v>0</v>
          </cell>
          <cell r="F3560">
            <v>0</v>
          </cell>
          <cell r="G3560" t="str">
            <v>89637</v>
          </cell>
          <cell r="H3560" t="str">
            <v>JOELHO 90 GRAUS, CPVC, SOLDÁVEL, DN 15MM, INSTALADO EM RAMAL OU SUB-RAMAL DE ÁGUA - FORNECIMENTO E INSTALAÇÃO. AF_12/2014</v>
          </cell>
        </row>
        <row r="3561">
          <cell r="A3561" t="str">
            <v>INSTALACOES HIDRO SANITARIAS</v>
          </cell>
          <cell r="B3561" t="str">
            <v>INHI</v>
          </cell>
          <cell r="C3561" t="str">
            <v>CONEXOES</v>
          </cell>
          <cell r="D3561" t="str">
            <v>0180</v>
          </cell>
          <cell r="E3561">
            <v>0</v>
          </cell>
          <cell r="F3561">
            <v>0</v>
          </cell>
          <cell r="G3561" t="str">
            <v>89638</v>
          </cell>
          <cell r="H3561" t="str">
            <v>JOELHO 45 GRAUS, CPVC, SOLDÁVEL, DN 15MM, INSTALADO EM RAMAL OU SUB-RAMAL DE ÁGUA - FORNECIMENTO E INSTALAÇÃO. AF_12/2014</v>
          </cell>
        </row>
        <row r="3562">
          <cell r="A3562" t="str">
            <v>INSTALACOES HIDRO SANITARIAS</v>
          </cell>
          <cell r="B3562" t="str">
            <v>INHI</v>
          </cell>
          <cell r="C3562" t="str">
            <v>CONEXOES</v>
          </cell>
          <cell r="D3562" t="str">
            <v>0180</v>
          </cell>
          <cell r="E3562">
            <v>0</v>
          </cell>
          <cell r="F3562">
            <v>0</v>
          </cell>
          <cell r="G3562" t="str">
            <v>89639</v>
          </cell>
          <cell r="H3562" t="str">
            <v>CURVA 90 GRAUS, CPVC, SOLDÁVEL, DN 15MM, INSTALADO EM RAMAL OU SUB-RAMAL DE ÁGUA - FORNECIMENTO E INSTALAÇÃO. AF_12/2014</v>
          </cell>
        </row>
        <row r="3563">
          <cell r="A3563" t="str">
            <v>INSTALACOES HIDRO SANITARIAS</v>
          </cell>
          <cell r="B3563" t="str">
            <v>INHI</v>
          </cell>
          <cell r="C3563" t="str">
            <v>CONEXOES</v>
          </cell>
          <cell r="D3563" t="str">
            <v>0180</v>
          </cell>
          <cell r="E3563">
            <v>0</v>
          </cell>
          <cell r="F3563">
            <v>0</v>
          </cell>
          <cell r="G3563" t="str">
            <v>89640</v>
          </cell>
          <cell r="H3563" t="str">
            <v>JOELHO DE TRANSIÇÃO, 90 GRAUS, CPVC, SOLDÁVEL, DN 15MM X 1/2", INSTALADO EM RAMAL OU SUB-RAMAL DE ÁGUA - FORNECIMENTO E INSTALAÇÃO. AF_12/2014</v>
          </cell>
        </row>
        <row r="3564">
          <cell r="A3564" t="str">
            <v>INSTALACOES HIDRO SANITARIAS</v>
          </cell>
          <cell r="B3564" t="str">
            <v>INHI</v>
          </cell>
          <cell r="C3564" t="str">
            <v>CONEXOES</v>
          </cell>
          <cell r="D3564" t="str">
            <v>0180</v>
          </cell>
          <cell r="E3564">
            <v>0</v>
          </cell>
          <cell r="F3564">
            <v>0</v>
          </cell>
          <cell r="G3564" t="str">
            <v>89641</v>
          </cell>
          <cell r="H3564" t="str">
            <v>JOELHO 90 GRAUS, CPVC, SOLDÁVEL, DN 22MM, INSTALADO EM RAMAL OU SUB-RAMAL DE ÁGUA - FORNECIMENTO E INSTALAÇÃO. AF_12/2014</v>
          </cell>
        </row>
        <row r="3565">
          <cell r="A3565" t="str">
            <v>INSTALACOES HIDRO SANITARIAS</v>
          </cell>
          <cell r="B3565" t="str">
            <v>INHI</v>
          </cell>
          <cell r="C3565" t="str">
            <v>CONEXOES</v>
          </cell>
          <cell r="D3565" t="str">
            <v>0180</v>
          </cell>
          <cell r="E3565">
            <v>0</v>
          </cell>
          <cell r="F3565">
            <v>0</v>
          </cell>
          <cell r="G3565" t="str">
            <v>89642</v>
          </cell>
          <cell r="H3565" t="str">
            <v>JOELHO 45 GRAUS, CPVC, SOLDÁVEL, DN 22MM, INSTALADO EM RAMAL OU SUB-RAMAL DE ÁGUA - FORNECIMENTO E INSTALAÇÃO. AF_12/2014</v>
          </cell>
        </row>
        <row r="3566">
          <cell r="A3566" t="str">
            <v>INSTALACOES HIDRO SANITARIAS</v>
          </cell>
          <cell r="B3566" t="str">
            <v>INHI</v>
          </cell>
          <cell r="C3566" t="str">
            <v>CONEXOES</v>
          </cell>
          <cell r="D3566" t="str">
            <v>0180</v>
          </cell>
          <cell r="E3566">
            <v>0</v>
          </cell>
          <cell r="F3566">
            <v>0</v>
          </cell>
          <cell r="G3566" t="str">
            <v>89643</v>
          </cell>
          <cell r="H3566" t="str">
            <v>CURVA 90 GRAUS, CPVC, SOLDÁVEL, DN 22MM, INSTALADO EM RAMAL OU SUB-RAMAL DE ÁGUA - FORNECIMENTO E INSTALAÇÃO. AF_12/2014</v>
          </cell>
        </row>
        <row r="3567">
          <cell r="A3567" t="str">
            <v>INSTALACOES HIDRO SANITARIAS</v>
          </cell>
          <cell r="B3567" t="str">
            <v>INHI</v>
          </cell>
          <cell r="C3567" t="str">
            <v>CONEXOES</v>
          </cell>
          <cell r="D3567" t="str">
            <v>0180</v>
          </cell>
          <cell r="E3567">
            <v>0</v>
          </cell>
          <cell r="F3567">
            <v>0</v>
          </cell>
          <cell r="G3567" t="str">
            <v>89644</v>
          </cell>
          <cell r="H3567" t="str">
            <v>JOELHO DE TRANSIÇÃO, 90 GRAUS, CPVC, SOLDÁVEL, DN 22MM X 1/2", INSTALADO EM RAMAL OU SUB-RAMAL DE ÁGUA - FORNECIMENTO E INSTALAÇÃO. AF_12/2014</v>
          </cell>
        </row>
        <row r="3568">
          <cell r="A3568" t="str">
            <v>INSTALACOES HIDRO SANITARIAS</v>
          </cell>
          <cell r="B3568" t="str">
            <v>INHI</v>
          </cell>
          <cell r="C3568" t="str">
            <v>CONEXOES</v>
          </cell>
          <cell r="D3568" t="str">
            <v>0180</v>
          </cell>
          <cell r="E3568">
            <v>0</v>
          </cell>
          <cell r="F3568">
            <v>0</v>
          </cell>
          <cell r="G3568" t="str">
            <v>89645</v>
          </cell>
          <cell r="H3568" t="str">
            <v>JOELHO DE TRANSIÇÃO, 90 GRAUS, CPVC, SOLDÁVEL, DN 22MM X 3/4", INSTALADO EM RAMAL OU SUB-RAMAL DE ÁGUA - FORNECIMENTO E INSTALAÇÃO. AF_12/2014</v>
          </cell>
        </row>
        <row r="3569">
          <cell r="A3569" t="str">
            <v>INSTALACOES HIDRO SANITARIAS</v>
          </cell>
          <cell r="B3569" t="str">
            <v>INHI</v>
          </cell>
          <cell r="C3569" t="str">
            <v>CONEXOES</v>
          </cell>
          <cell r="D3569" t="str">
            <v>0180</v>
          </cell>
          <cell r="E3569">
            <v>0</v>
          </cell>
          <cell r="F3569">
            <v>0</v>
          </cell>
          <cell r="G3569" t="str">
            <v>89646</v>
          </cell>
          <cell r="H3569" t="str">
            <v>JOELHO 90 GRAUS, CPVC, SOLDÁVEL, DN 28MM, INSTALADO EM RAMAL OU SUB-RAMAL DE ÁGUA - FORNECIMENTO E INSTALAÇÃO. AF_12/2014</v>
          </cell>
        </row>
        <row r="3570">
          <cell r="A3570" t="str">
            <v>INSTALACOES HIDRO SANITARIAS</v>
          </cell>
          <cell r="B3570" t="str">
            <v>INHI</v>
          </cell>
          <cell r="C3570" t="str">
            <v>CONEXOES</v>
          </cell>
          <cell r="D3570" t="str">
            <v>0180</v>
          </cell>
          <cell r="E3570">
            <v>0</v>
          </cell>
          <cell r="F3570">
            <v>0</v>
          </cell>
          <cell r="G3570" t="str">
            <v>89647</v>
          </cell>
          <cell r="H3570" t="str">
            <v>JOELHO 45 GRAUS, CPVC, SOLDÁVEL, DN 28MM, INSTALADO EM RAMAL OU SUB-RAMAL DE ÁGUA  FORNECIMENTO E INSTALAÇÃO. AF_12/2014</v>
          </cell>
        </row>
        <row r="3571">
          <cell r="A3571" t="str">
            <v>INSTALACOES HIDRO SANITARIAS</v>
          </cell>
          <cell r="B3571" t="str">
            <v>INHI</v>
          </cell>
          <cell r="C3571" t="str">
            <v>CONEXOES</v>
          </cell>
          <cell r="D3571" t="str">
            <v>0180</v>
          </cell>
          <cell r="E3571">
            <v>0</v>
          </cell>
          <cell r="F3571">
            <v>0</v>
          </cell>
          <cell r="G3571" t="str">
            <v>89648</v>
          </cell>
          <cell r="H3571" t="str">
            <v>CURVA 90 GRAUS, CPVC, SOLDÁVEL, DN 28MM, INSTALADO EM RAMAL OU SUB-RAMAL DE ÁGUA  FORNECIMENTO E INSTALAÇÃO. AF_12/2014</v>
          </cell>
        </row>
        <row r="3572">
          <cell r="A3572" t="str">
            <v>INSTALACOES HIDRO SANITARIAS</v>
          </cell>
          <cell r="B3572" t="str">
            <v>INHI</v>
          </cell>
          <cell r="C3572" t="str">
            <v>CONEXOES</v>
          </cell>
          <cell r="D3572" t="str">
            <v>0180</v>
          </cell>
          <cell r="E3572">
            <v>0</v>
          </cell>
          <cell r="F3572">
            <v>0</v>
          </cell>
          <cell r="G3572" t="str">
            <v>89649</v>
          </cell>
          <cell r="H3572" t="str">
            <v>JOELHO 90 GRAUS, CPVC, SOLDÁVEL, DN 35MM, INSTALADO EM RAMAL OU SUB-RAMAL DE ÁGUA  FORNECIMENTO E INSTALAÇÃO. AF_12/2014</v>
          </cell>
        </row>
        <row r="3573">
          <cell r="A3573" t="str">
            <v>INSTALACOES HIDRO SANITARIAS</v>
          </cell>
          <cell r="B3573" t="str">
            <v>INHI</v>
          </cell>
          <cell r="C3573" t="str">
            <v>CONEXOES</v>
          </cell>
          <cell r="D3573" t="str">
            <v>0180</v>
          </cell>
          <cell r="E3573">
            <v>0</v>
          </cell>
          <cell r="F3573">
            <v>0</v>
          </cell>
          <cell r="G3573" t="str">
            <v>89650</v>
          </cell>
          <cell r="H3573" t="str">
            <v>JOELHO 45 GRAUS, CPVC, SOLDÁVEL, DN 35MM, INSTALADO EM RAMAL OU SUB-RAMAL DE ÁGUA  FORNECIMENTO E INSTALAÇÃO. AF_12/2014</v>
          </cell>
        </row>
        <row r="3574">
          <cell r="A3574" t="str">
            <v>INSTALACOES HIDRO SANITARIAS</v>
          </cell>
          <cell r="B3574" t="str">
            <v>INHI</v>
          </cell>
          <cell r="C3574" t="str">
            <v>CONEXOES</v>
          </cell>
          <cell r="D3574" t="str">
            <v>0180</v>
          </cell>
          <cell r="E3574">
            <v>0</v>
          </cell>
          <cell r="F3574">
            <v>0</v>
          </cell>
          <cell r="G3574" t="str">
            <v>89651</v>
          </cell>
          <cell r="H3574" t="str">
            <v>LUVA, CPVC, SOLDÁVEL, DN 15MM, INSTALADO EM RAMAL OU SUB-RAMAL DE ÁGUA - FORNECIMENTO E INSTALAÇÃO. AF_12/2014</v>
          </cell>
        </row>
        <row r="3575">
          <cell r="A3575" t="str">
            <v>INSTALACOES HIDRO SANITARIAS</v>
          </cell>
          <cell r="B3575" t="str">
            <v>INHI</v>
          </cell>
          <cell r="C3575" t="str">
            <v>CONEXOES</v>
          </cell>
          <cell r="D3575" t="str">
            <v>0180</v>
          </cell>
          <cell r="E3575">
            <v>0</v>
          </cell>
          <cell r="F3575">
            <v>0</v>
          </cell>
          <cell r="G3575" t="str">
            <v>89652</v>
          </cell>
          <cell r="H3575" t="str">
            <v>LUVA DE CORRER, CPVC, SOLDÁVEL, DN 15MM, INSTALADO EM RAMAL OU SUB-RAMAL DE ÁGUA  FORNECIMENTO E INSTALAÇÃO. AF_12/2014</v>
          </cell>
        </row>
        <row r="3576">
          <cell r="A3576" t="str">
            <v>INSTALACOES HIDRO SANITARIAS</v>
          </cell>
          <cell r="B3576" t="str">
            <v>INHI</v>
          </cell>
          <cell r="C3576" t="str">
            <v>CONEXOES</v>
          </cell>
          <cell r="D3576" t="str">
            <v>0180</v>
          </cell>
          <cell r="E3576">
            <v>0</v>
          </cell>
          <cell r="F3576">
            <v>0</v>
          </cell>
          <cell r="G3576" t="str">
            <v>89653</v>
          </cell>
          <cell r="H3576" t="str">
            <v>LUVA DE TRANSIÇÃO, CPVC, SOLDÁVEL, DN15MM X 1/2", INSTALADO EM RAMAL OU SUB-RAMAL DE ÁGUA - FORNECIMENTO E INSTALAÇÃO. AF_12/2014</v>
          </cell>
        </row>
        <row r="3577">
          <cell r="A3577" t="str">
            <v>INSTALACOES HIDRO SANITARIAS</v>
          </cell>
          <cell r="B3577" t="str">
            <v>INHI</v>
          </cell>
          <cell r="C3577" t="str">
            <v>CONEXOES</v>
          </cell>
          <cell r="D3577" t="str">
            <v>0180</v>
          </cell>
          <cell r="E3577">
            <v>0</v>
          </cell>
          <cell r="F3577">
            <v>0</v>
          </cell>
          <cell r="G3577" t="str">
            <v>89654</v>
          </cell>
          <cell r="H3577" t="str">
            <v>UNIÃO, CPVC, SOLDÁVEL, DN15MM, INSTALADO EM RAMAL OU SUB-RAMAL DE ÁGUA  FORNECIMENTO E INSTALAÇÃO. AF_12/2014</v>
          </cell>
        </row>
        <row r="3578">
          <cell r="A3578" t="str">
            <v>INSTALACOES HIDRO SANITARIAS</v>
          </cell>
          <cell r="B3578" t="str">
            <v>INHI</v>
          </cell>
          <cell r="C3578" t="str">
            <v>CONEXOES</v>
          </cell>
          <cell r="D3578" t="str">
            <v>0180</v>
          </cell>
          <cell r="E3578">
            <v>0</v>
          </cell>
          <cell r="F3578">
            <v>0</v>
          </cell>
          <cell r="G3578" t="str">
            <v>89655</v>
          </cell>
          <cell r="H3578" t="str">
            <v>CONECTOR, CPVC, SOLDÁVEL, DN 15MM X 1/2, INSTALADO EM RAMAL OU SUB-RAMAL DE ÁGUA  FORNECIMENTO E INSTALAÇÃO. AF_12/2014</v>
          </cell>
        </row>
        <row r="3579">
          <cell r="A3579" t="str">
            <v>INSTALACOES HIDRO SANITARIAS</v>
          </cell>
          <cell r="B3579" t="str">
            <v>INHI</v>
          </cell>
          <cell r="C3579" t="str">
            <v>CONEXOES</v>
          </cell>
          <cell r="D3579" t="str">
            <v>0180</v>
          </cell>
          <cell r="E3579">
            <v>0</v>
          </cell>
          <cell r="F3579">
            <v>0</v>
          </cell>
          <cell r="G3579" t="str">
            <v>89656</v>
          </cell>
          <cell r="H3579" t="str">
            <v>ADAPTADOR, CPVC, SOLDÁVEL, DN15MM, INSTALADO EM RAMAL OU SUB-RAMAL DE ÁGUA  FORNECIMENTO E INSTALAÇÃO. AF_12/2014</v>
          </cell>
        </row>
        <row r="3580">
          <cell r="A3580" t="str">
            <v>INSTALACOES HIDRO SANITARIAS</v>
          </cell>
          <cell r="B3580" t="str">
            <v>INHI</v>
          </cell>
          <cell r="C3580" t="str">
            <v>CONEXOES</v>
          </cell>
          <cell r="D3580" t="str">
            <v>0180</v>
          </cell>
          <cell r="E3580">
            <v>0</v>
          </cell>
          <cell r="F3580">
            <v>0</v>
          </cell>
          <cell r="G3580" t="str">
            <v>89657</v>
          </cell>
          <cell r="H3580" t="str">
            <v>CURVA DE TRANSPOSIÇÃO, CPVC, SOLDÁVEL, DN15MM, INSTALADO EM RAMAL OU SUB-RAMAL DE ÁGUA  FORNECIMENTO E INSTALAÇÃO. AF_12/2014</v>
          </cell>
        </row>
        <row r="3581">
          <cell r="A3581" t="str">
            <v>INSTALACOES HIDRO SANITARIAS</v>
          </cell>
          <cell r="B3581" t="str">
            <v>INHI</v>
          </cell>
          <cell r="C3581" t="str">
            <v>CONEXOES</v>
          </cell>
          <cell r="D3581" t="str">
            <v>0180</v>
          </cell>
          <cell r="E3581">
            <v>0</v>
          </cell>
          <cell r="F3581">
            <v>0</v>
          </cell>
          <cell r="G3581" t="str">
            <v>89658</v>
          </cell>
          <cell r="H3581" t="str">
            <v>LUVA, CPVC, SOLDÁVEL, DN 22MM, INSTALADO EM RAMAL OU SUB-RAMAL DE ÁGUA  FORNECIMENTO E INSTALAÇÃO. AF_12/2014</v>
          </cell>
        </row>
        <row r="3582">
          <cell r="A3582" t="str">
            <v>INSTALACOES HIDRO SANITARIAS</v>
          </cell>
          <cell r="B3582" t="str">
            <v>INHI</v>
          </cell>
          <cell r="C3582" t="str">
            <v>CONEXOES</v>
          </cell>
          <cell r="D3582" t="str">
            <v>0180</v>
          </cell>
          <cell r="E3582">
            <v>0</v>
          </cell>
          <cell r="F3582">
            <v>0</v>
          </cell>
          <cell r="G3582" t="str">
            <v>89659</v>
          </cell>
          <cell r="H3582" t="str">
            <v>LUVA DE CORRER, CPVC, SOLDÁVEL, DN 22MM, INSTALADO EM RAMAL OU SUB-RAMAL DE ÁGUA  FORNECIMENTO E INSTALAÇÃO. AF_12/2014</v>
          </cell>
        </row>
        <row r="3583">
          <cell r="A3583" t="str">
            <v>INSTALACOES HIDRO SANITARIAS</v>
          </cell>
          <cell r="B3583" t="str">
            <v>INHI</v>
          </cell>
          <cell r="C3583" t="str">
            <v>CONEXOES</v>
          </cell>
          <cell r="D3583" t="str">
            <v>0180</v>
          </cell>
          <cell r="E3583">
            <v>0</v>
          </cell>
          <cell r="F3583">
            <v>0</v>
          </cell>
          <cell r="G3583" t="str">
            <v>89660</v>
          </cell>
          <cell r="H3583" t="str">
            <v>LUVA DE TRANSIÇÃO, CPVC, SOLDÁVEL, DN22MM X 25MM, INSTALADO EM RAMAL OU SUB-RAMAL DE ÁGUA - FORNECIMENTO E INSTALAÇÃO. AF_12/2014</v>
          </cell>
        </row>
        <row r="3584">
          <cell r="A3584" t="str">
            <v>INSTALACOES HIDRO SANITARIAS</v>
          </cell>
          <cell r="B3584" t="str">
            <v>INHI</v>
          </cell>
          <cell r="C3584" t="str">
            <v>CONEXOES</v>
          </cell>
          <cell r="D3584" t="str">
            <v>0180</v>
          </cell>
          <cell r="E3584">
            <v>0</v>
          </cell>
          <cell r="F3584">
            <v>0</v>
          </cell>
          <cell r="G3584" t="str">
            <v>89661</v>
          </cell>
          <cell r="H3584" t="str">
            <v>UNIÃO, CPVC, SOLDÁVEL, DN22MM, INSTALADO EM RAMAL OU SUB-RAMAL DE ÁGUA  FORNECIMENTO E INSTALAÇÃO. AF_12/2014</v>
          </cell>
        </row>
        <row r="3585">
          <cell r="A3585" t="str">
            <v>INSTALACOES HIDRO SANITARIAS</v>
          </cell>
          <cell r="B3585" t="str">
            <v>INHI</v>
          </cell>
          <cell r="C3585" t="str">
            <v>CONEXOES</v>
          </cell>
          <cell r="D3585" t="str">
            <v>0180</v>
          </cell>
          <cell r="E3585">
            <v>0</v>
          </cell>
          <cell r="F3585">
            <v>0</v>
          </cell>
          <cell r="G3585" t="str">
            <v>89662</v>
          </cell>
          <cell r="H3585" t="str">
            <v>CONECTOR, CPVC, SOLDÁVEL, DN 22MM X 1/2, INSTALADO EM RAMAL OU SUB-RAMAL DE ÁGUA  FORNECIMENTO E INSTALAÇÃO. AF_12/2014</v>
          </cell>
        </row>
        <row r="3586">
          <cell r="A3586" t="str">
            <v>INSTALACOES HIDRO SANITARIAS</v>
          </cell>
          <cell r="B3586" t="str">
            <v>INHI</v>
          </cell>
          <cell r="C3586" t="str">
            <v>CONEXOES</v>
          </cell>
          <cell r="D3586" t="str">
            <v>0180</v>
          </cell>
          <cell r="E3586">
            <v>0</v>
          </cell>
          <cell r="F3586">
            <v>0</v>
          </cell>
          <cell r="G3586" t="str">
            <v>89663</v>
          </cell>
          <cell r="H3586" t="str">
            <v>ADAPTADOR, CPVC, SOLDÁVEL, DN22MM, INSTALADO EM RAMAL OU SUB-RAMAL DE ÁGUA  FORNECIMENTO E INSTALAÇÃO. AF_12/2014</v>
          </cell>
        </row>
        <row r="3587">
          <cell r="A3587" t="str">
            <v>INSTALACOES HIDRO SANITARIAS</v>
          </cell>
          <cell r="B3587" t="str">
            <v>INHI</v>
          </cell>
          <cell r="C3587" t="str">
            <v>CONEXOES</v>
          </cell>
          <cell r="D3587" t="str">
            <v>0180</v>
          </cell>
          <cell r="E3587">
            <v>0</v>
          </cell>
          <cell r="F3587">
            <v>0</v>
          </cell>
          <cell r="G3587" t="str">
            <v>89664</v>
          </cell>
          <cell r="H3587" t="str">
            <v>CURVA DE TRANSPOSIÇÃO, CPVC, SOLDÁVEL, DN22MM, INSTALADO EM RAMAL OU SUB-RAMAL DE ÁGUA  FORNECIMENTO E INSTALAÇÃO. AF_12/2014</v>
          </cell>
        </row>
        <row r="3588">
          <cell r="A3588" t="str">
            <v>INSTALACOES HIDRO SANITARIAS</v>
          </cell>
          <cell r="B3588" t="str">
            <v>INHI</v>
          </cell>
          <cell r="C3588" t="str">
            <v>CONEXOES</v>
          </cell>
          <cell r="D3588" t="str">
            <v>0180</v>
          </cell>
          <cell r="E3588">
            <v>0</v>
          </cell>
          <cell r="F3588">
            <v>0</v>
          </cell>
          <cell r="G3588" t="str">
            <v>89665</v>
          </cell>
          <cell r="H3588" t="str">
            <v>REDUÇÃO EXCÊNTRICA, PVC, SERIE R, ÁGUA PLUVIAL, DN 75 X 50 MM, JUNTA ELÁSTICA, FORNECIDO E INSTALADO EM CONDUTORES VERTICAIS DE ÁGUAS PLUVIAIS. AF_12/2014</v>
          </cell>
        </row>
        <row r="3589">
          <cell r="A3589" t="str">
            <v>INSTALACOES HIDRO SANITARIAS</v>
          </cell>
          <cell r="B3589" t="str">
            <v>INHI</v>
          </cell>
          <cell r="C3589" t="str">
            <v>CONEXOES</v>
          </cell>
          <cell r="D3589" t="str">
            <v>0180</v>
          </cell>
          <cell r="E3589">
            <v>0</v>
          </cell>
          <cell r="F3589">
            <v>0</v>
          </cell>
          <cell r="G3589" t="str">
            <v>89666</v>
          </cell>
          <cell r="H3589" t="str">
            <v>BUCHA DE REDUÇÃO, CPVC, SOLDÁVEL, DN22MM X 15MM, INSTALADO EM RAMAL OU SUB-RAMAL DE ÁGUA  FORNECIMENTO E INSTALAÇÃO. AF_12/2014</v>
          </cell>
        </row>
        <row r="3590">
          <cell r="A3590" t="str">
            <v>INSTALACOES HIDRO SANITARIAS</v>
          </cell>
          <cell r="B3590" t="str">
            <v>INHI</v>
          </cell>
          <cell r="C3590" t="str">
            <v>CONEXOES</v>
          </cell>
          <cell r="D3590" t="str">
            <v>0180</v>
          </cell>
          <cell r="E3590">
            <v>0</v>
          </cell>
          <cell r="F3590">
            <v>0</v>
          </cell>
          <cell r="G3590" t="str">
            <v>89667</v>
          </cell>
          <cell r="H3590" t="str">
            <v>TÊ DE INSPEÇÃO, PVC, SERIE R, ÁGUA PLUVIAL, DN 75 MM, JUNTA ELÁSTICA, FORNECIDO E INSTALADO EM CONDUTORES VERTICAIS DE ÁGUAS PLUVIAIS. AF_12/2014</v>
          </cell>
        </row>
        <row r="3591">
          <cell r="A3591" t="str">
            <v>INSTALACOES HIDRO SANITARIAS</v>
          </cell>
          <cell r="B3591" t="str">
            <v>INHI</v>
          </cell>
          <cell r="C3591" t="str">
            <v>CONEXOES</v>
          </cell>
          <cell r="D3591" t="str">
            <v>0180</v>
          </cell>
          <cell r="E3591">
            <v>0</v>
          </cell>
          <cell r="F3591">
            <v>0</v>
          </cell>
          <cell r="G3591" t="str">
            <v>89668</v>
          </cell>
          <cell r="H3591" t="str">
            <v>CONECTOR, CPVC, SOLDÁVEL, DN22MM X 3/4", INSTALADO EM RAMAL OU SUB-RAMAL DE ÁGUA - FORNECIMENTO E INSTALAÇÃO. AF_12/2014</v>
          </cell>
        </row>
        <row r="3592">
          <cell r="A3592" t="str">
            <v>INSTALACOES HIDRO SANITARIAS</v>
          </cell>
          <cell r="B3592" t="str">
            <v>INHI</v>
          </cell>
          <cell r="C3592" t="str">
            <v>CONEXOES</v>
          </cell>
          <cell r="D3592" t="str">
            <v>0180</v>
          </cell>
          <cell r="E3592">
            <v>0</v>
          </cell>
          <cell r="F3592">
            <v>0</v>
          </cell>
          <cell r="G3592" t="str">
            <v>89669</v>
          </cell>
          <cell r="H3592" t="str">
            <v>LUVA SIMPLES, PVC, SERIE R, ÁGUA PLUVIAL, DN 100 MM, JUNTA ELÁSTICA, FORNECIDO E INSTALADO EM CONDUTORES VERTICAIS DE ÁGUAS PLUVIAIS. AF_12/2014</v>
          </cell>
        </row>
        <row r="3593">
          <cell r="A3593" t="str">
            <v>INSTALACOES HIDRO SANITARIAS</v>
          </cell>
          <cell r="B3593" t="str">
            <v>INHI</v>
          </cell>
          <cell r="C3593" t="str">
            <v>CONEXOES</v>
          </cell>
          <cell r="D3593" t="str">
            <v>0180</v>
          </cell>
          <cell r="E3593">
            <v>0</v>
          </cell>
          <cell r="F3593">
            <v>0</v>
          </cell>
          <cell r="G3593" t="str">
            <v>89670</v>
          </cell>
          <cell r="H3593" t="str">
            <v>LUVA, CPVC, SOLDÁVEL, DN 28MM, INSTALADO EM RAMAL OU SUB-RAMAL DE ÁGUA  FORNECIMENTO E INSTALAÇÃO. AF_12/2014</v>
          </cell>
        </row>
        <row r="3594">
          <cell r="A3594" t="str">
            <v>INSTALACOES HIDRO SANITARIAS</v>
          </cell>
          <cell r="B3594" t="str">
            <v>INHI</v>
          </cell>
          <cell r="C3594" t="str">
            <v>CONEXOES</v>
          </cell>
          <cell r="D3594" t="str">
            <v>0180</v>
          </cell>
          <cell r="E3594">
            <v>0</v>
          </cell>
          <cell r="F3594">
            <v>0</v>
          </cell>
          <cell r="G3594" t="str">
            <v>89671</v>
          </cell>
          <cell r="H3594" t="str">
            <v>LUVA DE CORRER, PVC, SERIE R, ÁGUA PLUVIAL, DN 100 MM, JUNTA ELÁSTICA, FORNECIDO E INSTALADO EM CONDUTORES VERTICAIS DE ÁGUAS PLUVIAIS. AF_12/2014</v>
          </cell>
        </row>
        <row r="3595">
          <cell r="A3595" t="str">
            <v>INSTALACOES HIDRO SANITARIAS</v>
          </cell>
          <cell r="B3595" t="str">
            <v>INHI</v>
          </cell>
          <cell r="C3595" t="str">
            <v>CONEXOES</v>
          </cell>
          <cell r="D3595" t="str">
            <v>0180</v>
          </cell>
          <cell r="E3595">
            <v>0</v>
          </cell>
          <cell r="F3595">
            <v>0</v>
          </cell>
          <cell r="G3595" t="str">
            <v>89672</v>
          </cell>
          <cell r="H3595" t="str">
            <v>LUVA DE CORRER, CPVC, SOLDÁVEL, DN 28MM, INSTALADO EM RAMAL OU SUB-RAMAL DE ÁGUA  FORNECIMENTO E INSTALAÇÃO. AF_12/2014</v>
          </cell>
        </row>
        <row r="3596">
          <cell r="A3596" t="str">
            <v>INSTALACOES HIDRO SANITARIAS</v>
          </cell>
          <cell r="B3596" t="str">
            <v>INHI</v>
          </cell>
          <cell r="C3596" t="str">
            <v>CONEXOES</v>
          </cell>
          <cell r="D3596" t="str">
            <v>0180</v>
          </cell>
          <cell r="E3596">
            <v>0</v>
          </cell>
          <cell r="F3596">
            <v>0</v>
          </cell>
          <cell r="G3596" t="str">
            <v>89673</v>
          </cell>
          <cell r="H3596" t="str">
            <v>REDUÇÃO EXCÊNTRICA, PVC, SERIE R, ÁGUA PLUVIAL, DN 100 X 75 MM, JUNTA ELÁSTICA, FORNECIDO E INSTALADO EM CONDUTORES VERTICAIS DE ÁGUAS PLUVIAIS. AF_12/2014</v>
          </cell>
        </row>
        <row r="3597">
          <cell r="A3597" t="str">
            <v>INSTALACOES HIDRO SANITARIAS</v>
          </cell>
          <cell r="B3597" t="str">
            <v>INHI</v>
          </cell>
          <cell r="C3597" t="str">
            <v>CONEXOES</v>
          </cell>
          <cell r="D3597" t="str">
            <v>0180</v>
          </cell>
          <cell r="E3597">
            <v>0</v>
          </cell>
          <cell r="F3597">
            <v>0</v>
          </cell>
          <cell r="G3597" t="str">
            <v>89674</v>
          </cell>
          <cell r="H3597" t="str">
            <v>UNIÃO, CPVC, SOLDÁVEL, DN28MM, INSTALADO EM RAMAL OU SUB-RAMAL DE ÁGUA  FORNECIMENTO E INSTALAÇÃO. AF_12/2014</v>
          </cell>
        </row>
        <row r="3598">
          <cell r="A3598" t="str">
            <v>INSTALACOES HIDRO SANITARIAS</v>
          </cell>
          <cell r="B3598" t="str">
            <v>INHI</v>
          </cell>
          <cell r="C3598" t="str">
            <v>CONEXOES</v>
          </cell>
          <cell r="D3598" t="str">
            <v>0180</v>
          </cell>
          <cell r="E3598">
            <v>0</v>
          </cell>
          <cell r="F3598">
            <v>0</v>
          </cell>
          <cell r="G3598" t="str">
            <v>89675</v>
          </cell>
          <cell r="H3598" t="str">
            <v>TÊ DE INSPEÇÃO, PVC, SERIE R, ÁGUA PLUVIAL, DN 100 MM, JUNTA ELÁSTICA, FORNECIDO E INSTALADO EM CONDUTORES VERTICAIS DE ÁGUAS PLUVIAIS. AF_12/2014</v>
          </cell>
        </row>
        <row r="3599">
          <cell r="A3599" t="str">
            <v>INSTALACOES HIDRO SANITARIAS</v>
          </cell>
          <cell r="B3599" t="str">
            <v>INHI</v>
          </cell>
          <cell r="C3599" t="str">
            <v>CONEXOES</v>
          </cell>
          <cell r="D3599" t="str">
            <v>0180</v>
          </cell>
          <cell r="E3599">
            <v>0</v>
          </cell>
          <cell r="F3599">
            <v>0</v>
          </cell>
          <cell r="G3599" t="str">
            <v>89676</v>
          </cell>
          <cell r="H3599" t="str">
            <v>CONECTOR, CPVC, SOLDÁVEL, DN 28MM X 1, INSTALADO EM RAMAL OU SUB-RAMAL DE ÁGUA  FORNECIMENTO E INSTALAÇÃO. AF_12/2014</v>
          </cell>
        </row>
        <row r="3600">
          <cell r="A3600" t="str">
            <v>INSTALACOES HIDRO SANITARIAS</v>
          </cell>
          <cell r="B3600" t="str">
            <v>INHI</v>
          </cell>
          <cell r="C3600" t="str">
            <v>CONEXOES</v>
          </cell>
          <cell r="D3600" t="str">
            <v>0180</v>
          </cell>
          <cell r="E3600">
            <v>0</v>
          </cell>
          <cell r="F3600">
            <v>0</v>
          </cell>
          <cell r="G3600" t="str">
            <v>89677</v>
          </cell>
          <cell r="H3600" t="str">
            <v>LUVA SIMPLES, PVC, SERIE R, ÁGUA PLUVIAL, DN 150 MM, JUNTA ELÁSTICA, FORNECIDO E INSTALADO EM CONDUTORES VERTICAIS DE ÁGUAS PLUVIAIS. AF_12/2014</v>
          </cell>
        </row>
        <row r="3601">
          <cell r="A3601" t="str">
            <v>INSTALACOES HIDRO SANITARIAS</v>
          </cell>
          <cell r="B3601" t="str">
            <v>INHI</v>
          </cell>
          <cell r="C3601" t="str">
            <v>CONEXOES</v>
          </cell>
          <cell r="D3601" t="str">
            <v>0180</v>
          </cell>
          <cell r="E3601">
            <v>0</v>
          </cell>
          <cell r="F3601">
            <v>0</v>
          </cell>
          <cell r="G3601" t="str">
            <v>89678</v>
          </cell>
          <cell r="H3601" t="str">
            <v>BUCHA DE REDUÇÃO, CPVC, SOLDÁVEL, DN28MM X 22MM, INSTALADO EM RAMAL OU SUB-RAMAL DE ÁGUA  FORNECIMENTO E INSTALAÇÃO. AF_12/2014</v>
          </cell>
        </row>
        <row r="3602">
          <cell r="A3602" t="str">
            <v>INSTALACOES HIDRO SANITARIAS</v>
          </cell>
          <cell r="B3602" t="str">
            <v>INHI</v>
          </cell>
          <cell r="C3602" t="str">
            <v>CONEXOES</v>
          </cell>
          <cell r="D3602" t="str">
            <v>0180</v>
          </cell>
          <cell r="E3602">
            <v>0</v>
          </cell>
          <cell r="F3602">
            <v>0</v>
          </cell>
          <cell r="G3602" t="str">
            <v>89679</v>
          </cell>
          <cell r="H3602" t="str">
            <v>LUVA DE CORRER, PVC, SERIE R, ÁGUA PLUVIAL, DN 150 MM, JUNTA ELÁSTICA, FORNECIDO E INSTALADO EM CONDUTORES VERTICAIS DE ÁGUAS PLUVIAIS. AF_12/2014</v>
          </cell>
        </row>
        <row r="3603">
          <cell r="A3603" t="str">
            <v>INSTALACOES HIDRO SANITARIAS</v>
          </cell>
          <cell r="B3603" t="str">
            <v>INHI</v>
          </cell>
          <cell r="C3603" t="str">
            <v>CONEXOES</v>
          </cell>
          <cell r="D3603" t="str">
            <v>0180</v>
          </cell>
          <cell r="E3603">
            <v>0</v>
          </cell>
          <cell r="F3603">
            <v>0</v>
          </cell>
          <cell r="G3603" t="str">
            <v>89680</v>
          </cell>
          <cell r="H3603" t="str">
            <v>LUVA, CPVC, SOLDÁVEL, DN 35MM, INSTALADO EM RAMAL OU SUB-RAMAL DE ÁGUA  FORNECIMENTO E INSTALAÇÃO. AF_12/2014</v>
          </cell>
        </row>
        <row r="3604">
          <cell r="A3604" t="str">
            <v>INSTALACOES HIDRO SANITARIAS</v>
          </cell>
          <cell r="B3604" t="str">
            <v>INHI</v>
          </cell>
          <cell r="C3604" t="str">
            <v>CONEXOES</v>
          </cell>
          <cell r="D3604" t="str">
            <v>0180</v>
          </cell>
          <cell r="E3604">
            <v>0</v>
          </cell>
          <cell r="F3604">
            <v>0</v>
          </cell>
          <cell r="G3604" t="str">
            <v>89681</v>
          </cell>
          <cell r="H3604" t="str">
            <v>REDUÇÃO EXCÊNTRICA, PVC, SERIE R, ÁGUA PLUVIAL, DN 150 X 100 MM, JUNTA ELÁSTICA, FORNECIDO E INSTALADO EM CONDUTORES VERTICAIS DE ÁGUAS PLUVIAIS. AF_12/2014</v>
          </cell>
        </row>
        <row r="3605">
          <cell r="A3605" t="str">
            <v>INSTALACOES HIDRO SANITARIAS</v>
          </cell>
          <cell r="B3605" t="str">
            <v>INHI</v>
          </cell>
          <cell r="C3605" t="str">
            <v>CONEXOES</v>
          </cell>
          <cell r="D3605" t="str">
            <v>0180</v>
          </cell>
          <cell r="E3605">
            <v>0</v>
          </cell>
          <cell r="F3605">
            <v>0</v>
          </cell>
          <cell r="G3605" t="str">
            <v>89682</v>
          </cell>
          <cell r="H3605" t="str">
            <v>LUVA DE CORRER, CPVC, SOLDÁVEL, DN 35MM, INSTALADO EM RAMAL OU SUB-RAMAL DE ÁGUA  FORNECIMENTO E INSTALAÇÃO. AF_12/2014</v>
          </cell>
        </row>
        <row r="3606">
          <cell r="A3606" t="str">
            <v>INSTALACOES HIDRO SANITARIAS</v>
          </cell>
          <cell r="B3606" t="str">
            <v>INHI</v>
          </cell>
          <cell r="C3606" t="str">
            <v>CONEXOES</v>
          </cell>
          <cell r="D3606" t="str">
            <v>0180</v>
          </cell>
          <cell r="E3606">
            <v>0</v>
          </cell>
          <cell r="F3606">
            <v>0</v>
          </cell>
          <cell r="G3606" t="str">
            <v>89684</v>
          </cell>
          <cell r="H3606" t="str">
            <v>UNIÃO, CPVC, SOLDÁVEL, DN35MM, INSTALADO EM RAMAL OU SUB-RAMAL DE ÁGUA  FORNECIMENTO E INSTALAÇÃO. AF_12/2014</v>
          </cell>
        </row>
        <row r="3607">
          <cell r="A3607" t="str">
            <v>INSTALACOES HIDRO SANITARIAS</v>
          </cell>
          <cell r="B3607" t="str">
            <v>INHI</v>
          </cell>
          <cell r="C3607" t="str">
            <v>CONEXOES</v>
          </cell>
          <cell r="D3607" t="str">
            <v>0180</v>
          </cell>
          <cell r="E3607">
            <v>0</v>
          </cell>
          <cell r="F3607">
            <v>0</v>
          </cell>
          <cell r="G3607" t="str">
            <v>89685</v>
          </cell>
          <cell r="H3607" t="str">
            <v>JUNÇÃO SIMPLES, PVC, SERIE R, ÁGUA PLUVIAL, DN 75 X 75 MM, JUNTA ELÁSTICA, FORNECIDO E INSTALADO EM CONDUTORES VERTICAIS DE ÁGUAS PLUVIAIS. AF_12/2014</v>
          </cell>
        </row>
        <row r="3608">
          <cell r="A3608" t="str">
            <v>INSTALACOES HIDRO SANITARIAS</v>
          </cell>
          <cell r="B3608" t="str">
            <v>INHI</v>
          </cell>
          <cell r="C3608" t="str">
            <v>CONEXOES</v>
          </cell>
          <cell r="D3608" t="str">
            <v>0180</v>
          </cell>
          <cell r="E3608">
            <v>0</v>
          </cell>
          <cell r="F3608">
            <v>0</v>
          </cell>
          <cell r="G3608" t="str">
            <v>89686</v>
          </cell>
          <cell r="H3608" t="str">
            <v>CONECTOR, CPVC, SOLDÁVEL, DN 35MM X 1 1/4, INSTALADO EM RAMAL OU SUB-RAMAL DE ÁGUA  FORNECIMENTO E INSTALAÇÃO. AF_12/2014</v>
          </cell>
        </row>
        <row r="3609">
          <cell r="A3609" t="str">
            <v>INSTALACOES HIDRO SANITARIAS</v>
          </cell>
          <cell r="B3609" t="str">
            <v>INHI</v>
          </cell>
          <cell r="C3609" t="str">
            <v>CONEXOES</v>
          </cell>
          <cell r="D3609" t="str">
            <v>0180</v>
          </cell>
          <cell r="E3609">
            <v>0</v>
          </cell>
          <cell r="F3609">
            <v>0</v>
          </cell>
          <cell r="G3609" t="str">
            <v>89687</v>
          </cell>
          <cell r="H3609" t="str">
            <v>TÊ, PVC, SERIE R, ÁGUA PLUVIAL, DN 75 X 75 MM, JUNTA ELÁSTICA, FORNECIDO E INSTALADO EM CONDUTORES VERTICAIS DE ÁGUAS PLUVIAIS. AF_12/2014</v>
          </cell>
        </row>
        <row r="3610">
          <cell r="A3610" t="str">
            <v>INSTALACOES HIDRO SANITARIAS</v>
          </cell>
          <cell r="B3610" t="str">
            <v>INHI</v>
          </cell>
          <cell r="C3610" t="str">
            <v>CONEXOES</v>
          </cell>
          <cell r="D3610" t="str">
            <v>0180</v>
          </cell>
          <cell r="E3610">
            <v>0</v>
          </cell>
          <cell r="F3610">
            <v>0</v>
          </cell>
          <cell r="G3610" t="str">
            <v>89689</v>
          </cell>
          <cell r="H3610" t="str">
            <v>BUCHA DE REDUÇÃO, CPVC, SOLDÁVEL, DN35MM X 28MM, INSTALADO EM RAMAL OU SUB-RAMAL DE ÁGUA  FORNECIMENTO E INSTALAÇÃO. AF_12/2014</v>
          </cell>
        </row>
        <row r="3611">
          <cell r="A3611" t="str">
            <v>INSTALACOES HIDRO SANITARIAS</v>
          </cell>
          <cell r="B3611" t="str">
            <v>INHI</v>
          </cell>
          <cell r="C3611" t="str">
            <v>CONEXOES</v>
          </cell>
          <cell r="D3611" t="str">
            <v>0180</v>
          </cell>
          <cell r="E3611">
            <v>0</v>
          </cell>
          <cell r="F3611">
            <v>0</v>
          </cell>
          <cell r="G3611" t="str">
            <v>89690</v>
          </cell>
          <cell r="H3611" t="str">
            <v>JUNÇÃO SIMPLES, PVC, SERIE R, ÁGUA PLUVIAL, DN 100 X 100 MM, JUNTA ELÁSTICA, FORNECIDO E INSTALADO EM CONDUTORES VERTICAIS DE ÁGUAS PLUVIAIS. AF_12/2014</v>
          </cell>
        </row>
        <row r="3612">
          <cell r="A3612" t="str">
            <v>INSTALACOES HIDRO SANITARIAS</v>
          </cell>
          <cell r="B3612" t="str">
            <v>INHI</v>
          </cell>
          <cell r="C3612" t="str">
            <v>CONEXOES</v>
          </cell>
          <cell r="D3612" t="str">
            <v>0180</v>
          </cell>
          <cell r="E3612">
            <v>0</v>
          </cell>
          <cell r="F3612">
            <v>0</v>
          </cell>
          <cell r="G3612" t="str">
            <v>89691</v>
          </cell>
          <cell r="H3612" t="str">
            <v>TE, CPVC, SOLDÁVEL, DN 15MM, INSTALADO EM RAMAL OU SUB-RAMAL DE ÁGUA - FORNECIMENTO E INSTALAÇÃO. AF_12/2014</v>
          </cell>
        </row>
        <row r="3613">
          <cell r="A3613" t="str">
            <v>INSTALACOES HIDRO SANITARIAS</v>
          </cell>
          <cell r="B3613" t="str">
            <v>INHI</v>
          </cell>
          <cell r="C3613" t="str">
            <v>CONEXOES</v>
          </cell>
          <cell r="D3613" t="str">
            <v>0180</v>
          </cell>
          <cell r="E3613">
            <v>0</v>
          </cell>
          <cell r="F3613">
            <v>0</v>
          </cell>
          <cell r="G3613" t="str">
            <v>89692</v>
          </cell>
          <cell r="H3613" t="str">
            <v>JUNÇÃO SIMPLES, PVC, SERIE R, ÁGUA PLUVIAL, DN 100 X 75 MM, JUNTA ELÁSTICA, FORNECIDO E INSTALADO EM CONDUTORES VERTICAIS DE ÁGUAS PLUVIAIS. AF_12/2014</v>
          </cell>
        </row>
        <row r="3614">
          <cell r="A3614" t="str">
            <v>INSTALACOES HIDRO SANITARIAS</v>
          </cell>
          <cell r="B3614" t="str">
            <v>INHI</v>
          </cell>
          <cell r="C3614" t="str">
            <v>CONEXOES</v>
          </cell>
          <cell r="D3614" t="str">
            <v>0180</v>
          </cell>
          <cell r="E3614">
            <v>0</v>
          </cell>
          <cell r="F3614">
            <v>0</v>
          </cell>
          <cell r="G3614" t="str">
            <v>89693</v>
          </cell>
          <cell r="H3614" t="str">
            <v>TÊ, PVC, SERIE R, ÁGUA PLUVIAL, DN 100 X 100 MM, JUNTA ELÁSTICA, FORNECIDO E INSTALADO EM CONDUTORES VERTICAIS DE ÁGUAS PLUVIAIS. AF_12/2014</v>
          </cell>
        </row>
        <row r="3615">
          <cell r="A3615" t="str">
            <v>INSTALACOES HIDRO SANITARIAS</v>
          </cell>
          <cell r="B3615" t="str">
            <v>INHI</v>
          </cell>
          <cell r="C3615" t="str">
            <v>CONEXOES</v>
          </cell>
          <cell r="D3615" t="str">
            <v>0180</v>
          </cell>
          <cell r="E3615">
            <v>0</v>
          </cell>
          <cell r="F3615">
            <v>0</v>
          </cell>
          <cell r="G3615" t="str">
            <v>89694</v>
          </cell>
          <cell r="H3615" t="str">
            <v>TE DE TRANSIÇÃO, CPVC, SOLDÁVEL, DN 15MM X 1/2, INSTALADO EM RAMAL OU SUB-RAMAL DE ÁGUA  FORNECIMENTO E INSTALAÇÃO. AF_12/2014</v>
          </cell>
        </row>
        <row r="3616">
          <cell r="A3616" t="str">
            <v>INSTALACOES HIDRO SANITARIAS</v>
          </cell>
          <cell r="B3616" t="str">
            <v>INHI</v>
          </cell>
          <cell r="C3616" t="str">
            <v>CONEXOES</v>
          </cell>
          <cell r="D3616" t="str">
            <v>0180</v>
          </cell>
          <cell r="E3616">
            <v>0</v>
          </cell>
          <cell r="F3616">
            <v>0</v>
          </cell>
          <cell r="G3616" t="str">
            <v>89695</v>
          </cell>
          <cell r="H3616" t="str">
            <v>TÊ MISTURADOR, CPVC, SOLDÁVEL, DN15MM, INSTALADO EM RAMAL OU SUB-RAMAL DE ÁGUA  FORNECIMENTO E INSTALAÇÃO. AF_12/2014</v>
          </cell>
        </row>
        <row r="3617">
          <cell r="A3617" t="str">
            <v>INSTALACOES HIDRO SANITARIAS</v>
          </cell>
          <cell r="B3617" t="str">
            <v>INHI</v>
          </cell>
          <cell r="C3617" t="str">
            <v>CONEXOES</v>
          </cell>
          <cell r="D3617" t="str">
            <v>0180</v>
          </cell>
          <cell r="E3617">
            <v>0</v>
          </cell>
          <cell r="F3617">
            <v>0</v>
          </cell>
          <cell r="G3617" t="str">
            <v>89696</v>
          </cell>
          <cell r="H3617" t="str">
            <v>TÊ, PVC, SERIE R, ÁGUA PLUVIAL, DN 100 X 75 MM, JUNTA ELÁSTICA, FORNECIDO E INSTALADO EM CONDUTORES VERTICAIS DE ÁGUAS PLUVIAIS. AF_12/2014</v>
          </cell>
        </row>
        <row r="3618">
          <cell r="A3618" t="str">
            <v>INSTALACOES HIDRO SANITARIAS</v>
          </cell>
          <cell r="B3618" t="str">
            <v>INHI</v>
          </cell>
          <cell r="C3618" t="str">
            <v>CONEXOES</v>
          </cell>
          <cell r="D3618" t="str">
            <v>0180</v>
          </cell>
          <cell r="E3618">
            <v>0</v>
          </cell>
          <cell r="F3618">
            <v>0</v>
          </cell>
          <cell r="G3618" t="str">
            <v>89697</v>
          </cell>
          <cell r="H3618" t="str">
            <v>TE, CPVC, SOLDÁVEL, DN 22MM, INSTALADO EM RAMAL OU SUB-RAMAL DE ÁGUA - FORNECIMENTO E INSTALAÇÃO. AF_12/2014</v>
          </cell>
        </row>
        <row r="3619">
          <cell r="A3619" t="str">
            <v>INSTALACOES HIDRO SANITARIAS</v>
          </cell>
          <cell r="B3619" t="str">
            <v>INHI</v>
          </cell>
          <cell r="C3619" t="str">
            <v>CONEXOES</v>
          </cell>
          <cell r="D3619" t="str">
            <v>0180</v>
          </cell>
          <cell r="E3619">
            <v>0</v>
          </cell>
          <cell r="F3619">
            <v>0</v>
          </cell>
          <cell r="G3619" t="str">
            <v>89698</v>
          </cell>
          <cell r="H3619" t="str">
            <v>JUNÇÃO SIMPLES, PVC, SERIE R, ÁGUA PLUVIAL, DN 150 X 150 MM, JUNTA ELÁSTICA, FORNECIDO E INSTALADO EM CONDUTORES VERTICAIS DE ÁGUAS PLUVIAIS. AF_12/2014</v>
          </cell>
        </row>
        <row r="3620">
          <cell r="A3620" t="str">
            <v>INSTALACOES HIDRO SANITARIAS</v>
          </cell>
          <cell r="B3620" t="str">
            <v>INHI</v>
          </cell>
          <cell r="C3620" t="str">
            <v>CONEXOES</v>
          </cell>
          <cell r="D3620" t="str">
            <v>0180</v>
          </cell>
          <cell r="E3620">
            <v>0</v>
          </cell>
          <cell r="F3620">
            <v>0</v>
          </cell>
          <cell r="G3620" t="str">
            <v>89699</v>
          </cell>
          <cell r="H3620" t="str">
            <v>JUNÇÃO SIMPLES, PVC, SERIE R, ÁGUA PLUVIAL, DN 150 X 100 MM, JUNTA ELÁSTICA, FORNECIDO E INSTALADO EM CONDUTORES VERTICAIS DE ÁGUAS PLUVIAIS. AF_12/2014</v>
          </cell>
        </row>
        <row r="3621">
          <cell r="A3621" t="str">
            <v>INSTALACOES HIDRO SANITARIAS</v>
          </cell>
          <cell r="B3621" t="str">
            <v>INHI</v>
          </cell>
          <cell r="C3621" t="str">
            <v>CONEXOES</v>
          </cell>
          <cell r="D3621" t="str">
            <v>0180</v>
          </cell>
          <cell r="E3621">
            <v>0</v>
          </cell>
          <cell r="F3621">
            <v>0</v>
          </cell>
          <cell r="G3621" t="str">
            <v>89700</v>
          </cell>
          <cell r="H3621" t="str">
            <v>TE DE TRANSIÇÃO, CPVC, SOLDÁVEL, DN 22MM X 1/2, INSTALADO EM RAMAL OU SUB-RAMAL DE ÁGUA  FORNECIMENTO E INSTALAÇÃO. AF_12/2014</v>
          </cell>
        </row>
        <row r="3622">
          <cell r="A3622" t="str">
            <v>INSTALACOES HIDRO SANITARIAS</v>
          </cell>
          <cell r="B3622" t="str">
            <v>INHI</v>
          </cell>
          <cell r="C3622" t="str">
            <v>CONEXOES</v>
          </cell>
          <cell r="D3622" t="str">
            <v>0180</v>
          </cell>
          <cell r="E3622">
            <v>0</v>
          </cell>
          <cell r="F3622">
            <v>0</v>
          </cell>
          <cell r="G3622" t="str">
            <v>89701</v>
          </cell>
          <cell r="H3622" t="str">
            <v>TÊ, PVC, SERIE R, ÁGUA PLUVIAL, DN 150 X 150 MM, JUNTA ELÁSTICA, FORNECIDO E INSTALADO EM CONDUTORES VERTICAIS DE ÁGUAS PLUVIAIS. AF_12/2014</v>
          </cell>
        </row>
        <row r="3623">
          <cell r="A3623" t="str">
            <v>INSTALACOES HIDRO SANITARIAS</v>
          </cell>
          <cell r="B3623" t="str">
            <v>INHI</v>
          </cell>
          <cell r="C3623" t="str">
            <v>CONEXOES</v>
          </cell>
          <cell r="D3623" t="str">
            <v>0180</v>
          </cell>
          <cell r="E3623">
            <v>0</v>
          </cell>
          <cell r="F3623">
            <v>0</v>
          </cell>
          <cell r="G3623" t="str">
            <v>89702</v>
          </cell>
          <cell r="H3623" t="str">
            <v>TÊ MISTURADOR, CPVC, SOLDÁVEL, DN22MM, INSTALADO EM RAMAL OU SUB-RAMAL DE ÁGUA  FORNECIMENTO E INSTALAÇÃO. AF_12/2014</v>
          </cell>
        </row>
        <row r="3624">
          <cell r="A3624" t="str">
            <v>INSTALACOES HIDRO SANITARIAS</v>
          </cell>
          <cell r="B3624" t="str">
            <v>INHI</v>
          </cell>
          <cell r="C3624" t="str">
            <v>CONEXOES</v>
          </cell>
          <cell r="D3624" t="str">
            <v>0180</v>
          </cell>
          <cell r="E3624">
            <v>0</v>
          </cell>
          <cell r="F3624">
            <v>0</v>
          </cell>
          <cell r="G3624" t="str">
            <v>89703</v>
          </cell>
          <cell r="H3624" t="str">
            <v>TE MISTURADOR DE TRANSIÇÃO, CPVC, SOLDÁVEL, DN 22MM X 3/4", INSTALADO EM RAMAL OU SUB-RAMAL DE ÁGUA - FORNECIMENTO E INSTALAÇÃO. AF_12/2014</v>
          </cell>
        </row>
        <row r="3625">
          <cell r="A3625" t="str">
            <v>INSTALACOES HIDRO SANITARIAS</v>
          </cell>
          <cell r="B3625" t="str">
            <v>INHI</v>
          </cell>
          <cell r="C3625" t="str">
            <v>CONEXOES</v>
          </cell>
          <cell r="D3625" t="str">
            <v>0180</v>
          </cell>
          <cell r="E3625">
            <v>0</v>
          </cell>
          <cell r="F3625">
            <v>0</v>
          </cell>
          <cell r="G3625" t="str">
            <v>89704</v>
          </cell>
          <cell r="H3625" t="str">
            <v>TÊ, PVC, SERIE R, ÁGUA PLUVIAL, DN 150 X 100 MM, JUNTA ELÁSTICA, FORNECIDO E INSTALADO EM CONDUTORES VERTICAIS DE ÁGUAS PLUVIAIS. AF_12/2014</v>
          </cell>
        </row>
        <row r="3626">
          <cell r="A3626" t="str">
            <v>INSTALACOES HIDRO SANITARIAS</v>
          </cell>
          <cell r="B3626" t="str">
            <v>INHI</v>
          </cell>
          <cell r="C3626" t="str">
            <v>CONEXOES</v>
          </cell>
          <cell r="D3626" t="str">
            <v>0180</v>
          </cell>
          <cell r="E3626">
            <v>0</v>
          </cell>
          <cell r="F3626">
            <v>0</v>
          </cell>
          <cell r="G3626" t="str">
            <v>89705</v>
          </cell>
          <cell r="H3626" t="str">
            <v>TÊ, CPVC, SOLDÁVEL, DN28MM, INSTALADO EM RAMAL OU SUB-RAMAL DE ÁGUA   FORNECIMENTO E INSTALAÇÃO. AF_12/2014</v>
          </cell>
        </row>
        <row r="3627">
          <cell r="A3627" t="str">
            <v>INSTALACOES HIDRO SANITARIAS</v>
          </cell>
          <cell r="B3627" t="str">
            <v>INHI</v>
          </cell>
          <cell r="C3627" t="str">
            <v>CONEXOES</v>
          </cell>
          <cell r="D3627" t="str">
            <v>0180</v>
          </cell>
          <cell r="E3627">
            <v>0</v>
          </cell>
          <cell r="F3627">
            <v>0</v>
          </cell>
          <cell r="G3627" t="str">
            <v>89706</v>
          </cell>
          <cell r="H3627" t="str">
            <v>TÊ, CPVC, SOLDÁVEL, DN35MM, INSTALADO EM RAMAL OU SUB-RAMAL DE ÁGUA  FORNECIMENTO E INSTALAÇÃO. AF_12/2014</v>
          </cell>
        </row>
        <row r="3628">
          <cell r="A3628" t="str">
            <v>INSTALACOES HIDRO SANITARIAS</v>
          </cell>
          <cell r="B3628" t="str">
            <v>INHI</v>
          </cell>
          <cell r="C3628" t="str">
            <v>CONEXOES</v>
          </cell>
          <cell r="D3628" t="str">
            <v>0180</v>
          </cell>
          <cell r="E3628">
            <v>0</v>
          </cell>
          <cell r="F3628">
            <v>0</v>
          </cell>
          <cell r="G3628" t="str">
            <v>89718</v>
          </cell>
          <cell r="H3628" t="str">
            <v>TUBO, CPVC, SOLDÁVEL, DN 35MM, INSTALADO EM RAMAL DE DISTRIBUIÇÃO DE ÁGUA   FORNECIMENTO E INSTALAÇÃO. AF_12/2014</v>
          </cell>
        </row>
        <row r="3629">
          <cell r="A3629" t="str">
            <v>INSTALACOES HIDRO SANITARIAS</v>
          </cell>
          <cell r="B3629" t="str">
            <v>INHI</v>
          </cell>
          <cell r="C3629" t="str">
            <v>CONEXOES</v>
          </cell>
          <cell r="D3629" t="str">
            <v>0180</v>
          </cell>
          <cell r="E3629">
            <v>0</v>
          </cell>
          <cell r="F3629">
            <v>0</v>
          </cell>
          <cell r="G3629" t="str">
            <v>89719</v>
          </cell>
          <cell r="H3629" t="str">
            <v>JOELHO 90 GRAUS, CPVC, SOLDÁVEL, DN 22MM, INSTALADO EM RAMAL DE DISTRIBUIÇÃO DE ÁGUA   FORNECIMENTO E INSTALAÇÃO. AF_12/2014</v>
          </cell>
        </row>
        <row r="3630">
          <cell r="A3630" t="str">
            <v>INSTALACOES HIDRO SANITARIAS</v>
          </cell>
          <cell r="B3630" t="str">
            <v>INHI</v>
          </cell>
          <cell r="C3630" t="str">
            <v>CONEXOES</v>
          </cell>
          <cell r="D3630" t="str">
            <v>0180</v>
          </cell>
          <cell r="E3630">
            <v>0</v>
          </cell>
          <cell r="F3630">
            <v>0</v>
          </cell>
          <cell r="G3630" t="str">
            <v>89720</v>
          </cell>
          <cell r="H3630" t="str">
            <v>JOELHO 45 GRAUS, CPVC, SOLDÁVEL, DN 22MM, INSTALADO EM RAMAL DE DISTRIBUIÇÃO DE ÁGUA   FORNECIMENTO E INSTALAÇÃO. AF_12/2014</v>
          </cell>
        </row>
        <row r="3631">
          <cell r="A3631" t="str">
            <v>INSTALACOES HIDRO SANITARIAS</v>
          </cell>
          <cell r="B3631" t="str">
            <v>INHI</v>
          </cell>
          <cell r="C3631" t="str">
            <v>CONEXOES</v>
          </cell>
          <cell r="D3631" t="str">
            <v>0180</v>
          </cell>
          <cell r="E3631">
            <v>0</v>
          </cell>
          <cell r="F3631">
            <v>0</v>
          </cell>
          <cell r="G3631" t="str">
            <v>89721</v>
          </cell>
          <cell r="H3631" t="str">
            <v>CURVA 90 GRAUS, CPVC, SOLDÁVEL, DN 22MM, INSTALADO EM RAMAL DE DISTRIBUIÇÃO DE ÁGUA - FORNECIMENTO E INSTALAÇÃO. AF_12/2014</v>
          </cell>
        </row>
        <row r="3632">
          <cell r="A3632" t="str">
            <v>INSTALACOES HIDRO SANITARIAS</v>
          </cell>
          <cell r="B3632" t="str">
            <v>INHI</v>
          </cell>
          <cell r="C3632" t="str">
            <v>CONEXOES</v>
          </cell>
          <cell r="D3632" t="str">
            <v>0180</v>
          </cell>
          <cell r="E3632">
            <v>0</v>
          </cell>
          <cell r="F3632">
            <v>0</v>
          </cell>
          <cell r="G3632" t="str">
            <v>89722</v>
          </cell>
          <cell r="H3632" t="str">
            <v>JOELHO DE TRANSIÇÃO, 90 GRAUS, CPVC, SOLDÁVEL, DN 22MM X 1/2", INSTALADO EM RAMAL DE ALIMENTAÇAÕ DE ÁGUA - FORNECIMENTO E INSTALAÇÃO. AF_12/2014</v>
          </cell>
        </row>
        <row r="3633">
          <cell r="A3633" t="str">
            <v>INSTALACOES HIDRO SANITARIAS</v>
          </cell>
          <cell r="B3633" t="str">
            <v>INHI</v>
          </cell>
          <cell r="C3633" t="str">
            <v>CONEXOES</v>
          </cell>
          <cell r="D3633" t="str">
            <v>0180</v>
          </cell>
          <cell r="E3633">
            <v>0</v>
          </cell>
          <cell r="F3633">
            <v>0</v>
          </cell>
          <cell r="G3633" t="str">
            <v>89723</v>
          </cell>
          <cell r="H3633" t="str">
            <v>JOELHO 90 GRAUS, CPVC, SOLDÁVEL, DN 28MM, INSTALADO EM RAMAL DE DISTRIBUIÇÃO DE ÁGUA   FORNECIMENTO E INSTALAÇÃO. AF_12/2014</v>
          </cell>
        </row>
        <row r="3634">
          <cell r="A3634" t="str">
            <v>INSTALACOES HIDRO SANITARIAS</v>
          </cell>
          <cell r="B3634" t="str">
            <v>INHI</v>
          </cell>
          <cell r="C3634" t="str">
            <v>CONEXOES</v>
          </cell>
          <cell r="D3634" t="str">
            <v>0180</v>
          </cell>
          <cell r="E3634">
            <v>0</v>
          </cell>
          <cell r="F3634">
            <v>0</v>
          </cell>
          <cell r="G3634" t="str">
            <v>89724</v>
          </cell>
          <cell r="H3634" t="str">
            <v>JOELHO 90 GRAUS, PVC, SERIE NORMAL, ESGOTO PREDIAL, DN 40 MM, JUNTA SOLDÁVEL, FORNECIDO E INSTALADO EM RAMAL DE DESCARGA OU RAMAL DE ESGOTO SANITÁRIO. AF_12/2014</v>
          </cell>
        </row>
        <row r="3635">
          <cell r="A3635" t="str">
            <v>INSTALACOES HIDRO SANITARIAS</v>
          </cell>
          <cell r="B3635" t="str">
            <v>INHI</v>
          </cell>
          <cell r="C3635" t="str">
            <v>CONEXOES</v>
          </cell>
          <cell r="D3635" t="str">
            <v>0180</v>
          </cell>
          <cell r="E3635">
            <v>0</v>
          </cell>
          <cell r="F3635">
            <v>0</v>
          </cell>
          <cell r="G3635" t="str">
            <v>89725</v>
          </cell>
          <cell r="H3635" t="str">
            <v>JOELHO 45 GRAUS, CPVC, SOLDÁVEL, DN 28MM, INSTALADO EM RAMAL DE DISTRIBUIÇÃO DE ÁGUA   FORNECIMENTO E INSTALAÇÃO. AF_12/2014</v>
          </cell>
        </row>
        <row r="3636">
          <cell r="A3636" t="str">
            <v>INSTALACOES HIDRO SANITARIAS</v>
          </cell>
          <cell r="B3636" t="str">
            <v>INHI</v>
          </cell>
          <cell r="C3636" t="str">
            <v>CONEXOES</v>
          </cell>
          <cell r="D3636" t="str">
            <v>0180</v>
          </cell>
          <cell r="E3636">
            <v>0</v>
          </cell>
          <cell r="F3636">
            <v>0</v>
          </cell>
          <cell r="G3636" t="str">
            <v>89726</v>
          </cell>
          <cell r="H3636" t="str">
            <v>JOELHO 45 GRAUS, PVC, SERIE NORMAL, ESGOTO PREDIAL, DN 40 MM, JUNTA SOLDÁVEL, FORNECIDO E INSTALADO EM RAMAL DE DESCARGA OU RAMAL DE ESGOTO SANITÁRIO. AF_12/2014</v>
          </cell>
        </row>
        <row r="3637">
          <cell r="A3637" t="str">
            <v>INSTALACOES HIDRO SANITARIAS</v>
          </cell>
          <cell r="B3637" t="str">
            <v>INHI</v>
          </cell>
          <cell r="C3637" t="str">
            <v>CONEXOES</v>
          </cell>
          <cell r="D3637" t="str">
            <v>0180</v>
          </cell>
          <cell r="E3637">
            <v>0</v>
          </cell>
          <cell r="F3637">
            <v>0</v>
          </cell>
          <cell r="G3637" t="str">
            <v>89727</v>
          </cell>
          <cell r="H3637" t="str">
            <v>CURVA 90 GRAUS, CPVC, SOLDÁVEL, DN 28MM, INSTALADO EM RAMAL DE DISTRIBUIÇÃO DE ÁGUA   FORNECIMENTO E INSTALAÇÃO. AF_12/2014</v>
          </cell>
        </row>
        <row r="3638">
          <cell r="A3638" t="str">
            <v>INSTALACOES HIDRO SANITARIAS</v>
          </cell>
          <cell r="B3638" t="str">
            <v>INHI</v>
          </cell>
          <cell r="C3638" t="str">
            <v>CONEXOES</v>
          </cell>
          <cell r="D3638" t="str">
            <v>0180</v>
          </cell>
          <cell r="E3638">
            <v>0</v>
          </cell>
          <cell r="F3638">
            <v>0</v>
          </cell>
          <cell r="G3638" t="str">
            <v>89728</v>
          </cell>
          <cell r="H3638" t="str">
            <v>CURVA CURTA 90 GRAUS, PVC, SERIE NORMAL, ESGOTO PREDIAL, DN 40 MM, JUNTA SOLDÁVEL, FORNECIDO E INSTALADO EM RAMAL DE DESCARGA OU RAMAL DE ESGOTO SANITÁRIO. AF_12/2014</v>
          </cell>
        </row>
        <row r="3639">
          <cell r="A3639" t="str">
            <v>INSTALACOES HIDRO SANITARIAS</v>
          </cell>
          <cell r="B3639" t="str">
            <v>INHI</v>
          </cell>
          <cell r="C3639" t="str">
            <v>CONEXOES</v>
          </cell>
          <cell r="D3639" t="str">
            <v>0180</v>
          </cell>
          <cell r="E3639">
            <v>0</v>
          </cell>
          <cell r="F3639">
            <v>0</v>
          </cell>
          <cell r="G3639" t="str">
            <v>89729</v>
          </cell>
          <cell r="H3639" t="str">
            <v>JOELHO 90 GRAUS, CPVC, SOLDÁVEL, DN 35MM, INSTALADO EM RAMAL DE DISTRIBUIÇÃO DE ÁGUA   FORNECIMENTO E INSTALAÇÃO. AF_12/2014</v>
          </cell>
        </row>
        <row r="3640">
          <cell r="A3640" t="str">
            <v>INSTALACOES HIDRO SANITARIAS</v>
          </cell>
          <cell r="B3640" t="str">
            <v>INHI</v>
          </cell>
          <cell r="C3640" t="str">
            <v>CONEXOES</v>
          </cell>
          <cell r="D3640" t="str">
            <v>0180</v>
          </cell>
          <cell r="E3640">
            <v>0</v>
          </cell>
          <cell r="F3640">
            <v>0</v>
          </cell>
          <cell r="G3640" t="str">
            <v>89730</v>
          </cell>
          <cell r="H3640" t="str">
            <v>CURVA LONGA 90 GRAUS, PVC, SERIE NORMAL, ESGOTO PREDIAL, DN 40 MM, JUNTA SOLDÁVEL, FORNECIDO E INSTALADO EM RAMAL DE DESCARGA OU RAMAL DE ESGOTO SANITÁRIO. AF_12/2014</v>
          </cell>
        </row>
        <row r="3641">
          <cell r="A3641" t="str">
            <v>INSTALACOES HIDRO SANITARIAS</v>
          </cell>
          <cell r="B3641" t="str">
            <v>INHI</v>
          </cell>
          <cell r="C3641" t="str">
            <v>CONEXOES</v>
          </cell>
          <cell r="D3641" t="str">
            <v>0180</v>
          </cell>
          <cell r="E3641">
            <v>0</v>
          </cell>
          <cell r="F3641">
            <v>0</v>
          </cell>
          <cell r="G3641" t="str">
            <v>89731</v>
          </cell>
          <cell r="H3641" t="str">
            <v>JOELHO 90 GRAUS, PVC, SERIE NORMAL, ESGOTO PREDIAL, DN 50 MM, JUNTA ELÁSTICA, FORNECIDO E INSTALADO EM RAMAL DE DESCARGA OU RAMAL DE ESGOTO SANITÁRIO. AF_12/2014</v>
          </cell>
        </row>
        <row r="3642">
          <cell r="A3642" t="str">
            <v>INSTALACOES HIDRO SANITARIAS</v>
          </cell>
          <cell r="B3642" t="str">
            <v>INHI</v>
          </cell>
          <cell r="C3642" t="str">
            <v>CONEXOES</v>
          </cell>
          <cell r="D3642" t="str">
            <v>0180</v>
          </cell>
          <cell r="E3642">
            <v>0</v>
          </cell>
          <cell r="F3642">
            <v>0</v>
          </cell>
          <cell r="G3642" t="str">
            <v>89732</v>
          </cell>
          <cell r="H3642" t="str">
            <v>JOELHO 45 GRAUS, PVC, SERIE NORMAL, ESGOTO PREDIAL, DN 50 MM, JUNTA ELÁSTICA, FORNECIDO E INSTALADO EM RAMAL DE DESCARGA OU RAMAL DE ESGOTO SANITÁRIO. AF_12/2014</v>
          </cell>
        </row>
        <row r="3643">
          <cell r="A3643" t="str">
            <v>INSTALACOES HIDRO SANITARIAS</v>
          </cell>
          <cell r="B3643" t="str">
            <v>INHI</v>
          </cell>
          <cell r="C3643" t="str">
            <v>CONEXOES</v>
          </cell>
          <cell r="D3643" t="str">
            <v>0180</v>
          </cell>
          <cell r="E3643">
            <v>0</v>
          </cell>
          <cell r="F3643">
            <v>0</v>
          </cell>
          <cell r="G3643" t="str">
            <v>89733</v>
          </cell>
          <cell r="H3643" t="str">
            <v>CURVA CURTA 90 GRAUS, PVC, SERIE NORMAL, ESGOTO PREDIAL, DN 50 MM, JUNTA ELÁSTICA, FORNECIDO E INSTALADO EM RAMAL DE DESCARGA OU RAMAL DE ESGOTO SANITÁRIO. AF_12/2014</v>
          </cell>
        </row>
        <row r="3644">
          <cell r="A3644" t="str">
            <v>INSTALACOES HIDRO SANITARIAS</v>
          </cell>
          <cell r="B3644" t="str">
            <v>INHI</v>
          </cell>
          <cell r="C3644" t="str">
            <v>CONEXOES</v>
          </cell>
          <cell r="D3644" t="str">
            <v>0180</v>
          </cell>
          <cell r="E3644">
            <v>0</v>
          </cell>
          <cell r="F3644">
            <v>0</v>
          </cell>
          <cell r="G3644" t="str">
            <v>89734</v>
          </cell>
          <cell r="H3644" t="str">
            <v>JOELHO 45 GRAUS, CPVC, SOLDÁVEL, DN 35MM, INSTALADO EM RAMAL DE DISTRIBUIÇÃO DE ÁGUA   FORNECIMENTO E INSTALAÇÃO. AF_12/2014</v>
          </cell>
        </row>
        <row r="3645">
          <cell r="A3645" t="str">
            <v>INSTALACOES HIDRO SANITARIAS</v>
          </cell>
          <cell r="B3645" t="str">
            <v>INHI</v>
          </cell>
          <cell r="C3645" t="str">
            <v>CONEXOES</v>
          </cell>
          <cell r="D3645" t="str">
            <v>0180</v>
          </cell>
          <cell r="E3645">
            <v>0</v>
          </cell>
          <cell r="F3645">
            <v>0</v>
          </cell>
          <cell r="G3645" t="str">
            <v>89735</v>
          </cell>
          <cell r="H3645" t="str">
            <v>CURVA LONGA 90 GRAUS, PVC, SERIE NORMAL, ESGOTO PREDIAL, DN 50 MM, JUNTA ELÁSTICA, FORNECIDO E INSTALADO EM RAMAL DE DESCARGA OU RAMAL DE ESGOTO SANITÁRIO. AF_12/2014</v>
          </cell>
        </row>
        <row r="3646">
          <cell r="A3646" t="str">
            <v>INSTALACOES HIDRO SANITARIAS</v>
          </cell>
          <cell r="B3646" t="str">
            <v>INHI</v>
          </cell>
          <cell r="C3646" t="str">
            <v>CONEXOES</v>
          </cell>
          <cell r="D3646" t="str">
            <v>0180</v>
          </cell>
          <cell r="E3646">
            <v>0</v>
          </cell>
          <cell r="F3646">
            <v>0</v>
          </cell>
          <cell r="G3646" t="str">
            <v>89736</v>
          </cell>
          <cell r="H3646" t="str">
            <v>LUVA, CPVC, SOLDÁVEL, DN 22MM, INSTALADO EM RAMAL DE DISTRIBUIÇÃO DE ÁGUA   FORNECIMENTO E INSTALAÇÃO. AF_12/2014</v>
          </cell>
        </row>
        <row r="3647">
          <cell r="A3647" t="str">
            <v>INSTALACOES HIDRO SANITARIAS</v>
          </cell>
          <cell r="B3647" t="str">
            <v>INHI</v>
          </cell>
          <cell r="C3647" t="str">
            <v>CONEXOES</v>
          </cell>
          <cell r="D3647" t="str">
            <v>0180</v>
          </cell>
          <cell r="E3647">
            <v>0</v>
          </cell>
          <cell r="F3647">
            <v>0</v>
          </cell>
          <cell r="G3647" t="str">
            <v>89737</v>
          </cell>
          <cell r="H3647" t="str">
            <v>JOELHO 90 GRAUS, PVC, SERIE NORMAL, ESGOTO PREDIAL, DN 75 MM, JUNTA ELÁSTICA, FORNECIDO E INSTALADO EM RAMAL DE DESCARGA OU RAMAL DE ESGOTO SANITÁRIO. AF_12/2014</v>
          </cell>
        </row>
        <row r="3648">
          <cell r="A3648" t="str">
            <v>INSTALACOES HIDRO SANITARIAS</v>
          </cell>
          <cell r="B3648" t="str">
            <v>INHI</v>
          </cell>
          <cell r="C3648" t="str">
            <v>CONEXOES</v>
          </cell>
          <cell r="D3648" t="str">
            <v>0180</v>
          </cell>
          <cell r="E3648">
            <v>0</v>
          </cell>
          <cell r="F3648">
            <v>0</v>
          </cell>
          <cell r="G3648" t="str">
            <v>89738</v>
          </cell>
          <cell r="H3648" t="str">
            <v>LUVA DE CORRER, CPVC, SOLDÁVEL, DN 22MM, INSTALADO EM RAMAL DE DISTRIBUIÇÃO DE ÁGUA   FORNECIMENTO E INSTALAÇÃO. AF_12/2014</v>
          </cell>
        </row>
        <row r="3649">
          <cell r="A3649" t="str">
            <v>INSTALACOES HIDRO SANITARIAS</v>
          </cell>
          <cell r="B3649" t="str">
            <v>INHI</v>
          </cell>
          <cell r="C3649" t="str">
            <v>CONEXOES</v>
          </cell>
          <cell r="D3649" t="str">
            <v>0180</v>
          </cell>
          <cell r="E3649">
            <v>0</v>
          </cell>
          <cell r="F3649">
            <v>0</v>
          </cell>
          <cell r="G3649" t="str">
            <v>89739</v>
          </cell>
          <cell r="H3649" t="str">
            <v>JOELHO 45 GRAUS, PVC, SERIE NORMAL, ESGOTO PREDIAL, DN 75 MM, JUNTA ELÁSTICA, FORNECIDO E INSTALADO EM RAMAL DE DESCARGA OU RAMAL DE ESGOTO SANITÁRIO. AF_12/2014</v>
          </cell>
        </row>
        <row r="3650">
          <cell r="A3650" t="str">
            <v>INSTALACOES HIDRO SANITARIAS</v>
          </cell>
          <cell r="B3650" t="str">
            <v>INHI</v>
          </cell>
          <cell r="C3650" t="str">
            <v>CONEXOES</v>
          </cell>
          <cell r="D3650" t="str">
            <v>0180</v>
          </cell>
          <cell r="E3650">
            <v>0</v>
          </cell>
          <cell r="F3650">
            <v>0</v>
          </cell>
          <cell r="G3650" t="str">
            <v>89740</v>
          </cell>
          <cell r="H3650" t="str">
            <v>LUVA DE TRANSIÇÃO, CPVC, SOLDÁVEL, DN 22MM X 25MM, INSTALADO EM RAMAL DE DISTRIBUIÇÃO DE ÁGUA   FORNECIMENTO E INSTALAÇÃO. AF_12/2014</v>
          </cell>
        </row>
        <row r="3651">
          <cell r="A3651" t="str">
            <v>INSTALACOES HIDRO SANITARIAS</v>
          </cell>
          <cell r="B3651" t="str">
            <v>INHI</v>
          </cell>
          <cell r="C3651" t="str">
            <v>CONEXOES</v>
          </cell>
          <cell r="D3651" t="str">
            <v>0180</v>
          </cell>
          <cell r="E3651">
            <v>0</v>
          </cell>
          <cell r="F3651">
            <v>0</v>
          </cell>
          <cell r="G3651" t="str">
            <v>89741</v>
          </cell>
          <cell r="H3651" t="str">
            <v>UNIÃO, CPVC, SOLDÁVEL, DN 22MM, INSTALADO EM RAMAL DE DISTRIBUIÇÃO DE ÁGUA   FORNECIMENTO E INSTALAÇÃO. AF_12/2014</v>
          </cell>
        </row>
        <row r="3652">
          <cell r="A3652" t="str">
            <v>INSTALACOES HIDRO SANITARIAS</v>
          </cell>
          <cell r="B3652" t="str">
            <v>INHI</v>
          </cell>
          <cell r="C3652" t="str">
            <v>CONEXOES</v>
          </cell>
          <cell r="D3652" t="str">
            <v>0180</v>
          </cell>
          <cell r="E3652">
            <v>0</v>
          </cell>
          <cell r="F3652">
            <v>0</v>
          </cell>
          <cell r="G3652" t="str">
            <v>89742</v>
          </cell>
          <cell r="H3652" t="str">
            <v>CURVA CURTA 90 GRAUS, PVC, SERIE NORMAL, ESGOTO PREDIAL, DN 75 MM, JUNTA ELÁSTICA, FORNECIDO E INSTALADO EM RAMAL DE DESCARGA OU RAMAL DE ESGOTO SANITÁRIO. AF_12/2014</v>
          </cell>
        </row>
        <row r="3653">
          <cell r="A3653" t="str">
            <v>INSTALACOES HIDRO SANITARIAS</v>
          </cell>
          <cell r="B3653" t="str">
            <v>INHI</v>
          </cell>
          <cell r="C3653" t="str">
            <v>CONEXOES</v>
          </cell>
          <cell r="D3653" t="str">
            <v>0180</v>
          </cell>
          <cell r="E3653">
            <v>0</v>
          </cell>
          <cell r="F3653">
            <v>0</v>
          </cell>
          <cell r="G3653" t="str">
            <v>89743</v>
          </cell>
          <cell r="H3653" t="str">
            <v>CURVA LONGA 90 GRAUS, PVC, SERIE NORMAL, ESGOTO PREDIAL, DN 75 MM, JUNTA ELÁSTICA, FORNECIDO E INSTALADO EM RAMAL DE DESCARGA OU RAMAL DE ESGOTO SANITÁRIO. AF_12/2014</v>
          </cell>
        </row>
        <row r="3654">
          <cell r="A3654" t="str">
            <v>INSTALACOES HIDRO SANITARIAS</v>
          </cell>
          <cell r="B3654" t="str">
            <v>INHI</v>
          </cell>
          <cell r="C3654" t="str">
            <v>CONEXOES</v>
          </cell>
          <cell r="D3654" t="str">
            <v>0180</v>
          </cell>
          <cell r="E3654">
            <v>0</v>
          </cell>
          <cell r="F3654">
            <v>0</v>
          </cell>
          <cell r="G3654" t="str">
            <v>89744</v>
          </cell>
          <cell r="H3654" t="str">
            <v>JOELHO 90 GRAUS, PVC, SERIE NORMAL, ESGOTO PREDIAL, DN 100 MM, JUNTA ELÁSTICA, FORNECIDO E INSTALADO EM RAMAL DE DESCARGA OU RAMAL DE ESGOTO SANITÁRIO. AF_12/2014</v>
          </cell>
        </row>
        <row r="3655">
          <cell r="A3655" t="str">
            <v>INSTALACOES HIDRO SANITARIAS</v>
          </cell>
          <cell r="B3655" t="str">
            <v>INHI</v>
          </cell>
          <cell r="C3655" t="str">
            <v>CONEXOES</v>
          </cell>
          <cell r="D3655" t="str">
            <v>0180</v>
          </cell>
          <cell r="E3655">
            <v>0</v>
          </cell>
          <cell r="F3655">
            <v>0</v>
          </cell>
          <cell r="G3655" t="str">
            <v>89745</v>
          </cell>
          <cell r="H3655" t="str">
            <v>CONECTOR, CPVC, SOLDÁVEL, DN 22MM X 1/2 , INSTALADO EM RAMAL DE DISTRIBUIÇÃO DE ÁGUA   FORNECIMENTO E INSTALAÇÃO. AF_12/2014</v>
          </cell>
        </row>
        <row r="3656">
          <cell r="A3656" t="str">
            <v>INSTALACOES HIDRO SANITARIAS</v>
          </cell>
          <cell r="B3656" t="str">
            <v>INHI</v>
          </cell>
          <cell r="C3656" t="str">
            <v>CONEXOES</v>
          </cell>
          <cell r="D3656" t="str">
            <v>0180</v>
          </cell>
          <cell r="E3656">
            <v>0</v>
          </cell>
          <cell r="F3656">
            <v>0</v>
          </cell>
          <cell r="G3656" t="str">
            <v>89746</v>
          </cell>
          <cell r="H3656" t="str">
            <v>JOELHO 45 GRAUS, PVC, SERIE NORMAL, ESGOTO PREDIAL, DN 100 MM, JUNTA ELÁSTICA, FORNECIDO E INSTALADO EM RAMAL DE DESCARGA OU RAMAL DE ESGOTO SANITÁRIO. AF_12/2014</v>
          </cell>
        </row>
        <row r="3657">
          <cell r="A3657" t="str">
            <v>INSTALACOES HIDRO SANITARIAS</v>
          </cell>
          <cell r="B3657" t="str">
            <v>INHI</v>
          </cell>
          <cell r="C3657" t="str">
            <v>CONEXOES</v>
          </cell>
          <cell r="D3657" t="str">
            <v>0180</v>
          </cell>
          <cell r="E3657">
            <v>0</v>
          </cell>
          <cell r="F3657">
            <v>0</v>
          </cell>
          <cell r="G3657" t="str">
            <v>89747</v>
          </cell>
          <cell r="H3657" t="str">
            <v>ADAPTADOR, CPVC, SOLDÁVEL, DN 22MM, INSTALADO EM RAMAL DE DISTRIBUIÇÃO DE ÁGUA   FORNECIMENTO E INSTALAÇÃO. AF_12/2014</v>
          </cell>
        </row>
        <row r="3658">
          <cell r="A3658" t="str">
            <v>INSTALACOES HIDRO SANITARIAS</v>
          </cell>
          <cell r="B3658" t="str">
            <v>INHI</v>
          </cell>
          <cell r="C3658" t="str">
            <v>CONEXOES</v>
          </cell>
          <cell r="D3658" t="str">
            <v>0180</v>
          </cell>
          <cell r="E3658">
            <v>0</v>
          </cell>
          <cell r="F3658">
            <v>0</v>
          </cell>
          <cell r="G3658" t="str">
            <v>89748</v>
          </cell>
          <cell r="H3658" t="str">
            <v>CURVA CURTA 90 GRAUS, PVC, SERIE NORMAL, ESGOTO PREDIAL, DN 100 MM, JUNTA ELÁSTICA, FORNECIDO E INSTALADO EM RAMAL DE DESCARGA OU RAMAL DE ESGOTO SANITÁRIO. AF_12/2014</v>
          </cell>
        </row>
        <row r="3659">
          <cell r="A3659" t="str">
            <v>INSTALACOES HIDRO SANITARIAS</v>
          </cell>
          <cell r="B3659" t="str">
            <v>INHI</v>
          </cell>
          <cell r="C3659" t="str">
            <v>CONEXOES</v>
          </cell>
          <cell r="D3659" t="str">
            <v>0180</v>
          </cell>
          <cell r="E3659">
            <v>0</v>
          </cell>
          <cell r="F3659">
            <v>0</v>
          </cell>
          <cell r="G3659" t="str">
            <v>89749</v>
          </cell>
          <cell r="H3659" t="str">
            <v>CURVA DE TRANSPOSIÇÃO, CPVC, SOLDÁVEL, DN 22MM, INSTALADO EM RAMAL DE DISTRIBUIÇÃO DE ÁGUA   FORNECIMENTO E INSTALAÇÃO. AF_12/2014</v>
          </cell>
        </row>
        <row r="3660">
          <cell r="A3660" t="str">
            <v>INSTALACOES HIDRO SANITARIAS</v>
          </cell>
          <cell r="B3660" t="str">
            <v>INHI</v>
          </cell>
          <cell r="C3660" t="str">
            <v>CONEXOES</v>
          </cell>
          <cell r="D3660" t="str">
            <v>0180</v>
          </cell>
          <cell r="E3660">
            <v>0</v>
          </cell>
          <cell r="F3660">
            <v>0</v>
          </cell>
          <cell r="G3660" t="str">
            <v>89750</v>
          </cell>
          <cell r="H3660" t="str">
            <v>CURVA LONGA 90 GRAUS, PVC, SERIE NORMAL, ESGOTO PREDIAL, DN 100 MM, JUNTA ELÁSTICA, FORNECIDO E INSTALADO EM RAMAL DE DESCARGA OU RAMAL DE ESGOTO SANITÁRIO. AF_12/2014</v>
          </cell>
        </row>
        <row r="3661">
          <cell r="A3661" t="str">
            <v>INSTALACOES HIDRO SANITARIAS</v>
          </cell>
          <cell r="B3661" t="str">
            <v>INHI</v>
          </cell>
          <cell r="C3661" t="str">
            <v>CONEXOES</v>
          </cell>
          <cell r="D3661" t="str">
            <v>0180</v>
          </cell>
          <cell r="E3661">
            <v>0</v>
          </cell>
          <cell r="F3661">
            <v>0</v>
          </cell>
          <cell r="G3661" t="str">
            <v>89751</v>
          </cell>
          <cell r="H3661" t="str">
            <v>BUCHA DE REDUÇÃO, CPVC, SOLDÁVEL, DN 22MM X 15MM, INSTALADO EM RAMAL DE DISTRIBUIÇÃO DE ÁGUA   FORNECIMENTO E INSTALAÇÃO. AF_12/2014</v>
          </cell>
        </row>
        <row r="3662">
          <cell r="A3662" t="str">
            <v>INSTALACOES HIDRO SANITARIAS</v>
          </cell>
          <cell r="B3662" t="str">
            <v>INHI</v>
          </cell>
          <cell r="C3662" t="str">
            <v>CONEXOES</v>
          </cell>
          <cell r="D3662" t="str">
            <v>0180</v>
          </cell>
          <cell r="E3662">
            <v>0</v>
          </cell>
          <cell r="F3662">
            <v>0</v>
          </cell>
          <cell r="G3662" t="str">
            <v>89752</v>
          </cell>
          <cell r="H3662" t="str">
            <v>LUVA SIMPLES, PVC, SERIE NORMAL, ESGOTO PREDIAL, DN 40 MM, JUNTA SOLDÁVEL, FORNECIDO E INSTALADO EM RAMAL DE DESCARGA OU RAMAL DE ESGOTO SANITÁRIO. AF_12/2014</v>
          </cell>
        </row>
        <row r="3663">
          <cell r="A3663" t="str">
            <v>INSTALACOES HIDRO SANITARIAS</v>
          </cell>
          <cell r="B3663" t="str">
            <v>INHI</v>
          </cell>
          <cell r="C3663" t="str">
            <v>CONEXOES</v>
          </cell>
          <cell r="D3663" t="str">
            <v>0180</v>
          </cell>
          <cell r="E3663">
            <v>0</v>
          </cell>
          <cell r="F3663">
            <v>0</v>
          </cell>
          <cell r="G3663" t="str">
            <v>89753</v>
          </cell>
          <cell r="H3663" t="str">
            <v>LUVA SIMPLES, PVC, SERIE NORMAL, ESGOTO PREDIAL, DN 50 MM, JUNTA ELÁSTICA, FORNECIDO E INSTALADO EM RAMAL DE DESCARGA OU RAMAL DE ESGOTO SANITÁRIO. AF_12/2014</v>
          </cell>
        </row>
        <row r="3664">
          <cell r="A3664" t="str">
            <v>INSTALACOES HIDRO SANITARIAS</v>
          </cell>
          <cell r="B3664" t="str">
            <v>INHI</v>
          </cell>
          <cell r="C3664" t="str">
            <v>CONEXOES</v>
          </cell>
          <cell r="D3664" t="str">
            <v>0180</v>
          </cell>
          <cell r="E3664">
            <v>0</v>
          </cell>
          <cell r="F3664">
            <v>0</v>
          </cell>
          <cell r="G3664" t="str">
            <v>89754</v>
          </cell>
          <cell r="H3664" t="str">
            <v>LUVA DE CORRER, PVC, SERIE NORMAL, ESGOTO PREDIAL, DN 50 MM, JUNTA ELÁSTICA, FORNECIDO E INSTALADO EM RAMAL DE DESCARGA OU RAMAL DE ESGOTO SANITÁRIO. AF_12/2014</v>
          </cell>
        </row>
        <row r="3665">
          <cell r="A3665" t="str">
            <v>INSTALACOES HIDRO SANITARIAS</v>
          </cell>
          <cell r="B3665" t="str">
            <v>INHI</v>
          </cell>
          <cell r="C3665" t="str">
            <v>CONEXOES</v>
          </cell>
          <cell r="D3665" t="str">
            <v>0180</v>
          </cell>
          <cell r="E3665">
            <v>0</v>
          </cell>
          <cell r="F3665">
            <v>0</v>
          </cell>
          <cell r="G3665" t="str">
            <v>89755</v>
          </cell>
          <cell r="H3665" t="str">
            <v>LUVA, CPVC, SOLDÁVEL, DN 28MM, INSTALADO EM RAMAL DE DISTRIBUIÇÃO DE ÁGUA   FORNECIMENTO E INSTALAÇÃO. AF_12/2014</v>
          </cell>
        </row>
        <row r="3666">
          <cell r="A3666" t="str">
            <v>INSTALACOES HIDRO SANITARIAS</v>
          </cell>
          <cell r="B3666" t="str">
            <v>INHI</v>
          </cell>
          <cell r="C3666" t="str">
            <v>CONEXOES</v>
          </cell>
          <cell r="D3666" t="str">
            <v>0180</v>
          </cell>
          <cell r="E3666">
            <v>0</v>
          </cell>
          <cell r="F3666">
            <v>0</v>
          </cell>
          <cell r="G3666" t="str">
            <v>89756</v>
          </cell>
          <cell r="H3666" t="str">
            <v>LUVA DE CORRER, CPVC, SOLDÁVEL, DN 28MM, INSTALADO EM RAMAL DE DISTRIBUIÇÃO DE ÁGUA   FORNECIMENTO E INSTALAÇÃO. AF_12/2014</v>
          </cell>
        </row>
        <row r="3667">
          <cell r="A3667" t="str">
            <v>INSTALACOES HIDRO SANITARIAS</v>
          </cell>
          <cell r="B3667" t="str">
            <v>INHI</v>
          </cell>
          <cell r="C3667" t="str">
            <v>CONEXOES</v>
          </cell>
          <cell r="D3667" t="str">
            <v>0180</v>
          </cell>
          <cell r="E3667">
            <v>0</v>
          </cell>
          <cell r="F3667">
            <v>0</v>
          </cell>
          <cell r="G3667" t="str">
            <v>89757</v>
          </cell>
          <cell r="H3667" t="str">
            <v>UNIÃO, CPVC, SOLDÁVEL, DN 28MM, INSTALADO EM RAMAL DE DISTRIBUIÇÃO DE ÁGUA   FORNECIMENTO E INSTALAÇÃO. AF_12/2014</v>
          </cell>
        </row>
        <row r="3668">
          <cell r="A3668" t="str">
            <v>INSTALACOES HIDRO SANITARIAS</v>
          </cell>
          <cell r="B3668" t="str">
            <v>INHI</v>
          </cell>
          <cell r="C3668" t="str">
            <v>CONEXOES</v>
          </cell>
          <cell r="D3668" t="str">
            <v>0180</v>
          </cell>
          <cell r="E3668">
            <v>0</v>
          </cell>
          <cell r="F3668">
            <v>0</v>
          </cell>
          <cell r="G3668" t="str">
            <v>89758</v>
          </cell>
          <cell r="H3668" t="str">
            <v>CONECTOR, CPVC, SOLDÁVEL, DN 28MM X 1 , INSTALADO EM RAMAL DE DISTRIBUIÇÃO DE ÁGUA   FORNECIMENTO E INSTALAÇÃO. AF_12/2014</v>
          </cell>
        </row>
        <row r="3669">
          <cell r="A3669" t="str">
            <v>INSTALACOES HIDRO SANITARIAS</v>
          </cell>
          <cell r="B3669" t="str">
            <v>INHI</v>
          </cell>
          <cell r="C3669" t="str">
            <v>CONEXOES</v>
          </cell>
          <cell r="D3669" t="str">
            <v>0180</v>
          </cell>
          <cell r="E3669">
            <v>0</v>
          </cell>
          <cell r="F3669">
            <v>0</v>
          </cell>
          <cell r="G3669" t="str">
            <v>89759</v>
          </cell>
          <cell r="H3669" t="str">
            <v>BUCHA DE REDUÇÃO, CPVC, SOLDÁVEL, DN 28MM X 22MM, INSTALADO EM RAMAL DE DISTRIBUIÇÃO DE ÁGUA - FORNECIMENTO E INSTALAÇÃO. AF_12/2014</v>
          </cell>
        </row>
        <row r="3670">
          <cell r="A3670" t="str">
            <v>INSTALACOES HIDRO SANITARIAS</v>
          </cell>
          <cell r="B3670" t="str">
            <v>INHI</v>
          </cell>
          <cell r="C3670" t="str">
            <v>CONEXOES</v>
          </cell>
          <cell r="D3670" t="str">
            <v>0180</v>
          </cell>
          <cell r="E3670">
            <v>0</v>
          </cell>
          <cell r="F3670">
            <v>0</v>
          </cell>
          <cell r="G3670" t="str">
            <v>89760</v>
          </cell>
          <cell r="H3670" t="str">
            <v>LUVA, CPVC, SOLDÁVEL, DN 35MM, INSTALADO EM RAMAL DE DISTRIBUIÇÃO DE ÁGUA - FORNECIMENTO E INSTALAÇÃO. AF_12/2014</v>
          </cell>
        </row>
        <row r="3671">
          <cell r="A3671" t="str">
            <v>INSTALACOES HIDRO SANITARIAS</v>
          </cell>
          <cell r="B3671" t="str">
            <v>INHI</v>
          </cell>
          <cell r="C3671" t="str">
            <v>CONEXOES</v>
          </cell>
          <cell r="D3671" t="str">
            <v>0180</v>
          </cell>
          <cell r="E3671">
            <v>0</v>
          </cell>
          <cell r="F3671">
            <v>0</v>
          </cell>
          <cell r="G3671" t="str">
            <v>89761</v>
          </cell>
          <cell r="H3671" t="str">
            <v>LUVA DE CORRER, CPVC, SOLDÁVEL, DN 35MM, INSTALADO EM RAMAL DE DISTRIBUIÇÃO DE ÁGUA - FORNECIMENTO E INSTALAÇÃO. AF_12/2014</v>
          </cell>
        </row>
        <row r="3672">
          <cell r="A3672" t="str">
            <v>INSTALACOES HIDRO SANITARIAS</v>
          </cell>
          <cell r="B3672" t="str">
            <v>INHI</v>
          </cell>
          <cell r="C3672" t="str">
            <v>CONEXOES</v>
          </cell>
          <cell r="D3672" t="str">
            <v>0180</v>
          </cell>
          <cell r="E3672">
            <v>0</v>
          </cell>
          <cell r="F3672">
            <v>0</v>
          </cell>
          <cell r="G3672" t="str">
            <v>89762</v>
          </cell>
          <cell r="H3672" t="str">
            <v>UNIÃO, CPVC, SOLDÁVEL, DN35MM, INSTALADO EM RAMAL DE DISTRIBUIÇÃO DE ÁGUA - FORNECIMENTO E INSTALAÇÃO. AF_12/2014</v>
          </cell>
        </row>
        <row r="3673">
          <cell r="A3673" t="str">
            <v>INSTALACOES HIDRO SANITARIAS</v>
          </cell>
          <cell r="B3673" t="str">
            <v>INHI</v>
          </cell>
          <cell r="C3673" t="str">
            <v>CONEXOES</v>
          </cell>
          <cell r="D3673" t="str">
            <v>0180</v>
          </cell>
          <cell r="E3673">
            <v>0</v>
          </cell>
          <cell r="F3673">
            <v>0</v>
          </cell>
          <cell r="G3673" t="str">
            <v>89763</v>
          </cell>
          <cell r="H3673" t="str">
            <v>CONECTOR, CPVC, SOLDÁVEL, DN 35MM X 1 1/4 , INSTALADO EM RAMAL DE DISTRIBUIÇÃO DE ÁGUA - FORNECIMENTO E INSTALAÇÃO. AF_12/2014</v>
          </cell>
        </row>
        <row r="3674">
          <cell r="A3674" t="str">
            <v>INSTALACOES HIDRO SANITARIAS</v>
          </cell>
          <cell r="B3674" t="str">
            <v>INHI</v>
          </cell>
          <cell r="C3674" t="str">
            <v>CONEXOES</v>
          </cell>
          <cell r="D3674" t="str">
            <v>0180</v>
          </cell>
          <cell r="E3674">
            <v>0</v>
          </cell>
          <cell r="F3674">
            <v>0</v>
          </cell>
          <cell r="G3674" t="str">
            <v>89764</v>
          </cell>
          <cell r="H3674" t="str">
            <v>BUCHA DE REDUÇÃO, CPVC, SOLDÁVEL, DN35MM X 28MM, INSTALADO EM RAMAL DE DISTRIBUIÇÃO DE ÁGUA - FORNECIMENTO E INSTALAÇÃO. AF_12/2014</v>
          </cell>
        </row>
        <row r="3675">
          <cell r="A3675" t="str">
            <v>INSTALACOES HIDRO SANITARIAS</v>
          </cell>
          <cell r="B3675" t="str">
            <v>INHI</v>
          </cell>
          <cell r="C3675" t="str">
            <v>CONEXOES</v>
          </cell>
          <cell r="D3675" t="str">
            <v>0180</v>
          </cell>
          <cell r="E3675">
            <v>0</v>
          </cell>
          <cell r="F3675">
            <v>0</v>
          </cell>
          <cell r="G3675" t="str">
            <v>89765</v>
          </cell>
          <cell r="H3675" t="str">
            <v>TE, CPVC, SOLDÁVEL, DN 22MM, INSTALADO EM RAMAL DE DISTRIBUIÇÃO DE ÁGUA - FORNECIMENTO E INSTALAÇÃO. AF_12/2014</v>
          </cell>
        </row>
        <row r="3676">
          <cell r="A3676" t="str">
            <v>INSTALACOES HIDRO SANITARIAS</v>
          </cell>
          <cell r="B3676" t="str">
            <v>INHI</v>
          </cell>
          <cell r="C3676" t="str">
            <v>CONEXOES</v>
          </cell>
          <cell r="D3676" t="str">
            <v>0180</v>
          </cell>
          <cell r="E3676">
            <v>0</v>
          </cell>
          <cell r="F3676">
            <v>0</v>
          </cell>
          <cell r="G3676" t="str">
            <v>89766</v>
          </cell>
          <cell r="H3676" t="str">
            <v>TE DE TRANSIÇÃO, CPVC, SOLDÁVEL, DN 22MM X 1/2 , INSTALADO EM RAMAL DE DISTRIBUIÇÃO DE ÁGUA   FORNECIMENTO E INSTALAÇÃO. AF_12/2014</v>
          </cell>
        </row>
        <row r="3677">
          <cell r="A3677" t="str">
            <v>INSTALACOES HIDRO SANITARIAS</v>
          </cell>
          <cell r="B3677" t="str">
            <v>INHI</v>
          </cell>
          <cell r="C3677" t="str">
            <v>CONEXOES</v>
          </cell>
          <cell r="D3677" t="str">
            <v>0180</v>
          </cell>
          <cell r="E3677">
            <v>0</v>
          </cell>
          <cell r="F3677">
            <v>0</v>
          </cell>
          <cell r="G3677" t="str">
            <v>89767</v>
          </cell>
          <cell r="H3677" t="str">
            <v>TÊ MISTURADOR, CPVC, SOLDÁVEL, DN 22MM, INSTALADO EM RAMAL DE DISTRIBUIÇÃO DE ÁGUA - FORNECIMENTO E INSTALAÇÃO. AF_12/2014</v>
          </cell>
        </row>
        <row r="3678">
          <cell r="A3678" t="str">
            <v>INSTALACOES HIDRO SANITARIAS</v>
          </cell>
          <cell r="B3678" t="str">
            <v>INHI</v>
          </cell>
          <cell r="C3678" t="str">
            <v>CONEXOES</v>
          </cell>
          <cell r="D3678" t="str">
            <v>0180</v>
          </cell>
          <cell r="E3678">
            <v>0</v>
          </cell>
          <cell r="F3678">
            <v>0</v>
          </cell>
          <cell r="G3678" t="str">
            <v>89768</v>
          </cell>
          <cell r="H3678" t="str">
            <v>TÊ, CPVC, SOLDÁVEL, DN 28MM, INSTALADO EM RAMAL DE DISTRIBUIÇÃO DE ÁGUA - FORNECIMENTO E INSTALAÇÃO. AF_12/2014</v>
          </cell>
        </row>
        <row r="3679">
          <cell r="A3679" t="str">
            <v>INSTALACOES HIDRO SANITARIAS</v>
          </cell>
          <cell r="B3679" t="str">
            <v>INHI</v>
          </cell>
          <cell r="C3679" t="str">
            <v>CONEXOES</v>
          </cell>
          <cell r="D3679" t="str">
            <v>0180</v>
          </cell>
          <cell r="E3679">
            <v>0</v>
          </cell>
          <cell r="F3679">
            <v>0</v>
          </cell>
          <cell r="G3679" t="str">
            <v>89769</v>
          </cell>
          <cell r="H3679" t="str">
            <v>TÊ, CPVC, SOLDÁVEL, DN35MM, INSTALADO EM RAMAL DE DISTRIBUIÇÃO DE ÁGUA - FORNECIMENTO E INSTALAÇÃO. AF_12/2014</v>
          </cell>
        </row>
        <row r="3680">
          <cell r="A3680" t="str">
            <v>INSTALACOES HIDRO SANITARIAS</v>
          </cell>
          <cell r="B3680" t="str">
            <v>INHI</v>
          </cell>
          <cell r="C3680" t="str">
            <v>CONEXOES</v>
          </cell>
          <cell r="D3680" t="str">
            <v>0180</v>
          </cell>
          <cell r="E3680">
            <v>0</v>
          </cell>
          <cell r="F3680">
            <v>0</v>
          </cell>
          <cell r="G3680" t="str">
            <v>89772</v>
          </cell>
          <cell r="H3680" t="str">
            <v>TUBO, CPVC, SOLDÁVEL, DN 54MM, INSTALADO EM PRUMADA DE ÁGUA  FORNECIMENTO E INSTALAÇÃO. AF_12/2014</v>
          </cell>
        </row>
        <row r="3681">
          <cell r="A3681" t="str">
            <v>INSTALACOES HIDRO SANITARIAS</v>
          </cell>
          <cell r="B3681" t="str">
            <v>INHI</v>
          </cell>
          <cell r="C3681" t="str">
            <v>CONEXOES</v>
          </cell>
          <cell r="D3681" t="str">
            <v>0180</v>
          </cell>
          <cell r="E3681">
            <v>0</v>
          </cell>
          <cell r="F3681">
            <v>0</v>
          </cell>
          <cell r="G3681" t="str">
            <v>89774</v>
          </cell>
          <cell r="H3681" t="str">
            <v>LUVA SIMPLES, PVC, SERIE NORMAL, ESGOTO PREDIAL, DN 75 MM, JUNTA ELÁSTICA, FORNECIDO E INSTALADO EM RAMAL DE DESCARGA OU RAMAL DE ESGOTO SANITÁRIO. AF_12/2014</v>
          </cell>
        </row>
        <row r="3682">
          <cell r="A3682" t="str">
            <v>INSTALACOES HIDRO SANITARIAS</v>
          </cell>
          <cell r="B3682" t="str">
            <v>INHI</v>
          </cell>
          <cell r="C3682" t="str">
            <v>CONEXOES</v>
          </cell>
          <cell r="D3682" t="str">
            <v>0180</v>
          </cell>
          <cell r="E3682">
            <v>0</v>
          </cell>
          <cell r="F3682">
            <v>0</v>
          </cell>
          <cell r="G3682" t="str">
            <v>89776</v>
          </cell>
          <cell r="H3682" t="str">
            <v>LUVA DE CORRER, PVC, SERIE NORMAL, ESGOTO PREDIAL, DN 75 MM, JUNTA ELÁSTICA, FORNECIDO E INSTALADO EM RAMAL DE DESCARGA OU RAMAL DE ESGOTO SANITÁRIO. AF_12/2014</v>
          </cell>
        </row>
        <row r="3683">
          <cell r="A3683" t="str">
            <v>INSTALACOES HIDRO SANITARIAS</v>
          </cell>
          <cell r="B3683" t="str">
            <v>INHI</v>
          </cell>
          <cell r="C3683" t="str">
            <v>CONEXOES</v>
          </cell>
          <cell r="D3683" t="str">
            <v>0180</v>
          </cell>
          <cell r="E3683">
            <v>0</v>
          </cell>
          <cell r="F3683">
            <v>0</v>
          </cell>
          <cell r="G3683" t="str">
            <v>89777</v>
          </cell>
          <cell r="H3683" t="str">
            <v>JOELHO 90 GRAUS, CPVC, SOLDÁVEL, DN 35MM, INSTALADO EM PRUMADA DE ÁGUA  FORNECIMENTO E INSTALAÇÃO. AF_12/2014</v>
          </cell>
        </row>
        <row r="3684">
          <cell r="A3684" t="str">
            <v>INSTALACOES HIDRO SANITARIAS</v>
          </cell>
          <cell r="B3684" t="str">
            <v>INHI</v>
          </cell>
          <cell r="C3684" t="str">
            <v>CONEXOES</v>
          </cell>
          <cell r="D3684" t="str">
            <v>0180</v>
          </cell>
          <cell r="E3684">
            <v>0</v>
          </cell>
          <cell r="F3684">
            <v>0</v>
          </cell>
          <cell r="G3684" t="str">
            <v>89778</v>
          </cell>
          <cell r="H3684" t="str">
            <v>LUVA SIMPLES, PVC, SERIE NORMAL, ESGOTO PREDIAL, DN 100 MM, JUNTA ELÁSTICA, FORNECIDO E INSTALADO EM RAMAL DE DESCARGA OU RAMAL DE ESGOTO SANITÁRIO. AF_12/2014</v>
          </cell>
        </row>
        <row r="3685">
          <cell r="A3685" t="str">
            <v>INSTALACOES HIDRO SANITARIAS</v>
          </cell>
          <cell r="B3685" t="str">
            <v>INHI</v>
          </cell>
          <cell r="C3685" t="str">
            <v>CONEXOES</v>
          </cell>
          <cell r="D3685" t="str">
            <v>0180</v>
          </cell>
          <cell r="E3685">
            <v>0</v>
          </cell>
          <cell r="F3685">
            <v>0</v>
          </cell>
          <cell r="G3685" t="str">
            <v>89779</v>
          </cell>
          <cell r="H3685" t="str">
            <v>LUVA DE CORRER, PVC, SERIE NORMAL, ESGOTO PREDIAL, DN 100 MM, JUNTA ELÁSTICA, FORNECIDO E INSTALADO EM RAMAL DE DESCARGA OU RAMAL DE ESGOTO SANITÁRIO. AF_12/2014</v>
          </cell>
        </row>
        <row r="3686">
          <cell r="A3686" t="str">
            <v>INSTALACOES HIDRO SANITARIAS</v>
          </cell>
          <cell r="B3686" t="str">
            <v>INHI</v>
          </cell>
          <cell r="C3686" t="str">
            <v>CONEXOES</v>
          </cell>
          <cell r="D3686" t="str">
            <v>0180</v>
          </cell>
          <cell r="E3686">
            <v>0</v>
          </cell>
          <cell r="F3686">
            <v>0</v>
          </cell>
          <cell r="G3686" t="str">
            <v>89780</v>
          </cell>
          <cell r="H3686" t="str">
            <v>JOELHO 45 GRAUS, CPVC, SOLDÁVEL, DN 35MM, INSTALADO EM PRUMADA DE ÁGUA - FORNECIMENTO E INSTALAÇÃO. AF_12/2014</v>
          </cell>
        </row>
        <row r="3687">
          <cell r="A3687" t="str">
            <v>INSTALACOES HIDRO SANITARIAS</v>
          </cell>
          <cell r="B3687" t="str">
            <v>INHI</v>
          </cell>
          <cell r="C3687" t="str">
            <v>CONEXOES</v>
          </cell>
          <cell r="D3687" t="str">
            <v>0180</v>
          </cell>
          <cell r="E3687">
            <v>0</v>
          </cell>
          <cell r="F3687">
            <v>0</v>
          </cell>
          <cell r="G3687" t="str">
            <v>89781</v>
          </cell>
          <cell r="H3687" t="str">
            <v>JOELHO 90 GRAUS, CPVC, SOLDÁVEL, DN 42MM, INSTALADO EM PRUMADA DE ÁGUA  FORNECIMENTO E INSTALAÇÃO. AF_12/2014</v>
          </cell>
        </row>
        <row r="3688">
          <cell r="A3688" t="str">
            <v>INSTALACOES HIDRO SANITARIAS</v>
          </cell>
          <cell r="B3688" t="str">
            <v>INHI</v>
          </cell>
          <cell r="C3688" t="str">
            <v>CONEXOES</v>
          </cell>
          <cell r="D3688" t="str">
            <v>0180</v>
          </cell>
          <cell r="E3688">
            <v>0</v>
          </cell>
          <cell r="F3688">
            <v>0</v>
          </cell>
          <cell r="G3688" t="str">
            <v>89782</v>
          </cell>
          <cell r="H3688" t="str">
            <v>TE, PVC, SERIE NORMAL, ESGOTO PREDIAL, DN 40 X 40 MM, JUNTA SOLDÁVEL, FORNECIDO E INSTALADO EM RAMAL DE DESCARGA OU RAMAL DE ESGOTO SANITÁRIO. AF_12/2014</v>
          </cell>
        </row>
        <row r="3689">
          <cell r="A3689" t="str">
            <v>INSTALACOES HIDRO SANITARIAS</v>
          </cell>
          <cell r="B3689" t="str">
            <v>INHI</v>
          </cell>
          <cell r="C3689" t="str">
            <v>CONEXOES</v>
          </cell>
          <cell r="D3689" t="str">
            <v>0180</v>
          </cell>
          <cell r="E3689">
            <v>0</v>
          </cell>
          <cell r="F3689">
            <v>0</v>
          </cell>
          <cell r="G3689" t="str">
            <v>89783</v>
          </cell>
          <cell r="H3689" t="str">
            <v>JUNÇÃO SIMPLES, PVC, SERIE NORMAL, ESGOTO PREDIAL, DN 40 MM, JUNTA SOLDÁVEL, FORNECIDO E INSTALADO EM RAMAL DE DESCARGA OU RAMAL DE ESGOTO SANITÁRIO. AF_12/2014</v>
          </cell>
        </row>
        <row r="3690">
          <cell r="A3690" t="str">
            <v>INSTALACOES HIDRO SANITARIAS</v>
          </cell>
          <cell r="B3690" t="str">
            <v>INHI</v>
          </cell>
          <cell r="C3690" t="str">
            <v>CONEXOES</v>
          </cell>
          <cell r="D3690" t="str">
            <v>0180</v>
          </cell>
          <cell r="E3690">
            <v>0</v>
          </cell>
          <cell r="F3690">
            <v>0</v>
          </cell>
          <cell r="G3690" t="str">
            <v>89784</v>
          </cell>
          <cell r="H3690" t="str">
            <v>TE, PVC, SERIE NORMAL, ESGOTO PREDIAL, DN 50 X 50 MM, JUNTA ELÁSTICA, FORNECIDO E INSTALADO EM RAMAL DE DESCARGA OU RAMAL DE ESGOTO SANITÁRIO. AF_12/2014</v>
          </cell>
        </row>
        <row r="3691">
          <cell r="A3691" t="str">
            <v>INSTALACOES HIDRO SANITARIAS</v>
          </cell>
          <cell r="B3691" t="str">
            <v>INHI</v>
          </cell>
          <cell r="C3691" t="str">
            <v>CONEXOES</v>
          </cell>
          <cell r="D3691" t="str">
            <v>0180</v>
          </cell>
          <cell r="E3691">
            <v>0</v>
          </cell>
          <cell r="F3691">
            <v>0</v>
          </cell>
          <cell r="G3691" t="str">
            <v>89785</v>
          </cell>
          <cell r="H3691" t="str">
            <v>JUNÇÃO SIMPLES, PVC, SERIE NORMAL, ESGOTO PREDIAL, DN 50 X 50 MM, JUNTA ELÁSTICA, FORNECIDO E INSTALADO EM RAMAL DE DESCARGA OU RAMAL DE ESGOTO SANITÁRIO. AF_12/2014</v>
          </cell>
        </row>
        <row r="3692">
          <cell r="A3692" t="str">
            <v>INSTALACOES HIDRO SANITARIAS</v>
          </cell>
          <cell r="B3692" t="str">
            <v>INHI</v>
          </cell>
          <cell r="C3692" t="str">
            <v>CONEXOES</v>
          </cell>
          <cell r="D3692" t="str">
            <v>0180</v>
          </cell>
          <cell r="E3692">
            <v>0</v>
          </cell>
          <cell r="F3692">
            <v>0</v>
          </cell>
          <cell r="G3692" t="str">
            <v>89786</v>
          </cell>
          <cell r="H3692" t="str">
            <v>TE, PVC, SERIE NORMAL, ESGOTO PREDIAL, DN 75 X 75 MM, JUNTA ELÁSTICA, FORNECIDO E INSTALADO EM RAMAL DE DESCARGA OU RAMAL DE ESGOTO SANITÁRIO. AF_12/2014</v>
          </cell>
        </row>
        <row r="3693">
          <cell r="A3693" t="str">
            <v>INSTALACOES HIDRO SANITARIAS</v>
          </cell>
          <cell r="B3693" t="str">
            <v>INHI</v>
          </cell>
          <cell r="C3693" t="str">
            <v>CONEXOES</v>
          </cell>
          <cell r="D3693" t="str">
            <v>0180</v>
          </cell>
          <cell r="E3693">
            <v>0</v>
          </cell>
          <cell r="F3693">
            <v>0</v>
          </cell>
          <cell r="G3693" t="str">
            <v>89787</v>
          </cell>
          <cell r="H3693" t="str">
            <v>JOELHO 45 GRAUS, CPVC, SOLDÁVEL, DN 42MM, INSTALADO EM PRUMADA DE ÁGUA  FORNECIMENTO E INSTALAÇÃO. AF_12/2014</v>
          </cell>
        </row>
        <row r="3694">
          <cell r="A3694" t="str">
            <v>INSTALACOES HIDRO SANITARIAS</v>
          </cell>
          <cell r="B3694" t="str">
            <v>INHI</v>
          </cell>
          <cell r="C3694" t="str">
            <v>CONEXOES</v>
          </cell>
          <cell r="D3694" t="str">
            <v>0180</v>
          </cell>
          <cell r="E3694">
            <v>0</v>
          </cell>
          <cell r="F3694">
            <v>0</v>
          </cell>
          <cell r="G3694" t="str">
            <v>89788</v>
          </cell>
          <cell r="H3694" t="str">
            <v>JOELHO 90 GRAUS, CPVC, SOLDÁVEL, DN 54MM, INSTALADO EM PRUMADA DE ÁGUA  FORNECIMENTO E INSTALAÇÃO. AF_12/2014</v>
          </cell>
        </row>
        <row r="3695">
          <cell r="A3695" t="str">
            <v>INSTALACOES HIDRO SANITARIAS</v>
          </cell>
          <cell r="B3695" t="str">
            <v>INHI</v>
          </cell>
          <cell r="C3695" t="str">
            <v>CONEXOES</v>
          </cell>
          <cell r="D3695" t="str">
            <v>0180</v>
          </cell>
          <cell r="E3695">
            <v>0</v>
          </cell>
          <cell r="F3695">
            <v>0</v>
          </cell>
          <cell r="G3695" t="str">
            <v>89789</v>
          </cell>
          <cell r="H3695" t="str">
            <v>JOELHO 45 GRAUS, CPVC, SOLDÁVEL, DN 54MM, INSTALADO EM PRUMADA DE ÁGUA  FORNECIMENTO E INSTALAÇÃO. AF_12/2014</v>
          </cell>
        </row>
        <row r="3696">
          <cell r="A3696" t="str">
            <v>INSTALACOES HIDRO SANITARIAS</v>
          </cell>
          <cell r="B3696" t="str">
            <v>INHI</v>
          </cell>
          <cell r="C3696" t="str">
            <v>CONEXOES</v>
          </cell>
          <cell r="D3696" t="str">
            <v>0180</v>
          </cell>
          <cell r="E3696">
            <v>0</v>
          </cell>
          <cell r="F3696">
            <v>0</v>
          </cell>
          <cell r="G3696" t="str">
            <v>89790</v>
          </cell>
          <cell r="H3696" t="str">
            <v>JOELHO 90 GRAUS, CPVC, SOLDÁVEL, DN 73MM, INSTALADO EM PRUMADA DE ÁGUA  FORNECIMENTO E INSTALAÇÃO. AF_12/2014</v>
          </cell>
        </row>
        <row r="3697">
          <cell r="A3697" t="str">
            <v>INSTALACOES HIDRO SANITARIAS</v>
          </cell>
          <cell r="B3697" t="str">
            <v>INHI</v>
          </cell>
          <cell r="C3697" t="str">
            <v>CONEXOES</v>
          </cell>
          <cell r="D3697" t="str">
            <v>0180</v>
          </cell>
          <cell r="E3697">
            <v>0</v>
          </cell>
          <cell r="F3697">
            <v>0</v>
          </cell>
          <cell r="G3697" t="str">
            <v>89791</v>
          </cell>
          <cell r="H3697" t="str">
            <v>JOELHO 45 GRAUS, CPVC, SOLDÁVEL, DN 73MM, INSTALADO EM PRUMADA DE ÁGUA  FORNECIMENTO E INSTALAÇÃO. AF_12/2014</v>
          </cell>
        </row>
        <row r="3698">
          <cell r="A3698" t="str">
            <v>INSTALACOES HIDRO SANITARIAS</v>
          </cell>
          <cell r="B3698" t="str">
            <v>INHI</v>
          </cell>
          <cell r="C3698" t="str">
            <v>CONEXOES</v>
          </cell>
          <cell r="D3698" t="str">
            <v>0180</v>
          </cell>
          <cell r="E3698">
            <v>0</v>
          </cell>
          <cell r="F3698">
            <v>0</v>
          </cell>
          <cell r="G3698" t="str">
            <v>89792</v>
          </cell>
          <cell r="H3698" t="str">
            <v>JOELHO 90 GRAUS, CPVC, SOLDÁVEL, DN 89MM, INSTALADO EM PRUMADA DE ÁGUA  FORNECIMENTO E INSTALAÇÃO. AF_12/2014</v>
          </cell>
        </row>
        <row r="3699">
          <cell r="A3699" t="str">
            <v>INSTALACOES HIDRO SANITARIAS</v>
          </cell>
          <cell r="B3699" t="str">
            <v>INHI</v>
          </cell>
          <cell r="C3699" t="str">
            <v>CONEXOES</v>
          </cell>
          <cell r="D3699" t="str">
            <v>0180</v>
          </cell>
          <cell r="E3699">
            <v>0</v>
          </cell>
          <cell r="F3699">
            <v>0</v>
          </cell>
          <cell r="G3699" t="str">
            <v>89793</v>
          </cell>
          <cell r="H3699" t="str">
            <v>JOELHO 45 GRAUS, CPVC, SOLDÁVEL, DN 89MM, INSTALADO EM PRUMADA DE ÁGUA  FORNECIMENTO E INSTALAÇÃO. AF_12/2014</v>
          </cell>
        </row>
        <row r="3700">
          <cell r="A3700" t="str">
            <v>INSTALACOES HIDRO SANITARIAS</v>
          </cell>
          <cell r="B3700" t="str">
            <v>INHI</v>
          </cell>
          <cell r="C3700" t="str">
            <v>CONEXOES</v>
          </cell>
          <cell r="D3700" t="str">
            <v>0180</v>
          </cell>
          <cell r="E3700">
            <v>0</v>
          </cell>
          <cell r="F3700">
            <v>0</v>
          </cell>
          <cell r="G3700" t="str">
            <v>89794</v>
          </cell>
          <cell r="H3700" t="str">
            <v>LUVA, CPVC, SOLDÁVEL, DN 35MM, INSTALADO EM PRUMADA DE ÁGUA  FORNECIMENTO E INSTALAÇÃO. AF_12/2014</v>
          </cell>
        </row>
        <row r="3701">
          <cell r="A3701" t="str">
            <v>INSTALACOES HIDRO SANITARIAS</v>
          </cell>
          <cell r="B3701" t="str">
            <v>INHI</v>
          </cell>
          <cell r="C3701" t="str">
            <v>CONEXOES</v>
          </cell>
          <cell r="D3701" t="str">
            <v>0180</v>
          </cell>
          <cell r="E3701">
            <v>0</v>
          </cell>
          <cell r="F3701">
            <v>0</v>
          </cell>
          <cell r="G3701" t="str">
            <v>89795</v>
          </cell>
          <cell r="H3701" t="str">
            <v>JUNÇÃO SIMPLES, PVC, SERIE NORMAL, ESGOTO PREDIAL, DN 75 X 75 MM, JUNTA ELÁSTICA, FORNECIDO E INSTALADO EM RAMAL DE DESCARGA OU RAMAL DE ESGOTO SANITÁRIO. AF_12/2014</v>
          </cell>
        </row>
        <row r="3702">
          <cell r="A3702" t="str">
            <v>INSTALACOES HIDRO SANITARIAS</v>
          </cell>
          <cell r="B3702" t="str">
            <v>INHI</v>
          </cell>
          <cell r="C3702" t="str">
            <v>CONEXOES</v>
          </cell>
          <cell r="D3702" t="str">
            <v>0180</v>
          </cell>
          <cell r="E3702">
            <v>0</v>
          </cell>
          <cell r="F3702">
            <v>0</v>
          </cell>
          <cell r="G3702" t="str">
            <v>89796</v>
          </cell>
          <cell r="H3702" t="str">
            <v>TE, PVC, SERIE NORMAL, ESGOTO PREDIAL, DN 100 X 100 MM, JUNTA ELÁSTICA, FORNECIDO E INSTALADO EM RAMAL DE DESCARGA OU RAMAL DE ESGOTO SANITÁRIO. AF_12/2014</v>
          </cell>
        </row>
        <row r="3703">
          <cell r="A3703" t="str">
            <v>INSTALACOES HIDRO SANITARIAS</v>
          </cell>
          <cell r="B3703" t="str">
            <v>INHI</v>
          </cell>
          <cell r="C3703" t="str">
            <v>CONEXOES</v>
          </cell>
          <cell r="D3703" t="str">
            <v>0180</v>
          </cell>
          <cell r="E3703">
            <v>0</v>
          </cell>
          <cell r="F3703">
            <v>0</v>
          </cell>
          <cell r="G3703" t="str">
            <v>89797</v>
          </cell>
          <cell r="H3703" t="str">
            <v>JUNÇÃO SIMPLES, PVC, SERIE NORMAL, ESGOTO PREDIAL, DN 100 X 100 MM, JUNTA ELÁSTICA, FORNECIDO E INSTALADO EM RAMAL DE DESCARGA OU RAMAL DE ESGOTO SANITÁRIO. AF_12/2014</v>
          </cell>
        </row>
        <row r="3704">
          <cell r="A3704" t="str">
            <v>INSTALACOES HIDRO SANITARIAS</v>
          </cell>
          <cell r="B3704" t="str">
            <v>INHI</v>
          </cell>
          <cell r="C3704" t="str">
            <v>CONEXOES</v>
          </cell>
          <cell r="D3704" t="str">
            <v>0180</v>
          </cell>
          <cell r="E3704">
            <v>0</v>
          </cell>
          <cell r="F3704">
            <v>0</v>
          </cell>
          <cell r="G3704" t="str">
            <v>89801</v>
          </cell>
          <cell r="H3704" t="str">
            <v>JOELHO 90 GRAUS, PVC, SERIE NORMAL, ESGOTO PREDIAL, DN 50 MM, JUNTA ELÁSTICA, FORNECIDO E INSTALADO EM PRUMADA DE ESGOTO SANITÁRIO OU VENTILAÇÃO. AF_12/2014</v>
          </cell>
        </row>
        <row r="3705">
          <cell r="A3705" t="str">
            <v>INSTALACOES HIDRO SANITARIAS</v>
          </cell>
          <cell r="B3705" t="str">
            <v>INHI</v>
          </cell>
          <cell r="C3705" t="str">
            <v>CONEXOES</v>
          </cell>
          <cell r="D3705" t="str">
            <v>0180</v>
          </cell>
          <cell r="E3705">
            <v>0</v>
          </cell>
          <cell r="F3705">
            <v>0</v>
          </cell>
          <cell r="G3705" t="str">
            <v>89802</v>
          </cell>
          <cell r="H3705" t="str">
            <v>JOELHO 45 GRAUS, PVC, SERIE NORMAL, ESGOTO PREDIAL, DN 50 MM, JUNTA ELÁSTICA, FORNECIDO E INSTALADO EM PRUMADA DE ESGOTO SANITÁRIO OU VENTILAÇÃO. AF_12/2014</v>
          </cell>
        </row>
        <row r="3706">
          <cell r="A3706" t="str">
            <v>INSTALACOES HIDRO SANITARIAS</v>
          </cell>
          <cell r="B3706" t="str">
            <v>INHI</v>
          </cell>
          <cell r="C3706" t="str">
            <v>CONEXOES</v>
          </cell>
          <cell r="D3706" t="str">
            <v>0180</v>
          </cell>
          <cell r="E3706">
            <v>0</v>
          </cell>
          <cell r="F3706">
            <v>0</v>
          </cell>
          <cell r="G3706" t="str">
            <v>89803</v>
          </cell>
          <cell r="H3706" t="str">
            <v>CURVA CURTA 90 GRAUS, PVC, SERIE NORMAL, ESGOTO PREDIAL, DN 50 MM, JUNTA ELÁSTICA, FORNECIDO E INSTALADO EM PRUMADA DE ESGOTO SANITÁRIO OU VENTILAÇÃO. AF_12/2014</v>
          </cell>
        </row>
        <row r="3707">
          <cell r="A3707" t="str">
            <v>INSTALACOES HIDRO SANITARIAS</v>
          </cell>
          <cell r="B3707" t="str">
            <v>INHI</v>
          </cell>
          <cell r="C3707" t="str">
            <v>CONEXOES</v>
          </cell>
          <cell r="D3707" t="str">
            <v>0180</v>
          </cell>
          <cell r="E3707">
            <v>0</v>
          </cell>
          <cell r="F3707">
            <v>0</v>
          </cell>
          <cell r="G3707" t="str">
            <v>89804</v>
          </cell>
          <cell r="H3707" t="str">
            <v>CURVA LONGA 90 GRAUS, PVC, SERIE NORMAL, ESGOTO PREDIAL, DN 50 MM, JUNTA ELÁSTICA, FORNECIDO E INSTALADO EM PRUMADA DE ESGOTO SANITÁRIO OU VENTILAÇÃO. AF_12/2014</v>
          </cell>
        </row>
        <row r="3708">
          <cell r="A3708" t="str">
            <v>INSTALACOES HIDRO SANITARIAS</v>
          </cell>
          <cell r="B3708" t="str">
            <v>INHI</v>
          </cell>
          <cell r="C3708" t="str">
            <v>CONEXOES</v>
          </cell>
          <cell r="D3708" t="str">
            <v>0180</v>
          </cell>
          <cell r="E3708">
            <v>0</v>
          </cell>
          <cell r="F3708">
            <v>0</v>
          </cell>
          <cell r="G3708" t="str">
            <v>89805</v>
          </cell>
          <cell r="H3708" t="str">
            <v>JOELHO 90 GRAUS, PVC, SERIE NORMAL, ESGOTO PREDIAL, DN 75 MM, JUNTA ELÁSTICA, FORNECIDO E INSTALADO EM PRUMADA DE ESGOTO SANITÁRIO OU VENTILAÇÃO. AF_12/2014</v>
          </cell>
        </row>
        <row r="3709">
          <cell r="A3709" t="str">
            <v>INSTALACOES HIDRO SANITARIAS</v>
          </cell>
          <cell r="B3709" t="str">
            <v>INHI</v>
          </cell>
          <cell r="C3709" t="str">
            <v>CONEXOES</v>
          </cell>
          <cell r="D3709" t="str">
            <v>0180</v>
          </cell>
          <cell r="E3709">
            <v>0</v>
          </cell>
          <cell r="F3709">
            <v>0</v>
          </cell>
          <cell r="G3709" t="str">
            <v>89806</v>
          </cell>
          <cell r="H3709" t="str">
            <v>JOELHO 45 GRAUS, PVC, SERIE NORMAL, ESGOTO PREDIAL, DN 75 MM, JUNTA ELÁSTICA, FORNECIDO E INSTALADO EM PRUMADA DE ESGOTO SANITÁRIO OU VENTILAÇÃO. AF_12/2014</v>
          </cell>
        </row>
        <row r="3710">
          <cell r="A3710" t="str">
            <v>INSTALACOES HIDRO SANITARIAS</v>
          </cell>
          <cell r="B3710" t="str">
            <v>INHI</v>
          </cell>
          <cell r="C3710" t="str">
            <v>CONEXOES</v>
          </cell>
          <cell r="D3710" t="str">
            <v>0180</v>
          </cell>
          <cell r="E3710">
            <v>0</v>
          </cell>
          <cell r="F3710">
            <v>0</v>
          </cell>
          <cell r="G3710" t="str">
            <v>89807</v>
          </cell>
          <cell r="H3710" t="str">
            <v>CURVA CURTA 90 GRAUS, PVC, SERIE NORMAL, ESGOTO PREDIAL, DN 75 MM, JUNTA ELÁSTICA, FORNECIDO E INSTALADO EM PRUMADA DE ESGOTO SANITÁRIO OU VENTILAÇÃO. AF_12/2014</v>
          </cell>
        </row>
        <row r="3711">
          <cell r="A3711" t="str">
            <v>INSTALACOES HIDRO SANITARIAS</v>
          </cell>
          <cell r="B3711" t="str">
            <v>INHI</v>
          </cell>
          <cell r="C3711" t="str">
            <v>CONEXOES</v>
          </cell>
          <cell r="D3711" t="str">
            <v>0180</v>
          </cell>
          <cell r="E3711">
            <v>0</v>
          </cell>
          <cell r="F3711">
            <v>0</v>
          </cell>
          <cell r="G3711" t="str">
            <v>89808</v>
          </cell>
          <cell r="H3711" t="str">
            <v>CURVA LONGA 90 GRAUS, PVC, SERIE NORMAL, ESGOTO PREDIAL, DN 75 MM, JUNTA ELÁSTICA, FORNECIDO E INSTALADO EM PRUMADA DE ESGOTO SANITÁRIO OU VENTILAÇÃO. AF_12/2014</v>
          </cell>
        </row>
        <row r="3712">
          <cell r="A3712" t="str">
            <v>INSTALACOES HIDRO SANITARIAS</v>
          </cell>
          <cell r="B3712" t="str">
            <v>INHI</v>
          </cell>
          <cell r="C3712" t="str">
            <v>CONEXOES</v>
          </cell>
          <cell r="D3712" t="str">
            <v>0180</v>
          </cell>
          <cell r="E3712">
            <v>0</v>
          </cell>
          <cell r="F3712">
            <v>0</v>
          </cell>
          <cell r="G3712" t="str">
            <v>89809</v>
          </cell>
          <cell r="H3712" t="str">
            <v>JOELHO 90 GRAUS, PVC, SERIE NORMAL, ESGOTO PREDIAL, DN 100 MM, JUNTA ELÁSTICA, FORNECIDO E INSTALADO EM PRUMADA DE ESGOTO SANITÁRIO OU VENTILAÇÃO. AF_12/2014</v>
          </cell>
        </row>
        <row r="3713">
          <cell r="A3713" t="str">
            <v>INSTALACOES HIDRO SANITARIAS</v>
          </cell>
          <cell r="B3713" t="str">
            <v>INHI</v>
          </cell>
          <cell r="C3713" t="str">
            <v>CONEXOES</v>
          </cell>
          <cell r="D3713" t="str">
            <v>0180</v>
          </cell>
          <cell r="E3713">
            <v>0</v>
          </cell>
          <cell r="F3713">
            <v>0</v>
          </cell>
          <cell r="G3713" t="str">
            <v>89810</v>
          </cell>
          <cell r="H3713" t="str">
            <v>JOELHO 45 GRAUS, PVC, SERIE NORMAL, ESGOTO PREDIAL, DN 100 MM, JUNTA ELÁSTICA, FORNECIDO E INSTALADO EM PRUMADA DE ESGOTO SANITÁRIO OU VENTILAÇÃO. AF_12/2014</v>
          </cell>
        </row>
        <row r="3714">
          <cell r="A3714" t="str">
            <v>INSTALACOES HIDRO SANITARIAS</v>
          </cell>
          <cell r="B3714" t="str">
            <v>INHI</v>
          </cell>
          <cell r="C3714" t="str">
            <v>CONEXOES</v>
          </cell>
          <cell r="D3714" t="str">
            <v>0180</v>
          </cell>
          <cell r="E3714">
            <v>0</v>
          </cell>
          <cell r="F3714">
            <v>0</v>
          </cell>
          <cell r="G3714" t="str">
            <v>89811</v>
          </cell>
          <cell r="H3714" t="str">
            <v>CURVA CURTA 90 GRAUS, PVC, SERIE NORMAL, ESGOTO PREDIAL, DN 100 MM, JUNTA ELÁSTICA, FORNECIDO E INSTALADO EM PRUMADA DE ESGOTO SANITÁRIO OU VENTILAÇÃO. AF_12/2014</v>
          </cell>
        </row>
        <row r="3715">
          <cell r="A3715" t="str">
            <v>INSTALACOES HIDRO SANITARIAS</v>
          </cell>
          <cell r="B3715" t="str">
            <v>INHI</v>
          </cell>
          <cell r="C3715" t="str">
            <v>CONEXOES</v>
          </cell>
          <cell r="D3715" t="str">
            <v>0180</v>
          </cell>
          <cell r="E3715">
            <v>0</v>
          </cell>
          <cell r="F3715">
            <v>0</v>
          </cell>
          <cell r="G3715" t="str">
            <v>89812</v>
          </cell>
          <cell r="H3715" t="str">
            <v>CURVA LONGA 90 GRAUS, PVC, SERIE NORMAL, ESGOTO PREDIAL, DN 100 MM, JUNTA ELÁSTICA, FORNECIDO E INSTALADO EM PRUMADA DE ESGOTO SANITÁRIO OU VENTILAÇÃO. AF_12/2014</v>
          </cell>
        </row>
        <row r="3716">
          <cell r="A3716" t="str">
            <v>INSTALACOES HIDRO SANITARIAS</v>
          </cell>
          <cell r="B3716" t="str">
            <v>INHI</v>
          </cell>
          <cell r="C3716" t="str">
            <v>CONEXOES</v>
          </cell>
          <cell r="D3716" t="str">
            <v>0180</v>
          </cell>
          <cell r="E3716">
            <v>0</v>
          </cell>
          <cell r="F3716">
            <v>0</v>
          </cell>
          <cell r="G3716" t="str">
            <v>89813</v>
          </cell>
          <cell r="H3716" t="str">
            <v>LUVA SIMPLES, PVC, SERIE NORMAL, ESGOTO PREDIAL, DN 50 MM, JUNTA ELÁSTICA, FORNECIDO E INSTALADO EM PRUMADA DE ESGOTO SANITÁRIO OU VENTILAÇÃO. AF_12/2014</v>
          </cell>
        </row>
        <row r="3717">
          <cell r="A3717" t="str">
            <v>INSTALACOES HIDRO SANITARIAS</v>
          </cell>
          <cell r="B3717" t="str">
            <v>INHI</v>
          </cell>
          <cell r="C3717" t="str">
            <v>CONEXOES</v>
          </cell>
          <cell r="D3717" t="str">
            <v>0180</v>
          </cell>
          <cell r="E3717">
            <v>0</v>
          </cell>
          <cell r="F3717">
            <v>0</v>
          </cell>
          <cell r="G3717" t="str">
            <v>89814</v>
          </cell>
          <cell r="H3717" t="str">
            <v>LUVA DE CORRER, PVC, SERIE NORMAL, ESGOTO PREDIAL, DN 50 MM, JUNTA ELÁSTICA, FORNECIDO E INSTALADO EM PRUMADA DE ESGOTO SANITÁRIO OU VENTILAÇÃO. AF_12/2014</v>
          </cell>
        </row>
        <row r="3718">
          <cell r="A3718" t="str">
            <v>INSTALACOES HIDRO SANITARIAS</v>
          </cell>
          <cell r="B3718" t="str">
            <v>INHI</v>
          </cell>
          <cell r="C3718" t="str">
            <v>CONEXOES</v>
          </cell>
          <cell r="D3718" t="str">
            <v>0180</v>
          </cell>
          <cell r="E3718">
            <v>0</v>
          </cell>
          <cell r="F3718">
            <v>0</v>
          </cell>
          <cell r="G3718" t="str">
            <v>89815</v>
          </cell>
          <cell r="H3718" t="str">
            <v>LUVA DE CORRER, CPVC, SOLDÁVEL, DN 35MM, INSTALADO EM PRUMADA DE ÁGUA  FORNECIMENTO E INSTALAÇÃO. AF_12/2014</v>
          </cell>
        </row>
        <row r="3719">
          <cell r="A3719" t="str">
            <v>INSTALACOES HIDRO SANITARIAS</v>
          </cell>
          <cell r="B3719" t="str">
            <v>INHI</v>
          </cell>
          <cell r="C3719" t="str">
            <v>CONEXOES</v>
          </cell>
          <cell r="D3719" t="str">
            <v>0180</v>
          </cell>
          <cell r="E3719">
            <v>0</v>
          </cell>
          <cell r="F3719">
            <v>0</v>
          </cell>
          <cell r="G3719" t="str">
            <v>89816</v>
          </cell>
          <cell r="H3719" t="str">
            <v>UNIÃO, CPVC, SOLDÁVEL, DN35MM, INSTALADO EM PRUMADA DE ÁGUA  FORNECIMENTO E INSTALAÇÃO. AF_12/2014</v>
          </cell>
        </row>
        <row r="3720">
          <cell r="A3720" t="str">
            <v>INSTALACOES HIDRO SANITARIAS</v>
          </cell>
          <cell r="B3720" t="str">
            <v>INHI</v>
          </cell>
          <cell r="C3720" t="str">
            <v>CONEXOES</v>
          </cell>
          <cell r="D3720" t="str">
            <v>0180</v>
          </cell>
          <cell r="E3720">
            <v>0</v>
          </cell>
          <cell r="F3720">
            <v>0</v>
          </cell>
          <cell r="G3720" t="str">
            <v>89817</v>
          </cell>
          <cell r="H3720" t="str">
            <v>LUVA SIMPLES, PVC, SERIE NORMAL, ESGOTO PREDIAL, DN 75 MM, JUNTA ELÁSTICA, FORNECIDO E INSTALADO EM PRUMADA DE ESGOTO SANITÁRIO OU VENTILAÇÃO. AF_12/2014</v>
          </cell>
        </row>
        <row r="3721">
          <cell r="A3721" t="str">
            <v>INSTALACOES HIDRO SANITARIAS</v>
          </cell>
          <cell r="B3721" t="str">
            <v>INHI</v>
          </cell>
          <cell r="C3721" t="str">
            <v>CONEXOES</v>
          </cell>
          <cell r="D3721" t="str">
            <v>0180</v>
          </cell>
          <cell r="E3721">
            <v>0</v>
          </cell>
          <cell r="F3721">
            <v>0</v>
          </cell>
          <cell r="G3721" t="str">
            <v>89818</v>
          </cell>
          <cell r="H3721" t="str">
            <v>CONECTOR, CPVC, SOLDÁVEL, DN 35MM X 1 1/4, INSTALADO EM PRUMADA DE ÁGUA  FORNECIMENTO E INSTALAÇÃO. AF_12/2014</v>
          </cell>
        </row>
        <row r="3722">
          <cell r="A3722" t="str">
            <v>INSTALACOES HIDRO SANITARIAS</v>
          </cell>
          <cell r="B3722" t="str">
            <v>INHI</v>
          </cell>
          <cell r="C3722" t="str">
            <v>CONEXOES</v>
          </cell>
          <cell r="D3722" t="str">
            <v>0180</v>
          </cell>
          <cell r="E3722">
            <v>0</v>
          </cell>
          <cell r="F3722">
            <v>0</v>
          </cell>
          <cell r="G3722" t="str">
            <v>89819</v>
          </cell>
          <cell r="H3722" t="str">
            <v>LUVA DE CORRER, PVC, SERIE NORMAL, ESGOTO PREDIAL, DN 75 MM, JUNTA ELÁSTICA, FORNECIDO E INSTALADO EM PRUMADA DE ESGOTO SANITÁRIO OU VENTILAÇÃO. AF_12/2014</v>
          </cell>
        </row>
        <row r="3723">
          <cell r="A3723" t="str">
            <v>INSTALACOES HIDRO SANITARIAS</v>
          </cell>
          <cell r="B3723" t="str">
            <v>INHI</v>
          </cell>
          <cell r="C3723" t="str">
            <v>CONEXOES</v>
          </cell>
          <cell r="D3723" t="str">
            <v>0180</v>
          </cell>
          <cell r="E3723">
            <v>0</v>
          </cell>
          <cell r="F3723">
            <v>0</v>
          </cell>
          <cell r="G3723" t="str">
            <v>89820</v>
          </cell>
          <cell r="H3723" t="str">
            <v>BUCHA DE REDUÇÃO, CPVC, SOLDÁVEL, DN35MM X 28MM, INSTALADO EM PRUMADA DE ÁGUA  FORNECIMENTO E INSTALAÇÃO. AF_12/2014</v>
          </cell>
        </row>
        <row r="3724">
          <cell r="A3724" t="str">
            <v>INSTALACOES HIDRO SANITARIAS</v>
          </cell>
          <cell r="B3724" t="str">
            <v>INHI</v>
          </cell>
          <cell r="C3724" t="str">
            <v>CONEXOES</v>
          </cell>
          <cell r="D3724" t="str">
            <v>0180</v>
          </cell>
          <cell r="E3724">
            <v>0</v>
          </cell>
          <cell r="F3724">
            <v>0</v>
          </cell>
          <cell r="G3724" t="str">
            <v>89821</v>
          </cell>
          <cell r="H3724" t="str">
            <v>LUVA SIMPLES, PVC, SERIE NORMAL, ESGOTO PREDIAL, DN 100 MM, JUNTA ELÁSTICA, FORNECIDO E INSTALADO EM PRUMADA DE ESGOTO SANITÁRIO OU VENTILAÇÃO. AF_12/2014</v>
          </cell>
        </row>
        <row r="3725">
          <cell r="A3725" t="str">
            <v>INSTALACOES HIDRO SANITARIAS</v>
          </cell>
          <cell r="B3725" t="str">
            <v>INHI</v>
          </cell>
          <cell r="C3725" t="str">
            <v>CONEXOES</v>
          </cell>
          <cell r="D3725" t="str">
            <v>0180</v>
          </cell>
          <cell r="E3725">
            <v>0</v>
          </cell>
          <cell r="F3725">
            <v>0</v>
          </cell>
          <cell r="G3725" t="str">
            <v>89822</v>
          </cell>
          <cell r="H3725" t="str">
            <v>LUVA, CPVC, SOLDÁVEL, DN 42MM, INSTALADO EM PRUMADA DE ÁGUA  FORNECIMENTO E INSTALAÇÃO. AF_12/2014</v>
          </cell>
        </row>
        <row r="3726">
          <cell r="A3726" t="str">
            <v>INSTALACOES HIDRO SANITARIAS</v>
          </cell>
          <cell r="B3726" t="str">
            <v>INHI</v>
          </cell>
          <cell r="C3726" t="str">
            <v>CONEXOES</v>
          </cell>
          <cell r="D3726" t="str">
            <v>0180</v>
          </cell>
          <cell r="E3726">
            <v>0</v>
          </cell>
          <cell r="F3726">
            <v>0</v>
          </cell>
          <cell r="G3726" t="str">
            <v>89823</v>
          </cell>
          <cell r="H3726" t="str">
            <v>LUVA DE CORRER, PVC, SERIE NORMAL, ESGOTO PREDIAL, DN 100 MM, JUNTA ELÁSTICA, FORNECIDO E INSTALADO EM PRUMADA DE ESGOTO SANITÁRIO OU VENTILAÇÃO. AF_12/2014</v>
          </cell>
        </row>
        <row r="3727">
          <cell r="A3727" t="str">
            <v>INSTALACOES HIDRO SANITARIAS</v>
          </cell>
          <cell r="B3727" t="str">
            <v>INHI</v>
          </cell>
          <cell r="C3727" t="str">
            <v>CONEXOES</v>
          </cell>
          <cell r="D3727" t="str">
            <v>0180</v>
          </cell>
          <cell r="E3727">
            <v>0</v>
          </cell>
          <cell r="F3727">
            <v>0</v>
          </cell>
          <cell r="G3727" t="str">
            <v>89824</v>
          </cell>
          <cell r="H3727" t="str">
            <v>LUVA DE CORRER, CPVC, SOLDÁVEL, DN 42MM, INSTALADO EM PRUMADA DE ÁGUA  FORNECIMENTO E INSTALAÇÃO. AF_12/2014</v>
          </cell>
        </row>
        <row r="3728">
          <cell r="A3728" t="str">
            <v>INSTALACOES HIDRO SANITARIAS</v>
          </cell>
          <cell r="B3728" t="str">
            <v>INHI</v>
          </cell>
          <cell r="C3728" t="str">
            <v>CONEXOES</v>
          </cell>
          <cell r="D3728" t="str">
            <v>0180</v>
          </cell>
          <cell r="E3728">
            <v>0</v>
          </cell>
          <cell r="F3728">
            <v>0</v>
          </cell>
          <cell r="G3728" t="str">
            <v>89825</v>
          </cell>
          <cell r="H3728" t="str">
            <v>TE, PVC, SERIE NORMAL, ESGOTO PREDIAL, DN 50 X 50 MM, JUNTA ELÁSTICA, FORNECIDO E INSTALADO EM PRUMADA DE ESGOTO SANITÁRIO OU VENTILAÇÃO. AF_12/2014</v>
          </cell>
        </row>
        <row r="3729">
          <cell r="A3729" t="str">
            <v>INSTALACOES HIDRO SANITARIAS</v>
          </cell>
          <cell r="B3729" t="str">
            <v>INHI</v>
          </cell>
          <cell r="C3729" t="str">
            <v>CONEXOES</v>
          </cell>
          <cell r="D3729" t="str">
            <v>0180</v>
          </cell>
          <cell r="E3729">
            <v>0</v>
          </cell>
          <cell r="F3729">
            <v>0</v>
          </cell>
          <cell r="G3729" t="str">
            <v>89826</v>
          </cell>
          <cell r="H3729" t="str">
            <v>LUVA DE TRANSIÇÃO, CPVC, SOLDÁVEL, DN42MM X 1.1/2, INSTALADO EM PRUMADA DE ÁGUA  FORNECIMENTO E INSTALAÇÃO. AF_12/2014</v>
          </cell>
        </row>
        <row r="3730">
          <cell r="A3730" t="str">
            <v>INSTALACOES HIDRO SANITARIAS</v>
          </cell>
          <cell r="B3730" t="str">
            <v>INHI</v>
          </cell>
          <cell r="C3730" t="str">
            <v>CONEXOES</v>
          </cell>
          <cell r="D3730" t="str">
            <v>0180</v>
          </cell>
          <cell r="E3730">
            <v>0</v>
          </cell>
          <cell r="F3730">
            <v>0</v>
          </cell>
          <cell r="G3730" t="str">
            <v>89827</v>
          </cell>
          <cell r="H3730" t="str">
            <v>JUNÇÃO SIMPLES, PVC, SERIE NORMAL, ESGOTO PREDIAL, DN 50 X 50 MM, JUNTA ELÁSTICA, FORNECIDO E INSTALADO EM PRUMADA DE ESGOTO SANITÁRIO OU VENTILAÇÃO. AF_12/2014</v>
          </cell>
        </row>
        <row r="3731">
          <cell r="A3731" t="str">
            <v>INSTALACOES HIDRO SANITARIAS</v>
          </cell>
          <cell r="B3731" t="str">
            <v>INHI</v>
          </cell>
          <cell r="C3731" t="str">
            <v>CONEXOES</v>
          </cell>
          <cell r="D3731" t="str">
            <v>0180</v>
          </cell>
          <cell r="E3731">
            <v>0</v>
          </cell>
          <cell r="F3731">
            <v>0</v>
          </cell>
          <cell r="G3731" t="str">
            <v>89828</v>
          </cell>
          <cell r="H3731" t="str">
            <v>UNIÃO, CPVC, SOLDÁVEL, DN42MM, INSTALADO EM PRUMADA DE ÁGUA  FORNECIMENTO E INSTALAÇÃO. AF_12/2014</v>
          </cell>
        </row>
        <row r="3732">
          <cell r="A3732" t="str">
            <v>INSTALACOES HIDRO SANITARIAS</v>
          </cell>
          <cell r="B3732" t="str">
            <v>INHI</v>
          </cell>
          <cell r="C3732" t="str">
            <v>CONEXOES</v>
          </cell>
          <cell r="D3732" t="str">
            <v>0180</v>
          </cell>
          <cell r="E3732">
            <v>0</v>
          </cell>
          <cell r="F3732">
            <v>0</v>
          </cell>
          <cell r="G3732" t="str">
            <v>89829</v>
          </cell>
          <cell r="H3732" t="str">
            <v>TE, PVC, SERIE NORMAL, ESGOTO PREDIAL, DN 75 X 75 MM, JUNTA ELÁSTICA, FORNECIDO E INSTALADO EM PRUMADA DE ESGOTO SANITÁRIO OU VENTILAÇÃO. AF_12/2014</v>
          </cell>
        </row>
        <row r="3733">
          <cell r="A3733" t="str">
            <v>INSTALACOES HIDRO SANITARIAS</v>
          </cell>
          <cell r="B3733" t="str">
            <v>INHI</v>
          </cell>
          <cell r="C3733" t="str">
            <v>CONEXOES</v>
          </cell>
          <cell r="D3733" t="str">
            <v>0180</v>
          </cell>
          <cell r="E3733">
            <v>0</v>
          </cell>
          <cell r="F3733">
            <v>0</v>
          </cell>
          <cell r="G3733" t="str">
            <v>89830</v>
          </cell>
          <cell r="H3733" t="str">
            <v>JUNÇÃO SIMPLES, PVC, SERIE NORMAL, ESGOTO PREDIAL, DN 75 X 75 MM, JUNTA ELÁSTICA, FORNECIDO E INSTALADO EM PRUMADA DE ESGOTO SANITÁRIO OU VENTILAÇÃO. AF_12/2014</v>
          </cell>
        </row>
        <row r="3734">
          <cell r="A3734" t="str">
            <v>INSTALACOES HIDRO SANITARIAS</v>
          </cell>
          <cell r="B3734" t="str">
            <v>INHI</v>
          </cell>
          <cell r="C3734" t="str">
            <v>CONEXOES</v>
          </cell>
          <cell r="D3734" t="str">
            <v>0180</v>
          </cell>
          <cell r="E3734">
            <v>0</v>
          </cell>
          <cell r="F3734">
            <v>0</v>
          </cell>
          <cell r="G3734" t="str">
            <v>89831</v>
          </cell>
          <cell r="H3734" t="str">
            <v>CONECTOR, CPVC, SOLDÁVEL, DN 42MM X 1.1/2, INSTALADO EM PRUMADA DE ÁGUA  FORNECIMENTO E INSTALAÇÃO. AF_12/2014</v>
          </cell>
        </row>
        <row r="3735">
          <cell r="A3735" t="str">
            <v>INSTALACOES HIDRO SANITARIAS</v>
          </cell>
          <cell r="B3735" t="str">
            <v>INHI</v>
          </cell>
          <cell r="C3735" t="str">
            <v>CONEXOES</v>
          </cell>
          <cell r="D3735" t="str">
            <v>0180</v>
          </cell>
          <cell r="E3735">
            <v>0</v>
          </cell>
          <cell r="F3735">
            <v>0</v>
          </cell>
          <cell r="G3735" t="str">
            <v>89832</v>
          </cell>
          <cell r="H3735" t="str">
            <v>BUCHA DE REDUÇÃO, CPVC, SOLDÁVEL, DN 42MM X 22MM, INSTALADO EM RAMAL DE DISTRIBUIÇÃO DE ÁGUA - FORNECIMENTO E INSTALAÇÃO. AF_12/2014</v>
          </cell>
        </row>
        <row r="3736">
          <cell r="A3736" t="str">
            <v>INSTALACOES HIDRO SANITARIAS</v>
          </cell>
          <cell r="B3736" t="str">
            <v>INHI</v>
          </cell>
          <cell r="C3736" t="str">
            <v>CONEXOES</v>
          </cell>
          <cell r="D3736" t="str">
            <v>0180</v>
          </cell>
          <cell r="E3736">
            <v>0</v>
          </cell>
          <cell r="F3736">
            <v>0</v>
          </cell>
          <cell r="G3736" t="str">
            <v>89833</v>
          </cell>
          <cell r="H3736" t="str">
            <v>TE, PVC, SERIE NORMAL, ESGOTO PREDIAL, DN 100 X 100 MM, JUNTA ELÁSTICA, FORNECIDO E INSTALADO EM PRUMADA DE ESGOTO SANITÁRIO OU VENTILAÇÃO. AF_12/2014</v>
          </cell>
        </row>
        <row r="3737">
          <cell r="A3737" t="str">
            <v>INSTALACOES HIDRO SANITARIAS</v>
          </cell>
          <cell r="B3737" t="str">
            <v>INHI</v>
          </cell>
          <cell r="C3737" t="str">
            <v>CONEXOES</v>
          </cell>
          <cell r="D3737" t="str">
            <v>0180</v>
          </cell>
          <cell r="E3737">
            <v>0</v>
          </cell>
          <cell r="F3737">
            <v>0</v>
          </cell>
          <cell r="G3737" t="str">
            <v>89834</v>
          </cell>
          <cell r="H3737" t="str">
            <v>JUNÇÃO SIMPLES, PVC, SERIE NORMAL, ESGOTO PREDIAL, DN 100 X 100 MM, JUNTA ELÁSTICA, FORNECIDO E INSTALADO EM PRUMADA DE ESGOTO SANITÁRIO OU VENTILAÇÃO. AF_12/2014</v>
          </cell>
        </row>
        <row r="3738">
          <cell r="A3738" t="str">
            <v>INSTALACOES HIDRO SANITARIAS</v>
          </cell>
          <cell r="B3738" t="str">
            <v>INHI</v>
          </cell>
          <cell r="C3738" t="str">
            <v>CONEXOES</v>
          </cell>
          <cell r="D3738" t="str">
            <v>0180</v>
          </cell>
          <cell r="E3738">
            <v>0</v>
          </cell>
          <cell r="F3738">
            <v>0</v>
          </cell>
          <cell r="G3738" t="str">
            <v>89835</v>
          </cell>
          <cell r="H3738" t="str">
            <v>LUVA, CPVC, SOLDÁVEL, DN 54MM, INSTALADO EM PRUMADA DE ÁGUA  FORNECIMENTO E INSTALAÇÃO. AF_12/2014</v>
          </cell>
        </row>
        <row r="3739">
          <cell r="A3739" t="str">
            <v>INSTALACOES HIDRO SANITARIAS</v>
          </cell>
          <cell r="B3739" t="str">
            <v>INHI</v>
          </cell>
          <cell r="C3739" t="str">
            <v>CONEXOES</v>
          </cell>
          <cell r="D3739" t="str">
            <v>0180</v>
          </cell>
          <cell r="E3739">
            <v>0</v>
          </cell>
          <cell r="F3739">
            <v>0</v>
          </cell>
          <cell r="G3739" t="str">
            <v>89836</v>
          </cell>
          <cell r="H3739" t="str">
            <v>LUVA DE TRANSIÇÃO, CPVC, SOLDÁVEL, DN 54MM X 2, INSTALADO EM PRUMADA DE ÁGUA  FORNECIMENTO E INSTALAÇÃO. AF_12/2014</v>
          </cell>
        </row>
        <row r="3740">
          <cell r="A3740" t="str">
            <v>INSTALACOES HIDRO SANITARIAS</v>
          </cell>
          <cell r="B3740" t="str">
            <v>INHI</v>
          </cell>
          <cell r="C3740" t="str">
            <v>CONEXOES</v>
          </cell>
          <cell r="D3740" t="str">
            <v>0180</v>
          </cell>
          <cell r="E3740">
            <v>0</v>
          </cell>
          <cell r="F3740">
            <v>0</v>
          </cell>
          <cell r="G3740" t="str">
            <v>89837</v>
          </cell>
          <cell r="H3740" t="str">
            <v>UNIÃO, CPVC, SOLDÁVEL, DN 54MM, INSTALADO EM PRUMADA DE ÁGUA  FORNECIMENTO E INSTALAÇÃO. AF_12/2014</v>
          </cell>
        </row>
        <row r="3741">
          <cell r="A3741" t="str">
            <v>INSTALACOES HIDRO SANITARIAS</v>
          </cell>
          <cell r="B3741" t="str">
            <v>INHI</v>
          </cell>
          <cell r="C3741" t="str">
            <v>CONEXOES</v>
          </cell>
          <cell r="D3741" t="str">
            <v>0180</v>
          </cell>
          <cell r="E3741">
            <v>0</v>
          </cell>
          <cell r="F3741">
            <v>0</v>
          </cell>
          <cell r="G3741" t="str">
            <v>89838</v>
          </cell>
          <cell r="H3741" t="str">
            <v>LUVA, CPVC, SOLDÁVEL, DN 73MM, INSTALADO EM PRUMADA DE ÁGUA  FORNECIMENTO E INSTALAÇÃO. AF_12/2014</v>
          </cell>
        </row>
        <row r="3742">
          <cell r="A3742" t="str">
            <v>INSTALACOES HIDRO SANITARIAS</v>
          </cell>
          <cell r="B3742" t="str">
            <v>INHI</v>
          </cell>
          <cell r="C3742" t="str">
            <v>CONEXOES</v>
          </cell>
          <cell r="D3742" t="str">
            <v>0180</v>
          </cell>
          <cell r="E3742">
            <v>0</v>
          </cell>
          <cell r="F3742">
            <v>0</v>
          </cell>
          <cell r="G3742" t="str">
            <v>89839</v>
          </cell>
          <cell r="H3742" t="str">
            <v>UNIÃO, CPVC, SOLDÁVEL, DN 73MM, INSTALADO EM PRUMADA DE ÁGUA  FORNECIMENTO E INSTALAÇÃO. AF_12/2014</v>
          </cell>
        </row>
        <row r="3743">
          <cell r="A3743" t="str">
            <v>INSTALACOES HIDRO SANITARIAS</v>
          </cell>
          <cell r="B3743" t="str">
            <v>INHI</v>
          </cell>
          <cell r="C3743" t="str">
            <v>CONEXOES</v>
          </cell>
          <cell r="D3743" t="str">
            <v>0180</v>
          </cell>
          <cell r="E3743">
            <v>0</v>
          </cell>
          <cell r="F3743">
            <v>0</v>
          </cell>
          <cell r="G3743" t="str">
            <v>89840</v>
          </cell>
          <cell r="H3743" t="str">
            <v>LUVA, CPVC, SOLDÁVEL, DN 89MM, INSTALADO EM PRUMADA DE ÁGUA  FORNECIMENTO E INSTALAÇÃO. AF_12/2014</v>
          </cell>
        </row>
        <row r="3744">
          <cell r="A3744" t="str">
            <v>INSTALACOES HIDRO SANITARIAS</v>
          </cell>
          <cell r="B3744" t="str">
            <v>INHI</v>
          </cell>
          <cell r="C3744" t="str">
            <v>CONEXOES</v>
          </cell>
          <cell r="D3744" t="str">
            <v>0180</v>
          </cell>
          <cell r="E3744">
            <v>0</v>
          </cell>
          <cell r="F3744">
            <v>0</v>
          </cell>
          <cell r="G3744" t="str">
            <v>89841</v>
          </cell>
          <cell r="H3744" t="str">
            <v>UNIÃO, CPVC, SOLDÁVEL, DN 89MM, INSTALADO EM PRUMADA DE ÁGUA  FORNECIMENTO E INSTALAÇÃO. AF_12/2014</v>
          </cell>
        </row>
        <row r="3745">
          <cell r="A3745" t="str">
            <v>INSTALACOES HIDRO SANITARIAS</v>
          </cell>
          <cell r="B3745" t="str">
            <v>INHI</v>
          </cell>
          <cell r="C3745" t="str">
            <v>CONEXOES</v>
          </cell>
          <cell r="D3745" t="str">
            <v>0180</v>
          </cell>
          <cell r="E3745">
            <v>0</v>
          </cell>
          <cell r="F3745">
            <v>0</v>
          </cell>
          <cell r="G3745" t="str">
            <v>89842</v>
          </cell>
          <cell r="H3745" t="str">
            <v>TÊ, CPVC, SOLDÁVEL, DN 35MM, INSTALADO EM PRUMADA DE ÁGUA  FORNECIMENTO E INSTALAÇÃO. AF_12/2014</v>
          </cell>
        </row>
        <row r="3746">
          <cell r="A3746" t="str">
            <v>INSTALACOES HIDRO SANITARIAS</v>
          </cell>
          <cell r="B3746" t="str">
            <v>INHI</v>
          </cell>
          <cell r="C3746" t="str">
            <v>CONEXOES</v>
          </cell>
          <cell r="D3746" t="str">
            <v>0180</v>
          </cell>
          <cell r="E3746">
            <v>0</v>
          </cell>
          <cell r="F3746">
            <v>0</v>
          </cell>
          <cell r="G3746" t="str">
            <v>89844</v>
          </cell>
          <cell r="H3746" t="str">
            <v>TE, CPVC, SOLDÁVEL, DN  42MM, INSTALADO EM PRUMADA DE ÁGUA  FORNECIMENTO E INSTALAÇÃO. AF_12/2014</v>
          </cell>
        </row>
        <row r="3747">
          <cell r="A3747" t="str">
            <v>INSTALACOES HIDRO SANITARIAS</v>
          </cell>
          <cell r="B3747" t="str">
            <v>INHI</v>
          </cell>
          <cell r="C3747" t="str">
            <v>CONEXOES</v>
          </cell>
          <cell r="D3747" t="str">
            <v>0180</v>
          </cell>
          <cell r="E3747">
            <v>0</v>
          </cell>
          <cell r="F3747">
            <v>0</v>
          </cell>
          <cell r="G3747" t="str">
            <v>89845</v>
          </cell>
          <cell r="H3747" t="str">
            <v>TÊ, CPVC, SOLDÁVEL, DN 54 MM, INSTALADO EM PRUMADA DE ÁGUA  FORNECIMENTO E INSTALAÇÃO. AF_12/2014</v>
          </cell>
        </row>
        <row r="3748">
          <cell r="A3748" t="str">
            <v>INSTALACOES HIDRO SANITARIAS</v>
          </cell>
          <cell r="B3748" t="str">
            <v>INHI</v>
          </cell>
          <cell r="C3748" t="str">
            <v>CONEXOES</v>
          </cell>
          <cell r="D3748" t="str">
            <v>0180</v>
          </cell>
          <cell r="E3748">
            <v>0</v>
          </cell>
          <cell r="F3748">
            <v>0</v>
          </cell>
          <cell r="G3748" t="str">
            <v>89846</v>
          </cell>
          <cell r="H3748" t="str">
            <v>TÊ, CPVC, SOLDÁVEL, DN 73MM, INSTALADO EM PRUMADA DE ÁGUA  FORNECIMENTO E INSTALAÇÃO. AF_12/2014</v>
          </cell>
        </row>
        <row r="3749">
          <cell r="A3749" t="str">
            <v>INSTALACOES HIDRO SANITARIAS</v>
          </cell>
          <cell r="B3749" t="str">
            <v>INHI</v>
          </cell>
          <cell r="C3749" t="str">
            <v>CONEXOES</v>
          </cell>
          <cell r="D3749" t="str">
            <v>0180</v>
          </cell>
          <cell r="E3749">
            <v>0</v>
          </cell>
          <cell r="F3749">
            <v>0</v>
          </cell>
          <cell r="G3749" t="str">
            <v>89847</v>
          </cell>
          <cell r="H3749" t="str">
            <v>TÊ, CPVC, SOLDÁVEL, DN 89MM, INSTALADO EM PRUMADA DE ÁGUA  FORNECIMENTO E INSTALAÇÃO. AF_12/2014</v>
          </cell>
        </row>
        <row r="3750">
          <cell r="A3750" t="str">
            <v>INSTALACOES HIDRO SANITARIAS</v>
          </cell>
          <cell r="B3750" t="str">
            <v>INHI</v>
          </cell>
          <cell r="C3750" t="str">
            <v>CONEXOES</v>
          </cell>
          <cell r="D3750" t="str">
            <v>0180</v>
          </cell>
          <cell r="E3750">
            <v>0</v>
          </cell>
          <cell r="F3750">
            <v>0</v>
          </cell>
          <cell r="G3750" t="str">
            <v>89850</v>
          </cell>
          <cell r="H3750" t="str">
            <v>JOELHO 90 GRAUS, PVC, SERIE NORMAL, ESGOTO PREDIAL, DN 100 MM, JUNTA ELÁSTICA, FORNECIDO E INSTALADO EM SUBCOLETOR AÉREO DE ESGOTO SANITÁRIO. AF_12/2014</v>
          </cell>
        </row>
        <row r="3751">
          <cell r="A3751" t="str">
            <v>INSTALACOES HIDRO SANITARIAS</v>
          </cell>
          <cell r="B3751" t="str">
            <v>INHI</v>
          </cell>
          <cell r="C3751" t="str">
            <v>CONEXOES</v>
          </cell>
          <cell r="D3751" t="str">
            <v>0180</v>
          </cell>
          <cell r="E3751">
            <v>0</v>
          </cell>
          <cell r="F3751">
            <v>0</v>
          </cell>
          <cell r="G3751" t="str">
            <v>89851</v>
          </cell>
          <cell r="H3751" t="str">
            <v>JOELHO 45 GRAUS, PVC, SERIE NORMAL, ESGOTO PREDIAL, DN 100 MM, JUNTA ELÁSTICA, FORNECIDO E INSTALADO EM SUBCOLETOR AÉREO DE ESGOTO SANITÁRIO. AF_12/2014</v>
          </cell>
        </row>
        <row r="3752">
          <cell r="A3752" t="str">
            <v>INSTALACOES HIDRO SANITARIAS</v>
          </cell>
          <cell r="B3752" t="str">
            <v>INHI</v>
          </cell>
          <cell r="C3752" t="str">
            <v>CONEXOES</v>
          </cell>
          <cell r="D3752" t="str">
            <v>0180</v>
          </cell>
          <cell r="E3752">
            <v>0</v>
          </cell>
          <cell r="F3752">
            <v>0</v>
          </cell>
          <cell r="G3752" t="str">
            <v>89852</v>
          </cell>
          <cell r="H3752" t="str">
            <v>CURVA CURTA 90 GRAUS, PVC, SERIE NORMAL, ESGOTO PREDIAL, DN 100 MM, JUNTA ELÁSTICA, FORNECIDO E INSTALADO EM SUBCOLETOR AÉREO DE ESGOTO SANITÁRIO. AF_12/2014</v>
          </cell>
        </row>
        <row r="3753">
          <cell r="A3753" t="str">
            <v>INSTALACOES HIDRO SANITARIAS</v>
          </cell>
          <cell r="B3753" t="str">
            <v>INHI</v>
          </cell>
          <cell r="C3753" t="str">
            <v>CONEXOES</v>
          </cell>
          <cell r="D3753" t="str">
            <v>0180</v>
          </cell>
          <cell r="E3753">
            <v>0</v>
          </cell>
          <cell r="F3753">
            <v>0</v>
          </cell>
          <cell r="G3753" t="str">
            <v>89853</v>
          </cell>
          <cell r="H3753" t="str">
            <v>CURVA LONGA 90 GRAUS, PVC, SERIE NORMAL, ESGOTO PREDIAL, DN 100 MM, JUNTA ELÁSTICA, FORNECIDO E INSTALADO EM SUBCOLETOR AÉREO DE ESGOTO SANITÁRIO. AF_12/2014</v>
          </cell>
        </row>
        <row r="3754">
          <cell r="A3754" t="str">
            <v>INSTALACOES HIDRO SANITARIAS</v>
          </cell>
          <cell r="B3754" t="str">
            <v>INHI</v>
          </cell>
          <cell r="C3754" t="str">
            <v>CONEXOES</v>
          </cell>
          <cell r="D3754" t="str">
            <v>0180</v>
          </cell>
          <cell r="E3754">
            <v>0</v>
          </cell>
          <cell r="F3754">
            <v>0</v>
          </cell>
          <cell r="G3754" t="str">
            <v>89854</v>
          </cell>
          <cell r="H3754" t="str">
            <v>JOELHO 90 GRAUS, PVC, SERIE NORMAL, ESGOTO PREDIAL, DN 150 MM, JUNTA ELÁSTICA, FORNECIDO E INSTALADO EM SUBCOLETOR AÉREO DE ESGOTO SANITÁRIO. AF_12/2014</v>
          </cell>
        </row>
        <row r="3755">
          <cell r="A3755" t="str">
            <v>INSTALACOES HIDRO SANITARIAS</v>
          </cell>
          <cell r="B3755" t="str">
            <v>INHI</v>
          </cell>
          <cell r="C3755" t="str">
            <v>CONEXOES</v>
          </cell>
          <cell r="D3755" t="str">
            <v>0180</v>
          </cell>
          <cell r="E3755">
            <v>0</v>
          </cell>
          <cell r="F3755">
            <v>0</v>
          </cell>
          <cell r="G3755" t="str">
            <v>89855</v>
          </cell>
          <cell r="H3755" t="str">
            <v>JOELHO 45 GRAUS, PVC, SERIE NORMAL, ESGOTO PREDIAL, DN 150 MM, JUNTA ELÁSTICA, FORNECIDO E INSTALADO EM SUBCOLETOR AÉREO DE ESGOTO SANITÁRIO. AF_12/2014</v>
          </cell>
        </row>
        <row r="3756">
          <cell r="A3756" t="str">
            <v>INSTALACOES HIDRO SANITARIAS</v>
          </cell>
          <cell r="B3756" t="str">
            <v>INHI</v>
          </cell>
          <cell r="C3756" t="str">
            <v>CONEXOES</v>
          </cell>
          <cell r="D3756" t="str">
            <v>0180</v>
          </cell>
          <cell r="E3756">
            <v>0</v>
          </cell>
          <cell r="F3756">
            <v>0</v>
          </cell>
          <cell r="G3756" t="str">
            <v>89856</v>
          </cell>
          <cell r="H3756" t="str">
            <v>LUVA SIMPLES, PVC, SERIE NORMAL, ESGOTO PREDIAL, DN 100 MM, JUNTA ELÁSTICA, FORNECIDO E INSTALADO EM SUBCOLETOR AÉREO DE ESGOTO SANITÁRIO. AF_12/2014</v>
          </cell>
        </row>
        <row r="3757">
          <cell r="A3757" t="str">
            <v>INSTALACOES HIDRO SANITARIAS</v>
          </cell>
          <cell r="B3757" t="str">
            <v>INHI</v>
          </cell>
          <cell r="C3757" t="str">
            <v>CONEXOES</v>
          </cell>
          <cell r="D3757" t="str">
            <v>0180</v>
          </cell>
          <cell r="E3757">
            <v>0</v>
          </cell>
          <cell r="F3757">
            <v>0</v>
          </cell>
          <cell r="G3757" t="str">
            <v>89857</v>
          </cell>
          <cell r="H3757" t="str">
            <v>LUVA DE CORRER, PVC, SERIE NORMAL, ESGOTO PREDIAL, DN 100 MM, JUNTA ELÁSTICA, FORNECIDO E INSTALADO EM SUBCOLETOR AÉREO DE ESGOTO SANITÁRIO. AF_12/2014</v>
          </cell>
        </row>
        <row r="3758">
          <cell r="A3758" t="str">
            <v>INSTALACOES HIDRO SANITARIAS</v>
          </cell>
          <cell r="B3758" t="str">
            <v>INHI</v>
          </cell>
          <cell r="C3758" t="str">
            <v>CONEXOES</v>
          </cell>
          <cell r="D3758" t="str">
            <v>0180</v>
          </cell>
          <cell r="E3758">
            <v>0</v>
          </cell>
          <cell r="F3758">
            <v>0</v>
          </cell>
          <cell r="G3758" t="str">
            <v>89859</v>
          </cell>
          <cell r="H3758" t="str">
            <v>LUVA DE CORRER, PVC, SERIE NORMAL, ESGOTO PREDIAL, DN 150 MM, JUNTA ELÁSTICA, FORNECIDO E INSTALADO EM SUBCOLETOR AÉREO DE ESGOTO SANITÁRIO. AF_12/2014</v>
          </cell>
        </row>
        <row r="3759">
          <cell r="A3759" t="str">
            <v>INSTALACOES HIDRO SANITARIAS</v>
          </cell>
          <cell r="B3759" t="str">
            <v>INHI</v>
          </cell>
          <cell r="C3759" t="str">
            <v>CONEXOES</v>
          </cell>
          <cell r="D3759" t="str">
            <v>0180</v>
          </cell>
          <cell r="E3759">
            <v>0</v>
          </cell>
          <cell r="F3759">
            <v>0</v>
          </cell>
          <cell r="G3759" t="str">
            <v>89860</v>
          </cell>
          <cell r="H3759" t="str">
            <v>TE, PVC, SERIE NORMAL, ESGOTO PREDIAL, DN 100 X 100 MM, JUNTA ELÁSTICA, FORNECIDO E INSTALADO EM SUBCOLETOR AÉREO DE ESGOTO SANITÁRIO. AF_12/2014</v>
          </cell>
        </row>
        <row r="3760">
          <cell r="A3760" t="str">
            <v>INSTALACOES HIDRO SANITARIAS</v>
          </cell>
          <cell r="B3760" t="str">
            <v>INHI</v>
          </cell>
          <cell r="C3760" t="str">
            <v>CONEXOES</v>
          </cell>
          <cell r="D3760" t="str">
            <v>0180</v>
          </cell>
          <cell r="E3760">
            <v>0</v>
          </cell>
          <cell r="F3760">
            <v>0</v>
          </cell>
          <cell r="G3760" t="str">
            <v>89861</v>
          </cell>
          <cell r="H3760" t="str">
            <v>JUNÇÃO SIMPLES, PVC, SERIE NORMAL, ESGOTO PREDIAL, DN 100 X 100 MM, JUNTA ELÁSTICA, FORNECIDO E INSTALADO EM SUBCOLETOR AÉREO DE ESGOTO SANITÁRIO. AF_12/2014</v>
          </cell>
        </row>
        <row r="3761">
          <cell r="A3761" t="str">
            <v>INSTALACOES HIDRO SANITARIAS</v>
          </cell>
          <cell r="B3761" t="str">
            <v>INHI</v>
          </cell>
          <cell r="C3761" t="str">
            <v>CONEXOES</v>
          </cell>
          <cell r="D3761" t="str">
            <v>0180</v>
          </cell>
          <cell r="E3761">
            <v>0</v>
          </cell>
          <cell r="F3761">
            <v>0</v>
          </cell>
          <cell r="G3761" t="str">
            <v>89862</v>
          </cell>
          <cell r="H3761" t="str">
            <v>TE, PVC, SERIE NORMAL, ESGOTO PREDIAL, DN 150 X 150 MM, JUNTA ELÁSTICA, FORNECIDO E INSTALADO EM SUBCOLETOR AÉREO DE ESGOTO SANITÁRIO. AF_12/2014</v>
          </cell>
        </row>
        <row r="3762">
          <cell r="A3762" t="str">
            <v>INSTALACOES HIDRO SANITARIAS</v>
          </cell>
          <cell r="B3762" t="str">
            <v>INHI</v>
          </cell>
          <cell r="C3762" t="str">
            <v>CONEXOES</v>
          </cell>
          <cell r="D3762" t="str">
            <v>0180</v>
          </cell>
          <cell r="E3762">
            <v>0</v>
          </cell>
          <cell r="F3762">
            <v>0</v>
          </cell>
          <cell r="G3762" t="str">
            <v>89863</v>
          </cell>
          <cell r="H3762" t="str">
            <v>JUNÇÃO SIMPLES, PVC, SERIE NORMAL, ESGOTO PREDIAL, DN 150 X 150 MM, JUNTA ELÁSTICA, FORNECIDO E INSTALADO EM SUBCOLETOR AÉREO DE ESGOTO SANITÁRIO. AF_12/2014</v>
          </cell>
        </row>
        <row r="3763">
          <cell r="A3763" t="str">
            <v>INSTALACOES HIDRO SANITARIAS</v>
          </cell>
          <cell r="B3763" t="str">
            <v>INHI</v>
          </cell>
          <cell r="C3763" t="str">
            <v>CONEXOES</v>
          </cell>
          <cell r="D3763" t="str">
            <v>0180</v>
          </cell>
          <cell r="E3763">
            <v>0</v>
          </cell>
          <cell r="F3763">
            <v>0</v>
          </cell>
          <cell r="G3763" t="str">
            <v>89866</v>
          </cell>
          <cell r="H3763" t="str">
            <v>JOELHO 90 GRAUS, PVC, SOLDÁVEL, DN 25MM, INSTALADO EM DRENO DE AR-CONDICIONADO - FORNECIMENTO E INSTALAÇÃO. AF_12/2014</v>
          </cell>
        </row>
        <row r="3764">
          <cell r="A3764" t="str">
            <v>INSTALACOES HIDRO SANITARIAS</v>
          </cell>
          <cell r="B3764" t="str">
            <v>INHI</v>
          </cell>
          <cell r="C3764" t="str">
            <v>CONEXOES</v>
          </cell>
          <cell r="D3764" t="str">
            <v>0180</v>
          </cell>
          <cell r="E3764">
            <v>0</v>
          </cell>
          <cell r="F3764">
            <v>0</v>
          </cell>
          <cell r="G3764" t="str">
            <v>89867</v>
          </cell>
          <cell r="H3764" t="str">
            <v>JOELHO 45 GRAUS, PVC, SOLDÁVEL, DN 25MM, INSTALADO EM DRENO DE AR-CONDICIONADO - FORNECIMENTO E INSTALAÇÃO. AF_12/2014</v>
          </cell>
        </row>
        <row r="3765">
          <cell r="A3765" t="str">
            <v>INSTALACOES HIDRO SANITARIAS</v>
          </cell>
          <cell r="B3765" t="str">
            <v>INHI</v>
          </cell>
          <cell r="C3765" t="str">
            <v>CONEXOES</v>
          </cell>
          <cell r="D3765" t="str">
            <v>0180</v>
          </cell>
          <cell r="E3765">
            <v>0</v>
          </cell>
          <cell r="F3765">
            <v>0</v>
          </cell>
          <cell r="G3765" t="str">
            <v>89868</v>
          </cell>
          <cell r="H3765" t="str">
            <v>LUVA, PVC, SOLDÁVEL, DN 25MM, INSTALADO EM DRENO DE AR-CONDICIONADO - FORNECIMENTO E INSTALAÇÃO. AF_12/2014</v>
          </cell>
        </row>
        <row r="3766">
          <cell r="A3766" t="str">
            <v>INSTALACOES HIDRO SANITARIAS</v>
          </cell>
          <cell r="B3766" t="str">
            <v>INHI</v>
          </cell>
          <cell r="C3766" t="str">
            <v>CONEXOES</v>
          </cell>
          <cell r="D3766" t="str">
            <v>0180</v>
          </cell>
          <cell r="E3766">
            <v>0</v>
          </cell>
          <cell r="F3766">
            <v>0</v>
          </cell>
          <cell r="G3766" t="str">
            <v>89869</v>
          </cell>
          <cell r="H3766" t="str">
            <v>TE, PVC, SOLDÁVEL, DN 25MM, INSTALADO EM DRENO DE AR-CONDICIONADO - FORNECIMENTO E INSTALAÇÃO. AF_12/2014</v>
          </cell>
        </row>
        <row r="3767">
          <cell r="A3767" t="str">
            <v>INSTALACOES HIDRO SANITARIAS</v>
          </cell>
          <cell r="B3767" t="str">
            <v>INHI</v>
          </cell>
          <cell r="C3767" t="str">
            <v>CONEXOES</v>
          </cell>
          <cell r="D3767" t="str">
            <v>0180</v>
          </cell>
          <cell r="E3767">
            <v>0</v>
          </cell>
          <cell r="F3767">
            <v>0</v>
          </cell>
          <cell r="G3767" t="str">
            <v>89979</v>
          </cell>
          <cell r="H3767" t="str">
            <v>LUVA COM BUCHA DE LATÃO, PVC, SOLDÁVEL, DN 32MM X 1 , INSTALADO EM RAMAL OU SUB-RAMAL DE ÁGUA   FORNECIMENTO E INSTALAÇÃO. AF_12/2014</v>
          </cell>
        </row>
        <row r="3768">
          <cell r="A3768" t="str">
            <v>INSTALACOES HIDRO SANITARIAS</v>
          </cell>
          <cell r="B3768" t="str">
            <v>INHI</v>
          </cell>
          <cell r="C3768" t="str">
            <v>CONEXOES</v>
          </cell>
          <cell r="D3768" t="str">
            <v>0180</v>
          </cell>
          <cell r="E3768">
            <v>0</v>
          </cell>
          <cell r="F3768">
            <v>0</v>
          </cell>
          <cell r="G3768" t="str">
            <v>89980</v>
          </cell>
          <cell r="H3768" t="str">
            <v>LUVA COM BUCHA DE LATÃO, PVC, SOLDÁVEL, DN 25MM X 3/4, INSTALADO EM PRUMADA DE ÁGUA - FORNECIMENTO E INSTALAÇÃO. AF_12/2014</v>
          </cell>
        </row>
        <row r="3769">
          <cell r="A3769" t="str">
            <v>INSTALACOES HIDRO SANITARIAS</v>
          </cell>
          <cell r="B3769" t="str">
            <v>INHI</v>
          </cell>
          <cell r="C3769" t="str">
            <v>CONEXOES</v>
          </cell>
          <cell r="D3769" t="str">
            <v>0180</v>
          </cell>
          <cell r="E3769">
            <v>0</v>
          </cell>
          <cell r="F3769">
            <v>0</v>
          </cell>
          <cell r="G3769" t="str">
            <v>89981</v>
          </cell>
          <cell r="H3769" t="str">
            <v>LUVA SOLDÁVEL E COM BUCHA DE LATÃO, PVC, SOLDÁVEL, DN 32MM X 1 , INSTALADO EM PRUMADA DE ÁGUA   FORNECIMENTO E INSTALAÇÃO. AF_12/2014</v>
          </cell>
        </row>
        <row r="3770">
          <cell r="A3770" t="str">
            <v>INSTALACOES HIDRO SANITARIAS</v>
          </cell>
          <cell r="B3770" t="str">
            <v>INHI</v>
          </cell>
          <cell r="C3770" t="str">
            <v>CONEXOES</v>
          </cell>
          <cell r="D3770" t="str">
            <v>0180</v>
          </cell>
          <cell r="E3770">
            <v>0</v>
          </cell>
          <cell r="F3770">
            <v>0</v>
          </cell>
          <cell r="G3770" t="str">
            <v>90373</v>
          </cell>
          <cell r="H3770" t="str">
            <v>JOELHO 90 GRAUS COM BUCHA DE LATÃO, PVC, SOLDÁVEL, DN 25MM, X 1/2 INSTALADO EM RAMAL OU SUB-RAMAL DE ÁGUA - FORNECIMENTO E INSTALAÇÃO. AF_12/2014</v>
          </cell>
        </row>
        <row r="3771">
          <cell r="A3771" t="str">
            <v>INSTALACOES HIDRO SANITARIAS</v>
          </cell>
          <cell r="B3771" t="str">
            <v>INHI</v>
          </cell>
          <cell r="C3771" t="str">
            <v>CONEXOES</v>
          </cell>
          <cell r="D3771" t="str">
            <v>0180</v>
          </cell>
          <cell r="E3771">
            <v>0</v>
          </cell>
          <cell r="F3771">
            <v>0</v>
          </cell>
          <cell r="G3771" t="str">
            <v>90374</v>
          </cell>
          <cell r="H3771" t="str">
            <v>TÊ COM BUCHA DE LATÃO NA BOLSA CENTRAL, PVC, SOLDÁVEL, DN 25MM X 3/4, INSTALADO EM RAMAL OU SUB-RAMAL DE ÁGUA - FORNECIMENTO E INSTALAÇÃO. AF_03/2015</v>
          </cell>
        </row>
        <row r="3772">
          <cell r="A3772" t="str">
            <v>INSTALACOES HIDRO SANITARIAS</v>
          </cell>
          <cell r="B3772" t="str">
            <v>INHI</v>
          </cell>
          <cell r="C3772" t="str">
            <v>CONEXOES</v>
          </cell>
          <cell r="D3772" t="str">
            <v>0180</v>
          </cell>
          <cell r="E3772">
            <v>0</v>
          </cell>
          <cell r="F3772">
            <v>0</v>
          </cell>
          <cell r="G3772" t="str">
            <v>90375</v>
          </cell>
          <cell r="H3772" t="str">
            <v>BUCHA DE REDUÇÃO, PVC, SOLDÁVEL, DN 40MM X 32MM, INSTALADO EM RAMAL OU SUB-RAMAL DE ÁGUA - FORNECIMENTO E INSTALAÇÃO. AF_03/2015</v>
          </cell>
        </row>
        <row r="3773">
          <cell r="A3773" t="str">
            <v>INSTALACOES HIDRO SANITARIAS</v>
          </cell>
          <cell r="B3773" t="str">
            <v>INHI</v>
          </cell>
          <cell r="C3773" t="str">
            <v>CONEXOES</v>
          </cell>
          <cell r="D3773" t="str">
            <v>0180</v>
          </cell>
          <cell r="E3773">
            <v>0</v>
          </cell>
          <cell r="F3773">
            <v>0</v>
          </cell>
          <cell r="G3773" t="str">
            <v>92287</v>
          </cell>
          <cell r="H3773" t="str">
            <v>COTOVELO EM COBRE, DN 22 MM, 90 GRAUS, SEM ANEL DE SOLDA, INSTALADO EM PRUMADA   FORNECIMENTO E INSTALAÇÃO. AF_12/2015</v>
          </cell>
        </row>
        <row r="3774">
          <cell r="A3774" t="str">
            <v>INSTALACOES HIDRO SANITARIAS</v>
          </cell>
          <cell r="B3774" t="str">
            <v>INHI</v>
          </cell>
          <cell r="C3774" t="str">
            <v>CONEXOES</v>
          </cell>
          <cell r="D3774" t="str">
            <v>0180</v>
          </cell>
          <cell r="E3774">
            <v>0</v>
          </cell>
          <cell r="F3774">
            <v>0</v>
          </cell>
          <cell r="G3774" t="str">
            <v>92288</v>
          </cell>
          <cell r="H3774" t="str">
            <v>COTOVELO EM COBRE, DN 28 MM, 90 GRAUS, SEM ANEL DE SOLDA, INSTALADO EM PRUMADA  FORNECIMENTO E INSTALAÇÃO. AF_12/2015</v>
          </cell>
        </row>
        <row r="3775">
          <cell r="A3775" t="str">
            <v>INSTALACOES HIDRO SANITARIAS</v>
          </cell>
          <cell r="B3775" t="str">
            <v>INHI</v>
          </cell>
          <cell r="C3775" t="str">
            <v>CONEXOES</v>
          </cell>
          <cell r="D3775" t="str">
            <v>0180</v>
          </cell>
          <cell r="E3775">
            <v>0</v>
          </cell>
          <cell r="F3775">
            <v>0</v>
          </cell>
          <cell r="G3775" t="str">
            <v>92289</v>
          </cell>
          <cell r="H3775" t="str">
            <v>COTOVELO EM COBRE, DN 35 MM, 90 GRAUS, SEM ANEL DE SOLDA, INSTALADO EM PRUMADA  FORNECIMENTO E INSTALAÇÃO. AF_12/2015</v>
          </cell>
        </row>
        <row r="3776">
          <cell r="A3776" t="str">
            <v>INSTALACOES HIDRO SANITARIAS</v>
          </cell>
          <cell r="B3776" t="str">
            <v>INHI</v>
          </cell>
          <cell r="C3776" t="str">
            <v>CONEXOES</v>
          </cell>
          <cell r="D3776" t="str">
            <v>0180</v>
          </cell>
          <cell r="E3776">
            <v>0</v>
          </cell>
          <cell r="F3776">
            <v>0</v>
          </cell>
          <cell r="G3776" t="str">
            <v>92290</v>
          </cell>
          <cell r="H3776" t="str">
            <v>COTOVELO EM COBRE, DN 42 MM, 90 GRAUS, SEM ANEL DE SOLDA, INSTALADO EM PRUMADA  FORNECIMENTO E INSTALAÇÃO. AF_12/2015</v>
          </cell>
        </row>
        <row r="3777">
          <cell r="A3777" t="str">
            <v>INSTALACOES HIDRO SANITARIAS</v>
          </cell>
          <cell r="B3777" t="str">
            <v>INHI</v>
          </cell>
          <cell r="C3777" t="str">
            <v>CONEXOES</v>
          </cell>
          <cell r="D3777" t="str">
            <v>0180</v>
          </cell>
          <cell r="E3777">
            <v>0</v>
          </cell>
          <cell r="F3777">
            <v>0</v>
          </cell>
          <cell r="G3777" t="str">
            <v>92291</v>
          </cell>
          <cell r="H3777" t="str">
            <v>COTOVELO EM COBRE, DN 54 MM, 90 GRAUS, SEM ANEL DE SOLDA, INSTALADO EM PRUMADA  FORNECIMENTO E INSTALAÇÃO. AF_12/2015</v>
          </cell>
        </row>
        <row r="3778">
          <cell r="A3778" t="str">
            <v>INSTALACOES HIDRO SANITARIAS</v>
          </cell>
          <cell r="B3778" t="str">
            <v>INHI</v>
          </cell>
          <cell r="C3778" t="str">
            <v>CONEXOES</v>
          </cell>
          <cell r="D3778" t="str">
            <v>0180</v>
          </cell>
          <cell r="E3778">
            <v>0</v>
          </cell>
          <cell r="F3778">
            <v>0</v>
          </cell>
          <cell r="G3778" t="str">
            <v>92292</v>
          </cell>
          <cell r="H3778" t="str">
            <v>COTOVELO EM COBRE, DN 66 MM, 90 GRAUS, SEM ANEL DE SOLDA, INSTALADO EM PRUMADA  FORNECIMENTO E INSTALAÇÃO. AF_12/2015</v>
          </cell>
        </row>
        <row r="3779">
          <cell r="A3779" t="str">
            <v>INSTALACOES HIDRO SANITARIAS</v>
          </cell>
          <cell r="B3779" t="str">
            <v>INHI</v>
          </cell>
          <cell r="C3779" t="str">
            <v>CONEXOES</v>
          </cell>
          <cell r="D3779" t="str">
            <v>0180</v>
          </cell>
          <cell r="E3779">
            <v>0</v>
          </cell>
          <cell r="F3779">
            <v>0</v>
          </cell>
          <cell r="G3779" t="str">
            <v>92293</v>
          </cell>
          <cell r="H3779" t="str">
            <v>LUVA EM COBRE, DN 22 MM, SEM ANEL DE SOLDA, INSTALADO EM PRUMADA  FORNECIMENTO E INSTALAÇÃO. AF_12/2015</v>
          </cell>
        </row>
        <row r="3780">
          <cell r="A3780" t="str">
            <v>INSTALACOES HIDRO SANITARIAS</v>
          </cell>
          <cell r="B3780" t="str">
            <v>INHI</v>
          </cell>
          <cell r="C3780" t="str">
            <v>CONEXOES</v>
          </cell>
          <cell r="D3780" t="str">
            <v>0180</v>
          </cell>
          <cell r="E3780">
            <v>0</v>
          </cell>
          <cell r="F3780">
            <v>0</v>
          </cell>
          <cell r="G3780" t="str">
            <v>92294</v>
          </cell>
          <cell r="H3780" t="str">
            <v>LUVA EM COBRE, DN 28 MM, SEM ANEL DE SOLDA, INSTALADO EM PRUMADA  FORNECIMENTO E INSTALAÇÃO. AF_12/2015</v>
          </cell>
        </row>
        <row r="3781">
          <cell r="A3781" t="str">
            <v>INSTALACOES HIDRO SANITARIAS</v>
          </cell>
          <cell r="B3781" t="str">
            <v>INHI</v>
          </cell>
          <cell r="C3781" t="str">
            <v>CONEXOES</v>
          </cell>
          <cell r="D3781" t="str">
            <v>0180</v>
          </cell>
          <cell r="E3781">
            <v>0</v>
          </cell>
          <cell r="F3781">
            <v>0</v>
          </cell>
          <cell r="G3781" t="str">
            <v>92295</v>
          </cell>
          <cell r="H3781" t="str">
            <v>LUVA EM COBRE, DN 35 MM, SEM ANEL DE SOLDA, INSTALADO EM PRUMADA  FORNECIMENTO E INSTALAÇÃO. AF_12/2015</v>
          </cell>
        </row>
        <row r="3782">
          <cell r="A3782" t="str">
            <v>INSTALACOES HIDRO SANITARIAS</v>
          </cell>
          <cell r="B3782" t="str">
            <v>INHI</v>
          </cell>
          <cell r="C3782" t="str">
            <v>CONEXOES</v>
          </cell>
          <cell r="D3782" t="str">
            <v>0180</v>
          </cell>
          <cell r="E3782">
            <v>0</v>
          </cell>
          <cell r="F3782">
            <v>0</v>
          </cell>
          <cell r="G3782" t="str">
            <v>92296</v>
          </cell>
          <cell r="H3782" t="str">
            <v>LUVA EM COBRE, DN 42 MM, SEM ANEL DE SOLDA, INSTALADO EM PRUMADA  FORNECIMENTO E INSTALAÇÃO. AF_12/2015</v>
          </cell>
        </row>
        <row r="3783">
          <cell r="A3783" t="str">
            <v>INSTALACOES HIDRO SANITARIAS</v>
          </cell>
          <cell r="B3783" t="str">
            <v>INHI</v>
          </cell>
          <cell r="C3783" t="str">
            <v>CONEXOES</v>
          </cell>
          <cell r="D3783" t="str">
            <v>0180</v>
          </cell>
          <cell r="E3783">
            <v>0</v>
          </cell>
          <cell r="F3783">
            <v>0</v>
          </cell>
          <cell r="G3783" t="str">
            <v>92297</v>
          </cell>
          <cell r="H3783" t="str">
            <v>LUVA EM COBRE, DN 54 MM, SEM ANEL DE SOLDA, INSTALADO EM PRUMADA  FORNECIMENTO E INSTALAÇÃO. AF_12/2015</v>
          </cell>
        </row>
        <row r="3784">
          <cell r="A3784" t="str">
            <v>INSTALACOES HIDRO SANITARIAS</v>
          </cell>
          <cell r="B3784" t="str">
            <v>INHI</v>
          </cell>
          <cell r="C3784" t="str">
            <v>CONEXOES</v>
          </cell>
          <cell r="D3784" t="str">
            <v>0180</v>
          </cell>
          <cell r="E3784">
            <v>0</v>
          </cell>
          <cell r="F3784">
            <v>0</v>
          </cell>
          <cell r="G3784" t="str">
            <v>92298</v>
          </cell>
          <cell r="H3784" t="str">
            <v>LUVA EM COBRE, DN 66 MM, SEM ANEL DE SOLDA, INSTALADO EM PRUMADA  FORNECIMENTO E INSTALAÇÃO. AF_12/2015</v>
          </cell>
        </row>
        <row r="3785">
          <cell r="A3785" t="str">
            <v>INSTALACOES HIDRO SANITARIAS</v>
          </cell>
          <cell r="B3785" t="str">
            <v>INHI</v>
          </cell>
          <cell r="C3785" t="str">
            <v>CONEXOES</v>
          </cell>
          <cell r="D3785" t="str">
            <v>0180</v>
          </cell>
          <cell r="E3785">
            <v>0</v>
          </cell>
          <cell r="F3785">
            <v>0</v>
          </cell>
          <cell r="G3785" t="str">
            <v>92299</v>
          </cell>
          <cell r="H3785" t="str">
            <v>TE EM COBRE, DN 22 MM, SEM ANEL DE SOLDA, INSTALADO EM PRUMADA  FORNECIMENTO E INSTALAÇÃO. AF_12/2015</v>
          </cell>
        </row>
        <row r="3786">
          <cell r="A3786" t="str">
            <v>INSTALACOES HIDRO SANITARIAS</v>
          </cell>
          <cell r="B3786" t="str">
            <v>INHI</v>
          </cell>
          <cell r="C3786" t="str">
            <v>CONEXOES</v>
          </cell>
          <cell r="D3786" t="str">
            <v>0180</v>
          </cell>
          <cell r="E3786">
            <v>0</v>
          </cell>
          <cell r="F3786">
            <v>0</v>
          </cell>
          <cell r="G3786" t="str">
            <v>92300</v>
          </cell>
          <cell r="H3786" t="str">
            <v>TE EM COBRE, DN 28 MM, SEM ANEL DE SOLDA, INSTALADO EM PRUMADA  FORNECIMENTO E INSTALAÇÃO. AF_12/2015</v>
          </cell>
        </row>
        <row r="3787">
          <cell r="A3787" t="str">
            <v>INSTALACOES HIDRO SANITARIAS</v>
          </cell>
          <cell r="B3787" t="str">
            <v>INHI</v>
          </cell>
          <cell r="C3787" t="str">
            <v>CONEXOES</v>
          </cell>
          <cell r="D3787" t="str">
            <v>0180</v>
          </cell>
          <cell r="E3787">
            <v>0</v>
          </cell>
          <cell r="F3787">
            <v>0</v>
          </cell>
          <cell r="G3787" t="str">
            <v>92301</v>
          </cell>
          <cell r="H3787" t="str">
            <v>TE EM COBRE, DN 35 MM, SEM ANEL DE SOLDA, INSTALADO EM PRUMADA  FORNECIMENTO E INSTALAÇÃO. AF_12/2015</v>
          </cell>
        </row>
        <row r="3788">
          <cell r="A3788" t="str">
            <v>INSTALACOES HIDRO SANITARIAS</v>
          </cell>
          <cell r="B3788" t="str">
            <v>INHI</v>
          </cell>
          <cell r="C3788" t="str">
            <v>CONEXOES</v>
          </cell>
          <cell r="D3788" t="str">
            <v>0180</v>
          </cell>
          <cell r="E3788">
            <v>0</v>
          </cell>
          <cell r="F3788">
            <v>0</v>
          </cell>
          <cell r="G3788" t="str">
            <v>92302</v>
          </cell>
          <cell r="H3788" t="str">
            <v>TE EM COBRE, DN 42 MM, SEM ANEL DE SOLDA, INSTALADO EM PRUMADA  FORNECIMENTO E INSTALAÇÃO. AF_12/2015</v>
          </cell>
        </row>
        <row r="3789">
          <cell r="A3789" t="str">
            <v>INSTALACOES HIDRO SANITARIAS</v>
          </cell>
          <cell r="B3789" t="str">
            <v>INHI</v>
          </cell>
          <cell r="C3789" t="str">
            <v>CONEXOES</v>
          </cell>
          <cell r="D3789" t="str">
            <v>0180</v>
          </cell>
          <cell r="E3789">
            <v>0</v>
          </cell>
          <cell r="F3789">
            <v>0</v>
          </cell>
          <cell r="G3789" t="str">
            <v>92303</v>
          </cell>
          <cell r="H3789" t="str">
            <v>TE EM COBRE, DN 54 MM, SEM ANEL DE SOLDA, INSTALADO EM PRUMADA  FORNECIMENTO E INSTALAÇÃO. AF_12/2015</v>
          </cell>
        </row>
        <row r="3790">
          <cell r="A3790" t="str">
            <v>INSTALACOES HIDRO SANITARIAS</v>
          </cell>
          <cell r="B3790" t="str">
            <v>INHI</v>
          </cell>
          <cell r="C3790" t="str">
            <v>CONEXOES</v>
          </cell>
          <cell r="D3790" t="str">
            <v>0180</v>
          </cell>
          <cell r="E3790">
            <v>0</v>
          </cell>
          <cell r="F3790">
            <v>0</v>
          </cell>
          <cell r="G3790" t="str">
            <v>92304</v>
          </cell>
          <cell r="H3790" t="str">
            <v>TE EM COBRE, DN 66 MM, SEM ANEL DE SOLDA, INSTALADO EM PRUMADA  FORNECIMENTO E INSTALAÇÃO. AF_12/2015</v>
          </cell>
        </row>
        <row r="3791">
          <cell r="A3791" t="str">
            <v>INSTALACOES HIDRO SANITARIAS</v>
          </cell>
          <cell r="B3791" t="str">
            <v>INHI</v>
          </cell>
          <cell r="C3791" t="str">
            <v>CONEXOES</v>
          </cell>
          <cell r="D3791" t="str">
            <v>0180</v>
          </cell>
          <cell r="E3791">
            <v>0</v>
          </cell>
          <cell r="F3791">
            <v>0</v>
          </cell>
          <cell r="G3791" t="str">
            <v>92311</v>
          </cell>
          <cell r="H3791" t="str">
            <v>COTOVELO EM COBRE, DN 15 MM, 90 GRAUS, SEM ANEL DE SOLDA, INSTALADO EM RAMAL DE DISTRIBUIÇÃO  FORNECIMENTO E INSTALAÇÃO. AF_12/2015</v>
          </cell>
        </row>
        <row r="3792">
          <cell r="A3792" t="str">
            <v>INSTALACOES HIDRO SANITARIAS</v>
          </cell>
          <cell r="B3792" t="str">
            <v>INHI</v>
          </cell>
          <cell r="C3792" t="str">
            <v>CONEXOES</v>
          </cell>
          <cell r="D3792" t="str">
            <v>0180</v>
          </cell>
          <cell r="E3792">
            <v>0</v>
          </cell>
          <cell r="F3792">
            <v>0</v>
          </cell>
          <cell r="G3792" t="str">
            <v>92312</v>
          </cell>
          <cell r="H3792" t="str">
            <v>COTOVELO EM COBRE, DN 22 MM, 90 GRAUS, SEM ANEL DE SOLDA, INSTALADO EM RAMAL DE DISTRIBUIÇÃO  FORNECIMENTO E INSTALAÇÃO. AF_12/2015</v>
          </cell>
        </row>
        <row r="3793">
          <cell r="A3793" t="str">
            <v>INSTALACOES HIDRO SANITARIAS</v>
          </cell>
          <cell r="B3793" t="str">
            <v>INHI</v>
          </cell>
          <cell r="C3793" t="str">
            <v>CONEXOES</v>
          </cell>
          <cell r="D3793" t="str">
            <v>0180</v>
          </cell>
          <cell r="E3793">
            <v>0</v>
          </cell>
          <cell r="F3793">
            <v>0</v>
          </cell>
          <cell r="G3793" t="str">
            <v>92313</v>
          </cell>
          <cell r="H3793" t="str">
            <v>COTOVELO EM COBRE, DN 28 MM, 90 GRAUS, SEM ANEL DE SOLDA, INSTALADO EM RAMAL DE DISTRIBUIÇÃO  FORNECIMENTO E INSTALAÇÃO. AF_12/2015</v>
          </cell>
        </row>
        <row r="3794">
          <cell r="A3794" t="str">
            <v>INSTALACOES HIDRO SANITARIAS</v>
          </cell>
          <cell r="B3794" t="str">
            <v>INHI</v>
          </cell>
          <cell r="C3794" t="str">
            <v>CONEXOES</v>
          </cell>
          <cell r="D3794" t="str">
            <v>0180</v>
          </cell>
          <cell r="E3794">
            <v>0</v>
          </cell>
          <cell r="F3794">
            <v>0</v>
          </cell>
          <cell r="G3794" t="str">
            <v>92314</v>
          </cell>
          <cell r="H3794" t="str">
            <v>LUVA EM COBRE, DN 15 MM, SEM ANEL DE SOLDA, INSTALADO EM RAMAL DE DISTRIBUIÇÃO  FORNECIMENTO E INSTALAÇÃO. AF_12/2015</v>
          </cell>
        </row>
        <row r="3795">
          <cell r="A3795" t="str">
            <v>INSTALACOES HIDRO SANITARIAS</v>
          </cell>
          <cell r="B3795" t="str">
            <v>INHI</v>
          </cell>
          <cell r="C3795" t="str">
            <v>CONEXOES</v>
          </cell>
          <cell r="D3795" t="str">
            <v>0180</v>
          </cell>
          <cell r="E3795">
            <v>0</v>
          </cell>
          <cell r="F3795">
            <v>0</v>
          </cell>
          <cell r="G3795" t="str">
            <v>92315</v>
          </cell>
          <cell r="H3795" t="str">
            <v>LUVA EM COBRE, DN 22 MM, SEM ANEL DE SOLDA, INSTALADO EM RAMAL DE DISTRIBUIÇÃO  FORNECIMENTO E INSTALAÇÃO. AF_12/2015</v>
          </cell>
        </row>
        <row r="3796">
          <cell r="A3796" t="str">
            <v>INSTALACOES HIDRO SANITARIAS</v>
          </cell>
          <cell r="B3796" t="str">
            <v>INHI</v>
          </cell>
          <cell r="C3796" t="str">
            <v>CONEXOES</v>
          </cell>
          <cell r="D3796" t="str">
            <v>0180</v>
          </cell>
          <cell r="E3796">
            <v>0</v>
          </cell>
          <cell r="F3796">
            <v>0</v>
          </cell>
          <cell r="G3796" t="str">
            <v>92316</v>
          </cell>
          <cell r="H3796" t="str">
            <v>LUVA EM COBRE, DN 28 MM, SEM ANEL DE SOLDA, INSTALADO EM RAMAL DE DISTRIBUIÇÃO  FORNECIMENTO E INSTALAÇÃO. AF_12/2015</v>
          </cell>
        </row>
        <row r="3797">
          <cell r="A3797" t="str">
            <v>INSTALACOES HIDRO SANITARIAS</v>
          </cell>
          <cell r="B3797" t="str">
            <v>INHI</v>
          </cell>
          <cell r="C3797" t="str">
            <v>CONEXOES</v>
          </cell>
          <cell r="D3797" t="str">
            <v>0180</v>
          </cell>
          <cell r="E3797">
            <v>0</v>
          </cell>
          <cell r="F3797">
            <v>0</v>
          </cell>
          <cell r="G3797" t="str">
            <v>92317</v>
          </cell>
          <cell r="H3797" t="str">
            <v>TE EM COBRE, DN 15 MM, SEM ANEL DE SOLDA, INSTALADO EM RAMAL DE DISTRIBUIÇÃO  FORNECIMENTO E INSTALAÇÃO. AF_12/2015</v>
          </cell>
        </row>
        <row r="3798">
          <cell r="A3798" t="str">
            <v>INSTALACOES HIDRO SANITARIAS</v>
          </cell>
          <cell r="B3798" t="str">
            <v>INHI</v>
          </cell>
          <cell r="C3798" t="str">
            <v>CONEXOES</v>
          </cell>
          <cell r="D3798" t="str">
            <v>0180</v>
          </cell>
          <cell r="E3798">
            <v>0</v>
          </cell>
          <cell r="F3798">
            <v>0</v>
          </cell>
          <cell r="G3798" t="str">
            <v>92318</v>
          </cell>
          <cell r="H3798" t="str">
            <v>TE EM COBRE, DN 22 MM, SEM ANEL DE SOLDA, INSTALADO EM RAMAL DE DISTRIBUIÇÃO  FORNECIMENTO E INSTALAÇÃO. AF_12/2015</v>
          </cell>
        </row>
        <row r="3799">
          <cell r="A3799" t="str">
            <v>INSTALACOES HIDRO SANITARIAS</v>
          </cell>
          <cell r="B3799" t="str">
            <v>INHI</v>
          </cell>
          <cell r="C3799" t="str">
            <v>CONEXOES</v>
          </cell>
          <cell r="D3799" t="str">
            <v>0180</v>
          </cell>
          <cell r="E3799">
            <v>0</v>
          </cell>
          <cell r="F3799">
            <v>0</v>
          </cell>
          <cell r="G3799" t="str">
            <v>92319</v>
          </cell>
          <cell r="H3799" t="str">
            <v>TE EM COBRE, DN 28 MM, SEM ANEL DE SOLDA, INSTALADO EM RAMAL DE DISTRIBUIÇÃO  FORNECIMENTO E INSTALAÇÃO. AF_12/2015</v>
          </cell>
        </row>
        <row r="3800">
          <cell r="A3800" t="str">
            <v>INSTALACOES HIDRO SANITARIAS</v>
          </cell>
          <cell r="B3800" t="str">
            <v>INHI</v>
          </cell>
          <cell r="C3800" t="str">
            <v>CONEXOES</v>
          </cell>
          <cell r="D3800" t="str">
            <v>0180</v>
          </cell>
          <cell r="E3800">
            <v>0</v>
          </cell>
          <cell r="F3800">
            <v>0</v>
          </cell>
          <cell r="G3800" t="str">
            <v>92326</v>
          </cell>
          <cell r="H3800" t="str">
            <v>COTOVELO EM COBRE, DN 15 MM, 90 GRAUS, SEM ANEL DE SOLDA, INSTALADO EM RAMAL E SUB-RAMAL  FORNECIMENTO E INSTALAÇÃO. AF_12/2015</v>
          </cell>
        </row>
        <row r="3801">
          <cell r="A3801" t="str">
            <v>INSTALACOES HIDRO SANITARIAS</v>
          </cell>
          <cell r="B3801" t="str">
            <v>INHI</v>
          </cell>
          <cell r="C3801" t="str">
            <v>CONEXOES</v>
          </cell>
          <cell r="D3801" t="str">
            <v>0180</v>
          </cell>
          <cell r="E3801">
            <v>0</v>
          </cell>
          <cell r="F3801">
            <v>0</v>
          </cell>
          <cell r="G3801" t="str">
            <v>92327</v>
          </cell>
          <cell r="H3801" t="str">
            <v>COTOVELO EM COBRE, DN 22 MM, 90 GRAUS, SEM ANEL DE SOLDA, INSTALADO EM RAMAL E SUB-RAMAL  FORNECIMENTO E INSTALAÇÃO. AF_12/2015</v>
          </cell>
        </row>
        <row r="3802">
          <cell r="A3802" t="str">
            <v>INSTALACOES HIDRO SANITARIAS</v>
          </cell>
          <cell r="B3802" t="str">
            <v>INHI</v>
          </cell>
          <cell r="C3802" t="str">
            <v>CONEXOES</v>
          </cell>
          <cell r="D3802" t="str">
            <v>0180</v>
          </cell>
          <cell r="E3802">
            <v>0</v>
          </cell>
          <cell r="F3802">
            <v>0</v>
          </cell>
          <cell r="G3802" t="str">
            <v>92328</v>
          </cell>
          <cell r="H3802" t="str">
            <v>COTOVELO EM COBRE, DN 28 MM, 90 GRAUS, SEM ANEL DE SOLDA, INSTALADO EM RAMAL E SUB-RAMAL  FORNECIMENTO E INSTALAÇÃO. AF_12/2015</v>
          </cell>
        </row>
        <row r="3803">
          <cell r="A3803" t="str">
            <v>INSTALACOES HIDRO SANITARIAS</v>
          </cell>
          <cell r="B3803" t="str">
            <v>INHI</v>
          </cell>
          <cell r="C3803" t="str">
            <v>CONEXOES</v>
          </cell>
          <cell r="D3803" t="str">
            <v>0180</v>
          </cell>
          <cell r="E3803">
            <v>0</v>
          </cell>
          <cell r="F3803">
            <v>0</v>
          </cell>
          <cell r="G3803" t="str">
            <v>92329</v>
          </cell>
          <cell r="H3803" t="str">
            <v>LUVA EM COBRE, DN 15 MM, SEM ANEL DE SOLDA, INSTALADO EM RAMAL E SUB-RAMAL  FORNECIMENTO E INSTALAÇÃO. AF_12/2015</v>
          </cell>
        </row>
        <row r="3804">
          <cell r="A3804" t="str">
            <v>INSTALACOES HIDRO SANITARIAS</v>
          </cell>
          <cell r="B3804" t="str">
            <v>INHI</v>
          </cell>
          <cell r="C3804" t="str">
            <v>CONEXOES</v>
          </cell>
          <cell r="D3804" t="str">
            <v>0180</v>
          </cell>
          <cell r="E3804">
            <v>0</v>
          </cell>
          <cell r="F3804">
            <v>0</v>
          </cell>
          <cell r="G3804" t="str">
            <v>92330</v>
          </cell>
          <cell r="H3804" t="str">
            <v>LUVA EM COBRE, DN 22 MM, SEM ANEL DE SOLDA, INSTALADO EM RAMAL E SUB-RAMAL  FORNECIMENTO E INSTALAÇÃO. AF_12/2015</v>
          </cell>
        </row>
        <row r="3805">
          <cell r="A3805" t="str">
            <v>INSTALACOES HIDRO SANITARIAS</v>
          </cell>
          <cell r="B3805" t="str">
            <v>INHI</v>
          </cell>
          <cell r="C3805" t="str">
            <v>CONEXOES</v>
          </cell>
          <cell r="D3805" t="str">
            <v>0180</v>
          </cell>
          <cell r="E3805">
            <v>0</v>
          </cell>
          <cell r="F3805">
            <v>0</v>
          </cell>
          <cell r="G3805" t="str">
            <v>92331</v>
          </cell>
          <cell r="H3805" t="str">
            <v>LUVA EM COBRE, DN 28 MM, SEM ANEL DE SOLDA, INSTALADO EM RAMAL E SUB-RAMAL  FORNECIMENTO E INSTALAÇÃO. AF_12/2015</v>
          </cell>
        </row>
        <row r="3806">
          <cell r="A3806" t="str">
            <v>INSTALACOES HIDRO SANITARIAS</v>
          </cell>
          <cell r="B3806" t="str">
            <v>INHI</v>
          </cell>
          <cell r="C3806" t="str">
            <v>CONEXOES</v>
          </cell>
          <cell r="D3806" t="str">
            <v>0180</v>
          </cell>
          <cell r="E3806">
            <v>0</v>
          </cell>
          <cell r="F3806">
            <v>0</v>
          </cell>
          <cell r="G3806" t="str">
            <v>92332</v>
          </cell>
          <cell r="H3806" t="str">
            <v>TE EM COBRE, DN 15 MM, SEM ANEL DE SOLDA, INSTALADO EM RAMAL E SUB-RAMAL  FORNECIMENTO E INSTALAÇÃO. AF_12/2015</v>
          </cell>
        </row>
        <row r="3807">
          <cell r="A3807" t="str">
            <v>INSTALACOES HIDRO SANITARIAS</v>
          </cell>
          <cell r="B3807" t="str">
            <v>INHI</v>
          </cell>
          <cell r="C3807" t="str">
            <v>CONEXOES</v>
          </cell>
          <cell r="D3807" t="str">
            <v>0180</v>
          </cell>
          <cell r="E3807">
            <v>0</v>
          </cell>
          <cell r="F3807">
            <v>0</v>
          </cell>
          <cell r="G3807" t="str">
            <v>92333</v>
          </cell>
          <cell r="H3807" t="str">
            <v>TE EM COBRE, DN 22 MM, SEM ANEL DE SOLDA, INSTALADO EM RAMAL E SUB-RAMAL  FORNECIMENTO E INSTALAÇÃO. AF_12/2015</v>
          </cell>
        </row>
        <row r="3808">
          <cell r="A3808" t="str">
            <v>INSTALACOES HIDRO SANITARIAS</v>
          </cell>
          <cell r="B3808" t="str">
            <v>INHI</v>
          </cell>
          <cell r="C3808" t="str">
            <v>CONEXOES</v>
          </cell>
          <cell r="D3808" t="str">
            <v>0180</v>
          </cell>
          <cell r="E3808">
            <v>0</v>
          </cell>
          <cell r="F3808">
            <v>0</v>
          </cell>
          <cell r="G3808" t="str">
            <v>92334</v>
          </cell>
          <cell r="H3808" t="str">
            <v>TE EM COBRE, DN 28 MM, SEM ANEL DE SOLDA, INSTALADO EM RAMAL E SUB-RAMAL  FORNECIMENTO E INSTALAÇÃO. AF_12/2015</v>
          </cell>
        </row>
        <row r="3809">
          <cell r="A3809" t="str">
            <v>INSTALACOES HIDRO SANITARIAS</v>
          </cell>
          <cell r="B3809" t="str">
            <v>INHI</v>
          </cell>
          <cell r="C3809" t="str">
            <v>CONEXOES</v>
          </cell>
          <cell r="D3809" t="str">
            <v>0180</v>
          </cell>
          <cell r="E3809">
            <v>0</v>
          </cell>
          <cell r="F3809">
            <v>0</v>
          </cell>
          <cell r="G3809" t="str">
            <v>92344</v>
          </cell>
          <cell r="H3809" t="str">
            <v>NIPLE, EM FERRO GALVANIZADO, DN 50 (2"), CONEXÃO ROSQUEADA, INSTALADO EM PRUMADAS - FORNECIMENTO E INSTALAÇÃO. AF_10/2020</v>
          </cell>
        </row>
        <row r="3810">
          <cell r="A3810" t="str">
            <v>INSTALACOES HIDRO SANITARIAS</v>
          </cell>
          <cell r="B3810" t="str">
            <v>INHI</v>
          </cell>
          <cell r="C3810" t="str">
            <v>CONEXOES</v>
          </cell>
          <cell r="D3810" t="str">
            <v>0180</v>
          </cell>
          <cell r="E3810">
            <v>0</v>
          </cell>
          <cell r="F3810">
            <v>0</v>
          </cell>
          <cell r="G3810" t="str">
            <v>92345</v>
          </cell>
          <cell r="H3810" t="str">
            <v>LUVA, EM FERRO GALVANIZADO, DN 50 (2"), CONEXÃO ROSQUEADA, INSTALADO EM PRUMADAS - FORNECIMENTO E INSTALAÇÃO. AF_10/2020</v>
          </cell>
        </row>
        <row r="3811">
          <cell r="A3811" t="str">
            <v>INSTALACOES HIDRO SANITARIAS</v>
          </cell>
          <cell r="B3811" t="str">
            <v>INHI</v>
          </cell>
          <cell r="C3811" t="str">
            <v>CONEXOES</v>
          </cell>
          <cell r="D3811" t="str">
            <v>0180</v>
          </cell>
          <cell r="E3811">
            <v>0</v>
          </cell>
          <cell r="F3811">
            <v>0</v>
          </cell>
          <cell r="G3811" t="str">
            <v>92346</v>
          </cell>
          <cell r="H3811" t="str">
            <v>NIPLE, EM FERRO GALVANIZADO, DN 65 (2 1/2"), CONEXÃO ROSQUEADA, INSTALADO EM PRUMADAS - FORNECIMENTO E INSTALAÇÃO. AF_10/2020</v>
          </cell>
        </row>
        <row r="3812">
          <cell r="A3812" t="str">
            <v>INSTALACOES HIDRO SANITARIAS</v>
          </cell>
          <cell r="B3812" t="str">
            <v>INHI</v>
          </cell>
          <cell r="C3812" t="str">
            <v>CONEXOES</v>
          </cell>
          <cell r="D3812" t="str">
            <v>0180</v>
          </cell>
          <cell r="E3812">
            <v>0</v>
          </cell>
          <cell r="F3812">
            <v>0</v>
          </cell>
          <cell r="G3812" t="str">
            <v>92347</v>
          </cell>
          <cell r="H3812" t="str">
            <v>LUVA, EM FERRO GALVANIZADO, DN 65 (2 1/2"), CONEXÃO ROSQUEADA, INSTALADO EM PRUMADAS - FORNECIMENTO E INSTALAÇÃO. AF_10/2020</v>
          </cell>
        </row>
        <row r="3813">
          <cell r="A3813" t="str">
            <v>INSTALACOES HIDRO SANITARIAS</v>
          </cell>
          <cell r="B3813" t="str">
            <v>INHI</v>
          </cell>
          <cell r="C3813" t="str">
            <v>CONEXOES</v>
          </cell>
          <cell r="D3813" t="str">
            <v>0180</v>
          </cell>
          <cell r="E3813">
            <v>0</v>
          </cell>
          <cell r="F3813">
            <v>0</v>
          </cell>
          <cell r="G3813" t="str">
            <v>92348</v>
          </cell>
          <cell r="H3813" t="str">
            <v>NIPLE, EM FERRO GALVANIZADO, DN 80 (3"), CONEXÃO ROSQUEADA, INSTALADO EM PRUMADAS - FORNECIMENTO E INSTALAÇÃO. AF_10/2020</v>
          </cell>
        </row>
        <row r="3814">
          <cell r="A3814" t="str">
            <v>INSTALACOES HIDRO SANITARIAS</v>
          </cell>
          <cell r="B3814" t="str">
            <v>INHI</v>
          </cell>
          <cell r="C3814" t="str">
            <v>CONEXOES</v>
          </cell>
          <cell r="D3814" t="str">
            <v>0180</v>
          </cell>
          <cell r="E3814">
            <v>0</v>
          </cell>
          <cell r="F3814">
            <v>0</v>
          </cell>
          <cell r="G3814" t="str">
            <v>92349</v>
          </cell>
          <cell r="H3814" t="str">
            <v>LUVA, EM FERRO GALVANIZADO, DN 80 (3"), CONEXÃO ROSQUEADA, INSTALADO EM PRUMADAS - FORNECIMENTO E INSTALAÇÃO. AF_10/2020</v>
          </cell>
        </row>
        <row r="3815">
          <cell r="A3815" t="str">
            <v>INSTALACOES HIDRO SANITARIAS</v>
          </cell>
          <cell r="B3815" t="str">
            <v>INHI</v>
          </cell>
          <cell r="C3815" t="str">
            <v>CONEXOES</v>
          </cell>
          <cell r="D3815" t="str">
            <v>0180</v>
          </cell>
          <cell r="E3815">
            <v>0</v>
          </cell>
          <cell r="F3815">
            <v>0</v>
          </cell>
          <cell r="G3815" t="str">
            <v>92350</v>
          </cell>
          <cell r="H3815" t="str">
            <v>JOELHO 45 GRAUS, EM FERRO GALVANIZADO, DN 50 (2"), CONEXÃO ROSQUEADA, INSTALADO EM PRUMADAS - FORNECIMENTO E INSTALAÇÃO. AF_10/2020</v>
          </cell>
        </row>
        <row r="3816">
          <cell r="A3816" t="str">
            <v>INSTALACOES HIDRO SANITARIAS</v>
          </cell>
          <cell r="B3816" t="str">
            <v>INHI</v>
          </cell>
          <cell r="C3816" t="str">
            <v>CONEXOES</v>
          </cell>
          <cell r="D3816" t="str">
            <v>0180</v>
          </cell>
          <cell r="E3816">
            <v>0</v>
          </cell>
          <cell r="F3816">
            <v>0</v>
          </cell>
          <cell r="G3816" t="str">
            <v>92351</v>
          </cell>
          <cell r="H3816" t="str">
            <v>JOELHO 90 GRAUS, EM FERRO GALVANIZADO, DN 50 (2"), CONEXÃO ROSQUEADA, INSTALADO EM PRUMADAS - FORNECIMENTO E INSTALAÇÃO. AF_10/2020</v>
          </cell>
        </row>
        <row r="3817">
          <cell r="A3817" t="str">
            <v>INSTALACOES HIDRO SANITARIAS</v>
          </cell>
          <cell r="B3817" t="str">
            <v>INHI</v>
          </cell>
          <cell r="C3817" t="str">
            <v>CONEXOES</v>
          </cell>
          <cell r="D3817" t="str">
            <v>0180</v>
          </cell>
          <cell r="E3817">
            <v>0</v>
          </cell>
          <cell r="F3817">
            <v>0</v>
          </cell>
          <cell r="G3817" t="str">
            <v>92352</v>
          </cell>
          <cell r="H3817" t="str">
            <v>JOELHO 45 GRAUS, EM FERRO GALVANIZADO, DN 65 (2 1/2"), CONEXÃO ROSQUEADA, INSTALADO EM PRUMADAS - FORNECIMENTO E INSTALAÇÃO. AF_10/2020</v>
          </cell>
        </row>
        <row r="3818">
          <cell r="A3818" t="str">
            <v>INSTALACOES HIDRO SANITARIAS</v>
          </cell>
          <cell r="B3818" t="str">
            <v>INHI</v>
          </cell>
          <cell r="C3818" t="str">
            <v>CONEXOES</v>
          </cell>
          <cell r="D3818" t="str">
            <v>0180</v>
          </cell>
          <cell r="E3818">
            <v>0</v>
          </cell>
          <cell r="F3818">
            <v>0</v>
          </cell>
          <cell r="G3818" t="str">
            <v>92353</v>
          </cell>
          <cell r="H3818" t="str">
            <v>JOELHO 90 GRAUS, EM FERRO GALVANIZADO, DN 65 (2 1/2"), CONEXÃO ROSQUEADA, INSTALADO EM PRUMADAS - FORNECIMENTO E INSTALAÇÃO. AF_10/2020</v>
          </cell>
        </row>
        <row r="3819">
          <cell r="A3819" t="str">
            <v>INSTALACOES HIDRO SANITARIAS</v>
          </cell>
          <cell r="B3819" t="str">
            <v>INHI</v>
          </cell>
          <cell r="C3819" t="str">
            <v>CONEXOES</v>
          </cell>
          <cell r="D3819" t="str">
            <v>0180</v>
          </cell>
          <cell r="E3819">
            <v>0</v>
          </cell>
          <cell r="F3819">
            <v>0</v>
          </cell>
          <cell r="G3819" t="str">
            <v>92354</v>
          </cell>
          <cell r="H3819" t="str">
            <v>JOELHO 45 GRAUS, EM FERRO GALVANIZADO, DN 80 (3"), CONEXÃO ROSQUEADA, INSTALADO EM PRUMADAS - FORNECIMENTO E INSTALAÇÃO. AF_10/2020</v>
          </cell>
        </row>
        <row r="3820">
          <cell r="A3820" t="str">
            <v>INSTALACOES HIDRO SANITARIAS</v>
          </cell>
          <cell r="B3820" t="str">
            <v>INHI</v>
          </cell>
          <cell r="C3820" t="str">
            <v>CONEXOES</v>
          </cell>
          <cell r="D3820" t="str">
            <v>0180</v>
          </cell>
          <cell r="E3820">
            <v>0</v>
          </cell>
          <cell r="F3820">
            <v>0</v>
          </cell>
          <cell r="G3820" t="str">
            <v>92355</v>
          </cell>
          <cell r="H3820" t="str">
            <v>JOELHO 90 GRAUS, EM FERRO GALVANIZADO, DN 80 (3"), CONEXÃO ROSQUEADA, INSTALADO EM PRUMADAS - FORNECIMENTO E INSTALAÇÃO. AF_10/2020</v>
          </cell>
        </row>
        <row r="3821">
          <cell r="A3821" t="str">
            <v>INSTALACOES HIDRO SANITARIAS</v>
          </cell>
          <cell r="B3821" t="str">
            <v>INHI</v>
          </cell>
          <cell r="C3821" t="str">
            <v>CONEXOES</v>
          </cell>
          <cell r="D3821" t="str">
            <v>0180</v>
          </cell>
          <cell r="E3821">
            <v>0</v>
          </cell>
          <cell r="F3821">
            <v>0</v>
          </cell>
          <cell r="G3821" t="str">
            <v>92356</v>
          </cell>
          <cell r="H3821" t="str">
            <v>TÊ, EM FERRO GALVANIZADO, DN 50 (2"), CONEXÃO ROSQUEADA, INSTALADO EM PRUMADAS - FORNECIMENTO E INSTALAÇÃO. AF_10/2020</v>
          </cell>
        </row>
        <row r="3822">
          <cell r="A3822" t="str">
            <v>INSTALACOES HIDRO SANITARIAS</v>
          </cell>
          <cell r="B3822" t="str">
            <v>INHI</v>
          </cell>
          <cell r="C3822" t="str">
            <v>CONEXOES</v>
          </cell>
          <cell r="D3822" t="str">
            <v>0180</v>
          </cell>
          <cell r="E3822">
            <v>0</v>
          </cell>
          <cell r="F3822">
            <v>0</v>
          </cell>
          <cell r="G3822" t="str">
            <v>92357</v>
          </cell>
          <cell r="H3822" t="str">
            <v>TÊ, EM FERRO GALVANIZADO, DN 65 (2 1/2"), CONEXÃO ROSQUEADA, INSTALADO EM PRUMADAS - FORNECIMENTO E INSTALAÇÃO. AF_10/2020</v>
          </cell>
        </row>
        <row r="3823">
          <cell r="A3823" t="str">
            <v>INSTALACOES HIDRO SANITARIAS</v>
          </cell>
          <cell r="B3823" t="str">
            <v>INHI</v>
          </cell>
          <cell r="C3823" t="str">
            <v>CONEXOES</v>
          </cell>
          <cell r="D3823" t="str">
            <v>0180</v>
          </cell>
          <cell r="E3823">
            <v>0</v>
          </cell>
          <cell r="F3823">
            <v>0</v>
          </cell>
          <cell r="G3823" t="str">
            <v>92358</v>
          </cell>
          <cell r="H3823" t="str">
            <v>TÊ, EM FERRO GALVANIZADO, DN 80 (3"), CONEXÃO ROSQUEADA, INSTALADO EM PRUMADAS - FORNECIMENTO E INSTALAÇÃO. AF_10/2020</v>
          </cell>
        </row>
        <row r="3824">
          <cell r="A3824" t="str">
            <v>INSTALACOES HIDRO SANITARIAS</v>
          </cell>
          <cell r="B3824" t="str">
            <v>INHI</v>
          </cell>
          <cell r="C3824" t="str">
            <v>CONEXOES</v>
          </cell>
          <cell r="D3824" t="str">
            <v>0180</v>
          </cell>
          <cell r="E3824">
            <v>0</v>
          </cell>
          <cell r="F3824">
            <v>0</v>
          </cell>
          <cell r="G3824" t="str">
            <v>92369</v>
          </cell>
          <cell r="H3824" t="str">
            <v>NIPLE, EM FERRO GALVANIZADO, DN 25 (1"), CONEXÃO ROSQUEADA, INSTALADO EM REDE DE ALIMENTAÇÃO PARA HIDRANTE - FORNECIMENTO E INSTALAÇÃO. AF_10/2020</v>
          </cell>
        </row>
        <row r="3825">
          <cell r="A3825" t="str">
            <v>INSTALACOES HIDRO SANITARIAS</v>
          </cell>
          <cell r="B3825" t="str">
            <v>INHI</v>
          </cell>
          <cell r="C3825" t="str">
            <v>CONEXOES</v>
          </cell>
          <cell r="D3825" t="str">
            <v>0180</v>
          </cell>
          <cell r="E3825">
            <v>0</v>
          </cell>
          <cell r="F3825">
            <v>0</v>
          </cell>
          <cell r="G3825" t="str">
            <v>92370</v>
          </cell>
          <cell r="H3825" t="str">
            <v>LUVA, EM FERRO GALVANIZADO, DN 25 (1"), CONEXÃO ROSQUEADA, INSTALADO EM REDE DE ALIMENTAÇÃO PARA HIDRANTE - FORNECIMENTO E INSTALAÇÃO. AF_10/2020</v>
          </cell>
        </row>
        <row r="3826">
          <cell r="A3826" t="str">
            <v>INSTALACOES HIDRO SANITARIAS</v>
          </cell>
          <cell r="B3826" t="str">
            <v>INHI</v>
          </cell>
          <cell r="C3826" t="str">
            <v>CONEXOES</v>
          </cell>
          <cell r="D3826" t="str">
            <v>0180</v>
          </cell>
          <cell r="E3826">
            <v>0</v>
          </cell>
          <cell r="F3826">
            <v>0</v>
          </cell>
          <cell r="G3826" t="str">
            <v>92371</v>
          </cell>
          <cell r="H3826" t="str">
            <v>NIPLE, EM FERRO GALVANIZADO, DN 32 (1 1/4"), CONEXÃO ROSQUEADA, INSTALADO EM REDE DE ALIMENTAÇÃO PARA HIDRANTE - FORNECIMENTO E INSTALAÇÃO. AF_10/2020</v>
          </cell>
        </row>
        <row r="3827">
          <cell r="A3827" t="str">
            <v>INSTALACOES HIDRO SANITARIAS</v>
          </cell>
          <cell r="B3827" t="str">
            <v>INHI</v>
          </cell>
          <cell r="C3827" t="str">
            <v>CONEXOES</v>
          </cell>
          <cell r="D3827" t="str">
            <v>0180</v>
          </cell>
          <cell r="E3827">
            <v>0</v>
          </cell>
          <cell r="F3827">
            <v>0</v>
          </cell>
          <cell r="G3827" t="str">
            <v>92372</v>
          </cell>
          <cell r="H3827" t="str">
            <v>LUVA, EM FERRO GALVANIZADO, DN 32 (1 1/4"), CONEXÃO ROSQUEADA, INSTALADO EM REDE DE ALIMENTAÇÃO PARA HIDRANTE - FORNECIMENTO E INSTALAÇÃO. AF_10/2020</v>
          </cell>
        </row>
        <row r="3828">
          <cell r="A3828" t="str">
            <v>INSTALACOES HIDRO SANITARIAS</v>
          </cell>
          <cell r="B3828" t="str">
            <v>INHI</v>
          </cell>
          <cell r="C3828" t="str">
            <v>CONEXOES</v>
          </cell>
          <cell r="D3828" t="str">
            <v>0180</v>
          </cell>
          <cell r="E3828">
            <v>0</v>
          </cell>
          <cell r="F3828">
            <v>0</v>
          </cell>
          <cell r="G3828" t="str">
            <v>92373</v>
          </cell>
          <cell r="H3828" t="str">
            <v>NIPLE, EM FERRO GALVANIZADO, DN 40 (1 1/2"), CONEXÃO ROSQUEADA, INSTALADO EM REDE DE ALIMENTAÇÃO PARA HIDRANTE - FORNECIMENTO E INSTALAÇÃO. AF_10/2020</v>
          </cell>
        </row>
        <row r="3829">
          <cell r="A3829" t="str">
            <v>INSTALACOES HIDRO SANITARIAS</v>
          </cell>
          <cell r="B3829" t="str">
            <v>INHI</v>
          </cell>
          <cell r="C3829" t="str">
            <v>CONEXOES</v>
          </cell>
          <cell r="D3829" t="str">
            <v>0180</v>
          </cell>
          <cell r="E3829">
            <v>0</v>
          </cell>
          <cell r="F3829">
            <v>0</v>
          </cell>
          <cell r="G3829" t="str">
            <v>92374</v>
          </cell>
          <cell r="H3829" t="str">
            <v>LUVA, EM FERRO GALVANIZADO, DN 40 (1 1/2"), CONEXÃO ROSQUEADA, INSTALADO EM REDE DE ALIMENTAÇÃO PARA HIDRANTE - FORNECIMENTO E INSTALAÇÃO. AF_10/2020</v>
          </cell>
        </row>
        <row r="3830">
          <cell r="A3830" t="str">
            <v>INSTALACOES HIDRO SANITARIAS</v>
          </cell>
          <cell r="B3830" t="str">
            <v>INHI</v>
          </cell>
          <cell r="C3830" t="str">
            <v>CONEXOES</v>
          </cell>
          <cell r="D3830" t="str">
            <v>0180</v>
          </cell>
          <cell r="E3830">
            <v>0</v>
          </cell>
          <cell r="F3830">
            <v>0</v>
          </cell>
          <cell r="G3830" t="str">
            <v>92375</v>
          </cell>
          <cell r="H3830" t="str">
            <v>NIPLE, EM FERRO GALVANIZADO, DN 50 (2"), CONEXÃO ROSQUEADA, INSTALADO EM REDE DE ALIMENTAÇÃO PARA HIDRANTE - FORNECIMENTO E INSTALAÇÃO. AF_10/2020</v>
          </cell>
        </row>
        <row r="3831">
          <cell r="A3831" t="str">
            <v>INSTALACOES HIDRO SANITARIAS</v>
          </cell>
          <cell r="B3831" t="str">
            <v>INHI</v>
          </cell>
          <cell r="C3831" t="str">
            <v>CONEXOES</v>
          </cell>
          <cell r="D3831" t="str">
            <v>0180</v>
          </cell>
          <cell r="E3831">
            <v>0</v>
          </cell>
          <cell r="F3831">
            <v>0</v>
          </cell>
          <cell r="G3831" t="str">
            <v>92376</v>
          </cell>
          <cell r="H3831" t="str">
            <v>LUVA, EM FERRO GALVANIZADO, DN 50 (2"), CONEXÃO ROSQUEADA, INSTALADO EM REDE DE ALIMENTAÇÃO PARA HIDRANTE - FORNECIMENTO E INSTALAÇÃO. AF_10/2020</v>
          </cell>
        </row>
        <row r="3832">
          <cell r="A3832" t="str">
            <v>INSTALACOES HIDRO SANITARIAS</v>
          </cell>
          <cell r="B3832" t="str">
            <v>INHI</v>
          </cell>
          <cell r="C3832" t="str">
            <v>CONEXOES</v>
          </cell>
          <cell r="D3832" t="str">
            <v>0180</v>
          </cell>
          <cell r="E3832">
            <v>0</v>
          </cell>
          <cell r="F3832">
            <v>0</v>
          </cell>
          <cell r="G3832" t="str">
            <v>92377</v>
          </cell>
          <cell r="H3832" t="str">
            <v>NIPLE, EM FERRO GALVANIZADO, DN 65 (2 1/2"), CONEXÃO ROSQUEADA, INSTALADO EM REDE DE ALIMENTAÇÃO PARA HIDRANTE - FORNECIMENTO E INSTALAÇÃO. AF_10/2020</v>
          </cell>
        </row>
        <row r="3833">
          <cell r="A3833" t="str">
            <v>INSTALACOES HIDRO SANITARIAS</v>
          </cell>
          <cell r="B3833" t="str">
            <v>INHI</v>
          </cell>
          <cell r="C3833" t="str">
            <v>CONEXOES</v>
          </cell>
          <cell r="D3833" t="str">
            <v>0180</v>
          </cell>
          <cell r="E3833">
            <v>0</v>
          </cell>
          <cell r="F3833">
            <v>0</v>
          </cell>
          <cell r="G3833" t="str">
            <v>92378</v>
          </cell>
          <cell r="H3833" t="str">
            <v>LUVA, EM FERRO GALVANIZADO, DN 65 (2 1/2"), CONEXÃO ROSQUEADA, INSTALADO EM REDE DE ALIMENTAÇÃO PARA HIDRANTE - FORNECIMENTO E INSTALAÇÃO. AF_10/2020</v>
          </cell>
        </row>
        <row r="3834">
          <cell r="A3834" t="str">
            <v>INSTALACOES HIDRO SANITARIAS</v>
          </cell>
          <cell r="B3834" t="str">
            <v>INHI</v>
          </cell>
          <cell r="C3834" t="str">
            <v>CONEXOES</v>
          </cell>
          <cell r="D3834" t="str">
            <v>0180</v>
          </cell>
          <cell r="E3834">
            <v>0</v>
          </cell>
          <cell r="F3834">
            <v>0</v>
          </cell>
          <cell r="G3834" t="str">
            <v>92379</v>
          </cell>
          <cell r="H3834" t="str">
            <v>NIPLE, EM FERRO GALVANIZADO, DN 80 (3"), CONEXÃO ROSQUEADA, INSTALADO EM REDE DE ALIMENTAÇÃO PARA HIDRANTE - FORNECIMENTO E INSTALAÇÃO. AF_10/2020</v>
          </cell>
        </row>
        <row r="3835">
          <cell r="A3835" t="str">
            <v>INSTALACOES HIDRO SANITARIAS</v>
          </cell>
          <cell r="B3835" t="str">
            <v>INHI</v>
          </cell>
          <cell r="C3835" t="str">
            <v>CONEXOES</v>
          </cell>
          <cell r="D3835" t="str">
            <v>0180</v>
          </cell>
          <cell r="E3835">
            <v>0</v>
          </cell>
          <cell r="F3835">
            <v>0</v>
          </cell>
          <cell r="G3835" t="str">
            <v>92380</v>
          </cell>
          <cell r="H3835" t="str">
            <v>LUVA, EM FERRO GALVANIZADO, DN 80 (3"), CONEXÃO ROSQUEADA, INSTALADO EM REDE DE ALIMENTAÇÃO PARA HIDRANTE - FORNECIMENTO E INSTALAÇÃO. AF_10/2020</v>
          </cell>
        </row>
        <row r="3836">
          <cell r="A3836" t="str">
            <v>INSTALACOES HIDRO SANITARIAS</v>
          </cell>
          <cell r="B3836" t="str">
            <v>INHI</v>
          </cell>
          <cell r="C3836" t="str">
            <v>CONEXOES</v>
          </cell>
          <cell r="D3836" t="str">
            <v>0180</v>
          </cell>
          <cell r="E3836">
            <v>0</v>
          </cell>
          <cell r="F3836">
            <v>0</v>
          </cell>
          <cell r="G3836" t="str">
            <v>92381</v>
          </cell>
          <cell r="H3836" t="str">
            <v>JOELHO 45 GRAUS, EM FERRO GALVANIZADO, DN 25 (1"), CONEXÃO ROSQUEADA, INSTALADO EM REDE DE ALIMENTAÇÃO PARA HIDRANTE - FORNECIMENTO E INSTALAÇÃO. AF_10/2020</v>
          </cell>
        </row>
        <row r="3837">
          <cell r="A3837" t="str">
            <v>INSTALACOES HIDRO SANITARIAS</v>
          </cell>
          <cell r="B3837" t="str">
            <v>INHI</v>
          </cell>
          <cell r="C3837" t="str">
            <v>CONEXOES</v>
          </cell>
          <cell r="D3837" t="str">
            <v>0180</v>
          </cell>
          <cell r="E3837">
            <v>0</v>
          </cell>
          <cell r="F3837">
            <v>0</v>
          </cell>
          <cell r="G3837" t="str">
            <v>92382</v>
          </cell>
          <cell r="H3837" t="str">
            <v>JOELHO 90 GRAUS, EM FERRO GALVANIZADO, DN 25 (1"), CONEXÃO ROSQUEADA, INSTALADO EM REDE DE ALIMENTAÇÃO PARA HIDRANTE - FORNECIMENTO E INSTALAÇÃO. AF_10/2020</v>
          </cell>
        </row>
        <row r="3838">
          <cell r="A3838" t="str">
            <v>INSTALACOES HIDRO SANITARIAS</v>
          </cell>
          <cell r="B3838" t="str">
            <v>INHI</v>
          </cell>
          <cell r="C3838" t="str">
            <v>CONEXOES</v>
          </cell>
          <cell r="D3838" t="str">
            <v>0180</v>
          </cell>
          <cell r="E3838">
            <v>0</v>
          </cell>
          <cell r="F3838">
            <v>0</v>
          </cell>
          <cell r="G3838" t="str">
            <v>92383</v>
          </cell>
          <cell r="H3838" t="str">
            <v>JOELHO 45 GRAUS, EM FERRO GALVANIZADO, DN 32 (1 1/4"), CONEXÃO ROSQUEADA, INSTALADO EM REDE DE ALIMENTAÇÃO PARA HIDRANTE - FORNECIMENTO E INSTALAÇÃO. AF_10/2020</v>
          </cell>
        </row>
        <row r="3839">
          <cell r="A3839" t="str">
            <v>INSTALACOES HIDRO SANITARIAS</v>
          </cell>
          <cell r="B3839" t="str">
            <v>INHI</v>
          </cell>
          <cell r="C3839" t="str">
            <v>CONEXOES</v>
          </cell>
          <cell r="D3839" t="str">
            <v>0180</v>
          </cell>
          <cell r="E3839">
            <v>0</v>
          </cell>
          <cell r="F3839">
            <v>0</v>
          </cell>
          <cell r="G3839" t="str">
            <v>92384</v>
          </cell>
          <cell r="H3839" t="str">
            <v>JOELHO 90 GRAUS, EM FERRO GALVANIZADO, DN 32 (1 1/4"), CONEXÃO ROSQUEADA, INSTALADO EM REDE DE ALIMENTAÇÃO PARA HIDRANTE - FORNECIMENTO E INSTALAÇÃO. AF_10/2020</v>
          </cell>
        </row>
        <row r="3840">
          <cell r="A3840" t="str">
            <v>INSTALACOES HIDRO SANITARIAS</v>
          </cell>
          <cell r="B3840" t="str">
            <v>INHI</v>
          </cell>
          <cell r="C3840" t="str">
            <v>CONEXOES</v>
          </cell>
          <cell r="D3840" t="str">
            <v>0180</v>
          </cell>
          <cell r="E3840">
            <v>0</v>
          </cell>
          <cell r="F3840">
            <v>0</v>
          </cell>
          <cell r="G3840" t="str">
            <v>92385</v>
          </cell>
          <cell r="H3840" t="str">
            <v>JOELHO 45 GRAUS, EM FERRO GALVANIZADO, DN 40 (1 1/2"), CONEXÃO ROSQUEADA, INSTALADO EM REDE DE ALIMENTAÇÃO PARA HIDRANTE - FORNECIMENTO E INSTALAÇÃO. AF_10/2020</v>
          </cell>
        </row>
        <row r="3841">
          <cell r="A3841" t="str">
            <v>INSTALACOES HIDRO SANITARIAS</v>
          </cell>
          <cell r="B3841" t="str">
            <v>INHI</v>
          </cell>
          <cell r="C3841" t="str">
            <v>CONEXOES</v>
          </cell>
          <cell r="D3841" t="str">
            <v>0180</v>
          </cell>
          <cell r="E3841">
            <v>0</v>
          </cell>
          <cell r="F3841">
            <v>0</v>
          </cell>
          <cell r="G3841" t="str">
            <v>92386</v>
          </cell>
          <cell r="H3841" t="str">
            <v>JOELHO 90 GRAUS, EM FERRO GALVANIZADO, DN 40 (1 1/2"), CONEXÃO ROSQUEADA, INSTALADO EM REDE DE ALIMENTAÇÃO PARA HIDRANTE - FORNECIMENTO E INSTALAÇÃO. AF_10/2020</v>
          </cell>
        </row>
        <row r="3842">
          <cell r="A3842" t="str">
            <v>INSTALACOES HIDRO SANITARIAS</v>
          </cell>
          <cell r="B3842" t="str">
            <v>INHI</v>
          </cell>
          <cell r="C3842" t="str">
            <v>CONEXOES</v>
          </cell>
          <cell r="D3842" t="str">
            <v>0180</v>
          </cell>
          <cell r="E3842">
            <v>0</v>
          </cell>
          <cell r="F3842">
            <v>0</v>
          </cell>
          <cell r="G3842" t="str">
            <v>92387</v>
          </cell>
          <cell r="H3842" t="str">
            <v>JOELHO 45 GRAUS, EM FERRO GALVANIZADO, DN 50 (2"), CONEXÃO ROSQUEADA, INSTALADO EM REDE DE ALIMENTAÇÃO PARA HIDRANTE - FORNECIMENTO E INSTALAÇÃO. AF_10/2020</v>
          </cell>
        </row>
        <row r="3843">
          <cell r="A3843" t="str">
            <v>INSTALACOES HIDRO SANITARIAS</v>
          </cell>
          <cell r="B3843" t="str">
            <v>INHI</v>
          </cell>
          <cell r="C3843" t="str">
            <v>CONEXOES</v>
          </cell>
          <cell r="D3843" t="str">
            <v>0180</v>
          </cell>
          <cell r="E3843">
            <v>0</v>
          </cell>
          <cell r="F3843">
            <v>0</v>
          </cell>
          <cell r="G3843" t="str">
            <v>92388</v>
          </cell>
          <cell r="H3843" t="str">
            <v>JOELHO 90 GRAUS, EM FERRO GALVANIZADO, DN 50 (2"), CONEXÃO ROSQUEADA, INSTALADO EM REDE DE ALIMENTAÇÃO PARA HIDRANTE - FORNECIMENTO E INSTALAÇÃO. AF_10/2020</v>
          </cell>
        </row>
        <row r="3844">
          <cell r="A3844" t="str">
            <v>INSTALACOES HIDRO SANITARIAS</v>
          </cell>
          <cell r="B3844" t="str">
            <v>INHI</v>
          </cell>
          <cell r="C3844" t="str">
            <v>CONEXOES</v>
          </cell>
          <cell r="D3844" t="str">
            <v>0180</v>
          </cell>
          <cell r="E3844">
            <v>0</v>
          </cell>
          <cell r="F3844">
            <v>0</v>
          </cell>
          <cell r="G3844" t="str">
            <v>92389</v>
          </cell>
          <cell r="H3844" t="str">
            <v>JOELHO 45 GRAUS, EM FERRO GALVANIZADO, DN 65 (2 1/2"), CONEXÃO ROSQUEADA, INSTALADO EM REDE DE ALIMENTAÇÃO PARA HIDRANTE - FORNECIMENTO E INSTALAÇÃO. AF_10/2020</v>
          </cell>
        </row>
        <row r="3845">
          <cell r="A3845" t="str">
            <v>INSTALACOES HIDRO SANITARIAS</v>
          </cell>
          <cell r="B3845" t="str">
            <v>INHI</v>
          </cell>
          <cell r="C3845" t="str">
            <v>CONEXOES</v>
          </cell>
          <cell r="D3845" t="str">
            <v>0180</v>
          </cell>
          <cell r="E3845">
            <v>0</v>
          </cell>
          <cell r="F3845">
            <v>0</v>
          </cell>
          <cell r="G3845" t="str">
            <v>92390</v>
          </cell>
          <cell r="H3845" t="str">
            <v>JOELHO 90 GRAUS, EM FERRO GALVANIZADO, DN 65 (2 1/2"), CONEXÃO ROSQUEADA, INSTALADO EM REDE DE ALIMENTAÇÃO PARA HIDRANTE - FORNECIMENTO E INSTALAÇÃO. AF_10/2020</v>
          </cell>
        </row>
        <row r="3846">
          <cell r="A3846" t="str">
            <v>INSTALACOES HIDRO SANITARIAS</v>
          </cell>
          <cell r="B3846" t="str">
            <v>INHI</v>
          </cell>
          <cell r="C3846" t="str">
            <v>CONEXOES</v>
          </cell>
          <cell r="D3846" t="str">
            <v>0180</v>
          </cell>
          <cell r="E3846">
            <v>0</v>
          </cell>
          <cell r="F3846">
            <v>0</v>
          </cell>
          <cell r="G3846" t="str">
            <v>92635</v>
          </cell>
          <cell r="H3846" t="str">
            <v>JOELHO 45 GRAUS, EM FERRO GALVANIZADO, CONEXÃO ROSQUEADA, DN 80 (3"), INSTALADO EM REDE DE ALIMENTAÇÃO PARA HIDRANTE - FORNECIMENTO E INSTALAÇÃO. AF_10/2020</v>
          </cell>
        </row>
        <row r="3847">
          <cell r="A3847" t="str">
            <v>INSTALACOES HIDRO SANITARIAS</v>
          </cell>
          <cell r="B3847" t="str">
            <v>INHI</v>
          </cell>
          <cell r="C3847" t="str">
            <v>CONEXOES</v>
          </cell>
          <cell r="D3847" t="str">
            <v>0180</v>
          </cell>
          <cell r="E3847">
            <v>0</v>
          </cell>
          <cell r="F3847">
            <v>0</v>
          </cell>
          <cell r="G3847" t="str">
            <v>92636</v>
          </cell>
          <cell r="H3847" t="str">
            <v>JOELHO 90 GRAUS, EM FERRO GALVANIZADO, CONEXÃO ROSQUEADA, DN 80 (3"), INSTALADO EM REDE DE ALIMENTAÇÃO PARA HIDRANTE - FORNECIMENTO E INSTALAÇÃO. AF_10/2020</v>
          </cell>
        </row>
        <row r="3848">
          <cell r="A3848" t="str">
            <v>INSTALACOES HIDRO SANITARIAS</v>
          </cell>
          <cell r="B3848" t="str">
            <v>INHI</v>
          </cell>
          <cell r="C3848" t="str">
            <v>CONEXOES</v>
          </cell>
          <cell r="D3848" t="str">
            <v>0180</v>
          </cell>
          <cell r="E3848">
            <v>0</v>
          </cell>
          <cell r="F3848">
            <v>0</v>
          </cell>
          <cell r="G3848" t="str">
            <v>92637</v>
          </cell>
          <cell r="H3848" t="str">
            <v>TÊ, EM FERRO GALVANIZADO, CONEXÃO ROSQUEADA, DN 25 (1"), INSTALADO EM REDE DE ALIMENTAÇÃO PARA HIDRANTE - FORNECIMENTO E INSTALAÇÃO. AF_10/2020</v>
          </cell>
        </row>
        <row r="3849">
          <cell r="A3849" t="str">
            <v>INSTALACOES HIDRO SANITARIAS</v>
          </cell>
          <cell r="B3849" t="str">
            <v>INHI</v>
          </cell>
          <cell r="C3849" t="str">
            <v>CONEXOES</v>
          </cell>
          <cell r="D3849" t="str">
            <v>0180</v>
          </cell>
          <cell r="E3849">
            <v>0</v>
          </cell>
          <cell r="F3849">
            <v>0</v>
          </cell>
          <cell r="G3849" t="str">
            <v>92638</v>
          </cell>
          <cell r="H3849" t="str">
            <v>TÊ, EM FERRO GALVANIZADO, CONEXÃO ROSQUEADA, DN 32 (1 1/4"), INSTALADO EM REDE DE ALIMENTAÇÃO PARA HIDRANTE - FORNECIMENTO E INSTALAÇÃO. AF_10/2020</v>
          </cell>
        </row>
        <row r="3850">
          <cell r="A3850" t="str">
            <v>INSTALACOES HIDRO SANITARIAS</v>
          </cell>
          <cell r="B3850" t="str">
            <v>INHI</v>
          </cell>
          <cell r="C3850" t="str">
            <v>CONEXOES</v>
          </cell>
          <cell r="D3850" t="str">
            <v>0180</v>
          </cell>
          <cell r="E3850">
            <v>0</v>
          </cell>
          <cell r="F3850">
            <v>0</v>
          </cell>
          <cell r="G3850" t="str">
            <v>92639</v>
          </cell>
          <cell r="H3850" t="str">
            <v>TÊ, EM FERRO GALVANIZADO, CONEXÃO ROSQUEADA, DN 40 (1 1/2"), INSTALADO EM REDE DE ALIMENTAÇÃO PARA HIDRANTE - FORNECIMENTO E INSTALAÇÃO. AF_10/2020</v>
          </cell>
        </row>
        <row r="3851">
          <cell r="A3851" t="str">
            <v>INSTALACOES HIDRO SANITARIAS</v>
          </cell>
          <cell r="B3851" t="str">
            <v>INHI</v>
          </cell>
          <cell r="C3851" t="str">
            <v>CONEXOES</v>
          </cell>
          <cell r="D3851" t="str">
            <v>0180</v>
          </cell>
          <cell r="E3851">
            <v>0</v>
          </cell>
          <cell r="F3851">
            <v>0</v>
          </cell>
          <cell r="G3851" t="str">
            <v>92640</v>
          </cell>
          <cell r="H3851" t="str">
            <v>TÊ, EM FERRO GALVANIZADO, CONEXÃO ROSQUEADA, DN 50 (2"), INSTALADO EM REDE DE ALIMENTAÇÃO PARA HIDRANTE - FORNECIMENTO E INSTALAÇÃO. AF_10/2020</v>
          </cell>
        </row>
        <row r="3852">
          <cell r="A3852" t="str">
            <v>INSTALACOES HIDRO SANITARIAS</v>
          </cell>
          <cell r="B3852" t="str">
            <v>INHI</v>
          </cell>
          <cell r="C3852" t="str">
            <v>CONEXOES</v>
          </cell>
          <cell r="D3852" t="str">
            <v>0180</v>
          </cell>
          <cell r="E3852">
            <v>0</v>
          </cell>
          <cell r="F3852">
            <v>0</v>
          </cell>
          <cell r="G3852" t="str">
            <v>92642</v>
          </cell>
          <cell r="H3852" t="str">
            <v>TÊ, EM FERRO GALVANIZADO, CONEXÃO ROSQUEADA, DN 65 (2 1/2"), INSTALADO EM REDE DE ALIMENTAÇÃO PARA HIDRANTE - FORNECIMENTO E INSTALAÇÃO. AF_10/2020</v>
          </cell>
        </row>
        <row r="3853">
          <cell r="A3853" t="str">
            <v>INSTALACOES HIDRO SANITARIAS</v>
          </cell>
          <cell r="B3853" t="str">
            <v>INHI</v>
          </cell>
          <cell r="C3853" t="str">
            <v>CONEXOES</v>
          </cell>
          <cell r="D3853" t="str">
            <v>0180</v>
          </cell>
          <cell r="E3853">
            <v>0</v>
          </cell>
          <cell r="F3853">
            <v>0</v>
          </cell>
          <cell r="G3853" t="str">
            <v>92644</v>
          </cell>
          <cell r="H3853" t="str">
            <v>TÊ, EM FERRO GALVANIZADO, CONEXÃO ROSQUEADA, DN 80 (3"), INSTALADO EM REDE DE ALIMENTAÇÃO PARA HIDRANTE - FORNECIMENTO E INSTALAÇÃO. AF_10/2020</v>
          </cell>
        </row>
        <row r="3854">
          <cell r="A3854" t="str">
            <v>INSTALACOES HIDRO SANITARIAS</v>
          </cell>
          <cell r="B3854" t="str">
            <v>INHI</v>
          </cell>
          <cell r="C3854" t="str">
            <v>CONEXOES</v>
          </cell>
          <cell r="D3854" t="str">
            <v>0180</v>
          </cell>
          <cell r="E3854">
            <v>0</v>
          </cell>
          <cell r="F3854">
            <v>0</v>
          </cell>
          <cell r="G3854" t="str">
            <v>92657</v>
          </cell>
          <cell r="H3854" t="str">
            <v>NIPLE, EM FERRO GALVANIZADO, CONEXÃO ROSQUEADA, DN 25 (1"), INSTALADO EM REDE DE ALIMENTAÇÃO PARA SPRINKLER - FORNECIMENTO E INSTALAÇÃO. AF_10/2020</v>
          </cell>
        </row>
        <row r="3855">
          <cell r="A3855" t="str">
            <v>INSTALACOES HIDRO SANITARIAS</v>
          </cell>
          <cell r="B3855" t="str">
            <v>INHI</v>
          </cell>
          <cell r="C3855" t="str">
            <v>CONEXOES</v>
          </cell>
          <cell r="D3855" t="str">
            <v>0180</v>
          </cell>
          <cell r="E3855">
            <v>0</v>
          </cell>
          <cell r="F3855">
            <v>0</v>
          </cell>
          <cell r="G3855" t="str">
            <v>92658</v>
          </cell>
          <cell r="H3855" t="str">
            <v>LUVA, EM FERRO GALVANIZADO, CONEXÃO ROSQUEADA, DN 25 (1"), INSTALADO EM REDE DE ALIMENTAÇÃO PARA SPRINKLER - FORNECIMENTO E INSTALAÇÃO. AF_10/2020</v>
          </cell>
        </row>
        <row r="3856">
          <cell r="A3856" t="str">
            <v>INSTALACOES HIDRO SANITARIAS</v>
          </cell>
          <cell r="B3856" t="str">
            <v>INHI</v>
          </cell>
          <cell r="C3856" t="str">
            <v>CONEXOES</v>
          </cell>
          <cell r="D3856" t="str">
            <v>0180</v>
          </cell>
          <cell r="E3856">
            <v>0</v>
          </cell>
          <cell r="F3856">
            <v>0</v>
          </cell>
          <cell r="G3856" t="str">
            <v>92659</v>
          </cell>
          <cell r="H3856" t="str">
            <v>NIPLE, EM FERRO GALVANIZADO, CONEXÃO ROSQUEADA, DN 32 (1 1/4"), INSTALADO EM REDE DE ALIMENTAÇÃO PARA SPRINKLER - FORNECIMENTO E INSTALAÇÃO. AF_10/2020</v>
          </cell>
        </row>
        <row r="3857">
          <cell r="A3857" t="str">
            <v>INSTALACOES HIDRO SANITARIAS</v>
          </cell>
          <cell r="B3857" t="str">
            <v>INHI</v>
          </cell>
          <cell r="C3857" t="str">
            <v>CONEXOES</v>
          </cell>
          <cell r="D3857" t="str">
            <v>0180</v>
          </cell>
          <cell r="E3857">
            <v>0</v>
          </cell>
          <cell r="F3857">
            <v>0</v>
          </cell>
          <cell r="G3857" t="str">
            <v>92660</v>
          </cell>
          <cell r="H3857" t="str">
            <v>LUVA, EM FERRO GALVANIZADO, CONEXÃO ROSQUEADA, DN 32 (1 1/4"), INSTALADO EM REDE DE ALIMENTAÇÃO PARA SPRINKLER - FORNECIMENTO E INSTALAÇÃO. AF_10/2020</v>
          </cell>
        </row>
        <row r="3858">
          <cell r="A3858" t="str">
            <v>INSTALACOES HIDRO SANITARIAS</v>
          </cell>
          <cell r="B3858" t="str">
            <v>INHI</v>
          </cell>
          <cell r="C3858" t="str">
            <v>CONEXOES</v>
          </cell>
          <cell r="D3858" t="str">
            <v>0180</v>
          </cell>
          <cell r="E3858">
            <v>0</v>
          </cell>
          <cell r="F3858">
            <v>0</v>
          </cell>
          <cell r="G3858" t="str">
            <v>92661</v>
          </cell>
          <cell r="H3858" t="str">
            <v>NIPLE, EM FERRO GALVANIZADO, CONEXÃO ROSQUEADA, DN 40 (1 1/2"), INSTALADO EM REDE DE ALIMENTAÇÃO PARA SPRINKLER - FORNECIMENTO E INSTALAÇÃO. AF_10/2020</v>
          </cell>
        </row>
        <row r="3859">
          <cell r="A3859" t="str">
            <v>INSTALACOES HIDRO SANITARIAS</v>
          </cell>
          <cell r="B3859" t="str">
            <v>INHI</v>
          </cell>
          <cell r="C3859" t="str">
            <v>CONEXOES</v>
          </cell>
          <cell r="D3859" t="str">
            <v>0180</v>
          </cell>
          <cell r="E3859">
            <v>0</v>
          </cell>
          <cell r="F3859">
            <v>0</v>
          </cell>
          <cell r="G3859" t="str">
            <v>92662</v>
          </cell>
          <cell r="H3859" t="str">
            <v>LUVA, EM FERRO GALVANIZADO, CONEXÃO ROSQUEADA, DN 40 (1 1/2"), INSTALADO EM REDE DE ALIMENTAÇÃO PARA SPRINKLER - FORNECIMENTO E INSTALAÇÃO. AF_10/2020</v>
          </cell>
        </row>
        <row r="3860">
          <cell r="A3860" t="str">
            <v>INSTALACOES HIDRO SANITARIAS</v>
          </cell>
          <cell r="B3860" t="str">
            <v>INHI</v>
          </cell>
          <cell r="C3860" t="str">
            <v>CONEXOES</v>
          </cell>
          <cell r="D3860" t="str">
            <v>0180</v>
          </cell>
          <cell r="E3860">
            <v>0</v>
          </cell>
          <cell r="F3860">
            <v>0</v>
          </cell>
          <cell r="G3860" t="str">
            <v>92663</v>
          </cell>
          <cell r="H3860" t="str">
            <v>NIPLE, EM FERRO GALVANIZADO, CONEXÃO ROSQUEADA, DN 50 (2"), INSTALADO EM REDE DE ALIMENTAÇÃO PARA SPRINKLER - FORNECIMENTO E INSTALAÇÃO. AF_10/2020</v>
          </cell>
        </row>
        <row r="3861">
          <cell r="A3861" t="str">
            <v>INSTALACOES HIDRO SANITARIAS</v>
          </cell>
          <cell r="B3861" t="str">
            <v>INHI</v>
          </cell>
          <cell r="C3861" t="str">
            <v>CONEXOES</v>
          </cell>
          <cell r="D3861" t="str">
            <v>0180</v>
          </cell>
          <cell r="E3861">
            <v>0</v>
          </cell>
          <cell r="F3861">
            <v>0</v>
          </cell>
          <cell r="G3861" t="str">
            <v>92664</v>
          </cell>
          <cell r="H3861" t="str">
            <v>LUVA, EM FERRO GALVANIZADO, CONEXÃO ROSQUEADA, DN 50 (2"), INSTALADO EM REDE DE ALIMENTAÇÃO PARA SPRINKLER - FORNECIMENTO E INSTALAÇÃO. AF_10/2020</v>
          </cell>
        </row>
        <row r="3862">
          <cell r="A3862" t="str">
            <v>INSTALACOES HIDRO SANITARIAS</v>
          </cell>
          <cell r="B3862" t="str">
            <v>INHI</v>
          </cell>
          <cell r="C3862" t="str">
            <v>CONEXOES</v>
          </cell>
          <cell r="D3862" t="str">
            <v>0180</v>
          </cell>
          <cell r="E3862">
            <v>0</v>
          </cell>
          <cell r="F3862">
            <v>0</v>
          </cell>
          <cell r="G3862" t="str">
            <v>92665</v>
          </cell>
          <cell r="H3862" t="str">
            <v>NIPLE, EM FERRO GALVANIZADO, CONEXÃO ROSQUEADA, DN 65 (2 1/2"), INSTALADO EM REDE DE ALIMENTAÇÃO PARA SPRINKLER - FORNECIMENTO E INSTALAÇÃO. AF_10/2020</v>
          </cell>
        </row>
        <row r="3863">
          <cell r="A3863" t="str">
            <v>INSTALACOES HIDRO SANITARIAS</v>
          </cell>
          <cell r="B3863" t="str">
            <v>INHI</v>
          </cell>
          <cell r="C3863" t="str">
            <v>CONEXOES</v>
          </cell>
          <cell r="D3863" t="str">
            <v>0180</v>
          </cell>
          <cell r="E3863">
            <v>0</v>
          </cell>
          <cell r="F3863">
            <v>0</v>
          </cell>
          <cell r="G3863" t="str">
            <v>92666</v>
          </cell>
          <cell r="H3863" t="str">
            <v>LUVA, EM FERRO GALVANIZADO, CONEXÃO ROSQUEADA, DN 65 (2 1/2"), INSTALADO EM REDE DE ALIMENTAÇÃO PARA SPRINKLER - FORNECIMENTO E INSTALAÇÃO. AF_10/2020</v>
          </cell>
        </row>
        <row r="3864">
          <cell r="A3864" t="str">
            <v>INSTALACOES HIDRO SANITARIAS</v>
          </cell>
          <cell r="B3864" t="str">
            <v>INHI</v>
          </cell>
          <cell r="C3864" t="str">
            <v>CONEXOES</v>
          </cell>
          <cell r="D3864" t="str">
            <v>0180</v>
          </cell>
          <cell r="E3864">
            <v>0</v>
          </cell>
          <cell r="F3864">
            <v>0</v>
          </cell>
          <cell r="G3864" t="str">
            <v>92667</v>
          </cell>
          <cell r="H3864" t="str">
            <v>NIPLE, EM FERRO GALVANIZADO, CONEXÃO ROSQUEADA, DN 80 (3"), INSTALADO EM REDE DE ALIMENTAÇÃO PARA SPRINKLER - FORNECIMENTO E INSTALAÇÃO. AF_10/2020</v>
          </cell>
        </row>
        <row r="3865">
          <cell r="A3865" t="str">
            <v>INSTALACOES HIDRO SANITARIAS</v>
          </cell>
          <cell r="B3865" t="str">
            <v>INHI</v>
          </cell>
          <cell r="C3865" t="str">
            <v>CONEXOES</v>
          </cell>
          <cell r="D3865" t="str">
            <v>0180</v>
          </cell>
          <cell r="E3865">
            <v>0</v>
          </cell>
          <cell r="F3865">
            <v>0</v>
          </cell>
          <cell r="G3865" t="str">
            <v>92668</v>
          </cell>
          <cell r="H3865" t="str">
            <v>LUVA, EM FERRO GALVANIZADO, CONEXÃO ROSQUEADA, DN 80 (3"), INSTALADO EM REDE DE ALIMENTAÇÃO PARA SPRINKLER - FORNECIMENTO E INSTALAÇÃO. AF_10/2020</v>
          </cell>
        </row>
        <row r="3866">
          <cell r="A3866" t="str">
            <v>INSTALACOES HIDRO SANITARIAS</v>
          </cell>
          <cell r="B3866" t="str">
            <v>INHI</v>
          </cell>
          <cell r="C3866" t="str">
            <v>CONEXOES</v>
          </cell>
          <cell r="D3866" t="str">
            <v>0180</v>
          </cell>
          <cell r="E3866">
            <v>0</v>
          </cell>
          <cell r="F3866">
            <v>0</v>
          </cell>
          <cell r="G3866" t="str">
            <v>92669</v>
          </cell>
          <cell r="H3866" t="str">
            <v>JOELHO 45 GRAUS, EM FERRO GALVANIZADO, CONEXÃO ROSQUEADA, DN 25 (1"), INSTALADO EM REDE DE ALIMENTAÇÃO PARA SPRINKLER - FORNECIMENTO E INSTALAÇÃO. AF_10/2020</v>
          </cell>
        </row>
        <row r="3867">
          <cell r="A3867" t="str">
            <v>INSTALACOES HIDRO SANITARIAS</v>
          </cell>
          <cell r="B3867" t="str">
            <v>INHI</v>
          </cell>
          <cell r="C3867" t="str">
            <v>CONEXOES</v>
          </cell>
          <cell r="D3867" t="str">
            <v>0180</v>
          </cell>
          <cell r="E3867">
            <v>0</v>
          </cell>
          <cell r="F3867">
            <v>0</v>
          </cell>
          <cell r="G3867" t="str">
            <v>92670</v>
          </cell>
          <cell r="H3867" t="str">
            <v>JOELHO 90 GRAUS, EM FERRO GALVANIZADO, CONEXÃO ROSQUEADA, DN 25 (1"), INSTALADO EM REDE DE ALIMENTAÇÃO PARA SPRINKLER - FORNECIMENTO E INSTALAÇÃO. AF_10/2020</v>
          </cell>
        </row>
        <row r="3868">
          <cell r="A3868" t="str">
            <v>INSTALACOES HIDRO SANITARIAS</v>
          </cell>
          <cell r="B3868" t="str">
            <v>INHI</v>
          </cell>
          <cell r="C3868" t="str">
            <v>CONEXOES</v>
          </cell>
          <cell r="D3868" t="str">
            <v>0180</v>
          </cell>
          <cell r="E3868">
            <v>0</v>
          </cell>
          <cell r="F3868">
            <v>0</v>
          </cell>
          <cell r="G3868" t="str">
            <v>92671</v>
          </cell>
          <cell r="H3868" t="str">
            <v>JOELHO 45 GRAUS, EM FERRO GALVANIZADO, CONEXÃO ROSQUEADA, DN 32 (1 1/4"), INSTALADO EM REDE DE ALIMENTAÇÃO PARA SPRINKLER - FORNECIMENTO E INSTALAÇÃO. AF_10/2020</v>
          </cell>
        </row>
        <row r="3869">
          <cell r="A3869" t="str">
            <v>INSTALACOES HIDRO SANITARIAS</v>
          </cell>
          <cell r="B3869" t="str">
            <v>INHI</v>
          </cell>
          <cell r="C3869" t="str">
            <v>CONEXOES</v>
          </cell>
          <cell r="D3869" t="str">
            <v>0180</v>
          </cell>
          <cell r="E3869">
            <v>0</v>
          </cell>
          <cell r="F3869">
            <v>0</v>
          </cell>
          <cell r="G3869" t="str">
            <v>92672</v>
          </cell>
          <cell r="H3869" t="str">
            <v>JOELHO 90 GRAUS, EM FERRO GALVANIZADO, CONEXÃO ROSQUEADA, DN 32 (1 1/4"), INSTALADO EM REDE DE ALIMENTAÇÃO PARA SPRINKLER - FORNECIMENTO E INSTALAÇÃO. AF_10/2020</v>
          </cell>
        </row>
        <row r="3870">
          <cell r="A3870" t="str">
            <v>INSTALACOES HIDRO SANITARIAS</v>
          </cell>
          <cell r="B3870" t="str">
            <v>INHI</v>
          </cell>
          <cell r="C3870" t="str">
            <v>CONEXOES</v>
          </cell>
          <cell r="D3870" t="str">
            <v>0180</v>
          </cell>
          <cell r="E3870">
            <v>0</v>
          </cell>
          <cell r="F3870">
            <v>0</v>
          </cell>
          <cell r="G3870" t="str">
            <v>92673</v>
          </cell>
          <cell r="H3870" t="str">
            <v>JOELHO 45 GRAUS, EM FERRO GALVANIZADO, CONEXÃO ROSQUEADA, DN 40 (1 1/2"), INSTALADO EM REDE DE ALIMENTAÇÃO PARA SPRINKLER - FORNECIMENTO E INSTALAÇÃO. AF_10/2020</v>
          </cell>
        </row>
        <row r="3871">
          <cell r="A3871" t="str">
            <v>INSTALACOES HIDRO SANITARIAS</v>
          </cell>
          <cell r="B3871" t="str">
            <v>INHI</v>
          </cell>
          <cell r="C3871" t="str">
            <v>CONEXOES</v>
          </cell>
          <cell r="D3871" t="str">
            <v>0180</v>
          </cell>
          <cell r="E3871">
            <v>0</v>
          </cell>
          <cell r="F3871">
            <v>0</v>
          </cell>
          <cell r="G3871" t="str">
            <v>92674</v>
          </cell>
          <cell r="H3871" t="str">
            <v>JOELHO 90 GRAUS, EM FERRO GALVANIZADO, CONEXÃO ROSQUEADA, DN 40 (1 1/2"), INSTALADO EM REDE DE ALIMENTAÇÃO PARA SPRINKLER - FORNECIMENTO E INSTALAÇÃO. AF_10/2020</v>
          </cell>
        </row>
        <row r="3872">
          <cell r="A3872" t="str">
            <v>INSTALACOES HIDRO SANITARIAS</v>
          </cell>
          <cell r="B3872" t="str">
            <v>INHI</v>
          </cell>
          <cell r="C3872" t="str">
            <v>CONEXOES</v>
          </cell>
          <cell r="D3872" t="str">
            <v>0180</v>
          </cell>
          <cell r="E3872">
            <v>0</v>
          </cell>
          <cell r="F3872">
            <v>0</v>
          </cell>
          <cell r="G3872" t="str">
            <v>92675</v>
          </cell>
          <cell r="H3872" t="str">
            <v>JOELHO 45 GRAUS, EM FERRO GALVANIZADO, CONEXÃO ROSQUEADA, DN 50 (2"), INSTALADO EM REDE DE ALIMENTAÇÃO PARA SPRINKLER - FORNECIMENTO E INSTALAÇÃO. AF_10/2020</v>
          </cell>
        </row>
        <row r="3873">
          <cell r="A3873" t="str">
            <v>INSTALACOES HIDRO SANITARIAS</v>
          </cell>
          <cell r="B3873" t="str">
            <v>INHI</v>
          </cell>
          <cell r="C3873" t="str">
            <v>CONEXOES</v>
          </cell>
          <cell r="D3873" t="str">
            <v>0180</v>
          </cell>
          <cell r="E3873">
            <v>0</v>
          </cell>
          <cell r="F3873">
            <v>0</v>
          </cell>
          <cell r="G3873" t="str">
            <v>92676</v>
          </cell>
          <cell r="H3873" t="str">
            <v>JOELHO 90 GRAUS, EM FERRO GALVANIZADO, CONEXÃO ROSQUEADA, DN 50 (2"), INSTALADO EM REDE DE ALIMENTAÇÃO PARA SPRINKLER - FORNECIMENTO E INSTALAÇÃO. AF_10/2020</v>
          </cell>
        </row>
        <row r="3874">
          <cell r="A3874" t="str">
            <v>INSTALACOES HIDRO SANITARIAS</v>
          </cell>
          <cell r="B3874" t="str">
            <v>INHI</v>
          </cell>
          <cell r="C3874" t="str">
            <v>CONEXOES</v>
          </cell>
          <cell r="D3874" t="str">
            <v>0180</v>
          </cell>
          <cell r="E3874">
            <v>0</v>
          </cell>
          <cell r="F3874">
            <v>0</v>
          </cell>
          <cell r="G3874" t="str">
            <v>92677</v>
          </cell>
          <cell r="H3874" t="str">
            <v>JOELHO 45 GRAUS, EM FERRO GALVANIZADO, CONEXÃO ROSQUEADA, DN 65 (2 1/2"), INSTALADO EM REDE DE ALIMENTAÇÃO PARA SPRINKLER - FORNECIMENTO E INSTALAÇÃO. AF_10/2020</v>
          </cell>
        </row>
        <row r="3875">
          <cell r="A3875" t="str">
            <v>INSTALACOES HIDRO SANITARIAS</v>
          </cell>
          <cell r="B3875" t="str">
            <v>INHI</v>
          </cell>
          <cell r="C3875" t="str">
            <v>CONEXOES</v>
          </cell>
          <cell r="D3875" t="str">
            <v>0180</v>
          </cell>
          <cell r="E3875">
            <v>0</v>
          </cell>
          <cell r="F3875">
            <v>0</v>
          </cell>
          <cell r="G3875" t="str">
            <v>92678</v>
          </cell>
          <cell r="H3875" t="str">
            <v>JOELHO 90 GRAUS, EM FERRO GALVANIZADO, CONEXÃO ROSQUEADA, DN 65 (2 1/2"), INSTALADO EM REDE DE ALIMENTAÇÃO PARA SPRINKLER - FORNECIMENTO E INSTALAÇÃO. AF_10/2020</v>
          </cell>
        </row>
        <row r="3876">
          <cell r="A3876" t="str">
            <v>INSTALACOES HIDRO SANITARIAS</v>
          </cell>
          <cell r="B3876" t="str">
            <v>INHI</v>
          </cell>
          <cell r="C3876" t="str">
            <v>CONEXOES</v>
          </cell>
          <cell r="D3876" t="str">
            <v>0180</v>
          </cell>
          <cell r="E3876">
            <v>0</v>
          </cell>
          <cell r="F3876">
            <v>0</v>
          </cell>
          <cell r="G3876" t="str">
            <v>92679</v>
          </cell>
          <cell r="H3876" t="str">
            <v>JOELHO 45 GRAUS, EM FERRO GALVANIZADO, CONEXÃO ROSQUEADA, DN 80 (3"), INSTALADO EM REDE DE ALIMENTAÇÃO PARA SPRINKLER - FORNECIMENTO E INSTALAÇÃO. AF_10/2020</v>
          </cell>
        </row>
        <row r="3877">
          <cell r="A3877" t="str">
            <v>INSTALACOES HIDRO SANITARIAS</v>
          </cell>
          <cell r="B3877" t="str">
            <v>INHI</v>
          </cell>
          <cell r="C3877" t="str">
            <v>CONEXOES</v>
          </cell>
          <cell r="D3877" t="str">
            <v>0180</v>
          </cell>
          <cell r="E3877">
            <v>0</v>
          </cell>
          <cell r="F3877">
            <v>0</v>
          </cell>
          <cell r="G3877" t="str">
            <v>92680</v>
          </cell>
          <cell r="H3877" t="str">
            <v>JOELHO 90 GRAUS, EM FERRO GALVANIZADO, CONEXÃO ROSQUEADA, DN 80 (3"), INSTALADO EM REDE DE ALIMENTAÇÃO PARA SPRINKLER - FORNECIMENTO E INSTALAÇÃO. AF_10/2020</v>
          </cell>
        </row>
        <row r="3878">
          <cell r="A3878" t="str">
            <v>INSTALACOES HIDRO SANITARIAS</v>
          </cell>
          <cell r="B3878" t="str">
            <v>INHI</v>
          </cell>
          <cell r="C3878" t="str">
            <v>CONEXOES</v>
          </cell>
          <cell r="D3878" t="str">
            <v>0180</v>
          </cell>
          <cell r="E3878">
            <v>0</v>
          </cell>
          <cell r="F3878">
            <v>0</v>
          </cell>
          <cell r="G3878" t="str">
            <v>92681</v>
          </cell>
          <cell r="H3878" t="str">
            <v>TÊ, EM FERRO GALVANIZADO, CONEXÃO ROSQUEADA, DN 25 (1"), INSTALADO EM REDE DE ALIMENTAÇÃO PARA SPRINKLER - FORNECIMENTO E INSTALAÇÃO. AF_10/2020</v>
          </cell>
        </row>
        <row r="3879">
          <cell r="A3879" t="str">
            <v>INSTALACOES HIDRO SANITARIAS</v>
          </cell>
          <cell r="B3879" t="str">
            <v>INHI</v>
          </cell>
          <cell r="C3879" t="str">
            <v>CONEXOES</v>
          </cell>
          <cell r="D3879" t="str">
            <v>0180</v>
          </cell>
          <cell r="E3879">
            <v>0</v>
          </cell>
          <cell r="F3879">
            <v>0</v>
          </cell>
          <cell r="G3879" t="str">
            <v>92682</v>
          </cell>
          <cell r="H3879" t="str">
            <v>TÊ, EM FERRO GALVANIZADO, CONEXÃO ROSQUEADA, DN 32 (1 1/4"), INSTALADO EM REDE DE ALIMENTAÇÃO PARA SPRINKLER - FORNECIMENTO E INSTALAÇÃO. AF_10/2020</v>
          </cell>
        </row>
        <row r="3880">
          <cell r="A3880" t="str">
            <v>INSTALACOES HIDRO SANITARIAS</v>
          </cell>
          <cell r="B3880" t="str">
            <v>INHI</v>
          </cell>
          <cell r="C3880" t="str">
            <v>CONEXOES</v>
          </cell>
          <cell r="D3880" t="str">
            <v>0180</v>
          </cell>
          <cell r="E3880">
            <v>0</v>
          </cell>
          <cell r="F3880">
            <v>0</v>
          </cell>
          <cell r="G3880" t="str">
            <v>92683</v>
          </cell>
          <cell r="H3880" t="str">
            <v>TÊ, EM FERRO GALVANIZADO, CONEXÃO ROSQUEADA, DN 40 (1 1/2"), INSTALADO EM REDE DE ALIMENTAÇÃO PARA SPRINKLER - FORNECIMENTO E INSTALAÇÃO. AF_10/2020</v>
          </cell>
        </row>
        <row r="3881">
          <cell r="A3881" t="str">
            <v>INSTALACOES HIDRO SANITARIAS</v>
          </cell>
          <cell r="B3881" t="str">
            <v>INHI</v>
          </cell>
          <cell r="C3881" t="str">
            <v>CONEXOES</v>
          </cell>
          <cell r="D3881" t="str">
            <v>0180</v>
          </cell>
          <cell r="E3881">
            <v>0</v>
          </cell>
          <cell r="F3881">
            <v>0</v>
          </cell>
          <cell r="G3881" t="str">
            <v>92684</v>
          </cell>
          <cell r="H3881" t="str">
            <v>TÊ, EM FERRO GALVANIZADO, CONEXÃO ROSQUEADA, DN 50 (2"), INSTALADO EM REDE DE ALIMENTAÇÃO PARA SPRINKLER - FORNECIMENTO E INSTALAÇÃO. AF_10/2020</v>
          </cell>
        </row>
        <row r="3882">
          <cell r="A3882" t="str">
            <v>INSTALACOES HIDRO SANITARIAS</v>
          </cell>
          <cell r="B3882" t="str">
            <v>INHI</v>
          </cell>
          <cell r="C3882" t="str">
            <v>CONEXOES</v>
          </cell>
          <cell r="D3882" t="str">
            <v>0180</v>
          </cell>
          <cell r="E3882">
            <v>0</v>
          </cell>
          <cell r="F3882">
            <v>0</v>
          </cell>
          <cell r="G3882" t="str">
            <v>92685</v>
          </cell>
          <cell r="H3882" t="str">
            <v>TÊ, EM FERRO GALVANIZADO, CONEXÃO ROSQUEADA, DN 65 (2 1/2"), INSTALADO EM REDE DE ALIMENTAÇÃO PARA SPRINKLER - FORNECIMENTO E INSTALAÇÃO. AF_10/2020</v>
          </cell>
        </row>
        <row r="3883">
          <cell r="A3883" t="str">
            <v>INSTALACOES HIDRO SANITARIAS</v>
          </cell>
          <cell r="B3883" t="str">
            <v>INHI</v>
          </cell>
          <cell r="C3883" t="str">
            <v>CONEXOES</v>
          </cell>
          <cell r="D3883" t="str">
            <v>0180</v>
          </cell>
          <cell r="E3883">
            <v>0</v>
          </cell>
          <cell r="F3883">
            <v>0</v>
          </cell>
          <cell r="G3883" t="str">
            <v>92686</v>
          </cell>
          <cell r="H3883" t="str">
            <v>TÊ, EM FERRO GALVANIZADO, CONEXÃO ROSQUEADA, DN 80 (3"), INSTALADO EM REDE DE ALIMENTAÇÃO PARA SPRINKLER - FORNECIMENTO E INSTALAÇÃO. AF_10/2020</v>
          </cell>
        </row>
        <row r="3884">
          <cell r="A3884" t="str">
            <v>INSTALACOES HIDRO SANITARIAS</v>
          </cell>
          <cell r="B3884" t="str">
            <v>INHI</v>
          </cell>
          <cell r="C3884" t="str">
            <v>CONEXOES</v>
          </cell>
          <cell r="D3884" t="str">
            <v>0180</v>
          </cell>
          <cell r="E3884">
            <v>0</v>
          </cell>
          <cell r="F3884">
            <v>0</v>
          </cell>
          <cell r="G3884" t="str">
            <v>92692</v>
          </cell>
          <cell r="H3884" t="str">
            <v>NIPLE, EM FERRO GALVANIZADO, CONEXÃO ROSQUEADA, DN 15 (1/2"), INSTALADO EM RAMAIS E SUB-RAMAIS DE GÁS - FORNECIMENTO E INSTALAÇÃO. AF_10/2020</v>
          </cell>
        </row>
        <row r="3885">
          <cell r="A3885" t="str">
            <v>INSTALACOES HIDRO SANITARIAS</v>
          </cell>
          <cell r="B3885" t="str">
            <v>INHI</v>
          </cell>
          <cell r="C3885" t="str">
            <v>CONEXOES</v>
          </cell>
          <cell r="D3885" t="str">
            <v>0180</v>
          </cell>
          <cell r="E3885">
            <v>0</v>
          </cell>
          <cell r="F3885">
            <v>0</v>
          </cell>
          <cell r="G3885" t="str">
            <v>92693</v>
          </cell>
          <cell r="H3885" t="str">
            <v>LUVA, EM FERRO GALVANIZADO, CONEXÃO ROSQUEADA, DN 15 (1/2"), INSTALADO EM RAMAIS E SUB-RAMAIS DE GÁS - FORNECIMENTO E INSTALAÇÃO. AF_10/2020</v>
          </cell>
        </row>
        <row r="3886">
          <cell r="A3886" t="str">
            <v>INSTALACOES HIDRO SANITARIAS</v>
          </cell>
          <cell r="B3886" t="str">
            <v>INHI</v>
          </cell>
          <cell r="C3886" t="str">
            <v>CONEXOES</v>
          </cell>
          <cell r="D3886" t="str">
            <v>0180</v>
          </cell>
          <cell r="E3886">
            <v>0</v>
          </cell>
          <cell r="F3886">
            <v>0</v>
          </cell>
          <cell r="G3886" t="str">
            <v>92694</v>
          </cell>
          <cell r="H3886" t="str">
            <v>NIPLE, EM FERRO GALVANIZADO, CONEXÃO ROSQUEADA, DN 20 (3/4"), INSTALADO EM RAMAIS E SUB-RAMAIS DE GÁS - FORNECIMENTO E INSTALAÇÃO. AF_10/2020</v>
          </cell>
        </row>
        <row r="3887">
          <cell r="A3887" t="str">
            <v>INSTALACOES HIDRO SANITARIAS</v>
          </cell>
          <cell r="B3887" t="str">
            <v>INHI</v>
          </cell>
          <cell r="C3887" t="str">
            <v>CONEXOES</v>
          </cell>
          <cell r="D3887" t="str">
            <v>0180</v>
          </cell>
          <cell r="E3887">
            <v>0</v>
          </cell>
          <cell r="F3887">
            <v>0</v>
          </cell>
          <cell r="G3887" t="str">
            <v>92695</v>
          </cell>
          <cell r="H3887" t="str">
            <v>LUVA, EM FERRO GALVANIZADO, CONEXÃO ROSQUEADA, DN 20 (3/4"), INSTALADO EM RAMAIS E SUB-RAMAIS DE GÁS - FORNECIMENTO E INSTALAÇÃO. AF_10/2020</v>
          </cell>
        </row>
        <row r="3888">
          <cell r="A3888" t="str">
            <v>INSTALACOES HIDRO SANITARIAS</v>
          </cell>
          <cell r="B3888" t="str">
            <v>INHI</v>
          </cell>
          <cell r="C3888" t="str">
            <v>CONEXOES</v>
          </cell>
          <cell r="D3888" t="str">
            <v>0180</v>
          </cell>
          <cell r="E3888">
            <v>0</v>
          </cell>
          <cell r="F3888">
            <v>0</v>
          </cell>
          <cell r="G3888" t="str">
            <v>92696</v>
          </cell>
          <cell r="H3888" t="str">
            <v>NIPLE, EM FERRO GALVANIZADO, CONEXÃO ROSQUEADA, DN 25 (1"), INSTALADO EM RAMAIS E SUB-RAMAIS DE GÁS - FORNECIMENTO E INSTALAÇÃO. AF_10/2020</v>
          </cell>
        </row>
        <row r="3889">
          <cell r="A3889" t="str">
            <v>INSTALACOES HIDRO SANITARIAS</v>
          </cell>
          <cell r="B3889" t="str">
            <v>INHI</v>
          </cell>
          <cell r="C3889" t="str">
            <v>CONEXOES</v>
          </cell>
          <cell r="D3889" t="str">
            <v>0180</v>
          </cell>
          <cell r="E3889">
            <v>0</v>
          </cell>
          <cell r="F3889">
            <v>0</v>
          </cell>
          <cell r="G3889" t="str">
            <v>92697</v>
          </cell>
          <cell r="H3889" t="str">
            <v>LUVA, EM FERRO GALVANIZADO, CONEXÃO ROSQUEADA, DN 25 (1"), INSTALADO EM RAMAIS E SUB-RAMAIS DE GÁS - FORNECIMENTO E INSTALAÇÃO. AF_10/2020</v>
          </cell>
        </row>
        <row r="3890">
          <cell r="A3890" t="str">
            <v>INSTALACOES HIDRO SANITARIAS</v>
          </cell>
          <cell r="B3890" t="str">
            <v>INHI</v>
          </cell>
          <cell r="C3890" t="str">
            <v>CONEXOES</v>
          </cell>
          <cell r="D3890" t="str">
            <v>0180</v>
          </cell>
          <cell r="E3890">
            <v>0</v>
          </cell>
          <cell r="F3890">
            <v>0</v>
          </cell>
          <cell r="G3890" t="str">
            <v>92698</v>
          </cell>
          <cell r="H3890" t="str">
            <v>JOELHO 45 GRAUS, EM FERRO GALVANIZADO, CONEXÃO ROSQUEADA, DN 15 (1/2"), INSTALADO EM RAMAIS E SUB-RAMAIS DE GÁS - FORNECIMENTO E INSTALAÇÃO. AF_10/2020</v>
          </cell>
        </row>
        <row r="3891">
          <cell r="A3891" t="str">
            <v>INSTALACOES HIDRO SANITARIAS</v>
          </cell>
          <cell r="B3891" t="str">
            <v>INHI</v>
          </cell>
          <cell r="C3891" t="str">
            <v>CONEXOES</v>
          </cell>
          <cell r="D3891" t="str">
            <v>0180</v>
          </cell>
          <cell r="E3891">
            <v>0</v>
          </cell>
          <cell r="F3891">
            <v>0</v>
          </cell>
          <cell r="G3891" t="str">
            <v>92699</v>
          </cell>
          <cell r="H3891" t="str">
            <v>JOELHO 90 GRAUS, EM FERRO GALVANIZADO, CONEXÃO ROSQUEADA, DN 15 (1/2"), INSTALADO EM RAMAIS E SUB-RAMAIS DE GÁS - FORNECIMENTO E INSTALAÇÃO. AF_10/2020</v>
          </cell>
        </row>
        <row r="3892">
          <cell r="A3892" t="str">
            <v>INSTALACOES HIDRO SANITARIAS</v>
          </cell>
          <cell r="B3892" t="str">
            <v>INHI</v>
          </cell>
          <cell r="C3892" t="str">
            <v>CONEXOES</v>
          </cell>
          <cell r="D3892" t="str">
            <v>0180</v>
          </cell>
          <cell r="E3892">
            <v>0</v>
          </cell>
          <cell r="F3892">
            <v>0</v>
          </cell>
          <cell r="G3892" t="str">
            <v>92700</v>
          </cell>
          <cell r="H3892" t="str">
            <v>JOELHO 45 GRAUS, EM FERRO GALVANIZADO, CONEXÃO ROSQUEADA, DN 20 (3/4"), INSTALADO EM RAMAIS E SUB-RAMAIS DE GÁS - FORNECIMENTO E INSTALAÇÃO. AF_10/2020</v>
          </cell>
        </row>
        <row r="3893">
          <cell r="A3893" t="str">
            <v>INSTALACOES HIDRO SANITARIAS</v>
          </cell>
          <cell r="B3893" t="str">
            <v>INHI</v>
          </cell>
          <cell r="C3893" t="str">
            <v>CONEXOES</v>
          </cell>
          <cell r="D3893" t="str">
            <v>0180</v>
          </cell>
          <cell r="E3893">
            <v>0</v>
          </cell>
          <cell r="F3893">
            <v>0</v>
          </cell>
          <cell r="G3893" t="str">
            <v>92701</v>
          </cell>
          <cell r="H3893" t="str">
            <v>JOELHO 90 GRAUS, EM FERRO GALVANIZADO, CONEXÃO ROSQUEADA, DN 20 (3/4"), INSTALADO EM RAMAIS E SUB-RAMAIS DE GÁS - FORNECIMENTO E INSTALAÇÃO. AF_10/2020</v>
          </cell>
        </row>
        <row r="3894">
          <cell r="A3894" t="str">
            <v>INSTALACOES HIDRO SANITARIAS</v>
          </cell>
          <cell r="B3894" t="str">
            <v>INHI</v>
          </cell>
          <cell r="C3894" t="str">
            <v>CONEXOES</v>
          </cell>
          <cell r="D3894" t="str">
            <v>0180</v>
          </cell>
          <cell r="E3894">
            <v>0</v>
          </cell>
          <cell r="F3894">
            <v>0</v>
          </cell>
          <cell r="G3894" t="str">
            <v>92702</v>
          </cell>
          <cell r="H3894" t="str">
            <v>JOELHO 45 GRAUS, EM FERRO GALVANIZADO, CONEXÃO ROSQUEADA, DN 25 (1"), INSTALADO EM RAMAIS E SUB-RAMAIS DE GÁS - FORNECIMENTO E INSTALAÇÃO. AF_10/2020</v>
          </cell>
        </row>
        <row r="3895">
          <cell r="A3895" t="str">
            <v>INSTALACOES HIDRO SANITARIAS</v>
          </cell>
          <cell r="B3895" t="str">
            <v>INHI</v>
          </cell>
          <cell r="C3895" t="str">
            <v>CONEXOES</v>
          </cell>
          <cell r="D3895" t="str">
            <v>0180</v>
          </cell>
          <cell r="E3895">
            <v>0</v>
          </cell>
          <cell r="F3895">
            <v>0</v>
          </cell>
          <cell r="G3895" t="str">
            <v>92703</v>
          </cell>
          <cell r="H3895" t="str">
            <v>JOELHO 90 GRAUS, EM FERRO GALVANIZADO, CONEXÃO ROSQUEADA, DN 25 (1"), INSTALADO EM RAMAIS E SUB-RAMAIS DE GÁS - FORNECIMENTO E INSTALAÇÃO. AF_10/2020</v>
          </cell>
        </row>
        <row r="3896">
          <cell r="A3896" t="str">
            <v>INSTALACOES HIDRO SANITARIAS</v>
          </cell>
          <cell r="B3896" t="str">
            <v>INHI</v>
          </cell>
          <cell r="C3896" t="str">
            <v>CONEXOES</v>
          </cell>
          <cell r="D3896" t="str">
            <v>0180</v>
          </cell>
          <cell r="E3896">
            <v>0</v>
          </cell>
          <cell r="F3896">
            <v>0</v>
          </cell>
          <cell r="G3896" t="str">
            <v>92704</v>
          </cell>
          <cell r="H3896" t="str">
            <v>TÊ, EM FERRO GALVANIZADO, CONEXÃO ROSQUEADA, DN 15 (1/2"), INSTALADO EM RAMAIS E SUB-RAMAIS DE GÁS - FORNECIMENTO E INSTALAÇÃO. AF_10/2020</v>
          </cell>
        </row>
        <row r="3897">
          <cell r="A3897" t="str">
            <v>INSTALACOES HIDRO SANITARIAS</v>
          </cell>
          <cell r="B3897" t="str">
            <v>INHI</v>
          </cell>
          <cell r="C3897" t="str">
            <v>CONEXOES</v>
          </cell>
          <cell r="D3897" t="str">
            <v>0180</v>
          </cell>
          <cell r="E3897">
            <v>0</v>
          </cell>
          <cell r="F3897">
            <v>0</v>
          </cell>
          <cell r="G3897" t="str">
            <v>92705</v>
          </cell>
          <cell r="H3897" t="str">
            <v>TÊ, EM FERRO GALVANIZADO, CONEXÃO ROSQUEADA, DN 20 (3/4"), INSTALADO EM RAMAIS E SUB-RAMAIS DE GÁS - FORNECIMENTO E INSTALAÇÃO. AF_10/2020</v>
          </cell>
        </row>
        <row r="3898">
          <cell r="A3898" t="str">
            <v>INSTALACOES HIDRO SANITARIAS</v>
          </cell>
          <cell r="B3898" t="str">
            <v>INHI</v>
          </cell>
          <cell r="C3898" t="str">
            <v>CONEXOES</v>
          </cell>
          <cell r="D3898" t="str">
            <v>0180</v>
          </cell>
          <cell r="E3898">
            <v>0</v>
          </cell>
          <cell r="F3898">
            <v>0</v>
          </cell>
          <cell r="G3898" t="str">
            <v>92706</v>
          </cell>
          <cell r="H3898" t="str">
            <v>TÊ, EM FERRO GALVANIZADO, CONEXÃO ROSQUEADA, DN 25 (1"), INSTALADO EM RAMAIS E SUB-RAMAIS DE GÁS - FORNECIMENTO E INSTALAÇÃO. AF_10/2020</v>
          </cell>
        </row>
        <row r="3899">
          <cell r="A3899" t="str">
            <v>INSTALACOES HIDRO SANITARIAS</v>
          </cell>
          <cell r="B3899" t="str">
            <v>INHI</v>
          </cell>
          <cell r="C3899" t="str">
            <v>CONEXOES</v>
          </cell>
          <cell r="D3899" t="str">
            <v>0180</v>
          </cell>
          <cell r="E3899">
            <v>0</v>
          </cell>
          <cell r="F3899">
            <v>0</v>
          </cell>
          <cell r="G3899" t="str">
            <v>92889</v>
          </cell>
          <cell r="H3899" t="str">
            <v>UNIÃO, EM FERRO GALVANIZADO, DN 50 (2"), CONEXÃO ROSQUEADA, INSTALADO EM PRUMADAS - FORNECIMENTO E INSTALAÇÃO. AF_10/2020</v>
          </cell>
        </row>
        <row r="3900">
          <cell r="A3900" t="str">
            <v>INSTALACOES HIDRO SANITARIAS</v>
          </cell>
          <cell r="B3900" t="str">
            <v>INHI</v>
          </cell>
          <cell r="C3900" t="str">
            <v>CONEXOES</v>
          </cell>
          <cell r="D3900" t="str">
            <v>0180</v>
          </cell>
          <cell r="E3900">
            <v>0</v>
          </cell>
          <cell r="F3900">
            <v>0</v>
          </cell>
          <cell r="G3900" t="str">
            <v>92890</v>
          </cell>
          <cell r="H3900" t="str">
            <v>UNIÃO, EM FERRO GALVANIZADO, DN 65 (2 1/2"), CONEXÃO ROSQUEADA, INSTALADO EM PRUMADAS - FORNECIMENTO E INSTALAÇÃO. AF_10/2020</v>
          </cell>
        </row>
        <row r="3901">
          <cell r="A3901" t="str">
            <v>INSTALACOES HIDRO SANITARIAS</v>
          </cell>
          <cell r="B3901" t="str">
            <v>INHI</v>
          </cell>
          <cell r="C3901" t="str">
            <v>CONEXOES</v>
          </cell>
          <cell r="D3901" t="str">
            <v>0180</v>
          </cell>
          <cell r="E3901">
            <v>0</v>
          </cell>
          <cell r="F3901">
            <v>0</v>
          </cell>
          <cell r="G3901" t="str">
            <v>92891</v>
          </cell>
          <cell r="H3901" t="str">
            <v>UNIÃO, EM FERRO GALVANIZADO, DN 80 (3"), CONEXÃO ROSQUEADA, INSTALADO EM PRUMADAS - FORNECIMENTO E INSTALAÇÃO. AF_10/2020</v>
          </cell>
        </row>
        <row r="3902">
          <cell r="A3902" t="str">
            <v>INSTALACOES HIDRO SANITARIAS</v>
          </cell>
          <cell r="B3902" t="str">
            <v>INHI</v>
          </cell>
          <cell r="C3902" t="str">
            <v>CONEXOES</v>
          </cell>
          <cell r="D3902" t="str">
            <v>0180</v>
          </cell>
          <cell r="E3902">
            <v>0</v>
          </cell>
          <cell r="F3902">
            <v>0</v>
          </cell>
          <cell r="G3902" t="str">
            <v>92892</v>
          </cell>
          <cell r="H3902" t="str">
            <v>UNIÃO, EM FERRO GALVANIZADO, DN 25 (1"), CONEXÃO ROSQUEADA, INSTALADO EM REDE DE ALIMENTAÇÃO PARA HIDRANTE - FORNECIMENTO E INSTALAÇÃO. AF_10/2020</v>
          </cell>
        </row>
        <row r="3903">
          <cell r="A3903" t="str">
            <v>INSTALACOES HIDRO SANITARIAS</v>
          </cell>
          <cell r="B3903" t="str">
            <v>INHI</v>
          </cell>
          <cell r="C3903" t="str">
            <v>CONEXOES</v>
          </cell>
          <cell r="D3903" t="str">
            <v>0180</v>
          </cell>
          <cell r="E3903">
            <v>0</v>
          </cell>
          <cell r="F3903">
            <v>0</v>
          </cell>
          <cell r="G3903" t="str">
            <v>92893</v>
          </cell>
          <cell r="H3903" t="str">
            <v>UNIÃO, EM FERRO GALVANIZADO, DN 32 (1 1/4"), CONEXÃO ROSQUEADA, INSTALADO EM REDE DE ALIMENTAÇÃO PARA HIDRANTE - FORNECIMENTO E INSTALAÇÃO. AF_10/2020</v>
          </cell>
        </row>
        <row r="3904">
          <cell r="A3904" t="str">
            <v>INSTALACOES HIDRO SANITARIAS</v>
          </cell>
          <cell r="B3904" t="str">
            <v>INHI</v>
          </cell>
          <cell r="C3904" t="str">
            <v>CONEXOES</v>
          </cell>
          <cell r="D3904" t="str">
            <v>0180</v>
          </cell>
          <cell r="E3904">
            <v>0</v>
          </cell>
          <cell r="F3904">
            <v>0</v>
          </cell>
          <cell r="G3904" t="str">
            <v>92894</v>
          </cell>
          <cell r="H3904" t="str">
            <v>UNIÃO, EM FERRO GALVANIZADO, DN 40 (1 1/2"), CONEXÃO ROSQUEADA, INSTALADO EM REDE DE ALIMENTAÇÃO PARA HIDRANTE - FORNECIMENTO E INSTALAÇÃO. AF_10/2020</v>
          </cell>
        </row>
        <row r="3905">
          <cell r="A3905" t="str">
            <v>INSTALACOES HIDRO SANITARIAS</v>
          </cell>
          <cell r="B3905" t="str">
            <v>INHI</v>
          </cell>
          <cell r="C3905" t="str">
            <v>CONEXOES</v>
          </cell>
          <cell r="D3905" t="str">
            <v>0180</v>
          </cell>
          <cell r="E3905">
            <v>0</v>
          </cell>
          <cell r="F3905">
            <v>0</v>
          </cell>
          <cell r="G3905" t="str">
            <v>92895</v>
          </cell>
          <cell r="H3905" t="str">
            <v>UNIÃO, EM FERRO GALVANIZADO, DN 50 (2"), CONEXÃO ROSQUEADA, INSTALADO EM REDE DE ALIMENTAÇÃO PARA HIDRANTE - FORNECIMENTO E INSTALAÇÃO. AF_10/2020</v>
          </cell>
        </row>
        <row r="3906">
          <cell r="A3906" t="str">
            <v>INSTALACOES HIDRO SANITARIAS</v>
          </cell>
          <cell r="B3906" t="str">
            <v>INHI</v>
          </cell>
          <cell r="C3906" t="str">
            <v>CONEXOES</v>
          </cell>
          <cell r="D3906" t="str">
            <v>0180</v>
          </cell>
          <cell r="E3906">
            <v>0</v>
          </cell>
          <cell r="F3906">
            <v>0</v>
          </cell>
          <cell r="G3906" t="str">
            <v>92896</v>
          </cell>
          <cell r="H3906" t="str">
            <v>UNIÃO, EM FERRO GALVANIZADO, DN 65 (2 1/2"), CONEXÃO ROSQUEADA, INSTALADO EM REDE DE ALIMENTAÇÃO PARA HIDRANTE - FORNECIMENTO E INSTALAÇÃO. AF_10/2020</v>
          </cell>
        </row>
        <row r="3907">
          <cell r="A3907" t="str">
            <v>INSTALACOES HIDRO SANITARIAS</v>
          </cell>
          <cell r="B3907" t="str">
            <v>INHI</v>
          </cell>
          <cell r="C3907" t="str">
            <v>CONEXOES</v>
          </cell>
          <cell r="D3907" t="str">
            <v>0180</v>
          </cell>
          <cell r="E3907">
            <v>0</v>
          </cell>
          <cell r="F3907">
            <v>0</v>
          </cell>
          <cell r="G3907" t="str">
            <v>92897</v>
          </cell>
          <cell r="H3907" t="str">
            <v>UNIÃO, EM FERRO GALVANIZADO, DN 80 (3"), CONEXÃO ROSQUEADA, INSTALADO EM REDE DE ALIMENTAÇÃO PARA HIDRANTE - FORNECIMENTO E INSTALAÇÃO. AF_10/2020</v>
          </cell>
        </row>
        <row r="3908">
          <cell r="A3908" t="str">
            <v>INSTALACOES HIDRO SANITARIAS</v>
          </cell>
          <cell r="B3908" t="str">
            <v>INHI</v>
          </cell>
          <cell r="C3908" t="str">
            <v>CONEXOES</v>
          </cell>
          <cell r="D3908" t="str">
            <v>0180</v>
          </cell>
          <cell r="E3908">
            <v>0</v>
          </cell>
          <cell r="F3908">
            <v>0</v>
          </cell>
          <cell r="G3908" t="str">
            <v>92898</v>
          </cell>
          <cell r="H3908" t="str">
            <v>UNIÃO, EM FERRO GALVANIZADO, CONEXÃO ROSQUEADA, DN 25 (1"), INSTALADO EM REDE DE ALIMENTAÇÃO PARA SPRINKLER - FORNECIMENTO E INSTALAÇÃO. AF_10/2020</v>
          </cell>
        </row>
        <row r="3909">
          <cell r="A3909" t="str">
            <v>INSTALACOES HIDRO SANITARIAS</v>
          </cell>
          <cell r="B3909" t="str">
            <v>INHI</v>
          </cell>
          <cell r="C3909" t="str">
            <v>CONEXOES</v>
          </cell>
          <cell r="D3909" t="str">
            <v>0180</v>
          </cell>
          <cell r="E3909">
            <v>0</v>
          </cell>
          <cell r="F3909">
            <v>0</v>
          </cell>
          <cell r="G3909" t="str">
            <v>92899</v>
          </cell>
          <cell r="H3909" t="str">
            <v>UNIÃO, EM FERRO GALVANIZADO, CONEXÃO ROSQUEADA, DN 32 (1 1/4"), INSTALADO EM REDE DE ALIMENTAÇÃO PARA SPRINKLER - FORNECIMENTO E INSTALAÇÃO. AF_10/2020</v>
          </cell>
        </row>
        <row r="3910">
          <cell r="A3910" t="str">
            <v>INSTALACOES HIDRO SANITARIAS</v>
          </cell>
          <cell r="B3910" t="str">
            <v>INHI</v>
          </cell>
          <cell r="C3910" t="str">
            <v>CONEXOES</v>
          </cell>
          <cell r="D3910" t="str">
            <v>0180</v>
          </cell>
          <cell r="E3910">
            <v>0</v>
          </cell>
          <cell r="F3910">
            <v>0</v>
          </cell>
          <cell r="G3910" t="str">
            <v>92900</v>
          </cell>
          <cell r="H3910" t="str">
            <v>UNIÃO, EM FERRO GALVANIZADO, CONEXÃO ROSQUEADA, DN 40 (1 1/2"), INSTALADO EM REDE DE ALIMENTAÇÃO PARA SPRINKLER - FORNECIMENTO E INSTALAÇÃO. AF_10/2020</v>
          </cell>
        </row>
        <row r="3911">
          <cell r="A3911" t="str">
            <v>INSTALACOES HIDRO SANITARIAS</v>
          </cell>
          <cell r="B3911" t="str">
            <v>INHI</v>
          </cell>
          <cell r="C3911" t="str">
            <v>CONEXOES</v>
          </cell>
          <cell r="D3911" t="str">
            <v>0180</v>
          </cell>
          <cell r="E3911">
            <v>0</v>
          </cell>
          <cell r="F3911">
            <v>0</v>
          </cell>
          <cell r="G3911" t="str">
            <v>92901</v>
          </cell>
          <cell r="H3911" t="str">
            <v>UNIÃO, EM FERRO GALVANIZADO, CONEXÃO ROSQUEADA, DN 50 (2"), INSTALADO EM REDE DE ALIMENTAÇÃO PARA SPRINKLER - FORNECIMENTO E INSTALAÇÃO. AF_10/2020</v>
          </cell>
        </row>
        <row r="3912">
          <cell r="A3912" t="str">
            <v>INSTALACOES HIDRO SANITARIAS</v>
          </cell>
          <cell r="B3912" t="str">
            <v>INHI</v>
          </cell>
          <cell r="C3912" t="str">
            <v>CONEXOES</v>
          </cell>
          <cell r="D3912" t="str">
            <v>0180</v>
          </cell>
          <cell r="E3912">
            <v>0</v>
          </cell>
          <cell r="F3912">
            <v>0</v>
          </cell>
          <cell r="G3912" t="str">
            <v>92902</v>
          </cell>
          <cell r="H3912" t="str">
            <v>UNIÃO, EM FERRO GALVANIZADO, CONEXÃO ROSQUEADA, DN 65 (2 1/2"), INSTALADO EM REDE DE ALIMENTAÇÃO PARA SPRINKLER - FORNECIMENTO E INSTALAÇÃO. AF_10/2020</v>
          </cell>
        </row>
        <row r="3913">
          <cell r="A3913" t="str">
            <v>INSTALACOES HIDRO SANITARIAS</v>
          </cell>
          <cell r="B3913" t="str">
            <v>INHI</v>
          </cell>
          <cell r="C3913" t="str">
            <v>CONEXOES</v>
          </cell>
          <cell r="D3913" t="str">
            <v>0180</v>
          </cell>
          <cell r="E3913">
            <v>0</v>
          </cell>
          <cell r="F3913">
            <v>0</v>
          </cell>
          <cell r="G3913" t="str">
            <v>92903</v>
          </cell>
          <cell r="H3913" t="str">
            <v>UNIÃO, EM FERRO GALVANIZADO, CONEXÃO ROSQUEADA, DN 80 (3"), INSTALADO EM REDE DE ALIMENTAÇÃO PARA SPRINKLER - FORNECIMENTO E INSTALAÇÃO. AF_10/2020</v>
          </cell>
        </row>
        <row r="3914">
          <cell r="A3914" t="str">
            <v>INSTALACOES HIDRO SANITARIAS</v>
          </cell>
          <cell r="B3914" t="str">
            <v>INHI</v>
          </cell>
          <cell r="C3914" t="str">
            <v>CONEXOES</v>
          </cell>
          <cell r="D3914" t="str">
            <v>0180</v>
          </cell>
          <cell r="E3914">
            <v>0</v>
          </cell>
          <cell r="F3914">
            <v>0</v>
          </cell>
          <cell r="G3914" t="str">
            <v>92904</v>
          </cell>
          <cell r="H3914" t="str">
            <v>UNIÃO, EM FERRO GALVANIZADO, CONEXÃO ROSQUEADA, DN 15 (1/2"), INSTALADO EM RAMAIS E SUB-RAMAIS DE GÁS - FORNECIMENTO E INSTALAÇÃO. AF_10/2020</v>
          </cell>
        </row>
        <row r="3915">
          <cell r="A3915" t="str">
            <v>INSTALACOES HIDRO SANITARIAS</v>
          </cell>
          <cell r="B3915" t="str">
            <v>INHI</v>
          </cell>
          <cell r="C3915" t="str">
            <v>CONEXOES</v>
          </cell>
          <cell r="D3915" t="str">
            <v>0180</v>
          </cell>
          <cell r="E3915">
            <v>0</v>
          </cell>
          <cell r="F3915">
            <v>0</v>
          </cell>
          <cell r="G3915" t="str">
            <v>92905</v>
          </cell>
          <cell r="H3915" t="str">
            <v>UNIÃO, EM FERRO GALVANIZADO, CONEXÃO ROSQUEADA, DN 20 (3/4"), INSTALADO EM RAMAIS E SUB-RAMAIS DE GÁS - FORNECIMENTO E INSTALAÇÃO. AF_10/2020</v>
          </cell>
        </row>
        <row r="3916">
          <cell r="A3916" t="str">
            <v>INSTALACOES HIDRO SANITARIAS</v>
          </cell>
          <cell r="B3916" t="str">
            <v>INHI</v>
          </cell>
          <cell r="C3916" t="str">
            <v>CONEXOES</v>
          </cell>
          <cell r="D3916" t="str">
            <v>0180</v>
          </cell>
          <cell r="E3916">
            <v>0</v>
          </cell>
          <cell r="F3916">
            <v>0</v>
          </cell>
          <cell r="G3916" t="str">
            <v>92906</v>
          </cell>
          <cell r="H3916" t="str">
            <v>UNIÃO, EM FERRO GALVANIZADO, CONEXÃO ROSQUEADA, DN 25 (1"), INSTALADO EM RAMAIS E SUB-RAMAIS DE GÁS - FORNECIMENTO E INSTALAÇÃO. AF_10/2020</v>
          </cell>
        </row>
        <row r="3917">
          <cell r="A3917" t="str">
            <v>INSTALACOES HIDRO SANITARIAS</v>
          </cell>
          <cell r="B3917" t="str">
            <v>INHI</v>
          </cell>
          <cell r="C3917" t="str">
            <v>CONEXOES</v>
          </cell>
          <cell r="D3917" t="str">
            <v>0180</v>
          </cell>
          <cell r="E3917">
            <v>0</v>
          </cell>
          <cell r="F3917">
            <v>0</v>
          </cell>
          <cell r="G3917" t="str">
            <v>92907</v>
          </cell>
          <cell r="H3917" t="str">
            <v>LUVA DE REDUÇÃO, EM FERRO GALVANIZADO, 2" X 1 1/2", CONEXÃO ROSQUEADA, INSTALADO EM PRUMADAS - FORNECIMENTO E INSTALAÇÃO. AF_10/2020</v>
          </cell>
        </row>
        <row r="3918">
          <cell r="A3918" t="str">
            <v>INSTALACOES HIDRO SANITARIAS</v>
          </cell>
          <cell r="B3918" t="str">
            <v>INHI</v>
          </cell>
          <cell r="C3918" t="str">
            <v>CONEXOES</v>
          </cell>
          <cell r="D3918" t="str">
            <v>0180</v>
          </cell>
          <cell r="E3918">
            <v>0</v>
          </cell>
          <cell r="F3918">
            <v>0</v>
          </cell>
          <cell r="G3918" t="str">
            <v>92908</v>
          </cell>
          <cell r="H3918" t="str">
            <v>LUVA DE REDUÇÃO, EM FERRO GALVANIZADO, 2" X 1 1/4", CONEXÃO ROSQUEADA, INSTALADO EM PRUMADAS - FORNECIMENTO E INSTALAÇÃO. AF_10/2020</v>
          </cell>
        </row>
        <row r="3919">
          <cell r="A3919" t="str">
            <v>INSTALACOES HIDRO SANITARIAS</v>
          </cell>
          <cell r="B3919" t="str">
            <v>INHI</v>
          </cell>
          <cell r="C3919" t="str">
            <v>CONEXOES</v>
          </cell>
          <cell r="D3919" t="str">
            <v>0180</v>
          </cell>
          <cell r="E3919">
            <v>0</v>
          </cell>
          <cell r="F3919">
            <v>0</v>
          </cell>
          <cell r="G3919" t="str">
            <v>92909</v>
          </cell>
          <cell r="H3919" t="str">
            <v>LUVA DE REDUÇÃO, EM FERRO GALVANIZADO, 2" X 1", CONEXÃO ROSQUEADA, INSTALADO EM PRUMADAS - FORNECIMENTO E INSTALAÇÃO. AF_10/2020</v>
          </cell>
        </row>
        <row r="3920">
          <cell r="A3920" t="str">
            <v>INSTALACOES HIDRO SANITARIAS</v>
          </cell>
          <cell r="B3920" t="str">
            <v>INHI</v>
          </cell>
          <cell r="C3920" t="str">
            <v>CONEXOES</v>
          </cell>
          <cell r="D3920" t="str">
            <v>0180</v>
          </cell>
          <cell r="E3920">
            <v>0</v>
          </cell>
          <cell r="F3920">
            <v>0</v>
          </cell>
          <cell r="G3920" t="str">
            <v>92910</v>
          </cell>
          <cell r="H3920" t="str">
            <v>LUVA DE REDUÇÃO, EM FERRO GALVANIZADO, 2 1/2" X 1 1/2", CONEXÃO ROSQUEADA, INSTALADO EM PRUMADAS - FORNECIMENTO E INSTALAÇÃO. AF_10/2020</v>
          </cell>
        </row>
        <row r="3921">
          <cell r="A3921" t="str">
            <v>INSTALACOES HIDRO SANITARIAS</v>
          </cell>
          <cell r="B3921" t="str">
            <v>INHI</v>
          </cell>
          <cell r="C3921" t="str">
            <v>CONEXOES</v>
          </cell>
          <cell r="D3921" t="str">
            <v>0180</v>
          </cell>
          <cell r="E3921">
            <v>0</v>
          </cell>
          <cell r="F3921">
            <v>0</v>
          </cell>
          <cell r="G3921" t="str">
            <v>92911</v>
          </cell>
          <cell r="H3921" t="str">
            <v>LUVA DE REDUÇÃO, EM FERRO GALVANIZADO, 2 1/2" X 2", CONEXÃO ROSQUEADA, INSTALADO EM PRUMADAS - FORNECIMENTO E INSTALAÇÃO. AF_10/2020</v>
          </cell>
        </row>
        <row r="3922">
          <cell r="A3922" t="str">
            <v>INSTALACOES HIDRO SANITARIAS</v>
          </cell>
          <cell r="B3922" t="str">
            <v>INHI</v>
          </cell>
          <cell r="C3922" t="str">
            <v>CONEXOES</v>
          </cell>
          <cell r="D3922" t="str">
            <v>0180</v>
          </cell>
          <cell r="E3922">
            <v>0</v>
          </cell>
          <cell r="F3922">
            <v>0</v>
          </cell>
          <cell r="G3922" t="str">
            <v>92912</v>
          </cell>
          <cell r="H3922" t="str">
            <v>LUVA DE REDUÇÃO, EM FERRO GALVANIZADO, 3" X 1 1/2", CONEXÃO ROSQUEADA, INSTALADO EM PRUMADAS - FORNECIMENTO E INSTALAÇÃO. AF_10/2020</v>
          </cell>
        </row>
        <row r="3923">
          <cell r="A3923" t="str">
            <v>INSTALACOES HIDRO SANITARIAS</v>
          </cell>
          <cell r="B3923" t="str">
            <v>INHI</v>
          </cell>
          <cell r="C3923" t="str">
            <v>CONEXOES</v>
          </cell>
          <cell r="D3923" t="str">
            <v>0180</v>
          </cell>
          <cell r="E3923">
            <v>0</v>
          </cell>
          <cell r="F3923">
            <v>0</v>
          </cell>
          <cell r="G3923" t="str">
            <v>92913</v>
          </cell>
          <cell r="H3923" t="str">
            <v>LUVA DE REDUÇÃO, EM FERRO GALVANIZADO, 3" X 2 1/2", CONEXÃO ROSQUEADA, INSTALADO EM PRUMADAS - FORNECIMENTO E INSTALAÇÃO. AF_10/2020</v>
          </cell>
        </row>
        <row r="3924">
          <cell r="A3924" t="str">
            <v>INSTALACOES HIDRO SANITARIAS</v>
          </cell>
          <cell r="B3924" t="str">
            <v>INHI</v>
          </cell>
          <cell r="C3924" t="str">
            <v>CONEXOES</v>
          </cell>
          <cell r="D3924" t="str">
            <v>0180</v>
          </cell>
          <cell r="E3924">
            <v>0</v>
          </cell>
          <cell r="F3924">
            <v>0</v>
          </cell>
          <cell r="G3924" t="str">
            <v>92914</v>
          </cell>
          <cell r="H3924" t="str">
            <v>LUVA DE REDUÇÃO, EM FERRO GALVANIZADO, 3" X 2", CONEXÃO ROSQUEADA, INSTALADO EM PRUMADAS - FORNECIMENTO E INSTALAÇÃO. AF_10/2020</v>
          </cell>
        </row>
        <row r="3925">
          <cell r="A3925" t="str">
            <v>INSTALACOES HIDRO SANITARIAS</v>
          </cell>
          <cell r="B3925" t="str">
            <v>INHI</v>
          </cell>
          <cell r="C3925" t="str">
            <v>CONEXOES</v>
          </cell>
          <cell r="D3925" t="str">
            <v>0180</v>
          </cell>
          <cell r="E3925">
            <v>0</v>
          </cell>
          <cell r="F3925">
            <v>0</v>
          </cell>
          <cell r="G3925" t="str">
            <v>92918</v>
          </cell>
          <cell r="H3925" t="str">
            <v>LUVA DE REDUÇÃO, EM FERRO GALVANIZADO, 1" X 1/2", CONEXÃO ROSQUEADA, INSTALADO EM REDE DE ALIMENTAÇÃO PARA HIDRANTE - FORNECIMENTO E INSTALAÇÃO. AF_10/2020</v>
          </cell>
        </row>
        <row r="3926">
          <cell r="A3926" t="str">
            <v>INSTALACOES HIDRO SANITARIAS</v>
          </cell>
          <cell r="B3926" t="str">
            <v>INHI</v>
          </cell>
          <cell r="C3926" t="str">
            <v>CONEXOES</v>
          </cell>
          <cell r="D3926" t="str">
            <v>0180</v>
          </cell>
          <cell r="E3926">
            <v>0</v>
          </cell>
          <cell r="F3926">
            <v>0</v>
          </cell>
          <cell r="G3926" t="str">
            <v>92920</v>
          </cell>
          <cell r="H3926" t="str">
            <v>LUVA DE REDUÇÃO, EM FERRO GALVANIZADO, 1" X 3/4", CONEXÃO ROSQUEADA, INSTALADO EM REDE DE ALIMENTAÇÃO PARA HIDRANTE - FORNECIMENTO E INSTALAÇÃO. AF_10/2020</v>
          </cell>
        </row>
        <row r="3927">
          <cell r="A3927" t="str">
            <v>INSTALACOES HIDRO SANITARIAS</v>
          </cell>
          <cell r="B3927" t="str">
            <v>INHI</v>
          </cell>
          <cell r="C3927" t="str">
            <v>CONEXOES</v>
          </cell>
          <cell r="D3927" t="str">
            <v>0180</v>
          </cell>
          <cell r="E3927">
            <v>0</v>
          </cell>
          <cell r="F3927">
            <v>0</v>
          </cell>
          <cell r="G3927" t="str">
            <v>92925</v>
          </cell>
          <cell r="H3927" t="str">
            <v>LUVA DE REDUÇÃO, EM FERRO GALVANIZADO, 1 1/4" X 1", CONEXÃO ROSQUEADA, INSTALADO EM REDE DE ALIMENTAÇÃO PARA HIDRANTE - FORNECIMENTO E INSTALAÇÃO. AF_10/2020</v>
          </cell>
        </row>
        <row r="3928">
          <cell r="A3928" t="str">
            <v>INSTALACOES HIDRO SANITARIAS</v>
          </cell>
          <cell r="B3928" t="str">
            <v>INHI</v>
          </cell>
          <cell r="C3928" t="str">
            <v>CONEXOES</v>
          </cell>
          <cell r="D3928" t="str">
            <v>0180</v>
          </cell>
          <cell r="E3928">
            <v>0</v>
          </cell>
          <cell r="F3928">
            <v>0</v>
          </cell>
          <cell r="G3928" t="str">
            <v>92926</v>
          </cell>
          <cell r="H3928" t="str">
            <v>LUVA DE REDUÇÃO, EM FERRO GALVANIZADO, 1 1/4" X 1/2", CONEXÃO ROSQUEADA, INSTALADO EM REDE DE ALIMENTAÇÃO PARA HIDRANTE - FORNECIMENTO E INSTALAÇÃO. AF_10/2020</v>
          </cell>
        </row>
        <row r="3929">
          <cell r="A3929" t="str">
            <v>INSTALACOES HIDRO SANITARIAS</v>
          </cell>
          <cell r="B3929" t="str">
            <v>INHI</v>
          </cell>
          <cell r="C3929" t="str">
            <v>CONEXOES</v>
          </cell>
          <cell r="D3929" t="str">
            <v>0180</v>
          </cell>
          <cell r="E3929">
            <v>0</v>
          </cell>
          <cell r="F3929">
            <v>0</v>
          </cell>
          <cell r="G3929" t="str">
            <v>92927</v>
          </cell>
          <cell r="H3929" t="str">
            <v>LUVA DE REDUÇÃO, EM FERRO GALVANIZADO, 1 1/4" X 3/4", CONEXÃO ROSQUEADA, INSTALADO EM REDE DE ALIMENTAÇÃO PARA HIDRANTE - FORNECIMENTO E INSTALAÇÃO. AF_10/2020</v>
          </cell>
        </row>
        <row r="3930">
          <cell r="A3930" t="str">
            <v>INSTALACOES HIDRO SANITARIAS</v>
          </cell>
          <cell r="B3930" t="str">
            <v>INHI</v>
          </cell>
          <cell r="C3930" t="str">
            <v>CONEXOES</v>
          </cell>
          <cell r="D3930" t="str">
            <v>0180</v>
          </cell>
          <cell r="E3930">
            <v>0</v>
          </cell>
          <cell r="F3930">
            <v>0</v>
          </cell>
          <cell r="G3930" t="str">
            <v>92928</v>
          </cell>
          <cell r="H3930" t="str">
            <v>LUVA DE REDUÇÃO, EM FERRO GALVANIZADO, 1 1/2" X 1 1/4", CONEXÃO ROSQUEADA, INSTALADO EM REDE DE ALIMENTAÇÃO PARA HIDRANTE - FORNECIMENTO E INSTALAÇÃO. AF_10/2020</v>
          </cell>
        </row>
        <row r="3931">
          <cell r="A3931" t="str">
            <v>INSTALACOES HIDRO SANITARIAS</v>
          </cell>
          <cell r="B3931" t="str">
            <v>INHI</v>
          </cell>
          <cell r="C3931" t="str">
            <v>CONEXOES</v>
          </cell>
          <cell r="D3931" t="str">
            <v>0180</v>
          </cell>
          <cell r="E3931">
            <v>0</v>
          </cell>
          <cell r="F3931">
            <v>0</v>
          </cell>
          <cell r="G3931" t="str">
            <v>92929</v>
          </cell>
          <cell r="H3931" t="str">
            <v>LUVA DE REDUÇÃO, EM FERRO GALVANIZADO, 1 1/2" X 1", CONEXÃO ROSQUEADA, INSTALADO EM REDE DE ALIMENTAÇÃO PARA HIDRANTE - FORNECIMENTO E INSTALAÇÃO. AF_10/2020</v>
          </cell>
        </row>
        <row r="3932">
          <cell r="A3932" t="str">
            <v>INSTALACOES HIDRO SANITARIAS</v>
          </cell>
          <cell r="B3932" t="str">
            <v>INHI</v>
          </cell>
          <cell r="C3932" t="str">
            <v>CONEXOES</v>
          </cell>
          <cell r="D3932" t="str">
            <v>0180</v>
          </cell>
          <cell r="E3932">
            <v>0</v>
          </cell>
          <cell r="F3932">
            <v>0</v>
          </cell>
          <cell r="G3932" t="str">
            <v>92930</v>
          </cell>
          <cell r="H3932" t="str">
            <v>LUVA DE REDUÇÃO, EM FERRO GALVANIZADO, 1 1/2" X 3/4", CONEXÃO ROSQUEADA, INSTALADO EM REDE DE ALIMENTAÇÃO PARA HIDRANTE - FORNECIMENTO E INSTALAÇÃO. AF_10/2020</v>
          </cell>
        </row>
        <row r="3933">
          <cell r="A3933" t="str">
            <v>INSTALACOES HIDRO SANITARIAS</v>
          </cell>
          <cell r="B3933" t="str">
            <v>INHI</v>
          </cell>
          <cell r="C3933" t="str">
            <v>CONEXOES</v>
          </cell>
          <cell r="D3933" t="str">
            <v>0180</v>
          </cell>
          <cell r="E3933">
            <v>0</v>
          </cell>
          <cell r="F3933">
            <v>0</v>
          </cell>
          <cell r="G3933" t="str">
            <v>92931</v>
          </cell>
          <cell r="H3933" t="str">
            <v>LUVA DE REDUÇÃO, EM FERRO GALVANIZADO, 2" X 1 1/2", CONEXÃO ROSQUEADA, INSTALADO EM REDE DE ALIMENTAÇÃO PARA HIDRANTE - FORNECIMENTO E INSTALAÇÃO. AF_10/2020</v>
          </cell>
        </row>
        <row r="3934">
          <cell r="A3934" t="str">
            <v>INSTALACOES HIDRO SANITARIAS</v>
          </cell>
          <cell r="B3934" t="str">
            <v>INHI</v>
          </cell>
          <cell r="C3934" t="str">
            <v>CONEXOES</v>
          </cell>
          <cell r="D3934" t="str">
            <v>0180</v>
          </cell>
          <cell r="E3934">
            <v>0</v>
          </cell>
          <cell r="F3934">
            <v>0</v>
          </cell>
          <cell r="G3934" t="str">
            <v>92932</v>
          </cell>
          <cell r="H3934" t="str">
            <v>LUVA DE REDUÇÃO, EM FERRO GALVANIZADO, 2" X 1 1/4", CONEXÃO ROSQUEADA, INSTALADO EM REDE DE ALIMENTAÇÃO PARA HIDRANTE - FORNECIMENTO E INSTALAÇÃO. AF_10/2020</v>
          </cell>
        </row>
        <row r="3935">
          <cell r="A3935" t="str">
            <v>INSTALACOES HIDRO SANITARIAS</v>
          </cell>
          <cell r="B3935" t="str">
            <v>INHI</v>
          </cell>
          <cell r="C3935" t="str">
            <v>CONEXOES</v>
          </cell>
          <cell r="D3935" t="str">
            <v>0180</v>
          </cell>
          <cell r="E3935">
            <v>0</v>
          </cell>
          <cell r="F3935">
            <v>0</v>
          </cell>
          <cell r="G3935" t="str">
            <v>92933</v>
          </cell>
          <cell r="H3935" t="str">
            <v>LUVA DE REDUÇÃO, EM FERRO GALVANIZADO, 2" X 1", CONEXÃO ROSQUEADA, INSTALADO EM REDE DE ALIMENTAÇÃO PARA HIDRANTE - FORNECIMENTO E INSTALAÇÃO. AF_10/2020</v>
          </cell>
        </row>
        <row r="3936">
          <cell r="A3936" t="str">
            <v>INSTALACOES HIDRO SANITARIAS</v>
          </cell>
          <cell r="B3936" t="str">
            <v>INHI</v>
          </cell>
          <cell r="C3936" t="str">
            <v>CONEXOES</v>
          </cell>
          <cell r="D3936" t="str">
            <v>0180</v>
          </cell>
          <cell r="E3936">
            <v>0</v>
          </cell>
          <cell r="F3936">
            <v>0</v>
          </cell>
          <cell r="G3936" t="str">
            <v>92934</v>
          </cell>
          <cell r="H3936" t="str">
            <v>LUVA DE REDUÇÃO, EM FERRO GALVANIZADO, 2 1/2" X 1 1/2", CONEXÃO ROSQUEADA, INSTALADO EM REDE DE ALIMENTAÇÃO PARA HIDRANTE - FORNECIMENTO E INSTALAÇÃO. AF_10/2020</v>
          </cell>
        </row>
        <row r="3937">
          <cell r="A3937" t="str">
            <v>INSTALACOES HIDRO SANITARIAS</v>
          </cell>
          <cell r="B3937" t="str">
            <v>INHI</v>
          </cell>
          <cell r="C3937" t="str">
            <v>CONEXOES</v>
          </cell>
          <cell r="D3937" t="str">
            <v>0180</v>
          </cell>
          <cell r="E3937">
            <v>0</v>
          </cell>
          <cell r="F3937">
            <v>0</v>
          </cell>
          <cell r="G3937" t="str">
            <v>92935</v>
          </cell>
          <cell r="H3937" t="str">
            <v>LUVA DE REDUÇÃO, EM FERRO GALVANIZADO, 2 1/2" X 2", CONEXÃO ROSQUEADA, INSTALADO EM REDE DE ALIMENTAÇÃO PARA HIDRANTE - FORNECIMENTO E INSTALAÇÃO. AF_10/2020</v>
          </cell>
        </row>
        <row r="3938">
          <cell r="A3938" t="str">
            <v>INSTALACOES HIDRO SANITARIAS</v>
          </cell>
          <cell r="B3938" t="str">
            <v>INHI</v>
          </cell>
          <cell r="C3938" t="str">
            <v>CONEXOES</v>
          </cell>
          <cell r="D3938" t="str">
            <v>0180</v>
          </cell>
          <cell r="E3938">
            <v>0</v>
          </cell>
          <cell r="F3938">
            <v>0</v>
          </cell>
          <cell r="G3938" t="str">
            <v>92936</v>
          </cell>
          <cell r="H3938" t="str">
            <v>LUVA DE REDUÇÃO, EM FERRO GALVANIZADO, 3" X 2 1/2", CONEXÃO ROSQUEADA, INSTALADO EM REDE DE ALIMENTAÇÃO PARA HIDRANTE - FORNECIMENTO E INSTALAÇÃO. AF_10/2020</v>
          </cell>
        </row>
        <row r="3939">
          <cell r="A3939" t="str">
            <v>INSTALACOES HIDRO SANITARIAS</v>
          </cell>
          <cell r="B3939" t="str">
            <v>INHI</v>
          </cell>
          <cell r="C3939" t="str">
            <v>CONEXOES</v>
          </cell>
          <cell r="D3939" t="str">
            <v>0180</v>
          </cell>
          <cell r="E3939">
            <v>0</v>
          </cell>
          <cell r="F3939">
            <v>0</v>
          </cell>
          <cell r="G3939" t="str">
            <v>92937</v>
          </cell>
          <cell r="H3939" t="str">
            <v>LUVA DE REDUÇÃO, EM FERRO GALVANIZADO, 3" X 2", CONEXÃO ROSQUEADA, INSTALADO EM REDE DE ALIMENTAÇÃO PARA HIDRANTE - FORNECIMENTO E INSTALAÇÃO. AF_10/2020</v>
          </cell>
        </row>
        <row r="3940">
          <cell r="A3940" t="str">
            <v>INSTALACOES HIDRO SANITARIAS</v>
          </cell>
          <cell r="B3940" t="str">
            <v>INHI</v>
          </cell>
          <cell r="C3940" t="str">
            <v>CONEXOES</v>
          </cell>
          <cell r="D3940" t="str">
            <v>0180</v>
          </cell>
          <cell r="E3940">
            <v>0</v>
          </cell>
          <cell r="F3940">
            <v>0</v>
          </cell>
          <cell r="G3940" t="str">
            <v>92938</v>
          </cell>
          <cell r="H3940" t="str">
            <v>LUVA DE REDUÇÃO, EM FERRO GALVANIZADO, 1" X 1/2", CONEXÃO ROSQUEADA, INSTALADO EM REDE DE ALIMENTAÇÃO PARA SPRINKLER - FORNECIMENTO E INSTALAÇÃO. AF_10/2020</v>
          </cell>
        </row>
        <row r="3941">
          <cell r="A3941" t="str">
            <v>INSTALACOES HIDRO SANITARIAS</v>
          </cell>
          <cell r="B3941" t="str">
            <v>INHI</v>
          </cell>
          <cell r="C3941" t="str">
            <v>CONEXOES</v>
          </cell>
          <cell r="D3941" t="str">
            <v>0180</v>
          </cell>
          <cell r="E3941">
            <v>0</v>
          </cell>
          <cell r="F3941">
            <v>0</v>
          </cell>
          <cell r="G3941" t="str">
            <v>92939</v>
          </cell>
          <cell r="H3941" t="str">
            <v>LUVA DE REDUÇÃO, EM FERRO GALVANIZADO, 1" X 3/4", CONEXÃO ROSQUEADA, INSTALADO EM REDE DE ALIMENTAÇÃO PARA SPRINKLER - FORNECIMENTO E INSTALAÇÃO. AF_10/2020</v>
          </cell>
        </row>
        <row r="3942">
          <cell r="A3942" t="str">
            <v>INSTALACOES HIDRO SANITARIAS</v>
          </cell>
          <cell r="B3942" t="str">
            <v>INHI</v>
          </cell>
          <cell r="C3942" t="str">
            <v>CONEXOES</v>
          </cell>
          <cell r="D3942" t="str">
            <v>0180</v>
          </cell>
          <cell r="E3942">
            <v>0</v>
          </cell>
          <cell r="F3942">
            <v>0</v>
          </cell>
          <cell r="G3942" t="str">
            <v>92940</v>
          </cell>
          <cell r="H3942" t="str">
            <v>LUVA DE REDUÇÃO, EM FERRO GALVANIZADO, 1 1/4" X 1", CONEXÃO ROSQUEADA, INSTALADO EM REDE DE ALIMENTAÇÃO PARA SPRINKLER - FORNECIMENTO E INSTALAÇÃO. AF_10/2020</v>
          </cell>
        </row>
        <row r="3943">
          <cell r="A3943" t="str">
            <v>INSTALACOES HIDRO SANITARIAS</v>
          </cell>
          <cell r="B3943" t="str">
            <v>INHI</v>
          </cell>
          <cell r="C3943" t="str">
            <v>CONEXOES</v>
          </cell>
          <cell r="D3943" t="str">
            <v>0180</v>
          </cell>
          <cell r="E3943">
            <v>0</v>
          </cell>
          <cell r="F3943">
            <v>0</v>
          </cell>
          <cell r="G3943" t="str">
            <v>92941</v>
          </cell>
          <cell r="H3943" t="str">
            <v>LUVA DE REDUÇÃO, EM FERRO GALVANIZADO, 1 1/4" X 1/2", CONEXÃO ROSQUEADA, INSTALADO EM REDE DE ALIMENTAÇÃO PARA SPRINKLER - FORNECIMENTO E INSTALAÇÃO. AF_10/2020</v>
          </cell>
        </row>
        <row r="3944">
          <cell r="A3944" t="str">
            <v>INSTALACOES HIDRO SANITARIAS</v>
          </cell>
          <cell r="B3944" t="str">
            <v>INHI</v>
          </cell>
          <cell r="C3944" t="str">
            <v>CONEXOES</v>
          </cell>
          <cell r="D3944" t="str">
            <v>0180</v>
          </cell>
          <cell r="E3944">
            <v>0</v>
          </cell>
          <cell r="F3944">
            <v>0</v>
          </cell>
          <cell r="G3944" t="str">
            <v>92942</v>
          </cell>
          <cell r="H3944" t="str">
            <v>LUVA DE REDUÇÃO, EM FERRO GALVANIZADO, 1 1/4" X 3/4", CONEXÃO ROSQUEADA, INSTALADO EM REDE DE ALIMENTAÇÃO PARA SPRINKLER - FORNECIMENTO E INSTALAÇÃO. AF_10/2020</v>
          </cell>
        </row>
        <row r="3945">
          <cell r="A3945" t="str">
            <v>INSTALACOES HIDRO SANITARIAS</v>
          </cell>
          <cell r="B3945" t="str">
            <v>INHI</v>
          </cell>
          <cell r="C3945" t="str">
            <v>CONEXOES</v>
          </cell>
          <cell r="D3945" t="str">
            <v>0180</v>
          </cell>
          <cell r="E3945">
            <v>0</v>
          </cell>
          <cell r="F3945">
            <v>0</v>
          </cell>
          <cell r="G3945" t="str">
            <v>92943</v>
          </cell>
          <cell r="H3945" t="str">
            <v>LUVA DE REDUÇÃO, EM FERRO GALVANIZADO, 1 1/2" X 1 1/4", CONEXÃO ROSQUEADA, INSTALADO EM REDE DE ALIMENTAÇÃO PARA SPRINKLER - FORNECIMENTO E INSTALAÇÃO. AF_10/2020</v>
          </cell>
        </row>
        <row r="3946">
          <cell r="A3946" t="str">
            <v>INSTALACOES HIDRO SANITARIAS</v>
          </cell>
          <cell r="B3946" t="str">
            <v>INHI</v>
          </cell>
          <cell r="C3946" t="str">
            <v>CONEXOES</v>
          </cell>
          <cell r="D3946" t="str">
            <v>0180</v>
          </cell>
          <cell r="E3946">
            <v>0</v>
          </cell>
          <cell r="F3946">
            <v>0</v>
          </cell>
          <cell r="G3946" t="str">
            <v>92944</v>
          </cell>
          <cell r="H3946" t="str">
            <v>LUVA DE REDUÇÃO, EM FERRO GALVANIZADO, 1 1/2" X 1", CONEXÃO ROSQUEADA, INSTALADO EM REDE DE ALIMENTAÇÃO PARA SPRINKLER - FORNECIMENTO E INSTALAÇÃO. AF_10/2020</v>
          </cell>
        </row>
        <row r="3947">
          <cell r="A3947" t="str">
            <v>INSTALACOES HIDRO SANITARIAS</v>
          </cell>
          <cell r="B3947" t="str">
            <v>INHI</v>
          </cell>
          <cell r="C3947" t="str">
            <v>CONEXOES</v>
          </cell>
          <cell r="D3947" t="str">
            <v>0180</v>
          </cell>
          <cell r="E3947">
            <v>0</v>
          </cell>
          <cell r="F3947">
            <v>0</v>
          </cell>
          <cell r="G3947" t="str">
            <v>92945</v>
          </cell>
          <cell r="H3947" t="str">
            <v>LUVA DE REDUÇÃO, EM FERRO GALVANIZADO, 1 1/2" X 3/4", CONEXÃO ROSQUEADA, INSTALADO EM REDE DE ALIMENTAÇÃO PARA SPRINKLER - FORNECIMENTO E INSTALAÇÃO. AF_10/2020</v>
          </cell>
        </row>
        <row r="3948">
          <cell r="A3948" t="str">
            <v>INSTALACOES HIDRO SANITARIAS</v>
          </cell>
          <cell r="B3948" t="str">
            <v>INHI</v>
          </cell>
          <cell r="C3948" t="str">
            <v>CONEXOES</v>
          </cell>
          <cell r="D3948" t="str">
            <v>0180</v>
          </cell>
          <cell r="E3948">
            <v>0</v>
          </cell>
          <cell r="F3948">
            <v>0</v>
          </cell>
          <cell r="G3948" t="str">
            <v>92946</v>
          </cell>
          <cell r="H3948" t="str">
            <v>LUVA DE REDUÇÃO, EM FERRO GALVANIZADO, 2" X 1 1/2", CONEXÃO ROSQUEADA, INSTALADO EM REDE DE ALIMENTAÇÃO PARA SPRINKLER - FORNECIMENTO E INSTALAÇÃO. AF_10/2020</v>
          </cell>
        </row>
        <row r="3949">
          <cell r="A3949" t="str">
            <v>INSTALACOES HIDRO SANITARIAS</v>
          </cell>
          <cell r="B3949" t="str">
            <v>INHI</v>
          </cell>
          <cell r="C3949" t="str">
            <v>CONEXOES</v>
          </cell>
          <cell r="D3949" t="str">
            <v>0180</v>
          </cell>
          <cell r="E3949">
            <v>0</v>
          </cell>
          <cell r="F3949">
            <v>0</v>
          </cell>
          <cell r="G3949" t="str">
            <v>92947</v>
          </cell>
          <cell r="H3949" t="str">
            <v>LUVA DE REDUÇÃO, EM FERRO GALVANIZADO, 2" X 1 1/4", CONEXÃO ROSQUEADA, INSTALADO EM REDE DE ALIMENTAÇÃO PARA SPRINKLER - FORNECIMENTO E INSTALAÇÃO. AF_10/2020</v>
          </cell>
        </row>
        <row r="3950">
          <cell r="A3950" t="str">
            <v>INSTALACOES HIDRO SANITARIAS</v>
          </cell>
          <cell r="B3950" t="str">
            <v>INHI</v>
          </cell>
          <cell r="C3950" t="str">
            <v>CONEXOES</v>
          </cell>
          <cell r="D3950" t="str">
            <v>0180</v>
          </cell>
          <cell r="E3950">
            <v>0</v>
          </cell>
          <cell r="F3950">
            <v>0</v>
          </cell>
          <cell r="G3950" t="str">
            <v>92948</v>
          </cell>
          <cell r="H3950" t="str">
            <v>LUVA DE REDUÇÃO, EM FERRO GALVANIZADO, 2" X 1", CONEXÃO ROSQUEADA, INSTALADO EM REDE DE ALIMENTAÇÃO PARA SPRINKLER - FORNECIMENTO E INSTALAÇÃO. AF_10/2020</v>
          </cell>
        </row>
        <row r="3951">
          <cell r="A3951" t="str">
            <v>INSTALACOES HIDRO SANITARIAS</v>
          </cell>
          <cell r="B3951" t="str">
            <v>INHI</v>
          </cell>
          <cell r="C3951" t="str">
            <v>CONEXOES</v>
          </cell>
          <cell r="D3951" t="str">
            <v>0180</v>
          </cell>
          <cell r="E3951">
            <v>0</v>
          </cell>
          <cell r="F3951">
            <v>0</v>
          </cell>
          <cell r="G3951" t="str">
            <v>92949</v>
          </cell>
          <cell r="H3951" t="str">
            <v>LUVA DE REDUÇÃO, EM FERRO GALVANIZADO, 2 1/2" X 1 1/2", CONEXÃO ROSQUEADA, INSTALADO EM REDE DE ALIMENTAÇÃO PARA SPRINKLER - FORNECIMENTO E INSTALAÇÃO. AF_10/2020</v>
          </cell>
        </row>
        <row r="3952">
          <cell r="A3952" t="str">
            <v>INSTALACOES HIDRO SANITARIAS</v>
          </cell>
          <cell r="B3952" t="str">
            <v>INHI</v>
          </cell>
          <cell r="C3952" t="str">
            <v>CONEXOES</v>
          </cell>
          <cell r="D3952" t="str">
            <v>0180</v>
          </cell>
          <cell r="E3952">
            <v>0</v>
          </cell>
          <cell r="F3952">
            <v>0</v>
          </cell>
          <cell r="G3952" t="str">
            <v>92950</v>
          </cell>
          <cell r="H3952" t="str">
            <v>LUVA DE REDUÇÃO, EM FERRO GALVANIZADO, 2 1/2" X 2", CONEXÃO ROSQUEADA, INSTALADO EM REDE DE ALIMENTAÇÃO PARA SPRINKLER - FORNECIMENTO E INSTALAÇÃO. AF_10/2020</v>
          </cell>
        </row>
        <row r="3953">
          <cell r="A3953" t="str">
            <v>INSTALACOES HIDRO SANITARIAS</v>
          </cell>
          <cell r="B3953" t="str">
            <v>INHI</v>
          </cell>
          <cell r="C3953" t="str">
            <v>CONEXOES</v>
          </cell>
          <cell r="D3953" t="str">
            <v>0180</v>
          </cell>
          <cell r="E3953">
            <v>0</v>
          </cell>
          <cell r="F3953">
            <v>0</v>
          </cell>
          <cell r="G3953" t="str">
            <v>92951</v>
          </cell>
          <cell r="H3953" t="str">
            <v>LUVA DE REDUÇÃO, EM FERRO GALVANIZADO, 3" X 2 1/2", CONEXÃO ROSQUEADA, INSTALADO EM REDE DE ALIMENTAÇÃO PARA SPRINKLER - FORNECIMENTO E INSTALAÇÃO. AF_10/2020</v>
          </cell>
        </row>
        <row r="3954">
          <cell r="A3954" t="str">
            <v>INSTALACOES HIDRO SANITARIAS</v>
          </cell>
          <cell r="B3954" t="str">
            <v>INHI</v>
          </cell>
          <cell r="C3954" t="str">
            <v>CONEXOES</v>
          </cell>
          <cell r="D3954" t="str">
            <v>0180</v>
          </cell>
          <cell r="E3954">
            <v>0</v>
          </cell>
          <cell r="F3954">
            <v>0</v>
          </cell>
          <cell r="G3954" t="str">
            <v>92952</v>
          </cell>
          <cell r="H3954" t="str">
            <v>LUVA DE REDUÇÃO, EM FERRO GALVANIZADO, 3" X 2", CONEXÃO ROSQUEADA, INSTALADO EM REDE DE ALIMENTAÇÃO PARA SPRINKLER - FORNECIMENTO E INSTALAÇÃO. AF_10/2020</v>
          </cell>
        </row>
        <row r="3955">
          <cell r="A3955" t="str">
            <v>INSTALACOES HIDRO SANITARIAS</v>
          </cell>
          <cell r="B3955" t="str">
            <v>INHI</v>
          </cell>
          <cell r="C3955" t="str">
            <v>CONEXOES</v>
          </cell>
          <cell r="D3955" t="str">
            <v>0180</v>
          </cell>
          <cell r="E3955">
            <v>0</v>
          </cell>
          <cell r="F3955">
            <v>0</v>
          </cell>
          <cell r="G3955" t="str">
            <v>92953</v>
          </cell>
          <cell r="H3955" t="str">
            <v>LUVA DE REDUÇÃO, EM FERRO GALVANIZADO, 3/4" X 1/2", CONEXÃO ROSQUEADA, INSTALADO EM RAMAIS E SUB-RAMAIS DE GÁS - FORNECIMENTO E INSTALAÇÃO. AF_10/2020</v>
          </cell>
        </row>
        <row r="3956">
          <cell r="A3956" t="str">
            <v>INSTALACOES HIDRO SANITARIAS</v>
          </cell>
          <cell r="B3956" t="str">
            <v>INHI</v>
          </cell>
          <cell r="C3956" t="str">
            <v>CONEXOES</v>
          </cell>
          <cell r="D3956" t="str">
            <v>0180</v>
          </cell>
          <cell r="E3956">
            <v>0</v>
          </cell>
          <cell r="F3956">
            <v>0</v>
          </cell>
          <cell r="G3956" t="str">
            <v>93050</v>
          </cell>
          <cell r="H3956" t="str">
            <v>LUVA PASSANTE EM COBRE, DN 22 MM, SEM ANEL DE SOLDA, INSTALADO EM PRUMADA  FORNECIMENTO E INSTALAÇÃO. AF_01/2016</v>
          </cell>
        </row>
        <row r="3957">
          <cell r="A3957" t="str">
            <v>INSTALACOES HIDRO SANITARIAS</v>
          </cell>
          <cell r="B3957" t="str">
            <v>INHI</v>
          </cell>
          <cell r="C3957" t="str">
            <v>CONEXOES</v>
          </cell>
          <cell r="D3957" t="str">
            <v>0180</v>
          </cell>
          <cell r="E3957">
            <v>0</v>
          </cell>
          <cell r="F3957">
            <v>0</v>
          </cell>
          <cell r="G3957" t="str">
            <v>93051</v>
          </cell>
          <cell r="H3957" t="str">
            <v>BUCHA DE REDUÇÃO EM COBRE, DN 22 MM X 15 MM, SEM ANEL DE SOLDA, BOLSA X BOLSA, INSTALADO EM PRUMADA  FORNECIMENTO E INSTALAÇÃO. AF_01/2016</v>
          </cell>
        </row>
        <row r="3958">
          <cell r="A3958" t="str">
            <v>INSTALACOES HIDRO SANITARIAS</v>
          </cell>
          <cell r="B3958" t="str">
            <v>INHI</v>
          </cell>
          <cell r="C3958" t="str">
            <v>CONEXOES</v>
          </cell>
          <cell r="D3958" t="str">
            <v>0180</v>
          </cell>
          <cell r="E3958">
            <v>0</v>
          </cell>
          <cell r="F3958">
            <v>0</v>
          </cell>
          <cell r="G3958" t="str">
            <v>93052</v>
          </cell>
          <cell r="H3958" t="str">
            <v>JUNTA DE EXPANSÃO EM COBRE, DN 22 MM, PONTA X PONTA, INSTALADO EM PRUMADA  FORNECIMENTO E INSTALAÇÃO. AF_01/2016</v>
          </cell>
        </row>
        <row r="3959">
          <cell r="A3959" t="str">
            <v>INSTALACOES HIDRO SANITARIAS</v>
          </cell>
          <cell r="B3959" t="str">
            <v>INHI</v>
          </cell>
          <cell r="C3959" t="str">
            <v>CONEXOES</v>
          </cell>
          <cell r="D3959" t="str">
            <v>0180</v>
          </cell>
          <cell r="E3959">
            <v>0</v>
          </cell>
          <cell r="F3959">
            <v>0</v>
          </cell>
          <cell r="G3959" t="str">
            <v>93054</v>
          </cell>
          <cell r="H3959" t="str">
            <v>CONECTOR EM BRONZE/LATÃO, DN 22 MM X 3/4", SEM ANEL DE SOLDA, BOLSA X ROSCA F, INSTALADO EM PRUMADA  FORNECIMENTO E INSTALAÇÃO. AF_01/2016</v>
          </cell>
        </row>
        <row r="3960">
          <cell r="A3960" t="str">
            <v>INSTALACOES HIDRO SANITARIAS</v>
          </cell>
          <cell r="B3960" t="str">
            <v>INHI</v>
          </cell>
          <cell r="C3960" t="str">
            <v>CONEXOES</v>
          </cell>
          <cell r="D3960" t="str">
            <v>0180</v>
          </cell>
          <cell r="E3960">
            <v>0</v>
          </cell>
          <cell r="F3960">
            <v>0</v>
          </cell>
          <cell r="G3960" t="str">
            <v>93055</v>
          </cell>
          <cell r="H3960" t="str">
            <v>CURVA DE TRANSPOSIÇÃO EM BRONZE/LATÃO, DN 22 MM, SEM ANEL DE SOLDA, BOLSA X BOLSA, INSTALADO EM PRUMADA  FORNECIMENTO E INSTALAÇÃO. AF_01/2016</v>
          </cell>
        </row>
        <row r="3961">
          <cell r="A3961" t="str">
            <v>INSTALACOES HIDRO SANITARIAS</v>
          </cell>
          <cell r="B3961" t="str">
            <v>INHI</v>
          </cell>
          <cell r="C3961" t="str">
            <v>CONEXOES</v>
          </cell>
          <cell r="D3961" t="str">
            <v>0180</v>
          </cell>
          <cell r="E3961">
            <v>0</v>
          </cell>
          <cell r="F3961">
            <v>0</v>
          </cell>
          <cell r="G3961" t="str">
            <v>93056</v>
          </cell>
          <cell r="H3961" t="str">
            <v>LUVA PASSANTE EM COBRE, DN 28 MM, SEM ANEL DE SOLDA, INSTALADO EM PRUMADA  FORNECIMENTO E INSTALAÇÃO. AF_01/2016</v>
          </cell>
        </row>
        <row r="3962">
          <cell r="A3962" t="str">
            <v>INSTALACOES HIDRO SANITARIAS</v>
          </cell>
          <cell r="B3962" t="str">
            <v>INHI</v>
          </cell>
          <cell r="C3962" t="str">
            <v>CONEXOES</v>
          </cell>
          <cell r="D3962" t="str">
            <v>0180</v>
          </cell>
          <cell r="E3962">
            <v>0</v>
          </cell>
          <cell r="F3962">
            <v>0</v>
          </cell>
          <cell r="G3962" t="str">
            <v>93057</v>
          </cell>
          <cell r="H3962" t="str">
            <v>BUCHA DE REDUÇÃO EM COBRE, DN 28 MM X 22 MM, SEM ANEL DE SOLDA, PONTA X BOLSA, INSTALADO EM PRUMADA  FORNECIMENTO E INSTALAÇÃO. AF_01/2016</v>
          </cell>
        </row>
        <row r="3963">
          <cell r="A3963" t="str">
            <v>INSTALACOES HIDRO SANITARIAS</v>
          </cell>
          <cell r="B3963" t="str">
            <v>INHI</v>
          </cell>
          <cell r="C3963" t="str">
            <v>CONEXOES</v>
          </cell>
          <cell r="D3963" t="str">
            <v>0180</v>
          </cell>
          <cell r="E3963">
            <v>0</v>
          </cell>
          <cell r="F3963">
            <v>0</v>
          </cell>
          <cell r="G3963" t="str">
            <v>93058</v>
          </cell>
          <cell r="H3963" t="str">
            <v>JUNTA DE EXPANSÃO EM COBRE, DN 28 MM, PONTA X PONTA, INSTALADO EM PRUMADA  FORNECIMENTO E INSTALAÇÃO. AF_01/2016</v>
          </cell>
        </row>
        <row r="3964">
          <cell r="A3964" t="str">
            <v>INSTALACOES HIDRO SANITARIAS</v>
          </cell>
          <cell r="B3964" t="str">
            <v>INHI</v>
          </cell>
          <cell r="C3964" t="str">
            <v>CONEXOES</v>
          </cell>
          <cell r="D3964" t="str">
            <v>0180</v>
          </cell>
          <cell r="E3964">
            <v>0</v>
          </cell>
          <cell r="F3964">
            <v>0</v>
          </cell>
          <cell r="G3964" t="str">
            <v>93059</v>
          </cell>
          <cell r="H3964" t="str">
            <v>CONECTOR EM BRONZE/LATÃO, DN 28 MM X 1/2", SEM ANEL DE SOLDA, BOLSA X ROSCA F, INSTALADO EM PRUMADA  FORNECIMENTO E INSTALAÇÃO. AF_01/2016</v>
          </cell>
        </row>
        <row r="3965">
          <cell r="A3965" t="str">
            <v>INSTALACOES HIDRO SANITARIAS</v>
          </cell>
          <cell r="B3965" t="str">
            <v>INHI</v>
          </cell>
          <cell r="C3965" t="str">
            <v>CONEXOES</v>
          </cell>
          <cell r="D3965" t="str">
            <v>0180</v>
          </cell>
          <cell r="E3965">
            <v>0</v>
          </cell>
          <cell r="F3965">
            <v>0</v>
          </cell>
          <cell r="G3965" t="str">
            <v>93060</v>
          </cell>
          <cell r="H3965" t="str">
            <v>CURVA DE TRANSPOSIÇÃO EM BRONZE/LATÃO, DN 28 MM, SEM ANEL DE SOLDA, BOLSA X BOLSA, INSTALADO EM PRUMADA  FORNECIMENTO E INSTALAÇÃO. AF_01/2016</v>
          </cell>
        </row>
        <row r="3966">
          <cell r="A3966" t="str">
            <v>INSTALACOES HIDRO SANITARIAS</v>
          </cell>
          <cell r="B3966" t="str">
            <v>INHI</v>
          </cell>
          <cell r="C3966" t="str">
            <v>CONEXOES</v>
          </cell>
          <cell r="D3966" t="str">
            <v>0180</v>
          </cell>
          <cell r="E3966">
            <v>0</v>
          </cell>
          <cell r="F3966">
            <v>0</v>
          </cell>
          <cell r="G3966" t="str">
            <v>93061</v>
          </cell>
          <cell r="H3966" t="str">
            <v>LUVA PASSANTE EM COBRE, DN 35 MM, SEM ANEL DE SOLDA, INSTALADO EM PRUMADA  FORNECIMENTO E INSTALAÇÃO. AF_01/2016</v>
          </cell>
        </row>
        <row r="3967">
          <cell r="A3967" t="str">
            <v>INSTALACOES HIDRO SANITARIAS</v>
          </cell>
          <cell r="B3967" t="str">
            <v>INHI</v>
          </cell>
          <cell r="C3967" t="str">
            <v>CONEXOES</v>
          </cell>
          <cell r="D3967" t="str">
            <v>0180</v>
          </cell>
          <cell r="E3967">
            <v>0</v>
          </cell>
          <cell r="F3967">
            <v>0</v>
          </cell>
          <cell r="G3967" t="str">
            <v>93062</v>
          </cell>
          <cell r="H3967" t="str">
            <v>BUCHA DE REDUÇÃO EM COBRE, DN 35 MM X 28 MM, SEM ANEL DE SOLDA, PONTA X BOLSA, INSTALADO EM PRUMADA  FORNECIMENTO E INSTALAÇÃO. AF_01/2016</v>
          </cell>
        </row>
        <row r="3968">
          <cell r="A3968" t="str">
            <v>INSTALACOES HIDRO SANITARIAS</v>
          </cell>
          <cell r="B3968" t="str">
            <v>INHI</v>
          </cell>
          <cell r="C3968" t="str">
            <v>CONEXOES</v>
          </cell>
          <cell r="D3968" t="str">
            <v>0180</v>
          </cell>
          <cell r="E3968">
            <v>0</v>
          </cell>
          <cell r="F3968">
            <v>0</v>
          </cell>
          <cell r="G3968" t="str">
            <v>93063</v>
          </cell>
          <cell r="H3968" t="str">
            <v>JUNTA DE EXPANSÃO EM BRONZE/LATÃO, DN 35 MM, PONTA X PONTA, INSTALADO EM PRUMADA  FORNECIMENTO E INSTALAÇÃO. AF_01/2016</v>
          </cell>
        </row>
        <row r="3969">
          <cell r="A3969" t="str">
            <v>INSTALACOES HIDRO SANITARIAS</v>
          </cell>
          <cell r="B3969" t="str">
            <v>INHI</v>
          </cell>
          <cell r="C3969" t="str">
            <v>CONEXOES</v>
          </cell>
          <cell r="D3969" t="str">
            <v>0180</v>
          </cell>
          <cell r="E3969">
            <v>0</v>
          </cell>
          <cell r="F3969">
            <v>0</v>
          </cell>
          <cell r="G3969" t="str">
            <v>93064</v>
          </cell>
          <cell r="H3969" t="str">
            <v>LUVA PASSANTE EM COBRE, DN 42 MM, SEM ANEL DE SOLDA, INSTALADO EM PRUMADA  FORNECIMENTO E INSTALAÇÃO. AF_01/2016</v>
          </cell>
        </row>
        <row r="3970">
          <cell r="A3970" t="str">
            <v>INSTALACOES HIDRO SANITARIAS</v>
          </cell>
          <cell r="B3970" t="str">
            <v>INHI</v>
          </cell>
          <cell r="C3970" t="str">
            <v>CONEXOES</v>
          </cell>
          <cell r="D3970" t="str">
            <v>0180</v>
          </cell>
          <cell r="E3970">
            <v>0</v>
          </cell>
          <cell r="F3970">
            <v>0</v>
          </cell>
          <cell r="G3970" t="str">
            <v>93065</v>
          </cell>
          <cell r="H3970" t="str">
            <v>BUCHA DE REDUÇÃO EM COBRE, DN 42 MM X 35 MM, SEM ANEL DE SOLDA, PONTA X BOLSA, INSTALADO EM PRUMADA  FORNECIMENTO E INSTALAÇÃO. AF_01/2016</v>
          </cell>
        </row>
        <row r="3971">
          <cell r="A3971" t="str">
            <v>INSTALACOES HIDRO SANITARIAS</v>
          </cell>
          <cell r="B3971" t="str">
            <v>INHI</v>
          </cell>
          <cell r="C3971" t="str">
            <v>CONEXOES</v>
          </cell>
          <cell r="D3971" t="str">
            <v>0180</v>
          </cell>
          <cell r="E3971">
            <v>0</v>
          </cell>
          <cell r="F3971">
            <v>0</v>
          </cell>
          <cell r="G3971" t="str">
            <v>93066</v>
          </cell>
          <cell r="H3971" t="str">
            <v>JUNTA DE EXPANSÃO EM BRONZE/LATÃO, DN 42 MM, PONTA X PONTA, INSTALADO EM PRUMADA  FORNECIMENTO E INSTALAÇÃO. AF_01/2016</v>
          </cell>
        </row>
        <row r="3972">
          <cell r="A3972" t="str">
            <v>INSTALACOES HIDRO SANITARIAS</v>
          </cell>
          <cell r="B3972" t="str">
            <v>INHI</v>
          </cell>
          <cell r="C3972" t="str">
            <v>CONEXOES</v>
          </cell>
          <cell r="D3972" t="str">
            <v>0180</v>
          </cell>
          <cell r="E3972">
            <v>0</v>
          </cell>
          <cell r="F3972">
            <v>0</v>
          </cell>
          <cell r="G3972" t="str">
            <v>93067</v>
          </cell>
          <cell r="H3972" t="str">
            <v>LUVA PASSANTE EM COBRE, DN 54 MM, SEM ANEL DE SOLDA, INSTALADO EM PRUMADA  FORNECIMENTO E INSTALAÇÃO. AF_01/2016</v>
          </cell>
        </row>
        <row r="3973">
          <cell r="A3973" t="str">
            <v>INSTALACOES HIDRO SANITARIAS</v>
          </cell>
          <cell r="B3973" t="str">
            <v>INHI</v>
          </cell>
          <cell r="C3973" t="str">
            <v>CONEXOES</v>
          </cell>
          <cell r="D3973" t="str">
            <v>0180</v>
          </cell>
          <cell r="E3973">
            <v>0</v>
          </cell>
          <cell r="F3973">
            <v>0</v>
          </cell>
          <cell r="G3973" t="str">
            <v>93068</v>
          </cell>
          <cell r="H3973" t="str">
            <v>BUCHA DE REDUÇÃO EM COBRE, DN 54 MM X 42 MM, SEM ANEL DE SOLDA, PONTA X BOLSA, INSTALADO EM PRUMADA  FORNECIMENTO E INSTALAÇÃO. AF_01/2016</v>
          </cell>
        </row>
        <row r="3974">
          <cell r="A3974" t="str">
            <v>INSTALACOES HIDRO SANITARIAS</v>
          </cell>
          <cell r="B3974" t="str">
            <v>INHI</v>
          </cell>
          <cell r="C3974" t="str">
            <v>CONEXOES</v>
          </cell>
          <cell r="D3974" t="str">
            <v>0180</v>
          </cell>
          <cell r="E3974">
            <v>0</v>
          </cell>
          <cell r="F3974">
            <v>0</v>
          </cell>
          <cell r="G3974" t="str">
            <v>93069</v>
          </cell>
          <cell r="H3974" t="str">
            <v>JUNTA DE EXPANSÃO EM BRONZE/LATÃO, DN 54 MM, PONTA X PONTA, INSTALADO EM PRUMADA  FORNECIMENTO E INSTALAÇÃO. AF_01/2016</v>
          </cell>
        </row>
        <row r="3975">
          <cell r="A3975" t="str">
            <v>INSTALACOES HIDRO SANITARIAS</v>
          </cell>
          <cell r="B3975" t="str">
            <v>INHI</v>
          </cell>
          <cell r="C3975" t="str">
            <v>CONEXOES</v>
          </cell>
          <cell r="D3975" t="str">
            <v>0180</v>
          </cell>
          <cell r="E3975">
            <v>0</v>
          </cell>
          <cell r="F3975">
            <v>0</v>
          </cell>
          <cell r="G3975" t="str">
            <v>93070</v>
          </cell>
          <cell r="H3975" t="str">
            <v>LUVA PASSANTE EM COBRE, DN 66 MM, SEM ANEL DE SOLDA, INSTALADO EM PRUMADA  FORNECIMENTO E INSTALAÇÃO. AF_01/2016</v>
          </cell>
        </row>
        <row r="3976">
          <cell r="A3976" t="str">
            <v>INSTALACOES HIDRO SANITARIAS</v>
          </cell>
          <cell r="B3976" t="str">
            <v>INHI</v>
          </cell>
          <cell r="C3976" t="str">
            <v>CONEXOES</v>
          </cell>
          <cell r="D3976" t="str">
            <v>0180</v>
          </cell>
          <cell r="E3976">
            <v>0</v>
          </cell>
          <cell r="F3976">
            <v>0</v>
          </cell>
          <cell r="G3976" t="str">
            <v>93071</v>
          </cell>
          <cell r="H3976" t="str">
            <v>BUCHA DE REDUÇÃO EM COBRE, DN 66 MM X 54 MM, SEM ANEL DE SOLDA, PONTA X BOLSA, INSTALADO EM PRUMADA  FORNECIMENTO E INSTALAÇÃO. AF_01/2016</v>
          </cell>
        </row>
        <row r="3977">
          <cell r="A3977" t="str">
            <v>INSTALACOES HIDRO SANITARIAS</v>
          </cell>
          <cell r="B3977" t="str">
            <v>INHI</v>
          </cell>
          <cell r="C3977" t="str">
            <v>CONEXOES</v>
          </cell>
          <cell r="D3977" t="str">
            <v>0180</v>
          </cell>
          <cell r="E3977">
            <v>0</v>
          </cell>
          <cell r="F3977">
            <v>0</v>
          </cell>
          <cell r="G3977" t="str">
            <v>93072</v>
          </cell>
          <cell r="H3977" t="str">
            <v>JUNTA DE EXPANSÃO EM BRONZE/LATÃO, DN 66 MM, PONTA X PONTA, INSTALADO EM PRUMADA  FORNECIMENTO E INSTALAÇÃO. AF_01/2016</v>
          </cell>
        </row>
        <row r="3978">
          <cell r="A3978" t="str">
            <v>INSTALACOES HIDRO SANITARIAS</v>
          </cell>
          <cell r="B3978" t="str">
            <v>INHI</v>
          </cell>
          <cell r="C3978" t="str">
            <v>CONEXOES</v>
          </cell>
          <cell r="D3978" t="str">
            <v>0180</v>
          </cell>
          <cell r="E3978">
            <v>0</v>
          </cell>
          <cell r="F3978">
            <v>0</v>
          </cell>
          <cell r="G3978" t="str">
            <v>93073</v>
          </cell>
          <cell r="H3978" t="str">
            <v>TE DUPLA CURVA EM BRONZE/LATÃO, DN 3/4" X 22 MM X 3/4", SEM ANEL DE SOLDA, ROSCA F X BOLSA X ROSCA F, INSTALADO EM PRUMADA  FORNECIMENTO E INSTALAÇÃO. AF_01/2016</v>
          </cell>
        </row>
        <row r="3979">
          <cell r="A3979" t="str">
            <v>INSTALACOES HIDRO SANITARIAS</v>
          </cell>
          <cell r="B3979" t="str">
            <v>INHI</v>
          </cell>
          <cell r="C3979" t="str">
            <v>CONEXOES</v>
          </cell>
          <cell r="D3979" t="str">
            <v>0180</v>
          </cell>
          <cell r="E3979">
            <v>0</v>
          </cell>
          <cell r="F3979">
            <v>0</v>
          </cell>
          <cell r="G3979" t="str">
            <v>93074</v>
          </cell>
          <cell r="H3979" t="str">
            <v>CURVA EM COBRE, DN 15 MM, 45 GRAUS, SEM ANEL DE SOLDA, BOLSA X BOLSA, INSTALADO EM RAMAL DE DISTRIBUIÇÃO  FORNECIMENTO E INSTALAÇÃO. AF_01/2016</v>
          </cell>
        </row>
        <row r="3980">
          <cell r="A3980" t="str">
            <v>INSTALACOES HIDRO SANITARIAS</v>
          </cell>
          <cell r="B3980" t="str">
            <v>INHI</v>
          </cell>
          <cell r="C3980" t="str">
            <v>CONEXOES</v>
          </cell>
          <cell r="D3980" t="str">
            <v>0180</v>
          </cell>
          <cell r="E3980">
            <v>0</v>
          </cell>
          <cell r="F3980">
            <v>0</v>
          </cell>
          <cell r="G3980" t="str">
            <v>93075</v>
          </cell>
          <cell r="H3980" t="str">
            <v>COTOVELO EM BRONZE/LATÃO, DN 15 MM X 1/2", 90 GRAUS, SEM ANEL DE SOLDA, BOLSA X ROSCA F, INSTALADO EM RAMAL DE DISTRIBUIÇÃO  FORNECIMENTO E INSTALAÇÃO. AF_01/2016</v>
          </cell>
        </row>
        <row r="3981">
          <cell r="A3981" t="str">
            <v>INSTALACOES HIDRO SANITARIAS</v>
          </cell>
          <cell r="B3981" t="str">
            <v>INHI</v>
          </cell>
          <cell r="C3981" t="str">
            <v>CONEXOES</v>
          </cell>
          <cell r="D3981" t="str">
            <v>0180</v>
          </cell>
          <cell r="E3981">
            <v>0</v>
          </cell>
          <cell r="F3981">
            <v>0</v>
          </cell>
          <cell r="G3981" t="str">
            <v>93076</v>
          </cell>
          <cell r="H3981" t="str">
            <v>CURVA EM COBRE, DN 22 MM, 45 GRAUS, SEM ANEL DE SOLDA, BOLSA X BOLSA, INSTALADO EM RAMAL DE DISTRIBUIÇÃO  FORNECIMENTO E INSTALAÇÃO. AF_01/2016</v>
          </cell>
        </row>
        <row r="3982">
          <cell r="A3982" t="str">
            <v>INSTALACOES HIDRO SANITARIAS</v>
          </cell>
          <cell r="B3982" t="str">
            <v>INHI</v>
          </cell>
          <cell r="C3982" t="str">
            <v>CONEXOES</v>
          </cell>
          <cell r="D3982" t="str">
            <v>0180</v>
          </cell>
          <cell r="E3982">
            <v>0</v>
          </cell>
          <cell r="F3982">
            <v>0</v>
          </cell>
          <cell r="G3982" t="str">
            <v>93077</v>
          </cell>
          <cell r="H3982" t="str">
            <v>COTOVELO EM BRONZE/LATÃO, DN 22 MM X 1/2", 90 GRAUS, SEM ANEL DE SOLDA, BOLSA X ROSCA F, INSTALADO EM RAMAL DE DISTRIBUIÇÃO  FORNECIMENTO E INSTALAÇÃO. AF_01/2016</v>
          </cell>
        </row>
        <row r="3983">
          <cell r="A3983" t="str">
            <v>INSTALACOES HIDRO SANITARIAS</v>
          </cell>
          <cell r="B3983" t="str">
            <v>INHI</v>
          </cell>
          <cell r="C3983" t="str">
            <v>CONEXOES</v>
          </cell>
          <cell r="D3983" t="str">
            <v>0180</v>
          </cell>
          <cell r="E3983">
            <v>0</v>
          </cell>
          <cell r="F3983">
            <v>0</v>
          </cell>
          <cell r="G3983" t="str">
            <v>93078</v>
          </cell>
          <cell r="H3983" t="str">
            <v>COTOVELO EM BRONZE/LATÃO, DN 22 MM X 3/4", 90 GRAUS, SEM ANEL DE SOLDA, BOLSA X ROSCA F, INSTALADO EM RAMAL DE DISTRIBUIÇÃO  FORNECIMENTO E INSTALAÇÃO. AF_01/2016</v>
          </cell>
        </row>
        <row r="3984">
          <cell r="A3984" t="str">
            <v>INSTALACOES HIDRO SANITARIAS</v>
          </cell>
          <cell r="B3984" t="str">
            <v>INHI</v>
          </cell>
          <cell r="C3984" t="str">
            <v>CONEXOES</v>
          </cell>
          <cell r="D3984" t="str">
            <v>0180</v>
          </cell>
          <cell r="E3984">
            <v>0</v>
          </cell>
          <cell r="F3984">
            <v>0</v>
          </cell>
          <cell r="G3984" t="str">
            <v>93079</v>
          </cell>
          <cell r="H3984" t="str">
            <v>CURVA EM COBRE, DN 28 MM, 45 GRAUS, SEM ANEL DE SOLDA, BOLSA X BOLSA, INSTALADO EM RAMAL DE DISTRIBUIÇÃO  FORNECIMENTO E INSTALAÇÃO. AF_01/2016</v>
          </cell>
        </row>
        <row r="3985">
          <cell r="A3985" t="str">
            <v>INSTALACOES HIDRO SANITARIAS</v>
          </cell>
          <cell r="B3985" t="str">
            <v>INHI</v>
          </cell>
          <cell r="C3985" t="str">
            <v>CONEXOES</v>
          </cell>
          <cell r="D3985" t="str">
            <v>0180</v>
          </cell>
          <cell r="E3985">
            <v>0</v>
          </cell>
          <cell r="F3985">
            <v>0</v>
          </cell>
          <cell r="G3985" t="str">
            <v>93080</v>
          </cell>
          <cell r="H3985" t="str">
            <v>LUVA PASSANTE EM COBRE, DN 15 MM, SEM ANEL DE SOLDA, INSTALADO EM RAMAL DE DISTRIBUIÇÃO  FORNECIMENTO E INSTALAÇÃO. AF_01/2016</v>
          </cell>
        </row>
        <row r="3986">
          <cell r="A3986" t="str">
            <v>INSTALACOES HIDRO SANITARIAS</v>
          </cell>
          <cell r="B3986" t="str">
            <v>INHI</v>
          </cell>
          <cell r="C3986" t="str">
            <v>CONEXOES</v>
          </cell>
          <cell r="D3986" t="str">
            <v>0180</v>
          </cell>
          <cell r="E3986">
            <v>0</v>
          </cell>
          <cell r="F3986">
            <v>0</v>
          </cell>
          <cell r="G3986" t="str">
            <v>93081</v>
          </cell>
          <cell r="H3986" t="str">
            <v>CONECTOR EM BRONZE/LATÃO, DN 15 MM X 1/2", SEM ANEL DE SOLDA, BOLSA X ROSCA F, INSTALADO EM RAMAL DE DISTRIBUIÇÃO  FORNECIMENTO E INSTALAÇÃO. AF_01/2016</v>
          </cell>
        </row>
        <row r="3987">
          <cell r="A3987" t="str">
            <v>INSTALACOES HIDRO SANITARIAS</v>
          </cell>
          <cell r="B3987" t="str">
            <v>INHI</v>
          </cell>
          <cell r="C3987" t="str">
            <v>CONEXOES</v>
          </cell>
          <cell r="D3987" t="str">
            <v>0180</v>
          </cell>
          <cell r="E3987">
            <v>0</v>
          </cell>
          <cell r="F3987">
            <v>0</v>
          </cell>
          <cell r="G3987" t="str">
            <v>93082</v>
          </cell>
          <cell r="H3987" t="str">
            <v>CURVA DE TRANSPOSIÇÃO EM BRONZE/LATÃO, DN 15 MM, SEM ANEL DE SOLDA, BOLSA X BOLSA, INSTALADO EM RAMAL DE DISTRIBUIÇÃO  FORNECIMENTO E INSTALAÇÃO. AF_01/2016</v>
          </cell>
        </row>
        <row r="3988">
          <cell r="A3988" t="str">
            <v>INSTALACOES HIDRO SANITARIAS</v>
          </cell>
          <cell r="B3988" t="str">
            <v>INHI</v>
          </cell>
          <cell r="C3988" t="str">
            <v>CONEXOES</v>
          </cell>
          <cell r="D3988" t="str">
            <v>0180</v>
          </cell>
          <cell r="E3988">
            <v>0</v>
          </cell>
          <cell r="F3988">
            <v>0</v>
          </cell>
          <cell r="G3988" t="str">
            <v>93083</v>
          </cell>
          <cell r="H3988" t="str">
            <v>JUNTA DE EXPANSÃO EM COBRE, DN 15 MM, PONTA X PONTA, INSTALADO EM RAMAL DE DISTRIBUIÇÃO  FORNECIMENTO E INSTALAÇÃO. AF_01/2016</v>
          </cell>
        </row>
        <row r="3989">
          <cell r="A3989" t="str">
            <v>INSTALACOES HIDRO SANITARIAS</v>
          </cell>
          <cell r="B3989" t="str">
            <v>INHI</v>
          </cell>
          <cell r="C3989" t="str">
            <v>CONEXOES</v>
          </cell>
          <cell r="D3989" t="str">
            <v>0180</v>
          </cell>
          <cell r="E3989">
            <v>0</v>
          </cell>
          <cell r="F3989">
            <v>0</v>
          </cell>
          <cell r="G3989" t="str">
            <v>93084</v>
          </cell>
          <cell r="H3989" t="str">
            <v>LUVA PASSANTE EM COBRE, DN 22 MM, SEM ANEL DE SOLDA, INSTALADO EM RAMAL DE DISTRIBUIÇÃO  FORNECIMENTO E INSTALAÇÃO. AF_01/2016</v>
          </cell>
        </row>
        <row r="3990">
          <cell r="A3990" t="str">
            <v>INSTALACOES HIDRO SANITARIAS</v>
          </cell>
          <cell r="B3990" t="str">
            <v>INHI</v>
          </cell>
          <cell r="C3990" t="str">
            <v>CONEXOES</v>
          </cell>
          <cell r="D3990" t="str">
            <v>0180</v>
          </cell>
          <cell r="E3990">
            <v>0</v>
          </cell>
          <cell r="F3990">
            <v>0</v>
          </cell>
          <cell r="G3990" t="str">
            <v>93085</v>
          </cell>
          <cell r="H3990" t="str">
            <v>BUCHA DE REDUÇÃO EM COBRE, DN 22 MM X 15 MM, SEM ANEL DE SOLDA, PONTA X BOLSA, INSTALADO EM RAMAL DE DISTRIBUIÇÃO  FORNECIMENTO E INSTALAÇÃO. AF_01/2016</v>
          </cell>
        </row>
        <row r="3991">
          <cell r="A3991" t="str">
            <v>INSTALACOES HIDRO SANITARIAS</v>
          </cell>
          <cell r="B3991" t="str">
            <v>INHI</v>
          </cell>
          <cell r="C3991" t="str">
            <v>CONEXOES</v>
          </cell>
          <cell r="D3991" t="str">
            <v>0180</v>
          </cell>
          <cell r="E3991">
            <v>0</v>
          </cell>
          <cell r="F3991">
            <v>0</v>
          </cell>
          <cell r="G3991" t="str">
            <v>93086</v>
          </cell>
          <cell r="H3991" t="str">
            <v>JUNTA DE EXPANSÃO EM COBRE, DN 22 MM, PONTA X PONTA, INSTALADO EM RAMAL DE DISTRIBUIÇÃO  FORNECIMENTO E INSTALAÇÃO. AF_01/2016</v>
          </cell>
        </row>
        <row r="3992">
          <cell r="A3992" t="str">
            <v>INSTALACOES HIDRO SANITARIAS</v>
          </cell>
          <cell r="B3992" t="str">
            <v>INHI</v>
          </cell>
          <cell r="C3992" t="str">
            <v>CONEXOES</v>
          </cell>
          <cell r="D3992" t="str">
            <v>0180</v>
          </cell>
          <cell r="E3992">
            <v>0</v>
          </cell>
          <cell r="F3992">
            <v>0</v>
          </cell>
          <cell r="G3992" t="str">
            <v>93087</v>
          </cell>
          <cell r="H3992" t="str">
            <v>CONECTOR EM BRONZE/LATÃO, DN 22 MM X 1/2", SEM ANEL DE SOLDA, BOLSA X ROSCA F, INSTALADO EM RAMAL DE DISTRIBUIÇÃO  FORNECIMENTO E INSTALAÇÃO. AF_01/2016</v>
          </cell>
        </row>
        <row r="3993">
          <cell r="A3993" t="str">
            <v>INSTALACOES HIDRO SANITARIAS</v>
          </cell>
          <cell r="B3993" t="str">
            <v>INHI</v>
          </cell>
          <cell r="C3993" t="str">
            <v>CONEXOES</v>
          </cell>
          <cell r="D3993" t="str">
            <v>0180</v>
          </cell>
          <cell r="E3993">
            <v>0</v>
          </cell>
          <cell r="F3993">
            <v>0</v>
          </cell>
          <cell r="G3993" t="str">
            <v>93088</v>
          </cell>
          <cell r="H3993" t="str">
            <v>CONECTOR EM BRONZE/LATÃO, DN 22 MM X 3/4", SEM ANEL DE SOLDA, BOLSA X ROSCA F, INSTALADO EM RAMAL DE DISTRIBUIÇÃO  FORNECIMENTO E INSTALAÇÃO. AF_01/2016</v>
          </cell>
        </row>
        <row r="3994">
          <cell r="A3994" t="str">
            <v>INSTALACOES HIDRO SANITARIAS</v>
          </cell>
          <cell r="B3994" t="str">
            <v>INHI</v>
          </cell>
          <cell r="C3994" t="str">
            <v>CONEXOES</v>
          </cell>
          <cell r="D3994" t="str">
            <v>0180</v>
          </cell>
          <cell r="E3994">
            <v>0</v>
          </cell>
          <cell r="F3994">
            <v>0</v>
          </cell>
          <cell r="G3994" t="str">
            <v>93089</v>
          </cell>
          <cell r="H3994" t="str">
            <v>CURVA DE TRANSPOSIÇÃO EM BRONZE/LATÃO, DN 22 MM, SEM ANEL DE SOLDA, BOLSA X BOLSA, INSTALADO EM RAMAL DE DISTRIBUIÇÃO  FORNECIMENTO E INSTALAÇÃO. AF_01/2016</v>
          </cell>
        </row>
        <row r="3995">
          <cell r="A3995" t="str">
            <v>INSTALACOES HIDRO SANITARIAS</v>
          </cell>
          <cell r="B3995" t="str">
            <v>INHI</v>
          </cell>
          <cell r="C3995" t="str">
            <v>CONEXOES</v>
          </cell>
          <cell r="D3995" t="str">
            <v>0180</v>
          </cell>
          <cell r="E3995">
            <v>0</v>
          </cell>
          <cell r="F3995">
            <v>0</v>
          </cell>
          <cell r="G3995" t="str">
            <v>93090</v>
          </cell>
          <cell r="H3995" t="str">
            <v>LUVA PASSANTE EM COBRE, DN 28 MM, SEM ANEL DE SOLDA, INSTALADO EM RAMAL DE DISTRIBUIÇÃO  FORNECIMENTO E INSTALAÇÃO. AF_01/2016</v>
          </cell>
        </row>
        <row r="3996">
          <cell r="A3996" t="str">
            <v>INSTALACOES HIDRO SANITARIAS</v>
          </cell>
          <cell r="B3996" t="str">
            <v>INHI</v>
          </cell>
          <cell r="C3996" t="str">
            <v>CONEXOES</v>
          </cell>
          <cell r="D3996" t="str">
            <v>0180</v>
          </cell>
          <cell r="E3996">
            <v>0</v>
          </cell>
          <cell r="F3996">
            <v>0</v>
          </cell>
          <cell r="G3996" t="str">
            <v>93091</v>
          </cell>
          <cell r="H3996" t="str">
            <v>BUCHA DE REDUÇÃO EM COBRE, DN 28 MM X 22 MM, SEM ANEL DE SOLDA, INSTALADO EM RAMAL DE DISTRIBUIÇÃO  FORNECIMENTO E INSTALAÇÃO. AF_01/2016</v>
          </cell>
        </row>
        <row r="3997">
          <cell r="A3997" t="str">
            <v>INSTALACOES HIDRO SANITARIAS</v>
          </cell>
          <cell r="B3997" t="str">
            <v>INHI</v>
          </cell>
          <cell r="C3997" t="str">
            <v>CONEXOES</v>
          </cell>
          <cell r="D3997" t="str">
            <v>0180</v>
          </cell>
          <cell r="E3997">
            <v>0</v>
          </cell>
          <cell r="F3997">
            <v>0</v>
          </cell>
          <cell r="G3997" t="str">
            <v>93092</v>
          </cell>
          <cell r="H3997" t="str">
            <v>JUNTA DE EXPANSÃO EM COBRE, DN 28 MM, PONTA X PONTA, INSTALADO EM RAMAL DE DISTRIBUIÇÃO  FORNECIMENTO E INSTALAÇÃO. AF_01/2016</v>
          </cell>
        </row>
        <row r="3998">
          <cell r="A3998" t="str">
            <v>INSTALACOES HIDRO SANITARIAS</v>
          </cell>
          <cell r="B3998" t="str">
            <v>INHI</v>
          </cell>
          <cell r="C3998" t="str">
            <v>CONEXOES</v>
          </cell>
          <cell r="D3998" t="str">
            <v>0180</v>
          </cell>
          <cell r="E3998">
            <v>0</v>
          </cell>
          <cell r="F3998">
            <v>0</v>
          </cell>
          <cell r="G3998" t="str">
            <v>93093</v>
          </cell>
          <cell r="H3998" t="str">
            <v>CONECTOR EM BRONZE/LATÃO, DN 28 MM X 1/2", SEM ANEL DE SOLDA, BOLSA X ROSCA F, INSTALADO EM RAMAL DE DISTRIBUIÇÃO  FORNECIMENTO E INSTALAÇÃO. AF_01/2016</v>
          </cell>
        </row>
        <row r="3999">
          <cell r="A3999" t="str">
            <v>INSTALACOES HIDRO SANITARIAS</v>
          </cell>
          <cell r="B3999" t="str">
            <v>INHI</v>
          </cell>
          <cell r="C3999" t="str">
            <v>CONEXOES</v>
          </cell>
          <cell r="D3999" t="str">
            <v>0180</v>
          </cell>
          <cell r="E3999">
            <v>0</v>
          </cell>
          <cell r="F3999">
            <v>0</v>
          </cell>
          <cell r="G3999" t="str">
            <v>93094</v>
          </cell>
          <cell r="H3999" t="str">
            <v>CURVA DE TRANSPOSIÇÃO EM BRONZE/LATÃO, DN 28 MM, SEM ANEL DE SOLDA, BOLSA X BOLSA, INSTALADO EM RAMAL DE DISTRIBUIÇÃO  FORNECIMENTO E INSTALAÇÃO. AF_01/2016</v>
          </cell>
        </row>
        <row r="4000">
          <cell r="A4000" t="str">
            <v>INSTALACOES HIDRO SANITARIAS</v>
          </cell>
          <cell r="B4000" t="str">
            <v>INHI</v>
          </cell>
          <cell r="C4000" t="str">
            <v>CONEXOES</v>
          </cell>
          <cell r="D4000" t="str">
            <v>0180</v>
          </cell>
          <cell r="E4000">
            <v>0</v>
          </cell>
          <cell r="F4000">
            <v>0</v>
          </cell>
          <cell r="G4000" t="str">
            <v>93095</v>
          </cell>
          <cell r="H4000" t="str">
            <v>TE DUPLA CURVA EM BRONZE/LATÃO, DN 1/2" X 15 MM X 1/2", SEM ANEL DE SOLDA, ROSCA F X BOLSA X ROSCA F, INSTALADO EM RAMAL DE DISTRIBUIÇÃO  FORNECIMENTO E INSTALAÇÃO. AF_01/2016</v>
          </cell>
        </row>
        <row r="4001">
          <cell r="A4001" t="str">
            <v>INSTALACOES HIDRO SANITARIAS</v>
          </cell>
          <cell r="B4001" t="str">
            <v>INHI</v>
          </cell>
          <cell r="C4001" t="str">
            <v>CONEXOES</v>
          </cell>
          <cell r="D4001" t="str">
            <v>0180</v>
          </cell>
          <cell r="E4001">
            <v>0</v>
          </cell>
          <cell r="F4001">
            <v>0</v>
          </cell>
          <cell r="G4001" t="str">
            <v>93096</v>
          </cell>
          <cell r="H4001" t="str">
            <v>TE DUPLA CURVA EM BRONZE/LATÃO, DN 3/4" X 22 MM X 3/4", SEM ANEL DE SOLDA, ROSCA F X BOLSA X ROSCA F, INSTALADO EM RAMAL DE DISTRIBUIÇÃO  FORNECIMENTO E INSTALAÇÃO. AF_01/2016</v>
          </cell>
        </row>
        <row r="4002">
          <cell r="A4002" t="str">
            <v>INSTALACOES HIDRO SANITARIAS</v>
          </cell>
          <cell r="B4002" t="str">
            <v>INHI</v>
          </cell>
          <cell r="C4002" t="str">
            <v>CONEXOES</v>
          </cell>
          <cell r="D4002" t="str">
            <v>0180</v>
          </cell>
          <cell r="E4002">
            <v>0</v>
          </cell>
          <cell r="F4002">
            <v>0</v>
          </cell>
          <cell r="G4002" t="str">
            <v>93097</v>
          </cell>
          <cell r="H4002" t="str">
            <v>CURVA EM COBRE, DN 15 MM, 45 GRAUS, SEM ANEL DE SOLDA, BOLSA X BOLSA, INSTALADO EM RAMAL E SUB-RAMAL  FORNECIMENTO E INSTALAÇÃO. AF_01/2016</v>
          </cell>
        </row>
        <row r="4003">
          <cell r="A4003" t="str">
            <v>INSTALACOES HIDRO SANITARIAS</v>
          </cell>
          <cell r="B4003" t="str">
            <v>INHI</v>
          </cell>
          <cell r="C4003" t="str">
            <v>CONEXOES</v>
          </cell>
          <cell r="D4003" t="str">
            <v>0180</v>
          </cell>
          <cell r="E4003">
            <v>0</v>
          </cell>
          <cell r="F4003">
            <v>0</v>
          </cell>
          <cell r="G4003" t="str">
            <v>93098</v>
          </cell>
          <cell r="H4003" t="str">
            <v>COTOVELO EM BRONZE/LATÃO, DN 15 MM X 1/2", 90 GRAUS, SEM ANEL DE SOLDA, BOLSA X ROSCA F, INSTALADO EM RAMAL E SUB-RAMAL  FORNECIMENTO E INSTALAÇÃO. AF_01/2016</v>
          </cell>
        </row>
        <row r="4004">
          <cell r="A4004" t="str">
            <v>INSTALACOES HIDRO SANITARIAS</v>
          </cell>
          <cell r="B4004" t="str">
            <v>INHI</v>
          </cell>
          <cell r="C4004" t="str">
            <v>CONEXOES</v>
          </cell>
          <cell r="D4004" t="str">
            <v>0180</v>
          </cell>
          <cell r="E4004">
            <v>0</v>
          </cell>
          <cell r="F4004">
            <v>0</v>
          </cell>
          <cell r="G4004" t="str">
            <v>93099</v>
          </cell>
          <cell r="H4004" t="str">
            <v>CURVA EM COBRE, DN 22 MM, 45 GRAUS, SEM ANEL DE SOLDA, BOLSA X BOLSA, INSTALADO EM RAMAL E SUB-RAMAL  FORNECIMENTO E INSTALAÇÃO. AF_01/2016</v>
          </cell>
        </row>
        <row r="4005">
          <cell r="A4005" t="str">
            <v>INSTALACOES HIDRO SANITARIAS</v>
          </cell>
          <cell r="B4005" t="str">
            <v>INHI</v>
          </cell>
          <cell r="C4005" t="str">
            <v>CONEXOES</v>
          </cell>
          <cell r="D4005" t="str">
            <v>0180</v>
          </cell>
          <cell r="E4005">
            <v>0</v>
          </cell>
          <cell r="F4005">
            <v>0</v>
          </cell>
          <cell r="G4005" t="str">
            <v>93100</v>
          </cell>
          <cell r="H4005" t="str">
            <v>COTOVELO EM BRONZE/LATÃO, DN 22 MM X 1/2", 90 GRAUS, SEM ANEL DE SOLDA, BOLSA X ROSCA F, INSTALADO EM RAMAL E SUB-RAMAL  FORNECIMENTO E INSTALAÇÃO. AF_01/2016</v>
          </cell>
        </row>
        <row r="4006">
          <cell r="A4006" t="str">
            <v>INSTALACOES HIDRO SANITARIAS</v>
          </cell>
          <cell r="B4006" t="str">
            <v>INHI</v>
          </cell>
          <cell r="C4006" t="str">
            <v>CONEXOES</v>
          </cell>
          <cell r="D4006" t="str">
            <v>0180</v>
          </cell>
          <cell r="E4006">
            <v>0</v>
          </cell>
          <cell r="F4006">
            <v>0</v>
          </cell>
          <cell r="G4006" t="str">
            <v>93101</v>
          </cell>
          <cell r="H4006" t="str">
            <v>COTOVELO EM BRONZE/LATÃO, DN 22 MM X 3/4", 90 GRAUS, SEM ANEL DE SOLDA, BOLSA X ROSCA F, INSTALADO EM RAMAL E SUB-RAMAL  FORNECIMENTO E INSTALAÇÃO. AF_01/2016</v>
          </cell>
        </row>
        <row r="4007">
          <cell r="A4007" t="str">
            <v>INSTALACOES HIDRO SANITARIAS</v>
          </cell>
          <cell r="B4007" t="str">
            <v>INHI</v>
          </cell>
          <cell r="C4007" t="str">
            <v>CONEXOES</v>
          </cell>
          <cell r="D4007" t="str">
            <v>0180</v>
          </cell>
          <cell r="E4007">
            <v>0</v>
          </cell>
          <cell r="F4007">
            <v>0</v>
          </cell>
          <cell r="G4007" t="str">
            <v>93102</v>
          </cell>
          <cell r="H4007" t="str">
            <v>CURVA EM COBRE, DN 28 MM, 45 GRAUS, SEM ANEL DE SOLDA, BOLSA X BOLSA, INSTALADO EM RAMAL E SUB-RAMAL  FORNECIMENTO E INSTALAÇÃO. AF_01/2016</v>
          </cell>
        </row>
        <row r="4008">
          <cell r="A4008" t="str">
            <v>INSTALACOES HIDRO SANITARIAS</v>
          </cell>
          <cell r="B4008" t="str">
            <v>INHI</v>
          </cell>
          <cell r="C4008" t="str">
            <v>CONEXOES</v>
          </cell>
          <cell r="D4008" t="str">
            <v>0180</v>
          </cell>
          <cell r="E4008">
            <v>0</v>
          </cell>
          <cell r="F4008">
            <v>0</v>
          </cell>
          <cell r="G4008" t="str">
            <v>93103</v>
          </cell>
          <cell r="H4008" t="str">
            <v>LUVA PASSANTE EM COBRE, DN 15 MM, SEM ANEL DE SOLDA, INSTALADO EM RAMAL E SUB-RAMAL  FORNECIMENTO E INSTALAÇÃO. AF_01/2016</v>
          </cell>
        </row>
        <row r="4009">
          <cell r="A4009" t="str">
            <v>INSTALACOES HIDRO SANITARIAS</v>
          </cell>
          <cell r="B4009" t="str">
            <v>INHI</v>
          </cell>
          <cell r="C4009" t="str">
            <v>CONEXOES</v>
          </cell>
          <cell r="D4009" t="str">
            <v>0180</v>
          </cell>
          <cell r="E4009">
            <v>0</v>
          </cell>
          <cell r="F4009">
            <v>0</v>
          </cell>
          <cell r="G4009" t="str">
            <v>93104</v>
          </cell>
          <cell r="H4009" t="str">
            <v>CONECTOR EM BRONZE/LATÃO, DN 15 MM X 1/2", SEM ANEL DE SOLDA, BOLSA X ROSCA F, INSTALADO EM RAMAL E SUB-RAMAL  FORNECIMENTO E INSTALAÇÃO. AF_01/2016</v>
          </cell>
        </row>
        <row r="4010">
          <cell r="A4010" t="str">
            <v>INSTALACOES HIDRO SANITARIAS</v>
          </cell>
          <cell r="B4010" t="str">
            <v>INHI</v>
          </cell>
          <cell r="C4010" t="str">
            <v>CONEXOES</v>
          </cell>
          <cell r="D4010" t="str">
            <v>0180</v>
          </cell>
          <cell r="E4010">
            <v>0</v>
          </cell>
          <cell r="F4010">
            <v>0</v>
          </cell>
          <cell r="G4010" t="str">
            <v>93105</v>
          </cell>
          <cell r="H4010" t="str">
            <v>CURVA DE TRANSPOSIÇÃO EM BRONZE/LATÃO, DN 15 MM, SEM ANEL DE SOLDA, BOLSA X BOLSA, INSTALADO EM RAMAL E SUB-RAMAL  FORNECIMENTO E INSTALAÇÃO. AF_01/2016</v>
          </cell>
        </row>
        <row r="4011">
          <cell r="A4011" t="str">
            <v>INSTALACOES HIDRO SANITARIAS</v>
          </cell>
          <cell r="B4011" t="str">
            <v>INHI</v>
          </cell>
          <cell r="C4011" t="str">
            <v>CONEXOES</v>
          </cell>
          <cell r="D4011" t="str">
            <v>0180</v>
          </cell>
          <cell r="E4011">
            <v>0</v>
          </cell>
          <cell r="F4011">
            <v>0</v>
          </cell>
          <cell r="G4011" t="str">
            <v>93106</v>
          </cell>
          <cell r="H4011" t="str">
            <v>JUNTA DE EXPANSÃO EM COBRE, DN 15 MM, PONTA X PONTA, INSTALADO EM RAMAL E SUB-RAMAL  FORNECIMENTO E INSTALAÇÃO. AF_01/2016</v>
          </cell>
        </row>
        <row r="4012">
          <cell r="A4012" t="str">
            <v>INSTALACOES HIDRO SANITARIAS</v>
          </cell>
          <cell r="B4012" t="str">
            <v>INHI</v>
          </cell>
          <cell r="C4012" t="str">
            <v>CONEXOES</v>
          </cell>
          <cell r="D4012" t="str">
            <v>0180</v>
          </cell>
          <cell r="E4012">
            <v>0</v>
          </cell>
          <cell r="F4012">
            <v>0</v>
          </cell>
          <cell r="G4012" t="str">
            <v>93107</v>
          </cell>
          <cell r="H4012" t="str">
            <v>LUVA PASSANTE EM COBRE, DN 22 MM, SEM ANEL DE SOLDA, INSTALADO EM RAMAL E SUB-RAMAL  FORNECIMENTO E INSTALAÇÃO. AF_01/2016</v>
          </cell>
        </row>
        <row r="4013">
          <cell r="A4013" t="str">
            <v>INSTALACOES HIDRO SANITARIAS</v>
          </cell>
          <cell r="B4013" t="str">
            <v>INHI</v>
          </cell>
          <cell r="C4013" t="str">
            <v>CONEXOES</v>
          </cell>
          <cell r="D4013" t="str">
            <v>0180</v>
          </cell>
          <cell r="E4013">
            <v>0</v>
          </cell>
          <cell r="F4013">
            <v>0</v>
          </cell>
          <cell r="G4013" t="str">
            <v>93108</v>
          </cell>
          <cell r="H4013" t="str">
            <v>BUCHA DE REDUÇÃO EM COBRE, DN 22 MM X 15 MM, SEM ANEL DE SOLDA, PONTA X BOLSA, INSTALADO EM RAMAL E SUB-RAMAL  FORNECIMENTO E INSTALAÇÃO. AF_01/2016</v>
          </cell>
        </row>
        <row r="4014">
          <cell r="A4014" t="str">
            <v>INSTALACOES HIDRO SANITARIAS</v>
          </cell>
          <cell r="B4014" t="str">
            <v>INHI</v>
          </cell>
          <cell r="C4014" t="str">
            <v>CONEXOES</v>
          </cell>
          <cell r="D4014" t="str">
            <v>0180</v>
          </cell>
          <cell r="E4014">
            <v>0</v>
          </cell>
          <cell r="F4014">
            <v>0</v>
          </cell>
          <cell r="G4014" t="str">
            <v>93109</v>
          </cell>
          <cell r="H4014" t="str">
            <v>JUNTA DE EXPANSÃO EM COBRE, DN 22 MM, PONTA X PONTA, INSTALADO EM RAMAL E SUB-RAMAL  FORNECIMENTO E INSTALAÇÃO. AF_01/2016</v>
          </cell>
        </row>
        <row r="4015">
          <cell r="A4015" t="str">
            <v>INSTALACOES HIDRO SANITARIAS</v>
          </cell>
          <cell r="B4015" t="str">
            <v>INHI</v>
          </cell>
          <cell r="C4015" t="str">
            <v>CONEXOES</v>
          </cell>
          <cell r="D4015" t="str">
            <v>0180</v>
          </cell>
          <cell r="E4015">
            <v>0</v>
          </cell>
          <cell r="F4015">
            <v>0</v>
          </cell>
          <cell r="G4015" t="str">
            <v>93110</v>
          </cell>
          <cell r="H4015" t="str">
            <v>CONECTOR EM BRONZE/LATÃO, DN 22 MM X 1/2", SEM ANEL DE SOLDA, BOLSA X ROSCA F, INSTALADO EM RAMAL E SUB-RAMAL  FORNECIMENTO E INSTALAÇÃO. AF_01/2016</v>
          </cell>
        </row>
        <row r="4016">
          <cell r="A4016" t="str">
            <v>INSTALACOES HIDRO SANITARIAS</v>
          </cell>
          <cell r="B4016" t="str">
            <v>INHI</v>
          </cell>
          <cell r="C4016" t="str">
            <v>CONEXOES</v>
          </cell>
          <cell r="D4016" t="str">
            <v>0180</v>
          </cell>
          <cell r="E4016">
            <v>0</v>
          </cell>
          <cell r="F4016">
            <v>0</v>
          </cell>
          <cell r="G4016" t="str">
            <v>93111</v>
          </cell>
          <cell r="H4016" t="str">
            <v>CONECTOR EM BRONZE/LATÃO, DN 22 MM X 3/4", SEM ANEL DE SOLDA, BOLSA X ROSCA F, INSTALADO EM RAMAL E SUB-RAMAL  FORNECIMENTO E INSTALAÇÃO. AF_01/2016</v>
          </cell>
        </row>
        <row r="4017">
          <cell r="A4017" t="str">
            <v>INSTALACOES HIDRO SANITARIAS</v>
          </cell>
          <cell r="B4017" t="str">
            <v>INHI</v>
          </cell>
          <cell r="C4017" t="str">
            <v>CONEXOES</v>
          </cell>
          <cell r="D4017" t="str">
            <v>0180</v>
          </cell>
          <cell r="E4017">
            <v>0</v>
          </cell>
          <cell r="F4017">
            <v>0</v>
          </cell>
          <cell r="G4017" t="str">
            <v>93112</v>
          </cell>
          <cell r="H4017" t="str">
            <v>CURVA DE TRANSPOSIÇÃO EM BRONZE/LATÃO, DN 22 MM, SEM ANEL DE SOLDA, BOLSA X BOLSA, INSTALADO EM RAMAL E SUB-RAMAL  FORNECIMENTO E INSTALAÇÃO. AF_01/2016</v>
          </cell>
        </row>
        <row r="4018">
          <cell r="A4018" t="str">
            <v>INSTALACOES HIDRO SANITARIAS</v>
          </cell>
          <cell r="B4018" t="str">
            <v>INHI</v>
          </cell>
          <cell r="C4018" t="str">
            <v>CONEXOES</v>
          </cell>
          <cell r="D4018" t="str">
            <v>0180</v>
          </cell>
          <cell r="E4018">
            <v>0</v>
          </cell>
          <cell r="F4018">
            <v>0</v>
          </cell>
          <cell r="G4018" t="str">
            <v>93113</v>
          </cell>
          <cell r="H4018" t="str">
            <v>LUVA PASSANTE EM COBRE, DN 28 MM, SEM ANEL DE SOLDA, INSTALADO EM RAMAL E SUB-RAMAL  FORNECIMENTO E INSTALAÇÃO. AF_01/2016</v>
          </cell>
        </row>
        <row r="4019">
          <cell r="A4019" t="str">
            <v>INSTALACOES HIDRO SANITARIAS</v>
          </cell>
          <cell r="B4019" t="str">
            <v>INHI</v>
          </cell>
          <cell r="C4019" t="str">
            <v>CONEXOES</v>
          </cell>
          <cell r="D4019" t="str">
            <v>0180</v>
          </cell>
          <cell r="E4019">
            <v>0</v>
          </cell>
          <cell r="F4019">
            <v>0</v>
          </cell>
          <cell r="G4019" t="str">
            <v>93114</v>
          </cell>
          <cell r="H4019" t="str">
            <v>CONECTOR EM BRONZE/LATÃO, DN 28 MM X 1/2", SEM ANEL DE SOLDA, BOLSA X ROSCA F, INSTALADO EM RAMAL E SUB-RAMAL  FORNECIMENTO E INSTALAÇÃO. AF_01/2016</v>
          </cell>
        </row>
        <row r="4020">
          <cell r="A4020" t="str">
            <v>INSTALACOES HIDRO SANITARIAS</v>
          </cell>
          <cell r="B4020" t="str">
            <v>INHI</v>
          </cell>
          <cell r="C4020" t="str">
            <v>CONEXOES</v>
          </cell>
          <cell r="D4020" t="str">
            <v>0180</v>
          </cell>
          <cell r="E4020">
            <v>0</v>
          </cell>
          <cell r="F4020">
            <v>0</v>
          </cell>
          <cell r="G4020" t="str">
            <v>93115</v>
          </cell>
          <cell r="H4020" t="str">
            <v>CURVA DE TRANSPOSIÇÃO EM BRONZE/LATÃO, DN 28 MM, SEM ANEL DE SOLDA, BOLSA X BOLSA, INSTALADO EM RAMAL E SUB-RAMAL  FORNECIMENTO E INSTALAÇÃO. AF_01/2016</v>
          </cell>
        </row>
        <row r="4021">
          <cell r="A4021" t="str">
            <v>INSTALACOES HIDRO SANITARIAS</v>
          </cell>
          <cell r="B4021" t="str">
            <v>INHI</v>
          </cell>
          <cell r="C4021" t="str">
            <v>CONEXOES</v>
          </cell>
          <cell r="D4021" t="str">
            <v>0180</v>
          </cell>
          <cell r="E4021">
            <v>0</v>
          </cell>
          <cell r="F4021">
            <v>0</v>
          </cell>
          <cell r="G4021" t="str">
            <v>93116</v>
          </cell>
          <cell r="H4021" t="str">
            <v>JUNTA DE EXPANSÃO EM COBRE, DN 28 MM, PONTA X PONTA, INSTALADO EM RAMAL E SUB-RAMAL  FORNECIMENTO E INSTALAÇÃO. AF_01/2016</v>
          </cell>
        </row>
        <row r="4022">
          <cell r="A4022" t="str">
            <v>INSTALACOES HIDRO SANITARIAS</v>
          </cell>
          <cell r="B4022" t="str">
            <v>INHI</v>
          </cell>
          <cell r="C4022" t="str">
            <v>CONEXOES</v>
          </cell>
          <cell r="D4022" t="str">
            <v>0180</v>
          </cell>
          <cell r="E4022">
            <v>0</v>
          </cell>
          <cell r="F4022">
            <v>0</v>
          </cell>
          <cell r="G4022" t="str">
            <v>93117</v>
          </cell>
          <cell r="H4022" t="str">
            <v>TE DUPLA CURVA EM BRONZE/LATÃO, DN 1/2" X 15 MM X 1/2", SEM ANEL DE SOLDA, ROSCA F X BOLSA X ROSCA F, INSTALADO EM RAMAL E SUB-RAMAL  FORNECIMENTO E INSTALAÇÃO. AF_01/2016</v>
          </cell>
        </row>
        <row r="4023">
          <cell r="A4023" t="str">
            <v>INSTALACOES HIDRO SANITARIAS</v>
          </cell>
          <cell r="B4023" t="str">
            <v>INHI</v>
          </cell>
          <cell r="C4023" t="str">
            <v>CONEXOES</v>
          </cell>
          <cell r="D4023" t="str">
            <v>0180</v>
          </cell>
          <cell r="E4023">
            <v>0</v>
          </cell>
          <cell r="F4023">
            <v>0</v>
          </cell>
          <cell r="G4023" t="str">
            <v>93118</v>
          </cell>
          <cell r="H4023" t="str">
            <v>TE DUPLA CURVA EM BRONZE/LATÃO, DN 3/4" X 22 MM X 3/4", SEM ANEL DE SOLDA, ROSCA F X BOLSA X ROSCA F, INSTALADO EM RAMAL E SUB-RAMAL  FORNECIMENTO E INSTALAÇÃO. AF_01/2016</v>
          </cell>
        </row>
        <row r="4024">
          <cell r="A4024" t="str">
            <v>INSTALACOES HIDRO SANITARIAS</v>
          </cell>
          <cell r="B4024" t="str">
            <v>INHI</v>
          </cell>
          <cell r="C4024" t="str">
            <v>CONEXOES</v>
          </cell>
          <cell r="D4024" t="str">
            <v>0180</v>
          </cell>
          <cell r="E4024">
            <v>0</v>
          </cell>
          <cell r="F4024">
            <v>0</v>
          </cell>
          <cell r="G4024" t="str">
            <v>93119</v>
          </cell>
          <cell r="H4024" t="str">
            <v>CURVA EM COBRE, DN 22 MM, 45 GRAUS, SEM ANEL DE SOLDA, BOLSA X BOLSA, INSTALADO EM PRUMADA  FORNECIMENTO E INSTALAÇÃO. AF_01/2016</v>
          </cell>
        </row>
        <row r="4025">
          <cell r="A4025" t="str">
            <v>INSTALACOES HIDRO SANITARIAS</v>
          </cell>
          <cell r="B4025" t="str">
            <v>INHI</v>
          </cell>
          <cell r="C4025" t="str">
            <v>CONEXOES</v>
          </cell>
          <cell r="D4025" t="str">
            <v>0180</v>
          </cell>
          <cell r="E4025">
            <v>0</v>
          </cell>
          <cell r="F4025">
            <v>0</v>
          </cell>
          <cell r="G4025" t="str">
            <v>93120</v>
          </cell>
          <cell r="H4025" t="str">
            <v>COTOVELO EM BRONZE/LATÃO, DN 22 MM X 1/2", 90 GRAUS, SEM ANEL DE SOLDA, BOLSA X ROSCA F, INSTALADO EM PRUMADA  FORNECIMENTO E INSTALAÇÃO. AF_01/2016</v>
          </cell>
        </row>
        <row r="4026">
          <cell r="A4026" t="str">
            <v>INSTALACOES HIDRO SANITARIAS</v>
          </cell>
          <cell r="B4026" t="str">
            <v>INHI</v>
          </cell>
          <cell r="C4026" t="str">
            <v>CONEXOES</v>
          </cell>
          <cell r="D4026" t="str">
            <v>0180</v>
          </cell>
          <cell r="E4026">
            <v>0</v>
          </cell>
          <cell r="F4026">
            <v>0</v>
          </cell>
          <cell r="G4026" t="str">
            <v>93121</v>
          </cell>
          <cell r="H4026" t="str">
            <v>COTOVELO EM BRONZE/LATÃO, DN 22 MM X 3/4", 90 GRAUS, SEM ANEL DE SOLDA, BOLSA X ROSCA F, INSTALADO EM PRUMADA  FORNECIMENTO E INSTALAÇÃO. AF_01/2016</v>
          </cell>
        </row>
        <row r="4027">
          <cell r="A4027" t="str">
            <v>INSTALACOES HIDRO SANITARIAS</v>
          </cell>
          <cell r="B4027" t="str">
            <v>INHI</v>
          </cell>
          <cell r="C4027" t="str">
            <v>CONEXOES</v>
          </cell>
          <cell r="D4027" t="str">
            <v>0180</v>
          </cell>
          <cell r="E4027">
            <v>0</v>
          </cell>
          <cell r="F4027">
            <v>0</v>
          </cell>
          <cell r="G4027" t="str">
            <v>93122</v>
          </cell>
          <cell r="H4027" t="str">
            <v>CURVA EM COBRE, DN 28 MM, 45 GRAUS, SEM ANEL DE SOLDA, BOLSA X BOLSA, INSTALADO EM PRUMADA  FORNECIMENTO E INSTALAÇÃO. AF_01/2016</v>
          </cell>
        </row>
        <row r="4028">
          <cell r="A4028" t="str">
            <v>INSTALACOES HIDRO SANITARIAS</v>
          </cell>
          <cell r="B4028" t="str">
            <v>INHI</v>
          </cell>
          <cell r="C4028" t="str">
            <v>CONEXOES</v>
          </cell>
          <cell r="D4028" t="str">
            <v>0180</v>
          </cell>
          <cell r="E4028">
            <v>0</v>
          </cell>
          <cell r="F4028">
            <v>0</v>
          </cell>
          <cell r="G4028" t="str">
            <v>93123</v>
          </cell>
          <cell r="H4028" t="str">
            <v>CURVA EM COBRE, DN 35 MM, 45 GRAUS, SEM ANEL DE SOLDA, BOLSA X BOLSA, INSTALADO EM PRUMADA  FORNECIMENTO E INSTALAÇÃO. AF_01/2016</v>
          </cell>
        </row>
        <row r="4029">
          <cell r="A4029" t="str">
            <v>INSTALACOES HIDRO SANITARIAS</v>
          </cell>
          <cell r="B4029" t="str">
            <v>INHI</v>
          </cell>
          <cell r="C4029" t="str">
            <v>CONEXOES</v>
          </cell>
          <cell r="D4029" t="str">
            <v>0180</v>
          </cell>
          <cell r="E4029">
            <v>0</v>
          </cell>
          <cell r="F4029">
            <v>0</v>
          </cell>
          <cell r="G4029" t="str">
            <v>93124</v>
          </cell>
          <cell r="H4029" t="str">
            <v>CURVA EM COBRE, DN 42 MM, 45 GRAUS, SEM ANEL DE SOLDA, BOLSA X BOLSA, INSTALADO EM PRUMADA  FORNECIMENTO E INSTALAÇÃO. AF_01/2016</v>
          </cell>
        </row>
        <row r="4030">
          <cell r="A4030" t="str">
            <v>INSTALACOES HIDRO SANITARIAS</v>
          </cell>
          <cell r="B4030" t="str">
            <v>INHI</v>
          </cell>
          <cell r="C4030" t="str">
            <v>CONEXOES</v>
          </cell>
          <cell r="D4030" t="str">
            <v>0180</v>
          </cell>
          <cell r="E4030">
            <v>0</v>
          </cell>
          <cell r="F4030">
            <v>0</v>
          </cell>
          <cell r="G4030" t="str">
            <v>93125</v>
          </cell>
          <cell r="H4030" t="str">
            <v>CURVA EM COBRE, DN 54 MM, 45 GRAUS, SEM ANEL DE SOLDA, BOLSA X BOLSA, INSTALADO EM PRUMADA  FORNECIMENTO E INSTALAÇÃO. AF_01/2016</v>
          </cell>
        </row>
        <row r="4031">
          <cell r="A4031" t="str">
            <v>INSTALACOES HIDRO SANITARIAS</v>
          </cell>
          <cell r="B4031" t="str">
            <v>INHI</v>
          </cell>
          <cell r="C4031" t="str">
            <v>CONEXOES</v>
          </cell>
          <cell r="D4031" t="str">
            <v>0180</v>
          </cell>
          <cell r="E4031">
            <v>0</v>
          </cell>
          <cell r="F4031">
            <v>0</v>
          </cell>
          <cell r="G4031" t="str">
            <v>93126</v>
          </cell>
          <cell r="H4031" t="str">
            <v>CURVA EM COBRE, DN 66 MM, 45 GRAUS, SEM ANEL DE SOLDA, BOLSA X BOLSA, INSTALADO EM PRUMADA  FORNECIMENTO E INSTALAÇÃO. AF_01/2016</v>
          </cell>
        </row>
        <row r="4032">
          <cell r="A4032" t="str">
            <v>INSTALACOES HIDRO SANITARIAS</v>
          </cell>
          <cell r="B4032" t="str">
            <v>INHI</v>
          </cell>
          <cell r="C4032" t="str">
            <v>CONEXOES</v>
          </cell>
          <cell r="D4032" t="str">
            <v>0180</v>
          </cell>
          <cell r="E4032">
            <v>0</v>
          </cell>
          <cell r="F4032">
            <v>0</v>
          </cell>
          <cell r="G4032" t="str">
            <v>93133</v>
          </cell>
          <cell r="H4032" t="str">
            <v>BUCHA DE REDUÇÃO EM COBRE, DN 28 MM X 22 MM, SEM ANEL DE SOLDA, INSTALADO EM RAMAL E SUB-RAMAL  FORNECIMENTO E INSTALAÇÃO. AF_01/2016</v>
          </cell>
        </row>
        <row r="4033">
          <cell r="A4033" t="str">
            <v>INSTALACOES HIDRO SANITARIAS</v>
          </cell>
          <cell r="B4033" t="str">
            <v>INHI</v>
          </cell>
          <cell r="C4033" t="str">
            <v>CONEXOES</v>
          </cell>
          <cell r="D4033" t="str">
            <v>0180</v>
          </cell>
          <cell r="E4033">
            <v>0</v>
          </cell>
          <cell r="F4033">
            <v>0</v>
          </cell>
          <cell r="G4033" t="str">
            <v>94465</v>
          </cell>
          <cell r="H4033" t="str">
            <v>LUVA, EM FERRO GALVANIZADO, CONEXÃO ROSQUEADA, DN 50 (2), INSTALADO EM RESERVAÇÃO DE ÁGUA DE EDIFICAÇÃO QUE POSSUA RESERVATÓRIO DE FIBRA/FIBROCIMENTO  FORNECIMENTO E INSTALAÇÃO. AF_06/2016</v>
          </cell>
        </row>
        <row r="4034">
          <cell r="A4034" t="str">
            <v>INSTALACOES HIDRO SANITARIAS</v>
          </cell>
          <cell r="B4034" t="str">
            <v>INHI</v>
          </cell>
          <cell r="C4034" t="str">
            <v>CONEXOES</v>
          </cell>
          <cell r="D4034" t="str">
            <v>0180</v>
          </cell>
          <cell r="E4034">
            <v>0</v>
          </cell>
          <cell r="F4034">
            <v>0</v>
          </cell>
          <cell r="G4034" t="str">
            <v>94466</v>
          </cell>
          <cell r="H4034" t="str">
            <v>NIPLE, EM FERRO GALVANIZADO, CONEXÃO ROSQUEADA, DN 50 (2), INSTALADO EM RESERVAÇÃO DE ÁGUA DE EDIFICAÇÃO QUE POSSUA RESERVATÓRIO DE FIBRA/FIBROCIMENTO  FORNECIMENTO E INSTALAÇÃO. AF_06/2016</v>
          </cell>
        </row>
        <row r="4035">
          <cell r="A4035" t="str">
            <v>INSTALACOES HIDRO SANITARIAS</v>
          </cell>
          <cell r="B4035" t="str">
            <v>INHI</v>
          </cell>
          <cell r="C4035" t="str">
            <v>CONEXOES</v>
          </cell>
          <cell r="D4035" t="str">
            <v>0180</v>
          </cell>
          <cell r="E4035">
            <v>0</v>
          </cell>
          <cell r="F4035">
            <v>0</v>
          </cell>
          <cell r="G4035" t="str">
            <v>94467</v>
          </cell>
          <cell r="H4035" t="str">
            <v>LUVA, EM FERRO GALVANIZADO, CONEXÃO ROSQUEADA, DN 65 (2 1/2), INSTALADO EM RESERVAÇÃO DE ÁGUA DE EDIFICAÇÃO QUE POSSUA RESERVATÓRIO DE FIBRA/FIBROCIMENTO  FORNECIMENTO E INSTALAÇÃO. AF_06/2016</v>
          </cell>
        </row>
        <row r="4036">
          <cell r="A4036" t="str">
            <v>INSTALACOES HIDRO SANITARIAS</v>
          </cell>
          <cell r="B4036" t="str">
            <v>INHI</v>
          </cell>
          <cell r="C4036" t="str">
            <v>CONEXOES</v>
          </cell>
          <cell r="D4036" t="str">
            <v>0180</v>
          </cell>
          <cell r="E4036">
            <v>0</v>
          </cell>
          <cell r="F4036">
            <v>0</v>
          </cell>
          <cell r="G4036" t="str">
            <v>94468</v>
          </cell>
          <cell r="H4036" t="str">
            <v>NIPLE, EM FERRO GALVANIZADO, CONEXÃO ROSQUEADA, DN 65 (2 1/2), INSTALADO EM RESERVAÇÃO DE ÁGUA DE EDIFICAÇÃO QUE POSSUA RESERVATÓRIO DE FIBRA/FIBROCIMENTO  FORNECIMENTO E INSTALAÇÃO. AF_06/2016</v>
          </cell>
        </row>
        <row r="4037">
          <cell r="A4037" t="str">
            <v>INSTALACOES HIDRO SANITARIAS</v>
          </cell>
          <cell r="B4037" t="str">
            <v>INHI</v>
          </cell>
          <cell r="C4037" t="str">
            <v>CONEXOES</v>
          </cell>
          <cell r="D4037" t="str">
            <v>0180</v>
          </cell>
          <cell r="E4037">
            <v>0</v>
          </cell>
          <cell r="F4037">
            <v>0</v>
          </cell>
          <cell r="G4037" t="str">
            <v>94469</v>
          </cell>
          <cell r="H4037" t="str">
            <v>LUVA, EM FERRO GALVANIZADO, CONEXÃO ROSQUEADA, DN 80 (3), INSTALADO EM RESERVAÇÃO DE ÁGUA DE EDIFICAÇÃO QUE POSSUA RESERVATÓRIO DE FIBRA/FIBROCIMENTO  FORNECIMENTO E INSTALAÇÃO. AF_06/2016</v>
          </cell>
        </row>
        <row r="4038">
          <cell r="A4038" t="str">
            <v>INSTALACOES HIDRO SANITARIAS</v>
          </cell>
          <cell r="B4038" t="str">
            <v>INHI</v>
          </cell>
          <cell r="C4038" t="str">
            <v>CONEXOES</v>
          </cell>
          <cell r="D4038" t="str">
            <v>0180</v>
          </cell>
          <cell r="E4038">
            <v>0</v>
          </cell>
          <cell r="F4038">
            <v>0</v>
          </cell>
          <cell r="G4038" t="str">
            <v>94470</v>
          </cell>
          <cell r="H4038" t="str">
            <v>NIPLE, EM FERRO GALVANIZADO, CONEXÃO ROSQUEADA, DN 80 (3), INSTALADO EM RESERVAÇÃO DE ÁGUA DE EDIFICAÇÃO QUE POSSUA RESERVATÓRIO DE FIBRA/FIBROCIMENTO  FORNECIMENTO E INSTALAÇÃO. AF_06/2016</v>
          </cell>
        </row>
        <row r="4039">
          <cell r="A4039" t="str">
            <v>INSTALACOES HIDRO SANITARIAS</v>
          </cell>
          <cell r="B4039" t="str">
            <v>INHI</v>
          </cell>
          <cell r="C4039" t="str">
            <v>CONEXOES</v>
          </cell>
          <cell r="D4039" t="str">
            <v>0180</v>
          </cell>
          <cell r="E4039">
            <v>0</v>
          </cell>
          <cell r="F4039">
            <v>0</v>
          </cell>
          <cell r="G4039" t="str">
            <v>94471</v>
          </cell>
          <cell r="H4039" t="str">
            <v>COTOVELO 90 GRAUS, EM FERRO GALVANIZADO, CONEXÃO ROSQUEADA, DN 50 (2), INSTALADO EM RESERVAÇÃO DE ÁGUA DE EDIFICAÇÃO QUE POSSUA RESERVATÓRIO DE FIBRA/FIBROCIMENTO  FORNECIMENTO E INSTALAÇÃO. AF_06/2016</v>
          </cell>
        </row>
        <row r="4040">
          <cell r="A4040" t="str">
            <v>INSTALACOES HIDRO SANITARIAS</v>
          </cell>
          <cell r="B4040" t="str">
            <v>INHI</v>
          </cell>
          <cell r="C4040" t="str">
            <v>CONEXOES</v>
          </cell>
          <cell r="D4040" t="str">
            <v>0180</v>
          </cell>
          <cell r="E4040">
            <v>0</v>
          </cell>
          <cell r="F4040">
            <v>0</v>
          </cell>
          <cell r="G4040" t="str">
            <v>94472</v>
          </cell>
          <cell r="H4040" t="str">
            <v>COTOVELO 45 GRAUS, EM FERRO GALVANIZADO, CONEXÃO ROSQUEADA, DN 50 (2), INSTALADO EM RESERVAÇÃO DE ÁGUA DE EDIFICAÇÃO QUE POSSUA RESERVATÓRIO DE FIBRA/FIBROCIMENTO  FORNECIMENTO E INSTALAÇÃO. AF_06/2016</v>
          </cell>
        </row>
        <row r="4041">
          <cell r="A4041" t="str">
            <v>INSTALACOES HIDRO SANITARIAS</v>
          </cell>
          <cell r="B4041" t="str">
            <v>INHI</v>
          </cell>
          <cell r="C4041" t="str">
            <v>CONEXOES</v>
          </cell>
          <cell r="D4041" t="str">
            <v>0180</v>
          </cell>
          <cell r="E4041">
            <v>0</v>
          </cell>
          <cell r="F4041">
            <v>0</v>
          </cell>
          <cell r="G4041" t="str">
            <v>94473</v>
          </cell>
          <cell r="H4041" t="str">
            <v>COTOVELO 90 GRAUS, EM FERRO GALVANIZADO, CONEXÃO ROSQUEADA, DN 65 (2 1/2), INSTALADO EM RESERVAÇÃO DE ÁGUA DE EDIFICAÇÃO QUE POSSUA RESERVATÓRIO DE FIBRA/FIBROCIMENTO  FORNECIMENTO E INSTALAÇÃO. AF_06/2016</v>
          </cell>
        </row>
        <row r="4042">
          <cell r="A4042" t="str">
            <v>INSTALACOES HIDRO SANITARIAS</v>
          </cell>
          <cell r="B4042" t="str">
            <v>INHI</v>
          </cell>
          <cell r="C4042" t="str">
            <v>CONEXOES</v>
          </cell>
          <cell r="D4042" t="str">
            <v>0180</v>
          </cell>
          <cell r="E4042">
            <v>0</v>
          </cell>
          <cell r="F4042">
            <v>0</v>
          </cell>
          <cell r="G4042" t="str">
            <v>94474</v>
          </cell>
          <cell r="H4042" t="str">
            <v>COTOVELO 45 GRAUS, EM FERRO GALVANIZADO, CONEXÃO ROSQUEADA, DN 65 (2 1/2), INSTALADO EM RESERVAÇÃO DE ÁGUA DE EDIFICAÇÃO QUE POSSUA RESERVATÓRIO DE FIBRA/FIBROCIMENTO  FORNECIMENTO E INSTALAÇÃO. AF_06/2016</v>
          </cell>
        </row>
        <row r="4043">
          <cell r="A4043" t="str">
            <v>INSTALACOES HIDRO SANITARIAS</v>
          </cell>
          <cell r="B4043" t="str">
            <v>INHI</v>
          </cell>
          <cell r="C4043" t="str">
            <v>CONEXOES</v>
          </cell>
          <cell r="D4043" t="str">
            <v>0180</v>
          </cell>
          <cell r="E4043">
            <v>0</v>
          </cell>
          <cell r="F4043">
            <v>0</v>
          </cell>
          <cell r="G4043" t="str">
            <v>94475</v>
          </cell>
          <cell r="H4043" t="str">
            <v>COTOVELO 90 GRAUS, EM FERRO GALVANIZADO, CONEXÃO ROSQUEADA, DN 80 (3), INSTALADO EM RESERVAÇÃO DE ÁGUA DE EDIFICAÇÃO QUE POSSUA RESERVATÓRIO DE FIBRA/FIBROCIMENTO  FORNECIMENTO E INSTALAÇÃO. AF_06/2016</v>
          </cell>
        </row>
        <row r="4044">
          <cell r="A4044" t="str">
            <v>INSTALACOES HIDRO SANITARIAS</v>
          </cell>
          <cell r="B4044" t="str">
            <v>INHI</v>
          </cell>
          <cell r="C4044" t="str">
            <v>CONEXOES</v>
          </cell>
          <cell r="D4044" t="str">
            <v>0180</v>
          </cell>
          <cell r="E4044">
            <v>0</v>
          </cell>
          <cell r="F4044">
            <v>0</v>
          </cell>
          <cell r="G4044" t="str">
            <v>94476</v>
          </cell>
          <cell r="H4044" t="str">
            <v>COTOVELO 45 GRAUS, EM FERRO GALVANIZADO, CONEXÃO ROSQUEADA, DN 80 (3), INSTALADO EM RESERVAÇÃO DE ÁGUA DE EDIFICAÇÃO QUE POSSUA RESERVATÓRIO DE FIBRA/FIBROCIMENTO  FORNECIMENTO E INSTALAÇÃO. AF_06/2016</v>
          </cell>
        </row>
        <row r="4045">
          <cell r="A4045" t="str">
            <v>INSTALACOES HIDRO SANITARIAS</v>
          </cell>
          <cell r="B4045" t="str">
            <v>INHI</v>
          </cell>
          <cell r="C4045" t="str">
            <v>CONEXOES</v>
          </cell>
          <cell r="D4045" t="str">
            <v>0180</v>
          </cell>
          <cell r="E4045">
            <v>0</v>
          </cell>
          <cell r="F4045">
            <v>0</v>
          </cell>
          <cell r="G4045" t="str">
            <v>94477</v>
          </cell>
          <cell r="H4045" t="str">
            <v>TÊ, EM FERRO GALVANIZADO, CONEXÃO ROSQUEADA, DN 50 (2), INSTALADO EM RESERVAÇÃO DE ÁGUA DE EDIFICAÇÃO QUE POSSUA RESERVATÓRIO DE FIBRA/FIBROCIMENTO  FORNECIMENTO E INSTALAÇÃO. AF_06/2016</v>
          </cell>
        </row>
        <row r="4046">
          <cell r="A4046" t="str">
            <v>INSTALACOES HIDRO SANITARIAS</v>
          </cell>
          <cell r="B4046" t="str">
            <v>INHI</v>
          </cell>
          <cell r="C4046" t="str">
            <v>CONEXOES</v>
          </cell>
          <cell r="D4046" t="str">
            <v>0180</v>
          </cell>
          <cell r="E4046">
            <v>0</v>
          </cell>
          <cell r="F4046">
            <v>0</v>
          </cell>
          <cell r="G4046" t="str">
            <v>94478</v>
          </cell>
          <cell r="H4046" t="str">
            <v>TÊ, EM FERRO GALVANIZADO, CONEXÃO ROSQUEADA, DN 65 (2 1/2), INSTALADO EM RESERVAÇÃO DE ÁGUA DE EDIFICAÇÃO QUE POSSUA RESERVATÓRIO DE FIBRA/FIBROCIMENTO  FORNECIMENTO E INSTALAÇÃO. AF_06/2016</v>
          </cell>
        </row>
        <row r="4047">
          <cell r="A4047" t="str">
            <v>INSTALACOES HIDRO SANITARIAS</v>
          </cell>
          <cell r="B4047" t="str">
            <v>INHI</v>
          </cell>
          <cell r="C4047" t="str">
            <v>CONEXOES</v>
          </cell>
          <cell r="D4047" t="str">
            <v>0180</v>
          </cell>
          <cell r="E4047">
            <v>0</v>
          </cell>
          <cell r="F4047">
            <v>0</v>
          </cell>
          <cell r="G4047" t="str">
            <v>94479</v>
          </cell>
          <cell r="H4047" t="str">
            <v>TÊ, EM FERRO GALVANIZADO, CONEXÃO ROSQUEADA, DN 80 (3), INSTALADO EM RESERVAÇÃO DE ÁGUA DE EDIFICAÇÃO QUE POSSUA RESERVATÓRIO DE FIBRA/FIBROCIMENTO  FORNECIMENTO E INSTALAÇÃO. AF_06/2016</v>
          </cell>
        </row>
        <row r="4048">
          <cell r="A4048" t="str">
            <v>INSTALACOES HIDRO SANITARIAS</v>
          </cell>
          <cell r="B4048" t="str">
            <v>INHI</v>
          </cell>
          <cell r="C4048" t="str">
            <v>CONEXOES</v>
          </cell>
          <cell r="D4048" t="str">
            <v>0180</v>
          </cell>
          <cell r="E4048">
            <v>0</v>
          </cell>
          <cell r="F4048">
            <v>0</v>
          </cell>
          <cell r="G4048" t="str">
            <v>94606</v>
          </cell>
          <cell r="H4048" t="str">
            <v>LUVA EM COBRE, DN 54 MM, SEM ANEL DE SOLDA, INSTALADO EM RESERVAÇÃO DE ÁGUA DE EDIFICAÇÃO QUE POSSUA RESERVATÓRIO DE FIBRA/FIBROCIMENTO  FORNECIMENTO E INSTALAÇÃO. AF_06/2016</v>
          </cell>
        </row>
        <row r="4049">
          <cell r="A4049" t="str">
            <v>INSTALACOES HIDRO SANITARIAS</v>
          </cell>
          <cell r="B4049" t="str">
            <v>INHI</v>
          </cell>
          <cell r="C4049" t="str">
            <v>CONEXOES</v>
          </cell>
          <cell r="D4049" t="str">
            <v>0180</v>
          </cell>
          <cell r="E4049">
            <v>0</v>
          </cell>
          <cell r="F4049">
            <v>0</v>
          </cell>
          <cell r="G4049" t="str">
            <v>94608</v>
          </cell>
          <cell r="H4049" t="str">
            <v>LUVA EM COBRE, DN 66 MM, SEM ANEL DE SOLDA, INSTALADO EM RESERVAÇÃO DE ÁGUA DE EDIFICAÇÃO QUE POSSUA RESERVATÓRIO DE FIBRA/FIBROCIMENTO  FORNECIMENTO E INSTALAÇÃO. AF_06/2016</v>
          </cell>
        </row>
        <row r="4050">
          <cell r="A4050" t="str">
            <v>INSTALACOES HIDRO SANITARIAS</v>
          </cell>
          <cell r="B4050" t="str">
            <v>INHI</v>
          </cell>
          <cell r="C4050" t="str">
            <v>CONEXOES</v>
          </cell>
          <cell r="D4050" t="str">
            <v>0180</v>
          </cell>
          <cell r="E4050">
            <v>0</v>
          </cell>
          <cell r="F4050">
            <v>0</v>
          </cell>
          <cell r="G4050" t="str">
            <v>94610</v>
          </cell>
          <cell r="H4050" t="str">
            <v>LUVA EM COBRE, DN 79 MM, SEM ANEL DE SOLDA, INSTALADO EM RESERVAÇÃO DE ÁGUA DE EDIFICAÇÃO QUE POSSUA RESERVATÓRIO DE FIBRA/FIBROCIMENTO  FORNECIMENTO E INSTALAÇÃO. AF_06/2016</v>
          </cell>
        </row>
        <row r="4051">
          <cell r="A4051" t="str">
            <v>INSTALACOES HIDRO SANITARIAS</v>
          </cell>
          <cell r="B4051" t="str">
            <v>INHI</v>
          </cell>
          <cell r="C4051" t="str">
            <v>CONEXOES</v>
          </cell>
          <cell r="D4051" t="str">
            <v>0180</v>
          </cell>
          <cell r="E4051">
            <v>0</v>
          </cell>
          <cell r="F4051">
            <v>0</v>
          </cell>
          <cell r="G4051" t="str">
            <v>94612</v>
          </cell>
          <cell r="H4051" t="str">
            <v>LUVA DE COBRE, DN 104 MM, SEM ANEL DE SOLDA, INSTALADO EM RESERVAÇÃO DE ÁGUA DE EDIFICAÇÃO QUE POSSUA RESERVATÓRIO DE FIBRA/FIBROCIMENTO  FORNECIMENTO E INSTALAÇÃO. AF_06/2016</v>
          </cell>
        </row>
        <row r="4052">
          <cell r="A4052" t="str">
            <v>INSTALACOES HIDRO SANITARIAS</v>
          </cell>
          <cell r="B4052" t="str">
            <v>INHI</v>
          </cell>
          <cell r="C4052" t="str">
            <v>CONEXOES</v>
          </cell>
          <cell r="D4052" t="str">
            <v>0180</v>
          </cell>
          <cell r="E4052">
            <v>0</v>
          </cell>
          <cell r="F4052">
            <v>0</v>
          </cell>
          <cell r="G4052" t="str">
            <v>94614</v>
          </cell>
          <cell r="H4052" t="str">
            <v>COTOVELO EM COBRE, DN 54 MM, 90 GRAUS, SEM ANEL DE SOLDA, INSTALADO EM RESERVAÇÃO DE ÁGUA DE EDIFICAÇÃO QUE POSSUA RESERVATÓRIO DE FIBRA/FIBROCIMENTO  FORNECIMENTO E INSTALAÇÃO. AF_06/2016</v>
          </cell>
        </row>
        <row r="4053">
          <cell r="A4053" t="str">
            <v>INSTALACOES HIDRO SANITARIAS</v>
          </cell>
          <cell r="B4053" t="str">
            <v>INHI</v>
          </cell>
          <cell r="C4053" t="str">
            <v>CONEXOES</v>
          </cell>
          <cell r="D4053" t="str">
            <v>0180</v>
          </cell>
          <cell r="E4053">
            <v>0</v>
          </cell>
          <cell r="F4053">
            <v>0</v>
          </cell>
          <cell r="G4053" t="str">
            <v>94615</v>
          </cell>
          <cell r="H4053" t="str">
            <v>CURVA EM COBRE, DN 54 MM, 45 GRAUS, SEM ANEL DE SOLDA, BOLSA X BOLSA, INSTALADO EM RESERVAÇÃO DE ÁGUA DE EDIFICAÇÃO QUE POSSUA RESERVATÓRIO DE FIBRA/FIBROCIMENTO  FORNECIMENTO E INSTALAÇÃO. AF_06/2016</v>
          </cell>
        </row>
        <row r="4054">
          <cell r="A4054" t="str">
            <v>INSTALACOES HIDRO SANITARIAS</v>
          </cell>
          <cell r="B4054" t="str">
            <v>INHI</v>
          </cell>
          <cell r="C4054" t="str">
            <v>CONEXOES</v>
          </cell>
          <cell r="D4054" t="str">
            <v>0180</v>
          </cell>
          <cell r="E4054">
            <v>0</v>
          </cell>
          <cell r="F4054">
            <v>0</v>
          </cell>
          <cell r="G4054" t="str">
            <v>94616</v>
          </cell>
          <cell r="H4054" t="str">
            <v>COTOVELO EM COBRE, DN 66 MM, 90 GRAUS, SEM ANEL DE SOLDA, INSTALADO EM RESERVAÇÃO DE ÁGUA DE EDIFICAÇÃO QUE POSSUA RESERVATÓRIO DE FIBRA/FIBROCIMENTO  FORNECIMENTO E INSTALAÇÃO. AF_06/2016</v>
          </cell>
        </row>
        <row r="4055">
          <cell r="A4055" t="str">
            <v>INSTALACOES HIDRO SANITARIAS</v>
          </cell>
          <cell r="B4055" t="str">
            <v>INHI</v>
          </cell>
          <cell r="C4055" t="str">
            <v>CONEXOES</v>
          </cell>
          <cell r="D4055" t="str">
            <v>0180</v>
          </cell>
          <cell r="E4055">
            <v>0</v>
          </cell>
          <cell r="F4055">
            <v>0</v>
          </cell>
          <cell r="G4055" t="str">
            <v>94617</v>
          </cell>
          <cell r="H4055" t="str">
            <v>CURVA EM COBRE, DN 66 MM, 45 GRAUS, SEM ANEL DE SOLDA, BOLSA X BOLSA, INSTALADO EM RESERVAÇÃO DE ÁGUA DE EDIFICAÇÃO QUE POSSUA RESERVATÓRIO DE FIBRA/FIBROCIMENTO  FORNECIMENTO E INSTALAÇÃO. AF_06/2016</v>
          </cell>
        </row>
        <row r="4056">
          <cell r="A4056" t="str">
            <v>INSTALACOES HIDRO SANITARIAS</v>
          </cell>
          <cell r="B4056" t="str">
            <v>INHI</v>
          </cell>
          <cell r="C4056" t="str">
            <v>CONEXOES</v>
          </cell>
          <cell r="D4056" t="str">
            <v>0180</v>
          </cell>
          <cell r="E4056">
            <v>0</v>
          </cell>
          <cell r="F4056">
            <v>0</v>
          </cell>
          <cell r="G4056" t="str">
            <v>94618</v>
          </cell>
          <cell r="H4056" t="str">
            <v>COTOVELO EM COBRE, DN 79 MM, 90 GRAUS, SEM ANEL DE SOLDA, INSTALADO EM RESERVAÇÃO DE ÁGUA DE EDIFICAÇÃO QUE POSSUA RESERVATÓRIO DE FIBRA/FIBROCIMENTO  FORNECIMENTO E INSTALAÇÃO. AF_06/2016</v>
          </cell>
        </row>
        <row r="4057">
          <cell r="A4057" t="str">
            <v>INSTALACOES HIDRO SANITARIAS</v>
          </cell>
          <cell r="B4057" t="str">
            <v>INHI</v>
          </cell>
          <cell r="C4057" t="str">
            <v>CONEXOES</v>
          </cell>
          <cell r="D4057" t="str">
            <v>0180</v>
          </cell>
          <cell r="E4057">
            <v>0</v>
          </cell>
          <cell r="F4057">
            <v>0</v>
          </cell>
          <cell r="G4057" t="str">
            <v>94620</v>
          </cell>
          <cell r="H4057" t="str">
            <v>COTOVELO EM COBRE, DN 104 MM, 90 GRAUS, SEM ANEL DE SOLDA, INSTALADO EM RESERVAÇÃO DE ÁGUA DE EDIFICAÇÃO QUE POSSUA RESERVATÓRIO DE FIBRA/FIBROCIMENTO  FORNECIMENTO E INSTALAÇÃO. AF_06/2016</v>
          </cell>
        </row>
        <row r="4058">
          <cell r="A4058" t="str">
            <v>INSTALACOES HIDRO SANITARIAS</v>
          </cell>
          <cell r="B4058" t="str">
            <v>INHI</v>
          </cell>
          <cell r="C4058" t="str">
            <v>CONEXOES</v>
          </cell>
          <cell r="D4058" t="str">
            <v>0180</v>
          </cell>
          <cell r="E4058">
            <v>0</v>
          </cell>
          <cell r="F4058">
            <v>0</v>
          </cell>
          <cell r="G4058" t="str">
            <v>94622</v>
          </cell>
          <cell r="H4058" t="str">
            <v>TE EM COBRE, DN 54 MM, SEM ANEL DE SOLDA, INSTALADO EM RESERVAÇÃO DE ÁGUA DE EDIFICAÇÃO QUE POSSUA RESERVATÓRIO DE FIBRA/FIBROCIMENTO  FORNECIMENTO E INSTALAÇÃO. AF_06/2016</v>
          </cell>
        </row>
        <row r="4059">
          <cell r="A4059" t="str">
            <v>INSTALACOES HIDRO SANITARIAS</v>
          </cell>
          <cell r="B4059" t="str">
            <v>INHI</v>
          </cell>
          <cell r="C4059" t="str">
            <v>CONEXOES</v>
          </cell>
          <cell r="D4059" t="str">
            <v>0180</v>
          </cell>
          <cell r="E4059">
            <v>0</v>
          </cell>
          <cell r="F4059">
            <v>0</v>
          </cell>
          <cell r="G4059" t="str">
            <v>94623</v>
          </cell>
          <cell r="H4059" t="str">
            <v>TE EM COBRE, DN 66 MM, SEM ANEL DE SOLDA, INSTALADO EM RESERVAÇÃO DE ÁGUA DE EDIFICAÇÃO QUE POSSUA RESERVATÓRIO DE FIBRA/FIBROCIMENTO  FORNECIMENTO E INSTALAÇÃO. AF_06/2016</v>
          </cell>
        </row>
        <row r="4060">
          <cell r="A4060" t="str">
            <v>INSTALACOES HIDRO SANITARIAS</v>
          </cell>
          <cell r="B4060" t="str">
            <v>INHI</v>
          </cell>
          <cell r="C4060" t="str">
            <v>CONEXOES</v>
          </cell>
          <cell r="D4060" t="str">
            <v>0180</v>
          </cell>
          <cell r="E4060">
            <v>0</v>
          </cell>
          <cell r="F4060">
            <v>0</v>
          </cell>
          <cell r="G4060" t="str">
            <v>94624</v>
          </cell>
          <cell r="H4060" t="str">
            <v>TE EM COBRE, DN 79 MM, SEM ANEL DE SOLDA, INSTALADO EM RESERVAÇÃO DE ÁGUA DE EDIFICAÇÃO QUE POSSUA RESERVATÓRIO DE FIBRA/FIBROCIMENTO  FORNECIMENTO E INSTALAÇÃO. AF_06/2016</v>
          </cell>
        </row>
        <row r="4061">
          <cell r="A4061" t="str">
            <v>INSTALACOES HIDRO SANITARIAS</v>
          </cell>
          <cell r="B4061" t="str">
            <v>INHI</v>
          </cell>
          <cell r="C4061" t="str">
            <v>CONEXOES</v>
          </cell>
          <cell r="D4061" t="str">
            <v>0180</v>
          </cell>
          <cell r="E4061">
            <v>0</v>
          </cell>
          <cell r="F4061">
            <v>0</v>
          </cell>
          <cell r="G4061" t="str">
            <v>94625</v>
          </cell>
          <cell r="H4061" t="str">
            <v>TE EM COBRE, DN 104 MM, SEM ANEL DE SOLDA, INSTALADO EM RESERVAÇÃO DE ÁGUA DE EDIFICAÇÃO QUE POSSUA RESERVATÓRIO DE FIBRA/FIBROCIMENTO  FORNECIMENTO E INSTALAÇÃO. AF_06/2016</v>
          </cell>
        </row>
        <row r="4062">
          <cell r="A4062" t="str">
            <v>INSTALACOES HIDRO SANITARIAS</v>
          </cell>
          <cell r="B4062" t="str">
            <v>INHI</v>
          </cell>
          <cell r="C4062" t="str">
            <v>CONEXOES</v>
          </cell>
          <cell r="D4062" t="str">
            <v>0180</v>
          </cell>
          <cell r="E4062">
            <v>0</v>
          </cell>
          <cell r="F4062">
            <v>0</v>
          </cell>
          <cell r="G4062" t="str">
            <v>94656</v>
          </cell>
          <cell r="H4062" t="str">
            <v>ADAPTADOR CURTO COM BOLSA E ROSCA PARA REGISTRO, PVC, SOLDÁVEL, DN  25 MM X 3/4 , INSTALADO EM RESERVAÇÃO DE ÁGUA DE EDIFICAÇÃO QUE POSSUA RESERVATÓRIO DE FIBRA/FIBROCIMENTO   FORNECIMENTO E INSTALAÇÃO. AF_06/2016</v>
          </cell>
        </row>
        <row r="4063">
          <cell r="A4063" t="str">
            <v>INSTALACOES HIDRO SANITARIAS</v>
          </cell>
          <cell r="B4063" t="str">
            <v>INHI</v>
          </cell>
          <cell r="C4063" t="str">
            <v>CONEXOES</v>
          </cell>
          <cell r="D4063" t="str">
            <v>0180</v>
          </cell>
          <cell r="E4063">
            <v>0</v>
          </cell>
          <cell r="F4063">
            <v>0</v>
          </cell>
          <cell r="G4063" t="str">
            <v>94657</v>
          </cell>
          <cell r="H4063" t="str">
            <v>LUVA PVC, SOLDÁVEL, DN  25 MM, INSTALADA EM RESERVAÇÃO DE ÁGUA DE EDIFICAÇÃO QUE POSSUA RESERVATÓRIO DE FIBRA/FIBROCIMENTO   FORNECIMENTO E INSTALAÇÃO. AF_06/2016</v>
          </cell>
        </row>
        <row r="4064">
          <cell r="A4064" t="str">
            <v>INSTALACOES HIDRO SANITARIAS</v>
          </cell>
          <cell r="B4064" t="str">
            <v>INHI</v>
          </cell>
          <cell r="C4064" t="str">
            <v>CONEXOES</v>
          </cell>
          <cell r="D4064" t="str">
            <v>0180</v>
          </cell>
          <cell r="E4064">
            <v>0</v>
          </cell>
          <cell r="F4064">
            <v>0</v>
          </cell>
          <cell r="G4064" t="str">
            <v>94658</v>
          </cell>
          <cell r="H4064" t="str">
            <v>ADAPTADOR CURTO COM BOLSA E ROSCA PARA REGISTRO, PVC, SOLDÁVEL, DN 32 MM X 1 , INSTALADO EM RESERVAÇÃO DE ÁGUA DE EDIFICAÇÃO QUE POSSUA RESERVATÓRIO DE FIBRA/FIBROCIMENTO   FORNECIMENTO E INSTALAÇÃO. AF_06/2016</v>
          </cell>
        </row>
        <row r="4065">
          <cell r="A4065" t="str">
            <v>INSTALACOES HIDRO SANITARIAS</v>
          </cell>
          <cell r="B4065" t="str">
            <v>INHI</v>
          </cell>
          <cell r="C4065" t="str">
            <v>CONEXOES</v>
          </cell>
          <cell r="D4065" t="str">
            <v>0180</v>
          </cell>
          <cell r="E4065">
            <v>0</v>
          </cell>
          <cell r="F4065">
            <v>0</v>
          </cell>
          <cell r="G4065" t="str">
            <v>94659</v>
          </cell>
          <cell r="H4065" t="str">
            <v>LUVA PVC, SOLDÁVEL, DN 32 MM, INSTALADA EM RESERVAÇÃO DE ÁGUA DE EDIFICAÇÃO QUE POSSUA RESERVATÓRIO DE FIBRA/FIBROCIMENTO   FORNECIMENTO E INSTALAÇÃO. AF_06/2016</v>
          </cell>
        </row>
        <row r="4066">
          <cell r="A4066" t="str">
            <v>INSTALACOES HIDRO SANITARIAS</v>
          </cell>
          <cell r="B4066" t="str">
            <v>INHI</v>
          </cell>
          <cell r="C4066" t="str">
            <v>CONEXOES</v>
          </cell>
          <cell r="D4066" t="str">
            <v>0180</v>
          </cell>
          <cell r="E4066">
            <v>0</v>
          </cell>
          <cell r="F4066">
            <v>0</v>
          </cell>
          <cell r="G4066" t="str">
            <v>94660</v>
          </cell>
          <cell r="H4066" t="str">
            <v>ADAPTADOR CURTO COM BOLSA E ROSCA PARA REGISTRO, PVC, SOLDÁVEL, DN 40 MM X 1 1/4 , INSTALADO EM RESERVAÇÃO DE ÁGUA DE EDIFICAÇÃO QUE POSSUA RESERVATÓRIO DE FIBRA/FIBROCIMENTO   FORNECIMENTO E INSTALAÇÃO. AF_06/2016</v>
          </cell>
        </row>
        <row r="4067">
          <cell r="A4067" t="str">
            <v>INSTALACOES HIDRO SANITARIAS</v>
          </cell>
          <cell r="B4067" t="str">
            <v>INHI</v>
          </cell>
          <cell r="C4067" t="str">
            <v>CONEXOES</v>
          </cell>
          <cell r="D4067" t="str">
            <v>0180</v>
          </cell>
          <cell r="E4067">
            <v>0</v>
          </cell>
          <cell r="F4067">
            <v>0</v>
          </cell>
          <cell r="G4067" t="str">
            <v>94661</v>
          </cell>
          <cell r="H4067" t="str">
            <v>LUVA, PVC, SOLDÁVEL, DN 40 MM, INSTALADO EM RESERVAÇÃO DE ÁGUA DE EDIFICAÇÃO QUE POSSUA RESERVATÓRIO DE FIBRA/FIBROCIMENTO   FORNECIMENTO E INSTALAÇÃO. AF_06/2016</v>
          </cell>
        </row>
        <row r="4068">
          <cell r="A4068" t="str">
            <v>INSTALACOES HIDRO SANITARIAS</v>
          </cell>
          <cell r="B4068" t="str">
            <v>INHI</v>
          </cell>
          <cell r="C4068" t="str">
            <v>CONEXOES</v>
          </cell>
          <cell r="D4068" t="str">
            <v>0180</v>
          </cell>
          <cell r="E4068">
            <v>0</v>
          </cell>
          <cell r="F4068">
            <v>0</v>
          </cell>
          <cell r="G4068" t="str">
            <v>94662</v>
          </cell>
          <cell r="H4068" t="str">
            <v>ADAPTADOR CURTO COM BOLSA E ROSCA PARA REGISTRO, PVC, SOLDÁVEL, DN 50 MM X 1 1/2 , INSTALADO EM RESERVAÇÃO DE ÁGUA DE EDIFICAÇÃO QUE POSSUA RESERVATÓRIO DE FIBRA/FIBROCIMENTO   FORNECIMENTO E INSTALAÇÃO. AF_06/2016</v>
          </cell>
        </row>
        <row r="4069">
          <cell r="A4069" t="str">
            <v>INSTALACOES HIDRO SANITARIAS</v>
          </cell>
          <cell r="B4069" t="str">
            <v>INHI</v>
          </cell>
          <cell r="C4069" t="str">
            <v>CONEXOES</v>
          </cell>
          <cell r="D4069" t="str">
            <v>0180</v>
          </cell>
          <cell r="E4069">
            <v>0</v>
          </cell>
          <cell r="F4069">
            <v>0</v>
          </cell>
          <cell r="G4069" t="str">
            <v>94663</v>
          </cell>
          <cell r="H4069" t="str">
            <v>LUVA, PVC, SOLDÁVEL, DN 50 MM, INSTALADO EM RESERVAÇÃO DE ÁGUA DE EDIFICAÇÃO QUE POSSUA RESERVATÓRIO DE FIBRA/FIBROCIMENTO   FORNECIMENTO E INSTALAÇÃO. AF_06/2016</v>
          </cell>
        </row>
        <row r="4070">
          <cell r="A4070" t="str">
            <v>INSTALACOES HIDRO SANITARIAS</v>
          </cell>
          <cell r="B4070" t="str">
            <v>INHI</v>
          </cell>
          <cell r="C4070" t="str">
            <v>CONEXOES</v>
          </cell>
          <cell r="D4070" t="str">
            <v>0180</v>
          </cell>
          <cell r="E4070">
            <v>0</v>
          </cell>
          <cell r="F4070">
            <v>0</v>
          </cell>
          <cell r="G4070" t="str">
            <v>94664</v>
          </cell>
          <cell r="H4070" t="str">
            <v>ADAPTADOR CURTO COM BOLSA E ROSCA PARA REGISTRO, PVC, SOLDÁVEL, DN 60 MM X 2 , INSTALADO EM RESERVAÇÃO DE ÁGUA DE EDIFICAÇÃO QUE POSSUA RESERVATÓRIO DE FIBRA/FIBROCIMENTO   FORNECIMENTO E INSTALAÇÃO. AF_06/2016</v>
          </cell>
        </row>
        <row r="4071">
          <cell r="A4071" t="str">
            <v>INSTALACOES HIDRO SANITARIAS</v>
          </cell>
          <cell r="B4071" t="str">
            <v>INHI</v>
          </cell>
          <cell r="C4071" t="str">
            <v>CONEXOES</v>
          </cell>
          <cell r="D4071" t="str">
            <v>0180</v>
          </cell>
          <cell r="E4071">
            <v>0</v>
          </cell>
          <cell r="F4071">
            <v>0</v>
          </cell>
          <cell r="G4071" t="str">
            <v>94665</v>
          </cell>
          <cell r="H4071" t="str">
            <v>LUVA, PVC, SOLDÁVEL, DN 60 MM, INSTALADO EM RESERVAÇÃO DE ÁGUA DE EDIFICAÇÃO QUE POSSUA RESERVATÓRIO DE FIBRA/FIBROCIMENTO   FORNECIMENTO E INSTALAÇÃO. AF_06/2016</v>
          </cell>
        </row>
        <row r="4072">
          <cell r="A4072" t="str">
            <v>INSTALACOES HIDRO SANITARIAS</v>
          </cell>
          <cell r="B4072" t="str">
            <v>INHI</v>
          </cell>
          <cell r="C4072" t="str">
            <v>CONEXOES</v>
          </cell>
          <cell r="D4072" t="str">
            <v>0180</v>
          </cell>
          <cell r="E4072">
            <v>0</v>
          </cell>
          <cell r="F4072">
            <v>0</v>
          </cell>
          <cell r="G4072" t="str">
            <v>94666</v>
          </cell>
          <cell r="H4072" t="str">
            <v>ADAPTADOR CURTO COM BOLSA E ROSCA PARA REGISTRO, PVC, SOLDÁVEL, DN 75 MM X 2 1/2 , INSTALADO EM RESERVAÇÃO DE ÁGUA DE EDIFICAÇÃO QUE POSSUA RESERVATÓRIO DE FIBRA/FIBROCIMENTO   FORNECIMENTO E INSTALAÇÃO. AF_06/2016</v>
          </cell>
        </row>
        <row r="4073">
          <cell r="A4073" t="str">
            <v>INSTALACOES HIDRO SANITARIAS</v>
          </cell>
          <cell r="B4073" t="str">
            <v>INHI</v>
          </cell>
          <cell r="C4073" t="str">
            <v>CONEXOES</v>
          </cell>
          <cell r="D4073" t="str">
            <v>0180</v>
          </cell>
          <cell r="E4073">
            <v>0</v>
          </cell>
          <cell r="F4073">
            <v>0</v>
          </cell>
          <cell r="G4073" t="str">
            <v>94667</v>
          </cell>
          <cell r="H4073" t="str">
            <v>LUVA, PVC, SOLDÁVEL, DN 75 MM, INSTALADO EM RESERVAÇÃO DE ÁGUA DE EDIFICAÇÃO QUE POSSUA RESERVATÓRIO DE FIBRA/FIBROCIMENTO   FORNECIMENTO E INSTALAÇÃO. AF_06/2016</v>
          </cell>
        </row>
        <row r="4074">
          <cell r="A4074" t="str">
            <v>INSTALACOES HIDRO SANITARIAS</v>
          </cell>
          <cell r="B4074" t="str">
            <v>INHI</v>
          </cell>
          <cell r="C4074" t="str">
            <v>CONEXOES</v>
          </cell>
          <cell r="D4074" t="str">
            <v>0180</v>
          </cell>
          <cell r="E4074">
            <v>0</v>
          </cell>
          <cell r="F4074">
            <v>0</v>
          </cell>
          <cell r="G4074" t="str">
            <v>94668</v>
          </cell>
          <cell r="H4074" t="str">
            <v>ADAPTADOR CURTO COM BOLSA E ROSCA PARA REGISTRO, PVC, SOLDÁVEL, DN 85 MM X 3 , INSTALADO EM RESERVAÇÃO DE ÁGUA DE EDIFICAÇÃO QUE POSSUA RESERVATÓRIO DE FIBRA/FIBROCIMENTO   FORNECIMENTO E INSTALAÇÃO. AF_06/2016</v>
          </cell>
        </row>
        <row r="4075">
          <cell r="A4075" t="str">
            <v>INSTALACOES HIDRO SANITARIAS</v>
          </cell>
          <cell r="B4075" t="str">
            <v>INHI</v>
          </cell>
          <cell r="C4075" t="str">
            <v>CONEXOES</v>
          </cell>
          <cell r="D4075" t="str">
            <v>0180</v>
          </cell>
          <cell r="E4075">
            <v>0</v>
          </cell>
          <cell r="F4075">
            <v>0</v>
          </cell>
          <cell r="G4075" t="str">
            <v>94669</v>
          </cell>
          <cell r="H4075" t="str">
            <v>LUVA, PVC, SOLDÁVEL, DN 85 MM, INSTALADO EM RESERVAÇÃO DE ÁGUA DE EDIFICAÇÃO QUE POSSUA RESERVATÓRIO DE FIBRA/FIBROCIMENTO   FORNECIMENTO E INSTALAÇÃO. AF_06/2016</v>
          </cell>
        </row>
        <row r="4076">
          <cell r="A4076" t="str">
            <v>INSTALACOES HIDRO SANITARIAS</v>
          </cell>
          <cell r="B4076" t="str">
            <v>INHI</v>
          </cell>
          <cell r="C4076" t="str">
            <v>CONEXOES</v>
          </cell>
          <cell r="D4076" t="str">
            <v>0180</v>
          </cell>
          <cell r="E4076">
            <v>0</v>
          </cell>
          <cell r="F4076">
            <v>0</v>
          </cell>
          <cell r="G4076" t="str">
            <v>94670</v>
          </cell>
          <cell r="H4076" t="str">
            <v>ADAPTADOR CURTO COM BOLSA E ROSCA PARA REGISTRO, PVC, SOLDÁVEL, DN 110 MM X 4 , INSTALADO EM RESERVAÇÃO DE ÁGUA DE EDIFICAÇÃO QUE POSSUA RESERVATÓRIO DE FIBRA/FIBROCIMENTO   FORNECIMENTO E INSTALAÇÃO. AF_06/2016</v>
          </cell>
        </row>
        <row r="4077">
          <cell r="A4077" t="str">
            <v>INSTALACOES HIDRO SANITARIAS</v>
          </cell>
          <cell r="B4077" t="str">
            <v>INHI</v>
          </cell>
          <cell r="C4077" t="str">
            <v>CONEXOES</v>
          </cell>
          <cell r="D4077" t="str">
            <v>0180</v>
          </cell>
          <cell r="E4077">
            <v>0</v>
          </cell>
          <cell r="F4077">
            <v>0</v>
          </cell>
          <cell r="G4077" t="str">
            <v>94671</v>
          </cell>
          <cell r="H4077" t="str">
            <v>LUVA, PVC, SOLDÁVEL, DN 110 MM, INSTALADO EM RESERVAÇÃO DE ÁGUA DE EDIFICAÇÃO QUE POSSUA RESERVATÓRIO DE FIBRA/FIBROCIMENTO   FORNECIMENTO E INSTALAÇÃO. AF_06/2016</v>
          </cell>
        </row>
        <row r="4078">
          <cell r="A4078" t="str">
            <v>INSTALACOES HIDRO SANITARIAS</v>
          </cell>
          <cell r="B4078" t="str">
            <v>INHI</v>
          </cell>
          <cell r="C4078" t="str">
            <v>CONEXOES</v>
          </cell>
          <cell r="D4078" t="str">
            <v>0180</v>
          </cell>
          <cell r="E4078">
            <v>0</v>
          </cell>
          <cell r="F4078">
            <v>0</v>
          </cell>
          <cell r="G4078" t="str">
            <v>94672</v>
          </cell>
          <cell r="H4078" t="str">
            <v>JOELHO 90 GRAUS COM BUCHA DE LATÃO, PVC, SOLDÁVEL, DN  25 MM, X 3/4 INSTALADO EM RESERVAÇÃO DE ÁGUA DE EDIFICAÇÃO QUE POSSUA RESERVATÓRIO DE FIBRA/FIBROCIMENTO   FORNECIMENTO E INSTALAÇÃO. AF_06/2016</v>
          </cell>
        </row>
        <row r="4079">
          <cell r="A4079" t="str">
            <v>INSTALACOES HIDRO SANITARIAS</v>
          </cell>
          <cell r="B4079" t="str">
            <v>INHI</v>
          </cell>
          <cell r="C4079" t="str">
            <v>CONEXOES</v>
          </cell>
          <cell r="D4079" t="str">
            <v>0180</v>
          </cell>
          <cell r="E4079">
            <v>0</v>
          </cell>
          <cell r="F4079">
            <v>0</v>
          </cell>
          <cell r="G4079" t="str">
            <v>94673</v>
          </cell>
          <cell r="H4079" t="str">
            <v>CURVA 90 GRAUS, PVC, SOLDÁVEL, DN  25 MM, INSTALADO EM RESERVAÇÃO DE ÁGUA DE EDIFICAÇÃO QUE POSSUA RESERVATÓRIO DE FIBRA/FIBROCIMENTO   FORNECIMENTO E INSTALAÇÃO. AF_06/2016</v>
          </cell>
        </row>
        <row r="4080">
          <cell r="A4080" t="str">
            <v>INSTALACOES HIDRO SANITARIAS</v>
          </cell>
          <cell r="B4080" t="str">
            <v>INHI</v>
          </cell>
          <cell r="C4080" t="str">
            <v>CONEXOES</v>
          </cell>
          <cell r="D4080" t="str">
            <v>0180</v>
          </cell>
          <cell r="E4080">
            <v>0</v>
          </cell>
          <cell r="F4080">
            <v>0</v>
          </cell>
          <cell r="G4080" t="str">
            <v>94674</v>
          </cell>
          <cell r="H4080" t="str">
            <v>JOELHO 90 GRAUS, PVC, SOLDÁVEL, DN 32 MM INSTALADO EM RESERVAÇÃO DE ÁGUA DE EDIFICAÇÃO QUE POSSUA RESERVATÓRIO DE FIBRA/FIBROCIMENTO   FORNECIMENTO E INSTALAÇÃO. AF_06/2016</v>
          </cell>
        </row>
        <row r="4081">
          <cell r="A4081" t="str">
            <v>INSTALACOES HIDRO SANITARIAS</v>
          </cell>
          <cell r="B4081" t="str">
            <v>INHI</v>
          </cell>
          <cell r="C4081" t="str">
            <v>CONEXOES</v>
          </cell>
          <cell r="D4081" t="str">
            <v>0180</v>
          </cell>
          <cell r="E4081">
            <v>0</v>
          </cell>
          <cell r="F4081">
            <v>0</v>
          </cell>
          <cell r="G4081" t="str">
            <v>94675</v>
          </cell>
          <cell r="H4081" t="str">
            <v>CURVA 90 GRAUS, PVC, SOLDÁVEL, DN 32 MM, INSTALADO EM RESERVAÇÃO DE ÁGUA DE EDIFICAÇÃO QUE POSSUA RESERVATÓRIO DE FIBRA/FIBROCIMENTO   FORNECIMENTO E INSTALAÇÃO. AF_06/2016</v>
          </cell>
        </row>
        <row r="4082">
          <cell r="A4082" t="str">
            <v>INSTALACOES HIDRO SANITARIAS</v>
          </cell>
          <cell r="B4082" t="str">
            <v>INHI</v>
          </cell>
          <cell r="C4082" t="str">
            <v>CONEXOES</v>
          </cell>
          <cell r="D4082" t="str">
            <v>0180</v>
          </cell>
          <cell r="E4082">
            <v>0</v>
          </cell>
          <cell r="F4082">
            <v>0</v>
          </cell>
          <cell r="G4082" t="str">
            <v>94676</v>
          </cell>
          <cell r="H4082" t="str">
            <v>JOELHO 90 GRAUS, PVC, SOLDÁVEL, DN 40 MM INSTALADO EM RESERVAÇÃO DE ÁGUA DE EDIFICAÇÃO QUE POSSUA RESERVATÓRIO DE FIBRA/FIBROCIMENTO   FORNECIMENTO E INSTALAÇÃO. AF_06/2016</v>
          </cell>
        </row>
        <row r="4083">
          <cell r="A4083" t="str">
            <v>INSTALACOES HIDRO SANITARIAS</v>
          </cell>
          <cell r="B4083" t="str">
            <v>INHI</v>
          </cell>
          <cell r="C4083" t="str">
            <v>CONEXOES</v>
          </cell>
          <cell r="D4083" t="str">
            <v>0180</v>
          </cell>
          <cell r="E4083">
            <v>0</v>
          </cell>
          <cell r="F4083">
            <v>0</v>
          </cell>
          <cell r="G4083" t="str">
            <v>94677</v>
          </cell>
          <cell r="H4083" t="str">
            <v>CURVA 90 GRAUS, PVC, SOLDÁVEL, DN 40 MM, INSTALADO EM RESERVAÇÃO DE ÁGUA DE EDIFICAÇÃO QUE POSSUA RESERVATÓRIO DE FIBRA/FIBROCIMENTO   FORNECIMENTO E INSTALAÇÃO. AF_06/2016</v>
          </cell>
        </row>
        <row r="4084">
          <cell r="A4084" t="str">
            <v>INSTALACOES HIDRO SANITARIAS</v>
          </cell>
          <cell r="B4084" t="str">
            <v>INHI</v>
          </cell>
          <cell r="C4084" t="str">
            <v>CONEXOES</v>
          </cell>
          <cell r="D4084" t="str">
            <v>0180</v>
          </cell>
          <cell r="E4084">
            <v>0</v>
          </cell>
          <cell r="F4084">
            <v>0</v>
          </cell>
          <cell r="G4084" t="str">
            <v>94678</v>
          </cell>
          <cell r="H4084" t="str">
            <v>JOELHO 90 GRAUS, PVC, SOLDÁVEL, DN 50 MM INSTALADO EM RESERVAÇÃO DE ÁGUA DE EDIFICAÇÃO QUE POSSUA RESERVATÓRIO DE FIBRA/FIBROCIMENTO   FORNECIMENTO E INSTALAÇÃO. AF_06/2016</v>
          </cell>
        </row>
        <row r="4085">
          <cell r="A4085" t="str">
            <v>INSTALACOES HIDRO SANITARIAS</v>
          </cell>
          <cell r="B4085" t="str">
            <v>INHI</v>
          </cell>
          <cell r="C4085" t="str">
            <v>CONEXOES</v>
          </cell>
          <cell r="D4085" t="str">
            <v>0180</v>
          </cell>
          <cell r="E4085">
            <v>0</v>
          </cell>
          <cell r="F4085">
            <v>0</v>
          </cell>
          <cell r="G4085" t="str">
            <v>94679</v>
          </cell>
          <cell r="H4085" t="str">
            <v>CURVA 90 GRAUS, PVC, SOLDÁVEL, DN 50 MM, INSTALADO EM RESERVAÇÃO DE ÁGUA DE EDIFICAÇÃO QUE POSSUA RESERVATÓRIO DE FIBRA/FIBROCIMENTO   FORNECIMENTO E INSTALAÇÃO. AF_06/2016</v>
          </cell>
        </row>
        <row r="4086">
          <cell r="A4086" t="str">
            <v>INSTALACOES HIDRO SANITARIAS</v>
          </cell>
          <cell r="B4086" t="str">
            <v>INHI</v>
          </cell>
          <cell r="C4086" t="str">
            <v>CONEXOES</v>
          </cell>
          <cell r="D4086" t="str">
            <v>0180</v>
          </cell>
          <cell r="E4086">
            <v>0</v>
          </cell>
          <cell r="F4086">
            <v>0</v>
          </cell>
          <cell r="G4086" t="str">
            <v>94680</v>
          </cell>
          <cell r="H4086" t="str">
            <v>JOELHO 90 GRAUS, PVC, SOLDÁVEL, DN 60 MM INSTALADO EM RESERVAÇÃO DE ÁGUA DE EDIFICAÇÃO QUE POSSUA RESERVATÓRIO DE FIBRA/FIBROCIMENTO   FORNECIMENTO E INSTALAÇÃO. AF_06/2016</v>
          </cell>
        </row>
        <row r="4087">
          <cell r="A4087" t="str">
            <v>INSTALACOES HIDRO SANITARIAS</v>
          </cell>
          <cell r="B4087" t="str">
            <v>INHI</v>
          </cell>
          <cell r="C4087" t="str">
            <v>CONEXOES</v>
          </cell>
          <cell r="D4087" t="str">
            <v>0180</v>
          </cell>
          <cell r="E4087">
            <v>0</v>
          </cell>
          <cell r="F4087">
            <v>0</v>
          </cell>
          <cell r="G4087" t="str">
            <v>94681</v>
          </cell>
          <cell r="H4087" t="str">
            <v>CURVA 90 GRAUS, PVC, SOLDÁVEL, DN 60 MM, INSTALADO EM RESERVAÇÃO DE ÁGUA DE EDIFICAÇÃO QUE POSSUA RESERVATÓRIO DE FIBRA/FIBROCIMENTO   FORNECIMENTO E INSTALAÇÃO. AF_06/2016</v>
          </cell>
        </row>
        <row r="4088">
          <cell r="A4088" t="str">
            <v>INSTALACOES HIDRO SANITARIAS</v>
          </cell>
          <cell r="B4088" t="str">
            <v>INHI</v>
          </cell>
          <cell r="C4088" t="str">
            <v>CONEXOES</v>
          </cell>
          <cell r="D4088" t="str">
            <v>0180</v>
          </cell>
          <cell r="E4088">
            <v>0</v>
          </cell>
          <cell r="F4088">
            <v>0</v>
          </cell>
          <cell r="G4088" t="str">
            <v>94682</v>
          </cell>
          <cell r="H4088" t="str">
            <v>JOELHO 90 GRAUS, PVC, SOLDÁVEL, DN 75 MM INSTALADO EM RESERVAÇÃO DE ÁGUA DE EDIFICAÇÃO QUE POSSUA RESERVATÓRIO DE FIBRA/FIBROCIMENTO   FORNECIMENTO E INSTALAÇÃO. AF_06/2016</v>
          </cell>
        </row>
        <row r="4089">
          <cell r="A4089" t="str">
            <v>INSTALACOES HIDRO SANITARIAS</v>
          </cell>
          <cell r="B4089" t="str">
            <v>INHI</v>
          </cell>
          <cell r="C4089" t="str">
            <v>CONEXOES</v>
          </cell>
          <cell r="D4089" t="str">
            <v>0180</v>
          </cell>
          <cell r="E4089">
            <v>0</v>
          </cell>
          <cell r="F4089">
            <v>0</v>
          </cell>
          <cell r="G4089" t="str">
            <v>94683</v>
          </cell>
          <cell r="H4089" t="str">
            <v>CURVA 90 GRAUS, PVC, SOLDÁVEL, DN 75 MM, INSTALADO EM RESERVAÇÃO DE ÁGUA DE EDIFICAÇÃO QUE POSSUA RESERVATÓRIO DE FIBRA/FIBROCIMENTO   FORNECIMENTO E INSTALAÇÃO. AF_06/2016</v>
          </cell>
        </row>
        <row r="4090">
          <cell r="A4090" t="str">
            <v>INSTALACOES HIDRO SANITARIAS</v>
          </cell>
          <cell r="B4090" t="str">
            <v>INHI</v>
          </cell>
          <cell r="C4090" t="str">
            <v>CONEXOES</v>
          </cell>
          <cell r="D4090" t="str">
            <v>0180</v>
          </cell>
          <cell r="E4090">
            <v>0</v>
          </cell>
          <cell r="F4090">
            <v>0</v>
          </cell>
          <cell r="G4090" t="str">
            <v>94684</v>
          </cell>
          <cell r="H4090" t="str">
            <v>JOELHO 90 GRAUS, PVC, SOLDÁVEL, DN 85 MM INSTALADO EM RESERVAÇÃO DE ÁGUA DE EDIFICAÇÃO QUE POSSUA RESERVATÓRIO DE FIBRA/FIBROCIMENTO   FORNECIMENTO E INSTALAÇÃO. AF_06/2016</v>
          </cell>
        </row>
        <row r="4091">
          <cell r="A4091" t="str">
            <v>INSTALACOES HIDRO SANITARIAS</v>
          </cell>
          <cell r="B4091" t="str">
            <v>INHI</v>
          </cell>
          <cell r="C4091" t="str">
            <v>CONEXOES</v>
          </cell>
          <cell r="D4091" t="str">
            <v>0180</v>
          </cell>
          <cell r="E4091">
            <v>0</v>
          </cell>
          <cell r="F4091">
            <v>0</v>
          </cell>
          <cell r="G4091" t="str">
            <v>94685</v>
          </cell>
          <cell r="H4091" t="str">
            <v>CURVA 90 GRAUS, PVC, SOLDÁVEL, DN 85 MM, INSTALADO EM RESERVAÇÃO DE ÁGUA DE EDIFICAÇÃO QUE POSSUA RESERVATÓRIO DE FIBRA/FIBROCIMENTO   FORNECIMENTO E INSTALAÇÃO. AF_06/2016</v>
          </cell>
        </row>
        <row r="4092">
          <cell r="A4092" t="str">
            <v>INSTALACOES HIDRO SANITARIAS</v>
          </cell>
          <cell r="B4092" t="str">
            <v>INHI</v>
          </cell>
          <cell r="C4092" t="str">
            <v>CONEXOES</v>
          </cell>
          <cell r="D4092" t="str">
            <v>0180</v>
          </cell>
          <cell r="E4092">
            <v>0</v>
          </cell>
          <cell r="F4092">
            <v>0</v>
          </cell>
          <cell r="G4092" t="str">
            <v>94686</v>
          </cell>
          <cell r="H4092" t="str">
            <v>JOELHO 90 GRAUS, PVC, SOLDÁVEL, DN 110 MM INSTALADO EM RESERVAÇÃO DE ÁGUA DE EDIFICAÇÃO QUE POSSUA RESERVATÓRIO DE FIBRA/FIBROCIMENTO   FORNECIMENTO E INSTALAÇÃO. AF_06/2016</v>
          </cell>
        </row>
        <row r="4093">
          <cell r="A4093" t="str">
            <v>INSTALACOES HIDRO SANITARIAS</v>
          </cell>
          <cell r="B4093" t="str">
            <v>INHI</v>
          </cell>
          <cell r="C4093" t="str">
            <v>CONEXOES</v>
          </cell>
          <cell r="D4093" t="str">
            <v>0180</v>
          </cell>
          <cell r="E4093">
            <v>0</v>
          </cell>
          <cell r="F4093">
            <v>0</v>
          </cell>
          <cell r="G4093" t="str">
            <v>94687</v>
          </cell>
          <cell r="H4093" t="str">
            <v>CURVA 90 GRAUS, PVC, SOLDÁVEL, DN 110 MM, INSTALADO EM RESERVAÇÃO DE ÁGUA DE EDIFICAÇÃO QUE POSSUA RESERVATÓRIO DE FIBRA/FIBROCIMENTO   FORNECIMENTO E INSTALAÇÃO. AF_06/2016</v>
          </cell>
        </row>
        <row r="4094">
          <cell r="A4094" t="str">
            <v>INSTALACOES HIDRO SANITARIAS</v>
          </cell>
          <cell r="B4094" t="str">
            <v>INHI</v>
          </cell>
          <cell r="C4094" t="str">
            <v>CONEXOES</v>
          </cell>
          <cell r="D4094" t="str">
            <v>0180</v>
          </cell>
          <cell r="E4094">
            <v>0</v>
          </cell>
          <cell r="F4094">
            <v>0</v>
          </cell>
          <cell r="G4094" t="str">
            <v>94688</v>
          </cell>
          <cell r="H4094" t="str">
            <v>TÊ, PVC, SOLDÁVEL, DN  25 MM INSTALADO EM RESERVAÇÃO DE ÁGUA DE EDIFICAÇÃO QUE POSSUA RESERVATÓRIO DE FIBRA/FIBROCIMENTO   FORNECIMENTO E INSTALAÇÃO. AF_06/2016</v>
          </cell>
        </row>
        <row r="4095">
          <cell r="A4095" t="str">
            <v>INSTALACOES HIDRO SANITARIAS</v>
          </cell>
          <cell r="B4095" t="str">
            <v>INHI</v>
          </cell>
          <cell r="C4095" t="str">
            <v>CONEXOES</v>
          </cell>
          <cell r="D4095" t="str">
            <v>0180</v>
          </cell>
          <cell r="E4095">
            <v>0</v>
          </cell>
          <cell r="F4095">
            <v>0</v>
          </cell>
          <cell r="G4095" t="str">
            <v>94689</v>
          </cell>
          <cell r="H4095" t="str">
            <v>TÊ COM BUCHA DE LATÃO NA BOLSA CENTRAL, PVC, SOLDÁVEL, DN  25 MM X 3/4 , INSTALADO EM RESERVAÇÃO DE ÁGUA DE EDIFICAÇÃO QUE POSSUA RESERVATÓRIO DE FIBRA/FIBROCIMENTO   FORNECIMENTO E INSTALAÇÃO. AF_06/2016</v>
          </cell>
        </row>
        <row r="4096">
          <cell r="A4096" t="str">
            <v>INSTALACOES HIDRO SANITARIAS</v>
          </cell>
          <cell r="B4096" t="str">
            <v>INHI</v>
          </cell>
          <cell r="C4096" t="str">
            <v>CONEXOES</v>
          </cell>
          <cell r="D4096" t="str">
            <v>0180</v>
          </cell>
          <cell r="E4096">
            <v>0</v>
          </cell>
          <cell r="F4096">
            <v>0</v>
          </cell>
          <cell r="G4096" t="str">
            <v>94690</v>
          </cell>
          <cell r="H4096" t="str">
            <v>TÊ, PVC, SOLDÁVEL, DN 32 MM INSTALADO EM RESERVAÇÃO DE ÁGUA DE EDIFICAÇÃO QUE POSSUA RESERVATÓRIO DE FIBRA/FIBROCIMENTO   FORNECIMENTO E INSTALAÇÃO. AF_06/2016</v>
          </cell>
        </row>
        <row r="4097">
          <cell r="A4097" t="str">
            <v>INSTALACOES HIDRO SANITARIAS</v>
          </cell>
          <cell r="B4097" t="str">
            <v>INHI</v>
          </cell>
          <cell r="C4097" t="str">
            <v>CONEXOES</v>
          </cell>
          <cell r="D4097" t="str">
            <v>0180</v>
          </cell>
          <cell r="E4097">
            <v>0</v>
          </cell>
          <cell r="F4097">
            <v>0</v>
          </cell>
          <cell r="G4097" t="str">
            <v>94691</v>
          </cell>
          <cell r="H4097" t="str">
            <v>TÊ DE REDUÇÃO, PVC, SOLDÁVEL, DN 32 MM X  25 MM, INSTALADO EM RESERVAÇÃO DE ÁGUA DE EDIFICAÇÃO QUE POSSUA RESERVATÓRIO DE FIBRA/FIBROCIMENTO   FORNECIMENTO E INSTALAÇÃO. AF_06/2016</v>
          </cell>
        </row>
        <row r="4098">
          <cell r="A4098" t="str">
            <v>INSTALACOES HIDRO SANITARIAS</v>
          </cell>
          <cell r="B4098" t="str">
            <v>INHI</v>
          </cell>
          <cell r="C4098" t="str">
            <v>CONEXOES</v>
          </cell>
          <cell r="D4098" t="str">
            <v>0180</v>
          </cell>
          <cell r="E4098">
            <v>0</v>
          </cell>
          <cell r="F4098">
            <v>0</v>
          </cell>
          <cell r="G4098" t="str">
            <v>94692</v>
          </cell>
          <cell r="H4098" t="str">
            <v>TÊ, PVC, SOLDÁVEL, DN 40 MM INSTALADO EM RESERVAÇÃO DE ÁGUA DE EDIFICAÇÃO QUE POSSUA RESERVATÓRIO DE FIBRA/FIBROCIMENTO   FORNECIMENTO E INSTALAÇÃO. AF_06/2016</v>
          </cell>
        </row>
        <row r="4099">
          <cell r="A4099" t="str">
            <v>INSTALACOES HIDRO SANITARIAS</v>
          </cell>
          <cell r="B4099" t="str">
            <v>INHI</v>
          </cell>
          <cell r="C4099" t="str">
            <v>CONEXOES</v>
          </cell>
          <cell r="D4099" t="str">
            <v>0180</v>
          </cell>
          <cell r="E4099">
            <v>0</v>
          </cell>
          <cell r="F4099">
            <v>0</v>
          </cell>
          <cell r="G4099" t="str">
            <v>94693</v>
          </cell>
          <cell r="H4099" t="str">
            <v>TÊ DE REDUÇÃO, PVC, SOLDÁVEL, DN 40 MM X 32 MM, INSTALADO EM RESERVAÇÃO DE ÁGUA DE EDIFICAÇÃO QUE POSSUA RESERVATÓRIO DE FIBRA/FIBROCIMENTO   FORNECIMENTO E INSTALAÇÃO. AF_06/2016</v>
          </cell>
        </row>
        <row r="4100">
          <cell r="A4100" t="str">
            <v>INSTALACOES HIDRO SANITARIAS</v>
          </cell>
          <cell r="B4100" t="str">
            <v>INHI</v>
          </cell>
          <cell r="C4100" t="str">
            <v>CONEXOES</v>
          </cell>
          <cell r="D4100" t="str">
            <v>0180</v>
          </cell>
          <cell r="E4100">
            <v>0</v>
          </cell>
          <cell r="F4100">
            <v>0</v>
          </cell>
          <cell r="G4100" t="str">
            <v>94694</v>
          </cell>
          <cell r="H4100" t="str">
            <v>TÊ, PVC, SOLDÁVEL, DN 50 MM INSTALADO EM RESERVAÇÃO DE ÁGUA DE EDIFICAÇÃO QUE POSSUA RESERVATÓRIO DE FIBRA/FIBROCIMENTO   FORNECIMENTO E INSTALAÇÃO. AF_06/2016</v>
          </cell>
        </row>
        <row r="4101">
          <cell r="A4101" t="str">
            <v>INSTALACOES HIDRO SANITARIAS</v>
          </cell>
          <cell r="B4101" t="str">
            <v>INHI</v>
          </cell>
          <cell r="C4101" t="str">
            <v>CONEXOES</v>
          </cell>
          <cell r="D4101" t="str">
            <v>0180</v>
          </cell>
          <cell r="E4101">
            <v>0</v>
          </cell>
          <cell r="F4101">
            <v>0</v>
          </cell>
          <cell r="G4101" t="str">
            <v>94695</v>
          </cell>
          <cell r="H4101" t="str">
            <v>TÊ DE REDUÇÃO, PVC, SOLDÁVEL, DN 50 MM X 40 MM, INSTALADO EM RESERVAÇÃO DE ÁGUA DE EDIFICAÇÃO QUE POSSUA RESERVATÓRIO DE FIBRA/FIBROCIMENTO   FORNECIMENTO E INSTALAÇÃO. AF_06/2016</v>
          </cell>
        </row>
        <row r="4102">
          <cell r="A4102" t="str">
            <v>INSTALACOES HIDRO SANITARIAS</v>
          </cell>
          <cell r="B4102" t="str">
            <v>INHI</v>
          </cell>
          <cell r="C4102" t="str">
            <v>CONEXOES</v>
          </cell>
          <cell r="D4102" t="str">
            <v>0180</v>
          </cell>
          <cell r="E4102">
            <v>0</v>
          </cell>
          <cell r="F4102">
            <v>0</v>
          </cell>
          <cell r="G4102" t="str">
            <v>94696</v>
          </cell>
          <cell r="H4102" t="str">
            <v>TÊ, PVC, SOLDÁVEL, DN 60 MM INSTALADO EM RESERVAÇÃO DE ÁGUA DE EDIFICAÇÃO QUE POSSUA RESERVATÓRIO DE FIBRA/FIBROCIMENTO   FORNECIMENTO E INSTALAÇÃO. AF_06/2016</v>
          </cell>
        </row>
        <row r="4103">
          <cell r="A4103" t="str">
            <v>INSTALACOES HIDRO SANITARIAS</v>
          </cell>
          <cell r="B4103" t="str">
            <v>INHI</v>
          </cell>
          <cell r="C4103" t="str">
            <v>CONEXOES</v>
          </cell>
          <cell r="D4103" t="str">
            <v>0180</v>
          </cell>
          <cell r="E4103">
            <v>0</v>
          </cell>
          <cell r="F4103">
            <v>0</v>
          </cell>
          <cell r="G4103" t="str">
            <v>94697</v>
          </cell>
          <cell r="H4103" t="str">
            <v>TÊ, PVC, SOLDÁVEL, DN 75 MM INSTALADO EM RESERVAÇÃO DE ÁGUA DE EDIFICAÇÃO QUE POSSUA RESERVATÓRIO DE FIBRA/FIBROCIMENTO   FORNECIMENTO E INSTALAÇÃO. AF_06/2016</v>
          </cell>
        </row>
        <row r="4104">
          <cell r="A4104" t="str">
            <v>INSTALACOES HIDRO SANITARIAS</v>
          </cell>
          <cell r="B4104" t="str">
            <v>INHI</v>
          </cell>
          <cell r="C4104" t="str">
            <v>CONEXOES</v>
          </cell>
          <cell r="D4104" t="str">
            <v>0180</v>
          </cell>
          <cell r="E4104">
            <v>0</v>
          </cell>
          <cell r="F4104">
            <v>0</v>
          </cell>
          <cell r="G4104" t="str">
            <v>94698</v>
          </cell>
          <cell r="H4104" t="str">
            <v>TÊ DE REDUÇÃO, PVC, SOLDÁVEL, DN 75 MM X 50 MM, INSTALADO EM RESERVAÇÃO DE ÁGUA DE EDIFICAÇÃO QUE POSSUA RESERVATÓRIO DE FIBRA/FIBROCIMENTO   FORNECIMENTO E INSTALAÇÃO. AF_06/2016</v>
          </cell>
        </row>
        <row r="4105">
          <cell r="A4105" t="str">
            <v>INSTALACOES HIDRO SANITARIAS</v>
          </cell>
          <cell r="B4105" t="str">
            <v>INHI</v>
          </cell>
          <cell r="C4105" t="str">
            <v>CONEXOES</v>
          </cell>
          <cell r="D4105" t="str">
            <v>0180</v>
          </cell>
          <cell r="E4105">
            <v>0</v>
          </cell>
          <cell r="F4105">
            <v>0</v>
          </cell>
          <cell r="G4105" t="str">
            <v>94699</v>
          </cell>
          <cell r="H4105" t="str">
            <v>TÊ, PVC, SOLDÁVEL, DN 85 MM INSTALADO EM RESERVAÇÃO DE ÁGUA DE EDIFICAÇÃO QUE POSSUA RESERVATÓRIO DE FIBRA/FIBROCIMENTO   FORNECIMENTO E INSTALAÇÃO. AF_06/2016</v>
          </cell>
        </row>
        <row r="4106">
          <cell r="A4106" t="str">
            <v>INSTALACOES HIDRO SANITARIAS</v>
          </cell>
          <cell r="B4106" t="str">
            <v>INHI</v>
          </cell>
          <cell r="C4106" t="str">
            <v>CONEXOES</v>
          </cell>
          <cell r="D4106" t="str">
            <v>0180</v>
          </cell>
          <cell r="E4106">
            <v>0</v>
          </cell>
          <cell r="F4106">
            <v>0</v>
          </cell>
          <cell r="G4106" t="str">
            <v>94700</v>
          </cell>
          <cell r="H4106" t="str">
            <v>TÊ DE REDUÇÃO, PVC, SOLDÁVEL, DN 85 MM X 60 MM, INSTALADO EM RESERVAÇÃO DE ÁGUA DE EDIFICAÇÃO QUE POSSUA RESERVATÓRIO DE FIBRA/FIBROCIMENTO   FORNECIMENTO E INSTALAÇÃO. AF_06/2016</v>
          </cell>
        </row>
        <row r="4107">
          <cell r="A4107" t="str">
            <v>INSTALACOES HIDRO SANITARIAS</v>
          </cell>
          <cell r="B4107" t="str">
            <v>INHI</v>
          </cell>
          <cell r="C4107" t="str">
            <v>CONEXOES</v>
          </cell>
          <cell r="D4107" t="str">
            <v>0180</v>
          </cell>
          <cell r="E4107">
            <v>0</v>
          </cell>
          <cell r="F4107">
            <v>0</v>
          </cell>
          <cell r="G4107" t="str">
            <v>94701</v>
          </cell>
          <cell r="H4107" t="str">
            <v>TÊ, PVC, SOLDÁVEL, DN 110 MM INSTALADO EM RESERVAÇÃO DE ÁGUA DE EDIFICAÇÃO QUE POSSUA RESERVATÓRIO DE FIBRA/FIBROCIMENTO   FORNECIMENTO E INSTALAÇÃO. AF_06/2016</v>
          </cell>
        </row>
        <row r="4108">
          <cell r="A4108" t="str">
            <v>INSTALACOES HIDRO SANITARIAS</v>
          </cell>
          <cell r="B4108" t="str">
            <v>INHI</v>
          </cell>
          <cell r="C4108" t="str">
            <v>CONEXOES</v>
          </cell>
          <cell r="D4108" t="str">
            <v>0180</v>
          </cell>
          <cell r="E4108">
            <v>0</v>
          </cell>
          <cell r="F4108">
            <v>0</v>
          </cell>
          <cell r="G4108" t="str">
            <v>94702</v>
          </cell>
          <cell r="H4108" t="str">
            <v>TÊ DE REDUÇÃO, PVC, SOLDÁVEL, DN 110 MM X 60 MM, INSTALADO EM RESERVAÇÃO DE ÁGUA DE EDIFICAÇÃO QUE POSSUA RESERVATÓRIO DE FIBRA/FIBROCIMENTO   FORNECIMENTO E INSTALAÇÃO. AF_06/2016</v>
          </cell>
        </row>
        <row r="4109">
          <cell r="A4109" t="str">
            <v>INSTALACOES HIDRO SANITARIAS</v>
          </cell>
          <cell r="B4109" t="str">
            <v>INHI</v>
          </cell>
          <cell r="C4109" t="str">
            <v>CONEXOES</v>
          </cell>
          <cell r="D4109" t="str">
            <v>0180</v>
          </cell>
          <cell r="E4109">
            <v>0</v>
          </cell>
          <cell r="F4109">
            <v>0</v>
          </cell>
          <cell r="G4109" t="str">
            <v>94703</v>
          </cell>
          <cell r="H4109" t="str">
            <v>ADAPTADOR COM FLANGE E ANEL DE VEDAÇÃO, PVC, SOLDÁVEL, DN  25 MM X 3/4 , INSTALADO EM RESERVAÇÃO DE ÁGUA DE EDIFICAÇÃO QUE POSSUA RESERVATÓRIO DE FIBRA/FIBROCIMENTO   FORNECIMENTO E INSTALAÇÃO. AF_06/2016</v>
          </cell>
        </row>
        <row r="4110">
          <cell r="A4110" t="str">
            <v>INSTALACOES HIDRO SANITARIAS</v>
          </cell>
          <cell r="B4110" t="str">
            <v>INHI</v>
          </cell>
          <cell r="C4110" t="str">
            <v>CONEXOES</v>
          </cell>
          <cell r="D4110" t="str">
            <v>0180</v>
          </cell>
          <cell r="E4110">
            <v>0</v>
          </cell>
          <cell r="F4110">
            <v>0</v>
          </cell>
          <cell r="G4110" t="str">
            <v>94704</v>
          </cell>
          <cell r="H4110" t="str">
            <v>ADAPTADOR COM FLANGE E ANEL DE VEDAÇÃO, PVC, SOLDÁVEL, DN 32 MM X 1 , INSTALADO EM RESERVAÇÃO DE ÁGUA DE EDIFICAÇÃO QUE POSSUA RESERVATÓRIO DE FIBRA/FIBROCIMENTO   FORNECIMENTO E INSTALAÇÃO. AF_06/2016</v>
          </cell>
        </row>
        <row r="4111">
          <cell r="A4111" t="str">
            <v>INSTALACOES HIDRO SANITARIAS</v>
          </cell>
          <cell r="B4111" t="str">
            <v>INHI</v>
          </cell>
          <cell r="C4111" t="str">
            <v>CONEXOES</v>
          </cell>
          <cell r="D4111" t="str">
            <v>0180</v>
          </cell>
          <cell r="E4111">
            <v>0</v>
          </cell>
          <cell r="F4111">
            <v>0</v>
          </cell>
          <cell r="G4111" t="str">
            <v>94705</v>
          </cell>
          <cell r="H4111" t="str">
            <v>ADAPTADOR COM FLANGE E ANEL DE VEDAÇÃO, PVC, SOLDÁVEL, DN 40 MM X 1 1/4 , INSTALADO EM RESERVAÇÃO DE ÁGUA DE EDIFICAÇÃO QUE POSSUA RESERVATÓRIO DE FIBRA/FIBROCIMENTO   FORNECIMENTO E INSTALAÇÃO. AF_06/2016</v>
          </cell>
        </row>
        <row r="4112">
          <cell r="A4112" t="str">
            <v>INSTALACOES HIDRO SANITARIAS</v>
          </cell>
          <cell r="B4112" t="str">
            <v>INHI</v>
          </cell>
          <cell r="C4112" t="str">
            <v>CONEXOES</v>
          </cell>
          <cell r="D4112" t="str">
            <v>0180</v>
          </cell>
          <cell r="E4112">
            <v>0</v>
          </cell>
          <cell r="F4112">
            <v>0</v>
          </cell>
          <cell r="G4112" t="str">
            <v>94706</v>
          </cell>
          <cell r="H4112" t="str">
            <v>ADAPTADOR COM FLANGE E ANEL DE VEDAÇÃO, PVC, SOLDÁVEL, DN 50 MM X 1 1/2 , INSTALADO EM RESERVAÇÃO DE ÁGUA DE EDIFICAÇÃO QUE POSSUA RESERVATÓRIO DE FIBRA/FIBROCIMENTO   FORNECIMENTO E INSTALAÇÃO. AF_06/2016</v>
          </cell>
        </row>
        <row r="4113">
          <cell r="A4113" t="str">
            <v>INSTALACOES HIDRO SANITARIAS</v>
          </cell>
          <cell r="B4113" t="str">
            <v>INHI</v>
          </cell>
          <cell r="C4113" t="str">
            <v>CONEXOES</v>
          </cell>
          <cell r="D4113" t="str">
            <v>0180</v>
          </cell>
          <cell r="E4113">
            <v>0</v>
          </cell>
          <cell r="F4113">
            <v>0</v>
          </cell>
          <cell r="G4113" t="str">
            <v>94707</v>
          </cell>
          <cell r="H4113" t="str">
            <v>ADAPTADOR COM FLANGE E ANEL DE VEDAÇÃO, PVC, SOLDÁVEL, DN 60 MM X 2 , INSTALADO EM RESERVAÇÃO DE ÁGUA DE EDIFICAÇÃO QUE POSSUA RESERVATÓRIO DE FIBRA/FIBROCIMENTO   FORNECIMENTO E INSTALAÇÃO. AF_06/2016</v>
          </cell>
        </row>
        <row r="4114">
          <cell r="A4114" t="str">
            <v>INSTALACOES HIDRO SANITARIAS</v>
          </cell>
          <cell r="B4114" t="str">
            <v>INHI</v>
          </cell>
          <cell r="C4114" t="str">
            <v>CONEXOES</v>
          </cell>
          <cell r="D4114" t="str">
            <v>0180</v>
          </cell>
          <cell r="E4114">
            <v>0</v>
          </cell>
          <cell r="F4114">
            <v>0</v>
          </cell>
          <cell r="G4114" t="str">
            <v>94708</v>
          </cell>
          <cell r="H4114" t="str">
            <v>ADAPTADOR COM FLANGES LIVRES, PVC, SOLDÁVEL, DN  25 MM X 3/4 , INSTALADO EM RESERVAÇÃO DE ÁGUA DE EDIFICAÇÃO QUE POSSUA RESERVATÓRIO DE FIBRA/FIBROCIMENTO   FORNECIMENTO E INSTALAÇÃO. AF_06/2016</v>
          </cell>
        </row>
        <row r="4115">
          <cell r="A4115" t="str">
            <v>INSTALACOES HIDRO SANITARIAS</v>
          </cell>
          <cell r="B4115" t="str">
            <v>INHI</v>
          </cell>
          <cell r="C4115" t="str">
            <v>CONEXOES</v>
          </cell>
          <cell r="D4115" t="str">
            <v>0180</v>
          </cell>
          <cell r="E4115">
            <v>0</v>
          </cell>
          <cell r="F4115">
            <v>0</v>
          </cell>
          <cell r="G4115" t="str">
            <v>94709</v>
          </cell>
          <cell r="H4115" t="str">
            <v>ADAPTADOR COM FLANGES LIVRES, PVC, SOLDÁVEL, DN 32 MM X 1 , INSTALADO EM RESERVAÇÃO DE ÁGUA DE EDIFICAÇÃO QUE POSSUA RESERVATÓRIO DE FIBRA/FIBROCIMENTO   FORNECIMENTO E INSTALAÇÃO. AF_06/2016</v>
          </cell>
        </row>
        <row r="4116">
          <cell r="A4116" t="str">
            <v>INSTALACOES HIDRO SANITARIAS</v>
          </cell>
          <cell r="B4116" t="str">
            <v>INHI</v>
          </cell>
          <cell r="C4116" t="str">
            <v>CONEXOES</v>
          </cell>
          <cell r="D4116" t="str">
            <v>0180</v>
          </cell>
          <cell r="E4116">
            <v>0</v>
          </cell>
          <cell r="F4116">
            <v>0</v>
          </cell>
          <cell r="G4116" t="str">
            <v>94710</v>
          </cell>
          <cell r="H4116" t="str">
            <v>ADAPTADOR COM FLANGES LIVRES, PVC, SOLDÁVEL, DN 40 MM X 1 1/4 , INSTALADO EM RESERVAÇÃO DE ÁGUA DE EDIFICAÇÃO QUE POSSUA RESERVATÓRIO DE FIBRA/FIBROCIMENTO   FORNECIMENTO E INSTALAÇÃO. AF_06/2016</v>
          </cell>
        </row>
        <row r="4117">
          <cell r="A4117" t="str">
            <v>INSTALACOES HIDRO SANITARIAS</v>
          </cell>
          <cell r="B4117" t="str">
            <v>INHI</v>
          </cell>
          <cell r="C4117" t="str">
            <v>CONEXOES</v>
          </cell>
          <cell r="D4117" t="str">
            <v>0180</v>
          </cell>
          <cell r="E4117">
            <v>0</v>
          </cell>
          <cell r="F4117">
            <v>0</v>
          </cell>
          <cell r="G4117" t="str">
            <v>94711</v>
          </cell>
          <cell r="H4117" t="str">
            <v>ADAPTADOR COM FLANGES LIVRES, PVC, SOLDÁVEL, DN 50 MM X 1 1/2 , INSTALADO EM RESERVAÇÃO DE ÁGUA DE EDIFICAÇÃO QUE POSSUA RESERVATÓRIO DE FIBRA/FIBROCIMENTO   FORNECIMENTO E INSTALAÇÃO. AF_06/2016</v>
          </cell>
        </row>
        <row r="4118">
          <cell r="A4118" t="str">
            <v>INSTALACOES HIDRO SANITARIAS</v>
          </cell>
          <cell r="B4118" t="str">
            <v>INHI</v>
          </cell>
          <cell r="C4118" t="str">
            <v>CONEXOES</v>
          </cell>
          <cell r="D4118" t="str">
            <v>0180</v>
          </cell>
          <cell r="E4118">
            <v>0</v>
          </cell>
          <cell r="F4118">
            <v>0</v>
          </cell>
          <cell r="G4118" t="str">
            <v>94712</v>
          </cell>
          <cell r="H4118" t="str">
            <v>ADAPTADOR COM FLANGES LIVRES, PVC, SOLDÁVEL, DN 60 MM X 2 , INSTALADO EM RESERVAÇÃO DE ÁGUA DE EDIFICAÇÃO QUE POSSUA RESERVATÓRIO DE FIBRA/FIBROCIMENTO   FORNECIMENTO E INSTALAÇÃO. AF_06/2016</v>
          </cell>
        </row>
        <row r="4119">
          <cell r="A4119" t="str">
            <v>INSTALACOES HIDRO SANITARIAS</v>
          </cell>
          <cell r="B4119" t="str">
            <v>INHI</v>
          </cell>
          <cell r="C4119" t="str">
            <v>CONEXOES</v>
          </cell>
          <cell r="D4119" t="str">
            <v>0180</v>
          </cell>
          <cell r="E4119">
            <v>0</v>
          </cell>
          <cell r="F4119">
            <v>0</v>
          </cell>
          <cell r="G4119" t="str">
            <v>94713</v>
          </cell>
          <cell r="H4119" t="str">
            <v>ADAPTADOR COM FLANGES LIVRES, PVC, SOLDÁVEL, DN 75 MM X 2 1/2 , INSTALADO EM RESERVAÇÃO DE ÁGUA DE EDIFICAÇÃO QUE POSSUA RESERVATÓRIO DE FIBRA/FIBROCIMENTO   FORNECIMENTO E INSTALAÇÃO. AF_06/2016</v>
          </cell>
        </row>
        <row r="4120">
          <cell r="A4120" t="str">
            <v>INSTALACOES HIDRO SANITARIAS</v>
          </cell>
          <cell r="B4120" t="str">
            <v>INHI</v>
          </cell>
          <cell r="C4120" t="str">
            <v>CONEXOES</v>
          </cell>
          <cell r="D4120" t="str">
            <v>0180</v>
          </cell>
          <cell r="E4120">
            <v>0</v>
          </cell>
          <cell r="F4120">
            <v>0</v>
          </cell>
          <cell r="G4120" t="str">
            <v>94714</v>
          </cell>
          <cell r="H4120" t="str">
            <v>ADAPTADOR COM FLANGES LIVRES, PVC, SOLDÁVEL, DN 85 MM X 3 , INSTALADO EM RESERVAÇÃO DE ÁGUA DE EDIFICAÇÃO QUE POSSUA RESERVATÓRIO DE FIBRA/FIBROCIMENTO   FORNECIMENTO E INSTALAÇÃO. AF_06/2016</v>
          </cell>
        </row>
        <row r="4121">
          <cell r="A4121" t="str">
            <v>INSTALACOES HIDRO SANITARIAS</v>
          </cell>
          <cell r="B4121" t="str">
            <v>INHI</v>
          </cell>
          <cell r="C4121" t="str">
            <v>CONEXOES</v>
          </cell>
          <cell r="D4121" t="str">
            <v>0180</v>
          </cell>
          <cell r="E4121">
            <v>0</v>
          </cell>
          <cell r="F4121">
            <v>0</v>
          </cell>
          <cell r="G4121" t="str">
            <v>94715</v>
          </cell>
          <cell r="H4121" t="str">
            <v>ADAPTADOR COM FLANGES LIVRES, PVC, SOLDÁVEL, DN 110 MM X 4 , INSTALADO EM RESERVAÇÃO DE ÁGUA DE EDIFICAÇÃO QUE POSSUA RESERVATÓRIO DE FIBRA/FIBROCIMENTO   FORNECIMENTO E INSTALAÇÃO. AF_06/2016</v>
          </cell>
        </row>
        <row r="4122">
          <cell r="A4122" t="str">
            <v>INSTALACOES HIDRO SANITARIAS</v>
          </cell>
          <cell r="B4122" t="str">
            <v>INHI</v>
          </cell>
          <cell r="C4122" t="str">
            <v>CONEXOES</v>
          </cell>
          <cell r="D4122" t="str">
            <v>0180</v>
          </cell>
          <cell r="E4122">
            <v>0</v>
          </cell>
          <cell r="F4122">
            <v>0</v>
          </cell>
          <cell r="G4122" t="str">
            <v>94724</v>
          </cell>
          <cell r="H4122" t="str">
            <v>CONECTOR, CPVC, SOLDÁVEL, DN 22 MM X 3/4, INSTALADO EM RESERVAÇÃO DE ÁGUA DE EDIFICAÇÃO QUE POSSUA RESERVATÓRIO DE FIBRA/FIBROCIMENTO  FORNECIMENTO E INSTALAÇÃO. AF_06/2016</v>
          </cell>
        </row>
        <row r="4123">
          <cell r="A4123" t="str">
            <v>INSTALACOES HIDRO SANITARIAS</v>
          </cell>
          <cell r="B4123" t="str">
            <v>INHI</v>
          </cell>
          <cell r="C4123" t="str">
            <v>CONEXOES</v>
          </cell>
          <cell r="D4123" t="str">
            <v>0180</v>
          </cell>
          <cell r="E4123">
            <v>0</v>
          </cell>
          <cell r="F4123">
            <v>0</v>
          </cell>
          <cell r="G4123" t="str">
            <v>94725</v>
          </cell>
          <cell r="H4123" t="str">
            <v>LUVA, CPVC, SOLDÁVEL, DN 22 MM, INSTALADO EM RESERVAÇÃO DE ÁGUA DE EDIFICAÇÃO QUE POSSUA RESERVATÓRIO DE FIBRA/FIBROCIMENTO  FORNECIMENTO E INSTALAÇÃO. AF_06/2016</v>
          </cell>
        </row>
        <row r="4124">
          <cell r="A4124" t="str">
            <v>INSTALACOES HIDRO SANITARIAS</v>
          </cell>
          <cell r="B4124" t="str">
            <v>INHI</v>
          </cell>
          <cell r="C4124" t="str">
            <v>CONEXOES</v>
          </cell>
          <cell r="D4124" t="str">
            <v>0180</v>
          </cell>
          <cell r="E4124">
            <v>0</v>
          </cell>
          <cell r="F4124">
            <v>0</v>
          </cell>
          <cell r="G4124" t="str">
            <v>94726</v>
          </cell>
          <cell r="H4124" t="str">
            <v>CONECTOR, CPVC, SOLDÁVEL, DN 28 MM X 1, INSTALADO EM RESERVAÇÃO DE ÁGUA DE EDIFICAÇÃO QUE POSSUA RESERVATÓRIO DE FIBRA/FIBROCIMENTO  FORNECIMENTO E INSTALAÇÃO. AF_06/2016</v>
          </cell>
        </row>
        <row r="4125">
          <cell r="A4125" t="str">
            <v>INSTALACOES HIDRO SANITARIAS</v>
          </cell>
          <cell r="B4125" t="str">
            <v>INHI</v>
          </cell>
          <cell r="C4125" t="str">
            <v>CONEXOES</v>
          </cell>
          <cell r="D4125" t="str">
            <v>0180</v>
          </cell>
          <cell r="E4125">
            <v>0</v>
          </cell>
          <cell r="F4125">
            <v>0</v>
          </cell>
          <cell r="G4125" t="str">
            <v>94727</v>
          </cell>
          <cell r="H4125" t="str">
            <v>LUVA, CPVC, SOLDÁVEL, DN 28 MM, INSTALADO EM RESERVAÇÃO DE ÁGUA DE EDIFICAÇÃO QUE POSSUA RESERVATÓRIO DE FIBRA/FIBROCIMENTO  FORNECIMENTO E INSTALAÇÃO. AF_06/2016</v>
          </cell>
        </row>
        <row r="4126">
          <cell r="A4126" t="str">
            <v>INSTALACOES HIDRO SANITARIAS</v>
          </cell>
          <cell r="B4126" t="str">
            <v>INHI</v>
          </cell>
          <cell r="C4126" t="str">
            <v>CONEXOES</v>
          </cell>
          <cell r="D4126" t="str">
            <v>0180</v>
          </cell>
          <cell r="E4126">
            <v>0</v>
          </cell>
          <cell r="F4126">
            <v>0</v>
          </cell>
          <cell r="G4126" t="str">
            <v>94728</v>
          </cell>
          <cell r="H4126" t="str">
            <v>CONECTOR, CPVC, SOLDÁVEL, DN 35 MM X 1 1/4, INSTALADO EM RESERVAÇÃO DE ÁGUA DE EDIFICAÇÃO QUE POSSUA RESERVATÓRIO DE FIBRA/FIBROCIMENTO  FORNECIMENTO E INSTALAÇÃO. AF_06/2016</v>
          </cell>
        </row>
        <row r="4127">
          <cell r="A4127" t="str">
            <v>INSTALACOES HIDRO SANITARIAS</v>
          </cell>
          <cell r="B4127" t="str">
            <v>INHI</v>
          </cell>
          <cell r="C4127" t="str">
            <v>CONEXOES</v>
          </cell>
          <cell r="D4127" t="str">
            <v>0180</v>
          </cell>
          <cell r="E4127">
            <v>0</v>
          </cell>
          <cell r="F4127">
            <v>0</v>
          </cell>
          <cell r="G4127" t="str">
            <v>94729</v>
          </cell>
          <cell r="H4127" t="str">
            <v>LUVA, CPVC, SOLDÁVEL, DN 35 MM, INSTALADO EM RESERVAÇÃO DE ÁGUA DE EDIFICAÇÃO QUE POSSUA RESERVATÓRIO DE FIBRA/FIBROCIMENTO  FORNECIMENTO E INSTALAÇÃO. AF_06/2016</v>
          </cell>
        </row>
        <row r="4128">
          <cell r="A4128" t="str">
            <v>INSTALACOES HIDRO SANITARIAS</v>
          </cell>
          <cell r="B4128" t="str">
            <v>INHI</v>
          </cell>
          <cell r="C4128" t="str">
            <v>CONEXOES</v>
          </cell>
          <cell r="D4128" t="str">
            <v>0180</v>
          </cell>
          <cell r="E4128">
            <v>0</v>
          </cell>
          <cell r="F4128">
            <v>0</v>
          </cell>
          <cell r="G4128" t="str">
            <v>94730</v>
          </cell>
          <cell r="H4128" t="str">
            <v>CONECTOR, CPVC, SOLDÁVEL, DN 42 MM X 1 1/2, INSTALADO EM RESERVAÇÃO DE ÁGUA DE EDIFICAÇÃO QUE POSSUA RESERVATÓRIO DE FIBRA/FIBROCIMENTO  FORNECIMENTO E INSTALAÇÃO. AF_06/2016</v>
          </cell>
        </row>
        <row r="4129">
          <cell r="A4129" t="str">
            <v>INSTALACOES HIDRO SANITARIAS</v>
          </cell>
          <cell r="B4129" t="str">
            <v>INHI</v>
          </cell>
          <cell r="C4129" t="str">
            <v>CONEXOES</v>
          </cell>
          <cell r="D4129" t="str">
            <v>0180</v>
          </cell>
          <cell r="E4129">
            <v>0</v>
          </cell>
          <cell r="F4129">
            <v>0</v>
          </cell>
          <cell r="G4129" t="str">
            <v>94731</v>
          </cell>
          <cell r="H4129" t="str">
            <v>LUVA, CPVC, SOLDÁVEL, DN 42 MM, INSTALADO EM RESERVAÇÃO DE ÁGUA DE EDIFICAÇÃO QUE POSSUA RESERVATÓRIO DE FIBRA/FIBROCIMENTO  FORNECIMENTO E INSTALAÇÃO. AF_06/2016</v>
          </cell>
        </row>
        <row r="4130">
          <cell r="A4130" t="str">
            <v>INSTALACOES HIDRO SANITARIAS</v>
          </cell>
          <cell r="B4130" t="str">
            <v>INHI</v>
          </cell>
          <cell r="C4130" t="str">
            <v>CONEXOES</v>
          </cell>
          <cell r="D4130" t="str">
            <v>0180</v>
          </cell>
          <cell r="E4130">
            <v>0</v>
          </cell>
          <cell r="F4130">
            <v>0</v>
          </cell>
          <cell r="G4130" t="str">
            <v>94733</v>
          </cell>
          <cell r="H4130" t="str">
            <v>LUVA, CPVC, SOLDÁVEL, DN 54 MM, INSTALADO EM RESERVAÇÃO DE ÁGUA DE EDIFICAÇÃO QUE POSSUA RESERVATÓRIO DE FIBRA/FIBROCIMENTO  FORNECIMENTO E INSTALAÇÃO. AF_06/2016</v>
          </cell>
        </row>
        <row r="4131">
          <cell r="A4131" t="str">
            <v>INSTALACOES HIDRO SANITARIAS</v>
          </cell>
          <cell r="B4131" t="str">
            <v>INHI</v>
          </cell>
          <cell r="C4131" t="str">
            <v>CONEXOES</v>
          </cell>
          <cell r="D4131" t="str">
            <v>0180</v>
          </cell>
          <cell r="E4131">
            <v>0</v>
          </cell>
          <cell r="F4131">
            <v>0</v>
          </cell>
          <cell r="G4131" t="str">
            <v>94737</v>
          </cell>
          <cell r="H4131" t="str">
            <v>LUVA, CPVC, SOLDÁVEL, DN 89 MM, INSTALADO EM RESERVAÇÃO DE ÁGUA DE EDIFICAÇÃO QUE POSSUA RESERVATÓRIO DE FIBRA/FIBROCIMENTO  FORNECIMENTO E INSTALAÇÃO. AF_06/2016</v>
          </cell>
        </row>
        <row r="4132">
          <cell r="A4132" t="str">
            <v>INSTALACOES HIDRO SANITARIAS</v>
          </cell>
          <cell r="B4132" t="str">
            <v>INHI</v>
          </cell>
          <cell r="C4132" t="str">
            <v>CONEXOES</v>
          </cell>
          <cell r="D4132" t="str">
            <v>0180</v>
          </cell>
          <cell r="E4132">
            <v>0</v>
          </cell>
          <cell r="F4132">
            <v>0</v>
          </cell>
          <cell r="G4132" t="str">
            <v>94740</v>
          </cell>
          <cell r="H4132" t="str">
            <v>JOELHO 90 GRAUS, CPVC, SOLDÁVEL, DN 22 MM, INSTALADO EM RESERVAÇÃO DE ÁGUA DE EDIFICAÇÃO QUE POSSUA RESERVATÓRIO DE FIBRA/FIBROCIMENTO  FORNECIMENTO E INSTALAÇÃO. AF_06/2016</v>
          </cell>
        </row>
        <row r="4133">
          <cell r="A4133" t="str">
            <v>INSTALACOES HIDRO SANITARIAS</v>
          </cell>
          <cell r="B4133" t="str">
            <v>INHI</v>
          </cell>
          <cell r="C4133" t="str">
            <v>CONEXOES</v>
          </cell>
          <cell r="D4133" t="str">
            <v>0180</v>
          </cell>
          <cell r="E4133">
            <v>0</v>
          </cell>
          <cell r="F4133">
            <v>0</v>
          </cell>
          <cell r="G4133" t="str">
            <v>94741</v>
          </cell>
          <cell r="H4133" t="str">
            <v>CURVA 90 GRAUS, CPVC, SOLDÁVEL, DN 22 MM, INSTALADO EM RESERVAÇÃO DE ÁGUA DE EDIFICAÇÃO QUE POSSUA RESERVATÓRIO DE FIBRA/FIBROCIMENTO  FORNECIMENTO E INSTALAÇÃO. AF_06/2016</v>
          </cell>
        </row>
        <row r="4134">
          <cell r="A4134" t="str">
            <v>INSTALACOES HIDRO SANITARIAS</v>
          </cell>
          <cell r="B4134" t="str">
            <v>INHI</v>
          </cell>
          <cell r="C4134" t="str">
            <v>CONEXOES</v>
          </cell>
          <cell r="D4134" t="str">
            <v>0180</v>
          </cell>
          <cell r="E4134">
            <v>0</v>
          </cell>
          <cell r="F4134">
            <v>0</v>
          </cell>
          <cell r="G4134" t="str">
            <v>94742</v>
          </cell>
          <cell r="H4134" t="str">
            <v>JOELHO 90 GRAUS, CPVC, SOLDÁVEL, DN 28 MM, INSTALADO EM RESERVAÇÃO DE ÁGUA DE EDIFICAÇÃO QUE POSSUA RESERVATÓRIO DE FIBRA/FIBROCIMENTO  FORNECIMENTO E INSTALAÇÃO. AF_06/2016</v>
          </cell>
        </row>
        <row r="4135">
          <cell r="A4135" t="str">
            <v>INSTALACOES HIDRO SANITARIAS</v>
          </cell>
          <cell r="B4135" t="str">
            <v>INHI</v>
          </cell>
          <cell r="C4135" t="str">
            <v>CONEXOES</v>
          </cell>
          <cell r="D4135" t="str">
            <v>0180</v>
          </cell>
          <cell r="E4135">
            <v>0</v>
          </cell>
          <cell r="F4135">
            <v>0</v>
          </cell>
          <cell r="G4135" t="str">
            <v>94743</v>
          </cell>
          <cell r="H4135" t="str">
            <v>CURVA 90 GRAUS, CPVC, SOLDÁVEL, DN 28 MM, INSTALADO EM RESERVAÇÃO DE ÁGUA DE EDIFICAÇÃO QUE POSSUA RESERVATÓRIO DE FIBRA/FIBROCIMENTO  FORNECIMENTO E INSTALAÇÃO. AF_06/2016</v>
          </cell>
        </row>
        <row r="4136">
          <cell r="A4136" t="str">
            <v>INSTALACOES HIDRO SANITARIAS</v>
          </cell>
          <cell r="B4136" t="str">
            <v>INHI</v>
          </cell>
          <cell r="C4136" t="str">
            <v>CONEXOES</v>
          </cell>
          <cell r="D4136" t="str">
            <v>0180</v>
          </cell>
          <cell r="E4136">
            <v>0</v>
          </cell>
          <cell r="F4136">
            <v>0</v>
          </cell>
          <cell r="G4136" t="str">
            <v>94744</v>
          </cell>
          <cell r="H4136" t="str">
            <v>JOELHO 90 GRAUS, CPVC, SOLDÁVEL, DN 35 MM, INSTALADO EM RESERVAÇÃO DE ÁGUA DE EDIFICAÇÃO QUE POSSUA RESERVATÓRIO DE FIBRA/FIBROCIMENTO  FORNECIMENTO E INSTALAÇÃO. AF_06/2016</v>
          </cell>
        </row>
        <row r="4137">
          <cell r="A4137" t="str">
            <v>INSTALACOES HIDRO SANITARIAS</v>
          </cell>
          <cell r="B4137" t="str">
            <v>INHI</v>
          </cell>
          <cell r="C4137" t="str">
            <v>CONEXOES</v>
          </cell>
          <cell r="D4137" t="str">
            <v>0180</v>
          </cell>
          <cell r="E4137">
            <v>0</v>
          </cell>
          <cell r="F4137">
            <v>0</v>
          </cell>
          <cell r="G4137" t="str">
            <v>94746</v>
          </cell>
          <cell r="H4137" t="str">
            <v>JOELHO 90 GRAUS, CPVC, SOLDÁVEL, DN 42 MM, INSTALADO EM RESERVAÇÃO DE ÁGUA DE EDIFICAÇÃO QUE POSSUA RESERVATÓRIO DE FIBRA/FIBROCIMENTO  FORNECIMENTO E INSTALAÇÃO. AF_06/2016</v>
          </cell>
        </row>
        <row r="4138">
          <cell r="A4138" t="str">
            <v>INSTALACOES HIDRO SANITARIAS</v>
          </cell>
          <cell r="B4138" t="str">
            <v>INHI</v>
          </cell>
          <cell r="C4138" t="str">
            <v>CONEXOES</v>
          </cell>
          <cell r="D4138" t="str">
            <v>0180</v>
          </cell>
          <cell r="E4138">
            <v>0</v>
          </cell>
          <cell r="F4138">
            <v>0</v>
          </cell>
          <cell r="G4138" t="str">
            <v>94748</v>
          </cell>
          <cell r="H4138" t="str">
            <v>JOELHO 90 GRAUS, CPVC, SOLDÁVEL, DN 54 MM, INSTALADO EM RESERVAÇÃO DE ÁGUA DE EDIFICAÇÃO QUE POSSUA RESERVATÓRIO DE FIBRA/FIBROCIMENTO  FORNECIMENTO E INSTALAÇÃO. AF_06/2016</v>
          </cell>
        </row>
        <row r="4139">
          <cell r="A4139" t="str">
            <v>INSTALACOES HIDRO SANITARIAS</v>
          </cell>
          <cell r="B4139" t="str">
            <v>INHI</v>
          </cell>
          <cell r="C4139" t="str">
            <v>CONEXOES</v>
          </cell>
          <cell r="D4139" t="str">
            <v>0180</v>
          </cell>
          <cell r="E4139">
            <v>0</v>
          </cell>
          <cell r="F4139">
            <v>0</v>
          </cell>
          <cell r="G4139" t="str">
            <v>94750</v>
          </cell>
          <cell r="H4139" t="str">
            <v>JOELHO 90 GRAUS, CPVC, SOLDÁVEL, DN 73 MM, INSTALADO EM RESERVAÇÃO DE ÁGUA DE EDIFICAÇÃO QUE POSSUA RESERVATÓRIO DE FIBRA/FIBROCIMENTO  FORNECIMENTO E INSTALAÇÃO. AF_06/2016</v>
          </cell>
        </row>
        <row r="4140">
          <cell r="A4140" t="str">
            <v>INSTALACOES HIDRO SANITARIAS</v>
          </cell>
          <cell r="B4140" t="str">
            <v>INHI</v>
          </cell>
          <cell r="C4140" t="str">
            <v>CONEXOES</v>
          </cell>
          <cell r="D4140" t="str">
            <v>0180</v>
          </cell>
          <cell r="E4140">
            <v>0</v>
          </cell>
          <cell r="F4140">
            <v>0</v>
          </cell>
          <cell r="G4140" t="str">
            <v>94752</v>
          </cell>
          <cell r="H4140" t="str">
            <v>JOELHO 90 GRAUS, CPVC, SOLDÁVEL, DN 89 MM, INSTALADO EM RESERVAÇÃO DE ÁGUA DE EDIFICAÇÃO QUE POSSUA RESERVATÓRIO DE FIBRA/FIBROCIMENTO  FORNECIMENTO E INSTALAÇÃO. AF_06/2016</v>
          </cell>
        </row>
        <row r="4141">
          <cell r="A4141" t="str">
            <v>INSTALACOES HIDRO SANITARIAS</v>
          </cell>
          <cell r="B4141" t="str">
            <v>INHI</v>
          </cell>
          <cell r="C4141" t="str">
            <v>CONEXOES</v>
          </cell>
          <cell r="D4141" t="str">
            <v>0180</v>
          </cell>
          <cell r="E4141">
            <v>0</v>
          </cell>
          <cell r="F4141">
            <v>0</v>
          </cell>
          <cell r="G4141" t="str">
            <v>94756</v>
          </cell>
          <cell r="H4141" t="str">
            <v>TE, CPVC, SOLDÁVEL, DN 22 MM, INSTALADO EM RESERVAÇÃO DE ÁGUA DE EDIFICAÇÃO QUE POSSUA RESERVATÓRIO DE FIBRA/FIBROCIMENTO  FORNECIMENTO E INSTALAÇÃO. AF_06/2016</v>
          </cell>
        </row>
        <row r="4142">
          <cell r="A4142" t="str">
            <v>INSTALACOES HIDRO SANITARIAS</v>
          </cell>
          <cell r="B4142" t="str">
            <v>INHI</v>
          </cell>
          <cell r="C4142" t="str">
            <v>CONEXOES</v>
          </cell>
          <cell r="D4142" t="str">
            <v>0180</v>
          </cell>
          <cell r="E4142">
            <v>0</v>
          </cell>
          <cell r="F4142">
            <v>0</v>
          </cell>
          <cell r="G4142" t="str">
            <v>94757</v>
          </cell>
          <cell r="H4142" t="str">
            <v>TE, CPVC, SOLDÁVEL, DN 28 MM, INSTALADO EM RESERVAÇÃO DE ÁGUA DE EDIFICAÇÃO QUE POSSUA RESERVATÓRIO DE FIBRA/FIBROCIMENTO  FORNECIMENTO E INSTALAÇÃO. AF_06/2016</v>
          </cell>
        </row>
        <row r="4143">
          <cell r="A4143" t="str">
            <v>INSTALACOES HIDRO SANITARIAS</v>
          </cell>
          <cell r="B4143" t="str">
            <v>INHI</v>
          </cell>
          <cell r="C4143" t="str">
            <v>CONEXOES</v>
          </cell>
          <cell r="D4143" t="str">
            <v>0180</v>
          </cell>
          <cell r="E4143">
            <v>0</v>
          </cell>
          <cell r="F4143">
            <v>0</v>
          </cell>
          <cell r="G4143" t="str">
            <v>94758</v>
          </cell>
          <cell r="H4143" t="str">
            <v>TE, CPVC, SOLDÁVEL, DN 35 MM, INSTALADO EM RESERVAÇÃO DE ÁGUA DE EDIFICAÇÃO QUE POSSUA RESERVATÓRIO DE FIBRA/FIBROCIMENTO  FORNECIMENTO E INSTALAÇÃO. AF_06/2016</v>
          </cell>
        </row>
        <row r="4144">
          <cell r="A4144" t="str">
            <v>INSTALACOES HIDRO SANITARIAS</v>
          </cell>
          <cell r="B4144" t="str">
            <v>INHI</v>
          </cell>
          <cell r="C4144" t="str">
            <v>CONEXOES</v>
          </cell>
          <cell r="D4144" t="str">
            <v>0180</v>
          </cell>
          <cell r="E4144">
            <v>0</v>
          </cell>
          <cell r="F4144">
            <v>0</v>
          </cell>
          <cell r="G4144" t="str">
            <v>94759</v>
          </cell>
          <cell r="H4144" t="str">
            <v>TE, CPVC, SOLDÁVEL, DN 42 MM, INSTALADO EM RESERVAÇÃO DE ÁGUA DE EDIFICAÇÃO QUE POSSUA RESERVATÓRIO DE FIBRA/FIBROCIMENTO  FORNECIMENTO E INSTALAÇÃO. AF_06/2016</v>
          </cell>
        </row>
        <row r="4145">
          <cell r="A4145" t="str">
            <v>INSTALACOES HIDRO SANITARIAS</v>
          </cell>
          <cell r="B4145" t="str">
            <v>INHI</v>
          </cell>
          <cell r="C4145" t="str">
            <v>CONEXOES</v>
          </cell>
          <cell r="D4145" t="str">
            <v>0180</v>
          </cell>
          <cell r="E4145">
            <v>0</v>
          </cell>
          <cell r="F4145">
            <v>0</v>
          </cell>
          <cell r="G4145" t="str">
            <v>94760</v>
          </cell>
          <cell r="H4145" t="str">
            <v>TE, CPVC, SOLDÁVEL, DN 54 MM, INSTALADO EM RESERVAÇÃO DE ÁGUA DE EDIFICAÇÃO QUE POSSUA RESERVATÓRIO DE FIBRA/FIBROCIMENTO  FORNECIMENTO E INSTALAÇÃO. AF_06/2016</v>
          </cell>
        </row>
        <row r="4146">
          <cell r="A4146" t="str">
            <v>INSTALACOES HIDRO SANITARIAS</v>
          </cell>
          <cell r="B4146" t="str">
            <v>INHI</v>
          </cell>
          <cell r="C4146" t="str">
            <v>CONEXOES</v>
          </cell>
          <cell r="D4146" t="str">
            <v>0180</v>
          </cell>
          <cell r="E4146">
            <v>0</v>
          </cell>
          <cell r="F4146">
            <v>0</v>
          </cell>
          <cell r="G4146" t="str">
            <v>94761</v>
          </cell>
          <cell r="H4146" t="str">
            <v>TE, CPVC, SOLDÁVEL, DN 73 MM, INSTALADO EM RESERVAÇÃO DE ÁGUA DE EDIFICAÇÃO QUE POSSUA RESERVATÓRIO DE FIBRA/FIBROCIMENTO  FORNECIMENTO E INSTALAÇÃO. AF_06/2016</v>
          </cell>
        </row>
        <row r="4147">
          <cell r="A4147" t="str">
            <v>INSTALACOES HIDRO SANITARIAS</v>
          </cell>
          <cell r="B4147" t="str">
            <v>INHI</v>
          </cell>
          <cell r="C4147" t="str">
            <v>CONEXOES</v>
          </cell>
          <cell r="D4147" t="str">
            <v>0180</v>
          </cell>
          <cell r="E4147">
            <v>0</v>
          </cell>
          <cell r="F4147">
            <v>0</v>
          </cell>
          <cell r="G4147" t="str">
            <v>94762</v>
          </cell>
          <cell r="H4147" t="str">
            <v>TE, CPVC, SOLDÁVEL, DN 89 MM, INSTALADO EM RESERVAÇÃO DE ÁGUA DE EDIFICAÇÃO QUE POSSUA RESERVATÓRIO DE FIBRA/FIBROCIMENTO  FORNECIMENTO E INSTALAÇÃO. AF_06/2016</v>
          </cell>
        </row>
        <row r="4148">
          <cell r="A4148" t="str">
            <v>INSTALACOES HIDRO SANITARIAS</v>
          </cell>
          <cell r="B4148" t="str">
            <v>INHI</v>
          </cell>
          <cell r="C4148" t="str">
            <v>CONEXOES</v>
          </cell>
          <cell r="D4148" t="str">
            <v>0180</v>
          </cell>
          <cell r="E4148">
            <v>0</v>
          </cell>
          <cell r="F4148">
            <v>0</v>
          </cell>
          <cell r="G4148" t="str">
            <v>94783</v>
          </cell>
          <cell r="H4148" t="str">
            <v>ADAPTADOR COM FLANGE E ANEL DE VEDAÇÃO, PVC, SOLDÁVEL, DN  20 MM X 1/2 , INSTALADO EM RESERVAÇÃO DE ÁGUA DE EDIFICAÇÃO QUE POSSUA RESERVATÓRIO DE FIBRA/FIBROCIMENTO   FORNECIMENTO E INSTALAÇÃO. AF_06/2016</v>
          </cell>
        </row>
        <row r="4149">
          <cell r="A4149" t="str">
            <v>INSTALACOES HIDRO SANITARIAS</v>
          </cell>
          <cell r="B4149" t="str">
            <v>INHI</v>
          </cell>
          <cell r="C4149" t="str">
            <v>CONEXOES</v>
          </cell>
          <cell r="D4149" t="str">
            <v>0180</v>
          </cell>
          <cell r="E4149">
            <v>0</v>
          </cell>
          <cell r="F4149">
            <v>0</v>
          </cell>
          <cell r="G4149" t="str">
            <v>94785</v>
          </cell>
          <cell r="H4149" t="str">
            <v>ADAPTADOR COM FLANGES LIVRES, PVC, SOLDÁVEL LONGO, DN 32 MM X 1 , INSTALADO EM RESERVAÇÃO DE ÁGUA DE EDIFICAÇÃO QUE POSSUA RESERVATÓRIO DE FIBRA/FIBROCIMENTO   FORNECIMENTO E INSTALAÇÃO. AF_06/2016</v>
          </cell>
        </row>
        <row r="4150">
          <cell r="A4150" t="str">
            <v>INSTALACOES HIDRO SANITARIAS</v>
          </cell>
          <cell r="B4150" t="str">
            <v>INHI</v>
          </cell>
          <cell r="C4150" t="str">
            <v>CONEXOES</v>
          </cell>
          <cell r="D4150" t="str">
            <v>0180</v>
          </cell>
          <cell r="E4150">
            <v>0</v>
          </cell>
          <cell r="F4150">
            <v>0</v>
          </cell>
          <cell r="G4150" t="str">
            <v>94786</v>
          </cell>
          <cell r="H4150" t="str">
            <v>ADAPTADOR COM FLANGES LIVRES, PVC, SOLDÁVEL LONGO, DN 40 MM X 1 1/4 , INSTALADO EM RESERVAÇÃO DE ÁGUA DE EDIFICAÇÃO QUE POSSUA RESERVATÓRIO DE FIBRA/FIBROCIMENTO   FORNECIMENTO E INSTALAÇÃO. AF_06/2016</v>
          </cell>
        </row>
        <row r="4151">
          <cell r="A4151" t="str">
            <v>INSTALACOES HIDRO SANITARIAS</v>
          </cell>
          <cell r="B4151" t="str">
            <v>INHI</v>
          </cell>
          <cell r="C4151" t="str">
            <v>CONEXOES</v>
          </cell>
          <cell r="D4151" t="str">
            <v>0180</v>
          </cell>
          <cell r="E4151">
            <v>0</v>
          </cell>
          <cell r="F4151">
            <v>0</v>
          </cell>
          <cell r="G4151" t="str">
            <v>94787</v>
          </cell>
          <cell r="H4151" t="str">
            <v>ADAPTADOR COM FLANGES LIVRES, PVC, SOLDÁVEL LONGO, DN 50 MM X 1 1/2 , INSTALADO EM RESERVAÇÃO DE ÁGUA DE EDIFICAÇÃO QUE POSSUA RESERVATÓRIO DE FIBRA/FIBROCIMENTO   FORNECIMENTO E INSTALAÇÃO. AF_06/2016</v>
          </cell>
        </row>
        <row r="4152">
          <cell r="A4152" t="str">
            <v>INSTALACOES HIDRO SANITARIAS</v>
          </cell>
          <cell r="B4152" t="str">
            <v>INHI</v>
          </cell>
          <cell r="C4152" t="str">
            <v>CONEXOES</v>
          </cell>
          <cell r="D4152" t="str">
            <v>0180</v>
          </cell>
          <cell r="E4152">
            <v>0</v>
          </cell>
          <cell r="F4152">
            <v>0</v>
          </cell>
          <cell r="G4152" t="str">
            <v>94788</v>
          </cell>
          <cell r="H4152" t="str">
            <v>ADAPTADOR COM FLANGES LIVRES, PVC, SOLDÁVEL LONGO, DN 60 MM X 2 , INSTALADO EM RESERVAÇÃO DE ÁGUA DE EDIFICAÇÃO QUE POSSUA RESERVATÓRIO DE FIBRA/FIBROCIMENTO   FORNECIMENTO E INSTALAÇÃO. AF_06/2016</v>
          </cell>
        </row>
        <row r="4153">
          <cell r="A4153" t="str">
            <v>INSTALACOES HIDRO SANITARIAS</v>
          </cell>
          <cell r="B4153" t="str">
            <v>INHI</v>
          </cell>
          <cell r="C4153" t="str">
            <v>CONEXOES</v>
          </cell>
          <cell r="D4153" t="str">
            <v>0180</v>
          </cell>
          <cell r="E4153">
            <v>0</v>
          </cell>
          <cell r="F4153">
            <v>0</v>
          </cell>
          <cell r="G4153" t="str">
            <v>94789</v>
          </cell>
          <cell r="H4153" t="str">
            <v>ADAPTADOR COM FLANGES LIVRES, PVC, SOLDÁVEL LONGO, DN 75 MM X 2 1/2 , INSTALADO EM RESERVAÇÃO DE ÁGUA DE EDIFICAÇÃO QUE POSSUA RESERVATÓRIO DE FIBRA/FIBROCIMENTO   FORNECIMENTO E INSTALAÇÃO. AF_06/2016</v>
          </cell>
        </row>
        <row r="4154">
          <cell r="A4154" t="str">
            <v>INSTALACOES HIDRO SANITARIAS</v>
          </cell>
          <cell r="B4154" t="str">
            <v>INHI</v>
          </cell>
          <cell r="C4154" t="str">
            <v>CONEXOES</v>
          </cell>
          <cell r="D4154" t="str">
            <v>0180</v>
          </cell>
          <cell r="E4154">
            <v>0</v>
          </cell>
          <cell r="F4154">
            <v>0</v>
          </cell>
          <cell r="G4154" t="str">
            <v>94790</v>
          </cell>
          <cell r="H4154" t="str">
            <v>ADAPTADOR COM FLANGES LIVRES, PVC, SOLDÁVEL LONGO, DN 85 MM X 3 , INSTALADO EM RESERVAÇÃO DE ÁGUA DE EDIFICAÇÃO QUE POSSUA RESERVATÓRIO DE FIBRA/FIBROCIMENTO   FORNECIMENTO E INSTALAÇÃO. AF_06/2016</v>
          </cell>
        </row>
        <row r="4155">
          <cell r="A4155" t="str">
            <v>INSTALACOES HIDRO SANITARIAS</v>
          </cell>
          <cell r="B4155" t="str">
            <v>INHI</v>
          </cell>
          <cell r="C4155" t="str">
            <v>CONEXOES</v>
          </cell>
          <cell r="D4155" t="str">
            <v>0180</v>
          </cell>
          <cell r="E4155">
            <v>0</v>
          </cell>
          <cell r="F4155">
            <v>0</v>
          </cell>
          <cell r="G4155" t="str">
            <v>94791</v>
          </cell>
          <cell r="H4155" t="str">
            <v>ADAPTADOR COM FLANGES LIVRES, PVC, SOLDÁVEL LONGO, DN 110 MM X 4 , INSTALADO EM RESERVAÇÃO DE ÁGUA DE EDIFICAÇÃO QUE POSSUA RESERVATÓRIO DE FIBRA/FIBROCIMENTO   FORNECIMENTO E INSTALAÇÃO. AF_06/2016</v>
          </cell>
        </row>
        <row r="4156">
          <cell r="A4156" t="str">
            <v>INSTALACOES HIDRO SANITARIAS</v>
          </cell>
          <cell r="B4156" t="str">
            <v>INHI</v>
          </cell>
          <cell r="C4156" t="str">
            <v>CONEXOES</v>
          </cell>
          <cell r="D4156" t="str">
            <v>0180</v>
          </cell>
          <cell r="E4156">
            <v>0</v>
          </cell>
          <cell r="F4156">
            <v>0</v>
          </cell>
          <cell r="G4156" t="str">
            <v>94863</v>
          </cell>
          <cell r="H4156" t="str">
            <v>LUVA, CPVC, SOLDÁVEL, DN 73 MM, INSTALADO EM RESERVAÇÃO DE ÁGUA DE EDIFICAÇÃO QUE POSSUA RESERVATÓRIO DE FIBRA/FIBROCIMENTO  FORNECIMENTO E INSTALAÇÃO. AF_06/2016</v>
          </cell>
        </row>
        <row r="4157">
          <cell r="A4157" t="str">
            <v>INSTALACOES HIDRO SANITARIAS</v>
          </cell>
          <cell r="B4157" t="str">
            <v>INHI</v>
          </cell>
          <cell r="C4157" t="str">
            <v>CONEXOES</v>
          </cell>
          <cell r="D4157" t="str">
            <v>0180</v>
          </cell>
          <cell r="E4157">
            <v>0</v>
          </cell>
          <cell r="F4157">
            <v>0</v>
          </cell>
          <cell r="G4157" t="str">
            <v>95141</v>
          </cell>
          <cell r="H4157" t="str">
            <v>ADAPTADOR COM FLANGES LIVRES, PVC, SOLDÁVEL LONGO, DN  25 MM X 3/4 , INSTALADO EM RESERVAÇÃO DE ÁGUA DE EDIFICAÇÃO QUE POSSUA RESERVATÓRIO DE FIBRA/FIBROCIMENTO    FORNECIMENTO E INSTALAÇÃO. AF_06/2016</v>
          </cell>
        </row>
        <row r="4158">
          <cell r="A4158" t="str">
            <v>INSTALACOES HIDRO SANITARIAS</v>
          </cell>
          <cell r="B4158" t="str">
            <v>INHI</v>
          </cell>
          <cell r="C4158" t="str">
            <v>CONEXOES</v>
          </cell>
          <cell r="D4158" t="str">
            <v>0180</v>
          </cell>
          <cell r="E4158">
            <v>0</v>
          </cell>
          <cell r="F4158">
            <v>0</v>
          </cell>
          <cell r="G4158" t="str">
            <v>95237</v>
          </cell>
          <cell r="H4158" t="str">
            <v>LUVA COM BUCHA DE LATÃO, PVC, SOLDÁVEL, DN 32MM X 1 , INSTALADO EM RAMAL DE DISTRIBUIÇÃO DE ÁGUA   FORNECIMENTO E INSTALAÇÃO. AF_12/2014</v>
          </cell>
        </row>
        <row r="4159">
          <cell r="A4159" t="str">
            <v>INSTALACOES HIDRO SANITARIAS</v>
          </cell>
          <cell r="B4159" t="str">
            <v>INHI</v>
          </cell>
          <cell r="C4159" t="str">
            <v>CONEXOES</v>
          </cell>
          <cell r="D4159" t="str">
            <v>0180</v>
          </cell>
          <cell r="E4159">
            <v>0</v>
          </cell>
          <cell r="F4159">
            <v>0</v>
          </cell>
          <cell r="G4159" t="str">
            <v>95693</v>
          </cell>
          <cell r="H4159" t="str">
            <v>LUVA SIMPLES, PVC, SÉRIE NORMAL, ESGOTO PREDIAL, DN 150 MM, JUNTA ELÁSTICA, FORNECIDO E INSTALADO EM SUBCOLETOR AÉREO DE ESGOTO SANITÁRIO. AF_12/2014</v>
          </cell>
        </row>
        <row r="4160">
          <cell r="A4160" t="str">
            <v>INSTALACOES HIDRO SANITARIAS</v>
          </cell>
          <cell r="B4160" t="str">
            <v>INHI</v>
          </cell>
          <cell r="C4160" t="str">
            <v>CONEXOES</v>
          </cell>
          <cell r="D4160" t="str">
            <v>0180</v>
          </cell>
          <cell r="E4160">
            <v>0</v>
          </cell>
          <cell r="F4160">
            <v>0</v>
          </cell>
          <cell r="G4160" t="str">
            <v>95694</v>
          </cell>
          <cell r="H4160" t="str">
            <v>CURVA 90 GRAUS, PVC, SERIE R, ÁGUA PLUVIAL, DN 100 MM, JUNTA ELÁSTICA, FORNECIDO E INSTALADO EM RAMAL DE ENCAMINHAMENTO. AF_12/2014</v>
          </cell>
        </row>
        <row r="4161">
          <cell r="A4161" t="str">
            <v>INSTALACOES HIDRO SANITARIAS</v>
          </cell>
          <cell r="B4161" t="str">
            <v>INHI</v>
          </cell>
          <cell r="C4161" t="str">
            <v>CONEXOES</v>
          </cell>
          <cell r="D4161" t="str">
            <v>0180</v>
          </cell>
          <cell r="E4161">
            <v>0</v>
          </cell>
          <cell r="F4161">
            <v>0</v>
          </cell>
          <cell r="G4161" t="str">
            <v>95695</v>
          </cell>
          <cell r="H4161" t="str">
            <v>CURVA 90 GRAUS, PVC, SERIE R, ÁGUA PLUVIAL, DN 100 MM, JUNTA ELÁSTICA, FORNECIDO E INSTALADO EM CONDUTORES VERTICAIS DE ÁGUAS PLUVIAIS. AF_12/2014</v>
          </cell>
        </row>
        <row r="4162">
          <cell r="A4162" t="str">
            <v>INSTALACOES HIDRO SANITARIAS</v>
          </cell>
          <cell r="B4162" t="str">
            <v>INHI</v>
          </cell>
          <cell r="C4162" t="str">
            <v>CONEXOES</v>
          </cell>
          <cell r="D4162" t="str">
            <v>0180</v>
          </cell>
          <cell r="E4162">
            <v>0</v>
          </cell>
          <cell r="F4162">
            <v>0</v>
          </cell>
          <cell r="G4162" t="str">
            <v>95696</v>
          </cell>
          <cell r="H4162" t="str">
            <v>SPRINKLER TIPO PENDENTE, 68 °C, UNIÃO POR ROSCA DN 15 (1/2") - FORNECIMENTO E INSTALAÇÃO. AF_10/2020</v>
          </cell>
        </row>
        <row r="4163">
          <cell r="A4163" t="str">
            <v>INSTALACOES HIDRO SANITARIAS</v>
          </cell>
          <cell r="B4163" t="str">
            <v>INHI</v>
          </cell>
          <cell r="C4163" t="str">
            <v>CONEXOES</v>
          </cell>
          <cell r="D4163" t="str">
            <v>0180</v>
          </cell>
          <cell r="E4163">
            <v>0</v>
          </cell>
          <cell r="F4163">
            <v>0</v>
          </cell>
          <cell r="G4163" t="str">
            <v>96637</v>
          </cell>
          <cell r="H4163" t="str">
            <v>JOELHO 90 GRAUS, PPR, DN 25 MM, CLASSE PN 25, INSTALADO EM RAMAL OU SUB-RAMAL DE ÁGUA  FORNECIMENTO E INSTALAÇÃO . AF_06/2015</v>
          </cell>
        </row>
        <row r="4164">
          <cell r="A4164" t="str">
            <v>INSTALACOES HIDRO SANITARIAS</v>
          </cell>
          <cell r="B4164" t="str">
            <v>INHI</v>
          </cell>
          <cell r="C4164" t="str">
            <v>CONEXOES</v>
          </cell>
          <cell r="D4164" t="str">
            <v>0180</v>
          </cell>
          <cell r="E4164">
            <v>0</v>
          </cell>
          <cell r="F4164">
            <v>0</v>
          </cell>
          <cell r="G4164" t="str">
            <v>96638</v>
          </cell>
          <cell r="H4164" t="str">
            <v>JOELHO 45 GRAUS, PPR, DN 25 MM, CLASSE PN 25, INSTALADO EM RAMAL OU SUB-RAMAL DE ÁGUA  FORNECIMENTO E INSTALAÇÃO . AF_06/2015</v>
          </cell>
        </row>
        <row r="4165">
          <cell r="A4165" t="str">
            <v>INSTALACOES HIDRO SANITARIAS</v>
          </cell>
          <cell r="B4165" t="str">
            <v>INHI</v>
          </cell>
          <cell r="C4165" t="str">
            <v>CONEXOES</v>
          </cell>
          <cell r="D4165" t="str">
            <v>0180</v>
          </cell>
          <cell r="E4165">
            <v>0</v>
          </cell>
          <cell r="F4165">
            <v>0</v>
          </cell>
          <cell r="G4165" t="str">
            <v>96639</v>
          </cell>
          <cell r="H4165" t="str">
            <v>LUVA, PPR, DN 25 MM, CLASSE PN 25, INSTALADO EM RAMAL OU SUB-RAMAL DE ÁGUA  FORNECIMENTO E INSTALAÇÃO . AF_06/2015</v>
          </cell>
        </row>
        <row r="4166">
          <cell r="A4166" t="str">
            <v>INSTALACOES HIDRO SANITARIAS</v>
          </cell>
          <cell r="B4166" t="str">
            <v>INHI</v>
          </cell>
          <cell r="C4166" t="str">
            <v>CONEXOES</v>
          </cell>
          <cell r="D4166" t="str">
            <v>0180</v>
          </cell>
          <cell r="E4166">
            <v>0</v>
          </cell>
          <cell r="F4166">
            <v>0</v>
          </cell>
          <cell r="G4166" t="str">
            <v>96640</v>
          </cell>
          <cell r="H4166" t="str">
            <v>CONECTOR MACHO, PPR, 25 X 1/2'', CLASSE PN 25, INSTALADO EM RAMAL OU SUB-RAMAL DE ÁGUA   FORNECIMENTO E INSTALAÇÃO . AF_06/2015</v>
          </cell>
        </row>
        <row r="4167">
          <cell r="A4167" t="str">
            <v>INSTALACOES HIDRO SANITARIAS</v>
          </cell>
          <cell r="B4167" t="str">
            <v>INHI</v>
          </cell>
          <cell r="C4167" t="str">
            <v>CONEXOES</v>
          </cell>
          <cell r="D4167" t="str">
            <v>0180</v>
          </cell>
          <cell r="E4167">
            <v>0</v>
          </cell>
          <cell r="F4167">
            <v>0</v>
          </cell>
          <cell r="G4167" t="str">
            <v>96641</v>
          </cell>
          <cell r="H4167" t="str">
            <v>CONECTOR FÊMEA, PPR, 25 X 1/2'', CLASSE PN 25, INSTALADO EM RAMAL OU SUB-RAMAL DE ÁGUA   FORNECIMENTO E INSTALAÇÃO . AF_06/2015</v>
          </cell>
        </row>
        <row r="4168">
          <cell r="A4168" t="str">
            <v>INSTALACOES HIDRO SANITARIAS</v>
          </cell>
          <cell r="B4168" t="str">
            <v>INHI</v>
          </cell>
          <cell r="C4168" t="str">
            <v>CONEXOES</v>
          </cell>
          <cell r="D4168" t="str">
            <v>0180</v>
          </cell>
          <cell r="E4168">
            <v>0</v>
          </cell>
          <cell r="F4168">
            <v>0</v>
          </cell>
          <cell r="G4168" t="str">
            <v>96642</v>
          </cell>
          <cell r="H4168" t="str">
            <v>TÊ NORMAL, PPR, DN 25 MM, CLASSE PN 25, INSTALADO EM RAMAL OU SUB-RAMAL DE ÁGUA  FORNECIMENTO E INSTALAÇÃO . AF_06/2015</v>
          </cell>
        </row>
        <row r="4169">
          <cell r="A4169" t="str">
            <v>INSTALACOES HIDRO SANITARIAS</v>
          </cell>
          <cell r="B4169" t="str">
            <v>INHI</v>
          </cell>
          <cell r="C4169" t="str">
            <v>CONEXOES</v>
          </cell>
          <cell r="D4169" t="str">
            <v>0180</v>
          </cell>
          <cell r="E4169">
            <v>0</v>
          </cell>
          <cell r="F4169">
            <v>0</v>
          </cell>
          <cell r="G4169" t="str">
            <v>96643</v>
          </cell>
          <cell r="H4169" t="str">
            <v>TÊ MISTURADOR, PPR, 25 X 3/4'' , CLASSE PN 25, INSTALADO EM RAMAL OU SUB-RAMAL DE ÁGUA  FORNECIMENTO E INSTALAÇÃO . AF_06/2015</v>
          </cell>
        </row>
        <row r="4170">
          <cell r="A4170" t="str">
            <v>INSTALACOES HIDRO SANITARIAS</v>
          </cell>
          <cell r="B4170" t="str">
            <v>INHI</v>
          </cell>
          <cell r="C4170" t="str">
            <v>CONEXOES</v>
          </cell>
          <cell r="D4170" t="str">
            <v>0180</v>
          </cell>
          <cell r="E4170">
            <v>0</v>
          </cell>
          <cell r="F4170">
            <v>0</v>
          </cell>
          <cell r="G4170" t="str">
            <v>96650</v>
          </cell>
          <cell r="H4170" t="str">
            <v>JOELHO 90 GRAUS, PPR, DN 25 MM, CLASSE PN 25, INSTALADO EM RAMAL DE DISTRIBUIÇÃO  FORNECIMENTO E INSTALAÇÃO . AF_06/2015</v>
          </cell>
        </row>
        <row r="4171">
          <cell r="A4171" t="str">
            <v>INSTALACOES HIDRO SANITARIAS</v>
          </cell>
          <cell r="B4171" t="str">
            <v>INHI</v>
          </cell>
          <cell r="C4171" t="str">
            <v>CONEXOES</v>
          </cell>
          <cell r="D4171" t="str">
            <v>0180</v>
          </cell>
          <cell r="E4171">
            <v>0</v>
          </cell>
          <cell r="F4171">
            <v>0</v>
          </cell>
          <cell r="G4171" t="str">
            <v>96651</v>
          </cell>
          <cell r="H4171" t="str">
            <v>JOELHO 45 GRAUS, PPR, DN 25 MM, CLASSE PN 25, INSTALADO EM RAMAL DE DISTRIBUIÇÃO DE ÁGUA  FORNECIMENTO E INSTALAÇÃO . AF_06/2015</v>
          </cell>
        </row>
        <row r="4172">
          <cell r="A4172" t="str">
            <v>INSTALACOES HIDRO SANITARIAS</v>
          </cell>
          <cell r="B4172" t="str">
            <v>INHI</v>
          </cell>
          <cell r="C4172" t="str">
            <v>CONEXOES</v>
          </cell>
          <cell r="D4172" t="str">
            <v>0180</v>
          </cell>
          <cell r="E4172">
            <v>0</v>
          </cell>
          <cell r="F4172">
            <v>0</v>
          </cell>
          <cell r="G4172" t="str">
            <v>96652</v>
          </cell>
          <cell r="H4172" t="str">
            <v>JOELHO 90 GRAUS, PPR, DN 32 MM, CLASSE PN 25, INSTALADO EM RAMAL DE DISTRIBUIÇÃO  FORNECIMENTO E INSTALAÇÃO . AF_06/2015</v>
          </cell>
        </row>
        <row r="4173">
          <cell r="A4173" t="str">
            <v>INSTALACOES HIDRO SANITARIAS</v>
          </cell>
          <cell r="B4173" t="str">
            <v>INHI</v>
          </cell>
          <cell r="C4173" t="str">
            <v>CONEXOES</v>
          </cell>
          <cell r="D4173" t="str">
            <v>0180</v>
          </cell>
          <cell r="E4173">
            <v>0</v>
          </cell>
          <cell r="F4173">
            <v>0</v>
          </cell>
          <cell r="G4173" t="str">
            <v>96653</v>
          </cell>
          <cell r="H4173" t="str">
            <v>JOELHO 45 GRAUS, PPR, DN 32 MM, CLASSE PN 25, INSTALADO EM RAMAL DE DISTRIBUIÇÃO DE ÁGUA  FORNECIMENTO E INSTALAÇÃO . AF_06/2015</v>
          </cell>
        </row>
        <row r="4174">
          <cell r="A4174" t="str">
            <v>INSTALACOES HIDRO SANITARIAS</v>
          </cell>
          <cell r="B4174" t="str">
            <v>INHI</v>
          </cell>
          <cell r="C4174" t="str">
            <v>CONEXOES</v>
          </cell>
          <cell r="D4174" t="str">
            <v>0180</v>
          </cell>
          <cell r="E4174">
            <v>0</v>
          </cell>
          <cell r="F4174">
            <v>0</v>
          </cell>
          <cell r="G4174" t="str">
            <v>96654</v>
          </cell>
          <cell r="H4174" t="str">
            <v>JOELHO 90 GRAUS, PPR, DN 40 MM, CLASSE PN 25, INSTALADO EM RAMAL DE DISTRIBUIÇÃO  FORNECIMENTO E INSTALAÇÃO . AF_06/2015</v>
          </cell>
        </row>
        <row r="4175">
          <cell r="A4175" t="str">
            <v>INSTALACOES HIDRO SANITARIAS</v>
          </cell>
          <cell r="B4175" t="str">
            <v>INHI</v>
          </cell>
          <cell r="C4175" t="str">
            <v>CONEXOES</v>
          </cell>
          <cell r="D4175" t="str">
            <v>0180</v>
          </cell>
          <cell r="E4175">
            <v>0</v>
          </cell>
          <cell r="F4175">
            <v>0</v>
          </cell>
          <cell r="G4175" t="str">
            <v>96655</v>
          </cell>
          <cell r="H4175" t="str">
            <v>JOELHO 45 GRAUS, PPR, DN 40 MM, CLASSE PN 25, INSTALADO EM RAMAL DE DISTRIBUIÇÃO DE ÁGUA  FORNECIMENTO E INSTALAÇÃO . AF_06/2015</v>
          </cell>
        </row>
        <row r="4176">
          <cell r="A4176" t="str">
            <v>INSTALACOES HIDRO SANITARIAS</v>
          </cell>
          <cell r="B4176" t="str">
            <v>INHI</v>
          </cell>
          <cell r="C4176" t="str">
            <v>CONEXOES</v>
          </cell>
          <cell r="D4176" t="str">
            <v>0180</v>
          </cell>
          <cell r="E4176">
            <v>0</v>
          </cell>
          <cell r="F4176">
            <v>0</v>
          </cell>
          <cell r="G4176" t="str">
            <v>96656</v>
          </cell>
          <cell r="H4176" t="str">
            <v>LUVA, PPR, DN 25 MM, CLASSE PN 25, INSTALADO EM RAMAL DE DISTRIBUIÇÃO DE ÁGUA  FORNECIMENTO E INSTALAÇÃO . AF_06/2015</v>
          </cell>
        </row>
        <row r="4177">
          <cell r="A4177" t="str">
            <v>INSTALACOES HIDRO SANITARIAS</v>
          </cell>
          <cell r="B4177" t="str">
            <v>INHI</v>
          </cell>
          <cell r="C4177" t="str">
            <v>CONEXOES</v>
          </cell>
          <cell r="D4177" t="str">
            <v>0180</v>
          </cell>
          <cell r="E4177">
            <v>0</v>
          </cell>
          <cell r="F4177">
            <v>0</v>
          </cell>
          <cell r="G4177" t="str">
            <v>96657</v>
          </cell>
          <cell r="H4177" t="str">
            <v>CONECTOR MACHO, PPR, 25 X 1/2, CLASSE PN 25, INSTALADO EM RAMAL DE DISTRIBUIÇÃO DE ÁGUA  FORNECIMENTO E INSTALAÇÃO . AF_06/2015</v>
          </cell>
        </row>
        <row r="4178">
          <cell r="A4178" t="str">
            <v>INSTALACOES HIDRO SANITARIAS</v>
          </cell>
          <cell r="B4178" t="str">
            <v>INHI</v>
          </cell>
          <cell r="C4178" t="str">
            <v>CONEXOES</v>
          </cell>
          <cell r="D4178" t="str">
            <v>0180</v>
          </cell>
          <cell r="E4178">
            <v>0</v>
          </cell>
          <cell r="F4178">
            <v>0</v>
          </cell>
          <cell r="G4178" t="str">
            <v>96658</v>
          </cell>
          <cell r="H4178" t="str">
            <v>CONECTOR FÊMEA, PPR, 25 X 1/2'', CLASSE PN 25, INSTALADO EM RAMAL DE DISTRIBUIÇÃO DE ÁGUA   FORNECIMENTO E INSTALAÇÃO . AF_06/2015</v>
          </cell>
        </row>
        <row r="4179">
          <cell r="A4179" t="str">
            <v>INSTALACOES HIDRO SANITARIAS</v>
          </cell>
          <cell r="B4179" t="str">
            <v>INHI</v>
          </cell>
          <cell r="C4179" t="str">
            <v>CONEXOES</v>
          </cell>
          <cell r="D4179" t="str">
            <v>0180</v>
          </cell>
          <cell r="E4179">
            <v>0</v>
          </cell>
          <cell r="F4179">
            <v>0</v>
          </cell>
          <cell r="G4179" t="str">
            <v>96659</v>
          </cell>
          <cell r="H4179" t="str">
            <v>LUVA, PPR, DN 32 MM, CLASSE PN 25, INSTALADO EM RAMAL DE DISTRIBUIÇÃO DE ÁGUA  FORNECIMENTO E INSTALAÇÃO. AF_06/2015</v>
          </cell>
        </row>
        <row r="4180">
          <cell r="A4180" t="str">
            <v>INSTALACOES HIDRO SANITARIAS</v>
          </cell>
          <cell r="B4180" t="str">
            <v>INHI</v>
          </cell>
          <cell r="C4180" t="str">
            <v>CONEXOES</v>
          </cell>
          <cell r="D4180" t="str">
            <v>0180</v>
          </cell>
          <cell r="E4180">
            <v>0</v>
          </cell>
          <cell r="F4180">
            <v>0</v>
          </cell>
          <cell r="G4180" t="str">
            <v>96660</v>
          </cell>
          <cell r="H4180" t="str">
            <v>CONECTOR MACHO, PPR, 32 X 3/4'', CLASSE PN 25, INSTALADO EM RAMAL DE DISTRIBUIÇÃO DE ÁGUA   FORNECIMENTO E INSTALAÇÃO. AF_06/2015</v>
          </cell>
        </row>
        <row r="4181">
          <cell r="A4181" t="str">
            <v>INSTALACOES HIDRO SANITARIAS</v>
          </cell>
          <cell r="B4181" t="str">
            <v>INHI</v>
          </cell>
          <cell r="C4181" t="str">
            <v>CONEXOES</v>
          </cell>
          <cell r="D4181" t="str">
            <v>0180</v>
          </cell>
          <cell r="E4181">
            <v>0</v>
          </cell>
          <cell r="F4181">
            <v>0</v>
          </cell>
          <cell r="G4181" t="str">
            <v>96661</v>
          </cell>
          <cell r="H4181" t="str">
            <v>CONECTOR FÊMEA, PPR, 32 X 3/4'', CLASSE PN 25, INSTALADO EM RAMAL DE DISTRIBUIÇÃO DE ÁGUA   FORNECIMENTO E INSTALAÇÃO . AF_06/2015</v>
          </cell>
        </row>
        <row r="4182">
          <cell r="A4182" t="str">
            <v>INSTALACOES HIDRO SANITARIAS</v>
          </cell>
          <cell r="B4182" t="str">
            <v>INHI</v>
          </cell>
          <cell r="C4182" t="str">
            <v>CONEXOES</v>
          </cell>
          <cell r="D4182" t="str">
            <v>0180</v>
          </cell>
          <cell r="E4182">
            <v>0</v>
          </cell>
          <cell r="F4182">
            <v>0</v>
          </cell>
          <cell r="G4182" t="str">
            <v>96662</v>
          </cell>
          <cell r="H4182" t="str">
            <v>BUCHA DE REDUÇÃO, PPR, 32 X 25, CLASSE PN 25, INSTALADO EM RAMAL DE DISTRIBUIÇÃO DE ÁGUA  FORNECIMENTO E INSTALAÇÃO . AF_06/2015</v>
          </cell>
        </row>
        <row r="4183">
          <cell r="A4183" t="str">
            <v>INSTALACOES HIDRO SANITARIAS</v>
          </cell>
          <cell r="B4183" t="str">
            <v>INHI</v>
          </cell>
          <cell r="C4183" t="str">
            <v>CONEXOES</v>
          </cell>
          <cell r="D4183" t="str">
            <v>0180</v>
          </cell>
          <cell r="E4183">
            <v>0</v>
          </cell>
          <cell r="F4183">
            <v>0</v>
          </cell>
          <cell r="G4183" t="str">
            <v>96663</v>
          </cell>
          <cell r="H4183" t="str">
            <v>LUVA, PPR, DN 40 MM, CLASSE PN 25, INSTALADO EM RAMAL DE DISTRIBUIÇÃO DE ÁGUA  FORNECIMENTO E INSTALAÇÃO. AF_06/2015</v>
          </cell>
        </row>
        <row r="4184">
          <cell r="A4184" t="str">
            <v>INSTALACOES HIDRO SANITARIAS</v>
          </cell>
          <cell r="B4184" t="str">
            <v>INHI</v>
          </cell>
          <cell r="C4184" t="str">
            <v>CONEXOES</v>
          </cell>
          <cell r="D4184" t="str">
            <v>0180</v>
          </cell>
          <cell r="E4184">
            <v>0</v>
          </cell>
          <cell r="F4184">
            <v>0</v>
          </cell>
          <cell r="G4184" t="str">
            <v>96664</v>
          </cell>
          <cell r="H4184" t="str">
            <v>BUCHA DE REDUÇÃO, PPR, 40 X 25, CLASSE PN 25, INSTALADO EM RAMAL DE DISTRIBUIÇÃO DE ÁGUA  FORNECIMENTO E INSTALAÇÃO . AF_06/2015</v>
          </cell>
        </row>
        <row r="4185">
          <cell r="A4185" t="str">
            <v>INSTALACOES HIDRO SANITARIAS</v>
          </cell>
          <cell r="B4185" t="str">
            <v>INHI</v>
          </cell>
          <cell r="C4185" t="str">
            <v>CONEXOES</v>
          </cell>
          <cell r="D4185" t="str">
            <v>0180</v>
          </cell>
          <cell r="E4185">
            <v>0</v>
          </cell>
          <cell r="F4185">
            <v>0</v>
          </cell>
          <cell r="G4185" t="str">
            <v>96665</v>
          </cell>
          <cell r="H4185" t="str">
            <v>TÊ NORMAL, PPR, DN 25 MM, CLASSE PN 25, INSTALADO EM RAMAL DE DISTRIBUIÇÃO DE ÁGUA  FORNECIMENTO E INSTALAÇÃO . AF_06/2015</v>
          </cell>
        </row>
        <row r="4186">
          <cell r="A4186" t="str">
            <v>INSTALACOES HIDRO SANITARIAS</v>
          </cell>
          <cell r="B4186" t="str">
            <v>INHI</v>
          </cell>
          <cell r="C4186" t="str">
            <v>CONEXOES</v>
          </cell>
          <cell r="D4186" t="str">
            <v>0180</v>
          </cell>
          <cell r="E4186">
            <v>0</v>
          </cell>
          <cell r="F4186">
            <v>0</v>
          </cell>
          <cell r="G4186" t="str">
            <v>96666</v>
          </cell>
          <cell r="H4186" t="str">
            <v>TÊ NORMAL, PPR, DN 32 MM, CLASSE PN 25, INSTALADO EM RAMAL DE DISTRIBUIÇÃO DE ÁGUA  FORNECIMENTO E INSTALAÇÃO . AF_06/2015</v>
          </cell>
        </row>
        <row r="4187">
          <cell r="A4187" t="str">
            <v>INSTALACOES HIDRO SANITARIAS</v>
          </cell>
          <cell r="B4187" t="str">
            <v>INHI</v>
          </cell>
          <cell r="C4187" t="str">
            <v>CONEXOES</v>
          </cell>
          <cell r="D4187" t="str">
            <v>0180</v>
          </cell>
          <cell r="E4187">
            <v>0</v>
          </cell>
          <cell r="F4187">
            <v>0</v>
          </cell>
          <cell r="G4187" t="str">
            <v>96667</v>
          </cell>
          <cell r="H4187" t="str">
            <v>TÊ NORMAL, PPR, DN 40 MM, CLASSE PN 25, INSTALADO EM RAMAL DE DISTRIBUIÇÃO DE ÁGUA  FORNECIMENTO E INSTALAÇÃO . AF_06/2015</v>
          </cell>
        </row>
        <row r="4188">
          <cell r="A4188" t="str">
            <v>INSTALACOES HIDRO SANITARIAS</v>
          </cell>
          <cell r="B4188" t="str">
            <v>INHI</v>
          </cell>
          <cell r="C4188" t="str">
            <v>CONEXOES</v>
          </cell>
          <cell r="D4188" t="str">
            <v>0180</v>
          </cell>
          <cell r="E4188">
            <v>0</v>
          </cell>
          <cell r="F4188">
            <v>0</v>
          </cell>
          <cell r="G4188" t="str">
            <v>96684</v>
          </cell>
          <cell r="H4188" t="str">
            <v>JOELHO 90 GRAUS, PPR, DN 25 MM, CLASSE PN 25, INSTALADO EM PRUMADA DE ÁGUA  FORNECIMENTO E INSTALAÇÃO . AF_06/2015</v>
          </cell>
        </row>
        <row r="4189">
          <cell r="A4189" t="str">
            <v>INSTALACOES HIDRO SANITARIAS</v>
          </cell>
          <cell r="B4189" t="str">
            <v>INHI</v>
          </cell>
          <cell r="C4189" t="str">
            <v>CONEXOES</v>
          </cell>
          <cell r="D4189" t="str">
            <v>0180</v>
          </cell>
          <cell r="E4189">
            <v>0</v>
          </cell>
          <cell r="F4189">
            <v>0</v>
          </cell>
          <cell r="G4189" t="str">
            <v>96685</v>
          </cell>
          <cell r="H4189" t="str">
            <v>JOELHO 45 GRAUS, PPR, DN 25 MM, CLASSE PN 25, INSTALADO EM PRUMADA DE ÁGUA  FORNECIMENTO E INSTALAÇÃO . AF_06/2015</v>
          </cell>
        </row>
        <row r="4190">
          <cell r="A4190" t="str">
            <v>INSTALACOES HIDRO SANITARIAS</v>
          </cell>
          <cell r="B4190" t="str">
            <v>INHI</v>
          </cell>
          <cell r="C4190" t="str">
            <v>CONEXOES</v>
          </cell>
          <cell r="D4190" t="str">
            <v>0180</v>
          </cell>
          <cell r="E4190">
            <v>0</v>
          </cell>
          <cell r="F4190">
            <v>0</v>
          </cell>
          <cell r="G4190" t="str">
            <v>96686</v>
          </cell>
          <cell r="H4190" t="str">
            <v>JOELHO 90 GRAUS, PPR, DN 32 MM, CLASSE PN 25, INSTALADO EM PRUMADA DE ÁGUA  FORNECIMENTO E INSTALAÇÃO . AF_06/2015</v>
          </cell>
        </row>
        <row r="4191">
          <cell r="A4191" t="str">
            <v>INSTALACOES HIDRO SANITARIAS</v>
          </cell>
          <cell r="B4191" t="str">
            <v>INHI</v>
          </cell>
          <cell r="C4191" t="str">
            <v>CONEXOES</v>
          </cell>
          <cell r="D4191" t="str">
            <v>0180</v>
          </cell>
          <cell r="E4191">
            <v>0</v>
          </cell>
          <cell r="F4191">
            <v>0</v>
          </cell>
          <cell r="G4191" t="str">
            <v>96687</v>
          </cell>
          <cell r="H4191" t="str">
            <v>JOELHO 45 GRAUS, PPR, DN 32 MM, CLASSE PN 25, INSTALADO EM PRUMADA DE ÁGUA  FORNECIMENTO E INSTALAÇÃO . AF_06/2015</v>
          </cell>
        </row>
        <row r="4192">
          <cell r="A4192" t="str">
            <v>INSTALACOES HIDRO SANITARIAS</v>
          </cell>
          <cell r="B4192" t="str">
            <v>INHI</v>
          </cell>
          <cell r="C4192" t="str">
            <v>CONEXOES</v>
          </cell>
          <cell r="D4192" t="str">
            <v>0180</v>
          </cell>
          <cell r="E4192">
            <v>0</v>
          </cell>
          <cell r="F4192">
            <v>0</v>
          </cell>
          <cell r="G4192" t="str">
            <v>96688</v>
          </cell>
          <cell r="H4192" t="str">
            <v>JOELHO 90 GRAUS, PPR, DN 40 MM, CLASSE PN 25, INSTALADO EM PRUMADA DE ÁGUA  FORNECIMENTO E INSTALAÇÃO . AF_06/2015</v>
          </cell>
        </row>
        <row r="4193">
          <cell r="A4193" t="str">
            <v>INSTALACOES HIDRO SANITARIAS</v>
          </cell>
          <cell r="B4193" t="str">
            <v>INHI</v>
          </cell>
          <cell r="C4193" t="str">
            <v>CONEXOES</v>
          </cell>
          <cell r="D4193" t="str">
            <v>0180</v>
          </cell>
          <cell r="E4193">
            <v>0</v>
          </cell>
          <cell r="F4193">
            <v>0</v>
          </cell>
          <cell r="G4193" t="str">
            <v>96689</v>
          </cell>
          <cell r="H4193" t="str">
            <v>JOELHO 45 GRAUS, PPR, DN 40 MM, CLASSE PN 25, INSTALADO EM PRUMADA DE ÁGUA  FORNECIMENTO E INSTALAÇÃO . AF_06/2015</v>
          </cell>
        </row>
        <row r="4194">
          <cell r="A4194" t="str">
            <v>INSTALACOES HIDRO SANITARIAS</v>
          </cell>
          <cell r="B4194" t="str">
            <v>INHI</v>
          </cell>
          <cell r="C4194" t="str">
            <v>CONEXOES</v>
          </cell>
          <cell r="D4194" t="str">
            <v>0180</v>
          </cell>
          <cell r="E4194">
            <v>0</v>
          </cell>
          <cell r="F4194">
            <v>0</v>
          </cell>
          <cell r="G4194" t="str">
            <v>96690</v>
          </cell>
          <cell r="H4194" t="str">
            <v>JOELHO 90 GRAUS, PPR, DN 50 MM, CLASSE PN 25, INSTALADO EM PRUMADA DE ÁGUA  FORNECIMENTO E INSTALAÇÃO . AF_06/2015</v>
          </cell>
        </row>
        <row r="4195">
          <cell r="A4195" t="str">
            <v>INSTALACOES HIDRO SANITARIAS</v>
          </cell>
          <cell r="B4195" t="str">
            <v>INHI</v>
          </cell>
          <cell r="C4195" t="str">
            <v>CONEXOES</v>
          </cell>
          <cell r="D4195" t="str">
            <v>0180</v>
          </cell>
          <cell r="E4195">
            <v>0</v>
          </cell>
          <cell r="F4195">
            <v>0</v>
          </cell>
          <cell r="G4195" t="str">
            <v>96691</v>
          </cell>
          <cell r="H4195" t="str">
            <v>JOELHO 45 GRAUS, PPR, DN 50 MM, CLASSE PN 25, INSTALADO EM PRUMADA DE ÁGUA  FORNECIMENTO E INSTALAÇÃO . AF_06/2015</v>
          </cell>
        </row>
        <row r="4196">
          <cell r="A4196" t="str">
            <v>INSTALACOES HIDRO SANITARIAS</v>
          </cell>
          <cell r="B4196" t="str">
            <v>INHI</v>
          </cell>
          <cell r="C4196" t="str">
            <v>CONEXOES</v>
          </cell>
          <cell r="D4196" t="str">
            <v>0180</v>
          </cell>
          <cell r="E4196">
            <v>0</v>
          </cell>
          <cell r="F4196">
            <v>0</v>
          </cell>
          <cell r="G4196" t="str">
            <v>96692</v>
          </cell>
          <cell r="H4196" t="str">
            <v>JOELHO 90 GRAUS, PPR, DN 63 MM, CLASSE PN 25, INSTALADO EM PRUMADA DE ÁGUA  FORNECIMENTO E INSTALAÇÃO . AF_06/2015</v>
          </cell>
        </row>
        <row r="4197">
          <cell r="A4197" t="str">
            <v>INSTALACOES HIDRO SANITARIAS</v>
          </cell>
          <cell r="B4197" t="str">
            <v>INHI</v>
          </cell>
          <cell r="C4197" t="str">
            <v>CONEXOES</v>
          </cell>
          <cell r="D4197" t="str">
            <v>0180</v>
          </cell>
          <cell r="E4197">
            <v>0</v>
          </cell>
          <cell r="F4197">
            <v>0</v>
          </cell>
          <cell r="G4197" t="str">
            <v>96693</v>
          </cell>
          <cell r="H4197" t="str">
            <v>JOELHO 45 GRAUS, PPR, DN 63 MM, CLASSE PN 25, INSTALADO EM PRUMADA DE ÁGUA  FORNECIMENTO E INSTALAÇÃO . AF_06/2015</v>
          </cell>
        </row>
        <row r="4198">
          <cell r="A4198" t="str">
            <v>INSTALACOES HIDRO SANITARIAS</v>
          </cell>
          <cell r="B4198" t="str">
            <v>INHI</v>
          </cell>
          <cell r="C4198" t="str">
            <v>CONEXOES</v>
          </cell>
          <cell r="D4198" t="str">
            <v>0180</v>
          </cell>
          <cell r="E4198">
            <v>0</v>
          </cell>
          <cell r="F4198">
            <v>0</v>
          </cell>
          <cell r="G4198" t="str">
            <v>96694</v>
          </cell>
          <cell r="H4198" t="str">
            <v>JOELHO 90 GRAUS, PPR, DN 75 MM, CLASSE PN 25, INSTALADO EM PRUMADA DE ÁGUA  FORNECIMENTO E INSTALAÇÃO . AF_06/2015</v>
          </cell>
        </row>
        <row r="4199">
          <cell r="A4199" t="str">
            <v>INSTALACOES HIDRO SANITARIAS</v>
          </cell>
          <cell r="B4199" t="str">
            <v>INHI</v>
          </cell>
          <cell r="C4199" t="str">
            <v>CONEXOES</v>
          </cell>
          <cell r="D4199" t="str">
            <v>0180</v>
          </cell>
          <cell r="E4199">
            <v>0</v>
          </cell>
          <cell r="F4199">
            <v>0</v>
          </cell>
          <cell r="G4199" t="str">
            <v>96695</v>
          </cell>
          <cell r="H4199" t="str">
            <v>JOELHO 45 GRAUS, PPR, DN 75 MM, CLASSE PN 25, INSTALADO EM PRUMADA DE ÁGUA  FORNECIMENTO E INSTALAÇÃO . AF_06/2015</v>
          </cell>
        </row>
        <row r="4200">
          <cell r="A4200" t="str">
            <v>INSTALACOES HIDRO SANITARIAS</v>
          </cell>
          <cell r="B4200" t="str">
            <v>INHI</v>
          </cell>
          <cell r="C4200" t="str">
            <v>CONEXOES</v>
          </cell>
          <cell r="D4200" t="str">
            <v>0180</v>
          </cell>
          <cell r="E4200">
            <v>0</v>
          </cell>
          <cell r="F4200">
            <v>0</v>
          </cell>
          <cell r="G4200" t="str">
            <v>96696</v>
          </cell>
          <cell r="H4200" t="str">
            <v>JOELHO 90 GRAUS, PPR, DN 90 MM, CLASSE PN 25, INSTALADO EM PRUMADA DE ÁGUA  FORNECIMENTO E INSTALAÇÃO . AF_06/2015</v>
          </cell>
        </row>
        <row r="4201">
          <cell r="A4201" t="str">
            <v>INSTALACOES HIDRO SANITARIAS</v>
          </cell>
          <cell r="B4201" t="str">
            <v>INHI</v>
          </cell>
          <cell r="C4201" t="str">
            <v>CONEXOES</v>
          </cell>
          <cell r="D4201" t="str">
            <v>0180</v>
          </cell>
          <cell r="E4201">
            <v>0</v>
          </cell>
          <cell r="F4201">
            <v>0</v>
          </cell>
          <cell r="G4201" t="str">
            <v>96697</v>
          </cell>
          <cell r="H4201" t="str">
            <v>JOELHO 90 GRAUS, PPR, DN 110 MM, CLASSE PN 25, INSTALADO EM PRUMADA DE ÁGUA  FORNECIMENTO E INSTALAÇÃO . AF_06/2015</v>
          </cell>
        </row>
        <row r="4202">
          <cell r="A4202" t="str">
            <v>INSTALACOES HIDRO SANITARIAS</v>
          </cell>
          <cell r="B4202" t="str">
            <v>INHI</v>
          </cell>
          <cell r="C4202" t="str">
            <v>CONEXOES</v>
          </cell>
          <cell r="D4202" t="str">
            <v>0180</v>
          </cell>
          <cell r="E4202">
            <v>0</v>
          </cell>
          <cell r="F4202">
            <v>0</v>
          </cell>
          <cell r="G4202" t="str">
            <v>96698</v>
          </cell>
          <cell r="H4202" t="str">
            <v>LUVA, PPR, DN 25 MM, CLASSE PN 25, INSTALADO EM PRUMADA DE ÁGUA  FORNECIMENTO E INSTALAÇÃO . AF_06/2015</v>
          </cell>
        </row>
        <row r="4203">
          <cell r="A4203" t="str">
            <v>INSTALACOES HIDRO SANITARIAS</v>
          </cell>
          <cell r="B4203" t="str">
            <v>INHI</v>
          </cell>
          <cell r="C4203" t="str">
            <v>CONEXOES</v>
          </cell>
          <cell r="D4203" t="str">
            <v>0180</v>
          </cell>
          <cell r="E4203">
            <v>0</v>
          </cell>
          <cell r="F4203">
            <v>0</v>
          </cell>
          <cell r="G4203" t="str">
            <v>96699</v>
          </cell>
          <cell r="H4203" t="str">
            <v>CONECTOR MACHO, PPR, 25 X 1/2'', CLASSE PN 25, INSTALADO EM PRUMADA DE ÁGUA   FORNECIMENTO E INSTALAÇÃO . AF_06/2015</v>
          </cell>
        </row>
        <row r="4204">
          <cell r="A4204" t="str">
            <v>INSTALACOES HIDRO SANITARIAS</v>
          </cell>
          <cell r="B4204" t="str">
            <v>INHI</v>
          </cell>
          <cell r="C4204" t="str">
            <v>CONEXOES</v>
          </cell>
          <cell r="D4204" t="str">
            <v>0180</v>
          </cell>
          <cell r="E4204">
            <v>0</v>
          </cell>
          <cell r="F4204">
            <v>0</v>
          </cell>
          <cell r="G4204" t="str">
            <v>96700</v>
          </cell>
          <cell r="H4204" t="str">
            <v>CONECTOR FÊMEA, PPR, 25 X 1/2'', CLASSE PN 25, INSTALADO EM PRUMADA DE ÁGUA   FORNECIMENTO E INSTALAÇÃO . AF_06/2015</v>
          </cell>
        </row>
        <row r="4205">
          <cell r="A4205" t="str">
            <v>INSTALACOES HIDRO SANITARIAS</v>
          </cell>
          <cell r="B4205" t="str">
            <v>INHI</v>
          </cell>
          <cell r="C4205" t="str">
            <v>CONEXOES</v>
          </cell>
          <cell r="D4205" t="str">
            <v>0180</v>
          </cell>
          <cell r="E4205">
            <v>0</v>
          </cell>
          <cell r="F4205">
            <v>0</v>
          </cell>
          <cell r="G4205" t="str">
            <v>96701</v>
          </cell>
          <cell r="H4205" t="str">
            <v>LUVA, PPR, DN 32 MM, CLASSE PN 25, INSTALADO EM PRUMADA DE ÁGUA  FORNECIMENTO E INSTALAÇÃO. AF_06/2015</v>
          </cell>
        </row>
        <row r="4206">
          <cell r="A4206" t="str">
            <v>INSTALACOES HIDRO SANITARIAS</v>
          </cell>
          <cell r="B4206" t="str">
            <v>INHI</v>
          </cell>
          <cell r="C4206" t="str">
            <v>CONEXOES</v>
          </cell>
          <cell r="D4206" t="str">
            <v>0180</v>
          </cell>
          <cell r="E4206">
            <v>0</v>
          </cell>
          <cell r="F4206">
            <v>0</v>
          </cell>
          <cell r="G4206" t="str">
            <v>96702</v>
          </cell>
          <cell r="H4206" t="str">
            <v>BUCHA DE REDUÇÃO, PPR, 32 X 25, CLASSE PN 25, INSTALADO EM PRUMADA DE ÁGUA  FORNECIMENTO E INSTALAÇÃO . AF_06/2015</v>
          </cell>
        </row>
        <row r="4207">
          <cell r="A4207" t="str">
            <v>INSTALACOES HIDRO SANITARIAS</v>
          </cell>
          <cell r="B4207" t="str">
            <v>INHI</v>
          </cell>
          <cell r="C4207" t="str">
            <v>CONEXOES</v>
          </cell>
          <cell r="D4207" t="str">
            <v>0180</v>
          </cell>
          <cell r="E4207">
            <v>0</v>
          </cell>
          <cell r="F4207">
            <v>0</v>
          </cell>
          <cell r="G4207" t="str">
            <v>96703</v>
          </cell>
          <cell r="H4207" t="str">
            <v>LUVA, PPR, DN 40 MM, CLASSE PN 25, INSTALADO EM PRUMADA DE ÁGUA  FORNECIMENTO E INSTALAÇÃO. AF_06/2015</v>
          </cell>
        </row>
        <row r="4208">
          <cell r="A4208" t="str">
            <v>INSTALACOES HIDRO SANITARIAS</v>
          </cell>
          <cell r="B4208" t="str">
            <v>INHI</v>
          </cell>
          <cell r="C4208" t="str">
            <v>CONEXOES</v>
          </cell>
          <cell r="D4208" t="str">
            <v>0180</v>
          </cell>
          <cell r="E4208">
            <v>0</v>
          </cell>
          <cell r="F4208">
            <v>0</v>
          </cell>
          <cell r="G4208" t="str">
            <v>96704</v>
          </cell>
          <cell r="H4208" t="str">
            <v>BUCHA DE REDUÇÃO, PPR, 40 X 25, CLASSE PN 25, INSTALADO EM PRUMADA DE ÁGUA  FORNECIMENTO E INSTALAÇÃO . AF_06/2015</v>
          </cell>
        </row>
        <row r="4209">
          <cell r="A4209" t="str">
            <v>INSTALACOES HIDRO SANITARIAS</v>
          </cell>
          <cell r="B4209" t="str">
            <v>INHI</v>
          </cell>
          <cell r="C4209" t="str">
            <v>CONEXOES</v>
          </cell>
          <cell r="D4209" t="str">
            <v>0180</v>
          </cell>
          <cell r="E4209">
            <v>0</v>
          </cell>
          <cell r="F4209">
            <v>0</v>
          </cell>
          <cell r="G4209" t="str">
            <v>96705</v>
          </cell>
          <cell r="H4209" t="str">
            <v>LUVA, PPR, DN 50 MM, CLASSE PN 25, INSTALADO EM PRUMADA DE ÁGUA  FORNECIMENTO E INSTALAÇÃO. AF_06/2015</v>
          </cell>
        </row>
        <row r="4210">
          <cell r="A4210" t="str">
            <v>INSTALACOES HIDRO SANITARIAS</v>
          </cell>
          <cell r="B4210" t="str">
            <v>INHI</v>
          </cell>
          <cell r="C4210" t="str">
            <v>CONEXOES</v>
          </cell>
          <cell r="D4210" t="str">
            <v>0180</v>
          </cell>
          <cell r="E4210">
            <v>0</v>
          </cell>
          <cell r="F4210">
            <v>0</v>
          </cell>
          <cell r="G4210" t="str">
            <v>96706</v>
          </cell>
          <cell r="H4210" t="str">
            <v>LUVA, PPR, DN 63 MM, CLASSE PN 25, INSTALADO EM PRUMADA DE ÁGUA  FORNECIMENTO E INSTALAÇÃO. AF_06/2015</v>
          </cell>
        </row>
        <row r="4211">
          <cell r="A4211" t="str">
            <v>INSTALACOES HIDRO SANITARIAS</v>
          </cell>
          <cell r="B4211" t="str">
            <v>INHI</v>
          </cell>
          <cell r="C4211" t="str">
            <v>CONEXOES</v>
          </cell>
          <cell r="D4211" t="str">
            <v>0180</v>
          </cell>
          <cell r="E4211">
            <v>0</v>
          </cell>
          <cell r="F4211">
            <v>0</v>
          </cell>
          <cell r="G4211" t="str">
            <v>96707</v>
          </cell>
          <cell r="H4211" t="str">
            <v>LUVA, PPR, DN 75 MM, CLASSE PN 25, INSTALADO EM PRUMADA DE ÁGUA  FORNECIMENTO E INSTALAÇÃO. AF_06/2015</v>
          </cell>
        </row>
        <row r="4212">
          <cell r="A4212" t="str">
            <v>INSTALACOES HIDRO SANITARIAS</v>
          </cell>
          <cell r="B4212" t="str">
            <v>INHI</v>
          </cell>
          <cell r="C4212" t="str">
            <v>CONEXOES</v>
          </cell>
          <cell r="D4212" t="str">
            <v>0180</v>
          </cell>
          <cell r="E4212">
            <v>0</v>
          </cell>
          <cell r="F4212">
            <v>0</v>
          </cell>
          <cell r="G4212" t="str">
            <v>96708</v>
          </cell>
          <cell r="H4212" t="str">
            <v>LUVA, PPR, DN 90 MM, CLASSE PN 25, INSTALADO EM PRUMADA DE ÁGUA  FORNECIMENTO E INSTALAÇÃO. AF_06/2015</v>
          </cell>
        </row>
        <row r="4213">
          <cell r="A4213" t="str">
            <v>INSTALACOES HIDRO SANITARIAS</v>
          </cell>
          <cell r="B4213" t="str">
            <v>INHI</v>
          </cell>
          <cell r="C4213" t="str">
            <v>CONEXOES</v>
          </cell>
          <cell r="D4213" t="str">
            <v>0180</v>
          </cell>
          <cell r="E4213">
            <v>0</v>
          </cell>
          <cell r="F4213">
            <v>0</v>
          </cell>
          <cell r="G4213" t="str">
            <v>96709</v>
          </cell>
          <cell r="H4213" t="str">
            <v>LUVA, PPR, DN 110 MM, CLASSE PN 25, INSTALADO EM PRUMADA DE ÁGUA  FORNECIMENTO E INSTALAÇÃO. AF_06/2015</v>
          </cell>
        </row>
        <row r="4214">
          <cell r="A4214" t="str">
            <v>INSTALACOES HIDRO SANITARIAS</v>
          </cell>
          <cell r="B4214" t="str">
            <v>INHI</v>
          </cell>
          <cell r="C4214" t="str">
            <v>CONEXOES</v>
          </cell>
          <cell r="D4214" t="str">
            <v>0180</v>
          </cell>
          <cell r="E4214">
            <v>0</v>
          </cell>
          <cell r="F4214">
            <v>0</v>
          </cell>
          <cell r="G4214" t="str">
            <v>96710</v>
          </cell>
          <cell r="H4214" t="str">
            <v>TÊ NORMAL, PPR, DN 25 MM, CLASSE PN 25, INSTALADO EM PRUMADA DE ÁGUA  FORNECIMENTO E INSTALAÇÃO . AF_06/2015</v>
          </cell>
        </row>
        <row r="4215">
          <cell r="A4215" t="str">
            <v>INSTALACOES HIDRO SANITARIAS</v>
          </cell>
          <cell r="B4215" t="str">
            <v>INHI</v>
          </cell>
          <cell r="C4215" t="str">
            <v>CONEXOES</v>
          </cell>
          <cell r="D4215" t="str">
            <v>0180</v>
          </cell>
          <cell r="E4215">
            <v>0</v>
          </cell>
          <cell r="F4215">
            <v>0</v>
          </cell>
          <cell r="G4215" t="str">
            <v>96711</v>
          </cell>
          <cell r="H4215" t="str">
            <v>TÊ NORMAL, PPR, DN 32 MM, CLASSE PN 25, INSTALADO EM PRUMADA DE ÁGUA  FORNECIMENTO E INSTALAÇÃO . AF_06/2015</v>
          </cell>
        </row>
        <row r="4216">
          <cell r="A4216" t="str">
            <v>INSTALACOES HIDRO SANITARIAS</v>
          </cell>
          <cell r="B4216" t="str">
            <v>INHI</v>
          </cell>
          <cell r="C4216" t="str">
            <v>CONEXOES</v>
          </cell>
          <cell r="D4216" t="str">
            <v>0180</v>
          </cell>
          <cell r="E4216">
            <v>0</v>
          </cell>
          <cell r="F4216">
            <v>0</v>
          </cell>
          <cell r="G4216" t="str">
            <v>96712</v>
          </cell>
          <cell r="H4216" t="str">
            <v>TÊ NORMAL, PPR, DN 40 MM, CLASSE PN 25, INSTALADO EM PRUMADA DE ÁGUA  FORNECIMENTO E INSTALAÇÃO . AF_06/2015</v>
          </cell>
        </row>
        <row r="4217">
          <cell r="A4217" t="str">
            <v>INSTALACOES HIDRO SANITARIAS</v>
          </cell>
          <cell r="B4217" t="str">
            <v>INHI</v>
          </cell>
          <cell r="C4217" t="str">
            <v>CONEXOES</v>
          </cell>
          <cell r="D4217" t="str">
            <v>0180</v>
          </cell>
          <cell r="E4217">
            <v>0</v>
          </cell>
          <cell r="F4217">
            <v>0</v>
          </cell>
          <cell r="G4217" t="str">
            <v>96713</v>
          </cell>
          <cell r="H4217" t="str">
            <v>TÊ NORMAL, PPR, DN 50 MM, CLASSE PN 25, INSTALADO EM PRUMADA DE ÁGUA  FORNECIMENTO E INSTALAÇÃO . AF_06/2015</v>
          </cell>
        </row>
        <row r="4218">
          <cell r="A4218" t="str">
            <v>INSTALACOES HIDRO SANITARIAS</v>
          </cell>
          <cell r="B4218" t="str">
            <v>INHI</v>
          </cell>
          <cell r="C4218" t="str">
            <v>CONEXOES</v>
          </cell>
          <cell r="D4218" t="str">
            <v>0180</v>
          </cell>
          <cell r="E4218">
            <v>0</v>
          </cell>
          <cell r="F4218">
            <v>0</v>
          </cell>
          <cell r="G4218" t="str">
            <v>96714</v>
          </cell>
          <cell r="H4218" t="str">
            <v>TÊ NORMAL, PPR, DN 63 MM, CLASSE PN 25, INSTALADO EM PRUMADA DE ÁGUA  FORNECIMENTO E INSTALAÇÃO . AF_06/2015</v>
          </cell>
        </row>
        <row r="4219">
          <cell r="A4219" t="str">
            <v>INSTALACOES HIDRO SANITARIAS</v>
          </cell>
          <cell r="B4219" t="str">
            <v>INHI</v>
          </cell>
          <cell r="C4219" t="str">
            <v>CONEXOES</v>
          </cell>
          <cell r="D4219" t="str">
            <v>0180</v>
          </cell>
          <cell r="E4219">
            <v>0</v>
          </cell>
          <cell r="F4219">
            <v>0</v>
          </cell>
          <cell r="G4219" t="str">
            <v>96715</v>
          </cell>
          <cell r="H4219" t="str">
            <v>TÊ NORMAL, PPR, DN 75 MM, CLASSE PN 25, INSTALADO EM PRUMADA DE ÁGUA  FORNECIMENTO E INSTALAÇÃO . AF_06/2015</v>
          </cell>
        </row>
        <row r="4220">
          <cell r="A4220" t="str">
            <v>INSTALACOES HIDRO SANITARIAS</v>
          </cell>
          <cell r="B4220" t="str">
            <v>INHI</v>
          </cell>
          <cell r="C4220" t="str">
            <v>CONEXOES</v>
          </cell>
          <cell r="D4220" t="str">
            <v>0180</v>
          </cell>
          <cell r="E4220">
            <v>0</v>
          </cell>
          <cell r="F4220">
            <v>0</v>
          </cell>
          <cell r="G4220" t="str">
            <v>96716</v>
          </cell>
          <cell r="H4220" t="str">
            <v>TÊ NORMAL, PPR, DN 90 MM, CLASSE PN 25, INSTALADO EM PRUMADA DE ÁGUA  FORNECIMENTO E INSTALAÇÃO . AF_06/2015</v>
          </cell>
        </row>
        <row r="4221">
          <cell r="A4221" t="str">
            <v>INSTALACOES HIDRO SANITARIAS</v>
          </cell>
          <cell r="B4221" t="str">
            <v>INHI</v>
          </cell>
          <cell r="C4221" t="str">
            <v>CONEXOES</v>
          </cell>
          <cell r="D4221" t="str">
            <v>0180</v>
          </cell>
          <cell r="E4221">
            <v>0</v>
          </cell>
          <cell r="F4221">
            <v>0</v>
          </cell>
          <cell r="G4221" t="str">
            <v>96717</v>
          </cell>
          <cell r="H4221" t="str">
            <v>TÊ NORMAL, PPR, DN 110 MM, CLASSE PN 25, INSTALADO EM PRUMADA DE ÁGUA  FORNECIMENTO E INSTALAÇÃO . AF_06/2015</v>
          </cell>
        </row>
        <row r="4222">
          <cell r="A4222" t="str">
            <v>INSTALACOES HIDRO SANITARIAS</v>
          </cell>
          <cell r="B4222" t="str">
            <v>INHI</v>
          </cell>
          <cell r="C4222" t="str">
            <v>CONEXOES</v>
          </cell>
          <cell r="D4222" t="str">
            <v>0180</v>
          </cell>
          <cell r="E4222">
            <v>0</v>
          </cell>
          <cell r="F4222">
            <v>0</v>
          </cell>
          <cell r="G4222" t="str">
            <v>96736</v>
          </cell>
          <cell r="H4222" t="str">
            <v>LUVA, PPR, DN 20 MM, CLASSE PN 25, INSTALADO EM RESERVAÇÃO DE ÁGUA DE EDIFICAÇÃO QUE POSSUA RESERVATÓRIO DE FIBRA/FIBROCIMENTO  FORNECIMENTO E INSTALAÇÃO. AF_06/2016</v>
          </cell>
        </row>
        <row r="4223">
          <cell r="A4223" t="str">
            <v>INSTALACOES HIDRO SANITARIAS</v>
          </cell>
          <cell r="B4223" t="str">
            <v>INHI</v>
          </cell>
          <cell r="C4223" t="str">
            <v>CONEXOES</v>
          </cell>
          <cell r="D4223" t="str">
            <v>0180</v>
          </cell>
          <cell r="E4223">
            <v>0</v>
          </cell>
          <cell r="F4223">
            <v>0</v>
          </cell>
          <cell r="G4223" t="str">
            <v>96737</v>
          </cell>
          <cell r="H4223" t="str">
            <v>LUVA, PPR, DN 25 MM, CLASSE PN 25, INSTALADO EM RESERVAÇÃO DE ÁGUA DE EDIFICAÇÃO QUE POSSUA RESERVATÓRIO DE FIBRA/FIBROCIMENTO  FORNECIMENTO E INSTALAÇÃO. AF_06/2016</v>
          </cell>
        </row>
        <row r="4224">
          <cell r="A4224" t="str">
            <v>INSTALACOES HIDRO SANITARIAS</v>
          </cell>
          <cell r="B4224" t="str">
            <v>INHI</v>
          </cell>
          <cell r="C4224" t="str">
            <v>CONEXOES</v>
          </cell>
          <cell r="D4224" t="str">
            <v>0180</v>
          </cell>
          <cell r="E4224">
            <v>0</v>
          </cell>
          <cell r="F4224">
            <v>0</v>
          </cell>
          <cell r="G4224" t="str">
            <v>96738</v>
          </cell>
          <cell r="H4224" t="str">
            <v>CONECTOR MACHO, PPR, 25 X 1/2'', CLASSE PN 25,  INSTALADO EM RESERVAÇÃO DE ÁGUA DE EDIFICAÇÃO QUE POSSUA RESERVATÓRIO DE FIBRA/FIBROCIMENTO   FORNECIMENTO E INSTALAÇÃO. AF_06/2016</v>
          </cell>
        </row>
        <row r="4225">
          <cell r="A4225" t="str">
            <v>INSTALACOES HIDRO SANITARIAS</v>
          </cell>
          <cell r="B4225" t="str">
            <v>INHI</v>
          </cell>
          <cell r="C4225" t="str">
            <v>CONEXOES</v>
          </cell>
          <cell r="D4225" t="str">
            <v>0180</v>
          </cell>
          <cell r="E4225">
            <v>0</v>
          </cell>
          <cell r="F4225">
            <v>0</v>
          </cell>
          <cell r="G4225" t="str">
            <v>96739</v>
          </cell>
          <cell r="H4225" t="str">
            <v>LUVA, PPR, DN 32 MM, CLASSE PN 25, INSTALADO EM RESERVAÇÃO DE ÁGUA DE EDIFICAÇÃO QUE POSSUA RESERVATÓRIO DE FIBRA/FIBROCIMENTO  FORNECIMENTO E INSTALAÇÃO. AF_06/2016</v>
          </cell>
        </row>
        <row r="4226">
          <cell r="A4226" t="str">
            <v>INSTALACOES HIDRO SANITARIAS</v>
          </cell>
          <cell r="B4226" t="str">
            <v>INHI</v>
          </cell>
          <cell r="C4226" t="str">
            <v>CONEXOES</v>
          </cell>
          <cell r="D4226" t="str">
            <v>0180</v>
          </cell>
          <cell r="E4226">
            <v>0</v>
          </cell>
          <cell r="F4226">
            <v>0</v>
          </cell>
          <cell r="G4226" t="str">
            <v>96740</v>
          </cell>
          <cell r="H4226" t="str">
            <v>CONECTOR MACHO, PPR, 32 X 3/4'', CLASSE PN 25,  INSTALADO EM RESERVAÇÃO DE ÁGUA DE EDIFICAÇÃO QUE POSSUA RESERVATÓRIO DE FIBRA/FIBROCIMENTO   FORNECIMENTO E INSTALAÇÃO. AF_06/2016</v>
          </cell>
        </row>
        <row r="4227">
          <cell r="A4227" t="str">
            <v>INSTALACOES HIDRO SANITARIAS</v>
          </cell>
          <cell r="B4227" t="str">
            <v>INHI</v>
          </cell>
          <cell r="C4227" t="str">
            <v>CONEXOES</v>
          </cell>
          <cell r="D4227" t="str">
            <v>0180</v>
          </cell>
          <cell r="E4227">
            <v>0</v>
          </cell>
          <cell r="F4227">
            <v>0</v>
          </cell>
          <cell r="G4227" t="str">
            <v>96741</v>
          </cell>
          <cell r="H4227" t="str">
            <v>LUVA, PPR, DN 40 MM, CLASSE PN 25, INSTALADO EM RESERVAÇÃO DE ÁGUA DE EDIFICAÇÃO QUE POSSUA RESERVATÓRIO DE FIBRA/FIBROCIMENTO  FORNECIMENTO E INSTALAÇÃO. AF_06/2016</v>
          </cell>
        </row>
        <row r="4228">
          <cell r="A4228" t="str">
            <v>INSTALACOES HIDRO SANITARIAS</v>
          </cell>
          <cell r="B4228" t="str">
            <v>INHI</v>
          </cell>
          <cell r="C4228" t="str">
            <v>CONEXOES</v>
          </cell>
          <cell r="D4228" t="str">
            <v>0180</v>
          </cell>
          <cell r="E4228">
            <v>0</v>
          </cell>
          <cell r="F4228">
            <v>0</v>
          </cell>
          <cell r="G4228" t="str">
            <v>96742</v>
          </cell>
          <cell r="H4228" t="str">
            <v>LUVA, PPR, DN 50 MM, CLASSE PN 25, INSTALADO EM RESERVAÇÃO DE ÁGUA DE EDIFICAÇÃO QUE POSSUA RESERVATÓRIO DE FIBRA/FIBROCIMENTO  FORNECIMENTO E INSTALAÇÃO. AF_06/2016</v>
          </cell>
        </row>
        <row r="4229">
          <cell r="A4229" t="str">
            <v>INSTALACOES HIDRO SANITARIAS</v>
          </cell>
          <cell r="B4229" t="str">
            <v>INHI</v>
          </cell>
          <cell r="C4229" t="str">
            <v>CONEXOES</v>
          </cell>
          <cell r="D4229" t="str">
            <v>0180</v>
          </cell>
          <cell r="E4229">
            <v>0</v>
          </cell>
          <cell r="F4229">
            <v>0</v>
          </cell>
          <cell r="G4229" t="str">
            <v>96743</v>
          </cell>
          <cell r="H4229" t="str">
            <v>LUVA, PPR, DN 63 MM, CLASSE PN 25, INSTALADO EM RESERVAÇÃO DE ÁGUA DE EDIFICAÇÃO QUE POSSUA RESERVATÓRIO DE FIBRA/FIBROCIMENTO  FORNECIMENTO E INSTALAÇÃO. AF_06/2016</v>
          </cell>
        </row>
        <row r="4230">
          <cell r="A4230" t="str">
            <v>INSTALACOES HIDRO SANITARIAS</v>
          </cell>
          <cell r="B4230" t="str">
            <v>INHI</v>
          </cell>
          <cell r="C4230" t="str">
            <v>CONEXOES</v>
          </cell>
          <cell r="D4230" t="str">
            <v>0180</v>
          </cell>
          <cell r="E4230">
            <v>0</v>
          </cell>
          <cell r="F4230">
            <v>0</v>
          </cell>
          <cell r="G4230" t="str">
            <v>96744</v>
          </cell>
          <cell r="H4230" t="str">
            <v>LUVA, PPR, DN 75 MM, CLASSE PN 25, INSTALADO EM RESERVAÇÃO DE ÁGUA DE EDIFICAÇÃO QUE POSSUA RESERVATÓRIO DE FIBRA/FIBROCIMENTO  FORNECIMENTO E INSTALAÇÃO. AF_06/2016</v>
          </cell>
        </row>
        <row r="4231">
          <cell r="A4231" t="str">
            <v>INSTALACOES HIDRO SANITARIAS</v>
          </cell>
          <cell r="B4231" t="str">
            <v>INHI</v>
          </cell>
          <cell r="C4231" t="str">
            <v>CONEXOES</v>
          </cell>
          <cell r="D4231" t="str">
            <v>0180</v>
          </cell>
          <cell r="E4231">
            <v>0</v>
          </cell>
          <cell r="F4231">
            <v>0</v>
          </cell>
          <cell r="G4231" t="str">
            <v>96745</v>
          </cell>
          <cell r="H4231" t="str">
            <v>LUVA, PPR, DN 90 MM, CLASSE PN 25, INSTALADO EM RESERVAÇÃO DE ÁGUA DE EDIFICAÇÃO QUE POSSUA RESERVATÓRIO DE FIBRA/FIBROCIMENTO  FORNECIMENTO E INSTALAÇÃO. AF_06/2016</v>
          </cell>
        </row>
        <row r="4232">
          <cell r="A4232" t="str">
            <v>INSTALACOES HIDRO SANITARIAS</v>
          </cell>
          <cell r="B4232" t="str">
            <v>INHI</v>
          </cell>
          <cell r="C4232" t="str">
            <v>CONEXOES</v>
          </cell>
          <cell r="D4232" t="str">
            <v>0180</v>
          </cell>
          <cell r="E4232">
            <v>0</v>
          </cell>
          <cell r="F4232">
            <v>0</v>
          </cell>
          <cell r="G4232" t="str">
            <v>96746</v>
          </cell>
          <cell r="H4232" t="str">
            <v>LUVA, PPR, DN 110 MM, CLASSE PN 25, INSTALADO EM RESERVAÇÃO DE ÁGUA DE EDIFICAÇÃO QUE POSSUA RESERVATÓRIO DE FIBRA/FIBROCIMENTO  FORNECIMENTO E INSTALAÇÃO. AF_06/2016</v>
          </cell>
        </row>
        <row r="4233">
          <cell r="A4233" t="str">
            <v>INSTALACOES HIDRO SANITARIAS</v>
          </cell>
          <cell r="B4233" t="str">
            <v>INHI</v>
          </cell>
          <cell r="C4233" t="str">
            <v>CONEXOES</v>
          </cell>
          <cell r="D4233" t="str">
            <v>0180</v>
          </cell>
          <cell r="E4233">
            <v>0</v>
          </cell>
          <cell r="F4233">
            <v>0</v>
          </cell>
          <cell r="G4233" t="str">
            <v>96747</v>
          </cell>
          <cell r="H4233" t="str">
            <v>JOELHO 90 GRAUS, PPR, DN 20 MM, CLASSE PN 25,  INSTALADO EM RESERVAÇÃO DE ÁGUA DE EDIFICAÇÃO QUE POSSUA RESERVATÓRIO DE FIBRA/FIBROCIMENTO  FORNECIMENTO E INSTALAÇÃO. AF_06/2016</v>
          </cell>
        </row>
        <row r="4234">
          <cell r="A4234" t="str">
            <v>INSTALACOES HIDRO SANITARIAS</v>
          </cell>
          <cell r="B4234" t="str">
            <v>INHI</v>
          </cell>
          <cell r="C4234" t="str">
            <v>CONEXOES</v>
          </cell>
          <cell r="D4234" t="str">
            <v>0180</v>
          </cell>
          <cell r="E4234">
            <v>0</v>
          </cell>
          <cell r="F4234">
            <v>0</v>
          </cell>
          <cell r="G4234" t="str">
            <v>96748</v>
          </cell>
          <cell r="H4234" t="str">
            <v>JOELHO 90 GRAUS, PPR, DN 25 MM, CLASSE PN 25,  INSTALADO EM RESERVAÇÃO DE ÁGUA DE EDIFICAÇÃO QUE POSSUA RESERVATÓRIO DE FIBRA/FIBROCIMENTO  FORNECIMENTO E INSTALAÇÃO. AF_06/2016</v>
          </cell>
        </row>
        <row r="4235">
          <cell r="A4235" t="str">
            <v>INSTALACOES HIDRO SANITARIAS</v>
          </cell>
          <cell r="B4235" t="str">
            <v>INHI</v>
          </cell>
          <cell r="C4235" t="str">
            <v>CONEXOES</v>
          </cell>
          <cell r="D4235" t="str">
            <v>0180</v>
          </cell>
          <cell r="E4235">
            <v>0</v>
          </cell>
          <cell r="F4235">
            <v>0</v>
          </cell>
          <cell r="G4235" t="str">
            <v>96749</v>
          </cell>
          <cell r="H4235" t="str">
            <v>JOELHO 90 GRAUS, PPR, DN 32 MM, CLASSE PN 25,  INSTALADO EM RESERVAÇÃO DE ÁGUA DE EDIFICAÇÃO QUE POSSUA RESERVATÓRIO DE FIBRA/FIBROCIMENTO  FORNECIMENTO E INSTALAÇÃO. AF_06/2016</v>
          </cell>
        </row>
        <row r="4236">
          <cell r="A4236" t="str">
            <v>INSTALACOES HIDRO SANITARIAS</v>
          </cell>
          <cell r="B4236" t="str">
            <v>INHI</v>
          </cell>
          <cell r="C4236" t="str">
            <v>CONEXOES</v>
          </cell>
          <cell r="D4236" t="str">
            <v>0180</v>
          </cell>
          <cell r="E4236">
            <v>0</v>
          </cell>
          <cell r="F4236">
            <v>0</v>
          </cell>
          <cell r="G4236" t="str">
            <v>96750</v>
          </cell>
          <cell r="H4236" t="str">
            <v>JOELHO 90 GRAUS, PPR, DN 40 MM, CLASSE PN 25,  INSTALADO EM RESERVAÇÃO DE ÁGUA DE EDIFICAÇÃO QUE POSSUA RESERVATÓRIO DE FIBRA/FIBROCIMENTO  FORNECIMENTO E INSTALAÇÃO. AF_06/2016</v>
          </cell>
        </row>
        <row r="4237">
          <cell r="A4237" t="str">
            <v>INSTALACOES HIDRO SANITARIAS</v>
          </cell>
          <cell r="B4237" t="str">
            <v>INHI</v>
          </cell>
          <cell r="C4237" t="str">
            <v>CONEXOES</v>
          </cell>
          <cell r="D4237" t="str">
            <v>0180</v>
          </cell>
          <cell r="E4237">
            <v>0</v>
          </cell>
          <cell r="F4237">
            <v>0</v>
          </cell>
          <cell r="G4237" t="str">
            <v>96751</v>
          </cell>
          <cell r="H4237" t="str">
            <v>JOELHO 90 GRAUS, PPR, DN 50 MM, CLASSE PN 25,  INSTALADO EM RESERVAÇÃO DE ÁGUA DE EDIFICAÇÃO QUE POSSUA RESERVATÓRIO DE FIBRA/FIBROCIMENTO  FORNECIMENTO E INSTALAÇÃO. AF_06/2016</v>
          </cell>
        </row>
        <row r="4238">
          <cell r="A4238" t="str">
            <v>INSTALACOES HIDRO SANITARIAS</v>
          </cell>
          <cell r="B4238" t="str">
            <v>INHI</v>
          </cell>
          <cell r="C4238" t="str">
            <v>CONEXOES</v>
          </cell>
          <cell r="D4238" t="str">
            <v>0180</v>
          </cell>
          <cell r="E4238">
            <v>0</v>
          </cell>
          <cell r="F4238">
            <v>0</v>
          </cell>
          <cell r="G4238" t="str">
            <v>96752</v>
          </cell>
          <cell r="H4238" t="str">
            <v>JOELHO 90 GRAUS, PPR, DN 63 MM, CLASSE PN 25,  INSTALADO EM RESERVAÇÃO DE ÁGUA DE EDIFICAÇÃO QUE POSSUA RESERVATÓRIO DE FIBRA/FIBROCIMENTO  FORNECIMENTO E INSTALAÇÃO. AF_06/2016</v>
          </cell>
        </row>
        <row r="4239">
          <cell r="A4239" t="str">
            <v>INSTALACOES HIDRO SANITARIAS</v>
          </cell>
          <cell r="B4239" t="str">
            <v>INHI</v>
          </cell>
          <cell r="C4239" t="str">
            <v>CONEXOES</v>
          </cell>
          <cell r="D4239" t="str">
            <v>0180</v>
          </cell>
          <cell r="E4239">
            <v>0</v>
          </cell>
          <cell r="F4239">
            <v>0</v>
          </cell>
          <cell r="G4239" t="str">
            <v>96753</v>
          </cell>
          <cell r="H4239" t="str">
            <v>JOELHO 90 GRAUS, PPR, DN 75 MM, CLASSE PN 25,  INSTALADO EM RESERVAÇÃO DE ÁGUA DE EDIFICAÇÃO QUE POSSUA RESERVATÓRIO DE FIBRA/FIBROCIMENTO  FORNECIMENTO E INSTALAÇÃO. AF_06/2016</v>
          </cell>
        </row>
        <row r="4240">
          <cell r="A4240" t="str">
            <v>INSTALACOES HIDRO SANITARIAS</v>
          </cell>
          <cell r="B4240" t="str">
            <v>INHI</v>
          </cell>
          <cell r="C4240" t="str">
            <v>CONEXOES</v>
          </cell>
          <cell r="D4240" t="str">
            <v>0180</v>
          </cell>
          <cell r="E4240">
            <v>0</v>
          </cell>
          <cell r="F4240">
            <v>0</v>
          </cell>
          <cell r="G4240" t="str">
            <v>96754</v>
          </cell>
          <cell r="H4240" t="str">
            <v>JOELHO 90 GRAUS, PPR, DN 90 MM, CLASSE PN 25,  INSTALADO EM RESERVAÇÃO DE ÁGUA DE EDIFICAÇÃO QUE POSSUA RESERVATÓRIO DE FIBRA/FIBROCIMENTO  FORNECIMENTO E INSTALAÇÃO. AF_06/2016</v>
          </cell>
        </row>
        <row r="4241">
          <cell r="A4241" t="str">
            <v>INSTALACOES HIDRO SANITARIAS</v>
          </cell>
          <cell r="B4241" t="str">
            <v>INHI</v>
          </cell>
          <cell r="C4241" t="str">
            <v>CONEXOES</v>
          </cell>
          <cell r="D4241" t="str">
            <v>0180</v>
          </cell>
          <cell r="E4241">
            <v>0</v>
          </cell>
          <cell r="F4241">
            <v>0</v>
          </cell>
          <cell r="G4241" t="str">
            <v>96755</v>
          </cell>
          <cell r="H4241" t="str">
            <v>JOELHO 90 GRAUS, PPR, DN 110 MM, CLASSE PN 25,  INSTALADO EM RESERVAÇÃO DE ÁGUA DE EDIFICAÇÃO QUE POSSUA RESERVATÓRIO DE FIBRA/FIBROCIMENTO  FORNECIMENTO E INSTALAÇÃO. AF_06/2016</v>
          </cell>
        </row>
        <row r="4242">
          <cell r="A4242" t="str">
            <v>INSTALACOES HIDRO SANITARIAS</v>
          </cell>
          <cell r="B4242" t="str">
            <v>INHI</v>
          </cell>
          <cell r="C4242" t="str">
            <v>CONEXOES</v>
          </cell>
          <cell r="D4242" t="str">
            <v>0180</v>
          </cell>
          <cell r="E4242">
            <v>0</v>
          </cell>
          <cell r="F4242">
            <v>0</v>
          </cell>
          <cell r="G4242" t="str">
            <v>96756</v>
          </cell>
          <cell r="H4242" t="str">
            <v>TÊ MISTURADOR, PPR, DN 20 MM, CLASSE PN 25,  INSTALADO EM RESERVAÇÃO DE ÁGUA DE EDIFICAÇÃO QUE POSSUA RESERVATÓRIO DE FIBRA/FIBROCIMENTO  FORNECIMENTO E INSTALAÇÃO. AF_06/2016</v>
          </cell>
        </row>
        <row r="4243">
          <cell r="A4243" t="str">
            <v>INSTALACOES HIDRO SANITARIAS</v>
          </cell>
          <cell r="B4243" t="str">
            <v>INHI</v>
          </cell>
          <cell r="C4243" t="str">
            <v>CONEXOES</v>
          </cell>
          <cell r="D4243" t="str">
            <v>0180</v>
          </cell>
          <cell r="E4243">
            <v>0</v>
          </cell>
          <cell r="F4243">
            <v>0</v>
          </cell>
          <cell r="G4243" t="str">
            <v>96757</v>
          </cell>
          <cell r="H4243" t="str">
            <v>TÊ MISTURADOR, PPR, DN 25 MM, CLASSE PN 25,  INSTALADO EM RESERVAÇÃO DE ÁGUA DE EDIFICAÇÃO QUE POSSUA RESERVATÓRIO DE FIBRA/FIBROCIMENTO  FORNECIMENTO E INSTALAÇÃO. AF_06/2016</v>
          </cell>
        </row>
        <row r="4244">
          <cell r="A4244" t="str">
            <v>INSTALACOES HIDRO SANITARIAS</v>
          </cell>
          <cell r="B4244" t="str">
            <v>INHI</v>
          </cell>
          <cell r="C4244" t="str">
            <v>CONEXOES</v>
          </cell>
          <cell r="D4244" t="str">
            <v>0180</v>
          </cell>
          <cell r="E4244">
            <v>0</v>
          </cell>
          <cell r="F4244">
            <v>0</v>
          </cell>
          <cell r="G4244" t="str">
            <v>96758</v>
          </cell>
          <cell r="H4244" t="str">
            <v>TÊ, PPR, DN 32 MM, CLASSE PN 25,  INSTALADO EM RESERVAÇÃO DE ÁGUA DE EDIFICAÇÃO QUE POSSUA RESERVATÓRIO DE FIBRA/FIBROCIMENTO  FORNECIMENTO E INSTALAÇÃO. AF_06/2016</v>
          </cell>
        </row>
        <row r="4245">
          <cell r="A4245" t="str">
            <v>INSTALACOES HIDRO SANITARIAS</v>
          </cell>
          <cell r="B4245" t="str">
            <v>INHI</v>
          </cell>
          <cell r="C4245" t="str">
            <v>CONEXOES</v>
          </cell>
          <cell r="D4245" t="str">
            <v>0180</v>
          </cell>
          <cell r="E4245">
            <v>0</v>
          </cell>
          <cell r="F4245">
            <v>0</v>
          </cell>
          <cell r="G4245" t="str">
            <v>96759</v>
          </cell>
          <cell r="H4245" t="str">
            <v>TÊ, PPR, DN 40 MM, CLASSE PN 25,  INSTALADO EM RESERVAÇÃO DE ÁGUA DE EDIFICAÇÃO QUE POSSUA RESERVATÓRIO DE FIBRA/FIBROCIMENTO  FORNECIMENTO E INSTALAÇÃO. AF_06/2016</v>
          </cell>
        </row>
        <row r="4246">
          <cell r="A4246" t="str">
            <v>INSTALACOES HIDRO SANITARIAS</v>
          </cell>
          <cell r="B4246" t="str">
            <v>INHI</v>
          </cell>
          <cell r="C4246" t="str">
            <v>CONEXOES</v>
          </cell>
          <cell r="D4246" t="str">
            <v>0180</v>
          </cell>
          <cell r="E4246">
            <v>0</v>
          </cell>
          <cell r="F4246">
            <v>0</v>
          </cell>
          <cell r="G4246" t="str">
            <v>96760</v>
          </cell>
          <cell r="H4246" t="str">
            <v>TÊ, PPR, DN 50 MM, CLASSE PN 25,  INSTALADO EM RESERVAÇÃO DE ÁGUA DE EDIFICAÇÃO QUE POSSUA RESERVATÓRIO DE FIBRA/FIBROCIMENTO  FORNECIMENTO E INSTALAÇÃO. AF_06/2016</v>
          </cell>
        </row>
        <row r="4247">
          <cell r="A4247" t="str">
            <v>INSTALACOES HIDRO SANITARIAS</v>
          </cell>
          <cell r="B4247" t="str">
            <v>INHI</v>
          </cell>
          <cell r="C4247" t="str">
            <v>CONEXOES</v>
          </cell>
          <cell r="D4247" t="str">
            <v>0180</v>
          </cell>
          <cell r="E4247">
            <v>0</v>
          </cell>
          <cell r="F4247">
            <v>0</v>
          </cell>
          <cell r="G4247" t="str">
            <v>96761</v>
          </cell>
          <cell r="H4247" t="str">
            <v>TÊ, PPR, DN 63 MM, CLASSE PN 25,  INSTALADO EM RESERVAÇÃO DE ÁGUA DE EDIFICAÇÃO QUE POSSUA RESERVATÓRIO DE FIBRA/FIBROCIMENTO  FORNECIMENTO E INSTALAÇÃO. AF_06/2016</v>
          </cell>
        </row>
        <row r="4248">
          <cell r="A4248" t="str">
            <v>INSTALACOES HIDRO SANITARIAS</v>
          </cell>
          <cell r="B4248" t="str">
            <v>INHI</v>
          </cell>
          <cell r="C4248" t="str">
            <v>CONEXOES</v>
          </cell>
          <cell r="D4248" t="str">
            <v>0180</v>
          </cell>
          <cell r="E4248">
            <v>0</v>
          </cell>
          <cell r="F4248">
            <v>0</v>
          </cell>
          <cell r="G4248" t="str">
            <v>96762</v>
          </cell>
          <cell r="H4248" t="str">
            <v>TÊ, PPR, DN 75 MM, CLASSE PN 25,  INSTALADO EM RESERVAÇÃO DE ÁGUA DE EDIFICAÇÃO QUE POSSUA RESERVATÓRIO DE FIBRA/FIBROCIMENTO  FORNECIMENTO E INSTALAÇÃO. AF_06/2016</v>
          </cell>
        </row>
        <row r="4249">
          <cell r="A4249" t="str">
            <v>INSTALACOES HIDRO SANITARIAS</v>
          </cell>
          <cell r="B4249" t="str">
            <v>INHI</v>
          </cell>
          <cell r="C4249" t="str">
            <v>CONEXOES</v>
          </cell>
          <cell r="D4249" t="str">
            <v>0180</v>
          </cell>
          <cell r="E4249">
            <v>0</v>
          </cell>
          <cell r="F4249">
            <v>0</v>
          </cell>
          <cell r="G4249" t="str">
            <v>96763</v>
          </cell>
          <cell r="H4249" t="str">
            <v>TÊ, PPR, DN 90 MM, CLASSE PN 25,  INSTALADO EM RESERVAÇÃO DE ÁGUA DE EDIFICAÇÃO QUE POSSUA RESERVATÓRIO DE FIBRA/FIBROCIMENTO  FORNECIMENTO E INSTALAÇÃO. AF_06/2016</v>
          </cell>
        </row>
        <row r="4250">
          <cell r="A4250" t="str">
            <v>INSTALACOES HIDRO SANITARIAS</v>
          </cell>
          <cell r="B4250" t="str">
            <v>INHI</v>
          </cell>
          <cell r="C4250" t="str">
            <v>CONEXOES</v>
          </cell>
          <cell r="D4250" t="str">
            <v>0180</v>
          </cell>
          <cell r="E4250">
            <v>0</v>
          </cell>
          <cell r="F4250">
            <v>0</v>
          </cell>
          <cell r="G4250" t="str">
            <v>96764</v>
          </cell>
          <cell r="H4250" t="str">
            <v>TÊ, PPR, DN 110 MM, CLASSE PN 25,  INSTALADO EM RESERVAÇÃO DE ÁGUA DE EDIFICAÇÃO QUE POSSUA RESERVATÓRIO DE FIBRA/FIBROCIMENTO  FORNECIMENTO E INSTALAÇÃO. AF_06/2016</v>
          </cell>
        </row>
        <row r="4251">
          <cell r="A4251" t="str">
            <v>INSTALACOES HIDRO SANITARIAS</v>
          </cell>
          <cell r="B4251" t="str">
            <v>INHI</v>
          </cell>
          <cell r="C4251" t="str">
            <v>CONEXOES</v>
          </cell>
          <cell r="D4251" t="str">
            <v>0180</v>
          </cell>
          <cell r="E4251">
            <v>0</v>
          </cell>
          <cell r="F4251">
            <v>0</v>
          </cell>
          <cell r="G4251" t="str">
            <v>96802</v>
          </cell>
          <cell r="H4251" t="str">
            <v>KIT CHASSI PEX, PRÉ-FABRICADO, PARA CHUVEIRO COM REGISTROS DE PRESSÃO E CONEXÕES POR CRIMPAGEM  FORNECIMENTO E INSTALAÇÃO. AF_06/2015</v>
          </cell>
        </row>
        <row r="4252">
          <cell r="A4252" t="str">
            <v>INSTALACOES HIDRO SANITARIAS</v>
          </cell>
          <cell r="B4252" t="str">
            <v>INHI</v>
          </cell>
          <cell r="C4252" t="str">
            <v>CONEXOES</v>
          </cell>
          <cell r="D4252" t="str">
            <v>0180</v>
          </cell>
          <cell r="E4252">
            <v>0</v>
          </cell>
          <cell r="F4252">
            <v>0</v>
          </cell>
          <cell r="G4252" t="str">
            <v>96803</v>
          </cell>
          <cell r="H4252" t="str">
            <v>KIT CHASSI PEX, PRÉ-FABRICADO, PARA COZINHA COM CUBA SIMPLES E CONEXÕES POR CRIMPAGEM  FORNECIMENTO E INSTALAÇÃO. AF_06/2015</v>
          </cell>
        </row>
        <row r="4253">
          <cell r="A4253" t="str">
            <v>INSTALACOES HIDRO SANITARIAS</v>
          </cell>
          <cell r="B4253" t="str">
            <v>INHI</v>
          </cell>
          <cell r="C4253" t="str">
            <v>CONEXOES</v>
          </cell>
          <cell r="D4253" t="str">
            <v>0180</v>
          </cell>
          <cell r="E4253">
            <v>0</v>
          </cell>
          <cell r="F4253">
            <v>0</v>
          </cell>
          <cell r="G4253" t="str">
            <v>96804</v>
          </cell>
          <cell r="H4253" t="str">
            <v>KIT CHASSI PEX, PRÉ-FABRICADO, PARA ÁREA DE SERVIÇO COM TANQUE E MÁQUINA DE LAVAR ROUPA, E CONEXÕES POR CRIMPAGEM  FORNECIMENTO E INSTALAÇÃO. AF_06/2015</v>
          </cell>
        </row>
        <row r="4254">
          <cell r="A4254" t="str">
            <v>INSTALACOES HIDRO SANITARIAS</v>
          </cell>
          <cell r="B4254" t="str">
            <v>INHI</v>
          </cell>
          <cell r="C4254" t="str">
            <v>CONEXOES</v>
          </cell>
          <cell r="D4254" t="str">
            <v>0180</v>
          </cell>
          <cell r="E4254">
            <v>0</v>
          </cell>
          <cell r="F4254">
            <v>0</v>
          </cell>
          <cell r="G4254" t="str">
            <v>96805</v>
          </cell>
          <cell r="H4254" t="str">
            <v>KIT CHASSI PEX, PRÉ-FABRICADO, PARA CHUVEIRO COM REGISTROS DE PRESSÃO E CONEXÕES POR ANEL DESLIZANTE  FORNECIMENTO E INSTALAÇÃO. AF_06/2015</v>
          </cell>
        </row>
        <row r="4255">
          <cell r="A4255" t="str">
            <v>INSTALACOES HIDRO SANITARIAS</v>
          </cell>
          <cell r="B4255" t="str">
            <v>INHI</v>
          </cell>
          <cell r="C4255" t="str">
            <v>CONEXOES</v>
          </cell>
          <cell r="D4255" t="str">
            <v>0180</v>
          </cell>
          <cell r="E4255">
            <v>0</v>
          </cell>
          <cell r="F4255">
            <v>0</v>
          </cell>
          <cell r="G4255" t="str">
            <v>96806</v>
          </cell>
          <cell r="H4255" t="str">
            <v>KIT CHASSI PEX, PRÉ-FABRICADO, PARA COZINHA COM CUBA SIMPLES E CONEXÕES POR ANEL DESLIZANTE  FORNECIMENTO E INSTALAÇÃO. AF_06/2015</v>
          </cell>
        </row>
        <row r="4256">
          <cell r="A4256" t="str">
            <v>INSTALACOES HIDRO SANITARIAS</v>
          </cell>
          <cell r="B4256" t="str">
            <v>INHI</v>
          </cell>
          <cell r="C4256" t="str">
            <v>CONEXOES</v>
          </cell>
          <cell r="D4256" t="str">
            <v>0180</v>
          </cell>
          <cell r="E4256">
            <v>0</v>
          </cell>
          <cell r="F4256">
            <v>0</v>
          </cell>
          <cell r="G4256" t="str">
            <v>96807</v>
          </cell>
          <cell r="H4256" t="str">
            <v>KIT CHASSI PEX, PRÉ-FABRICADO, PARA ÁREA DE SERVIÇO COM TANQUE E MÁQUINA DE LAVAR ROUPA, E CONEXÕES POR ANEL DESLIZANTE  FORNECIMENTO E INSTALAÇÃO. AF_06/2015</v>
          </cell>
        </row>
        <row r="4257">
          <cell r="A4257" t="str">
            <v>INSTALACOES HIDRO SANITARIAS</v>
          </cell>
          <cell r="B4257" t="str">
            <v>INHI</v>
          </cell>
          <cell r="C4257" t="str">
            <v>CONEXOES</v>
          </cell>
          <cell r="D4257" t="str">
            <v>0180</v>
          </cell>
          <cell r="E4257">
            <v>0</v>
          </cell>
          <cell r="F4257">
            <v>0</v>
          </cell>
          <cell r="G4257" t="str">
            <v>96808</v>
          </cell>
          <cell r="H4257" t="str">
            <v>UNIÃO METÁLICA PARA INSTALAÇÕES EM PEX, DN 16 MM, FIXAÇÃO DAS CONEXÕES POR ANEL DESLIZANTE  FORNECIMENTO E INSTALAÇÃO . AF_06/2015</v>
          </cell>
        </row>
        <row r="4258">
          <cell r="A4258" t="str">
            <v>INSTALACOES HIDRO SANITARIAS</v>
          </cell>
          <cell r="B4258" t="str">
            <v>INHI</v>
          </cell>
          <cell r="C4258" t="str">
            <v>CONEXOES</v>
          </cell>
          <cell r="D4258" t="str">
            <v>0180</v>
          </cell>
          <cell r="E4258">
            <v>0</v>
          </cell>
          <cell r="F4258">
            <v>0</v>
          </cell>
          <cell r="G4258" t="str">
            <v>96809</v>
          </cell>
          <cell r="H4258" t="str">
            <v>CONEXÃO FIXA, ROSCA FÊMEA, METÁLICA, PARA INSTALAÇÕES EM PEX, DN 16 MM X 1/2", COM ANEL DESLIZANTE. FORNECIMENTO E INSTALAÇÃO. AF_06/2015</v>
          </cell>
        </row>
        <row r="4259">
          <cell r="A4259" t="str">
            <v>INSTALACOES HIDRO SANITARIAS</v>
          </cell>
          <cell r="B4259" t="str">
            <v>INHI</v>
          </cell>
          <cell r="C4259" t="str">
            <v>CONEXOES</v>
          </cell>
          <cell r="D4259" t="str">
            <v>0180</v>
          </cell>
          <cell r="E4259">
            <v>0</v>
          </cell>
          <cell r="F4259">
            <v>0</v>
          </cell>
          <cell r="G4259" t="str">
            <v>96810</v>
          </cell>
          <cell r="H4259" t="str">
            <v>CONEXÃO MÓVEL, ROSCA FÊMEA, METÁLICA, PARA INSTALAÇÕES EM PEX, DN 16 MM X 3/4", COM ANEL DESLIZANTE. FORNECIMENTO E INSTALAÇÃO. AF_06/2015</v>
          </cell>
        </row>
        <row r="4260">
          <cell r="A4260" t="str">
            <v>INSTALACOES HIDRO SANITARIAS</v>
          </cell>
          <cell r="B4260" t="str">
            <v>INHI</v>
          </cell>
          <cell r="C4260" t="str">
            <v>CONEXOES</v>
          </cell>
          <cell r="D4260" t="str">
            <v>0180</v>
          </cell>
          <cell r="E4260">
            <v>0</v>
          </cell>
          <cell r="F4260">
            <v>0</v>
          </cell>
          <cell r="G4260" t="str">
            <v>96811</v>
          </cell>
          <cell r="H4260" t="str">
            <v>UNIÃO METÁLICA PARA INSTALAÇÕES EM PEX, DN 20 MM, FIXAÇÃO DAS CONEXÕES POR ANEL DESLIZANTE  FORNECIMENTO E INSTALAÇÃO . AF_06/2015</v>
          </cell>
        </row>
        <row r="4261">
          <cell r="A4261" t="str">
            <v>INSTALACOES HIDRO SANITARIAS</v>
          </cell>
          <cell r="B4261" t="str">
            <v>INHI</v>
          </cell>
          <cell r="C4261" t="str">
            <v>CONEXOES</v>
          </cell>
          <cell r="D4261" t="str">
            <v>0180</v>
          </cell>
          <cell r="E4261">
            <v>0</v>
          </cell>
          <cell r="F4261">
            <v>0</v>
          </cell>
          <cell r="G4261" t="str">
            <v>96812</v>
          </cell>
          <cell r="H4261" t="str">
            <v>CONEXÃO FIXA, ROSCA FÊMEA, METÁLICA, PARA INSTALAÇÕES EM PEX, DN 20 MM X 1/2", COM ANEL DESLIZANTE. FORNECIMENTO E INSTALAÇÃO. AF_06/2015</v>
          </cell>
        </row>
        <row r="4262">
          <cell r="A4262" t="str">
            <v>INSTALACOES HIDRO SANITARIAS</v>
          </cell>
          <cell r="B4262" t="str">
            <v>INHI</v>
          </cell>
          <cell r="C4262" t="str">
            <v>CONEXOES</v>
          </cell>
          <cell r="D4262" t="str">
            <v>0180</v>
          </cell>
          <cell r="E4262">
            <v>0</v>
          </cell>
          <cell r="F4262">
            <v>0</v>
          </cell>
          <cell r="G4262" t="str">
            <v>96813</v>
          </cell>
          <cell r="H4262" t="str">
            <v>CONEXÃO FIXA, ROSCA FÊMEA, METÁLICA, PARA INSTALAÇÕES EM PEX, DN 20 MM X 3/4", COM ANEL DESLIZANTE. FORNECIMENTO E INSTALAÇÃO. AF_06/2015</v>
          </cell>
        </row>
        <row r="4263">
          <cell r="A4263" t="str">
            <v>INSTALACOES HIDRO SANITARIAS</v>
          </cell>
          <cell r="B4263" t="str">
            <v>INHI</v>
          </cell>
          <cell r="C4263" t="str">
            <v>CONEXOES</v>
          </cell>
          <cell r="D4263" t="str">
            <v>0180</v>
          </cell>
          <cell r="E4263">
            <v>0</v>
          </cell>
          <cell r="F4263">
            <v>0</v>
          </cell>
          <cell r="G4263" t="str">
            <v>96814</v>
          </cell>
          <cell r="H4263" t="str">
            <v>UNIÃO DE REDUÇÃO, METÁLICA, PARA INSTALAÇÕES EM PEX, DN 20 X 16 MM, CONEXÃO POR ANEL DESLIZANTE  FORNECIMENTO E INSTALAÇÃO. AF_06/2015</v>
          </cell>
        </row>
        <row r="4264">
          <cell r="A4264" t="str">
            <v>INSTALACOES HIDRO SANITARIAS</v>
          </cell>
          <cell r="B4264" t="str">
            <v>INHI</v>
          </cell>
          <cell r="C4264" t="str">
            <v>CONEXOES</v>
          </cell>
          <cell r="D4264" t="str">
            <v>0180</v>
          </cell>
          <cell r="E4264">
            <v>0</v>
          </cell>
          <cell r="F4264">
            <v>0</v>
          </cell>
          <cell r="G4264" t="str">
            <v>96815</v>
          </cell>
          <cell r="H4264" t="str">
            <v>UNIÃO METÁLICA PARA INSTALAÇÕES EM PEX, DN 25 MM, FIXAÇÃO DAS CONEXÕES POR ANEL DESLIZANTE   FORNECIMENTO E INSTALAÇÃO. AF_06/2015</v>
          </cell>
        </row>
        <row r="4265">
          <cell r="A4265" t="str">
            <v>INSTALACOES HIDRO SANITARIAS</v>
          </cell>
          <cell r="B4265" t="str">
            <v>INHI</v>
          </cell>
          <cell r="C4265" t="str">
            <v>CONEXOES</v>
          </cell>
          <cell r="D4265" t="str">
            <v>0180</v>
          </cell>
          <cell r="E4265">
            <v>0</v>
          </cell>
          <cell r="F4265">
            <v>0</v>
          </cell>
          <cell r="G4265" t="str">
            <v>96816</v>
          </cell>
          <cell r="H4265" t="str">
            <v>CONEXÃO FIXA, ROSCA FÊMEA, METÁLICA, PARA INSTALAÇÕES EM PEX, DN 25 MM X 3/4", COM ANEL DESLIZANTE. FORNECIMENTO E INSTALAÇÃO. AF_06/2015</v>
          </cell>
        </row>
        <row r="4266">
          <cell r="A4266" t="str">
            <v>INSTALACOES HIDRO SANITARIAS</v>
          </cell>
          <cell r="B4266" t="str">
            <v>INHI</v>
          </cell>
          <cell r="C4266" t="str">
            <v>CONEXOES</v>
          </cell>
          <cell r="D4266" t="str">
            <v>0180</v>
          </cell>
          <cell r="E4266">
            <v>0</v>
          </cell>
          <cell r="F4266">
            <v>0</v>
          </cell>
          <cell r="G4266" t="str">
            <v>96817</v>
          </cell>
          <cell r="H4266" t="str">
            <v>CONEXÃO FIXA, ROSCA FÊMEA, METÁLICA, PARA INSTALAÇÕES EM PEX, DN 25 MM X 1", COM ANEL DESLIZANTE. FORNECIMENTO E INSTALAÇÃO. AF_06/2015</v>
          </cell>
        </row>
        <row r="4267">
          <cell r="A4267" t="str">
            <v>INSTALACOES HIDRO SANITARIAS</v>
          </cell>
          <cell r="B4267" t="str">
            <v>INHI</v>
          </cell>
          <cell r="C4267" t="str">
            <v>CONEXOES</v>
          </cell>
          <cell r="D4267" t="str">
            <v>0180</v>
          </cell>
          <cell r="E4267">
            <v>0</v>
          </cell>
          <cell r="F4267">
            <v>0</v>
          </cell>
          <cell r="G4267" t="str">
            <v>96818</v>
          </cell>
          <cell r="H4267" t="str">
            <v>UNIÃO DE REDUÇÃO, METÁLICA, PEX, DN 25 X 16 MM, CONEXÃO POR ANEL DESLIZANTE  FORNECIMENTO E INSTALAÇÃO. AF_06/2015</v>
          </cell>
        </row>
        <row r="4268">
          <cell r="A4268" t="str">
            <v>INSTALACOES HIDRO SANITARIAS</v>
          </cell>
          <cell r="B4268" t="str">
            <v>INHI</v>
          </cell>
          <cell r="C4268" t="str">
            <v>CONEXOES</v>
          </cell>
          <cell r="D4268" t="str">
            <v>0180</v>
          </cell>
          <cell r="E4268">
            <v>0</v>
          </cell>
          <cell r="F4268">
            <v>0</v>
          </cell>
          <cell r="G4268" t="str">
            <v>96819</v>
          </cell>
          <cell r="H4268" t="str">
            <v>UNIÃO DE REDUÇÃO, METÁLICA, PEX, DN 25 X 20 MM, CONEXÃO POR ANEL DESLIZANTE  FORNECIMENTO E INSTALAÇÃO. AF_06/2015</v>
          </cell>
        </row>
        <row r="4269">
          <cell r="A4269" t="str">
            <v>INSTALACOES HIDRO SANITARIAS</v>
          </cell>
          <cell r="B4269" t="str">
            <v>INHI</v>
          </cell>
          <cell r="C4269" t="str">
            <v>CONEXOES</v>
          </cell>
          <cell r="D4269" t="str">
            <v>0180</v>
          </cell>
          <cell r="E4269">
            <v>0</v>
          </cell>
          <cell r="F4269">
            <v>0</v>
          </cell>
          <cell r="G4269" t="str">
            <v>96820</v>
          </cell>
          <cell r="H4269" t="str">
            <v>UNIÃO METÁLICA PARA INSTALAÇÕES EM PEX, DN 32 MM, FIXAÇÃO DAS CONEXÕES POR ANEL DESLIZANTE   FORNECIMENTO E INSTALAÇÃO. AF_06/2015</v>
          </cell>
        </row>
        <row r="4270">
          <cell r="A4270" t="str">
            <v>INSTALACOES HIDRO SANITARIAS</v>
          </cell>
          <cell r="B4270" t="str">
            <v>INHI</v>
          </cell>
          <cell r="C4270" t="str">
            <v>CONEXOES</v>
          </cell>
          <cell r="D4270" t="str">
            <v>0180</v>
          </cell>
          <cell r="E4270">
            <v>0</v>
          </cell>
          <cell r="F4270">
            <v>0</v>
          </cell>
          <cell r="G4270" t="str">
            <v>96821</v>
          </cell>
          <cell r="H4270" t="str">
            <v>CONEXÃO FIXA, ROSCA FÊMEA, METÁLICA, PARA INSTALAÇÕES EM PEX, DN 32 MM X 1", COM ANEL DESLIZANTE  FORNECIMENTO E INSTALAÇÃO. AF_06/2015</v>
          </cell>
        </row>
        <row r="4271">
          <cell r="A4271" t="str">
            <v>INSTALACOES HIDRO SANITARIAS</v>
          </cell>
          <cell r="B4271" t="str">
            <v>INHI</v>
          </cell>
          <cell r="C4271" t="str">
            <v>CONEXOES</v>
          </cell>
          <cell r="D4271" t="str">
            <v>0180</v>
          </cell>
          <cell r="E4271">
            <v>0</v>
          </cell>
          <cell r="F4271">
            <v>0</v>
          </cell>
          <cell r="G4271" t="str">
            <v>96822</v>
          </cell>
          <cell r="H4271" t="str">
            <v>UNIÃO DE REDUÇÃO, METÁLICA, PEX, DN 32 X 25 MM, CONEXÃO POR ANEL DESLIZANTE  FORNECIMENTO E INSTALAÇÃO. AF_06/2015</v>
          </cell>
        </row>
        <row r="4272">
          <cell r="A4272" t="str">
            <v>INSTALACOES HIDRO SANITARIAS</v>
          </cell>
          <cell r="B4272" t="str">
            <v>INHI</v>
          </cell>
          <cell r="C4272" t="str">
            <v>CONEXOES</v>
          </cell>
          <cell r="D4272" t="str">
            <v>0180</v>
          </cell>
          <cell r="E4272">
            <v>0</v>
          </cell>
          <cell r="F4272">
            <v>0</v>
          </cell>
          <cell r="G4272" t="str">
            <v>96823</v>
          </cell>
          <cell r="H4272" t="str">
            <v>LUVA PARA INSTALAÇÕES EM PEX, DN 16 MM, CONEXÃO POR CRIMPAGEM  FORNECIMENTO E INSTALAÇÃO . AF_06/2015</v>
          </cell>
        </row>
        <row r="4273">
          <cell r="A4273" t="str">
            <v>INSTALACOES HIDRO SANITARIAS</v>
          </cell>
          <cell r="B4273" t="str">
            <v>INHI</v>
          </cell>
          <cell r="C4273" t="str">
            <v>CONEXOES</v>
          </cell>
          <cell r="D4273" t="str">
            <v>0180</v>
          </cell>
          <cell r="E4273">
            <v>0</v>
          </cell>
          <cell r="F4273">
            <v>0</v>
          </cell>
          <cell r="G4273" t="str">
            <v>96824</v>
          </cell>
          <cell r="H4273" t="str">
            <v>CONEXÃO FIXA, ROSCA FÊMEA, PARA INSTALAÇÕES EM PEX, DN 16MM X 1/2", CONEXÃO POR CRIMPAGEM  FORNECIMENTO E INSTALAÇÃO. AF_06/2015</v>
          </cell>
        </row>
        <row r="4274">
          <cell r="A4274" t="str">
            <v>INSTALACOES HIDRO SANITARIAS</v>
          </cell>
          <cell r="B4274" t="str">
            <v>INHI</v>
          </cell>
          <cell r="C4274" t="str">
            <v>CONEXOES</v>
          </cell>
          <cell r="D4274" t="str">
            <v>0180</v>
          </cell>
          <cell r="E4274">
            <v>0</v>
          </cell>
          <cell r="F4274">
            <v>0</v>
          </cell>
          <cell r="G4274" t="str">
            <v>96825</v>
          </cell>
          <cell r="H4274" t="str">
            <v>CONEXÃO FIXA, ROSCA FÊMEA, PARA INSTALAÇÕES EM PEX, DN 16MM X 3/4", CONEXÃO POR CRIMPAGEM  FORNECIMENTO E INSTALAÇÃO. AF_06/2015</v>
          </cell>
        </row>
        <row r="4275">
          <cell r="A4275" t="str">
            <v>INSTALACOES HIDRO SANITARIAS</v>
          </cell>
          <cell r="B4275" t="str">
            <v>INHI</v>
          </cell>
          <cell r="C4275" t="str">
            <v>CONEXOES</v>
          </cell>
          <cell r="D4275" t="str">
            <v>0180</v>
          </cell>
          <cell r="E4275">
            <v>0</v>
          </cell>
          <cell r="F4275">
            <v>0</v>
          </cell>
          <cell r="G4275" t="str">
            <v>96826</v>
          </cell>
          <cell r="H4275" t="str">
            <v>LUVA PARA INSTALAÇÕES EM PEX, DN 20 MM, CONEXÃO POR CRIMPAGEM   FORNECIMENTO E INSTALAÇÃO. AF_06/2015</v>
          </cell>
        </row>
        <row r="4276">
          <cell r="A4276" t="str">
            <v>INSTALACOES HIDRO SANITARIAS</v>
          </cell>
          <cell r="B4276" t="str">
            <v>INHI</v>
          </cell>
          <cell r="C4276" t="str">
            <v>CONEXOES</v>
          </cell>
          <cell r="D4276" t="str">
            <v>0180</v>
          </cell>
          <cell r="E4276">
            <v>0</v>
          </cell>
          <cell r="F4276">
            <v>0</v>
          </cell>
          <cell r="G4276" t="str">
            <v>96827</v>
          </cell>
          <cell r="H4276" t="str">
            <v>CONEXÃO FIXA, ROSCA FÊMEA, PARA INSTALAÇÕES EM PEX, DN 20MM X 1/2", CONEXÃO POR CRIMPAGEM  FORNECIMENTO E INSTALAÇÃO. AF_06/2015</v>
          </cell>
        </row>
        <row r="4277">
          <cell r="A4277" t="str">
            <v>INSTALACOES HIDRO SANITARIAS</v>
          </cell>
          <cell r="B4277" t="str">
            <v>INHI</v>
          </cell>
          <cell r="C4277" t="str">
            <v>CONEXOES</v>
          </cell>
          <cell r="D4277" t="str">
            <v>0180</v>
          </cell>
          <cell r="E4277">
            <v>0</v>
          </cell>
          <cell r="F4277">
            <v>0</v>
          </cell>
          <cell r="G4277" t="str">
            <v>96828</v>
          </cell>
          <cell r="H4277" t="str">
            <v>CONEXÃO FIXA, ROSCA FÊMEA, PARA INSTALAÇÕES EM PEX, DN 20MM X 3/4", CONEXÃO POR CRIMPAGEM  FORNECIMENTO E INSTALAÇÃO. AF_06/2015</v>
          </cell>
        </row>
        <row r="4278">
          <cell r="A4278" t="str">
            <v>INSTALACOES HIDRO SANITARIAS</v>
          </cell>
          <cell r="B4278" t="str">
            <v>INHI</v>
          </cell>
          <cell r="C4278" t="str">
            <v>CONEXOES</v>
          </cell>
          <cell r="D4278" t="str">
            <v>0180</v>
          </cell>
          <cell r="E4278">
            <v>0</v>
          </cell>
          <cell r="F4278">
            <v>0</v>
          </cell>
          <cell r="G4278" t="str">
            <v>96829</v>
          </cell>
          <cell r="H4278" t="str">
            <v>LUVA DE REDUÇÃO PARA INSTALAÇÕES EM PEX, DN 20 X 16 MM, CONEXÃO POR CRIMPAGEM  FORNECIMENTO E INSTALAÇÃO. AF_06/2015</v>
          </cell>
        </row>
        <row r="4279">
          <cell r="A4279" t="str">
            <v>INSTALACOES HIDRO SANITARIAS</v>
          </cell>
          <cell r="B4279" t="str">
            <v>INHI</v>
          </cell>
          <cell r="C4279" t="str">
            <v>CONEXOES</v>
          </cell>
          <cell r="D4279" t="str">
            <v>0180</v>
          </cell>
          <cell r="E4279">
            <v>0</v>
          </cell>
          <cell r="F4279">
            <v>0</v>
          </cell>
          <cell r="G4279" t="str">
            <v>96830</v>
          </cell>
          <cell r="H4279" t="str">
            <v>LUVA PARA INSTALAÇÕES EM PEX, DN 25 MM, CONEXÃO POR CRIMPAGEM   FORNECIMENTO E INSTALAÇÃO. AF_06/2015</v>
          </cell>
        </row>
        <row r="4280">
          <cell r="A4280" t="str">
            <v>INSTALACOES HIDRO SANITARIAS</v>
          </cell>
          <cell r="B4280" t="str">
            <v>INHI</v>
          </cell>
          <cell r="C4280" t="str">
            <v>CONEXOES</v>
          </cell>
          <cell r="D4280" t="str">
            <v>0180</v>
          </cell>
          <cell r="E4280">
            <v>0</v>
          </cell>
          <cell r="F4280">
            <v>0</v>
          </cell>
          <cell r="G4280" t="str">
            <v>96831</v>
          </cell>
          <cell r="H4280" t="str">
            <v>CONEXÃO FIXA, ROSCA FÊMEA, PARA INSTALAÇÕES EM PEX, DN 25MM X 1/2", CONEXÃO POR CRIMPAGEM  FORNECIMENTO E INSTALAÇÃO. AF_06/2015</v>
          </cell>
        </row>
        <row r="4281">
          <cell r="A4281" t="str">
            <v>INSTALACOES HIDRO SANITARIAS</v>
          </cell>
          <cell r="B4281" t="str">
            <v>INHI</v>
          </cell>
          <cell r="C4281" t="str">
            <v>CONEXOES</v>
          </cell>
          <cell r="D4281" t="str">
            <v>0180</v>
          </cell>
          <cell r="E4281">
            <v>0</v>
          </cell>
          <cell r="F4281">
            <v>0</v>
          </cell>
          <cell r="G4281" t="str">
            <v>96832</v>
          </cell>
          <cell r="H4281" t="str">
            <v>CONEXÃO FIXA, ROSCA FÊMEA, PARA INSTALAÇÕES EM PEX, DN 25MM X 3/4", CONEXÃO POR CRIMPAGEM  FORNECIMENTO E INSTALAÇÃO. AF_06/2015</v>
          </cell>
        </row>
        <row r="4282">
          <cell r="A4282" t="str">
            <v>INSTALACOES HIDRO SANITARIAS</v>
          </cell>
          <cell r="B4282" t="str">
            <v>INHI</v>
          </cell>
          <cell r="C4282" t="str">
            <v>CONEXOES</v>
          </cell>
          <cell r="D4282" t="str">
            <v>0180</v>
          </cell>
          <cell r="E4282">
            <v>0</v>
          </cell>
          <cell r="F4282">
            <v>0</v>
          </cell>
          <cell r="G4282" t="str">
            <v>96833</v>
          </cell>
          <cell r="H4282" t="str">
            <v>LUVA DE REDUÇÃO PARA INSTALAÇÕES EM PEX, DN 25 X 16 MM, CONEXÃO POR CRIMPAGEM  FORNECIMENTO E INSTALAÇÃO. AF_06/2015</v>
          </cell>
        </row>
        <row r="4283">
          <cell r="A4283" t="str">
            <v>INSTALACOES HIDRO SANITARIAS</v>
          </cell>
          <cell r="B4283" t="str">
            <v>INHI</v>
          </cell>
          <cell r="C4283" t="str">
            <v>CONEXOES</v>
          </cell>
          <cell r="D4283" t="str">
            <v>0180</v>
          </cell>
          <cell r="E4283">
            <v>0</v>
          </cell>
          <cell r="F4283">
            <v>0</v>
          </cell>
          <cell r="G4283" t="str">
            <v>96834</v>
          </cell>
          <cell r="H4283" t="str">
            <v>LUVA PARA INSTALAÇÕES EM PEX, DN 32 MM, CONEXÃO POR CRIMPAGEM  FORNECIMENTO E INSTALAÇÃO . AF_06/2015</v>
          </cell>
        </row>
        <row r="4284">
          <cell r="A4284" t="str">
            <v>INSTALACOES HIDRO SANITARIAS</v>
          </cell>
          <cell r="B4284" t="str">
            <v>INHI</v>
          </cell>
          <cell r="C4284" t="str">
            <v>CONEXOES</v>
          </cell>
          <cell r="D4284" t="str">
            <v>0180</v>
          </cell>
          <cell r="E4284">
            <v>0</v>
          </cell>
          <cell r="F4284">
            <v>0</v>
          </cell>
          <cell r="G4284" t="str">
            <v>96835</v>
          </cell>
          <cell r="H4284" t="str">
            <v>CONEXÃO FIXA, ROSCA FÊMEA, PARA INSTALAÇÕES EM PEX, DN 32 MM X 3/4", CONEXÃO POR CRIMPAGEM  FORNECIMENTO E INSTALAÇÃO. AF_06/2015</v>
          </cell>
        </row>
        <row r="4285">
          <cell r="A4285" t="str">
            <v>INSTALACOES HIDRO SANITARIAS</v>
          </cell>
          <cell r="B4285" t="str">
            <v>INHI</v>
          </cell>
          <cell r="C4285" t="str">
            <v>CONEXOES</v>
          </cell>
          <cell r="D4285" t="str">
            <v>0180</v>
          </cell>
          <cell r="E4285">
            <v>0</v>
          </cell>
          <cell r="F4285">
            <v>0</v>
          </cell>
          <cell r="G4285" t="str">
            <v>96836</v>
          </cell>
          <cell r="H4285" t="str">
            <v>LUVA DE REDUÇÃO PARA INSTALAÇÕES EM PEX, DN 32 X 25 MM, CONEXÃO POR CRIMPAGEM  FORNECIMENTO E INSTALAÇÃO. AF_06/2015</v>
          </cell>
        </row>
        <row r="4286">
          <cell r="A4286" t="str">
            <v>INSTALACOES HIDRO SANITARIAS</v>
          </cell>
          <cell r="B4286" t="str">
            <v>INHI</v>
          </cell>
          <cell r="C4286" t="str">
            <v>CONEXOES</v>
          </cell>
          <cell r="D4286" t="str">
            <v>0180</v>
          </cell>
          <cell r="E4286">
            <v>0</v>
          </cell>
          <cell r="F4286">
            <v>0</v>
          </cell>
          <cell r="G4286" t="str">
            <v>96837</v>
          </cell>
          <cell r="H4286" t="str">
            <v>JOELHO 90 GRAUS, METÁLICO, PARA INSTALAÇÕES EM PEX, DN 16 MM, CONEXÃO POR ANEL DESLIZANTE   FORNECIMENTO E INSTALAÇÃO. AF_06/2015</v>
          </cell>
        </row>
        <row r="4287">
          <cell r="A4287" t="str">
            <v>INSTALACOES HIDRO SANITARIAS</v>
          </cell>
          <cell r="B4287" t="str">
            <v>INHI</v>
          </cell>
          <cell r="C4287" t="str">
            <v>CONEXOES</v>
          </cell>
          <cell r="D4287" t="str">
            <v>0180</v>
          </cell>
          <cell r="E4287">
            <v>0</v>
          </cell>
          <cell r="F4287">
            <v>0</v>
          </cell>
          <cell r="G4287" t="str">
            <v>96838</v>
          </cell>
          <cell r="H4287" t="str">
            <v>JOELHO 90 GRAUS, ROSCA FÊMEA TERMINAL, METÁLICO, PARA INSTALAÇÕES EM PEX, DN 16MM X 1/2", CONEXÃO POR ANEL DESLIZANTE  FORNECIMENTO E INSTALAÇÃO. AF_06/2015</v>
          </cell>
        </row>
        <row r="4288">
          <cell r="A4288" t="str">
            <v>INSTALACOES HIDRO SANITARIAS</v>
          </cell>
          <cell r="B4288" t="str">
            <v>INHI</v>
          </cell>
          <cell r="C4288" t="str">
            <v>CONEXOES</v>
          </cell>
          <cell r="D4288" t="str">
            <v>0180</v>
          </cell>
          <cell r="E4288">
            <v>0</v>
          </cell>
          <cell r="F4288">
            <v>0</v>
          </cell>
          <cell r="G4288" t="str">
            <v>96839</v>
          </cell>
          <cell r="H4288" t="str">
            <v>JOELHO, ROSCA FÊMEA, COM BASE FIXA, METÁLICO, PARA INSTALAÇÕES EM PEX, DN 16MM X 1/2", CONEXÃO POR ANEL DESLIZANTE  FORNECIMENTO E INSTALAÇÃO. AF_06/2015</v>
          </cell>
        </row>
        <row r="4289">
          <cell r="A4289" t="str">
            <v>INSTALACOES HIDRO SANITARIAS</v>
          </cell>
          <cell r="B4289" t="str">
            <v>INHI</v>
          </cell>
          <cell r="C4289" t="str">
            <v>CONEXOES</v>
          </cell>
          <cell r="D4289" t="str">
            <v>0180</v>
          </cell>
          <cell r="E4289">
            <v>0</v>
          </cell>
          <cell r="F4289">
            <v>0</v>
          </cell>
          <cell r="G4289" t="str">
            <v>96840</v>
          </cell>
          <cell r="H4289" t="str">
            <v>JOELHO 90 GRAUS, METÁLICO, PARA INSTALAÇÕES EM PEX, DN 20 MM, CONEXÃO POR ANEL DESLIZANTE  FORNECIMENTO E INSTALAÇÃO . AF_06/2015</v>
          </cell>
        </row>
        <row r="4290">
          <cell r="A4290" t="str">
            <v>INSTALACOES HIDRO SANITARIAS</v>
          </cell>
          <cell r="B4290" t="str">
            <v>INHI</v>
          </cell>
          <cell r="C4290" t="str">
            <v>CONEXOES</v>
          </cell>
          <cell r="D4290" t="str">
            <v>0180</v>
          </cell>
          <cell r="E4290">
            <v>0</v>
          </cell>
          <cell r="F4290">
            <v>0</v>
          </cell>
          <cell r="G4290" t="str">
            <v>96841</v>
          </cell>
          <cell r="H4290" t="str">
            <v>JOELHO 90 GRAUS, ROSCA FÊMEA TERMINAL, METÁLICO, PARA INSTALAÇÕES EM PEX, DN 20 MM X 1/2", CONEXÃO POR ANEL DESLIZANTE  FORNECIMENTO E INSTALAÇÃO. AF_06/2015</v>
          </cell>
        </row>
        <row r="4291">
          <cell r="A4291" t="str">
            <v>INSTALACOES HIDRO SANITARIAS</v>
          </cell>
          <cell r="B4291" t="str">
            <v>INHI</v>
          </cell>
          <cell r="C4291" t="str">
            <v>CONEXOES</v>
          </cell>
          <cell r="D4291" t="str">
            <v>0180</v>
          </cell>
          <cell r="E4291">
            <v>0</v>
          </cell>
          <cell r="F4291">
            <v>0</v>
          </cell>
          <cell r="G4291" t="str">
            <v>96842</v>
          </cell>
          <cell r="H4291" t="str">
            <v>JOELHO 90 GRAUS, ROSCA FÊMEA TERMINAL, METÁLICO, PARA INSTALAÇÕES EM PEX, DN 20 MM X 3/4", CONEXÃO POR ANEL DESLIZANTE  FORNECIMENTO E INSTALAÇÃO. AF_06/2015</v>
          </cell>
        </row>
        <row r="4292">
          <cell r="A4292" t="str">
            <v>INSTALACOES HIDRO SANITARIAS</v>
          </cell>
          <cell r="B4292" t="str">
            <v>INHI</v>
          </cell>
          <cell r="C4292" t="str">
            <v>CONEXOES</v>
          </cell>
          <cell r="D4292" t="str">
            <v>0180</v>
          </cell>
          <cell r="E4292">
            <v>0</v>
          </cell>
          <cell r="F4292">
            <v>0</v>
          </cell>
          <cell r="G4292" t="str">
            <v>96843</v>
          </cell>
          <cell r="H4292" t="str">
            <v>JOELHO ROSCA FÊMEA, COM BASE FIXA, METÁLICO, PARA INSTALAÇÕES EM PEX, DN 20MM X 1/2", CONEXÃO POR ANEL DESLIZANTE  FORNECIMENTO E INSTALAÇÃO. AF_06/2015</v>
          </cell>
        </row>
        <row r="4293">
          <cell r="A4293" t="str">
            <v>INSTALACOES HIDRO SANITARIAS</v>
          </cell>
          <cell r="B4293" t="str">
            <v>INHI</v>
          </cell>
          <cell r="C4293" t="str">
            <v>CONEXOES</v>
          </cell>
          <cell r="D4293" t="str">
            <v>0180</v>
          </cell>
          <cell r="E4293">
            <v>0</v>
          </cell>
          <cell r="F4293">
            <v>0</v>
          </cell>
          <cell r="G4293" t="str">
            <v>96844</v>
          </cell>
          <cell r="H4293" t="str">
            <v>JOELHO ROSCA FÊMEA, MÓVEL, METÁLICO, PARA INSTALAÇÕES EM PEX, DN 20MM X 3/4", CONEXÃO POR ANEL DESLIZANTE  FORNECIMENTO E INSTALAÇÃO. AF_06/2015</v>
          </cell>
        </row>
        <row r="4294">
          <cell r="A4294" t="str">
            <v>INSTALACOES HIDRO SANITARIAS</v>
          </cell>
          <cell r="B4294" t="str">
            <v>INHI</v>
          </cell>
          <cell r="C4294" t="str">
            <v>CONEXOES</v>
          </cell>
          <cell r="D4294" t="str">
            <v>0180</v>
          </cell>
          <cell r="E4294">
            <v>0</v>
          </cell>
          <cell r="F4294">
            <v>0</v>
          </cell>
          <cell r="G4294" t="str">
            <v>96845</v>
          </cell>
          <cell r="H4294" t="str">
            <v>JOELHO 90 GRAUS, METÁLICO, PARA INSTALAÇÕES EM PEX, DN 25 MM, CONEXÃO POR ANEL DESLIZANTE   FORNECIMENTO E INSTALAÇÃO. AF_06/2015</v>
          </cell>
        </row>
        <row r="4295">
          <cell r="A4295" t="str">
            <v>INSTALACOES HIDRO SANITARIAS</v>
          </cell>
          <cell r="B4295" t="str">
            <v>INHI</v>
          </cell>
          <cell r="C4295" t="str">
            <v>CONEXOES</v>
          </cell>
          <cell r="D4295" t="str">
            <v>0180</v>
          </cell>
          <cell r="E4295">
            <v>0</v>
          </cell>
          <cell r="F4295">
            <v>0</v>
          </cell>
          <cell r="G4295" t="str">
            <v>96846</v>
          </cell>
          <cell r="H4295" t="str">
            <v>JOELHO 90 GRAUS, ROSCA FÊMEA TERMINAL, METÁLICO, PARA INSTALAÇÕES EM PEX, DN 25 MM X 3/4", CONEXÃO POR ANEL DESLIZANTE  FORNECIMENTO E INSTALAÇÃO. AF_06/2015</v>
          </cell>
        </row>
        <row r="4296">
          <cell r="A4296" t="str">
            <v>INSTALACOES HIDRO SANITARIAS</v>
          </cell>
          <cell r="B4296" t="str">
            <v>INHI</v>
          </cell>
          <cell r="C4296" t="str">
            <v>CONEXOES</v>
          </cell>
          <cell r="D4296" t="str">
            <v>0180</v>
          </cell>
          <cell r="E4296">
            <v>0</v>
          </cell>
          <cell r="F4296">
            <v>0</v>
          </cell>
          <cell r="G4296" t="str">
            <v>96847</v>
          </cell>
          <cell r="H4296" t="str">
            <v>JOELHO ROSCA FÊMEA, COM BASE FIXA, METÁLICO, PARA INSTALAÇÕES EM PEX, DN 25MM X 3/4", CONEXÃO POR ANEL DESLIZANTE  FORNECIMENTO E INSTALAÇÃO. AF_06/2015</v>
          </cell>
        </row>
        <row r="4297">
          <cell r="A4297" t="str">
            <v>INSTALACOES HIDRO SANITARIAS</v>
          </cell>
          <cell r="B4297" t="str">
            <v>INHI</v>
          </cell>
          <cell r="C4297" t="str">
            <v>CONEXOES</v>
          </cell>
          <cell r="D4297" t="str">
            <v>0180</v>
          </cell>
          <cell r="E4297">
            <v>0</v>
          </cell>
          <cell r="F4297">
            <v>0</v>
          </cell>
          <cell r="G4297" t="str">
            <v>96848</v>
          </cell>
          <cell r="H4297" t="str">
            <v>JOELHO 90 GRAUS, METÁLICO, PARA INSTALAÇÕES EM PEX, DN 32 MM, CONEXÃO POR ANEL DESLIZANTE  FORNECIMENTO E INSTALAÇÃO . AF_06/2015</v>
          </cell>
        </row>
        <row r="4298">
          <cell r="A4298" t="str">
            <v>INSTALACOES HIDRO SANITARIAS</v>
          </cell>
          <cell r="B4298" t="str">
            <v>INHI</v>
          </cell>
          <cell r="C4298" t="str">
            <v>CONEXOES</v>
          </cell>
          <cell r="D4298" t="str">
            <v>0180</v>
          </cell>
          <cell r="E4298">
            <v>0</v>
          </cell>
          <cell r="F4298">
            <v>0</v>
          </cell>
          <cell r="G4298" t="str">
            <v>96849</v>
          </cell>
          <cell r="H4298" t="str">
            <v>JOELHO 90 GRAUS, PARA INSTALAÇÕES EM PEX, DN 16 MM, CONEXÃO POR CRIMPAGEM   FORNECIMENTO E INSTALAÇÃO. AF_06/2015</v>
          </cell>
        </row>
        <row r="4299">
          <cell r="A4299" t="str">
            <v>INSTALACOES HIDRO SANITARIAS</v>
          </cell>
          <cell r="B4299" t="str">
            <v>INHI</v>
          </cell>
          <cell r="C4299" t="str">
            <v>CONEXOES</v>
          </cell>
          <cell r="D4299" t="str">
            <v>0180</v>
          </cell>
          <cell r="E4299">
            <v>0</v>
          </cell>
          <cell r="F4299">
            <v>0</v>
          </cell>
          <cell r="G4299" t="str">
            <v>96850</v>
          </cell>
          <cell r="H4299" t="str">
            <v>JOELHO 90 GRAUS, ROSCA FÊMEA TERMINAL, PARA INSTALAÇÕES EM PEX, DN 16MM X 1/2", CONEXÃO POR CRIMPAGEM  FORNECIMENTO E INSTALAÇÃO. AF_06/2015</v>
          </cell>
        </row>
        <row r="4300">
          <cell r="A4300" t="str">
            <v>INSTALACOES HIDRO SANITARIAS</v>
          </cell>
          <cell r="B4300" t="str">
            <v>INHI</v>
          </cell>
          <cell r="C4300" t="str">
            <v>CONEXOES</v>
          </cell>
          <cell r="D4300" t="str">
            <v>0180</v>
          </cell>
          <cell r="E4300">
            <v>0</v>
          </cell>
          <cell r="F4300">
            <v>0</v>
          </cell>
          <cell r="G4300" t="str">
            <v>96851</v>
          </cell>
          <cell r="H4300" t="str">
            <v>JOELHO 90 GRAUS, ROSCA FÊMEA TERMINAL, PARA INSTALAÇÕES EM PEX, DN 16MM X 3/4", CONEXÃO POR CRIMPAGEM  FORNECIMENTO E INSTALAÇÃO. AF_06/2015</v>
          </cell>
        </row>
        <row r="4301">
          <cell r="A4301" t="str">
            <v>INSTALACOES HIDRO SANITARIAS</v>
          </cell>
          <cell r="B4301" t="str">
            <v>INHI</v>
          </cell>
          <cell r="C4301" t="str">
            <v>CONEXOES</v>
          </cell>
          <cell r="D4301" t="str">
            <v>0180</v>
          </cell>
          <cell r="E4301">
            <v>0</v>
          </cell>
          <cell r="F4301">
            <v>0</v>
          </cell>
          <cell r="G4301" t="str">
            <v>96852</v>
          </cell>
          <cell r="H4301" t="str">
            <v>JOELHO 90 GRAUS, PARA INSTALAÇÕES EM PEX, DN 20 MM, CONEXÃO POR CRIMPAGEM   FORNECIMENTO E INSTALAÇÃO. AF_06/2015</v>
          </cell>
        </row>
        <row r="4302">
          <cell r="A4302" t="str">
            <v>INSTALACOES HIDRO SANITARIAS</v>
          </cell>
          <cell r="B4302" t="str">
            <v>INHI</v>
          </cell>
          <cell r="C4302" t="str">
            <v>CONEXOES</v>
          </cell>
          <cell r="D4302" t="str">
            <v>0180</v>
          </cell>
          <cell r="E4302">
            <v>0</v>
          </cell>
          <cell r="F4302">
            <v>0</v>
          </cell>
          <cell r="G4302" t="str">
            <v>96853</v>
          </cell>
          <cell r="H4302" t="str">
            <v>JOELHO 90 GRAUS, ROSCA FÊMEA TERMINAL, PARA INSTALAÇÕES EM PEX, DN 20MM X 1/2", CONEXÃO POR CRIMPAGEM  FORNECIMENTO E INSTALAÇÃO. AF_06/2015</v>
          </cell>
        </row>
        <row r="4303">
          <cell r="A4303" t="str">
            <v>INSTALACOES HIDRO SANITARIAS</v>
          </cell>
          <cell r="B4303" t="str">
            <v>INHI</v>
          </cell>
          <cell r="C4303" t="str">
            <v>CONEXOES</v>
          </cell>
          <cell r="D4303" t="str">
            <v>0180</v>
          </cell>
          <cell r="E4303">
            <v>0</v>
          </cell>
          <cell r="F4303">
            <v>0</v>
          </cell>
          <cell r="G4303" t="str">
            <v>96854</v>
          </cell>
          <cell r="H4303" t="str">
            <v>JOELHO 90 GRAUS, ROSCA FÊMEA TERMINAL, PARA INSTALAÇÕES EM PEX, DN 20MM X 3/4", CONEXÃO POR CRIMPAGEM  FORNECIMENTO E INSTALAÇÃO. AF_06/2015</v>
          </cell>
        </row>
        <row r="4304">
          <cell r="A4304" t="str">
            <v>INSTALACOES HIDRO SANITARIAS</v>
          </cell>
          <cell r="B4304" t="str">
            <v>INHI</v>
          </cell>
          <cell r="C4304" t="str">
            <v>CONEXOES</v>
          </cell>
          <cell r="D4304" t="str">
            <v>0180</v>
          </cell>
          <cell r="E4304">
            <v>0</v>
          </cell>
          <cell r="F4304">
            <v>0</v>
          </cell>
          <cell r="G4304" t="str">
            <v>96855</v>
          </cell>
          <cell r="H4304" t="str">
            <v>JOELHO 90 GRAUS, PARA INSTALAÇÕES EM PEX, DN 25 MM, CONEXÃO POR CRIMPAGEM   FORNECIMENTO E INSTALAÇÃO. AF_06/2015</v>
          </cell>
        </row>
        <row r="4305">
          <cell r="A4305" t="str">
            <v>INSTALACOES HIDRO SANITARIAS</v>
          </cell>
          <cell r="B4305" t="str">
            <v>INHI</v>
          </cell>
          <cell r="C4305" t="str">
            <v>CONEXOES</v>
          </cell>
          <cell r="D4305" t="str">
            <v>0180</v>
          </cell>
          <cell r="E4305">
            <v>0</v>
          </cell>
          <cell r="F4305">
            <v>0</v>
          </cell>
          <cell r="G4305" t="str">
            <v>96856</v>
          </cell>
          <cell r="H4305" t="str">
            <v>JOELHO 90 GRAUS, ROSCA FÊMEA TERMINAL, PARA INSTALAÇÕES EM PEX, DN 25MM X 1/2", CONEXÃO POR CRIMPAGEM  FORNECIMENTO E INSTALAÇÃO. AF_06/2015</v>
          </cell>
        </row>
        <row r="4306">
          <cell r="A4306" t="str">
            <v>INSTALACOES HIDRO SANITARIAS</v>
          </cell>
          <cell r="B4306" t="str">
            <v>INHI</v>
          </cell>
          <cell r="C4306" t="str">
            <v>CONEXOES</v>
          </cell>
          <cell r="D4306" t="str">
            <v>0180</v>
          </cell>
          <cell r="E4306">
            <v>0</v>
          </cell>
          <cell r="F4306">
            <v>0</v>
          </cell>
          <cell r="G4306" t="str">
            <v>96857</v>
          </cell>
          <cell r="H4306" t="str">
            <v>JOELHO 90 GRAUS, ROSCA FÊMEA TERMINAL, PARA INSTALAÇÕES EM PEX, DN 25MM X 1, CONEXÃO POR CRIMPAGEM  FORNECIMENTO E INSTALAÇÃO. AF_06/2015</v>
          </cell>
        </row>
        <row r="4307">
          <cell r="A4307" t="str">
            <v>INSTALACOES HIDRO SANITARIAS</v>
          </cell>
          <cell r="B4307" t="str">
            <v>INHI</v>
          </cell>
          <cell r="C4307" t="str">
            <v>CONEXOES</v>
          </cell>
          <cell r="D4307" t="str">
            <v>0180</v>
          </cell>
          <cell r="E4307">
            <v>0</v>
          </cell>
          <cell r="F4307">
            <v>0</v>
          </cell>
          <cell r="G4307" t="str">
            <v>96858</v>
          </cell>
          <cell r="H4307" t="str">
            <v>JOELHO 90 GRAUS, PARA INSTALAÇÕES EM PEX, DN 32 MM, CONEXÃO POR CRIMPAGEM   FORNECIMENTO E INSTALAÇÃO. AF_06/2015</v>
          </cell>
        </row>
        <row r="4308">
          <cell r="A4308" t="str">
            <v>INSTALACOES HIDRO SANITARIAS</v>
          </cell>
          <cell r="B4308" t="str">
            <v>INHI</v>
          </cell>
          <cell r="C4308" t="str">
            <v>CONEXOES</v>
          </cell>
          <cell r="D4308" t="str">
            <v>0180</v>
          </cell>
          <cell r="E4308">
            <v>0</v>
          </cell>
          <cell r="F4308">
            <v>0</v>
          </cell>
          <cell r="G4308" t="str">
            <v>96859</v>
          </cell>
          <cell r="H4308" t="str">
            <v>JOELHO 90 GRAUS, ROSCA FÊMEA TERMINAL, PARA INSTALAÇÕES EM PEX, DN 32 MM X 1", CONEXÃO POR CRIMPAGEM  FORNECIMENTO E INSTALAÇÃO. AF_06/2015</v>
          </cell>
        </row>
        <row r="4309">
          <cell r="A4309" t="str">
            <v>INSTALACOES HIDRO SANITARIAS</v>
          </cell>
          <cell r="B4309" t="str">
            <v>INHI</v>
          </cell>
          <cell r="C4309" t="str">
            <v>CONEXOES</v>
          </cell>
          <cell r="D4309" t="str">
            <v>0180</v>
          </cell>
          <cell r="E4309">
            <v>0</v>
          </cell>
          <cell r="F4309">
            <v>0</v>
          </cell>
          <cell r="G4309" t="str">
            <v>96860</v>
          </cell>
          <cell r="H4309" t="str">
            <v>TÊ, METÁLICO, PARA INSTALAÇÕES EM PEX, DN 16 MM, CONEXÃO POR ANEL DESLIZANTE  FORNECIMENTO E INSTALAÇÃO. AF_06/2015</v>
          </cell>
        </row>
        <row r="4310">
          <cell r="A4310" t="str">
            <v>INSTALACOES HIDRO SANITARIAS</v>
          </cell>
          <cell r="B4310" t="str">
            <v>INHI</v>
          </cell>
          <cell r="C4310" t="str">
            <v>CONEXOES</v>
          </cell>
          <cell r="D4310" t="str">
            <v>0180</v>
          </cell>
          <cell r="E4310">
            <v>0</v>
          </cell>
          <cell r="F4310">
            <v>0</v>
          </cell>
          <cell r="G4310" t="str">
            <v>96861</v>
          </cell>
          <cell r="H4310" t="str">
            <v>TÊ, ROSCA FÊMEA, METÁLICO, PARA INSTALAÇÕES EM PEX, DN 16 MM X ½, CONEXÃO POR ANEL DESLIZANTE   FORNECIMENTO E INSTALAÇÃO. AF_06/2015</v>
          </cell>
        </row>
        <row r="4311">
          <cell r="A4311" t="str">
            <v>INSTALACOES HIDRO SANITARIAS</v>
          </cell>
          <cell r="B4311" t="str">
            <v>INHI</v>
          </cell>
          <cell r="C4311" t="str">
            <v>CONEXOES</v>
          </cell>
          <cell r="D4311" t="str">
            <v>0180</v>
          </cell>
          <cell r="E4311">
            <v>0</v>
          </cell>
          <cell r="F4311">
            <v>0</v>
          </cell>
          <cell r="G4311" t="str">
            <v>96862</v>
          </cell>
          <cell r="H4311" t="str">
            <v>TÊ, METÁLICO, PARA INSTALAÇÕES EM PEX, DN 20 MM, CONEXÃO POR ANEL DESLIZANTE  FORNECIMENTO E INSTALAÇÃO. AF_06/2015</v>
          </cell>
        </row>
        <row r="4312">
          <cell r="A4312" t="str">
            <v>INSTALACOES HIDRO SANITARIAS</v>
          </cell>
          <cell r="B4312" t="str">
            <v>INHI</v>
          </cell>
          <cell r="C4312" t="str">
            <v>CONEXOES</v>
          </cell>
          <cell r="D4312" t="str">
            <v>0180</v>
          </cell>
          <cell r="E4312">
            <v>0</v>
          </cell>
          <cell r="F4312">
            <v>0</v>
          </cell>
          <cell r="G4312" t="str">
            <v>96863</v>
          </cell>
          <cell r="H4312" t="str">
            <v>TÊ, ROSCA FÊMEA, METÁLICO, PARA INSTALAÇÕES EM PEX, DN 20 MM X ½, CONEXÃO POR ANEL DESLIZANTE   FORNECIMENTO E INSTALAÇÃO. AF_06/2015</v>
          </cell>
        </row>
        <row r="4313">
          <cell r="A4313" t="str">
            <v>INSTALACOES HIDRO SANITARIAS</v>
          </cell>
          <cell r="B4313" t="str">
            <v>INHI</v>
          </cell>
          <cell r="C4313" t="str">
            <v>CONEXOES</v>
          </cell>
          <cell r="D4313" t="str">
            <v>0180</v>
          </cell>
          <cell r="E4313">
            <v>0</v>
          </cell>
          <cell r="F4313">
            <v>0</v>
          </cell>
          <cell r="G4313" t="str">
            <v>96864</v>
          </cell>
          <cell r="H4313" t="str">
            <v>TÊ, METÁLICO, PARA INSTALAÇÕES EM PEX, DN 25 MM, CONEXÃO POR ANEL DESLIZANTE  FORNECIMENTO E INSTALAÇÃO. AF_06/2015</v>
          </cell>
        </row>
        <row r="4314">
          <cell r="A4314" t="str">
            <v>INSTALACOES HIDRO SANITARIAS</v>
          </cell>
          <cell r="B4314" t="str">
            <v>INHI</v>
          </cell>
          <cell r="C4314" t="str">
            <v>CONEXOES</v>
          </cell>
          <cell r="D4314" t="str">
            <v>0180</v>
          </cell>
          <cell r="E4314">
            <v>0</v>
          </cell>
          <cell r="F4314">
            <v>0</v>
          </cell>
          <cell r="G4314" t="str">
            <v>96865</v>
          </cell>
          <cell r="H4314" t="str">
            <v>TÊ, ROSCA FÊMEA, METÁLICO, PARA INSTALAÇÕES EM PEX, DN 25 MM X 3/4", CONEXÃO POR ANEL DESLIZANTE  FORNECIMENTO E INSTALAÇÃO. AF_06/2015</v>
          </cell>
        </row>
        <row r="4315">
          <cell r="A4315" t="str">
            <v>INSTALACOES HIDRO SANITARIAS</v>
          </cell>
          <cell r="B4315" t="str">
            <v>INHI</v>
          </cell>
          <cell r="C4315" t="str">
            <v>CONEXOES</v>
          </cell>
          <cell r="D4315" t="str">
            <v>0180</v>
          </cell>
          <cell r="E4315">
            <v>0</v>
          </cell>
          <cell r="F4315">
            <v>0</v>
          </cell>
          <cell r="G4315" t="str">
            <v>96866</v>
          </cell>
          <cell r="H4315" t="str">
            <v>TÊ, METÁLICO, PARA INSTALAÇÕES EM PEX, DN 32 MM, CONEXÃO POR ANEL DESLIZANTE  FORNECIMENTO E INSTALAÇÃO. AF_06/2015</v>
          </cell>
        </row>
        <row r="4316">
          <cell r="A4316" t="str">
            <v>INSTALACOES HIDRO SANITARIAS</v>
          </cell>
          <cell r="B4316" t="str">
            <v>INHI</v>
          </cell>
          <cell r="C4316" t="str">
            <v>CONEXOES</v>
          </cell>
          <cell r="D4316" t="str">
            <v>0180</v>
          </cell>
          <cell r="E4316">
            <v>0</v>
          </cell>
          <cell r="F4316">
            <v>0</v>
          </cell>
          <cell r="G4316" t="str">
            <v>96867</v>
          </cell>
          <cell r="H4316" t="str">
            <v>TÊ, ROSCA MACHO, METÁLICO, PARA INSTALAÇÕES EM PEX, DN 32 MM X 1", CONEXÃO POR ANEL DESLIZANTE  FORNECIMENTO E INSTALAÇÃO. AF_06/2015</v>
          </cell>
        </row>
        <row r="4317">
          <cell r="A4317" t="str">
            <v>INSTALACOES HIDRO SANITARIAS</v>
          </cell>
          <cell r="B4317" t="str">
            <v>INHI</v>
          </cell>
          <cell r="C4317" t="str">
            <v>CONEXOES</v>
          </cell>
          <cell r="D4317" t="str">
            <v>0180</v>
          </cell>
          <cell r="E4317">
            <v>0</v>
          </cell>
          <cell r="F4317">
            <v>0</v>
          </cell>
          <cell r="G4317" t="str">
            <v>96868</v>
          </cell>
          <cell r="H4317" t="str">
            <v>TÊ, PARA INSTALAÇÕES EM PEX, DN 16 MM, CONEXÃO POR CRIMPAGEM  FORNECIMENTO E INSTALAÇÃO. AF_06/2015</v>
          </cell>
        </row>
        <row r="4318">
          <cell r="A4318" t="str">
            <v>INSTALACOES HIDRO SANITARIAS</v>
          </cell>
          <cell r="B4318" t="str">
            <v>INHI</v>
          </cell>
          <cell r="C4318" t="str">
            <v>CONEXOES</v>
          </cell>
          <cell r="D4318" t="str">
            <v>0180</v>
          </cell>
          <cell r="E4318">
            <v>0</v>
          </cell>
          <cell r="F4318">
            <v>0</v>
          </cell>
          <cell r="G4318" t="str">
            <v>96869</v>
          </cell>
          <cell r="H4318" t="str">
            <v>TÊ, PARA INSTALAÇÕES EM PEX, DN 20 MM, CONEXÃO POR CRIMPAGEM  FORNECIMENTO E INSTALAÇÃO. AF_06/2015</v>
          </cell>
        </row>
        <row r="4319">
          <cell r="A4319" t="str">
            <v>INSTALACOES HIDRO SANITARIAS</v>
          </cell>
          <cell r="B4319" t="str">
            <v>INHI</v>
          </cell>
          <cell r="C4319" t="str">
            <v>CONEXOES</v>
          </cell>
          <cell r="D4319" t="str">
            <v>0180</v>
          </cell>
          <cell r="E4319">
            <v>0</v>
          </cell>
          <cell r="F4319">
            <v>0</v>
          </cell>
          <cell r="G4319" t="str">
            <v>96870</v>
          </cell>
          <cell r="H4319" t="str">
            <v>TÊ, PEX, DN 25 MM, CONEXÃO POR CRIMPAGEM  FORNECIMENTO E INSTALAÇÃO. AF_06/2015</v>
          </cell>
        </row>
        <row r="4320">
          <cell r="A4320" t="str">
            <v>INSTALACOES HIDRO SANITARIAS</v>
          </cell>
          <cell r="B4320" t="str">
            <v>INHI</v>
          </cell>
          <cell r="C4320" t="str">
            <v>CONEXOES</v>
          </cell>
          <cell r="D4320" t="str">
            <v>0180</v>
          </cell>
          <cell r="E4320">
            <v>0</v>
          </cell>
          <cell r="F4320">
            <v>0</v>
          </cell>
          <cell r="G4320" t="str">
            <v>96871</v>
          </cell>
          <cell r="H4320" t="str">
            <v>TÊ, PARA INSTALAÇÕES EM PEX, DN 32 MM, CONEXÃO POR CRIMPAGEM  FORNECIMENTO E INSTALAÇÃO. AF_06/2015</v>
          </cell>
        </row>
        <row r="4321">
          <cell r="A4321" t="str">
            <v>INSTALACOES HIDRO SANITARIAS</v>
          </cell>
          <cell r="B4321" t="str">
            <v>INHI</v>
          </cell>
          <cell r="C4321" t="str">
            <v>CONEXOES</v>
          </cell>
          <cell r="D4321" t="str">
            <v>0180</v>
          </cell>
          <cell r="E4321">
            <v>0</v>
          </cell>
          <cell r="F4321">
            <v>0</v>
          </cell>
          <cell r="G4321" t="str">
            <v>96872</v>
          </cell>
          <cell r="H4321" t="str">
            <v>DISTRIBUIDOR 2 SAÍDAS, METÁLICO, PARA INSTALAÇÕES EM PEX, ENTRADA DE 3/4" X 2 SAÍDAS DE 1/2", CONEXÃO POR ANEL DESLIZANTE  FORNECIMENTO E INSTALAÇÃO. AF_06/2015</v>
          </cell>
        </row>
        <row r="4322">
          <cell r="A4322" t="str">
            <v>INSTALACOES HIDRO SANITARIAS</v>
          </cell>
          <cell r="B4322" t="str">
            <v>INHI</v>
          </cell>
          <cell r="C4322" t="str">
            <v>CONEXOES</v>
          </cell>
          <cell r="D4322" t="str">
            <v>0180</v>
          </cell>
          <cell r="E4322">
            <v>0</v>
          </cell>
          <cell r="F4322">
            <v>0</v>
          </cell>
          <cell r="G4322" t="str">
            <v>96873</v>
          </cell>
          <cell r="H4322" t="str">
            <v>DISTRIBUIDOR 2 SAÍDAS, METÁLICO, PARA INSTALAÇÕES EM PEX, ENTRADA DE 1" X 2 SAÍDAS DE 1/2", CONEXÃO POR ANEL DESLIZANTE  FORNECIMENTO E INSTALAÇÃO. AF_06/2015</v>
          </cell>
        </row>
        <row r="4323">
          <cell r="A4323" t="str">
            <v>INSTALACOES HIDRO SANITARIAS</v>
          </cell>
          <cell r="B4323" t="str">
            <v>INHI</v>
          </cell>
          <cell r="C4323" t="str">
            <v>CONEXOES</v>
          </cell>
          <cell r="D4323" t="str">
            <v>0180</v>
          </cell>
          <cell r="E4323">
            <v>0</v>
          </cell>
          <cell r="F4323">
            <v>0</v>
          </cell>
          <cell r="G4323" t="str">
            <v>96874</v>
          </cell>
          <cell r="H4323" t="str">
            <v>DISTRIBUIDOR 3 SAÍDAS, METÁLICO, PARA INSTALAÇÕES EM PEX, ENTRADA DE 3/4" X 3 SAÍDAS DE 1/2", CONEXÃO POR ANEL DESLIZANTE  FORNECIMENTO E INSTALAÇÃO . AF_06/2015</v>
          </cell>
        </row>
        <row r="4324">
          <cell r="A4324" t="str">
            <v>INSTALACOES HIDRO SANITARIAS</v>
          </cell>
          <cell r="B4324" t="str">
            <v>INHI</v>
          </cell>
          <cell r="C4324" t="str">
            <v>CONEXOES</v>
          </cell>
          <cell r="D4324" t="str">
            <v>0180</v>
          </cell>
          <cell r="E4324">
            <v>0</v>
          </cell>
          <cell r="F4324">
            <v>0</v>
          </cell>
          <cell r="G4324" t="str">
            <v>96875</v>
          </cell>
          <cell r="H4324" t="str">
            <v>DISTRIBUIDOR 3 SAÍDAS, METÁLICO, PARA INSTALAÇÕES EM PEX, ENTRADA DE 1 X 3 SAÍDAS DE 1/2, CONEXÃO POR ANEL DESLIZANTE   FORNECIMENTO E INSTALAÇÃO. AF_06/2015</v>
          </cell>
        </row>
        <row r="4325">
          <cell r="A4325" t="str">
            <v>INSTALACOES HIDRO SANITARIAS</v>
          </cell>
          <cell r="B4325" t="str">
            <v>INHI</v>
          </cell>
          <cell r="C4325" t="str">
            <v>CONEXOES</v>
          </cell>
          <cell r="D4325" t="str">
            <v>0180</v>
          </cell>
          <cell r="E4325">
            <v>0</v>
          </cell>
          <cell r="F4325">
            <v>0</v>
          </cell>
          <cell r="G4325" t="str">
            <v>96876</v>
          </cell>
          <cell r="H4325" t="str">
            <v>DISTRIBUIDOR 2 SAÍDAS, PARA INSTALAÇÕES EM PEX, ENTRADA DE 32 MM X 2 SAÍDAS DE 16 MM, CONEXÃO POR CRIMPAGEM FORNECIMENTO E INSTALAÇÃO. AF_06/2015</v>
          </cell>
        </row>
        <row r="4326">
          <cell r="A4326" t="str">
            <v>INSTALACOES HIDRO SANITARIAS</v>
          </cell>
          <cell r="B4326" t="str">
            <v>INHI</v>
          </cell>
          <cell r="C4326" t="str">
            <v>CONEXOES</v>
          </cell>
          <cell r="D4326" t="str">
            <v>0180</v>
          </cell>
          <cell r="E4326">
            <v>0</v>
          </cell>
          <cell r="F4326">
            <v>0</v>
          </cell>
          <cell r="G4326" t="str">
            <v>96877</v>
          </cell>
          <cell r="H4326" t="str">
            <v>DISTRIBUIDOR 2 SAÍDAS, PARA INSTALAÇÕES EM PEX, ENTRADA DE 32 MM X 2 SAÍDAS DE 20 MM, CONEXÃO POR CRIMPAGEM  FORNECIMENTO E INSTALAÇÃO. AF_06/2015</v>
          </cell>
        </row>
        <row r="4327">
          <cell r="A4327" t="str">
            <v>INSTALACOES HIDRO SANITARIAS</v>
          </cell>
          <cell r="B4327" t="str">
            <v>INHI</v>
          </cell>
          <cell r="C4327" t="str">
            <v>CONEXOES</v>
          </cell>
          <cell r="D4327" t="str">
            <v>0180</v>
          </cell>
          <cell r="E4327">
            <v>0</v>
          </cell>
          <cell r="F4327">
            <v>0</v>
          </cell>
          <cell r="G4327" t="str">
            <v>96878</v>
          </cell>
          <cell r="H4327" t="str">
            <v>DISTRIBUIDOR 2 SAÍDAS, PARA INSTALAÇÕES EM PEX, ENTRADA DE 32 MM X 2 SAÍDAS DE 25 MM, CONEXÃO POR CRIMPAGEM  FORNECIMENTO E INSTALAÇÃO. AF_06/2015</v>
          </cell>
        </row>
        <row r="4328">
          <cell r="A4328" t="str">
            <v>INSTALACOES HIDRO SANITARIAS</v>
          </cell>
          <cell r="B4328" t="str">
            <v>INHI</v>
          </cell>
          <cell r="C4328" t="str">
            <v>CONEXOES</v>
          </cell>
          <cell r="D4328" t="str">
            <v>0180</v>
          </cell>
          <cell r="E4328">
            <v>0</v>
          </cell>
          <cell r="F4328">
            <v>0</v>
          </cell>
          <cell r="G4328" t="str">
            <v>96879</v>
          </cell>
          <cell r="H4328" t="str">
            <v>DISTRIBUIDOR 3 SAÍDAS, PARA INSTALAÇÕES EM PEX, ENTRADA DE 32 MM X 3 SAÍDAS DE 16 MM, CONEXÃO POR CRIMPAGEM  FORNECIMENTO E INSTALAÇÃO. AF_06/2015</v>
          </cell>
        </row>
        <row r="4329">
          <cell r="A4329" t="str">
            <v>INSTALACOES HIDRO SANITARIAS</v>
          </cell>
          <cell r="B4329" t="str">
            <v>INHI</v>
          </cell>
          <cell r="C4329" t="str">
            <v>CONEXOES</v>
          </cell>
          <cell r="D4329" t="str">
            <v>0180</v>
          </cell>
          <cell r="E4329">
            <v>0</v>
          </cell>
          <cell r="F4329">
            <v>0</v>
          </cell>
          <cell r="G4329" t="str">
            <v>96880</v>
          </cell>
          <cell r="H4329" t="str">
            <v>DISTRIBUIDOR 3 SAÍDAS, PARA INSTALAÇÕES EM PEX, ENTRADA DE 32 MM X 3 SAÍDAS DE 20 MM, CONEXÃO POR CRIMPAGEM  FORNECIMENTO E INSTALAÇÃO. AF_06/2015</v>
          </cell>
        </row>
        <row r="4330">
          <cell r="A4330" t="str">
            <v>INSTALACOES HIDRO SANITARIAS</v>
          </cell>
          <cell r="B4330" t="str">
            <v>INHI</v>
          </cell>
          <cell r="C4330" t="str">
            <v>CONEXOES</v>
          </cell>
          <cell r="D4330" t="str">
            <v>0180</v>
          </cell>
          <cell r="E4330">
            <v>0</v>
          </cell>
          <cell r="F4330">
            <v>0</v>
          </cell>
          <cell r="G4330" t="str">
            <v>96881</v>
          </cell>
          <cell r="H4330" t="str">
            <v>DISTRIBUIDOR 3 SAÍDAS, PARA INSTALAÇÕES EM PEX, ENTRADA DE 32 MM X 3 SAÍDAS DE 25 MM, CONEXÃO POR CRIMPAGEM  FORNECIMENTO E INSTALAÇÃO. AF_06/2015</v>
          </cell>
        </row>
        <row r="4331">
          <cell r="A4331" t="str">
            <v>INSTALACOES HIDRO SANITARIAS</v>
          </cell>
          <cell r="B4331" t="str">
            <v>INHI</v>
          </cell>
          <cell r="C4331" t="str">
            <v>CONEXOES</v>
          </cell>
          <cell r="D4331" t="str">
            <v>0180</v>
          </cell>
          <cell r="E4331">
            <v>0</v>
          </cell>
          <cell r="F4331">
            <v>0</v>
          </cell>
          <cell r="G4331" t="str">
            <v>97425</v>
          </cell>
          <cell r="H4331" t="str">
            <v>FLANGE EM AÇO, DN 15 MM X 1/2'', INSTALADO EM RESERVAÇÃO DE ÁGUA DE EDIFICAÇÃO QUE POSSUA RESERVATÓRIO DE FIBRA/FIBROCIMENTO - FORNECIMENTO E INSTALAÇÃO. AF_06/2016</v>
          </cell>
        </row>
        <row r="4332">
          <cell r="A4332" t="str">
            <v>INSTALACOES HIDRO SANITARIAS</v>
          </cell>
          <cell r="B4332" t="str">
            <v>INHI</v>
          </cell>
          <cell r="C4332" t="str">
            <v>CONEXOES</v>
          </cell>
          <cell r="D4332" t="str">
            <v>0180</v>
          </cell>
          <cell r="E4332">
            <v>0</v>
          </cell>
          <cell r="F4332">
            <v>0</v>
          </cell>
          <cell r="G4332" t="str">
            <v>97426</v>
          </cell>
          <cell r="H4332" t="str">
            <v>FLANGE EM AÇO, DN 20 MM X 3/4'', INSTALADO EM RESERVAÇÃO DE ÁGUA DE EDIFICAÇÃO QUE POSSUA RESERVATÓRIO DE FIBRA/FIBROCIMENTO - FORNECIMENTO E INSTALAÇÃO. AF_06/2016</v>
          </cell>
        </row>
        <row r="4333">
          <cell r="A4333" t="str">
            <v>INSTALACOES HIDRO SANITARIAS</v>
          </cell>
          <cell r="B4333" t="str">
            <v>INHI</v>
          </cell>
          <cell r="C4333" t="str">
            <v>CONEXOES</v>
          </cell>
          <cell r="D4333" t="str">
            <v>0180</v>
          </cell>
          <cell r="E4333">
            <v>0</v>
          </cell>
          <cell r="F4333">
            <v>0</v>
          </cell>
          <cell r="G4333" t="str">
            <v>97427</v>
          </cell>
          <cell r="H4333" t="str">
            <v>FLANGE EM AÇO, DN 25 MM X 1'', INSTALADO EM RESERVAÇÃO DE ÁGUA DE EDIFICAÇÃO QUE POSSUA RESERVATÓRIO DE FIBRA/FIBROCIMENTO - FORNECIMENTO E INSTALAÇÃO. AF_06/2016</v>
          </cell>
        </row>
        <row r="4334">
          <cell r="A4334" t="str">
            <v>INSTALACOES HIDRO SANITARIAS</v>
          </cell>
          <cell r="B4334" t="str">
            <v>INHI</v>
          </cell>
          <cell r="C4334" t="str">
            <v>CONEXOES</v>
          </cell>
          <cell r="D4334" t="str">
            <v>0180</v>
          </cell>
          <cell r="E4334">
            <v>0</v>
          </cell>
          <cell r="F4334">
            <v>0</v>
          </cell>
          <cell r="G4334" t="str">
            <v>97428</v>
          </cell>
          <cell r="H4334" t="str">
            <v>FLANGE EM AÇO, DN 32 MM X 1 1/4'', INSTALADO EM RESERVAÇÃO DE ÁGUA DE EDIFICAÇÃO QUE POSSUA RESERVATÓRIO DE FIBRA/FIBROCIMENTO - FORNECIMENTO E INSTALAÇÃO. AF_06/2016</v>
          </cell>
        </row>
        <row r="4335">
          <cell r="A4335" t="str">
            <v>INSTALACOES HIDRO SANITARIAS</v>
          </cell>
          <cell r="B4335" t="str">
            <v>INHI</v>
          </cell>
          <cell r="C4335" t="str">
            <v>CONEXOES</v>
          </cell>
          <cell r="D4335" t="str">
            <v>0180</v>
          </cell>
          <cell r="E4335">
            <v>0</v>
          </cell>
          <cell r="F4335">
            <v>0</v>
          </cell>
          <cell r="G4335" t="str">
            <v>97429</v>
          </cell>
          <cell r="H4335" t="str">
            <v>FLANGE EM AÇO, DN 40 MM X 1 1/2'', INSTALADO EM RESERVAÇÃO DE ÁGUA DE EDIFICAÇÃO QUE POSSUA RESERVATÓRIO DE FIBRA/FIBROCIMENTO - FORNECIMENTO E INSTALAÇÃO. AF_06/2016</v>
          </cell>
        </row>
        <row r="4336">
          <cell r="A4336" t="str">
            <v>INSTALACOES HIDRO SANITARIAS</v>
          </cell>
          <cell r="B4336" t="str">
            <v>INHI</v>
          </cell>
          <cell r="C4336" t="str">
            <v>CONEXOES</v>
          </cell>
          <cell r="D4336" t="str">
            <v>0180</v>
          </cell>
          <cell r="E4336">
            <v>0</v>
          </cell>
          <cell r="F4336">
            <v>0</v>
          </cell>
          <cell r="G4336" t="str">
            <v>97430</v>
          </cell>
          <cell r="H4336" t="str">
            <v>ACOPLAMENTO RÍGIDO EM AÇO, CONEXÃO RANHURADA, DN 50 (2"), INSTALADO EM PRUMADAS - FORNECIMENTO E INSTALAÇÃO. AF_10/2020</v>
          </cell>
        </row>
        <row r="4337">
          <cell r="A4337" t="str">
            <v>INSTALACOES HIDRO SANITARIAS</v>
          </cell>
          <cell r="B4337" t="str">
            <v>INHI</v>
          </cell>
          <cell r="C4337" t="str">
            <v>CONEXOES</v>
          </cell>
          <cell r="D4337" t="str">
            <v>0180</v>
          </cell>
          <cell r="E4337">
            <v>0</v>
          </cell>
          <cell r="F4337">
            <v>0</v>
          </cell>
          <cell r="G4337" t="str">
            <v>97431</v>
          </cell>
          <cell r="H4337" t="str">
            <v>ACOPLAMENTO RÍGIDO EM AÇO, CONEXÃO RANHURADA, DN 65 (2 1/2"), INSTALADO EM PRUMADAS - FORNECIMENTO E INSTALAÇÃO. AF_10/2020</v>
          </cell>
        </row>
        <row r="4338">
          <cell r="A4338" t="str">
            <v>INSTALACOES HIDRO SANITARIAS</v>
          </cell>
          <cell r="B4338" t="str">
            <v>INHI</v>
          </cell>
          <cell r="C4338" t="str">
            <v>CONEXOES</v>
          </cell>
          <cell r="D4338" t="str">
            <v>0180</v>
          </cell>
          <cell r="E4338">
            <v>0</v>
          </cell>
          <cell r="F4338">
            <v>0</v>
          </cell>
          <cell r="G4338" t="str">
            <v>97432</v>
          </cell>
          <cell r="H4338" t="str">
            <v>ACOPLAMENTO RÍGIDO EM AÇO, CONEXÃO RANHURADA, DN 80 (3"), INSTALADO EM PRUMADAS - FORNECIMENTO E INSTALAÇÃO. AF_10/2020</v>
          </cell>
        </row>
        <row r="4339">
          <cell r="A4339" t="str">
            <v>INSTALACOES HIDRO SANITARIAS</v>
          </cell>
          <cell r="B4339" t="str">
            <v>INHI</v>
          </cell>
          <cell r="C4339" t="str">
            <v>CONEXOES</v>
          </cell>
          <cell r="D4339" t="str">
            <v>0180</v>
          </cell>
          <cell r="E4339">
            <v>0</v>
          </cell>
          <cell r="F4339">
            <v>0</v>
          </cell>
          <cell r="G4339" t="str">
            <v>97433</v>
          </cell>
          <cell r="H4339" t="str">
            <v>CURVA 45 GRAUS, EM AÇO, CONEXÃO RANHURADA, DN 50 (2"), INSTALADO EM PRUMADAS - FORNECIMENTO E INSTALAÇÃO. AF_10/2020</v>
          </cell>
        </row>
        <row r="4340">
          <cell r="A4340" t="str">
            <v>INSTALACOES HIDRO SANITARIAS</v>
          </cell>
          <cell r="B4340" t="str">
            <v>INHI</v>
          </cell>
          <cell r="C4340" t="str">
            <v>CONEXOES</v>
          </cell>
          <cell r="D4340" t="str">
            <v>0180</v>
          </cell>
          <cell r="E4340">
            <v>0</v>
          </cell>
          <cell r="F4340">
            <v>0</v>
          </cell>
          <cell r="G4340" t="str">
            <v>97434</v>
          </cell>
          <cell r="H4340" t="str">
            <v>CURVA 90 GRAUS, EM AÇO, CONEXÃO RANHURADA, DN 50 (2"), INSTALADO EM PRUMADAS - FORNECIMENTO E INSTALAÇÃO. AF_10/2020</v>
          </cell>
        </row>
        <row r="4341">
          <cell r="A4341" t="str">
            <v>INSTALACOES HIDRO SANITARIAS</v>
          </cell>
          <cell r="B4341" t="str">
            <v>INHI</v>
          </cell>
          <cell r="C4341" t="str">
            <v>CONEXOES</v>
          </cell>
          <cell r="D4341" t="str">
            <v>0180</v>
          </cell>
          <cell r="E4341">
            <v>0</v>
          </cell>
          <cell r="F4341">
            <v>0</v>
          </cell>
          <cell r="G4341" t="str">
            <v>97435</v>
          </cell>
          <cell r="H4341" t="str">
            <v>CURVA 45 GRAUS, EM AÇO, CONEXÃO RANHURADA, DN 65 (2 1/2"), INSTALADO EM PRUMADAS - FORNECIMENTO E INSTALAÇÃO. AF_10/2020</v>
          </cell>
        </row>
        <row r="4342">
          <cell r="A4342" t="str">
            <v>INSTALACOES HIDRO SANITARIAS</v>
          </cell>
          <cell r="B4342" t="str">
            <v>INHI</v>
          </cell>
          <cell r="C4342" t="str">
            <v>CONEXOES</v>
          </cell>
          <cell r="D4342" t="str">
            <v>0180</v>
          </cell>
          <cell r="E4342">
            <v>0</v>
          </cell>
          <cell r="F4342">
            <v>0</v>
          </cell>
          <cell r="G4342" t="str">
            <v>97436</v>
          </cell>
          <cell r="H4342" t="str">
            <v>CURVA 90 GRAUS, EM AÇO, CONEXÃO RANHURADA, DN 65 (2 1/2"), INSTALADO EM PRUMADAS - FORNECIMENTO E INSTALAÇÃO. AF_10/2020</v>
          </cell>
        </row>
        <row r="4343">
          <cell r="A4343" t="str">
            <v>INSTALACOES HIDRO SANITARIAS</v>
          </cell>
          <cell r="B4343" t="str">
            <v>INHI</v>
          </cell>
          <cell r="C4343" t="str">
            <v>CONEXOES</v>
          </cell>
          <cell r="D4343" t="str">
            <v>0180</v>
          </cell>
          <cell r="E4343">
            <v>0</v>
          </cell>
          <cell r="F4343">
            <v>0</v>
          </cell>
          <cell r="G4343" t="str">
            <v>97437</v>
          </cell>
          <cell r="H4343" t="str">
            <v>CURVA 45 GRAUS, EM AÇO, CONEXÃO RANHURADA, DN 80 (3), INSTALADO EM PRUMADAS - FORNECIMENTO E INSTALAÇÃO. AF_10/2020</v>
          </cell>
        </row>
        <row r="4344">
          <cell r="A4344" t="str">
            <v>INSTALACOES HIDRO SANITARIAS</v>
          </cell>
          <cell r="B4344" t="str">
            <v>INHI</v>
          </cell>
          <cell r="C4344" t="str">
            <v>CONEXOES</v>
          </cell>
          <cell r="D4344" t="str">
            <v>0180</v>
          </cell>
          <cell r="E4344">
            <v>0</v>
          </cell>
          <cell r="F4344">
            <v>0</v>
          </cell>
          <cell r="G4344" t="str">
            <v>97438</v>
          </cell>
          <cell r="H4344" t="str">
            <v>CURVA 90 GRAUS, EM AÇO, CONEXÃO RANHURADA, DN 80 (3"), INSTALADO EM PRUMADAS - FORNECIMENTO E INSTALAÇÃO. AF_10/2020</v>
          </cell>
        </row>
        <row r="4345">
          <cell r="A4345" t="str">
            <v>INSTALACOES HIDRO SANITARIAS</v>
          </cell>
          <cell r="B4345" t="str">
            <v>INHI</v>
          </cell>
          <cell r="C4345" t="str">
            <v>CONEXOES</v>
          </cell>
          <cell r="D4345" t="str">
            <v>0180</v>
          </cell>
          <cell r="E4345">
            <v>0</v>
          </cell>
          <cell r="F4345">
            <v>0</v>
          </cell>
          <cell r="G4345" t="str">
            <v>97439</v>
          </cell>
          <cell r="H4345" t="str">
            <v>TÊ, EM AÇO, CONEXÃO RANHURADA, DN 50 (2"), INSTALADO EM PRUMADAS - FORNECIMENTO E INSTALAÇÃO. AF_10/2020</v>
          </cell>
        </row>
        <row r="4346">
          <cell r="A4346" t="str">
            <v>INSTALACOES HIDRO SANITARIAS</v>
          </cell>
          <cell r="B4346" t="str">
            <v>INHI</v>
          </cell>
          <cell r="C4346" t="str">
            <v>CONEXOES</v>
          </cell>
          <cell r="D4346" t="str">
            <v>0180</v>
          </cell>
          <cell r="E4346">
            <v>0</v>
          </cell>
          <cell r="F4346">
            <v>0</v>
          </cell>
          <cell r="G4346" t="str">
            <v>97440</v>
          </cell>
          <cell r="H4346" t="str">
            <v>TÊ, EM AÇO, CONEXÃO RANHURADA, DN 65 (2 1/2"), INSTALADO EM PRUMADAS - FORNECIMENTO E INSTALAÇÃO. AF_10/2020</v>
          </cell>
        </row>
        <row r="4347">
          <cell r="A4347" t="str">
            <v>INSTALACOES HIDRO SANITARIAS</v>
          </cell>
          <cell r="B4347" t="str">
            <v>INHI</v>
          </cell>
          <cell r="C4347" t="str">
            <v>CONEXOES</v>
          </cell>
          <cell r="D4347" t="str">
            <v>0180</v>
          </cell>
          <cell r="E4347">
            <v>0</v>
          </cell>
          <cell r="F4347">
            <v>0</v>
          </cell>
          <cell r="G4347" t="str">
            <v>97442</v>
          </cell>
          <cell r="H4347" t="str">
            <v>TÊ, EM AÇO, CONEXÃO RANHURADA, DN 80 (3"), INSTALADO EM PRUMADAS - FORNECIMENTO E INSTALAÇÃO. AF_10/2020</v>
          </cell>
        </row>
        <row r="4348">
          <cell r="A4348" t="str">
            <v>INSTALACOES HIDRO SANITARIAS</v>
          </cell>
          <cell r="B4348" t="str">
            <v>INHI</v>
          </cell>
          <cell r="C4348" t="str">
            <v>CONEXOES</v>
          </cell>
          <cell r="D4348" t="str">
            <v>0180</v>
          </cell>
          <cell r="E4348">
            <v>0</v>
          </cell>
          <cell r="F4348">
            <v>0</v>
          </cell>
          <cell r="G4348" t="str">
            <v>97443</v>
          </cell>
          <cell r="H4348" t="str">
            <v>LUVA, EM AÇO, CONEXÃO SOLDADA, DN 50 (2"), INSTALADO EM PRUMADAS - FORNECIMENTO E INSTALAÇÃO. AF_10/2020</v>
          </cell>
        </row>
        <row r="4349">
          <cell r="A4349" t="str">
            <v>INSTALACOES HIDRO SANITARIAS</v>
          </cell>
          <cell r="B4349" t="str">
            <v>INHI</v>
          </cell>
          <cell r="C4349" t="str">
            <v>CONEXOES</v>
          </cell>
          <cell r="D4349" t="str">
            <v>0180</v>
          </cell>
          <cell r="E4349">
            <v>0</v>
          </cell>
          <cell r="F4349">
            <v>0</v>
          </cell>
          <cell r="G4349" t="str">
            <v>97444</v>
          </cell>
          <cell r="H4349" t="str">
            <v>LUVA COM REDUÇÃO, EM AÇO, CONEXÃO SOLDADA, DN 50 X 40 MM (2  X 1 1/2"), INSTALADO EM PRUMADAS - FORNECIMENTO E INSTALAÇÃO. AF_10/2020</v>
          </cell>
        </row>
        <row r="4350">
          <cell r="A4350" t="str">
            <v>INSTALACOES HIDRO SANITARIAS</v>
          </cell>
          <cell r="B4350" t="str">
            <v>INHI</v>
          </cell>
          <cell r="C4350" t="str">
            <v>CONEXOES</v>
          </cell>
          <cell r="D4350" t="str">
            <v>0180</v>
          </cell>
          <cell r="E4350">
            <v>0</v>
          </cell>
          <cell r="F4350">
            <v>0</v>
          </cell>
          <cell r="G4350" t="str">
            <v>97446</v>
          </cell>
          <cell r="H4350" t="str">
            <v>LUVA, EM AÇO, CONEXÃO SOLDADA, DN 65 (2 1/2"), INSTALADO EM PRUMADAS - FORNECIMENTO E INSTALAÇÃO. AF_10/2020</v>
          </cell>
        </row>
        <row r="4351">
          <cell r="A4351" t="str">
            <v>INSTALACOES HIDRO SANITARIAS</v>
          </cell>
          <cell r="B4351" t="str">
            <v>INHI</v>
          </cell>
          <cell r="C4351" t="str">
            <v>CONEXOES</v>
          </cell>
          <cell r="D4351" t="str">
            <v>0180</v>
          </cell>
          <cell r="E4351">
            <v>0</v>
          </cell>
          <cell r="F4351">
            <v>0</v>
          </cell>
          <cell r="G4351" t="str">
            <v>97447</v>
          </cell>
          <cell r="H4351" t="str">
            <v>LUVA COM REDUÇÃO, EM AÇO, CONEXÃO SOLDADA, DN 65 X 50 MM (2 1/2" X 2"), INSTALADO EM PRUMADAS - FORNECIMENTO E INSTALAÇÃO. AF_10/2020</v>
          </cell>
        </row>
        <row r="4352">
          <cell r="A4352" t="str">
            <v>INSTALACOES HIDRO SANITARIAS</v>
          </cell>
          <cell r="B4352" t="str">
            <v>INHI</v>
          </cell>
          <cell r="C4352" t="str">
            <v>CONEXOES</v>
          </cell>
          <cell r="D4352" t="str">
            <v>0180</v>
          </cell>
          <cell r="E4352">
            <v>0</v>
          </cell>
          <cell r="F4352">
            <v>0</v>
          </cell>
          <cell r="G4352" t="str">
            <v>97449</v>
          </cell>
          <cell r="H4352" t="str">
            <v>LUVA, EM AÇO, CONEXÃO SOLDADA, DN 80 (3"), INSTALADO EM PRUMADAS - FORNECIMENTO E INSTALAÇÃO. AF_10/2020</v>
          </cell>
        </row>
        <row r="4353">
          <cell r="A4353" t="str">
            <v>INSTALACOES HIDRO SANITARIAS</v>
          </cell>
          <cell r="B4353" t="str">
            <v>INHI</v>
          </cell>
          <cell r="C4353" t="str">
            <v>CONEXOES</v>
          </cell>
          <cell r="D4353" t="str">
            <v>0180</v>
          </cell>
          <cell r="E4353">
            <v>0</v>
          </cell>
          <cell r="F4353">
            <v>0</v>
          </cell>
          <cell r="G4353" t="str">
            <v>97450</v>
          </cell>
          <cell r="H4353" t="str">
            <v>LUVA COM REDUÇÃO, EM AÇO, CONEXÃO SOLDADA, DN 80 X 65 MM (3" X 2 1/2"), INSTALADO EM PRUMADAS - FORNECIMENTO E INSTALAÇÃO. AF_10/2020</v>
          </cell>
        </row>
        <row r="4354">
          <cell r="A4354" t="str">
            <v>INSTALACOES HIDRO SANITARIAS</v>
          </cell>
          <cell r="B4354" t="str">
            <v>INHI</v>
          </cell>
          <cell r="C4354" t="str">
            <v>CONEXOES</v>
          </cell>
          <cell r="D4354" t="str">
            <v>0180</v>
          </cell>
          <cell r="E4354">
            <v>0</v>
          </cell>
          <cell r="F4354">
            <v>0</v>
          </cell>
          <cell r="G4354" t="str">
            <v>97452</v>
          </cell>
          <cell r="H4354" t="str">
            <v>CURVA 45 GRAUS, EM AÇO, CONEXÃO SOLDADA, DN 50 (2"), INSTALADO EM PRUMADAS - FORNECIMENTO E INSTALAÇÃO. AF_10/2020</v>
          </cell>
        </row>
        <row r="4355">
          <cell r="A4355" t="str">
            <v>INSTALACOES HIDRO SANITARIAS</v>
          </cell>
          <cell r="B4355" t="str">
            <v>INHI</v>
          </cell>
          <cell r="C4355" t="str">
            <v>CONEXOES</v>
          </cell>
          <cell r="D4355" t="str">
            <v>0180</v>
          </cell>
          <cell r="E4355">
            <v>0</v>
          </cell>
          <cell r="F4355">
            <v>0</v>
          </cell>
          <cell r="G4355" t="str">
            <v>97453</v>
          </cell>
          <cell r="H4355" t="str">
            <v>CURVA 90 GRAUS, EM AÇO, CONEXÃO SOLDADA, DN 50 (2"), INSTALADO EM PRUMADAS - FORNECIMENTO E INSTALAÇÃO. AF_10/2020</v>
          </cell>
        </row>
        <row r="4356">
          <cell r="A4356" t="str">
            <v>INSTALACOES HIDRO SANITARIAS</v>
          </cell>
          <cell r="B4356" t="str">
            <v>INHI</v>
          </cell>
          <cell r="C4356" t="str">
            <v>CONEXOES</v>
          </cell>
          <cell r="D4356" t="str">
            <v>0180</v>
          </cell>
          <cell r="E4356">
            <v>0</v>
          </cell>
          <cell r="F4356">
            <v>0</v>
          </cell>
          <cell r="G4356" t="str">
            <v>97454</v>
          </cell>
          <cell r="H4356" t="str">
            <v>CURVA 45 GRAUS, EM AÇO, CONEXÃO SOLDADA, DN 65 (2 1/2"), INSTALADO EM PRUMADAS - FORNECIMENTO E INSTALAÇÃO. AF_10/2020</v>
          </cell>
        </row>
        <row r="4357">
          <cell r="A4357" t="str">
            <v>INSTALACOES HIDRO SANITARIAS</v>
          </cell>
          <cell r="B4357" t="str">
            <v>INHI</v>
          </cell>
          <cell r="C4357" t="str">
            <v>CONEXOES</v>
          </cell>
          <cell r="D4357" t="str">
            <v>0180</v>
          </cell>
          <cell r="E4357">
            <v>0</v>
          </cell>
          <cell r="F4357">
            <v>0</v>
          </cell>
          <cell r="G4357" t="str">
            <v>97455</v>
          </cell>
          <cell r="H4357" t="str">
            <v>CURVA 90 GRAUS, EM AÇO, CONEXÃO SOLDADA, DN 65 (2 1/2"), INSTALADO EM PRUMADAS - FORNECIMENTO E INSTALAÇÃO. AF_10/2020</v>
          </cell>
        </row>
        <row r="4358">
          <cell r="A4358" t="str">
            <v>INSTALACOES HIDRO SANITARIAS</v>
          </cell>
          <cell r="B4358" t="str">
            <v>INHI</v>
          </cell>
          <cell r="C4358" t="str">
            <v>CONEXOES</v>
          </cell>
          <cell r="D4358" t="str">
            <v>0180</v>
          </cell>
          <cell r="E4358">
            <v>0</v>
          </cell>
          <cell r="F4358">
            <v>0</v>
          </cell>
          <cell r="G4358" t="str">
            <v>97456</v>
          </cell>
          <cell r="H4358" t="str">
            <v>CURVA 45 GRAUS, EM AÇO, CONEXÃO SOLDADA, DN 80 (3"), INSTALADO EM PRUMADAS - FORNECIMENTO E INSTALAÇÃO. AF_10/2020</v>
          </cell>
        </row>
        <row r="4359">
          <cell r="A4359" t="str">
            <v>INSTALACOES HIDRO SANITARIAS</v>
          </cell>
          <cell r="B4359" t="str">
            <v>INHI</v>
          </cell>
          <cell r="C4359" t="str">
            <v>CONEXOES</v>
          </cell>
          <cell r="D4359" t="str">
            <v>0180</v>
          </cell>
          <cell r="E4359">
            <v>0</v>
          </cell>
          <cell r="F4359">
            <v>0</v>
          </cell>
          <cell r="G4359" t="str">
            <v>97457</v>
          </cell>
          <cell r="H4359" t="str">
            <v>CURVA 90 GRAUS, EM AÇO, CONEXÃO SOLDADA, DN 80 (3"), INSTALADO EM PRUMADAS - FORNECIMENTO E INSTALAÇÃO. AF_10/2020</v>
          </cell>
        </row>
        <row r="4360">
          <cell r="A4360" t="str">
            <v>INSTALACOES HIDRO SANITARIAS</v>
          </cell>
          <cell r="B4360" t="str">
            <v>INHI</v>
          </cell>
          <cell r="C4360" t="str">
            <v>CONEXOES</v>
          </cell>
          <cell r="D4360" t="str">
            <v>0180</v>
          </cell>
          <cell r="E4360">
            <v>0</v>
          </cell>
          <cell r="F4360">
            <v>0</v>
          </cell>
          <cell r="G4360" t="str">
            <v>97458</v>
          </cell>
          <cell r="H4360" t="str">
            <v>TÊ, EM AÇO, CONEXÃO SOLDADA, DN 50 (2"), INSTALADO EM PRUMADAS - FORNECIMENTO E INSTALAÇÃO. AF_10/2020</v>
          </cell>
        </row>
        <row r="4361">
          <cell r="A4361" t="str">
            <v>INSTALACOES HIDRO SANITARIAS</v>
          </cell>
          <cell r="B4361" t="str">
            <v>INHI</v>
          </cell>
          <cell r="C4361" t="str">
            <v>CONEXOES</v>
          </cell>
          <cell r="D4361" t="str">
            <v>0180</v>
          </cell>
          <cell r="E4361">
            <v>0</v>
          </cell>
          <cell r="F4361">
            <v>0</v>
          </cell>
          <cell r="G4361" t="str">
            <v>97459</v>
          </cell>
          <cell r="H4361" t="str">
            <v>TÊ, EM AÇO, CONEXÃO SOLDADA, DN 65 (2 1/2"), INSTALADO EM PRUMADAS - FORNECIMENTO E INSTALAÇÃO. AF_10/2020</v>
          </cell>
        </row>
        <row r="4362">
          <cell r="A4362" t="str">
            <v>INSTALACOES HIDRO SANITARIAS</v>
          </cell>
          <cell r="B4362" t="str">
            <v>INHI</v>
          </cell>
          <cell r="C4362" t="str">
            <v>CONEXOES</v>
          </cell>
          <cell r="D4362" t="str">
            <v>0180</v>
          </cell>
          <cell r="E4362">
            <v>0</v>
          </cell>
          <cell r="F4362">
            <v>0</v>
          </cell>
          <cell r="G4362" t="str">
            <v>97460</v>
          </cell>
          <cell r="H4362" t="str">
            <v>TÊ, EM AÇO, CONEXÃO SOLDADA, DN 80 (3"), INSTALADO EM PRUMADAS - FORNECIMENTO E INSTALAÇÃO. AF_10/2020</v>
          </cell>
        </row>
        <row r="4363">
          <cell r="A4363" t="str">
            <v>INSTALACOES HIDRO SANITARIAS</v>
          </cell>
          <cell r="B4363" t="str">
            <v>INHI</v>
          </cell>
          <cell r="C4363" t="str">
            <v>CONEXOES</v>
          </cell>
          <cell r="D4363" t="str">
            <v>0180</v>
          </cell>
          <cell r="E4363">
            <v>0</v>
          </cell>
          <cell r="F4363">
            <v>0</v>
          </cell>
          <cell r="G4363" t="str">
            <v>97461</v>
          </cell>
          <cell r="H4363" t="str">
            <v>LUVA, EM AÇO, CONEXÃO SOLDADA, DN 25 (1"), INSTALADO EM REDE DE ALIMENTAÇÃO PARA HIDRANTE - FORNECIMENTO E INSTALAÇÃO. AF_10/2020</v>
          </cell>
        </row>
        <row r="4364">
          <cell r="A4364" t="str">
            <v>INSTALACOES HIDRO SANITARIAS</v>
          </cell>
          <cell r="B4364" t="str">
            <v>INHI</v>
          </cell>
          <cell r="C4364" t="str">
            <v>CONEXOES</v>
          </cell>
          <cell r="D4364" t="str">
            <v>0180</v>
          </cell>
          <cell r="E4364">
            <v>0</v>
          </cell>
          <cell r="F4364">
            <v>0</v>
          </cell>
          <cell r="G4364" t="str">
            <v>97462</v>
          </cell>
          <cell r="H4364" t="str">
            <v>LUVA COM REDUÇÃO, EM AÇO, CONEXÃO SOLDADA, DN 25 X 20 MM (1  X 3/4"), INSTALADO EM REDE DE ALIMENTAÇÃO PARA HIDRANTE - FORNECIMENTO E INSTALAÇÃO. AF_10/2020</v>
          </cell>
        </row>
        <row r="4365">
          <cell r="A4365" t="str">
            <v>INSTALACOES HIDRO SANITARIAS</v>
          </cell>
          <cell r="B4365" t="str">
            <v>INHI</v>
          </cell>
          <cell r="C4365" t="str">
            <v>CONEXOES</v>
          </cell>
          <cell r="D4365" t="str">
            <v>0180</v>
          </cell>
          <cell r="E4365">
            <v>0</v>
          </cell>
          <cell r="F4365">
            <v>0</v>
          </cell>
          <cell r="G4365" t="str">
            <v>97464</v>
          </cell>
          <cell r="H4365" t="str">
            <v>LUVA, EM AÇO, CONEXÃO SOLDADA, DN 32 (1 1/4"), INSTALADO EM REDE DE ALIMENTAÇÃO PARA HIDRANTE - FORNECIMENTO E INSTALAÇÃO. AF_10/2020</v>
          </cell>
        </row>
        <row r="4366">
          <cell r="A4366" t="str">
            <v>INSTALACOES HIDRO SANITARIAS</v>
          </cell>
          <cell r="B4366" t="str">
            <v>INHI</v>
          </cell>
          <cell r="C4366" t="str">
            <v>CONEXOES</v>
          </cell>
          <cell r="D4366" t="str">
            <v>0180</v>
          </cell>
          <cell r="E4366">
            <v>0</v>
          </cell>
          <cell r="F4366">
            <v>0</v>
          </cell>
          <cell r="G4366" t="str">
            <v>97465</v>
          </cell>
          <cell r="H4366" t="str">
            <v>LUVA COM REDUÇÃO, EM AÇO, CONEXÃO SOLDADA, DN 32 X 25 MM (1 1/4"  X 1"), INSTALADO EM REDE DE ALIMENTAÇÃO PARA HIDRANTE - FORNECIMENTO E INSTALAÇÃO. AF_10/2020</v>
          </cell>
        </row>
        <row r="4367">
          <cell r="A4367" t="str">
            <v>INSTALACOES HIDRO SANITARIAS</v>
          </cell>
          <cell r="B4367" t="str">
            <v>INHI</v>
          </cell>
          <cell r="C4367" t="str">
            <v>CONEXOES</v>
          </cell>
          <cell r="D4367" t="str">
            <v>0180</v>
          </cell>
          <cell r="E4367">
            <v>0</v>
          </cell>
          <cell r="F4367">
            <v>0</v>
          </cell>
          <cell r="G4367" t="str">
            <v>97467</v>
          </cell>
          <cell r="H4367" t="str">
            <v>LUVA, EM AÇO, CONEXÃO SOLDADA, DN 40 (1 1/2"), INSTALADO EM REDE DE ALIMENTAÇÃO PARA HIDRANTE - FORNECIMENTO E INSTALAÇÃO. AF_10/2020</v>
          </cell>
        </row>
        <row r="4368">
          <cell r="A4368" t="str">
            <v>INSTALACOES HIDRO SANITARIAS</v>
          </cell>
          <cell r="B4368" t="str">
            <v>INHI</v>
          </cell>
          <cell r="C4368" t="str">
            <v>CONEXOES</v>
          </cell>
          <cell r="D4368" t="str">
            <v>0180</v>
          </cell>
          <cell r="E4368">
            <v>0</v>
          </cell>
          <cell r="F4368">
            <v>0</v>
          </cell>
          <cell r="G4368" t="str">
            <v>97468</v>
          </cell>
          <cell r="H4368" t="str">
            <v>LUVA COM REDUÇÃO, EM AÇO, CONEXÃO SOLDADA, DN 40  X 32 MM (1 1/2" X 1 1/4"), INSTALADO EM REDE DE ALIMENTAÇÃO PARA HIDRANTE - FORNECIMENTO E INSTALAÇÃO. AF_10/2020</v>
          </cell>
        </row>
        <row r="4369">
          <cell r="A4369" t="str">
            <v>INSTALACOES HIDRO SANITARIAS</v>
          </cell>
          <cell r="B4369" t="str">
            <v>INHI</v>
          </cell>
          <cell r="C4369" t="str">
            <v>CONEXOES</v>
          </cell>
          <cell r="D4369" t="str">
            <v>0180</v>
          </cell>
          <cell r="E4369">
            <v>0</v>
          </cell>
          <cell r="F4369">
            <v>0</v>
          </cell>
          <cell r="G4369" t="str">
            <v>97470</v>
          </cell>
          <cell r="H4369" t="str">
            <v>LUVA, EM AÇO, CONEXÃO SOLDADA, DN 50 (2"), INSTALADO EM REDE DE ALIMENTAÇÃO PARA HIDRANTE - FORNECIMENTO E INSTALAÇÃO. AF_10/2020</v>
          </cell>
        </row>
        <row r="4370">
          <cell r="A4370" t="str">
            <v>INSTALACOES HIDRO SANITARIAS</v>
          </cell>
          <cell r="B4370" t="str">
            <v>INHI</v>
          </cell>
          <cell r="C4370" t="str">
            <v>CONEXOES</v>
          </cell>
          <cell r="D4370" t="str">
            <v>0180</v>
          </cell>
          <cell r="E4370">
            <v>0</v>
          </cell>
          <cell r="F4370">
            <v>0</v>
          </cell>
          <cell r="G4370" t="str">
            <v>97471</v>
          </cell>
          <cell r="H4370" t="str">
            <v>LUVA COM REDUÇÃO, EM AÇO, CONEXÃO SOLDADA, DN 50 X 40 MM (2" X 1 1/2"), INSTALADO EM REDE DE ALIMENTAÇÃO PARA HIDRANTE - FORNECIMENTO E INSTALAÇÃO. AF_10/2020</v>
          </cell>
        </row>
        <row r="4371">
          <cell r="A4371" t="str">
            <v>INSTALACOES HIDRO SANITARIAS</v>
          </cell>
          <cell r="B4371" t="str">
            <v>INHI</v>
          </cell>
          <cell r="C4371" t="str">
            <v>CONEXOES</v>
          </cell>
          <cell r="D4371" t="str">
            <v>0180</v>
          </cell>
          <cell r="E4371">
            <v>0</v>
          </cell>
          <cell r="F4371">
            <v>0</v>
          </cell>
          <cell r="G4371" t="str">
            <v>97474</v>
          </cell>
          <cell r="H4371" t="str">
            <v>LUVA, EM AÇO, CONEXÃO SOLDADA, DN 65 (2 1/2"), INSTALADO EM REDE DE ALIMENTAÇÃO PARA HIDRANTE - FORNECIMENTO E INSTALAÇÃO. AF_10/2020</v>
          </cell>
        </row>
        <row r="4372">
          <cell r="A4372" t="str">
            <v>INSTALACOES HIDRO SANITARIAS</v>
          </cell>
          <cell r="B4372" t="str">
            <v>INHI</v>
          </cell>
          <cell r="C4372" t="str">
            <v>CONEXOES</v>
          </cell>
          <cell r="D4372" t="str">
            <v>0180</v>
          </cell>
          <cell r="E4372">
            <v>0</v>
          </cell>
          <cell r="F4372">
            <v>0</v>
          </cell>
          <cell r="G4372" t="str">
            <v>97475</v>
          </cell>
          <cell r="H4372" t="str">
            <v>LUVA COM REDUÇÃO, EM AÇO, CONEXÃO SOLDADA, DN 65 X 50 MM (2 1/2" X 2"), INSTALADO EM REDE DE ALIMENTAÇÃO PARA HIDRANTE - FORNECIMENTO E INSTALAÇÃO. AF_10/2020</v>
          </cell>
        </row>
        <row r="4373">
          <cell r="A4373" t="str">
            <v>INSTALACOES HIDRO SANITARIAS</v>
          </cell>
          <cell r="B4373" t="str">
            <v>INHI</v>
          </cell>
          <cell r="C4373" t="str">
            <v>CONEXOES</v>
          </cell>
          <cell r="D4373" t="str">
            <v>0180</v>
          </cell>
          <cell r="E4373">
            <v>0</v>
          </cell>
          <cell r="F4373">
            <v>0</v>
          </cell>
          <cell r="G4373" t="str">
            <v>97477</v>
          </cell>
          <cell r="H4373" t="str">
            <v>LUVA, EM AÇO, CONEXÃO SOLDADA, DN 80 (3"), INSTALADO EM REDE DE ALIMENTAÇÃO PARA HIDRANTE - FORNECIMENTO E INSTALAÇÃO. AF_10/2020</v>
          </cell>
        </row>
        <row r="4374">
          <cell r="A4374" t="str">
            <v>INSTALACOES HIDRO SANITARIAS</v>
          </cell>
          <cell r="B4374" t="str">
            <v>INHI</v>
          </cell>
          <cell r="C4374" t="str">
            <v>CONEXOES</v>
          </cell>
          <cell r="D4374" t="str">
            <v>0180</v>
          </cell>
          <cell r="E4374">
            <v>0</v>
          </cell>
          <cell r="F4374">
            <v>0</v>
          </cell>
          <cell r="G4374" t="str">
            <v>97478</v>
          </cell>
          <cell r="H4374" t="str">
            <v>LUVA COM REDUÇÃO, EM AÇO, CONEXÃO SOLDADA, DN 80 X 65 MM (3" X 2 1/2"), INSTALADO EM REDE DE ALIMENTAÇÃO PARA HIDRANTE - FORNECIMENTO E INSTALAÇÃO. AF_10/2020</v>
          </cell>
        </row>
        <row r="4375">
          <cell r="A4375" t="str">
            <v>INSTALACOES HIDRO SANITARIAS</v>
          </cell>
          <cell r="B4375" t="str">
            <v>INHI</v>
          </cell>
          <cell r="C4375" t="str">
            <v>CONEXOES</v>
          </cell>
          <cell r="D4375" t="str">
            <v>0180</v>
          </cell>
          <cell r="E4375">
            <v>0</v>
          </cell>
          <cell r="F4375">
            <v>0</v>
          </cell>
          <cell r="G4375" t="str">
            <v>97479</v>
          </cell>
          <cell r="H4375" t="str">
            <v>CURVA 45 GRAUS, EM AÇO, CONEXÃO SOLDADA, DN 25 (1"), INSTALADO EM REDE DE ALIMENTAÇÃO PARA HIDRANTE - FORNECIMENTO E INSTALAÇÃO. AF_10/2020</v>
          </cell>
        </row>
        <row r="4376">
          <cell r="A4376" t="str">
            <v>INSTALACOES HIDRO SANITARIAS</v>
          </cell>
          <cell r="B4376" t="str">
            <v>INHI</v>
          </cell>
          <cell r="C4376" t="str">
            <v>CONEXOES</v>
          </cell>
          <cell r="D4376" t="str">
            <v>0180</v>
          </cell>
          <cell r="E4376">
            <v>0</v>
          </cell>
          <cell r="F4376">
            <v>0</v>
          </cell>
          <cell r="G4376" t="str">
            <v>97480</v>
          </cell>
          <cell r="H4376" t="str">
            <v>CURVA 90 GRAUS, EM AÇO, CONEXÃO SOLDADA, DN 25 (1"), INSTALADO EM REDE DE ALIMENTAÇÃO PARA HIDRANTE - FORNECIMENTO E INSTALAÇÃO. AF_10/2020</v>
          </cell>
        </row>
        <row r="4377">
          <cell r="A4377" t="str">
            <v>INSTALACOES HIDRO SANITARIAS</v>
          </cell>
          <cell r="B4377" t="str">
            <v>INHI</v>
          </cell>
          <cell r="C4377" t="str">
            <v>CONEXOES</v>
          </cell>
          <cell r="D4377" t="str">
            <v>0180</v>
          </cell>
          <cell r="E4377">
            <v>0</v>
          </cell>
          <cell r="F4377">
            <v>0</v>
          </cell>
          <cell r="G4377" t="str">
            <v>97481</v>
          </cell>
          <cell r="H4377" t="str">
            <v>CURVA 45 GRAUS, EM AÇO, CONEXÃO SOLDADA, DN 32 (1 1/4"), INSTALADO EM REDE DE ALIMENTAÇÃO PARA HIDRANTE - FORNECIMENTO E INSTALAÇÃO. AF_10/2020</v>
          </cell>
        </row>
        <row r="4378">
          <cell r="A4378" t="str">
            <v>INSTALACOES HIDRO SANITARIAS</v>
          </cell>
          <cell r="B4378" t="str">
            <v>INHI</v>
          </cell>
          <cell r="C4378" t="str">
            <v>CONEXOES</v>
          </cell>
          <cell r="D4378" t="str">
            <v>0180</v>
          </cell>
          <cell r="E4378">
            <v>0</v>
          </cell>
          <cell r="F4378">
            <v>0</v>
          </cell>
          <cell r="G4378" t="str">
            <v>97482</v>
          </cell>
          <cell r="H4378" t="str">
            <v>CURVA 90 GRAUS, EM AÇO, CONEXÃO SOLDADA, DN 32 (1 1/4"), INSTALADO EM REDE DE ALIMENTAÇÃO PARA HIDRANTE - FORNECIMENTO E INSTALAÇÃO. AF_10/2020</v>
          </cell>
        </row>
        <row r="4379">
          <cell r="A4379" t="str">
            <v>INSTALACOES HIDRO SANITARIAS</v>
          </cell>
          <cell r="B4379" t="str">
            <v>INHI</v>
          </cell>
          <cell r="C4379" t="str">
            <v>CONEXOES</v>
          </cell>
          <cell r="D4379" t="str">
            <v>0180</v>
          </cell>
          <cell r="E4379">
            <v>0</v>
          </cell>
          <cell r="F4379">
            <v>0</v>
          </cell>
          <cell r="G4379" t="str">
            <v>97483</v>
          </cell>
          <cell r="H4379" t="str">
            <v>CURVA 45 GRAUS, EM AÇO, CONEXÃO SOLDADA, DN 40 (1 1/2"), INSTALADO EM REDE DE ALIMENTAÇÃO PARA HIDRANTE - FORNECIMENTO E INSTALAÇÃO. AF_10/2020</v>
          </cell>
        </row>
        <row r="4380">
          <cell r="A4380" t="str">
            <v>INSTALACOES HIDRO SANITARIAS</v>
          </cell>
          <cell r="B4380" t="str">
            <v>INHI</v>
          </cell>
          <cell r="C4380" t="str">
            <v>CONEXOES</v>
          </cell>
          <cell r="D4380" t="str">
            <v>0180</v>
          </cell>
          <cell r="E4380">
            <v>0</v>
          </cell>
          <cell r="F4380">
            <v>0</v>
          </cell>
          <cell r="G4380" t="str">
            <v>97484</v>
          </cell>
          <cell r="H4380" t="str">
            <v>CURVA 90 GRAUS, EM AÇO, CONEXÃO SOLDADA, DN 40 (1 1/2"), INSTALADO EM REDE DE ALIMENTAÇÃO PARA HIDRANTE - FORNECIMENTO E INSTALAÇÃO. AF_10/2020</v>
          </cell>
        </row>
        <row r="4381">
          <cell r="A4381" t="str">
            <v>INSTALACOES HIDRO SANITARIAS</v>
          </cell>
          <cell r="B4381" t="str">
            <v>INHI</v>
          </cell>
          <cell r="C4381" t="str">
            <v>CONEXOES</v>
          </cell>
          <cell r="D4381" t="str">
            <v>0180</v>
          </cell>
          <cell r="E4381">
            <v>0</v>
          </cell>
          <cell r="F4381">
            <v>0</v>
          </cell>
          <cell r="G4381" t="str">
            <v>97485</v>
          </cell>
          <cell r="H4381" t="str">
            <v>CURVA 45 GRAUS, EM AÇO, CONEXÃO SOLDADA, DN 50 (2"), INSTALADO EM REDE DE ALIMENTAÇÃO PARA HIDRANTE - FORNECIMENTO E INSTALAÇÃO. AF_10/2020</v>
          </cell>
        </row>
        <row r="4382">
          <cell r="A4382" t="str">
            <v>INSTALACOES HIDRO SANITARIAS</v>
          </cell>
          <cell r="B4382" t="str">
            <v>INHI</v>
          </cell>
          <cell r="C4382" t="str">
            <v>CONEXOES</v>
          </cell>
          <cell r="D4382" t="str">
            <v>0180</v>
          </cell>
          <cell r="E4382">
            <v>0</v>
          </cell>
          <cell r="F4382">
            <v>0</v>
          </cell>
          <cell r="G4382" t="str">
            <v>97486</v>
          </cell>
          <cell r="H4382" t="str">
            <v>CURVA 90 GRAUS, EM AÇO, CONEXÃO SOLDADA, DN 50 (2"), INSTALADO EM REDE DE ALIMENTAÇÃO PARA HIDRANTE - FORNECIMENTO E INSTALAÇÃO. AF_10/2020</v>
          </cell>
        </row>
        <row r="4383">
          <cell r="A4383" t="str">
            <v>INSTALACOES HIDRO SANITARIAS</v>
          </cell>
          <cell r="B4383" t="str">
            <v>INHI</v>
          </cell>
          <cell r="C4383" t="str">
            <v>CONEXOES</v>
          </cell>
          <cell r="D4383" t="str">
            <v>0180</v>
          </cell>
          <cell r="E4383">
            <v>0</v>
          </cell>
          <cell r="F4383">
            <v>0</v>
          </cell>
          <cell r="G4383" t="str">
            <v>97487</v>
          </cell>
          <cell r="H4383" t="str">
            <v>CURVA 45 GRAUS, EM AÇO, CONEXÃO SOLDADA, DN 65 (2 1/2"), INSTALADO EM REDE DE ALIMENTAÇÃO PARA HIDRANTE - FORNECIMENTO E INSTALAÇÃO. AF_10/2020</v>
          </cell>
        </row>
        <row r="4384">
          <cell r="A4384" t="str">
            <v>INSTALACOES HIDRO SANITARIAS</v>
          </cell>
          <cell r="B4384" t="str">
            <v>INHI</v>
          </cell>
          <cell r="C4384" t="str">
            <v>CONEXOES</v>
          </cell>
          <cell r="D4384" t="str">
            <v>0180</v>
          </cell>
          <cell r="E4384">
            <v>0</v>
          </cell>
          <cell r="F4384">
            <v>0</v>
          </cell>
          <cell r="G4384" t="str">
            <v>97488</v>
          </cell>
          <cell r="H4384" t="str">
            <v>CURVA 90 GRAUS, EM AÇO, CONEXÃO SOLDADA, DN 65 (2 1/2"), INSTALADO EM REDE DE ALIMENTAÇÃO PARA HIDRANTE - FORNECIMENTO E INSTALAÇÃO. AF_10/2020</v>
          </cell>
        </row>
        <row r="4385">
          <cell r="A4385" t="str">
            <v>INSTALACOES HIDRO SANITARIAS</v>
          </cell>
          <cell r="B4385" t="str">
            <v>INHI</v>
          </cell>
          <cell r="C4385" t="str">
            <v>CONEXOES</v>
          </cell>
          <cell r="D4385" t="str">
            <v>0180</v>
          </cell>
          <cell r="E4385">
            <v>0</v>
          </cell>
          <cell r="F4385">
            <v>0</v>
          </cell>
          <cell r="G4385" t="str">
            <v>97489</v>
          </cell>
          <cell r="H4385" t="str">
            <v>CURVA 45 GRAUS, EM AÇO, CONEXÃO SOLDADA, DN 80 (3"), INSTALADO EM REDE DE ALIMENTAÇÃO PARA HIDRANTE - FORNECIMENTO E INSTALAÇÃO. AF_10/2020</v>
          </cell>
        </row>
        <row r="4386">
          <cell r="A4386" t="str">
            <v>INSTALACOES HIDRO SANITARIAS</v>
          </cell>
          <cell r="B4386" t="str">
            <v>INHI</v>
          </cell>
          <cell r="C4386" t="str">
            <v>CONEXOES</v>
          </cell>
          <cell r="D4386" t="str">
            <v>0180</v>
          </cell>
          <cell r="E4386">
            <v>0</v>
          </cell>
          <cell r="F4386">
            <v>0</v>
          </cell>
          <cell r="G4386" t="str">
            <v>97490</v>
          </cell>
          <cell r="H4386" t="str">
            <v>CURVA 90 GRAUS, EM AÇO, CONEXÃO SOLDADA, DN 80 (3"), INSTALADO EM REDE DE ALIMENTAÇÃO PARA HIDRANTE - FORNECIMENTO E INSTALAÇÃO. AF_10/2020</v>
          </cell>
        </row>
        <row r="4387">
          <cell r="A4387" t="str">
            <v>INSTALACOES HIDRO SANITARIAS</v>
          </cell>
          <cell r="B4387" t="str">
            <v>INHI</v>
          </cell>
          <cell r="C4387" t="str">
            <v>CONEXOES</v>
          </cell>
          <cell r="D4387" t="str">
            <v>0180</v>
          </cell>
          <cell r="E4387">
            <v>0</v>
          </cell>
          <cell r="F4387">
            <v>0</v>
          </cell>
          <cell r="G4387" t="str">
            <v>97491</v>
          </cell>
          <cell r="H4387" t="str">
            <v>TÊ, EM AÇO, CONEXÃO SOLDADA, DN 25 (1"), INSTALADO EM REDE DE ALIMENTAÇÃO PARA HIDRANTE - FORNECIMENTO E INSTALAÇÃO. AF_10/2020</v>
          </cell>
        </row>
        <row r="4388">
          <cell r="A4388" t="str">
            <v>INSTALACOES HIDRO SANITARIAS</v>
          </cell>
          <cell r="B4388" t="str">
            <v>INHI</v>
          </cell>
          <cell r="C4388" t="str">
            <v>CONEXOES</v>
          </cell>
          <cell r="D4388" t="str">
            <v>0180</v>
          </cell>
          <cell r="E4388">
            <v>0</v>
          </cell>
          <cell r="F4388">
            <v>0</v>
          </cell>
          <cell r="G4388" t="str">
            <v>97492</v>
          </cell>
          <cell r="H4388" t="str">
            <v>TÊ, EM AÇO, CONEXÃO SOLDADA, DN 32 (1 1/4"), INSTALADO EM REDE DE ALIMENTAÇÃO PARA HIDRANTE - FORNECIMENTO E INSTALAÇÃO. AF_10/2020</v>
          </cell>
        </row>
        <row r="4389">
          <cell r="A4389" t="str">
            <v>INSTALACOES HIDRO SANITARIAS</v>
          </cell>
          <cell r="B4389" t="str">
            <v>INHI</v>
          </cell>
          <cell r="C4389" t="str">
            <v>CONEXOES</v>
          </cell>
          <cell r="D4389" t="str">
            <v>0180</v>
          </cell>
          <cell r="E4389">
            <v>0</v>
          </cell>
          <cell r="F4389">
            <v>0</v>
          </cell>
          <cell r="G4389" t="str">
            <v>97493</v>
          </cell>
          <cell r="H4389" t="str">
            <v>TÊ, EM AÇO, CONEXÃO SOLDADA, DN 40 (1 1/2"), INSTALADO EM REDE DE ALIMENTAÇÃO PARA HIDRANTE - FORNECIMENTO E INSTALAÇÃO. AF_10/2020</v>
          </cell>
        </row>
        <row r="4390">
          <cell r="A4390" t="str">
            <v>INSTALACOES HIDRO SANITARIAS</v>
          </cell>
          <cell r="B4390" t="str">
            <v>INHI</v>
          </cell>
          <cell r="C4390" t="str">
            <v>CONEXOES</v>
          </cell>
          <cell r="D4390" t="str">
            <v>0180</v>
          </cell>
          <cell r="E4390">
            <v>0</v>
          </cell>
          <cell r="F4390">
            <v>0</v>
          </cell>
          <cell r="G4390" t="str">
            <v>97494</v>
          </cell>
          <cell r="H4390" t="str">
            <v>TÊ, EM AÇO, CONEXÃO SOLDADA, DN 50 (2"), INSTALADO EM REDE DE ALIMENTAÇÃO PARA HIDRANTE - FORNECIMENTO E INSTALAÇÃO. AF_10/2020</v>
          </cell>
        </row>
        <row r="4391">
          <cell r="A4391" t="str">
            <v>INSTALACOES HIDRO SANITARIAS</v>
          </cell>
          <cell r="B4391" t="str">
            <v>INHI</v>
          </cell>
          <cell r="C4391" t="str">
            <v>CONEXOES</v>
          </cell>
          <cell r="D4391" t="str">
            <v>0180</v>
          </cell>
          <cell r="E4391">
            <v>0</v>
          </cell>
          <cell r="F4391">
            <v>0</v>
          </cell>
          <cell r="G4391" t="str">
            <v>97495</v>
          </cell>
          <cell r="H4391" t="str">
            <v>TÊ, EM AÇO, CONEXÃO SOLDADA, DN 65 (2 1/2"), INSTALADO EM REDE DE ALIMENTAÇÃO PARA HIDRANTE - FORNECIMENTO E INSTALAÇÃO. AF_10/2020</v>
          </cell>
        </row>
        <row r="4392">
          <cell r="A4392" t="str">
            <v>INSTALACOES HIDRO SANITARIAS</v>
          </cell>
          <cell r="B4392" t="str">
            <v>INHI</v>
          </cell>
          <cell r="C4392" t="str">
            <v>CONEXOES</v>
          </cell>
          <cell r="D4392" t="str">
            <v>0180</v>
          </cell>
          <cell r="E4392">
            <v>0</v>
          </cell>
          <cell r="F4392">
            <v>0</v>
          </cell>
          <cell r="G4392" t="str">
            <v>97496</v>
          </cell>
          <cell r="H4392" t="str">
            <v>TÊ, EM AÇO, CONEXÃO SOLDADA, DN 80 (3"), INSTALADO EM REDE DE ALIMENTAÇÃO PARA HIDRANTE - FORNECIMENTO E INSTALAÇÃO. AF_10/2020</v>
          </cell>
        </row>
        <row r="4393">
          <cell r="A4393" t="str">
            <v>INSTALACOES HIDRO SANITARIAS</v>
          </cell>
          <cell r="B4393" t="str">
            <v>INHI</v>
          </cell>
          <cell r="C4393" t="str">
            <v>CONEXOES</v>
          </cell>
          <cell r="D4393" t="str">
            <v>0180</v>
          </cell>
          <cell r="E4393">
            <v>0</v>
          </cell>
          <cell r="F4393">
            <v>0</v>
          </cell>
          <cell r="G4393" t="str">
            <v>97499</v>
          </cell>
          <cell r="H4393" t="str">
            <v>LUVA, EM AÇO, CONEXÃO SOLDADA, DN 25 (1"), INSTALADO EM REDE DE ALIMENTAÇÃO PARA SPRINKLER - FORNECIMENTO E INSTALAÇÃO. AF_10/2020</v>
          </cell>
        </row>
        <row r="4394">
          <cell r="A4394" t="str">
            <v>INSTALACOES HIDRO SANITARIAS</v>
          </cell>
          <cell r="B4394" t="str">
            <v>INHI</v>
          </cell>
          <cell r="C4394" t="str">
            <v>CONEXOES</v>
          </cell>
          <cell r="D4394" t="str">
            <v>0180</v>
          </cell>
          <cell r="E4394">
            <v>0</v>
          </cell>
          <cell r="F4394">
            <v>0</v>
          </cell>
          <cell r="G4394" t="str">
            <v>97500</v>
          </cell>
          <cell r="H4394" t="str">
            <v>LUVA COM REDUÇÃO, EM AÇO, CONEXÃO SOLDADA, DN 25 X 20 MM (1" X 3/4"), INSTALADO EM REDE DE ALIMENTAÇÃO PARA SPRINKLER - FORNECIMENTO E INSTALAÇÃO. AF_10/2020</v>
          </cell>
        </row>
        <row r="4395">
          <cell r="A4395" t="str">
            <v>INSTALACOES HIDRO SANITARIAS</v>
          </cell>
          <cell r="B4395" t="str">
            <v>INHI</v>
          </cell>
          <cell r="C4395" t="str">
            <v>CONEXOES</v>
          </cell>
          <cell r="D4395" t="str">
            <v>0180</v>
          </cell>
          <cell r="E4395">
            <v>0</v>
          </cell>
          <cell r="F4395">
            <v>0</v>
          </cell>
          <cell r="G4395" t="str">
            <v>97502</v>
          </cell>
          <cell r="H4395" t="str">
            <v>LUVA, EM AÇO, CONEXÃO SOLDADA, DN 32 (1 1/4"), INSTALADO EM REDE DE ALIMENTAÇÃO PARA SPRINKLER - FORNECIMENTO E INSTALAÇÃO. AF_10/2020</v>
          </cell>
        </row>
        <row r="4396">
          <cell r="A4396" t="str">
            <v>INSTALACOES HIDRO SANITARIAS</v>
          </cell>
          <cell r="B4396" t="str">
            <v>INHI</v>
          </cell>
          <cell r="C4396" t="str">
            <v>CONEXOES</v>
          </cell>
          <cell r="D4396" t="str">
            <v>0180</v>
          </cell>
          <cell r="E4396">
            <v>0</v>
          </cell>
          <cell r="F4396">
            <v>0</v>
          </cell>
          <cell r="G4396" t="str">
            <v>97503</v>
          </cell>
          <cell r="H4396" t="str">
            <v>LUVA COM REDUÇÃO, EM AÇO, CONEXÃO SOLDADA, DN 32 X 25 MM (1 1/4"  X 1"), INSTALADO EM REDE DE ALIMENTAÇÃO PARA SPRINKLER - FORNECIMENTO E INSTALAÇÃO. AF_10/2020</v>
          </cell>
        </row>
        <row r="4397">
          <cell r="A4397" t="str">
            <v>INSTALACOES HIDRO SANITARIAS</v>
          </cell>
          <cell r="B4397" t="str">
            <v>INHI</v>
          </cell>
          <cell r="C4397" t="str">
            <v>CONEXOES</v>
          </cell>
          <cell r="D4397" t="str">
            <v>0180</v>
          </cell>
          <cell r="E4397">
            <v>0</v>
          </cell>
          <cell r="F4397">
            <v>0</v>
          </cell>
          <cell r="G4397" t="str">
            <v>97505</v>
          </cell>
          <cell r="H4397" t="str">
            <v>LUVA, EM AÇO, CONEXÃO SOLDADA, DN 40 (1 1/2"), INSTALADO EM REDE DE ALIMENTAÇÃO PARA SPRINKLER - FORNECIMENTO E INSTALAÇÃO. AF_10/2020</v>
          </cell>
        </row>
        <row r="4398">
          <cell r="A4398" t="str">
            <v>INSTALACOES HIDRO SANITARIAS</v>
          </cell>
          <cell r="B4398" t="str">
            <v>INHI</v>
          </cell>
          <cell r="C4398" t="str">
            <v>CONEXOES</v>
          </cell>
          <cell r="D4398" t="str">
            <v>0180</v>
          </cell>
          <cell r="E4398">
            <v>0</v>
          </cell>
          <cell r="F4398">
            <v>0</v>
          </cell>
          <cell r="G4398" t="str">
            <v>97506</v>
          </cell>
          <cell r="H4398" t="str">
            <v>LUVA COM REDUÇÃO, EM AÇO, CONEXÃO SOLDADA, DN 40  X 32 MM (1 1/2" X 1 1/4"), INSTALADO EM REDE DE ALIMENTAÇÃO PARA SPRINKLER - FORNECIMENTO E INSTALAÇÃO. AF_10/2020</v>
          </cell>
        </row>
        <row r="4399">
          <cell r="A4399" t="str">
            <v>INSTALACOES HIDRO SANITARIAS</v>
          </cell>
          <cell r="B4399" t="str">
            <v>INHI</v>
          </cell>
          <cell r="C4399" t="str">
            <v>CONEXOES</v>
          </cell>
          <cell r="D4399" t="str">
            <v>0180</v>
          </cell>
          <cell r="E4399">
            <v>0</v>
          </cell>
          <cell r="F4399">
            <v>0</v>
          </cell>
          <cell r="G4399" t="str">
            <v>97508</v>
          </cell>
          <cell r="H4399" t="str">
            <v>LUVA, EM AÇO, CONEXÃO SOLDADA, DN 50 (2"), INSTALADO EM REDE DE ALIMENTAÇÃO PARA SPRINKLER - FORNECIMENTO E INSTALAÇÃO. AF_10/2020</v>
          </cell>
        </row>
        <row r="4400">
          <cell r="A4400" t="str">
            <v>INSTALACOES HIDRO SANITARIAS</v>
          </cell>
          <cell r="B4400" t="str">
            <v>INHI</v>
          </cell>
          <cell r="C4400" t="str">
            <v>CONEXOES</v>
          </cell>
          <cell r="D4400" t="str">
            <v>0180</v>
          </cell>
          <cell r="E4400">
            <v>0</v>
          </cell>
          <cell r="F4400">
            <v>0</v>
          </cell>
          <cell r="G4400" t="str">
            <v>97509</v>
          </cell>
          <cell r="H4400" t="str">
            <v>LUVA COM REDUÇÃO, EM AÇO, CONEXÃO SOLDADA, DN 50 X 40 MM (2" X 1 1/2"), INSTALADO EM REDE DE ALIMENTAÇÃO PARA SPRINKLER - FORNECIMENTO E INSTALAÇÃO. AF_10/2020</v>
          </cell>
        </row>
        <row r="4401">
          <cell r="A4401" t="str">
            <v>INSTALACOES HIDRO SANITARIAS</v>
          </cell>
          <cell r="B4401" t="str">
            <v>INHI</v>
          </cell>
          <cell r="C4401" t="str">
            <v>CONEXOES</v>
          </cell>
          <cell r="D4401" t="str">
            <v>0180</v>
          </cell>
          <cell r="E4401">
            <v>0</v>
          </cell>
          <cell r="F4401">
            <v>0</v>
          </cell>
          <cell r="G4401" t="str">
            <v>97511</v>
          </cell>
          <cell r="H4401" t="str">
            <v>LUVA, EM AÇO, CONEXÃO SOLDADA, DN 65 (2 1/2"), INSTALADO EM REDE DE ALIMENTAÇÃO PARA SPRINKLER - FORNECIMENTO E INSTALAÇÃO. AF_10/2020</v>
          </cell>
        </row>
        <row r="4402">
          <cell r="A4402" t="str">
            <v>INSTALACOES HIDRO SANITARIAS</v>
          </cell>
          <cell r="B4402" t="str">
            <v>INHI</v>
          </cell>
          <cell r="C4402" t="str">
            <v>CONEXOES</v>
          </cell>
          <cell r="D4402" t="str">
            <v>0180</v>
          </cell>
          <cell r="E4402">
            <v>0</v>
          </cell>
          <cell r="F4402">
            <v>0</v>
          </cell>
          <cell r="G4402" t="str">
            <v>97512</v>
          </cell>
          <cell r="H4402" t="str">
            <v>LUVA COM REDUÇÃO, EM AÇO, CONEXÃO SOLDADA, DN 65 X 50 MM (2 1/2" X 2"), INSTALADO EM REDE DE ALIMENTAÇÃO PARA SPRINKLER - FORNECIMENTO E INSTALAÇÃO. AF_10/2020</v>
          </cell>
        </row>
        <row r="4403">
          <cell r="A4403" t="str">
            <v>INSTALACOES HIDRO SANITARIAS</v>
          </cell>
          <cell r="B4403" t="str">
            <v>INHI</v>
          </cell>
          <cell r="C4403" t="str">
            <v>CONEXOES</v>
          </cell>
          <cell r="D4403" t="str">
            <v>0180</v>
          </cell>
          <cell r="E4403">
            <v>0</v>
          </cell>
          <cell r="F4403">
            <v>0</v>
          </cell>
          <cell r="G4403" t="str">
            <v>97514</v>
          </cell>
          <cell r="H4403" t="str">
            <v>LUVA, EM AÇO, CONEXÃO SOLDADA, DN 80 (3"), INSTALADO EM REDE DE ALIMENTAÇÃO PARA SPRINKLER - FORNECIMENTO E INSTALAÇÃO. AF_10/2020</v>
          </cell>
        </row>
        <row r="4404">
          <cell r="A4404" t="str">
            <v>INSTALACOES HIDRO SANITARIAS</v>
          </cell>
          <cell r="B4404" t="str">
            <v>INHI</v>
          </cell>
          <cell r="C4404" t="str">
            <v>CONEXOES</v>
          </cell>
          <cell r="D4404" t="str">
            <v>0180</v>
          </cell>
          <cell r="E4404">
            <v>0</v>
          </cell>
          <cell r="F4404">
            <v>0</v>
          </cell>
          <cell r="G4404" t="str">
            <v>97515</v>
          </cell>
          <cell r="H4404" t="str">
            <v>LUVA COM REDUÇÃO, EM AÇO, CONEXÃO SOLDADA, DN 80 X 65 MM (3" X 2 1/2"), INSTALADO EM REDE DE ALIMENTAÇÃO PARA SPRINKLER - FORNECIMENTO E INSTALAÇÃO. AF_10/2020</v>
          </cell>
        </row>
        <row r="4405">
          <cell r="A4405" t="str">
            <v>INSTALACOES HIDRO SANITARIAS</v>
          </cell>
          <cell r="B4405" t="str">
            <v>INHI</v>
          </cell>
          <cell r="C4405" t="str">
            <v>CONEXOES</v>
          </cell>
          <cell r="D4405" t="str">
            <v>0180</v>
          </cell>
          <cell r="E4405">
            <v>0</v>
          </cell>
          <cell r="F4405">
            <v>0</v>
          </cell>
          <cell r="G4405" t="str">
            <v>97517</v>
          </cell>
          <cell r="H4405" t="str">
            <v>CURVA 45 GRAUS, EM AÇO, CONEXÃO SOLDADA, DN 25 (1"), INSTALADO EM REDE DE ALIMENTAÇÃO PARA SPRINKLER - FORNECIMENTO E INSTALAÇÃO. AF_10/2020</v>
          </cell>
        </row>
        <row r="4406">
          <cell r="A4406" t="str">
            <v>INSTALACOES HIDRO SANITARIAS</v>
          </cell>
          <cell r="B4406" t="str">
            <v>INHI</v>
          </cell>
          <cell r="C4406" t="str">
            <v>CONEXOES</v>
          </cell>
          <cell r="D4406" t="str">
            <v>0180</v>
          </cell>
          <cell r="E4406">
            <v>0</v>
          </cell>
          <cell r="F4406">
            <v>0</v>
          </cell>
          <cell r="G4406" t="str">
            <v>97518</v>
          </cell>
          <cell r="H4406" t="str">
            <v>CURVA 90 GRAUS, EM AÇO, CONEXÃO SOLDADA, DN 25 (1"), INSTALADO EM REDE DE ALIMENTAÇÃO PARA SPRINKLER - FORNECIMENTO E INSTALAÇÃO. AF_10/2020</v>
          </cell>
        </row>
        <row r="4407">
          <cell r="A4407" t="str">
            <v>INSTALACOES HIDRO SANITARIAS</v>
          </cell>
          <cell r="B4407" t="str">
            <v>INHI</v>
          </cell>
          <cell r="C4407" t="str">
            <v>CONEXOES</v>
          </cell>
          <cell r="D4407" t="str">
            <v>0180</v>
          </cell>
          <cell r="E4407">
            <v>0</v>
          </cell>
          <cell r="F4407">
            <v>0</v>
          </cell>
          <cell r="G4407" t="str">
            <v>97519</v>
          </cell>
          <cell r="H4407" t="str">
            <v>CURVA 45 GRAUS, EM AÇO, CONEXÃO SOLDADA, DN 32 (1 1/4"), INSTALADO EM REDE DE ALIMENTAÇÃO PARA SPRINKLER - FORNECIMENTO E INSTALAÇÃO. AF_10/2020</v>
          </cell>
        </row>
        <row r="4408">
          <cell r="A4408" t="str">
            <v>INSTALACOES HIDRO SANITARIAS</v>
          </cell>
          <cell r="B4408" t="str">
            <v>INHI</v>
          </cell>
          <cell r="C4408" t="str">
            <v>CONEXOES</v>
          </cell>
          <cell r="D4408" t="str">
            <v>0180</v>
          </cell>
          <cell r="E4408">
            <v>0</v>
          </cell>
          <cell r="F4408">
            <v>0</v>
          </cell>
          <cell r="G4408" t="str">
            <v>97520</v>
          </cell>
          <cell r="H4408" t="str">
            <v>CURVA 90 GRAUS, EM AÇO, CONEXÃO SOLDADA, DN 32 (1 1/4"), INSTALADO EM REDE DE ALIMENTAÇÃO PARA SPRINKLER - FORNECIMENTO E INSTALAÇÃO. AF_10/2020</v>
          </cell>
        </row>
        <row r="4409">
          <cell r="A4409" t="str">
            <v>INSTALACOES HIDRO SANITARIAS</v>
          </cell>
          <cell r="B4409" t="str">
            <v>INHI</v>
          </cell>
          <cell r="C4409" t="str">
            <v>CONEXOES</v>
          </cell>
          <cell r="D4409" t="str">
            <v>0180</v>
          </cell>
          <cell r="E4409">
            <v>0</v>
          </cell>
          <cell r="F4409">
            <v>0</v>
          </cell>
          <cell r="G4409" t="str">
            <v>97521</v>
          </cell>
          <cell r="H4409" t="str">
            <v>CURVA 45 GRAUS, EM AÇO, CONEXÃO SOLDADA, DN 40 (1 1/2"), INSTALADO EM REDE DE ALIMENTAÇÃO PARA SPRINKLER - FORNECIMENTO E INSTALAÇÃO. AF_10/2020</v>
          </cell>
        </row>
        <row r="4410">
          <cell r="A4410" t="str">
            <v>INSTALACOES HIDRO SANITARIAS</v>
          </cell>
          <cell r="B4410" t="str">
            <v>INHI</v>
          </cell>
          <cell r="C4410" t="str">
            <v>CONEXOES</v>
          </cell>
          <cell r="D4410" t="str">
            <v>0180</v>
          </cell>
          <cell r="E4410">
            <v>0</v>
          </cell>
          <cell r="F4410">
            <v>0</v>
          </cell>
          <cell r="G4410" t="str">
            <v>97522</v>
          </cell>
          <cell r="H4410" t="str">
            <v>CURVA 90 GRAUS, EM AÇO, CONEXÃO SOLDADA, DN 40 (1 1/2"), INSTALADO EM REDE DE ALIMENTAÇÃO PARA SPRINKLER - FORNECIMENTO E INSTALAÇÃO. AF_10/2020</v>
          </cell>
        </row>
        <row r="4411">
          <cell r="A4411" t="str">
            <v>INSTALACOES HIDRO SANITARIAS</v>
          </cell>
          <cell r="B4411" t="str">
            <v>INHI</v>
          </cell>
          <cell r="C4411" t="str">
            <v>CONEXOES</v>
          </cell>
          <cell r="D4411" t="str">
            <v>0180</v>
          </cell>
          <cell r="E4411">
            <v>0</v>
          </cell>
          <cell r="F4411">
            <v>0</v>
          </cell>
          <cell r="G4411" t="str">
            <v>97523</v>
          </cell>
          <cell r="H4411" t="str">
            <v>CURVA 45 GRAUS, EM AÇO, CONEXÃO SOLDADA, DN 50 (2"), INSTALADO EM REDE DE ALIMENTAÇÃO PARA SPRINKLER - FORNECIMENTO E INSTALAÇÃO. AF_10/2020</v>
          </cell>
        </row>
        <row r="4412">
          <cell r="A4412" t="str">
            <v>INSTALACOES HIDRO SANITARIAS</v>
          </cell>
          <cell r="B4412" t="str">
            <v>INHI</v>
          </cell>
          <cell r="C4412" t="str">
            <v>CONEXOES</v>
          </cell>
          <cell r="D4412" t="str">
            <v>0180</v>
          </cell>
          <cell r="E4412">
            <v>0</v>
          </cell>
          <cell r="F4412">
            <v>0</v>
          </cell>
          <cell r="G4412" t="str">
            <v>97524</v>
          </cell>
          <cell r="H4412" t="str">
            <v>CURVA 90 GRAUS, EM AÇO, CONEXÃO SOLDADA, DN 50 (2"), INSTALADO EM REDE DE ALIMENTAÇÃO PARA SPRINKLER - FORNECIMENTO E INSTALAÇÃO. AF_10/2020</v>
          </cell>
        </row>
        <row r="4413">
          <cell r="A4413" t="str">
            <v>INSTALACOES HIDRO SANITARIAS</v>
          </cell>
          <cell r="B4413" t="str">
            <v>INHI</v>
          </cell>
          <cell r="C4413" t="str">
            <v>CONEXOES</v>
          </cell>
          <cell r="D4413" t="str">
            <v>0180</v>
          </cell>
          <cell r="E4413">
            <v>0</v>
          </cell>
          <cell r="F4413">
            <v>0</v>
          </cell>
          <cell r="G4413" t="str">
            <v>97525</v>
          </cell>
          <cell r="H4413" t="str">
            <v>CURVA 45 GRAUS, EM AÇO, CONEXÃO SOLDADA, DN 65 (2 1/2"), INSTALADO EM REDE DE ALIMENTAÇÃO PARA SPRINKLER - FORNECIMENTO E INSTALAÇÃO. AF_10/2020</v>
          </cell>
        </row>
        <row r="4414">
          <cell r="A4414" t="str">
            <v>INSTALACOES HIDRO SANITARIAS</v>
          </cell>
          <cell r="B4414" t="str">
            <v>INHI</v>
          </cell>
          <cell r="C4414" t="str">
            <v>CONEXOES</v>
          </cell>
          <cell r="D4414" t="str">
            <v>0180</v>
          </cell>
          <cell r="E4414">
            <v>0</v>
          </cell>
          <cell r="F4414">
            <v>0</v>
          </cell>
          <cell r="G4414" t="str">
            <v>97526</v>
          </cell>
          <cell r="H4414" t="str">
            <v>CURVA 90 GRAUS, EM AÇO, CONEXÃO SOLDADA, DN 65 (2 1/2"), INSTALADO EM REDE DE ALIMENTAÇÃO PARA SPRINKLER - FORNECIMENTO E INSTALAÇÃO. AF_10/2020</v>
          </cell>
        </row>
        <row r="4415">
          <cell r="A4415" t="str">
            <v>INSTALACOES HIDRO SANITARIAS</v>
          </cell>
          <cell r="B4415" t="str">
            <v>INHI</v>
          </cell>
          <cell r="C4415" t="str">
            <v>CONEXOES</v>
          </cell>
          <cell r="D4415" t="str">
            <v>0180</v>
          </cell>
          <cell r="E4415">
            <v>0</v>
          </cell>
          <cell r="F4415">
            <v>0</v>
          </cell>
          <cell r="G4415" t="str">
            <v>97527</v>
          </cell>
          <cell r="H4415" t="str">
            <v>CURVA 45 GRAUS, EM AÇO, CONEXÃO SOLDADA, DN 80 (3"), INSTALADO EM REDE DE ALIMENTAÇÃO PARA SPRINKLER - FORNECIMENTO E INSTALAÇÃO. AF_10/2020</v>
          </cell>
        </row>
        <row r="4416">
          <cell r="A4416" t="str">
            <v>INSTALACOES HIDRO SANITARIAS</v>
          </cell>
          <cell r="B4416" t="str">
            <v>INHI</v>
          </cell>
          <cell r="C4416" t="str">
            <v>CONEXOES</v>
          </cell>
          <cell r="D4416" t="str">
            <v>0180</v>
          </cell>
          <cell r="E4416">
            <v>0</v>
          </cell>
          <cell r="F4416">
            <v>0</v>
          </cell>
          <cell r="G4416" t="str">
            <v>97528</v>
          </cell>
          <cell r="H4416" t="str">
            <v>CURVA 90 GRAUS, EM AÇO, CONEXÃO SOLDADA, DN 80 (3"), INSTALADO EM REDE DE ALIMENTAÇÃO PARA SPRINKLER - FORNECIMENTO E INSTALAÇÃO. AF_10/2020</v>
          </cell>
        </row>
        <row r="4417">
          <cell r="A4417" t="str">
            <v>INSTALACOES HIDRO SANITARIAS</v>
          </cell>
          <cell r="B4417" t="str">
            <v>INHI</v>
          </cell>
          <cell r="C4417" t="str">
            <v>CONEXOES</v>
          </cell>
          <cell r="D4417" t="str">
            <v>0180</v>
          </cell>
          <cell r="E4417">
            <v>0</v>
          </cell>
          <cell r="F4417">
            <v>0</v>
          </cell>
          <cell r="G4417" t="str">
            <v>97529</v>
          </cell>
          <cell r="H4417" t="str">
            <v>TÊ, EM AÇO, CONEXÃO SOLDADA, DN 25 (1"), INSTALADO EM REDE DE ALIMENTAÇÃO PARA SPRINKLER - FORNECIMENTO E INSTALAÇÃO. AF_10/2020</v>
          </cell>
        </row>
        <row r="4418">
          <cell r="A4418" t="str">
            <v>INSTALACOES HIDRO SANITARIAS</v>
          </cell>
          <cell r="B4418" t="str">
            <v>INHI</v>
          </cell>
          <cell r="C4418" t="str">
            <v>CONEXOES</v>
          </cell>
          <cell r="D4418" t="str">
            <v>0180</v>
          </cell>
          <cell r="E4418">
            <v>0</v>
          </cell>
          <cell r="F4418">
            <v>0</v>
          </cell>
          <cell r="G4418" t="str">
            <v>97530</v>
          </cell>
          <cell r="H4418" t="str">
            <v>TÊ, EM AÇO, CONEXÃO SOLDADA, DN 32 (1 1/4"), INSTALADO EM REDE DE ALIMENTAÇÃO PARA SPRINKLER - FORNECIMENTO E INSTALAÇÃO. AF_10/2020</v>
          </cell>
        </row>
        <row r="4419">
          <cell r="A4419" t="str">
            <v>INSTALACOES HIDRO SANITARIAS</v>
          </cell>
          <cell r="B4419" t="str">
            <v>INHI</v>
          </cell>
          <cell r="C4419" t="str">
            <v>CONEXOES</v>
          </cell>
          <cell r="D4419" t="str">
            <v>0180</v>
          </cell>
          <cell r="E4419">
            <v>0</v>
          </cell>
          <cell r="F4419">
            <v>0</v>
          </cell>
          <cell r="G4419" t="str">
            <v>97531</v>
          </cell>
          <cell r="H4419" t="str">
            <v>TÊ, EM AÇO, CONEXÃO SOLDADA, DN 40 (1 1/2"), INSTALADO EM REDE DE ALIMENTAÇÃO PARA SPRINKLER - FORNECIMENTO E INSTALAÇÃO. AF_10/2020</v>
          </cell>
        </row>
        <row r="4420">
          <cell r="A4420" t="str">
            <v>INSTALACOES HIDRO SANITARIAS</v>
          </cell>
          <cell r="B4420" t="str">
            <v>INHI</v>
          </cell>
          <cell r="C4420" t="str">
            <v>CONEXOES</v>
          </cell>
          <cell r="D4420" t="str">
            <v>0180</v>
          </cell>
          <cell r="E4420">
            <v>0</v>
          </cell>
          <cell r="F4420">
            <v>0</v>
          </cell>
          <cell r="G4420" t="str">
            <v>97532</v>
          </cell>
          <cell r="H4420" t="str">
            <v>TÊ, EM AÇO, CONEXÃO SOLDADA, DN 50 (2"), INSTALADO EM REDE DE ALIMENTAÇÃO PARA SPRINKLER - FORNECIMENTO E INSTALAÇÃO. AF_10/2020</v>
          </cell>
        </row>
        <row r="4421">
          <cell r="A4421" t="str">
            <v>INSTALACOES HIDRO SANITARIAS</v>
          </cell>
          <cell r="B4421" t="str">
            <v>INHI</v>
          </cell>
          <cell r="C4421" t="str">
            <v>CONEXOES</v>
          </cell>
          <cell r="D4421" t="str">
            <v>0180</v>
          </cell>
          <cell r="E4421">
            <v>0</v>
          </cell>
          <cell r="F4421">
            <v>0</v>
          </cell>
          <cell r="G4421" t="str">
            <v>97533</v>
          </cell>
          <cell r="H4421" t="str">
            <v>TÊ, EM AÇO, CONEXÃO SOLDADA, DN 65 (2 1/2"), INSTALADO EM REDE DE ALIMENTAÇÃO PARA SPRINKLER - FORNECIMENTO E INSTALAÇÃO. AF_10/2020</v>
          </cell>
        </row>
        <row r="4422">
          <cell r="A4422" t="str">
            <v>INSTALACOES HIDRO SANITARIAS</v>
          </cell>
          <cell r="B4422" t="str">
            <v>INHI</v>
          </cell>
          <cell r="C4422" t="str">
            <v>CONEXOES</v>
          </cell>
          <cell r="D4422" t="str">
            <v>0180</v>
          </cell>
          <cell r="E4422">
            <v>0</v>
          </cell>
          <cell r="F4422">
            <v>0</v>
          </cell>
          <cell r="G4422" t="str">
            <v>97534</v>
          </cell>
          <cell r="H4422" t="str">
            <v>TÊ, EM AÇO, CONEXÃO SOLDADA, DN 80 (3"), INSTALADO EM REDE DE ALIMENTAÇÃO PARA SPRINKLER - FORNECIMENTO E INSTALAÇÃO. AF_10/2020</v>
          </cell>
        </row>
        <row r="4423">
          <cell r="A4423" t="str">
            <v>INSTALACOES HIDRO SANITARIAS</v>
          </cell>
          <cell r="B4423" t="str">
            <v>INHI</v>
          </cell>
          <cell r="C4423" t="str">
            <v>CONEXOES</v>
          </cell>
          <cell r="D4423" t="str">
            <v>0180</v>
          </cell>
          <cell r="E4423">
            <v>0</v>
          </cell>
          <cell r="F4423">
            <v>0</v>
          </cell>
          <cell r="G4423" t="str">
            <v>97537</v>
          </cell>
          <cell r="H4423" t="str">
            <v>LUVA, EM AÇO, CONEXÃO SOLDADA, DN 15 (1/2"), INSTALADO EM RAMAIS E SUB-RAMAIS DE GÁS - FORNECIMENTO E INSTALAÇÃO. AF_10/2020</v>
          </cell>
        </row>
        <row r="4424">
          <cell r="A4424" t="str">
            <v>INSTALACOES HIDRO SANITARIAS</v>
          </cell>
          <cell r="B4424" t="str">
            <v>INHI</v>
          </cell>
          <cell r="C4424" t="str">
            <v>CONEXOES</v>
          </cell>
          <cell r="D4424" t="str">
            <v>0180</v>
          </cell>
          <cell r="E4424">
            <v>0</v>
          </cell>
          <cell r="F4424">
            <v>0</v>
          </cell>
          <cell r="G4424" t="str">
            <v>97540</v>
          </cell>
          <cell r="H4424" t="str">
            <v>LUVA, EM AÇO, CONEXÃO SOLDADA, DN 20 (3/4"), INSTALADO EM RAMAIS E SUB-RAMAIS DE GÁS - FORNECIMENTO E INSTALAÇÃO. AF_10/2020</v>
          </cell>
        </row>
        <row r="4425">
          <cell r="A4425" t="str">
            <v>INSTALACOES HIDRO SANITARIAS</v>
          </cell>
          <cell r="B4425" t="str">
            <v>INHI</v>
          </cell>
          <cell r="C4425" t="str">
            <v>CONEXOES</v>
          </cell>
          <cell r="D4425" t="str">
            <v>0180</v>
          </cell>
          <cell r="E4425">
            <v>0</v>
          </cell>
          <cell r="F4425">
            <v>0</v>
          </cell>
          <cell r="G4425" t="str">
            <v>97541</v>
          </cell>
          <cell r="H4425" t="str">
            <v>LUVA COM REDUÇÃO, EM AÇO, CONEXÃO SOLDADA, DN 20 X 15 MM (3/4" X 1/2"), INSTALADO EM RAMAIS E SUB-RAMAIS DE GÁS - FORNECIMENTO E INSTALAÇÃO. AF_10/2020</v>
          </cell>
        </row>
        <row r="4426">
          <cell r="A4426" t="str">
            <v>INSTALACOES HIDRO SANITARIAS</v>
          </cell>
          <cell r="B4426" t="str">
            <v>INHI</v>
          </cell>
          <cell r="C4426" t="str">
            <v>CONEXOES</v>
          </cell>
          <cell r="D4426" t="str">
            <v>0180</v>
          </cell>
          <cell r="E4426">
            <v>0</v>
          </cell>
          <cell r="F4426">
            <v>0</v>
          </cell>
          <cell r="G4426" t="str">
            <v>97543</v>
          </cell>
          <cell r="H4426" t="str">
            <v>LUVA, EM AÇO, CONEXÃO SOLDADA, DN 25 (1"), INSTALADO EM RAMAIS E SUB-RAMAIS DE GÁS - FORNECIMENTO E INSTALAÇÃO. AF_10/2020</v>
          </cell>
        </row>
        <row r="4427">
          <cell r="A4427" t="str">
            <v>INSTALACOES HIDRO SANITARIAS</v>
          </cell>
          <cell r="B4427" t="str">
            <v>INHI</v>
          </cell>
          <cell r="C4427" t="str">
            <v>CONEXOES</v>
          </cell>
          <cell r="D4427" t="str">
            <v>0180</v>
          </cell>
          <cell r="E4427">
            <v>0</v>
          </cell>
          <cell r="F4427">
            <v>0</v>
          </cell>
          <cell r="G4427" t="str">
            <v>97544</v>
          </cell>
          <cell r="H4427" t="str">
            <v>LUVA COM REDUÇÃO, EM AÇO, CONEXÃO SOLDADA, DN 25 X 20 MM (1" X 3/4"), INSTALADO EM RAMAIS E SUB-RAMAIS DE GÁS - FORNECIMENTO E INSTALAÇÃO. AF_10/2020</v>
          </cell>
        </row>
        <row r="4428">
          <cell r="A4428" t="str">
            <v>INSTALACOES HIDRO SANITARIAS</v>
          </cell>
          <cell r="B4428" t="str">
            <v>INHI</v>
          </cell>
          <cell r="C4428" t="str">
            <v>CONEXOES</v>
          </cell>
          <cell r="D4428" t="str">
            <v>0180</v>
          </cell>
          <cell r="E4428">
            <v>0</v>
          </cell>
          <cell r="F4428">
            <v>0</v>
          </cell>
          <cell r="G4428" t="str">
            <v>97546</v>
          </cell>
          <cell r="H4428" t="str">
            <v>CURVA 45 GRAUS, EM AÇO, CONEXÃO SOLDADA, DN 15 (1/2"), INSTALADO EM RAMAIS E SUB-RAMAIS DE GÁS - FORNECIMENTO E INSTALAÇÃO. AF_10/2020</v>
          </cell>
        </row>
        <row r="4429">
          <cell r="A4429" t="str">
            <v>INSTALACOES HIDRO SANITARIAS</v>
          </cell>
          <cell r="B4429" t="str">
            <v>INHI</v>
          </cell>
          <cell r="C4429" t="str">
            <v>CONEXOES</v>
          </cell>
          <cell r="D4429" t="str">
            <v>0180</v>
          </cell>
          <cell r="E4429">
            <v>0</v>
          </cell>
          <cell r="F4429">
            <v>0</v>
          </cell>
          <cell r="G4429" t="str">
            <v>97547</v>
          </cell>
          <cell r="H4429" t="str">
            <v>CURVA 90 GRAUS, EM AÇO, CONEXÃO SOLDADA, DN 15 (1/2"), INSTALADO EM RAMAIS E SUB-RAMAIS DE GÁS - FORNECIMENTO E INSTALAÇÃO. AF_10/2020</v>
          </cell>
        </row>
        <row r="4430">
          <cell r="A4430" t="str">
            <v>INSTALACOES HIDRO SANITARIAS</v>
          </cell>
          <cell r="B4430" t="str">
            <v>INHI</v>
          </cell>
          <cell r="C4430" t="str">
            <v>CONEXOES</v>
          </cell>
          <cell r="D4430" t="str">
            <v>0180</v>
          </cell>
          <cell r="E4430">
            <v>0</v>
          </cell>
          <cell r="F4430">
            <v>0</v>
          </cell>
          <cell r="G4430" t="str">
            <v>97548</v>
          </cell>
          <cell r="H4430" t="str">
            <v>CURVA 45 GRAUS, EM AÇO, CONEXÃO SOLDADA, DN 20 (3/4"), INSTALADO EM RAMAIS E SUB-RAMAIS DE GÁS - FORNECIMENTO E INSTALAÇÃO. AF_10/2020</v>
          </cell>
        </row>
        <row r="4431">
          <cell r="A4431" t="str">
            <v>INSTALACOES HIDRO SANITARIAS</v>
          </cell>
          <cell r="B4431" t="str">
            <v>INHI</v>
          </cell>
          <cell r="C4431" t="str">
            <v>CONEXOES</v>
          </cell>
          <cell r="D4431" t="str">
            <v>0180</v>
          </cell>
          <cell r="E4431">
            <v>0</v>
          </cell>
          <cell r="F4431">
            <v>0</v>
          </cell>
          <cell r="G4431" t="str">
            <v>97549</v>
          </cell>
          <cell r="H4431" t="str">
            <v>CURVA 90 GRAUS, EM AÇO, CONEXÃO SOLDADA, DN 20 (3/4"), INSTALADO EM RAMAIS E SUB-RAMAIS DE GÁS - FORNECIMENTO E INSTALAÇÃO. AF_10/2020</v>
          </cell>
        </row>
        <row r="4432">
          <cell r="A4432" t="str">
            <v>INSTALACOES HIDRO SANITARIAS</v>
          </cell>
          <cell r="B4432" t="str">
            <v>INHI</v>
          </cell>
          <cell r="C4432" t="str">
            <v>CONEXOES</v>
          </cell>
          <cell r="D4432" t="str">
            <v>0180</v>
          </cell>
          <cell r="E4432">
            <v>0</v>
          </cell>
          <cell r="F4432">
            <v>0</v>
          </cell>
          <cell r="G4432" t="str">
            <v>97550</v>
          </cell>
          <cell r="H4432" t="str">
            <v>CURVA 45 GRAUS, EM AÇO, CONEXÃO SOLDADA, DN 25 (1"), INSTALADO EM RAMAIS E SUB-RAMAIS DE GÁS - FORNECIMENTO E INSTALAÇÃO. AF_10/2020</v>
          </cell>
        </row>
        <row r="4433">
          <cell r="A4433" t="str">
            <v>INSTALACOES HIDRO SANITARIAS</v>
          </cell>
          <cell r="B4433" t="str">
            <v>INHI</v>
          </cell>
          <cell r="C4433" t="str">
            <v>CONEXOES</v>
          </cell>
          <cell r="D4433" t="str">
            <v>0180</v>
          </cell>
          <cell r="E4433">
            <v>0</v>
          </cell>
          <cell r="F4433">
            <v>0</v>
          </cell>
          <cell r="G4433" t="str">
            <v>97551</v>
          </cell>
          <cell r="H4433" t="str">
            <v>CURVA 90 GRAUS, EM AÇO, CONEXÃO SOLDADA, DN 25 (1"), INSTALADO EM RAMAIS E SUB-RAMAIS DE GÁS - FORNECIMENTO E INSTALAÇÃO. AF_10/2020</v>
          </cell>
        </row>
        <row r="4434">
          <cell r="A4434" t="str">
            <v>INSTALACOES HIDRO SANITARIAS</v>
          </cell>
          <cell r="B4434" t="str">
            <v>INHI</v>
          </cell>
          <cell r="C4434" t="str">
            <v>CONEXOES</v>
          </cell>
          <cell r="D4434" t="str">
            <v>0180</v>
          </cell>
          <cell r="E4434">
            <v>0</v>
          </cell>
          <cell r="F4434">
            <v>0</v>
          </cell>
          <cell r="G4434" t="str">
            <v>97552</v>
          </cell>
          <cell r="H4434" t="str">
            <v>TÊ, EM AÇO, CONEXÃO SOLDADA, DN 15 (1/2"), INSTALADO EM RAMAIS E SUB-RAMAIS DE GÁS - FORNECIMENTO E INSTALAÇÃO. AF_10/2020</v>
          </cell>
        </row>
        <row r="4435">
          <cell r="A4435" t="str">
            <v>INSTALACOES HIDRO SANITARIAS</v>
          </cell>
          <cell r="B4435" t="str">
            <v>INHI</v>
          </cell>
          <cell r="C4435" t="str">
            <v>CONEXOES</v>
          </cell>
          <cell r="D4435" t="str">
            <v>0180</v>
          </cell>
          <cell r="E4435">
            <v>0</v>
          </cell>
          <cell r="F4435">
            <v>0</v>
          </cell>
          <cell r="G4435" t="str">
            <v>97553</v>
          </cell>
          <cell r="H4435" t="str">
            <v>TÊ, EM AÇO, CONEXÃO SOLDADA, DN 20 (3/4"), INSTALADO EM RAMAIS E SUB-RAMAIS DE GÁS - FORNECIMENTO E INSTALAÇÃO. AF_10/2020</v>
          </cell>
        </row>
        <row r="4436">
          <cell r="A4436" t="str">
            <v>INSTALACOES HIDRO SANITARIAS</v>
          </cell>
          <cell r="B4436" t="str">
            <v>INHI</v>
          </cell>
          <cell r="C4436" t="str">
            <v>CONEXOES</v>
          </cell>
          <cell r="D4436" t="str">
            <v>0180</v>
          </cell>
          <cell r="E4436">
            <v>0</v>
          </cell>
          <cell r="F4436">
            <v>0</v>
          </cell>
          <cell r="G4436" t="str">
            <v>97554</v>
          </cell>
          <cell r="H4436" t="str">
            <v>TÊ, EM AÇO, CONEXÃO SOLDADA, DN 25 (1"), INSTALADO EM RAMAIS E SUB-RAMAIS DE GÁS - FORNECIMENTO E INSTALAÇÃO. AF_10/2020</v>
          </cell>
        </row>
        <row r="4437">
          <cell r="A4437" t="str">
            <v>INSTALACOES HIDRO SANITARIAS</v>
          </cell>
          <cell r="B4437" t="str">
            <v>INHI</v>
          </cell>
          <cell r="C4437" t="str">
            <v>CONEXOES</v>
          </cell>
          <cell r="D4437" t="str">
            <v>0180</v>
          </cell>
          <cell r="E4437">
            <v>0</v>
          </cell>
          <cell r="F4437">
            <v>0</v>
          </cell>
          <cell r="G4437" t="str">
            <v>98602</v>
          </cell>
          <cell r="H4437" t="str">
            <v>CONECTOR EM BRONZE/LATÃO, DN 22 MM X 1/2", SEM ANEL DE SOLDA, BOLSA X ROSCA F, INSTALADO EM PRUMADA  FORNECIMENTO E INSTALAÇÃO. AF_01/2016</v>
          </cell>
        </row>
        <row r="4438">
          <cell r="A4438" t="str">
            <v>INSTALACOES HIDRO SANITARIAS</v>
          </cell>
          <cell r="B4438" t="str">
            <v>INHI</v>
          </cell>
          <cell r="C4438" t="str">
            <v>CAIXAS D'DAGUA, DE INSPECAO E DE GORDURA</v>
          </cell>
          <cell r="D4438" t="str">
            <v>0181</v>
          </cell>
          <cell r="E4438">
            <v>0</v>
          </cell>
          <cell r="F4438">
            <v>0</v>
          </cell>
          <cell r="G4438" t="str">
            <v>88503</v>
          </cell>
          <cell r="H4438" t="str">
            <v>CAIXA D´ÁGUA EM POLIETILENO, 1000 LITROS, COM ACESSÓRIOS</v>
          </cell>
        </row>
        <row r="4439">
          <cell r="A4439" t="str">
            <v>INSTALACOES HIDRO SANITARIAS</v>
          </cell>
          <cell r="B4439" t="str">
            <v>INHI</v>
          </cell>
          <cell r="C4439" t="str">
            <v>CAIXAS D'DAGUA, DE INSPECAO E DE GORDURA</v>
          </cell>
          <cell r="D4439" t="str">
            <v>0181</v>
          </cell>
          <cell r="E4439">
            <v>0</v>
          </cell>
          <cell r="F4439">
            <v>0</v>
          </cell>
          <cell r="G4439" t="str">
            <v>88504</v>
          </cell>
          <cell r="H4439" t="str">
            <v>CAIXA D´AGUA EM POLIETILENO, 500 LITROS, COM ACESSÓRIOS</v>
          </cell>
        </row>
        <row r="4440">
          <cell r="A4440" t="str">
            <v>INSTALACOES HIDRO SANITARIAS</v>
          </cell>
          <cell r="B4440" t="str">
            <v>INHI</v>
          </cell>
          <cell r="C4440" t="str">
            <v>CAIXAS D'DAGUA, DE INSPECAO E DE GORDURA</v>
          </cell>
          <cell r="D4440" t="str">
            <v>0181</v>
          </cell>
          <cell r="E4440">
            <v>0</v>
          </cell>
          <cell r="F4440">
            <v>0</v>
          </cell>
          <cell r="G4440" t="str">
            <v>97895</v>
          </cell>
          <cell r="H4440" t="str">
            <v>CAIXA ENTERRADA HIDRÁULICA RETANGULAR, EM CONCRETO PRÉ-MOLDADO, DIMENSÕES INTERNAS: 0,3X0,3X0,3 M. AF_12/2020</v>
          </cell>
        </row>
        <row r="4441">
          <cell r="A4441" t="str">
            <v>INSTALACOES HIDRO SANITARIAS</v>
          </cell>
          <cell r="B4441" t="str">
            <v>INHI</v>
          </cell>
          <cell r="C4441" t="str">
            <v>CAIXAS D'DAGUA, DE INSPECAO E DE GORDURA</v>
          </cell>
          <cell r="D4441" t="str">
            <v>0181</v>
          </cell>
          <cell r="E4441">
            <v>0</v>
          </cell>
          <cell r="F4441">
            <v>0</v>
          </cell>
          <cell r="G4441" t="str">
            <v>97896</v>
          </cell>
          <cell r="H4441" t="str">
            <v>CAIXA ENTERRADA HIDRÁULICA RETANGULAR, EM CONCRETO PRÉ-MOLDADO, DIMENSÕES INTERNAS: 0,4X0,4X0,4 M. AF_12/2020</v>
          </cell>
        </row>
        <row r="4442">
          <cell r="A4442" t="str">
            <v>INSTALACOES HIDRO SANITARIAS</v>
          </cell>
          <cell r="B4442" t="str">
            <v>INHI</v>
          </cell>
          <cell r="C4442" t="str">
            <v>CAIXAS D'DAGUA, DE INSPECAO E DE GORDURA</v>
          </cell>
          <cell r="D4442" t="str">
            <v>0181</v>
          </cell>
          <cell r="E4442">
            <v>0</v>
          </cell>
          <cell r="F4442">
            <v>0</v>
          </cell>
          <cell r="G4442" t="str">
            <v>97897</v>
          </cell>
          <cell r="H4442" t="str">
            <v>CAIXA ENTERRADA HIDRÁULICA RETANGULAR, EM CONCRETO PRÉ-MOLDADO, DIMENSÕES INTERNAS: 0,6X0,6X0,5 M. AF_12/2020</v>
          </cell>
        </row>
        <row r="4443">
          <cell r="A4443" t="str">
            <v>INSTALACOES HIDRO SANITARIAS</v>
          </cell>
          <cell r="B4443" t="str">
            <v>INHI</v>
          </cell>
          <cell r="C4443" t="str">
            <v>CAIXAS D'DAGUA, DE INSPECAO E DE GORDURA</v>
          </cell>
          <cell r="D4443" t="str">
            <v>0181</v>
          </cell>
          <cell r="E4443">
            <v>0</v>
          </cell>
          <cell r="F4443">
            <v>0</v>
          </cell>
          <cell r="G4443" t="str">
            <v>97898</v>
          </cell>
          <cell r="H4443" t="str">
            <v>CAIXA ENTERRADA HIDRÁULICA RETANGULAR, EM CONCRETO PRÉ-MOLDADO, DIMENSÕES INTERNAS: 0,8X0,8X0,5 M. AF_12/2020</v>
          </cell>
        </row>
        <row r="4444">
          <cell r="A4444" t="str">
            <v>INSTALACOES HIDRO SANITARIAS</v>
          </cell>
          <cell r="B4444" t="str">
            <v>INHI</v>
          </cell>
          <cell r="C4444" t="str">
            <v>CAIXAS D'DAGUA, DE INSPECAO E DE GORDURA</v>
          </cell>
          <cell r="D4444" t="str">
            <v>0181</v>
          </cell>
          <cell r="E4444">
            <v>0</v>
          </cell>
          <cell r="F4444">
            <v>0</v>
          </cell>
          <cell r="G4444" t="str">
            <v>97900</v>
          </cell>
          <cell r="H4444" t="str">
            <v>CAIXA ENTERRADA HIDRÁULICA RETANGULAR EM ALVENARIA COM TIJOLOS CERÂMICOS MACIÇOS, DIMENSÕES INTERNAS: 0,3X0,3X0,3 M PARA REDE DE ESGOTO. AF_12/2020</v>
          </cell>
        </row>
        <row r="4445">
          <cell r="A4445" t="str">
            <v>INSTALACOES HIDRO SANITARIAS</v>
          </cell>
          <cell r="B4445" t="str">
            <v>INHI</v>
          </cell>
          <cell r="C4445" t="str">
            <v>CAIXAS D'DAGUA, DE INSPECAO E DE GORDURA</v>
          </cell>
          <cell r="D4445" t="str">
            <v>0181</v>
          </cell>
          <cell r="E4445">
            <v>0</v>
          </cell>
          <cell r="F4445">
            <v>0</v>
          </cell>
          <cell r="G4445" t="str">
            <v>97901</v>
          </cell>
          <cell r="H4445" t="str">
            <v>CAIXA ENTERRADA HIDRÁULICA RETANGULAR EM ALVENARIA COM TIJOLOS CERÂMICOS MACIÇOS, DIMENSÕES INTERNAS: 0,4X0,4X0,4 M PARA REDE DE ESGOTO. AF_12/2020</v>
          </cell>
        </row>
        <row r="4446">
          <cell r="A4446" t="str">
            <v>INSTALACOES HIDRO SANITARIAS</v>
          </cell>
          <cell r="B4446" t="str">
            <v>INHI</v>
          </cell>
          <cell r="C4446" t="str">
            <v>CAIXAS D'DAGUA, DE INSPECAO E DE GORDURA</v>
          </cell>
          <cell r="D4446" t="str">
            <v>0181</v>
          </cell>
          <cell r="E4446">
            <v>0</v>
          </cell>
          <cell r="F4446">
            <v>0</v>
          </cell>
          <cell r="G4446" t="str">
            <v>97902</v>
          </cell>
          <cell r="H4446" t="str">
            <v>CAIXA ENTERRADA HIDRÁULICA RETANGULAR EM ALVENARIA COM TIJOLOS CERÂMICOS MACIÇOS, DIMENSÕES INTERNAS: 0,6X0,6X0,6 M PARA REDE DE ESGOTO. AF_12/2020</v>
          </cell>
        </row>
        <row r="4447">
          <cell r="A4447" t="str">
            <v>INSTALACOES HIDRO SANITARIAS</v>
          </cell>
          <cell r="B4447" t="str">
            <v>INHI</v>
          </cell>
          <cell r="C4447" t="str">
            <v>CAIXAS D'DAGUA, DE INSPECAO E DE GORDURA</v>
          </cell>
          <cell r="D4447" t="str">
            <v>0181</v>
          </cell>
          <cell r="E4447">
            <v>0</v>
          </cell>
          <cell r="F4447">
            <v>0</v>
          </cell>
          <cell r="G4447" t="str">
            <v>97903</v>
          </cell>
          <cell r="H4447" t="str">
            <v>CAIXA ENTERRADA HIDRÁULICA RETANGULAR EM ALVENARIA COM TIJOLOS CERÂMICOS MACIÇOS, DIMENSÕES INTERNAS: 0,8X0,8X0,6 M PARA REDE DE ESGOTO. AF_12/2020</v>
          </cell>
        </row>
        <row r="4448">
          <cell r="A4448" t="str">
            <v>INSTALACOES HIDRO SANITARIAS</v>
          </cell>
          <cell r="B4448" t="str">
            <v>INHI</v>
          </cell>
          <cell r="C4448" t="str">
            <v>CAIXAS D'DAGUA, DE INSPECAO E DE GORDURA</v>
          </cell>
          <cell r="D4448" t="str">
            <v>0181</v>
          </cell>
          <cell r="E4448">
            <v>0</v>
          </cell>
          <cell r="F4448">
            <v>0</v>
          </cell>
          <cell r="G4448" t="str">
            <v>97904</v>
          </cell>
          <cell r="H4448" t="str">
            <v>CAIXA ENTERRADA HIDRÁULICA RETANGULAR EM ALVENARIA COM TIJOLOS CERÂMICOS MACIÇOS, DIMENSÕES INTERNAS: 1X1X0,6 M PARA REDE DE ESGOTO. AF_12/2020</v>
          </cell>
        </row>
        <row r="4449">
          <cell r="A4449" t="str">
            <v>INSTALACOES HIDRO SANITARIAS</v>
          </cell>
          <cell r="B4449" t="str">
            <v>INHI</v>
          </cell>
          <cell r="C4449" t="str">
            <v>CAIXAS D'DAGUA, DE INSPECAO E DE GORDURA</v>
          </cell>
          <cell r="D4449" t="str">
            <v>0181</v>
          </cell>
          <cell r="E4449">
            <v>0</v>
          </cell>
          <cell r="F4449">
            <v>0</v>
          </cell>
          <cell r="G4449" t="str">
            <v>97905</v>
          </cell>
          <cell r="H4449" t="str">
            <v>CAIXA ENTERRADA HIDRÁULICA RETANGULAR, EM ALVENARIA COM BLOCOS DE CONCRETO, DIMENSÕES INTERNAS: 0,4X0,4X0,4 M PARA REDE DE ESGOTO. AF_12/2020</v>
          </cell>
        </row>
        <row r="4450">
          <cell r="A4450" t="str">
            <v>INSTALACOES HIDRO SANITARIAS</v>
          </cell>
          <cell r="B4450" t="str">
            <v>INHI</v>
          </cell>
          <cell r="C4450" t="str">
            <v>CAIXAS D'DAGUA, DE INSPECAO E DE GORDURA</v>
          </cell>
          <cell r="D4450" t="str">
            <v>0181</v>
          </cell>
          <cell r="E4450">
            <v>0</v>
          </cell>
          <cell r="F4450">
            <v>0</v>
          </cell>
          <cell r="G4450" t="str">
            <v>97906</v>
          </cell>
          <cell r="H4450" t="str">
            <v>CAIXA ENTERRADA HIDRÁULICA RETANGULAR, EM ALVENARIA COM BLOCOS DE CONCRETO, DIMENSÕES INTERNAS: 0,6X0,6X0,6 M PARA REDE DE ESGOTO. AF_12/2020</v>
          </cell>
        </row>
        <row r="4451">
          <cell r="A4451" t="str">
            <v>INSTALACOES HIDRO SANITARIAS</v>
          </cell>
          <cell r="B4451" t="str">
            <v>INHI</v>
          </cell>
          <cell r="C4451" t="str">
            <v>CAIXAS D'DAGUA, DE INSPECAO E DE GORDURA</v>
          </cell>
          <cell r="D4451" t="str">
            <v>0181</v>
          </cell>
          <cell r="E4451">
            <v>0</v>
          </cell>
          <cell r="F4451">
            <v>0</v>
          </cell>
          <cell r="G4451" t="str">
            <v>97907</v>
          </cell>
          <cell r="H4451" t="str">
            <v>CAIXA ENTERRADA HIDRÁULICA RETANGULAR, EM ALVENARIA COM BLOCOS DE CONCRETO, DIMENSÕES INTERNAS: 0,8X0,8X0,6 M PARA REDE DE ESGOTO. AF_12/2020</v>
          </cell>
        </row>
        <row r="4452">
          <cell r="A4452" t="str">
            <v>INSTALACOES HIDRO SANITARIAS</v>
          </cell>
          <cell r="B4452" t="str">
            <v>INHI</v>
          </cell>
          <cell r="C4452" t="str">
            <v>CAIXAS D'DAGUA, DE INSPECAO E DE GORDURA</v>
          </cell>
          <cell r="D4452" t="str">
            <v>0181</v>
          </cell>
          <cell r="E4452">
            <v>0</v>
          </cell>
          <cell r="F4452">
            <v>0</v>
          </cell>
          <cell r="G4452" t="str">
            <v>97908</v>
          </cell>
          <cell r="H4452" t="str">
            <v>CAIXA ENTERRADA HIDRÁULICA RETANGULAR, EM ALVENARIA COM BLOCOS DE CONCRETO, DIMENSÕES INTERNAS: 1X1X0,6 M PARA REDE DE ESGOTO. AF_12/2020</v>
          </cell>
        </row>
        <row r="4453">
          <cell r="A4453" t="str">
            <v>INSTALACOES HIDRO SANITARIAS</v>
          </cell>
          <cell r="B4453" t="str">
            <v>INHI</v>
          </cell>
          <cell r="C4453" t="str">
            <v>CAIXAS D'DAGUA, DE INSPECAO E DE GORDURA</v>
          </cell>
          <cell r="D4453" t="str">
            <v>0181</v>
          </cell>
          <cell r="E4453">
            <v>0</v>
          </cell>
          <cell r="F4453">
            <v>0</v>
          </cell>
          <cell r="G4453" t="str">
            <v>98102</v>
          </cell>
          <cell r="H4453" t="str">
            <v>CAIXA DE GORDURA SIMPLES, CIRCULAR, EM CONCRETO PRÉ-MOLDADO, DIÂMETRO INTERNO = 0,4 M, ALTURA INTERNA = 0,4 M. AF_12/2020</v>
          </cell>
        </row>
        <row r="4454">
          <cell r="A4454" t="str">
            <v>INSTALACOES HIDRO SANITARIAS</v>
          </cell>
          <cell r="B4454" t="str">
            <v>INHI</v>
          </cell>
          <cell r="C4454" t="str">
            <v>CAIXAS D'DAGUA, DE INSPECAO E DE GORDURA</v>
          </cell>
          <cell r="D4454" t="str">
            <v>0181</v>
          </cell>
          <cell r="E4454">
            <v>0</v>
          </cell>
          <cell r="F4454">
            <v>0</v>
          </cell>
          <cell r="G4454" t="str">
            <v>98104</v>
          </cell>
          <cell r="H4454" t="str">
            <v>CAIXA DE GORDURA SIMPLES (CAPACIDADE: 36L), RETANGULAR, EM ALVENARIA COM TIJOLOS CERÂMICOS MACIÇOS, DIMENSÕES INTERNAS = 0,2X0,4 M, ALTURA INTERNA = 0,8 M. AF_12/2020</v>
          </cell>
        </row>
        <row r="4455">
          <cell r="A4455" t="str">
            <v>INSTALACOES HIDRO SANITARIAS</v>
          </cell>
          <cell r="B4455" t="str">
            <v>INHI</v>
          </cell>
          <cell r="C4455" t="str">
            <v>CAIXAS D'DAGUA, DE INSPECAO E DE GORDURA</v>
          </cell>
          <cell r="D4455" t="str">
            <v>0181</v>
          </cell>
          <cell r="E4455">
            <v>0</v>
          </cell>
          <cell r="F4455">
            <v>0</v>
          </cell>
          <cell r="G4455" t="str">
            <v>98105</v>
          </cell>
          <cell r="H4455" t="str">
            <v>CAIXA DE GORDURA DUPLA (CAPACIDADE: 126 L), RETANGULAR, EM ALVENARIA COM TIJOLOS CERÂMICOS MACIÇOS, DIMENSÕES INTERNAS = 0,4X0,7 M, ALTURA INTERNA = 0,8 M. AF_12/2020</v>
          </cell>
        </row>
        <row r="4456">
          <cell r="A4456" t="str">
            <v>INSTALACOES HIDRO SANITARIAS</v>
          </cell>
          <cell r="B4456" t="str">
            <v>INHI</v>
          </cell>
          <cell r="C4456" t="str">
            <v>CAIXAS D'DAGUA, DE INSPECAO E DE GORDURA</v>
          </cell>
          <cell r="D4456" t="str">
            <v>0181</v>
          </cell>
          <cell r="E4456">
            <v>0</v>
          </cell>
          <cell r="F4456">
            <v>0</v>
          </cell>
          <cell r="G4456" t="str">
            <v>98106</v>
          </cell>
          <cell r="H4456" t="str">
            <v>CAIXA DE GORDURA ESPECIAL (CAPACIDADE: 312 L - PARA ATÉ 146 PESSOAS SERVIDAS NO PICO), RETANGULAR, EM ALVENARIA COM TIJOLOS CERÂMICOS MACIÇOS, DIMENSÕES INTERNAS = 0,4X1,2 M, ALTURA INTERNA = 1 M. AF_12/2020</v>
          </cell>
        </row>
        <row r="4457">
          <cell r="A4457" t="str">
            <v>INSTALACOES HIDRO SANITARIAS</v>
          </cell>
          <cell r="B4457" t="str">
            <v>INHI</v>
          </cell>
          <cell r="C4457" t="str">
            <v>CAIXAS D'DAGUA, DE INSPECAO E DE GORDURA</v>
          </cell>
          <cell r="D4457" t="str">
            <v>0181</v>
          </cell>
          <cell r="E4457">
            <v>0</v>
          </cell>
          <cell r="F4457">
            <v>0</v>
          </cell>
          <cell r="G4457" t="str">
            <v>98107</v>
          </cell>
          <cell r="H4457" t="str">
            <v>CAIXA DE GORDURA SIMPLES (CAPACIDADE: 36 L), RETANGULAR, EM ALVENARIA COM BLOCOS DE CONCRETO, DIMENSÕES INTERNAS = 0,2X0,4 M, ALTURA INTERNA = 0,8 M. AF_12/2020</v>
          </cell>
        </row>
        <row r="4458">
          <cell r="A4458" t="str">
            <v>INSTALACOES HIDRO SANITARIAS</v>
          </cell>
          <cell r="B4458" t="str">
            <v>INHI</v>
          </cell>
          <cell r="C4458" t="str">
            <v>CAIXAS D'DAGUA, DE INSPECAO E DE GORDURA</v>
          </cell>
          <cell r="D4458" t="str">
            <v>0181</v>
          </cell>
          <cell r="E4458">
            <v>0</v>
          </cell>
          <cell r="F4458">
            <v>0</v>
          </cell>
          <cell r="G4458" t="str">
            <v>98108</v>
          </cell>
          <cell r="H4458" t="str">
            <v>CAIXA DE GORDURA DUPLA (CAPACIDADE: 126 L), RETANGULAR, EM ALVENARIA COM BLOCOS DE CONCRETO, DIMENSÕES INTERNAS = 0,4X0,7 M, ALTURA INTERNA = 0,8 M. AF_12/2020</v>
          </cell>
        </row>
        <row r="4459">
          <cell r="A4459" t="str">
            <v>INSTALACOES HIDRO SANITARIAS</v>
          </cell>
          <cell r="B4459" t="str">
            <v>INHI</v>
          </cell>
          <cell r="C4459" t="str">
            <v>CAIXAS D'DAGUA, DE INSPECAO E DE GORDURA</v>
          </cell>
          <cell r="D4459" t="str">
            <v>0181</v>
          </cell>
          <cell r="E4459">
            <v>0</v>
          </cell>
          <cell r="F4459">
            <v>0</v>
          </cell>
          <cell r="G4459" t="str">
            <v>99250</v>
          </cell>
          <cell r="H4459" t="str">
            <v>CAIXA ENTERRADA HIDRÁULICA RETANGULAR EM ALVENARIA COM TIJOLOS CERÂMICOS MACIÇOS, DIMENSÕES INTERNAS: 0,3X0,3X0,3 M PARA REDE DE DRENAGEM. AF_12/2020</v>
          </cell>
        </row>
        <row r="4460">
          <cell r="A4460" t="str">
            <v>INSTALACOES HIDRO SANITARIAS</v>
          </cell>
          <cell r="B4460" t="str">
            <v>INHI</v>
          </cell>
          <cell r="C4460" t="str">
            <v>CAIXAS D'DAGUA, DE INSPECAO E DE GORDURA</v>
          </cell>
          <cell r="D4460" t="str">
            <v>0181</v>
          </cell>
          <cell r="E4460">
            <v>0</v>
          </cell>
          <cell r="F4460">
            <v>0</v>
          </cell>
          <cell r="G4460" t="str">
            <v>99251</v>
          </cell>
          <cell r="H4460" t="str">
            <v>CAIXA ENTERRADA HIDRÁULICA RETANGULAR EM ALVENARIA COM TIJOLOS CERÂMICOS MACIÇOS, DIMENSÕES INTERNAS: 0,4X0,4X0,4 M PARA REDE DE DRENAGEM. AF_12/2020</v>
          </cell>
        </row>
        <row r="4461">
          <cell r="A4461" t="str">
            <v>INSTALACOES HIDRO SANITARIAS</v>
          </cell>
          <cell r="B4461" t="str">
            <v>INHI</v>
          </cell>
          <cell r="C4461" t="str">
            <v>CAIXAS D'DAGUA, DE INSPECAO E DE GORDURA</v>
          </cell>
          <cell r="D4461" t="str">
            <v>0181</v>
          </cell>
          <cell r="E4461">
            <v>0</v>
          </cell>
          <cell r="F4461">
            <v>0</v>
          </cell>
          <cell r="G4461" t="str">
            <v>99253</v>
          </cell>
          <cell r="H4461" t="str">
            <v>CAIXA ENTERRADA HIDRÁULICA RETANGULAR EM ALVENARIA COM TIJOLOS CERÂMICOS MACIÇOS, DIMENSÕES INTERNAS: 0,6X0,6X0,6 M PARA REDE DE DRENAGEM. AF_12/2020</v>
          </cell>
        </row>
        <row r="4462">
          <cell r="A4462" t="str">
            <v>INSTALACOES HIDRO SANITARIAS</v>
          </cell>
          <cell r="B4462" t="str">
            <v>INHI</v>
          </cell>
          <cell r="C4462" t="str">
            <v>CAIXAS D'DAGUA, DE INSPECAO E DE GORDURA</v>
          </cell>
          <cell r="D4462" t="str">
            <v>0181</v>
          </cell>
          <cell r="E4462">
            <v>0</v>
          </cell>
          <cell r="F4462">
            <v>0</v>
          </cell>
          <cell r="G4462" t="str">
            <v>99255</v>
          </cell>
          <cell r="H4462" t="str">
            <v>CAIXA ENTERRADA HIDRÁULICA RETANGULAR EM ALVENARIA COM TIJOLOS CERÂMICOS MACIÇOS, DIMENSÕES INTERNAS: 0,8X0,8X0,6 M PARA REDE DE DRENAGEM. AF_12/2020</v>
          </cell>
        </row>
        <row r="4463">
          <cell r="A4463" t="str">
            <v>INSTALACOES HIDRO SANITARIAS</v>
          </cell>
          <cell r="B4463" t="str">
            <v>INHI</v>
          </cell>
          <cell r="C4463" t="str">
            <v>CAIXAS D'DAGUA, DE INSPECAO E DE GORDURA</v>
          </cell>
          <cell r="D4463" t="str">
            <v>0181</v>
          </cell>
          <cell r="E4463">
            <v>0</v>
          </cell>
          <cell r="F4463">
            <v>0</v>
          </cell>
          <cell r="G4463" t="str">
            <v>99257</v>
          </cell>
          <cell r="H4463" t="str">
            <v>CAIXA ENTERRADA HIDRÁULICA RETANGULAR EM ALVENARIA COM TIJOLOS CERÂMICOS MACIÇOS, DIMENSÕES INTERNAS: 1X1X0,6 M PARA REDE DE DRENAGEM. AF_12/2020</v>
          </cell>
        </row>
        <row r="4464">
          <cell r="A4464" t="str">
            <v>INSTALACOES HIDRO SANITARIAS</v>
          </cell>
          <cell r="B4464" t="str">
            <v>INHI</v>
          </cell>
          <cell r="C4464" t="str">
            <v>CAIXAS D'DAGUA, DE INSPECAO E DE GORDURA</v>
          </cell>
          <cell r="D4464" t="str">
            <v>0181</v>
          </cell>
          <cell r="E4464">
            <v>0</v>
          </cell>
          <cell r="F4464">
            <v>0</v>
          </cell>
          <cell r="G4464" t="str">
            <v>99258</v>
          </cell>
          <cell r="H4464" t="str">
            <v>CAIXA ENTERRADA HIDRÁULICA RETANGULAR, EM ALVENARIA COM BLOCOS DE CONCRETO, DIMENSÕES INTERNAS: 0,4X0,4X0,4 M PARA REDE DE DRENAGEM. AF_12/2020</v>
          </cell>
        </row>
        <row r="4465">
          <cell r="A4465" t="str">
            <v>INSTALACOES HIDRO SANITARIAS</v>
          </cell>
          <cell r="B4465" t="str">
            <v>INHI</v>
          </cell>
          <cell r="C4465" t="str">
            <v>CAIXAS D'DAGUA, DE INSPECAO E DE GORDURA</v>
          </cell>
          <cell r="D4465" t="str">
            <v>0181</v>
          </cell>
          <cell r="E4465">
            <v>0</v>
          </cell>
          <cell r="F4465">
            <v>0</v>
          </cell>
          <cell r="G4465" t="str">
            <v>99260</v>
          </cell>
          <cell r="H4465" t="str">
            <v>CAIXA ENTERRADA HIDRÁULICA RETANGULAR, EM ALVENARIA COM BLOCOS DE CONCRETO, DIMENSÕES INTERNAS: 0,6X0,6X0,6 M PARA REDE DE DRENAGEM. AF_12/2020</v>
          </cell>
        </row>
        <row r="4466">
          <cell r="A4466" t="str">
            <v>INSTALACOES HIDRO SANITARIAS</v>
          </cell>
          <cell r="B4466" t="str">
            <v>INHI</v>
          </cell>
          <cell r="C4466" t="str">
            <v>CAIXAS D'DAGUA, DE INSPECAO E DE GORDURA</v>
          </cell>
          <cell r="D4466" t="str">
            <v>0181</v>
          </cell>
          <cell r="E4466">
            <v>0</v>
          </cell>
          <cell r="F4466">
            <v>0</v>
          </cell>
          <cell r="G4466" t="str">
            <v>99262</v>
          </cell>
          <cell r="H4466" t="str">
            <v>CAIXA ENTERRADA HIDRÁULICA RETANGULAR, EM ALVENARIA COM BLOCOS DE CONCRETO, DIMENSÕES INTERNAS: 0,8X0,8X0,6 M PARA REDE DE DRENAGEM. AF_12/2020</v>
          </cell>
        </row>
        <row r="4467">
          <cell r="A4467" t="str">
            <v>INSTALACOES HIDRO SANITARIAS</v>
          </cell>
          <cell r="B4467" t="str">
            <v>INHI</v>
          </cell>
          <cell r="C4467" t="str">
            <v>CAIXAS D'DAGUA, DE INSPECAO E DE GORDURA</v>
          </cell>
          <cell r="D4467" t="str">
            <v>0181</v>
          </cell>
          <cell r="E4467">
            <v>0</v>
          </cell>
          <cell r="F4467">
            <v>0</v>
          </cell>
          <cell r="G4467" t="str">
            <v>99264</v>
          </cell>
          <cell r="H4467" t="str">
            <v>CAIXA ENTERRADA HIDRÁULICA RETANGULAR, EM ALVENARIA COM BLOCOS DE CONCRETO, DIMENSÕES INTERNAS: 1X1X0,6 M PARA REDE DE DRENAGEM. AF_12/2020</v>
          </cell>
        </row>
        <row r="4468">
          <cell r="A4468" t="str">
            <v>INSTALACOES HIDRO SANITARIAS</v>
          </cell>
          <cell r="B4468" t="str">
            <v>INHI</v>
          </cell>
          <cell r="C4468" t="str">
            <v>RALOS/CAIXA SIFONADA</v>
          </cell>
          <cell r="D4468" t="str">
            <v>0182</v>
          </cell>
          <cell r="E4468">
            <v>0</v>
          </cell>
          <cell r="F4468">
            <v>0</v>
          </cell>
          <cell r="G4468" t="str">
            <v>89482</v>
          </cell>
          <cell r="H4468" t="str">
            <v>CAIXA SIFONADA, PVC, DN 100 X 100 X 50 MM, FORNECIDA E INSTALADA EM RAMAIS DE ENCAMINHAMENTO DE ÁGUA PLUVIAL. AF_12/2014</v>
          </cell>
        </row>
        <row r="4469">
          <cell r="A4469" t="str">
            <v>INSTALACOES HIDRO SANITARIAS</v>
          </cell>
          <cell r="B4469" t="str">
            <v>INHI</v>
          </cell>
          <cell r="C4469" t="str">
            <v>RALOS/CAIXA SIFONADA</v>
          </cell>
          <cell r="D4469" t="str">
            <v>0182</v>
          </cell>
          <cell r="E4469">
            <v>0</v>
          </cell>
          <cell r="F4469">
            <v>0</v>
          </cell>
          <cell r="G4469" t="str">
            <v>89491</v>
          </cell>
          <cell r="H4469" t="str">
            <v>CAIXA SIFONADA, PVC, DN 150 X 185 X 75 MM, FORNECIDA E INSTALADA EM RAMAIS DE ENCAMINHAMENTO DE ÁGUA PLUVIAL. AF_12/2014</v>
          </cell>
        </row>
        <row r="4470">
          <cell r="A4470" t="str">
            <v>INSTALACOES HIDRO SANITARIAS</v>
          </cell>
          <cell r="B4470" t="str">
            <v>INHI</v>
          </cell>
          <cell r="C4470" t="str">
            <v>RALOS/CAIXA SIFONADA</v>
          </cell>
          <cell r="D4470" t="str">
            <v>0182</v>
          </cell>
          <cell r="E4470">
            <v>0</v>
          </cell>
          <cell r="F4470">
            <v>0</v>
          </cell>
          <cell r="G4470" t="str">
            <v>89495</v>
          </cell>
          <cell r="H4470" t="str">
            <v>RALO SIFONADO, PVC, DN 100 X 40 MM, JUNTA SOLDÁVEL, FORNECIDO E INSTALADO EM RAMAIS DE ENCAMINHAMENTO DE ÁGUA PLUVIAL. AF_12/2014</v>
          </cell>
        </row>
        <row r="4471">
          <cell r="A4471" t="str">
            <v>INSTALACOES HIDRO SANITARIAS</v>
          </cell>
          <cell r="B4471" t="str">
            <v>INHI</v>
          </cell>
          <cell r="C4471" t="str">
            <v>RALOS/CAIXA SIFONADA</v>
          </cell>
          <cell r="D4471" t="str">
            <v>0182</v>
          </cell>
          <cell r="E4471">
            <v>0</v>
          </cell>
          <cell r="F4471">
            <v>0</v>
          </cell>
          <cell r="G4471" t="str">
            <v>89707</v>
          </cell>
          <cell r="H4471" t="str">
            <v>CAIXA SIFONADA, PVC, DN 100 X 100 X 50 MM, JUNTA ELÁSTICA, FORNECIDA E INSTALADA EM RAMAL DE DESCARGA OU EM RAMAL DE ESGOTO SANITÁRIO. AF_12/2014</v>
          </cell>
        </row>
        <row r="4472">
          <cell r="A4472" t="str">
            <v>INSTALACOES HIDRO SANITARIAS</v>
          </cell>
          <cell r="B4472" t="str">
            <v>INHI</v>
          </cell>
          <cell r="C4472" t="str">
            <v>RALOS/CAIXA SIFONADA</v>
          </cell>
          <cell r="D4472" t="str">
            <v>0182</v>
          </cell>
          <cell r="E4472">
            <v>0</v>
          </cell>
          <cell r="F4472">
            <v>0</v>
          </cell>
          <cell r="G4472" t="str">
            <v>89708</v>
          </cell>
          <cell r="H4472" t="str">
            <v>CAIXA SIFONADA, PVC, DN 150 X 185 X 75 MM, JUNTA ELÁSTICA, FORNECIDA E INSTALADA EM RAMAL DE DESCARGA OU EM RAMAL DE ESGOTO SANITÁRIO. AF_12/2014</v>
          </cell>
        </row>
        <row r="4473">
          <cell r="A4473" t="str">
            <v>INSTALACOES HIDRO SANITARIAS</v>
          </cell>
          <cell r="B4473" t="str">
            <v>INHI</v>
          </cell>
          <cell r="C4473" t="str">
            <v>RALOS/CAIXA SIFONADA</v>
          </cell>
          <cell r="D4473" t="str">
            <v>0182</v>
          </cell>
          <cell r="E4473">
            <v>0</v>
          </cell>
          <cell r="F4473">
            <v>0</v>
          </cell>
          <cell r="G4473" t="str">
            <v>89709</v>
          </cell>
          <cell r="H4473" t="str">
            <v>RALO SIFONADO, PVC, DN 100 X 40 MM, JUNTA SOLDÁVEL, FORNECIDO E INSTALADO EM RAMAL DE DESCARGA OU EM RAMAL DE ESGOTO SANITÁRIO. AF_12/2014</v>
          </cell>
        </row>
        <row r="4474">
          <cell r="A4474" t="str">
            <v>INSTALACOES HIDRO SANITARIAS</v>
          </cell>
          <cell r="B4474" t="str">
            <v>INHI</v>
          </cell>
          <cell r="C4474" t="str">
            <v>RALOS/CAIXA SIFONADA</v>
          </cell>
          <cell r="D4474" t="str">
            <v>0182</v>
          </cell>
          <cell r="E4474">
            <v>0</v>
          </cell>
          <cell r="F4474">
            <v>0</v>
          </cell>
          <cell r="G4474" t="str">
            <v>89710</v>
          </cell>
          <cell r="H4474" t="str">
            <v>RALO SECO, PVC, DN 100 X 40 MM, JUNTA SOLDÁVEL, FORNECIDO E INSTALADO EM RAMAL DE DESCARGA OU EM RAMAL DE ESGOTO SANITÁRIO. AF_12/2014</v>
          </cell>
        </row>
        <row r="4475">
          <cell r="A4475" t="str">
            <v>INSTALACOES HIDRO SANITARIAS</v>
          </cell>
          <cell r="B4475" t="str">
            <v>INHI</v>
          </cell>
          <cell r="C4475" t="str">
            <v>APARELHOS SANITARIOS, LOUCAS, METAIS E OUTROS</v>
          </cell>
          <cell r="D4475" t="str">
            <v>0183</v>
          </cell>
          <cell r="E4475">
            <v>0</v>
          </cell>
          <cell r="F4475">
            <v>0</v>
          </cell>
          <cell r="G4475" t="str">
            <v>86872</v>
          </cell>
          <cell r="H4475" t="str">
            <v>TANQUE DE LOUÇA BRANCA COM COLUNA, 30L OU EQUIVALENTE - FORNECIMENTO E INSTALAÇÃO. AF_01/2020</v>
          </cell>
        </row>
        <row r="4476">
          <cell r="A4476" t="str">
            <v>INSTALACOES HIDRO SANITARIAS</v>
          </cell>
          <cell r="B4476" t="str">
            <v>INHI</v>
          </cell>
          <cell r="C4476" t="str">
            <v>APARELHOS SANITARIOS, LOUCAS, METAIS E OUTROS</v>
          </cell>
          <cell r="D4476" t="str">
            <v>0183</v>
          </cell>
          <cell r="E4476">
            <v>0</v>
          </cell>
          <cell r="F4476">
            <v>0</v>
          </cell>
          <cell r="G4476" t="str">
            <v>86874</v>
          </cell>
          <cell r="H4476" t="str">
            <v>TANQUE DE LOUÇA BRANCA SUSPENSO, 18L OU EQUIVALENTE - FORNECIMENTO E INSTALAÇÃO. AF_01/2020</v>
          </cell>
        </row>
        <row r="4477">
          <cell r="A4477" t="str">
            <v>INSTALACOES HIDRO SANITARIAS</v>
          </cell>
          <cell r="B4477" t="str">
            <v>INHI</v>
          </cell>
          <cell r="C4477" t="str">
            <v>APARELHOS SANITARIOS, LOUCAS, METAIS E OUTROS</v>
          </cell>
          <cell r="D4477" t="str">
            <v>0183</v>
          </cell>
          <cell r="E4477">
            <v>0</v>
          </cell>
          <cell r="F4477">
            <v>0</v>
          </cell>
          <cell r="G4477" t="str">
            <v>86875</v>
          </cell>
          <cell r="H4477" t="str">
            <v>TANQUE DE MÁRMORE SINTÉTICO COM COLUNA, 22L OU EQUIVALENTE   FORNECIMENTO E INSTALAÇÃO. AF_01/2020</v>
          </cell>
        </row>
        <row r="4478">
          <cell r="A4478" t="str">
            <v>INSTALACOES HIDRO SANITARIAS</v>
          </cell>
          <cell r="B4478" t="str">
            <v>INHI</v>
          </cell>
          <cell r="C4478" t="str">
            <v>APARELHOS SANITARIOS, LOUCAS, METAIS E OUTROS</v>
          </cell>
          <cell r="D4478" t="str">
            <v>0183</v>
          </cell>
          <cell r="E4478">
            <v>0</v>
          </cell>
          <cell r="F4478">
            <v>0</v>
          </cell>
          <cell r="G4478" t="str">
            <v>86876</v>
          </cell>
          <cell r="H4478" t="str">
            <v>TANQUE DE MÁRMORE SINTÉTICO SUSPENSO, 22L OU EQUIVALENTE - FORNECIMENTO E INSTALAÇÃO. AF_01/2020</v>
          </cell>
        </row>
        <row r="4479">
          <cell r="A4479" t="str">
            <v>INSTALACOES HIDRO SANITARIAS</v>
          </cell>
          <cell r="B4479" t="str">
            <v>INHI</v>
          </cell>
          <cell r="C4479" t="str">
            <v>APARELHOS SANITARIOS, LOUCAS, METAIS E OUTROS</v>
          </cell>
          <cell r="D4479" t="str">
            <v>0183</v>
          </cell>
          <cell r="E4479">
            <v>0</v>
          </cell>
          <cell r="F4479">
            <v>0</v>
          </cell>
          <cell r="G4479" t="str">
            <v>86877</v>
          </cell>
          <cell r="H4479" t="str">
            <v>VÁLVULA EM METAL CROMADO 1.1/2 X 1.1/2 PARA TANQUE OU LAVATÓRIO, COM OU SEM LADRÃO - FORNECIMENTO E INSTALAÇÃO. AF_01/2020</v>
          </cell>
        </row>
        <row r="4480">
          <cell r="A4480" t="str">
            <v>INSTALACOES HIDRO SANITARIAS</v>
          </cell>
          <cell r="B4480" t="str">
            <v>INHI</v>
          </cell>
          <cell r="C4480" t="str">
            <v>APARELHOS SANITARIOS, LOUCAS, METAIS E OUTROS</v>
          </cell>
          <cell r="D4480" t="str">
            <v>0183</v>
          </cell>
          <cell r="E4480">
            <v>0</v>
          </cell>
          <cell r="F4480">
            <v>0</v>
          </cell>
          <cell r="G4480" t="str">
            <v>86878</v>
          </cell>
          <cell r="H4480" t="str">
            <v>VÁLVULA EM METAL CROMADO TIPO AMERICANA 3.1/2 X 1.1/2 PARA PIA - FORNECIMENTO E INSTALAÇÃO. AF_01/2020</v>
          </cell>
        </row>
        <row r="4481">
          <cell r="A4481" t="str">
            <v>INSTALACOES HIDRO SANITARIAS</v>
          </cell>
          <cell r="B4481" t="str">
            <v>INHI</v>
          </cell>
          <cell r="C4481" t="str">
            <v>APARELHOS SANITARIOS, LOUCAS, METAIS E OUTROS</v>
          </cell>
          <cell r="D4481" t="str">
            <v>0183</v>
          </cell>
          <cell r="E4481">
            <v>0</v>
          </cell>
          <cell r="F4481">
            <v>0</v>
          </cell>
          <cell r="G4481" t="str">
            <v>86879</v>
          </cell>
          <cell r="H4481" t="str">
            <v>VÁLVULA EM PLÁSTICO 1 PARA PIA, TANQUE OU LAVATÓRIO, COM OU SEM LADRÃO - FORNECIMENTO E INSTALAÇÃO. AF_01/2020</v>
          </cell>
        </row>
        <row r="4482">
          <cell r="A4482" t="str">
            <v>INSTALACOES HIDRO SANITARIAS</v>
          </cell>
          <cell r="B4482" t="str">
            <v>INHI</v>
          </cell>
          <cell r="C4482" t="str">
            <v>APARELHOS SANITARIOS, LOUCAS, METAIS E OUTROS</v>
          </cell>
          <cell r="D4482" t="str">
            <v>0183</v>
          </cell>
          <cell r="E4482">
            <v>0</v>
          </cell>
          <cell r="F4482">
            <v>0</v>
          </cell>
          <cell r="G4482" t="str">
            <v>86880</v>
          </cell>
          <cell r="H4482" t="str">
            <v>VÁLVULA EM PLÁSTICO CROMADO TIPO AMERICANA 3.1/2 X 1.1/2 SEM ADAPTADOR PARA PIA - FORNECIMENTO E INSTALAÇÃO. AF_01/2020</v>
          </cell>
        </row>
        <row r="4483">
          <cell r="A4483" t="str">
            <v>INSTALACOES HIDRO SANITARIAS</v>
          </cell>
          <cell r="B4483" t="str">
            <v>INHI</v>
          </cell>
          <cell r="C4483" t="str">
            <v>APARELHOS SANITARIOS, LOUCAS, METAIS E OUTROS</v>
          </cell>
          <cell r="D4483" t="str">
            <v>0183</v>
          </cell>
          <cell r="E4483">
            <v>0</v>
          </cell>
          <cell r="F4483">
            <v>0</v>
          </cell>
          <cell r="G4483" t="str">
            <v>86881</v>
          </cell>
          <cell r="H4483" t="str">
            <v>SIFÃO DO TIPO GARRAFA EM METAL CROMADO 1 X 1.1/2 - FORNECIMENTO E INSTALAÇÃO. AF_01/2020</v>
          </cell>
        </row>
        <row r="4484">
          <cell r="A4484" t="str">
            <v>INSTALACOES HIDRO SANITARIAS</v>
          </cell>
          <cell r="B4484" t="str">
            <v>INHI</v>
          </cell>
          <cell r="C4484" t="str">
            <v>APARELHOS SANITARIOS, LOUCAS, METAIS E OUTROS</v>
          </cell>
          <cell r="D4484" t="str">
            <v>0183</v>
          </cell>
          <cell r="E4484">
            <v>0</v>
          </cell>
          <cell r="F4484">
            <v>0</v>
          </cell>
          <cell r="G4484" t="str">
            <v>86882</v>
          </cell>
          <cell r="H4484" t="str">
            <v>SIFÃO DO TIPO GARRAFA/COPO EM PVC 1.1/4  X 1.1/2 - FORNECIMENTO E INSTALAÇÃO. AF_01/2020</v>
          </cell>
        </row>
        <row r="4485">
          <cell r="A4485" t="str">
            <v>INSTALACOES HIDRO SANITARIAS</v>
          </cell>
          <cell r="B4485" t="str">
            <v>INHI</v>
          </cell>
          <cell r="C4485" t="str">
            <v>APARELHOS SANITARIOS, LOUCAS, METAIS E OUTROS</v>
          </cell>
          <cell r="D4485" t="str">
            <v>0183</v>
          </cell>
          <cell r="E4485">
            <v>0</v>
          </cell>
          <cell r="F4485">
            <v>0</v>
          </cell>
          <cell r="G4485" t="str">
            <v>86883</v>
          </cell>
          <cell r="H4485" t="str">
            <v>SIFÃO DO TIPO FLEXÍVEL EM PVC 1  X 1.1/2  - FORNECIMENTO E INSTALAÇÃO. AF_01/2020</v>
          </cell>
        </row>
        <row r="4486">
          <cell r="A4486" t="str">
            <v>INSTALACOES HIDRO SANITARIAS</v>
          </cell>
          <cell r="B4486" t="str">
            <v>INHI</v>
          </cell>
          <cell r="C4486" t="str">
            <v>APARELHOS SANITARIOS, LOUCAS, METAIS E OUTROS</v>
          </cell>
          <cell r="D4486" t="str">
            <v>0183</v>
          </cell>
          <cell r="E4486">
            <v>0</v>
          </cell>
          <cell r="F4486">
            <v>0</v>
          </cell>
          <cell r="G4486" t="str">
            <v>86884</v>
          </cell>
          <cell r="H4486" t="str">
            <v>ENGATE FLEXÍVEL EM PLÁSTICO BRANCO, 1/2 X 30CM - FORNECIMENTO E INSTALAÇÃO. AF_01/2020</v>
          </cell>
        </row>
        <row r="4487">
          <cell r="A4487" t="str">
            <v>INSTALACOES HIDRO SANITARIAS</v>
          </cell>
          <cell r="B4487" t="str">
            <v>INHI</v>
          </cell>
          <cell r="C4487" t="str">
            <v>APARELHOS SANITARIOS, LOUCAS, METAIS E OUTROS</v>
          </cell>
          <cell r="D4487" t="str">
            <v>0183</v>
          </cell>
          <cell r="E4487">
            <v>0</v>
          </cell>
          <cell r="F4487">
            <v>0</v>
          </cell>
          <cell r="G4487" t="str">
            <v>86885</v>
          </cell>
          <cell r="H4487" t="str">
            <v>ENGATE FLEXÍVEL EM PLÁSTICO BRANCO, 1/2 X 40CM - FORNECIMENTO E INSTALAÇÃO. AF_01/2020</v>
          </cell>
        </row>
        <row r="4488">
          <cell r="A4488" t="str">
            <v>INSTALACOES HIDRO SANITARIAS</v>
          </cell>
          <cell r="B4488" t="str">
            <v>INHI</v>
          </cell>
          <cell r="C4488" t="str">
            <v>APARELHOS SANITARIOS, LOUCAS, METAIS E OUTROS</v>
          </cell>
          <cell r="D4488" t="str">
            <v>0183</v>
          </cell>
          <cell r="E4488">
            <v>0</v>
          </cell>
          <cell r="F4488">
            <v>0</v>
          </cell>
          <cell r="G4488" t="str">
            <v>86886</v>
          </cell>
          <cell r="H4488" t="str">
            <v>ENGATE FLEXÍVEL EM INOX, 1/2  X 30CM - FORNECIMENTO E INSTALAÇÃO. AF_01/2020</v>
          </cell>
        </row>
        <row r="4489">
          <cell r="A4489" t="str">
            <v>INSTALACOES HIDRO SANITARIAS</v>
          </cell>
          <cell r="B4489" t="str">
            <v>INHI</v>
          </cell>
          <cell r="C4489" t="str">
            <v>APARELHOS SANITARIOS, LOUCAS, METAIS E OUTROS</v>
          </cell>
          <cell r="D4489" t="str">
            <v>0183</v>
          </cell>
          <cell r="E4489">
            <v>0</v>
          </cell>
          <cell r="F4489">
            <v>0</v>
          </cell>
          <cell r="G4489" t="str">
            <v>86887</v>
          </cell>
          <cell r="H4489" t="str">
            <v>ENGATE FLEXÍVEL EM INOX, 1/2  X 40CM - FORNECIMENTO E INSTALAÇÃO. AF_01/2020</v>
          </cell>
        </row>
        <row r="4490">
          <cell r="A4490" t="str">
            <v>INSTALACOES HIDRO SANITARIAS</v>
          </cell>
          <cell r="B4490" t="str">
            <v>INHI</v>
          </cell>
          <cell r="C4490" t="str">
            <v>APARELHOS SANITARIOS, LOUCAS, METAIS E OUTROS</v>
          </cell>
          <cell r="D4490" t="str">
            <v>0183</v>
          </cell>
          <cell r="E4490">
            <v>0</v>
          </cell>
          <cell r="F4490">
            <v>0</v>
          </cell>
          <cell r="G4490" t="str">
            <v>86888</v>
          </cell>
          <cell r="H4490" t="str">
            <v>VASO SANITÁRIO SIFONADO COM CAIXA ACOPLADA LOUÇA BRANCA - FORNECIMENTO E INSTALAÇÃO. AF_01/2020</v>
          </cell>
        </row>
        <row r="4491">
          <cell r="A4491" t="str">
            <v>INSTALACOES HIDRO SANITARIAS</v>
          </cell>
          <cell r="B4491" t="str">
            <v>INHI</v>
          </cell>
          <cell r="C4491" t="str">
            <v>APARELHOS SANITARIOS, LOUCAS, METAIS E OUTROS</v>
          </cell>
          <cell r="D4491" t="str">
            <v>0183</v>
          </cell>
          <cell r="E4491">
            <v>0</v>
          </cell>
          <cell r="F4491">
            <v>0</v>
          </cell>
          <cell r="G4491" t="str">
            <v>86889</v>
          </cell>
          <cell r="H4491" t="str">
            <v>BANCADA DE GRANITO CINZA POLIDO, DE 1,50 X 0,60 M, PARA PIA DE COZINHA - FORNECIMENTO E INSTALAÇÃO. AF_01/2020</v>
          </cell>
        </row>
        <row r="4492">
          <cell r="A4492" t="str">
            <v>INSTALACOES HIDRO SANITARIAS</v>
          </cell>
          <cell r="B4492" t="str">
            <v>INHI</v>
          </cell>
          <cell r="C4492" t="str">
            <v>APARELHOS SANITARIOS, LOUCAS, METAIS E OUTROS</v>
          </cell>
          <cell r="D4492" t="str">
            <v>0183</v>
          </cell>
          <cell r="E4492">
            <v>0</v>
          </cell>
          <cell r="F4492">
            <v>0</v>
          </cell>
          <cell r="G4492" t="str">
            <v>86893</v>
          </cell>
          <cell r="H4492" t="str">
            <v>BANCADA DE MÁRMORE BRANCO POLIDO, DE 1,50 X 0,60 M, PARA PIA DE COZINHA - FORNECIMENTO E INSTALAÇÃO. AF_01/2020</v>
          </cell>
        </row>
        <row r="4493">
          <cell r="A4493" t="str">
            <v>INSTALACOES HIDRO SANITARIAS</v>
          </cell>
          <cell r="B4493" t="str">
            <v>INHI</v>
          </cell>
          <cell r="C4493" t="str">
            <v>APARELHOS SANITARIOS, LOUCAS, METAIS E OUTROS</v>
          </cell>
          <cell r="D4493" t="str">
            <v>0183</v>
          </cell>
          <cell r="E4493">
            <v>0</v>
          </cell>
          <cell r="F4493">
            <v>0</v>
          </cell>
          <cell r="G4493" t="str">
            <v>86894</v>
          </cell>
          <cell r="H4493" t="str">
            <v>BANCADA DE MÁRMORE SINTÉTICO, DE 120 X 60CM, COM CUBA INTEGRADA - FORNECIMENTO E INSTALAÇÃO. AF_01/2020</v>
          </cell>
        </row>
        <row r="4494">
          <cell r="A4494" t="str">
            <v>INSTALACOES HIDRO SANITARIAS</v>
          </cell>
          <cell r="B4494" t="str">
            <v>INHI</v>
          </cell>
          <cell r="C4494" t="str">
            <v>APARELHOS SANITARIOS, LOUCAS, METAIS E OUTROS</v>
          </cell>
          <cell r="D4494" t="str">
            <v>0183</v>
          </cell>
          <cell r="E4494">
            <v>0</v>
          </cell>
          <cell r="F4494">
            <v>0</v>
          </cell>
          <cell r="G4494" t="str">
            <v>86895</v>
          </cell>
          <cell r="H4494" t="str">
            <v>BANCADA DE GRANITO CINZA POLIDO, DE 0,50 X 0,60 M, PARA LAVATÓRIO - FORNECIMENTO E INSTALAÇÃO. AF_01/2020</v>
          </cell>
        </row>
        <row r="4495">
          <cell r="A4495" t="str">
            <v>INSTALACOES HIDRO SANITARIAS</v>
          </cell>
          <cell r="B4495" t="str">
            <v>INHI</v>
          </cell>
          <cell r="C4495" t="str">
            <v>APARELHOS SANITARIOS, LOUCAS, METAIS E OUTROS</v>
          </cell>
          <cell r="D4495" t="str">
            <v>0183</v>
          </cell>
          <cell r="E4495">
            <v>0</v>
          </cell>
          <cell r="F4495">
            <v>0</v>
          </cell>
          <cell r="G4495" t="str">
            <v>86899</v>
          </cell>
          <cell r="H4495" t="str">
            <v>BANCADA DE MÁRMORE BRANCO POLIDO, DE 0,50 X 0,60 M, PARA LAVATÓRIO - FORNECIMENTO E INSTALAÇÃO. AF_01/2020</v>
          </cell>
        </row>
        <row r="4496">
          <cell r="A4496" t="str">
            <v>INSTALACOES HIDRO SANITARIAS</v>
          </cell>
          <cell r="B4496" t="str">
            <v>INHI</v>
          </cell>
          <cell r="C4496" t="str">
            <v>APARELHOS SANITARIOS, LOUCAS, METAIS E OUTROS</v>
          </cell>
          <cell r="D4496" t="str">
            <v>0183</v>
          </cell>
          <cell r="E4496">
            <v>0</v>
          </cell>
          <cell r="F4496">
            <v>0</v>
          </cell>
          <cell r="G4496" t="str">
            <v>86900</v>
          </cell>
          <cell r="H4496" t="str">
            <v>CUBA DE EMBUTIR RETANGULAR DE AÇO INOXIDÁVEL, 46 X 30 X 12 CM - FORNECIMENTO E INSTALAÇÃO. AF_01/2020</v>
          </cell>
        </row>
        <row r="4497">
          <cell r="A4497" t="str">
            <v>INSTALACOES HIDRO SANITARIAS</v>
          </cell>
          <cell r="B4497" t="str">
            <v>INHI</v>
          </cell>
          <cell r="C4497" t="str">
            <v>APARELHOS SANITARIOS, LOUCAS, METAIS E OUTROS</v>
          </cell>
          <cell r="D4497" t="str">
            <v>0183</v>
          </cell>
          <cell r="E4497">
            <v>0</v>
          </cell>
          <cell r="F4497">
            <v>0</v>
          </cell>
          <cell r="G4497" t="str">
            <v>86901</v>
          </cell>
          <cell r="H4497" t="str">
            <v>CUBA DE EMBUTIR OVAL EM LOUÇA BRANCA, 35 X 50CM OU EQUIVALENTE - FORNECIMENTO E INSTALAÇÃO. AF_01/2020</v>
          </cell>
        </row>
        <row r="4498">
          <cell r="A4498" t="str">
            <v>INSTALACOES HIDRO SANITARIAS</v>
          </cell>
          <cell r="B4498" t="str">
            <v>INHI</v>
          </cell>
          <cell r="C4498" t="str">
            <v>APARELHOS SANITARIOS, LOUCAS, METAIS E OUTROS</v>
          </cell>
          <cell r="D4498" t="str">
            <v>0183</v>
          </cell>
          <cell r="E4498">
            <v>0</v>
          </cell>
          <cell r="F4498">
            <v>0</v>
          </cell>
          <cell r="G4498" t="str">
            <v>86902</v>
          </cell>
          <cell r="H4498" t="str">
            <v>LAVATÓRIO LOUÇA BRANCA COM COLUNA, *44 X 35,5* CM, PADRÃO POPULAR - FORNECIMENTO E INSTALAÇÃO. AF_01/2020</v>
          </cell>
        </row>
        <row r="4499">
          <cell r="A4499" t="str">
            <v>INSTALACOES HIDRO SANITARIAS</v>
          </cell>
          <cell r="B4499" t="str">
            <v>INHI</v>
          </cell>
          <cell r="C4499" t="str">
            <v>APARELHOS SANITARIOS, LOUCAS, METAIS E OUTROS</v>
          </cell>
          <cell r="D4499" t="str">
            <v>0183</v>
          </cell>
          <cell r="E4499">
            <v>0</v>
          </cell>
          <cell r="F4499">
            <v>0</v>
          </cell>
          <cell r="G4499" t="str">
            <v>86903</v>
          </cell>
          <cell r="H4499" t="str">
            <v>LAVATÓRIO LOUÇA BRANCA COM COLUNA, 45 X 55CM OU EQUIVALENTE, PADRÃO MÉDIO - FORNECIMENTO E INSTALAÇÃO. AF_01/2020</v>
          </cell>
        </row>
        <row r="4500">
          <cell r="A4500" t="str">
            <v>INSTALACOES HIDRO SANITARIAS</v>
          </cell>
          <cell r="B4500" t="str">
            <v>INHI</v>
          </cell>
          <cell r="C4500" t="str">
            <v>APARELHOS SANITARIOS, LOUCAS, METAIS E OUTROS</v>
          </cell>
          <cell r="D4500" t="str">
            <v>0183</v>
          </cell>
          <cell r="E4500">
            <v>0</v>
          </cell>
          <cell r="F4500">
            <v>0</v>
          </cell>
          <cell r="G4500" t="str">
            <v>86904</v>
          </cell>
          <cell r="H4500" t="str">
            <v>LAVATÓRIO LOUÇA BRANCA SUSPENSO, 29,5 X 39CM OU EQUIVALENTE, PADRÃO POPULAR - FORNECIMENTO E INSTALAÇÃO. AF_01/2020</v>
          </cell>
        </row>
        <row r="4501">
          <cell r="A4501" t="str">
            <v>INSTALACOES HIDRO SANITARIAS</v>
          </cell>
          <cell r="B4501" t="str">
            <v>INHI</v>
          </cell>
          <cell r="C4501" t="str">
            <v>APARELHOS SANITARIOS, LOUCAS, METAIS E OUTROS</v>
          </cell>
          <cell r="D4501" t="str">
            <v>0183</v>
          </cell>
          <cell r="E4501">
            <v>0</v>
          </cell>
          <cell r="F4501">
            <v>0</v>
          </cell>
          <cell r="G4501" t="str">
            <v>86905</v>
          </cell>
          <cell r="H4501" t="str">
            <v>APARELHO MISTURADOR DE MESA PARA LAVATÓRIO, PADRÃO MÉDIO - FORNECIMENTO E INSTALAÇÃO. AF_01/2020</v>
          </cell>
        </row>
        <row r="4502">
          <cell r="A4502" t="str">
            <v>INSTALACOES HIDRO SANITARIAS</v>
          </cell>
          <cell r="B4502" t="str">
            <v>INHI</v>
          </cell>
          <cell r="C4502" t="str">
            <v>APARELHOS SANITARIOS, LOUCAS, METAIS E OUTROS</v>
          </cell>
          <cell r="D4502" t="str">
            <v>0183</v>
          </cell>
          <cell r="E4502">
            <v>0</v>
          </cell>
          <cell r="F4502">
            <v>0</v>
          </cell>
          <cell r="G4502" t="str">
            <v>86906</v>
          </cell>
          <cell r="H4502" t="str">
            <v>TORNEIRA CROMADA DE MESA, 1/2 OU 3/4, PARA LAVATÓRIO, PADRÃO POPULAR - FORNECIMENTO E INSTALAÇÃO. AF_01/2020</v>
          </cell>
        </row>
        <row r="4503">
          <cell r="A4503" t="str">
            <v>INSTALACOES HIDRO SANITARIAS</v>
          </cell>
          <cell r="B4503" t="str">
            <v>INHI</v>
          </cell>
          <cell r="C4503" t="str">
            <v>APARELHOS SANITARIOS, LOUCAS, METAIS E OUTROS</v>
          </cell>
          <cell r="D4503" t="str">
            <v>0183</v>
          </cell>
          <cell r="E4503">
            <v>0</v>
          </cell>
          <cell r="F4503">
            <v>0</v>
          </cell>
          <cell r="G4503" t="str">
            <v>86908</v>
          </cell>
          <cell r="H4503" t="str">
            <v>APARELHO MISTURADOR DE MESA PARA PIA DE COZINHA, PADRÃO MÉDIO - FORNECIMENTO E INSTALAÇÃO. AF_01/2020</v>
          </cell>
        </row>
        <row r="4504">
          <cell r="A4504" t="str">
            <v>INSTALACOES HIDRO SANITARIAS</v>
          </cell>
          <cell r="B4504" t="str">
            <v>INHI</v>
          </cell>
          <cell r="C4504" t="str">
            <v>APARELHOS SANITARIOS, LOUCAS, METAIS E OUTROS</v>
          </cell>
          <cell r="D4504" t="str">
            <v>0183</v>
          </cell>
          <cell r="E4504">
            <v>0</v>
          </cell>
          <cell r="F4504">
            <v>0</v>
          </cell>
          <cell r="G4504" t="str">
            <v>86909</v>
          </cell>
          <cell r="H4504" t="str">
            <v>TORNEIRA CROMADA TUBO MÓVEL, DE MESA, 1/2 OU 3/4, PARA PIA DE COZINHA, PADRÃO ALTO - FORNECIMENTO E INSTALAÇÃO. AF_01/2020</v>
          </cell>
        </row>
        <row r="4505">
          <cell r="A4505" t="str">
            <v>INSTALACOES HIDRO SANITARIAS</v>
          </cell>
          <cell r="B4505" t="str">
            <v>INHI</v>
          </cell>
          <cell r="C4505" t="str">
            <v>APARELHOS SANITARIOS, LOUCAS, METAIS E OUTROS</v>
          </cell>
          <cell r="D4505" t="str">
            <v>0183</v>
          </cell>
          <cell r="E4505">
            <v>0</v>
          </cell>
          <cell r="F4505">
            <v>0</v>
          </cell>
          <cell r="G4505" t="str">
            <v>86910</v>
          </cell>
          <cell r="H4505" t="str">
            <v>TORNEIRA CROMADA TUBO MÓVEL, DE PAREDE, 1/2 OU 3/4, PARA PIA DE COZINHA, PADRÃO MÉDIO - FORNECIMENTO E INSTALAÇÃO. AF_01/2020</v>
          </cell>
        </row>
        <row r="4506">
          <cell r="A4506" t="str">
            <v>INSTALACOES HIDRO SANITARIAS</v>
          </cell>
          <cell r="B4506" t="str">
            <v>INHI</v>
          </cell>
          <cell r="C4506" t="str">
            <v>APARELHOS SANITARIOS, LOUCAS, METAIS E OUTROS</v>
          </cell>
          <cell r="D4506" t="str">
            <v>0183</v>
          </cell>
          <cell r="E4506">
            <v>0</v>
          </cell>
          <cell r="F4506">
            <v>0</v>
          </cell>
          <cell r="G4506" t="str">
            <v>86911</v>
          </cell>
          <cell r="H4506" t="str">
            <v>TORNEIRA CROMADA LONGA, DE PAREDE, 1/2 OU 3/4, PARA PIA DE COZINHA, PADRÃO POPULAR - FORNECIMENTO E INSTALAÇÃO. AF_01/2020</v>
          </cell>
        </row>
        <row r="4507">
          <cell r="A4507" t="str">
            <v>INSTALACOES HIDRO SANITARIAS</v>
          </cell>
          <cell r="B4507" t="str">
            <v>INHI</v>
          </cell>
          <cell r="C4507" t="str">
            <v>APARELHOS SANITARIOS, LOUCAS, METAIS E OUTROS</v>
          </cell>
          <cell r="D4507" t="str">
            <v>0183</v>
          </cell>
          <cell r="E4507">
            <v>0</v>
          </cell>
          <cell r="F4507">
            <v>0</v>
          </cell>
          <cell r="G4507" t="str">
            <v>86913</v>
          </cell>
          <cell r="H4507" t="str">
            <v>TORNEIRA CROMADA 1/2 OU 3/4 PARA TANQUE, PADRÃO POPULAR - FORNECIMENTO E INSTALAÇÃO. AF_01/2020</v>
          </cell>
        </row>
        <row r="4508">
          <cell r="A4508" t="str">
            <v>INSTALACOES HIDRO SANITARIAS</v>
          </cell>
          <cell r="B4508" t="str">
            <v>INHI</v>
          </cell>
          <cell r="C4508" t="str">
            <v>APARELHOS SANITARIOS, LOUCAS, METAIS E OUTROS</v>
          </cell>
          <cell r="D4508" t="str">
            <v>0183</v>
          </cell>
          <cell r="E4508">
            <v>0</v>
          </cell>
          <cell r="F4508">
            <v>0</v>
          </cell>
          <cell r="G4508" t="str">
            <v>86914</v>
          </cell>
          <cell r="H4508" t="str">
            <v>TORNEIRA CROMADA 1/2 OU 3/4 PARA TANQUE, PADRÃO MÉDIO - FORNECIMENTO E INSTALAÇÃO. AF_01/2020</v>
          </cell>
        </row>
        <row r="4509">
          <cell r="A4509" t="str">
            <v>INSTALACOES HIDRO SANITARIAS</v>
          </cell>
          <cell r="B4509" t="str">
            <v>INHI</v>
          </cell>
          <cell r="C4509" t="str">
            <v>APARELHOS SANITARIOS, LOUCAS, METAIS E OUTROS</v>
          </cell>
          <cell r="D4509" t="str">
            <v>0183</v>
          </cell>
          <cell r="E4509">
            <v>0</v>
          </cell>
          <cell r="F4509">
            <v>0</v>
          </cell>
          <cell r="G4509" t="str">
            <v>86915</v>
          </cell>
          <cell r="H4509" t="str">
            <v>TORNEIRA CROMADA DE MESA, 1/2 OU 3/4, PARA LAVATÓRIO, PADRÃO MÉDIO - FORNECIMENTO E INSTALAÇÃO. AF_01/2020</v>
          </cell>
        </row>
        <row r="4510">
          <cell r="A4510" t="str">
            <v>INSTALACOES HIDRO SANITARIAS</v>
          </cell>
          <cell r="B4510" t="str">
            <v>INHI</v>
          </cell>
          <cell r="C4510" t="str">
            <v>APARELHOS SANITARIOS, LOUCAS, METAIS E OUTROS</v>
          </cell>
          <cell r="D4510" t="str">
            <v>0183</v>
          </cell>
          <cell r="E4510">
            <v>0</v>
          </cell>
          <cell r="F4510">
            <v>0</v>
          </cell>
          <cell r="G4510" t="str">
            <v>86916</v>
          </cell>
          <cell r="H4510" t="str">
            <v>TORNEIRA PLÁSTICA 3/4 PARA TANQUE - FORNECIMENTO E INSTALAÇÃO. AF_01/2020</v>
          </cell>
        </row>
        <row r="4511">
          <cell r="A4511" t="str">
            <v>INSTALACOES HIDRO SANITARIAS</v>
          </cell>
          <cell r="B4511" t="str">
            <v>INHI</v>
          </cell>
          <cell r="C4511" t="str">
            <v>APARELHOS SANITARIOS, LOUCAS, METAIS E OUTROS</v>
          </cell>
          <cell r="D4511" t="str">
            <v>0183</v>
          </cell>
          <cell r="E4511">
            <v>0</v>
          </cell>
          <cell r="F4511">
            <v>0</v>
          </cell>
          <cell r="G4511" t="str">
            <v>86919</v>
          </cell>
          <cell r="H4511" t="str">
            <v>TANQUE DE LOUÇA BRANCA COM COLUNA, 30L OU EQUIVALENTE, INCLUSO SIFÃO FLEXÍVEL EM PVC, VÁLVULA METÁLICA E TORNEIRA DE METAL CROMADO PADRÃO MÉDIO - FORNECIMENTO E INSTALAÇÃO. AF_01/2020</v>
          </cell>
        </row>
        <row r="4512">
          <cell r="A4512" t="str">
            <v>INSTALACOES HIDRO SANITARIAS</v>
          </cell>
          <cell r="B4512" t="str">
            <v>INHI</v>
          </cell>
          <cell r="C4512" t="str">
            <v>APARELHOS SANITARIOS, LOUCAS, METAIS E OUTROS</v>
          </cell>
          <cell r="D4512" t="str">
            <v>0183</v>
          </cell>
          <cell r="E4512">
            <v>0</v>
          </cell>
          <cell r="F4512">
            <v>0</v>
          </cell>
          <cell r="G4512" t="str">
            <v>86920</v>
          </cell>
          <cell r="H4512" t="str">
            <v>TANQUE DE LOUÇA BRANCA COM COLUNA, 30L OU EQUIVALENTE, INCLUSO SIFÃO FLEXÍVEL EM PVC, VÁLVULA PLÁSTICA E TORNEIRA DE METAL CROMADO PADRÃO POPULAR - FORNECIMENTO E INSTALAÇÃO. AF_01/2020</v>
          </cell>
        </row>
        <row r="4513">
          <cell r="A4513" t="str">
            <v>INSTALACOES HIDRO SANITARIAS</v>
          </cell>
          <cell r="B4513" t="str">
            <v>INHI</v>
          </cell>
          <cell r="C4513" t="str">
            <v>APARELHOS SANITARIOS, LOUCAS, METAIS E OUTROS</v>
          </cell>
          <cell r="D4513" t="str">
            <v>0183</v>
          </cell>
          <cell r="E4513">
            <v>0</v>
          </cell>
          <cell r="F4513">
            <v>0</v>
          </cell>
          <cell r="G4513" t="str">
            <v>86921</v>
          </cell>
          <cell r="H4513" t="str">
            <v>TANQUE DE LOUÇA BRANCA COM COLUNA, 30L OU EQUIVALENTE, INCLUSO SIFÃO FLEXÍVEL EM PVC, VÁLVULA PLÁSTICA E TORNEIRA DE PLÁSTICO - FORNECIMENTO E INSTALAÇÃO. AF_01/2020</v>
          </cell>
        </row>
        <row r="4514">
          <cell r="A4514" t="str">
            <v>INSTALACOES HIDRO SANITARIAS</v>
          </cell>
          <cell r="B4514" t="str">
            <v>INHI</v>
          </cell>
          <cell r="C4514" t="str">
            <v>APARELHOS SANITARIOS, LOUCAS, METAIS E OUTROS</v>
          </cell>
          <cell r="D4514" t="str">
            <v>0183</v>
          </cell>
          <cell r="E4514">
            <v>0</v>
          </cell>
          <cell r="F4514">
            <v>0</v>
          </cell>
          <cell r="G4514" t="str">
            <v>86922</v>
          </cell>
          <cell r="H4514" t="str">
            <v>TANQUE DE LOUÇA BRANCA SUSPENSO, 18L OU EQUIVALENTE, INCLUSO SIFÃO TIPO GARRAFA EM METAL CROMADO, VÁLVULA METÁLICA E TORNEIRA DE METAL CROMADO PADRÃO MÉDIO - FORNECIMENTO E INSTALAÇÃO. AF_01/2020</v>
          </cell>
        </row>
        <row r="4515">
          <cell r="A4515" t="str">
            <v>INSTALACOES HIDRO SANITARIAS</v>
          </cell>
          <cell r="B4515" t="str">
            <v>INHI</v>
          </cell>
          <cell r="C4515" t="str">
            <v>APARELHOS SANITARIOS, LOUCAS, METAIS E OUTROS</v>
          </cell>
          <cell r="D4515" t="str">
            <v>0183</v>
          </cell>
          <cell r="E4515">
            <v>0</v>
          </cell>
          <cell r="F4515">
            <v>0</v>
          </cell>
          <cell r="G4515" t="str">
            <v>86923</v>
          </cell>
          <cell r="H4515" t="str">
            <v>TANQUE DE LOUÇA BRANCA SUSPENSO, 18L OU EQUIVALENTE, INCLUSO SIFÃO TIPO GARRAFA EM PVC, VÁLVULA PLÁSTICA E TORNEIRA DE METAL CROMADO PADRÃO POPULAR - FORNECIMENTO E INSTALAÇÃO. AF_01/2020</v>
          </cell>
        </row>
        <row r="4516">
          <cell r="A4516" t="str">
            <v>INSTALACOES HIDRO SANITARIAS</v>
          </cell>
          <cell r="B4516" t="str">
            <v>INHI</v>
          </cell>
          <cell r="C4516" t="str">
            <v>APARELHOS SANITARIOS, LOUCAS, METAIS E OUTROS</v>
          </cell>
          <cell r="D4516" t="str">
            <v>0183</v>
          </cell>
          <cell r="E4516">
            <v>0</v>
          </cell>
          <cell r="F4516">
            <v>0</v>
          </cell>
          <cell r="G4516" t="str">
            <v>86924</v>
          </cell>
          <cell r="H4516" t="str">
            <v>TANQUE DE LOUÇA BRANCA SUSPENSO, 18L OU EQUIVALENTE, INCLUSO SIFÃO TIPO GARRAFA EM PVC, VÁLVULA PLÁSTICA E TORNEIRA DE PLÁSTICO - FORNECIMENTO E INSTALAÇÃO. AF_01/2020</v>
          </cell>
        </row>
        <row r="4517">
          <cell r="A4517" t="str">
            <v>INSTALACOES HIDRO SANITARIAS</v>
          </cell>
          <cell r="B4517" t="str">
            <v>INHI</v>
          </cell>
          <cell r="C4517" t="str">
            <v>APARELHOS SANITARIOS, LOUCAS, METAIS E OUTROS</v>
          </cell>
          <cell r="D4517" t="str">
            <v>0183</v>
          </cell>
          <cell r="E4517">
            <v>0</v>
          </cell>
          <cell r="F4517">
            <v>0</v>
          </cell>
          <cell r="G4517" t="str">
            <v>86925</v>
          </cell>
          <cell r="H4517" t="str">
            <v>TANQUE DE MÁRMORE SINTÉTICO COM COLUNA, 22L OU EQUIVALENTE, INCLUSO SIFÃO FLEXÍVEL EM PVC, VÁLVULA PLÁSTICA E TORNEIRA DE METAL CROMADO PADRÃO POPULAR - FORNECIMENTO E INSTALAÇÃO. AF_01/2020</v>
          </cell>
        </row>
        <row r="4518">
          <cell r="A4518" t="str">
            <v>INSTALACOES HIDRO SANITARIAS</v>
          </cell>
          <cell r="B4518" t="str">
            <v>INHI</v>
          </cell>
          <cell r="C4518" t="str">
            <v>APARELHOS SANITARIOS, LOUCAS, METAIS E OUTROS</v>
          </cell>
          <cell r="D4518" t="str">
            <v>0183</v>
          </cell>
          <cell r="E4518">
            <v>0</v>
          </cell>
          <cell r="F4518">
            <v>0</v>
          </cell>
          <cell r="G4518" t="str">
            <v>86926</v>
          </cell>
          <cell r="H4518" t="str">
            <v>TANQUE DE MÁRMORE SINTÉTICO COM COLUNA, 22L OU EQUIVALENTE, INCLUSO SIFÃO FLEXÍVEL EM PVC, VÁLVULA PLÁSTICA E TORNEIRA DE PLÁSTICO - FORNECIMENTO E INSTALAÇÃO. AF_01/2020</v>
          </cell>
        </row>
        <row r="4519">
          <cell r="A4519" t="str">
            <v>INSTALACOES HIDRO SANITARIAS</v>
          </cell>
          <cell r="B4519" t="str">
            <v>INHI</v>
          </cell>
          <cell r="C4519" t="str">
            <v>APARELHOS SANITARIOS, LOUCAS, METAIS E OUTROS</v>
          </cell>
          <cell r="D4519" t="str">
            <v>0183</v>
          </cell>
          <cell r="E4519">
            <v>0</v>
          </cell>
          <cell r="F4519">
            <v>0</v>
          </cell>
          <cell r="G4519" t="str">
            <v>86927</v>
          </cell>
          <cell r="H4519" t="str">
            <v>TANQUE DE MÁRMORE SINTÉTICO SUSPENSO, 22L OU EQUIVALENTE, INCLUSO SIFÃO TIPO GARRAFA EM PVC, VÁLVULA PLÁSTICA E TORNEIRA DE METAL CROMADO PADRÃO POPULAR - FORNEC. E INSTALAÇÃO. AF_01/2020</v>
          </cell>
        </row>
        <row r="4520">
          <cell r="A4520" t="str">
            <v>INSTALACOES HIDRO SANITARIAS</v>
          </cell>
          <cell r="B4520" t="str">
            <v>INHI</v>
          </cell>
          <cell r="C4520" t="str">
            <v>APARELHOS SANITARIOS, LOUCAS, METAIS E OUTROS</v>
          </cell>
          <cell r="D4520" t="str">
            <v>0183</v>
          </cell>
          <cell r="E4520">
            <v>0</v>
          </cell>
          <cell r="F4520">
            <v>0</v>
          </cell>
          <cell r="G4520" t="str">
            <v>86928</v>
          </cell>
          <cell r="H4520" t="str">
            <v>TANQUE DE MÁRMORE SINTÉTICO SUSPENSO, 22L OU EQUIVALENTE, INCLUSO SIFÃO TIPO GARRAFA EM PVC, VÁLVULA PLÁSTICA E TORNEIRA DE PLÁSTICO - FORNECIMENTO E INSTALAÇÃO. AF_01/2020</v>
          </cell>
        </row>
        <row r="4521">
          <cell r="A4521" t="str">
            <v>INSTALACOES HIDRO SANITARIAS</v>
          </cell>
          <cell r="B4521" t="str">
            <v>INHI</v>
          </cell>
          <cell r="C4521" t="str">
            <v>APARELHOS SANITARIOS, LOUCAS, METAIS E OUTROS</v>
          </cell>
          <cell r="D4521" t="str">
            <v>0183</v>
          </cell>
          <cell r="E4521">
            <v>0</v>
          </cell>
          <cell r="F4521">
            <v>0</v>
          </cell>
          <cell r="G4521" t="str">
            <v>86929</v>
          </cell>
          <cell r="H4521" t="str">
            <v>TANQUE DE MÁRMORE SINTÉTICO SUSPENSO, 22L OU EQUIVALENTE, INCLUSO SIFÃO FLEXÍVEL EM PVC, VÁLVULA PLÁSTICA E TORNEIRA DE METAL CROMADO PADRÃO POPULAR - FORNECIMENTO E INSTALAÇÃO. AF_01/2020</v>
          </cell>
        </row>
        <row r="4522">
          <cell r="A4522" t="str">
            <v>INSTALACOES HIDRO SANITARIAS</v>
          </cell>
          <cell r="B4522" t="str">
            <v>INHI</v>
          </cell>
          <cell r="C4522" t="str">
            <v>APARELHOS SANITARIOS, LOUCAS, METAIS E OUTROS</v>
          </cell>
          <cell r="D4522" t="str">
            <v>0183</v>
          </cell>
          <cell r="E4522">
            <v>0</v>
          </cell>
          <cell r="F4522">
            <v>0</v>
          </cell>
          <cell r="G4522" t="str">
            <v>86930</v>
          </cell>
          <cell r="H4522" t="str">
            <v>TANQUE DE MÁRMORE SINTÉTICO SUSPENSO, 22L OU EQUIVALENTE, INCLUSO SIFÃO FLEXÍVEL EM PVC, VÁLVULA PLÁSTICA E TORNEIRA DE PLÁSTICO - FORNECIMENTO E INSTALAÇÃO. AF_01/2020</v>
          </cell>
        </row>
        <row r="4523">
          <cell r="A4523" t="str">
            <v>INSTALACOES HIDRO SANITARIAS</v>
          </cell>
          <cell r="B4523" t="str">
            <v>INHI</v>
          </cell>
          <cell r="C4523" t="str">
            <v>APARELHOS SANITARIOS, LOUCAS, METAIS E OUTROS</v>
          </cell>
          <cell r="D4523" t="str">
            <v>0183</v>
          </cell>
          <cell r="E4523">
            <v>0</v>
          </cell>
          <cell r="F4523">
            <v>0</v>
          </cell>
          <cell r="G4523" t="str">
            <v>86931</v>
          </cell>
          <cell r="H4523" t="str">
            <v>VASO SANITÁRIO SIFONADO COM CAIXA ACOPLADA LOUÇA BRANCA, INCLUSO ENGATE FLEXÍVEL EM PLÁSTICO BRANCO, 1/2  X 40CM - FORNECIMENTO E INSTALAÇÃO. AF_01/2020</v>
          </cell>
        </row>
        <row r="4524">
          <cell r="A4524" t="str">
            <v>INSTALACOES HIDRO SANITARIAS</v>
          </cell>
          <cell r="B4524" t="str">
            <v>INHI</v>
          </cell>
          <cell r="C4524" t="str">
            <v>APARELHOS SANITARIOS, LOUCAS, METAIS E OUTROS</v>
          </cell>
          <cell r="D4524" t="str">
            <v>0183</v>
          </cell>
          <cell r="E4524">
            <v>0</v>
          </cell>
          <cell r="F4524">
            <v>0</v>
          </cell>
          <cell r="G4524" t="str">
            <v>86932</v>
          </cell>
          <cell r="H4524" t="str">
            <v>VASO SANITÁRIO SIFONADO COM CAIXA ACOPLADA LOUÇA BRANCA - PADRÃO MÉDIO, INCLUSO ENGATE FLEXÍVEL EM METAL CROMADO, 1/2  X 40CM - FORNECIMENTO E INSTALAÇÃO. AF_01/2020</v>
          </cell>
        </row>
        <row r="4525">
          <cell r="A4525" t="str">
            <v>INSTALACOES HIDRO SANITARIAS</v>
          </cell>
          <cell r="B4525" t="str">
            <v>INHI</v>
          </cell>
          <cell r="C4525" t="str">
            <v>APARELHOS SANITARIOS, LOUCAS, METAIS E OUTROS</v>
          </cell>
          <cell r="D4525" t="str">
            <v>0183</v>
          </cell>
          <cell r="E4525">
            <v>0</v>
          </cell>
          <cell r="F4525">
            <v>0</v>
          </cell>
          <cell r="G4525" t="str">
            <v>86933</v>
          </cell>
          <cell r="H4525" t="str">
            <v>BANCADA DE MÁRMORE SINTÉTICO 120 X 60CM, COM CUBA INTEGRADA, INCLUSO SIFÃO TIPO GARRAFA EM PVC, VÁLVULA EM PLÁSTICO CROMADO TIPO AMERICANA E TORNEIRA CROMADA LONGA, DE PAREDE, PADRÃO POPULAR - FORNECIMENTO E INSTALAÇÃO. AF_01/2020</v>
          </cell>
        </row>
        <row r="4526">
          <cell r="A4526" t="str">
            <v>INSTALACOES HIDRO SANITARIAS</v>
          </cell>
          <cell r="B4526" t="str">
            <v>INHI</v>
          </cell>
          <cell r="C4526" t="str">
            <v>APARELHOS SANITARIOS, LOUCAS, METAIS E OUTROS</v>
          </cell>
          <cell r="D4526" t="str">
            <v>0183</v>
          </cell>
          <cell r="E4526">
            <v>0</v>
          </cell>
          <cell r="F4526">
            <v>0</v>
          </cell>
          <cell r="G4526" t="str">
            <v>86934</v>
          </cell>
          <cell r="H4526" t="str">
            <v>BANCADA DE MÁRMORE SINTÉTICO 120 X 60CM, COM CUBA INTEGRADA, INCLUSO SIFÃO TIPO FLEXÍVEL EM PVC, VÁLVULA EM PLÁSTICO CROMADO TIPO AMERICANA E TORNEIRA CROMADA LONGA, DE PAREDE, PADRÃO POPULAR - FORNECIMENTO E INSTALAÇÃO. AF_01/2020</v>
          </cell>
        </row>
        <row r="4527">
          <cell r="A4527" t="str">
            <v>INSTALACOES HIDRO SANITARIAS</v>
          </cell>
          <cell r="B4527" t="str">
            <v>INHI</v>
          </cell>
          <cell r="C4527" t="str">
            <v>APARELHOS SANITARIOS, LOUCAS, METAIS E OUTROS</v>
          </cell>
          <cell r="D4527" t="str">
            <v>0183</v>
          </cell>
          <cell r="E4527">
            <v>0</v>
          </cell>
          <cell r="F4527">
            <v>0</v>
          </cell>
          <cell r="G4527" t="str">
            <v>86935</v>
          </cell>
          <cell r="H4527" t="str">
            <v>CUBA DE EMBUTIR DE AÇO INOXIDÁVEL MÉDIA, INCLUSO VÁLVULA TIPO AMERICANA EM METAL CROMADO E SIFÃO FLEXÍVEL EM PVC - FORNECIMENTO E INSTALAÇÃO. AF_01/2020</v>
          </cell>
        </row>
        <row r="4528">
          <cell r="A4528" t="str">
            <v>INSTALACOES HIDRO SANITARIAS</v>
          </cell>
          <cell r="B4528" t="str">
            <v>INHI</v>
          </cell>
          <cell r="C4528" t="str">
            <v>APARELHOS SANITARIOS, LOUCAS, METAIS E OUTROS</v>
          </cell>
          <cell r="D4528" t="str">
            <v>0183</v>
          </cell>
          <cell r="E4528">
            <v>0</v>
          </cell>
          <cell r="F4528">
            <v>0</v>
          </cell>
          <cell r="G4528" t="str">
            <v>86936</v>
          </cell>
          <cell r="H4528" t="str">
            <v>CUBA DE EMBUTIR DE AÇO INOXIDÁVEL MÉDIA, INCLUSO VÁLVULA TIPO AMERICANA E SIFÃO TIPO GARRAFA EM METAL CROMADO - FORNECIMENTO E INSTALAÇÃO. AF_01/2020</v>
          </cell>
        </row>
        <row r="4529">
          <cell r="A4529" t="str">
            <v>INSTALACOES HIDRO SANITARIAS</v>
          </cell>
          <cell r="B4529" t="str">
            <v>INHI</v>
          </cell>
          <cell r="C4529" t="str">
            <v>APARELHOS SANITARIOS, LOUCAS, METAIS E OUTROS</v>
          </cell>
          <cell r="D4529" t="str">
            <v>0183</v>
          </cell>
          <cell r="E4529">
            <v>0</v>
          </cell>
          <cell r="F4529">
            <v>0</v>
          </cell>
          <cell r="G4529" t="str">
            <v>86937</v>
          </cell>
          <cell r="H4529" t="str">
            <v>CUBA DE EMBUTIR OVAL EM LOUÇA BRANCA, 35 X 50CM OU EQUIVALENTE, INCLUSO VÁLVULA EM METAL CROMADO E SIFÃO FLEXÍVEL EM PVC - FORNECIMENTO E INSTALAÇÃO. AF_01/2020</v>
          </cell>
        </row>
        <row r="4530">
          <cell r="A4530" t="str">
            <v>INSTALACOES HIDRO SANITARIAS</v>
          </cell>
          <cell r="B4530" t="str">
            <v>INHI</v>
          </cell>
          <cell r="C4530" t="str">
            <v>APARELHOS SANITARIOS, LOUCAS, METAIS E OUTROS</v>
          </cell>
          <cell r="D4530" t="str">
            <v>0183</v>
          </cell>
          <cell r="E4530">
            <v>0</v>
          </cell>
          <cell r="F4530">
            <v>0</v>
          </cell>
          <cell r="G4530" t="str">
            <v>86938</v>
          </cell>
          <cell r="H4530" t="str">
            <v>CUBA DE EMBUTIR OVAL EM LOUÇA BRANCA, 35 X 50CM OU EQUIVALENTE, INCLUSO VÁLVULA E SIFÃO TIPO GARRAFA EM METAL CROMADO - FORNECIMENTO E INSTALAÇÃO. AF_01/2020</v>
          </cell>
        </row>
        <row r="4531">
          <cell r="A4531" t="str">
            <v>INSTALACOES HIDRO SANITARIAS</v>
          </cell>
          <cell r="B4531" t="str">
            <v>INHI</v>
          </cell>
          <cell r="C4531" t="str">
            <v>APARELHOS SANITARIOS, LOUCAS, METAIS E OUTROS</v>
          </cell>
          <cell r="D4531" t="str">
            <v>0183</v>
          </cell>
          <cell r="E4531">
            <v>0</v>
          </cell>
          <cell r="F4531">
            <v>0</v>
          </cell>
          <cell r="G4531" t="str">
            <v>86939</v>
          </cell>
          <cell r="H4531" t="str">
            <v>LAVATÓRIO LOUÇA BRANCA COM COLUNA, *44 X 35,5* CM, PADRÃO POPULAR, INCLUSO SIFÃO FLEXÍVEL EM PVC, VÁLVULA E ENGATE FLEXÍVEL 30CM EM PLÁSTICO E COM TORNEIRA CROMADA PADRÃO POPULAR - FORNECIMENTO E INSTALAÇÃO. AF_01/2020</v>
          </cell>
        </row>
        <row r="4532">
          <cell r="A4532" t="str">
            <v>INSTALACOES HIDRO SANITARIAS</v>
          </cell>
          <cell r="B4532" t="str">
            <v>INHI</v>
          </cell>
          <cell r="C4532" t="str">
            <v>APARELHOS SANITARIOS, LOUCAS, METAIS E OUTROS</v>
          </cell>
          <cell r="D4532" t="str">
            <v>0183</v>
          </cell>
          <cell r="E4532">
            <v>0</v>
          </cell>
          <cell r="F4532">
            <v>0</v>
          </cell>
          <cell r="G4532" t="str">
            <v>86940</v>
          </cell>
          <cell r="H4532" t="str">
            <v>LAVATÓRIO LOUÇA BRANCA COM COLUNA, 45 X 55CM OU EQUIVALENTE, PADRÃO MÉDIO, INCLUSO SIFÃO TIPO GARRAFA, VÁLVULA E ENGATE FLEXÍVEL DE 40CM EM METAL CROMADO, COM APARELHO MISTURADOR PADRÃO MÉDIO - FORNECIMENTO E INSTALAÇÃO. AF_01/2020</v>
          </cell>
        </row>
        <row r="4533">
          <cell r="A4533" t="str">
            <v>INSTALACOES HIDRO SANITARIAS</v>
          </cell>
          <cell r="B4533" t="str">
            <v>INHI</v>
          </cell>
          <cell r="C4533" t="str">
            <v>APARELHOS SANITARIOS, LOUCAS, METAIS E OUTROS</v>
          </cell>
          <cell r="D4533" t="str">
            <v>0183</v>
          </cell>
          <cell r="E4533">
            <v>0</v>
          </cell>
          <cell r="F4533">
            <v>0</v>
          </cell>
          <cell r="G4533" t="str">
            <v>86941</v>
          </cell>
          <cell r="H4533" t="str">
            <v>LAVATÓRIO LOUÇA BRANCA COM COLUNA, 45 X 55CM OU EQUIVALENTE, PADRÃO MÉDIO, INCLUSO SIFÃO TIPO GARRAFA, VÁLVULA E ENGATE FLEXÍVEL DE 40CM EM METAL CROMADO, COM TORNEIRA CROMADA DE MESA, PADRÃO MÉDIO - FORNECIMENTO E INSTALAÇÃO. AF_01/2020</v>
          </cell>
        </row>
        <row r="4534">
          <cell r="A4534" t="str">
            <v>INSTALACOES HIDRO SANITARIAS</v>
          </cell>
          <cell r="B4534" t="str">
            <v>INHI</v>
          </cell>
          <cell r="C4534" t="str">
            <v>APARELHOS SANITARIOS, LOUCAS, METAIS E OUTROS</v>
          </cell>
          <cell r="D4534" t="str">
            <v>0183</v>
          </cell>
          <cell r="E4534">
            <v>0</v>
          </cell>
          <cell r="F4534">
            <v>0</v>
          </cell>
          <cell r="G4534" t="str">
            <v>86942</v>
          </cell>
          <cell r="H4534" t="str">
            <v>LAVATÓRIO LOUÇA BRANCA SUSPENSO, 29,5 X 39CM OU EQUIVALENTE, PADRÃO POPULAR, INCLUSO SIFÃO TIPO GARRAFA EM PVC, VÁLVULA E ENGATE FLEXÍVEL 30CM EM PLÁSTICO E TORNEIRA CROMADA DE MESA, PADRÃO POPULAR - FORNECIMENTO E INSTALAÇÃO. AF_01/2020</v>
          </cell>
        </row>
        <row r="4535">
          <cell r="A4535" t="str">
            <v>INSTALACOES HIDRO SANITARIAS</v>
          </cell>
          <cell r="B4535" t="str">
            <v>INHI</v>
          </cell>
          <cell r="C4535" t="str">
            <v>APARELHOS SANITARIOS, LOUCAS, METAIS E OUTROS</v>
          </cell>
          <cell r="D4535" t="str">
            <v>0183</v>
          </cell>
          <cell r="E4535">
            <v>0</v>
          </cell>
          <cell r="F4535">
            <v>0</v>
          </cell>
          <cell r="G4535" t="str">
            <v>86943</v>
          </cell>
          <cell r="H4535" t="str">
            <v>LAVATÓRIO LOUÇA BRANCA SUSPENSO, 29,5 X 39CM OU EQUIVALENTE, PADRÃO POPULAR, INCLUSO SIFÃO FLEXÍVEL EM PVC, VÁLVULA E ENGATE FLEXÍVEL 30CM EM PLÁSTICO E TORNEIRA CROMADA DE MESA, PADRÃO POPULAR - FORNECIMENTO E INSTALAÇÃO. AF_01/2020</v>
          </cell>
        </row>
        <row r="4536">
          <cell r="A4536" t="str">
            <v>INSTALACOES HIDRO SANITARIAS</v>
          </cell>
          <cell r="B4536" t="str">
            <v>INHI</v>
          </cell>
          <cell r="C4536" t="str">
            <v>APARELHOS SANITARIOS, LOUCAS, METAIS E OUTROS</v>
          </cell>
          <cell r="D4536" t="str">
            <v>0183</v>
          </cell>
          <cell r="E4536">
            <v>0</v>
          </cell>
          <cell r="F4536">
            <v>0</v>
          </cell>
          <cell r="G4536" t="str">
            <v>86947</v>
          </cell>
          <cell r="H4536" t="str">
            <v>BANCADA MÁRMORE BRANCO, 50 X 60 CM, INCLUSO CUBA DE EMBUTIR OVAL EM LOUÇA BRANCA 35 X 50 CM, VÁLVULA, SIFÃO TIPO GARRAFA E ENGATE FLEXÍVEL 40 CM EM METAL CROMADO E APARELHO MISTURADOR DE MESA, PADRÃO MÉDIO - FORNEC. E INSTALAÇÃO. AF_01/2020</v>
          </cell>
        </row>
        <row r="4537">
          <cell r="A4537" t="str">
            <v>INSTALACOES HIDRO SANITARIAS</v>
          </cell>
          <cell r="B4537" t="str">
            <v>INHI</v>
          </cell>
          <cell r="C4537" t="str">
            <v>APARELHOS SANITARIOS, LOUCAS, METAIS E OUTROS</v>
          </cell>
          <cell r="D4537" t="str">
            <v>0183</v>
          </cell>
          <cell r="E4537">
            <v>0</v>
          </cell>
          <cell r="F4537">
            <v>0</v>
          </cell>
          <cell r="G4537" t="str">
            <v>93396</v>
          </cell>
          <cell r="H4537" t="str">
            <v>BANCADA GRANITO CINZA,  50 X 60 CM, INCL. CUBA DE EMBUTIR OVAL LOUÇA BRANCA 35 X 50 CM, VÁLVULA METAL CROMADO, SIFÃO FLEXÍVEL PVC, ENGATE 30 CM FLEXÍVEL PLÁSTICO E TORNEIRA CROMADA DE MESA, PADRÃO POPULAR - FORNEC. E INSTALAÇÃO. AF_01/2020</v>
          </cell>
        </row>
        <row r="4538">
          <cell r="A4538" t="str">
            <v>INSTALACOES HIDRO SANITARIAS</v>
          </cell>
          <cell r="B4538" t="str">
            <v>INHI</v>
          </cell>
          <cell r="C4538" t="str">
            <v>APARELHOS SANITARIOS, LOUCAS, METAIS E OUTROS</v>
          </cell>
          <cell r="D4538" t="str">
            <v>0183</v>
          </cell>
          <cell r="E4538">
            <v>0</v>
          </cell>
          <cell r="F4538">
            <v>0</v>
          </cell>
          <cell r="G4538" t="str">
            <v>93441</v>
          </cell>
          <cell r="H4538" t="str">
            <v>BANCADA GRANITO CINZA  150 X 60 CM, COM CUBA DE EMBUTIR DE AÇO, VÁLVULA AMERICANA EM METAL, SIFÃO FLEXÍVEL EM PVC, ENGATE FLEXÍVEL 30 CM, TORNEIRA CROMADA LONGA, DE PAREDE, 1/2 OU 3/4, P/ COZINHA, PADRÃO POPULAR - FORNEC. E INSTALAÇÃO. AF_01/2020</v>
          </cell>
        </row>
        <row r="4539">
          <cell r="A4539" t="str">
            <v>INSTALACOES HIDRO SANITARIAS</v>
          </cell>
          <cell r="B4539" t="str">
            <v>INHI</v>
          </cell>
          <cell r="C4539" t="str">
            <v>APARELHOS SANITARIOS, LOUCAS, METAIS E OUTROS</v>
          </cell>
          <cell r="D4539" t="str">
            <v>0183</v>
          </cell>
          <cell r="E4539">
            <v>0</v>
          </cell>
          <cell r="F4539">
            <v>0</v>
          </cell>
          <cell r="G4539" t="str">
            <v>93442</v>
          </cell>
          <cell r="H4539" t="str">
            <v>BANCADA MÁRMORE BRANCO 150 X 60 CM, COM CUBA DE EMBUTIR DE AÇO, VÁLVULA AMERICANA E SIFÃO TIPO GARRAFA EM METAL , ENGATE FLEXÍVEL 30 CM, TORNEIRA CROMADA, DE MESA, 1/2 OU 3/4, PARA PIA COZINHA, PADRÃO ALTO - FORNEC. E INSTALAÇÃO. AF_01/2020</v>
          </cell>
        </row>
        <row r="4540">
          <cell r="A4540" t="str">
            <v>INSTALACOES HIDRO SANITARIAS</v>
          </cell>
          <cell r="B4540" t="str">
            <v>INHI</v>
          </cell>
          <cell r="C4540" t="str">
            <v>APARELHOS SANITARIOS, LOUCAS, METAIS E OUTROS</v>
          </cell>
          <cell r="D4540" t="str">
            <v>0183</v>
          </cell>
          <cell r="E4540">
            <v>0</v>
          </cell>
          <cell r="F4540">
            <v>0</v>
          </cell>
          <cell r="G4540" t="str">
            <v>95469</v>
          </cell>
          <cell r="H4540" t="str">
            <v>VASO SANITARIO SIFONADO CONVENCIONAL COM  LOUÇA BRANCA - FORNECIMENTO E INSTALAÇÃO. AF_01/2020</v>
          </cell>
        </row>
        <row r="4541">
          <cell r="A4541" t="str">
            <v>INSTALACOES HIDRO SANITARIAS</v>
          </cell>
          <cell r="B4541" t="str">
            <v>INHI</v>
          </cell>
          <cell r="C4541" t="str">
            <v>APARELHOS SANITARIOS, LOUCAS, METAIS E OUTROS</v>
          </cell>
          <cell r="D4541" t="str">
            <v>0183</v>
          </cell>
          <cell r="E4541">
            <v>0</v>
          </cell>
          <cell r="F4541">
            <v>0</v>
          </cell>
          <cell r="G4541" t="str">
            <v>95470</v>
          </cell>
          <cell r="H4541" t="str">
            <v>VASO SANITARIO SIFONADO CONVENCIONAL COM LOUÇA BRANCA, INCLUSO CONJUNTO DE LIGAÇÃO PARA BACIA SANITÁRIA AJUSTÁVEL - FORNECIMENTO E INSTALAÇÃO. AF_10/2016</v>
          </cell>
        </row>
        <row r="4542">
          <cell r="A4542" t="str">
            <v>INSTALACOES HIDRO SANITARIAS</v>
          </cell>
          <cell r="B4542" t="str">
            <v>INHI</v>
          </cell>
          <cell r="C4542" t="str">
            <v>APARELHOS SANITARIOS, LOUCAS, METAIS E OUTROS</v>
          </cell>
          <cell r="D4542" t="str">
            <v>0183</v>
          </cell>
          <cell r="E4542">
            <v>0</v>
          </cell>
          <cell r="F4542">
            <v>0</v>
          </cell>
          <cell r="G4542" t="str">
            <v>95471</v>
          </cell>
          <cell r="H4542" t="str">
            <v>VASO SANITARIO SIFONADO CONVENCIONAL PARA PCD SEM FURO FRONTAL COM  LOUÇA BRANCA SEM ASSENTO -  FORNECIMENTO E INSTALAÇÃO. AF_01/2020</v>
          </cell>
        </row>
        <row r="4543">
          <cell r="A4543" t="str">
            <v>INSTALACOES HIDRO SANITARIAS</v>
          </cell>
          <cell r="B4543" t="str">
            <v>INHI</v>
          </cell>
          <cell r="C4543" t="str">
            <v>APARELHOS SANITARIOS, LOUCAS, METAIS E OUTROS</v>
          </cell>
          <cell r="D4543" t="str">
            <v>0183</v>
          </cell>
          <cell r="E4543">
            <v>0</v>
          </cell>
          <cell r="F4543">
            <v>0</v>
          </cell>
          <cell r="G4543" t="str">
            <v>95472</v>
          </cell>
          <cell r="H4543" t="str">
            <v>VASO SANITARIO SIFONADO CONVENCIONAL PARA PCD SEM FURO FRONTAL COM LOUÇA BRANCA SEM ASSENTO, INCLUSO CONJUNTO DE LIGAÇÃO PARA BACIA SANITÁRIA AJUSTÁVEL - FORNECIMENTO E INSTALAÇÃO. AF_01/2020</v>
          </cell>
        </row>
        <row r="4544">
          <cell r="A4544" t="str">
            <v>INSTALACOES HIDRO SANITARIAS</v>
          </cell>
          <cell r="B4544" t="str">
            <v>INHI</v>
          </cell>
          <cell r="C4544" t="str">
            <v>APARELHOS SANITARIOS, LOUCAS, METAIS E OUTROS</v>
          </cell>
          <cell r="D4544" t="str">
            <v>0183</v>
          </cell>
          <cell r="E4544">
            <v>0</v>
          </cell>
          <cell r="F4544">
            <v>0</v>
          </cell>
          <cell r="G4544" t="str">
            <v>95542</v>
          </cell>
          <cell r="H4544" t="str">
            <v>PORTA TOALHA ROSTO EM METAL CROMADO, TIPO ARGOLA, INCLUSO FIXAÇÃO. AF_01/2020</v>
          </cell>
        </row>
        <row r="4545">
          <cell r="A4545" t="str">
            <v>INSTALACOES HIDRO SANITARIAS</v>
          </cell>
          <cell r="B4545" t="str">
            <v>INHI</v>
          </cell>
          <cell r="C4545" t="str">
            <v>APARELHOS SANITARIOS, LOUCAS, METAIS E OUTROS</v>
          </cell>
          <cell r="D4545" t="str">
            <v>0183</v>
          </cell>
          <cell r="E4545">
            <v>0</v>
          </cell>
          <cell r="F4545">
            <v>0</v>
          </cell>
          <cell r="G4545" t="str">
            <v>95543</v>
          </cell>
          <cell r="H4545" t="str">
            <v>PORTA TOALHA BANHO EM METAL CROMADO, TIPO BARRA, INCLUSO FIXAÇÃO. AF_01/2020</v>
          </cell>
        </row>
        <row r="4546">
          <cell r="A4546" t="str">
            <v>INSTALACOES HIDRO SANITARIAS</v>
          </cell>
          <cell r="B4546" t="str">
            <v>INHI</v>
          </cell>
          <cell r="C4546" t="str">
            <v>APARELHOS SANITARIOS, LOUCAS, METAIS E OUTROS</v>
          </cell>
          <cell r="D4546" t="str">
            <v>0183</v>
          </cell>
          <cell r="E4546">
            <v>0</v>
          </cell>
          <cell r="F4546">
            <v>0</v>
          </cell>
          <cell r="G4546" t="str">
            <v>95544</v>
          </cell>
          <cell r="H4546" t="str">
            <v>PAPELEIRA DE PAREDE EM METAL CROMADO SEM TAMPA, INCLUSO FIXAÇÃO. AF_01/2020</v>
          </cell>
        </row>
        <row r="4547">
          <cell r="A4547" t="str">
            <v>INSTALACOES HIDRO SANITARIAS</v>
          </cell>
          <cell r="B4547" t="str">
            <v>INHI</v>
          </cell>
          <cell r="C4547" t="str">
            <v>APARELHOS SANITARIOS, LOUCAS, METAIS E OUTROS</v>
          </cell>
          <cell r="D4547" t="str">
            <v>0183</v>
          </cell>
          <cell r="E4547">
            <v>0</v>
          </cell>
          <cell r="F4547">
            <v>0</v>
          </cell>
          <cell r="G4547" t="str">
            <v>95545</v>
          </cell>
          <cell r="H4547" t="str">
            <v>SABONETEIRA DE PAREDE EM METAL CROMADO, INCLUSO FIXAÇÃO. AF_01/2020</v>
          </cell>
        </row>
        <row r="4548">
          <cell r="A4548" t="str">
            <v>INSTALACOES HIDRO SANITARIAS</v>
          </cell>
          <cell r="B4548" t="str">
            <v>INHI</v>
          </cell>
          <cell r="C4548" t="str">
            <v>APARELHOS SANITARIOS, LOUCAS, METAIS E OUTROS</v>
          </cell>
          <cell r="D4548" t="str">
            <v>0183</v>
          </cell>
          <cell r="E4548">
            <v>0</v>
          </cell>
          <cell r="F4548">
            <v>0</v>
          </cell>
          <cell r="G4548" t="str">
            <v>95546</v>
          </cell>
          <cell r="H4548" t="str">
            <v>KIT DE ACESSORIOS PARA BANHEIRO EM METAL CROMADO, 5 PECAS, INCLUSO FIXAÇÃO. AF_01/2020</v>
          </cell>
        </row>
        <row r="4549">
          <cell r="A4549" t="str">
            <v>INSTALACOES HIDRO SANITARIAS</v>
          </cell>
          <cell r="B4549" t="str">
            <v>INHI</v>
          </cell>
          <cell r="C4549" t="str">
            <v>APARELHOS SANITARIOS, LOUCAS, METAIS E OUTROS</v>
          </cell>
          <cell r="D4549" t="str">
            <v>0183</v>
          </cell>
          <cell r="E4549">
            <v>0</v>
          </cell>
          <cell r="F4549">
            <v>0</v>
          </cell>
          <cell r="G4549" t="str">
            <v>95547</v>
          </cell>
          <cell r="H4549" t="str">
            <v>SABONETEIRA PLASTICA TIPO DISPENSER PARA SABONETE LIQUIDO COM RESERVATORIO 800 A 1500 ML, INCLUSO FIXAÇÃO. AF_01/2020</v>
          </cell>
        </row>
        <row r="4550">
          <cell r="A4550" t="str">
            <v>INSTALACOES HIDRO SANITARIAS</v>
          </cell>
          <cell r="B4550" t="str">
            <v>INHI</v>
          </cell>
          <cell r="C4550" t="str">
            <v>APARELHOS SANITARIOS, LOUCAS, METAIS E OUTROS</v>
          </cell>
          <cell r="D4550" t="str">
            <v>0183</v>
          </cell>
          <cell r="E4550">
            <v>0</v>
          </cell>
          <cell r="F4550">
            <v>0</v>
          </cell>
          <cell r="G4550" t="str">
            <v>100848</v>
          </cell>
          <cell r="H4550" t="str">
            <v>VASO SANITÁRIO INFANTIL LOUÇA BRANCA - FORNECIMENTO E INSTALACAO. AF_01/2020</v>
          </cell>
        </row>
        <row r="4551">
          <cell r="A4551" t="str">
            <v>INSTALACOES HIDRO SANITARIAS</v>
          </cell>
          <cell r="B4551" t="str">
            <v>INHI</v>
          </cell>
          <cell r="C4551" t="str">
            <v>APARELHOS SANITARIOS, LOUCAS, METAIS E OUTROS</v>
          </cell>
          <cell r="D4551" t="str">
            <v>0183</v>
          </cell>
          <cell r="E4551">
            <v>0</v>
          </cell>
          <cell r="F4551">
            <v>0</v>
          </cell>
          <cell r="G4551" t="str">
            <v>100849</v>
          </cell>
          <cell r="H4551" t="str">
            <v>ASSENTO SANITÁRIO CONVENCIONAL - FORNECIMENTO E INSTALACAO. AF_01/2020</v>
          </cell>
        </row>
        <row r="4552">
          <cell r="A4552" t="str">
            <v>INSTALACOES HIDRO SANITARIAS</v>
          </cell>
          <cell r="B4552" t="str">
            <v>INHI</v>
          </cell>
          <cell r="C4552" t="str">
            <v>APARELHOS SANITARIOS, LOUCAS, METAIS E OUTROS</v>
          </cell>
          <cell r="D4552" t="str">
            <v>0183</v>
          </cell>
          <cell r="E4552">
            <v>0</v>
          </cell>
          <cell r="F4552">
            <v>0</v>
          </cell>
          <cell r="G4552" t="str">
            <v>100851</v>
          </cell>
          <cell r="H4552" t="str">
            <v>ASSENTO SANITÁRIO INFANTIL - FORNECIMENTO E INSTALACAO. AF_01/2020</v>
          </cell>
        </row>
        <row r="4553">
          <cell r="A4553" t="str">
            <v>INSTALACOES HIDRO SANITARIAS</v>
          </cell>
          <cell r="B4553" t="str">
            <v>INHI</v>
          </cell>
          <cell r="C4553" t="str">
            <v>APARELHOS SANITARIOS, LOUCAS, METAIS E OUTROS</v>
          </cell>
          <cell r="D4553" t="str">
            <v>0183</v>
          </cell>
          <cell r="E4553">
            <v>0</v>
          </cell>
          <cell r="F4553">
            <v>0</v>
          </cell>
          <cell r="G4553" t="str">
            <v>100852</v>
          </cell>
          <cell r="H4553" t="str">
            <v>CUBA DE EMBUTIR RETANGULAR DE AÇO INOXIDÁVEL, 56 X 33 X 12 CM - FORNECIMENTO E INSTALAÇÃO. AF_01/2020</v>
          </cell>
        </row>
        <row r="4554">
          <cell r="A4554" t="str">
            <v>INSTALACOES HIDRO SANITARIAS</v>
          </cell>
          <cell r="B4554" t="str">
            <v>INHI</v>
          </cell>
          <cell r="C4554" t="str">
            <v>APARELHOS SANITARIOS, LOUCAS, METAIS E OUTROS</v>
          </cell>
          <cell r="D4554" t="str">
            <v>0183</v>
          </cell>
          <cell r="E4554">
            <v>0</v>
          </cell>
          <cell r="F4554">
            <v>0</v>
          </cell>
          <cell r="G4554" t="str">
            <v>100854</v>
          </cell>
          <cell r="H4554" t="str">
            <v>TORNEIRA CROMADA DE MESA PARA LAVATÓRIO COM SENSOR DE PRESENCA. AF_01/2020</v>
          </cell>
        </row>
        <row r="4555">
          <cell r="A4555" t="str">
            <v>INSTALACOES HIDRO SANITARIAS</v>
          </cell>
          <cell r="B4555" t="str">
            <v>INHI</v>
          </cell>
          <cell r="C4555" t="str">
            <v>APARELHOS SANITARIOS, LOUCAS, METAIS E OUTROS</v>
          </cell>
          <cell r="D4555" t="str">
            <v>0183</v>
          </cell>
          <cell r="E4555">
            <v>0</v>
          </cell>
          <cell r="F4555">
            <v>0</v>
          </cell>
          <cell r="G4555" t="str">
            <v>100855</v>
          </cell>
          <cell r="H4555" t="str">
            <v>SABONETEIRA DE PAREDE EM PLASTICO ABS COM ACABAMENTO CROMADO E ACRILICO, INCLUSO FIXAÇÃO. AF_01/2020</v>
          </cell>
        </row>
        <row r="4556">
          <cell r="A4556" t="str">
            <v>INSTALACOES HIDRO SANITARIAS</v>
          </cell>
          <cell r="B4556" t="str">
            <v>INHI</v>
          </cell>
          <cell r="C4556" t="str">
            <v>APARELHOS SANITARIOS, LOUCAS, METAIS E OUTROS</v>
          </cell>
          <cell r="D4556" t="str">
            <v>0183</v>
          </cell>
          <cell r="E4556">
            <v>0</v>
          </cell>
          <cell r="F4556">
            <v>0</v>
          </cell>
          <cell r="G4556" t="str">
            <v>100856</v>
          </cell>
          <cell r="H4556" t="str">
            <v>MANOPLA E CANOPLA CROMADA  FORNECIMENTO E INSTALAÇÃO. AF_01/2020</v>
          </cell>
        </row>
        <row r="4557">
          <cell r="A4557" t="str">
            <v>INSTALACOES HIDRO SANITARIAS</v>
          </cell>
          <cell r="B4557" t="str">
            <v>INHI</v>
          </cell>
          <cell r="C4557" t="str">
            <v>APARELHOS SANITARIOS, LOUCAS, METAIS E OUTROS</v>
          </cell>
          <cell r="D4557" t="str">
            <v>0183</v>
          </cell>
          <cell r="E4557">
            <v>0</v>
          </cell>
          <cell r="F4557">
            <v>0</v>
          </cell>
          <cell r="G4557" t="str">
            <v>100857</v>
          </cell>
          <cell r="H4557" t="str">
            <v>ACABAMENTO MONOCOMANDO PARA CHUVEIRO  FORNECIMENTO E INSTALAÇÃO. AF_01/2020</v>
          </cell>
        </row>
        <row r="4558">
          <cell r="A4558" t="str">
            <v>INSTALACOES HIDRO SANITARIAS</v>
          </cell>
          <cell r="B4558" t="str">
            <v>INHI</v>
          </cell>
          <cell r="C4558" t="str">
            <v>APARELHOS SANITARIOS, LOUCAS, METAIS E OUTROS</v>
          </cell>
          <cell r="D4558" t="str">
            <v>0183</v>
          </cell>
          <cell r="E4558">
            <v>0</v>
          </cell>
          <cell r="F4558">
            <v>0</v>
          </cell>
          <cell r="G4558" t="str">
            <v>100858</v>
          </cell>
          <cell r="H4558" t="str">
            <v>MICTÓRIO SIFONADO LOUÇA BRANCA  PADRÃO MÉDIO  FORNECIMENTO E INSTALAÇÃO. AF_01/2020</v>
          </cell>
        </row>
        <row r="4559">
          <cell r="A4559" t="str">
            <v>INSTALACOES HIDRO SANITARIAS</v>
          </cell>
          <cell r="B4559" t="str">
            <v>INHI</v>
          </cell>
          <cell r="C4559" t="str">
            <v>APARELHOS SANITARIOS, LOUCAS, METAIS E OUTROS</v>
          </cell>
          <cell r="D4559" t="str">
            <v>0183</v>
          </cell>
          <cell r="E4559">
            <v>0</v>
          </cell>
          <cell r="F4559">
            <v>0</v>
          </cell>
          <cell r="G4559" t="str">
            <v>100860</v>
          </cell>
          <cell r="H4559" t="str">
            <v>CHUVEIRO ELÉTRICO COMUM CORPO PLÁSTICO, TIPO DUCHA  FORNECIMENTO E INSTALAÇÃO. AF_01/2020</v>
          </cell>
        </row>
        <row r="4560">
          <cell r="A4560" t="str">
            <v>INSTALACOES HIDRO SANITARIAS</v>
          </cell>
          <cell r="B4560" t="str">
            <v>INHI</v>
          </cell>
          <cell r="C4560" t="str">
            <v>APARELHOS SANITARIOS, LOUCAS, METAIS E OUTROS</v>
          </cell>
          <cell r="D4560" t="str">
            <v>0183</v>
          </cell>
          <cell r="E4560">
            <v>0</v>
          </cell>
          <cell r="F4560">
            <v>0</v>
          </cell>
          <cell r="G4560" t="str">
            <v>100861</v>
          </cell>
          <cell r="H4560" t="str">
            <v>SUPORTE MÃO FRANCESA EM AÇO, ABAS IGUAIS 30 CM, CAPACIDADE MINIMA 60 KG, BRANCO - FORNECIMENTO E INSTALAÇÃO. AF_01/2020</v>
          </cell>
        </row>
        <row r="4561">
          <cell r="A4561" t="str">
            <v>INSTALACOES HIDRO SANITARIAS</v>
          </cell>
          <cell r="B4561" t="str">
            <v>INHI</v>
          </cell>
          <cell r="C4561" t="str">
            <v>APARELHOS SANITARIOS, LOUCAS, METAIS E OUTROS</v>
          </cell>
          <cell r="D4561" t="str">
            <v>0183</v>
          </cell>
          <cell r="E4561">
            <v>0</v>
          </cell>
          <cell r="F4561">
            <v>0</v>
          </cell>
          <cell r="G4561" t="str">
            <v>100862</v>
          </cell>
          <cell r="H4561" t="str">
            <v>SUPORTE MÃO FRANCESA EM ACO, ABAS IGUAIS 40 CM, CAPACIDADE MINIMA 70 KG, BRANCO - FORNECIMENTO E INSTALAÇÃO. AF_01/2020</v>
          </cell>
        </row>
        <row r="4562">
          <cell r="A4562" t="str">
            <v>INSTALACOES HIDRO SANITARIAS</v>
          </cell>
          <cell r="B4562" t="str">
            <v>INHI</v>
          </cell>
          <cell r="C4562" t="str">
            <v>APARELHOS SANITARIOS, LOUCAS, METAIS E OUTROS</v>
          </cell>
          <cell r="D4562" t="str">
            <v>0183</v>
          </cell>
          <cell r="E4562">
            <v>0</v>
          </cell>
          <cell r="F4562">
            <v>0</v>
          </cell>
          <cell r="G4562" t="str">
            <v>100863</v>
          </cell>
          <cell r="H4562" t="str">
            <v>BARRA DE APOIO EM "L", EM ACO INOX POLIDO 70 X 70 CM, FIXADA NA PAREDE - FORNECIMENTO E INSTALACAO. AF_01/2020</v>
          </cell>
        </row>
        <row r="4563">
          <cell r="A4563" t="str">
            <v>INSTALACOES HIDRO SANITARIAS</v>
          </cell>
          <cell r="B4563" t="str">
            <v>INHI</v>
          </cell>
          <cell r="C4563" t="str">
            <v>APARELHOS SANITARIOS, LOUCAS, METAIS E OUTROS</v>
          </cell>
          <cell r="D4563" t="str">
            <v>0183</v>
          </cell>
          <cell r="E4563">
            <v>0</v>
          </cell>
          <cell r="F4563">
            <v>0</v>
          </cell>
          <cell r="G4563" t="str">
            <v>100864</v>
          </cell>
          <cell r="H4563" t="str">
            <v>BARRA DE APOIO EM "L", EM ACO INOX POLIDO 80 X 80 CM, FIXADA NA PAREDE - FORNECIMENTO E INSTALACAO. AF_01/2020</v>
          </cell>
        </row>
        <row r="4564">
          <cell r="A4564" t="str">
            <v>INSTALACOES HIDRO SANITARIAS</v>
          </cell>
          <cell r="B4564" t="str">
            <v>INHI</v>
          </cell>
          <cell r="C4564" t="str">
            <v>APARELHOS SANITARIOS, LOUCAS, METAIS E OUTROS</v>
          </cell>
          <cell r="D4564" t="str">
            <v>0183</v>
          </cell>
          <cell r="E4564">
            <v>0</v>
          </cell>
          <cell r="F4564">
            <v>0</v>
          </cell>
          <cell r="G4564" t="str">
            <v>100865</v>
          </cell>
          <cell r="H4564" t="str">
            <v>BARRA DE APOIO LATERAL ARTICULADA, COM TRAVA, EM ACO INOX POLIDO, FIXADA NA PAREDE - FORNECIMENTO E INSTALAÇÃO. AF_01/2020</v>
          </cell>
        </row>
        <row r="4565">
          <cell r="A4565" t="str">
            <v>INSTALACOES HIDRO SANITARIAS</v>
          </cell>
          <cell r="B4565" t="str">
            <v>INHI</v>
          </cell>
          <cell r="C4565" t="str">
            <v>APARELHOS SANITARIOS, LOUCAS, METAIS E OUTROS</v>
          </cell>
          <cell r="D4565" t="str">
            <v>0183</v>
          </cell>
          <cell r="E4565">
            <v>0</v>
          </cell>
          <cell r="F4565">
            <v>0</v>
          </cell>
          <cell r="G4565" t="str">
            <v>100866</v>
          </cell>
          <cell r="H4565" t="str">
            <v>BARRA DE APOIO RETA, EM ACO INOX POLIDO, COMPRIMENTO 60CM, FIXADA NA PAREDE - FORNECIMENTO E INSTALAÇÃO. AF_01/2020</v>
          </cell>
        </row>
        <row r="4566">
          <cell r="A4566" t="str">
            <v>INSTALACOES HIDRO SANITARIAS</v>
          </cell>
          <cell r="B4566" t="str">
            <v>INHI</v>
          </cell>
          <cell r="C4566" t="str">
            <v>APARELHOS SANITARIOS, LOUCAS, METAIS E OUTROS</v>
          </cell>
          <cell r="D4566" t="str">
            <v>0183</v>
          </cell>
          <cell r="E4566">
            <v>0</v>
          </cell>
          <cell r="F4566">
            <v>0</v>
          </cell>
          <cell r="G4566" t="str">
            <v>100867</v>
          </cell>
          <cell r="H4566" t="str">
            <v>BARRA DE APOIO RETA, EM ACO INOX POLIDO, COMPRIMENTO 70 CM,  FIXADA NA PAREDE - FORNECIMENTO E INSTALAÇÃO. AF_01/2020</v>
          </cell>
        </row>
        <row r="4567">
          <cell r="A4567" t="str">
            <v>INSTALACOES HIDRO SANITARIAS</v>
          </cell>
          <cell r="B4567" t="str">
            <v>INHI</v>
          </cell>
          <cell r="C4567" t="str">
            <v>APARELHOS SANITARIOS, LOUCAS, METAIS E OUTROS</v>
          </cell>
          <cell r="D4567" t="str">
            <v>0183</v>
          </cell>
          <cell r="E4567">
            <v>0</v>
          </cell>
          <cell r="F4567">
            <v>0</v>
          </cell>
          <cell r="G4567" t="str">
            <v>100868</v>
          </cell>
          <cell r="H4567" t="str">
            <v>BARRA DE APOIO RETA, EM ACO INOX POLIDO, COMPRIMENTO 80 CM,  FIXADA NA PAREDE - FORNECIMENTO E INSTALAÇÃO. AF_01/2020</v>
          </cell>
        </row>
        <row r="4568">
          <cell r="A4568" t="str">
            <v>INSTALACOES HIDRO SANITARIAS</v>
          </cell>
          <cell r="B4568" t="str">
            <v>INHI</v>
          </cell>
          <cell r="C4568" t="str">
            <v>APARELHOS SANITARIOS, LOUCAS, METAIS E OUTROS</v>
          </cell>
          <cell r="D4568" t="str">
            <v>0183</v>
          </cell>
          <cell r="E4568">
            <v>0</v>
          </cell>
          <cell r="F4568">
            <v>0</v>
          </cell>
          <cell r="G4568" t="str">
            <v>100869</v>
          </cell>
          <cell r="H4568" t="str">
            <v>BARRA DE APOIO RETA, EM ACO INOX POLIDO, COMPRIMENTO 90 CM,  FIXADA NA PAREDE - FORNECIMENTO E INSTALAÇÃO. AF_01/2020</v>
          </cell>
        </row>
        <row r="4569">
          <cell r="A4569" t="str">
            <v>INSTALACOES HIDRO SANITARIAS</v>
          </cell>
          <cell r="B4569" t="str">
            <v>INHI</v>
          </cell>
          <cell r="C4569" t="str">
            <v>APARELHOS SANITARIOS, LOUCAS, METAIS E OUTROS</v>
          </cell>
          <cell r="D4569" t="str">
            <v>0183</v>
          </cell>
          <cell r="E4569">
            <v>0</v>
          </cell>
          <cell r="F4569">
            <v>0</v>
          </cell>
          <cell r="G4569" t="str">
            <v>100870</v>
          </cell>
          <cell r="H4569" t="str">
            <v>BARRA DE APOIO RETA, EM ALUMINIO, COMPRIMENTO 60 CM,  FIXADA NA PAREDE - FORNECIMENTO E INSTALAÇÃO. AF_01/2020</v>
          </cell>
        </row>
        <row r="4570">
          <cell r="A4570" t="str">
            <v>INSTALACOES HIDRO SANITARIAS</v>
          </cell>
          <cell r="B4570" t="str">
            <v>INHI</v>
          </cell>
          <cell r="C4570" t="str">
            <v>APARELHOS SANITARIOS, LOUCAS, METAIS E OUTROS</v>
          </cell>
          <cell r="D4570" t="str">
            <v>0183</v>
          </cell>
          <cell r="E4570">
            <v>0</v>
          </cell>
          <cell r="F4570">
            <v>0</v>
          </cell>
          <cell r="G4570" t="str">
            <v>100871</v>
          </cell>
          <cell r="H4570" t="str">
            <v>BARRA DE APOIO RETA, EM ALUMINIO, COMPRIMENTO 70 CM,  FIXADA NA PAREDE - FORNECIMENTO E INSTALAÇÃO. AF_01/2020</v>
          </cell>
        </row>
        <row r="4571">
          <cell r="A4571" t="str">
            <v>INSTALACOES HIDRO SANITARIAS</v>
          </cell>
          <cell r="B4571" t="str">
            <v>INHI</v>
          </cell>
          <cell r="C4571" t="str">
            <v>APARELHOS SANITARIOS, LOUCAS, METAIS E OUTROS</v>
          </cell>
          <cell r="D4571" t="str">
            <v>0183</v>
          </cell>
          <cell r="E4571">
            <v>0</v>
          </cell>
          <cell r="F4571">
            <v>0</v>
          </cell>
          <cell r="G4571" t="str">
            <v>100872</v>
          </cell>
          <cell r="H4571" t="str">
            <v>BARRA DE APOIO RETA, EM ALUMINIO, COMPRIMENTO 80 CM,  FIXADA NA PAREDE - FORNECIMENTO E INSTALAÇÃO. AF_01/2020</v>
          </cell>
        </row>
        <row r="4572">
          <cell r="A4572" t="str">
            <v>INSTALACOES HIDRO SANITARIAS</v>
          </cell>
          <cell r="B4572" t="str">
            <v>INHI</v>
          </cell>
          <cell r="C4572" t="str">
            <v>APARELHOS SANITARIOS, LOUCAS, METAIS E OUTROS</v>
          </cell>
          <cell r="D4572" t="str">
            <v>0183</v>
          </cell>
          <cell r="E4572">
            <v>0</v>
          </cell>
          <cell r="F4572">
            <v>0</v>
          </cell>
          <cell r="G4572" t="str">
            <v>100873</v>
          </cell>
          <cell r="H4572" t="str">
            <v>BARRA DE APOIO RETA, EM ALUMINIO, COMPRIMENTO 90 CM,  FIXADA NA PAREDE - FORNECIMENTO E INSTALAÇÃO. AF_01/2020</v>
          </cell>
        </row>
        <row r="4573">
          <cell r="A4573" t="str">
            <v>INSTALACOES HIDRO SANITARIAS</v>
          </cell>
          <cell r="B4573" t="str">
            <v>INHI</v>
          </cell>
          <cell r="C4573" t="str">
            <v>APARELHOS SANITARIOS, LOUCAS, METAIS E OUTROS</v>
          </cell>
          <cell r="D4573" t="str">
            <v>0183</v>
          </cell>
          <cell r="E4573">
            <v>0</v>
          </cell>
          <cell r="F4573">
            <v>0</v>
          </cell>
          <cell r="G4573" t="str">
            <v>100874</v>
          </cell>
          <cell r="H4573" t="str">
            <v>PUXADOR PARA PCD, FIXADO NA PORTA - FORNECIMENTO E INSTALAÇÃO. AF_01/2020</v>
          </cell>
        </row>
        <row r="4574">
          <cell r="A4574" t="str">
            <v>INSTALACOES HIDRO SANITARIAS</v>
          </cell>
          <cell r="B4574" t="str">
            <v>INHI</v>
          </cell>
          <cell r="C4574" t="str">
            <v>APARELHOS SANITARIOS, LOUCAS, METAIS E OUTROS</v>
          </cell>
          <cell r="D4574" t="str">
            <v>0183</v>
          </cell>
          <cell r="E4574">
            <v>0</v>
          </cell>
          <cell r="F4574">
            <v>0</v>
          </cell>
          <cell r="G4574" t="str">
            <v>100875</v>
          </cell>
          <cell r="H4574" t="str">
            <v>BANCO ARTICULADO, EM ACO INOX, PARA PCD, FIXADO NA PAREDE - FORNECIMENTO E INSTALAÇÃO. AF_01/2020</v>
          </cell>
        </row>
        <row r="4575">
          <cell r="A4575" t="str">
            <v>INSTALACOES HIDRO SANITARIAS</v>
          </cell>
          <cell r="B4575" t="str">
            <v>INHI</v>
          </cell>
          <cell r="C4575" t="str">
            <v>FOSSAS/SUMIDOUROS</v>
          </cell>
          <cell r="D4575" t="str">
            <v>0184</v>
          </cell>
          <cell r="E4575">
            <v>0</v>
          </cell>
          <cell r="F4575">
            <v>0</v>
          </cell>
          <cell r="G4575" t="str">
            <v>98052</v>
          </cell>
          <cell r="H4575" t="str">
            <v>TANQUE SÉPTICO CIRCULAR, EM CONCRETO PRÉ-MOLDADO, DIÂMETRO INTERNO = 1,10 M, ALTURA INTERNA = 2,50 M, VOLUME ÚTIL: 2138,2 L (PARA 5 CONTRIBUINTES). AF_12/2020</v>
          </cell>
        </row>
        <row r="4576">
          <cell r="A4576" t="str">
            <v>INSTALACOES HIDRO SANITARIAS</v>
          </cell>
          <cell r="B4576" t="str">
            <v>INHI</v>
          </cell>
          <cell r="C4576" t="str">
            <v>FOSSAS/SUMIDOUROS</v>
          </cell>
          <cell r="D4576" t="str">
            <v>0184</v>
          </cell>
          <cell r="E4576">
            <v>0</v>
          </cell>
          <cell r="F4576">
            <v>0</v>
          </cell>
          <cell r="G4576" t="str">
            <v>98053</v>
          </cell>
          <cell r="H4576" t="str">
            <v>TANQUE SÉPTICO CIRCULAR, EM CONCRETO PRÉ-MOLDADO, DIÂMETRO INTERNO = 1,40 M, ALTURA INTERNA = 2,50 M, VOLUME ÚTIL: 3463,6 L (PARA 13 CONTRIBUINTES). AF_12/2020</v>
          </cell>
        </row>
        <row r="4577">
          <cell r="A4577" t="str">
            <v>INSTALACOES HIDRO SANITARIAS</v>
          </cell>
          <cell r="B4577" t="str">
            <v>INHI</v>
          </cell>
          <cell r="C4577" t="str">
            <v>FOSSAS/SUMIDOUROS</v>
          </cell>
          <cell r="D4577" t="str">
            <v>0184</v>
          </cell>
          <cell r="E4577">
            <v>0</v>
          </cell>
          <cell r="F4577">
            <v>0</v>
          </cell>
          <cell r="G4577" t="str">
            <v>98054</v>
          </cell>
          <cell r="H4577" t="str">
            <v>TANQUE SÉPTICO CIRCULAR, EM CONCRETO PRÉ-MOLDADO, DIÂMETRO INTERNO = 1,88 M, ALTURA INTERNA = 2,50 M, VOLUME ÚTIL: 6245,8 L (PARA 32 CONTRIBUINTES). AF_12/2020</v>
          </cell>
        </row>
        <row r="4578">
          <cell r="A4578" t="str">
            <v>INSTALACOES HIDRO SANITARIAS</v>
          </cell>
          <cell r="B4578" t="str">
            <v>INHI</v>
          </cell>
          <cell r="C4578" t="str">
            <v>FOSSAS/SUMIDOUROS</v>
          </cell>
          <cell r="D4578" t="str">
            <v>0184</v>
          </cell>
          <cell r="E4578">
            <v>0</v>
          </cell>
          <cell r="F4578">
            <v>0</v>
          </cell>
          <cell r="G4578" t="str">
            <v>98055</v>
          </cell>
          <cell r="H4578" t="str">
            <v>TANQUE SÉPTICO CIRCULAR, EM CONCRETO PRÉ-MOLDADO, DIÂMETRO INTERNO = 2,38 M, ALTURA INTERNA = 2,50 M, VOLUME ÚTIL: 10009,8 L (PARA 69 CONTRIBUINTES). AF_12/2020</v>
          </cell>
        </row>
        <row r="4579">
          <cell r="A4579" t="str">
            <v>INSTALACOES HIDRO SANITARIAS</v>
          </cell>
          <cell r="B4579" t="str">
            <v>INHI</v>
          </cell>
          <cell r="C4579" t="str">
            <v>FOSSAS/SUMIDOUROS</v>
          </cell>
          <cell r="D4579" t="str">
            <v>0184</v>
          </cell>
          <cell r="E4579">
            <v>0</v>
          </cell>
          <cell r="F4579">
            <v>0</v>
          </cell>
          <cell r="G4579" t="str">
            <v>98056</v>
          </cell>
          <cell r="H4579" t="str">
            <v>TANQUE SÉPTICO CIRCULAR, EM CONCRETO PRÉ-MOLDADO, DIÂMETRO INTERNO = 2,38 M, ALTURA INTERNA = 3,0 M, VOLUME ÚTIL: 12234,2 L (PARA 86 CONTRIBUINTES). AF_12/2020</v>
          </cell>
        </row>
        <row r="4580">
          <cell r="A4580" t="str">
            <v>INSTALACOES HIDRO SANITARIAS</v>
          </cell>
          <cell r="B4580" t="str">
            <v>INHI</v>
          </cell>
          <cell r="C4580" t="str">
            <v>FOSSAS/SUMIDOUROS</v>
          </cell>
          <cell r="D4580" t="str">
            <v>0184</v>
          </cell>
          <cell r="E4580">
            <v>0</v>
          </cell>
          <cell r="F4580">
            <v>0</v>
          </cell>
          <cell r="G4580" t="str">
            <v>98057</v>
          </cell>
          <cell r="H4580" t="str">
            <v>TANQUE SÉPTICO CIRCULAR, EM CONCRETO PRÉ-MOLDADO, DIÂMETRO INTERNO = 2,88 M, ALTURA INTERNA = 2,50 M, VOLUME ÚTIL: 14657,4 L (PARA 105 CONTRIBUINTES). AF_12/2020</v>
          </cell>
        </row>
        <row r="4581">
          <cell r="A4581" t="str">
            <v>INSTALACOES HIDRO SANITARIAS</v>
          </cell>
          <cell r="B4581" t="str">
            <v>INHI</v>
          </cell>
          <cell r="C4581" t="str">
            <v>FOSSAS/SUMIDOUROS</v>
          </cell>
          <cell r="D4581" t="str">
            <v>0184</v>
          </cell>
          <cell r="E4581">
            <v>0</v>
          </cell>
          <cell r="F4581">
            <v>0</v>
          </cell>
          <cell r="G4581" t="str">
            <v>98058</v>
          </cell>
          <cell r="H4581" t="str">
            <v>FILTRO ANAERÓBIO CIRCULAR, EM CONCRETO PRÉ-MOLDADO, DIÂMETRO INTERNO = 1,10 M, ALTURA INTERNA = 1,50 M, VOLUME ÚTIL: 1140,4 L (PARA 5 CONTRIBUINTES). AF_12/2020</v>
          </cell>
        </row>
        <row r="4582">
          <cell r="A4582" t="str">
            <v>INSTALACOES HIDRO SANITARIAS</v>
          </cell>
          <cell r="B4582" t="str">
            <v>INHI</v>
          </cell>
          <cell r="C4582" t="str">
            <v>FOSSAS/SUMIDOUROS</v>
          </cell>
          <cell r="D4582" t="str">
            <v>0184</v>
          </cell>
          <cell r="E4582">
            <v>0</v>
          </cell>
          <cell r="F4582">
            <v>0</v>
          </cell>
          <cell r="G4582" t="str">
            <v>98059</v>
          </cell>
          <cell r="H4582" t="str">
            <v>FILTRO ANAERÓBIO CIRCULAR, EM CONCRETO PRÉ-MOLDADO, DIÂMETRO INTERNO = 1,88 M, ALTURA INTERNA = 1,50 M, VOLUME ÚTIL: 3331,1 L (PARA 19 CONTRIBUINTES). AF_12/2020</v>
          </cell>
        </row>
        <row r="4583">
          <cell r="A4583" t="str">
            <v>INSTALACOES HIDRO SANITARIAS</v>
          </cell>
          <cell r="B4583" t="str">
            <v>INHI</v>
          </cell>
          <cell r="C4583" t="str">
            <v>FOSSAS/SUMIDOUROS</v>
          </cell>
          <cell r="D4583" t="str">
            <v>0184</v>
          </cell>
          <cell r="E4583">
            <v>0</v>
          </cell>
          <cell r="F4583">
            <v>0</v>
          </cell>
          <cell r="G4583" t="str">
            <v>98060</v>
          </cell>
          <cell r="H4583" t="str">
            <v>FILTRO ANAERÓBIO CIRCULAR, EM CONCRETO PRÉ-MOLDADO, DIÂMETRO INTERNO = 2,38 M, ALTURA INTERNA = 1,50 M, VOLUME ÚTIL: 5338,6 L (PARA 34 CONTRIBUINTES). AF_12/2020</v>
          </cell>
        </row>
        <row r="4584">
          <cell r="A4584" t="str">
            <v>INSTALACOES HIDRO SANITARIAS</v>
          </cell>
          <cell r="B4584" t="str">
            <v>INHI</v>
          </cell>
          <cell r="C4584" t="str">
            <v>FOSSAS/SUMIDOUROS</v>
          </cell>
          <cell r="D4584" t="str">
            <v>0184</v>
          </cell>
          <cell r="E4584">
            <v>0</v>
          </cell>
          <cell r="F4584">
            <v>0</v>
          </cell>
          <cell r="G4584" t="str">
            <v>98061</v>
          </cell>
          <cell r="H4584" t="str">
            <v>FILTRO ANAERÓBIO CIRCULAR, EM CONCRETO PRÉ-MOLDADO, DIÂMETRO INTERNO = 2,88 M, ALTURA INTERNA = 1,50 M, VOLUME ÚTIL: 7817,3 L (PARA 75 CONTRIBUINTES). AF_12/2020</v>
          </cell>
        </row>
        <row r="4585">
          <cell r="A4585" t="str">
            <v>INSTALACOES HIDRO SANITARIAS</v>
          </cell>
          <cell r="B4585" t="str">
            <v>INHI</v>
          </cell>
          <cell r="C4585" t="str">
            <v>FOSSAS/SUMIDOUROS</v>
          </cell>
          <cell r="D4585" t="str">
            <v>0184</v>
          </cell>
          <cell r="E4585">
            <v>0</v>
          </cell>
          <cell r="F4585">
            <v>0</v>
          </cell>
          <cell r="G4585" t="str">
            <v>98062</v>
          </cell>
          <cell r="H4585" t="str">
            <v>SUMIDOURO CIRCULAR, EM CONCRETO PRÉ-MOLDADO, DIÂMETRO INTERNO = 1,88 M, ALTURA INTERNA = 2,00 M, ÁREA DE INFILTRAÇÃO: 13,1 M² (PARA 5 CONTRIBUINTES). AF_12/2020</v>
          </cell>
        </row>
        <row r="4586">
          <cell r="A4586" t="str">
            <v>INSTALACOES HIDRO SANITARIAS</v>
          </cell>
          <cell r="B4586" t="str">
            <v>INHI</v>
          </cell>
          <cell r="C4586" t="str">
            <v>FOSSAS/SUMIDOUROS</v>
          </cell>
          <cell r="D4586" t="str">
            <v>0184</v>
          </cell>
          <cell r="E4586">
            <v>0</v>
          </cell>
          <cell r="F4586">
            <v>0</v>
          </cell>
          <cell r="G4586" t="str">
            <v>98063</v>
          </cell>
          <cell r="H4586" t="str">
            <v>SUMIDOURO CIRCULAR, EM CONCRETO PRÉ-MOLDADO, DIÂMETRO INTERNO = 2,38 M, ALTURA INTERNA = 2,50 M, ÁREA DE INFILTRAÇÃO: 21,3 M² (PARA 8 CONTRIBUINTES). AF_12/2020</v>
          </cell>
        </row>
        <row r="4587">
          <cell r="A4587" t="str">
            <v>INSTALACOES HIDRO SANITARIAS</v>
          </cell>
          <cell r="B4587" t="str">
            <v>INHI</v>
          </cell>
          <cell r="C4587" t="str">
            <v>FOSSAS/SUMIDOUROS</v>
          </cell>
          <cell r="D4587" t="str">
            <v>0184</v>
          </cell>
          <cell r="E4587">
            <v>0</v>
          </cell>
          <cell r="F4587">
            <v>0</v>
          </cell>
          <cell r="G4587" t="str">
            <v>98064</v>
          </cell>
          <cell r="H4587" t="str">
            <v>SUMIDOURO CIRCULAR, EM CONCRETO PRÉ-MOLDADO, DIÂMETRO INTERNO = 2,38 M, ALTURA INTERNA = 3,0 M, ÁREA DE INFILTRAÇÃO: 25 M² (PARA 10 CONTRIBUINTES). AF_12/2020</v>
          </cell>
        </row>
        <row r="4588">
          <cell r="A4588" t="str">
            <v>INSTALACOES HIDRO SANITARIAS</v>
          </cell>
          <cell r="B4588" t="str">
            <v>INHI</v>
          </cell>
          <cell r="C4588" t="str">
            <v>FOSSAS/SUMIDOUROS</v>
          </cell>
          <cell r="D4588" t="str">
            <v>0184</v>
          </cell>
          <cell r="E4588">
            <v>0</v>
          </cell>
          <cell r="F4588">
            <v>0</v>
          </cell>
          <cell r="G4588" t="str">
            <v>98065</v>
          </cell>
          <cell r="H4588" t="str">
            <v>SUMIDOURO CIRCULAR, EM CONCRETO PRÉ-MOLDADO, DIÂMETRO INTERNO = 2,88 M, ALTURA INTERNA = 3,0 M, ÁREA DE INFILTRAÇÃO: 31,4 M² (PARA 12 CONTRIBUINTES). AF_12/2020</v>
          </cell>
        </row>
        <row r="4589">
          <cell r="A4589" t="str">
            <v>INSTALACOES HIDRO SANITARIAS</v>
          </cell>
          <cell r="B4589" t="str">
            <v>INHI</v>
          </cell>
          <cell r="C4589" t="str">
            <v>FOSSAS/SUMIDOUROS</v>
          </cell>
          <cell r="D4589" t="str">
            <v>0184</v>
          </cell>
          <cell r="E4589">
            <v>0</v>
          </cell>
          <cell r="F4589">
            <v>0</v>
          </cell>
          <cell r="G4589" t="str">
            <v>98066</v>
          </cell>
          <cell r="H4589" t="str">
            <v>TANQUE SÉPTICO RETANGULAR, EM ALVENARIA COM TIJOLOS CERÂMICOS MACIÇOS, DIMENSÕES INTERNAS: 1,0 X 2,0 X 1,4 M, VOLUME ÚTIL: 2000 L (PARA 5 CONTRIBUINTES). AF_12/2020</v>
          </cell>
        </row>
        <row r="4590">
          <cell r="A4590" t="str">
            <v>INSTALACOES HIDRO SANITARIAS</v>
          </cell>
          <cell r="B4590" t="str">
            <v>INHI</v>
          </cell>
          <cell r="C4590" t="str">
            <v>FOSSAS/SUMIDOUROS</v>
          </cell>
          <cell r="D4590" t="str">
            <v>0184</v>
          </cell>
          <cell r="E4590">
            <v>0</v>
          </cell>
          <cell r="F4590">
            <v>0</v>
          </cell>
          <cell r="G4590" t="str">
            <v>98067</v>
          </cell>
          <cell r="H4590" t="str">
            <v>TANQUE SÉPTICO RETANGULAR, EM ALVENARIA COM TIJOLOS CERÂMICOS MACIÇOS, DIMENSÕES INTERNAS: 1,2 X 2,4 X 1,6 M, VOLUME ÚTIL: 3456 L (PARA 13 CONTRIBUINTES). AF_12/2020</v>
          </cell>
        </row>
        <row r="4591">
          <cell r="A4591" t="str">
            <v>INSTALACOES HIDRO SANITARIAS</v>
          </cell>
          <cell r="B4591" t="str">
            <v>INHI</v>
          </cell>
          <cell r="C4591" t="str">
            <v>FOSSAS/SUMIDOUROS</v>
          </cell>
          <cell r="D4591" t="str">
            <v>0184</v>
          </cell>
          <cell r="E4591">
            <v>0</v>
          </cell>
          <cell r="F4591">
            <v>0</v>
          </cell>
          <cell r="G4591" t="str">
            <v>98068</v>
          </cell>
          <cell r="H4591" t="str">
            <v>TANQUE SÉPTICO RETANGULAR, EM ALVENARIA COM TIJOLOS CERÂMICOS MACIÇOS, DIMENSÕES INTERNAS: 1,4 X 3,2 X 1,8 M, VOLUME ÚTIL: 6272 L (PARA 32 CONTRIBUINTES). AF_12/2020</v>
          </cell>
        </row>
        <row r="4592">
          <cell r="A4592" t="str">
            <v>INSTALACOES HIDRO SANITARIAS</v>
          </cell>
          <cell r="B4592" t="str">
            <v>INHI</v>
          </cell>
          <cell r="C4592" t="str">
            <v>FOSSAS/SUMIDOUROS</v>
          </cell>
          <cell r="D4592" t="str">
            <v>0184</v>
          </cell>
          <cell r="E4592">
            <v>0</v>
          </cell>
          <cell r="F4592">
            <v>0</v>
          </cell>
          <cell r="G4592" t="str">
            <v>98069</v>
          </cell>
          <cell r="H4592" t="str">
            <v>TANQUE SÉPTICO RETANGULAR, EM ALVENARIA COM TIJOLOS CERÂMICOS MACIÇOS, DIMENSÕES INTERNAS: 1,6 X 4,4 X 1,8 M, VOLUME ÚTIL: 9856 L (PARA 68 CONTRIBUINTES). AF_12/2020</v>
          </cell>
        </row>
        <row r="4593">
          <cell r="A4593" t="str">
            <v>INSTALACOES HIDRO SANITARIAS</v>
          </cell>
          <cell r="B4593" t="str">
            <v>INHI</v>
          </cell>
          <cell r="C4593" t="str">
            <v>FOSSAS/SUMIDOUROS</v>
          </cell>
          <cell r="D4593" t="str">
            <v>0184</v>
          </cell>
          <cell r="E4593">
            <v>0</v>
          </cell>
          <cell r="F4593">
            <v>0</v>
          </cell>
          <cell r="G4593" t="str">
            <v>98070</v>
          </cell>
          <cell r="H4593" t="str">
            <v>TANQUE SÉPTICO RETANGULAR, EM ALVENARIA COM TIJOLOS CERÂMICOS MACIÇOS, DIMENSÕES INTERNAS: 1,6 X 4,8 X 2,0 M, VOLUME ÚTIL: 12288 L (PARA 86 CONTRIBUINTES). AF_12/2020</v>
          </cell>
        </row>
        <row r="4594">
          <cell r="A4594" t="str">
            <v>INSTALACOES HIDRO SANITARIAS</v>
          </cell>
          <cell r="B4594" t="str">
            <v>INHI</v>
          </cell>
          <cell r="C4594" t="str">
            <v>FOSSAS/SUMIDOUROS</v>
          </cell>
          <cell r="D4594" t="str">
            <v>0184</v>
          </cell>
          <cell r="E4594">
            <v>0</v>
          </cell>
          <cell r="F4594">
            <v>0</v>
          </cell>
          <cell r="G4594" t="str">
            <v>98071</v>
          </cell>
          <cell r="H4594" t="str">
            <v>TANQUE SÉPTICO RETANGULAR, EM ALVENARIA COM TIJOLOS CERÂMICOS MACIÇOS, DIMENSÕES INTERNAS: 1,6 X 4,6 X 2,4 M, VOLUME ÚTIL: 14720 L (PARA 105 CONTRIBUINTES). AF_12/2020</v>
          </cell>
        </row>
        <row r="4595">
          <cell r="A4595" t="str">
            <v>INSTALACOES HIDRO SANITARIAS</v>
          </cell>
          <cell r="B4595" t="str">
            <v>INHI</v>
          </cell>
          <cell r="C4595" t="str">
            <v>FOSSAS/SUMIDOUROS</v>
          </cell>
          <cell r="D4595" t="str">
            <v>0184</v>
          </cell>
          <cell r="E4595">
            <v>0</v>
          </cell>
          <cell r="F4595">
            <v>0</v>
          </cell>
          <cell r="G4595" t="str">
            <v>98072</v>
          </cell>
          <cell r="H4595" t="str">
            <v>FILTRO ANAERÓBIO RETANGULAR, EM ALVENARIA COM TIJOLOS CERÂMICOS MACIÇOS, DIMENSÕES INTERNAS: 0,8 X 1,2 X 1,67 M, VOLUME ÚTIL: 1152 L (PARA 5 CONTRIBUINTES). AF_12/2020</v>
          </cell>
        </row>
        <row r="4596">
          <cell r="A4596" t="str">
            <v>INSTALACOES HIDRO SANITARIAS</v>
          </cell>
          <cell r="B4596" t="str">
            <v>INHI</v>
          </cell>
          <cell r="C4596" t="str">
            <v>FOSSAS/SUMIDOUROS</v>
          </cell>
          <cell r="D4596" t="str">
            <v>0184</v>
          </cell>
          <cell r="E4596">
            <v>0</v>
          </cell>
          <cell r="F4596">
            <v>0</v>
          </cell>
          <cell r="G4596" t="str">
            <v>98073</v>
          </cell>
          <cell r="H4596" t="str">
            <v>FILTRO ANAERÓBIO RETANGULAR, EM ALVENARIA COM TIJOLOS CERÂMICOS MACIÇOS, DIMENSÕES INTERNAS: 1,2 X 1,8 X 1,67 M, VOLUME ÚTIL: 2592 L (PARA 13 CONTRIBUINTES). AF_12/2020</v>
          </cell>
        </row>
        <row r="4597">
          <cell r="A4597" t="str">
            <v>INSTALACOES HIDRO SANITARIAS</v>
          </cell>
          <cell r="B4597" t="str">
            <v>INHI</v>
          </cell>
          <cell r="C4597" t="str">
            <v>FOSSAS/SUMIDOUROS</v>
          </cell>
          <cell r="D4597" t="str">
            <v>0184</v>
          </cell>
          <cell r="E4597">
            <v>0</v>
          </cell>
          <cell r="F4597">
            <v>0</v>
          </cell>
          <cell r="G4597" t="str">
            <v>98074</v>
          </cell>
          <cell r="H4597" t="str">
            <v>FILTRO ANAERÓBIO RETANGULAR, EM ALVENARIA COM TIJOLOS CERÂMICOS MACIÇOS, DIMENSÕES INTERNAS: 1,4 X 3,0 X 1,67 M, VOLUME ÚTIL: 5040 L (PARA 32 CONTRIBUINTES). AF_12/2020</v>
          </cell>
        </row>
        <row r="4598">
          <cell r="A4598" t="str">
            <v>INSTALACOES HIDRO SANITARIAS</v>
          </cell>
          <cell r="B4598" t="str">
            <v>INHI</v>
          </cell>
          <cell r="C4598" t="str">
            <v>FOSSAS/SUMIDOUROS</v>
          </cell>
          <cell r="D4598" t="str">
            <v>0184</v>
          </cell>
          <cell r="E4598">
            <v>0</v>
          </cell>
          <cell r="F4598">
            <v>0</v>
          </cell>
          <cell r="G4598" t="str">
            <v>98075</v>
          </cell>
          <cell r="H4598" t="str">
            <v>FILTRO ANAERÓBIO RETANGULAR, EM ALVENARIA COM TIJOLOS CERÂMICOS MACIÇOS, DIMENSÕES INTERNAS: 1,4 X 4,2 X 1,67 M, VOLUME ÚTIL: 7056 L (PARA 67 CONTRIBUINTES). AF_12/2020</v>
          </cell>
        </row>
        <row r="4599">
          <cell r="A4599" t="str">
            <v>INSTALACOES HIDRO SANITARIAS</v>
          </cell>
          <cell r="B4599" t="str">
            <v>INHI</v>
          </cell>
          <cell r="C4599" t="str">
            <v>FOSSAS/SUMIDOUROS</v>
          </cell>
          <cell r="D4599" t="str">
            <v>0184</v>
          </cell>
          <cell r="E4599">
            <v>0</v>
          </cell>
          <cell r="F4599">
            <v>0</v>
          </cell>
          <cell r="G4599" t="str">
            <v>98076</v>
          </cell>
          <cell r="H4599" t="str">
            <v>FILTRO ANAERÓBIO RETANGULAR, EM ALVENARIA COM TIJOLOS CERÂMICOS MACIÇOS, DIMENSÕES INTERNAS: 1,6 X 4,6 X 1,67 M, VOLUME ÚTIL: 8832 L (PARA 84 CONTRIBUINTES). AF_12/2020</v>
          </cell>
        </row>
        <row r="4600">
          <cell r="A4600" t="str">
            <v>INSTALACOES HIDRO SANITARIAS</v>
          </cell>
          <cell r="B4600" t="str">
            <v>INHI</v>
          </cell>
          <cell r="C4600" t="str">
            <v>FOSSAS/SUMIDOUROS</v>
          </cell>
          <cell r="D4600" t="str">
            <v>0184</v>
          </cell>
          <cell r="E4600">
            <v>0</v>
          </cell>
          <cell r="F4600">
            <v>0</v>
          </cell>
          <cell r="G4600" t="str">
            <v>98077</v>
          </cell>
          <cell r="H4600" t="str">
            <v>FILTRO ANAERÓBIO RETANGULAR, EM ALVENARIA COM TIJOLOS CERÂMICOS MACIÇOS, DIMENSÕES INTERNAS: 1,6 X 5,6 X 1,67 M, VOLUME ÚTIL: 10752 L (PARA 103 CONTRIBUINTES). AF_12/2020</v>
          </cell>
        </row>
        <row r="4601">
          <cell r="A4601" t="str">
            <v>INSTALACOES HIDRO SANITARIAS</v>
          </cell>
          <cell r="B4601" t="str">
            <v>INHI</v>
          </cell>
          <cell r="C4601" t="str">
            <v>FOSSAS/SUMIDOUROS</v>
          </cell>
          <cell r="D4601" t="str">
            <v>0184</v>
          </cell>
          <cell r="E4601">
            <v>0</v>
          </cell>
          <cell r="F4601">
            <v>0</v>
          </cell>
          <cell r="G4601" t="str">
            <v>98078</v>
          </cell>
          <cell r="H4601" t="str">
            <v>SUMIDOURO RETANGULAR, EM ALVENARIA COM TIJOLOS CERÂMICOS MACIÇOS, DIMENSÕES INTERNAS: 0,8 X 1,4 X 3,0 M, ÁREA DE INFILTRAÇÃO: 13,2 M² (PARA 5 CONTRIBUINTES). AF_12/2020</v>
          </cell>
        </row>
        <row r="4602">
          <cell r="A4602" t="str">
            <v>INSTALACOES HIDRO SANITARIAS</v>
          </cell>
          <cell r="B4602" t="str">
            <v>INHI</v>
          </cell>
          <cell r="C4602" t="str">
            <v>FOSSAS/SUMIDOUROS</v>
          </cell>
          <cell r="D4602" t="str">
            <v>0184</v>
          </cell>
          <cell r="E4602">
            <v>0</v>
          </cell>
          <cell r="F4602">
            <v>0</v>
          </cell>
          <cell r="G4602" t="str">
            <v>98079</v>
          </cell>
          <cell r="H4602" t="str">
            <v>SUMIDOURO RETANGULAR, EM ALVENARIA COM TIJOLOS CERÂMICOS MACIÇOS, DIMENSÕES INTERNAS: 1,0 X 3,0 X 3,0 M, ÁREA DE INFILTRAÇÃO: 25 M² (PARA 10 CONTRIBUINTES). AF_12/2020</v>
          </cell>
        </row>
        <row r="4603">
          <cell r="A4603" t="str">
            <v>INSTALACOES HIDRO SANITARIAS</v>
          </cell>
          <cell r="B4603" t="str">
            <v>INHI</v>
          </cell>
          <cell r="C4603" t="str">
            <v>FOSSAS/SUMIDOUROS</v>
          </cell>
          <cell r="D4603" t="str">
            <v>0184</v>
          </cell>
          <cell r="E4603">
            <v>0</v>
          </cell>
          <cell r="F4603">
            <v>0</v>
          </cell>
          <cell r="G4603" t="str">
            <v>98080</v>
          </cell>
          <cell r="H4603" t="str">
            <v>SUMIDOURO RETANGULAR, EM ALVENARIA COM TIJOLOS CERÂMICOS MACIÇOS, DIMENSÕES INTERNAS: 1,6 X 3,4 X 3,0 M, ÁREA DE INFILTRAÇÃO: 32,9 M² (PARA 13 CONTRIBUINTES). AF_12/2020</v>
          </cell>
        </row>
        <row r="4604">
          <cell r="A4604" t="str">
            <v>INSTALACOES HIDRO SANITARIAS</v>
          </cell>
          <cell r="B4604" t="str">
            <v>INHI</v>
          </cell>
          <cell r="C4604" t="str">
            <v>FOSSAS/SUMIDOUROS</v>
          </cell>
          <cell r="D4604" t="str">
            <v>0184</v>
          </cell>
          <cell r="E4604">
            <v>0</v>
          </cell>
          <cell r="F4604">
            <v>0</v>
          </cell>
          <cell r="G4604" t="str">
            <v>98081</v>
          </cell>
          <cell r="H4604" t="str">
            <v>SUMIDOURO RETANGULAR, EM ALVENARIA COM TIJOLOS CERÂMICOS MACIÇOS, DIMENSÕES INTERNAS: 1,6 X 5,8 X 3,0 M, ÁREA DE INFILTRAÇÃO: 50 M² (PARA 20 CONTRIBUINTES). AF_12/2020</v>
          </cell>
        </row>
        <row r="4605">
          <cell r="A4605" t="str">
            <v>INSTALACOES HIDRO SANITARIAS</v>
          </cell>
          <cell r="B4605" t="str">
            <v>INHI</v>
          </cell>
          <cell r="C4605" t="str">
            <v>FOSSAS/SUMIDOUROS</v>
          </cell>
          <cell r="D4605" t="str">
            <v>0184</v>
          </cell>
          <cell r="E4605">
            <v>0</v>
          </cell>
          <cell r="F4605">
            <v>0</v>
          </cell>
          <cell r="G4605" t="str">
            <v>98082</v>
          </cell>
          <cell r="H4605" t="str">
            <v>TANQUE SÉPTICO RETANGULAR, EM ALVENARIA COM BLOCOS DE CONCRETO, DIMENSÕES INTERNAS: 1,0 X 2,0 X 1,4 M, VOLUME ÚTIL: 2000 L (PARA 5 CONTRIBUINTES). AF_12/2020</v>
          </cell>
        </row>
        <row r="4606">
          <cell r="A4606" t="str">
            <v>INSTALACOES HIDRO SANITARIAS</v>
          </cell>
          <cell r="B4606" t="str">
            <v>INHI</v>
          </cell>
          <cell r="C4606" t="str">
            <v>FOSSAS/SUMIDOUROS</v>
          </cell>
          <cell r="D4606" t="str">
            <v>0184</v>
          </cell>
          <cell r="E4606">
            <v>0</v>
          </cell>
          <cell r="F4606">
            <v>0</v>
          </cell>
          <cell r="G4606" t="str">
            <v>98083</v>
          </cell>
          <cell r="H4606" t="str">
            <v>TANQUE SÉPTICO RETANGULAR, EM ALVENARIA COM BLOCOS DE CONCRETO, DIMENSÕES INTERNAS: 1,2 X 2,4 X 1,6 M, VOLUME ÚTIL: 3456 L (PARA 13 CONTRIBUINTES). AF_12/2020</v>
          </cell>
        </row>
        <row r="4607">
          <cell r="A4607" t="str">
            <v>INSTALACOES HIDRO SANITARIAS</v>
          </cell>
          <cell r="B4607" t="str">
            <v>INHI</v>
          </cell>
          <cell r="C4607" t="str">
            <v>FOSSAS/SUMIDOUROS</v>
          </cell>
          <cell r="D4607" t="str">
            <v>0184</v>
          </cell>
          <cell r="E4607">
            <v>0</v>
          </cell>
          <cell r="F4607">
            <v>0</v>
          </cell>
          <cell r="G4607" t="str">
            <v>98084</v>
          </cell>
          <cell r="H4607" t="str">
            <v>TANQUE SÉPTICO RETANGULAR, EM ALVENARIA COM BLOCOS DE CONCRETO, DIMENSÕES INTERNAS: 1,4 X 3,2 X 1,8 M, VOLUME ÚTIL: 6272 L (PARA 32 CONTRIBUINTES). AF_12/2020</v>
          </cell>
        </row>
        <row r="4608">
          <cell r="A4608" t="str">
            <v>INSTALACOES HIDRO SANITARIAS</v>
          </cell>
          <cell r="B4608" t="str">
            <v>INHI</v>
          </cell>
          <cell r="C4608" t="str">
            <v>FOSSAS/SUMIDOUROS</v>
          </cell>
          <cell r="D4608" t="str">
            <v>0184</v>
          </cell>
          <cell r="E4608">
            <v>0</v>
          </cell>
          <cell r="F4608">
            <v>0</v>
          </cell>
          <cell r="G4608" t="str">
            <v>98085</v>
          </cell>
          <cell r="H4608" t="str">
            <v>TANQUE SÉPTICO RETANGULAR, EM ALVENARIA COM BLOCOS DE CONCRETO, DIMENSÕES INTERNAS: 1,6 X 4,4 X 1,8 M, VOLUME ÚTIL: 9856 L (PARA 68 CONTRIBUINTES). AF_12/2020</v>
          </cell>
        </row>
        <row r="4609">
          <cell r="A4609" t="str">
            <v>INSTALACOES HIDRO SANITARIAS</v>
          </cell>
          <cell r="B4609" t="str">
            <v>INHI</v>
          </cell>
          <cell r="C4609" t="str">
            <v>FOSSAS/SUMIDOUROS</v>
          </cell>
          <cell r="D4609" t="str">
            <v>0184</v>
          </cell>
          <cell r="E4609">
            <v>0</v>
          </cell>
          <cell r="F4609">
            <v>0</v>
          </cell>
          <cell r="G4609" t="str">
            <v>98086</v>
          </cell>
          <cell r="H4609" t="str">
            <v>TANQUE SÉPTICO RETANGULAR, EM ALVENARIA COM BLOCOS DE CONCRETO, DIMENSÕES INTERNAS: 1,6 X 4,8 X 2,0 M, VOLUME ÚTIL: 12288 L (PARA 86 CONTRIBUINTES). AF_12/2020</v>
          </cell>
        </row>
        <row r="4610">
          <cell r="A4610" t="str">
            <v>INSTALACOES HIDRO SANITARIAS</v>
          </cell>
          <cell r="B4610" t="str">
            <v>INHI</v>
          </cell>
          <cell r="C4610" t="str">
            <v>FOSSAS/SUMIDOUROS</v>
          </cell>
          <cell r="D4610" t="str">
            <v>0184</v>
          </cell>
          <cell r="E4610">
            <v>0</v>
          </cell>
          <cell r="F4610">
            <v>0</v>
          </cell>
          <cell r="G4610" t="str">
            <v>98087</v>
          </cell>
          <cell r="H4610" t="str">
            <v>TANQUE SÉPTICO RETANGULAR, EM ALVENARIA COM BLOCOS DE CONCRETO, DIMENSÕES INTERNAS: 1,6 X 4,6 X 2,4 M, VOLUME ÚTIL: 14720 L (PARA 105 CONTRIBUINTES). AF_12/2020</v>
          </cell>
        </row>
        <row r="4611">
          <cell r="A4611" t="str">
            <v>INSTALACOES HIDRO SANITARIAS</v>
          </cell>
          <cell r="B4611" t="str">
            <v>INHI</v>
          </cell>
          <cell r="C4611" t="str">
            <v>FOSSAS/SUMIDOUROS</v>
          </cell>
          <cell r="D4611" t="str">
            <v>0184</v>
          </cell>
          <cell r="E4611">
            <v>0</v>
          </cell>
          <cell r="F4611">
            <v>0</v>
          </cell>
          <cell r="G4611" t="str">
            <v>98088</v>
          </cell>
          <cell r="H4611" t="str">
            <v>FILTRO ANAERÓBIO RETANGULAR, EM ALVENARIA COM BLOCOS DE CONCRETO, DIMENSÕES INTERNAS: 0,8 X 1,2 X 1,67 M, VOLUME ÚTIL: 1152 L (PARA 5 CONTRIBUINTES). AF_12/2020</v>
          </cell>
        </row>
        <row r="4612">
          <cell r="A4612" t="str">
            <v>INSTALACOES HIDRO SANITARIAS</v>
          </cell>
          <cell r="B4612" t="str">
            <v>INHI</v>
          </cell>
          <cell r="C4612" t="str">
            <v>FOSSAS/SUMIDOUROS</v>
          </cell>
          <cell r="D4612" t="str">
            <v>0184</v>
          </cell>
          <cell r="E4612">
            <v>0</v>
          </cell>
          <cell r="F4612">
            <v>0</v>
          </cell>
          <cell r="G4612" t="str">
            <v>98089</v>
          </cell>
          <cell r="H4612" t="str">
            <v>FILTRO ANAERÓBIO RETANGULAR, EM ALVENARIA COM BLOCOS DE CONCRETO, DIMENSÕES INTERNAS: 1,2 X 1,8 X 1,67 M, VOLUME ÚTIL: 2592 L (PARA 13 CONTRIBUINTES). AF_12/2020</v>
          </cell>
        </row>
        <row r="4613">
          <cell r="A4613" t="str">
            <v>INSTALACOES HIDRO SANITARIAS</v>
          </cell>
          <cell r="B4613" t="str">
            <v>INHI</v>
          </cell>
          <cell r="C4613" t="str">
            <v>FOSSAS/SUMIDOUROS</v>
          </cell>
          <cell r="D4613" t="str">
            <v>0184</v>
          </cell>
          <cell r="E4613">
            <v>0</v>
          </cell>
          <cell r="F4613">
            <v>0</v>
          </cell>
          <cell r="G4613" t="str">
            <v>98090</v>
          </cell>
          <cell r="H4613" t="str">
            <v>FILTRO ANAERÓBIO RETANGULAR, EM ALVENARIA COM BLOCOS DE CONCRETO, DIMENSÕES INTERNAS: 1,4 X 3,0 X 1,67 M, VOLUME ÚTIL: 5040 L (PARA 32 CONTRIBUINTES). AF_12/2020</v>
          </cell>
        </row>
        <row r="4614">
          <cell r="A4614" t="str">
            <v>INSTALACOES HIDRO SANITARIAS</v>
          </cell>
          <cell r="B4614" t="str">
            <v>INHI</v>
          </cell>
          <cell r="C4614" t="str">
            <v>FOSSAS/SUMIDOUROS</v>
          </cell>
          <cell r="D4614" t="str">
            <v>0184</v>
          </cell>
          <cell r="E4614">
            <v>0</v>
          </cell>
          <cell r="F4614">
            <v>0</v>
          </cell>
          <cell r="G4614" t="str">
            <v>98091</v>
          </cell>
          <cell r="H4614" t="str">
            <v>FILTRO ANAERÓBIO RETANGULAR, EM ALVENARIA COM BLOCOS DE CONCRETO, DIMENSÕES INTERNAS: 1,4 X 4,2 X 1,67 M, VOLUME ÚTIL: 7056 L (PARA 67 CONTRIBUINTES). AF_12/2020</v>
          </cell>
        </row>
        <row r="4615">
          <cell r="A4615" t="str">
            <v>INSTALACOES HIDRO SANITARIAS</v>
          </cell>
          <cell r="B4615" t="str">
            <v>INHI</v>
          </cell>
          <cell r="C4615" t="str">
            <v>FOSSAS/SUMIDOUROS</v>
          </cell>
          <cell r="D4615" t="str">
            <v>0184</v>
          </cell>
          <cell r="E4615">
            <v>0</v>
          </cell>
          <cell r="F4615">
            <v>0</v>
          </cell>
          <cell r="G4615" t="str">
            <v>98092</v>
          </cell>
          <cell r="H4615" t="str">
            <v>FILTRO ANAERÓBIO RETANGULAR, EM ALVENARIA COM BLOCOS DE CONCRETO, DIMENSÕES INTERNAS: 1,6 X 4,6 X 1,67 M, VOLUME ÚTIL: 8832 L (PARA 84 CONTRIBUINTES). AF_12/2020</v>
          </cell>
        </row>
        <row r="4616">
          <cell r="A4616" t="str">
            <v>INSTALACOES HIDRO SANITARIAS</v>
          </cell>
          <cell r="B4616" t="str">
            <v>INHI</v>
          </cell>
          <cell r="C4616" t="str">
            <v>FOSSAS/SUMIDOUROS</v>
          </cell>
          <cell r="D4616" t="str">
            <v>0184</v>
          </cell>
          <cell r="E4616">
            <v>0</v>
          </cell>
          <cell r="F4616">
            <v>0</v>
          </cell>
          <cell r="G4616" t="str">
            <v>98093</v>
          </cell>
          <cell r="H4616" t="str">
            <v>FILTRO ANAERÓBIO RETANGULAR, EM ALVENARIA COM BLOCOS DE CONCRETO, DIMENSÕES INTERNAS: 1,6 X 5,6 X 1,67 M, VOLUME ÚTIL: 10752 L (PARA 103 CONTRIBUINTES). AF_12/2020</v>
          </cell>
        </row>
        <row r="4617">
          <cell r="A4617" t="str">
            <v>INSTALACOES HIDRO SANITARIAS</v>
          </cell>
          <cell r="B4617" t="str">
            <v>INHI</v>
          </cell>
          <cell r="C4617" t="str">
            <v>FOSSAS/SUMIDOUROS</v>
          </cell>
          <cell r="D4617" t="str">
            <v>0184</v>
          </cell>
          <cell r="E4617">
            <v>0</v>
          </cell>
          <cell r="F4617">
            <v>0</v>
          </cell>
          <cell r="G4617" t="str">
            <v>98094</v>
          </cell>
          <cell r="H4617" t="str">
            <v>SUMIDOURO RETANGULAR, EM ALVENARIA COM BLOCOS DE CONCRETO, DIMENSÕES INTERNAS: 0,8 X 1,4 X 3,0 M, ÁREA DE INFILTRAÇÃO: 13,2 M² (PARA 5 CONTRIBUINTES). AF_12/2020</v>
          </cell>
        </row>
        <row r="4618">
          <cell r="A4618" t="str">
            <v>INSTALACOES HIDRO SANITARIAS</v>
          </cell>
          <cell r="B4618" t="str">
            <v>INHI</v>
          </cell>
          <cell r="C4618" t="str">
            <v>FOSSAS/SUMIDOUROS</v>
          </cell>
          <cell r="D4618" t="str">
            <v>0184</v>
          </cell>
          <cell r="E4618">
            <v>0</v>
          </cell>
          <cell r="F4618">
            <v>0</v>
          </cell>
          <cell r="G4618" t="str">
            <v>98099</v>
          </cell>
          <cell r="H4618" t="str">
            <v>SUMIDOURO RETANGULAR, EM ALVENARIA COM BLOCOS DE CONCRETO, DIMENSÕES INTERNAS: 1,0 X 3,0 X 3,0 M, ÁREA DE INFILTRAÇÃO: 25 M² (PARA 10 CONTRIBUINTES). AF_12/2020</v>
          </cell>
        </row>
        <row r="4619">
          <cell r="A4619" t="str">
            <v>INSTALACOES HIDRO SANITARIAS</v>
          </cell>
          <cell r="B4619" t="str">
            <v>INHI</v>
          </cell>
          <cell r="C4619" t="str">
            <v>FOSSAS/SUMIDOUROS</v>
          </cell>
          <cell r="D4619" t="str">
            <v>0184</v>
          </cell>
          <cell r="E4619">
            <v>0</v>
          </cell>
          <cell r="F4619">
            <v>0</v>
          </cell>
          <cell r="G4619" t="str">
            <v>98100</v>
          </cell>
          <cell r="H4619" t="str">
            <v>SUMIDOURO RETANGULAR, EM ALVENARIA COM BLOCOS DE CONCRETO, DIMENSÕES INTERNAS: 1,6 X 3,4 X 3,0 M, ÁREA DE INFILTRAÇÃO: 32,9 M² (PARA 13 CONTRIBUINTES). . AF_12/2020</v>
          </cell>
        </row>
        <row r="4620">
          <cell r="A4620" t="str">
            <v>INSTALACOES HIDRO SANITARIAS</v>
          </cell>
          <cell r="B4620" t="str">
            <v>INHI</v>
          </cell>
          <cell r="C4620" t="str">
            <v>FOSSAS/SUMIDOUROS</v>
          </cell>
          <cell r="D4620" t="str">
            <v>0184</v>
          </cell>
          <cell r="E4620">
            <v>0</v>
          </cell>
          <cell r="F4620">
            <v>0</v>
          </cell>
          <cell r="G4620" t="str">
            <v>98101</v>
          </cell>
          <cell r="H4620" t="str">
            <v>SUMIDOURO RETANGULAR, EM ALVENARIA COM BLOCOS DE CONCRETO, DIMENSÕES INTERNAS: 1,6 X 5,8 X 3,0 M, ÁREA DE INFILTRAÇÃO: 50 M² (PARA 20 CONTRIBUINTES). . AF_12/2020</v>
          </cell>
        </row>
        <row r="4621">
          <cell r="A4621" t="str">
            <v>INSTALACOES HIDRO SANITARIAS</v>
          </cell>
          <cell r="B4621" t="str">
            <v>INHI</v>
          </cell>
          <cell r="C4621" t="str">
            <v>FOSSAS/SUMIDOUROS</v>
          </cell>
          <cell r="D4621" t="str">
            <v>0184</v>
          </cell>
          <cell r="E4621">
            <v>0</v>
          </cell>
          <cell r="F4621">
            <v>0</v>
          </cell>
          <cell r="G4621" t="str">
            <v>98109</v>
          </cell>
          <cell r="H4621" t="str">
            <v>CAIXA DE GORDURA ESPECIAL (CAPACIDADE: 312 L - PARA ATÉ 146 PESSOAS SERVIDAS NO PICO), RETANGULAR, EM ALVENARIA COM BLOCOS DE CONCRETO, DIMENSÕES INTERNAS = 0,4X1,2 M, ALTURA INTERNA = 1 M. AF_12/2020</v>
          </cell>
        </row>
        <row r="4622">
          <cell r="A4622" t="str">
            <v>INSTALACOES HIDRO SANITARIAS</v>
          </cell>
          <cell r="B4622" t="str">
            <v>INHI</v>
          </cell>
          <cell r="C4622" t="str">
            <v>FOSSAS/SUMIDOUROS</v>
          </cell>
          <cell r="D4622" t="str">
            <v>0184</v>
          </cell>
          <cell r="E4622">
            <v>0</v>
          </cell>
          <cell r="F4622">
            <v>0</v>
          </cell>
          <cell r="G4622" t="str">
            <v>98110</v>
          </cell>
          <cell r="H4622" t="str">
            <v>CAIXA DE GORDURA PEQUENA (CAPACIDADE: 19 L), CIRCULAR, EM PVC, DIÂMETRO INTERNO= 0,3 M. AF_12/2020</v>
          </cell>
        </row>
        <row r="4623">
          <cell r="A4623" t="str">
            <v>INSTALACOES HIDRO SANITARIAS</v>
          </cell>
          <cell r="B4623" t="str">
            <v>INHI</v>
          </cell>
          <cell r="C4623" t="str">
            <v>FOSSAS/SUMIDOUROS</v>
          </cell>
          <cell r="D4623" t="str">
            <v>0184</v>
          </cell>
          <cell r="E4623">
            <v>0</v>
          </cell>
          <cell r="F4623">
            <v>0</v>
          </cell>
          <cell r="G4623" t="str">
            <v>98111</v>
          </cell>
          <cell r="H4623" t="str">
            <v>CAIXA DE INSPEÇÃO PARA ATERRAMENTO, CIRCULAR, EM POLIETILENO, DIÂMETRO INTERNO = 0,3 M. AF_12/2020</v>
          </cell>
        </row>
        <row r="4624">
          <cell r="A4624" t="str">
            <v>INSTALACOES HIDRO SANITARIAS</v>
          </cell>
          <cell r="B4624" t="str">
            <v>INHI</v>
          </cell>
          <cell r="C4624" t="str">
            <v>FOSSAS/SUMIDOUROS</v>
          </cell>
          <cell r="D4624" t="str">
            <v>0184</v>
          </cell>
          <cell r="E4624">
            <v>0</v>
          </cell>
          <cell r="F4624">
            <v>0</v>
          </cell>
          <cell r="G4624" t="str">
            <v>98112</v>
          </cell>
          <cell r="H4624" t="str">
            <v>TIL (TUBO DE INSPEÇÃO E LIMPEZA) CONDOMINIAL PARA ESGOTO, EM PVC, DN 100 X 100 MM. AF_12/2020</v>
          </cell>
        </row>
        <row r="4625">
          <cell r="A4625" t="str">
            <v>INSTALACOES HIDRO SANITARIAS</v>
          </cell>
          <cell r="B4625" t="str">
            <v>INHI</v>
          </cell>
          <cell r="C4625" t="str">
            <v>FOSSAS/SUMIDOUROS</v>
          </cell>
          <cell r="D4625" t="str">
            <v>0184</v>
          </cell>
          <cell r="E4625">
            <v>0</v>
          </cell>
          <cell r="F4625">
            <v>0</v>
          </cell>
          <cell r="G4625" t="str">
            <v>98114</v>
          </cell>
          <cell r="H4625" t="str">
            <v>TAMPA CIRCULAR PARA ESGOTO E DRENAGEM, EM FERRO FUNDIDO, DIÂMETRO INTERNO = 0,6 M. AF_12/2020</v>
          </cell>
        </row>
        <row r="4626">
          <cell r="A4626" t="str">
            <v>INSTALACOES HIDRO SANITARIAS</v>
          </cell>
          <cell r="B4626" t="str">
            <v>INHI</v>
          </cell>
          <cell r="C4626" t="str">
            <v>FOSSAS/SUMIDOUROS</v>
          </cell>
          <cell r="D4626" t="str">
            <v>0184</v>
          </cell>
          <cell r="E4626">
            <v>0</v>
          </cell>
          <cell r="F4626">
            <v>0</v>
          </cell>
          <cell r="G4626" t="str">
            <v>98115</v>
          </cell>
          <cell r="H4626" t="str">
            <v>TAMPA CIRCULAR PARA ESGOTO E DRENAGEM, EM CONCRETO PRÉ-MOLDADO, DIÂMETRO INTERNO = 0,6 M. AF_12/2020</v>
          </cell>
        </row>
        <row r="4627">
          <cell r="A4627" t="str">
            <v>INSTALACOES HIDRO SANITARIAS</v>
          </cell>
          <cell r="B4627" t="str">
            <v>INHI</v>
          </cell>
          <cell r="C4627" t="str">
            <v>PONTOS DE AGUA/ESGOTO</v>
          </cell>
          <cell r="D4627" t="str">
            <v>0185</v>
          </cell>
          <cell r="E4627">
            <v>0</v>
          </cell>
          <cell r="F4627">
            <v>0</v>
          </cell>
          <cell r="G4627" t="str">
            <v>89957</v>
          </cell>
          <cell r="H4627" t="str">
            <v>PONTO DE CONSUMO TERMINAL DE ÁGUA FRIA (SUBRAMAL) COM TUBULAÇÃO DE PVC, DN 25 MM, INSTALADO EM RAMAL DE ÁGUA, INCLUSOS RASGO E CHUMBAMENTO EM ALVENARIA. AF_12/2014</v>
          </cell>
        </row>
        <row r="4628">
          <cell r="A4628" t="str">
            <v>INSTALACOES HIDRO SANITARIAS</v>
          </cell>
          <cell r="B4628" t="str">
            <v>INHI</v>
          </cell>
          <cell r="C4628" t="str">
            <v>PONTOS DE AGUA/ESGOTO</v>
          </cell>
          <cell r="D4628" t="str">
            <v>0185</v>
          </cell>
          <cell r="E4628">
            <v>0</v>
          </cell>
          <cell r="F4628">
            <v>0</v>
          </cell>
          <cell r="G4628" t="str">
            <v>89959</v>
          </cell>
          <cell r="H4628" t="str">
            <v>PONTO DE CONSUMO TERMINAL DE ÁGUA QUENTE (SUBRAMAL) COM TUBULAÇÃO DE CPVC, DN 22 MM, INSTALADO EM RAMAL DE ÁGUA, INCLUSOS RASGO E CHUMBAMENTO EM ALVENARIA. AF_12/2014</v>
          </cell>
        </row>
        <row r="4629">
          <cell r="A4629" t="str">
            <v>INSTALACOES HIDRO SANITARIAS</v>
          </cell>
          <cell r="B4629" t="str">
            <v>INHI</v>
          </cell>
          <cell r="C4629" t="str">
            <v>REGISTROS/VALVULAS</v>
          </cell>
          <cell r="D4629" t="str">
            <v>0271</v>
          </cell>
          <cell r="E4629">
            <v>0</v>
          </cell>
          <cell r="F4629">
            <v>0</v>
          </cell>
          <cell r="G4629" t="str">
            <v>89349</v>
          </cell>
          <cell r="H4629" t="str">
            <v>REGISTRO DE PRESSÃO BRUTO, LATÃO, ROSCÁVEL, 1/2", FORNECIDO E INSTALADO EM RAMAL DE ÁGUA. AF_12/2014</v>
          </cell>
        </row>
        <row r="4630">
          <cell r="A4630" t="str">
            <v>INSTALACOES HIDRO SANITARIAS</v>
          </cell>
          <cell r="B4630" t="str">
            <v>INHI</v>
          </cell>
          <cell r="C4630" t="str">
            <v>REGISTROS/VALVULAS</v>
          </cell>
          <cell r="D4630" t="str">
            <v>0271</v>
          </cell>
          <cell r="E4630">
            <v>0</v>
          </cell>
          <cell r="F4630">
            <v>0</v>
          </cell>
          <cell r="G4630" t="str">
            <v>89351</v>
          </cell>
          <cell r="H4630" t="str">
            <v>REGISTRO DE PRESSÃO BRUTO, LATÃO,  ROSCÁVEL, 3/4, FORNECIDO E INSTALADO EM RAMAL DE ÁGUA. AF_12/2014</v>
          </cell>
        </row>
        <row r="4631">
          <cell r="A4631" t="str">
            <v>INSTALACOES HIDRO SANITARIAS</v>
          </cell>
          <cell r="B4631" t="str">
            <v>INHI</v>
          </cell>
          <cell r="C4631" t="str">
            <v>REGISTROS/VALVULAS</v>
          </cell>
          <cell r="D4631" t="str">
            <v>0271</v>
          </cell>
          <cell r="E4631">
            <v>0</v>
          </cell>
          <cell r="F4631">
            <v>0</v>
          </cell>
          <cell r="G4631" t="str">
            <v>89352</v>
          </cell>
          <cell r="H4631" t="str">
            <v>REGISTRO DE GAVETA BRUTO, LATÃO, ROSCÁVEL, 1/2", FORNECIDO E INSTALADO EM RAMAL DE ÁGUA. AF_12/2014</v>
          </cell>
        </row>
        <row r="4632">
          <cell r="A4632" t="str">
            <v>INSTALACOES HIDRO SANITARIAS</v>
          </cell>
          <cell r="B4632" t="str">
            <v>INHI</v>
          </cell>
          <cell r="C4632" t="str">
            <v>REGISTROS/VALVULAS</v>
          </cell>
          <cell r="D4632" t="str">
            <v>0271</v>
          </cell>
          <cell r="E4632">
            <v>0</v>
          </cell>
          <cell r="F4632">
            <v>0</v>
          </cell>
          <cell r="G4632" t="str">
            <v>89353</v>
          </cell>
          <cell r="H4632" t="str">
            <v>REGISTRO DE GAVETA BRUTO, LATÃO, ROSCÁVEL, 3/4", FORNECIDO E INSTALADO EM RAMAL DE ÁGUA. AF_12/2014</v>
          </cell>
        </row>
        <row r="4633">
          <cell r="A4633" t="str">
            <v>INSTALACOES HIDRO SANITARIAS</v>
          </cell>
          <cell r="B4633" t="str">
            <v>INHI</v>
          </cell>
          <cell r="C4633" t="str">
            <v>REGISTROS/VALVULAS</v>
          </cell>
          <cell r="D4633" t="str">
            <v>0271</v>
          </cell>
          <cell r="E4633">
            <v>0</v>
          </cell>
          <cell r="F4633">
            <v>0</v>
          </cell>
          <cell r="G4633" t="str">
            <v>89354</v>
          </cell>
          <cell r="H4633" t="str">
            <v>MISTURADOR MONOCOMANDO PARA CHUVEIRO, BASE BRUTA E ACABAMENTO CROMADO, FORNECIDO E INSTALADO EM RAMAL DE ÁGUA. AF_12/2014</v>
          </cell>
        </row>
        <row r="4634">
          <cell r="A4634" t="str">
            <v>INSTALACOES HIDRO SANITARIAS</v>
          </cell>
          <cell r="B4634" t="str">
            <v>INHI</v>
          </cell>
          <cell r="C4634" t="str">
            <v>REGISTROS/VALVULAS</v>
          </cell>
          <cell r="D4634" t="str">
            <v>0271</v>
          </cell>
          <cell r="E4634">
            <v>0</v>
          </cell>
          <cell r="F4634">
            <v>0</v>
          </cell>
          <cell r="G4634" t="str">
            <v>89969</v>
          </cell>
          <cell r="H4634" t="str">
            <v>KIT DE REGISTRO DE PRESSÃO BRUTO DE LATÃO ½", INCLUSIVE CONEXÕES,  ROSCÁVEL, INSTALADO EM RAMAL DE ÁGUA FRIA - FORNECIMENTO E INSTALAÇÃO. AF_12/2014</v>
          </cell>
        </row>
        <row r="4635">
          <cell r="A4635" t="str">
            <v>INSTALACOES HIDRO SANITARIAS</v>
          </cell>
          <cell r="B4635" t="str">
            <v>INHI</v>
          </cell>
          <cell r="C4635" t="str">
            <v>REGISTROS/VALVULAS</v>
          </cell>
          <cell r="D4635" t="str">
            <v>0271</v>
          </cell>
          <cell r="E4635">
            <v>0</v>
          </cell>
          <cell r="F4635">
            <v>0</v>
          </cell>
          <cell r="G4635" t="str">
            <v>89970</v>
          </cell>
          <cell r="H4635" t="str">
            <v>KIT DE REGISTRO DE PRESSÃO BRUTO DE LATÃO ¾", INCLUSIVE CONEXÕES, ROSCÁVEL, INSTALADO EM RAMAL DE ÁGUA FRIA - FORNECIMENTO E INSTALAÇÃO. AF_12/2014</v>
          </cell>
        </row>
        <row r="4636">
          <cell r="A4636" t="str">
            <v>INSTALACOES HIDRO SANITARIAS</v>
          </cell>
          <cell r="B4636" t="str">
            <v>INHI</v>
          </cell>
          <cell r="C4636" t="str">
            <v>REGISTROS/VALVULAS</v>
          </cell>
          <cell r="D4636" t="str">
            <v>0271</v>
          </cell>
          <cell r="E4636">
            <v>0</v>
          </cell>
          <cell r="F4636">
            <v>0</v>
          </cell>
          <cell r="G4636" t="str">
            <v>89971</v>
          </cell>
          <cell r="H4636" t="str">
            <v>KIT DE REGISTRO DE GAVETA BRUTO DE LATÃO ½", INCLUSIVE CONEXÕES, ROSCÁVEL, INSTALADO EM RAMAL DE ÁGUA FRIA - FORNECIMENTO E INSTALAÇÃO. AF_12/2014</v>
          </cell>
        </row>
        <row r="4637">
          <cell r="A4637" t="str">
            <v>INSTALACOES HIDRO SANITARIAS</v>
          </cell>
          <cell r="B4637" t="str">
            <v>INHI</v>
          </cell>
          <cell r="C4637" t="str">
            <v>REGISTROS/VALVULAS</v>
          </cell>
          <cell r="D4637" t="str">
            <v>0271</v>
          </cell>
          <cell r="E4637">
            <v>0</v>
          </cell>
          <cell r="F4637">
            <v>0</v>
          </cell>
          <cell r="G4637" t="str">
            <v>89972</v>
          </cell>
          <cell r="H4637" t="str">
            <v>KIT DE REGISTRO DE GAVETA BRUTO DE LATÃO ¾", INCLUSIVE CONEXÕES, ROSCÁVEL, INSTALADO EM RAMAL DE ÁGUA FRIA - FORNECIMENTO E INSTALAÇÃO. AF_12/2014</v>
          </cell>
        </row>
        <row r="4638">
          <cell r="A4638" t="str">
            <v>INSTALACOES HIDRO SANITARIAS</v>
          </cell>
          <cell r="B4638" t="str">
            <v>INHI</v>
          </cell>
          <cell r="C4638" t="str">
            <v>REGISTROS/VALVULAS</v>
          </cell>
          <cell r="D4638" t="str">
            <v>0271</v>
          </cell>
          <cell r="E4638">
            <v>0</v>
          </cell>
          <cell r="F4638">
            <v>0</v>
          </cell>
          <cell r="G4638" t="str">
            <v>89973</v>
          </cell>
          <cell r="H4638" t="str">
            <v>KIT DE MISTURADOR BASE BRUTA DE LATÃO ¾" MONOCOMANDO PARA CHUVEIRO, INCLUSIVE CONEXÕES, INSTALADO EM RAMAL DE ÁGUA - FORNECIMENTO E INSTALAÇÃO. AF_12/2014</v>
          </cell>
        </row>
        <row r="4639">
          <cell r="A4639" t="str">
            <v>INSTALACOES HIDRO SANITARIAS</v>
          </cell>
          <cell r="B4639" t="str">
            <v>INHI</v>
          </cell>
          <cell r="C4639" t="str">
            <v>REGISTROS/VALVULAS</v>
          </cell>
          <cell r="D4639" t="str">
            <v>0271</v>
          </cell>
          <cell r="E4639">
            <v>0</v>
          </cell>
          <cell r="F4639">
            <v>0</v>
          </cell>
          <cell r="G4639" t="str">
            <v>89974</v>
          </cell>
          <cell r="H4639" t="str">
            <v>KIT DE TÊ MISTURADOR EM CPVC ¾" COM DUPLO COMANDO PARA CHUVEIRO, INCLUSIVE CONEXÕES, INSTALADO EM RAMAL DE ÁGUA - FORNECIMENTO E INSTALAÇÃO. AF_12/2014</v>
          </cell>
        </row>
        <row r="4640">
          <cell r="A4640" t="str">
            <v>INSTALACOES HIDRO SANITARIAS</v>
          </cell>
          <cell r="B4640" t="str">
            <v>INHI</v>
          </cell>
          <cell r="C4640" t="str">
            <v>REGISTROS/VALVULAS</v>
          </cell>
          <cell r="D4640" t="str">
            <v>0271</v>
          </cell>
          <cell r="E4640">
            <v>0</v>
          </cell>
          <cell r="F4640">
            <v>0</v>
          </cell>
          <cell r="G4640" t="str">
            <v>89984</v>
          </cell>
          <cell r="H4640" t="str">
            <v>REGISTRO DE PRESSÃO BRUTO, LATÃO, ROSCÁVEL, 1/2", COM ACABAMENTO E CANOPLA CROMADOS. FORNECIDO E INSTALADO EM RAMAL DE ÁGUA. AF_12/2014</v>
          </cell>
        </row>
        <row r="4641">
          <cell r="A4641" t="str">
            <v>INSTALACOES HIDRO SANITARIAS</v>
          </cell>
          <cell r="B4641" t="str">
            <v>INHI</v>
          </cell>
          <cell r="C4641" t="str">
            <v>REGISTROS/VALVULAS</v>
          </cell>
          <cell r="D4641" t="str">
            <v>0271</v>
          </cell>
          <cell r="E4641">
            <v>0</v>
          </cell>
          <cell r="F4641">
            <v>0</v>
          </cell>
          <cell r="G4641" t="str">
            <v>89985</v>
          </cell>
          <cell r="H4641" t="str">
            <v>REGISTRO DE PRESSÃO BRUTO, LATÃO, ROSCÁVEL, 3/4", COM ACABAMENTO E CANOPLA CROMADOS. FORNECIDO E INSTALADO EM RAMAL DE ÁGUA. AF_12/2014</v>
          </cell>
        </row>
        <row r="4642">
          <cell r="A4642" t="str">
            <v>INSTALACOES HIDRO SANITARIAS</v>
          </cell>
          <cell r="B4642" t="str">
            <v>INHI</v>
          </cell>
          <cell r="C4642" t="str">
            <v>REGISTROS/VALVULAS</v>
          </cell>
          <cell r="D4642" t="str">
            <v>0271</v>
          </cell>
          <cell r="E4642">
            <v>0</v>
          </cell>
          <cell r="F4642">
            <v>0</v>
          </cell>
          <cell r="G4642" t="str">
            <v>89986</v>
          </cell>
          <cell r="H4642" t="str">
            <v>REGISTRO DE GAVETA BRUTO, LATÃO, ROSCÁVEL, 1/2", COM ACABAMENTO E CANOPLA CROMADOS. FORNECIDO E INSTALADO EM RAMAL DE ÁGUA. AF_12/2014</v>
          </cell>
        </row>
        <row r="4643">
          <cell r="A4643" t="str">
            <v>INSTALACOES HIDRO SANITARIAS</v>
          </cell>
          <cell r="B4643" t="str">
            <v>INHI</v>
          </cell>
          <cell r="C4643" t="str">
            <v>REGISTROS/VALVULAS</v>
          </cell>
          <cell r="D4643" t="str">
            <v>0271</v>
          </cell>
          <cell r="E4643">
            <v>0</v>
          </cell>
          <cell r="F4643">
            <v>0</v>
          </cell>
          <cell r="G4643" t="str">
            <v>89987</v>
          </cell>
          <cell r="H4643" t="str">
            <v>REGISTRO DE GAVETA BRUTO, LATÃO, ROSCÁVEL, 3/4", COM ACABAMENTO E CANOPLA CROMADOS. FORNECIDO E INSTALADO EM RAMAL DE ÁGUA. AF_12/2014</v>
          </cell>
        </row>
        <row r="4644">
          <cell r="A4644" t="str">
            <v>INSTALACOES HIDRO SANITARIAS</v>
          </cell>
          <cell r="B4644" t="str">
            <v>INHI</v>
          </cell>
          <cell r="C4644" t="str">
            <v>REGISTROS/VALVULAS</v>
          </cell>
          <cell r="D4644" t="str">
            <v>0271</v>
          </cell>
          <cell r="E4644">
            <v>0</v>
          </cell>
          <cell r="F4644">
            <v>0</v>
          </cell>
          <cell r="G4644" t="str">
            <v>90371</v>
          </cell>
          <cell r="H4644" t="str">
            <v>REGISTRO DE ESFERA, PVC, ROSCÁVEL, 3/4", FORNECIDO E INSTALADO EM RAMAL DE ÁGUA. AF_03/2015</v>
          </cell>
        </row>
        <row r="4645">
          <cell r="A4645" t="str">
            <v>INSTALACOES HIDRO SANITARIAS</v>
          </cell>
          <cell r="B4645" t="str">
            <v>INHI</v>
          </cell>
          <cell r="C4645" t="str">
            <v>REGISTROS/VALVULAS</v>
          </cell>
          <cell r="D4645" t="str">
            <v>0271</v>
          </cell>
          <cell r="E4645">
            <v>0</v>
          </cell>
          <cell r="F4645">
            <v>0</v>
          </cell>
          <cell r="G4645" t="str">
            <v>94489</v>
          </cell>
          <cell r="H4645" t="str">
            <v>REGISTRO DE ESFERA, PVC, SOLDÁVEL, DN  25 MM, INSTALADO EM RESERVAÇÃO DE ÁGUA DE EDIFICAÇÃO QUE POSSUA RESERVATÓRIO DE FIBRA/FIBROCIMENTO   FORNECIMENTO E INSTALAÇÃO. AF_06/2016</v>
          </cell>
        </row>
        <row r="4646">
          <cell r="A4646" t="str">
            <v>INSTALACOES HIDRO SANITARIAS</v>
          </cell>
          <cell r="B4646" t="str">
            <v>INHI</v>
          </cell>
          <cell r="C4646" t="str">
            <v>REGISTROS/VALVULAS</v>
          </cell>
          <cell r="D4646" t="str">
            <v>0271</v>
          </cell>
          <cell r="E4646">
            <v>0</v>
          </cell>
          <cell r="F4646">
            <v>0</v>
          </cell>
          <cell r="G4646" t="str">
            <v>94490</v>
          </cell>
          <cell r="H4646" t="str">
            <v>REGISTRO DE ESFERA, PVC, SOLDÁVEL, DN  32 MM, INSTALADO EM RESERVAÇÃO DE ÁGUA DE EDIFICAÇÃO QUE POSSUA RESERVATÓRIO DE FIBRA/FIBROCIMENTO   FORNECIMENTO E INSTALAÇÃO. AF_06/2016</v>
          </cell>
        </row>
        <row r="4647">
          <cell r="A4647" t="str">
            <v>INSTALACOES HIDRO SANITARIAS</v>
          </cell>
          <cell r="B4647" t="str">
            <v>INHI</v>
          </cell>
          <cell r="C4647" t="str">
            <v>REGISTROS/VALVULAS</v>
          </cell>
          <cell r="D4647" t="str">
            <v>0271</v>
          </cell>
          <cell r="E4647">
            <v>0</v>
          </cell>
          <cell r="F4647">
            <v>0</v>
          </cell>
          <cell r="G4647" t="str">
            <v>94491</v>
          </cell>
          <cell r="H4647" t="str">
            <v>REGISTRO DE ESFERA, PVC, SOLDÁVEL, DN  40 MM, INSTALADO EM RESERVAÇÃO DE ÁGUA DE EDIFICAÇÃO QUE POSSUA RESERVATÓRIO DE FIBRA/FIBROCIMENTO   FORNECIMENTO E INSTALAÇÃO. AF_06/2016</v>
          </cell>
        </row>
        <row r="4648">
          <cell r="A4648" t="str">
            <v>INSTALACOES HIDRO SANITARIAS</v>
          </cell>
          <cell r="B4648" t="str">
            <v>INHI</v>
          </cell>
          <cell r="C4648" t="str">
            <v>REGISTROS/VALVULAS</v>
          </cell>
          <cell r="D4648" t="str">
            <v>0271</v>
          </cell>
          <cell r="E4648">
            <v>0</v>
          </cell>
          <cell r="F4648">
            <v>0</v>
          </cell>
          <cell r="G4648" t="str">
            <v>94492</v>
          </cell>
          <cell r="H4648" t="str">
            <v>REGISTRO DE ESFERA, PVC, SOLDÁVEL, DN  50 MM, INSTALADO EM RESERVAÇÃO DE ÁGUA DE EDIFICAÇÃO QUE POSSUA RESERVATÓRIO DE FIBRA/FIBROCIMENTO   FORNECIMENTO E INSTALAÇÃO. AF_06/2016</v>
          </cell>
        </row>
        <row r="4649">
          <cell r="A4649" t="str">
            <v>INSTALACOES HIDRO SANITARIAS</v>
          </cell>
          <cell r="B4649" t="str">
            <v>INHI</v>
          </cell>
          <cell r="C4649" t="str">
            <v>REGISTROS/VALVULAS</v>
          </cell>
          <cell r="D4649" t="str">
            <v>0271</v>
          </cell>
          <cell r="E4649">
            <v>0</v>
          </cell>
          <cell r="F4649">
            <v>0</v>
          </cell>
          <cell r="G4649" t="str">
            <v>94493</v>
          </cell>
          <cell r="H4649" t="str">
            <v>REGISTRO DE ESFERA, PVC, SOLDÁVEL, DN  60 MM, INSTALADO EM RESERVAÇÃO DE ÁGUA DE EDIFICAÇÃO QUE POSSUA RESERVATÓRIO DE FIBRA/FIBROCIMENTO   FORNECIMENTO E INSTALAÇÃO. AF_06/2016</v>
          </cell>
        </row>
        <row r="4650">
          <cell r="A4650" t="str">
            <v>INSTALACOES HIDRO SANITARIAS</v>
          </cell>
          <cell r="B4650" t="str">
            <v>INHI</v>
          </cell>
          <cell r="C4650" t="str">
            <v>REGISTROS/VALVULAS</v>
          </cell>
          <cell r="D4650" t="str">
            <v>0271</v>
          </cell>
          <cell r="E4650">
            <v>0</v>
          </cell>
          <cell r="F4650">
            <v>0</v>
          </cell>
          <cell r="G4650" t="str">
            <v>94494</v>
          </cell>
          <cell r="H4650" t="str">
            <v>REGISTRO DE GAVETA BRUTO, LATÃO, ROSCÁVEL, 3/4, INSTALADO EM RESERVAÇÃO DE ÁGUA DE EDIFICAÇÃO QUE POSSUA RESERVATÓRIO DE FIBRA/FIBROCIMENTO  FORNECIMENTO E INSTALAÇÃO. AF_06/2016</v>
          </cell>
        </row>
        <row r="4651">
          <cell r="A4651" t="str">
            <v>INSTALACOES HIDRO SANITARIAS</v>
          </cell>
          <cell r="B4651" t="str">
            <v>INHI</v>
          </cell>
          <cell r="C4651" t="str">
            <v>REGISTROS/VALVULAS</v>
          </cell>
          <cell r="D4651" t="str">
            <v>0271</v>
          </cell>
          <cell r="E4651">
            <v>0</v>
          </cell>
          <cell r="F4651">
            <v>0</v>
          </cell>
          <cell r="G4651" t="str">
            <v>94495</v>
          </cell>
          <cell r="H4651" t="str">
            <v>REGISTRO DE GAVETA BRUTO, LATÃO, ROSCÁVEL, 1, INSTALADO EM RESERVAÇÃO DE ÁGUA DE EDIFICAÇÃO QUE POSSUA RESERVATÓRIO DE FIBRA/FIBROCIMENTO  FORNECIMENTO E INSTALAÇÃO. AF_06/2016</v>
          </cell>
        </row>
        <row r="4652">
          <cell r="A4652" t="str">
            <v>INSTALACOES HIDRO SANITARIAS</v>
          </cell>
          <cell r="B4652" t="str">
            <v>INHI</v>
          </cell>
          <cell r="C4652" t="str">
            <v>REGISTROS/VALVULAS</v>
          </cell>
          <cell r="D4652" t="str">
            <v>0271</v>
          </cell>
          <cell r="E4652">
            <v>0</v>
          </cell>
          <cell r="F4652">
            <v>0</v>
          </cell>
          <cell r="G4652" t="str">
            <v>94496</v>
          </cell>
          <cell r="H4652" t="str">
            <v>REGISTRO DE GAVETA BRUTO, LATÃO, ROSCÁVEL, 1 1/4, INSTALADO EM RESERVAÇÃO DE ÁGUA DE EDIFICAÇÃO QUE POSSUA RESERVATÓRIO DE FIBRA/FIBROCIMENTO  FORNECIMENTO E INSTALAÇÃO. AF_06/2016</v>
          </cell>
        </row>
        <row r="4653">
          <cell r="A4653" t="str">
            <v>INSTALACOES HIDRO SANITARIAS</v>
          </cell>
          <cell r="B4653" t="str">
            <v>INHI</v>
          </cell>
          <cell r="C4653" t="str">
            <v>REGISTROS/VALVULAS</v>
          </cell>
          <cell r="D4653" t="str">
            <v>0271</v>
          </cell>
          <cell r="E4653">
            <v>0</v>
          </cell>
          <cell r="F4653">
            <v>0</v>
          </cell>
          <cell r="G4653" t="str">
            <v>94497</v>
          </cell>
          <cell r="H4653" t="str">
            <v>REGISTRO DE GAVETA BRUTO, LATÃO, ROSCÁVEL, 1 1/2, INSTALADO EM RESERVAÇÃO DE ÁGUA DE EDIFICAÇÃO QUE POSSUA RESERVATÓRIO DE FIBRA/FIBROCIMENTO  FORNECIMENTO E INSTALAÇÃO. AF_06/2016</v>
          </cell>
        </row>
        <row r="4654">
          <cell r="A4654" t="str">
            <v>INSTALACOES HIDRO SANITARIAS</v>
          </cell>
          <cell r="B4654" t="str">
            <v>INHI</v>
          </cell>
          <cell r="C4654" t="str">
            <v>REGISTROS/VALVULAS</v>
          </cell>
          <cell r="D4654" t="str">
            <v>0271</v>
          </cell>
          <cell r="E4654">
            <v>0</v>
          </cell>
          <cell r="F4654">
            <v>0</v>
          </cell>
          <cell r="G4654" t="str">
            <v>94498</v>
          </cell>
          <cell r="H4654" t="str">
            <v>REGISTRO DE GAVETA BRUTO, LATÃO, ROSCÁVEL, 2, INSTALADO EM RESERVAÇÃO DE ÁGUA DE EDIFICAÇÃO QUE POSSUA RESERVATÓRIO DE FIBRA/FIBROCIMENTO  FORNECIMENTO E INSTALAÇÃO. AF_06/2016</v>
          </cell>
        </row>
        <row r="4655">
          <cell r="A4655" t="str">
            <v>INSTALACOES HIDRO SANITARIAS</v>
          </cell>
          <cell r="B4655" t="str">
            <v>INHI</v>
          </cell>
          <cell r="C4655" t="str">
            <v>REGISTROS/VALVULAS</v>
          </cell>
          <cell r="D4655" t="str">
            <v>0271</v>
          </cell>
          <cell r="E4655">
            <v>0</v>
          </cell>
          <cell r="F4655">
            <v>0</v>
          </cell>
          <cell r="G4655" t="str">
            <v>94499</v>
          </cell>
          <cell r="H4655" t="str">
            <v>REGISTRO DE GAVETA BRUTO, LATÃO, ROSCÁVEL, 2 1/2, INSTALADO EM RESERVAÇÃO DE ÁGUA DE EDIFICAÇÃO QUE POSSUA RESERVATÓRIO DE FIBRA/FIBROCIMENTO  FORNECIMENTO E INSTALAÇÃO. AF_06/2016</v>
          </cell>
        </row>
        <row r="4656">
          <cell r="A4656" t="str">
            <v>INSTALACOES HIDRO SANITARIAS</v>
          </cell>
          <cell r="B4656" t="str">
            <v>INHI</v>
          </cell>
          <cell r="C4656" t="str">
            <v>REGISTROS/VALVULAS</v>
          </cell>
          <cell r="D4656" t="str">
            <v>0271</v>
          </cell>
          <cell r="E4656">
            <v>0</v>
          </cell>
          <cell r="F4656">
            <v>0</v>
          </cell>
          <cell r="G4656" t="str">
            <v>94500</v>
          </cell>
          <cell r="H4656" t="str">
            <v>REGISTRO DE GAVETA BRUTO, LATÃO, ROSCÁVEL, 3, INSTALADO EM RESERVAÇÃO DE ÁGUA DE EDIFICAÇÃO QUE POSSUA RESERVATÓRIO DE FIBRA/FIBROCIMENTO  FORNECIMENTO E INSTALAÇÃO. AF_06/2016</v>
          </cell>
        </row>
        <row r="4657">
          <cell r="A4657" t="str">
            <v>INSTALACOES HIDRO SANITARIAS</v>
          </cell>
          <cell r="B4657" t="str">
            <v>INHI</v>
          </cell>
          <cell r="C4657" t="str">
            <v>REGISTROS/VALVULAS</v>
          </cell>
          <cell r="D4657" t="str">
            <v>0271</v>
          </cell>
          <cell r="E4657">
            <v>0</v>
          </cell>
          <cell r="F4657">
            <v>0</v>
          </cell>
          <cell r="G4657" t="str">
            <v>94501</v>
          </cell>
          <cell r="H4657" t="str">
            <v>REGISTRO DE GAVETA BRUTO, LATÃO, ROSCÁVEL, 4, INSTALADO EM RESERVAÇÃO DE ÁGUA DE EDIFICAÇÃO QUE POSSUA RESERVATÓRIO DE FIBRA/FIBROCIMENTO  FORNECIMENTO E INSTALAÇÃO. AF_06/2016</v>
          </cell>
        </row>
        <row r="4658">
          <cell r="A4658" t="str">
            <v>INSTALACOES HIDRO SANITARIAS</v>
          </cell>
          <cell r="B4658" t="str">
            <v>INHI</v>
          </cell>
          <cell r="C4658" t="str">
            <v>REGISTROS/VALVULAS</v>
          </cell>
          <cell r="D4658" t="str">
            <v>0271</v>
          </cell>
          <cell r="E4658">
            <v>0</v>
          </cell>
          <cell r="F4658">
            <v>0</v>
          </cell>
          <cell r="G4658" t="str">
            <v>94792</v>
          </cell>
          <cell r="H4658" t="str">
            <v>REGISTRO DE GAVETA BRUTO, LATÃO, ROSCÁVEL, 1, COM ACABAMENTO E CANOPLA CROMADOS, INSTALADO EM RESERVAÇÃO DE ÁGUA DE EDIFICAÇÃO QUE POSSUA RESERVATÓRIO DE FIBRA/FIBROCIMENTO  FORNECIMENTO E INSTALAÇÃO. AF_06/2016</v>
          </cell>
        </row>
        <row r="4659">
          <cell r="A4659" t="str">
            <v>INSTALACOES HIDRO SANITARIAS</v>
          </cell>
          <cell r="B4659" t="str">
            <v>INHI</v>
          </cell>
          <cell r="C4659" t="str">
            <v>REGISTROS/VALVULAS</v>
          </cell>
          <cell r="D4659" t="str">
            <v>0271</v>
          </cell>
          <cell r="E4659">
            <v>0</v>
          </cell>
          <cell r="F4659">
            <v>0</v>
          </cell>
          <cell r="G4659" t="str">
            <v>94793</v>
          </cell>
          <cell r="H4659" t="str">
            <v>REGISTRO DE GAVETA BRUTO, LATÃO, ROSCÁVEL, 1 1/4, COM ACABAMENTO E CANOPLA CROMADOS, INSTALADO EM RESERVAÇÃO DE ÁGUA DE EDIFICAÇÃO QUE POSSUA RESERVATÓRIO DE FIBRA/FIBROCIMENTO  FORNECIMENTO E INSTALAÇÃO. AF_06/2016</v>
          </cell>
        </row>
        <row r="4660">
          <cell r="A4660" t="str">
            <v>INSTALACOES HIDRO SANITARIAS</v>
          </cell>
          <cell r="B4660" t="str">
            <v>INHI</v>
          </cell>
          <cell r="C4660" t="str">
            <v>REGISTROS/VALVULAS</v>
          </cell>
          <cell r="D4660" t="str">
            <v>0271</v>
          </cell>
          <cell r="E4660">
            <v>0</v>
          </cell>
          <cell r="F4660">
            <v>0</v>
          </cell>
          <cell r="G4660" t="str">
            <v>94794</v>
          </cell>
          <cell r="H4660" t="str">
            <v>REGISTRO DE GAVETA BRUTO, LATÃO, ROSCÁVEL, 1 1/2, COM ACABAMENTO E CANOPLA CROMADOS, INSTALADO EM RESERVAÇÃO DE ÁGUA DE EDIFICAÇÃO QUE POSSUA RESERVATÓRIO DE FIBRA/FIBROCIMENTO  FORNECIMENTO E INSTALAÇÃO. AF_06/2016</v>
          </cell>
        </row>
        <row r="4661">
          <cell r="A4661" t="str">
            <v>INSTALACOES HIDRO SANITARIAS</v>
          </cell>
          <cell r="B4661" t="str">
            <v>INHI</v>
          </cell>
          <cell r="C4661" t="str">
            <v>REGISTROS/VALVULAS</v>
          </cell>
          <cell r="D4661" t="str">
            <v>0271</v>
          </cell>
          <cell r="E4661">
            <v>0</v>
          </cell>
          <cell r="F4661">
            <v>0</v>
          </cell>
          <cell r="G4661" t="str">
            <v>94795</v>
          </cell>
          <cell r="H4661" t="str">
            <v>TORNEIRA DE BOIA, ROSCÁVEL, 1/2 , FORNECIDA E INSTALADA EM RESERVAÇÃO DE ÁGUA. AF_06/2016</v>
          </cell>
        </row>
        <row r="4662">
          <cell r="A4662" t="str">
            <v>INSTALACOES HIDRO SANITARIAS</v>
          </cell>
          <cell r="B4662" t="str">
            <v>INHI</v>
          </cell>
          <cell r="C4662" t="str">
            <v>REGISTROS/VALVULAS</v>
          </cell>
          <cell r="D4662" t="str">
            <v>0271</v>
          </cell>
          <cell r="E4662">
            <v>0</v>
          </cell>
          <cell r="F4662">
            <v>0</v>
          </cell>
          <cell r="G4662" t="str">
            <v>94796</v>
          </cell>
          <cell r="H4662" t="str">
            <v>TORNEIRA DE BOIA, ROSCÁVEL, 3/4 , FORNECIDA E INSTALADA EM RESERVAÇÃO DE ÁGUA. AF_06/2016</v>
          </cell>
        </row>
        <row r="4663">
          <cell r="A4663" t="str">
            <v>INSTALACOES HIDRO SANITARIAS</v>
          </cell>
          <cell r="B4663" t="str">
            <v>INHI</v>
          </cell>
          <cell r="C4663" t="str">
            <v>REGISTROS/VALVULAS</v>
          </cell>
          <cell r="D4663" t="str">
            <v>0271</v>
          </cell>
          <cell r="E4663">
            <v>0</v>
          </cell>
          <cell r="F4663">
            <v>0</v>
          </cell>
          <cell r="G4663" t="str">
            <v>94797</v>
          </cell>
          <cell r="H4663" t="str">
            <v>TORNEIRA DE BOIA, ROSCÁVEL, 1, FORNECIDA E INSTALADA EM RESERVAÇÃO DE ÁGUA. AF_06/2016</v>
          </cell>
        </row>
        <row r="4664">
          <cell r="A4664" t="str">
            <v>INSTALACOES HIDRO SANITARIAS</v>
          </cell>
          <cell r="B4664" t="str">
            <v>INHI</v>
          </cell>
          <cell r="C4664" t="str">
            <v>REGISTROS/VALVULAS</v>
          </cell>
          <cell r="D4664" t="str">
            <v>0271</v>
          </cell>
          <cell r="E4664">
            <v>0</v>
          </cell>
          <cell r="F4664">
            <v>0</v>
          </cell>
          <cell r="G4664" t="str">
            <v>94798</v>
          </cell>
          <cell r="H4664" t="str">
            <v>TORNEIRA DE BOIA, ROSCÁVEL, 1 1/4 , FORNECIDA E INSTALADA EM RESERVAÇÃO DE ÁGUA. AF_06/2016</v>
          </cell>
        </row>
        <row r="4665">
          <cell r="A4665" t="str">
            <v>INSTALACOES HIDRO SANITARIAS</v>
          </cell>
          <cell r="B4665" t="str">
            <v>INHI</v>
          </cell>
          <cell r="C4665" t="str">
            <v>REGISTROS/VALVULAS</v>
          </cell>
          <cell r="D4665" t="str">
            <v>0271</v>
          </cell>
          <cell r="E4665">
            <v>0</v>
          </cell>
          <cell r="F4665">
            <v>0</v>
          </cell>
          <cell r="G4665" t="str">
            <v>94799</v>
          </cell>
          <cell r="H4665" t="str">
            <v>TORNEIRA DE BOIA, ROSCÁVEL, 1 1/2 , FORNECIDA E INSTALADA EM RESERVAÇÃO DE ÁGUA. AF_06/2016</v>
          </cell>
        </row>
        <row r="4666">
          <cell r="A4666" t="str">
            <v>INSTALACOES HIDRO SANITARIAS</v>
          </cell>
          <cell r="B4666" t="str">
            <v>INHI</v>
          </cell>
          <cell r="C4666" t="str">
            <v>REGISTROS/VALVULAS</v>
          </cell>
          <cell r="D4666" t="str">
            <v>0271</v>
          </cell>
          <cell r="E4666">
            <v>0</v>
          </cell>
          <cell r="F4666">
            <v>0</v>
          </cell>
          <cell r="G4666" t="str">
            <v>94800</v>
          </cell>
          <cell r="H4666" t="str">
            <v>TORNEIRA DE BOIA, ROSCÁVEL, 2, FORNECIDA E INSTALADA EM RESERVAÇÃO DE ÁGUA. AF_06/2016</v>
          </cell>
        </row>
        <row r="4667">
          <cell r="A4667" t="str">
            <v>INSTALACOES HIDRO SANITARIAS</v>
          </cell>
          <cell r="B4667" t="str">
            <v>INHI</v>
          </cell>
          <cell r="C4667" t="str">
            <v>REGISTROS/VALVULAS</v>
          </cell>
          <cell r="D4667" t="str">
            <v>0271</v>
          </cell>
          <cell r="E4667">
            <v>0</v>
          </cell>
          <cell r="F4667">
            <v>0</v>
          </cell>
          <cell r="G4667" t="str">
            <v>95248</v>
          </cell>
          <cell r="H4667" t="str">
            <v>VÁLVULA DE ESFERA BRUTA, BRONZE, ROSCÁVEL, 1/2  , INSTALADO EM RESERVAÇÃO DE ÁGUA DE EDIFICAÇÃO QUE POSSUA RESERVATÓRIO DE FIBRA/FIBROCIMENTO - FORNECIMENTO E INSTALAÇÃO. AF_06/2016</v>
          </cell>
        </row>
        <row r="4668">
          <cell r="A4668" t="str">
            <v>INSTALACOES HIDRO SANITARIAS</v>
          </cell>
          <cell r="B4668" t="str">
            <v>INHI</v>
          </cell>
          <cell r="C4668" t="str">
            <v>REGISTROS/VALVULAS</v>
          </cell>
          <cell r="D4668" t="str">
            <v>0271</v>
          </cell>
          <cell r="E4668">
            <v>0</v>
          </cell>
          <cell r="F4668">
            <v>0</v>
          </cell>
          <cell r="G4668" t="str">
            <v>95249</v>
          </cell>
          <cell r="H4668" t="str">
            <v>VÁLVULA DE ESFERA BRUTA, BRONZE, ROSCÁVEL, 3/4'', INSTALADO EM RESERVAÇÃO DE ÁGUA DE EDIFICAÇÃO QUE POSSUA RESERVATÓRIO DE FIBRA/FIBROCIMENTO - FORNECIMENTO E INSTALAÇÃO. AF_06/2016</v>
          </cell>
        </row>
        <row r="4669">
          <cell r="A4669" t="str">
            <v>INSTALACOES HIDRO SANITARIAS</v>
          </cell>
          <cell r="B4669" t="str">
            <v>INHI</v>
          </cell>
          <cell r="C4669" t="str">
            <v>REGISTROS/VALVULAS</v>
          </cell>
          <cell r="D4669" t="str">
            <v>0271</v>
          </cell>
          <cell r="E4669">
            <v>0</v>
          </cell>
          <cell r="F4669">
            <v>0</v>
          </cell>
          <cell r="G4669" t="str">
            <v>95250</v>
          </cell>
          <cell r="H4669" t="str">
            <v>VÁLVULA DE ESFERA BRUTA, BRONZE, ROSCÁVEL, 1'', INSTALADO EM RESERVAÇÃO DE ÁGUA DE EDIFICAÇÃO QUE POSSUA RESERVATÓRIO DE FIBRA/FIBROCIMENTO -   FORNECIMENTO E INSTALAÇÃO. AF_06/2016</v>
          </cell>
        </row>
        <row r="4670">
          <cell r="A4670" t="str">
            <v>INSTALACOES HIDRO SANITARIAS</v>
          </cell>
          <cell r="B4670" t="str">
            <v>INHI</v>
          </cell>
          <cell r="C4670" t="str">
            <v>REGISTROS/VALVULAS</v>
          </cell>
          <cell r="D4670" t="str">
            <v>0271</v>
          </cell>
          <cell r="E4670">
            <v>0</v>
          </cell>
          <cell r="F4670">
            <v>0</v>
          </cell>
          <cell r="G4670" t="str">
            <v>95251</v>
          </cell>
          <cell r="H4670" t="str">
            <v>VÁLVULA DE ESFERA BRUTA, BRONZE, ROSCÁVEL, 1 1/4'', INSTALADO EM RESERVAÇÃO DE ÁGUA DE EDIFICAÇÃO QUE POSSUA RESERVATÓRIO DE FIBRA/FIBROCIMENTO -   FORNECIMENTO E INSTALAÇÃO. AF_06/2016</v>
          </cell>
        </row>
        <row r="4671">
          <cell r="A4671" t="str">
            <v>INSTALACOES HIDRO SANITARIAS</v>
          </cell>
          <cell r="B4671" t="str">
            <v>INHI</v>
          </cell>
          <cell r="C4671" t="str">
            <v>REGISTROS/VALVULAS</v>
          </cell>
          <cell r="D4671" t="str">
            <v>0271</v>
          </cell>
          <cell r="E4671">
            <v>0</v>
          </cell>
          <cell r="F4671">
            <v>0</v>
          </cell>
          <cell r="G4671" t="str">
            <v>95252</v>
          </cell>
          <cell r="H4671" t="str">
            <v>VÁLVULA DE ESFERA BRUTA, BRONZE, ROSCÁVEL, 1 1/2'', INSTALADO EM RESERVAÇÃO DE ÁGUA DE EDIFICAÇÃO QUE POSSUA RESERVATÓRIO DE FIBRA/FIBROCIMENTO -   FORNECIMENTO E INSTALAÇÃO. AF_06/2016</v>
          </cell>
        </row>
        <row r="4672">
          <cell r="A4672" t="str">
            <v>INSTALACOES HIDRO SANITARIAS</v>
          </cell>
          <cell r="B4672" t="str">
            <v>INHI</v>
          </cell>
          <cell r="C4672" t="str">
            <v>REGISTROS/VALVULAS</v>
          </cell>
          <cell r="D4672" t="str">
            <v>0271</v>
          </cell>
          <cell r="E4672">
            <v>0</v>
          </cell>
          <cell r="F4672">
            <v>0</v>
          </cell>
          <cell r="G4672" t="str">
            <v>95253</v>
          </cell>
          <cell r="H4672" t="str">
            <v>VÁLVULA DE ESFERA BRUTA, BRONZE, ROSCÁVEL, 2'', INSTALADO EM RESERVAÇÃO DE ÁGUA DE EDIFICAÇÃO QUE POSSUA RESERVATÓRIO DE FIBRA/FIBROCIMENTO - FORNECIMENTO E INSTALAÇÃO. AF_06/2016</v>
          </cell>
        </row>
        <row r="4673">
          <cell r="A4673" t="str">
            <v>INSTALACOES HIDRO SANITARIAS</v>
          </cell>
          <cell r="B4673" t="str">
            <v>INHI</v>
          </cell>
          <cell r="C4673" t="str">
            <v>REGISTROS/VALVULAS</v>
          </cell>
          <cell r="D4673" t="str">
            <v>0271</v>
          </cell>
          <cell r="E4673">
            <v>0</v>
          </cell>
          <cell r="F4673">
            <v>0</v>
          </cell>
          <cell r="G4673" t="str">
            <v>99619</v>
          </cell>
          <cell r="H4673" t="str">
            <v>VÁLVULA DE RETENÇÃO HORIZONTAL, DE BRONZE, ROSCÁVEL, 3/4" - FORNECIMENTO E INSTALAÇÃO. AF_01/2019</v>
          </cell>
        </row>
        <row r="4674">
          <cell r="A4674" t="str">
            <v>INSTALACOES HIDRO SANITARIAS</v>
          </cell>
          <cell r="B4674" t="str">
            <v>INHI</v>
          </cell>
          <cell r="C4674" t="str">
            <v>REGISTROS/VALVULAS</v>
          </cell>
          <cell r="D4674" t="str">
            <v>0271</v>
          </cell>
          <cell r="E4674">
            <v>0</v>
          </cell>
          <cell r="F4674">
            <v>0</v>
          </cell>
          <cell r="G4674" t="str">
            <v>99620</v>
          </cell>
          <cell r="H4674" t="str">
            <v>VÁLVULA DE RETENÇÃO HORIZONTAL, DE BRONZE, ROSCÁVEL, 1" - FORNECIMENTO E INSTALAÇÃO. AF_01/2019</v>
          </cell>
        </row>
        <row r="4675">
          <cell r="A4675" t="str">
            <v>INSTALACOES HIDRO SANITARIAS</v>
          </cell>
          <cell r="B4675" t="str">
            <v>INHI</v>
          </cell>
          <cell r="C4675" t="str">
            <v>REGISTROS/VALVULAS</v>
          </cell>
          <cell r="D4675" t="str">
            <v>0271</v>
          </cell>
          <cell r="E4675">
            <v>0</v>
          </cell>
          <cell r="F4675">
            <v>0</v>
          </cell>
          <cell r="G4675" t="str">
            <v>99621</v>
          </cell>
          <cell r="H4675" t="str">
            <v>VÁLVULA DE RETENÇÃO HORIZONTAL, DE BRONZE, ROSCÁVEL, 1 1/4" - FORNECIMENTO E INSTALAÇÃO. AF_01/2019</v>
          </cell>
        </row>
        <row r="4676">
          <cell r="A4676" t="str">
            <v>INSTALACOES HIDRO SANITARIAS</v>
          </cell>
          <cell r="B4676" t="str">
            <v>INHI</v>
          </cell>
          <cell r="C4676" t="str">
            <v>REGISTROS/VALVULAS</v>
          </cell>
          <cell r="D4676" t="str">
            <v>0271</v>
          </cell>
          <cell r="E4676">
            <v>0</v>
          </cell>
          <cell r="F4676">
            <v>0</v>
          </cell>
          <cell r="G4676" t="str">
            <v>99622</v>
          </cell>
          <cell r="H4676" t="str">
            <v>VÁLVULA DE RETENÇÃO HORIZONTAL, DE BRONZE, ROSCÁVEL, 1 1/2"  - FORNECIMENTO E INSTALAÇÃO. AF_01/2019</v>
          </cell>
        </row>
        <row r="4677">
          <cell r="A4677" t="str">
            <v>INSTALACOES HIDRO SANITARIAS</v>
          </cell>
          <cell r="B4677" t="str">
            <v>INHI</v>
          </cell>
          <cell r="C4677" t="str">
            <v>REGISTROS/VALVULAS</v>
          </cell>
          <cell r="D4677" t="str">
            <v>0271</v>
          </cell>
          <cell r="E4677">
            <v>0</v>
          </cell>
          <cell r="F4677">
            <v>0</v>
          </cell>
          <cell r="G4677" t="str">
            <v>99623</v>
          </cell>
          <cell r="H4677" t="str">
            <v>VÁLVULA DE RETENÇÃO HORIZONTAL, DE BRONZE, ROSCÁVEL, 2"  - FORNECIMENTO E INSTALAÇÃO. AF_01/2019</v>
          </cell>
        </row>
        <row r="4678">
          <cell r="A4678" t="str">
            <v>INSTALACOES HIDRO SANITARIAS</v>
          </cell>
          <cell r="B4678" t="str">
            <v>INHI</v>
          </cell>
          <cell r="C4678" t="str">
            <v>REGISTROS/VALVULAS</v>
          </cell>
          <cell r="D4678" t="str">
            <v>0271</v>
          </cell>
          <cell r="E4678">
            <v>0</v>
          </cell>
          <cell r="F4678">
            <v>0</v>
          </cell>
          <cell r="G4678" t="str">
            <v>99624</v>
          </cell>
          <cell r="H4678" t="str">
            <v>VÁLVULA DE RETENÇÃO HORIZONTAL, DE BRONZE, ROSCÁVEL, 2 1/2" - FORNECIMENTO E INSTALAÇÃO. AF_01/2019</v>
          </cell>
        </row>
        <row r="4679">
          <cell r="A4679" t="str">
            <v>INSTALACOES HIDRO SANITARIAS</v>
          </cell>
          <cell r="B4679" t="str">
            <v>INHI</v>
          </cell>
          <cell r="C4679" t="str">
            <v>REGISTROS/VALVULAS</v>
          </cell>
          <cell r="D4679" t="str">
            <v>0271</v>
          </cell>
          <cell r="E4679">
            <v>0</v>
          </cell>
          <cell r="F4679">
            <v>0</v>
          </cell>
          <cell r="G4679" t="str">
            <v>99625</v>
          </cell>
          <cell r="H4679" t="str">
            <v>VÁLVULA DE RETENÇÃO HORIZONTAL, DE BRONZE, ROSCÁVEL, 3" - FORNECIMENTO E INSTALAÇÃO. AF_01/2019</v>
          </cell>
        </row>
        <row r="4680">
          <cell r="A4680" t="str">
            <v>INSTALACOES HIDRO SANITARIAS</v>
          </cell>
          <cell r="B4680" t="str">
            <v>INHI</v>
          </cell>
          <cell r="C4680" t="str">
            <v>REGISTROS/VALVULAS</v>
          </cell>
          <cell r="D4680" t="str">
            <v>0271</v>
          </cell>
          <cell r="E4680">
            <v>0</v>
          </cell>
          <cell r="F4680">
            <v>0</v>
          </cell>
          <cell r="G4680" t="str">
            <v>99626</v>
          </cell>
          <cell r="H4680" t="str">
            <v>VÁLVULA DE RETENÇÃO HORIZONTAL, DE BRONZE, ROSCÁVEL, 4" - FORNECIMENTO E INSTALAÇÃO. AF_01/2019</v>
          </cell>
        </row>
        <row r="4681">
          <cell r="A4681" t="str">
            <v>INSTALACOES HIDRO SANITARIAS</v>
          </cell>
          <cell r="B4681" t="str">
            <v>INHI</v>
          </cell>
          <cell r="C4681" t="str">
            <v>REGISTROS/VALVULAS</v>
          </cell>
          <cell r="D4681" t="str">
            <v>0271</v>
          </cell>
          <cell r="E4681">
            <v>0</v>
          </cell>
          <cell r="F4681">
            <v>0</v>
          </cell>
          <cell r="G4681" t="str">
            <v>99627</v>
          </cell>
          <cell r="H4681" t="str">
            <v>VÁLVULA DE RETENÇÃO VERTICAL, DE BRONZE, ROSCÁVEL, 1/2" - FORNECIMENTO E INSTALAÇÃO. AF_01/2019</v>
          </cell>
        </row>
        <row r="4682">
          <cell r="A4682" t="str">
            <v>INSTALACOES HIDRO SANITARIAS</v>
          </cell>
          <cell r="B4682" t="str">
            <v>INHI</v>
          </cell>
          <cell r="C4682" t="str">
            <v>REGISTROS/VALVULAS</v>
          </cell>
          <cell r="D4682" t="str">
            <v>0271</v>
          </cell>
          <cell r="E4682">
            <v>0</v>
          </cell>
          <cell r="F4682">
            <v>0</v>
          </cell>
          <cell r="G4682" t="str">
            <v>99628</v>
          </cell>
          <cell r="H4682" t="str">
            <v>VÁLVULA DE RETENÇÃO VERTICAL, DE BRONZE, ROSCÁVEL, 3/4" - FORNECIMENTO E INSTALAÇÃO. AF_01/2019</v>
          </cell>
        </row>
        <row r="4683">
          <cell r="A4683" t="str">
            <v>INSTALACOES HIDRO SANITARIAS</v>
          </cell>
          <cell r="B4683" t="str">
            <v>INHI</v>
          </cell>
          <cell r="C4683" t="str">
            <v>REGISTROS/VALVULAS</v>
          </cell>
          <cell r="D4683" t="str">
            <v>0271</v>
          </cell>
          <cell r="E4683">
            <v>0</v>
          </cell>
          <cell r="F4683">
            <v>0</v>
          </cell>
          <cell r="G4683" t="str">
            <v>99629</v>
          </cell>
          <cell r="H4683" t="str">
            <v>VÁLVULA DE RETENÇÃO VERTICAL, DE BRONZE, ROSCÁVEL, 1" - FORNECIMENTO E INSTALAÇÃO. AF_01/2019</v>
          </cell>
        </row>
        <row r="4684">
          <cell r="A4684" t="str">
            <v>INSTALACOES HIDRO SANITARIAS</v>
          </cell>
          <cell r="B4684" t="str">
            <v>INHI</v>
          </cell>
          <cell r="C4684" t="str">
            <v>REGISTROS/VALVULAS</v>
          </cell>
          <cell r="D4684" t="str">
            <v>0271</v>
          </cell>
          <cell r="E4684">
            <v>0</v>
          </cell>
          <cell r="F4684">
            <v>0</v>
          </cell>
          <cell r="G4684" t="str">
            <v>99630</v>
          </cell>
          <cell r="H4684" t="str">
            <v>VÁLVULA DE RETENÇÃO VERTICAL, DE BRONZE, ROSCÁVEL, 1 1/4" - FORNECIMENTO E INSTALAÇÃO. AF_01/2019</v>
          </cell>
        </row>
        <row r="4685">
          <cell r="A4685" t="str">
            <v>INSTALACOES HIDRO SANITARIAS</v>
          </cell>
          <cell r="B4685" t="str">
            <v>INHI</v>
          </cell>
          <cell r="C4685" t="str">
            <v>REGISTROS/VALVULAS</v>
          </cell>
          <cell r="D4685" t="str">
            <v>0271</v>
          </cell>
          <cell r="E4685">
            <v>0</v>
          </cell>
          <cell r="F4685">
            <v>0</v>
          </cell>
          <cell r="G4685" t="str">
            <v>99631</v>
          </cell>
          <cell r="H4685" t="str">
            <v>VÁLVULA DE RETENÇÃO VERTICAL, DE BRONZE, ROSCÁVEL, 1 1/2" - FORNECIMENTO E INSTALAÇÃO. AF_01/2019</v>
          </cell>
        </row>
        <row r="4686">
          <cell r="A4686" t="str">
            <v>INSTALACOES HIDRO SANITARIAS</v>
          </cell>
          <cell r="B4686" t="str">
            <v>INHI</v>
          </cell>
          <cell r="C4686" t="str">
            <v>REGISTROS/VALVULAS</v>
          </cell>
          <cell r="D4686" t="str">
            <v>0271</v>
          </cell>
          <cell r="E4686">
            <v>0</v>
          </cell>
          <cell r="F4686">
            <v>0</v>
          </cell>
          <cell r="G4686" t="str">
            <v>99632</v>
          </cell>
          <cell r="H4686" t="str">
            <v>VÁLVULA DE RETENÇÃO VERTICAL, DE BRONZE, ROSCÁVEL, 2" - FORNECIMENTO E INSTALAÇÃO. AF_01/2019</v>
          </cell>
        </row>
        <row r="4687">
          <cell r="A4687" t="str">
            <v>INSTALACOES HIDRO SANITARIAS</v>
          </cell>
          <cell r="B4687" t="str">
            <v>INHI</v>
          </cell>
          <cell r="C4687" t="str">
            <v>REGISTROS/VALVULAS</v>
          </cell>
          <cell r="D4687" t="str">
            <v>0271</v>
          </cell>
          <cell r="E4687">
            <v>0</v>
          </cell>
          <cell r="F4687">
            <v>0</v>
          </cell>
          <cell r="G4687" t="str">
            <v>99633</v>
          </cell>
          <cell r="H4687" t="str">
            <v>VÁLVULA DE RETENÇÃO VERTICAL, DE BRONZE, ROSCÁVEL, 3" - FORNECIMENTO E INSTALAÇÃO. AF_01/2019</v>
          </cell>
        </row>
        <row r="4688">
          <cell r="A4688" t="str">
            <v>INSTALACOES HIDRO SANITARIAS</v>
          </cell>
          <cell r="B4688" t="str">
            <v>INHI</v>
          </cell>
          <cell r="C4688" t="str">
            <v>REGISTROS/VALVULAS</v>
          </cell>
          <cell r="D4688" t="str">
            <v>0271</v>
          </cell>
          <cell r="E4688">
            <v>0</v>
          </cell>
          <cell r="F4688">
            <v>0</v>
          </cell>
          <cell r="G4688" t="str">
            <v>99634</v>
          </cell>
          <cell r="H4688" t="str">
            <v>VÁLVULA DE RETENÇÃO VERTICAL, DE BRONZE, ROSCÁVEL, 4" - FORNECIMENTO E INSTALAÇÃO. AF_01/2019</v>
          </cell>
        </row>
        <row r="4689">
          <cell r="A4689" t="str">
            <v>INSTALACOES HIDRO SANITARIAS</v>
          </cell>
          <cell r="B4689" t="str">
            <v>INHI</v>
          </cell>
          <cell r="C4689" t="str">
            <v>REGISTROS/VALVULAS</v>
          </cell>
          <cell r="D4689" t="str">
            <v>0271</v>
          </cell>
          <cell r="E4689">
            <v>0</v>
          </cell>
          <cell r="F4689">
            <v>0</v>
          </cell>
          <cell r="G4689" t="str">
            <v>99635</v>
          </cell>
          <cell r="H4689" t="str">
            <v>VÁLVULA DE DESCARGA METÁLICA, BASE 1 1/2 ", ACABAMENTO METALICO CROMADO - FORNECIMENTO E INSTALAÇÃO. AF_01/2019</v>
          </cell>
        </row>
        <row r="4690">
          <cell r="A4690" t="str">
            <v>INSTALACOES HIDRO SANITARIAS</v>
          </cell>
          <cell r="B4690" t="str">
            <v>INHI</v>
          </cell>
          <cell r="C4690" t="str">
            <v>HIDROMETRO</v>
          </cell>
          <cell r="D4690" t="str">
            <v>0272</v>
          </cell>
          <cell r="E4690">
            <v>0</v>
          </cell>
          <cell r="F4690">
            <v>0</v>
          </cell>
          <cell r="G4690" t="str">
            <v>95634</v>
          </cell>
          <cell r="H4690" t="str">
            <v>KIT CAVALETE PARA MEDIÇÃO DE ÁGUA - ENTRADA PRINCIPAL, EM PVC SOLDÁVEL DN 20 (½")   FORNECIMENTO E INSTALAÇÃO (EXCLUSIVE HIDRÔMETRO). AF_11/2016</v>
          </cell>
        </row>
        <row r="4691">
          <cell r="A4691" t="str">
            <v>INSTALACOES HIDRO SANITARIAS</v>
          </cell>
          <cell r="B4691" t="str">
            <v>INHI</v>
          </cell>
          <cell r="C4691" t="str">
            <v>HIDROMETRO</v>
          </cell>
          <cell r="D4691" t="str">
            <v>0272</v>
          </cell>
          <cell r="E4691">
            <v>0</v>
          </cell>
          <cell r="F4691">
            <v>0</v>
          </cell>
          <cell r="G4691" t="str">
            <v>95635</v>
          </cell>
          <cell r="H4691" t="str">
            <v>KIT CAVALETE PARA MEDIÇÃO DE ÁGUA - ENTRADA PRINCIPAL, EM PVC SOLDÁVEL DN 25 (¾")   FORNECIMENTO E INSTALAÇÃO (EXCLUSIVE HIDRÔMETRO). AF_11/2016</v>
          </cell>
        </row>
        <row r="4692">
          <cell r="A4692" t="str">
            <v>INSTALACOES HIDRO SANITARIAS</v>
          </cell>
          <cell r="B4692" t="str">
            <v>INHI</v>
          </cell>
          <cell r="C4692" t="str">
            <v>HIDROMETRO</v>
          </cell>
          <cell r="D4692" t="str">
            <v>0272</v>
          </cell>
          <cell r="E4692">
            <v>0</v>
          </cell>
          <cell r="F4692">
            <v>0</v>
          </cell>
          <cell r="G4692" t="str">
            <v>95637</v>
          </cell>
          <cell r="H4692" t="str">
            <v>KIT CAVALETE PARA MEDIÇÃO DE ÁGUA - ENTRADA PRINCIPAL, EM AÇO GALVANIZADO DN 32 (1 ¼)  FORNECIMENTO E INSTALAÇÃO (EXCLUSIVE HIDRÔMETRO). AF_11/2016</v>
          </cell>
        </row>
        <row r="4693">
          <cell r="A4693" t="str">
            <v>INSTALACOES HIDRO SANITARIAS</v>
          </cell>
          <cell r="B4693" t="str">
            <v>INHI</v>
          </cell>
          <cell r="C4693" t="str">
            <v>HIDROMETRO</v>
          </cell>
          <cell r="D4693" t="str">
            <v>0272</v>
          </cell>
          <cell r="E4693">
            <v>0</v>
          </cell>
          <cell r="F4693">
            <v>0</v>
          </cell>
          <cell r="G4693" t="str">
            <v>95638</v>
          </cell>
          <cell r="H4693" t="str">
            <v>KIT CAVALETE PARA MEDIÇÃO DE ÁGUA - ENTRADA PRINCIPAL, EM AÇO GALVANIZADO DN 40 (1 ½)  FORNECIMENTO E INSTALAÇÃO (EXCLUSIVE HIDRÔMETRO). AF_11/2016</v>
          </cell>
        </row>
        <row r="4694">
          <cell r="A4694" t="str">
            <v>INSTALACOES HIDRO SANITARIAS</v>
          </cell>
          <cell r="B4694" t="str">
            <v>INHI</v>
          </cell>
          <cell r="C4694" t="str">
            <v>HIDROMETRO</v>
          </cell>
          <cell r="D4694" t="str">
            <v>0272</v>
          </cell>
          <cell r="E4694">
            <v>0</v>
          </cell>
          <cell r="F4694">
            <v>0</v>
          </cell>
          <cell r="G4694" t="str">
            <v>95639</v>
          </cell>
          <cell r="H4694" t="str">
            <v>KIT CAVALETE PARA MEDIÇÃO DE ÁGUA - ENTRADA PRINCIPAL, EM AÇO GALVANIZADO DN 50 (2)  FORNECIMENTO E INSTALAÇÃO (EXCLUSIVE HIDRÔMETRO). AF_11/2016</v>
          </cell>
        </row>
        <row r="4695">
          <cell r="A4695" t="str">
            <v>INSTALACOES HIDRO SANITARIAS</v>
          </cell>
          <cell r="B4695" t="str">
            <v>INHI</v>
          </cell>
          <cell r="C4695" t="str">
            <v>HIDROMETRO</v>
          </cell>
          <cell r="D4695" t="str">
            <v>0272</v>
          </cell>
          <cell r="E4695">
            <v>0</v>
          </cell>
          <cell r="F4695">
            <v>0</v>
          </cell>
          <cell r="G4695" t="str">
            <v>95641</v>
          </cell>
          <cell r="H4695" t="str">
            <v>KIT CAVALETE PARA MEDIÇÃO DE ÁGUA - ENTRADA INDIVIDUALIZADA, EM PVC DN 25 (¾), PARA 2 MEDIDORES  FORNECIMENTO E INSTALAÇÃO (EXCLUSIVE HIDRÔMETRO). AF_11/2016</v>
          </cell>
        </row>
        <row r="4696">
          <cell r="A4696" t="str">
            <v>INSTALACOES HIDRO SANITARIAS</v>
          </cell>
          <cell r="B4696" t="str">
            <v>INHI</v>
          </cell>
          <cell r="C4696" t="str">
            <v>HIDROMETRO</v>
          </cell>
          <cell r="D4696" t="str">
            <v>0272</v>
          </cell>
          <cell r="E4696">
            <v>0</v>
          </cell>
          <cell r="F4696">
            <v>0</v>
          </cell>
          <cell r="G4696" t="str">
            <v>95642</v>
          </cell>
          <cell r="H4696" t="str">
            <v>KIT CAVALETE PARA MEDIÇÃO DE ÁGUA - ENTRADA INDIVIDUALIZADA, EM PVC DN 25 (¾), PARA 3 MEDIDORES  FORNECIMENTO E INSTALAÇÃO (EXCLUSIVE HIDRÔMETRO). AF_11/2016</v>
          </cell>
        </row>
        <row r="4697">
          <cell r="A4697" t="str">
            <v>INSTALACOES HIDRO SANITARIAS</v>
          </cell>
          <cell r="B4697" t="str">
            <v>INHI</v>
          </cell>
          <cell r="C4697" t="str">
            <v>HIDROMETRO</v>
          </cell>
          <cell r="D4697" t="str">
            <v>0272</v>
          </cell>
          <cell r="E4697">
            <v>0</v>
          </cell>
          <cell r="F4697">
            <v>0</v>
          </cell>
          <cell r="G4697" t="str">
            <v>95643</v>
          </cell>
          <cell r="H4697" t="str">
            <v>KIT CAVALETE PARA MEDIÇÃO DE ÁGUA - ENTRADA INDIVIDUALIZADA, EM PVC DN 25 (¾), PARA 4 MEDIDORES  FORNECIMENTO E INSTALAÇÃO (EXCLUSIVE HIDRÔMETRO). AF_11/2016</v>
          </cell>
        </row>
        <row r="4698">
          <cell r="A4698" t="str">
            <v>INSTALACOES HIDRO SANITARIAS</v>
          </cell>
          <cell r="B4698" t="str">
            <v>INHI</v>
          </cell>
          <cell r="C4698" t="str">
            <v>HIDROMETRO</v>
          </cell>
          <cell r="D4698" t="str">
            <v>0272</v>
          </cell>
          <cell r="E4698">
            <v>0</v>
          </cell>
          <cell r="F4698">
            <v>0</v>
          </cell>
          <cell r="G4698" t="str">
            <v>95644</v>
          </cell>
          <cell r="H4698" t="str">
            <v>KIT CAVALETE PARA MEDIÇÃO DE ÁGUA - ENTRADA INDIVIDUALIZADA, EM PVC DN 32 (1), PARA 1 MEDIDOR  FORNECIMENTO E INSTALAÇÃO (EXCLUSIVE HIDRÔMETRO). AF_11/2016</v>
          </cell>
        </row>
        <row r="4699">
          <cell r="A4699" t="str">
            <v>INSTALACOES HIDRO SANITARIAS</v>
          </cell>
          <cell r="B4699" t="str">
            <v>INHI</v>
          </cell>
          <cell r="C4699" t="str">
            <v>HIDROMETRO</v>
          </cell>
          <cell r="D4699" t="str">
            <v>0272</v>
          </cell>
          <cell r="E4699">
            <v>0</v>
          </cell>
          <cell r="F4699">
            <v>0</v>
          </cell>
          <cell r="G4699" t="str">
            <v>95645</v>
          </cell>
          <cell r="H4699" t="str">
            <v>KIT CAVALETE PARA MEDIÇÃO DE ÁGUA - ENTRADA INDIVIDUALIZADA, EM PVC DN 32 (1), PARA 2 MEDIDORES  FORNECIMENTO E INSTALAÇÃO (EXCLUSIVE HIDRÔMETRO). AF_11/2016</v>
          </cell>
        </row>
        <row r="4700">
          <cell r="A4700" t="str">
            <v>INSTALACOES HIDRO SANITARIAS</v>
          </cell>
          <cell r="B4700" t="str">
            <v>INHI</v>
          </cell>
          <cell r="C4700" t="str">
            <v>HIDROMETRO</v>
          </cell>
          <cell r="D4700" t="str">
            <v>0272</v>
          </cell>
          <cell r="E4700">
            <v>0</v>
          </cell>
          <cell r="F4700">
            <v>0</v>
          </cell>
          <cell r="G4700" t="str">
            <v>95646</v>
          </cell>
          <cell r="H4700" t="str">
            <v>KIT CAVALETE PARA MEDIÇÃO DE ÁGUA - ENTRADA INDIVIDUALIZADA, EM PVC DN 32 (1), PARA 3 MEDIDORES  FORNECIMENTO E INSTALAÇÃO (EXCLUSIVE HIDRÔMETRO). AF_11/2016</v>
          </cell>
        </row>
        <row r="4701">
          <cell r="A4701" t="str">
            <v>INSTALACOES HIDRO SANITARIAS</v>
          </cell>
          <cell r="B4701" t="str">
            <v>INHI</v>
          </cell>
          <cell r="C4701" t="str">
            <v>HIDROMETRO</v>
          </cell>
          <cell r="D4701" t="str">
            <v>0272</v>
          </cell>
          <cell r="E4701">
            <v>0</v>
          </cell>
          <cell r="F4701">
            <v>0</v>
          </cell>
          <cell r="G4701" t="str">
            <v>95647</v>
          </cell>
          <cell r="H4701" t="str">
            <v>KIT CAVALETE PARA MEDIÇÃO DE ÁGUA - ENTRADA INDIVIDUALIZADA, EM PVC DN 32 (1), PARA 4 MEDIDORES  FORNECIMENTO E INSTALAÇÃO (EXCLUSIVE HIDRÔMETRO). AF_11/2016</v>
          </cell>
        </row>
        <row r="4702">
          <cell r="A4702" t="str">
            <v>INSTALACOES HIDRO SANITARIAS</v>
          </cell>
          <cell r="B4702" t="str">
            <v>INHI</v>
          </cell>
          <cell r="C4702" t="str">
            <v>HIDROMETRO</v>
          </cell>
          <cell r="D4702" t="str">
            <v>0272</v>
          </cell>
          <cell r="E4702">
            <v>0</v>
          </cell>
          <cell r="F4702">
            <v>0</v>
          </cell>
          <cell r="G4702" t="str">
            <v>95673</v>
          </cell>
          <cell r="H4702" t="str">
            <v>HIDRÔMETRO DN 20 (½), 1,5 M³/H  FORNECIMENTO E INSTALAÇÃO. AF_11/2016</v>
          </cell>
        </row>
        <row r="4703">
          <cell r="A4703" t="str">
            <v>INSTALACOES HIDRO SANITARIAS</v>
          </cell>
          <cell r="B4703" t="str">
            <v>INHI</v>
          </cell>
          <cell r="C4703" t="str">
            <v>HIDROMETRO</v>
          </cell>
          <cell r="D4703" t="str">
            <v>0272</v>
          </cell>
          <cell r="E4703">
            <v>0</v>
          </cell>
          <cell r="F4703">
            <v>0</v>
          </cell>
          <cell r="G4703" t="str">
            <v>95674</v>
          </cell>
          <cell r="H4703" t="str">
            <v>HIDRÔMETRO DN 20 (½), 3,0 M³/H  FORNECIMENTO E INSTALAÇÃO. AF_11/2016</v>
          </cell>
        </row>
        <row r="4704">
          <cell r="A4704" t="str">
            <v>INSTALACOES HIDRO SANITARIAS</v>
          </cell>
          <cell r="B4704" t="str">
            <v>INHI</v>
          </cell>
          <cell r="C4704" t="str">
            <v>HIDROMETRO</v>
          </cell>
          <cell r="D4704" t="str">
            <v>0272</v>
          </cell>
          <cell r="E4704">
            <v>0</v>
          </cell>
          <cell r="F4704">
            <v>0</v>
          </cell>
          <cell r="G4704" t="str">
            <v>95675</v>
          </cell>
          <cell r="H4704" t="str">
            <v>HIDRÔMETRO DN 25 (¾ ), 5,0 M³/H FORNECIMENTO E INSTALAÇÃO. AF_11/2016</v>
          </cell>
        </row>
        <row r="4705">
          <cell r="A4705" t="str">
            <v>INSTALACOES HIDRO SANITARIAS</v>
          </cell>
          <cell r="B4705" t="str">
            <v>INHI</v>
          </cell>
          <cell r="C4705" t="str">
            <v>HIDROMETRO</v>
          </cell>
          <cell r="D4705" t="str">
            <v>0272</v>
          </cell>
          <cell r="E4705">
            <v>0</v>
          </cell>
          <cell r="F4705">
            <v>0</v>
          </cell>
          <cell r="G4705" t="str">
            <v>95676</v>
          </cell>
          <cell r="H4705" t="str">
            <v>CAIXA EM CONCRETO PRÉ-MOLDADO PARA ABRIGO DE HIDRÔMETRO COM DN 20 (½)  FORNECIMENTO E INSTALAÇÃO. AF_11/2016</v>
          </cell>
        </row>
        <row r="4706">
          <cell r="A4706" t="str">
            <v>INSTALACOES HIDRO SANITARIAS</v>
          </cell>
          <cell r="B4706" t="str">
            <v>INHI</v>
          </cell>
          <cell r="C4706" t="str">
            <v>HIDROMETRO</v>
          </cell>
          <cell r="D4706" t="str">
            <v>0272</v>
          </cell>
          <cell r="E4706">
            <v>0</v>
          </cell>
          <cell r="F4706">
            <v>0</v>
          </cell>
          <cell r="G4706" t="str">
            <v>97741</v>
          </cell>
          <cell r="H4706" t="str">
            <v>KIT CAVALETE PARA MEDIÇÃO DE ÁGUA - ENTRADA INDIVIDUALIZADA, EM PVC DN 25 (¾), PARA 1 MEDIDOR  FORNECIMENTO E INSTALAÇÃO (EXCLUSIVE HIDRÔMETRO). AF_11/2016</v>
          </cell>
        </row>
        <row r="4707">
          <cell r="A4707" t="str">
            <v>INSTALACOES HIDRO SANITARIAS</v>
          </cell>
          <cell r="B4707" t="str">
            <v>INHI</v>
          </cell>
          <cell r="C4707" t="str">
            <v>SERVICOS DIVERSOS</v>
          </cell>
          <cell r="D4707" t="str">
            <v>0297</v>
          </cell>
          <cell r="E4707">
            <v>0</v>
          </cell>
          <cell r="F4707">
            <v>0</v>
          </cell>
          <cell r="G4707" t="str">
            <v>90436</v>
          </cell>
          <cell r="H4707" t="str">
            <v>FURO EM ALVENARIA PARA DIÂMETROS MENORES OU IGUAIS A 40 MM. AF_05/2015</v>
          </cell>
        </row>
        <row r="4708">
          <cell r="A4708" t="str">
            <v>INSTALACOES HIDRO SANITARIAS</v>
          </cell>
          <cell r="B4708" t="str">
            <v>INHI</v>
          </cell>
          <cell r="C4708" t="str">
            <v>SERVICOS DIVERSOS</v>
          </cell>
          <cell r="D4708" t="str">
            <v>0297</v>
          </cell>
          <cell r="E4708">
            <v>0</v>
          </cell>
          <cell r="F4708">
            <v>0</v>
          </cell>
          <cell r="G4708" t="str">
            <v>90437</v>
          </cell>
          <cell r="H4708" t="str">
            <v>FURO EM ALVENARIA PARA DIÂMETROS MAIORES QUE 40 MM E MENORES OU IGUAIS A 75 MM. AF_05/2015</v>
          </cell>
        </row>
        <row r="4709">
          <cell r="A4709" t="str">
            <v>INSTALACOES HIDRO SANITARIAS</v>
          </cell>
          <cell r="B4709" t="str">
            <v>INHI</v>
          </cell>
          <cell r="C4709" t="str">
            <v>SERVICOS DIVERSOS</v>
          </cell>
          <cell r="D4709" t="str">
            <v>0297</v>
          </cell>
          <cell r="E4709">
            <v>0</v>
          </cell>
          <cell r="F4709">
            <v>0</v>
          </cell>
          <cell r="G4709" t="str">
            <v>90438</v>
          </cell>
          <cell r="H4709" t="str">
            <v>FURO EM ALVENARIA PARA DIÂMETROS MAIORES QUE 75 MM. AF_05/2015</v>
          </cell>
        </row>
        <row r="4710">
          <cell r="A4710" t="str">
            <v>INSTALACOES HIDRO SANITARIAS</v>
          </cell>
          <cell r="B4710" t="str">
            <v>INHI</v>
          </cell>
          <cell r="C4710" t="str">
            <v>SERVICOS DIVERSOS</v>
          </cell>
          <cell r="D4710" t="str">
            <v>0297</v>
          </cell>
          <cell r="E4710">
            <v>0</v>
          </cell>
          <cell r="F4710">
            <v>0</v>
          </cell>
          <cell r="G4710" t="str">
            <v>90439</v>
          </cell>
          <cell r="H4710" t="str">
            <v>FURO EM CONCRETO PARA DIÂMETROS MENORES OU IGUAIS A 40 MM. AF_05/2015</v>
          </cell>
        </row>
        <row r="4711">
          <cell r="A4711" t="str">
            <v>INSTALACOES HIDRO SANITARIAS</v>
          </cell>
          <cell r="B4711" t="str">
            <v>INHI</v>
          </cell>
          <cell r="C4711" t="str">
            <v>SERVICOS DIVERSOS</v>
          </cell>
          <cell r="D4711" t="str">
            <v>0297</v>
          </cell>
          <cell r="E4711">
            <v>0</v>
          </cell>
          <cell r="F4711">
            <v>0</v>
          </cell>
          <cell r="G4711" t="str">
            <v>90440</v>
          </cell>
          <cell r="H4711" t="str">
            <v>FURO EM CONCRETO PARA DIÂMETROS MAIORES QUE 40 MM E MENORES OU IGUAIS A 75 MM. AF_05/2015</v>
          </cell>
        </row>
        <row r="4712">
          <cell r="A4712" t="str">
            <v>INSTALACOES HIDRO SANITARIAS</v>
          </cell>
          <cell r="B4712" t="str">
            <v>INHI</v>
          </cell>
          <cell r="C4712" t="str">
            <v>SERVICOS DIVERSOS</v>
          </cell>
          <cell r="D4712" t="str">
            <v>0297</v>
          </cell>
          <cell r="E4712">
            <v>0</v>
          </cell>
          <cell r="F4712">
            <v>0</v>
          </cell>
          <cell r="G4712" t="str">
            <v>90441</v>
          </cell>
          <cell r="H4712" t="str">
            <v>FURO EM CONCRETO PARA DIÂMETROS MAIORES QUE 75 MM. AF_05/2015</v>
          </cell>
        </row>
        <row r="4713">
          <cell r="A4713" t="str">
            <v>INSTALACOES HIDRO SANITARIAS</v>
          </cell>
          <cell r="B4713" t="str">
            <v>INHI</v>
          </cell>
          <cell r="C4713" t="str">
            <v>SERVICOS DIVERSOS</v>
          </cell>
          <cell r="D4713" t="str">
            <v>0297</v>
          </cell>
          <cell r="E4713">
            <v>0</v>
          </cell>
          <cell r="F4713">
            <v>0</v>
          </cell>
          <cell r="G4713" t="str">
            <v>90443</v>
          </cell>
          <cell r="H4713" t="str">
            <v>RASGO EM ALVENARIA PARA RAMAIS/ DISTRIBUIÇÃO COM DIAMETROS MENORES OU IGUAIS A 40 MM. AF_05/2015</v>
          </cell>
        </row>
        <row r="4714">
          <cell r="A4714" t="str">
            <v>INSTALACOES HIDRO SANITARIAS</v>
          </cell>
          <cell r="B4714" t="str">
            <v>INHI</v>
          </cell>
          <cell r="C4714" t="str">
            <v>SERVICOS DIVERSOS</v>
          </cell>
          <cell r="D4714" t="str">
            <v>0297</v>
          </cell>
          <cell r="E4714">
            <v>0</v>
          </cell>
          <cell r="F4714">
            <v>0</v>
          </cell>
          <cell r="G4714" t="str">
            <v>90444</v>
          </cell>
          <cell r="H4714" t="str">
            <v>RASGO EM CONTRAPISO PARA RAMAIS/ DISTRIBUIÇÃO COM DIÂMETROS MENORES OU IGUAIS A 40 MM. AF_05/2015</v>
          </cell>
        </row>
        <row r="4715">
          <cell r="A4715" t="str">
            <v>INSTALACOES HIDRO SANITARIAS</v>
          </cell>
          <cell r="B4715" t="str">
            <v>INHI</v>
          </cell>
          <cell r="C4715" t="str">
            <v>SERVICOS DIVERSOS</v>
          </cell>
          <cell r="D4715" t="str">
            <v>0297</v>
          </cell>
          <cell r="E4715">
            <v>0</v>
          </cell>
          <cell r="F4715">
            <v>0</v>
          </cell>
          <cell r="G4715" t="str">
            <v>90445</v>
          </cell>
          <cell r="H4715" t="str">
            <v>RASGO EM CONTRAPISO PARA RAMAIS/ DISTRIBUIÇÃO COM DIÂMETROS MAIORES QUE 40 MM E MENORES OU IGUAIS A 75 MM. AF_05/2015</v>
          </cell>
        </row>
        <row r="4716">
          <cell r="A4716" t="str">
            <v>INSTALACOES HIDRO SANITARIAS</v>
          </cell>
          <cell r="B4716" t="str">
            <v>INHI</v>
          </cell>
          <cell r="C4716" t="str">
            <v>SERVICOS DIVERSOS</v>
          </cell>
          <cell r="D4716" t="str">
            <v>0297</v>
          </cell>
          <cell r="E4716">
            <v>0</v>
          </cell>
          <cell r="F4716">
            <v>0</v>
          </cell>
          <cell r="G4716" t="str">
            <v>90446</v>
          </cell>
          <cell r="H4716" t="str">
            <v>RASGO EM CONTRAPISO PARA RAMAIS/ DISTRIBUIÇÃO COM DIÂMETROS MAIORES QUE 75 MM. AF_05/2015</v>
          </cell>
        </row>
        <row r="4717">
          <cell r="A4717" t="str">
            <v>INSTALACOES HIDRO SANITARIAS</v>
          </cell>
          <cell r="B4717" t="str">
            <v>INHI</v>
          </cell>
          <cell r="C4717" t="str">
            <v>SERVICOS DIVERSOS</v>
          </cell>
          <cell r="D4717" t="str">
            <v>0297</v>
          </cell>
          <cell r="E4717">
            <v>0</v>
          </cell>
          <cell r="F4717">
            <v>0</v>
          </cell>
          <cell r="G4717" t="str">
            <v>90447</v>
          </cell>
          <cell r="H4717" t="str">
            <v>RASGO EM ALVENARIA PARA ELETRODUTOS COM DIAMETROS MENORES OU IGUAIS A 40 MM. AF_05/2015</v>
          </cell>
        </row>
        <row r="4718">
          <cell r="A4718" t="str">
            <v>INSTALACOES HIDRO SANITARIAS</v>
          </cell>
          <cell r="B4718" t="str">
            <v>INHI</v>
          </cell>
          <cell r="C4718" t="str">
            <v>SERVICOS DIVERSOS</v>
          </cell>
          <cell r="D4718" t="str">
            <v>0297</v>
          </cell>
          <cell r="E4718">
            <v>0</v>
          </cell>
          <cell r="F4718">
            <v>0</v>
          </cell>
          <cell r="G4718" t="str">
            <v>90451</v>
          </cell>
          <cell r="H4718" t="str">
            <v>PASSANTE TIPO PEÇA EM POLIESTIRENO PARA ABERTURA PARA PASSAGEM DE 1 TUBO, FIXADO EM LAJE. AF_05/2015</v>
          </cell>
        </row>
        <row r="4719">
          <cell r="A4719" t="str">
            <v>INSTALACOES HIDRO SANITARIAS</v>
          </cell>
          <cell r="B4719" t="str">
            <v>INHI</v>
          </cell>
          <cell r="C4719" t="str">
            <v>SERVICOS DIVERSOS</v>
          </cell>
          <cell r="D4719" t="str">
            <v>0297</v>
          </cell>
          <cell r="E4719">
            <v>0</v>
          </cell>
          <cell r="F4719">
            <v>0</v>
          </cell>
          <cell r="G4719" t="str">
            <v>90452</v>
          </cell>
          <cell r="H4719" t="str">
            <v>PASSANTE TIPO PEÇA EM POLIESTIRENO PARA ABERTURA PARA PASSAGEM DE MAIS DE 1 TUBO, FIXADO EM LAJE. AF_05/2015</v>
          </cell>
        </row>
        <row r="4720">
          <cell r="A4720" t="str">
            <v>INSTALACOES HIDRO SANITARIAS</v>
          </cell>
          <cell r="B4720" t="str">
            <v>INHI</v>
          </cell>
          <cell r="C4720" t="str">
            <v>SERVICOS DIVERSOS</v>
          </cell>
          <cell r="D4720" t="str">
            <v>0297</v>
          </cell>
          <cell r="E4720">
            <v>0</v>
          </cell>
          <cell r="F4720">
            <v>0</v>
          </cell>
          <cell r="G4720" t="str">
            <v>90453</v>
          </cell>
          <cell r="H4720" t="str">
            <v>PASSANTE TIPO TUBO DE DIÂMETRO MENOR OU IGUAL A 40 MM, FIXADO EM LAJE. AF_05/2015</v>
          </cell>
        </row>
        <row r="4721">
          <cell r="A4721" t="str">
            <v>INSTALACOES HIDRO SANITARIAS</v>
          </cell>
          <cell r="B4721" t="str">
            <v>INHI</v>
          </cell>
          <cell r="C4721" t="str">
            <v>SERVICOS DIVERSOS</v>
          </cell>
          <cell r="D4721" t="str">
            <v>0297</v>
          </cell>
          <cell r="E4721">
            <v>0</v>
          </cell>
          <cell r="F4721">
            <v>0</v>
          </cell>
          <cell r="G4721" t="str">
            <v>90454</v>
          </cell>
          <cell r="H4721" t="str">
            <v>PASSANTE TIPO TUBO DE DIÂMETRO MAIORES QUE 40 MM E MENORES OU IGUAIS A 75 MM, FIXADO EM LAJE. AF_05/2015</v>
          </cell>
        </row>
        <row r="4722">
          <cell r="A4722" t="str">
            <v>INSTALACOES HIDRO SANITARIAS</v>
          </cell>
          <cell r="B4722" t="str">
            <v>INHI</v>
          </cell>
          <cell r="C4722" t="str">
            <v>SERVICOS DIVERSOS</v>
          </cell>
          <cell r="D4722" t="str">
            <v>0297</v>
          </cell>
          <cell r="E4722">
            <v>0</v>
          </cell>
          <cell r="F4722">
            <v>0</v>
          </cell>
          <cell r="G4722" t="str">
            <v>90455</v>
          </cell>
          <cell r="H4722" t="str">
            <v>PASSANTE TIPO TUBO DE DIÂMETRO MAIOR QUE 75 MM, FIXADO EM LAJE. AF_05/2015</v>
          </cell>
        </row>
        <row r="4723">
          <cell r="A4723" t="str">
            <v>INSTALACOES HIDRO SANITARIAS</v>
          </cell>
          <cell r="B4723" t="str">
            <v>INHI</v>
          </cell>
          <cell r="C4723" t="str">
            <v>SERVICOS DIVERSOS</v>
          </cell>
          <cell r="D4723" t="str">
            <v>0297</v>
          </cell>
          <cell r="E4723">
            <v>0</v>
          </cell>
          <cell r="F4723">
            <v>0</v>
          </cell>
          <cell r="G4723" t="str">
            <v>90456</v>
          </cell>
          <cell r="H4723" t="str">
            <v>QUEBRA EM ALVENARIA PARA INSTALAÇÃO DE CAIXA DE TOMADA (4X4 OU 4X2). AF_05/2015</v>
          </cell>
        </row>
        <row r="4724">
          <cell r="A4724" t="str">
            <v>INSTALACOES HIDRO SANITARIAS</v>
          </cell>
          <cell r="B4724" t="str">
            <v>INHI</v>
          </cell>
          <cell r="C4724" t="str">
            <v>SERVICOS DIVERSOS</v>
          </cell>
          <cell r="D4724" t="str">
            <v>0297</v>
          </cell>
          <cell r="E4724">
            <v>0</v>
          </cell>
          <cell r="F4724">
            <v>0</v>
          </cell>
          <cell r="G4724" t="str">
            <v>90457</v>
          </cell>
          <cell r="H4724" t="str">
            <v>QUEBRA EM ALVENARIA PARA INSTALAÇÃO DE QUADRO DISTRIBUIÇÃO PEQUENO (19X25 CM). AF_05/2015</v>
          </cell>
        </row>
        <row r="4725">
          <cell r="A4725" t="str">
            <v>INSTALACOES HIDRO SANITARIAS</v>
          </cell>
          <cell r="B4725" t="str">
            <v>INHI</v>
          </cell>
          <cell r="C4725" t="str">
            <v>SERVICOS DIVERSOS</v>
          </cell>
          <cell r="D4725" t="str">
            <v>0297</v>
          </cell>
          <cell r="E4725">
            <v>0</v>
          </cell>
          <cell r="F4725">
            <v>0</v>
          </cell>
          <cell r="G4725" t="str">
            <v>90458</v>
          </cell>
          <cell r="H4725" t="str">
            <v>QUEBRA EM ALVENARIA PARA INSTALAÇÃO DE QUADRO DISTRIBUIÇÃO GRANDE (76X40 CM). AF_05/2015</v>
          </cell>
        </row>
        <row r="4726">
          <cell r="A4726" t="str">
            <v>INSTALACOES HIDRO SANITARIAS</v>
          </cell>
          <cell r="B4726" t="str">
            <v>INHI</v>
          </cell>
          <cell r="C4726" t="str">
            <v>SERVICOS DIVERSOS</v>
          </cell>
          <cell r="D4726" t="str">
            <v>0297</v>
          </cell>
          <cell r="E4726">
            <v>0</v>
          </cell>
          <cell r="F4726">
            <v>0</v>
          </cell>
          <cell r="G4726" t="str">
            <v>90459</v>
          </cell>
          <cell r="H4726" t="str">
            <v>QUEBRA EM ALVENARIA PARA INSTALAÇÃO DE ABRIGO PARA MANGUEIRAS (90X60 CM). AF_05/2015</v>
          </cell>
        </row>
        <row r="4727">
          <cell r="A4727" t="str">
            <v>INSTALACOES HIDRO SANITARIAS</v>
          </cell>
          <cell r="B4727" t="str">
            <v>INHI</v>
          </cell>
          <cell r="C4727" t="str">
            <v>SERVICOS DIVERSOS</v>
          </cell>
          <cell r="D4727" t="str">
            <v>0297</v>
          </cell>
          <cell r="E4727">
            <v>0</v>
          </cell>
          <cell r="F4727">
            <v>0</v>
          </cell>
          <cell r="G4727" t="str">
            <v>90460</v>
          </cell>
          <cell r="H4727" t="str">
            <v>SUPORTE PARA ATÉ 3 TUBOS HORIZONTAIS, ESPAÇADO A CADA 1 M, EM PERFILADO DE SEÇÃO 38X76 MM, POR METRO DE TUBULAÇÃO FIXADA. AF_05/2015</v>
          </cell>
        </row>
        <row r="4728">
          <cell r="A4728" t="str">
            <v>INSTALACOES HIDRO SANITARIAS</v>
          </cell>
          <cell r="B4728" t="str">
            <v>INHI</v>
          </cell>
          <cell r="C4728" t="str">
            <v>SERVICOS DIVERSOS</v>
          </cell>
          <cell r="D4728" t="str">
            <v>0297</v>
          </cell>
          <cell r="E4728">
            <v>0</v>
          </cell>
          <cell r="F4728">
            <v>0</v>
          </cell>
          <cell r="G4728" t="str">
            <v>90461</v>
          </cell>
          <cell r="H4728" t="str">
            <v>SUPORTE PARA MAIS DE 3 TUBOS HORIZONTAIS, ESPAÇADO A CADA 1 M, EM PERFILADO DE SEÇÃO 38X76 MM, POR METRO DE TUBULAÇÃO FIXADA. AF_05/2015</v>
          </cell>
        </row>
        <row r="4729">
          <cell r="A4729" t="str">
            <v>INSTALACOES HIDRO SANITARIAS</v>
          </cell>
          <cell r="B4729" t="str">
            <v>INHI</v>
          </cell>
          <cell r="C4729" t="str">
            <v>SERVICOS DIVERSOS</v>
          </cell>
          <cell r="D4729" t="str">
            <v>0297</v>
          </cell>
          <cell r="E4729">
            <v>0</v>
          </cell>
          <cell r="F4729">
            <v>0</v>
          </cell>
          <cell r="G4729" t="str">
            <v>90462</v>
          </cell>
          <cell r="H4729" t="str">
            <v>SUPORTE PARA ATÉ 3 TUBOS VERTICAIS, ESPAÇADO A CADA 3 M, EM PERFILADO DE SEÇÃO 38X38 MM, POR METRO DE TUBULAÇÃO FIXADA. AF_05/2015</v>
          </cell>
        </row>
        <row r="4730">
          <cell r="A4730" t="str">
            <v>INSTALACOES HIDRO SANITARIAS</v>
          </cell>
          <cell r="B4730" t="str">
            <v>INHI</v>
          </cell>
          <cell r="C4730" t="str">
            <v>SERVICOS DIVERSOS</v>
          </cell>
          <cell r="D4730" t="str">
            <v>0297</v>
          </cell>
          <cell r="E4730">
            <v>0</v>
          </cell>
          <cell r="F4730">
            <v>0</v>
          </cell>
          <cell r="G4730" t="str">
            <v>90463</v>
          </cell>
          <cell r="H4730" t="str">
            <v>SUPORTE PARA MAIS DE 3 TUBOS VERTICAIS, ESPAÇADO A CADA 3 M, EM PERFILADO DE SEÇÃO 38X38 MM, POR METRO DE TUBULAÇÃO FIXADA. AF_05/2015</v>
          </cell>
        </row>
        <row r="4731">
          <cell r="A4731" t="str">
            <v>INSTALACOES HIDRO SANITARIAS</v>
          </cell>
          <cell r="B4731" t="str">
            <v>INHI</v>
          </cell>
          <cell r="C4731" t="str">
            <v>SERVICOS DIVERSOS</v>
          </cell>
          <cell r="D4731" t="str">
            <v>0297</v>
          </cell>
          <cell r="E4731">
            <v>0</v>
          </cell>
          <cell r="F4731">
            <v>0</v>
          </cell>
          <cell r="G4731" t="str">
            <v>90466</v>
          </cell>
          <cell r="H4731" t="str">
            <v>CHUMBAMENTO LINEAR EM ALVENARIA PARA RAMAIS/DISTRIBUIÇÃO COM DIÂMETROS MENORES OU IGUAIS A 40 MM. AF_05/2015</v>
          </cell>
        </row>
        <row r="4732">
          <cell r="A4732" t="str">
            <v>INSTALACOES HIDRO SANITARIAS</v>
          </cell>
          <cell r="B4732" t="str">
            <v>INHI</v>
          </cell>
          <cell r="C4732" t="str">
            <v>SERVICOS DIVERSOS</v>
          </cell>
          <cell r="D4732" t="str">
            <v>0297</v>
          </cell>
          <cell r="E4732">
            <v>0</v>
          </cell>
          <cell r="F4732">
            <v>0</v>
          </cell>
          <cell r="G4732" t="str">
            <v>90467</v>
          </cell>
          <cell r="H4732" t="str">
            <v>CHUMBAMENTO LINEAR EM ALVENARIA PARA RAMAIS/DISTRIBUIÇÃO COM DIÂMETROS MAIORES QUE 40 MM E MENORES OU IGUAIS A 75 MM. AF_05/2015</v>
          </cell>
        </row>
        <row r="4733">
          <cell r="A4733" t="str">
            <v>INSTALACOES HIDRO SANITARIAS</v>
          </cell>
          <cell r="B4733" t="str">
            <v>INHI</v>
          </cell>
          <cell r="C4733" t="str">
            <v>SERVICOS DIVERSOS</v>
          </cell>
          <cell r="D4733" t="str">
            <v>0297</v>
          </cell>
          <cell r="E4733">
            <v>0</v>
          </cell>
          <cell r="F4733">
            <v>0</v>
          </cell>
          <cell r="G4733" t="str">
            <v>90468</v>
          </cell>
          <cell r="H4733" t="str">
            <v>CHUMBAMENTO LINEAR EM CONTRAPISO PARA RAMAIS/DISTRIBUIÇÃO COM DIÂMETROS MENORES OU IGUAIS A 40 MM. AF_05/2015</v>
          </cell>
        </row>
        <row r="4734">
          <cell r="A4734" t="str">
            <v>INSTALACOES HIDRO SANITARIAS</v>
          </cell>
          <cell r="B4734" t="str">
            <v>INHI</v>
          </cell>
          <cell r="C4734" t="str">
            <v>SERVICOS DIVERSOS</v>
          </cell>
          <cell r="D4734" t="str">
            <v>0297</v>
          </cell>
          <cell r="E4734">
            <v>0</v>
          </cell>
          <cell r="F4734">
            <v>0</v>
          </cell>
          <cell r="G4734" t="str">
            <v>90469</v>
          </cell>
          <cell r="H4734" t="str">
            <v>CHUMBAMENTO LINEAR EM CONTRAPISO PARA RAMAIS/DISTRIBUIÇÃO COM DIÂMETROS MAIORES QUE 40 MM E MENORES OU IGUAIS A 75 MM. AF_05/2015</v>
          </cell>
        </row>
        <row r="4735">
          <cell r="A4735" t="str">
            <v>INSTALACOES HIDRO SANITARIAS</v>
          </cell>
          <cell r="B4735" t="str">
            <v>INHI</v>
          </cell>
          <cell r="C4735" t="str">
            <v>SERVICOS DIVERSOS</v>
          </cell>
          <cell r="D4735" t="str">
            <v>0297</v>
          </cell>
          <cell r="E4735">
            <v>0</v>
          </cell>
          <cell r="F4735">
            <v>0</v>
          </cell>
          <cell r="G4735" t="str">
            <v>90470</v>
          </cell>
          <cell r="H4735" t="str">
            <v>CHUMBAMENTO LINEAR EM CONTRAPISO PARA RAMAIS/DISTRIBUIÇÃO COM DIÂMETROS MAIORES QUE 75 MM. AF_05/2015</v>
          </cell>
        </row>
        <row r="4736">
          <cell r="A4736" t="str">
            <v>INSTALACOES HIDRO SANITARIAS</v>
          </cell>
          <cell r="B4736" t="str">
            <v>INHI</v>
          </cell>
          <cell r="C4736" t="str">
            <v>SERVICOS DIVERSOS</v>
          </cell>
          <cell r="D4736" t="str">
            <v>0297</v>
          </cell>
          <cell r="E4736">
            <v>0</v>
          </cell>
          <cell r="F4736">
            <v>0</v>
          </cell>
          <cell r="G4736" t="str">
            <v>91166</v>
          </cell>
          <cell r="H4736" t="str">
            <v>FIXAÇÃO DE TUBOS HORIZONTAIS DE PEX DIAMETROS IGUAIS OU INFERIORES A 40 MM COM ABRAÇADEIRA PLÁSTICA 390 MM, FIXADA EM LAJE. AF_05/2015</v>
          </cell>
        </row>
        <row r="4737">
          <cell r="A4737" t="str">
            <v>INSTALACOES HIDRO SANITARIAS</v>
          </cell>
          <cell r="B4737" t="str">
            <v>INHI</v>
          </cell>
          <cell r="C4737" t="str">
            <v>SERVICOS DIVERSOS</v>
          </cell>
          <cell r="D4737" t="str">
            <v>0297</v>
          </cell>
          <cell r="E4737">
            <v>0</v>
          </cell>
          <cell r="F4737">
            <v>0</v>
          </cell>
          <cell r="G4737" t="str">
            <v>91167</v>
          </cell>
          <cell r="H4737" t="str">
            <v>FIXAÇÃO DE TUBOS HORIZONTAIS DE PPR DIÂMETROS MENORES OU IGUAIS A 40 MM COM ABRAÇADEIRA METÁLICA RÍGIDA TIPO D 1/2", FIXADA EM PERFILADO EM LAJE. AF_05/2015</v>
          </cell>
        </row>
        <row r="4738">
          <cell r="A4738" t="str">
            <v>INSTALACOES HIDRO SANITARIAS</v>
          </cell>
          <cell r="B4738" t="str">
            <v>INHI</v>
          </cell>
          <cell r="C4738" t="str">
            <v>SERVICOS DIVERSOS</v>
          </cell>
          <cell r="D4738" t="str">
            <v>0297</v>
          </cell>
          <cell r="E4738">
            <v>0</v>
          </cell>
          <cell r="F4738">
            <v>0</v>
          </cell>
          <cell r="G4738" t="str">
            <v>91168</v>
          </cell>
          <cell r="H4738" t="str">
            <v>FIXAÇÃO DE TUBOS HORIZONTAIS DE PPR DIÂMETROS MAIORES QUE 40 MM E MENORES OU IGUAIS A 75 MM COM ABRAÇADEIRA METÁLICA RÍGIDA TIPO D 1 1/2", FIXADA EM PERFILADO EM LAJE. AF_05/2015</v>
          </cell>
        </row>
        <row r="4739">
          <cell r="A4739" t="str">
            <v>INSTALACOES HIDRO SANITARIAS</v>
          </cell>
          <cell r="B4739" t="str">
            <v>INHI</v>
          </cell>
          <cell r="C4739" t="str">
            <v>SERVICOS DIVERSOS</v>
          </cell>
          <cell r="D4739" t="str">
            <v>0297</v>
          </cell>
          <cell r="E4739">
            <v>0</v>
          </cell>
          <cell r="F4739">
            <v>0</v>
          </cell>
          <cell r="G4739" t="str">
            <v>91169</v>
          </cell>
          <cell r="H4739" t="str">
            <v>FIXAÇÃO DE TUBOS HORIZONTAIS DE PPR DIÂMETROS MAIORES QUE 75 MM COM ABRAÇADEIRA METÁLICA RÍGIDA TIPO D 3", FIXADA EM PERFILADO EM LAJE. AF_05/2015</v>
          </cell>
        </row>
        <row r="4740">
          <cell r="A4740" t="str">
            <v>INSTALACOES HIDRO SANITARIAS</v>
          </cell>
          <cell r="B4740" t="str">
            <v>INHI</v>
          </cell>
          <cell r="C4740" t="str">
            <v>SERVICOS DIVERSOS</v>
          </cell>
          <cell r="D4740" t="str">
            <v>0297</v>
          </cell>
          <cell r="E4740">
            <v>0</v>
          </cell>
          <cell r="F4740">
            <v>0</v>
          </cell>
          <cell r="G4740" t="str">
            <v>91170</v>
          </cell>
          <cell r="H4740" t="str">
            <v>FIXAÇÃO DE TUBOS HORIZONTAIS DE PVC, CPVC OU COBRE DIÂMETROS MENORES OU IGUAIS A 40 MM OU ELETROCALHAS ATÉ 150MM DE LARGURA, COM ABRAÇADEIRA METÁLICA RÍGIDA TIPO D 1/2, FIXADA EM PERFILADO EM LAJE. AF_05/2015</v>
          </cell>
        </row>
        <row r="4741">
          <cell r="A4741" t="str">
            <v>INSTALACOES HIDRO SANITARIAS</v>
          </cell>
          <cell r="B4741" t="str">
            <v>INHI</v>
          </cell>
          <cell r="C4741" t="str">
            <v>SERVICOS DIVERSOS</v>
          </cell>
          <cell r="D4741" t="str">
            <v>0297</v>
          </cell>
          <cell r="E4741">
            <v>0</v>
          </cell>
          <cell r="F4741">
            <v>0</v>
          </cell>
          <cell r="G4741" t="str">
            <v>91171</v>
          </cell>
          <cell r="H4741" t="str">
            <v>FIXAÇÃO DE TUBOS HORIZONTAIS DE PVC, CPVC OU COBRE DIÂMETROS MAIORES QUE 40 MM E MENORES OU IGUAIS A 75 MM COM ABRAÇADEIRA METÁLICA RÍGIDA TIPO D 1 1/2", FIXADA EM PERFILADO EM LAJE. AF_05/2015</v>
          </cell>
        </row>
        <row r="4742">
          <cell r="A4742" t="str">
            <v>INSTALACOES HIDRO SANITARIAS</v>
          </cell>
          <cell r="B4742" t="str">
            <v>INHI</v>
          </cell>
          <cell r="C4742" t="str">
            <v>SERVICOS DIVERSOS</v>
          </cell>
          <cell r="D4742" t="str">
            <v>0297</v>
          </cell>
          <cell r="E4742">
            <v>0</v>
          </cell>
          <cell r="F4742">
            <v>0</v>
          </cell>
          <cell r="G4742" t="str">
            <v>91172</v>
          </cell>
          <cell r="H4742" t="str">
            <v>FIXAÇÃO DE TUBOS HORIZONTAIS DE PVC, CPVC OU COBRE DIÂMETROS MAIORES QUE 75 MM COM ABRAÇADEIRA METÁLICA RÍGIDA TIPO D 3", FIXADA EM PERFILADO EM LAJE. AF_05/2015</v>
          </cell>
        </row>
        <row r="4743">
          <cell r="A4743" t="str">
            <v>INSTALACOES HIDRO SANITARIAS</v>
          </cell>
          <cell r="B4743" t="str">
            <v>INHI</v>
          </cell>
          <cell r="C4743" t="str">
            <v>SERVICOS DIVERSOS</v>
          </cell>
          <cell r="D4743" t="str">
            <v>0297</v>
          </cell>
          <cell r="E4743">
            <v>0</v>
          </cell>
          <cell r="F4743">
            <v>0</v>
          </cell>
          <cell r="G4743" t="str">
            <v>91173</v>
          </cell>
          <cell r="H4743" t="str">
            <v>FIXAÇÃO DE TUBOS VERTICAIS DE PPR DIÂMETROS MENORES OU IGUAIS A 40 MM COM ABRAÇADEIRA METÁLICA RÍGIDA TIPO D 1/2", FIXADA EM PERFILADO EM ALVENARIA. AF_05/2015</v>
          </cell>
        </row>
        <row r="4744">
          <cell r="A4744" t="str">
            <v>INSTALACOES HIDRO SANITARIAS</v>
          </cell>
          <cell r="B4744" t="str">
            <v>INHI</v>
          </cell>
          <cell r="C4744" t="str">
            <v>SERVICOS DIVERSOS</v>
          </cell>
          <cell r="D4744" t="str">
            <v>0297</v>
          </cell>
          <cell r="E4744">
            <v>0</v>
          </cell>
          <cell r="F4744">
            <v>0</v>
          </cell>
          <cell r="G4744" t="str">
            <v>91174</v>
          </cell>
          <cell r="H4744" t="str">
            <v>FIXAÇÃO DE TUBOS VERTICAIS DE PPR DIÂMETROS MAIORES QUE 40 MM E MENORES OU IGUAIS A 75 MM COM ABRAÇADEIRA METÁLICA RÍGIDA TIPO D 1 1/2", FIXADA EM PERFILADO EM ALVENARIA. AF_05/2015</v>
          </cell>
        </row>
        <row r="4745">
          <cell r="A4745" t="str">
            <v>INSTALACOES HIDRO SANITARIAS</v>
          </cell>
          <cell r="B4745" t="str">
            <v>INHI</v>
          </cell>
          <cell r="C4745" t="str">
            <v>SERVICOS DIVERSOS</v>
          </cell>
          <cell r="D4745" t="str">
            <v>0297</v>
          </cell>
          <cell r="E4745">
            <v>0</v>
          </cell>
          <cell r="F4745">
            <v>0</v>
          </cell>
          <cell r="G4745" t="str">
            <v>91175</v>
          </cell>
          <cell r="H4745" t="str">
            <v>FIXAÇÃO DE TUBOS VERTICAIS DE PPR DIÂMETROS MAIORES QUE 75 MM COM ABRAÇADEIRA METÁLICA RÍGIDA TIPO D 3", FIXADA EM PERFILADO EM ALVENARIA. AF_05/2015</v>
          </cell>
        </row>
        <row r="4746">
          <cell r="A4746" t="str">
            <v>INSTALACOES HIDRO SANITARIAS</v>
          </cell>
          <cell r="B4746" t="str">
            <v>INHI</v>
          </cell>
          <cell r="C4746" t="str">
            <v>SERVICOS DIVERSOS</v>
          </cell>
          <cell r="D4746" t="str">
            <v>0297</v>
          </cell>
          <cell r="E4746">
            <v>0</v>
          </cell>
          <cell r="F4746">
            <v>0</v>
          </cell>
          <cell r="G4746" t="str">
            <v>91176</v>
          </cell>
          <cell r="H4746" t="str">
            <v>FIXAÇÃO DE TUBOS HORIZONTAIS DE PPR DIÂMETROS MENORES OU IGUAIS A 40 MM COM ABRAÇADEIRA METÁLICA RÍGIDA TIPO  D  1/2" , FIXADA DIRETAMENTE NA LAJE. AF_05/2015</v>
          </cell>
        </row>
        <row r="4747">
          <cell r="A4747" t="str">
            <v>INSTALACOES HIDRO SANITARIAS</v>
          </cell>
          <cell r="B4747" t="str">
            <v>INHI</v>
          </cell>
          <cell r="C4747" t="str">
            <v>SERVICOS DIVERSOS</v>
          </cell>
          <cell r="D4747" t="str">
            <v>0297</v>
          </cell>
          <cell r="E4747">
            <v>0</v>
          </cell>
          <cell r="F4747">
            <v>0</v>
          </cell>
          <cell r="G4747" t="str">
            <v>91177</v>
          </cell>
          <cell r="H4747" t="str">
            <v>FIXAÇÃO DE TUBOS HORIZONTAIS DE PPR DIÂMETROS MAIORES QUE 40 MM E MENORES OU IGUAIS A 75 MM COM ABRAÇADEIRA METÁLICA RÍGIDA TIPO  D  1 1/2" , FIXADA DIRETAMENTE NA LAJE. AF_05/2015</v>
          </cell>
        </row>
        <row r="4748">
          <cell r="A4748" t="str">
            <v>INSTALACOES HIDRO SANITARIAS</v>
          </cell>
          <cell r="B4748" t="str">
            <v>INHI</v>
          </cell>
          <cell r="C4748" t="str">
            <v>SERVICOS DIVERSOS</v>
          </cell>
          <cell r="D4748" t="str">
            <v>0297</v>
          </cell>
          <cell r="E4748">
            <v>0</v>
          </cell>
          <cell r="F4748">
            <v>0</v>
          </cell>
          <cell r="G4748" t="str">
            <v>91178</v>
          </cell>
          <cell r="H4748" t="str">
            <v>FIXAÇÃO DE TUBOS HORIZONTAIS DE PPR DIÂMETROS MAIORES QUE 75 MM COM ABRAÇADEIRA METÁLICA RÍGIDA TIPO  D  3" , FIXADA DIRETAMENTE NA LAJE. AF_05/2015</v>
          </cell>
        </row>
        <row r="4749">
          <cell r="A4749" t="str">
            <v>INSTALACOES HIDRO SANITARIAS</v>
          </cell>
          <cell r="B4749" t="str">
            <v>INHI</v>
          </cell>
          <cell r="C4749" t="str">
            <v>SERVICOS DIVERSOS</v>
          </cell>
          <cell r="D4749" t="str">
            <v>0297</v>
          </cell>
          <cell r="E4749">
            <v>0</v>
          </cell>
          <cell r="F4749">
            <v>0</v>
          </cell>
          <cell r="G4749" t="str">
            <v>91179</v>
          </cell>
          <cell r="H4749" t="str">
            <v>FIXAÇÃO DE TUBOS HORIZONTAIS DE PVC, CPVC OU COBRE DIÂMETROS MENORES OU IGUAIS A 40 MM COM ABRAÇADEIRA METÁLICA RÍGIDA TIPO  D  1/2" , FIXADA DIRETAMENTE NA LAJE. AF_05/2015</v>
          </cell>
        </row>
        <row r="4750">
          <cell r="A4750" t="str">
            <v>INSTALACOES HIDRO SANITARIAS</v>
          </cell>
          <cell r="B4750" t="str">
            <v>INHI</v>
          </cell>
          <cell r="C4750" t="str">
            <v>SERVICOS DIVERSOS</v>
          </cell>
          <cell r="D4750" t="str">
            <v>0297</v>
          </cell>
          <cell r="E4750">
            <v>0</v>
          </cell>
          <cell r="F4750">
            <v>0</v>
          </cell>
          <cell r="G4750" t="str">
            <v>91180</v>
          </cell>
          <cell r="H4750" t="str">
            <v>FIXAÇÃO DE TUBOS HORIZONTAIS DE PVC, CPVC OU COBRE DIÂMETROS MAIORES QUE 40 MM E MENORES OU IGUAIS A 75 MM COM ABRAÇADEIRA METÁLICA RÍGIDA TIPO D 1 1/2, FIXADA DIRETAMENTE NA LAJE. AF_05/2015</v>
          </cell>
        </row>
        <row r="4751">
          <cell r="A4751" t="str">
            <v>INSTALACOES HIDRO SANITARIAS</v>
          </cell>
          <cell r="B4751" t="str">
            <v>INHI</v>
          </cell>
          <cell r="C4751" t="str">
            <v>SERVICOS DIVERSOS</v>
          </cell>
          <cell r="D4751" t="str">
            <v>0297</v>
          </cell>
          <cell r="E4751">
            <v>0</v>
          </cell>
          <cell r="F4751">
            <v>0</v>
          </cell>
          <cell r="G4751" t="str">
            <v>91181</v>
          </cell>
          <cell r="H4751" t="str">
            <v>FIXAÇÃO DE TUBOS HORIZONTAIS DE PVC, CPVC OU COBRE DIÂMETROS MAIORES QUE 75 MM COM ABRAÇADEIRA METÁLICA RÍGIDA TIPO  D  3" , FIXADA DIRETAMENTE NA LAJE. AF_05/2015</v>
          </cell>
        </row>
        <row r="4752">
          <cell r="A4752" t="str">
            <v>INSTALACOES HIDRO SANITARIAS</v>
          </cell>
          <cell r="B4752" t="str">
            <v>INHI</v>
          </cell>
          <cell r="C4752" t="str">
            <v>SERVICOS DIVERSOS</v>
          </cell>
          <cell r="D4752" t="str">
            <v>0297</v>
          </cell>
          <cell r="E4752">
            <v>0</v>
          </cell>
          <cell r="F4752">
            <v>0</v>
          </cell>
          <cell r="G4752" t="str">
            <v>91182</v>
          </cell>
          <cell r="H4752" t="str">
            <v>FIXAÇÃO DE TUBOS HORIZONTAIS DE PPR DIÂMETROS MENORES OU IGUAIS A 40 MM COM ABRAÇADEIRA METÁLICA FLEXÍVEL 18 MM, FIXADA DIRETAMENTE NA LAJE. AF_05/2015</v>
          </cell>
        </row>
        <row r="4753">
          <cell r="A4753" t="str">
            <v>INSTALACOES HIDRO SANITARIAS</v>
          </cell>
          <cell r="B4753" t="str">
            <v>INHI</v>
          </cell>
          <cell r="C4753" t="str">
            <v>SERVICOS DIVERSOS</v>
          </cell>
          <cell r="D4753" t="str">
            <v>0297</v>
          </cell>
          <cell r="E4753">
            <v>0</v>
          </cell>
          <cell r="F4753">
            <v>0</v>
          </cell>
          <cell r="G4753" t="str">
            <v>91183</v>
          </cell>
          <cell r="H4753" t="str">
            <v>FIXAÇÃO DE TUBOS HORIZONTAIS DE PPR DIÂMETROS MAIORES QUE 40 MM E MENORES OU IGUAIS A 75 MM COM ABRAÇADEIRA METÁLICA FLEXÍVEL 18 MM, FIXADA DIRETAMENTE NA LAJE. AF_05/2015</v>
          </cell>
        </row>
        <row r="4754">
          <cell r="A4754" t="str">
            <v>INSTALACOES HIDRO SANITARIAS</v>
          </cell>
          <cell r="B4754" t="str">
            <v>INHI</v>
          </cell>
          <cell r="C4754" t="str">
            <v>SERVICOS DIVERSOS</v>
          </cell>
          <cell r="D4754" t="str">
            <v>0297</v>
          </cell>
          <cell r="E4754">
            <v>0</v>
          </cell>
          <cell r="F4754">
            <v>0</v>
          </cell>
          <cell r="G4754" t="str">
            <v>91184</v>
          </cell>
          <cell r="H4754" t="str">
            <v>FIXAÇÃO DE TUBOS HORIZONTAIS DE PPR DIÂMETROS MAIORES QUE 75 MM COM ABRAÇADEIRA METÁLICA FLEXÍVEL 18 MM, FIXADA DIRETAMENTE NA LAJE. AF_05/2015</v>
          </cell>
        </row>
        <row r="4755">
          <cell r="A4755" t="str">
            <v>INSTALACOES HIDRO SANITARIAS</v>
          </cell>
          <cell r="B4755" t="str">
            <v>INHI</v>
          </cell>
          <cell r="C4755" t="str">
            <v>SERVICOS DIVERSOS</v>
          </cell>
          <cell r="D4755" t="str">
            <v>0297</v>
          </cell>
          <cell r="E4755">
            <v>0</v>
          </cell>
          <cell r="F4755">
            <v>0</v>
          </cell>
          <cell r="G4755" t="str">
            <v>91185</v>
          </cell>
          <cell r="H4755" t="str">
            <v>FIXAÇÃO DE TUBOS HORIZONTAIS DE PVC, CPVC OU COBRE DIÂMETROS MENORES OU IGUAIS A 40 MM COM ABRAÇADEIRA METÁLICA FLEXÍVEL 18 MM, FIXADA DIRETAMENTE NA LAJE. AF_05/2015</v>
          </cell>
        </row>
        <row r="4756">
          <cell r="A4756" t="str">
            <v>INSTALACOES HIDRO SANITARIAS</v>
          </cell>
          <cell r="B4756" t="str">
            <v>INHI</v>
          </cell>
          <cell r="C4756" t="str">
            <v>SERVICOS DIVERSOS</v>
          </cell>
          <cell r="D4756" t="str">
            <v>0297</v>
          </cell>
          <cell r="E4756">
            <v>0</v>
          </cell>
          <cell r="F4756">
            <v>0</v>
          </cell>
          <cell r="G4756" t="str">
            <v>91186</v>
          </cell>
          <cell r="H4756" t="str">
            <v>FIXAÇÃO DE TUBOS HORIZONTAIS DE PVC, CPVC OU COBRE DIÂMETROS MAIORES QUE 40 MM E MENORES OU IGUAIS A 75 MM COM ABRAÇADEIRA METÁLICA FLEXÍVEL 18 MM, FIXADA DIRETAMENTE NA LAJE. AF_05/2015</v>
          </cell>
        </row>
        <row r="4757">
          <cell r="A4757" t="str">
            <v>INSTALACOES HIDRO SANITARIAS</v>
          </cell>
          <cell r="B4757" t="str">
            <v>INHI</v>
          </cell>
          <cell r="C4757" t="str">
            <v>SERVICOS DIVERSOS</v>
          </cell>
          <cell r="D4757" t="str">
            <v>0297</v>
          </cell>
          <cell r="E4757">
            <v>0</v>
          </cell>
          <cell r="F4757">
            <v>0</v>
          </cell>
          <cell r="G4757" t="str">
            <v>91187</v>
          </cell>
          <cell r="H4757" t="str">
            <v>FIXAÇÃO DE TUBOS HORIZONTAIS DE PVC, CPVC OU COBRE DIÂMETROS MAIORES QUE 75 MM COM ABRAÇADEIRA METÁLICA FLEXÍVEL 18 MM, FIXADA DIRETAMENTE NA LAJE. AF_05/2015</v>
          </cell>
        </row>
        <row r="4758">
          <cell r="A4758" t="str">
            <v>INSTALACOES HIDRO SANITARIAS</v>
          </cell>
          <cell r="B4758" t="str">
            <v>INHI</v>
          </cell>
          <cell r="C4758" t="str">
            <v>SERVICOS DIVERSOS</v>
          </cell>
          <cell r="D4758" t="str">
            <v>0297</v>
          </cell>
          <cell r="E4758">
            <v>0</v>
          </cell>
          <cell r="F4758">
            <v>0</v>
          </cell>
          <cell r="G4758" t="str">
            <v>91188</v>
          </cell>
          <cell r="H4758" t="str">
            <v>CHUMBAMENTO PONTUAL DE ABERTURA EM LAJE COM PASSAGEM DE 1 TUBO DE DIAMETRO EQUIVALENTE IGUAL À  50 MM. AF_05/2015</v>
          </cell>
        </row>
        <row r="4759">
          <cell r="A4759" t="str">
            <v>INSTALACOES HIDRO SANITARIAS</v>
          </cell>
          <cell r="B4759" t="str">
            <v>INHI</v>
          </cell>
          <cell r="C4759" t="str">
            <v>SERVICOS DIVERSOS</v>
          </cell>
          <cell r="D4759" t="str">
            <v>0297</v>
          </cell>
          <cell r="E4759">
            <v>0</v>
          </cell>
          <cell r="F4759">
            <v>0</v>
          </cell>
          <cell r="G4759" t="str">
            <v>91189</v>
          </cell>
          <cell r="H4759" t="str">
            <v>CHUMBAMENTO PONTUAL DE ABERTURA EM LAJE COM PASSAGEM DE MAIS DE 1 TUBO DE  DIAMETRO EQUIVALENTE IGUAL À  50 MM. AF_05/2015</v>
          </cell>
        </row>
        <row r="4760">
          <cell r="A4760" t="str">
            <v>INSTALACOES HIDRO SANITARIAS</v>
          </cell>
          <cell r="B4760" t="str">
            <v>INHI</v>
          </cell>
          <cell r="C4760" t="str">
            <v>SERVICOS DIVERSOS</v>
          </cell>
          <cell r="D4760" t="str">
            <v>0297</v>
          </cell>
          <cell r="E4760">
            <v>0</v>
          </cell>
          <cell r="F4760">
            <v>0</v>
          </cell>
          <cell r="G4760" t="str">
            <v>91190</v>
          </cell>
          <cell r="H4760" t="str">
            <v>CHUMBAMENTO PONTUAL EM PASSAGEM DE TUBO COM DIÂMETRO MENOR OU IGUAL A 40 MM. AF_05/2015</v>
          </cell>
        </row>
        <row r="4761">
          <cell r="A4761" t="str">
            <v>INSTALACOES HIDRO SANITARIAS</v>
          </cell>
          <cell r="B4761" t="str">
            <v>INHI</v>
          </cell>
          <cell r="C4761" t="str">
            <v>SERVICOS DIVERSOS</v>
          </cell>
          <cell r="D4761" t="str">
            <v>0297</v>
          </cell>
          <cell r="E4761">
            <v>0</v>
          </cell>
          <cell r="F4761">
            <v>0</v>
          </cell>
          <cell r="G4761" t="str">
            <v>91191</v>
          </cell>
          <cell r="H4761" t="str">
            <v>CHUMBAMENTO PONTUAL EM PASSAGEM DE TUBO COM DIÂMETROS ENTRE 40 MM E 75 MM. AF_05/2015</v>
          </cell>
        </row>
        <row r="4762">
          <cell r="A4762" t="str">
            <v>INSTALACOES HIDRO SANITARIAS</v>
          </cell>
          <cell r="B4762" t="str">
            <v>INHI</v>
          </cell>
          <cell r="C4762" t="str">
            <v>SERVICOS DIVERSOS</v>
          </cell>
          <cell r="D4762" t="str">
            <v>0297</v>
          </cell>
          <cell r="E4762">
            <v>0</v>
          </cell>
          <cell r="F4762">
            <v>0</v>
          </cell>
          <cell r="G4762" t="str">
            <v>91192</v>
          </cell>
          <cell r="H4762" t="str">
            <v>CHUMBAMENTO PONTUAL EM PASSAGEM DE TUBO COM DIÂMETRO MAIOR QUE 75 MM. AF_05/2015</v>
          </cell>
        </row>
        <row r="4763">
          <cell r="A4763" t="str">
            <v>INSTALACOES HIDRO SANITARIAS</v>
          </cell>
          <cell r="B4763" t="str">
            <v>INHI</v>
          </cell>
          <cell r="C4763" t="str">
            <v>SERVICOS DIVERSOS</v>
          </cell>
          <cell r="D4763" t="str">
            <v>0297</v>
          </cell>
          <cell r="E4763">
            <v>0</v>
          </cell>
          <cell r="F4763">
            <v>0</v>
          </cell>
          <cell r="G4763" t="str">
            <v>91222</v>
          </cell>
          <cell r="H4763" t="str">
            <v>RASGO EM ALVENARIA PARA RAMAIS/ DISTRIBUIÇÃO COM DIÂMETROS MAIORES QUE 40 MM E MENORES OU IGUAIS A 75 MM. AF_05/2015</v>
          </cell>
        </row>
        <row r="4764">
          <cell r="A4764" t="str">
            <v>INSTALACOES HIDRO SANITARIAS</v>
          </cell>
          <cell r="B4764" t="str">
            <v>INHI</v>
          </cell>
          <cell r="C4764" t="str">
            <v>SERVICOS DIVERSOS</v>
          </cell>
          <cell r="D4764" t="str">
            <v>0297</v>
          </cell>
          <cell r="E4764">
            <v>0</v>
          </cell>
          <cell r="F4764">
            <v>0</v>
          </cell>
          <cell r="G4764" t="str">
            <v>94480</v>
          </cell>
          <cell r="H4764" t="str">
            <v>CONJUNTO HIDRÁULICO PARA INSTALAÇÃO DE BOMBA EM AÇO ROSCÁVEL, DN SUCÇÃO 65 (2½) E DN RECALQUE 50 (2), PARA EDIFICAÇÃO ENTRE 12 E 18 PAVIMENTOS  FORNECIMENTO E INSTALAÇÃO. AF_06/2016</v>
          </cell>
        </row>
        <row r="4765">
          <cell r="A4765" t="str">
            <v>INSTALACOES HIDRO SANITARIAS</v>
          </cell>
          <cell r="B4765" t="str">
            <v>INHI</v>
          </cell>
          <cell r="C4765" t="str">
            <v>SERVICOS DIVERSOS</v>
          </cell>
          <cell r="D4765" t="str">
            <v>0297</v>
          </cell>
          <cell r="E4765">
            <v>0</v>
          </cell>
          <cell r="F4765">
            <v>0</v>
          </cell>
          <cell r="G4765" t="str">
            <v>94481</v>
          </cell>
          <cell r="H4765" t="str">
            <v>CONJUNTO HIDRÁULICO PARA INSTALAÇÃO DE BOMBA EM AÇO ROSCÁVEL, DN SUCÇÃO 50 (2) E DN RECALQUE 40 (1 1/2), PARA EDIFICAÇÃO ENTRE 8 E 12 PAVIMENTOS  FORNECIMENTO E INSTALAÇÃO. AF_06/2016</v>
          </cell>
        </row>
        <row r="4766">
          <cell r="A4766" t="str">
            <v>INSTALACOES HIDRO SANITARIAS</v>
          </cell>
          <cell r="B4766" t="str">
            <v>INHI</v>
          </cell>
          <cell r="C4766" t="str">
            <v>SERVICOS DIVERSOS</v>
          </cell>
          <cell r="D4766" t="str">
            <v>0297</v>
          </cell>
          <cell r="E4766">
            <v>0</v>
          </cell>
          <cell r="F4766">
            <v>0</v>
          </cell>
          <cell r="G4766" t="str">
            <v>94482</v>
          </cell>
          <cell r="H4766" t="str">
            <v>CONJUNTO HIDRÁULICO PARA INSTALAÇÃO DE BOMBA EM AÇO ROSCÁVEL, DN SUCÇÃO 40 (1 1/2) E DN RECALQUE 32 (1 1/4), PARA EDIFICAÇÃO ENTRE 4 E 8 PAVIMENTOS  FORNECIMENTO E INSTALAÇÃO. AF_06/2016</v>
          </cell>
        </row>
        <row r="4767">
          <cell r="A4767" t="str">
            <v>INSTALACOES HIDRO SANITARIAS</v>
          </cell>
          <cell r="B4767" t="str">
            <v>INHI</v>
          </cell>
          <cell r="C4767" t="str">
            <v>SERVICOS DIVERSOS</v>
          </cell>
          <cell r="D4767" t="str">
            <v>0297</v>
          </cell>
          <cell r="E4767">
            <v>0</v>
          </cell>
          <cell r="F4767">
            <v>0</v>
          </cell>
          <cell r="G4767" t="str">
            <v>94483</v>
          </cell>
          <cell r="H4767" t="str">
            <v>CONJUNTO HIDRÁULICO PARA INSTALAÇÃO DE BOMBA EM AÇO ROSCÁVEL, DN SUCÇÃO 32 (1 1/4) E DN RECALQUE 25 (1), PARA EDIFICAÇÃO ATÉ 4 PAVIMENTOS  FORNECIMENTO E INSTALAÇÃO. AF_06/2016</v>
          </cell>
        </row>
        <row r="4768">
          <cell r="A4768" t="str">
            <v>INSTALACOES HIDRO SANITARIAS</v>
          </cell>
          <cell r="B4768" t="str">
            <v>INHI</v>
          </cell>
          <cell r="C4768" t="str">
            <v>SERVICOS DIVERSOS</v>
          </cell>
          <cell r="D4768" t="str">
            <v>0297</v>
          </cell>
          <cell r="E4768">
            <v>0</v>
          </cell>
          <cell r="F4768">
            <v>0</v>
          </cell>
          <cell r="G4768" t="str">
            <v>95541</v>
          </cell>
          <cell r="H4768" t="str">
            <v>FIXAÇÃO UTILIZANDO PARAFUSO E BUCHA DE NYLON, SOMENTE MÃO DE OBRA. AF_10/2016</v>
          </cell>
        </row>
        <row r="4769">
          <cell r="A4769" t="str">
            <v>INSTALACOES HIDRO SANITARIAS</v>
          </cell>
          <cell r="B4769" t="str">
            <v>INHI</v>
          </cell>
          <cell r="C4769" t="str">
            <v>SERVICOS DIVERSOS</v>
          </cell>
          <cell r="D4769" t="str">
            <v>0297</v>
          </cell>
          <cell r="E4769">
            <v>0</v>
          </cell>
          <cell r="F4769">
            <v>0</v>
          </cell>
          <cell r="G4769" t="str">
            <v>96559</v>
          </cell>
          <cell r="H4769" t="str">
            <v>SUPORTE PARA DUTO EM CHAPA GALVANIZADA BITOLA 26, ESPAÇADO A CADA 1 M, EM PERFILADO DE SEÇÃO 38X76 MM, POR ÁREA DE DUTO FIXADO. AF_07/2017</v>
          </cell>
        </row>
        <row r="4770">
          <cell r="A4770" t="str">
            <v>INSTALACOES HIDRO SANITARIAS</v>
          </cell>
          <cell r="B4770" t="str">
            <v>INHI</v>
          </cell>
          <cell r="C4770" t="str">
            <v>SERVICOS DIVERSOS</v>
          </cell>
          <cell r="D4770" t="str">
            <v>0297</v>
          </cell>
          <cell r="E4770">
            <v>0</v>
          </cell>
          <cell r="F4770">
            <v>0</v>
          </cell>
          <cell r="G4770" t="str">
            <v>96560</v>
          </cell>
          <cell r="H4770" t="str">
            <v>SUPORTE PARA DUTO EM CHAPA GALVANIZADA BITOLA 24, ESPAÇADO A CADA 1 M, EM PERFILADO DE SEÇÃO 38X76 MM, POR ÁREA DE DUTO FIXADO. AF_07/2017</v>
          </cell>
        </row>
        <row r="4771">
          <cell r="A4771" t="str">
            <v>INSTALACOES HIDRO SANITARIAS</v>
          </cell>
          <cell r="B4771" t="str">
            <v>INHI</v>
          </cell>
          <cell r="C4771" t="str">
            <v>SERVICOS DIVERSOS</v>
          </cell>
          <cell r="D4771" t="str">
            <v>0297</v>
          </cell>
          <cell r="E4771">
            <v>0</v>
          </cell>
          <cell r="F4771">
            <v>0</v>
          </cell>
          <cell r="G4771" t="str">
            <v>96561</v>
          </cell>
          <cell r="H4771" t="str">
            <v>SUPORTE PARA DUTO EM CHAPA GALVANIZADA BITOLA 22, ESPAÇADO A CADA 1 M, EM PERFILADO DE SEÇÃO 38X76 MM, POR ÁREA DE DUTO FIXADO. AF_07/2017</v>
          </cell>
        </row>
        <row r="4772">
          <cell r="A4772" t="str">
            <v>INSTALACOES HIDRO SANITARIAS</v>
          </cell>
          <cell r="B4772" t="str">
            <v>INHI</v>
          </cell>
          <cell r="C4772" t="str">
            <v>SERVICOS DIVERSOS</v>
          </cell>
          <cell r="D4772" t="str">
            <v>0297</v>
          </cell>
          <cell r="E4772">
            <v>0</v>
          </cell>
          <cell r="F4772">
            <v>0</v>
          </cell>
          <cell r="G4772" t="str">
            <v>96562</v>
          </cell>
          <cell r="H4772" t="str">
            <v>SUPORTE PARA ELETROCALHA LISA OU PERFURADA EM AÇO GALVANIZADO, LARGURA 200 OU 400 MM E ALTURA 50 MM, ESPAÇADO A CADA 1,5 M, EM PERFILADO DE SEÇÃO 38X76 MM, POR METRO DE ELETRECOLHA FIXADA. AF_07/2017</v>
          </cell>
        </row>
        <row r="4773">
          <cell r="A4773" t="str">
            <v>INSTALACOES HIDRO SANITARIAS</v>
          </cell>
          <cell r="B4773" t="str">
            <v>INHI</v>
          </cell>
          <cell r="C4773" t="str">
            <v>SERVICOS DIVERSOS</v>
          </cell>
          <cell r="D4773" t="str">
            <v>0297</v>
          </cell>
          <cell r="E4773">
            <v>0</v>
          </cell>
          <cell r="F4773">
            <v>0</v>
          </cell>
          <cell r="G4773" t="str">
            <v>96563</v>
          </cell>
          <cell r="H4773" t="str">
            <v>SUPORTE PARA ELETROCALHA LISA OU PERFURADA EM AÇO GALVANIZADO, LARGURA 500 OU 800 MM E ALTURA 50 MM, ESPAÇADO A CADA 1,5 M, EM PERFILADO DE SEÇÃO 38X76 MM, POR METRO DE ELETRECOLHA FIXADA. AF_07/2017</v>
          </cell>
        </row>
        <row r="4774">
          <cell r="A4774" t="str">
            <v>INSTALACOES HIDRO SANITARIAS</v>
          </cell>
          <cell r="B4774" t="str">
            <v>INHI</v>
          </cell>
          <cell r="C4774" t="str">
            <v>SERVICOS DIVERSOS</v>
          </cell>
          <cell r="D4774" t="str">
            <v>0297</v>
          </cell>
          <cell r="E4774">
            <v>0</v>
          </cell>
          <cell r="F4774">
            <v>0</v>
          </cell>
          <cell r="G4774" t="str">
            <v>101802</v>
          </cell>
          <cell r="H4774" t="str">
            <v>CAIXA ENTERRADA RETENTORA DE AREIA RETANGULAR, EM ALVENARIA COM BLOCOS DE CONCRETO, DIMENSÕES INTERNAS: 1,00 X 1,00 X 1,20 M, EXCLUINDO TAMPÃO. AF_12/2020</v>
          </cell>
        </row>
        <row r="4775">
          <cell r="A4775" t="str">
            <v>INSTALACOES HIDRO SANITARIAS</v>
          </cell>
          <cell r="B4775" t="str">
            <v>INHI</v>
          </cell>
          <cell r="C4775" t="str">
            <v>SERVICOS DIVERSOS</v>
          </cell>
          <cell r="D4775" t="str">
            <v>0297</v>
          </cell>
          <cell r="E4775">
            <v>0</v>
          </cell>
          <cell r="F4775">
            <v>0</v>
          </cell>
          <cell r="G4775" t="str">
            <v>101803</v>
          </cell>
          <cell r="H4775" t="str">
            <v>CAIXA ENTERRADA SEPARADORA DE ÓLEO RETANGULAR, EM ALVENARIA COM BLOCOS DE CONCRETO, DIMENSÕES INTERNAS: 0,6 X 0,6 X 1,00 M, EXCLUINDO TAMPÃO. AF_12/2020</v>
          </cell>
        </row>
        <row r="4776">
          <cell r="A4776" t="str">
            <v>INSTALACOES HIDRO SANITARIAS</v>
          </cell>
          <cell r="B4776" t="str">
            <v>INHI</v>
          </cell>
          <cell r="C4776" t="str">
            <v>SERVICOS DIVERSOS</v>
          </cell>
          <cell r="D4776" t="str">
            <v>0297</v>
          </cell>
          <cell r="E4776">
            <v>0</v>
          </cell>
          <cell r="F4776">
            <v>0</v>
          </cell>
          <cell r="G4776" t="str">
            <v>101804</v>
          </cell>
          <cell r="H4776" t="str">
            <v>CAIXA ENTERRADA SEPARADORA DE ÓLEO RETANGULAR, EM ALVENARIA COM BLOCOS DE CONCRETO, DIMENSÕES INTERNAS: 0,8 X 0,8 X 1,00 M, EXCLUINDO TAMPÃO. AF_12/2020</v>
          </cell>
        </row>
        <row r="4777">
          <cell r="A4777" t="str">
            <v>INSTALACOES HIDRO SANITARIAS</v>
          </cell>
          <cell r="B4777" t="str">
            <v>INHI</v>
          </cell>
          <cell r="C4777" t="str">
            <v>SERVICOS DIVERSOS</v>
          </cell>
          <cell r="D4777" t="str">
            <v>0297</v>
          </cell>
          <cell r="E4777">
            <v>0</v>
          </cell>
          <cell r="F4777">
            <v>0</v>
          </cell>
          <cell r="G4777" t="str">
            <v>101805</v>
          </cell>
          <cell r="H4777" t="str">
            <v>CAIXA ENTERRADA SEPARADORA DE ÓLEO RETANGULAR, EM ALVENARIA COM BLOCOS DE CONCRETO, DIMENSÕES INTERNAS: 1,00 X 1,00 X 1,00 M, EXCLUINDO TAMPÃO. AF_12/2020</v>
          </cell>
        </row>
        <row r="4778">
          <cell r="A4778" t="str">
            <v>INSTALACOES HIDRO SANITARIAS</v>
          </cell>
          <cell r="B4778" t="str">
            <v>INHI</v>
          </cell>
          <cell r="C4778" t="str">
            <v>SERVICOS DIVERSOS</v>
          </cell>
          <cell r="D4778" t="str">
            <v>0297</v>
          </cell>
          <cell r="E4778">
            <v>0</v>
          </cell>
          <cell r="F4778">
            <v>0</v>
          </cell>
          <cell r="G4778" t="str">
            <v>102111</v>
          </cell>
          <cell r="H4778" t="str">
            <v>BOMBA CENTRÍFUGA, MONOFÁSICA, 0,5 CV OU 0,49 HP, HM 6 A 20 M, Q 1,2 A 8,3 M3/H - FORNECIMENTO E INSTALAÇÃO. AF_12/2020</v>
          </cell>
        </row>
        <row r="4779">
          <cell r="A4779" t="str">
            <v>INSTALACOES HIDRO SANITARIAS</v>
          </cell>
          <cell r="B4779" t="str">
            <v>INHI</v>
          </cell>
          <cell r="C4779" t="str">
            <v>SERVICOS DIVERSOS</v>
          </cell>
          <cell r="D4779" t="str">
            <v>0297</v>
          </cell>
          <cell r="E4779">
            <v>0</v>
          </cell>
          <cell r="F4779">
            <v>0</v>
          </cell>
          <cell r="G4779" t="str">
            <v>102112</v>
          </cell>
          <cell r="H4779" t="str">
            <v>BOMBA CENTRÍFUGA, MONOFÁSICA, 0,5 CV OU 0,49 HP, HM 6 A 20 M, Q 1,2 A 8,3 M3/H (NÃO INCLUI O FORNECIMENTO DA BOMBA). AF_12/2020</v>
          </cell>
        </row>
        <row r="4780">
          <cell r="A4780" t="str">
            <v>INSTALACOES HIDRO SANITARIAS</v>
          </cell>
          <cell r="B4780" t="str">
            <v>INHI</v>
          </cell>
          <cell r="C4780" t="str">
            <v>SERVICOS DIVERSOS</v>
          </cell>
          <cell r="D4780" t="str">
            <v>0297</v>
          </cell>
          <cell r="E4780">
            <v>0</v>
          </cell>
          <cell r="F4780">
            <v>0</v>
          </cell>
          <cell r="G4780" t="str">
            <v>102113</v>
          </cell>
          <cell r="H4780" t="str">
            <v>BOMBA CENTRÍFUGA, TRIFÁSICA, 1 CV OU 0,99 HP, HM 14 A 40 M, Q 0,6 A 8,4 M3/H - FORNECIMENTO E INSTALAÇÃO. AF_12/2020</v>
          </cell>
        </row>
        <row r="4781">
          <cell r="A4781" t="str">
            <v>INSTALACOES HIDRO SANITARIAS</v>
          </cell>
          <cell r="B4781" t="str">
            <v>INHI</v>
          </cell>
          <cell r="C4781" t="str">
            <v>SERVICOS DIVERSOS</v>
          </cell>
          <cell r="D4781" t="str">
            <v>0297</v>
          </cell>
          <cell r="E4781">
            <v>0</v>
          </cell>
          <cell r="F4781">
            <v>0</v>
          </cell>
          <cell r="G4781" t="str">
            <v>102114</v>
          </cell>
          <cell r="H4781" t="str">
            <v>BOMBA CENTRÍFUGA, TRIFÁSICA, 1 CV OU 0,99 HP, HM 14 A 40 M, Q 0,6 A 8,4 M3/H (NÃO INCLUI O FORNECIMENTO DA BOMBA). AF_12/2020</v>
          </cell>
        </row>
        <row r="4782">
          <cell r="A4782" t="str">
            <v>INSTALACOES HIDRO SANITARIAS</v>
          </cell>
          <cell r="B4782" t="str">
            <v>INHI</v>
          </cell>
          <cell r="C4782" t="str">
            <v>SERVICOS DIVERSOS</v>
          </cell>
          <cell r="D4782" t="str">
            <v>0297</v>
          </cell>
          <cell r="E4782">
            <v>0</v>
          </cell>
          <cell r="F4782">
            <v>0</v>
          </cell>
          <cell r="G4782" t="str">
            <v>102115</v>
          </cell>
          <cell r="H4782" t="str">
            <v>BOMBA CENTRÍFUGA, TRIFÁSICA, 1,5 CV OU 1,48 HP, HM 10 A 70 M, Q 1,8 A 5,3 M3/H - FORNECIMENTO E INSTALAÇÃO. AF_12/2020</v>
          </cell>
        </row>
        <row r="4783">
          <cell r="A4783" t="str">
            <v>INSTALACOES HIDRO SANITARIAS</v>
          </cell>
          <cell r="B4783" t="str">
            <v>INHI</v>
          </cell>
          <cell r="C4783" t="str">
            <v>SERVICOS DIVERSOS</v>
          </cell>
          <cell r="D4783" t="str">
            <v>0297</v>
          </cell>
          <cell r="E4783">
            <v>0</v>
          </cell>
          <cell r="F4783">
            <v>0</v>
          </cell>
          <cell r="G4783" t="str">
            <v>102116</v>
          </cell>
          <cell r="H4783" t="str">
            <v>BOMBA CENTRÍFUGA, TRIFÁSICA, 1,5 CV OU 1,48 HP, HM 10 A 24 M, Q 6,1 A 21,9 M3/H - FORNECIMENTO E INSTALAÇÃO. AF_12/2020</v>
          </cell>
        </row>
        <row r="4784">
          <cell r="A4784" t="str">
            <v>INSTALACOES HIDRO SANITARIAS</v>
          </cell>
          <cell r="B4784" t="str">
            <v>INHI</v>
          </cell>
          <cell r="C4784" t="str">
            <v>SERVICOS DIVERSOS</v>
          </cell>
          <cell r="D4784" t="str">
            <v>0297</v>
          </cell>
          <cell r="E4784">
            <v>0</v>
          </cell>
          <cell r="F4784">
            <v>0</v>
          </cell>
          <cell r="G4784" t="str">
            <v>102117</v>
          </cell>
          <cell r="H4784" t="str">
            <v>BOMBA CENTRÍFUGA, TRIFÁSICA, 1,5 CV OU 1,48 HP (NÃO INCLUI O FORNECIMENTO DA BOMBA). AF_12/2020</v>
          </cell>
        </row>
        <row r="4785">
          <cell r="A4785" t="str">
            <v>INSTALACOES HIDRO SANITARIAS</v>
          </cell>
          <cell r="B4785" t="str">
            <v>INHI</v>
          </cell>
          <cell r="C4785" t="str">
            <v>SERVICOS DIVERSOS</v>
          </cell>
          <cell r="D4785" t="str">
            <v>0297</v>
          </cell>
          <cell r="E4785">
            <v>0</v>
          </cell>
          <cell r="F4785">
            <v>0</v>
          </cell>
          <cell r="G4785" t="str">
            <v>102118</v>
          </cell>
          <cell r="H4785" t="str">
            <v>BOMBA CENTRÍFUGA, TRIFÁSICA, 3 CV OU 2,96 HP, HM 34 A 40 M, Q 8,6 A 14,8 M3/H - FORNECIMENTO E INSTALAÇÃO. AF_12/2020</v>
          </cell>
        </row>
        <row r="4786">
          <cell r="A4786" t="str">
            <v>INSTALACOES HIDRO SANITARIAS</v>
          </cell>
          <cell r="B4786" t="str">
            <v>INHI</v>
          </cell>
          <cell r="C4786" t="str">
            <v>SERVICOS DIVERSOS</v>
          </cell>
          <cell r="D4786" t="str">
            <v>0297</v>
          </cell>
          <cell r="E4786">
            <v>0</v>
          </cell>
          <cell r="F4786">
            <v>0</v>
          </cell>
          <cell r="G4786" t="str">
            <v>102119</v>
          </cell>
          <cell r="H4786" t="str">
            <v>BOMBA CENTRÍFUGA, TRIFÁSICA, 3 CV OU 2,96 HP, HM 34 A 40 M, Q 8,6 A 14,8 M3/H (NÃO INCLUI O FORNECIMENTO DA BOMBA). AF_12/2020</v>
          </cell>
        </row>
        <row r="4787">
          <cell r="A4787" t="str">
            <v>INSTALACOES HIDRO SANITARIAS</v>
          </cell>
          <cell r="B4787" t="str">
            <v>INHI</v>
          </cell>
          <cell r="C4787" t="str">
            <v>SERVICOS DIVERSOS</v>
          </cell>
          <cell r="D4787" t="str">
            <v>0297</v>
          </cell>
          <cell r="E4787">
            <v>0</v>
          </cell>
          <cell r="F4787">
            <v>0</v>
          </cell>
          <cell r="G4787" t="str">
            <v>102121</v>
          </cell>
          <cell r="H4787" t="str">
            <v>MOTO BOMBA HORIZONTAL ATÉ 10 CV, HM 75 A 80 M, Q 25,4 A 48 (NÃO INCLUI O FORNECIMENTO DA BOMBA). AF_12/2020</v>
          </cell>
        </row>
        <row r="4788">
          <cell r="A4788" t="str">
            <v>INSTALACOES HIDRO SANITARIAS</v>
          </cell>
          <cell r="B4788" t="str">
            <v>INHI</v>
          </cell>
          <cell r="C4788" t="str">
            <v>SERVICOS DIVERSOS</v>
          </cell>
          <cell r="D4788" t="str">
            <v>0297</v>
          </cell>
          <cell r="E4788">
            <v>0</v>
          </cell>
          <cell r="F4788">
            <v>0</v>
          </cell>
          <cell r="G4788" t="str">
            <v>102122</v>
          </cell>
          <cell r="H4788" t="str">
            <v>BOMBA CENTRÍFUGA, TRIFÁSICA, 10 CV OU 9,86 HP, HM 85 A 140 M, Q 4,2 A 14,9 M3/H - FORNECIMENTO E INSTALAÇÃO. AF_12/2020</v>
          </cell>
        </row>
        <row r="4789">
          <cell r="A4789" t="str">
            <v>INSTALACOES HIDRO SANITARIAS</v>
          </cell>
          <cell r="B4789" t="str">
            <v>INHI</v>
          </cell>
          <cell r="C4789" t="str">
            <v>SERVICOS DIVERSOS</v>
          </cell>
          <cell r="D4789" t="str">
            <v>0297</v>
          </cell>
          <cell r="E4789">
            <v>0</v>
          </cell>
          <cell r="F4789">
            <v>0</v>
          </cell>
          <cell r="G4789" t="str">
            <v>102123</v>
          </cell>
          <cell r="H4789" t="str">
            <v>BOMBA CENTRÍFUGA, TRIFÁSICA, 10 CV OU 9,86 HP, HM 85 A 140 M, Q 4,2 A 14,9 M3/H (NÃO INCLUI O FORNECIMENTO DA BOMBA). AF_12/2020</v>
          </cell>
        </row>
        <row r="4790">
          <cell r="A4790" t="str">
            <v>INSTALACOES HIDRO SANITARIAS</v>
          </cell>
          <cell r="B4790" t="str">
            <v>INHI</v>
          </cell>
          <cell r="C4790" t="str">
            <v>SERVICOS DIVERSOS</v>
          </cell>
          <cell r="D4790" t="str">
            <v>0297</v>
          </cell>
          <cell r="E4790">
            <v>0</v>
          </cell>
          <cell r="F4790">
            <v>0</v>
          </cell>
          <cell r="G4790" t="str">
            <v>102136</v>
          </cell>
          <cell r="H4790" t="str">
            <v>INSTALAÇÃO DE QUADRO ELÉTRICO PARA BOMBAS TRIFÁSICAS ATÉ 25 CV (NÃO INCLUI O FORNECIMENTO DO QUADRO). AF_12/2020</v>
          </cell>
        </row>
        <row r="4791">
          <cell r="A4791" t="str">
            <v>INSTALACOES HIDRO SANITARIAS</v>
          </cell>
          <cell r="B4791" t="str">
            <v>INHI</v>
          </cell>
          <cell r="C4791" t="str">
            <v>SERVICOS DIVERSOS</v>
          </cell>
          <cell r="D4791" t="str">
            <v>0297</v>
          </cell>
          <cell r="E4791">
            <v>0</v>
          </cell>
          <cell r="F4791">
            <v>0</v>
          </cell>
          <cell r="G4791" t="str">
            <v>102137</v>
          </cell>
          <cell r="H4791" t="str">
            <v>CHAVE DE BOIA AUTOMÁTICA SUPERIOR/INFERIOR 15A/250V - FORNECIMENTO E INSTALAÇÃO. AF_12/2020</v>
          </cell>
        </row>
        <row r="4792">
          <cell r="A4792" t="str">
            <v>INSTALACOES HIDRO SANITARIAS</v>
          </cell>
          <cell r="B4792" t="str">
            <v>INHI</v>
          </cell>
          <cell r="C4792" t="str">
            <v>SERVICOS DIVERSOS</v>
          </cell>
          <cell r="D4792" t="str">
            <v>0297</v>
          </cell>
          <cell r="E4792">
            <v>0</v>
          </cell>
          <cell r="F4792">
            <v>0</v>
          </cell>
          <cell r="G4792" t="str">
            <v>102138</v>
          </cell>
          <cell r="H4792" t="str">
            <v>MOTO BOMBA HORIZONTAL DE 12,5 A 25 CV, HM 140 M (NÃO INCLUI O FORNECIMENTO DA BOMBA). AF_12/2020</v>
          </cell>
        </row>
        <row r="4793">
          <cell r="A4793" t="str">
            <v>LIGACOES PREDIAIS AGUA/ESGOTO/ENERGIA/TELEFONE</v>
          </cell>
          <cell r="B4793" t="str">
            <v>LIPR</v>
          </cell>
          <cell r="C4793" t="str">
            <v>LIGACOES PREDIAIS DE ESGOTO</v>
          </cell>
          <cell r="D4793" t="str">
            <v>0059</v>
          </cell>
          <cell r="E4793">
            <v>0</v>
          </cell>
          <cell r="F4793">
            <v>0</v>
          </cell>
          <cell r="G4793" t="str">
            <v>93350</v>
          </cell>
          <cell r="H4793"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row>
        <row r="4794">
          <cell r="A4794" t="str">
            <v>LIGACOES PREDIAIS AGUA/ESGOTO/ENERGIA/TELEFONE</v>
          </cell>
          <cell r="B4794" t="str">
            <v>LIPR</v>
          </cell>
          <cell r="C4794" t="str">
            <v>LIGACOES PREDIAIS DE ESGOTO</v>
          </cell>
          <cell r="D4794" t="str">
            <v>0059</v>
          </cell>
          <cell r="E4794">
            <v>0</v>
          </cell>
          <cell r="F4794">
            <v>0</v>
          </cell>
          <cell r="G4794" t="str">
            <v>93351</v>
          </cell>
          <cell r="H4794"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row>
        <row r="4795">
          <cell r="A4795" t="str">
            <v>LIGACOES PREDIAIS AGUA/ESGOTO/ENERGIA/TELEFONE</v>
          </cell>
          <cell r="B4795" t="str">
            <v>LIPR</v>
          </cell>
          <cell r="C4795" t="str">
            <v>LIGACOES PREDIAIS DE ESGOTO</v>
          </cell>
          <cell r="D4795" t="str">
            <v>0059</v>
          </cell>
          <cell r="E4795">
            <v>0</v>
          </cell>
          <cell r="F4795">
            <v>0</v>
          </cell>
          <cell r="G4795" t="str">
            <v>93352</v>
          </cell>
          <cell r="H4795"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row>
        <row r="4796">
          <cell r="A4796" t="str">
            <v>LIGACOES PREDIAIS AGUA/ESGOTO/ENERGIA/TELEFONE</v>
          </cell>
          <cell r="B4796" t="str">
            <v>LIPR</v>
          </cell>
          <cell r="C4796" t="str">
            <v>LIGACOES PREDIAIS DE ESGOTO</v>
          </cell>
          <cell r="D4796" t="str">
            <v>0059</v>
          </cell>
          <cell r="E4796">
            <v>0</v>
          </cell>
          <cell r="F4796">
            <v>0</v>
          </cell>
          <cell r="G4796" t="str">
            <v>93353</v>
          </cell>
          <cell r="H4796"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row>
        <row r="4797">
          <cell r="A4797" t="str">
            <v>LIGACOES PREDIAIS AGUA/ESGOTO/ENERGIA/TELEFONE</v>
          </cell>
          <cell r="B4797" t="str">
            <v>LIPR</v>
          </cell>
          <cell r="C4797" t="str">
            <v>LIGACOES PREDIAIS DE ESGOTO</v>
          </cell>
          <cell r="D4797" t="str">
            <v>0059</v>
          </cell>
          <cell r="E4797">
            <v>0</v>
          </cell>
          <cell r="F4797">
            <v>0</v>
          </cell>
          <cell r="G4797" t="str">
            <v>93354</v>
          </cell>
          <cell r="H4797"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row>
        <row r="4798">
          <cell r="A4798" t="str">
            <v>LIGACOES PREDIAIS AGUA/ESGOTO/ENERGIA/TELEFONE</v>
          </cell>
          <cell r="B4798" t="str">
            <v>LIPR</v>
          </cell>
          <cell r="C4798" t="str">
            <v>LIGACOES PREDIAIS DE ESGOTO</v>
          </cell>
          <cell r="D4798" t="str">
            <v>0059</v>
          </cell>
          <cell r="E4798">
            <v>0</v>
          </cell>
          <cell r="F4798">
            <v>0</v>
          </cell>
          <cell r="G4798" t="str">
            <v>93355</v>
          </cell>
          <cell r="H4798"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row>
        <row r="4799">
          <cell r="A4799" t="str">
            <v>LIGACOES PREDIAIS AGUA/ESGOTO/ENERGIA/TELEFONE</v>
          </cell>
          <cell r="B4799" t="str">
            <v>LIPR</v>
          </cell>
          <cell r="C4799" t="str">
            <v>LIGACOES PREDIAIS DE ESGOTO</v>
          </cell>
          <cell r="D4799" t="str">
            <v>0059</v>
          </cell>
          <cell r="E4799">
            <v>0</v>
          </cell>
          <cell r="F4799">
            <v>0</v>
          </cell>
          <cell r="G4799" t="str">
            <v>93356</v>
          </cell>
          <cell r="H4799"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row>
        <row r="4800">
          <cell r="A4800" t="str">
            <v>LIGACOES PREDIAIS AGUA/ESGOTO/ENERGIA/TELEFONE</v>
          </cell>
          <cell r="B4800" t="str">
            <v>LIPR</v>
          </cell>
          <cell r="C4800" t="str">
            <v>LIGACOES PREDIAIS DE ESGOTO</v>
          </cell>
          <cell r="D4800" t="str">
            <v>0059</v>
          </cell>
          <cell r="E4800">
            <v>0</v>
          </cell>
          <cell r="F4800">
            <v>0</v>
          </cell>
          <cell r="G4800" t="str">
            <v>93357</v>
          </cell>
          <cell r="H4800"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row>
        <row r="4801">
          <cell r="A4801" t="str">
            <v>MOVIMENTO DE TERRA</v>
          </cell>
          <cell r="B4801" t="str">
            <v>MOVT</v>
          </cell>
          <cell r="C4801" t="str">
            <v>CORTE/ESCAVACAO EM JAZIDAS OU CAMPO ABERTO</v>
          </cell>
          <cell r="D4801" t="str">
            <v>0018</v>
          </cell>
          <cell r="E4801">
            <v>0</v>
          </cell>
          <cell r="F4801">
            <v>0</v>
          </cell>
          <cell r="G4801" t="str">
            <v>96520</v>
          </cell>
          <cell r="H4801" t="str">
            <v>ESCAVAÇÃO MECANIZADA PARA BLOCO DE COROAMENTO OU SAPATA, SEM PREVISÃO DE FÔRMA, COM RETROESCAVADEIRA. AF_06/2017</v>
          </cell>
        </row>
        <row r="4802">
          <cell r="A4802" t="str">
            <v>MOVIMENTO DE TERRA</v>
          </cell>
          <cell r="B4802" t="str">
            <v>MOVT</v>
          </cell>
          <cell r="C4802" t="str">
            <v>CORTE/ESCAVACAO EM JAZIDAS OU CAMPO ABERTO</v>
          </cell>
          <cell r="D4802" t="str">
            <v>0018</v>
          </cell>
          <cell r="E4802">
            <v>0</v>
          </cell>
          <cell r="F4802">
            <v>0</v>
          </cell>
          <cell r="G4802" t="str">
            <v>96521</v>
          </cell>
          <cell r="H4802" t="str">
            <v>ESCAVAÇÃO MECANIZADA PARA BLOCO DE COROAMENTO OU SAPATA, COM PREVISÃO DE FÔRMA, COM RETROESCAVADEIRA. AF_06/2017</v>
          </cell>
        </row>
        <row r="4803">
          <cell r="A4803" t="str">
            <v>MOVIMENTO DE TERRA</v>
          </cell>
          <cell r="B4803" t="str">
            <v>MOVT</v>
          </cell>
          <cell r="C4803" t="str">
            <v>CORTE/ESCAVACAO EM JAZIDAS OU CAMPO ABERTO</v>
          </cell>
          <cell r="D4803" t="str">
            <v>0018</v>
          </cell>
          <cell r="E4803">
            <v>0</v>
          </cell>
          <cell r="F4803">
            <v>0</v>
          </cell>
          <cell r="G4803" t="str">
            <v>96522</v>
          </cell>
          <cell r="H4803" t="str">
            <v>ESCAVAÇÃO MANUAL PARA BLOCO DE COROAMENTO OU SAPATA, SEM PREVISÃO DE FÔRMA. AF_06/2017</v>
          </cell>
        </row>
        <row r="4804">
          <cell r="A4804" t="str">
            <v>MOVIMENTO DE TERRA</v>
          </cell>
          <cell r="B4804" t="str">
            <v>MOVT</v>
          </cell>
          <cell r="C4804" t="str">
            <v>CORTE/ESCAVACAO EM JAZIDAS OU CAMPO ABERTO</v>
          </cell>
          <cell r="D4804" t="str">
            <v>0018</v>
          </cell>
          <cell r="E4804">
            <v>0</v>
          </cell>
          <cell r="F4804">
            <v>0</v>
          </cell>
          <cell r="G4804" t="str">
            <v>96523</v>
          </cell>
          <cell r="H4804" t="str">
            <v>ESCAVAÇÃO MANUAL PARA BLOCO DE COROAMENTO OU SAPATA, COM PREVISÃO DE FÔRMA. AF_06/2017</v>
          </cell>
        </row>
        <row r="4805">
          <cell r="A4805" t="str">
            <v>MOVIMENTO DE TERRA</v>
          </cell>
          <cell r="B4805" t="str">
            <v>MOVT</v>
          </cell>
          <cell r="C4805" t="str">
            <v>CORTE/ESCAVACAO EM JAZIDAS OU CAMPO ABERTO</v>
          </cell>
          <cell r="D4805" t="str">
            <v>0018</v>
          </cell>
          <cell r="E4805">
            <v>0</v>
          </cell>
          <cell r="F4805">
            <v>0</v>
          </cell>
          <cell r="G4805" t="str">
            <v>96524</v>
          </cell>
          <cell r="H4805" t="str">
            <v>ESCAVAÇÃO MECANIZADA PARA VIGA BALDRAME, SEM PREVISÃO DE FÔRMA, COM MINI-ESCAVADEIRA. AF_06/2017</v>
          </cell>
        </row>
        <row r="4806">
          <cell r="A4806" t="str">
            <v>MOVIMENTO DE TERRA</v>
          </cell>
          <cell r="B4806" t="str">
            <v>MOVT</v>
          </cell>
          <cell r="C4806" t="str">
            <v>CORTE/ESCAVACAO EM JAZIDAS OU CAMPO ABERTO</v>
          </cell>
          <cell r="D4806" t="str">
            <v>0018</v>
          </cell>
          <cell r="E4806">
            <v>0</v>
          </cell>
          <cell r="F4806">
            <v>0</v>
          </cell>
          <cell r="G4806" t="str">
            <v>96525</v>
          </cell>
          <cell r="H4806" t="str">
            <v>ESCAVAÇÃO MECANIZADA PARA VIGA BALDRAME, COM PREVISÃO DE FÔRMA, COM MINI-ESCAVADEIRA. AF_06/2017</v>
          </cell>
        </row>
        <row r="4807">
          <cell r="A4807" t="str">
            <v>MOVIMENTO DE TERRA</v>
          </cell>
          <cell r="B4807" t="str">
            <v>MOVT</v>
          </cell>
          <cell r="C4807" t="str">
            <v>CORTE/ESCAVACAO EM JAZIDAS OU CAMPO ABERTO</v>
          </cell>
          <cell r="D4807" t="str">
            <v>0018</v>
          </cell>
          <cell r="E4807">
            <v>0</v>
          </cell>
          <cell r="F4807">
            <v>0</v>
          </cell>
          <cell r="G4807" t="str">
            <v>96526</v>
          </cell>
          <cell r="H4807" t="str">
            <v>ESCAVAÇÃO MANUAL DE VALA PARA VIGA BALDRAME, SEM PREVISÃO DE FÔRMA. AF_06/2017</v>
          </cell>
        </row>
        <row r="4808">
          <cell r="A4808" t="str">
            <v>MOVIMENTO DE TERRA</v>
          </cell>
          <cell r="B4808" t="str">
            <v>MOVT</v>
          </cell>
          <cell r="C4808" t="str">
            <v>CORTE/ESCAVACAO EM JAZIDAS OU CAMPO ABERTO</v>
          </cell>
          <cell r="D4808" t="str">
            <v>0018</v>
          </cell>
          <cell r="E4808">
            <v>0</v>
          </cell>
          <cell r="F4808">
            <v>0</v>
          </cell>
          <cell r="G4808" t="str">
            <v>96527</v>
          </cell>
          <cell r="H4808" t="str">
            <v>ESCAVAÇÃO MANUAL DE VALA PARA VIGA BALDRAME, COM PREVISÃO DE FÔRMA. AF_06/2017</v>
          </cell>
        </row>
        <row r="4809">
          <cell r="A4809" t="str">
            <v>MOVIMENTO DE TERRA</v>
          </cell>
          <cell r="B4809" t="str">
            <v>MOVT</v>
          </cell>
          <cell r="C4809" t="str">
            <v>CORTE/ESCAVACAO EM JAZIDAS OU CAMPO ABERTO</v>
          </cell>
          <cell r="D4809" t="str">
            <v>0018</v>
          </cell>
          <cell r="E4809">
            <v>0</v>
          </cell>
          <cell r="F4809">
            <v>0</v>
          </cell>
          <cell r="G4809" t="str">
            <v>96528</v>
          </cell>
          <cell r="H4809" t="str">
            <v>FABRICAÇÃO, MONTAGEM E DESMONTAGEM DE FÔRMA PARA BLOCO DE COROAMENTO, EM MADEIRA SERRADA, E=25 MM, 1 UTILIZAÇÃO. AF_06/2017</v>
          </cell>
        </row>
        <row r="4810">
          <cell r="A4810" t="str">
            <v>MOVIMENTO DE TERRA</v>
          </cell>
          <cell r="B4810" t="str">
            <v>MOVT</v>
          </cell>
          <cell r="C4810" t="str">
            <v>CORTE/ESCAVACAO EM JAZIDAS OU CAMPO ABERTO</v>
          </cell>
          <cell r="D4810" t="str">
            <v>0018</v>
          </cell>
          <cell r="E4810">
            <v>0</v>
          </cell>
          <cell r="F4810">
            <v>0</v>
          </cell>
          <cell r="G4810" t="str">
            <v>101114</v>
          </cell>
          <cell r="H4810" t="str">
            <v>ESCAVAÇÃO HORIZONTAL EM SOLO DE 1A CATEGORIA COM TRATOR DE ESTEIRAS (100HP/LÂMINA: 2,19M3). AF_07/2020</v>
          </cell>
        </row>
        <row r="4811">
          <cell r="A4811" t="str">
            <v>MOVIMENTO DE TERRA</v>
          </cell>
          <cell r="B4811" t="str">
            <v>MOVT</v>
          </cell>
          <cell r="C4811" t="str">
            <v>CORTE/ESCAVACAO EM JAZIDAS OU CAMPO ABERTO</v>
          </cell>
          <cell r="D4811" t="str">
            <v>0018</v>
          </cell>
          <cell r="E4811">
            <v>0</v>
          </cell>
          <cell r="F4811">
            <v>0</v>
          </cell>
          <cell r="G4811" t="str">
            <v>101115</v>
          </cell>
          <cell r="H4811" t="str">
            <v>ESCAVAÇÃO HORIZONTAL EM SOLO DE 1A CATEGORIA COM TRATOR DE ESTEIRAS (150HP/LÂMINA: 3,18M3). AF_07/2020</v>
          </cell>
        </row>
        <row r="4812">
          <cell r="A4812" t="str">
            <v>MOVIMENTO DE TERRA</v>
          </cell>
          <cell r="B4812" t="str">
            <v>MOVT</v>
          </cell>
          <cell r="C4812" t="str">
            <v>CORTE/ESCAVACAO EM JAZIDAS OU CAMPO ABERTO</v>
          </cell>
          <cell r="D4812" t="str">
            <v>0018</v>
          </cell>
          <cell r="E4812">
            <v>0</v>
          </cell>
          <cell r="F4812">
            <v>0</v>
          </cell>
          <cell r="G4812" t="str">
            <v>101116</v>
          </cell>
          <cell r="H4812" t="str">
            <v>ESCAVAÇÃO HORIZONTAL EM SOLO DE 1A CATEGORIA COM TRATOR DE ESTEIRAS (170HP/LÂMINA: 5,20M3). AF_07/2020</v>
          </cell>
        </row>
        <row r="4813">
          <cell r="A4813" t="str">
            <v>MOVIMENTO DE TERRA</v>
          </cell>
          <cell r="B4813" t="str">
            <v>MOVT</v>
          </cell>
          <cell r="C4813" t="str">
            <v>CORTE/ESCAVACAO EM JAZIDAS OU CAMPO ABERTO</v>
          </cell>
          <cell r="D4813" t="str">
            <v>0018</v>
          </cell>
          <cell r="E4813">
            <v>0</v>
          </cell>
          <cell r="F4813">
            <v>0</v>
          </cell>
          <cell r="G4813" t="str">
            <v>101117</v>
          </cell>
          <cell r="H4813" t="str">
            <v>ESCAVAÇÃO HORIZONTAL EM SOLO DE 1A CATEGORIA COM TRATOR DE ESTEIRAS (347HP/LÂMINA: 8,70M3). AF_07/2020</v>
          </cell>
        </row>
        <row r="4814">
          <cell r="A4814" t="str">
            <v>MOVIMENTO DE TERRA</v>
          </cell>
          <cell r="B4814" t="str">
            <v>MOVT</v>
          </cell>
          <cell r="C4814" t="str">
            <v>CORTE/ESCAVACAO EM JAZIDAS OU CAMPO ABERTO</v>
          </cell>
          <cell r="D4814" t="str">
            <v>0018</v>
          </cell>
          <cell r="E4814">
            <v>0</v>
          </cell>
          <cell r="F4814">
            <v>0</v>
          </cell>
          <cell r="G4814" t="str">
            <v>101118</v>
          </cell>
          <cell r="H4814" t="str">
            <v>ESCAVAÇÃO HORIZONTAL EM SOLO DE 1A CATEGORIA COM TRATOR DE ESTEIRAS (125HP/LÂMINA: 2,70M3). AF_07/2020</v>
          </cell>
        </row>
        <row r="4815">
          <cell r="A4815" t="str">
            <v>MOVIMENTO DE TERRA</v>
          </cell>
          <cell r="B4815" t="str">
            <v>MOVT</v>
          </cell>
          <cell r="C4815" t="str">
            <v>CORTE/ESCAVACAO EM JAZIDAS OU CAMPO ABERTO</v>
          </cell>
          <cell r="D4815" t="str">
            <v>0018</v>
          </cell>
          <cell r="E4815">
            <v>0</v>
          </cell>
          <cell r="F4815">
            <v>0</v>
          </cell>
          <cell r="G4815" t="str">
            <v>101119</v>
          </cell>
          <cell r="H4815" t="str">
            <v>ESCAVAÇÃO HORIZONTAL, INCLUINDO ESCARIFICAÇÃO EM SOLO DE 2A CATEGORIA COM TRATOR DE ESTEIRAS (100HP/LÂMINA: 2,19M3). AF_07/2020</v>
          </cell>
        </row>
        <row r="4816">
          <cell r="A4816" t="str">
            <v>MOVIMENTO DE TERRA</v>
          </cell>
          <cell r="B4816" t="str">
            <v>MOVT</v>
          </cell>
          <cell r="C4816" t="str">
            <v>CORTE/ESCAVACAO EM JAZIDAS OU CAMPO ABERTO</v>
          </cell>
          <cell r="D4816" t="str">
            <v>0018</v>
          </cell>
          <cell r="E4816">
            <v>0</v>
          </cell>
          <cell r="F4816">
            <v>0</v>
          </cell>
          <cell r="G4816" t="str">
            <v>101120</v>
          </cell>
          <cell r="H4816" t="str">
            <v>ESCAVAÇÃO HORIZONTAL, INCLUINDO ESCARIFICAÇÃO EM SOLO DE 2A CATEGORIA COM TRATOR DE ESTEIRAS (150HP/LÂMINA: 3,18M3). AF_07/2020</v>
          </cell>
        </row>
        <row r="4817">
          <cell r="A4817" t="str">
            <v>MOVIMENTO DE TERRA</v>
          </cell>
          <cell r="B4817" t="str">
            <v>MOVT</v>
          </cell>
          <cell r="C4817" t="str">
            <v>CORTE/ESCAVACAO EM JAZIDAS OU CAMPO ABERTO</v>
          </cell>
          <cell r="D4817" t="str">
            <v>0018</v>
          </cell>
          <cell r="E4817">
            <v>0</v>
          </cell>
          <cell r="F4817">
            <v>0</v>
          </cell>
          <cell r="G4817" t="str">
            <v>101121</v>
          </cell>
          <cell r="H4817" t="str">
            <v>ESCAVAÇÃO HORIZONTAL, INCLUINDO ESCARIFICAÇÃO EM SOLO DE 2A CATEGORIA COM TRATOR DE ESTEIRAS (170HP/LÂMINA: 5,20M3). AF_07/2020</v>
          </cell>
        </row>
        <row r="4818">
          <cell r="A4818" t="str">
            <v>MOVIMENTO DE TERRA</v>
          </cell>
          <cell r="B4818" t="str">
            <v>MOVT</v>
          </cell>
          <cell r="C4818" t="str">
            <v>CORTE/ESCAVACAO EM JAZIDAS OU CAMPO ABERTO</v>
          </cell>
          <cell r="D4818" t="str">
            <v>0018</v>
          </cell>
          <cell r="E4818">
            <v>0</v>
          </cell>
          <cell r="F4818">
            <v>0</v>
          </cell>
          <cell r="G4818" t="str">
            <v>101122</v>
          </cell>
          <cell r="H4818" t="str">
            <v>ESCAVAÇÃO HORIZONTAL, INCLUINDO ESCARIFICAÇÃO EM SOLO DE 2A CATEGORIA COM TRATOR DE ESTEIRAS (347HP/LÂMINA: 8,70M3). AF_07/2020</v>
          </cell>
        </row>
        <row r="4819">
          <cell r="A4819" t="str">
            <v>MOVIMENTO DE TERRA</v>
          </cell>
          <cell r="B4819" t="str">
            <v>MOVT</v>
          </cell>
          <cell r="C4819" t="str">
            <v>CORTE/ESCAVACAO EM JAZIDAS OU CAMPO ABERTO</v>
          </cell>
          <cell r="D4819" t="str">
            <v>0018</v>
          </cell>
          <cell r="E4819">
            <v>0</v>
          </cell>
          <cell r="F4819">
            <v>0</v>
          </cell>
          <cell r="G4819" t="str">
            <v>101123</v>
          </cell>
          <cell r="H4819" t="str">
            <v>ESCAVAÇÃO HORIZONTAL, INCLUINDO ESCARIFICAÇÃO EM SOLO DE 2A CATEGORIA COM TRATOR DE ESTEIRAS (125HP/LÂMINA: 2,70M3). AF_07/2020</v>
          </cell>
        </row>
        <row r="4820">
          <cell r="A4820" t="str">
            <v>MOVIMENTO DE TERRA</v>
          </cell>
          <cell r="B4820" t="str">
            <v>MOVT</v>
          </cell>
          <cell r="C4820" t="str">
            <v>CORTE/ESCAVACAO EM JAZIDAS OU CAMPO ABERTO</v>
          </cell>
          <cell r="D4820" t="str">
            <v>0018</v>
          </cell>
          <cell r="E4820">
            <v>0</v>
          </cell>
          <cell r="F4820">
            <v>0</v>
          </cell>
          <cell r="G4820" t="str">
            <v>101124</v>
          </cell>
          <cell r="H4820" t="str">
            <v>ESCAVAÇÃO HORIZONTAL, INCLUINDO CARGA E DESCARGA EM SOLO DE 1A CATEGORIA COM TRATOR DE ESTEIRAS (100HP/LÂMINA: 2,19M3). AF_07/2020</v>
          </cell>
        </row>
        <row r="4821">
          <cell r="A4821" t="str">
            <v>MOVIMENTO DE TERRA</v>
          </cell>
          <cell r="B4821" t="str">
            <v>MOVT</v>
          </cell>
          <cell r="C4821" t="str">
            <v>CORTE/ESCAVACAO EM JAZIDAS OU CAMPO ABERTO</v>
          </cell>
          <cell r="D4821" t="str">
            <v>0018</v>
          </cell>
          <cell r="E4821">
            <v>0</v>
          </cell>
          <cell r="F4821">
            <v>0</v>
          </cell>
          <cell r="G4821" t="str">
            <v>101125</v>
          </cell>
          <cell r="H4821" t="str">
            <v>ESCAVAÇÃO HORIZONTAL, INCLUINDO CARGA E DESCARGA EM SOLO DE 1A CATEGORIA COM TRATOR DE ESTEIRAS (150HP/LÂMINA: 3,18M3). AF_07/2020</v>
          </cell>
        </row>
        <row r="4822">
          <cell r="A4822" t="str">
            <v>MOVIMENTO DE TERRA</v>
          </cell>
          <cell r="B4822" t="str">
            <v>MOVT</v>
          </cell>
          <cell r="C4822" t="str">
            <v>CORTE/ESCAVACAO EM JAZIDAS OU CAMPO ABERTO</v>
          </cell>
          <cell r="D4822" t="str">
            <v>0018</v>
          </cell>
          <cell r="E4822">
            <v>0</v>
          </cell>
          <cell r="F4822">
            <v>0</v>
          </cell>
          <cell r="G4822" t="str">
            <v>101126</v>
          </cell>
          <cell r="H4822" t="str">
            <v>ESCAVAÇÃO HORIZONTAL, INCLUINDO CARGA E DESCARGA EM SOLO DE 1A CATEGORIA COM TRATOR DE ESTEIRAS (170HP/LÂMINA: 5,20M3). AF_07/2020</v>
          </cell>
        </row>
        <row r="4823">
          <cell r="A4823" t="str">
            <v>MOVIMENTO DE TERRA</v>
          </cell>
          <cell r="B4823" t="str">
            <v>MOVT</v>
          </cell>
          <cell r="C4823" t="str">
            <v>CORTE/ESCAVACAO EM JAZIDAS OU CAMPO ABERTO</v>
          </cell>
          <cell r="D4823" t="str">
            <v>0018</v>
          </cell>
          <cell r="E4823">
            <v>0</v>
          </cell>
          <cell r="F4823">
            <v>0</v>
          </cell>
          <cell r="G4823" t="str">
            <v>101127</v>
          </cell>
          <cell r="H4823" t="str">
            <v>ESCAVAÇÃO HORIZONTAL, INCLUINDO CARGA E DESCARGA EM SOLO DE 1A CATEGORIA COM TRATOR DE ESTEIRAS (347HP/LÂMINA: 8,70M3). AF_07/2020</v>
          </cell>
        </row>
        <row r="4824">
          <cell r="A4824" t="str">
            <v>MOVIMENTO DE TERRA</v>
          </cell>
          <cell r="B4824" t="str">
            <v>MOVT</v>
          </cell>
          <cell r="C4824" t="str">
            <v>CORTE/ESCAVACAO EM JAZIDAS OU CAMPO ABERTO</v>
          </cell>
          <cell r="D4824" t="str">
            <v>0018</v>
          </cell>
          <cell r="E4824">
            <v>0</v>
          </cell>
          <cell r="F4824">
            <v>0</v>
          </cell>
          <cell r="G4824" t="str">
            <v>101128</v>
          </cell>
          <cell r="H4824" t="str">
            <v>ESCAVAÇÃO HORIZONTAL, INCLUINDO CARGA E DESCARGA EM SOLO DE 1A CATEGORIA COM TRATOR DE ESTEIRAS (125HP/LÂMINA: 2,70M3). AF_07/2020</v>
          </cell>
        </row>
        <row r="4825">
          <cell r="A4825" t="str">
            <v>MOVIMENTO DE TERRA</v>
          </cell>
          <cell r="B4825" t="str">
            <v>MOVT</v>
          </cell>
          <cell r="C4825" t="str">
            <v>CORTE/ESCAVACAO EM JAZIDAS OU CAMPO ABERTO</v>
          </cell>
          <cell r="D4825" t="str">
            <v>0018</v>
          </cell>
          <cell r="E4825">
            <v>0</v>
          </cell>
          <cell r="F4825">
            <v>0</v>
          </cell>
          <cell r="G4825" t="str">
            <v>101129</v>
          </cell>
          <cell r="H4825" t="str">
            <v>ESCAVAÇÃO HORIZONTAL, INCLUINDO ESCARIFICAÇÃO, CARGA E DESCARGA EM SOLO DE 2A CATEGORIA COM TRATOR DE ESTEIRAS (100HP/LÂMINA: 2,19M3). AF_07/2020</v>
          </cell>
        </row>
        <row r="4826">
          <cell r="A4826" t="str">
            <v>MOVIMENTO DE TERRA</v>
          </cell>
          <cell r="B4826" t="str">
            <v>MOVT</v>
          </cell>
          <cell r="C4826" t="str">
            <v>CORTE/ESCAVACAO EM JAZIDAS OU CAMPO ABERTO</v>
          </cell>
          <cell r="D4826" t="str">
            <v>0018</v>
          </cell>
          <cell r="E4826">
            <v>0</v>
          </cell>
          <cell r="F4826">
            <v>0</v>
          </cell>
          <cell r="G4826" t="str">
            <v>101130</v>
          </cell>
          <cell r="H4826" t="str">
            <v>ESCAVAÇÃO HORIZONTAL, INCLUINDO ESCARIFICAÇÃO, CARGA E DESCARGA EM SOLO DE 2A CATEGORIA COM TRATOR DE ESTEIRAS (150HP/LÂMINA: 3,18M3). AF_07/2020</v>
          </cell>
        </row>
        <row r="4827">
          <cell r="A4827" t="str">
            <v>MOVIMENTO DE TERRA</v>
          </cell>
          <cell r="B4827" t="str">
            <v>MOVT</v>
          </cell>
          <cell r="C4827" t="str">
            <v>CORTE/ESCAVACAO EM JAZIDAS OU CAMPO ABERTO</v>
          </cell>
          <cell r="D4827" t="str">
            <v>0018</v>
          </cell>
          <cell r="E4827">
            <v>0</v>
          </cell>
          <cell r="F4827">
            <v>0</v>
          </cell>
          <cell r="G4827" t="str">
            <v>101131</v>
          </cell>
          <cell r="H4827" t="str">
            <v>ESCAVAÇÃO HORIZONTAL, INCLUINDO ESCARIFICAÇÃO, CARGA E DESCARGA EM SOLO DE 2A CATEGORIA COM TRATOR DE ESTEIRAS (170HP/LÂMINA: 5,20M3). AF_07/2020</v>
          </cell>
        </row>
        <row r="4828">
          <cell r="A4828" t="str">
            <v>MOVIMENTO DE TERRA</v>
          </cell>
          <cell r="B4828" t="str">
            <v>MOVT</v>
          </cell>
          <cell r="C4828" t="str">
            <v>CORTE/ESCAVACAO EM JAZIDAS OU CAMPO ABERTO</v>
          </cell>
          <cell r="D4828" t="str">
            <v>0018</v>
          </cell>
          <cell r="E4828">
            <v>0</v>
          </cell>
          <cell r="F4828">
            <v>0</v>
          </cell>
          <cell r="G4828" t="str">
            <v>101132</v>
          </cell>
          <cell r="H4828" t="str">
            <v>ESCAVAÇÃO HORIZONTAL, INCLUINDO ESCARIFICAÇÃO, CARGA E DESCARGA EM SOLO DE 2A CATEGORIA COM TRATOR DE ESTEIRAS (347HP/LÂMINA: 8,70M3). AF_07/2020</v>
          </cell>
        </row>
        <row r="4829">
          <cell r="A4829" t="str">
            <v>MOVIMENTO DE TERRA</v>
          </cell>
          <cell r="B4829" t="str">
            <v>MOVT</v>
          </cell>
          <cell r="C4829" t="str">
            <v>CORTE/ESCAVACAO EM JAZIDAS OU CAMPO ABERTO</v>
          </cell>
          <cell r="D4829" t="str">
            <v>0018</v>
          </cell>
          <cell r="E4829">
            <v>0</v>
          </cell>
          <cell r="F4829">
            <v>0</v>
          </cell>
          <cell r="G4829" t="str">
            <v>101133</v>
          </cell>
          <cell r="H4829" t="str">
            <v>ESCAVAÇÃO HORIZONTAL, INCLUINDO ESCARIFICAÇÃO, CARGA E DESCARGA EM SOLO DE 2A CATEGORIA COM TRATOR DE ESTEIRAS (125HP/LÂMINA: 2,70M3). AF_07/2020</v>
          </cell>
        </row>
        <row r="4830">
          <cell r="A4830" t="str">
            <v>MOVIMENTO DE TERRA</v>
          </cell>
          <cell r="B4830" t="str">
            <v>MOVT</v>
          </cell>
          <cell r="C4830" t="str">
            <v>CORTE/ESCAVACAO EM JAZIDAS OU CAMPO ABERTO</v>
          </cell>
          <cell r="D4830" t="str">
            <v>0018</v>
          </cell>
          <cell r="E4830">
            <v>0</v>
          </cell>
          <cell r="F4830">
            <v>0</v>
          </cell>
          <cell r="G4830" t="str">
            <v>101134</v>
          </cell>
          <cell r="H4830" t="str">
            <v>ESCAVAÇÃO HORIZONTAL, INCLUINDO CARGA, DESCARGA E TRANSPORTE EM SOLO DE 1A CATEGORIA COM TRATOR DE ESTEIRAS (100HP/LÂMINA: 2,19M3) E CAMINHÃO BASCULANTE DE 10M3, DMT ATÉ 200M. AF_07/2020</v>
          </cell>
        </row>
        <row r="4831">
          <cell r="A4831" t="str">
            <v>MOVIMENTO DE TERRA</v>
          </cell>
          <cell r="B4831" t="str">
            <v>MOVT</v>
          </cell>
          <cell r="C4831" t="str">
            <v>CORTE/ESCAVACAO EM JAZIDAS OU CAMPO ABERTO</v>
          </cell>
          <cell r="D4831" t="str">
            <v>0018</v>
          </cell>
          <cell r="E4831">
            <v>0</v>
          </cell>
          <cell r="F4831">
            <v>0</v>
          </cell>
          <cell r="G4831" t="str">
            <v>101135</v>
          </cell>
          <cell r="H4831" t="str">
            <v>ESCAVAÇÃO HORIZONTAL, INCLUINDO CARGA, DESCARGA E TRANSPORTE EM SOLO DE 1A CATEGORIA COM TRATOR DE ESTEIRAS (150HP/LÂMINA: 3,18M3) E CAMINHÃO BASCULANTE DE 10M3, DMT ATÉ 200M AF_07/2020</v>
          </cell>
        </row>
        <row r="4832">
          <cell r="A4832" t="str">
            <v>MOVIMENTO DE TERRA</v>
          </cell>
          <cell r="B4832" t="str">
            <v>MOVT</v>
          </cell>
          <cell r="C4832" t="str">
            <v>CORTE/ESCAVACAO EM JAZIDAS OU CAMPO ABERTO</v>
          </cell>
          <cell r="D4832" t="str">
            <v>0018</v>
          </cell>
          <cell r="E4832">
            <v>0</v>
          </cell>
          <cell r="F4832">
            <v>0</v>
          </cell>
          <cell r="G4832" t="str">
            <v>101136</v>
          </cell>
          <cell r="H4832" t="str">
            <v>ESCAVAÇÃO HORIZONTAL, INCLUINDO CARGA, DESCARGA E TRANSPORTE EM SOLO DE 1A CATEGORIA COM TRATOR DE ESTEIRAS (170HP/LÂMINA: 5,20M3) E CAMINHÃO BASCULANTE DE 10M3, DMT ATÉ 200M. AF_07/2020</v>
          </cell>
        </row>
        <row r="4833">
          <cell r="A4833" t="str">
            <v>MOVIMENTO DE TERRA</v>
          </cell>
          <cell r="B4833" t="str">
            <v>MOVT</v>
          </cell>
          <cell r="C4833" t="str">
            <v>CORTE/ESCAVACAO EM JAZIDAS OU CAMPO ABERTO</v>
          </cell>
          <cell r="D4833" t="str">
            <v>0018</v>
          </cell>
          <cell r="E4833">
            <v>0</v>
          </cell>
          <cell r="F4833">
            <v>0</v>
          </cell>
          <cell r="G4833" t="str">
            <v>101137</v>
          </cell>
          <cell r="H4833" t="str">
            <v>ESCAVAÇÃO HORIZONTAL, INCLUINDO CARGA, DESCARGA E TRANSPORTE EM SOLO DE 1A CATEGORIA COM TRATOR DE ESTEIRAS (347HP/LÂMINA: 8,70M3) E CAMINHÃO BASCULANTE DE 10M3, DMT ATÉ 200M. AF_07/2020</v>
          </cell>
        </row>
        <row r="4834">
          <cell r="A4834" t="str">
            <v>MOVIMENTO DE TERRA</v>
          </cell>
          <cell r="B4834" t="str">
            <v>MOVT</v>
          </cell>
          <cell r="C4834" t="str">
            <v>CORTE/ESCAVACAO EM JAZIDAS OU CAMPO ABERTO</v>
          </cell>
          <cell r="D4834" t="str">
            <v>0018</v>
          </cell>
          <cell r="E4834">
            <v>0</v>
          </cell>
          <cell r="F4834">
            <v>0</v>
          </cell>
          <cell r="G4834" t="str">
            <v>101138</v>
          </cell>
          <cell r="H4834" t="str">
            <v>ESCAVAÇÃO HORIZONTAL, INCLUINDO CARGA, DESCARGA E TRANSPORTE EM SOLO DE 1A CATEGORIA COM TRATOR DE ESTEIRAS (125HP/LÂMINA: 2,70M3) E CAMINHÃO BASCULANTE DE 10M3, DMT ATÉ 200M. AF_07/2020</v>
          </cell>
        </row>
        <row r="4835">
          <cell r="A4835" t="str">
            <v>MOVIMENTO DE TERRA</v>
          </cell>
          <cell r="B4835" t="str">
            <v>MOVT</v>
          </cell>
          <cell r="C4835" t="str">
            <v>CORTE/ESCAVACAO EM JAZIDAS OU CAMPO ABERTO</v>
          </cell>
          <cell r="D4835" t="str">
            <v>0018</v>
          </cell>
          <cell r="E4835">
            <v>0</v>
          </cell>
          <cell r="F4835">
            <v>0</v>
          </cell>
          <cell r="G4835" t="str">
            <v>101139</v>
          </cell>
          <cell r="H4835" t="str">
            <v>ESCAVAÇÃO HORIZONTAL, INCLUINDO  ESCARIFICAÇÃO, CARGA, DESCARGA E TRANSPORTE EM SOLO DE 2A CATEGORIA COM TRATOR DE ESTEIRAS (100HP/LÂMINA: 2,19M3) E CAMINHÃO BASCULANTE DE 10M3, DMT ATÉ 200M. AF_07/2020</v>
          </cell>
        </row>
        <row r="4836">
          <cell r="A4836" t="str">
            <v>MOVIMENTO DE TERRA</v>
          </cell>
          <cell r="B4836" t="str">
            <v>MOVT</v>
          </cell>
          <cell r="C4836" t="str">
            <v>CORTE/ESCAVACAO EM JAZIDAS OU CAMPO ABERTO</v>
          </cell>
          <cell r="D4836" t="str">
            <v>0018</v>
          </cell>
          <cell r="E4836">
            <v>0</v>
          </cell>
          <cell r="F4836">
            <v>0</v>
          </cell>
          <cell r="G4836" t="str">
            <v>101140</v>
          </cell>
          <cell r="H4836" t="str">
            <v>ESCAVAÇÃO HORIZONTAL, INCLUINDO ESCARIFICAÇÃO, CARGA, DESCARGA E TRANSPORTE EM SOLO DE 2A CATEGORIA COM TRATOR DE ESTEIRAS (150HP/LÂMINA: 3,18M3) E CAMINHÃO BASCULANTE DE 10M3, DMT ATÉ 200M. AF_07/2020</v>
          </cell>
        </row>
        <row r="4837">
          <cell r="A4837" t="str">
            <v>MOVIMENTO DE TERRA</v>
          </cell>
          <cell r="B4837" t="str">
            <v>MOVT</v>
          </cell>
          <cell r="C4837" t="str">
            <v>CORTE/ESCAVACAO EM JAZIDAS OU CAMPO ABERTO</v>
          </cell>
          <cell r="D4837" t="str">
            <v>0018</v>
          </cell>
          <cell r="E4837">
            <v>0</v>
          </cell>
          <cell r="F4837">
            <v>0</v>
          </cell>
          <cell r="G4837" t="str">
            <v>101141</v>
          </cell>
          <cell r="H4837" t="str">
            <v>ESCAVAÇÃO HORIZONTAL, INCLUINDO ESCARIFICAÇÃO, CARGA, DESCARGA E TRANSPORTE EM SOLO DE 2A CATEGORIA COM TRATOR DE ESTEIRAS (170HP/LÂMINA: 5,20M3) E CAMINHÃO BASCULANTE DE 10M3, DMT ATÉ 200M. AF_07/2020</v>
          </cell>
        </row>
        <row r="4838">
          <cell r="A4838" t="str">
            <v>MOVIMENTO DE TERRA</v>
          </cell>
          <cell r="B4838" t="str">
            <v>MOVT</v>
          </cell>
          <cell r="C4838" t="str">
            <v>CORTE/ESCAVACAO EM JAZIDAS OU CAMPO ABERTO</v>
          </cell>
          <cell r="D4838" t="str">
            <v>0018</v>
          </cell>
          <cell r="E4838">
            <v>0</v>
          </cell>
          <cell r="F4838">
            <v>0</v>
          </cell>
          <cell r="G4838" t="str">
            <v>101142</v>
          </cell>
          <cell r="H4838" t="str">
            <v>ESCAVAÇÃO HORIZONTAL, INCLUINDO ESCARIFICAÇÃO, CARGA, DESCARGA E TRANSPORTE EM SOLO DE 2A CATEGORIA COM TRATOR DE ESTEIRAS (347HP/LÂMINA: 8,70M3) E CAMINHÃO BASCULANTE DE 10M3, DMT ATÉ 200M. AF_07/2020</v>
          </cell>
        </row>
        <row r="4839">
          <cell r="A4839" t="str">
            <v>MOVIMENTO DE TERRA</v>
          </cell>
          <cell r="B4839" t="str">
            <v>MOVT</v>
          </cell>
          <cell r="C4839" t="str">
            <v>CORTE/ESCAVACAO EM JAZIDAS OU CAMPO ABERTO</v>
          </cell>
          <cell r="D4839" t="str">
            <v>0018</v>
          </cell>
          <cell r="E4839">
            <v>0</v>
          </cell>
          <cell r="F4839">
            <v>0</v>
          </cell>
          <cell r="G4839" t="str">
            <v>101143</v>
          </cell>
          <cell r="H4839" t="str">
            <v>ESCAVAÇÃO HORIZONTAL, INCLUINDO ESCARIFICAÇÃO, CARGA, DESCARGA E TRANSPORTE EM SOLO DE 2A CATEGORIA COM TRATOR DE ESTEIRAS (125HP/LÂMINA: 2,70M3) E CAMINHÃO BASCULANTE DE 10M3, DMT ATÉ 200M. AF_07/2020</v>
          </cell>
        </row>
        <row r="4840">
          <cell r="A4840" t="str">
            <v>MOVIMENTO DE TERRA</v>
          </cell>
          <cell r="B4840" t="str">
            <v>MOVT</v>
          </cell>
          <cell r="C4840" t="str">
            <v>CORTE/ESCAVACAO EM JAZIDAS OU CAMPO ABERTO</v>
          </cell>
          <cell r="D4840" t="str">
            <v>0018</v>
          </cell>
          <cell r="E4840">
            <v>0</v>
          </cell>
          <cell r="F4840">
            <v>0</v>
          </cell>
          <cell r="G4840" t="str">
            <v>101144</v>
          </cell>
          <cell r="H4840" t="str">
            <v>ESCAVAÇÃO HORIZONTAL, INCLUINDO CARGA, DESCARGA E TRANSPORTE EM SOLO DE 1A CATEGORIA COM TRATOR DE ESTEIRAS (100HP/LÂMINA: 2,19M3) E CAMINHÃO BASCULANTE DE 14M3, DMT ATÉ 200M. AF_07/2020</v>
          </cell>
        </row>
        <row r="4841">
          <cell r="A4841" t="str">
            <v>MOVIMENTO DE TERRA</v>
          </cell>
          <cell r="B4841" t="str">
            <v>MOVT</v>
          </cell>
          <cell r="C4841" t="str">
            <v>CORTE/ESCAVACAO EM JAZIDAS OU CAMPO ABERTO</v>
          </cell>
          <cell r="D4841" t="str">
            <v>0018</v>
          </cell>
          <cell r="E4841">
            <v>0</v>
          </cell>
          <cell r="F4841">
            <v>0</v>
          </cell>
          <cell r="G4841" t="str">
            <v>101145</v>
          </cell>
          <cell r="H4841" t="str">
            <v>ESCAVAÇÃO HORIZONTAL, INCLUINDO CARGA, DESCARGA E TRANSPORTE EM SOLO DE 1A CATEGORIA COM TRATOR DE ESTEIRAS (150HP/LÂMINA: 3,18M3) E CAMINHÃO BASCULANTE DE 14M3, DMT ATÉ 200M. AF_07/2020</v>
          </cell>
        </row>
        <row r="4842">
          <cell r="A4842" t="str">
            <v>MOVIMENTO DE TERRA</v>
          </cell>
          <cell r="B4842" t="str">
            <v>MOVT</v>
          </cell>
          <cell r="C4842" t="str">
            <v>CORTE/ESCAVACAO EM JAZIDAS OU CAMPO ABERTO</v>
          </cell>
          <cell r="D4842" t="str">
            <v>0018</v>
          </cell>
          <cell r="E4842">
            <v>0</v>
          </cell>
          <cell r="F4842">
            <v>0</v>
          </cell>
          <cell r="G4842" t="str">
            <v>101146</v>
          </cell>
          <cell r="H4842" t="str">
            <v>ESCAVAÇÃO HORIZONTAL, INCLUINDO CARGA, DESCARGA E TRANSPORTE EM SOLO DE 1A CATEGORIA COM TRATOR DE ESTEIRAS (170HP/LÂMINA: 5,20M3) E CAMINHÃO BASCULANTE DE 14M3, DMT ATÉ 200M. AF_07/2020</v>
          </cell>
        </row>
        <row r="4843">
          <cell r="A4843" t="str">
            <v>MOVIMENTO DE TERRA</v>
          </cell>
          <cell r="B4843" t="str">
            <v>MOVT</v>
          </cell>
          <cell r="C4843" t="str">
            <v>CORTE/ESCAVACAO EM JAZIDAS OU CAMPO ABERTO</v>
          </cell>
          <cell r="D4843" t="str">
            <v>0018</v>
          </cell>
          <cell r="E4843">
            <v>0</v>
          </cell>
          <cell r="F4843">
            <v>0</v>
          </cell>
          <cell r="G4843" t="str">
            <v>101147</v>
          </cell>
          <cell r="H4843" t="str">
            <v>ESCAVAÇÃO HORIZONTAL, INCLUINDO CARGA, DESCARGA E TRANSPORTE EM SOLO DE 1A CATEGORIA COM TRATOR DE ESTEIRAS (347HP/LÂMINA: 8,70M3) E CAMINHÃO BASCULANTE DE 14M3, DMT ATÉ 200M. AF_07/2020</v>
          </cell>
        </row>
        <row r="4844">
          <cell r="A4844" t="str">
            <v>MOVIMENTO DE TERRA</v>
          </cell>
          <cell r="B4844" t="str">
            <v>MOVT</v>
          </cell>
          <cell r="C4844" t="str">
            <v>CORTE/ESCAVACAO EM JAZIDAS OU CAMPO ABERTO</v>
          </cell>
          <cell r="D4844" t="str">
            <v>0018</v>
          </cell>
          <cell r="E4844">
            <v>0</v>
          </cell>
          <cell r="F4844">
            <v>0</v>
          </cell>
          <cell r="G4844" t="str">
            <v>101148</v>
          </cell>
          <cell r="H4844" t="str">
            <v>ESCAVAÇÃO HORIZONTAL, INCLUINDO CARGA, DESCARGA E TRANSPORTE EM SOLO DE 1A CATEGORIA COM TRATOR DE ESTEIRAS (125HP/LÂMINA: 2,70M3) E CAMINHÃO BASCULANTE DE 14M3, DMT ATÉ 200M. AF_07/2020</v>
          </cell>
        </row>
        <row r="4845">
          <cell r="A4845" t="str">
            <v>MOVIMENTO DE TERRA</v>
          </cell>
          <cell r="B4845" t="str">
            <v>MOVT</v>
          </cell>
          <cell r="C4845" t="str">
            <v>CORTE/ESCAVACAO EM JAZIDAS OU CAMPO ABERTO</v>
          </cell>
          <cell r="D4845" t="str">
            <v>0018</v>
          </cell>
          <cell r="E4845">
            <v>0</v>
          </cell>
          <cell r="F4845">
            <v>0</v>
          </cell>
          <cell r="G4845" t="str">
            <v>101149</v>
          </cell>
          <cell r="H4845" t="str">
            <v>ESCAVAÇÃO HORIZONTAL, INCLUINDO ESCARIFICAÇÃO, CARGA, DESCARGA E TRANSPORTE EM SOLO DE 2A CATEGORIA COM TRATOR DE ESTEIRAS (100HP/LÂMINA: 2,19M3) E CAMINHÃO BASCULANTE DE 14M3, DMT ATÉ 200M. AF_07/2020</v>
          </cell>
        </row>
        <row r="4846">
          <cell r="A4846" t="str">
            <v>MOVIMENTO DE TERRA</v>
          </cell>
          <cell r="B4846" t="str">
            <v>MOVT</v>
          </cell>
          <cell r="C4846" t="str">
            <v>CORTE/ESCAVACAO EM JAZIDAS OU CAMPO ABERTO</v>
          </cell>
          <cell r="D4846" t="str">
            <v>0018</v>
          </cell>
          <cell r="E4846">
            <v>0</v>
          </cell>
          <cell r="F4846">
            <v>0</v>
          </cell>
          <cell r="G4846" t="str">
            <v>101150</v>
          </cell>
          <cell r="H4846" t="str">
            <v>ESCAVAÇÃO HORIZONTAL, INCLUINDO ESCARIFICAÇÃO, CARGA, DESCARGA E TRANSPORTE EM SOLO DE 2A CATEGORIA COM TRATOR DE ESTEIRAS (150HP/LÂMINA: 3,18M3) E CAMINHÃO BASCULANTE DE 14M3, DMT ATÉ 200M. AF_07/2020</v>
          </cell>
        </row>
        <row r="4847">
          <cell r="A4847" t="str">
            <v>MOVIMENTO DE TERRA</v>
          </cell>
          <cell r="B4847" t="str">
            <v>MOVT</v>
          </cell>
          <cell r="C4847" t="str">
            <v>CORTE/ESCAVACAO EM JAZIDAS OU CAMPO ABERTO</v>
          </cell>
          <cell r="D4847" t="str">
            <v>0018</v>
          </cell>
          <cell r="E4847">
            <v>0</v>
          </cell>
          <cell r="F4847">
            <v>0</v>
          </cell>
          <cell r="G4847" t="str">
            <v>101151</v>
          </cell>
          <cell r="H4847" t="str">
            <v>ESCAVAÇÃO HORIZONTAL, INCLUINDO ESCARIFICAÇÃO, CARGA, DESCARGA E TRANSPORTE EM SOLO DE 2A CATEGORIA COM TRATOR DE ESTEIRAS (170HP/LÂMINA: 5,20M3) E CAMINHÃO BASCULANTE DE 14M3, DMT ATÉ 200M. AF_07/2020</v>
          </cell>
        </row>
        <row r="4848">
          <cell r="A4848" t="str">
            <v>MOVIMENTO DE TERRA</v>
          </cell>
          <cell r="B4848" t="str">
            <v>MOVT</v>
          </cell>
          <cell r="C4848" t="str">
            <v>CORTE/ESCAVACAO EM JAZIDAS OU CAMPO ABERTO</v>
          </cell>
          <cell r="D4848" t="str">
            <v>0018</v>
          </cell>
          <cell r="E4848">
            <v>0</v>
          </cell>
          <cell r="F4848">
            <v>0</v>
          </cell>
          <cell r="G4848" t="str">
            <v>101152</v>
          </cell>
          <cell r="H4848" t="str">
            <v>ESCAVAÇÃO HORIZONTAL, INCLUINDO ESCARIFICAÇÃO, CARGA, DESCARGA E TRANSPORTE EM SOLO DE 2A CATEGORIA COM TRATOR DE ESTEIRAS (347HP/LÂMINA: 8,70M3) E CAMINHÃO BASCULANTE DE 14M3, DMT ATÉ 200M. AF_07/2020</v>
          </cell>
        </row>
        <row r="4849">
          <cell r="A4849" t="str">
            <v>MOVIMENTO DE TERRA</v>
          </cell>
          <cell r="B4849" t="str">
            <v>MOVT</v>
          </cell>
          <cell r="C4849" t="str">
            <v>CORTE/ESCAVACAO EM JAZIDAS OU CAMPO ABERTO</v>
          </cell>
          <cell r="D4849" t="str">
            <v>0018</v>
          </cell>
          <cell r="E4849">
            <v>0</v>
          </cell>
          <cell r="F4849">
            <v>0</v>
          </cell>
          <cell r="G4849" t="str">
            <v>101153</v>
          </cell>
          <cell r="H4849" t="str">
            <v>ESCAVAÇÃO HORIZONTAL, INCLUINDO ESCARIFICAÇÃO, CARGA, DESCARGA E TRANSPORTE EM SOLO DE 2A CATEGORIA COM TRATOR DE ESTEIRAS (125HP/LÂMINA: 2,70M3) E CAMINHÃO BASCULANTE DE 14M3, DMT ATÉ 200M. AF_07/2020</v>
          </cell>
        </row>
        <row r="4850">
          <cell r="A4850" t="str">
            <v>MOVIMENTO DE TERRA</v>
          </cell>
          <cell r="B4850" t="str">
            <v>MOVT</v>
          </cell>
          <cell r="C4850" t="str">
            <v>CORTE/ESCAVACAO EM JAZIDAS OU CAMPO ABERTO</v>
          </cell>
          <cell r="D4850" t="str">
            <v>0018</v>
          </cell>
          <cell r="E4850">
            <v>0</v>
          </cell>
          <cell r="F4850">
            <v>0</v>
          </cell>
          <cell r="G4850" t="str">
            <v>101206</v>
          </cell>
          <cell r="H4850" t="str">
            <v>ESCAVAÇÃO VERTICAL A CÉU ABERTO, EM OBRAS DE EDIFICAÇÃO, INCLUINDO CARGA, DESCARGA E TRANSPORTE, EM SOLO DE 1ª CATEGORIA COM ESCAVADEIRA HIDRÁULICA (CAÇAMBA: 0,8 M³ / 111 HP), FROTA DE 3 CAMINHÕES BASCULANTES DE 14 M³, DMT ATÉ 1 KM E VELOCIDADE MÉDIA 14KM/H. AF_05/2020</v>
          </cell>
        </row>
        <row r="4851">
          <cell r="A4851" t="str">
            <v>MOVIMENTO DE TERRA</v>
          </cell>
          <cell r="B4851" t="str">
            <v>MOVT</v>
          </cell>
          <cell r="C4851" t="str">
            <v>CORTE/ESCAVACAO EM JAZIDAS OU CAMPO ABERTO</v>
          </cell>
          <cell r="D4851" t="str">
            <v>0018</v>
          </cell>
          <cell r="E4851">
            <v>0</v>
          </cell>
          <cell r="F4851">
            <v>0</v>
          </cell>
          <cell r="G4851" t="str">
            <v>101207</v>
          </cell>
          <cell r="H4851" t="str">
            <v>ESCAVAÇÃO VERTICAL A CÉU ABERTO, EMOBRAS DE EDIFICAÇÃO  INCLUINDO CARGA, DESCARGA E TRANSPORTE, EM SOLO DE 1ª CATEGORIA COM ESCAVADEIRA HIDRÁULICA (CAÇAMBA: 0,8 M³ / 111 HP), FROTA DE 2 CAMINHÕES BASCULANTES DE 18 M³, DMT ATÉ 1 KM E VELOCIDADE MÉDIA 14 KM/H. AF_05/2020</v>
          </cell>
        </row>
        <row r="4852">
          <cell r="A4852" t="str">
            <v>MOVIMENTO DE TERRA</v>
          </cell>
          <cell r="B4852" t="str">
            <v>MOVT</v>
          </cell>
          <cell r="C4852" t="str">
            <v>CORTE/ESCAVACAO EM JAZIDAS OU CAMPO ABERTO</v>
          </cell>
          <cell r="D4852" t="str">
            <v>0018</v>
          </cell>
          <cell r="E4852">
            <v>0</v>
          </cell>
          <cell r="F4852">
            <v>0</v>
          </cell>
          <cell r="G4852" t="str">
            <v>101208</v>
          </cell>
          <cell r="H4852" t="str">
            <v>ESCAVAÇÃO VERTICAL A CÉU ABERTO, EM OBRAS DE EDIFICAÇÃO, INCLUINDO CARGA, DESCARGA E TRANSPORTE, EM SOLO DE 1ª CATEGORIA COM ESCAVADEIRA HIDRÁULICA (CAÇAMBA: 1,2 M³ / 155 HP), FROTA DE 3 CAMINHÕES BASCULANTES DE 14 M³, DMT ATÉ 1 KM E VELOCIDADE MÉDIA 14KM/H. AF_05/2020</v>
          </cell>
        </row>
        <row r="4853">
          <cell r="A4853" t="str">
            <v>MOVIMENTO DE TERRA</v>
          </cell>
          <cell r="B4853" t="str">
            <v>MOVT</v>
          </cell>
          <cell r="C4853" t="str">
            <v>CORTE/ESCAVACAO EM JAZIDAS OU CAMPO ABERTO</v>
          </cell>
          <cell r="D4853" t="str">
            <v>0018</v>
          </cell>
          <cell r="E4853">
            <v>0</v>
          </cell>
          <cell r="F4853">
            <v>0</v>
          </cell>
          <cell r="G4853" t="str">
            <v>101209</v>
          </cell>
          <cell r="H4853" t="str">
            <v>ESCAVAÇÃO VERTICAL A CÉU ABERTO, EM OBRAS DE EDIFICAÇÃO, INCLUINDO CARGA, DESCARGA E TRANSPORTE, EM SOLO DE 1ª CATEGORIA COM ESCAVADEIRA HIDRÁULICA (CAÇAMBA: 1,2 M³ / 155 HP), FROTA DE 3 CAMINHÕES BASCULANTES DE 18 M³, DMT ATÉ 1 KM E VELOCIDADE MÉDIA 14KM/H. AF_05/2020</v>
          </cell>
        </row>
        <row r="4854">
          <cell r="A4854" t="str">
            <v>MOVIMENTO DE TERRA</v>
          </cell>
          <cell r="B4854" t="str">
            <v>MOVT</v>
          </cell>
          <cell r="C4854" t="str">
            <v>CORTE/ESCAVACAO EM JAZIDAS OU CAMPO ABERTO</v>
          </cell>
          <cell r="D4854" t="str">
            <v>0018</v>
          </cell>
          <cell r="E4854">
            <v>0</v>
          </cell>
          <cell r="F4854">
            <v>0</v>
          </cell>
          <cell r="G4854" t="str">
            <v>101210</v>
          </cell>
          <cell r="H4854" t="str">
            <v>ESCAVAÇÃO VERTICAL A CÉU ABERTO, EM OBRAS DE EDIFICAÇÃO, INCLUINDO CARGA, DESCARGA E TRANSPORTE, EM SOLO DE 1ª CATEGORIA COM ESCAVADEIRA HIDRÁULICA (CAÇAMBA: 0,8 M³ / 111 HP), FROTA DE 4 CAMINHÕES BASCULANTES DE 14 M³, DMT DE 1,5 KM E VELOCIDADE MÉDIA 18KM/H. AF_05/2020</v>
          </cell>
        </row>
        <row r="4855">
          <cell r="A4855" t="str">
            <v>MOVIMENTO DE TERRA</v>
          </cell>
          <cell r="B4855" t="str">
            <v>MOVT</v>
          </cell>
          <cell r="C4855" t="str">
            <v>CORTE/ESCAVACAO EM JAZIDAS OU CAMPO ABERTO</v>
          </cell>
          <cell r="D4855" t="str">
            <v>0018</v>
          </cell>
          <cell r="E4855">
            <v>0</v>
          </cell>
          <cell r="F4855">
            <v>0</v>
          </cell>
          <cell r="G4855" t="str">
            <v>101211</v>
          </cell>
          <cell r="H4855" t="str">
            <v>ESCAVAÇÃO VERTICAL A CÉU ABERTO, EM OBRAS DE EDIFICAÇÃO, INCLUINDO CARGA, DESCARGA E TRANSPORTE, EM SOLO DE 1ª CATEGORIA COM ESCAVADEIRA HIDRÁULICA (CAÇAMBA: 0,8 M³ / 111 HP), FROTA DE 4 CAMINHÕES BASCULANTES DE 14 M³, DMT DE 2 KM E VELOCIDADE MÉDIA 19KM/H. AF_05/2020</v>
          </cell>
        </row>
        <row r="4856">
          <cell r="A4856" t="str">
            <v>MOVIMENTO DE TERRA</v>
          </cell>
          <cell r="B4856" t="str">
            <v>MOVT</v>
          </cell>
          <cell r="C4856" t="str">
            <v>CORTE/ESCAVACAO EM JAZIDAS OU CAMPO ABERTO</v>
          </cell>
          <cell r="D4856" t="str">
            <v>0018</v>
          </cell>
          <cell r="E4856">
            <v>0</v>
          </cell>
          <cell r="F4856">
            <v>0</v>
          </cell>
          <cell r="G4856" t="str">
            <v>101212</v>
          </cell>
          <cell r="H4856" t="str">
            <v>ESCAVAÇÃO VERTICAL A CÉU ABERTO, EM OBRAS DE EDIFICAÇÃO, INCLUINDO CARGA, DESCARGA E TRANSPORTE, EM SOLO DE 1ª CATEGORIA COM ESCAVADEIRA HIDRÁULICA (CAÇAMBA: 0,8 M³ / 111 HP), FROTA DE 5 CAMINHÕES BASCULANTES DE 14 M³, DMT DE 3 KM E VELOCIDADE MÉDIA 20KM/H. AF_05/2020</v>
          </cell>
        </row>
        <row r="4857">
          <cell r="A4857" t="str">
            <v>MOVIMENTO DE TERRA</v>
          </cell>
          <cell r="B4857" t="str">
            <v>MOVT</v>
          </cell>
          <cell r="C4857" t="str">
            <v>CORTE/ESCAVACAO EM JAZIDAS OU CAMPO ABERTO</v>
          </cell>
          <cell r="D4857" t="str">
            <v>0018</v>
          </cell>
          <cell r="E4857">
            <v>0</v>
          </cell>
          <cell r="F4857">
            <v>0</v>
          </cell>
          <cell r="G4857" t="str">
            <v>101213</v>
          </cell>
          <cell r="H4857" t="str">
            <v>ESCAVAÇÃO VERTICAL A CÉU ABERTO, EM OBRAS DE EDIFICAÇÃO, INCLUINDO CARGA, DESCARGA E TRANSPORTE, EM SOLO DE 1ª CATEGORIA COM ESCAVADEIRA HIDRÁULICA (CAÇAMBA: 0,8 M³ / 111 HP), FROTA DE 6 CAMINHÕES BASCULANTES DE 14 M³, DMT DE 4 KM E VELOCIDADE MÉDIA 22KM/H. AF_05/2020</v>
          </cell>
        </row>
        <row r="4858">
          <cell r="A4858" t="str">
            <v>MOVIMENTO DE TERRA</v>
          </cell>
          <cell r="B4858" t="str">
            <v>MOVT</v>
          </cell>
          <cell r="C4858" t="str">
            <v>CORTE/ESCAVACAO EM JAZIDAS OU CAMPO ABERTO</v>
          </cell>
          <cell r="D4858" t="str">
            <v>0018</v>
          </cell>
          <cell r="E4858">
            <v>0</v>
          </cell>
          <cell r="F4858">
            <v>0</v>
          </cell>
          <cell r="G4858" t="str">
            <v>101214</v>
          </cell>
          <cell r="H4858" t="str">
            <v>ESCAVAÇÃO VERTICAL A CÉU ABERTO, EM OBRAS DE EDIFICAÇÃO, INCLUINDO CARGA, DESCARGA E TRANSPORTE, EM SOLO DE 1ª CATEGORIA COM ESCAVADEIRA HIDRÁULICA (CAÇAMBA: 0,8 M³ / 111 HP), FROTA DE 7 CAMINHÕES BASCULANTES DE 14 M³, DMT DE 6 KM E VELOCIDADE MÉDIA 22KM/H. AF_05/2020</v>
          </cell>
        </row>
        <row r="4859">
          <cell r="A4859" t="str">
            <v>MOVIMENTO DE TERRA</v>
          </cell>
          <cell r="B4859" t="str">
            <v>MOVT</v>
          </cell>
          <cell r="C4859" t="str">
            <v>CORTE/ESCAVACAO EM JAZIDAS OU CAMPO ABERTO</v>
          </cell>
          <cell r="D4859" t="str">
            <v>0018</v>
          </cell>
          <cell r="E4859">
            <v>0</v>
          </cell>
          <cell r="F4859">
            <v>0</v>
          </cell>
          <cell r="G4859" t="str">
            <v>101215</v>
          </cell>
          <cell r="H4859" t="str">
            <v>ESCAVAÇÃO VERTICAL A CÉU ABERTO, EM OBRAS DE EDIFICAÇÃO, INCLUINDO CARGA, DESCARGA E TRANSPORTE, EM SOLO DE 1ª CATEGORIA COM ESCAVADEIRA HIDRÁULICA (CAÇAMBA: 0,8 M³ / 111 HP), FROTA DE 4 CAMINHÕES BASCULANTES DE 18 M³, DMT DE 1,5 KM E VELOCIDADE MÉDIA 18KM/H. AF_05/2020</v>
          </cell>
        </row>
        <row r="4860">
          <cell r="A4860" t="str">
            <v>MOVIMENTO DE TERRA</v>
          </cell>
          <cell r="B4860" t="str">
            <v>MOVT</v>
          </cell>
          <cell r="C4860" t="str">
            <v>CORTE/ESCAVACAO EM JAZIDAS OU CAMPO ABERTO</v>
          </cell>
          <cell r="D4860" t="str">
            <v>0018</v>
          </cell>
          <cell r="E4860">
            <v>0</v>
          </cell>
          <cell r="F4860">
            <v>0</v>
          </cell>
          <cell r="G4860" t="str">
            <v>101216</v>
          </cell>
          <cell r="H4860" t="str">
            <v>ESCAVAÇÃO VERTICAL A CÉU ABERTO, EM OBRAS DE EDIFICAÇÃO, INCLUINDO CARGA, DESCARGA E TRANSPORTE, EM SOLO DE 1ª CATEGORIA COM ESCAVADEIRA HIDRÁULICA (CAÇAMBA: 0,8 M³ / 111 HP), FROTA DE 4 CAMINHÕES BASCULANTES DE 18 M³, DMT DE 2 KM E VELOCIDADE MÉDIA 19KM/H. AF_05/2020</v>
          </cell>
        </row>
        <row r="4861">
          <cell r="A4861" t="str">
            <v>MOVIMENTO DE TERRA</v>
          </cell>
          <cell r="B4861" t="str">
            <v>MOVT</v>
          </cell>
          <cell r="C4861" t="str">
            <v>CORTE/ESCAVACAO EM JAZIDAS OU CAMPO ABERTO</v>
          </cell>
          <cell r="D4861" t="str">
            <v>0018</v>
          </cell>
          <cell r="E4861">
            <v>0</v>
          </cell>
          <cell r="F4861">
            <v>0</v>
          </cell>
          <cell r="G4861" t="str">
            <v>101217</v>
          </cell>
          <cell r="H4861" t="str">
            <v>ESCAVAÇÃO VERTICAL A CÉU ABERTO, EM OBRAS DE EDIFICAÇÃO, INCLUINDO CARGA, DESCARGA E TRANSPORTE, EM SOLO DE 1ª CATEGORIA COM ESCAVADEIRA HIDRÁULICA (CAÇAMBA: 0,8 M³ / 111 HP), FROTA DE 5 CAMINHÕES BASCULANTES DE 18 M³, DMT DE 3 KM E VELOCIDADE MÉDIA 20KM/H. AF_05/2020</v>
          </cell>
        </row>
        <row r="4862">
          <cell r="A4862" t="str">
            <v>MOVIMENTO DE TERRA</v>
          </cell>
          <cell r="B4862" t="str">
            <v>MOVT</v>
          </cell>
          <cell r="C4862" t="str">
            <v>CORTE/ESCAVACAO EM JAZIDAS OU CAMPO ABERTO</v>
          </cell>
          <cell r="D4862" t="str">
            <v>0018</v>
          </cell>
          <cell r="E4862">
            <v>0</v>
          </cell>
          <cell r="F4862">
            <v>0</v>
          </cell>
          <cell r="G4862" t="str">
            <v>101218</v>
          </cell>
          <cell r="H4862" t="str">
            <v>ESCAVAÇÃO VERTICAL A CÉU ABERTO, EM OBRAS DE EDIFICAÇÃO, INCLUINDO CARGA, DESCARGA E TRANSPORTE, EM SOLO DE 1ª CATEGORIA COM ESCAVADEIRA HIDRÁULICA (CAÇAMBA: 0,8 M³ / 111 HP), FROTA DE 5 CAMINHÕES BASCULANTES DE 18 M³, DMT DE 4 KM E VELOCIDADE MÉDIA 22KM/H. AF_05/2020</v>
          </cell>
        </row>
        <row r="4863">
          <cell r="A4863" t="str">
            <v>MOVIMENTO DE TERRA</v>
          </cell>
          <cell r="B4863" t="str">
            <v>MOVT</v>
          </cell>
          <cell r="C4863" t="str">
            <v>CORTE/ESCAVACAO EM JAZIDAS OU CAMPO ABERTO</v>
          </cell>
          <cell r="D4863" t="str">
            <v>0018</v>
          </cell>
          <cell r="E4863">
            <v>0</v>
          </cell>
          <cell r="F4863">
            <v>0</v>
          </cell>
          <cell r="G4863" t="str">
            <v>101219</v>
          </cell>
          <cell r="H4863" t="str">
            <v>ESCAVAÇÃO VERTICAL A CÉU ABERTO, EM OBRAS DE EDIFICAÇÃO, INCLUINDO CARGA, DESCARGA E TRANSPORTE, EM SOLO DE 1ª CATEGORIA COM ESCAVADEIRA HIDRÁULICA (CAÇAMBA: 0,8 M³ / 111 HP), FROTA DE 6 CAMINHÕES BASCULANTES DE 18 M³, DMT DE 6 KM E VELOCIDADE MÉDIA 22KM/H. AF_05/2020</v>
          </cell>
        </row>
        <row r="4864">
          <cell r="A4864" t="str">
            <v>MOVIMENTO DE TERRA</v>
          </cell>
          <cell r="B4864" t="str">
            <v>MOVT</v>
          </cell>
          <cell r="C4864" t="str">
            <v>CORTE/ESCAVACAO EM JAZIDAS OU CAMPO ABERTO</v>
          </cell>
          <cell r="D4864" t="str">
            <v>0018</v>
          </cell>
          <cell r="E4864">
            <v>0</v>
          </cell>
          <cell r="F4864">
            <v>0</v>
          </cell>
          <cell r="G4864" t="str">
            <v>101220</v>
          </cell>
          <cell r="H4864" t="str">
            <v>ESCAVAÇÃO VERTICAL A CÉU ABERTO, EM OBRAS DE EDIFICAÇÃO, INCLUINDO CARGA, DESCARGA E TRANSPORTE, EM SOLO DE 1ª CATEGORIA COM ESCAVADEIRA HIDRÁULICA (CAÇAMBA: 1,2 M³ / 155 HP), FROTA DE 5 CAMINHÕES BASCULANTES DE 14 M³, DMT DE 1,5 KM E VELOCIDADE MÉDIA 18KM/H. AF_05/2020</v>
          </cell>
        </row>
        <row r="4865">
          <cell r="A4865" t="str">
            <v>MOVIMENTO DE TERRA</v>
          </cell>
          <cell r="B4865" t="str">
            <v>MOVT</v>
          </cell>
          <cell r="C4865" t="str">
            <v>CORTE/ESCAVACAO EM JAZIDAS OU CAMPO ABERTO</v>
          </cell>
          <cell r="D4865" t="str">
            <v>0018</v>
          </cell>
          <cell r="E4865">
            <v>0</v>
          </cell>
          <cell r="F4865">
            <v>0</v>
          </cell>
          <cell r="G4865" t="str">
            <v>101221</v>
          </cell>
          <cell r="H4865" t="str">
            <v>ESCAVAÇÃO VERTICAL A CÉU ABERTO, EM OBRAS DE EDIFICAÇÃO, INCLUINDO CARGA, DESCARGA E TRANSPORTE, EM SOLO DE 1ª CATEGORIA COM ESCAVADEIRA HIDRÁULICA (CAÇAMBA: 1,2 M³ / 155 HP), FROTA DE 5 CAMINHÕES BASCULANTES DE 14 M³, DMT DE 2 KM E VELOCIDADE MÉDIA 19KM/H. AF_05/2020</v>
          </cell>
        </row>
        <row r="4866">
          <cell r="A4866" t="str">
            <v>MOVIMENTO DE TERRA</v>
          </cell>
          <cell r="B4866" t="str">
            <v>MOVT</v>
          </cell>
          <cell r="C4866" t="str">
            <v>CORTE/ESCAVACAO EM JAZIDAS OU CAMPO ABERTO</v>
          </cell>
          <cell r="D4866" t="str">
            <v>0018</v>
          </cell>
          <cell r="E4866">
            <v>0</v>
          </cell>
          <cell r="F4866">
            <v>0</v>
          </cell>
          <cell r="G4866" t="str">
            <v>101222</v>
          </cell>
          <cell r="H4866" t="str">
            <v>ESCAVAÇÃO VERTICAL A CÉU ABERTO, EM OBRAS DE EDIFICAÇÃO, INCLUINDO CARGA, DESCARGA E TRANSPORTE, EM SOLO DE 1ª CATEGORIA COM ESCAVADEIRA HIDRÁULICA (CAÇAMBA: 1,2 M³ / 155 HP), FROTA DE 6 CAMINHÕES BASCULANTES DE 14 M³, DMT DE 3 KM E VELOCIDADE MÉDIA 20KM/H. AF_05/2020</v>
          </cell>
        </row>
        <row r="4867">
          <cell r="A4867" t="str">
            <v>MOVIMENTO DE TERRA</v>
          </cell>
          <cell r="B4867" t="str">
            <v>MOVT</v>
          </cell>
          <cell r="C4867" t="str">
            <v>CORTE/ESCAVACAO EM JAZIDAS OU CAMPO ABERTO</v>
          </cell>
          <cell r="D4867" t="str">
            <v>0018</v>
          </cell>
          <cell r="E4867">
            <v>0</v>
          </cell>
          <cell r="F4867">
            <v>0</v>
          </cell>
          <cell r="G4867" t="str">
            <v>101223</v>
          </cell>
          <cell r="H4867" t="str">
            <v>ESCAVAÇÃO VERTICAL A CÉU ABERTO, EM OBRAS DE EDIFICAÇÃO, INCLUINDO CARGA, DESCARGA E TRANSPORTE, EM SOLO DE 1ª CATEGORIA COM ESCAVADEIRA HIDRÁULICA (CAÇAMBA: 1,2 M³ / 155 HP), FROTA DE 7 CAMINHÕES BASCULANTES DE 14 M³, DMT DE 4 KM E VELOCIDADE MÉDIA 22KM/H. AF_05/2020</v>
          </cell>
        </row>
        <row r="4868">
          <cell r="A4868" t="str">
            <v>MOVIMENTO DE TERRA</v>
          </cell>
          <cell r="B4868" t="str">
            <v>MOVT</v>
          </cell>
          <cell r="C4868" t="str">
            <v>CORTE/ESCAVACAO EM JAZIDAS OU CAMPO ABERTO</v>
          </cell>
          <cell r="D4868" t="str">
            <v>0018</v>
          </cell>
          <cell r="E4868">
            <v>0</v>
          </cell>
          <cell r="F4868">
            <v>0</v>
          </cell>
          <cell r="G4868" t="str">
            <v>101224</v>
          </cell>
          <cell r="H4868" t="str">
            <v>ESCAVAÇÃO VERTICAL A CÉU ABERTO, EM OBRAS DE EDIFICAÇÃO, INCLUINDO CARGA, DESCARGA E TRANSPORTE, EM SOLO DE 1ª CATEGORIA COM ESCAVADEIRA HIDRÁULICA (CAÇAMBA: 1,2 M³ / 155 HP), FROTA DE 9 CAMINHÕES BASCULANTES DE 14 M³, DMT DE 6 KM E VELOCIDADE MÉDIA 22KM/H. AF_05/2020</v>
          </cell>
        </row>
        <row r="4869">
          <cell r="A4869" t="str">
            <v>MOVIMENTO DE TERRA</v>
          </cell>
          <cell r="B4869" t="str">
            <v>MOVT</v>
          </cell>
          <cell r="C4869" t="str">
            <v>CORTE/ESCAVACAO EM JAZIDAS OU CAMPO ABERTO</v>
          </cell>
          <cell r="D4869" t="str">
            <v>0018</v>
          </cell>
          <cell r="E4869">
            <v>0</v>
          </cell>
          <cell r="F4869">
            <v>0</v>
          </cell>
          <cell r="G4869" t="str">
            <v>101225</v>
          </cell>
          <cell r="H4869" t="str">
            <v>ESCAVAÇÃO VERTICAL A CÉU ABERTO, EM OBRAS DE EDIFICAÇÃO, INCLUINDO CARGA, DESCARGA E TRANSPORTE, EM SOLO DE 1ª CATEGORIA COM ESCAVADEIRA HIDRÁULICA (CAÇAMBA: 1,2 M³ / 155 HP), FROTA DE 5 CAMINHÕES BASCULANTES DE 18 M³, DMT DE 1,5 KM E VELOCIDADE MÉDIA 18KM/H. AF_05/2020</v>
          </cell>
        </row>
        <row r="4870">
          <cell r="A4870" t="str">
            <v>MOVIMENTO DE TERRA</v>
          </cell>
          <cell r="B4870" t="str">
            <v>MOVT</v>
          </cell>
          <cell r="C4870" t="str">
            <v>CORTE/ESCAVACAO EM JAZIDAS OU CAMPO ABERTO</v>
          </cell>
          <cell r="D4870" t="str">
            <v>0018</v>
          </cell>
          <cell r="E4870">
            <v>0</v>
          </cell>
          <cell r="F4870">
            <v>0</v>
          </cell>
          <cell r="G4870" t="str">
            <v>101226</v>
          </cell>
          <cell r="H4870" t="str">
            <v>ESCAVAÇÃO VERTICAL A CÉU ABERTO, EM OBRAS DE EDIFICAÇÃO, INCLUINDO CARGA, DESCARGA E TRANSPORTE, EM SOLO DE 1ª CATEGORIA COM ESCAVADEIRA HIDRÁULICA (CAÇAMBA: 1,2 M³ / 155 HP), FROTA DE 5 CAMINHÕES BASCULANTES DE 18 M³, DMT DE 2 KM E VELOCIDADE MÉDIA 19KM/H. AF_05/2020</v>
          </cell>
        </row>
        <row r="4871">
          <cell r="A4871" t="str">
            <v>MOVIMENTO DE TERRA</v>
          </cell>
          <cell r="B4871" t="str">
            <v>MOVT</v>
          </cell>
          <cell r="C4871" t="str">
            <v>CORTE/ESCAVACAO EM JAZIDAS OU CAMPO ABERTO</v>
          </cell>
          <cell r="D4871" t="str">
            <v>0018</v>
          </cell>
          <cell r="E4871">
            <v>0</v>
          </cell>
          <cell r="F4871">
            <v>0</v>
          </cell>
          <cell r="G4871" t="str">
            <v>101227</v>
          </cell>
          <cell r="H4871" t="str">
            <v>ESCAVAÇÃO VERTICAL A CÉU ABERTO, EM OBRAS DE EDIFICAÇÃO, INCLUINDO CARGA, DESCARGA E TRANSPORTE, EM SOLO DE 1ª CATEGORIA COM ESCAVADEIRA HIDRÁULICA (CAÇAMBA: 1,2 M³ / 155 HP), FROTA DE 6 CAMINHÕES BASCULANTES DE 18 M³, DMT DE 3 KM E VELOCIDADE MÉDIA 20KM/H. AF_05/2020</v>
          </cell>
        </row>
        <row r="4872">
          <cell r="A4872" t="str">
            <v>MOVIMENTO DE TERRA</v>
          </cell>
          <cell r="B4872" t="str">
            <v>MOVT</v>
          </cell>
          <cell r="C4872" t="str">
            <v>CORTE/ESCAVACAO EM JAZIDAS OU CAMPO ABERTO</v>
          </cell>
          <cell r="D4872" t="str">
            <v>0018</v>
          </cell>
          <cell r="E4872">
            <v>0</v>
          </cell>
          <cell r="F4872">
            <v>0</v>
          </cell>
          <cell r="G4872" t="str">
            <v>101228</v>
          </cell>
          <cell r="H4872" t="str">
            <v>ESCAVAÇÃO VERTICAL A CÉU ABERTO, EM OBRAS DE EDIFICAÇÃO, INCLUINDO CARGA, DESCARGA E TRANSPORTE, EM SOLO DE 1ª CATEGORIA COM ESCAVADEIRA HIDRÁULICA (CAÇAMBA: 1,2 M³ / 155 HP), FROTA DE 6 CAMINHÕES BASCULANTES DE 18 M³, DMT DE 4 KM E VELOCIDADE MÉDIA 22KM/H. AF_05/2020</v>
          </cell>
        </row>
        <row r="4873">
          <cell r="A4873" t="str">
            <v>MOVIMENTO DE TERRA</v>
          </cell>
          <cell r="B4873" t="str">
            <v>MOVT</v>
          </cell>
          <cell r="C4873" t="str">
            <v>CORTE/ESCAVACAO EM JAZIDAS OU CAMPO ABERTO</v>
          </cell>
          <cell r="D4873" t="str">
            <v>0018</v>
          </cell>
          <cell r="E4873">
            <v>0</v>
          </cell>
          <cell r="F4873">
            <v>0</v>
          </cell>
          <cell r="G4873" t="str">
            <v>101229</v>
          </cell>
          <cell r="H4873" t="str">
            <v>ESCAVAÇÃO VERTICAL A CÉU ABERTO, EM OBRAS DE EDIFICAÇÃO, INCLUINDO CARGA, DESCARGA E TRANSPORTE, EM SOLO DE 1ª CATEGORIA COM ESCAVADEIRA HIDRÁULICA (CAÇAMBA: 1,2 M³ / 155 HP), FROTA DE 8 CAMINHÕES BASCULANTES DE 18 M³, DMT DE 6 KM E VELOCIDADE MÉDIA 22KM/H. AF_05/2020</v>
          </cell>
        </row>
        <row r="4874">
          <cell r="A4874" t="str">
            <v>MOVIMENTO DE TERRA</v>
          </cell>
          <cell r="B4874" t="str">
            <v>MOVT</v>
          </cell>
          <cell r="C4874" t="str">
            <v>CORTE/ESCAVACAO EM JAZIDAS OU CAMPO ABERTO</v>
          </cell>
          <cell r="D4874" t="str">
            <v>0018</v>
          </cell>
          <cell r="E4874">
            <v>0</v>
          </cell>
          <cell r="F4874">
            <v>0</v>
          </cell>
          <cell r="G4874" t="str">
            <v>101230</v>
          </cell>
          <cell r="H4874" t="str">
            <v>ESCAVAÇÃO VERTICAL A CÉU ABERTO, EM OBRAS DE INFRAESTRUTURA, INCLUINDO CARGA, DESCARGA E TRANSPORTE, EM SOLO DE 1ª CATEGORIA COM ESCAVADEIRA HIDRÁULICA (CAÇAMBA: 0,8 M³ / 111 HP), FROTA DE 3 CAMINHÕES BASCULANTES DE 14 M³, DMT ATÉ 1 KM E VELOCIDADE MÉDIA14KM/H. AF_05/2020</v>
          </cell>
        </row>
        <row r="4875">
          <cell r="A4875" t="str">
            <v>MOVIMENTO DE TERRA</v>
          </cell>
          <cell r="B4875" t="str">
            <v>MOVT</v>
          </cell>
          <cell r="C4875" t="str">
            <v>CORTE/ESCAVACAO EM JAZIDAS OU CAMPO ABERTO</v>
          </cell>
          <cell r="D4875" t="str">
            <v>0018</v>
          </cell>
          <cell r="E4875">
            <v>0</v>
          </cell>
          <cell r="F4875">
            <v>0</v>
          </cell>
          <cell r="G4875" t="str">
            <v>101231</v>
          </cell>
          <cell r="H4875" t="str">
            <v>ESCAVAÇÃO VERTICAL A CÉU ABERTO, EM OBRAS DE INFRAESTRUTURA, INCLUINDO CARGA, DESCARGA E TRANSPORTE, EM SOLO DE 1ª CATEGORIA COM ESCAVADEIRA HIDRÁULICA (CAÇAMBA: 0,8 M³ / 111 HP), FROTA DE 3 CAMINHÕES BASCULANTES DE 18 M³, DMT ATÉ 1 KM E VELOCIDADE MÉDIA14KM/H. AF_05/2020</v>
          </cell>
        </row>
        <row r="4876">
          <cell r="A4876" t="str">
            <v>MOVIMENTO DE TERRA</v>
          </cell>
          <cell r="B4876" t="str">
            <v>MOVT</v>
          </cell>
          <cell r="C4876" t="str">
            <v>CORTE/ESCAVACAO EM JAZIDAS OU CAMPO ABERTO</v>
          </cell>
          <cell r="D4876" t="str">
            <v>0018</v>
          </cell>
          <cell r="E4876">
            <v>0</v>
          </cell>
          <cell r="F4876">
            <v>0</v>
          </cell>
          <cell r="G4876" t="str">
            <v>101232</v>
          </cell>
          <cell r="H4876" t="str">
            <v>ESCAVAÇÃO VERTICAL A CÉU ABERTO, EM OBRAS DE INFRAESTRUTURA, INCLUINDO CARGA, DESCARGA E TRANSPORTE, EM SOLO DE 1ª CATEGORIA COM ESCAVADEIRA HIDRÁULICA (CAÇAMBA: 1,2 M³ / 155 HP), FROTA DE 3 CAMINHÕES BASCULANTES DE 14 M³, DMT ATÉ 1 KM E VELOCIDADE MÉDIA14KM/H. AF_05/2020</v>
          </cell>
        </row>
        <row r="4877">
          <cell r="A4877" t="str">
            <v>MOVIMENTO DE TERRA</v>
          </cell>
          <cell r="B4877" t="str">
            <v>MOVT</v>
          </cell>
          <cell r="C4877" t="str">
            <v>CORTE/ESCAVACAO EM JAZIDAS OU CAMPO ABERTO</v>
          </cell>
          <cell r="D4877" t="str">
            <v>0018</v>
          </cell>
          <cell r="E4877">
            <v>0</v>
          </cell>
          <cell r="F4877">
            <v>0</v>
          </cell>
          <cell r="G4877" t="str">
            <v>101233</v>
          </cell>
          <cell r="H4877" t="str">
            <v>ESCAVAÇÃO VERTICAL A CÉU ABERTO, EM OBRAS DE INFRAESTRUTURA, INCLUINDO CARGA, DESCARGA E TRANSPORTE, EM SOLO DE 1ª CATEGORIA COM ESCAVADEIRA HIDRÁULICA (CAÇAMBA: 1,2 M³ / 155 HP), FROTA DE 3 CAMINHÕES BASCULANTES DE 18 M³, DMT ATÉ 1 KM E VELOCIDADE MÉDIA14KM/H. AF_05/2020</v>
          </cell>
        </row>
        <row r="4878">
          <cell r="A4878" t="str">
            <v>MOVIMENTO DE TERRA</v>
          </cell>
          <cell r="B4878" t="str">
            <v>MOVT</v>
          </cell>
          <cell r="C4878" t="str">
            <v>CORTE/ESCAVACAO EM JAZIDAS OU CAMPO ABERTO</v>
          </cell>
          <cell r="D4878" t="str">
            <v>0018</v>
          </cell>
          <cell r="E4878">
            <v>0</v>
          </cell>
          <cell r="F4878">
            <v>0</v>
          </cell>
          <cell r="G4878" t="str">
            <v>101234</v>
          </cell>
          <cell r="H4878" t="str">
            <v>ESCAVAÇÃO VERTICAL A CÉU ABERTO, EM OBRAS DE INFRAESTRUTURA, INCLUINDO CARGA, DESCARGA E TRANSPORTE, EM SOLO DE 1ª CATEGORIA COM ESCAVADEIRA HIDRÁULICA (CAÇAMBA: 0,8 M³ / 111HP), FROTA DE 5 CAMINHÕES BASCULANTES DE 14 M³, DMT DE 1,5 KM E VELOCIDADE MÉDIA18KM/H. AF_05/2020</v>
          </cell>
        </row>
        <row r="4879">
          <cell r="A4879" t="str">
            <v>MOVIMENTO DE TERRA</v>
          </cell>
          <cell r="B4879" t="str">
            <v>MOVT</v>
          </cell>
          <cell r="C4879" t="str">
            <v>CORTE/ESCAVACAO EM JAZIDAS OU CAMPO ABERTO</v>
          </cell>
          <cell r="D4879" t="str">
            <v>0018</v>
          </cell>
          <cell r="E4879">
            <v>0</v>
          </cell>
          <cell r="F4879">
            <v>0</v>
          </cell>
          <cell r="G4879" t="str">
            <v>101235</v>
          </cell>
          <cell r="H4879" t="str">
            <v>ESCAVAÇÃO VERTICAL A CÉU ABERTO, EM OBRAS DE INFRAESTRUTURA, INCLUINDO CARGA, DESCARGA E TRANSPORTE, EM SOLO DE 1ª CATEGORIA COM ESCAVADEIRA HIDRÁULICA (CAÇAMBA: 0,8 M³ / 111HP), FROTA DE 5 CAMINHÕES BASCULANTES DE 14 M³, DMT DE 2 KM E VELOCIDADE MÉDIA 19KM/H. AF_05/2020</v>
          </cell>
        </row>
        <row r="4880">
          <cell r="A4880" t="str">
            <v>MOVIMENTO DE TERRA</v>
          </cell>
          <cell r="B4880" t="str">
            <v>MOVT</v>
          </cell>
          <cell r="C4880" t="str">
            <v>CORTE/ESCAVACAO EM JAZIDAS OU CAMPO ABERTO</v>
          </cell>
          <cell r="D4880" t="str">
            <v>0018</v>
          </cell>
          <cell r="E4880">
            <v>0</v>
          </cell>
          <cell r="F4880">
            <v>0</v>
          </cell>
          <cell r="G4880" t="str">
            <v>101236</v>
          </cell>
          <cell r="H4880" t="str">
            <v>ESCAVAÇÃO VERTICAL A CÉU ABERTO, EM OBRAS DE INFRAESTRUTURA, INCLUINDO CARGA, DESCARGA E TRANSPORTE, EM SOLO DE 1ª CATEGORIA COM ESCAVADEIRA HIDRÁULICA (CAÇAMBA: 0,8 M³ / 111HP), FROTA DE 6 CAMINHÕES BASCULANTES DE 14 M³, DMT DE 3 KM E VELOCIDADE MÉDIA 20KM/H. AF_05/2020</v>
          </cell>
        </row>
        <row r="4881">
          <cell r="A4881" t="str">
            <v>MOVIMENTO DE TERRA</v>
          </cell>
          <cell r="B4881" t="str">
            <v>MOVT</v>
          </cell>
          <cell r="C4881" t="str">
            <v>CORTE/ESCAVACAO EM JAZIDAS OU CAMPO ABERTO</v>
          </cell>
          <cell r="D4881" t="str">
            <v>0018</v>
          </cell>
          <cell r="E4881">
            <v>0</v>
          </cell>
          <cell r="F4881">
            <v>0</v>
          </cell>
          <cell r="G4881" t="str">
            <v>101237</v>
          </cell>
          <cell r="H4881" t="str">
            <v>ESCAVAÇÃO VERTICAL A CÉU ABERTO, EM OBRAS DE INFRAESTRUTURA, INCLUINDO CARGA, DESCARGA E TRANSPORTE, EM SOLO DE 1ª CATEGORIA COM ESCAVADEIRA HIDRÁULICA (CAÇAMBA: 0,8 M³ / 111HP), FROTA DE 6 CAMINHÕES BASCULANTES DE 14 M³, DMT DE 4 KM E VELOCIDADE MÉDIA 22KM/H. AF_05/2020</v>
          </cell>
        </row>
        <row r="4882">
          <cell r="A4882" t="str">
            <v>MOVIMENTO DE TERRA</v>
          </cell>
          <cell r="B4882" t="str">
            <v>MOVT</v>
          </cell>
          <cell r="C4882" t="str">
            <v>CORTE/ESCAVACAO EM JAZIDAS OU CAMPO ABERTO</v>
          </cell>
          <cell r="D4882" t="str">
            <v>0018</v>
          </cell>
          <cell r="E4882">
            <v>0</v>
          </cell>
          <cell r="F4882">
            <v>0</v>
          </cell>
          <cell r="G4882" t="str">
            <v>101238</v>
          </cell>
          <cell r="H4882" t="str">
            <v>ESCAVAÇÃO VERTICAL A CÉU ABERTO, EM OBRAS DE INFRAESTRUTURA, INCLUINDO CARGA, DESCARGA E TRANSPORTE, EM SOLO DE 1ª CATEGORIA COM ESCAVADEIRA HIDRÁULICA (CAÇAMBA: 0,8 M³ / 111HP), FROTA DE 8 CAMINHÕES BASCULANTES DE 14 M³, DMT DE 6 KM E VELOCIDADE MÉDIA 22KM/H. AF_05/2020</v>
          </cell>
        </row>
        <row r="4883">
          <cell r="A4883" t="str">
            <v>MOVIMENTO DE TERRA</v>
          </cell>
          <cell r="B4883" t="str">
            <v>MOVT</v>
          </cell>
          <cell r="C4883" t="str">
            <v>CORTE/ESCAVACAO EM JAZIDAS OU CAMPO ABERTO</v>
          </cell>
          <cell r="D4883" t="str">
            <v>0018</v>
          </cell>
          <cell r="E4883">
            <v>0</v>
          </cell>
          <cell r="F4883">
            <v>0</v>
          </cell>
          <cell r="G4883" t="str">
            <v>101239</v>
          </cell>
          <cell r="H4883" t="str">
            <v>ESCAVAÇÃO VERTICAL A CÉU ABERTO, EM OBRAS DE INFRAESTRUTURA, INCLUINDO CARGA, DESCARGA E TRANSPORTE, EM SOLO DE 1ª CATEGORIA COM ESCAVADEIRA HIDRÁULICA (CAÇAMBA: 0,8 M³ / 111HP), FROTA DE 4 CAMINHÕES BASCULANTES DE 18 M³, DMT DE 1,5 KM E VELOCIDADE MÉDIA18KM/H. AF_05/2020</v>
          </cell>
        </row>
        <row r="4884">
          <cell r="A4884" t="str">
            <v>MOVIMENTO DE TERRA</v>
          </cell>
          <cell r="B4884" t="str">
            <v>MOVT</v>
          </cell>
          <cell r="C4884" t="str">
            <v>CORTE/ESCAVACAO EM JAZIDAS OU CAMPO ABERTO</v>
          </cell>
          <cell r="D4884" t="str">
            <v>0018</v>
          </cell>
          <cell r="E4884">
            <v>0</v>
          </cell>
          <cell r="F4884">
            <v>0</v>
          </cell>
          <cell r="G4884" t="str">
            <v>101240</v>
          </cell>
          <cell r="H4884" t="str">
            <v>ESCAVAÇÃO VERTICAL A CÉU ABERTO, EM OBRAS DE INFRAESTRUTURA, INCLUINDO CARGA, DESCARGA E TRANSPORTE, EM SOLO DE 1ª CATEGORIA COM ESCAVADEIRA HIDRÁULICA (CAÇAMBA: 0,8 M³ / 111HP), FROTA DE 4 CAMINHÕES BASCULANTES DE 18 M³, DMT DE 2 KM E VELOCIDADE MÉDIA 19KM/H. AF_05/2020</v>
          </cell>
        </row>
        <row r="4885">
          <cell r="A4885" t="str">
            <v>MOVIMENTO DE TERRA</v>
          </cell>
          <cell r="B4885" t="str">
            <v>MOVT</v>
          </cell>
          <cell r="C4885" t="str">
            <v>CORTE/ESCAVACAO EM JAZIDAS OU CAMPO ABERTO</v>
          </cell>
          <cell r="D4885" t="str">
            <v>0018</v>
          </cell>
          <cell r="E4885">
            <v>0</v>
          </cell>
          <cell r="F4885">
            <v>0</v>
          </cell>
          <cell r="G4885" t="str">
            <v>101241</v>
          </cell>
          <cell r="H4885" t="str">
            <v>ESCAVAÇÃO VERTICAL A CÉU ABERTO, EM OBRAS DE INFRAESTRUTURA, INCLUINDO CARGA, DESCARGA E TRANSPORTE, EM SOLO DE 1ª CATEGORIA COM ESCAVADEIRA HIDRÁULICA (CAÇAMBA: 0,8 M³ / 111HP), FROTA DE 5 CAMINHÕES BASCULANTES DE 18 M³, DMT DE 3 KM E VELOCIDADE MÉDIA 20KM/H. AF_05/2020</v>
          </cell>
        </row>
        <row r="4886">
          <cell r="A4886" t="str">
            <v>MOVIMENTO DE TERRA</v>
          </cell>
          <cell r="B4886" t="str">
            <v>MOVT</v>
          </cell>
          <cell r="C4886" t="str">
            <v>CORTE/ESCAVACAO EM JAZIDAS OU CAMPO ABERTO</v>
          </cell>
          <cell r="D4886" t="str">
            <v>0018</v>
          </cell>
          <cell r="E4886">
            <v>0</v>
          </cell>
          <cell r="F4886">
            <v>0</v>
          </cell>
          <cell r="G4886" t="str">
            <v>101242</v>
          </cell>
          <cell r="H4886" t="str">
            <v>ESCAVAÇÃO VERTICAL A CÉU ABERTO, EM OBRAS DE INFRAESTRUTURA, INCLUINDO CARGA, DESCARGA E TRANSPORTE, EM SOLO DE 1ª CATEGORIA COM ESCAVADEIRA HIDRÁULICA (CAÇAMBA: 0,8 M³ / 111HP), FROTA DE 6 CAMINHÕES BASCULANTES DE 18 M³, DMT DE 4 KM E VELOCIDADE MÉDIA 22KM/H. AF_05/2020</v>
          </cell>
        </row>
        <row r="4887">
          <cell r="A4887" t="str">
            <v>MOVIMENTO DE TERRA</v>
          </cell>
          <cell r="B4887" t="str">
            <v>MOVT</v>
          </cell>
          <cell r="C4887" t="str">
            <v>CORTE/ESCAVACAO EM JAZIDAS OU CAMPO ABERTO</v>
          </cell>
          <cell r="D4887" t="str">
            <v>0018</v>
          </cell>
          <cell r="E4887">
            <v>0</v>
          </cell>
          <cell r="F4887">
            <v>0</v>
          </cell>
          <cell r="G4887" t="str">
            <v>101243</v>
          </cell>
          <cell r="H4887" t="str">
            <v>ESCAVAÇÃO VERTICAL A CÉU ABERTO, EM OBRAS DE INFRAESTRUTURA, INCLUINDO CARGA, DESCARGA E TRANSPORTE, EM SOLO DE 1ª CATEGORIA COM ESCAVADEIRA HIDRÁULICA (CAÇAMBA: 0,8 M³ / 111HP), FROTA DE 7 CAMINHÕES BASCULANTES DE 18 M³, DMT DE 6 KM E VELOCIDADE MÉDIA 22KM/H. AF_05/2020</v>
          </cell>
        </row>
        <row r="4888">
          <cell r="A4888" t="str">
            <v>MOVIMENTO DE TERRA</v>
          </cell>
          <cell r="B4888" t="str">
            <v>MOVT</v>
          </cell>
          <cell r="C4888" t="str">
            <v>CORTE/ESCAVACAO EM JAZIDAS OU CAMPO ABERTO</v>
          </cell>
          <cell r="D4888" t="str">
            <v>0018</v>
          </cell>
          <cell r="E4888">
            <v>0</v>
          </cell>
          <cell r="F4888">
            <v>0</v>
          </cell>
          <cell r="G4888" t="str">
            <v>101244</v>
          </cell>
          <cell r="H4888" t="str">
            <v>ESCAVAÇÃO VERTICAL A CÉU ABERTO, EM OBRAS DE INFRAESTRUTURA, INCLUINDO CARGA, DESCARGA E TRANSPORTE, EM SOLO DE 1ª CATEGORIA COM ESCAVADEIRA HIDRÁULICA (CAÇAMBA: 1,2M³ / 155HP), FROTA DE 6 CAMINHÕES BASCULANTES DE 14 M³, DMT DE 1,5 KM E VELOCIDADE MÉDIA18KM/H. AF_05/2020</v>
          </cell>
        </row>
        <row r="4889">
          <cell r="A4889" t="str">
            <v>MOVIMENTO DE TERRA</v>
          </cell>
          <cell r="B4889" t="str">
            <v>MOVT</v>
          </cell>
          <cell r="C4889" t="str">
            <v>CORTE/ESCAVACAO EM JAZIDAS OU CAMPO ABERTO</v>
          </cell>
          <cell r="D4889" t="str">
            <v>0018</v>
          </cell>
          <cell r="E4889">
            <v>0</v>
          </cell>
          <cell r="F4889">
            <v>0</v>
          </cell>
          <cell r="G4889" t="str">
            <v>101245</v>
          </cell>
          <cell r="H4889" t="str">
            <v>ESCAVAÇÃO VERTICAL A CÉU ABERTO, EM OBRAS DE INFRAESTRUTURA, INCLUINDO CARGA, DESCARGA E TRANSPORTE, EM SOLO DE 1ª CATEGORIA COM ESCAVADEIRA HIDRÁULICA (CAÇAMBA: 1,2 M³ / 155HP), FROTA DE 6 CAMINHÕES BASCULANTES DE 14 M³, DMT DE 2 KM E VELOCIDADE MÉDIA 19KM/H. AF_05/2020</v>
          </cell>
        </row>
        <row r="4890">
          <cell r="A4890" t="str">
            <v>MOVIMENTO DE TERRA</v>
          </cell>
          <cell r="B4890" t="str">
            <v>MOVT</v>
          </cell>
          <cell r="C4890" t="str">
            <v>CORTE/ESCAVACAO EM JAZIDAS OU CAMPO ABERTO</v>
          </cell>
          <cell r="D4890" t="str">
            <v>0018</v>
          </cell>
          <cell r="E4890">
            <v>0</v>
          </cell>
          <cell r="F4890">
            <v>0</v>
          </cell>
          <cell r="G4890" t="str">
            <v>101246</v>
          </cell>
          <cell r="H4890" t="str">
            <v>ESCAVAÇÃO VERTICAL A CÉU ABERTO, EM OBRAS DE INFRAESTRUTURA, INCLUINDO CARGA, DESCARGA E TRANSPORTE, EM SOLO DE 1ª CATEGORIA COM ESCAVADEIRA HIDRÁULICA (CAÇAMBA: 1,2 M³ / 155HP), FROTA DE 7 CAMINHÕES BASCULANTES DE 14 M³, DMT DE 3 KM E VELOCIDADE MÉDIA 20KM/H. AF_05/2020</v>
          </cell>
        </row>
        <row r="4891">
          <cell r="A4891" t="str">
            <v>MOVIMENTO DE TERRA</v>
          </cell>
          <cell r="B4891" t="str">
            <v>MOVT</v>
          </cell>
          <cell r="C4891" t="str">
            <v>CORTE/ESCAVACAO EM JAZIDAS OU CAMPO ABERTO</v>
          </cell>
          <cell r="D4891" t="str">
            <v>0018</v>
          </cell>
          <cell r="E4891">
            <v>0</v>
          </cell>
          <cell r="F4891">
            <v>0</v>
          </cell>
          <cell r="G4891" t="str">
            <v>101247</v>
          </cell>
          <cell r="H4891" t="str">
            <v>ESCAVAÇÃO VERTICAL A CÉU ABERTO, EM OBRAS DE INFRAESTRUTURA, INCLUINDO CARGA, DESCARGA E TRANSPORTE, EM SOLO DE 1ª CATEGORIA COM ESCAVADEIRA HIDRÁULICA (CAÇAMBA: 1,2 M³ / 155HP), FROTA DE 8 CAMINHÕES BASCULANTES DE 14 M³, DMT DE 4 KM E VELOCIDADE MÉDIA 22KM/H. AF_05/2020</v>
          </cell>
        </row>
        <row r="4892">
          <cell r="A4892" t="str">
            <v>MOVIMENTO DE TERRA</v>
          </cell>
          <cell r="B4892" t="str">
            <v>MOVT</v>
          </cell>
          <cell r="C4892" t="str">
            <v>CORTE/ESCAVACAO EM JAZIDAS OU CAMPO ABERTO</v>
          </cell>
          <cell r="D4892" t="str">
            <v>0018</v>
          </cell>
          <cell r="E4892">
            <v>0</v>
          </cell>
          <cell r="F4892">
            <v>0</v>
          </cell>
          <cell r="G4892" t="str">
            <v>101248</v>
          </cell>
          <cell r="H4892" t="str">
            <v>ESCAVAÇÃO VERTICAL A CÉU ABERTO, EM OBRAS DE INFRAESTRUTURA, INCLUINDO CARGA, DESCARGA E TRANSPORTE, EM SOLO DE 1ª CATEGORIA COM ESCAVADEIRA HIDRÁULICA (CAÇAMBA: 1,2 M³ / 155HP), FROTA DE 10 CAMINHÕES BASCULANTES DE 14 M³, DMT DE 6 KM E VELOCIDADE MÉDIA22KM/H. AF_05/2020</v>
          </cell>
        </row>
        <row r="4893">
          <cell r="A4893" t="str">
            <v>MOVIMENTO DE TERRA</v>
          </cell>
          <cell r="B4893" t="str">
            <v>MOVT</v>
          </cell>
          <cell r="C4893" t="str">
            <v>CORTE/ESCAVACAO EM JAZIDAS OU CAMPO ABERTO</v>
          </cell>
          <cell r="D4893" t="str">
            <v>0018</v>
          </cell>
          <cell r="E4893">
            <v>0</v>
          </cell>
          <cell r="F4893">
            <v>0</v>
          </cell>
          <cell r="G4893" t="str">
            <v>101249</v>
          </cell>
          <cell r="H4893" t="str">
            <v>ESCAVAÇÃO VERTICAL A CÉU ABERTO, EM OBRAS DE INFRAESTRUTURA, INCLUINDO CARGA, DESCARGA E TRANSPORTE, EM SOLO DE 1ª CATEGORIA COM ESCAVADEIRA HIDRÁULICA (CAÇAMBA: 1,2 M³ / 155HP), FROTA DE 5 CAMINHÕES BASCULANTES DE 18 M³, DMT DE 1,5 KM E VELOCIDADE MÉDIA18KM/H. AF_05/2020</v>
          </cell>
        </row>
        <row r="4894">
          <cell r="A4894" t="str">
            <v>MOVIMENTO DE TERRA</v>
          </cell>
          <cell r="B4894" t="str">
            <v>MOVT</v>
          </cell>
          <cell r="C4894" t="str">
            <v>CORTE/ESCAVACAO EM JAZIDAS OU CAMPO ABERTO</v>
          </cell>
          <cell r="D4894" t="str">
            <v>0018</v>
          </cell>
          <cell r="E4894">
            <v>0</v>
          </cell>
          <cell r="F4894">
            <v>0</v>
          </cell>
          <cell r="G4894" t="str">
            <v>101250</v>
          </cell>
          <cell r="H4894" t="str">
            <v>ESCAVAÇÃO VERTICAL A CÉU ABERTO, EM OBRAS DE INFRAESTRUTURA, INCLUINDO CARGA, DESCARGA E TRANSPORTE, EM SOLO DE 1ª CATEGORIA COM ESCAVADEIRA HIDRÁULICA (CAÇAMBA: 1,2 M³ / 155HP), FROTA DE 6 CAMINHÕES BASCULANTES DE 18 M³, DMT DE 2 KM E VELOCIDADE MÉDIA 19KM/H. AF_05/2020</v>
          </cell>
        </row>
        <row r="4895">
          <cell r="A4895" t="str">
            <v>MOVIMENTO DE TERRA</v>
          </cell>
          <cell r="B4895" t="str">
            <v>MOVT</v>
          </cell>
          <cell r="C4895" t="str">
            <v>CORTE/ESCAVACAO EM JAZIDAS OU CAMPO ABERTO</v>
          </cell>
          <cell r="D4895" t="str">
            <v>0018</v>
          </cell>
          <cell r="E4895">
            <v>0</v>
          </cell>
          <cell r="F4895">
            <v>0</v>
          </cell>
          <cell r="G4895" t="str">
            <v>101251</v>
          </cell>
          <cell r="H4895" t="str">
            <v>ESCAVAÇÃO VERTICAL A CÉU ABERTO, EM OBRAS DE INFRAESTRUTURA, INCLUINDO CARGA, DESCARGA E TRANSPORTE, EM SOLO DE 1ª CATEGORIA COM ESCAVADEIRA HIDRÁULICA (CAÇAMBA: 1,2 M³ / 155HP), FROTA DE 6 CAMINHÕES BASCULANTES DE 18 M³, DMT DE 3 KM E VELOCIDADE MÉDIA 20KM/H. AF_05/2020</v>
          </cell>
        </row>
        <row r="4896">
          <cell r="A4896" t="str">
            <v>MOVIMENTO DE TERRA</v>
          </cell>
          <cell r="B4896" t="str">
            <v>MOVT</v>
          </cell>
          <cell r="C4896" t="str">
            <v>CORTE/ESCAVACAO EM JAZIDAS OU CAMPO ABERTO</v>
          </cell>
          <cell r="D4896" t="str">
            <v>0018</v>
          </cell>
          <cell r="E4896">
            <v>0</v>
          </cell>
          <cell r="F4896">
            <v>0</v>
          </cell>
          <cell r="G4896" t="str">
            <v>101252</v>
          </cell>
          <cell r="H4896" t="str">
            <v>ESCAVAÇÃO VERTICAL A CÉU ABERTO, EM OBRAS DE INFRAESTRUTURA, INCLUINDO CARGA, DESCARGA E TRANSPORTE, EM SOLO DE 1ª CATEGORIA COM ESCAVADEIRA HIDRÁULICA (CAÇAMBA: 1,2 M³ / 155HP), FROTA DE 7 CAMINHÕES BASCULANTES DE 18 M³, DMT DE 4 KM E VELOCIDADE MÉDIA 22KM/H. AF_05/2020</v>
          </cell>
        </row>
        <row r="4897">
          <cell r="A4897" t="str">
            <v>MOVIMENTO DE TERRA</v>
          </cell>
          <cell r="B4897" t="str">
            <v>MOVT</v>
          </cell>
          <cell r="C4897" t="str">
            <v>CORTE/ESCAVACAO EM JAZIDAS OU CAMPO ABERTO</v>
          </cell>
          <cell r="D4897" t="str">
            <v>0018</v>
          </cell>
          <cell r="E4897">
            <v>0</v>
          </cell>
          <cell r="F4897">
            <v>0</v>
          </cell>
          <cell r="G4897" t="str">
            <v>101253</v>
          </cell>
          <cell r="H4897" t="str">
            <v>ESCAVAÇÃO VERTICAL A CÉU ABERTO, EM OBRAS DE INFRAESTRUTURA, INCLUINDO CARGA, DESCARGA E TRANSPORTE, EM SOLO DE 1ª CATEGORIA COM ESCAVADEIRA HIDRÁULICA (CAÇAMBA: 1,2 M³ / 155HP), FROTA DE 9 CAMINHÕES BASCULANTES DE 18 M³, DMT DE 6 KM E VELOCIDADE MÉDIA 22KM/H. AF_05/2020</v>
          </cell>
        </row>
        <row r="4898">
          <cell r="A4898" t="str">
            <v>MOVIMENTO DE TERRA</v>
          </cell>
          <cell r="B4898" t="str">
            <v>MOVT</v>
          </cell>
          <cell r="C4898" t="str">
            <v>CORTE/ESCAVACAO EM JAZIDAS OU CAMPO ABERTO</v>
          </cell>
          <cell r="D4898" t="str">
            <v>0018</v>
          </cell>
          <cell r="E4898">
            <v>0</v>
          </cell>
          <cell r="F4898">
            <v>0</v>
          </cell>
          <cell r="G4898" t="str">
            <v>101254</v>
          </cell>
          <cell r="H4898" t="str">
            <v>ESCAVAÇÃO VERTICAL A CÉU ABERTO, EM OBRAS DE EDIFICAÇÃO, INCLUINDO CARGA, DESCARGA E TRANSPORTE, EM SOLO DE 1ª CATEGORIA COM ESCAVADEIRA HIDRÁULICA (CAÇAMBA: 0,8 M³ / 111HP), FROTA DE 3 CAMINHÕES BASCULANTES DE 10 M³, DMT ATÉ 1 KM E VELOCIDADE MÉDIA 14KM/H. AF_05/2020</v>
          </cell>
        </row>
        <row r="4899">
          <cell r="A4899" t="str">
            <v>MOVIMENTO DE TERRA</v>
          </cell>
          <cell r="B4899" t="str">
            <v>MOVT</v>
          </cell>
          <cell r="C4899" t="str">
            <v>CORTE/ESCAVACAO EM JAZIDAS OU CAMPO ABERTO</v>
          </cell>
          <cell r="D4899" t="str">
            <v>0018</v>
          </cell>
          <cell r="E4899">
            <v>0</v>
          </cell>
          <cell r="F4899">
            <v>0</v>
          </cell>
          <cell r="G4899" t="str">
            <v>101255</v>
          </cell>
          <cell r="H4899" t="str">
            <v>ESCAVAÇÃO VERTICAL A CÉU ABERTO, EM OBRAS DE EDIFICAÇÃO, INCLUINDO CARGA, DESCARGA E TRANSPORTE, EM SOLO DE 1ª CATEGORIA COM ESCAVADEIRA HIDRÁULICA (CAÇAMBA: 1,2 M³ / 155HP), FROTA DE 3 CAMINHÕES BASCULANTES DE 10 M³, DMT ATÉ 1 KM E VELOCIDADE MÉDIA 14KM/H. AF_05/2020</v>
          </cell>
        </row>
        <row r="4900">
          <cell r="A4900" t="str">
            <v>MOVIMENTO DE TERRA</v>
          </cell>
          <cell r="B4900" t="str">
            <v>MOVT</v>
          </cell>
          <cell r="C4900" t="str">
            <v>CORTE/ESCAVACAO EM JAZIDAS OU CAMPO ABERTO</v>
          </cell>
          <cell r="D4900" t="str">
            <v>0018</v>
          </cell>
          <cell r="E4900">
            <v>0</v>
          </cell>
          <cell r="F4900">
            <v>0</v>
          </cell>
          <cell r="G4900" t="str">
            <v>101256</v>
          </cell>
          <cell r="H4900" t="str">
            <v>ESCAVAÇÃO VERTICAL A CÉU ABERTO, EM OBRAS DE EDIFICAÇÃO, INCLUINDO CARGA, DESCARGA E TRANSPORTE, EM SOLO DE 1ª CATEGORIA COM ESCAVADEIRA HIDRÁULICA (CAÇAMBA: 0,8 M³ / 111HP), FROTA DE 5 CAMINHÕES BASCULANTES DE 10 M³, DMT DE 1,5 KM E VELOCIDADE MÉDIA 18KM/H. AF_05/2020</v>
          </cell>
        </row>
        <row r="4901">
          <cell r="A4901" t="str">
            <v>MOVIMENTO DE TERRA</v>
          </cell>
          <cell r="B4901" t="str">
            <v>MOVT</v>
          </cell>
          <cell r="C4901" t="str">
            <v>CORTE/ESCAVACAO EM JAZIDAS OU CAMPO ABERTO</v>
          </cell>
          <cell r="D4901" t="str">
            <v>0018</v>
          </cell>
          <cell r="E4901">
            <v>0</v>
          </cell>
          <cell r="F4901">
            <v>0</v>
          </cell>
          <cell r="G4901" t="str">
            <v>101257</v>
          </cell>
          <cell r="H4901" t="str">
            <v>ESCAVAÇÃO VERTICAL A CÉU ABERTO, EM OBRAS DE EDIFICAÇÃO, INCLUINDO CARGA, DESCARGA E TRANSPORTE, EM SOLO DE 1ª CATEGORIA COM ESCAVADEIRA HIDRÁULICA (CAÇAMBA: 0,8 M³ / 111HP), FROTA DE 5 CAMINHÕES BASCULANTES DE 10 M³, DMT DE 2 KM E VELOCIDADE MÉDIA 19KM/H. AF_05/2020</v>
          </cell>
        </row>
        <row r="4902">
          <cell r="A4902" t="str">
            <v>MOVIMENTO DE TERRA</v>
          </cell>
          <cell r="B4902" t="str">
            <v>MOVT</v>
          </cell>
          <cell r="C4902" t="str">
            <v>CORTE/ESCAVACAO EM JAZIDAS OU CAMPO ABERTO</v>
          </cell>
          <cell r="D4902" t="str">
            <v>0018</v>
          </cell>
          <cell r="E4902">
            <v>0</v>
          </cell>
          <cell r="F4902">
            <v>0</v>
          </cell>
          <cell r="G4902" t="str">
            <v>101258</v>
          </cell>
          <cell r="H4902" t="str">
            <v>ESCAVAÇÃO VERTICAL A CÉU ABERTO, EM OBRAS DE EDIFICAÇÃO, INCLUINDO CARGA, DESCARGA E TRANSPORTE, EM SOLO DE 1ª CATEGORIA COM ESCAVADEIRA HIDRÁULICA (CAÇAMBA: 0,8 M³ / 111HP), FROTA DE 6 CAMINHÕES BASCULANTES DE 10 M³, DMT DE 3 KM E VELOCIDADE MÉDIA 20KM/H. AF_05/2020</v>
          </cell>
        </row>
        <row r="4903">
          <cell r="A4903" t="str">
            <v>MOVIMENTO DE TERRA</v>
          </cell>
          <cell r="B4903" t="str">
            <v>MOVT</v>
          </cell>
          <cell r="C4903" t="str">
            <v>CORTE/ESCAVACAO EM JAZIDAS OU CAMPO ABERTO</v>
          </cell>
          <cell r="D4903" t="str">
            <v>0018</v>
          </cell>
          <cell r="E4903">
            <v>0</v>
          </cell>
          <cell r="F4903">
            <v>0</v>
          </cell>
          <cell r="G4903" t="str">
            <v>101259</v>
          </cell>
          <cell r="H4903" t="str">
            <v>ESCAVAÇÃO VERTICAL A CÉU ABERTO, EM OBRAS DE EDIFICAÇÃO, INCLUINDO CARGA, DESCARGA E TRANSPORTE, EM SOLO DE 1ª CATEGORIA COM ESCAVADEIRA HIDRÁULICA (CAÇAMBA: 0,8 M³ / 111HP), FROTA DE 7 CAMINHÕES BASCULANTES DE 10 M³, DMT DE 4 KM E VELOCIDADE MÉDIA 22KM/H. AF_05/2020</v>
          </cell>
        </row>
        <row r="4904">
          <cell r="A4904" t="str">
            <v>MOVIMENTO DE TERRA</v>
          </cell>
          <cell r="B4904" t="str">
            <v>MOVT</v>
          </cell>
          <cell r="C4904" t="str">
            <v>CORTE/ESCAVACAO EM JAZIDAS OU CAMPO ABERTO</v>
          </cell>
          <cell r="D4904" t="str">
            <v>0018</v>
          </cell>
          <cell r="E4904">
            <v>0</v>
          </cell>
          <cell r="F4904">
            <v>0</v>
          </cell>
          <cell r="G4904" t="str">
            <v>101260</v>
          </cell>
          <cell r="H4904" t="str">
            <v>ESCAVAÇÃO VERTICAL A CÉU ABERTO, EM OBRAS DE EDIFICAÇÃO, INCLUINDO CARGA, DESCARGA E TRANSPORTE, EM SOLO DE 1ª CATEGORIA COM ESCAVADEIRA HIDRÁULICA (CAÇAMBA: 0,8 M³ / 111HP), FROTA DE 9 CAMINHÕES BASCULANTES DE 10 M³, DMT DE 6 KM E VELOCIDADE MÉDIA 22KM/H. AF_05/2020</v>
          </cell>
        </row>
        <row r="4905">
          <cell r="A4905" t="str">
            <v>MOVIMENTO DE TERRA</v>
          </cell>
          <cell r="B4905" t="str">
            <v>MOVT</v>
          </cell>
          <cell r="C4905" t="str">
            <v>CORTE/ESCAVACAO EM JAZIDAS OU CAMPO ABERTO</v>
          </cell>
          <cell r="D4905" t="str">
            <v>0018</v>
          </cell>
          <cell r="E4905">
            <v>0</v>
          </cell>
          <cell r="F4905">
            <v>0</v>
          </cell>
          <cell r="G4905" t="str">
            <v>101261</v>
          </cell>
          <cell r="H4905" t="str">
            <v>ESCAVAÇÃO VERTICAL A CÉU ABERTO, EM OBRAS DE EDIFICAÇÃO, INCLUINDO CARGA, DESCARGA E TRANSPORTE, EM SOLO DE 1ª CATEGORIA COM ESCAVADEIRA HIDRÁULICA (CAÇAMBA: 1,2 M³ / 155HP), FROTA DE 6 CAMINHÕES BASCULANTES DE 10 M³, DMT DE 1,5 KM E VELOCIDADE MÉDIA 18KM/H. AF_05/2020</v>
          </cell>
        </row>
        <row r="4906">
          <cell r="A4906" t="str">
            <v>MOVIMENTO DE TERRA</v>
          </cell>
          <cell r="B4906" t="str">
            <v>MOVT</v>
          </cell>
          <cell r="C4906" t="str">
            <v>CORTE/ESCAVACAO EM JAZIDAS OU CAMPO ABERTO</v>
          </cell>
          <cell r="D4906" t="str">
            <v>0018</v>
          </cell>
          <cell r="E4906">
            <v>0</v>
          </cell>
          <cell r="F4906">
            <v>0</v>
          </cell>
          <cell r="G4906" t="str">
            <v>101262</v>
          </cell>
          <cell r="H4906" t="str">
            <v>ESCAVAÇÃO VERTICAL A CÉU ABERTO, EM OBRAS DE EDIFICAÇÃO, INCLUINDO CARGA, DESCARGA E TRANSPORTE, EM SOLO DE 1ª CATEGORIA COM ESCAVADEIRA HIDRÁULICA (CAÇAMBA: 1,2 M³ / 155HP), FROTA DE 6 CAMINHÕES BASCULANTES DE 10 M³, DMT DE 2 KM E VELOCIDADE MÉDIA 19KM/H. AF_05/2020</v>
          </cell>
        </row>
        <row r="4907">
          <cell r="A4907" t="str">
            <v>MOVIMENTO DE TERRA</v>
          </cell>
          <cell r="B4907" t="str">
            <v>MOVT</v>
          </cell>
          <cell r="C4907" t="str">
            <v>CORTE/ESCAVACAO EM JAZIDAS OU CAMPO ABERTO</v>
          </cell>
          <cell r="D4907" t="str">
            <v>0018</v>
          </cell>
          <cell r="E4907">
            <v>0</v>
          </cell>
          <cell r="F4907">
            <v>0</v>
          </cell>
          <cell r="G4907" t="str">
            <v>101263</v>
          </cell>
          <cell r="H4907" t="str">
            <v>ESCAVAÇÃO VERTICAL A CÉU ABERTO, EM OBRAS DE EDIFICAÇÃO, INCLUINDO CARGA, DESCARGA E TRANSPORTE, EM SOLO DE 1ª CATEGORIA COM ESCAVADEIRA HIDRÁULICA (CAÇAMBA: 1,2 M³ / 155HP), FROTA DE 7 CAMINHÕES BASCULANTES DE 10 M³, DMT DE 3 KM E VELOCIDADE MÉDIA 20KM/H. AF_05/2020</v>
          </cell>
        </row>
        <row r="4908">
          <cell r="A4908" t="str">
            <v>MOVIMENTO DE TERRA</v>
          </cell>
          <cell r="B4908" t="str">
            <v>MOVT</v>
          </cell>
          <cell r="C4908" t="str">
            <v>CORTE/ESCAVACAO EM JAZIDAS OU CAMPO ABERTO</v>
          </cell>
          <cell r="D4908" t="str">
            <v>0018</v>
          </cell>
          <cell r="E4908">
            <v>0</v>
          </cell>
          <cell r="F4908">
            <v>0</v>
          </cell>
          <cell r="G4908" t="str">
            <v>101264</v>
          </cell>
          <cell r="H4908" t="str">
            <v>ESCAVAÇÃO VERTICAL A CÉU ABERTO, EM OBRAS DE EDIFICAÇÃO, INCLUINDO CARGA, DESCARGA E TRANSPORTE, EM SOLO DE 1ª CATEGORIA COM ESCAVADEIRA HIDRÁULICA (CAÇAMBA: 1,2 M³ / 155HP), FROTA DE 8 CAMINHÕES BASCULANTES DE 10 M³, DMT DE 4 KM E VELOCIDADE MÉDIA 22KM/H. AF_05/2020</v>
          </cell>
        </row>
        <row r="4909">
          <cell r="A4909" t="str">
            <v>MOVIMENTO DE TERRA</v>
          </cell>
          <cell r="B4909" t="str">
            <v>MOVT</v>
          </cell>
          <cell r="C4909" t="str">
            <v>CORTE/ESCAVACAO EM JAZIDAS OU CAMPO ABERTO</v>
          </cell>
          <cell r="D4909" t="str">
            <v>0018</v>
          </cell>
          <cell r="E4909">
            <v>0</v>
          </cell>
          <cell r="F4909">
            <v>0</v>
          </cell>
          <cell r="G4909" t="str">
            <v>101265</v>
          </cell>
          <cell r="H4909" t="str">
            <v>ESCAVAÇÃO VERTICAL A CÉU ABERTO, EM OBRAS DE EDIFICAÇÃO, INCLUINDO CARGA, DESCARGA E TRANSPORTE, EM SOLO DE 1ª CATEGORIA COM ESCAVADEIRA HIDRÁULICA (CAÇAMBA: 1,2 M³ / 155HP), FROTA DE 10 CAMINHÕES BASCULANTES DE 10 M³, DMT DE 6 KM E VELOCIDADE MÉDIA 22KM/H. AF_05/2020</v>
          </cell>
        </row>
        <row r="4910">
          <cell r="A4910" t="str">
            <v>MOVIMENTO DE TERRA</v>
          </cell>
          <cell r="B4910" t="str">
            <v>MOVT</v>
          </cell>
          <cell r="C4910" t="str">
            <v>CORTE/ESCAVACAO EM JAZIDAS OU CAMPO ABERTO</v>
          </cell>
          <cell r="D4910" t="str">
            <v>0018</v>
          </cell>
          <cell r="E4910">
            <v>0</v>
          </cell>
          <cell r="F4910">
            <v>0</v>
          </cell>
          <cell r="G4910" t="str">
            <v>101266</v>
          </cell>
          <cell r="H4910" t="str">
            <v>ESCAVAÇÃO VERTICAL A CÉU ABERTO, EM OBRAS DE INFRAESTRUTURA, INCLUINDO CARGA, DESCARGA E TRANSPORTE, EM SOLO DE 1ª CATEGORIA COM ESCAVADEIRA HIDRÁULICA (CAÇAMBA: 0,8 M³ / 111HP), FROTA DE 3 CAMINHÕES BASCULANTES DE 10 M³, DMT ATÉ 1 KM E VELOCIDADE MÉDIA14KM/H. AF_05/2020</v>
          </cell>
        </row>
        <row r="4911">
          <cell r="A4911" t="str">
            <v>MOVIMENTO DE TERRA</v>
          </cell>
          <cell r="B4911" t="str">
            <v>MOVT</v>
          </cell>
          <cell r="C4911" t="str">
            <v>CORTE/ESCAVACAO EM JAZIDAS OU CAMPO ABERTO</v>
          </cell>
          <cell r="D4911" t="str">
            <v>0018</v>
          </cell>
          <cell r="E4911">
            <v>0</v>
          </cell>
          <cell r="F4911">
            <v>0</v>
          </cell>
          <cell r="G4911" t="str">
            <v>101267</v>
          </cell>
          <cell r="H4911" t="str">
            <v>ESCAVAÇÃO VERTICAL A CÉU ABERTO, EM OBRAS DE INFRAESTRUTURA, INCLUINDO CARGA, DESCARGA E TRANSPORTE, EM SOLO DE 1ª CATEGORIA COM ESCAVADEIRA HIDRÁULICA (CAÇAMBA: 1,2 M³ / 155HP), FROTA DE 4 CAMINHÕES BASCULANTES DE 10 M³, DMT ATÉ 1 KM E VELOCIDADE MÉDIA14KM/H. AF_05/2020</v>
          </cell>
        </row>
        <row r="4912">
          <cell r="A4912" t="str">
            <v>MOVIMENTO DE TERRA</v>
          </cell>
          <cell r="B4912" t="str">
            <v>MOVT</v>
          </cell>
          <cell r="C4912" t="str">
            <v>CORTE/ESCAVACAO EM JAZIDAS OU CAMPO ABERTO</v>
          </cell>
          <cell r="D4912" t="str">
            <v>0018</v>
          </cell>
          <cell r="E4912">
            <v>0</v>
          </cell>
          <cell r="F4912">
            <v>0</v>
          </cell>
          <cell r="G4912" t="str">
            <v>101268</v>
          </cell>
          <cell r="H4912" t="str">
            <v>ESCAVAÇÃO VERTICAL A CÉU ABERTO, EM OBRAS DE INFRAESTRUTURA, INCLUINDO CARGA, DESCARGA E TRANSPORTE, EM SOLO DE 1ª CATEGORIA COM ESCAVADEIRA HIDRÁULICA (CAÇAMBA: 0,8 M³ / 111HP), FROTA DE 5 CAMINHÕES BASCULANTES DE 10 M³, DMT DE 1,5 KM E VELOCIDADE MÉDIA18KM/H. AF_05/2020</v>
          </cell>
        </row>
        <row r="4913">
          <cell r="A4913" t="str">
            <v>MOVIMENTO DE TERRA</v>
          </cell>
          <cell r="B4913" t="str">
            <v>MOVT</v>
          </cell>
          <cell r="C4913" t="str">
            <v>CORTE/ESCAVACAO EM JAZIDAS OU CAMPO ABERTO</v>
          </cell>
          <cell r="D4913" t="str">
            <v>0018</v>
          </cell>
          <cell r="E4913">
            <v>0</v>
          </cell>
          <cell r="F4913">
            <v>0</v>
          </cell>
          <cell r="G4913" t="str">
            <v>101269</v>
          </cell>
          <cell r="H4913" t="str">
            <v>ESCAVAÇÃO VERTICAL A CÉU ABERTO, EM OBRAS DE INFRAESTRUTURA, INCLUINDO CARGA, DESCARGA E TRANSPORTE, EM SOLO DE 1ª CATEGORIA COM ESCAVADEIRA HIDRÁULICA (CAÇAMBA: 0,8 M³ / 111HP), FROTA DE 6 CAMINHÕES BASCULANTES DE 10 M³, DMT DE 2 KM E VELOCIDADE MÉDIA 19KM/H. AF_05/2020</v>
          </cell>
        </row>
        <row r="4914">
          <cell r="A4914" t="str">
            <v>MOVIMENTO DE TERRA</v>
          </cell>
          <cell r="B4914" t="str">
            <v>MOVT</v>
          </cell>
          <cell r="C4914" t="str">
            <v>CORTE/ESCAVACAO EM JAZIDAS OU CAMPO ABERTO</v>
          </cell>
          <cell r="D4914" t="str">
            <v>0018</v>
          </cell>
          <cell r="E4914">
            <v>0</v>
          </cell>
          <cell r="F4914">
            <v>0</v>
          </cell>
          <cell r="G4914" t="str">
            <v>101270</v>
          </cell>
          <cell r="H4914" t="str">
            <v>ESCAVAÇÃO VERTICAL A CÉU ABERTO, EM OBRAS DE INFRAESTRUTURA, INCLUINDO CARGA, DESCARGA E TRANSPORTE, EM SOLO DE 1ª CATEGORIA COM ESCAVADEIRA HIDRÁULICA (CAÇAMBA: 0,8 M³ / 111HP), FROTA DE 7 CAMINHÕES BASCULANTES DE 10 M³, DMT DE 3 KM E VELOCIDADE MÉDIA 20KM/H. AF_05/2020</v>
          </cell>
        </row>
        <row r="4915">
          <cell r="A4915" t="str">
            <v>MOVIMENTO DE TERRA</v>
          </cell>
          <cell r="B4915" t="str">
            <v>MOVT</v>
          </cell>
          <cell r="C4915" t="str">
            <v>CORTE/ESCAVACAO EM JAZIDAS OU CAMPO ABERTO</v>
          </cell>
          <cell r="D4915" t="str">
            <v>0018</v>
          </cell>
          <cell r="E4915">
            <v>0</v>
          </cell>
          <cell r="F4915">
            <v>0</v>
          </cell>
          <cell r="G4915" t="str">
            <v>101271</v>
          </cell>
          <cell r="H4915" t="str">
            <v>ESCAVAÇÃO VERTICAL A CÉU ABERTO, EM OBRAS DE INFRAESTRUTURA, INCLUINDO CARGA, DESCARGA E TRANSPORTE, EM SOLO DE 1ª CATEGORIA COM ESCAVADEIRA HIDRÁULICA (CAÇAMBA: 0,8 M³ / 111HP), FROTA DE 8 CAMINHÕES BASCULANTES DE 10 M³, DMT DE 4 KM E VELOCIDADE MÉDIA 22KM/H. AF_05/2020</v>
          </cell>
        </row>
        <row r="4916">
          <cell r="A4916" t="str">
            <v>MOVIMENTO DE TERRA</v>
          </cell>
          <cell r="B4916" t="str">
            <v>MOVT</v>
          </cell>
          <cell r="C4916" t="str">
            <v>CORTE/ESCAVACAO EM JAZIDAS OU CAMPO ABERTO</v>
          </cell>
          <cell r="D4916" t="str">
            <v>0018</v>
          </cell>
          <cell r="E4916">
            <v>0</v>
          </cell>
          <cell r="F4916">
            <v>0</v>
          </cell>
          <cell r="G4916" t="str">
            <v>101272</v>
          </cell>
          <cell r="H4916" t="str">
            <v>ESCAVAÇÃO VERTICAL A CÉU ABERTO, EM OBRAS DE INFRAESTRUTURA, INCLUINDO CARGA, DESCARGA E TRANSPORTE, EM SOLO DE 1ª CATEGORIA COM ESCAVADEIRA HIDRÁULICA (CAÇAMBA: 0,8 M³ / 111HP), FROTA DE 10 CAMINHÕES BASCULANTES DE 10 M³, DMT DE 6 KM E VELOCIDADE MÉDIA22KM/H. AF_05/2020</v>
          </cell>
        </row>
        <row r="4917">
          <cell r="A4917" t="str">
            <v>MOVIMENTO DE TERRA</v>
          </cell>
          <cell r="B4917" t="str">
            <v>MOVT</v>
          </cell>
          <cell r="C4917" t="str">
            <v>CORTE/ESCAVACAO EM JAZIDAS OU CAMPO ABERTO</v>
          </cell>
          <cell r="D4917" t="str">
            <v>0018</v>
          </cell>
          <cell r="E4917">
            <v>0</v>
          </cell>
          <cell r="F4917">
            <v>0</v>
          </cell>
          <cell r="G4917" t="str">
            <v>101273</v>
          </cell>
          <cell r="H4917" t="str">
            <v>ESCAVAÇÃO VERTICAL A CÉU ABERTO, EM OBRAS DE INFRAESTRUTURA, INCLUINDO CARGA, DESCARGA E TRANSPORTE, EM SOLO DE 1ª CATEGORIA COM ESCAVADEIRA HIDRÁULICA (CAÇAMBA: 1,2 M³ / 155HP), FROTA DE 6 CAMINHÕES BASCULANTES DE 10 M³, DMT DE 1,5 KM E VELOCIDADE MÉDIA18KM/H. AF_05/2020</v>
          </cell>
        </row>
        <row r="4918">
          <cell r="A4918" t="str">
            <v>MOVIMENTO DE TERRA</v>
          </cell>
          <cell r="B4918" t="str">
            <v>MOVT</v>
          </cell>
          <cell r="C4918" t="str">
            <v>CORTE/ESCAVACAO EM JAZIDAS OU CAMPO ABERTO</v>
          </cell>
          <cell r="D4918" t="str">
            <v>0018</v>
          </cell>
          <cell r="E4918">
            <v>0</v>
          </cell>
          <cell r="F4918">
            <v>0</v>
          </cell>
          <cell r="G4918" t="str">
            <v>101274</v>
          </cell>
          <cell r="H4918" t="str">
            <v>ESCAVAÇÃO VERTICAL A CÉU ABERTO, EM OBRAS DE INFRAESTRUTURA, INCLUINDO CARGA, DESCARGA E TRANSPORTE, EM SOLO DE 1ª CATEGORIA COM ESCAVADEIRA HIDRÁULICA (CAÇAMBA: 1,2 M³ / 155HP), FROTA DE 7 CAMINHÕES BASCULANTES DE 10 M³, DMT DE 2 KM E VELOCIDADE MÉDIA 19KM/H. AF_05/2020</v>
          </cell>
        </row>
        <row r="4919">
          <cell r="A4919" t="str">
            <v>MOVIMENTO DE TERRA</v>
          </cell>
          <cell r="B4919" t="str">
            <v>MOVT</v>
          </cell>
          <cell r="C4919" t="str">
            <v>CORTE/ESCAVACAO EM JAZIDAS OU CAMPO ABERTO</v>
          </cell>
          <cell r="D4919" t="str">
            <v>0018</v>
          </cell>
          <cell r="E4919">
            <v>0</v>
          </cell>
          <cell r="F4919">
            <v>0</v>
          </cell>
          <cell r="G4919" t="str">
            <v>101275</v>
          </cell>
          <cell r="H4919" t="str">
            <v>ESCAVAÇÃO VERTICAL A CÉU ABERTO, EM OBRAS DE INFRAESTRUTURA, INCLUINDO CARGA, DESCARGA E TRANSPORTE, EM SOLO DE 1ª CATEGORIA COM ESCAVADEIRA HIDRÁULICA (CAÇAMBA: 1,2 M³ / 155HP), FROTA DE 8 CAMINHÕES BASCULANTES DE 10 M³, DMT DE 3 KM E VELOCIDADE MÉDIA 20KM/H. AF_05/2020</v>
          </cell>
        </row>
        <row r="4920">
          <cell r="A4920" t="str">
            <v>MOVIMENTO DE TERRA</v>
          </cell>
          <cell r="B4920" t="str">
            <v>MOVT</v>
          </cell>
          <cell r="C4920" t="str">
            <v>CORTE/ESCAVACAO EM JAZIDAS OU CAMPO ABERTO</v>
          </cell>
          <cell r="D4920" t="str">
            <v>0018</v>
          </cell>
          <cell r="E4920">
            <v>0</v>
          </cell>
          <cell r="F4920">
            <v>0</v>
          </cell>
          <cell r="G4920" t="str">
            <v>101276</v>
          </cell>
          <cell r="H4920" t="str">
            <v>ESCAVAÇÃO VERTICAL A CÉU ABERTO, EM OBRAS DE INFRAESTRUTURA, INCLUINDO CARGA, DESCARGA E TRANSPORTE, EM SOLO DE 1ª CATEGORIA COM ESCAVADEIRA HIDRÁULICA (CAÇAMBA: 1,2 M³ / 155HP), FROTA DE 9 CAMINHÕES BASCULANTES DE 10 M³, DMT DE 4 KM E VELOCIDADE MÉDIA 22KM/H. AF_05/2020</v>
          </cell>
        </row>
        <row r="4921">
          <cell r="A4921" t="str">
            <v>MOVIMENTO DE TERRA</v>
          </cell>
          <cell r="B4921" t="str">
            <v>MOVT</v>
          </cell>
          <cell r="C4921" t="str">
            <v>CORTE/ESCAVACAO EM JAZIDAS OU CAMPO ABERTO</v>
          </cell>
          <cell r="D4921" t="str">
            <v>0018</v>
          </cell>
          <cell r="E4921">
            <v>0</v>
          </cell>
          <cell r="F4921">
            <v>0</v>
          </cell>
          <cell r="G4921" t="str">
            <v>101277</v>
          </cell>
          <cell r="H4921" t="str">
            <v>ESCAVAÇÃO VERTICAL A CÉU ABERTO, EM OBRAS DE INFRAESTRUTURA, INCLUINDO CARGA, DESCARGA E TRANSPORTE, EM SOLO DE 1ª CATEGORIA COM ESCAVADEIRA HIDRÁULICA (CAÇAMBA: 1,2 M³ / 155HP), FROTA DE 12 CAMINHÕES BASCULANTES DE 10 M³, DMT DE 6 KM E VELOCIDADE MÉDIA22KM/H. AF_05/2020</v>
          </cell>
        </row>
        <row r="4922">
          <cell r="A4922" t="str">
            <v>MOVIMENTO DE TERRA</v>
          </cell>
          <cell r="B4922" t="str">
            <v>MOVT</v>
          </cell>
          <cell r="C4922" t="str">
            <v>ESCAVACAO DE VALAS</v>
          </cell>
          <cell r="D4922" t="str">
            <v>0019</v>
          </cell>
          <cell r="E4922">
            <v>0</v>
          </cell>
          <cell r="F4922">
            <v>0</v>
          </cell>
          <cell r="G4922" t="str">
            <v>90082</v>
          </cell>
          <cell r="H4922" t="str">
            <v>ESCAVAÇÃO MECANIZADA DE VALA COM PROF. ATÉ 1,5 M (MÉDIA ENTRE MONTANTE E JUSANTE/UMA COMPOSIÇÃO POR TRECHO), COM ESCAVADEIRA HIDRÁULICA (0,8 M3), LARG. DE 1,5 M A 2,5 M, EM SOLO DE 1A CATEGORIA, EM LOCAIS COM ALTO NÍVEL DE INTERFERÊNCIA. AF_02/2021</v>
          </cell>
        </row>
        <row r="4923">
          <cell r="A4923" t="str">
            <v>MOVIMENTO DE TERRA</v>
          </cell>
          <cell r="B4923" t="str">
            <v>MOVT</v>
          </cell>
          <cell r="C4923" t="str">
            <v>ESCAVACAO DE VALAS</v>
          </cell>
          <cell r="D4923" t="str">
            <v>0019</v>
          </cell>
          <cell r="E4923">
            <v>0</v>
          </cell>
          <cell r="F4923">
            <v>0</v>
          </cell>
          <cell r="G4923" t="str">
            <v>90084</v>
          </cell>
          <cell r="H4923" t="str">
            <v>ESCAVAÇÃO MECANIZADA DE VALA COM PROF. MAIOR QUE 1,5 M ATÉ 3,0 M (MÉDIA ENTRE MONTANTE E JUSANTE/UMA COMPOSIÇÃO POR TRECHO), COM ESCAVADEIRA HIDRÁULICA (0,8 M3/111 HP), LARGURA ATÉ 1,5 M, EM SOLO DE 1A CATEGORIA, EM LOCAIS COM ALTO NÍVEL DE INTERFERÊNCIA. AF_02/2021</v>
          </cell>
        </row>
        <row r="4924">
          <cell r="A4924" t="str">
            <v>MOVIMENTO DE TERRA</v>
          </cell>
          <cell r="B4924" t="str">
            <v>MOVT</v>
          </cell>
          <cell r="C4924" t="str">
            <v>ESCAVACAO DE VALAS</v>
          </cell>
          <cell r="D4924" t="str">
            <v>0019</v>
          </cell>
          <cell r="E4924">
            <v>0</v>
          </cell>
          <cell r="F4924">
            <v>0</v>
          </cell>
          <cell r="G4924" t="str">
            <v>90086</v>
          </cell>
          <cell r="H4924" t="str">
            <v>ESCAVAÇÃO MECANIZADA DE VALA COM PROF. MAIOR QUE 3,0 M ATÉ 4,5 M(MÉDIA ENTRE MONTANTE E JUSANTE/UMA COMPOSIÇÃO POR TRECHO), COM ESCAVADEIRA HIDRÁULICA (0,8 M3/111 HP), LARG. MENOR QUE 1,5 M, EM SOLO DE 1A CATEGORIA, EM LOCAIS COM ALTO NÍVEL DE INTERFERÊNCIA. AF_02/2021</v>
          </cell>
        </row>
        <row r="4925">
          <cell r="A4925" t="str">
            <v>MOVIMENTO DE TERRA</v>
          </cell>
          <cell r="B4925" t="str">
            <v>MOVT</v>
          </cell>
          <cell r="C4925" t="str">
            <v>ESCAVACAO DE VALAS</v>
          </cell>
          <cell r="D4925" t="str">
            <v>0019</v>
          </cell>
          <cell r="E4925">
            <v>0</v>
          </cell>
          <cell r="F4925">
            <v>0</v>
          </cell>
          <cell r="G4925" t="str">
            <v>90087</v>
          </cell>
          <cell r="H4925" t="str">
            <v>ESCAVAÇÃO MECANIZADA DE VALA COM PROF. DE 3,0 M ATÉ 4,5 M(MÉDIA ENTRE MONTANTE E JUSANTE/UMA COMPOSIÇÃO POR TRECHO), COM ESCAVADEIRA HIDRÁULICA (1,2 M3/155 HP), LARG. DE 1,5 M A 2,5 M, EM SOLO DE 1A CATEGORIA, EM LOCAIS COM ALTO NÍVEL DE INTERFERÊNCIA. AF_02/2021</v>
          </cell>
        </row>
        <row r="4926">
          <cell r="A4926" t="str">
            <v>MOVIMENTO DE TERRA</v>
          </cell>
          <cell r="B4926" t="str">
            <v>MOVT</v>
          </cell>
          <cell r="C4926" t="str">
            <v>ESCAVACAO DE VALAS</v>
          </cell>
          <cell r="D4926" t="str">
            <v>0019</v>
          </cell>
          <cell r="E4926">
            <v>0</v>
          </cell>
          <cell r="F4926">
            <v>0</v>
          </cell>
          <cell r="G4926" t="str">
            <v>90090</v>
          </cell>
          <cell r="H4926" t="str">
            <v>ESCAVAÇÃO MECANIZADA DE VALA COM PROF. MAIOR QUE 4,5 M ATÉ 6,0 M(MÉDIA ENTRE MONTANTE E JUSANTE/UMA COMPOSIÇÃO POR TRECHO), COM ESCAVADEIRA HIDRÁULICA (1,2 M3/155 HP), LARG. DE 1,5 M A 2,5 M, EM SOLO DE 1A CATEGORIA, EM LOCAIS COM ALTO NÍVEL DE INTERFERÊNCIA. AF_02/2021</v>
          </cell>
        </row>
        <row r="4927">
          <cell r="A4927" t="str">
            <v>MOVIMENTO DE TERRA</v>
          </cell>
          <cell r="B4927" t="str">
            <v>MOVT</v>
          </cell>
          <cell r="C4927" t="str">
            <v>ESCAVACAO DE VALAS</v>
          </cell>
          <cell r="D4927" t="str">
            <v>0019</v>
          </cell>
          <cell r="E4927">
            <v>0</v>
          </cell>
          <cell r="F4927">
            <v>0</v>
          </cell>
          <cell r="G4927" t="str">
            <v>90091</v>
          </cell>
          <cell r="H4927" t="str">
            <v>ESCAVAÇÃO MECANIZADA DE VALA COM PROF. ATÉ 1,5 M(MÉDIA ENTRE MONTANTE E JUSANTE/UMA COMPOSIÇÃO POR TRECHO), COM ESCAVADEIRA HIDRÁULICA (0,8 M3), LARG. DE 1,5M A 2,5 M, EM SOLO DE 1A CATEGORIA, LOCAIS COM BAIXO NÍVEL DE INTERFERÊNCIA. AF_02/2021</v>
          </cell>
        </row>
        <row r="4928">
          <cell r="A4928" t="str">
            <v>MOVIMENTO DE TERRA</v>
          </cell>
          <cell r="B4928" t="str">
            <v>MOVT</v>
          </cell>
          <cell r="C4928" t="str">
            <v>ESCAVACAO DE VALAS</v>
          </cell>
          <cell r="D4928" t="str">
            <v>0019</v>
          </cell>
          <cell r="E4928">
            <v>0</v>
          </cell>
          <cell r="F4928">
            <v>0</v>
          </cell>
          <cell r="G4928" t="str">
            <v>90092</v>
          </cell>
          <cell r="H4928" t="str">
            <v>ESCAVAÇÃO MECANIZADA DE VALA COM PROF. MAIOR QUE 1,5 M E ATÉ 3,0 M(MÉDIA ENTRE MONTANTE E JUSANTE/UMA COMPOSIÇÃO POR TRECHO), COM ESCAVADEIRA HIDRÁULICA (0,8 M3/111 HP), LARG. MENOR QUE 1,5 M, EM SOLO DE 1A CATEGORIA, LOCAIS COM BAIXO NÍVEL DE INTERFERÊNCIA. AF_02/2021</v>
          </cell>
        </row>
        <row r="4929">
          <cell r="A4929" t="str">
            <v>MOVIMENTO DE TERRA</v>
          </cell>
          <cell r="B4929" t="str">
            <v>MOVT</v>
          </cell>
          <cell r="C4929" t="str">
            <v>ESCAVACAO DE VALAS</v>
          </cell>
          <cell r="D4929" t="str">
            <v>0019</v>
          </cell>
          <cell r="E4929">
            <v>0</v>
          </cell>
          <cell r="F4929">
            <v>0</v>
          </cell>
          <cell r="G4929" t="str">
            <v>90094</v>
          </cell>
          <cell r="H4929" t="str">
            <v>ESCAVAÇÃO MECANIZADA DE VALA COM PROF. MAIOR QUE 3,0 M ATÉ 4,5 M (MÉDIA ENTRE MONTANTE E JUSANTE/UMA COMPOSIÇÃO POR TRECHO), COM ESCAVADEIRA HIDRÁULICA (0,8 M3/111 HP), LARG. MENOR QUE 1,5 M, EM SOLO DE 1A CATEGORIA, LOCAIS COM BAIXO NÍVEL DE INTERFERÊNCIA. AF_02/2021</v>
          </cell>
        </row>
        <row r="4930">
          <cell r="A4930" t="str">
            <v>MOVIMENTO DE TERRA</v>
          </cell>
          <cell r="B4930" t="str">
            <v>MOVT</v>
          </cell>
          <cell r="C4930" t="str">
            <v>ESCAVACAO DE VALAS</v>
          </cell>
          <cell r="D4930" t="str">
            <v>0019</v>
          </cell>
          <cell r="E4930">
            <v>0</v>
          </cell>
          <cell r="F4930">
            <v>0</v>
          </cell>
          <cell r="G4930" t="str">
            <v>90095</v>
          </cell>
          <cell r="H4930" t="str">
            <v>ESCAVAÇÃO MECANIZADA DE VALA COM PROF. MAIOR QUE 3,0 M ATÉ 4,5 M (MÉDIA ENTRE MONTANTE E JUSANTE/UMA COMPOSIÇÃO POR TRECHO), COM ESCAVADEIRA HIDRÁULICA (1,2 M3/155 HP), LARG. DE 1,5 M A 2,5 M, EM SOLO DE 1A CATEGORIA, LOCAIS COM BAIXO NÍVEL DE INTERFERÊNCIA. AF_02/2021</v>
          </cell>
        </row>
        <row r="4931">
          <cell r="A4931" t="str">
            <v>MOVIMENTO DE TERRA</v>
          </cell>
          <cell r="B4931" t="str">
            <v>MOVT</v>
          </cell>
          <cell r="C4931" t="str">
            <v>ESCAVACAO DE VALAS</v>
          </cell>
          <cell r="D4931" t="str">
            <v>0019</v>
          </cell>
          <cell r="E4931">
            <v>0</v>
          </cell>
          <cell r="F4931">
            <v>0</v>
          </cell>
          <cell r="G4931" t="str">
            <v>90098</v>
          </cell>
          <cell r="H4931" t="str">
            <v>ESCAVAÇÃO MECANIZADA DE VALA COM PROF. MAIOR QUE 4,5 M ATÉ 6,0 M (MÉDIA ENTRE MONTANTE E JUSANTE/UMA COMPOSIÇÃO POR TRECHO), COM ESCAVADEIRA HIDRÁULICA (1,2 M3/155 HP), LARG. DE 1,5 M A 2,5 M, EM SOLO DE 1A CATEGORIA, LOCAIS COM BAIXO NÍVEL DE INTERFERÊNCIA. AF_02/2021</v>
          </cell>
        </row>
        <row r="4932">
          <cell r="A4932" t="str">
            <v>MOVIMENTO DE TERRA</v>
          </cell>
          <cell r="B4932" t="str">
            <v>MOVT</v>
          </cell>
          <cell r="C4932" t="str">
            <v>ESCAVACAO DE VALAS</v>
          </cell>
          <cell r="D4932" t="str">
            <v>0019</v>
          </cell>
          <cell r="E4932">
            <v>0</v>
          </cell>
          <cell r="F4932">
            <v>0</v>
          </cell>
          <cell r="G4932" t="str">
            <v>90099</v>
          </cell>
          <cell r="H4932" t="str">
            <v>ESCAVAÇÃO MECANIZADA DE VALA COM PROF. ATÉ 1,5 M (MÉDIA ENTRE MONTANTE E JUSANTE/UMA COMPOSIÇÃO POR TRECHO), COM RETROESCAVADEIRA (0,26 M3/88 HP), LARG. MENOR QUE 0,8 M, EM SOLO DE 1A CATEGORIA, EM LOCAIS COM ALTO NÍVEL DE INTERFERÊNCIA. AF_02/2021</v>
          </cell>
        </row>
        <row r="4933">
          <cell r="A4933" t="str">
            <v>MOVIMENTO DE TERRA</v>
          </cell>
          <cell r="B4933" t="str">
            <v>MOVT</v>
          </cell>
          <cell r="C4933" t="str">
            <v>ESCAVACAO DE VALAS</v>
          </cell>
          <cell r="D4933" t="str">
            <v>0019</v>
          </cell>
          <cell r="E4933">
            <v>0</v>
          </cell>
          <cell r="F4933">
            <v>0</v>
          </cell>
          <cell r="G4933" t="str">
            <v>90100</v>
          </cell>
          <cell r="H4933" t="str">
            <v>ESCAVAÇÃO MECANIZADA DE VALA COM PROF. ATÉ 1,5 M (MÉDIA ENTRE MONTANTE E JUSANTE/UMA COMPOSIÇÃO POR TRECHO), COM RETROESCAVADEIRA (0,26 M3/88 HP), LARG. DE 0,8 M A 1,5 M, EM SOLO DE 1A CATEGORIA, EM LOCAIS COM ALTO NÍVEL DE INTERFERÊNCIA. AF_02/2021</v>
          </cell>
        </row>
        <row r="4934">
          <cell r="A4934" t="str">
            <v>MOVIMENTO DE TERRA</v>
          </cell>
          <cell r="B4934" t="str">
            <v>MOVT</v>
          </cell>
          <cell r="C4934" t="str">
            <v>ESCAVACAO DE VALAS</v>
          </cell>
          <cell r="D4934" t="str">
            <v>0019</v>
          </cell>
          <cell r="E4934">
            <v>0</v>
          </cell>
          <cell r="F4934">
            <v>0</v>
          </cell>
          <cell r="G4934" t="str">
            <v>90101</v>
          </cell>
          <cell r="H4934" t="str">
            <v>ESCAVAÇÃO MECANIZADA DE VALA COM PROF. MAIOR QUE 1,5 M ATÉ 3,0 M (MÉDIA ENTRE MONTANTE E JUSANTE/UMA COMPOSIÇÃO POR TRECHO), COM RETROESCAVADEIRA (0,26 M3/88 HP), LARG. MENOR QUE 0,8 M, EM SOLO DE 1A CATEGORIA, EM LOCAIS COM ALTO NÍVEL DE INTERFERÊNCIA.AF_02/2021</v>
          </cell>
        </row>
        <row r="4935">
          <cell r="A4935" t="str">
            <v>MOVIMENTO DE TERRA</v>
          </cell>
          <cell r="B4935" t="str">
            <v>MOVT</v>
          </cell>
          <cell r="C4935" t="str">
            <v>ESCAVACAO DE VALAS</v>
          </cell>
          <cell r="D4935" t="str">
            <v>0019</v>
          </cell>
          <cell r="E4935">
            <v>0</v>
          </cell>
          <cell r="F4935">
            <v>0</v>
          </cell>
          <cell r="G4935" t="str">
            <v>90102</v>
          </cell>
          <cell r="H4935" t="str">
            <v>ESCAVAÇÃO MECANIZADA DE VALA COM PROF. MAIOR QUE 1,5 M ATÉ 3,0 M (MÉDIA ENTRE MONTANTE E JUSANTE/UMA COMPOSIÇÃO POR TRECHO), COM RETROESCAVADEIRA (0,26 M3/ POTÊNCIA:88 HP), LARGURA DE 0,8 M A 1,5 M, EM SOLO DE 1A CATEGORIA, EM LOCAIS COM ALTO NÍVEL DE INTERFERÊNCIA. AF_02/2021</v>
          </cell>
        </row>
        <row r="4936">
          <cell r="A4936" t="str">
            <v>MOVIMENTO DE TERRA</v>
          </cell>
          <cell r="B4936" t="str">
            <v>MOVT</v>
          </cell>
          <cell r="C4936" t="str">
            <v>ESCAVACAO DE VALAS</v>
          </cell>
          <cell r="D4936" t="str">
            <v>0019</v>
          </cell>
          <cell r="E4936">
            <v>0</v>
          </cell>
          <cell r="F4936">
            <v>0</v>
          </cell>
          <cell r="G4936" t="str">
            <v>90105</v>
          </cell>
          <cell r="H4936"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AF_02/2021</v>
          </cell>
        </row>
        <row r="4937">
          <cell r="A4937" t="str">
            <v>MOVIMENTO DE TERRA</v>
          </cell>
          <cell r="B4937" t="str">
            <v>MOVT</v>
          </cell>
          <cell r="C4937" t="str">
            <v>ESCAVACAO DE VALAS</v>
          </cell>
          <cell r="D4937" t="str">
            <v>0019</v>
          </cell>
          <cell r="E4937">
            <v>0</v>
          </cell>
          <cell r="F4937">
            <v>0</v>
          </cell>
          <cell r="G4937" t="str">
            <v>90106</v>
          </cell>
          <cell r="H4937"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AF_02/2021</v>
          </cell>
        </row>
        <row r="4938">
          <cell r="A4938" t="str">
            <v>MOVIMENTO DE TERRA</v>
          </cell>
          <cell r="B4938" t="str">
            <v>MOVT</v>
          </cell>
          <cell r="C4938" t="str">
            <v>ESCAVACAO DE VALAS</v>
          </cell>
          <cell r="D4938" t="str">
            <v>0019</v>
          </cell>
          <cell r="E4938">
            <v>0</v>
          </cell>
          <cell r="F4938">
            <v>0</v>
          </cell>
          <cell r="G4938" t="str">
            <v>90107</v>
          </cell>
          <cell r="H4938"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AF_02/2021</v>
          </cell>
        </row>
        <row r="4939">
          <cell r="A4939" t="str">
            <v>MOVIMENTO DE TERRA</v>
          </cell>
          <cell r="B4939" t="str">
            <v>MOVT</v>
          </cell>
          <cell r="C4939" t="str">
            <v>ESCAVACAO DE VALAS</v>
          </cell>
          <cell r="D4939" t="str">
            <v>0019</v>
          </cell>
          <cell r="E4939">
            <v>0</v>
          </cell>
          <cell r="F4939">
            <v>0</v>
          </cell>
          <cell r="G4939" t="str">
            <v>90108</v>
          </cell>
          <cell r="H4939"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AF_02/2021</v>
          </cell>
        </row>
        <row r="4940">
          <cell r="A4940" t="str">
            <v>MOVIMENTO DE TERRA</v>
          </cell>
          <cell r="B4940" t="str">
            <v>MOVT</v>
          </cell>
          <cell r="C4940" t="str">
            <v>ESCAVACAO DE VALAS</v>
          </cell>
          <cell r="D4940" t="str">
            <v>0019</v>
          </cell>
          <cell r="E4940">
            <v>0</v>
          </cell>
          <cell r="F4940">
            <v>0</v>
          </cell>
          <cell r="G4940" t="str">
            <v>93358</v>
          </cell>
          <cell r="H4940" t="str">
            <v>ESCAVAÇÃO MANUAL DE VALA COM PROFUNDIDADE MENOR OU IGUAL A 1,30 M. AF_02/2021</v>
          </cell>
        </row>
        <row r="4941">
          <cell r="A4941" t="str">
            <v>MOVIMENTO DE TERRA</v>
          </cell>
          <cell r="B4941" t="str">
            <v>MOVT</v>
          </cell>
          <cell r="C4941" t="str">
            <v>ESCAVACAO DE VALAS</v>
          </cell>
          <cell r="D4941" t="str">
            <v>0019</v>
          </cell>
          <cell r="E4941">
            <v>0</v>
          </cell>
          <cell r="F4941">
            <v>0</v>
          </cell>
          <cell r="G4941" t="str">
            <v>102276</v>
          </cell>
          <cell r="H4941" t="str">
            <v>ESCAVAÇÃO MECANIZADA DE VALA COM PROF. ATÉ 1,5 M (MÉDIA ENTRE MONTANTE E JUSANTE/UMA COMPOSIÇÃO POR TRECHO), COM ESCAVADEIRA HIDRÁULICA (0,8 M3/111 HP), LARG. MENOR QUE  1,5 M, EM SOLO DE 1A CATEGORIA, EM LOCAIS COM ALTO NÍVEL DE INTERFERÊNCIA. AF_02/2021</v>
          </cell>
        </row>
        <row r="4942">
          <cell r="A4942" t="str">
            <v>MOVIMENTO DE TERRA</v>
          </cell>
          <cell r="B4942" t="str">
            <v>MOVT</v>
          </cell>
          <cell r="C4942" t="str">
            <v>ESCAVACAO DE VALAS</v>
          </cell>
          <cell r="D4942" t="str">
            <v>0019</v>
          </cell>
          <cell r="E4942">
            <v>0</v>
          </cell>
          <cell r="F4942">
            <v>0</v>
          </cell>
          <cell r="G4942" t="str">
            <v>102277</v>
          </cell>
          <cell r="H4942" t="str">
            <v>ESCAVAÇÃO MECANIZADA DE VALA COM PROF. MAIOR QUE  4,5 M ATÉ 6,0 M (MÉDIA ENTRE MONTANTE E JUSANTE/UMA COMPOSIÇÃO POR TRECHO), COM ESCAVADEIRA HIDRÁULICA (0,8 M3/111 H P), LARG. MENOR QUE 1,5 M, EM SOLO DE 1A CATEGORIA, EM LOCAIS COM ALTO NÍVEL DE INTERFERÊNCIA. AF_02/2021</v>
          </cell>
        </row>
        <row r="4943">
          <cell r="A4943" t="str">
            <v>MOVIMENTO DE TERRA</v>
          </cell>
          <cell r="B4943" t="str">
            <v>MOVT</v>
          </cell>
          <cell r="C4943" t="str">
            <v>ESCAVACAO DE VALAS</v>
          </cell>
          <cell r="D4943" t="str">
            <v>0019</v>
          </cell>
          <cell r="E4943">
            <v>0</v>
          </cell>
          <cell r="F4943">
            <v>0</v>
          </cell>
          <cell r="G4943" t="str">
            <v>102278</v>
          </cell>
          <cell r="H4943" t="str">
            <v>ESCAVAÇÃO MECANIZADA DE VALA COM PROF. MAIOR QUE 1,50 M ATÉ 3,0 M (MÉDIA ENTRE MONTANTE E JUSANTE/UMA COMPOSIÇÃO POR TRECHO), COM ESCAVADEIRA HIDRÁULICA (1,2 M3/155 HP), LARG. DE 1,5 M A 2,5 M, EM SOLO DE 1A CATEGORIA, EM LOCAIS COM ALTO NÍVEL DE INTERFERÊNCIA. AF_02/2021</v>
          </cell>
        </row>
        <row r="4944">
          <cell r="A4944" t="str">
            <v>MOVIMENTO DE TERRA</v>
          </cell>
          <cell r="B4944" t="str">
            <v>MOVT</v>
          </cell>
          <cell r="C4944" t="str">
            <v>ESCAVACAO DE VALAS</v>
          </cell>
          <cell r="D4944" t="str">
            <v>0019</v>
          </cell>
          <cell r="E4944">
            <v>0</v>
          </cell>
          <cell r="F4944">
            <v>0</v>
          </cell>
          <cell r="G4944" t="str">
            <v>102279</v>
          </cell>
          <cell r="H4944" t="str">
            <v>ESCAVAÇÃO MECANIZADA DE VALA COM PROF. ATÉ 1,5 M (MÉDIA ENTRE MONTANTE E JUSANTE/UMA COMPOSIÇÃO POR TRECHO), COM ESCAVADEIRA HIDRÁULICA (0,8 M3/111 HP),LARG. MENOR QUE 1,5 M, EM SOLO DE 1A CATEGORIA, LOCAIS COM BAIXO NÍVEL DE INTERFERÊNCIA. AF_02/2021</v>
          </cell>
        </row>
        <row r="4945">
          <cell r="A4945" t="str">
            <v>MOVIMENTO DE TERRA</v>
          </cell>
          <cell r="B4945" t="str">
            <v>MOVT</v>
          </cell>
          <cell r="C4945" t="str">
            <v>ESCAVACAO DE VALAS</v>
          </cell>
          <cell r="D4945" t="str">
            <v>0019</v>
          </cell>
          <cell r="E4945">
            <v>0</v>
          </cell>
          <cell r="F4945">
            <v>0</v>
          </cell>
          <cell r="G4945" t="str">
            <v>102280</v>
          </cell>
          <cell r="H4945" t="str">
            <v>ESCAVAÇÃO MECANIZADA DE VALA COM PROF. MAIOR QUE 4,5 M ATÉ 6,0 M (MÉDIA ENTRE MONTANTE E JUSANTE/UMA COMPOSIÇÃO POR TRECHO),COM ESCAVADEIRA HIDRÁULICA (0,8 M3/111 HP), LARG. MENOR QUE 1,5 M, EM SOLO DE 1A CATEGORIA, LOCAIS COM BAIXO NÍVEL DE INTERFERÊNCIA. AF_02/2021</v>
          </cell>
        </row>
        <row r="4946">
          <cell r="A4946" t="str">
            <v>MOVIMENTO DE TERRA</v>
          </cell>
          <cell r="B4946" t="str">
            <v>MOVT</v>
          </cell>
          <cell r="C4946" t="str">
            <v>ESCAVACAO DE VALAS</v>
          </cell>
          <cell r="D4946" t="str">
            <v>0019</v>
          </cell>
          <cell r="E4946">
            <v>0</v>
          </cell>
          <cell r="F4946">
            <v>0</v>
          </cell>
          <cell r="G4946" t="str">
            <v>102281</v>
          </cell>
          <cell r="H4946" t="str">
            <v>ESCAVAÇÃO MECANIZADA DE VALA COM PROF. MAIOR QUE 1,5 M ATÉ 3,0 M (MÉDIA ENTRE MONTANTE E JUSANTE/UMA COMPOSIÇÃO POR TRECHO),COM ESCAVADEIRA HIDRÁULICA (1,2 M3/155 HP),LARG. DE 1,5 M A 2,5 M, EM SOLO DE 1A CATEGORIA, LOCAIS COM BAIXO NÍVEL DE INTERFERÊNCIA. AF_02/2021</v>
          </cell>
        </row>
        <row r="4947">
          <cell r="A4947" t="str">
            <v>MOVIMENTO DE TERRA</v>
          </cell>
          <cell r="B4947" t="str">
            <v>MOVT</v>
          </cell>
          <cell r="C4947" t="str">
            <v>ESCAVACAO DE VALAS</v>
          </cell>
          <cell r="D4947" t="str">
            <v>0019</v>
          </cell>
          <cell r="E4947">
            <v>0</v>
          </cell>
          <cell r="F4947">
            <v>0</v>
          </cell>
          <cell r="G4947" t="str">
            <v>102282</v>
          </cell>
          <cell r="H4947" t="str">
            <v>ESCAVAÇÃO MECANIZADA DE VALA COM PROF. ATÉ 1,5 M (MÉDIA ENTRE MONTANTE E JUSANTE/UMA COMPOSIÇÃO POR TRECHO), COM ESCAVADEIRA HIDRÁULICA (0,8 M3/111 HP),LARG. MENOR QUE 1,5 M, EM SOLO DE MOLE, EM LOCAIS COM ALTO NÍVEL DE INTERFERÊNCIA. AF_02/2021</v>
          </cell>
        </row>
        <row r="4948">
          <cell r="A4948" t="str">
            <v>MOVIMENTO DE TERRA</v>
          </cell>
          <cell r="B4948" t="str">
            <v>MOVT</v>
          </cell>
          <cell r="C4948" t="str">
            <v>ESCAVACAO DE VALAS</v>
          </cell>
          <cell r="D4948" t="str">
            <v>0019</v>
          </cell>
          <cell r="E4948">
            <v>0</v>
          </cell>
          <cell r="F4948">
            <v>0</v>
          </cell>
          <cell r="G4948" t="str">
            <v>102283</v>
          </cell>
          <cell r="H4948" t="str">
            <v>ESCAVAÇÃO MECANIZADA DE VALA COM PROF. ATÉ 1,5 M (MÉDIA ENTRE MONTANTE E JUSANTE/UMA COMPOSIÇÃO POR TRECHO), COM ESCAVADEIRA HIDRÁULICA (0,8 M3/111 HP), LARG. DE 1,5 M A 2,5 M, EM SOLO MOLE, EM LOCAIS COM ALTO NÍVEL DE INTERFERÊNCIA. AF_02/2021</v>
          </cell>
        </row>
        <row r="4949">
          <cell r="A4949" t="str">
            <v>MOVIMENTO DE TERRA</v>
          </cell>
          <cell r="B4949" t="str">
            <v>MOVT</v>
          </cell>
          <cell r="C4949" t="str">
            <v>ESCAVACAO DE VALAS</v>
          </cell>
          <cell r="D4949" t="str">
            <v>0019</v>
          </cell>
          <cell r="E4949">
            <v>0</v>
          </cell>
          <cell r="F4949">
            <v>0</v>
          </cell>
          <cell r="G4949" t="str">
            <v>102284</v>
          </cell>
          <cell r="H4949" t="str">
            <v>ESCAVAÇÃO MECANIZADA DE VALA COM PROF. MAIOR QUE 1,5 M ATÉ 3,0 M (MÉDIA ENTRE MONTANTE E JUSANTE/UMA COMPOSIÇÃO POR TRECHO), COM ESCAVADEIRA HIDRÁULICA (0,8 M3/111 HP), LARGURA ATÉ 1,5 M, EM SOLO MOLE, EM LOCAIS COM ALTO NÍVEL DE INTERFERÊNCIA. AF_02/2021</v>
          </cell>
        </row>
        <row r="4950">
          <cell r="A4950" t="str">
            <v>MOVIMENTO DE TERRA</v>
          </cell>
          <cell r="B4950" t="str">
            <v>MOVT</v>
          </cell>
          <cell r="C4950" t="str">
            <v>ESCAVACAO DE VALAS</v>
          </cell>
          <cell r="D4950" t="str">
            <v>0019</v>
          </cell>
          <cell r="E4950">
            <v>0</v>
          </cell>
          <cell r="F4950">
            <v>0</v>
          </cell>
          <cell r="G4950" t="str">
            <v>102285</v>
          </cell>
          <cell r="H4950" t="str">
            <v>ESCAVAÇÃO MECANIZADA DE VALA COM PROF. MAIOR QUE 3,0 M ATÉ 4,5 M (MÉDIA ENTRE MONTANTE E JUSANTE/UMA COMPOSIÇÃO POR TRECHO), COM ESCAVADEIRA HIDRÁULICA (0,8 M3/111 HP), LARG. MENOR QUE 1,5 M, EM SOLO  MOLE, EM LOCAIS COM ALTO NÍVEL DE INTERFERÊNCIA. AF_02/2021</v>
          </cell>
        </row>
        <row r="4951">
          <cell r="A4951" t="str">
            <v>MOVIMENTO DE TERRA</v>
          </cell>
          <cell r="B4951" t="str">
            <v>MOVT</v>
          </cell>
          <cell r="C4951" t="str">
            <v>ESCAVACAO DE VALAS</v>
          </cell>
          <cell r="D4951" t="str">
            <v>0019</v>
          </cell>
          <cell r="E4951">
            <v>0</v>
          </cell>
          <cell r="F4951">
            <v>0</v>
          </cell>
          <cell r="G4951" t="str">
            <v>102286</v>
          </cell>
          <cell r="H4951" t="str">
            <v>ESESCAVAÇÃO MECANIZADA DE VALA COM PROF. MAIOR QUE 4,5 M ATÉ 6,0 M (MÉDIA ENTRE MONTANTE E JUSANTE/UMA COMPOSIÇÃO POR TRECHO), COM ESCAVADEIRA HIDRÁULICA (0,8 M3/111 HP),LARG. MENOR QUE 1,5 M, EM SOLO DE MOLE, EM LOCAIS COM ALTO NÍVEL DE INTERFERÊNCIA. AF_02/2021</v>
          </cell>
        </row>
        <row r="4952">
          <cell r="A4952" t="str">
            <v>MOVIMENTO DE TERRA</v>
          </cell>
          <cell r="B4952" t="str">
            <v>MOVT</v>
          </cell>
          <cell r="C4952" t="str">
            <v>ESCAVACAO DE VALAS</v>
          </cell>
          <cell r="D4952" t="str">
            <v>0019</v>
          </cell>
          <cell r="E4952">
            <v>0</v>
          </cell>
          <cell r="F4952">
            <v>0</v>
          </cell>
          <cell r="G4952" t="str">
            <v>102287</v>
          </cell>
          <cell r="H4952" t="str">
            <v>ESCAVAÇÃO MECANIZADA DE VALA COM PROF. MAIOR QUE 1,5 M ATÉ 3,0 M (MÉDIA ENTRE MONTANTE E JUSANTE/UMA COMPOSIÇÃO POR TRECHO),COM ESCAVADEIRA HIDRÁULICA (1,2 M3/155 HP),LARG. DE 1,5 M A 2,5 M, EM SOLO MOLE, EM LOCAIS COM ALTO NÍVEL DE INTERFERÊNCIA. AF_02/2021</v>
          </cell>
        </row>
        <row r="4953">
          <cell r="A4953" t="str">
            <v>MOVIMENTO DE TERRA</v>
          </cell>
          <cell r="B4953" t="str">
            <v>MOVT</v>
          </cell>
          <cell r="C4953" t="str">
            <v>ESCAVACAO DE VALAS</v>
          </cell>
          <cell r="D4953" t="str">
            <v>0019</v>
          </cell>
          <cell r="E4953">
            <v>0</v>
          </cell>
          <cell r="F4953">
            <v>0</v>
          </cell>
          <cell r="G4953" t="str">
            <v>102288</v>
          </cell>
          <cell r="H4953" t="str">
            <v>ESCAVAÇÃO MECANIZADA DE VALA COM PROF. DE 3,0 M ATÉ 4,5 M (MÉDIA ENTRE MONTANTE E JUSANTE/UMA COMPOSIÇÃO POR TRECHO), COM ESCAVADEIRA HIDRÁULICA (1,2 M3/155 HP), LARG. DE 1,5 M A 2,5 M, EM SOLO MOLE, EM LOCAIS COM ALTO NÍVEL DE INTERFERÊNCIA. AF_02/2021</v>
          </cell>
        </row>
        <row r="4954">
          <cell r="A4954" t="str">
            <v>MOVIMENTO DE TERRA</v>
          </cell>
          <cell r="B4954" t="str">
            <v>MOVT</v>
          </cell>
          <cell r="C4954" t="str">
            <v>ESCAVACAO DE VALAS</v>
          </cell>
          <cell r="D4954" t="str">
            <v>0019</v>
          </cell>
          <cell r="E4954">
            <v>0</v>
          </cell>
          <cell r="F4954">
            <v>0</v>
          </cell>
          <cell r="G4954" t="str">
            <v>102289</v>
          </cell>
          <cell r="H4954" t="str">
            <v>ESCAVAÇÃO MECANIZADA DE VALA COM PROF. MAIOR QUE 4,5 M ATÉ 6,0 M (MÉDIA ENTRE MONTANTE E JUSANTE/UMA COMPOSIÇÃO POR TRECHO), COM ESCAVADEIRA HIDRÁULICA (1,2 M3/155 HP), LARG. DE 1,5 M A 2,5 M, EM SOLO MOLE , EM LOCAIS COM ALTO NÍVEL DE INTERFERÊNCIA. AF_02/2021</v>
          </cell>
        </row>
        <row r="4955">
          <cell r="A4955" t="str">
            <v>MOVIMENTO DE TERRA</v>
          </cell>
          <cell r="B4955" t="str">
            <v>MOVT</v>
          </cell>
          <cell r="C4955" t="str">
            <v>ESCAVACAO DE VALAS</v>
          </cell>
          <cell r="D4955" t="str">
            <v>0019</v>
          </cell>
          <cell r="E4955">
            <v>0</v>
          </cell>
          <cell r="F4955">
            <v>0</v>
          </cell>
          <cell r="G4955" t="str">
            <v>102290</v>
          </cell>
          <cell r="H4955" t="str">
            <v>ESCAVAÇÃO MECANIZADA DE VALA COM PROF. ATÉ 1,5 M (MÉDIA ENTRE MONTANTE E JUSANTE/UMA COMPOSIÇÃO POR TRECHO), COM ESCAVADEIRA HIDRÁULICA (0,8 M3/111 HP),LARG. MENOR QUE 1,5 M, EM SOLO MOLE, LOCAIS COM BAIXO NÍVEL DE INTERFERÊNCIA. AF_02/2021</v>
          </cell>
        </row>
        <row r="4956">
          <cell r="A4956" t="str">
            <v>MOVIMENTO DE TERRA</v>
          </cell>
          <cell r="B4956" t="str">
            <v>MOVT</v>
          </cell>
          <cell r="C4956" t="str">
            <v>ESCAVACAO DE VALAS</v>
          </cell>
          <cell r="D4956" t="str">
            <v>0019</v>
          </cell>
          <cell r="E4956">
            <v>0</v>
          </cell>
          <cell r="F4956">
            <v>0</v>
          </cell>
          <cell r="G4956" t="str">
            <v>102291</v>
          </cell>
          <cell r="H4956" t="str">
            <v>ESCAVAÇÃO MECANIZADA DE VALA COM PROF. ATÉ 1,5 M (MÉDIA ENTRE MONTANTE E JUSANTE/UMA COMPOSIÇÃO POR TRECHO), COM ESCAVADEIRA HIDRÁULICA (0,8 M3/111 HP), LARG. DE 1,5 M A 2,5 M, EM SOLO MOLE, LOCAIS COM BAIXO NÍVEL DE INTERFERÊNCIA. AF_02/2021</v>
          </cell>
        </row>
        <row r="4957">
          <cell r="A4957" t="str">
            <v>MOVIMENTO DE TERRA</v>
          </cell>
          <cell r="B4957" t="str">
            <v>MOVT</v>
          </cell>
          <cell r="C4957" t="str">
            <v>ESCAVACAO DE VALAS</v>
          </cell>
          <cell r="D4957" t="str">
            <v>0019</v>
          </cell>
          <cell r="E4957">
            <v>0</v>
          </cell>
          <cell r="F4957">
            <v>0</v>
          </cell>
          <cell r="G4957" t="str">
            <v>102292</v>
          </cell>
          <cell r="H4957" t="str">
            <v>ESCAVAÇÃO MECANIZADA DE VALA COM PROF. MAIOR QUE 1,5 M E ATÉ 3,0 M (MÉDIA ENTRE MONTANTE E JUSANTE/UMA COMPOSIÇÃO POR TRECHO), COM ESCAVADEIRA HIDRÁULICA (0,8 M3/111 HP), LARG. MENOR QUE 1,5 M, EM SOLO MOLE, LOCAIS COM BAIXO NÍVEL DE INTERFERÊNCIA. AF_02/2021</v>
          </cell>
        </row>
        <row r="4958">
          <cell r="A4958" t="str">
            <v>MOVIMENTO DE TERRA</v>
          </cell>
          <cell r="B4958" t="str">
            <v>MOVT</v>
          </cell>
          <cell r="C4958" t="str">
            <v>ESCAVACAO DE VALAS</v>
          </cell>
          <cell r="D4958" t="str">
            <v>0019</v>
          </cell>
          <cell r="E4958">
            <v>0</v>
          </cell>
          <cell r="F4958">
            <v>0</v>
          </cell>
          <cell r="G4958" t="str">
            <v>102293</v>
          </cell>
          <cell r="H4958" t="str">
            <v>ESCAVAÇÃO MECANIZADA DE VALA COM PROF.MAIOR QUE 3,0 M ATÉ 4,5 M (MÉDIA ENTRE MONTANTE E JUSANTE/UMA COMPOSIÇÃO POR TRECHO), COM ESCAVADEIRA HIDRÁULICA (0,8 M3/111 HP), LARG. MENOR QUE 1,5 M, EM SOLO MOLE, LOCAIS COM BAIXO NÍVEL DE INTERFERÊNCIA. AF_02/2021</v>
          </cell>
        </row>
        <row r="4959">
          <cell r="A4959" t="str">
            <v>MOVIMENTO DE TERRA</v>
          </cell>
          <cell r="B4959" t="str">
            <v>MOVT</v>
          </cell>
          <cell r="C4959" t="str">
            <v>ESCAVACAO DE VALAS</v>
          </cell>
          <cell r="D4959" t="str">
            <v>0019</v>
          </cell>
          <cell r="E4959">
            <v>0</v>
          </cell>
          <cell r="F4959">
            <v>0</v>
          </cell>
          <cell r="G4959" t="str">
            <v>102294</v>
          </cell>
          <cell r="H4959" t="str">
            <v>ESCAVAÇÃO MECANIZADA DE VALA COM PROF. MAIOR QUE 4,5 M ATÉ 6,0 M (MÉDIA ENTRE MONTANTE E JUSANTE/UMA COMPOSIÇÃO POR TRECHO),COM ESCAVADEIRA HIDRÁULICA (0,8 M3/111 HP), LARG. MENOR QUE 1,5 M, EM SOLO MOLE, LOCAIS COM BAIXO NÍVEL DE INTERFERÊNCIA. AF_02/2021</v>
          </cell>
        </row>
        <row r="4960">
          <cell r="A4960" t="str">
            <v>MOVIMENTO DE TERRA</v>
          </cell>
          <cell r="B4960" t="str">
            <v>MOVT</v>
          </cell>
          <cell r="C4960" t="str">
            <v>ESCAVACAO DE VALAS</v>
          </cell>
          <cell r="D4960" t="str">
            <v>0019</v>
          </cell>
          <cell r="E4960">
            <v>0</v>
          </cell>
          <cell r="F4960">
            <v>0</v>
          </cell>
          <cell r="G4960" t="str">
            <v>102295</v>
          </cell>
          <cell r="H4960" t="str">
            <v>ESCAVAÇÃO MECANIZADA DE VALA COM PROF. MAIOR QUE 1,5 M ATÉ 3,0 M (MÉDIA ENTRE MONTANTE E JUSANTE/UMA COMPOSIÇÃO POR TRECHO),COM ESCAVADEIRA HIDRÁULICA (1,2 M3/155 HP), LARG. DE 1,5 M A 2,5 M, EM SOLO MOLE, LOCAIS COM BAIXO NÍVEL DE INTERFERÊNCIA. AF_02/2021</v>
          </cell>
        </row>
        <row r="4961">
          <cell r="A4961" t="str">
            <v>MOVIMENTO DE TERRA</v>
          </cell>
          <cell r="B4961" t="str">
            <v>MOVT</v>
          </cell>
          <cell r="C4961" t="str">
            <v>ESCAVACAO DE VALAS</v>
          </cell>
          <cell r="D4961" t="str">
            <v>0019</v>
          </cell>
          <cell r="E4961">
            <v>0</v>
          </cell>
          <cell r="F4961">
            <v>0</v>
          </cell>
          <cell r="G4961" t="str">
            <v>102296</v>
          </cell>
          <cell r="H4961" t="str">
            <v>ESCAVAÇÃO MECANIZADA DE VALA COM PROF. MAIOR QUE 3,0 M ATÉ 4,5 M (MÉDIA ENTRE MONTANTE E JUSANTE/UMA COMPOSIÇÃO POR TRECHO), COM ESCAVADEIRA HIDRÁULICA (1,2 M3/155 HP), LARG. DE 1,5 M A 2,5 M, EM SOLO MOLE, LOCAIS COM BAIXO NÍVEL DE INTERFERÊNCIA. AF_02/2021</v>
          </cell>
        </row>
        <row r="4962">
          <cell r="A4962" t="str">
            <v>MOVIMENTO DE TERRA</v>
          </cell>
          <cell r="B4962" t="str">
            <v>MOVT</v>
          </cell>
          <cell r="C4962" t="str">
            <v>ESCAVACAO DE VALAS</v>
          </cell>
          <cell r="D4962" t="str">
            <v>0019</v>
          </cell>
          <cell r="E4962">
            <v>0</v>
          </cell>
          <cell r="F4962">
            <v>0</v>
          </cell>
          <cell r="G4962" t="str">
            <v>102297</v>
          </cell>
          <cell r="H4962" t="str">
            <v>ESCAVAÇÃO MECANIZADA DE VALA COM PROF. MAIOR QUE 4,5 M ATÉ 6,0 M (MÉDIA ENTRE MONTANTE E JUSANTE/UMA COMPOSIÇÃO POR TRECHO), COM ESCAVADEIRA HIDRÁULICA (1,2 M3/155 HP), LARG. DE 1,5 M A 2,5 M, EM SOLO MOLE, LOCAIS COM BAIXO NÍVEL DE INTERFERÊNCIA. AF_02/2021</v>
          </cell>
        </row>
        <row r="4963">
          <cell r="A4963" t="str">
            <v>MOVIMENTO DE TERRA</v>
          </cell>
          <cell r="B4963" t="str">
            <v>MOVT</v>
          </cell>
          <cell r="C4963" t="str">
            <v>ESCAVACAO DE VALAS</v>
          </cell>
          <cell r="D4963" t="str">
            <v>0019</v>
          </cell>
          <cell r="E4963">
            <v>0</v>
          </cell>
          <cell r="F4963">
            <v>0</v>
          </cell>
          <cell r="G4963" t="str">
            <v>102298</v>
          </cell>
          <cell r="H4963" t="str">
            <v>ESCAVAÇÃO MECANIZADA DE VALA COM PROF. ATÉ 1,5 M (MÉDIA ENTRE MONTANTE E JUSANTE/UMA COMPOSIÇÃO POR TRECHO), COM RETROESCAVADEIRA (0,26 M3/88 HP), LARG. MENOR QUE 0,8 M, EM SOLO MOLE, EM LOCAIS COM ALTO NÍVEL DE INTERFERÊNCIA. AF_02/2021</v>
          </cell>
        </row>
        <row r="4964">
          <cell r="A4964" t="str">
            <v>MOVIMENTO DE TERRA</v>
          </cell>
          <cell r="B4964" t="str">
            <v>MOVT</v>
          </cell>
          <cell r="C4964" t="str">
            <v>ESCAVACAO DE VALAS</v>
          </cell>
          <cell r="D4964" t="str">
            <v>0019</v>
          </cell>
          <cell r="E4964">
            <v>0</v>
          </cell>
          <cell r="F4964">
            <v>0</v>
          </cell>
          <cell r="G4964" t="str">
            <v>102299</v>
          </cell>
          <cell r="H4964" t="str">
            <v>ESCAVAÇÃO MECANIZADA DE VALA COM PROF. ATÉ 1,5 M (MÉDIA ENTRE MONTANTE E JUSANTE/UMA COMPOSIÇÃO POR TRECHO), COM RETROESCAVADEIRA (0,26 M3/88 HP), LARG. DE 0,8 M A 1,5 M, EM SOLO MOLE, EM LOCAIS COM ALTO NÍVEL DE INTERFERÊNCIA. AF_02/2021</v>
          </cell>
        </row>
        <row r="4965">
          <cell r="A4965" t="str">
            <v>MOVIMENTO DE TERRA</v>
          </cell>
          <cell r="B4965" t="str">
            <v>MOVT</v>
          </cell>
          <cell r="C4965" t="str">
            <v>ESCAVACAO DE VALAS</v>
          </cell>
          <cell r="D4965" t="str">
            <v>0019</v>
          </cell>
          <cell r="E4965">
            <v>0</v>
          </cell>
          <cell r="F4965">
            <v>0</v>
          </cell>
          <cell r="G4965" t="str">
            <v>102300</v>
          </cell>
          <cell r="H4965" t="str">
            <v>ESCAVAÇÃO MECANIZADA DE VALA COM PROF. MAIOR QUE 1,5 M ATÉ 3,0 M (MÉDIA ENTRE MONTANTE E JUSANTE/UMA COMPOSIÇÃO POR TRECHO), COM RETROESCAVADEIRA (0,26 M3/88 HP), LARG. MENOR QUE 0,8 M, EM SOLO MOLE, EM LOCAIS COM ALTO NÍVEL DE INTERFERÊNCIA. AF_02/2021</v>
          </cell>
        </row>
        <row r="4966">
          <cell r="A4966" t="str">
            <v>MOVIMENTO DE TERRA</v>
          </cell>
          <cell r="B4966" t="str">
            <v>MOVT</v>
          </cell>
          <cell r="C4966" t="str">
            <v>ESCAVACAO DE VALAS</v>
          </cell>
          <cell r="D4966" t="str">
            <v>0019</v>
          </cell>
          <cell r="E4966">
            <v>0</v>
          </cell>
          <cell r="F4966">
            <v>0</v>
          </cell>
          <cell r="G4966" t="str">
            <v>102301</v>
          </cell>
          <cell r="H4966" t="str">
            <v>ESCAVAÇÃO MECANIZADA DE VALA COM PROF. MAIOR QUE 1,5 M ATÉ 3,0 M (MÉDIA ENTRE MONTANTE E JUSANTE/UMA COMPOSIÇÃO POR TRECHO), COM RETROESCAVADEIRA (0,26 M3/ 88 HP), LARG. DE 0,8 M A 1,5 M, EM SOLO MOLE, EM LOCAIS COM ALTO NÍVEL DE INTERFERÊNCIA. AF_02/2021</v>
          </cell>
        </row>
        <row r="4967">
          <cell r="A4967" t="str">
            <v>MOVIMENTO DE TERRA</v>
          </cell>
          <cell r="B4967" t="str">
            <v>MOVT</v>
          </cell>
          <cell r="C4967" t="str">
            <v>ESCAVACAO DE VALAS</v>
          </cell>
          <cell r="D4967" t="str">
            <v>0019</v>
          </cell>
          <cell r="E4967">
            <v>0</v>
          </cell>
          <cell r="F4967">
            <v>0</v>
          </cell>
          <cell r="G4967" t="str">
            <v>102302</v>
          </cell>
          <cell r="H4967" t="str">
            <v>ESCAVAÇÃO MECANIZADA DE VALA COM PROF. ATÉ 1,5 M (MÉDIA ENTRE MONTANTE E JUSANTE/UMA COMPOSIÇÃO POR TRECHO) COM RETROESCAVADEIRA (0,26 M3 /88 HP), LARG. MENOR  QUE 0,8 M, EM SOLO MOLE, LOCAIS COM BAIXO NÍVEL DE NTERFERÊNCIA.  AF_02/2021</v>
          </cell>
        </row>
        <row r="4968">
          <cell r="A4968" t="str">
            <v>MOVIMENTO DE TERRA</v>
          </cell>
          <cell r="B4968" t="str">
            <v>MOVT</v>
          </cell>
          <cell r="C4968" t="str">
            <v>ESCAVACAO DE VALAS</v>
          </cell>
          <cell r="D4968" t="str">
            <v>0019</v>
          </cell>
          <cell r="E4968">
            <v>0</v>
          </cell>
          <cell r="F4968">
            <v>0</v>
          </cell>
          <cell r="G4968" t="str">
            <v>102303</v>
          </cell>
          <cell r="H4968" t="str">
            <v>ESCAVAÇÃO MECANIZADA DE VALA COM PROF. ATÉ 1,5 M (MÉDIA ENTRE MONTANTE E JUSANTE/UMA COMPOSIÇÃO POR TRECHO) COM RETROESCAVADEIRA (0,26 M3 / 88 HP), LARG. DE 0,8 M A 1,5 M, EM SOLO MOLE, LOCAIS COM BAIXO NÍVEL DE INTERFERÊNCIA. AF_02/2021</v>
          </cell>
        </row>
        <row r="4969">
          <cell r="A4969" t="str">
            <v>MOVIMENTO DE TERRA</v>
          </cell>
          <cell r="B4969" t="str">
            <v>MOVT</v>
          </cell>
          <cell r="C4969" t="str">
            <v>ESCAVACAO DE VALAS</v>
          </cell>
          <cell r="D4969" t="str">
            <v>0019</v>
          </cell>
          <cell r="E4969">
            <v>0</v>
          </cell>
          <cell r="F4969">
            <v>0</v>
          </cell>
          <cell r="G4969" t="str">
            <v>102304</v>
          </cell>
          <cell r="H4969" t="str">
            <v>ESCAVAÇÃO MECANIZADA DE VALA COM PROF. MAIOR QUE 1,5 M ATÉ 3,0 M (MÉDIA ENTRE MONTANTE E JUSANTE/UMA COMPOSIÇÃO POR TRECHO) COM RETROESCAVADEIRA (0,26 M3 /88 HP),LARG. MENOR QUE 0,8 M, EM SOLO MOLE, LOCAIS COM BAIXO NÍVEL DE INTERFERÊNCIA. AF_02/2021</v>
          </cell>
        </row>
        <row r="4970">
          <cell r="A4970" t="str">
            <v>MOVIMENTO DE TERRA</v>
          </cell>
          <cell r="B4970" t="str">
            <v>MOVT</v>
          </cell>
          <cell r="C4970" t="str">
            <v>ESCAVACAO DE VALAS</v>
          </cell>
          <cell r="D4970" t="str">
            <v>0019</v>
          </cell>
          <cell r="E4970">
            <v>0</v>
          </cell>
          <cell r="F4970">
            <v>0</v>
          </cell>
          <cell r="G4970" t="str">
            <v>102305</v>
          </cell>
          <cell r="H4970" t="str">
            <v>ESCAVAÇÃO MECANIZADA DE VALA COM PROF. MAIOR QUE 1,5 M ATÉ 3,0 M (MÉDIA ENTRE MONTANTE E JUSANTE/UMA COMPOSIÇÃO POR TRECHO) COM RETROESCAVADEIRA (0,26 M3 / 88 HP), LARG. DE 0,8 M A 1,5 M, EM SOLO MOLE, LOCAIS COM BAIXO NÍVEL DE INTERFERÊNCIA. AF_02/2021</v>
          </cell>
        </row>
        <row r="4971">
          <cell r="A4971" t="str">
            <v>MOVIMENTO DE TERRA</v>
          </cell>
          <cell r="B4971" t="str">
            <v>MOVT</v>
          </cell>
          <cell r="C4971" t="str">
            <v>ESCAVACAO DE VALAS</v>
          </cell>
          <cell r="D4971" t="str">
            <v>0019</v>
          </cell>
          <cell r="E4971">
            <v>0</v>
          </cell>
          <cell r="F4971">
            <v>0</v>
          </cell>
          <cell r="G4971" t="str">
            <v>102306</v>
          </cell>
          <cell r="H4971" t="str">
            <v>ESCAVAÇÃO MECANIZADA DE VALA COM PROF. ATÉ 1,5 M (MÉDIA ENTRE MONTANTE E JUSANTE/UMA COMPOSIÇÃO POR TRECHO), COM ESCAVADEIRA HIDRÁULICA (0,8 M3/111 HP),LARG. ATÉ 1,5 M, EM SOLO DE 2A CATEGORIA, EM LOCAIS COM ALTO NÍVEL DE INTERFERÊNCIA.  AF_02/2021</v>
          </cell>
        </row>
        <row r="4972">
          <cell r="A4972" t="str">
            <v>MOVIMENTO DE TERRA</v>
          </cell>
          <cell r="B4972" t="str">
            <v>MOVT</v>
          </cell>
          <cell r="C4972" t="str">
            <v>ESCAVACAO DE VALAS</v>
          </cell>
          <cell r="D4972" t="str">
            <v>0019</v>
          </cell>
          <cell r="E4972">
            <v>0</v>
          </cell>
          <cell r="F4972">
            <v>0</v>
          </cell>
          <cell r="G4972" t="str">
            <v>102307</v>
          </cell>
          <cell r="H4972" t="str">
            <v>ESCAVAÇÃO MECANIZADA DE VALA COM PROF. ATÉ 1,5 M (MÉDIA ENTRE MONTANTE E JUSANTE/UMA COMPOSIÇÃO POR TRECHO), COM ESCAVADEIRA HIDRÁULICA (0,8 M3/111 HP), LARG. DE 1,5 M A 2,5 M, EM SOLO DE 2A CATEGORIA, EM LOCAIS COM ALTO NÍVEL DE INTERFERÊNCIA.  AF_02/2021</v>
          </cell>
        </row>
        <row r="4973">
          <cell r="A4973" t="str">
            <v>MOVIMENTO DE TERRA</v>
          </cell>
          <cell r="B4973" t="str">
            <v>MOVT</v>
          </cell>
          <cell r="C4973" t="str">
            <v>ESCAVACAO DE VALAS</v>
          </cell>
          <cell r="D4973" t="str">
            <v>0019</v>
          </cell>
          <cell r="E4973">
            <v>0</v>
          </cell>
          <cell r="F4973">
            <v>0</v>
          </cell>
          <cell r="G4973" t="str">
            <v>102308</v>
          </cell>
          <cell r="H4973" t="str">
            <v>ESCAVAÇÃO MECANIZADA DE VALA COM PROF. MAIOR QUE 1,5 M ATÉ 3,0 M (MÉDIA ENTRE MONTANTE E JUSANTE/UMA COMPOSIÇÃO POR TRECHO), COM ESCAVADEIRA HIDRÁULICA (0,8 M3/111 HP), LARG. ATÉ 1,5 M, EM SOLO DE 2A CATEGORIA, EM LOCAIS COM ALTO NÍVEL DE INTERFERÊNCIA.AF_02/2021</v>
          </cell>
        </row>
        <row r="4974">
          <cell r="A4974" t="str">
            <v>MOVIMENTO DE TERRA</v>
          </cell>
          <cell r="B4974" t="str">
            <v>MOVT</v>
          </cell>
          <cell r="C4974" t="str">
            <v>ESCAVACAO DE VALAS</v>
          </cell>
          <cell r="D4974" t="str">
            <v>0019</v>
          </cell>
          <cell r="E4974">
            <v>0</v>
          </cell>
          <cell r="F4974">
            <v>0</v>
          </cell>
          <cell r="G4974" t="str">
            <v>102309</v>
          </cell>
          <cell r="H4974" t="str">
            <v>ESCAVAÇÃO MECANIZADA DE VALA COM PROF. MAIOR QUE 3,0 M ATÉ 4,5 M (MÉDIA ENTRE MONTANTE E JUSANTE/UMA COMPOSIÇÃO POR TRECHO), COM ESCAVADEIRA HIDRÁULICA (0,8 M3/111 HP), LARG. MENOR QUE 1,5 M, EM SOLO DE 2A CATEGORIA, EM LOCAIS COM ALTO NÍVEL DE INTERFERÊNCIA.  AF_02/2021</v>
          </cell>
        </row>
        <row r="4975">
          <cell r="A4975" t="str">
            <v>MOVIMENTO DE TERRA</v>
          </cell>
          <cell r="B4975" t="str">
            <v>MOVT</v>
          </cell>
          <cell r="C4975" t="str">
            <v>ESCAVACAO DE VALAS</v>
          </cell>
          <cell r="D4975" t="str">
            <v>0019</v>
          </cell>
          <cell r="E4975">
            <v>0</v>
          </cell>
          <cell r="F4975">
            <v>0</v>
          </cell>
          <cell r="G4975" t="str">
            <v>102310</v>
          </cell>
          <cell r="H4975" t="str">
            <v>ESCAVAÇÃO MECANIZADA DE VALA COM PROF.MAIOR QUE 4,5 M ATÉ 6,0 M (MÉDIA ENTRE MONTANTE E JUSANTE/UMA COMPOSIÇÃO POR TRECHO),COM ESCAVADEIRA HIDRÁULICA (0,8 M3/111 HP), LARG. MENOR QUE 1,5 M, EM SOLO DE 2A CATEGORIA, EM LOCAIS COM ALTO NÍVEL DE INTERFERÊNCIA. AF_02/2021</v>
          </cell>
        </row>
        <row r="4976">
          <cell r="A4976" t="str">
            <v>MOVIMENTO DE TERRA</v>
          </cell>
          <cell r="B4976" t="str">
            <v>MOVT</v>
          </cell>
          <cell r="C4976" t="str">
            <v>ESCAVACAO DE VALAS</v>
          </cell>
          <cell r="D4976" t="str">
            <v>0019</v>
          </cell>
          <cell r="E4976">
            <v>0</v>
          </cell>
          <cell r="F4976">
            <v>0</v>
          </cell>
          <cell r="G4976" t="str">
            <v>102311</v>
          </cell>
          <cell r="H4976" t="str">
            <v>ESCAVAÇÃO MECANIZADA DE VALA COM PROF. MAIOR QUE 1,5 M ATÉ 3,0 M (MÉDIA ENTRE MONTANTE E JUSANTE/UMA COMPOSIÇÃO POR TRECHO),COM ESCAVADEIRA HIDRÁULICA (1,2 M3/155 HP),LARG. DE 1,5 M A 2,5 M, EM SOLO DE 2A CATEGORIA, EM LOCAIS COM ALTO NÍVEL DE INTERFERÊNCIA.  AF_02/2021</v>
          </cell>
        </row>
        <row r="4977">
          <cell r="A4977" t="str">
            <v>MOVIMENTO DE TERRA</v>
          </cell>
          <cell r="B4977" t="str">
            <v>MOVT</v>
          </cell>
          <cell r="C4977" t="str">
            <v>ESCAVACAO DE VALAS</v>
          </cell>
          <cell r="D4977" t="str">
            <v>0019</v>
          </cell>
          <cell r="E4977">
            <v>0</v>
          </cell>
          <cell r="F4977">
            <v>0</v>
          </cell>
          <cell r="G4977" t="str">
            <v>102312</v>
          </cell>
          <cell r="H4977" t="str">
            <v>ESCAVAÇÃO MECANIZADA DE VALA COM PROF. DE 3,0 M ATÉ 4,5 M (MÉDIA ENTRE MONTANTE E JUSANTE/UMA COMPOSIÇÃO POR TRECHO), COM ESCAVADEIRA HIDRÁULICA (1,2 M3/155 HP), LARG. DE 1,5 M A 2,5 M, EM SOLO DE 2A CATEGORIA, EM LOCAIS COM ALTO NÍVEL DE INTERFERÊNCIA.AF_02/2021</v>
          </cell>
        </row>
        <row r="4978">
          <cell r="A4978" t="str">
            <v>MOVIMENTO DE TERRA</v>
          </cell>
          <cell r="B4978" t="str">
            <v>MOVT</v>
          </cell>
          <cell r="C4978" t="str">
            <v>ESCAVACAO DE VALAS</v>
          </cell>
          <cell r="D4978" t="str">
            <v>0019</v>
          </cell>
          <cell r="E4978">
            <v>0</v>
          </cell>
          <cell r="F4978">
            <v>0</v>
          </cell>
          <cell r="G4978" t="str">
            <v>102313</v>
          </cell>
          <cell r="H4978" t="str">
            <v>ESCAVAÇÃO MECANIZADA DE VALA COM PROF. MAIOR QUE 4,5 M ATÉ 6,0 M (MÉDIA ENTRE MONTANTE E JUSANTE/UMA COMPOSIÇÃO POR TRECHO), COM ESCAVADEIRA HIDRÁULICA (1,2 M3/155 HP), LARG. DE 1,5 M A 2,5 M, EM SOLO DE 2A CATEGORIA, EM LOCAIS COM ALTO NÍVEL DE INTERFERÊNCIA. AF_02/2021</v>
          </cell>
        </row>
        <row r="4979">
          <cell r="A4979" t="str">
            <v>MOVIMENTO DE TERRA</v>
          </cell>
          <cell r="B4979" t="str">
            <v>MOVT</v>
          </cell>
          <cell r="C4979" t="str">
            <v>ESCAVACAO DE VALAS</v>
          </cell>
          <cell r="D4979" t="str">
            <v>0019</v>
          </cell>
          <cell r="E4979">
            <v>0</v>
          </cell>
          <cell r="F4979">
            <v>0</v>
          </cell>
          <cell r="G4979" t="str">
            <v>102314</v>
          </cell>
          <cell r="H4979" t="str">
            <v>ESCAVAÇÃO MECANIZADA DE VALA COM PROF. ATÉ 1,5 M (MÉDIA ENTRE MONTANTE E JUSANTE/UMA COMPOSIÇÃO POR TRECHO),COM ESCAVADEIRA HIDRÁULICA (0,8 M3/111 HP), LARG. MENOR QUE 1,5 M, EM SOLO DE 2A CATEGORIA, LOCAIS COM BAIXO NÍVEL DE INTERFERÊNCIA. AF_02/2021</v>
          </cell>
        </row>
        <row r="4980">
          <cell r="A4980" t="str">
            <v>MOVIMENTO DE TERRA</v>
          </cell>
          <cell r="B4980" t="str">
            <v>MOVT</v>
          </cell>
          <cell r="C4980" t="str">
            <v>ESCAVACAO DE VALAS</v>
          </cell>
          <cell r="D4980" t="str">
            <v>0019</v>
          </cell>
          <cell r="E4980">
            <v>0</v>
          </cell>
          <cell r="F4980">
            <v>0</v>
          </cell>
          <cell r="G4980" t="str">
            <v>102315</v>
          </cell>
          <cell r="H4980" t="str">
            <v>ESCAVAÇÃO MECANIZADA DE VALA COM PROF. ATÉ 1,5 M (MÉDIA ENTRE MONTANTE E JUSANTE/UMA COMPOSIÇÃO POR TRECHO), COM ESCAVADEIRA HIDRÁULICA (0,8 M3/111 HP), LARG. DE 1,5 M A 2,5 M, EM SOLO DE 2A CATEGORIA, LOCAIS COM BAIXO NÍVEL DE INTERFERÊNCIA. AF_02/2021</v>
          </cell>
        </row>
        <row r="4981">
          <cell r="A4981" t="str">
            <v>MOVIMENTO DE TERRA</v>
          </cell>
          <cell r="B4981" t="str">
            <v>MOVT</v>
          </cell>
          <cell r="C4981" t="str">
            <v>ESCAVACAO DE VALAS</v>
          </cell>
          <cell r="D4981" t="str">
            <v>0019</v>
          </cell>
          <cell r="E4981">
            <v>0</v>
          </cell>
          <cell r="F4981">
            <v>0</v>
          </cell>
          <cell r="G4981" t="str">
            <v>102316</v>
          </cell>
          <cell r="H4981" t="str">
            <v>ESCAVAÇÃO MECANIZADA DE VALA COM PROF. MAIOR QUE 1,5 M E ATÉ 3,0 M (MÉDIA ENTRE MONTANTE E JUSANTE/UMA COMPOSIÇÃO POR TRECHO), COM ESCAVADEIRA HIDRÁULICA (0,8 M3/111 HP), LARG. MENOR QUE 1,5 M, EM SOLO DE 2A CATEGORIA, LOCAIS COM BAIXO NÍVEL DE INTERFERÊNCIA. AF_02/2021</v>
          </cell>
        </row>
        <row r="4982">
          <cell r="A4982" t="str">
            <v>MOVIMENTO DE TERRA</v>
          </cell>
          <cell r="B4982" t="str">
            <v>MOVT</v>
          </cell>
          <cell r="C4982" t="str">
            <v>ESCAVACAO DE VALAS</v>
          </cell>
          <cell r="D4982" t="str">
            <v>0019</v>
          </cell>
          <cell r="E4982">
            <v>0</v>
          </cell>
          <cell r="F4982">
            <v>0</v>
          </cell>
          <cell r="G4982" t="str">
            <v>102317</v>
          </cell>
          <cell r="H4982" t="str">
            <v>ESCAVAÇÃO MECANIZADA DE VALA COM PROF.MAIOR QUE 3,0 M ATÉ 4,5 M (MÉDIA ENTRE MONTANTE E JUSANTE/UMA COMPOSIÇÃO POR TRECHO), COM ESCAVADEIRA HIDRÁULICA (0,8 M3/111 HP), LARG. MENOR QUE 1,5 M, EM SOLO DE 2A CATEGORIA, LOCAIS COM BAIXO NÍVEL DE INTERFERÊNCIA. AF_02/2021</v>
          </cell>
        </row>
        <row r="4983">
          <cell r="A4983" t="str">
            <v>MOVIMENTO DE TERRA</v>
          </cell>
          <cell r="B4983" t="str">
            <v>MOVT</v>
          </cell>
          <cell r="C4983" t="str">
            <v>ESCAVACAO DE VALAS</v>
          </cell>
          <cell r="D4983" t="str">
            <v>0019</v>
          </cell>
          <cell r="E4983">
            <v>0</v>
          </cell>
          <cell r="F4983">
            <v>0</v>
          </cell>
          <cell r="G4983" t="str">
            <v>102318</v>
          </cell>
          <cell r="H4983" t="str">
            <v>ESCAVAÇÃO MECANIZADA DE VALA COM PROF.MAIOR QUE 4,5 M ATÉ 6,0 M (MÉDIA ENTRE MONTANTE E JUSANTE/UMA COMPOSIÇÃO POR TRECHO),COM ESCAVADEIRA HIDRÁULICA (0,8 M3/111 HP), LARG. MENOR QUE 1,5 M, EM SOLO DE 2A CATEGORIA, EM LOCAIS COM BAIXO NÍVEL DE INTERFERÊNCIA. AF_02/2021</v>
          </cell>
        </row>
        <row r="4984">
          <cell r="A4984" t="str">
            <v>MOVIMENTO DE TERRA</v>
          </cell>
          <cell r="B4984" t="str">
            <v>MOVT</v>
          </cell>
          <cell r="C4984" t="str">
            <v>ESCAVACAO DE VALAS</v>
          </cell>
          <cell r="D4984" t="str">
            <v>0019</v>
          </cell>
          <cell r="E4984">
            <v>0</v>
          </cell>
          <cell r="F4984">
            <v>0</v>
          </cell>
          <cell r="G4984" t="str">
            <v>102319</v>
          </cell>
          <cell r="H4984" t="str">
            <v>ESCAVAÇÃO MECANIZADA DE VALA COM PROF. MAIOR QUE 1,5 M ATÉ 3,0 M (MÉDIA ENTRE MONTANTE E JUSANTE/UMA COMPOSIÇÃO POR TRECHO),COM ESCAVADEIRA HIDRÁULICA (1,2 M3/155 HP),LARG. DE 1,5 M A 2,5 M, EM SOLO DE 2A CATEGORIA, LOCAIS COM BAIXO NÍVEL DE INTERFERÊNCIA. AF_02/2021</v>
          </cell>
        </row>
        <row r="4985">
          <cell r="A4985" t="str">
            <v>MOVIMENTO DE TERRA</v>
          </cell>
          <cell r="B4985" t="str">
            <v>MOVT</v>
          </cell>
          <cell r="C4985" t="str">
            <v>ESCAVACAO DE VALAS</v>
          </cell>
          <cell r="D4985" t="str">
            <v>0019</v>
          </cell>
          <cell r="E4985">
            <v>0</v>
          </cell>
          <cell r="F4985">
            <v>0</v>
          </cell>
          <cell r="G4985" t="str">
            <v>102320</v>
          </cell>
          <cell r="H4985" t="str">
            <v>ESCAVAÇÃO MECANIZADA DE VALA COM PROF. MAIOR QUE 3,0 M ATÉ 4,5 M (MÉDIA ENTRE MONTANTE E JUSANTE/UMA COMPOSIÇÃO POR TRECHO), COM ESCAVADEIRA HIDRÁULICA (1,2 M3/155 HP), LARG. DE 1,5 M A 2,5 M, EM SOLO DE 2A CATEGORIA, LOCAIS COM BAIXO NÍVEL DE INTERFERÊNCIA. AF_02/2021</v>
          </cell>
        </row>
        <row r="4986">
          <cell r="A4986" t="str">
            <v>MOVIMENTO DE TERRA</v>
          </cell>
          <cell r="B4986" t="str">
            <v>MOVT</v>
          </cell>
          <cell r="C4986" t="str">
            <v>ESCAVACAO DE VALAS</v>
          </cell>
          <cell r="D4986" t="str">
            <v>0019</v>
          </cell>
          <cell r="E4986">
            <v>0</v>
          </cell>
          <cell r="F4986">
            <v>0</v>
          </cell>
          <cell r="G4986" t="str">
            <v>102321</v>
          </cell>
          <cell r="H4986" t="str">
            <v>ESCAVAÇÃO MECANIZADA DE VALA COM PROF. MAIOR QUE 4,5 M ATÉ 6,0 M (MÉDIA ENTRE MONTANTE E JUSANTE/UMA COMPOSIÇÃO POR TRECHO), COM ESCAVADEIRA HIDRÁULICA (1,2 M3/155 HP), LARG. DE 1,5 M A 2,5 M, EM SOLO DE 2A CATEGORIA, LOCAIS COM BAIXO NÍVEL DE INTERFERÊNCIA. AF_02/2021</v>
          </cell>
        </row>
        <row r="4987">
          <cell r="A4987" t="str">
            <v>MOVIMENTO DE TERRA</v>
          </cell>
          <cell r="B4987" t="str">
            <v>MOVT</v>
          </cell>
          <cell r="C4987" t="str">
            <v>ESCAVACAO DE VALAS</v>
          </cell>
          <cell r="D4987" t="str">
            <v>0019</v>
          </cell>
          <cell r="E4987">
            <v>0</v>
          </cell>
          <cell r="F4987">
            <v>0</v>
          </cell>
          <cell r="G4987" t="str">
            <v>102322</v>
          </cell>
          <cell r="H4987" t="str">
            <v>ESCAVAÇÃO MECANIZADA DE VALA COM PROF. ATÉ 1,5 M (MÉDIA ENTRE MONTANTE E JUSANTE/UMA COMPOSIÇÃO POR TRECHO), COM RETROESCAVADEIRA (0,26 M3/88 HP), LARG. MENOR QUE 0,8 M, EM SOLO DE 2A CATEGORIA, EM LOCAIS COM ALTO NÍVEL DE INTERFERÊNCIA. AF_02/2021</v>
          </cell>
        </row>
        <row r="4988">
          <cell r="A4988" t="str">
            <v>MOVIMENTO DE TERRA</v>
          </cell>
          <cell r="B4988" t="str">
            <v>MOVT</v>
          </cell>
          <cell r="C4988" t="str">
            <v>ESCAVACAO DE VALAS</v>
          </cell>
          <cell r="D4988" t="str">
            <v>0019</v>
          </cell>
          <cell r="E4988">
            <v>0</v>
          </cell>
          <cell r="F4988">
            <v>0</v>
          </cell>
          <cell r="G4988" t="str">
            <v>102323</v>
          </cell>
          <cell r="H4988" t="str">
            <v>ESCAVAÇÃO MECANIZADA DE VALA COM PROF. ATÉ 1,5 M (MÉDIA ENTRE MONTANTE E JUSANTE/UMA COMPOSIÇÃO POR TRECHO), COM RETROESCAVADEIRA (0,26 M3/88 HP), LARG. DE 0,8 M A 1,5 M, EM SOLO DE 2A CATEGORIA, EM LOCAIS COM ALTO NÍVEL DE INTERFERÊNCIA. AF_02/2021</v>
          </cell>
        </row>
        <row r="4989">
          <cell r="A4989" t="str">
            <v>MOVIMENTO DE TERRA</v>
          </cell>
          <cell r="B4989" t="str">
            <v>MOVT</v>
          </cell>
          <cell r="C4989" t="str">
            <v>ESCAVACAO DE VALAS</v>
          </cell>
          <cell r="D4989" t="str">
            <v>0019</v>
          </cell>
          <cell r="E4989">
            <v>0</v>
          </cell>
          <cell r="F4989">
            <v>0</v>
          </cell>
          <cell r="G4989" t="str">
            <v>102324</v>
          </cell>
          <cell r="H4989" t="str">
            <v>ESCAVAÇÃO MECANIZADA DE VALA COM PROF. MAIOR QUE 1,5 M ATÉ 3,0 M (MÉDIA ENTRE MONTANTE E JUSANTE/UMA COMPOSIÇÃO POR TRECHO), COM RETROESCAVADEIRA (0,26 M3/88 HP), LARG. MENOR QUE 0,8 M, EM SOLO DE 2A CATEGORIA, EM LOCAIS COM ALTO NÍVEL DE INTERFERÊNCIA.AF_02/2021</v>
          </cell>
        </row>
        <row r="4990">
          <cell r="A4990" t="str">
            <v>MOVIMENTO DE TERRA</v>
          </cell>
          <cell r="B4990" t="str">
            <v>MOVT</v>
          </cell>
          <cell r="C4990" t="str">
            <v>ESCAVACAO DE VALAS</v>
          </cell>
          <cell r="D4990" t="str">
            <v>0019</v>
          </cell>
          <cell r="E4990">
            <v>0</v>
          </cell>
          <cell r="F4990">
            <v>0</v>
          </cell>
          <cell r="G4990" t="str">
            <v>102325</v>
          </cell>
          <cell r="H4990" t="str">
            <v>ESCAVAÇÃO MECANIZADA DE VALA COM PROF. MAIOR QUE 1,5 M ATÉ 3,0 M (MÉDIA ENTRE MONTANTE E JUSANTE/UMA COMPOSIÇÃO POR TRECHO), COM RETROESCAVADEIRA (0,26 M3/88 HP), LARG. DE 0,8 M A 1,5 M, EM SOLO DE 2ª CATEGORIA, EM LOCAIS COM ALTO NÍVEL DE INTERFERÊNCIA.AF_02/2021</v>
          </cell>
        </row>
        <row r="4991">
          <cell r="A4991" t="str">
            <v>MOVIMENTO DE TERRA</v>
          </cell>
          <cell r="B4991" t="str">
            <v>MOVT</v>
          </cell>
          <cell r="C4991" t="str">
            <v>ESCAVACAO DE VALAS</v>
          </cell>
          <cell r="D4991" t="str">
            <v>0019</v>
          </cell>
          <cell r="E4991">
            <v>0</v>
          </cell>
          <cell r="F4991">
            <v>0</v>
          </cell>
          <cell r="G4991" t="str">
            <v>102326</v>
          </cell>
          <cell r="H4991" t="str">
            <v>ESCAVAÇÃO MECANIZADA DE VALA COM PROF. ATÉ 1,5 M (MÉDIA ENTRE MONTANTE E JUSANTE/UMA COMPOSIÇÃO POR TRECHO) COM RETROESCAVADEIRA (0,26 M3/88 HP), LARGURA MENOR  QUE 0,8 M, EM SOLO DE 2A CATEGORIA, EM LOCAIS COM BAIXO NÍVEL DE NTERFERÊNCIA. AF_02/2021</v>
          </cell>
        </row>
        <row r="4992">
          <cell r="A4992" t="str">
            <v>MOVIMENTO DE TERRA</v>
          </cell>
          <cell r="B4992" t="str">
            <v>MOVT</v>
          </cell>
          <cell r="C4992" t="str">
            <v>ESCAVACAO DE VALAS</v>
          </cell>
          <cell r="D4992" t="str">
            <v>0019</v>
          </cell>
          <cell r="E4992">
            <v>0</v>
          </cell>
          <cell r="F4992">
            <v>0</v>
          </cell>
          <cell r="G4992" t="str">
            <v>102327</v>
          </cell>
          <cell r="H4992" t="str">
            <v>ESCAVAÇÃO MECANIZADA DE VALA COM PROF. ATÉ 1,5 M (MÉDIA ENTRE MONTANTE E JUSANTE/UMA COMPOSIÇÃO POR TRECHO) COM RETROESCAVADEIRA (0,26 M3 /88 HP), LARG. DE 0,8 M A 1,5 M, EM SOLO DE 2A CATEGORIA, EM LOCAIS COM BAIXO NÍVEL DE INTERFERÊNCIA. AF_02/2021</v>
          </cell>
        </row>
        <row r="4993">
          <cell r="A4993" t="str">
            <v>MOVIMENTO DE TERRA</v>
          </cell>
          <cell r="B4993" t="str">
            <v>MOVT</v>
          </cell>
          <cell r="C4993" t="str">
            <v>ESCAVACAO DE VALAS</v>
          </cell>
          <cell r="D4993" t="str">
            <v>0019</v>
          </cell>
          <cell r="E4993">
            <v>0</v>
          </cell>
          <cell r="F4993">
            <v>0</v>
          </cell>
          <cell r="G4993" t="str">
            <v>102328</v>
          </cell>
          <cell r="H4993" t="str">
            <v>ESCAVAÇÃO MECANIZADA DE VALA COM PROF. MAIOR QUE 1,5 M ATÉ 3,0 M (MÉDIA ENTRE MONTANTE E JUSANTE/UMA COMPOSIÇÃO POR TRECHO) COM RETROESCAVADEIRA (0,26 M3/ 88 HP),LARG. MENOR QUE 0,8 M, EM SOLO DE 2ª CATEGORIA, EM LOCAIS COM BAIXO NÍVEL DE INTERFERÊNCIA.AF_02/2021</v>
          </cell>
        </row>
        <row r="4994">
          <cell r="A4994" t="str">
            <v>MOVIMENTO DE TERRA</v>
          </cell>
          <cell r="B4994" t="str">
            <v>MOVT</v>
          </cell>
          <cell r="C4994" t="str">
            <v>ESCAVACAO DE VALAS</v>
          </cell>
          <cell r="D4994" t="str">
            <v>0019</v>
          </cell>
          <cell r="E4994">
            <v>0</v>
          </cell>
          <cell r="F4994">
            <v>0</v>
          </cell>
          <cell r="G4994" t="str">
            <v>102329</v>
          </cell>
          <cell r="H4994" t="str">
            <v>ESCAVAÇÃO MECANIZADA DE VALA COM PROF. MAIOR QUE 1,5 M ATÉ 3,0 M (MÉDIA ENTRE MONTANTE E JUSANTE/UMA COMPOSIÇÃO POR TRECHO) COM RETROESCAVADEIRA (0,26 M3 / 88 HP), LARG. DE 0,8 M A 1,5 M, EM SOLO DE 2ª CATEGORIA, EM LOCAIS COM BAIXO NÍVEL DE INTERFERÊNCIA. AF_02/2021</v>
          </cell>
        </row>
        <row r="4995">
          <cell r="A4995" t="str">
            <v>MOVIMENTO DE TERRA</v>
          </cell>
          <cell r="B4995" t="str">
            <v>MOVT</v>
          </cell>
          <cell r="C4995" t="str">
            <v>ATERRO COM OU S/COMPACTACAO</v>
          </cell>
          <cell r="D4995" t="str">
            <v>0020</v>
          </cell>
          <cell r="E4995">
            <v>0</v>
          </cell>
          <cell r="F4995">
            <v>0</v>
          </cell>
          <cell r="G4995" t="str">
            <v>94304</v>
          </cell>
          <cell r="H4995" t="str">
            <v>ATERRO MECANIZADO DE VALA COM ESCAVADEIRA HIDRÁULICA (CAPACIDADE DA CAÇAMBA: 0,8 M³ / POTÊNCIA: 111 HP), LARGURA DE 1,5 A 2,5 M, PROFUNDIDADE ATÉ 1,5 M, COM SOLO ARGILO-ARENOSO. AF_05/2016</v>
          </cell>
        </row>
        <row r="4996">
          <cell r="A4996" t="str">
            <v>MOVIMENTO DE TERRA</v>
          </cell>
          <cell r="B4996" t="str">
            <v>MOVT</v>
          </cell>
          <cell r="C4996" t="str">
            <v>ATERRO COM OU S/COMPACTACAO</v>
          </cell>
          <cell r="D4996" t="str">
            <v>0020</v>
          </cell>
          <cell r="E4996">
            <v>0</v>
          </cell>
          <cell r="F4996">
            <v>0</v>
          </cell>
          <cell r="G4996" t="str">
            <v>94305</v>
          </cell>
          <cell r="H4996" t="str">
            <v>ATERRO MECANIZADO DE VALA COM ESCAVADEIRA HIDRÁULICA (CAPACIDADE DA CAÇAMBA: 0,8 M³ / POTÊNCIA: 111 HP), LARGURA ATÉ 1,5 M, PROFUNDIDADE DE 1,5 A 3,0 M, COM SOLO ARGILO-ARENOSO. AF_05/2016</v>
          </cell>
        </row>
        <row r="4997">
          <cell r="A4997" t="str">
            <v>MOVIMENTO DE TERRA</v>
          </cell>
          <cell r="B4997" t="str">
            <v>MOVT</v>
          </cell>
          <cell r="C4997" t="str">
            <v>ATERRO COM OU S/COMPACTACAO</v>
          </cell>
          <cell r="D4997" t="str">
            <v>0020</v>
          </cell>
          <cell r="E4997">
            <v>0</v>
          </cell>
          <cell r="F4997">
            <v>0</v>
          </cell>
          <cell r="G4997" t="str">
            <v>94306</v>
          </cell>
          <cell r="H4997" t="str">
            <v>ATERRO MECANIZADO DE VALA COM ESCAVADEIRA HIDRÁULICA (CAPACIDADE DA CAÇAMBA: 0,8 M³ / POTÊNCIA: 111 HP), LARGURA DE 1,5 A 2,5 M, PROFUNDIDADE DE 1,5 A 3,0 M, COM SOLO ARGILO-ARENOSO. AF_05/2016</v>
          </cell>
        </row>
        <row r="4998">
          <cell r="A4998" t="str">
            <v>MOVIMENTO DE TERRA</v>
          </cell>
          <cell r="B4998" t="str">
            <v>MOVT</v>
          </cell>
          <cell r="C4998" t="str">
            <v>ATERRO COM OU S/COMPACTACAO</v>
          </cell>
          <cell r="D4998" t="str">
            <v>0020</v>
          </cell>
          <cell r="E4998">
            <v>0</v>
          </cell>
          <cell r="F4998">
            <v>0</v>
          </cell>
          <cell r="G4998" t="str">
            <v>94307</v>
          </cell>
          <cell r="H4998" t="str">
            <v>ATERRO MECANIZADO DE VALA COM ESCAVADEIRA HIDRÁULICA (CAPACIDADE DA CAÇAMBA: 0,8 M³ / POTÊNCIA: 111 HP), LARGURA ATÉ 1,5 M, PROFUNDIDADE DE 3,0 A 4,5 M, COM SOLO ARGILO-ARENOSO. AF_05/2016</v>
          </cell>
        </row>
        <row r="4999">
          <cell r="A4999" t="str">
            <v>MOVIMENTO DE TERRA</v>
          </cell>
          <cell r="B4999" t="str">
            <v>MOVT</v>
          </cell>
          <cell r="C4999" t="str">
            <v>ATERRO COM OU S/COMPACTACAO</v>
          </cell>
          <cell r="D4999" t="str">
            <v>0020</v>
          </cell>
          <cell r="E4999">
            <v>0</v>
          </cell>
          <cell r="F4999">
            <v>0</v>
          </cell>
          <cell r="G4999" t="str">
            <v>94308</v>
          </cell>
          <cell r="H4999" t="str">
            <v>ATERRO MECANIZADO DE VALA COM ESCAVADEIRA HIDRÁULICA (CAPACIDADE DA CAÇAMBA: 0,8 M³ / POTÊNCIA: 111 HP), LARGURA DE 1,5 A 2,5 M, PROFUNDIDADE DE 3,0 A 4,5 M, COM SOLO ARGILO-ARENOSO. AF_05/2016</v>
          </cell>
        </row>
        <row r="5000">
          <cell r="A5000" t="str">
            <v>MOVIMENTO DE TERRA</v>
          </cell>
          <cell r="B5000" t="str">
            <v>MOVT</v>
          </cell>
          <cell r="C5000" t="str">
            <v>ATERRO COM OU S/COMPACTACAO</v>
          </cell>
          <cell r="D5000" t="str">
            <v>0020</v>
          </cell>
          <cell r="E5000">
            <v>0</v>
          </cell>
          <cell r="F5000">
            <v>0</v>
          </cell>
          <cell r="G5000" t="str">
            <v>94309</v>
          </cell>
          <cell r="H5000" t="str">
            <v>ATERRO MECANIZADO DE VALA COM ESCAVADEIRA HIDRÁULICA (CAPACIDADE DA CAÇAMBA: 0,8 M³ / POTÊNCIA: 111 HP), LARGURA ATÉ 1,5 M, PROFUNDIDADE DE 4,5 A 6,0 M, COM SOLO ARGILO-ARENOSO. AF_05/2016</v>
          </cell>
        </row>
        <row r="5001">
          <cell r="A5001" t="str">
            <v>MOVIMENTO DE TERRA</v>
          </cell>
          <cell r="B5001" t="str">
            <v>MOVT</v>
          </cell>
          <cell r="C5001" t="str">
            <v>ATERRO COM OU S/COMPACTACAO</v>
          </cell>
          <cell r="D5001" t="str">
            <v>0020</v>
          </cell>
          <cell r="E5001">
            <v>0</v>
          </cell>
          <cell r="F5001">
            <v>0</v>
          </cell>
          <cell r="G5001" t="str">
            <v>94310</v>
          </cell>
          <cell r="H5001" t="str">
            <v>ATERRO MECANIZADO DE VALA COM ESCAVADEIRA HIDRÁULICA (CAPACIDADE DA CAÇAMBA: 0,8 M³ / POTÊNCIA: 111 HP), LARGURA DE 1,5 A 2,5 M, PROFUNDIDADE DE 4,5 A 6,0 M, COM SOLO ARGILO-ARENOSO. AF_05/2016</v>
          </cell>
        </row>
        <row r="5002">
          <cell r="A5002" t="str">
            <v>MOVIMENTO DE TERRA</v>
          </cell>
          <cell r="B5002" t="str">
            <v>MOVT</v>
          </cell>
          <cell r="C5002" t="str">
            <v>ATERRO COM OU S/COMPACTACAO</v>
          </cell>
          <cell r="D5002" t="str">
            <v>0020</v>
          </cell>
          <cell r="E5002">
            <v>0</v>
          </cell>
          <cell r="F5002">
            <v>0</v>
          </cell>
          <cell r="G5002" t="str">
            <v>94315</v>
          </cell>
          <cell r="H5002" t="str">
            <v>ATERRO MECANIZADO DE VALA COM RETROESCAVADEIRA (CAPACIDADE DA CAÇAMBA DA RETRO: 0,26 M³ / POTÊNCIA: 88 HP), LARGURA ATÉ 0,8 M, PROFUNDIDADE ATÉ 1,5 M, COM SOLO ARGILO-ARENOSO. AF_05/2016</v>
          </cell>
        </row>
        <row r="5003">
          <cell r="A5003" t="str">
            <v>MOVIMENTO DE TERRA</v>
          </cell>
          <cell r="B5003" t="str">
            <v>MOVT</v>
          </cell>
          <cell r="C5003" t="str">
            <v>ATERRO COM OU S/COMPACTACAO</v>
          </cell>
          <cell r="D5003" t="str">
            <v>0020</v>
          </cell>
          <cell r="E5003">
            <v>0</v>
          </cell>
          <cell r="F5003">
            <v>0</v>
          </cell>
          <cell r="G5003" t="str">
            <v>94316</v>
          </cell>
          <cell r="H5003" t="str">
            <v>ATERRO MECANIZADO DE VALA COM RETROESCAVADEIRA (CAPACIDADE DA CAÇAMBA DA RETRO: 0,26 M³ / POTÊNCIA: 88 HP), LARGURA DE 0,8 A 1,5 M, PROFUNDIDADE ATÉ 1,5 M, COM SOLO ARGILO-ARENOSO. AF_05/2016</v>
          </cell>
        </row>
        <row r="5004">
          <cell r="A5004" t="str">
            <v>MOVIMENTO DE TERRA</v>
          </cell>
          <cell r="B5004" t="str">
            <v>MOVT</v>
          </cell>
          <cell r="C5004" t="str">
            <v>ATERRO COM OU S/COMPACTACAO</v>
          </cell>
          <cell r="D5004" t="str">
            <v>0020</v>
          </cell>
          <cell r="E5004">
            <v>0</v>
          </cell>
          <cell r="F5004">
            <v>0</v>
          </cell>
          <cell r="G5004" t="str">
            <v>94317</v>
          </cell>
          <cell r="H5004" t="str">
            <v>ATERRO MECANIZADO DE VALA COM RETROESCAVADEIRA (CAPACIDADE DA CAÇAMBA DA RETRO: 0,26 M³ / POTÊNCIA: 88 HP), LARGURA ATÉ 0,8 M, PROFUNDIDADE DE 1,5 A 3,0 M, COM SOLO ARGILO-ARENOSO. AF_05/2016</v>
          </cell>
        </row>
        <row r="5005">
          <cell r="A5005" t="str">
            <v>MOVIMENTO DE TERRA</v>
          </cell>
          <cell r="B5005" t="str">
            <v>MOVT</v>
          </cell>
          <cell r="C5005" t="str">
            <v>ATERRO COM OU S/COMPACTACAO</v>
          </cell>
          <cell r="D5005" t="str">
            <v>0020</v>
          </cell>
          <cell r="E5005">
            <v>0</v>
          </cell>
          <cell r="F5005">
            <v>0</v>
          </cell>
          <cell r="G5005" t="str">
            <v>94318</v>
          </cell>
          <cell r="H5005" t="str">
            <v>ATERRO MECANIZADO DE VALA COM RETROESCAVADEIRA (CAPACIDADE DA CAÇAMBA DA RETRO: 0,26 M³ / POTÊNCIA: 88 HP), LARGURA DE 0,8 A 1,5 M, PROFUNDIDADE DE 1,5 A 3,0 M, COM SOLO ARGILO-ARENOSO. AF_05/2016</v>
          </cell>
        </row>
        <row r="5006">
          <cell r="A5006" t="str">
            <v>MOVIMENTO DE TERRA</v>
          </cell>
          <cell r="B5006" t="str">
            <v>MOVT</v>
          </cell>
          <cell r="C5006" t="str">
            <v>ATERRO COM OU S/COMPACTACAO</v>
          </cell>
          <cell r="D5006" t="str">
            <v>0020</v>
          </cell>
          <cell r="E5006">
            <v>0</v>
          </cell>
          <cell r="F5006">
            <v>0</v>
          </cell>
          <cell r="G5006" t="str">
            <v>94319</v>
          </cell>
          <cell r="H5006" t="str">
            <v>ATERRO MANUAL DE VALAS COM SOLO ARGILO-ARENOSO E COMPACTAÇÃO MECANIZADA. AF_05/2016</v>
          </cell>
        </row>
        <row r="5007">
          <cell r="A5007" t="str">
            <v>MOVIMENTO DE TERRA</v>
          </cell>
          <cell r="B5007" t="str">
            <v>MOVT</v>
          </cell>
          <cell r="C5007" t="str">
            <v>ATERRO COM OU S/COMPACTACAO</v>
          </cell>
          <cell r="D5007" t="str">
            <v>0020</v>
          </cell>
          <cell r="E5007">
            <v>0</v>
          </cell>
          <cell r="F5007">
            <v>0</v>
          </cell>
          <cell r="G5007" t="str">
            <v>94327</v>
          </cell>
          <cell r="H5007" t="str">
            <v>ATERRO MECANIZADO DE VALA COM ESCAVADEIRA HIDRÁULICA (CAPACIDADE DA CAÇAMBA: 0,8 M³ / POTÊNCIA: 111 HP), LARGURA DE 1,5 A 2,5 M, PROFUNDIDADE ATÉ 1,5 M, COM AREIA PARA ATERRO. AF_05/2016</v>
          </cell>
        </row>
        <row r="5008">
          <cell r="A5008" t="str">
            <v>MOVIMENTO DE TERRA</v>
          </cell>
          <cell r="B5008" t="str">
            <v>MOVT</v>
          </cell>
          <cell r="C5008" t="str">
            <v>ATERRO COM OU S/COMPACTACAO</v>
          </cell>
          <cell r="D5008" t="str">
            <v>0020</v>
          </cell>
          <cell r="E5008">
            <v>0</v>
          </cell>
          <cell r="F5008">
            <v>0</v>
          </cell>
          <cell r="G5008" t="str">
            <v>94328</v>
          </cell>
          <cell r="H5008" t="str">
            <v>ATERRO MECANIZADO DE VALA COM ESCAVADEIRA HIDRÁULICA (CAPACIDADE DA CAÇAMBA: 0,8 M³ / POTÊNCIA: 111 HP), LARGURA ATÉ 1,5 M, PROFUNDIDADE DE 1,5 A 3,0 M, COM AREIA PARA ATERRO. AF_05/2016</v>
          </cell>
        </row>
        <row r="5009">
          <cell r="A5009" t="str">
            <v>MOVIMENTO DE TERRA</v>
          </cell>
          <cell r="B5009" t="str">
            <v>MOVT</v>
          </cell>
          <cell r="C5009" t="str">
            <v>ATERRO COM OU S/COMPACTACAO</v>
          </cell>
          <cell r="D5009" t="str">
            <v>0020</v>
          </cell>
          <cell r="E5009">
            <v>0</v>
          </cell>
          <cell r="F5009">
            <v>0</v>
          </cell>
          <cell r="G5009" t="str">
            <v>94329</v>
          </cell>
          <cell r="H5009" t="str">
            <v>ATERRO MECANIZADO DE VALA COM ESCAVADEIRA HIDRÁULICA (CAPACIDADE DA CAÇAMBA: 0,8 M³ / POTÊNCIA: 111 HP), LARGURA DE 1,5 A 2,5 M, PROFUNDIDADE DE 1,5 A 3,0 M, COM AREIA PARA ATERRO. AF_05/2016</v>
          </cell>
        </row>
        <row r="5010">
          <cell r="A5010" t="str">
            <v>MOVIMENTO DE TERRA</v>
          </cell>
          <cell r="B5010" t="str">
            <v>MOVT</v>
          </cell>
          <cell r="C5010" t="str">
            <v>ATERRO COM OU S/COMPACTACAO</v>
          </cell>
          <cell r="D5010" t="str">
            <v>0020</v>
          </cell>
          <cell r="E5010">
            <v>0</v>
          </cell>
          <cell r="F5010">
            <v>0</v>
          </cell>
          <cell r="G5010" t="str">
            <v>94330</v>
          </cell>
          <cell r="H5010" t="str">
            <v>ATERRO MECANIZADO DE VALA COM ESCAVADEIRA HIDRÁULICA (CAPACIDADE DA CAÇAMBA: 0,8 M³ / POTÊNCIA: 111 HP), LARGURA ATÉ 1,5 M, PROFUNDIDADE DE 3,0 A 4,5 M, COM AREIA PARA ATERRO. AF_05/2016</v>
          </cell>
        </row>
        <row r="5011">
          <cell r="A5011" t="str">
            <v>MOVIMENTO DE TERRA</v>
          </cell>
          <cell r="B5011" t="str">
            <v>MOVT</v>
          </cell>
          <cell r="C5011" t="str">
            <v>ATERRO COM OU S/COMPACTACAO</v>
          </cell>
          <cell r="D5011" t="str">
            <v>0020</v>
          </cell>
          <cell r="E5011">
            <v>0</v>
          </cell>
          <cell r="F5011">
            <v>0</v>
          </cell>
          <cell r="G5011" t="str">
            <v>94331</v>
          </cell>
          <cell r="H5011" t="str">
            <v>ATERRO MECANIZADO DE VALA COM ESCAVADEIRA HIDRÁULICA (CAPACIDADE DA CAÇAMBA: 0,8 M³ / POTÊNCIA: 111 HP), LARGURA DE 1,5 A 2,5 M, PROFUNDIDADE DE 3,0 A 4,5 M, COM AREIA PARA ATERRO. AF_05/2016</v>
          </cell>
        </row>
        <row r="5012">
          <cell r="A5012" t="str">
            <v>MOVIMENTO DE TERRA</v>
          </cell>
          <cell r="B5012" t="str">
            <v>MOVT</v>
          </cell>
          <cell r="C5012" t="str">
            <v>ATERRO COM OU S/COMPACTACAO</v>
          </cell>
          <cell r="D5012" t="str">
            <v>0020</v>
          </cell>
          <cell r="E5012">
            <v>0</v>
          </cell>
          <cell r="F5012">
            <v>0</v>
          </cell>
          <cell r="G5012" t="str">
            <v>94332</v>
          </cell>
          <cell r="H5012" t="str">
            <v>ATERRO MECANIZADO DE VALA COM ESCAVADEIRA HIDRÁULICA (CAPACIDADE DA CAÇAMBA: 0,8 M³ / POTÊNCIA: 111 HP), LARGURA ATÉ 1,5 M, PROFUNDIDADE DE 4,5 A 6,0 M, COM AREIA PARA ATERRO. AF_05/2016</v>
          </cell>
        </row>
        <row r="5013">
          <cell r="A5013" t="str">
            <v>MOVIMENTO DE TERRA</v>
          </cell>
          <cell r="B5013" t="str">
            <v>MOVT</v>
          </cell>
          <cell r="C5013" t="str">
            <v>ATERRO COM OU S/COMPACTACAO</v>
          </cell>
          <cell r="D5013" t="str">
            <v>0020</v>
          </cell>
          <cell r="E5013">
            <v>0</v>
          </cell>
          <cell r="F5013">
            <v>0</v>
          </cell>
          <cell r="G5013" t="str">
            <v>94333</v>
          </cell>
          <cell r="H5013" t="str">
            <v>ATERRO MECANIZADO DE VALA COM ESCAVADEIRA HIDRÁULICA (CAPACIDADE DA CAÇAMBA: 0,8 M³ / POTÊNCIA: 111 HP), LARGURA DE 1,5 A 2,5 M, PROFUNDIDADE DE 4,5 A 6,0 M, COM AREIA PARA ATERRO. AF_05/2016</v>
          </cell>
        </row>
        <row r="5014">
          <cell r="A5014" t="str">
            <v>MOVIMENTO DE TERRA</v>
          </cell>
          <cell r="B5014" t="str">
            <v>MOVT</v>
          </cell>
          <cell r="C5014" t="str">
            <v>ATERRO COM OU S/COMPACTACAO</v>
          </cell>
          <cell r="D5014" t="str">
            <v>0020</v>
          </cell>
          <cell r="E5014">
            <v>0</v>
          </cell>
          <cell r="F5014">
            <v>0</v>
          </cell>
          <cell r="G5014" t="str">
            <v>94338</v>
          </cell>
          <cell r="H5014" t="str">
            <v>ATERRO MECANIZADO DE VALA COM RETROESCAVADEIRA (CAPACIDADE DA CAÇAMBA DA RETRO: 0,26 M³ / POTÊNCIA: 88 HP), LARGURA ATÉ 0,8 M, PROFUNDIDADE ATÉ 1,5 M, COM AREIA PARA ATERRO. AF_05/2016</v>
          </cell>
        </row>
        <row r="5015">
          <cell r="A5015" t="str">
            <v>MOVIMENTO DE TERRA</v>
          </cell>
          <cell r="B5015" t="str">
            <v>MOVT</v>
          </cell>
          <cell r="C5015" t="str">
            <v>ATERRO COM OU S/COMPACTACAO</v>
          </cell>
          <cell r="D5015" t="str">
            <v>0020</v>
          </cell>
          <cell r="E5015">
            <v>0</v>
          </cell>
          <cell r="F5015">
            <v>0</v>
          </cell>
          <cell r="G5015" t="str">
            <v>94339</v>
          </cell>
          <cell r="H5015" t="str">
            <v>ATERRO MECANIZADO DE VALA COM RETROESCAVADEIRA (CAPACIDADE DA CAÇAMBA DA RETRO: 0,26 M³ / POTÊNCIA: 88 HP), LARGURA DE 0,8 A 1,5 M, PROFUNDIDADE ATÉ 1,5 M, COM AREIA PARA ATERRO. AF_05/2016</v>
          </cell>
        </row>
        <row r="5016">
          <cell r="A5016" t="str">
            <v>MOVIMENTO DE TERRA</v>
          </cell>
          <cell r="B5016" t="str">
            <v>MOVT</v>
          </cell>
          <cell r="C5016" t="str">
            <v>ATERRO COM OU S/COMPACTACAO</v>
          </cell>
          <cell r="D5016" t="str">
            <v>0020</v>
          </cell>
          <cell r="E5016">
            <v>0</v>
          </cell>
          <cell r="F5016">
            <v>0</v>
          </cell>
          <cell r="G5016" t="str">
            <v>94340</v>
          </cell>
          <cell r="H5016" t="str">
            <v>ATERRO MECANIZADO DE VALA COM RETROESCAVADEIRA (CAPACIDADE DA CAÇAMBA DA RETRO: 0,26 M³ / POTÊNCIA: 88 HP), LARGURA ATÉ 0,8 M, PROFUNDIDADE DE 1,5 A 3,0 M, COM AREIA PARA ATERRO. AF_05/2016</v>
          </cell>
        </row>
        <row r="5017">
          <cell r="A5017" t="str">
            <v>MOVIMENTO DE TERRA</v>
          </cell>
          <cell r="B5017" t="str">
            <v>MOVT</v>
          </cell>
          <cell r="C5017" t="str">
            <v>ATERRO COM OU S/COMPACTACAO</v>
          </cell>
          <cell r="D5017" t="str">
            <v>0020</v>
          </cell>
          <cell r="E5017">
            <v>0</v>
          </cell>
          <cell r="F5017">
            <v>0</v>
          </cell>
          <cell r="G5017" t="str">
            <v>94341</v>
          </cell>
          <cell r="H5017" t="str">
            <v>ATERRO MECANIZADO DE VALA COM RETROESCAVADEIRA (CAPACIDADE DA CAÇAMBA DA RETRO: 0,26 M³ / POTÊNCIA: 88 HP), LARGURA DE 0,8 A 1,5 M, PROFUNDIDADE DE 1,5 A 3,0 M, COM AREIA PARA ATERRO. AF_05/2016</v>
          </cell>
        </row>
        <row r="5018">
          <cell r="A5018" t="str">
            <v>MOVIMENTO DE TERRA</v>
          </cell>
          <cell r="B5018" t="str">
            <v>MOVT</v>
          </cell>
          <cell r="C5018" t="str">
            <v>ATERRO COM OU S/COMPACTACAO</v>
          </cell>
          <cell r="D5018" t="str">
            <v>0020</v>
          </cell>
          <cell r="E5018">
            <v>0</v>
          </cell>
          <cell r="F5018">
            <v>0</v>
          </cell>
          <cell r="G5018" t="str">
            <v>94342</v>
          </cell>
          <cell r="H5018" t="str">
            <v>ATERRO MANUAL DE VALAS COM AREIA PARA ATERRO E COMPACTAÇÃO MECANIZADA. AF_05/2016</v>
          </cell>
        </row>
        <row r="5019">
          <cell r="A5019" t="str">
            <v>MOVIMENTO DE TERRA</v>
          </cell>
          <cell r="B5019" t="str">
            <v>MOVT</v>
          </cell>
          <cell r="C5019" t="str">
            <v>ATERRO COM OU S/COMPACTACAO</v>
          </cell>
          <cell r="D5019" t="str">
            <v>0020</v>
          </cell>
          <cell r="E5019">
            <v>0</v>
          </cell>
          <cell r="F5019">
            <v>0</v>
          </cell>
          <cell r="G5019" t="str">
            <v>96385</v>
          </cell>
          <cell r="H5019" t="str">
            <v>EXECUÇÃO E COMPACTAÇÃO DE ATERRO COM SOLO PREDOMINANTEMENTE ARGILOSO - EXCLUSIVE SOLO, ESCAVAÇÃO, CARGA E TRANSPORTE. AF_11/2019</v>
          </cell>
        </row>
        <row r="5020">
          <cell r="A5020" t="str">
            <v>MOVIMENTO DE TERRA</v>
          </cell>
          <cell r="B5020" t="str">
            <v>MOVT</v>
          </cell>
          <cell r="C5020" t="str">
            <v>ATERRO COM OU S/COMPACTACAO</v>
          </cell>
          <cell r="D5020" t="str">
            <v>0020</v>
          </cell>
          <cell r="E5020">
            <v>0</v>
          </cell>
          <cell r="F5020">
            <v>0</v>
          </cell>
          <cell r="G5020" t="str">
            <v>96386</v>
          </cell>
          <cell r="H5020" t="str">
            <v>EXECUÇÃO E COMPACTAÇÃO DE ATERRO COM SOLO PREDOMINANTEMENTE ARENOSO - EXCLUSIVE SOLO, ESCAVAÇÃO, CARGA E TRANSPORTE. AF_11/2019</v>
          </cell>
        </row>
        <row r="5021">
          <cell r="A5021" t="str">
            <v>MOVIMENTO DE TERRA</v>
          </cell>
          <cell r="B5021" t="str">
            <v>MOVT</v>
          </cell>
          <cell r="C5021" t="str">
            <v>ATERRO/REATERRO DE VALAS COM OU S/COMPACTACAO</v>
          </cell>
          <cell r="D5021" t="str">
            <v>0021</v>
          </cell>
          <cell r="E5021">
            <v>0</v>
          </cell>
          <cell r="F5021">
            <v>0</v>
          </cell>
          <cell r="G5021" t="str">
            <v>93360</v>
          </cell>
          <cell r="H5021" t="str">
            <v>REATERRO MECANIZADO DE VALA COM ESCAVADEIRA HIDRÁULICA (CAPACIDADE DA CAÇAMBA: 0,8 M³ / POTÊNCIA: 111 HP), LARGURA DE 1,5 A 2,5 M, PROFUNDIDADE ATÉ 1,5 M, COM SOLO DE 1ª CATEGORIA EM LOCAIS COM ALTO NÍVEL DE INTERFERÊNCIA. AF_04/2016</v>
          </cell>
        </row>
        <row r="5022">
          <cell r="A5022" t="str">
            <v>MOVIMENTO DE TERRA</v>
          </cell>
          <cell r="B5022" t="str">
            <v>MOVT</v>
          </cell>
          <cell r="C5022" t="str">
            <v>ATERRO/REATERRO DE VALAS COM OU S/COMPACTACAO</v>
          </cell>
          <cell r="D5022" t="str">
            <v>0021</v>
          </cell>
          <cell r="E5022">
            <v>0</v>
          </cell>
          <cell r="F5022">
            <v>0</v>
          </cell>
          <cell r="G5022" t="str">
            <v>93361</v>
          </cell>
          <cell r="H5022" t="str">
            <v>REATERRO MECANIZADO DE VALA COM ESCAVADEIRA HIDRÁULICA (CAPACIDADE DA CAÇAMBA: 0,8 M³ / POTÊNCIA: 111 HP), LARGURA ATÉ 1,5 M, PROFUNDIDADE DE 1,5 A 3,0 M, COM SOLO DE 1ª CATEGORIA EM LOCAIS COM ALTO NÍVEL DE INTERFERÊNCIA. AF_04/2016</v>
          </cell>
        </row>
        <row r="5023">
          <cell r="A5023" t="str">
            <v>MOVIMENTO DE TERRA</v>
          </cell>
          <cell r="B5023" t="str">
            <v>MOVT</v>
          </cell>
          <cell r="C5023" t="str">
            <v>ATERRO/REATERRO DE VALAS COM OU S/COMPACTACAO</v>
          </cell>
          <cell r="D5023" t="str">
            <v>0021</v>
          </cell>
          <cell r="E5023">
            <v>0</v>
          </cell>
          <cell r="F5023">
            <v>0</v>
          </cell>
          <cell r="G5023" t="str">
            <v>93362</v>
          </cell>
          <cell r="H5023" t="str">
            <v>REATERRO MECANIZADO DE VALA COM ESCAVADEIRA HIDRÁULICA (CAPACIDADE DA CAÇAMBA: 0,8 M³ / POTÊNCIA: 111 HP), LARGURA DE 1,5 A 2,5 M, PROFUNDIDADE DE 1,5 A 3,0 M, COM SOLO DE 1ª CATEGORIA EM LOCAIS COM ALTO NÍVEL DE INTERFERÊNCIA. AF_04/2016</v>
          </cell>
        </row>
        <row r="5024">
          <cell r="A5024" t="str">
            <v>MOVIMENTO DE TERRA</v>
          </cell>
          <cell r="B5024" t="str">
            <v>MOVT</v>
          </cell>
          <cell r="C5024" t="str">
            <v>ATERRO/REATERRO DE VALAS COM OU S/COMPACTACAO</v>
          </cell>
          <cell r="D5024" t="str">
            <v>0021</v>
          </cell>
          <cell r="E5024">
            <v>0</v>
          </cell>
          <cell r="F5024">
            <v>0</v>
          </cell>
          <cell r="G5024" t="str">
            <v>93363</v>
          </cell>
          <cell r="H5024" t="str">
            <v>REATERRO MECANIZADO DE VALA COM ESCAVADEIRA HIDRÁULICA (CAPACIDADE DA CAÇAMBA: 0,8 M³ / POTÊNCIA: 111 HP), LARGURA ATÉ 1,5 M, PROFUNDIDADE DE 3,0 A 4,5 M COM SOLO DE 1ª CATEGORIA EM LOCAIS COM ALTO NÍVEL DE INTERFERÊNCIA. AF_04/2016</v>
          </cell>
        </row>
        <row r="5025">
          <cell r="A5025" t="str">
            <v>MOVIMENTO DE TERRA</v>
          </cell>
          <cell r="B5025" t="str">
            <v>MOVT</v>
          </cell>
          <cell r="C5025" t="str">
            <v>ATERRO/REATERRO DE VALAS COM OU S/COMPACTACAO</v>
          </cell>
          <cell r="D5025" t="str">
            <v>0021</v>
          </cell>
          <cell r="E5025">
            <v>0</v>
          </cell>
          <cell r="F5025">
            <v>0</v>
          </cell>
          <cell r="G5025" t="str">
            <v>93364</v>
          </cell>
          <cell r="H5025" t="str">
            <v>REATERRO MECANIZADO DE VALA COM ESCAVADEIRA HIDRÁULICA (CAPACIDADE DA CAÇAMBA: 0,8 M³ / POTÊNCIA: 111 HP), LARGURA DE 1,5 A 2,5 M, PROFUNDIDADE DE 3,0  A 4,5 M, COM SOLO (SEM SUBSTITUIÇÃO) DE 1ª CATEGORIA EM LOCAIS COM ALTO NÍVEL DE INTERFERÊNCIA. AF_04/2016</v>
          </cell>
        </row>
        <row r="5026">
          <cell r="A5026" t="str">
            <v>MOVIMENTO DE TERRA</v>
          </cell>
          <cell r="B5026" t="str">
            <v>MOVT</v>
          </cell>
          <cell r="C5026" t="str">
            <v>ATERRO/REATERRO DE VALAS COM OU S/COMPACTACAO</v>
          </cell>
          <cell r="D5026" t="str">
            <v>0021</v>
          </cell>
          <cell r="E5026">
            <v>0</v>
          </cell>
          <cell r="F5026">
            <v>0</v>
          </cell>
          <cell r="G5026" t="str">
            <v>93365</v>
          </cell>
          <cell r="H5026" t="str">
            <v>REATERRO MECANIZADO DE VALA COM ESCAVADEIRA HIDRÁULICA (CAPACIDADE DA CAÇAMBA: 0,8 M³ / POTÊNCIA: 111 HP), LARGURA ATÉ 1,5 M, PROFUNDIDADE DE 4,5 A 6,0 M, COM SOLO DE 1ª CATEGORIA EM LOCAIS COM ALTO NÍVEL DE INTERFERÊNCIA. AF_04/2016</v>
          </cell>
        </row>
        <row r="5027">
          <cell r="A5027" t="str">
            <v>MOVIMENTO DE TERRA</v>
          </cell>
          <cell r="B5027" t="str">
            <v>MOVT</v>
          </cell>
          <cell r="C5027" t="str">
            <v>ATERRO/REATERRO DE VALAS COM OU S/COMPACTACAO</v>
          </cell>
          <cell r="D5027" t="str">
            <v>0021</v>
          </cell>
          <cell r="E5027">
            <v>0</v>
          </cell>
          <cell r="F5027">
            <v>0</v>
          </cell>
          <cell r="G5027" t="str">
            <v>93366</v>
          </cell>
          <cell r="H5027" t="str">
            <v>REATERRO MECANIZADO DE VALA COM ESCAVADEIRA HIDRÁULICA (CAPACIDADE DA CAÇAMBA: 0,8 M³ / POTÊNCIA: 111 HP), LARGURA DE 1,5 A 2,5 M, PROFUNDIDADE DE 4,5 A 6,0 M, COM SOLO DE 1ª CATEGORIA EM LOCAIS COM ALTO NÍVEL DE INTERFERÊNCIA. AF_04/2016</v>
          </cell>
        </row>
        <row r="5028">
          <cell r="A5028" t="str">
            <v>MOVIMENTO DE TERRA</v>
          </cell>
          <cell r="B5028" t="str">
            <v>MOVT</v>
          </cell>
          <cell r="C5028" t="str">
            <v>ATERRO/REATERRO DE VALAS COM OU S/COMPACTACAO</v>
          </cell>
          <cell r="D5028" t="str">
            <v>0021</v>
          </cell>
          <cell r="E5028">
            <v>0</v>
          </cell>
          <cell r="F5028">
            <v>0</v>
          </cell>
          <cell r="G5028" t="str">
            <v>93367</v>
          </cell>
          <cell r="H5028" t="str">
            <v>REATERRO MECANIZADO DE VALA COM ESCAVADEIRA HIDRÁULICA (CAPACIDADE DA CAÇAMBA: 0,8 M³ / POTÊNCIA: 111 HP), LARGURA DE 1,5 A 2,5 M, PROFUNDIDADE ATÉ 1,5 M, COM SOLO DE 1ª CATEGORIA EM LOCAIS COM BAIXO NÍVEL DE INTERFERÊNCIA. AF_04/2016</v>
          </cell>
        </row>
        <row r="5029">
          <cell r="A5029" t="str">
            <v>MOVIMENTO DE TERRA</v>
          </cell>
          <cell r="B5029" t="str">
            <v>MOVT</v>
          </cell>
          <cell r="C5029" t="str">
            <v>ATERRO/REATERRO DE VALAS COM OU S/COMPACTACAO</v>
          </cell>
          <cell r="D5029" t="str">
            <v>0021</v>
          </cell>
          <cell r="E5029">
            <v>0</v>
          </cell>
          <cell r="F5029">
            <v>0</v>
          </cell>
          <cell r="G5029" t="str">
            <v>93368</v>
          </cell>
          <cell r="H5029" t="str">
            <v>REATERRO MECANIZADO DE VALA COM ESCAVADEIRA HIDRÁULICA (CAPACIDADE DA CAÇAMBA: 0,8 M³ / POTÊNCIA: 111 HP), LARGURA ATÉ 1,5 M, PROFUNDIDADE DE 1,5 A 3,0 M, COM SOLO DE 1ª CATEGORIA EM LOCAIS COM BAIXO NÍVEL DE INTERFERÊNCIA. AF_04/2016</v>
          </cell>
        </row>
        <row r="5030">
          <cell r="A5030" t="str">
            <v>MOVIMENTO DE TERRA</v>
          </cell>
          <cell r="B5030" t="str">
            <v>MOVT</v>
          </cell>
          <cell r="C5030" t="str">
            <v>ATERRO/REATERRO DE VALAS COM OU S/COMPACTACAO</v>
          </cell>
          <cell r="D5030" t="str">
            <v>0021</v>
          </cell>
          <cell r="E5030">
            <v>0</v>
          </cell>
          <cell r="F5030">
            <v>0</v>
          </cell>
          <cell r="G5030" t="str">
            <v>93369</v>
          </cell>
          <cell r="H5030" t="str">
            <v>REATERRO MECANIZADO DE VALA COM ESCAVADEIRA HIDRÁULICA (CAPACIDADE DA CAÇAMBA: 0,8 M³ / POTÊNCIA: 111 HP), LARGURA DE 1,5 A 2,5 M, PROFUNDIDADE DE 1,5 A 3,0 M, COM SOLO (SEM SUBSTITUIÇÃO) DE 1ª CATEGORIA EM LOCAIS COM BAIXO NÍVEL DE INTERFERÊNCIA. AF_04/2016</v>
          </cell>
        </row>
        <row r="5031">
          <cell r="A5031" t="str">
            <v>MOVIMENTO DE TERRA</v>
          </cell>
          <cell r="B5031" t="str">
            <v>MOVT</v>
          </cell>
          <cell r="C5031" t="str">
            <v>ATERRO/REATERRO DE VALAS COM OU S/COMPACTACAO</v>
          </cell>
          <cell r="D5031" t="str">
            <v>0021</v>
          </cell>
          <cell r="E5031">
            <v>0</v>
          </cell>
          <cell r="F5031">
            <v>0</v>
          </cell>
          <cell r="G5031" t="str">
            <v>93370</v>
          </cell>
          <cell r="H5031" t="str">
            <v>REATERRO MECANIZADO DE VALA COM ESCAVADEIRA HIDRÁULICA (CAPACIDADE DA CAÇAMBA: 0,8 M³ / POTÊNCIA: 111 HP), LARGURA ATÉ 1,5 M, PROFUNDIDADE DE 3,0 A 4,5 M, COM SOLO DE 1ª CATEGORIA EM LOCAIS COM BAIXO NÍVEL DE INTERFERÊNCIA. AF_04/2016</v>
          </cell>
        </row>
        <row r="5032">
          <cell r="A5032" t="str">
            <v>MOVIMENTO DE TERRA</v>
          </cell>
          <cell r="B5032" t="str">
            <v>MOVT</v>
          </cell>
          <cell r="C5032" t="str">
            <v>ATERRO/REATERRO DE VALAS COM OU S/COMPACTACAO</v>
          </cell>
          <cell r="D5032" t="str">
            <v>0021</v>
          </cell>
          <cell r="E5032">
            <v>0</v>
          </cell>
          <cell r="F5032">
            <v>0</v>
          </cell>
          <cell r="G5032" t="str">
            <v>93371</v>
          </cell>
          <cell r="H5032" t="str">
            <v>REATERRO MECANIZADO DE VALA COM ESCAVADEIRA HIDRÁULICA (CAPACIDADE DA CAÇAMBA: 0,8 M³ / POTÊNCIA: 111 HP), LARGURA DE 1,5 A 2,5 M, PROFUNDIDADE DE 3,0 A 4,5 M, COM SOLO (SEM SUBSTITUIÇÃO) DE 1ª CATEGORIA EM LOCAIS COM BAIXO NÍVEL DE INTERFERÊNCIA. AF_04/2016</v>
          </cell>
        </row>
        <row r="5033">
          <cell r="A5033" t="str">
            <v>MOVIMENTO DE TERRA</v>
          </cell>
          <cell r="B5033" t="str">
            <v>MOVT</v>
          </cell>
          <cell r="C5033" t="str">
            <v>ATERRO/REATERRO DE VALAS COM OU S/COMPACTACAO</v>
          </cell>
          <cell r="D5033" t="str">
            <v>0021</v>
          </cell>
          <cell r="E5033">
            <v>0</v>
          </cell>
          <cell r="F5033">
            <v>0</v>
          </cell>
          <cell r="G5033" t="str">
            <v>93372</v>
          </cell>
          <cell r="H5033" t="str">
            <v>REATERRO MECANIZADO DE VALA COM ESCAVADEIRA HIDRÁULICA (CAPACIDADE DA CAÇAMBA: 0,8 M³ / POTÊNCIA: 111 HP), LARGURA ATÉ 1,5 M, PROFUNDIDADE DE 4,5 A 6,0 M, COM SOLO DE 1ª CATEGORIA EM LOCAIS COM BAIXO NÍVEL DE INTERFERÊNCIA. AF_04/2016</v>
          </cell>
        </row>
        <row r="5034">
          <cell r="A5034" t="str">
            <v>MOVIMENTO DE TERRA</v>
          </cell>
          <cell r="B5034" t="str">
            <v>MOVT</v>
          </cell>
          <cell r="C5034" t="str">
            <v>ATERRO/REATERRO DE VALAS COM OU S/COMPACTACAO</v>
          </cell>
          <cell r="D5034" t="str">
            <v>0021</v>
          </cell>
          <cell r="E5034">
            <v>0</v>
          </cell>
          <cell r="F5034">
            <v>0</v>
          </cell>
          <cell r="G5034" t="str">
            <v>93373</v>
          </cell>
          <cell r="H5034" t="str">
            <v>REATERRO MECANIZADO DE VALA COM ESCAVADEIRA HIDRÁULICA (CAPACIDADE DA CAÇAMBA: 0,8 M³ / POTÊNCIA: 111 HP), LARGURA DE 1,5 A 2,5 M, PROFUNDIDADE DE 4,5 A 6,0 M, COM SOLO (SEM SUBSTITUIÇÃO) DE 1ª CATEGORIA EM LOCAIS COM BAIXO NÍVEL DE INTERFERÊNCIA. AF_04/2016</v>
          </cell>
        </row>
        <row r="5035">
          <cell r="A5035" t="str">
            <v>MOVIMENTO DE TERRA</v>
          </cell>
          <cell r="B5035" t="str">
            <v>MOVT</v>
          </cell>
          <cell r="C5035" t="str">
            <v>ATERRO/REATERRO DE VALAS COM OU S/COMPACTACAO</v>
          </cell>
          <cell r="D5035" t="str">
            <v>0021</v>
          </cell>
          <cell r="E5035">
            <v>0</v>
          </cell>
          <cell r="F5035">
            <v>0</v>
          </cell>
          <cell r="G5035" t="str">
            <v>93374</v>
          </cell>
          <cell r="H5035" t="str">
            <v>REATERRO MECANIZADO DE VALA COM RETROESCAVADEIRA (CAPACIDADE DA CAÇAMBA DA RETRO: 0,26 M³ / POTÊNCIA: 88 HP), LARGURA ATÉ 0,8 M, PROFUNDIDADE ATÉ 1,5 M, COM SOLO (SEM SUBSTITUIÇÃO) DE 1ª CATEGORIA EM LOCAIS COM ALTO NÍVEL DE INTERFERÊNCIA. AF_04/2016</v>
          </cell>
        </row>
        <row r="5036">
          <cell r="A5036" t="str">
            <v>MOVIMENTO DE TERRA</v>
          </cell>
          <cell r="B5036" t="str">
            <v>MOVT</v>
          </cell>
          <cell r="C5036" t="str">
            <v>ATERRO/REATERRO DE VALAS COM OU S/COMPACTACAO</v>
          </cell>
          <cell r="D5036" t="str">
            <v>0021</v>
          </cell>
          <cell r="E5036">
            <v>0</v>
          </cell>
          <cell r="F5036">
            <v>0</v>
          </cell>
          <cell r="G5036" t="str">
            <v>93375</v>
          </cell>
          <cell r="H5036" t="str">
            <v>REATERRO MECANIZADO DE VALA COM RETROESCAVADEIRA (CAPACIDADE DA CAÇAMBA DA RETRO: 0,26 M³ / POTÊNCIA: 88 HP), LARGURA DE 0,8 A 1,5 M, PROFUNDIDADE ATÉ 1,5 M, COM SOLO DE 1ª CATEGORIA EM LOCAIS COM ALTO NÍVEL DE INTERFERÊNCIA. AF_04/2016</v>
          </cell>
        </row>
        <row r="5037">
          <cell r="A5037" t="str">
            <v>MOVIMENTO DE TERRA</v>
          </cell>
          <cell r="B5037" t="str">
            <v>MOVT</v>
          </cell>
          <cell r="C5037" t="str">
            <v>ATERRO/REATERRO DE VALAS COM OU S/COMPACTACAO</v>
          </cell>
          <cell r="D5037" t="str">
            <v>0021</v>
          </cell>
          <cell r="E5037">
            <v>0</v>
          </cell>
          <cell r="F5037">
            <v>0</v>
          </cell>
          <cell r="G5037" t="str">
            <v>93376</v>
          </cell>
          <cell r="H5037" t="str">
            <v>REATERRO MECANIZADO DE VALA COM RETROESCAVADEIRA (CAPACIDADE DA CAÇAMBA DA RETRO: 0,26 M³ / POTÊNCIA: 88 HP), LARGURA ATÉ 0,8 M, PROFUNDIDADE DE 1,5 A 3,0 M, COM SOLO DE 1ª CATEGORIA EM LOCAIS COM ALTO NÍVEL DE INTERFERÊNCIA. AF_04/2016</v>
          </cell>
        </row>
        <row r="5038">
          <cell r="A5038" t="str">
            <v>MOVIMENTO DE TERRA</v>
          </cell>
          <cell r="B5038" t="str">
            <v>MOVT</v>
          </cell>
          <cell r="C5038" t="str">
            <v>ATERRO/REATERRO DE VALAS COM OU S/COMPACTACAO</v>
          </cell>
          <cell r="D5038" t="str">
            <v>0021</v>
          </cell>
          <cell r="E5038">
            <v>0</v>
          </cell>
          <cell r="F5038">
            <v>0</v>
          </cell>
          <cell r="G5038" t="str">
            <v>93377</v>
          </cell>
          <cell r="H5038" t="str">
            <v>REATERRO MECANIZADO DE VALA COM RETROESCAVADEIRA (CAPACIDADE DA CAÇAMBA DA RETRO: 0,26 M³ / POTÊNCIA: 88 HP), LARGURA DE 0,8 A 1,5 M, PROFUNDIDADE DE 1,5 A 3,0 M, COM SOLO (SEM SUBSTITUIÇÃO) DE 1ª CATEGORIA EM LOCAIS COM ALTO NÍVEL DE INTERFERÊNCIA. AF_04/2016</v>
          </cell>
        </row>
        <row r="5039">
          <cell r="A5039" t="str">
            <v>MOVIMENTO DE TERRA</v>
          </cell>
          <cell r="B5039" t="str">
            <v>MOVT</v>
          </cell>
          <cell r="C5039" t="str">
            <v>ATERRO/REATERRO DE VALAS COM OU S/COMPACTACAO</v>
          </cell>
          <cell r="D5039" t="str">
            <v>0021</v>
          </cell>
          <cell r="E5039">
            <v>0</v>
          </cell>
          <cell r="F5039">
            <v>0</v>
          </cell>
          <cell r="G5039" t="str">
            <v>93378</v>
          </cell>
          <cell r="H5039" t="str">
            <v>REATERRO MECANIZADO DE VALA COM RETROESCAVADEIRA (CAPACIDADE DA CAÇAMBA DA RETRO: 0,26 M³ / POTÊNCIA: 88 HP), LARGURA ATÉ 0,8 M, PROFUNDIDADE ATÉ 1,5 M, COM SOLO DE 1ª CATEGORIA EM LOCAIS COM BAIXO NÍVEL DE INTERFERÊNCIA. AF_04/2016</v>
          </cell>
        </row>
        <row r="5040">
          <cell r="A5040" t="str">
            <v>MOVIMENTO DE TERRA</v>
          </cell>
          <cell r="B5040" t="str">
            <v>MOVT</v>
          </cell>
          <cell r="C5040" t="str">
            <v>ATERRO/REATERRO DE VALAS COM OU S/COMPACTACAO</v>
          </cell>
          <cell r="D5040" t="str">
            <v>0021</v>
          </cell>
          <cell r="E5040">
            <v>0</v>
          </cell>
          <cell r="F5040">
            <v>0</v>
          </cell>
          <cell r="G5040" t="str">
            <v>93379</v>
          </cell>
          <cell r="H5040" t="str">
            <v>REATERRO MECANIZADO DE VALA COM RETROESCAVADEIRA (CAPACIDADE DA CAÇAMBA DA RETRO: 0,26 M³ / POTÊNCIA: 88 HP), LARGURA DE 0,8 A 1,5 M, PROFUNDIDADE ATÉ 1,5 M, COM SOLO DE 1ª CATEGORIA EM LOCAIS COM BAIXO NÍVEL DE INTERFERÊNCIA. AF_04/2016</v>
          </cell>
        </row>
        <row r="5041">
          <cell r="A5041" t="str">
            <v>MOVIMENTO DE TERRA</v>
          </cell>
          <cell r="B5041" t="str">
            <v>MOVT</v>
          </cell>
          <cell r="C5041" t="str">
            <v>ATERRO/REATERRO DE VALAS COM OU S/COMPACTACAO</v>
          </cell>
          <cell r="D5041" t="str">
            <v>0021</v>
          </cell>
          <cell r="E5041">
            <v>0</v>
          </cell>
          <cell r="F5041">
            <v>0</v>
          </cell>
          <cell r="G5041" t="str">
            <v>93380</v>
          </cell>
          <cell r="H5041" t="str">
            <v>REATERRO MECANIZADO DE VALA COM RETROESCAVADEIRA (CAPACIDADE DA CAÇAMBA DA RETRO: 0,26 M³ / POTÊNCIA: 88 HP), LARGURA ATÉ 0,8 M, PROFUNDIDADE DE 1,5 A 3,0 M, COM SOLO DE 1ª CATEGORIA EM LOCAIS COM BAIXO NÍVEL DE INTERFERÊNCIA. AF_04/2016</v>
          </cell>
        </row>
        <row r="5042">
          <cell r="A5042" t="str">
            <v>MOVIMENTO DE TERRA</v>
          </cell>
          <cell r="B5042" t="str">
            <v>MOVT</v>
          </cell>
          <cell r="C5042" t="str">
            <v>ATERRO/REATERRO DE VALAS COM OU S/COMPACTACAO</v>
          </cell>
          <cell r="D5042" t="str">
            <v>0021</v>
          </cell>
          <cell r="E5042">
            <v>0</v>
          </cell>
          <cell r="F5042">
            <v>0</v>
          </cell>
          <cell r="G5042" t="str">
            <v>93381</v>
          </cell>
          <cell r="H5042" t="str">
            <v>REATERRO MECANIZADO DE VALA COM RETROESCAVADEIRA (CAPACIDADE DA CAÇAMBA DA RETRO: 0,26 M³ / POTÊNCIA: 88 HP), LARGURA DE 0,8 A 1,5 M, PROFUNDIDADE DE 1,5 A 3,0 M, COM SOLO (SEM SUBSTITUIÇÃO) DE 1ª CATEGORIA EM LOCAIS COM BAIXO NÍVEL DE INTERFERÊNCIA. AF_04/2016</v>
          </cell>
        </row>
        <row r="5043">
          <cell r="A5043" t="str">
            <v>MOVIMENTO DE TERRA</v>
          </cell>
          <cell r="B5043" t="str">
            <v>MOVT</v>
          </cell>
          <cell r="C5043" t="str">
            <v>ATERRO/REATERRO DE VALAS COM OU S/COMPACTACAO</v>
          </cell>
          <cell r="D5043" t="str">
            <v>0021</v>
          </cell>
          <cell r="E5043">
            <v>0</v>
          </cell>
          <cell r="F5043">
            <v>0</v>
          </cell>
          <cell r="G5043" t="str">
            <v>93382</v>
          </cell>
          <cell r="H5043" t="str">
            <v>REATERRO MANUAL DE VALAS COM COMPACTAÇÃO MECANIZADA. AF_04/2016</v>
          </cell>
        </row>
        <row r="5044">
          <cell r="A5044" t="str">
            <v>MOVIMENTO DE TERRA</v>
          </cell>
          <cell r="B5044" t="str">
            <v>MOVT</v>
          </cell>
          <cell r="C5044" t="str">
            <v>ATERRO/REATERRO DE VALAS COM OU S/COMPACTACAO</v>
          </cell>
          <cell r="D5044" t="str">
            <v>0021</v>
          </cell>
          <cell r="E5044">
            <v>0</v>
          </cell>
          <cell r="F5044">
            <v>0</v>
          </cell>
          <cell r="G5044" t="str">
            <v>96995</v>
          </cell>
          <cell r="H5044" t="str">
            <v>REATERRO MANUAL APILOADO COM SOQUETE. AF_10/2017</v>
          </cell>
        </row>
        <row r="5045">
          <cell r="A5045" t="str">
            <v>MOVIMENTO DE TERRA</v>
          </cell>
          <cell r="B5045" t="str">
            <v>MOVT</v>
          </cell>
          <cell r="C5045" t="str">
            <v>CARGA, DESCARGA E/OU TRANSPORTE DE MATERIAIS</v>
          </cell>
          <cell r="D5045" t="str">
            <v>0022</v>
          </cell>
          <cell r="E5045">
            <v>0</v>
          </cell>
          <cell r="F5045">
            <v>0</v>
          </cell>
          <cell r="G5045" t="str">
            <v>97916</v>
          </cell>
          <cell r="H5045" t="str">
            <v>TRANSPORTE COM CAMINHÃO BASCULANTE DE 6 M³, EM VIA URBANA EM LEITO NATURAL (UNIDADE: TXKM). AF_07/2020</v>
          </cell>
        </row>
        <row r="5046">
          <cell r="A5046" t="str">
            <v>MOVIMENTO DE TERRA</v>
          </cell>
          <cell r="B5046" t="str">
            <v>MOVT</v>
          </cell>
          <cell r="C5046" t="str">
            <v>CARGA, DESCARGA E/OU TRANSPORTE DE MATERIAIS</v>
          </cell>
          <cell r="D5046" t="str">
            <v>0022</v>
          </cell>
          <cell r="E5046">
            <v>0</v>
          </cell>
          <cell r="F5046">
            <v>0</v>
          </cell>
          <cell r="G5046" t="str">
            <v>97917</v>
          </cell>
          <cell r="H5046" t="str">
            <v>TRANSPORTE COM CAMINHÃO BASCULANTE DE 6 M³, EM VIA URBANA EM REVESTIMENTO PRIMÁRIO (UNIDADE: TXKM). AF_07/2020</v>
          </cell>
        </row>
        <row r="5047">
          <cell r="A5047" t="str">
            <v>MOVIMENTO DE TERRA</v>
          </cell>
          <cell r="B5047" t="str">
            <v>MOVT</v>
          </cell>
          <cell r="C5047" t="str">
            <v>CARGA, DESCARGA E/OU TRANSPORTE DE MATERIAIS</v>
          </cell>
          <cell r="D5047" t="str">
            <v>0022</v>
          </cell>
          <cell r="E5047">
            <v>0</v>
          </cell>
          <cell r="F5047">
            <v>0</v>
          </cell>
          <cell r="G5047" t="str">
            <v>97918</v>
          </cell>
          <cell r="H5047" t="str">
            <v>TRANSPORTE COM CAMINHÃO BASCULANTE DE 6 M³, EM VIA URBANA PAVIMENTADA, DMT ATÉ 30 KM (UNIDADE: TXKM). AF_07/2020</v>
          </cell>
        </row>
        <row r="5048">
          <cell r="A5048" t="str">
            <v>MOVIMENTO DE TERRA</v>
          </cell>
          <cell r="B5048" t="str">
            <v>MOVT</v>
          </cell>
          <cell r="C5048" t="str">
            <v>CARGA, DESCARGA E/OU TRANSPORTE DE MATERIAIS</v>
          </cell>
          <cell r="D5048" t="str">
            <v>0022</v>
          </cell>
          <cell r="E5048">
            <v>0</v>
          </cell>
          <cell r="F5048">
            <v>0</v>
          </cell>
          <cell r="G5048" t="str">
            <v>97919</v>
          </cell>
          <cell r="H5048" t="str">
            <v>TRANSPORTE COM CAMINHÃO BASCULANTE DE 6 M³, EM VIA URBANA PAVIMENTADA, ADICIONAL PARA DMT EXCEDENTE A 30 KM (UNIDADE: TXKM). AF_07/2020</v>
          </cell>
        </row>
        <row r="5049">
          <cell r="A5049" t="str">
            <v>MOVIMENTO DE TERRA</v>
          </cell>
          <cell r="B5049" t="str">
            <v>MOVT</v>
          </cell>
          <cell r="C5049" t="str">
            <v>REGULARIZACAO E APILOAMENTO DE FUNDO DE VALAS</v>
          </cell>
          <cell r="D5049" t="str">
            <v>0225</v>
          </cell>
          <cell r="E5049">
            <v>0</v>
          </cell>
          <cell r="F5049">
            <v>0</v>
          </cell>
          <cell r="G5049" t="str">
            <v>101616</v>
          </cell>
          <cell r="H5049" t="str">
            <v>PREPARO DE FUNDO DE VALA COM LARGURA MENOR QUE 1,5 M (ACERTO DO SOLO NATURAL). AF_08/2020</v>
          </cell>
        </row>
        <row r="5050">
          <cell r="A5050" t="str">
            <v>MOVIMENTO DE TERRA</v>
          </cell>
          <cell r="B5050" t="str">
            <v>MOVT</v>
          </cell>
          <cell r="C5050" t="str">
            <v>REGULARIZACAO E APILOAMENTO DE FUNDO DE VALAS</v>
          </cell>
          <cell r="D5050" t="str">
            <v>0225</v>
          </cell>
          <cell r="E5050">
            <v>0</v>
          </cell>
          <cell r="F5050">
            <v>0</v>
          </cell>
          <cell r="G5050" t="str">
            <v>101617</v>
          </cell>
          <cell r="H5050" t="str">
            <v>PREPARO DE FUNDO DE VALA COM LARGURA MAIOR OU IGUAL A 1,5 M E MENOR QUE 2,5 M (ACERTO DO SOLO NATURAL). AF_08/2020</v>
          </cell>
        </row>
        <row r="5051">
          <cell r="A5051" t="str">
            <v>MOVIMENTO DE TERRA</v>
          </cell>
          <cell r="B5051" t="str">
            <v>MOVT</v>
          </cell>
          <cell r="C5051" t="str">
            <v>REGULARIZACAO E APILOAMENTO DE FUNDO DE VALAS</v>
          </cell>
          <cell r="D5051" t="str">
            <v>0225</v>
          </cell>
          <cell r="E5051">
            <v>0</v>
          </cell>
          <cell r="F5051">
            <v>0</v>
          </cell>
          <cell r="G5051" t="str">
            <v>101618</v>
          </cell>
          <cell r="H5051" t="str">
            <v>PREPARO DE FUNDO DE VALA COM LARGURA MENOR QUE 1,5 M, COM CAMADA DE AREIA, LANÇAMENTO MANUAL. AF_08/2020</v>
          </cell>
        </row>
        <row r="5052">
          <cell r="A5052" t="str">
            <v>MOVIMENTO DE TERRA</v>
          </cell>
          <cell r="B5052" t="str">
            <v>MOVT</v>
          </cell>
          <cell r="C5052" t="str">
            <v>REGULARIZACAO E APILOAMENTO DE FUNDO DE VALAS</v>
          </cell>
          <cell r="D5052" t="str">
            <v>0225</v>
          </cell>
          <cell r="E5052">
            <v>0</v>
          </cell>
          <cell r="F5052">
            <v>0</v>
          </cell>
          <cell r="G5052" t="str">
            <v>101619</v>
          </cell>
          <cell r="H5052" t="str">
            <v>PREPARO DE FUNDO DE VALA COM LARGURA MENOR QUE 1,5 M, COM CAMADA DE BRITA, LANÇAMENTO MANUAL. AF_08/2020</v>
          </cell>
        </row>
        <row r="5053">
          <cell r="A5053" t="str">
            <v>MOVIMENTO DE TERRA</v>
          </cell>
          <cell r="B5053" t="str">
            <v>MOVT</v>
          </cell>
          <cell r="C5053" t="str">
            <v>REGULARIZACAO E APILOAMENTO DE FUNDO DE VALAS</v>
          </cell>
          <cell r="D5053" t="str">
            <v>0225</v>
          </cell>
          <cell r="E5053">
            <v>0</v>
          </cell>
          <cell r="F5053">
            <v>0</v>
          </cell>
          <cell r="G5053" t="str">
            <v>101620</v>
          </cell>
          <cell r="H5053" t="str">
            <v>PREPARO DE FUNDO DE VALA COM LARGURA MAIOR OU IGUAL A 1,5 M E MENOR QUE 2,5 M, COM CAMADA DE AREIA, LANÇAMENTO MANUAL. AF_08/2020</v>
          </cell>
        </row>
        <row r="5054">
          <cell r="A5054" t="str">
            <v>MOVIMENTO DE TERRA</v>
          </cell>
          <cell r="B5054" t="str">
            <v>MOVT</v>
          </cell>
          <cell r="C5054" t="str">
            <v>REGULARIZACAO E APILOAMENTO DE FUNDO DE VALAS</v>
          </cell>
          <cell r="D5054" t="str">
            <v>0225</v>
          </cell>
          <cell r="E5054">
            <v>0</v>
          </cell>
          <cell r="F5054">
            <v>0</v>
          </cell>
          <cell r="G5054" t="str">
            <v>101621</v>
          </cell>
          <cell r="H5054" t="str">
            <v>PREPARO DE FUNDO DE VALA COM LARGURA MAIOR OU IGUAL A 1,5 M E MENOR QUE 2,5 M, COM CAMADA DE BRITA, LANÇAMENTO MANUAL. AF_08/2020</v>
          </cell>
        </row>
        <row r="5055">
          <cell r="A5055" t="str">
            <v>MOVIMENTO DE TERRA</v>
          </cell>
          <cell r="B5055" t="str">
            <v>MOVT</v>
          </cell>
          <cell r="C5055" t="str">
            <v>REGULARIZACAO E APILOAMENTO DE FUNDO DE VALAS</v>
          </cell>
          <cell r="D5055" t="str">
            <v>0225</v>
          </cell>
          <cell r="E5055">
            <v>0</v>
          </cell>
          <cell r="F5055">
            <v>0</v>
          </cell>
          <cell r="G5055" t="str">
            <v>101622</v>
          </cell>
          <cell r="H5055" t="str">
            <v>PREPARO DE FUNDO DE VALA COM LARGURA MENOR QUE 1,5 M, COM CAMADA DE AREIA, LANÇAMENTO MECANIZADO. AF_08/2020</v>
          </cell>
        </row>
        <row r="5056">
          <cell r="A5056" t="str">
            <v>MOVIMENTO DE TERRA</v>
          </cell>
          <cell r="B5056" t="str">
            <v>MOVT</v>
          </cell>
          <cell r="C5056" t="str">
            <v>REGULARIZACAO E APILOAMENTO DE FUNDO DE VALAS</v>
          </cell>
          <cell r="D5056" t="str">
            <v>0225</v>
          </cell>
          <cell r="E5056">
            <v>0</v>
          </cell>
          <cell r="F5056">
            <v>0</v>
          </cell>
          <cell r="G5056" t="str">
            <v>101623</v>
          </cell>
          <cell r="H5056" t="str">
            <v>PREPARO DE FUNDO DE VALA COM LARGURA MENOR QUE 1,5 M, COM CAMADA DE BRITA, LANÇAMENTO MECANIZADO. AF_08/2020</v>
          </cell>
        </row>
        <row r="5057">
          <cell r="A5057" t="str">
            <v>MOVIMENTO DE TERRA</v>
          </cell>
          <cell r="B5057" t="str">
            <v>MOVT</v>
          </cell>
          <cell r="C5057" t="str">
            <v>REGULARIZACAO E APILOAMENTO DE FUNDO DE VALAS</v>
          </cell>
          <cell r="D5057" t="str">
            <v>0225</v>
          </cell>
          <cell r="E5057">
            <v>0</v>
          </cell>
          <cell r="F5057">
            <v>0</v>
          </cell>
          <cell r="G5057" t="str">
            <v>101624</v>
          </cell>
          <cell r="H5057" t="str">
            <v>PREPARO DE FUNDO DE VALA COM LARGURA MAIOR OU IGUAL A 1,5 M E MENOR QUE 2,5 M, COM CAMADA DE BRITA, LANÇAMENTO MECANIZADO. AF_08/2020</v>
          </cell>
        </row>
        <row r="5058">
          <cell r="A5058" t="str">
            <v>MOVIMENTO DE TERRA</v>
          </cell>
          <cell r="B5058" t="str">
            <v>MOVT</v>
          </cell>
          <cell r="C5058" t="str">
            <v>REGULARIZACAO E APILOAMENTO DE FUNDO DE VALAS</v>
          </cell>
          <cell r="D5058" t="str">
            <v>0225</v>
          </cell>
          <cell r="E5058">
            <v>0</v>
          </cell>
          <cell r="F5058">
            <v>0</v>
          </cell>
          <cell r="G5058" t="str">
            <v>101625</v>
          </cell>
          <cell r="H5058" t="str">
            <v>PREPARO DE FUNDO DE VALA COM LARGURA MAIOR OU IGUAL A 1,5 M E MENOR QUE 2,5 M, COM CAMADA DE AREIA, LANÇAMENTO MECANIZADO. AF_08/2020</v>
          </cell>
        </row>
        <row r="5059">
          <cell r="A5059" t="str">
            <v>MOVIMENTO DE TERRA</v>
          </cell>
          <cell r="B5059" t="str">
            <v>MOVT</v>
          </cell>
          <cell r="C5059" t="str">
            <v>COMPACTACAO OU APILOAMENTO</v>
          </cell>
          <cell r="D5059" t="str">
            <v>0283</v>
          </cell>
          <cell r="E5059">
            <v>0</v>
          </cell>
          <cell r="F5059">
            <v>0</v>
          </cell>
          <cell r="G5059" t="str">
            <v>95606</v>
          </cell>
          <cell r="H5059" t="str">
            <v>UMIDIFICAÇÃO DE MATERIAL PARA VALAS COM CAMINHÃO PIPA 10000L. AF_11/2016</v>
          </cell>
        </row>
        <row r="5060">
          <cell r="A5060" t="str">
            <v>PAREDES/PAINEIS</v>
          </cell>
          <cell r="B5060" t="str">
            <v>PARE</v>
          </cell>
          <cell r="C5060" t="str">
            <v>ALVENARIA DE TIJOLOS CERAMICOS</v>
          </cell>
          <cell r="D5060" t="str">
            <v>0063</v>
          </cell>
          <cell r="E5060">
            <v>0</v>
          </cell>
          <cell r="F5060">
            <v>0</v>
          </cell>
          <cell r="G5060" t="str">
            <v>87471</v>
          </cell>
          <cell r="H5060" t="str">
            <v>ALVENARIA DE VEDAÇÃO DE BLOCOS CERÂMICOS FURADOS NA VERTICAL DE 9X19X39CM (ESPESSURA 9CM) DE PAREDES COM ÁREA LÍQUIDA MENOR QUE 6M² SEM VÃOS E ARGAMASSA DE ASSENTAMENTO COM PREPARO EM BETONEIRA. AF_06/2014</v>
          </cell>
        </row>
        <row r="5061">
          <cell r="A5061" t="str">
            <v>PAREDES/PAINEIS</v>
          </cell>
          <cell r="B5061" t="str">
            <v>PARE</v>
          </cell>
          <cell r="C5061" t="str">
            <v>ALVENARIA DE TIJOLOS CERAMICOS</v>
          </cell>
          <cell r="D5061" t="str">
            <v>0063</v>
          </cell>
          <cell r="E5061">
            <v>0</v>
          </cell>
          <cell r="F5061">
            <v>0</v>
          </cell>
          <cell r="G5061" t="str">
            <v>87472</v>
          </cell>
          <cell r="H5061" t="str">
            <v>ALVENARIA DE VEDAÇÃO DE BLOCOS CERÂMICOS FURADOS NA VERTICAL DE 9X19X39CM (ESPESSURA 9CM) DE PAREDES COM ÁREA LÍQUIDA MENOR QUE 6M² SEM VÃOS E ARGAMASSA DE ASSENTAMENTO COM PREPARO MANUAL. AF_06/2014</v>
          </cell>
        </row>
        <row r="5062">
          <cell r="A5062" t="str">
            <v>PAREDES/PAINEIS</v>
          </cell>
          <cell r="B5062" t="str">
            <v>PARE</v>
          </cell>
          <cell r="C5062" t="str">
            <v>ALVENARIA DE TIJOLOS CERAMICOS</v>
          </cell>
          <cell r="D5062" t="str">
            <v>0063</v>
          </cell>
          <cell r="E5062">
            <v>0</v>
          </cell>
          <cell r="F5062">
            <v>0</v>
          </cell>
          <cell r="G5062" t="str">
            <v>87473</v>
          </cell>
          <cell r="H5062" t="str">
            <v>ALVENARIA DE VEDAÇÃO DE BLOCOS CERÂMICOS FURADOS NA VERTICAL DE 14X19X39CM (ESPESSURA 14CM) DE PAREDES COM ÁREA LÍQUIDA MENOR QUE 6M² SEM VÃOS E ARGAMASSA DE ASSENTAMENTO COM PREPARO EM BETONEIRA. AF_06/2014</v>
          </cell>
        </row>
        <row r="5063">
          <cell r="A5063" t="str">
            <v>PAREDES/PAINEIS</v>
          </cell>
          <cell r="B5063" t="str">
            <v>PARE</v>
          </cell>
          <cell r="C5063" t="str">
            <v>ALVENARIA DE TIJOLOS CERAMICOS</v>
          </cell>
          <cell r="D5063" t="str">
            <v>0063</v>
          </cell>
          <cell r="E5063">
            <v>0</v>
          </cell>
          <cell r="F5063">
            <v>0</v>
          </cell>
          <cell r="G5063" t="str">
            <v>87474</v>
          </cell>
          <cell r="H5063" t="str">
            <v>ALVENARIA DE VEDAÇÃO DE BLOCOS CERÂMICOS FURADOS NA VERTICAL DE 14X19X39CM (ESPESSURA 14CM) DE PAREDES COM ÁREA LÍQUIDA MENOR QUE 6M² SEM VÃOS E ARGAMASSA DE ASSENTAMENTO COM PREPARO MANUAL. AF_06/2014</v>
          </cell>
        </row>
        <row r="5064">
          <cell r="A5064" t="str">
            <v>PAREDES/PAINEIS</v>
          </cell>
          <cell r="B5064" t="str">
            <v>PARE</v>
          </cell>
          <cell r="C5064" t="str">
            <v>ALVENARIA DE TIJOLOS CERAMICOS</v>
          </cell>
          <cell r="D5064" t="str">
            <v>0063</v>
          </cell>
          <cell r="E5064">
            <v>0</v>
          </cell>
          <cell r="F5064">
            <v>0</v>
          </cell>
          <cell r="G5064" t="str">
            <v>87475</v>
          </cell>
          <cell r="H5064" t="str">
            <v>ALVENARIA DE VEDAÇÃO DE BLOCOS CERÂMICOS FURADOS NA VERTICAL DE 19X19X39CM (ESPESSURA 19CM) DE PAREDES COM ÁREA LÍQUIDA MENOR QUE 6M² SEM VÃOS E ARGAMASSA DE ASSENTAMENTO COM PREPARO EM BETONEIRA. AF_06/2014</v>
          </cell>
        </row>
        <row r="5065">
          <cell r="A5065" t="str">
            <v>PAREDES/PAINEIS</v>
          </cell>
          <cell r="B5065" t="str">
            <v>PARE</v>
          </cell>
          <cell r="C5065" t="str">
            <v>ALVENARIA DE TIJOLOS CERAMICOS</v>
          </cell>
          <cell r="D5065" t="str">
            <v>0063</v>
          </cell>
          <cell r="E5065">
            <v>0</v>
          </cell>
          <cell r="F5065">
            <v>0</v>
          </cell>
          <cell r="G5065" t="str">
            <v>87476</v>
          </cell>
          <cell r="H5065" t="str">
            <v>ALVENARIA DE VEDAÇÃO DE BLOCOS CERÂMICOS FURADOS NA VERTICAL DE 19X19X39CM (ESPESSURA 19CM) DE PAREDES COM ÁREA LÍQUIDA MENOR QUE 6M² SEM VÃOS E ARGAMASSA DE ASSENTAMENTO COM PREPARO MANUAL. AF_06/2014</v>
          </cell>
        </row>
        <row r="5066">
          <cell r="A5066" t="str">
            <v>PAREDES/PAINEIS</v>
          </cell>
          <cell r="B5066" t="str">
            <v>PARE</v>
          </cell>
          <cell r="C5066" t="str">
            <v>ALVENARIA DE TIJOLOS CERAMICOS</v>
          </cell>
          <cell r="D5066" t="str">
            <v>0063</v>
          </cell>
          <cell r="E5066">
            <v>0</v>
          </cell>
          <cell r="F5066">
            <v>0</v>
          </cell>
          <cell r="G5066" t="str">
            <v>87477</v>
          </cell>
          <cell r="H5066" t="str">
            <v>ALVENARIA DE VEDAÇÃO DE BLOCOS CERÂMICOS FURADOS NA VERTICAL DE 9X19X39CM (ESPESSURA 9CM) DE PAREDES COM ÁREA LÍQUIDA MAIOR OU IGUAL A 6M² SEM VÃOS E ARGAMASSA DE ASSENTAMENTO COM PREPARO EM BETONEIRA. AF_06/2014</v>
          </cell>
        </row>
        <row r="5067">
          <cell r="A5067" t="str">
            <v>PAREDES/PAINEIS</v>
          </cell>
          <cell r="B5067" t="str">
            <v>PARE</v>
          </cell>
          <cell r="C5067" t="str">
            <v>ALVENARIA DE TIJOLOS CERAMICOS</v>
          </cell>
          <cell r="D5067" t="str">
            <v>0063</v>
          </cell>
          <cell r="E5067">
            <v>0</v>
          </cell>
          <cell r="F5067">
            <v>0</v>
          </cell>
          <cell r="G5067" t="str">
            <v>87478</v>
          </cell>
          <cell r="H5067" t="str">
            <v>ALVENARIA DE VEDAÇÃO DE BLOCOS CERÂMICOS FURADOS NA VERTICAL DE 9X19X39CM (ESPESSURA 9CM) DE PAREDES COM ÁREA LÍQUIDA MAIOR OU IGUAL A 6M² SEM VÃOS E ARGAMASSA DE ASSENTAMENTO COM PREPARO MANUAL. AF_06/2014</v>
          </cell>
        </row>
        <row r="5068">
          <cell r="A5068" t="str">
            <v>PAREDES/PAINEIS</v>
          </cell>
          <cell r="B5068" t="str">
            <v>PARE</v>
          </cell>
          <cell r="C5068" t="str">
            <v>ALVENARIA DE TIJOLOS CERAMICOS</v>
          </cell>
          <cell r="D5068" t="str">
            <v>0063</v>
          </cell>
          <cell r="E5068">
            <v>0</v>
          </cell>
          <cell r="F5068">
            <v>0</v>
          </cell>
          <cell r="G5068" t="str">
            <v>87479</v>
          </cell>
          <cell r="H5068" t="str">
            <v>ALVENARIA DE VEDAÇÃO DE BLOCOS CERÂMICOS FURADOS NA VERTICAL DE 14X19X39CM (ESPESSURA 14CM) DE PAREDES COM ÁREA LÍQUIDA MAIOR OU IGUAL A 6M² SEM VÃOS E ARGAMASSA DE ASSENTAMENTO COM PREPARO EM BETONEIRA. AF_06/2014</v>
          </cell>
        </row>
        <row r="5069">
          <cell r="A5069" t="str">
            <v>PAREDES/PAINEIS</v>
          </cell>
          <cell r="B5069" t="str">
            <v>PARE</v>
          </cell>
          <cell r="C5069" t="str">
            <v>ALVENARIA DE TIJOLOS CERAMICOS</v>
          </cell>
          <cell r="D5069" t="str">
            <v>0063</v>
          </cell>
          <cell r="E5069">
            <v>0</v>
          </cell>
          <cell r="F5069">
            <v>0</v>
          </cell>
          <cell r="G5069" t="str">
            <v>87480</v>
          </cell>
          <cell r="H5069" t="str">
            <v>ALVENARIA DE VEDAÇÃO DE BLOCOS CERÂMICOS FURADOS NA VERTICAL DE 14X19X39CM (ESPESSURA 14CM) DE PAREDES COM ÁREA LÍQUIDA MAIOR OU IGUAL A 6M² SEM VÃOS E ARGAMASSA DE ASSENTAMENTO COM PREPARO MANUAL. AF_06/2014</v>
          </cell>
        </row>
        <row r="5070">
          <cell r="A5070" t="str">
            <v>PAREDES/PAINEIS</v>
          </cell>
          <cell r="B5070" t="str">
            <v>PARE</v>
          </cell>
          <cell r="C5070" t="str">
            <v>ALVENARIA DE TIJOLOS CERAMICOS</v>
          </cell>
          <cell r="D5070" t="str">
            <v>0063</v>
          </cell>
          <cell r="E5070">
            <v>0</v>
          </cell>
          <cell r="F5070">
            <v>0</v>
          </cell>
          <cell r="G5070" t="str">
            <v>87481</v>
          </cell>
          <cell r="H5070" t="str">
            <v>ALVENARIA DE VEDAÇÃO DE BLOCOS CERÂMICOS FURADOS NA VERTICAL DE 19X19X39CM (ESPESSURA 19CM) DE PAREDES COM ÁREA LÍQUIDA MAIOR OU IGUAL A 6M² SEM VÃOS E ARGAMASSA DE ASSENTAMENTO COM PREPARO EM BETONEIRA. AF_06/2014</v>
          </cell>
        </row>
        <row r="5071">
          <cell r="A5071" t="str">
            <v>PAREDES/PAINEIS</v>
          </cell>
          <cell r="B5071" t="str">
            <v>PARE</v>
          </cell>
          <cell r="C5071" t="str">
            <v>ALVENARIA DE TIJOLOS CERAMICOS</v>
          </cell>
          <cell r="D5071" t="str">
            <v>0063</v>
          </cell>
          <cell r="E5071">
            <v>0</v>
          </cell>
          <cell r="F5071">
            <v>0</v>
          </cell>
          <cell r="G5071" t="str">
            <v>87482</v>
          </cell>
          <cell r="H5071" t="str">
            <v>ALVENARIA DE VEDAÇÃO DE BLOCOS CERÂMICOS FURADOS NA VERTICAL DE 19X19X39CM (ESPESSURA 19CM) DE PAREDES COM ÁREA LÍQUIDA MAIOR OU IGUAL A 6M² SEM VÃOS E ARGAMASSA DE ASSENTAMENTO COM PREPARO MANUAL. AF_06/2014</v>
          </cell>
        </row>
        <row r="5072">
          <cell r="A5072" t="str">
            <v>PAREDES/PAINEIS</v>
          </cell>
          <cell r="B5072" t="str">
            <v>PARE</v>
          </cell>
          <cell r="C5072" t="str">
            <v>ALVENARIA DE TIJOLOS CERAMICOS</v>
          </cell>
          <cell r="D5072" t="str">
            <v>0063</v>
          </cell>
          <cell r="E5072">
            <v>0</v>
          </cell>
          <cell r="F5072">
            <v>0</v>
          </cell>
          <cell r="G5072" t="str">
            <v>87483</v>
          </cell>
          <cell r="H5072" t="str">
            <v>ALVENARIA DE VEDAÇÃO DE BLOCOS CERÂMICOS FURADOS NA VERTICAL DE 9X19X39CM (ESPESSURA 9CM) DE PAREDES COM ÁREA LÍQUIDA MENOR QUE 6M² COM VÃOS E ARGAMASSA DE ASSENTAMENTO COM PREPARO EM BETONEIRA. AF_06/2014</v>
          </cell>
        </row>
        <row r="5073">
          <cell r="A5073" t="str">
            <v>PAREDES/PAINEIS</v>
          </cell>
          <cell r="B5073" t="str">
            <v>PARE</v>
          </cell>
          <cell r="C5073" t="str">
            <v>ALVENARIA DE TIJOLOS CERAMICOS</v>
          </cell>
          <cell r="D5073" t="str">
            <v>0063</v>
          </cell>
          <cell r="E5073">
            <v>0</v>
          </cell>
          <cell r="F5073">
            <v>0</v>
          </cell>
          <cell r="G5073" t="str">
            <v>87484</v>
          </cell>
          <cell r="H5073" t="str">
            <v>ALVENARIA DE VEDAÇÃO DE BLOCOS CERÂMICOS FURADOS NA VERTICAL DE 9X19X39CM (ESPESSURA 9CM) DE PAREDES COM ÁREA LÍQUIDA MENOR QUE 6M² COM VÃOS E ARGAMASSA DE ASSENTAMENTO COM PREPARO MANUAL. AF_06/2014</v>
          </cell>
        </row>
        <row r="5074">
          <cell r="A5074" t="str">
            <v>PAREDES/PAINEIS</v>
          </cell>
          <cell r="B5074" t="str">
            <v>PARE</v>
          </cell>
          <cell r="C5074" t="str">
            <v>ALVENARIA DE TIJOLOS CERAMICOS</v>
          </cell>
          <cell r="D5074" t="str">
            <v>0063</v>
          </cell>
          <cell r="E5074">
            <v>0</v>
          </cell>
          <cell r="F5074">
            <v>0</v>
          </cell>
          <cell r="G5074" t="str">
            <v>87485</v>
          </cell>
          <cell r="H5074" t="str">
            <v>ALVENARIA DE VEDAÇÃO DE BLOCOS CERÂMICOS FURADOS NA VERTICAL DE 14X19X39CM (ESPESSURA 14CM) DE PAREDES COM ÁREA LÍQUIDA MENOR QUE 6M² COM VÃOS E ARGAMASSA DE ASSENTAMENTO COM PREPARO EM BETONEIRA. AF_06/2014</v>
          </cell>
        </row>
        <row r="5075">
          <cell r="A5075" t="str">
            <v>PAREDES/PAINEIS</v>
          </cell>
          <cell r="B5075" t="str">
            <v>PARE</v>
          </cell>
          <cell r="C5075" t="str">
            <v>ALVENARIA DE TIJOLOS CERAMICOS</v>
          </cell>
          <cell r="D5075" t="str">
            <v>0063</v>
          </cell>
          <cell r="E5075">
            <v>0</v>
          </cell>
          <cell r="F5075">
            <v>0</v>
          </cell>
          <cell r="G5075" t="str">
            <v>87487</v>
          </cell>
          <cell r="H5075" t="str">
            <v>ALVENARIA DE VEDAÇÃO DE BLOCOS CERÂMICOS FURADOS NA VERTICAL DE 19X19X39CM (ESPESSURA 19CM) DE PAREDES COM ÁREA LÍQUIDA MENOR QUE 6M² COM VÃOS E ARGAMASSA DE ASSENTAMENTO COM PREPARO EM BETONEIRA. AF_06/2014</v>
          </cell>
        </row>
        <row r="5076">
          <cell r="A5076" t="str">
            <v>PAREDES/PAINEIS</v>
          </cell>
          <cell r="B5076" t="str">
            <v>PARE</v>
          </cell>
          <cell r="C5076" t="str">
            <v>ALVENARIA DE TIJOLOS CERAMICOS</v>
          </cell>
          <cell r="D5076" t="str">
            <v>0063</v>
          </cell>
          <cell r="E5076">
            <v>0</v>
          </cell>
          <cell r="F5076">
            <v>0</v>
          </cell>
          <cell r="G5076" t="str">
            <v>87488</v>
          </cell>
          <cell r="H5076" t="str">
            <v>ALVENARIA DE VEDAÇÃO DE BLOCOS CERÂMICOS FURADOS NA VERTICAL DE 19X19X39CM (ESPESSURA 19CM) DE PAREDES COM ÁREA LÍQUIDA MENOR QUE 6M² COM VÃOS E ARGAMASSA DE ASSENTAMENTO COM PREPARO MANUAL. AF_06/2014</v>
          </cell>
        </row>
        <row r="5077">
          <cell r="A5077" t="str">
            <v>PAREDES/PAINEIS</v>
          </cell>
          <cell r="B5077" t="str">
            <v>PARE</v>
          </cell>
          <cell r="C5077" t="str">
            <v>ALVENARIA DE TIJOLOS CERAMICOS</v>
          </cell>
          <cell r="D5077" t="str">
            <v>0063</v>
          </cell>
          <cell r="E5077">
            <v>0</v>
          </cell>
          <cell r="F5077">
            <v>0</v>
          </cell>
          <cell r="G5077" t="str">
            <v>87489</v>
          </cell>
          <cell r="H5077" t="str">
            <v>ALVENARIA DE VEDAÇÃO DE BLOCOS CERÂMICOS FURADOS NA VERTICAL DE 9X19X39CM (ESPESSURA 9CM) DE PAREDES COM ÁREA LÍQUIDA MAIOR OU IGUAL A 6M² COM VÃOS E ARGAMASSA DE ASSENTAMENTO COM PREPARO EM BETONEIRA. AF_06/2014</v>
          </cell>
        </row>
        <row r="5078">
          <cell r="A5078" t="str">
            <v>PAREDES/PAINEIS</v>
          </cell>
          <cell r="B5078" t="str">
            <v>PARE</v>
          </cell>
          <cell r="C5078" t="str">
            <v>ALVENARIA DE TIJOLOS CERAMICOS</v>
          </cell>
          <cell r="D5078" t="str">
            <v>0063</v>
          </cell>
          <cell r="E5078">
            <v>0</v>
          </cell>
          <cell r="F5078">
            <v>0</v>
          </cell>
          <cell r="G5078" t="str">
            <v>87490</v>
          </cell>
          <cell r="H5078" t="str">
            <v>ALVENARIA DE VEDAÇÃO DE BLOCOS CERÂMICOS FURADOS NA VERTICAL DE 9X19X39CM (ESPESSURA 9CM) DE PAREDES COM ÁREA LÍQUIDA MAIOR OU IGUAL A 6M² COM VÃOS E ARGAMASSA DE ASSENTAMENTO COM PREPARO MANUAL. AF_06/2014</v>
          </cell>
        </row>
        <row r="5079">
          <cell r="A5079" t="str">
            <v>PAREDES/PAINEIS</v>
          </cell>
          <cell r="B5079" t="str">
            <v>PARE</v>
          </cell>
          <cell r="C5079" t="str">
            <v>ALVENARIA DE TIJOLOS CERAMICOS</v>
          </cell>
          <cell r="D5079" t="str">
            <v>0063</v>
          </cell>
          <cell r="E5079">
            <v>0</v>
          </cell>
          <cell r="F5079">
            <v>0</v>
          </cell>
          <cell r="G5079" t="str">
            <v>87491</v>
          </cell>
          <cell r="H5079" t="str">
            <v>ALVENARIA DE VEDAÇÃO DE BLOCOS CERÂMICOS FURADOS NA VERTICAL DE 14X19X39CM (ESPESSURA 14CM) DE PAREDES COM ÁREA LÍQUIDA MAIOR OU IGUAL A 6M² COM VÃOS E ARGAMASSA DE ASSENTAMENTO COM PREPARO EM BETONEIRA. AF_06/2014</v>
          </cell>
        </row>
        <row r="5080">
          <cell r="A5080" t="str">
            <v>PAREDES/PAINEIS</v>
          </cell>
          <cell r="B5080" t="str">
            <v>PARE</v>
          </cell>
          <cell r="C5080" t="str">
            <v>ALVENARIA DE TIJOLOS CERAMICOS</v>
          </cell>
          <cell r="D5080" t="str">
            <v>0063</v>
          </cell>
          <cell r="E5080">
            <v>0</v>
          </cell>
          <cell r="F5080">
            <v>0</v>
          </cell>
          <cell r="G5080" t="str">
            <v>87492</v>
          </cell>
          <cell r="H5080" t="str">
            <v>ALVENARIA DE VEDAÇÃO DE BLOCOS CERÂMICOS FURADOS NA VERTICAL DE 14X19X39CM (ESPESSURA 14CM) DE PAREDES COM ÁREA LÍQUIDA MAIOR OU IGUAL A 6M² COM VÃOS E ARGAMASSA DE ASSENTAMENTO COM PREPARO MANUAL. AF_06/2014</v>
          </cell>
        </row>
        <row r="5081">
          <cell r="A5081" t="str">
            <v>PAREDES/PAINEIS</v>
          </cell>
          <cell r="B5081" t="str">
            <v>PARE</v>
          </cell>
          <cell r="C5081" t="str">
            <v>ALVENARIA DE TIJOLOS CERAMICOS</v>
          </cell>
          <cell r="D5081" t="str">
            <v>0063</v>
          </cell>
          <cell r="E5081">
            <v>0</v>
          </cell>
          <cell r="F5081">
            <v>0</v>
          </cell>
          <cell r="G5081" t="str">
            <v>87493</v>
          </cell>
          <cell r="H5081" t="str">
            <v>ALVENARIA DE VEDAÇÃO DE BLOCOS CERÂMICOS FURADOS NA VERTICAL DE 19X19X39CM (ESPESSURA 19CM) DE PAREDES COM ÁREA LÍQUIDA MAIOR OU IGUAL A 6M² COM VÃOS E ARGAMASSA DE ASSENTAMENTO COM PREPARO EM BETONEIRA. AF_06/2014</v>
          </cell>
        </row>
        <row r="5082">
          <cell r="A5082" t="str">
            <v>PAREDES/PAINEIS</v>
          </cell>
          <cell r="B5082" t="str">
            <v>PARE</v>
          </cell>
          <cell r="C5082" t="str">
            <v>ALVENARIA DE TIJOLOS CERAMICOS</v>
          </cell>
          <cell r="D5082" t="str">
            <v>0063</v>
          </cell>
          <cell r="E5082">
            <v>0</v>
          </cell>
          <cell r="F5082">
            <v>0</v>
          </cell>
          <cell r="G5082" t="str">
            <v>87494</v>
          </cell>
          <cell r="H5082" t="str">
            <v>ALVENARIA DE VEDAÇÃO DE BLOCOS CERÂMICOS FURADOS NA VERTICAL DE 19X19X39CM (ESPESSURA 19CM) DE PAREDES COM ÁREA LÍQUIDA MAIOR OU IGUAL A 6M² COM VÃOS E ARGAMASSA DE ASSENTAMENTO COM PREPARO MANUAL. AF_06/2014</v>
          </cell>
        </row>
        <row r="5083">
          <cell r="A5083" t="str">
            <v>PAREDES/PAINEIS</v>
          </cell>
          <cell r="B5083" t="str">
            <v>PARE</v>
          </cell>
          <cell r="C5083" t="str">
            <v>ALVENARIA DE TIJOLOS CERAMICOS</v>
          </cell>
          <cell r="D5083" t="str">
            <v>0063</v>
          </cell>
          <cell r="E5083">
            <v>0</v>
          </cell>
          <cell r="F5083">
            <v>0</v>
          </cell>
          <cell r="G5083" t="str">
            <v>87495</v>
          </cell>
          <cell r="H5083" t="str">
            <v>ALVENARIA DE VEDAÇÃO DE BLOCOS CERÂMICOS FURADOS NA HORIZONTAL DE 9X19X19CM (ESPESSURA 9CM) DE PAREDES COM ÁREA LÍQUIDA MENOR QUE 6M² SEM VÃOS E ARGAMASSA DE ASSENTAMENTO COM PREPARO EM BETONEIRA. AF_06/2014</v>
          </cell>
        </row>
        <row r="5084">
          <cell r="A5084" t="str">
            <v>PAREDES/PAINEIS</v>
          </cell>
          <cell r="B5084" t="str">
            <v>PARE</v>
          </cell>
          <cell r="C5084" t="str">
            <v>ALVENARIA DE TIJOLOS CERAMICOS</v>
          </cell>
          <cell r="D5084" t="str">
            <v>0063</v>
          </cell>
          <cell r="E5084">
            <v>0</v>
          </cell>
          <cell r="F5084">
            <v>0</v>
          </cell>
          <cell r="G5084" t="str">
            <v>87496</v>
          </cell>
          <cell r="H5084" t="str">
            <v>ALVENARIA DE VEDAÇÃO DE BLOCOS CERÂMICOS FURADOS NA HORIZONTAL DE 9X19X19CM (ESPESSURA 9CM) DE PAREDES COM ÁREA LÍQUIDA MENOR QUE 6M² SEM VÃOS E ARGAMASSA DE ASSENTAMENTO COM PREPARO MANUAL. AF_06/2014</v>
          </cell>
        </row>
        <row r="5085">
          <cell r="A5085" t="str">
            <v>PAREDES/PAINEIS</v>
          </cell>
          <cell r="B5085" t="str">
            <v>PARE</v>
          </cell>
          <cell r="C5085" t="str">
            <v>ALVENARIA DE TIJOLOS CERAMICOS</v>
          </cell>
          <cell r="D5085" t="str">
            <v>0063</v>
          </cell>
          <cell r="E5085">
            <v>0</v>
          </cell>
          <cell r="F5085">
            <v>0</v>
          </cell>
          <cell r="G5085" t="str">
            <v>87497</v>
          </cell>
          <cell r="H5085" t="str">
            <v>ALVENARIA DE VEDAÇÃO DE BLOCOS CERÂMICOS FURADOS NA HORIZONTAL DE 11,5X19X19CM (ESPESSURA 11,5CM) DE PAREDES COM ÁREA LÍQUIDA MENOR QUE 6M² SEM VÃOS E ARGAMASSA DE ASSENTAMENTO COM PREPARO EM BETONEIRA. AF_06/2014</v>
          </cell>
        </row>
        <row r="5086">
          <cell r="A5086" t="str">
            <v>PAREDES/PAINEIS</v>
          </cell>
          <cell r="B5086" t="str">
            <v>PARE</v>
          </cell>
          <cell r="C5086" t="str">
            <v>ALVENARIA DE TIJOLOS CERAMICOS</v>
          </cell>
          <cell r="D5086" t="str">
            <v>0063</v>
          </cell>
          <cell r="E5086">
            <v>0</v>
          </cell>
          <cell r="F5086">
            <v>0</v>
          </cell>
          <cell r="G5086" t="str">
            <v>87498</v>
          </cell>
          <cell r="H5086" t="str">
            <v>ALVENARIA DE VEDAÇÃO DE BLOCOS CERÂMICOS FURADOS NA HORIZONTAL DE 11,5X19X19CM (ESPESSURA 11,5CM) DE PAREDES COM ÁREA LÍQUIDA MENOR QUE 6M² SEM VÃOS E ARGAMASSA DE ASSENTAMENTO COM PREPARO MANUAL. AF_06/2014</v>
          </cell>
        </row>
        <row r="5087">
          <cell r="A5087" t="str">
            <v>PAREDES/PAINEIS</v>
          </cell>
          <cell r="B5087" t="str">
            <v>PARE</v>
          </cell>
          <cell r="C5087" t="str">
            <v>ALVENARIA DE TIJOLOS CERAMICOS</v>
          </cell>
          <cell r="D5087" t="str">
            <v>0063</v>
          </cell>
          <cell r="E5087">
            <v>0</v>
          </cell>
          <cell r="F5087">
            <v>0</v>
          </cell>
          <cell r="G5087" t="str">
            <v>87499</v>
          </cell>
          <cell r="H5087" t="str">
            <v>ALVENARIA DE VEDAÇÃO DE BLOCOS CERÂMICOS FURADOS NA HORIZONTAL DE 9X14X19CM (ESPESSURA 9CM) DE PAREDES COM ÁREA LÍQUIDA MENOR QUE 6M² SEM VÃOS E ARGAMASSA DE ASSENTAMENTO COM PREPARO EM BETONEIRA. AF_06/2014</v>
          </cell>
        </row>
        <row r="5088">
          <cell r="A5088" t="str">
            <v>PAREDES/PAINEIS</v>
          </cell>
          <cell r="B5088" t="str">
            <v>PARE</v>
          </cell>
          <cell r="C5088" t="str">
            <v>ALVENARIA DE TIJOLOS CERAMICOS</v>
          </cell>
          <cell r="D5088" t="str">
            <v>0063</v>
          </cell>
          <cell r="E5088">
            <v>0</v>
          </cell>
          <cell r="F5088">
            <v>0</v>
          </cell>
          <cell r="G5088" t="str">
            <v>87500</v>
          </cell>
          <cell r="H5088" t="str">
            <v>ALVENARIA DE VEDAÇÃO DE BLOCOS CERÂMICOS FURADOS NA HORIZONTAL DE 9X14X19CM (ESPESSURA 9CM) DE PAREDES COM ÁREA LÍQUIDA MENOR QUE 6M² SEM VÃOS E ARGAMASSA DE ASSENTAMENTO COM PREPARO MANUAL. AF_06/2014</v>
          </cell>
        </row>
        <row r="5089">
          <cell r="A5089" t="str">
            <v>PAREDES/PAINEIS</v>
          </cell>
          <cell r="B5089" t="str">
            <v>PARE</v>
          </cell>
          <cell r="C5089" t="str">
            <v>ALVENARIA DE TIJOLOS CERAMICOS</v>
          </cell>
          <cell r="D5089" t="str">
            <v>0063</v>
          </cell>
          <cell r="E5089">
            <v>0</v>
          </cell>
          <cell r="F5089">
            <v>0</v>
          </cell>
          <cell r="G5089" t="str">
            <v>87501</v>
          </cell>
          <cell r="H5089" t="str">
            <v>ALVENARIA DE VEDAÇÃO DE BLOCOS CERÂMICOS FURADOS NA HORIZONTAL DE 14X9X19CM (ESPESSURA 14CM, BLOCO DEITADO) DE PAREDES COM ÁREA LÍQUIDA MENOR QUE 6M² SEM VÃOS E ARGAMASSA DE ASSENTAMENTO COM PREPARO EM BETONEIRA. AF_06/2014</v>
          </cell>
        </row>
        <row r="5090">
          <cell r="A5090" t="str">
            <v>PAREDES/PAINEIS</v>
          </cell>
          <cell r="B5090" t="str">
            <v>PARE</v>
          </cell>
          <cell r="C5090" t="str">
            <v>ALVENARIA DE TIJOLOS CERAMICOS</v>
          </cell>
          <cell r="D5090" t="str">
            <v>0063</v>
          </cell>
          <cell r="E5090">
            <v>0</v>
          </cell>
          <cell r="F5090">
            <v>0</v>
          </cell>
          <cell r="G5090" t="str">
            <v>87502</v>
          </cell>
          <cell r="H5090" t="str">
            <v>ALVENARIA DE VEDAÇÃO DE BLOCOS CERÂMICOS FURADOS NA HORIZONTAL DE 14X9X19CM (ESPESSURA 14CM, BLOCO DEITADO) DE PAREDES COM ÁREA LÍQUIDA MENOR QUE 6M² SEM VÃOS E ARGAMASSA DE ASSENTAMENTO COM PREPARO MANUAL. AF_06/2014</v>
          </cell>
        </row>
        <row r="5091">
          <cell r="A5091" t="str">
            <v>PAREDES/PAINEIS</v>
          </cell>
          <cell r="B5091" t="str">
            <v>PARE</v>
          </cell>
          <cell r="C5091" t="str">
            <v>ALVENARIA DE TIJOLOS CERAMICOS</v>
          </cell>
          <cell r="D5091" t="str">
            <v>0063</v>
          </cell>
          <cell r="E5091">
            <v>0</v>
          </cell>
          <cell r="F5091">
            <v>0</v>
          </cell>
          <cell r="G5091" t="str">
            <v>87503</v>
          </cell>
          <cell r="H5091" t="str">
            <v>ALVENARIA DE VEDAÇÃO DE BLOCOS CERÂMICOS FURADOS NA HORIZONTAL DE 9X19X19CM (ESPESSURA 9CM) DE PAREDES COM ÁREA LÍQUIDA MAIOR OU IGUAL A 6M² SEM VÃOS E ARGAMASSA DE ASSENTAMENTO COM PREPARO EM BETONEIRA. AF_06/2014</v>
          </cell>
        </row>
        <row r="5092">
          <cell r="A5092" t="str">
            <v>PAREDES/PAINEIS</v>
          </cell>
          <cell r="B5092" t="str">
            <v>PARE</v>
          </cell>
          <cell r="C5092" t="str">
            <v>ALVENARIA DE TIJOLOS CERAMICOS</v>
          </cell>
          <cell r="D5092" t="str">
            <v>0063</v>
          </cell>
          <cell r="E5092">
            <v>0</v>
          </cell>
          <cell r="F5092">
            <v>0</v>
          </cell>
          <cell r="G5092" t="str">
            <v>87504</v>
          </cell>
          <cell r="H5092" t="str">
            <v>ALVENARIA DE VEDAÇÃO DE BLOCOS CERÂMICOS FURADOS NA HORIZONTAL DE 9X19X19CM (ESPESSURA 9CM) DE PAREDES COM ÁREA LÍQUIDA MAIOR OU IGUAL A 6M² SEM VÃOS E ARGAMASSA DE ASSENTAMENTO COM PREPARO MANUAL. AF_06/2014</v>
          </cell>
        </row>
        <row r="5093">
          <cell r="A5093" t="str">
            <v>PAREDES/PAINEIS</v>
          </cell>
          <cell r="B5093" t="str">
            <v>PARE</v>
          </cell>
          <cell r="C5093" t="str">
            <v>ALVENARIA DE TIJOLOS CERAMICOS</v>
          </cell>
          <cell r="D5093" t="str">
            <v>0063</v>
          </cell>
          <cell r="E5093">
            <v>0</v>
          </cell>
          <cell r="F5093">
            <v>0</v>
          </cell>
          <cell r="G5093" t="str">
            <v>87505</v>
          </cell>
          <cell r="H5093" t="str">
            <v>ALVENARIA DE VEDAÇÃO DE BLOCOS CERÂMICOS FURADOS NA HORIZONTAL DE 11,5X19X19CM (ESPESSURA 11,5M) DE PAREDES COM ÁREA LÍQUIDA MAIOR OU IGUAL A 6M² SEM VÃOS E ARGAMASSA DE ASSENTAMENTO COM PREPARO EM BETONEIRA. AF_06/2014</v>
          </cell>
        </row>
        <row r="5094">
          <cell r="A5094" t="str">
            <v>PAREDES/PAINEIS</v>
          </cell>
          <cell r="B5094" t="str">
            <v>PARE</v>
          </cell>
          <cell r="C5094" t="str">
            <v>ALVENARIA DE TIJOLOS CERAMICOS</v>
          </cell>
          <cell r="D5094" t="str">
            <v>0063</v>
          </cell>
          <cell r="E5094">
            <v>0</v>
          </cell>
          <cell r="F5094">
            <v>0</v>
          </cell>
          <cell r="G5094" t="str">
            <v>87506</v>
          </cell>
          <cell r="H5094" t="str">
            <v>ALVENARIA DE VEDAÇÃO DE BLOCOS CERÂMICOS FURADOS NA HORIZONTAL DE 11,5X19X19CM (ESPESSURA 11,5M) DE PAREDES COM ÁREA LÍQUIDA MAIOR OU IGUAL A 6M² SEM VÃOS E ARGAMASSA DE ASSENTAMENTO COM PREPARO MANUAL. AF_06/2014</v>
          </cell>
        </row>
        <row r="5095">
          <cell r="A5095" t="str">
            <v>PAREDES/PAINEIS</v>
          </cell>
          <cell r="B5095" t="str">
            <v>PARE</v>
          </cell>
          <cell r="C5095" t="str">
            <v>ALVENARIA DE TIJOLOS CERAMICOS</v>
          </cell>
          <cell r="D5095" t="str">
            <v>0063</v>
          </cell>
          <cell r="E5095">
            <v>0</v>
          </cell>
          <cell r="F5095">
            <v>0</v>
          </cell>
          <cell r="G5095" t="str">
            <v>87507</v>
          </cell>
          <cell r="H5095" t="str">
            <v>ALVENARIA DE VEDAÇÃO DE BLOCOS CERÂMICOS FURADOS NA HORIZONTAL DE 9X14X19CM (ESPESSURA 9CM) DE PAREDES COM ÁREA LÍQUIDA MAIOR OU IGUAL A 6M² SEM VÃOS E ARGAMASSA DE ASSENTAMENTO COM PREPARO EM BETONEIRA. AF_06/2014</v>
          </cell>
        </row>
        <row r="5096">
          <cell r="A5096" t="str">
            <v>PAREDES/PAINEIS</v>
          </cell>
          <cell r="B5096" t="str">
            <v>PARE</v>
          </cell>
          <cell r="C5096" t="str">
            <v>ALVENARIA DE TIJOLOS CERAMICOS</v>
          </cell>
          <cell r="D5096" t="str">
            <v>0063</v>
          </cell>
          <cell r="E5096">
            <v>0</v>
          </cell>
          <cell r="F5096">
            <v>0</v>
          </cell>
          <cell r="G5096" t="str">
            <v>87508</v>
          </cell>
          <cell r="H5096" t="str">
            <v>ALVENARIA DE VEDAÇÃO DE BLOCOS CERÂMICOS FURADOS NA HORIZONTAL DE 9X14X19CM (ESPESSURA 9CM) DE PAREDES COM ÁREA LÍQUIDA MAIOR OU IGUAL A 6M² SEM VÃOS E ARGAMASSA DE ASSENTAMENTO COM PREPARO MANUAL. AF_06/2014</v>
          </cell>
        </row>
        <row r="5097">
          <cell r="A5097" t="str">
            <v>PAREDES/PAINEIS</v>
          </cell>
          <cell r="B5097" t="str">
            <v>PARE</v>
          </cell>
          <cell r="C5097" t="str">
            <v>ALVENARIA DE TIJOLOS CERAMICOS</v>
          </cell>
          <cell r="D5097" t="str">
            <v>0063</v>
          </cell>
          <cell r="E5097">
            <v>0</v>
          </cell>
          <cell r="F5097">
            <v>0</v>
          </cell>
          <cell r="G5097" t="str">
            <v>87509</v>
          </cell>
          <cell r="H5097" t="str">
            <v>ALVENARIA DE VEDAÇÃO DE BLOCOS CERÂMICOS FURADOS NA HORIZONTAL DE 14X9X19CM (ESPESSURA 14CM, BLOCO DEITADO) DE PAREDES COM ÁREA LÍQUIDA MAIOR OU IGUAL A 6M² SEM VÃOS E ARGAMASSA DE ASSENTAMENTO COM PREPARO EM BETONEIRA. AF_06/2014</v>
          </cell>
        </row>
        <row r="5098">
          <cell r="A5098" t="str">
            <v>PAREDES/PAINEIS</v>
          </cell>
          <cell r="B5098" t="str">
            <v>PARE</v>
          </cell>
          <cell r="C5098" t="str">
            <v>ALVENARIA DE TIJOLOS CERAMICOS</v>
          </cell>
          <cell r="D5098" t="str">
            <v>0063</v>
          </cell>
          <cell r="E5098">
            <v>0</v>
          </cell>
          <cell r="F5098">
            <v>0</v>
          </cell>
          <cell r="G5098" t="str">
            <v>87510</v>
          </cell>
          <cell r="H5098" t="str">
            <v>ALVENARIA DE VEDAÇÃO DE BLOCOS CERÂMICOS FURADOS NA HORIZONTAL DE 14X9X19CM (ESPESSURA 14CM, BLOCO DEITADO) DE PAREDES COM ÁREA LÍQUIDA MAIOR OU IGUAL A 6M² SEM VÃOS E ARGAMASSA DE ASSENTAMENTO COM PREPARO MANUAL. AF_06/2014</v>
          </cell>
        </row>
        <row r="5099">
          <cell r="A5099" t="str">
            <v>PAREDES/PAINEIS</v>
          </cell>
          <cell r="B5099" t="str">
            <v>PARE</v>
          </cell>
          <cell r="C5099" t="str">
            <v>ALVENARIA DE TIJOLOS CERAMICOS</v>
          </cell>
          <cell r="D5099" t="str">
            <v>0063</v>
          </cell>
          <cell r="E5099">
            <v>0</v>
          </cell>
          <cell r="F5099">
            <v>0</v>
          </cell>
          <cell r="G5099" t="str">
            <v>87511</v>
          </cell>
          <cell r="H5099" t="str">
            <v>ALVENARIA DE VEDAÇÃO DE BLOCOS CERÂMICOS FURADOS NA HORIZONTAL DE 9X19X19CM (ESPESSURA 9CM) DE PAREDES COM ÁREA LÍQUIDA MENOR QUE 6M² COM VÃOS E ARGAMASSA DE ASSENTAMENTO COM PREPARO EM BETONEIRA. AF_06/2014</v>
          </cell>
        </row>
        <row r="5100">
          <cell r="A5100" t="str">
            <v>PAREDES/PAINEIS</v>
          </cell>
          <cell r="B5100" t="str">
            <v>PARE</v>
          </cell>
          <cell r="C5100" t="str">
            <v>ALVENARIA DE TIJOLOS CERAMICOS</v>
          </cell>
          <cell r="D5100" t="str">
            <v>0063</v>
          </cell>
          <cell r="E5100">
            <v>0</v>
          </cell>
          <cell r="F5100">
            <v>0</v>
          </cell>
          <cell r="G5100" t="str">
            <v>87512</v>
          </cell>
          <cell r="H5100" t="str">
            <v>ALVENARIA DE VEDAÇÃO DE BLOCOS CERÂMICOS FURADOS NA HORIZONTAL DE 9X19X19CM (ESPESSURA 9CM) DE PAREDES COM ÁREA LÍQUIDA MENOR QUE 6M² COM VÃOS E ARGAMASSA DE ASSENTAMENTO COM PREPARO MANUAL. AF_06/2014</v>
          </cell>
        </row>
        <row r="5101">
          <cell r="A5101" t="str">
            <v>PAREDES/PAINEIS</v>
          </cell>
          <cell r="B5101" t="str">
            <v>PARE</v>
          </cell>
          <cell r="C5101" t="str">
            <v>ALVENARIA DE TIJOLOS CERAMICOS</v>
          </cell>
          <cell r="D5101" t="str">
            <v>0063</v>
          </cell>
          <cell r="E5101">
            <v>0</v>
          </cell>
          <cell r="F5101">
            <v>0</v>
          </cell>
          <cell r="G5101" t="str">
            <v>87513</v>
          </cell>
          <cell r="H5101" t="str">
            <v>ALVENARIA DE VEDAÇÃO DE BLOCOS CERÂMICOS FURADOS NA HORIZONTAL DE 11,5X19X19CM (ESPESSURA 11,5CM) DE PAREDES COM ÁREA LÍQUIDA MENOR QUE 6M² COM VÃOS E ARGAMASSA DE ASSENTAMENTO COM PREPARO EM BETONEIRA. AF_06/2014</v>
          </cell>
        </row>
        <row r="5102">
          <cell r="A5102" t="str">
            <v>PAREDES/PAINEIS</v>
          </cell>
          <cell r="B5102" t="str">
            <v>PARE</v>
          </cell>
          <cell r="C5102" t="str">
            <v>ALVENARIA DE TIJOLOS CERAMICOS</v>
          </cell>
          <cell r="D5102" t="str">
            <v>0063</v>
          </cell>
          <cell r="E5102">
            <v>0</v>
          </cell>
          <cell r="F5102">
            <v>0</v>
          </cell>
          <cell r="G5102" t="str">
            <v>87514</v>
          </cell>
          <cell r="H5102" t="str">
            <v>ALVENARIA DE VEDAÇÃO DE BLOCOS CERÂMICOS FURADOS NA HORIZONTAL DE 11,5X19X19CM (ESPESSURA 11,5CM) DE PAREDES COM ÁREA LÍQUIDA MENOR QUE 6M² COM VÃOS E ARGAMASSA DE ASSENTAMENTO COM PREPARO MANUAL. AF_06/2014</v>
          </cell>
        </row>
        <row r="5103">
          <cell r="A5103" t="str">
            <v>PAREDES/PAINEIS</v>
          </cell>
          <cell r="B5103" t="str">
            <v>PARE</v>
          </cell>
          <cell r="C5103" t="str">
            <v>ALVENARIA DE TIJOLOS CERAMICOS</v>
          </cell>
          <cell r="D5103" t="str">
            <v>0063</v>
          </cell>
          <cell r="E5103">
            <v>0</v>
          </cell>
          <cell r="F5103">
            <v>0</v>
          </cell>
          <cell r="G5103" t="str">
            <v>87515</v>
          </cell>
          <cell r="H5103" t="str">
            <v>ALVENARIA DE VEDAÇÃO DE BLOCOS CERÂMICOS FURADOS NA HORIZONTAL DE 9X14X19CM (ESPESSURA 9CM) DE PAREDES COM ÁREA LÍQUIDA MENOR QUE 6M² COM VÃOS E ARGAMASSA DE ASSENTAMENTO COM PREPARO EM BETONEIRA. AF_06/2014</v>
          </cell>
        </row>
        <row r="5104">
          <cell r="A5104" t="str">
            <v>PAREDES/PAINEIS</v>
          </cell>
          <cell r="B5104" t="str">
            <v>PARE</v>
          </cell>
          <cell r="C5104" t="str">
            <v>ALVENARIA DE TIJOLOS CERAMICOS</v>
          </cell>
          <cell r="D5104" t="str">
            <v>0063</v>
          </cell>
          <cell r="E5104">
            <v>0</v>
          </cell>
          <cell r="F5104">
            <v>0</v>
          </cell>
          <cell r="G5104" t="str">
            <v>87516</v>
          </cell>
          <cell r="H5104" t="str">
            <v>ALVENARIA DE VEDAÇÃO DE BLOCOS CERÂMICOS FURADOS NA HORIZONTAL DE 9X14X19CM (ESPESSURA 9CM) DE PAREDES COM ÁREA LÍQUIDA MENOR QUE 6M² COM VÃOS E ARGAMASSA DE ASSENTAMENTO COM PREPARO MANUAL. AF_06/2014</v>
          </cell>
        </row>
        <row r="5105">
          <cell r="A5105" t="str">
            <v>PAREDES/PAINEIS</v>
          </cell>
          <cell r="B5105" t="str">
            <v>PARE</v>
          </cell>
          <cell r="C5105" t="str">
            <v>ALVENARIA DE TIJOLOS CERAMICOS</v>
          </cell>
          <cell r="D5105" t="str">
            <v>0063</v>
          </cell>
          <cell r="E5105">
            <v>0</v>
          </cell>
          <cell r="F5105">
            <v>0</v>
          </cell>
          <cell r="G5105" t="str">
            <v>87517</v>
          </cell>
          <cell r="H5105" t="str">
            <v>ALVENARIA DE VEDAÇÃO DE BLOCOS CERÂMICOS FURADOS NA HORIZONTAL DE 14X9X19CM (ESPESSURA 14CM, BLOCO DEITADO) DE PAREDES COM ÁREA LÍQUIDA MENOR QUE 6M² COM VÃOS E ARGAMASSA DE ASSENTAMENTO COM PREPARO EM BETONEIRA. AF_06/2014</v>
          </cell>
        </row>
        <row r="5106">
          <cell r="A5106" t="str">
            <v>PAREDES/PAINEIS</v>
          </cell>
          <cell r="B5106" t="str">
            <v>PARE</v>
          </cell>
          <cell r="C5106" t="str">
            <v>ALVENARIA DE TIJOLOS CERAMICOS</v>
          </cell>
          <cell r="D5106" t="str">
            <v>0063</v>
          </cell>
          <cell r="E5106">
            <v>0</v>
          </cell>
          <cell r="F5106">
            <v>0</v>
          </cell>
          <cell r="G5106" t="str">
            <v>87518</v>
          </cell>
          <cell r="H5106" t="str">
            <v>ALVENARIA DE VEDAÇÃO DE BLOCOS CERÂMICOS FURADOS NA HORIZONTAL DE 14X9X19CM (ESPESSURA 14CM, BLOCO DEITADO) DE PAREDES COM ÁREA LÍQUIDA MENOR QUE 6M² COM VÃOS E ARGAMASSA DE ASSENTAMENTO COM PREPARO MANUAL. AF_06/2014</v>
          </cell>
        </row>
        <row r="5107">
          <cell r="A5107" t="str">
            <v>PAREDES/PAINEIS</v>
          </cell>
          <cell r="B5107" t="str">
            <v>PARE</v>
          </cell>
          <cell r="C5107" t="str">
            <v>ALVENARIA DE TIJOLOS CERAMICOS</v>
          </cell>
          <cell r="D5107" t="str">
            <v>0063</v>
          </cell>
          <cell r="E5107">
            <v>0</v>
          </cell>
          <cell r="F5107">
            <v>0</v>
          </cell>
          <cell r="G5107" t="str">
            <v>87519</v>
          </cell>
          <cell r="H5107" t="str">
            <v>ALVENARIA DE VEDAÇÃO DE BLOCOS CERÂMICOS FURADOS NA HORIZONTAL DE 9X19X19CM (ESPESSURA 9CM) DE PAREDES COM ÁREA LÍQUIDA MAIOR OU IGUAL A 6M² COM VÃOS E ARGAMASSA DE ASSENTAMENTO COM PREPARO EM BETONEIRA. AF_06/2014</v>
          </cell>
        </row>
        <row r="5108">
          <cell r="A5108" t="str">
            <v>PAREDES/PAINEIS</v>
          </cell>
          <cell r="B5108" t="str">
            <v>PARE</v>
          </cell>
          <cell r="C5108" t="str">
            <v>ALVENARIA DE TIJOLOS CERAMICOS</v>
          </cell>
          <cell r="D5108" t="str">
            <v>0063</v>
          </cell>
          <cell r="E5108">
            <v>0</v>
          </cell>
          <cell r="F5108">
            <v>0</v>
          </cell>
          <cell r="G5108" t="str">
            <v>87520</v>
          </cell>
          <cell r="H5108" t="str">
            <v>ALVENARIA DE VEDAÇÃO DE BLOCOS CERÂMICOS FURADOS NA HORIZONTAL DE 9X19X19CM (ESPESSURA 9CM) DE PAREDES COM ÁREA LÍQUIDA MAIOR OU IGUAL A 6M² COM VÃOS E ARGAMASSA DE ASSENTAMENTO COM PREPARO MANUAL. AF_06/2014</v>
          </cell>
        </row>
        <row r="5109">
          <cell r="A5109" t="str">
            <v>PAREDES/PAINEIS</v>
          </cell>
          <cell r="B5109" t="str">
            <v>PARE</v>
          </cell>
          <cell r="C5109" t="str">
            <v>ALVENARIA DE TIJOLOS CERAMICOS</v>
          </cell>
          <cell r="D5109" t="str">
            <v>0063</v>
          </cell>
          <cell r="E5109">
            <v>0</v>
          </cell>
          <cell r="F5109">
            <v>0</v>
          </cell>
          <cell r="G5109" t="str">
            <v>87521</v>
          </cell>
          <cell r="H5109" t="str">
            <v>ALVENARIA DE VEDAÇÃO DE BLOCOS CERÂMICOS FURADOS NA HORIZONTAL DE 11,5X19X19CM (ESPESSURA 11,5CM) DE PAREDES COM ÁREA LÍQUIDA MAIOR OU IGUAL A 6M² COM VÃOS E ARGAMASSA DE ASSENTAMENTO COM PREPARO EM BETONEIRA. AF_06/2014</v>
          </cell>
        </row>
        <row r="5110">
          <cell r="A5110" t="str">
            <v>PAREDES/PAINEIS</v>
          </cell>
          <cell r="B5110" t="str">
            <v>PARE</v>
          </cell>
          <cell r="C5110" t="str">
            <v>ALVENARIA DE TIJOLOS CERAMICOS</v>
          </cell>
          <cell r="D5110" t="str">
            <v>0063</v>
          </cell>
          <cell r="E5110">
            <v>0</v>
          </cell>
          <cell r="F5110">
            <v>0</v>
          </cell>
          <cell r="G5110" t="str">
            <v>87522</v>
          </cell>
          <cell r="H5110" t="str">
            <v>ALVENARIA DE VEDAÇÃO DE BLOCOS CERÂMICOS FURADOS NA HORIZONTAL DE 11,5X19X19CM (ESPESSURA 11,5CM) DE PAREDES COM ÁREA LÍQUIDA MAIOR OU IGUAL A 6M² COM VÃOS E ARGAMASSA DE ASSENTAMENTO COM PREPARO MANUAL. AF_06/2014</v>
          </cell>
        </row>
        <row r="5111">
          <cell r="A5111" t="str">
            <v>PAREDES/PAINEIS</v>
          </cell>
          <cell r="B5111" t="str">
            <v>PARE</v>
          </cell>
          <cell r="C5111" t="str">
            <v>ALVENARIA DE TIJOLOS CERAMICOS</v>
          </cell>
          <cell r="D5111" t="str">
            <v>0063</v>
          </cell>
          <cell r="E5111">
            <v>0</v>
          </cell>
          <cell r="F5111">
            <v>0</v>
          </cell>
          <cell r="G5111" t="str">
            <v>87523</v>
          </cell>
          <cell r="H5111" t="str">
            <v>ALVENARIA DE VEDAÇÃO DE BLOCOS CERÂMICOS FURADOS NA HORIZONTAL DE 9X14X19CM (ESPESSURA 9CM) DE PAREDES COM ÁREA LÍQUIDA MAIOR OU IGUAL A 6M² COM VÃOS E ARGAMASSA DE ASSENTAMENTO COM PREPARO EM BETONEIRA. AF_06/2014</v>
          </cell>
        </row>
        <row r="5112">
          <cell r="A5112" t="str">
            <v>PAREDES/PAINEIS</v>
          </cell>
          <cell r="B5112" t="str">
            <v>PARE</v>
          </cell>
          <cell r="C5112" t="str">
            <v>ALVENARIA DE TIJOLOS CERAMICOS</v>
          </cell>
          <cell r="D5112" t="str">
            <v>0063</v>
          </cell>
          <cell r="E5112">
            <v>0</v>
          </cell>
          <cell r="F5112">
            <v>0</v>
          </cell>
          <cell r="G5112" t="str">
            <v>87524</v>
          </cell>
          <cell r="H5112" t="str">
            <v>ALVENARIA DE VEDAÇÃO DE BLOCOS CERÂMICOS FURADOS NA HORIZONTAL DE 9X14X19CM (ESPESSURA 9CM) DE PAREDES COM ÁREA LÍQUIDA MAIOR OU IGUAL A 6M² COM VÃOS E ARGAMASSA DE ASSENTAMENTO COM PREPARO MANUAL. AF_06/2014</v>
          </cell>
        </row>
        <row r="5113">
          <cell r="A5113" t="str">
            <v>PAREDES/PAINEIS</v>
          </cell>
          <cell r="B5113" t="str">
            <v>PARE</v>
          </cell>
          <cell r="C5113" t="str">
            <v>ALVENARIA DE TIJOLOS CERAMICOS</v>
          </cell>
          <cell r="D5113" t="str">
            <v>0063</v>
          </cell>
          <cell r="E5113">
            <v>0</v>
          </cell>
          <cell r="F5113">
            <v>0</v>
          </cell>
          <cell r="G5113" t="str">
            <v>87525</v>
          </cell>
          <cell r="H5113" t="str">
            <v>ALVENARIA DE VEDAÇÃO DE BLOCOS CERÂMICOS FURADOS NA HORIZONTAL DE 14X9X19CM (ESPESSURA 14CM, BLOCO DEITADO) DE PAREDES COM ÁREA LÍQUIDA MAIOR OU IGUAL A 6M² COM VÃOS E ARGAMASSA DE ASSENTAMENTO COM PREPARO EM BETONEIRA. AF_06/2014</v>
          </cell>
        </row>
        <row r="5114">
          <cell r="A5114" t="str">
            <v>PAREDES/PAINEIS</v>
          </cell>
          <cell r="B5114" t="str">
            <v>PARE</v>
          </cell>
          <cell r="C5114" t="str">
            <v>ALVENARIA DE TIJOLOS CERAMICOS</v>
          </cell>
          <cell r="D5114" t="str">
            <v>0063</v>
          </cell>
          <cell r="E5114">
            <v>0</v>
          </cell>
          <cell r="F5114">
            <v>0</v>
          </cell>
          <cell r="G5114" t="str">
            <v>87526</v>
          </cell>
          <cell r="H5114" t="str">
            <v>ALVENARIA DE VEDAÇÃO DE BLOCOS CERÂMICOS FURADOS NA HORIZONTAL DE 14X9X19CM (ESPESSURA 14CM, BLOCO DEITADO) DE PAREDES COM ÁREA LÍQUIDA MAIOR OU IGUAL A 6M² COM VÃOS E ARGAMASSA DE ASSENTAMENTO COM PREPARO MANUAL. AF_06/2014</v>
          </cell>
        </row>
        <row r="5115">
          <cell r="A5115" t="str">
            <v>PAREDES/PAINEIS</v>
          </cell>
          <cell r="B5115" t="str">
            <v>PARE</v>
          </cell>
          <cell r="C5115" t="str">
            <v>ALVENARIA DE TIJOLOS CERAMICOS</v>
          </cell>
          <cell r="D5115" t="str">
            <v>0063</v>
          </cell>
          <cell r="E5115">
            <v>0</v>
          </cell>
          <cell r="F5115">
            <v>0</v>
          </cell>
          <cell r="G5115" t="str">
            <v>89043</v>
          </cell>
          <cell r="H5115" t="str">
            <v>(COMPOSIÇÃO REPRESENTATIVA) DO SERVIÇO DE ALVENARIA DE VEDAÇÃO DE BLOCOS VAZADOS DE CERÂMICA DE 9X19X19CM (ESPESSURA 9CM), PARA EDIFICAÇÃO HABITACIONAL MULTIFAMILIAR (PRÉDIO). AF_11/2014</v>
          </cell>
        </row>
        <row r="5116">
          <cell r="A5116" t="str">
            <v>PAREDES/PAINEIS</v>
          </cell>
          <cell r="B5116" t="str">
            <v>PARE</v>
          </cell>
          <cell r="C5116" t="str">
            <v>ALVENARIA DE TIJOLOS CERAMICOS</v>
          </cell>
          <cell r="D5116" t="str">
            <v>0063</v>
          </cell>
          <cell r="E5116">
            <v>0</v>
          </cell>
          <cell r="F5116">
            <v>0</v>
          </cell>
          <cell r="G5116" t="str">
            <v>89168</v>
          </cell>
          <cell r="H5116" t="str">
            <v>(COMPOSIÇÃO REPRESENTATIVA) DO SERVIÇO DE ALVENARIA DE VEDAÇÃO DE BLOCOS VAZADOS DE CERÂMICA DE 9X19X19CM (ESPESSURA 9CM), PARA EDIFICAÇÃO HABITACIONAL UNIFAMILIAR (CASA) E EDIFICAÇÃO PÚBLICA PADRÃO. AF_11/2014</v>
          </cell>
        </row>
        <row r="5117">
          <cell r="A5117" t="str">
            <v>PAREDES/PAINEIS</v>
          </cell>
          <cell r="B5117" t="str">
            <v>PARE</v>
          </cell>
          <cell r="C5117" t="str">
            <v>ALVENARIA DE TIJOLOS CERAMICOS</v>
          </cell>
          <cell r="D5117" t="str">
            <v>0063</v>
          </cell>
          <cell r="E5117">
            <v>0</v>
          </cell>
          <cell r="F5117">
            <v>0</v>
          </cell>
          <cell r="G5117" t="str">
            <v>89977</v>
          </cell>
          <cell r="H5117" t="str">
            <v>(COMPOSIÇÃO REPRESENTATIVA) DO SERVIÇO DE ALVENARIA DE VEDAÇÃO DE BLOCOS VAZADOS DE CERÂMICA DE 14X9X19CM (ESPESSURA 14CM, BLOCO DEITADO), PARA EDIFICAÇÃO HABITACIONAL UNIFAMILIAR (CASA) E EDIFICAÇÃO PÚBLICA PADRÃO. AF_12/2014</v>
          </cell>
        </row>
        <row r="5118">
          <cell r="A5118" t="str">
            <v>PAREDES/PAINEIS</v>
          </cell>
          <cell r="B5118" t="str">
            <v>PARE</v>
          </cell>
          <cell r="C5118" t="str">
            <v>ALVENARIA DE TIJOLOS CERAMICOS</v>
          </cell>
          <cell r="D5118" t="str">
            <v>0063</v>
          </cell>
          <cell r="E5118">
            <v>0</v>
          </cell>
          <cell r="F5118">
            <v>0</v>
          </cell>
          <cell r="G5118" t="str">
            <v>90112</v>
          </cell>
          <cell r="H5118" t="str">
            <v>ALVENARIA DE VEDAÇÃO DE BLOCOS CERÂMICOS FURADOS NA VERTICAL DE 14X19X39CM (ESPESSURA 14CM) DE PAREDES COM ÁREA LÍQUIDA MENOR QUE 6M2 COM VÃOS E ARGAMASSA DE ASSENTAMENTO COM PREPARO MANUAL. AF_06/2014</v>
          </cell>
        </row>
        <row r="5119">
          <cell r="A5119" t="str">
            <v>PAREDES/PAINEIS</v>
          </cell>
          <cell r="B5119" t="str">
            <v>PARE</v>
          </cell>
          <cell r="C5119" t="str">
            <v>ALVENARIA DE TIJOLOS CERAMICOS</v>
          </cell>
          <cell r="D5119" t="str">
            <v>0063</v>
          </cell>
          <cell r="E5119">
            <v>0</v>
          </cell>
          <cell r="F5119">
            <v>0</v>
          </cell>
          <cell r="G5119" t="str">
            <v>101159</v>
          </cell>
          <cell r="H5119" t="str">
            <v>ALVENARIA DE VEDAÇÃO DE BLOCOS CERÂMICOS MACIÇOS DE 5X10X20CM (ESPESSURA 10CM) E ARGAMASSA DE ASSENTAMENTO COM PREPARO EM BETONEIRA. AF_05/2020</v>
          </cell>
        </row>
        <row r="5120">
          <cell r="A5120" t="str">
            <v>PAREDES/PAINEIS</v>
          </cell>
          <cell r="B5120" t="str">
            <v>PARE</v>
          </cell>
          <cell r="C5120" t="str">
            <v>ALVENARIA DE ELEMENTOS VAZADOS CERAMICOS</v>
          </cell>
          <cell r="D5120" t="str">
            <v>0064</v>
          </cell>
          <cell r="E5120">
            <v>0</v>
          </cell>
          <cell r="F5120">
            <v>0</v>
          </cell>
          <cell r="G5120" t="str">
            <v>89282</v>
          </cell>
          <cell r="H5120" t="str">
            <v>ALVENARIA ESTRUTURAL DE BLOCOS CERÂMICOS 14X19X39, (ESPESSURA DE 14 CM), PARA PAREDES COM ÁREA LÍQUIDA MENOR QUE 6M², SEM VÃOS, UTILIZANDO PALHETA E ARGAMASSA DE ASSENTAMENTO COM PREPARO EM BETONEIRA. AF_12/2014</v>
          </cell>
        </row>
        <row r="5121">
          <cell r="A5121" t="str">
            <v>PAREDES/PAINEIS</v>
          </cell>
          <cell r="B5121" t="str">
            <v>PARE</v>
          </cell>
          <cell r="C5121" t="str">
            <v>ALVENARIA DE ELEMENTOS VAZADOS CERAMICOS</v>
          </cell>
          <cell r="D5121" t="str">
            <v>0064</v>
          </cell>
          <cell r="E5121">
            <v>0</v>
          </cell>
          <cell r="F5121">
            <v>0</v>
          </cell>
          <cell r="G5121" t="str">
            <v>89283</v>
          </cell>
          <cell r="H5121" t="str">
            <v>ALVENARIA ESTRUTURAL DE BLOCOS CERÂMICOS 14X19X39, (ESPESSURA DE 14 CM), PARA PAREDES COM ÁREA LÍQUIDA MENOR QUE 6M², SEM VÃOS, UTILIZANDO PALHETA E ARGAMASSA DE ASSENTAMENTO COM PREPARO MANUAL. AF_12/2014</v>
          </cell>
        </row>
        <row r="5122">
          <cell r="A5122" t="str">
            <v>PAREDES/PAINEIS</v>
          </cell>
          <cell r="B5122" t="str">
            <v>PARE</v>
          </cell>
          <cell r="C5122" t="str">
            <v>ALVENARIA DE ELEMENTOS VAZADOS CERAMICOS</v>
          </cell>
          <cell r="D5122" t="str">
            <v>0064</v>
          </cell>
          <cell r="E5122">
            <v>0</v>
          </cell>
          <cell r="F5122">
            <v>0</v>
          </cell>
          <cell r="G5122" t="str">
            <v>89284</v>
          </cell>
          <cell r="H5122" t="str">
            <v>ALVENARIA ESTRUTURAL DE BLOCOS CERÂMICOS 14X19X39, (ESPESSURA DE 14 CM), PARA PAREDES COM ÁREA LÍQUIDA MAIOR OU IGUAL QUE 6M², SEM VÃOS, UTILIZANDO PALHETA E ARGAMASSA DE ASSENTAMENTO COM PREPARO EM BETONEIRA. AF_12/2014</v>
          </cell>
        </row>
        <row r="5123">
          <cell r="A5123" t="str">
            <v>PAREDES/PAINEIS</v>
          </cell>
          <cell r="B5123" t="str">
            <v>PARE</v>
          </cell>
          <cell r="C5123" t="str">
            <v>ALVENARIA DE ELEMENTOS VAZADOS CERAMICOS</v>
          </cell>
          <cell r="D5123" t="str">
            <v>0064</v>
          </cell>
          <cell r="E5123">
            <v>0</v>
          </cell>
          <cell r="F5123">
            <v>0</v>
          </cell>
          <cell r="G5123" t="str">
            <v>89285</v>
          </cell>
          <cell r="H5123" t="str">
            <v>ALVENARIA ESTRUTURAL DE BLOCOS CERÂMICOS 14X19X39, (ESPESSURA DE 14 CM), PARA PAREDES COM ÁREA LÍQUIDA MAIOR OU IGUAL QUE 6M², SEM VÃOS, UTILIZANDO PALHETA E ARGAMASSA DE ASSENTAMENTO COM PREPARO MANUAL. AF_12/2014</v>
          </cell>
        </row>
        <row r="5124">
          <cell r="A5124" t="str">
            <v>PAREDES/PAINEIS</v>
          </cell>
          <cell r="B5124" t="str">
            <v>PARE</v>
          </cell>
          <cell r="C5124" t="str">
            <v>ALVENARIA DE ELEMENTOS VAZADOS CERAMICOS</v>
          </cell>
          <cell r="D5124" t="str">
            <v>0064</v>
          </cell>
          <cell r="E5124">
            <v>0</v>
          </cell>
          <cell r="F5124">
            <v>0</v>
          </cell>
          <cell r="G5124" t="str">
            <v>89286</v>
          </cell>
          <cell r="H5124" t="str">
            <v>ALVENARIA ESTRUTURAL DE BLOCOS CERÂMICOS 14X19X39, (ESPESSURA DE 14 CM), PARA PAREDES COM ÁREA LÍQUIDA MENOR QUE 6M², COM VÃOS, UTILIZANDO PALHETA E ARGAMASSA DE ASSENTAMENTO COM PREPARO EM BETONEIRA. AF_12/2014</v>
          </cell>
        </row>
        <row r="5125">
          <cell r="A5125" t="str">
            <v>PAREDES/PAINEIS</v>
          </cell>
          <cell r="B5125" t="str">
            <v>PARE</v>
          </cell>
          <cell r="C5125" t="str">
            <v>ALVENARIA DE ELEMENTOS VAZADOS CERAMICOS</v>
          </cell>
          <cell r="D5125" t="str">
            <v>0064</v>
          </cell>
          <cell r="E5125">
            <v>0</v>
          </cell>
          <cell r="F5125">
            <v>0</v>
          </cell>
          <cell r="G5125" t="str">
            <v>89287</v>
          </cell>
          <cell r="H5125" t="str">
            <v>ALVENARIA ESTRUTURAL DE BLOCOS CERÂMICOS 14X19X39, (ESPESSURA DE 14 CM), PARA PAREDES COM ÁREA LÍQUIDA MENOR QUE 6M², COM VÃOS, UTILIZANDO PALHETA E ARGAMASSA DE ASSENTAMENTO COM PREPARO MANUAL. AF_12/2014</v>
          </cell>
        </row>
        <row r="5126">
          <cell r="A5126" t="str">
            <v>PAREDES/PAINEIS</v>
          </cell>
          <cell r="B5126" t="str">
            <v>PARE</v>
          </cell>
          <cell r="C5126" t="str">
            <v>ALVENARIA DE ELEMENTOS VAZADOS CERAMICOS</v>
          </cell>
          <cell r="D5126" t="str">
            <v>0064</v>
          </cell>
          <cell r="E5126">
            <v>0</v>
          </cell>
          <cell r="F5126">
            <v>0</v>
          </cell>
          <cell r="G5126" t="str">
            <v>89288</v>
          </cell>
          <cell r="H5126" t="str">
            <v>ALVENARIA ESTRUTURAL DE BLOCOS CERÂMICOS 14X19X39, (ESPESSURA DE 14 CM), PARA PAREDES COM ÁREA LÍQUIDA MAIOR OU IGUAL A 6M², COM VÃOS, UTILIZANDO PALHETA E ARGAMASSA DE ASSENTAMENTO COM PREPARO EM BETONEIRA. AF_12/2014</v>
          </cell>
        </row>
        <row r="5127">
          <cell r="A5127" t="str">
            <v>PAREDES/PAINEIS</v>
          </cell>
          <cell r="B5127" t="str">
            <v>PARE</v>
          </cell>
          <cell r="C5127" t="str">
            <v>ALVENARIA DE ELEMENTOS VAZADOS CERAMICOS</v>
          </cell>
          <cell r="D5127" t="str">
            <v>0064</v>
          </cell>
          <cell r="E5127">
            <v>0</v>
          </cell>
          <cell r="F5127">
            <v>0</v>
          </cell>
          <cell r="G5127" t="str">
            <v>89289</v>
          </cell>
          <cell r="H5127" t="str">
            <v>ALVENARIA ESTRUTURAL DE BLOCOS CERÂMICOS 14X19X39, (ESPESSURA DE 14 CM), PARA PAREDES COM ÁREA LÍQUIDA MAIOR OU IGUAL A 6M², COM VÃOS, UTILIZANDO PALHETA E ARGAMASSA DE ASSENTAMENTO COM PREPARO MANUAL. AF_12/2014</v>
          </cell>
        </row>
        <row r="5128">
          <cell r="A5128" t="str">
            <v>PAREDES/PAINEIS</v>
          </cell>
          <cell r="B5128" t="str">
            <v>PARE</v>
          </cell>
          <cell r="C5128" t="str">
            <v>ALVENARIA DE ELEMENTOS VAZADOS CERAMICOS</v>
          </cell>
          <cell r="D5128" t="str">
            <v>0064</v>
          </cell>
          <cell r="E5128">
            <v>0</v>
          </cell>
          <cell r="F5128">
            <v>0</v>
          </cell>
          <cell r="G5128" t="str">
            <v>89290</v>
          </cell>
          <cell r="H5128" t="str">
            <v>ALVENARIA ESTRUTURAL DE BLOCOS CERÂMICOS 14X19X29, (ESPESSURA DE 14 CM), PARA PAREDES COM ÁREA LÍQUIDA MENOR QUE 6M², SEM VÃOS, UTILIZANDO PALHETA E ARGAMASSA DE ASSENTAMENTO COM PREPARO EM BETONEIRA. AF_12/2014</v>
          </cell>
        </row>
        <row r="5129">
          <cell r="A5129" t="str">
            <v>PAREDES/PAINEIS</v>
          </cell>
          <cell r="B5129" t="str">
            <v>PARE</v>
          </cell>
          <cell r="C5129" t="str">
            <v>ALVENARIA DE ELEMENTOS VAZADOS CERAMICOS</v>
          </cell>
          <cell r="D5129" t="str">
            <v>0064</v>
          </cell>
          <cell r="E5129">
            <v>0</v>
          </cell>
          <cell r="F5129">
            <v>0</v>
          </cell>
          <cell r="G5129" t="str">
            <v>89291</v>
          </cell>
          <cell r="H5129" t="str">
            <v>ALVENARIA ESTRUTURAL DE BLOCOS CERÂMICOS 14X19X29, (ESPESSURA DE 14 CM), PARA PAREDES COM ÁREA LÍQUIDA MENOR QUE 6M², SEM VÃOS, UTILIZANDO PALHETA E ARGAMASSA DE ASSENTAMENTO COM PREPARO MANUAL. AF_12/2014</v>
          </cell>
        </row>
        <row r="5130">
          <cell r="A5130" t="str">
            <v>PAREDES/PAINEIS</v>
          </cell>
          <cell r="B5130" t="str">
            <v>PARE</v>
          </cell>
          <cell r="C5130" t="str">
            <v>ALVENARIA DE ELEMENTOS VAZADOS CERAMICOS</v>
          </cell>
          <cell r="D5130" t="str">
            <v>0064</v>
          </cell>
          <cell r="E5130">
            <v>0</v>
          </cell>
          <cell r="F5130">
            <v>0</v>
          </cell>
          <cell r="G5130" t="str">
            <v>89292</v>
          </cell>
          <cell r="H5130" t="str">
            <v>ALVENARIA ESTRUTURAL DE BLOCOS CERÂMICOS 14X19X29, (ESPESSURA DE 14 CM), PARA PAREDES COM ÁREA LÍQUIDA MAIOR OU IGUAL A 6M², SEM VÃOS, UTILIZANDO PALHETA E ARGAMASSA DE ASSENTAMENTO COM PREPARO EM BETONEIRA. AF_12/2014</v>
          </cell>
        </row>
        <row r="5131">
          <cell r="A5131" t="str">
            <v>PAREDES/PAINEIS</v>
          </cell>
          <cell r="B5131" t="str">
            <v>PARE</v>
          </cell>
          <cell r="C5131" t="str">
            <v>ALVENARIA DE ELEMENTOS VAZADOS CERAMICOS</v>
          </cell>
          <cell r="D5131" t="str">
            <v>0064</v>
          </cell>
          <cell r="E5131">
            <v>0</v>
          </cell>
          <cell r="F5131">
            <v>0</v>
          </cell>
          <cell r="G5131" t="str">
            <v>89293</v>
          </cell>
          <cell r="H5131" t="str">
            <v>ALVENARIA ESTRUTURAL DE BLOCOS CERÂMICOS 14X19X29, (ESPESSURA DE 14 CM), PARA PAREDES COM ÁREA LÍQUIDA MAIOR OU IGUAL A 6M2, SEM VÃOS, UTILIZANDO PALHETA E ARGAMASSA DE ASSENTAMENTO COM PREPARO MANUAL. AF_12/2014</v>
          </cell>
        </row>
        <row r="5132">
          <cell r="A5132" t="str">
            <v>PAREDES/PAINEIS</v>
          </cell>
          <cell r="B5132" t="str">
            <v>PARE</v>
          </cell>
          <cell r="C5132" t="str">
            <v>ALVENARIA DE ELEMENTOS VAZADOS CERAMICOS</v>
          </cell>
          <cell r="D5132" t="str">
            <v>0064</v>
          </cell>
          <cell r="E5132">
            <v>0</v>
          </cell>
          <cell r="F5132">
            <v>0</v>
          </cell>
          <cell r="G5132" t="str">
            <v>89294</v>
          </cell>
          <cell r="H5132" t="str">
            <v>ALVENARIA ESTRUTURAL DE BLOCOS CERÂMICOS 14X19X29, (ESPESSURA DE 14 CM), PARA PAREDES COM ÁREA LÍQUIDA MENOR QUE 6M², COM VÃOS, UTILIZANDO PALHETA E ARGAMASSA DE ASSENTAMENTO COM PREPARO EM BETONEIRA. AF_12/2014</v>
          </cell>
        </row>
        <row r="5133">
          <cell r="A5133" t="str">
            <v>PAREDES/PAINEIS</v>
          </cell>
          <cell r="B5133" t="str">
            <v>PARE</v>
          </cell>
          <cell r="C5133" t="str">
            <v>ALVENARIA DE ELEMENTOS VAZADOS CERAMICOS</v>
          </cell>
          <cell r="D5133" t="str">
            <v>0064</v>
          </cell>
          <cell r="E5133">
            <v>0</v>
          </cell>
          <cell r="F5133">
            <v>0</v>
          </cell>
          <cell r="G5133" t="str">
            <v>89295</v>
          </cell>
          <cell r="H5133" t="str">
            <v>ALVENARIA ESTRUTURAL DE BLOCOS CERÂMICOS 14X19X29, (ESPESSURA DE 14 CM), PARA PAREDES COM ÁREA LÍQUIDA MENOR QUE 6M², COM VÃOS, UTILIZANDO PALHETA E ARGAMASSA DE ASSENTAMENTO COM PREPARO MANUAL. AF_12/2014</v>
          </cell>
        </row>
        <row r="5134">
          <cell r="A5134" t="str">
            <v>PAREDES/PAINEIS</v>
          </cell>
          <cell r="B5134" t="str">
            <v>PARE</v>
          </cell>
          <cell r="C5134" t="str">
            <v>ALVENARIA DE ELEMENTOS VAZADOS CERAMICOS</v>
          </cell>
          <cell r="D5134" t="str">
            <v>0064</v>
          </cell>
          <cell r="E5134">
            <v>0</v>
          </cell>
          <cell r="F5134">
            <v>0</v>
          </cell>
          <cell r="G5134" t="str">
            <v>89296</v>
          </cell>
          <cell r="H5134" t="str">
            <v>ALVENARIA ESTRUTURAL DE BLOCOS CERÂMICOS 14X19X29, (ESPESSURA DE 14 CM), PARA PAREDES COM ÁREA LÍQUIDA MAIOR OU IGUAL A 6M², COM VÃOS, UTILIZANDO PALHETA E ARGAMASSA DE ASSENTAMENTO COM PREPARO EM BETONEIRA. AF_12/2014</v>
          </cell>
        </row>
        <row r="5135">
          <cell r="A5135" t="str">
            <v>PAREDES/PAINEIS</v>
          </cell>
          <cell r="B5135" t="str">
            <v>PARE</v>
          </cell>
          <cell r="C5135" t="str">
            <v>ALVENARIA DE ELEMENTOS VAZADOS CERAMICOS</v>
          </cell>
          <cell r="D5135" t="str">
            <v>0064</v>
          </cell>
          <cell r="E5135">
            <v>0</v>
          </cell>
          <cell r="F5135">
            <v>0</v>
          </cell>
          <cell r="G5135" t="str">
            <v>89297</v>
          </cell>
          <cell r="H5135" t="str">
            <v>ALVENARIA ESTRUTURAL DE BLOCOS CERÂMICOS 14X19X29, (ESPESSURA DE 14 CM), PARA PAREDES COM ÁREA LÍQUIDA MAIOR OU IGUAL A 6M², COM VÃOS, UTILIZANDO PALHETA E ARGAMASSA DE ASSENTAMENTO COM PREPARO MANUAL. AF_12/2014</v>
          </cell>
        </row>
        <row r="5136">
          <cell r="A5136" t="str">
            <v>PAREDES/PAINEIS</v>
          </cell>
          <cell r="B5136" t="str">
            <v>PARE</v>
          </cell>
          <cell r="C5136" t="str">
            <v>ALVENARIA DE ELEMENTOS VAZADOS CERAMICOS</v>
          </cell>
          <cell r="D5136" t="str">
            <v>0064</v>
          </cell>
          <cell r="E5136">
            <v>0</v>
          </cell>
          <cell r="F5136">
            <v>0</v>
          </cell>
          <cell r="G5136" t="str">
            <v>89298</v>
          </cell>
          <cell r="H5136" t="str">
            <v>ALVENARIA ESTRUTURAL DE BLOCOS CERÂMICOS 14X19X39, (ESPESSURA DE 14 CM), PARA PAREDES COM ÁREA LÍQUIDA MENOR QUE 6M², SEM VÃOS, UTILIZANDO COLHER DE PEDREIRO E ARGAMASSA DE ASSENTAMENTO COM PREPARO EM BETONEIRA. AF_12/2014</v>
          </cell>
        </row>
        <row r="5137">
          <cell r="A5137" t="str">
            <v>PAREDES/PAINEIS</v>
          </cell>
          <cell r="B5137" t="str">
            <v>PARE</v>
          </cell>
          <cell r="C5137" t="str">
            <v>ALVENARIA DE ELEMENTOS VAZADOS CERAMICOS</v>
          </cell>
          <cell r="D5137" t="str">
            <v>0064</v>
          </cell>
          <cell r="E5137">
            <v>0</v>
          </cell>
          <cell r="F5137">
            <v>0</v>
          </cell>
          <cell r="G5137" t="str">
            <v>89299</v>
          </cell>
          <cell r="H5137" t="str">
            <v>ALVENARIA ESTRUTURAL DE BLOCOS CERÂMICOS 14X19X39, (ESPESSURA DE 14 CM), PARA PAREDES COM ÁREA LÍQUIDA MENOR QUE 6M², SEM VÃOS, UTILIZANDO COLHER DE PEDREIRO E ARGAMASSA DE ASSENTAMENTO COM PREPARO MANUAL. AF_12/2014</v>
          </cell>
        </row>
        <row r="5138">
          <cell r="A5138" t="str">
            <v>PAREDES/PAINEIS</v>
          </cell>
          <cell r="B5138" t="str">
            <v>PARE</v>
          </cell>
          <cell r="C5138" t="str">
            <v>ALVENARIA DE ELEMENTOS VAZADOS CERAMICOS</v>
          </cell>
          <cell r="D5138" t="str">
            <v>0064</v>
          </cell>
          <cell r="E5138">
            <v>0</v>
          </cell>
          <cell r="F5138">
            <v>0</v>
          </cell>
          <cell r="G5138" t="str">
            <v>89300</v>
          </cell>
          <cell r="H5138" t="str">
            <v>ALVENARIA ESTRUTURAL DE BLOCOS CERÂMICOS 14X19X39, (ESPESSURA DE 14 CM), PARA PAREDES COM ÁREA LÍQUIDA MAIOR OU IGUAL A 6M², SEM VÃOS, UTILIZANDO COLHER DE PEDREIRO E ARGAMASSA DE ASSENTAMENTO COM PREPARO EM BETONEIRA. AF_12/2014</v>
          </cell>
        </row>
        <row r="5139">
          <cell r="A5139" t="str">
            <v>PAREDES/PAINEIS</v>
          </cell>
          <cell r="B5139" t="str">
            <v>PARE</v>
          </cell>
          <cell r="C5139" t="str">
            <v>ALVENARIA DE ELEMENTOS VAZADOS CERAMICOS</v>
          </cell>
          <cell r="D5139" t="str">
            <v>0064</v>
          </cell>
          <cell r="E5139">
            <v>0</v>
          </cell>
          <cell r="F5139">
            <v>0</v>
          </cell>
          <cell r="G5139" t="str">
            <v>89301</v>
          </cell>
          <cell r="H5139" t="str">
            <v>ALVENARIA ESTRUTURAL DE BLOCOS CERÂMICOS 14X19X39, (ESPESSURA DE 14 CM), PARA PAREDES COM ÁREA LÍQUIDA MAIOR OU IGUAL A 6M², SEM VÃOS, UTILIZANDO COLHER DE PEDREIRO E ARGAMASSA DE ASSENTAMENTO COM PREPARO MANUAL. AF_12/2014</v>
          </cell>
        </row>
        <row r="5140">
          <cell r="A5140" t="str">
            <v>PAREDES/PAINEIS</v>
          </cell>
          <cell r="B5140" t="str">
            <v>PARE</v>
          </cell>
          <cell r="C5140" t="str">
            <v>ALVENARIA DE ELEMENTOS VAZADOS CERAMICOS</v>
          </cell>
          <cell r="D5140" t="str">
            <v>0064</v>
          </cell>
          <cell r="E5140">
            <v>0</v>
          </cell>
          <cell r="F5140">
            <v>0</v>
          </cell>
          <cell r="G5140" t="str">
            <v>89302</v>
          </cell>
          <cell r="H5140" t="str">
            <v>ALVENARIA ESTRUTURAL DE BLOCOS CERÂMICOS 14X19X39, (ESPESSURA DE 14 CM), PARA PAREDES COM ÁREA LÍQUIDA MENOR QUE 6M², COM VÃOS, UTILIZANDO COLHER DE PEDREIRO E ARGAMASSA DE ASSENTAMENTO COM PREPARO EM BETONEIRA. AF_12/2014</v>
          </cell>
        </row>
        <row r="5141">
          <cell r="A5141" t="str">
            <v>PAREDES/PAINEIS</v>
          </cell>
          <cell r="B5141" t="str">
            <v>PARE</v>
          </cell>
          <cell r="C5141" t="str">
            <v>ALVENARIA DE ELEMENTOS VAZADOS CERAMICOS</v>
          </cell>
          <cell r="D5141" t="str">
            <v>0064</v>
          </cell>
          <cell r="E5141">
            <v>0</v>
          </cell>
          <cell r="F5141">
            <v>0</v>
          </cell>
          <cell r="G5141" t="str">
            <v>89303</v>
          </cell>
          <cell r="H5141" t="str">
            <v>ALVENARIA ESTRUTURAL DE BLOCOS CERÂMICOS 14X19X39, (ESPESSURA DE 14 CM), PARA PAREDES COM ÁREA LÍQUIDA MENOR QUE 6M², COM VÃOS, UTILIZANDO COLHER DE PEDREIRO E ARGAMASSA DE ASSENTAMENTO COM PREPARO MANUAL. AF_12/2014</v>
          </cell>
        </row>
        <row r="5142">
          <cell r="A5142" t="str">
            <v>PAREDES/PAINEIS</v>
          </cell>
          <cell r="B5142" t="str">
            <v>PARE</v>
          </cell>
          <cell r="C5142" t="str">
            <v>ALVENARIA DE ELEMENTOS VAZADOS CERAMICOS</v>
          </cell>
          <cell r="D5142" t="str">
            <v>0064</v>
          </cell>
          <cell r="E5142">
            <v>0</v>
          </cell>
          <cell r="F5142">
            <v>0</v>
          </cell>
          <cell r="G5142" t="str">
            <v>89304</v>
          </cell>
          <cell r="H5142" t="str">
            <v>ALVENARIA ESTRUTURAL DE BLOCOS CERÂMICOS 14X19X39, (ESPESSURA DE 14 CM), PARA PAREDES COM ÁREA LÍQUIDA MAIOR OU IGUAL A 6M², COM VÃOS, UTILIZANDO COLHER DE PEDREIRO E ARGAMASSA DE ASSENTAMENTO COM PREPARO EM BETONEIRA. AF_12/2014</v>
          </cell>
        </row>
        <row r="5143">
          <cell r="A5143" t="str">
            <v>PAREDES/PAINEIS</v>
          </cell>
          <cell r="B5143" t="str">
            <v>PARE</v>
          </cell>
          <cell r="C5143" t="str">
            <v>ALVENARIA DE ELEMENTOS VAZADOS CERAMICOS</v>
          </cell>
          <cell r="D5143" t="str">
            <v>0064</v>
          </cell>
          <cell r="E5143">
            <v>0</v>
          </cell>
          <cell r="F5143">
            <v>0</v>
          </cell>
          <cell r="G5143" t="str">
            <v>89305</v>
          </cell>
          <cell r="H5143" t="str">
            <v>ALVENARIA ESTRUTURAL DE BLOCOS CERÂMICOS 14X19X39, (ESPESSURA DE 14 CM), PARA PAREDES COM ÁREA LÍQUIDA MAIOR OU IGUAL A 6M², COM VÃOS, UTILIZANDO COLHER DE PEDREIRO E ARGAMASSA DE ASSENTAMENTO COM PREPARO MANUAL. AF_12/2014</v>
          </cell>
        </row>
        <row r="5144">
          <cell r="A5144" t="str">
            <v>PAREDES/PAINEIS</v>
          </cell>
          <cell r="B5144" t="str">
            <v>PARE</v>
          </cell>
          <cell r="C5144" t="str">
            <v>ALVENARIA DE ELEMENTOS VAZADOS CERAMICOS</v>
          </cell>
          <cell r="D5144" t="str">
            <v>0064</v>
          </cell>
          <cell r="E5144">
            <v>0</v>
          </cell>
          <cell r="F5144">
            <v>0</v>
          </cell>
          <cell r="G5144" t="str">
            <v>89306</v>
          </cell>
          <cell r="H5144" t="str">
            <v>ALVENARIA ESTRUTURAL DE BLOCOS CERÂMICOS 14X19X29, (ESPESSURA DE 14 CM), PARA PAREDES COM ÁREA LÍQUIDA MENOR QUE 6M², SEM VÃOS, UTILIZANDO COLHER DE PEDREIRO E ARGAMASSA DE ASSENTAMENTO COM PREPARO EM BETONEIRA. AF_12/2014</v>
          </cell>
        </row>
        <row r="5145">
          <cell r="A5145" t="str">
            <v>PAREDES/PAINEIS</v>
          </cell>
          <cell r="B5145" t="str">
            <v>PARE</v>
          </cell>
          <cell r="C5145" t="str">
            <v>ALVENARIA DE ELEMENTOS VAZADOS CERAMICOS</v>
          </cell>
          <cell r="D5145" t="str">
            <v>0064</v>
          </cell>
          <cell r="E5145">
            <v>0</v>
          </cell>
          <cell r="F5145">
            <v>0</v>
          </cell>
          <cell r="G5145" t="str">
            <v>89307</v>
          </cell>
          <cell r="H5145" t="str">
            <v>ALVENARIA ESTRUTURAL DE BLOCOS CERÂMICOS 14X19X29, (ESPESSURA DE 14 CM), PARA PAREDES COM ÁREA LÍQUIDA MENOR QUE 6M², SEM VÃOS, UTILIZANDO COLHER DE PEDREIRO E ARGAMASSA DE ASSENTAMENTO COM PREPARO MANUAL. AF_12/2014</v>
          </cell>
        </row>
        <row r="5146">
          <cell r="A5146" t="str">
            <v>PAREDES/PAINEIS</v>
          </cell>
          <cell r="B5146" t="str">
            <v>PARE</v>
          </cell>
          <cell r="C5146" t="str">
            <v>ALVENARIA DE ELEMENTOS VAZADOS CERAMICOS</v>
          </cell>
          <cell r="D5146" t="str">
            <v>0064</v>
          </cell>
          <cell r="E5146">
            <v>0</v>
          </cell>
          <cell r="F5146">
            <v>0</v>
          </cell>
          <cell r="G5146" t="str">
            <v>89308</v>
          </cell>
          <cell r="H5146" t="str">
            <v>ALVENARIA ESTRUTURAL DE BLOCOS CERÂMICOS 14X19X29, (ESPESSURA DE 14 CM), PARA PAREDES COM ÁREA LÍQUIDA MAIOR OU IGUAL A 6M², SEM VÃOS, UTILIZANDO COLHER DE PEDREIRO E ARGAMASSA DE ASSENTAMENTO COM PREPARO EM BETONEIRA. AF_12/2014</v>
          </cell>
        </row>
        <row r="5147">
          <cell r="A5147" t="str">
            <v>PAREDES/PAINEIS</v>
          </cell>
          <cell r="B5147" t="str">
            <v>PARE</v>
          </cell>
          <cell r="C5147" t="str">
            <v>ALVENARIA DE ELEMENTOS VAZADOS CERAMICOS</v>
          </cell>
          <cell r="D5147" t="str">
            <v>0064</v>
          </cell>
          <cell r="E5147">
            <v>0</v>
          </cell>
          <cell r="F5147">
            <v>0</v>
          </cell>
          <cell r="G5147" t="str">
            <v>89309</v>
          </cell>
          <cell r="H5147" t="str">
            <v>ALVENARIA ESTRUTURAL DE BLOCOS CERÂMICOS 14X19X29, (ESPESSURA DE 14 CM), PARA PAREDES COM ÁREA LÍQUIDA MAIOR OU IGUAL A 6M², SEM VÃOS, UTILIZANDO COLHER DE PEDREIRO E ARGAMASSA DE ASSENTAMENTO COM PREPARO MANUAL. AF_12/2014</v>
          </cell>
        </row>
        <row r="5148">
          <cell r="A5148" t="str">
            <v>PAREDES/PAINEIS</v>
          </cell>
          <cell r="B5148" t="str">
            <v>PARE</v>
          </cell>
          <cell r="C5148" t="str">
            <v>ALVENARIA DE ELEMENTOS VAZADOS CERAMICOS</v>
          </cell>
          <cell r="D5148" t="str">
            <v>0064</v>
          </cell>
          <cell r="E5148">
            <v>0</v>
          </cell>
          <cell r="F5148">
            <v>0</v>
          </cell>
          <cell r="G5148" t="str">
            <v>89310</v>
          </cell>
          <cell r="H5148" t="str">
            <v>ALVENARIA ESTRUTURAL DE BLOCOS CERÂMICOS 14X19X29, (ESPESSURA DE 14 CM), PARA PAREDES COM ÁREA LÍQUIDA MENOR QUE 6M², COM VÃOS, UTILIZANDO COLHER DE PEDREIRO E ARGAMASSA DE ASSENTAMENTO COM PREPARO EM BETONEIRA. AF_12/2014</v>
          </cell>
        </row>
        <row r="5149">
          <cell r="A5149" t="str">
            <v>PAREDES/PAINEIS</v>
          </cell>
          <cell r="B5149" t="str">
            <v>PARE</v>
          </cell>
          <cell r="C5149" t="str">
            <v>ALVENARIA DE ELEMENTOS VAZADOS CERAMICOS</v>
          </cell>
          <cell r="D5149" t="str">
            <v>0064</v>
          </cell>
          <cell r="E5149">
            <v>0</v>
          </cell>
          <cell r="F5149">
            <v>0</v>
          </cell>
          <cell r="G5149" t="str">
            <v>89311</v>
          </cell>
          <cell r="H5149" t="str">
            <v>ALVENARIA ESTRUTURAL DE BLOCOS CERÂMICOS 14X19X29, (ESPESSURA DE 14 CM), PARA PAREDES COM ÁREA LÍQUIDA MENOR QUE 6M², COM VÃOS, UTILIZANDO COLHER DE PEDREIRO E ARGAMASSA DE ASSENTAMENTO COM PREPARO MANUAL. AF_12/2014</v>
          </cell>
        </row>
        <row r="5150">
          <cell r="A5150" t="str">
            <v>PAREDES/PAINEIS</v>
          </cell>
          <cell r="B5150" t="str">
            <v>PARE</v>
          </cell>
          <cell r="C5150" t="str">
            <v>ALVENARIA DE ELEMENTOS VAZADOS CERAMICOS</v>
          </cell>
          <cell r="D5150" t="str">
            <v>0064</v>
          </cell>
          <cell r="E5150">
            <v>0</v>
          </cell>
          <cell r="F5150">
            <v>0</v>
          </cell>
          <cell r="G5150" t="str">
            <v>89312</v>
          </cell>
          <cell r="H5150" t="str">
            <v>ALVENARIA ESTRUTURAL DE BLOCOS CERÂMICOS 14X19X29, (ESPESSURA DE 14 CM), PARA PAREDES COM ÁREA LÍQUIDA MAIOR OU IGUAL A 6M², COM VÃOS, UTILIZANDO COLHER DE PEDREIRO E ARGAMASSA DE ASSENTAMENTO COM PREPARO EM BETONEIRA. AF_12/2014</v>
          </cell>
        </row>
        <row r="5151">
          <cell r="A5151" t="str">
            <v>PAREDES/PAINEIS</v>
          </cell>
          <cell r="B5151" t="str">
            <v>PARE</v>
          </cell>
          <cell r="C5151" t="str">
            <v>ALVENARIA DE ELEMENTOS VAZADOS CERAMICOS</v>
          </cell>
          <cell r="D5151" t="str">
            <v>0064</v>
          </cell>
          <cell r="E5151">
            <v>0</v>
          </cell>
          <cell r="F5151">
            <v>0</v>
          </cell>
          <cell r="G5151" t="str">
            <v>89313</v>
          </cell>
          <cell r="H5151" t="str">
            <v>ALVENARIA ESTRUTURAL DE BLOCOS CERÂMICOS 14X19X29, (ESPESSURA DE 14 CM), PARA PAREDES COM ÁREA LÍQUIDA MAIOR OU IGUAL A 6M², COM VÃOS, UTILIZANDO COLHER DE PEDREIRO E ARGAMASSA DE ASSENTAMENTO COM PREPARO MANUAL. AF_12/2014</v>
          </cell>
        </row>
        <row r="5152">
          <cell r="A5152" t="str">
            <v>PAREDES/PAINEIS</v>
          </cell>
          <cell r="B5152" t="str">
            <v>PARE</v>
          </cell>
          <cell r="C5152" t="str">
            <v>ALVENARIA DE ELEMENTOS VAZADOS CERAMICOS</v>
          </cell>
          <cell r="D5152" t="str">
            <v>0064</v>
          </cell>
          <cell r="E5152">
            <v>0</v>
          </cell>
          <cell r="F5152">
            <v>0</v>
          </cell>
          <cell r="G5152" t="str">
            <v>101162</v>
          </cell>
          <cell r="H5152" t="str">
            <v>ALVENARIA DE VEDAÇÃO COM ELEMENTO VAZADO DE CERÂMICA (COBOGÓ) DE 7X20X20CM E ARGAMASSA DE ASSENTAMENTO COM PREPARO EM BETONEIRA. AF_05/2020</v>
          </cell>
        </row>
        <row r="5153">
          <cell r="A5153" t="str">
            <v>PAREDES/PAINEIS</v>
          </cell>
          <cell r="B5153" t="str">
            <v>PARE</v>
          </cell>
          <cell r="C5153" t="str">
            <v>ALVENARIA DE BLOCOS DE CONCRETO</v>
          </cell>
          <cell r="D5153" t="str">
            <v>0065</v>
          </cell>
          <cell r="E5153">
            <v>0</v>
          </cell>
          <cell r="F5153">
            <v>0</v>
          </cell>
          <cell r="G5153" t="str">
            <v>87447</v>
          </cell>
          <cell r="H5153" t="str">
            <v>ALVENARIA DE VEDAÇÃO DE BLOCOS VAZADOS DE CONCRETO DE 9X19X39CM (ESPESSURA 9CM) DE PAREDES COM ÁREA LÍQUIDA MENOR QUE 6M² SEM VÃOS E ARGAMASSA DE ASSENTAMENTO COM PREPARO EM BETONEIRA. AF_06/2014</v>
          </cell>
        </row>
        <row r="5154">
          <cell r="A5154" t="str">
            <v>PAREDES/PAINEIS</v>
          </cell>
          <cell r="B5154" t="str">
            <v>PARE</v>
          </cell>
          <cell r="C5154" t="str">
            <v>ALVENARIA DE BLOCOS DE CONCRETO</v>
          </cell>
          <cell r="D5154" t="str">
            <v>0065</v>
          </cell>
          <cell r="E5154">
            <v>0</v>
          </cell>
          <cell r="F5154">
            <v>0</v>
          </cell>
          <cell r="G5154" t="str">
            <v>87448</v>
          </cell>
          <cell r="H5154" t="str">
            <v>ALVENARIA DE VEDAÇÃO DE BLOCOS VAZADOS DE CONCRETO DE 9X19X39CM (ESPESSURA 9CM) DE PAREDES COM ÁREA LÍQUIDA MENOR QUE 6M² SEM VÃOS E ARGAMASSA DE ASSENTAMENTO COM PREPARO MANUAL. AF_06/2014</v>
          </cell>
        </row>
        <row r="5155">
          <cell r="A5155" t="str">
            <v>PAREDES/PAINEIS</v>
          </cell>
          <cell r="B5155" t="str">
            <v>PARE</v>
          </cell>
          <cell r="C5155" t="str">
            <v>ALVENARIA DE BLOCOS DE CONCRETO</v>
          </cell>
          <cell r="D5155" t="str">
            <v>0065</v>
          </cell>
          <cell r="E5155">
            <v>0</v>
          </cell>
          <cell r="F5155">
            <v>0</v>
          </cell>
          <cell r="G5155" t="str">
            <v>87449</v>
          </cell>
          <cell r="H5155" t="str">
            <v>ALVENARIA DE VEDAÇÃO DE BLOCOS VAZADOS DE CONCRETO DE 14X19X39CM (ESPESSURA 14CM) DE PAREDES COM ÁREA LÍQUIDA MENOR QUE 6M² SEM VÃOS E ARGAMASSA DE ASSENTAMENTO COM PREPARO EM BETONEIRA. AF_06/2014</v>
          </cell>
        </row>
        <row r="5156">
          <cell r="A5156" t="str">
            <v>PAREDES/PAINEIS</v>
          </cell>
          <cell r="B5156" t="str">
            <v>PARE</v>
          </cell>
          <cell r="C5156" t="str">
            <v>ALVENARIA DE BLOCOS DE CONCRETO</v>
          </cell>
          <cell r="D5156" t="str">
            <v>0065</v>
          </cell>
          <cell r="E5156">
            <v>0</v>
          </cell>
          <cell r="F5156">
            <v>0</v>
          </cell>
          <cell r="G5156" t="str">
            <v>87450</v>
          </cell>
          <cell r="H5156" t="str">
            <v>ALVENARIA DE VEDAÇÃO DE BLOCOS VAZADOS DE CONCRETO DE 14X19X39CM (ESPESSURA 14CM) DE PAREDES COM ÁREA LÍQUIDA MENOR QUE 6M² SEM VÃOS E ARGAMASSA DE ASSENTAMENTO COM PREPARO MANUAL. AF_06/2014</v>
          </cell>
        </row>
        <row r="5157">
          <cell r="A5157" t="str">
            <v>PAREDES/PAINEIS</v>
          </cell>
          <cell r="B5157" t="str">
            <v>PARE</v>
          </cell>
          <cell r="C5157" t="str">
            <v>ALVENARIA DE BLOCOS DE CONCRETO</v>
          </cell>
          <cell r="D5157" t="str">
            <v>0065</v>
          </cell>
          <cell r="E5157">
            <v>0</v>
          </cell>
          <cell r="F5157">
            <v>0</v>
          </cell>
          <cell r="G5157" t="str">
            <v>87451</v>
          </cell>
          <cell r="H5157" t="str">
            <v>ALVENARIA DE VEDAÇÃO DE BLOCOS VAZADOS DE CONCRETO DE 19X19X39CM (ESPESSURA 19CM) DE PAREDES COM ÁREA LÍQUIDA MENOR QUE 6M² SEM VÃOS E ARGAMASSA DE ASSENTAMENTO COM PREPARO EM BETONEIRA. AF_06/2014</v>
          </cell>
        </row>
        <row r="5158">
          <cell r="A5158" t="str">
            <v>PAREDES/PAINEIS</v>
          </cell>
          <cell r="B5158" t="str">
            <v>PARE</v>
          </cell>
          <cell r="C5158" t="str">
            <v>ALVENARIA DE BLOCOS DE CONCRETO</v>
          </cell>
          <cell r="D5158" t="str">
            <v>0065</v>
          </cell>
          <cell r="E5158">
            <v>0</v>
          </cell>
          <cell r="F5158">
            <v>0</v>
          </cell>
          <cell r="G5158" t="str">
            <v>87452</v>
          </cell>
          <cell r="H5158" t="str">
            <v>ALVENARIA DE VEDAÇÃO DE BLOCOS VAZADOS DE CONCRETO DE 19X19X39CM (ESPESSURA 19CM) DE PAREDES COM ÁREA LÍQUIDA MENOR QUE 6M² SEM VÃOS E ARGAMASSA DE ASSENTAMENTO COM PREPARO MANUAL. AF_06/2014</v>
          </cell>
        </row>
        <row r="5159">
          <cell r="A5159" t="str">
            <v>PAREDES/PAINEIS</v>
          </cell>
          <cell r="B5159" t="str">
            <v>PARE</v>
          </cell>
          <cell r="C5159" t="str">
            <v>ALVENARIA DE BLOCOS DE CONCRETO</v>
          </cell>
          <cell r="D5159" t="str">
            <v>0065</v>
          </cell>
          <cell r="E5159">
            <v>0</v>
          </cell>
          <cell r="F5159">
            <v>0</v>
          </cell>
          <cell r="G5159" t="str">
            <v>87453</v>
          </cell>
          <cell r="H5159" t="str">
            <v>ALVENARIA DE VEDAÇÃO DE BLOCOS VAZADOS DE CONCRETO DE 9X19X39CM (ESPESSURA 9CM) DE PAREDES COM ÁREA LÍQUIDA MAIOR OU IGUAL A 6M² SEM VÃOS E ARGAMASSA DE ASSENTAMENTO COM PREPARO EM BETONEIRA. AF_06/2014</v>
          </cell>
        </row>
        <row r="5160">
          <cell r="A5160" t="str">
            <v>PAREDES/PAINEIS</v>
          </cell>
          <cell r="B5160" t="str">
            <v>PARE</v>
          </cell>
          <cell r="C5160" t="str">
            <v>ALVENARIA DE BLOCOS DE CONCRETO</v>
          </cell>
          <cell r="D5160" t="str">
            <v>0065</v>
          </cell>
          <cell r="E5160">
            <v>0</v>
          </cell>
          <cell r="F5160">
            <v>0</v>
          </cell>
          <cell r="G5160" t="str">
            <v>87454</v>
          </cell>
          <cell r="H5160" t="str">
            <v>ALVENARIA DE VEDAÇÃO DE BLOCOS VAZADOS DE CONCRETO DE 9X19X39CM (ESPESSURA 9CM) DE PAREDES COM ÁREA LÍQUIDA MAIOR OU IGUAL A 6M² SEM VÃOS E ARGAMASSA DE ASSENTAMENTO COM PREPARO MANUAL. AF_06/2014</v>
          </cell>
        </row>
        <row r="5161">
          <cell r="A5161" t="str">
            <v>PAREDES/PAINEIS</v>
          </cell>
          <cell r="B5161" t="str">
            <v>PARE</v>
          </cell>
          <cell r="C5161" t="str">
            <v>ALVENARIA DE BLOCOS DE CONCRETO</v>
          </cell>
          <cell r="D5161" t="str">
            <v>0065</v>
          </cell>
          <cell r="E5161">
            <v>0</v>
          </cell>
          <cell r="F5161">
            <v>0</v>
          </cell>
          <cell r="G5161" t="str">
            <v>87455</v>
          </cell>
          <cell r="H5161" t="str">
            <v>ALVENARIA DE VEDAÇÃO DE BLOCOS VAZADOS DE CONCRETO DE 14X19X39CM (ESPESSURA 14CM) DE PAREDES COM ÁREA LÍQUIDA MAIOR OU IGUAL A 6M² SEM VÃOS E ARGAMASSA DE ASSENTAMENTO COM PREPARO EM BETONEIRA. AF_06/2014</v>
          </cell>
        </row>
        <row r="5162">
          <cell r="A5162" t="str">
            <v>PAREDES/PAINEIS</v>
          </cell>
          <cell r="B5162" t="str">
            <v>PARE</v>
          </cell>
          <cell r="C5162" t="str">
            <v>ALVENARIA DE BLOCOS DE CONCRETO</v>
          </cell>
          <cell r="D5162" t="str">
            <v>0065</v>
          </cell>
          <cell r="E5162">
            <v>0</v>
          </cell>
          <cell r="F5162">
            <v>0</v>
          </cell>
          <cell r="G5162" t="str">
            <v>87456</v>
          </cell>
          <cell r="H5162" t="str">
            <v>ALVENARIA DE VEDAÇÃO DE BLOCOS VAZADOS DE CONCRETO DE 14X19X39CM (ESPESSURA 14CM) DE PAREDES COM ÁREA LÍQUIDA MAIOR OU IGUAL A 6M² SEM VÃOS E ARGAMASSA DE ASSENTAMENTO COM PREPARO MANUAL. AF_06/2014</v>
          </cell>
        </row>
        <row r="5163">
          <cell r="A5163" t="str">
            <v>PAREDES/PAINEIS</v>
          </cell>
          <cell r="B5163" t="str">
            <v>PARE</v>
          </cell>
          <cell r="C5163" t="str">
            <v>ALVENARIA DE BLOCOS DE CONCRETO</v>
          </cell>
          <cell r="D5163" t="str">
            <v>0065</v>
          </cell>
          <cell r="E5163">
            <v>0</v>
          </cell>
          <cell r="F5163">
            <v>0</v>
          </cell>
          <cell r="G5163" t="str">
            <v>87457</v>
          </cell>
          <cell r="H5163" t="str">
            <v>ALVENARIA DE VEDAÇÃO DE BLOCOS VAZADOS DE CONCRETO DE 19X19X39CM (ESPESSURA 19CM) DE PAREDES COM ÁREA LÍQUIDA MAIOR OU IGUAL A 6M² SEM VÃOS E ARGAMASSA DE ASSENTAMENTO COM PREPARO EM BETONEIRA. AF_06/2014</v>
          </cell>
        </row>
        <row r="5164">
          <cell r="A5164" t="str">
            <v>PAREDES/PAINEIS</v>
          </cell>
          <cell r="B5164" t="str">
            <v>PARE</v>
          </cell>
          <cell r="C5164" t="str">
            <v>ALVENARIA DE BLOCOS DE CONCRETO</v>
          </cell>
          <cell r="D5164" t="str">
            <v>0065</v>
          </cell>
          <cell r="E5164">
            <v>0</v>
          </cell>
          <cell r="F5164">
            <v>0</v>
          </cell>
          <cell r="G5164" t="str">
            <v>87458</v>
          </cell>
          <cell r="H5164" t="str">
            <v>ALVENARIA DE VEDAÇÃO DE BLOCOS VAZADOS DE CONCRETO DE 19X19X39CM (ESPESSURA 19CM) DE PAREDES COM ÁREA LÍQUIDA MAIOR OU IGUAL A 6M² SEM VÃOS E ARGAMASSA DE ASSENTAMENTO COM PREPARO MANUAL. AF_06/2014</v>
          </cell>
        </row>
        <row r="5165">
          <cell r="A5165" t="str">
            <v>PAREDES/PAINEIS</v>
          </cell>
          <cell r="B5165" t="str">
            <v>PARE</v>
          </cell>
          <cell r="C5165" t="str">
            <v>ALVENARIA DE BLOCOS DE CONCRETO</v>
          </cell>
          <cell r="D5165" t="str">
            <v>0065</v>
          </cell>
          <cell r="E5165">
            <v>0</v>
          </cell>
          <cell r="F5165">
            <v>0</v>
          </cell>
          <cell r="G5165" t="str">
            <v>87459</v>
          </cell>
          <cell r="H5165" t="str">
            <v>ALVENARIA DE VEDAÇÃO DE BLOCOS VAZADOS DE CONCRETO DE 9X19X39CM (ESPESSURA 9CM) DE PAREDES COM ÁREA LÍQUIDA MENOR QUE 6M² COM VÃOS E ARGAMASSA DE ASSENTAMENTO COM PREPARO EM BETONEIRA. AF_06/2014</v>
          </cell>
        </row>
        <row r="5166">
          <cell r="A5166" t="str">
            <v>PAREDES/PAINEIS</v>
          </cell>
          <cell r="B5166" t="str">
            <v>PARE</v>
          </cell>
          <cell r="C5166" t="str">
            <v>ALVENARIA DE BLOCOS DE CONCRETO</v>
          </cell>
          <cell r="D5166" t="str">
            <v>0065</v>
          </cell>
          <cell r="E5166">
            <v>0</v>
          </cell>
          <cell r="F5166">
            <v>0</v>
          </cell>
          <cell r="G5166" t="str">
            <v>87460</v>
          </cell>
          <cell r="H5166" t="str">
            <v>ALVENARIA DE VEDAÇÃO DE BLOCOS VAZADOS DE CONCRETO DE 9X19X39CM (ESPESSURA 9CM) DE PAREDES COM ÁREA LÍQUIDA MENOR QUE 6M² COM VÃOS E ARGAMASSA DE ASSENTAMENTO COM PREPARO MANUAL. AF_06/2014</v>
          </cell>
        </row>
        <row r="5167">
          <cell r="A5167" t="str">
            <v>PAREDES/PAINEIS</v>
          </cell>
          <cell r="B5167" t="str">
            <v>PARE</v>
          </cell>
          <cell r="C5167" t="str">
            <v>ALVENARIA DE BLOCOS DE CONCRETO</v>
          </cell>
          <cell r="D5167" t="str">
            <v>0065</v>
          </cell>
          <cell r="E5167">
            <v>0</v>
          </cell>
          <cell r="F5167">
            <v>0</v>
          </cell>
          <cell r="G5167" t="str">
            <v>87461</v>
          </cell>
          <cell r="H5167" t="str">
            <v>ALVENARIA DE VEDAÇÃO DE BLOCOS VAZADOS DE CONCRETO DE 14X19X39CM (ESPESSURA 14CM) DE PAREDES COM ÁREA LÍQUIDA MENOR QUE 6M² COM VÃOS E ARGAMASSA DE ASSENTAMENTO COM PREPARO EM BETONEIRA. AF_06/2014</v>
          </cell>
        </row>
        <row r="5168">
          <cell r="A5168" t="str">
            <v>PAREDES/PAINEIS</v>
          </cell>
          <cell r="B5168" t="str">
            <v>PARE</v>
          </cell>
          <cell r="C5168" t="str">
            <v>ALVENARIA DE BLOCOS DE CONCRETO</v>
          </cell>
          <cell r="D5168" t="str">
            <v>0065</v>
          </cell>
          <cell r="E5168">
            <v>0</v>
          </cell>
          <cell r="F5168">
            <v>0</v>
          </cell>
          <cell r="G5168" t="str">
            <v>87462</v>
          </cell>
          <cell r="H5168" t="str">
            <v>ALVENARIA DE VEDAÇÃO DE BLOCOS VAZADOS DE CONCRETO DE 14X19X39CM (ESPESSURA 14CM) DE PAREDES COM ÁREA LÍQUIDA MENOR QUE 6M² COM VÃOS E ARGAMASSA DE ASSENTAMENTO COM PREPARO MANUAL. AF_06/2014</v>
          </cell>
        </row>
        <row r="5169">
          <cell r="A5169" t="str">
            <v>PAREDES/PAINEIS</v>
          </cell>
          <cell r="B5169" t="str">
            <v>PARE</v>
          </cell>
          <cell r="C5169" t="str">
            <v>ALVENARIA DE BLOCOS DE CONCRETO</v>
          </cell>
          <cell r="D5169" t="str">
            <v>0065</v>
          </cell>
          <cell r="E5169">
            <v>0</v>
          </cell>
          <cell r="F5169">
            <v>0</v>
          </cell>
          <cell r="G5169" t="str">
            <v>87463</v>
          </cell>
          <cell r="H5169" t="str">
            <v>ALVENARIA DE VEDAÇÃO DE BLOCOS VAZADOS DE CONCRETO DE 19X19X39CM (ESPESSURA 19CM) DE PAREDES COM ÁREA LÍQUIDA MENOR QUE 6M² COM VÃOS E ARGAMASSA DE ASSENTAMENTO COM PREPARO EM BETONEIRA. AF_06/2014</v>
          </cell>
        </row>
        <row r="5170">
          <cell r="A5170" t="str">
            <v>PAREDES/PAINEIS</v>
          </cell>
          <cell r="B5170" t="str">
            <v>PARE</v>
          </cell>
          <cell r="C5170" t="str">
            <v>ALVENARIA DE BLOCOS DE CONCRETO</v>
          </cell>
          <cell r="D5170" t="str">
            <v>0065</v>
          </cell>
          <cell r="E5170">
            <v>0</v>
          </cell>
          <cell r="F5170">
            <v>0</v>
          </cell>
          <cell r="G5170" t="str">
            <v>87464</v>
          </cell>
          <cell r="H5170" t="str">
            <v>ALVENARIA DE VEDAÇÃO DE BLOCOS VAZADOS DE CONCRETO DE 19X19X39CM (ESPESSURA 19CM) DE PAREDES COM ÁREA LÍQUIDA MENOR QUE 6M² COM VÃOS E ARGAMASSA DE ASSENTAMENTO COM PREPARO MANUAL. AF_06/2014</v>
          </cell>
        </row>
        <row r="5171">
          <cell r="A5171" t="str">
            <v>PAREDES/PAINEIS</v>
          </cell>
          <cell r="B5171" t="str">
            <v>PARE</v>
          </cell>
          <cell r="C5171" t="str">
            <v>ALVENARIA DE BLOCOS DE CONCRETO</v>
          </cell>
          <cell r="D5171" t="str">
            <v>0065</v>
          </cell>
          <cell r="E5171">
            <v>0</v>
          </cell>
          <cell r="F5171">
            <v>0</v>
          </cell>
          <cell r="G5171" t="str">
            <v>87465</v>
          </cell>
          <cell r="H5171" t="str">
            <v>ALVENARIA DE VEDAÇÃO DE BLOCOS VAZADOS DE CONCRETO DE 9X19X39CM (ESPESSURA 9CM) DE PAREDES COM ÁREA LÍQUIDA MAIOR OU IGUAL A 6M² COM VÃOS E ARGAMASSA DE ASSENTAMENTO COM PREPARO EM BETONEIRA. AF_06/2014</v>
          </cell>
        </row>
        <row r="5172">
          <cell r="A5172" t="str">
            <v>PAREDES/PAINEIS</v>
          </cell>
          <cell r="B5172" t="str">
            <v>PARE</v>
          </cell>
          <cell r="C5172" t="str">
            <v>ALVENARIA DE BLOCOS DE CONCRETO</v>
          </cell>
          <cell r="D5172" t="str">
            <v>0065</v>
          </cell>
          <cell r="E5172">
            <v>0</v>
          </cell>
          <cell r="F5172">
            <v>0</v>
          </cell>
          <cell r="G5172" t="str">
            <v>87466</v>
          </cell>
          <cell r="H5172" t="str">
            <v>ALVENARIA DE VEDAÇÃO DE BLOCOS VAZADOS DE CONCRETO DE 9X19X39CM (ESPESSURA 9CM) DE PAREDES COM ÁREA LÍQUIDA MAIOR OU IGUAL A 6M² COM VÃOS E ARGAMASSA DE ASSENTAMENTO COM PREPARO MANUAL. AF_06/2014</v>
          </cell>
        </row>
        <row r="5173">
          <cell r="A5173" t="str">
            <v>PAREDES/PAINEIS</v>
          </cell>
          <cell r="B5173" t="str">
            <v>PARE</v>
          </cell>
          <cell r="C5173" t="str">
            <v>ALVENARIA DE BLOCOS DE CONCRETO</v>
          </cell>
          <cell r="D5173" t="str">
            <v>0065</v>
          </cell>
          <cell r="E5173">
            <v>0</v>
          </cell>
          <cell r="F5173">
            <v>0</v>
          </cell>
          <cell r="G5173" t="str">
            <v>87467</v>
          </cell>
          <cell r="H5173" t="str">
            <v>ALVENARIA DE VEDAÇÃO DE BLOCOS VAZADOS DE CONCRETO DE 14X19X39CM (ESPESSURA 14CM) DE PAREDES COM ÁREA LÍQUIDA MAIOR OU IGUAL A 6M² COM VÃOS E ARGAMASSA DE ASSENTAMENTO COM PREPARO EM BETONEIRA. AF_06/2014</v>
          </cell>
        </row>
        <row r="5174">
          <cell r="A5174" t="str">
            <v>PAREDES/PAINEIS</v>
          </cell>
          <cell r="B5174" t="str">
            <v>PARE</v>
          </cell>
          <cell r="C5174" t="str">
            <v>ALVENARIA DE BLOCOS DE CONCRETO</v>
          </cell>
          <cell r="D5174" t="str">
            <v>0065</v>
          </cell>
          <cell r="E5174">
            <v>0</v>
          </cell>
          <cell r="F5174">
            <v>0</v>
          </cell>
          <cell r="G5174" t="str">
            <v>87468</v>
          </cell>
          <cell r="H5174" t="str">
            <v>ALVENARIA DE VEDAÇÃO DE BLOCOS VAZADOS DE CONCRETO DE 14X19X39CM (ESPESSURA 14CM) DE PAREDES COM ÁREA LÍQUIDA MAIOR OU IGUAL A 6M² COM VÃOS E ARGAMASSA DE ASSENTAMENTO COM PREPARO MANUAL. AF_06/2014</v>
          </cell>
        </row>
        <row r="5175">
          <cell r="A5175" t="str">
            <v>PAREDES/PAINEIS</v>
          </cell>
          <cell r="B5175" t="str">
            <v>PARE</v>
          </cell>
          <cell r="C5175" t="str">
            <v>ALVENARIA DE BLOCOS DE CONCRETO</v>
          </cell>
          <cell r="D5175" t="str">
            <v>0065</v>
          </cell>
          <cell r="E5175">
            <v>0</v>
          </cell>
          <cell r="F5175">
            <v>0</v>
          </cell>
          <cell r="G5175" t="str">
            <v>87469</v>
          </cell>
          <cell r="H5175" t="str">
            <v>ALVENARIA DE VEDAÇÃO DE BLOCOS VAZADOS DE CONCRETO DE 19X19X39CM (ESPESSURA 19CM) DE PAREDES COM ÁREA LÍQUIDA MAIOR OU IGUAL A 6M² COM VÃOS E ARGAMASSA DE ASSENTAMENTO COM PREPARO EM BETONEIRA. AF_06/2014</v>
          </cell>
        </row>
        <row r="5176">
          <cell r="A5176" t="str">
            <v>PAREDES/PAINEIS</v>
          </cell>
          <cell r="B5176" t="str">
            <v>PARE</v>
          </cell>
          <cell r="C5176" t="str">
            <v>ALVENARIA DE BLOCOS DE CONCRETO</v>
          </cell>
          <cell r="D5176" t="str">
            <v>0065</v>
          </cell>
          <cell r="E5176">
            <v>0</v>
          </cell>
          <cell r="F5176">
            <v>0</v>
          </cell>
          <cell r="G5176" t="str">
            <v>87470</v>
          </cell>
          <cell r="H5176" t="str">
            <v>ALVENARIA DE VEDAÇÃO DE BLOCOS VAZADOS DE CONCRETO DE 19X19X39CM (ESPESSURA 19CM) DE PAREDES COM ÁREA LÍQUIDA MAIOR OU IGUAL A 6M² COM VÃOS E ARGAMASSA DE ASSENTAMENTO COM PREPARO MANUAL. AF_06/2014</v>
          </cell>
        </row>
        <row r="5177">
          <cell r="A5177" t="str">
            <v>PAREDES/PAINEIS</v>
          </cell>
          <cell r="B5177" t="str">
            <v>PARE</v>
          </cell>
          <cell r="C5177" t="str">
            <v>ALVENARIA DE BLOCOS DE CONCRETO</v>
          </cell>
          <cell r="D5177" t="str">
            <v>0065</v>
          </cell>
          <cell r="E5177">
            <v>0</v>
          </cell>
          <cell r="F5177">
            <v>0</v>
          </cell>
          <cell r="G5177" t="str">
            <v>89044</v>
          </cell>
          <cell r="H5177" t="str">
            <v>(COMPOSIÇÃO REPRESENTATIVA) DO SERVIÇO DE ALVENARIA DE VEDAÇÃO DE BLOCOS VAZADOS DE CONCRETO DE 9X19X39CM (ESPESSURA 9CM), PARA EDIFICAÇÃO HABITACIONAL MULTIFAMILIAR (PRÉDIO). AF_11/2014</v>
          </cell>
        </row>
        <row r="5178">
          <cell r="A5178" t="str">
            <v>PAREDES/PAINEIS</v>
          </cell>
          <cell r="B5178" t="str">
            <v>PARE</v>
          </cell>
          <cell r="C5178" t="str">
            <v>ALVENARIA DE BLOCOS DE CONCRETO</v>
          </cell>
          <cell r="D5178" t="str">
            <v>0065</v>
          </cell>
          <cell r="E5178">
            <v>0</v>
          </cell>
          <cell r="F5178">
            <v>0</v>
          </cell>
          <cell r="G5178" t="str">
            <v>89169</v>
          </cell>
          <cell r="H5178" t="str">
            <v>(COMPOSIÇÃO REPRESENTATIVA) DO SERVIÇO DE ALVENARIA DE VEDAÇÃO DE BLOCOS VAZADOS DE CONCRETO DE 9X19X39CM (ESPESSURA 9CM), PARA EDIFICAÇÃO HABITACIONAL UNIFAMILIAR (CASA) E EDIFICAÇÃO PÚBLICA PADRÃO. AF_11/2014</v>
          </cell>
        </row>
        <row r="5179">
          <cell r="A5179" t="str">
            <v>PAREDES/PAINEIS</v>
          </cell>
          <cell r="B5179" t="str">
            <v>PARE</v>
          </cell>
          <cell r="C5179" t="str">
            <v>ALVENARIA DE BLOCOS DE CONCRETO</v>
          </cell>
          <cell r="D5179" t="str">
            <v>0065</v>
          </cell>
          <cell r="E5179">
            <v>0</v>
          </cell>
          <cell r="F5179">
            <v>0</v>
          </cell>
          <cell r="G5179" t="str">
            <v>89978</v>
          </cell>
          <cell r="H5179" t="str">
            <v>(COMPOSIÇÃO REPRESENTATIVA) DO SERVIÇO DE ALVENARIA DE VEDAÇÃO DE BLOCOS VAZADOS DE CONCRETO DE 14X19X39CM (ESPESSURA 14CM), PARA EDIFICAÇÃO HABITACIONAL UNIFAMILIAR (CASA) E EDIFICAÇÃO PÚBLICA PADRÃO. AF_12/2014</v>
          </cell>
        </row>
        <row r="5180">
          <cell r="A5180" t="str">
            <v>PAREDES/PAINEIS</v>
          </cell>
          <cell r="B5180" t="str">
            <v>PARE</v>
          </cell>
          <cell r="C5180" t="str">
            <v>ALVENARIA DE ELEMENTOS VAZADOS DE CONCRETO</v>
          </cell>
          <cell r="D5180" t="str">
            <v>0066</v>
          </cell>
          <cell r="E5180">
            <v>0</v>
          </cell>
          <cell r="F5180">
            <v>0</v>
          </cell>
          <cell r="G5180" t="str">
            <v>89453</v>
          </cell>
          <cell r="H5180" t="str">
            <v>ALVENARIA DE BLOCOS DE CONCRETO ESTRUTURAL 14X19X39 CM, (ESPESSURA 14 CM), FBK = 4,5 MPA, PARA PAREDES COM ÁREA LÍQUIDA MENOR QUE 6M², SEM VÃOS, UTILIZANDO PALHETA. AF_12/2014</v>
          </cell>
        </row>
        <row r="5181">
          <cell r="A5181" t="str">
            <v>PAREDES/PAINEIS</v>
          </cell>
          <cell r="B5181" t="str">
            <v>PARE</v>
          </cell>
          <cell r="C5181" t="str">
            <v>ALVENARIA DE ELEMENTOS VAZADOS DE CONCRETO</v>
          </cell>
          <cell r="D5181" t="str">
            <v>0066</v>
          </cell>
          <cell r="E5181">
            <v>0</v>
          </cell>
          <cell r="F5181">
            <v>0</v>
          </cell>
          <cell r="G5181" t="str">
            <v>89454</v>
          </cell>
          <cell r="H5181" t="str">
            <v>ALVENARIA DE BLOCOS DE CONCRETO ESTRUTURAL 14X19X39 CM, (ESPESSURA 14 CM), FBK = 4,5 MPA, PARA PAREDES COM ÁREA LÍQUIDA MAIOR OU IGUAL A 6M², SEM VÃOS, UTILIZANDO PALHETA. AF_12/2014</v>
          </cell>
        </row>
        <row r="5182">
          <cell r="A5182" t="str">
            <v>PAREDES/PAINEIS</v>
          </cell>
          <cell r="B5182" t="str">
            <v>PARE</v>
          </cell>
          <cell r="C5182" t="str">
            <v>ALVENARIA DE ELEMENTOS VAZADOS DE CONCRETO</v>
          </cell>
          <cell r="D5182" t="str">
            <v>0066</v>
          </cell>
          <cell r="E5182">
            <v>0</v>
          </cell>
          <cell r="F5182">
            <v>0</v>
          </cell>
          <cell r="G5182" t="str">
            <v>89455</v>
          </cell>
          <cell r="H5182" t="str">
            <v>ALVENARIA DE BLOCOS DE CONCRETO ESTRUTURAL 14X19X39 CM, (ESPESSURA 14 CM) FBK = 14,0 MPA, PARA PAREDES COM ÁREA LÍQUIDA MENOR QUE 6M², SEM VÃOS, UTILIZANDO PALHETA. AF_12/2014</v>
          </cell>
        </row>
        <row r="5183">
          <cell r="A5183" t="str">
            <v>PAREDES/PAINEIS</v>
          </cell>
          <cell r="B5183" t="str">
            <v>PARE</v>
          </cell>
          <cell r="C5183" t="str">
            <v>ALVENARIA DE ELEMENTOS VAZADOS DE CONCRETO</v>
          </cell>
          <cell r="D5183" t="str">
            <v>0066</v>
          </cell>
          <cell r="E5183">
            <v>0</v>
          </cell>
          <cell r="F5183">
            <v>0</v>
          </cell>
          <cell r="G5183" t="str">
            <v>89456</v>
          </cell>
          <cell r="H5183" t="str">
            <v>ALVENARIA DE BLOCOS DE CONCRETO ESTRUTURAL 14X19X39 CM, (ESPESSURA 14 CM) FBK = 14,0 MPA, PARA PAREDES COM ÁREA LÍQUIDA MAIOR OU IGUAL A 6M², SEM VÃOS, UTILIZANDO PALHETA. AF_12/2014</v>
          </cell>
        </row>
        <row r="5184">
          <cell r="A5184" t="str">
            <v>PAREDES/PAINEIS</v>
          </cell>
          <cell r="B5184" t="str">
            <v>PARE</v>
          </cell>
          <cell r="C5184" t="str">
            <v>ALVENARIA DE ELEMENTOS VAZADOS DE CONCRETO</v>
          </cell>
          <cell r="D5184" t="str">
            <v>0066</v>
          </cell>
          <cell r="E5184">
            <v>0</v>
          </cell>
          <cell r="F5184">
            <v>0</v>
          </cell>
          <cell r="G5184" t="str">
            <v>89457</v>
          </cell>
          <cell r="H5184" t="str">
            <v>ALVENARIA DE BLOCOS DE CONCRETO ESTRUTURAL 14X19X39 CM, (ESPESSURA 14 CM), FBK = 4,5 MPA, PARA PAREDES COM ÁREA LÍQUIDA MENOR QUE 6M², COM VÃOS, UTILIZANDO PALHETA. AF_12/2014</v>
          </cell>
        </row>
        <row r="5185">
          <cell r="A5185" t="str">
            <v>PAREDES/PAINEIS</v>
          </cell>
          <cell r="B5185" t="str">
            <v>PARE</v>
          </cell>
          <cell r="C5185" t="str">
            <v>ALVENARIA DE ELEMENTOS VAZADOS DE CONCRETO</v>
          </cell>
          <cell r="D5185" t="str">
            <v>0066</v>
          </cell>
          <cell r="E5185">
            <v>0</v>
          </cell>
          <cell r="F5185">
            <v>0</v>
          </cell>
          <cell r="G5185" t="str">
            <v>89458</v>
          </cell>
          <cell r="H5185" t="str">
            <v>ALVENARIA DE BLOCOS DE CONCRETO ESTRUTURAL 14X19X39 CM, (ESPESSURA 14 CM), FBK = 4,5 MPA, PARA PAREDES COM ÁREA LÍQUIDA MAIOR OU IGUAL A 6M², COM VÃOS, UTILIZANDO PALHETA. AF_12/2014</v>
          </cell>
        </row>
        <row r="5186">
          <cell r="A5186" t="str">
            <v>PAREDES/PAINEIS</v>
          </cell>
          <cell r="B5186" t="str">
            <v>PARE</v>
          </cell>
          <cell r="C5186" t="str">
            <v>ALVENARIA DE ELEMENTOS VAZADOS DE CONCRETO</v>
          </cell>
          <cell r="D5186" t="str">
            <v>0066</v>
          </cell>
          <cell r="E5186">
            <v>0</v>
          </cell>
          <cell r="F5186">
            <v>0</v>
          </cell>
          <cell r="G5186" t="str">
            <v>89459</v>
          </cell>
          <cell r="H5186" t="str">
            <v>ALVENARIA DE BLOCOS DE CONCRETO ESTRUTURAL 14X19X39 CM, (ESPESSURA 14 CM) FBK = 14,0 MPA, PARA PAREDES COM ÁREA LÍQUIDA MENOR QUE 6M², COM VÃOS, UTILIZANDO PALHETA. AF_12/2014</v>
          </cell>
        </row>
        <row r="5187">
          <cell r="A5187" t="str">
            <v>PAREDES/PAINEIS</v>
          </cell>
          <cell r="B5187" t="str">
            <v>PARE</v>
          </cell>
          <cell r="C5187" t="str">
            <v>ALVENARIA DE ELEMENTOS VAZADOS DE CONCRETO</v>
          </cell>
          <cell r="D5187" t="str">
            <v>0066</v>
          </cell>
          <cell r="E5187">
            <v>0</v>
          </cell>
          <cell r="F5187">
            <v>0</v>
          </cell>
          <cell r="G5187" t="str">
            <v>89460</v>
          </cell>
          <cell r="H5187" t="str">
            <v>ALVENARIA DE BLOCOS DE CONCRETO ESTRUTURAL 14X19X39 CM, (ESPESSURA 14 CM) FBK = 14,0 MPA, PARA PAREDES COM ÁREA LÍQUIDA MAIOR OU IGUAL A 6M², COM VÃOS, UTILIZANDO PALHETA. AF_12/2014</v>
          </cell>
        </row>
        <row r="5188">
          <cell r="A5188" t="str">
            <v>PAREDES/PAINEIS</v>
          </cell>
          <cell r="B5188" t="str">
            <v>PARE</v>
          </cell>
          <cell r="C5188" t="str">
            <v>ALVENARIA DE ELEMENTOS VAZADOS DE CONCRETO</v>
          </cell>
          <cell r="D5188" t="str">
            <v>0066</v>
          </cell>
          <cell r="E5188">
            <v>0</v>
          </cell>
          <cell r="F5188">
            <v>0</v>
          </cell>
          <cell r="G5188" t="str">
            <v>89462</v>
          </cell>
          <cell r="H5188" t="str">
            <v>ALVENARIA DE BLOCOS DE CONCRETO ESTRUTURAL 14X19X29 CM, (ESPESSURA 14 CM), FBK = 4,5 MPA, PARA PAREDES COM ÁREA LÍQUIDA MENOR QUE 6M², SEM VÃOS, UTILIZANDO PALHETA. AF_12/2014</v>
          </cell>
        </row>
        <row r="5189">
          <cell r="A5189" t="str">
            <v>PAREDES/PAINEIS</v>
          </cell>
          <cell r="B5189" t="str">
            <v>PARE</v>
          </cell>
          <cell r="C5189" t="str">
            <v>ALVENARIA DE ELEMENTOS VAZADOS DE CONCRETO</v>
          </cell>
          <cell r="D5189" t="str">
            <v>0066</v>
          </cell>
          <cell r="E5189">
            <v>0</v>
          </cell>
          <cell r="F5189">
            <v>0</v>
          </cell>
          <cell r="G5189" t="str">
            <v>89463</v>
          </cell>
          <cell r="H5189" t="str">
            <v>ALVENARIA DE BLOCOS DE CONCRETO ESTRUTURAL 14X19X29 CM, (ESPESSURA 14 CM), FBK = 4,5 MPA, PARA PAREDES COM ÁREA LÍQUIDA MAIOR OU IGUAL A 6M², SEM VÃOS, UTILIZANDO PALHETA. AF_12/2014</v>
          </cell>
        </row>
        <row r="5190">
          <cell r="A5190" t="str">
            <v>PAREDES/PAINEIS</v>
          </cell>
          <cell r="B5190" t="str">
            <v>PARE</v>
          </cell>
          <cell r="C5190" t="str">
            <v>ALVENARIA DE ELEMENTOS VAZADOS DE CONCRETO</v>
          </cell>
          <cell r="D5190" t="str">
            <v>0066</v>
          </cell>
          <cell r="E5190">
            <v>0</v>
          </cell>
          <cell r="F5190">
            <v>0</v>
          </cell>
          <cell r="G5190" t="str">
            <v>89464</v>
          </cell>
          <cell r="H5190" t="str">
            <v>ALVENARIA DE BLOCOS DE CONCRETO ESTRUTURAL 14X19X29 CM, (ESPESSURA 14 CM) FBK = 14,0 MPA, PARA PAREDES COM ÁREA LÍQUIDA MENOR QUE 6M², SEM VÃOS, UTILIZANDO PALHETA. AF_12/2014</v>
          </cell>
        </row>
        <row r="5191">
          <cell r="A5191" t="str">
            <v>PAREDES/PAINEIS</v>
          </cell>
          <cell r="B5191" t="str">
            <v>PARE</v>
          </cell>
          <cell r="C5191" t="str">
            <v>ALVENARIA DE ELEMENTOS VAZADOS DE CONCRETO</v>
          </cell>
          <cell r="D5191" t="str">
            <v>0066</v>
          </cell>
          <cell r="E5191">
            <v>0</v>
          </cell>
          <cell r="F5191">
            <v>0</v>
          </cell>
          <cell r="G5191" t="str">
            <v>89465</v>
          </cell>
          <cell r="H5191" t="str">
            <v>ALVENARIA DE BLOCOS DE CONCRETO ESTRUTURAL 14X19X29 CM, (ESPESSURA 14 CM) FBK = 14,0 MPA, PARA PAREDES COM ÁREA LÍQUIDA MAIOR OU IGUAL A 6M², SEM VÃOS, UTILIZANDO PALHETA. AF_12/2014</v>
          </cell>
        </row>
        <row r="5192">
          <cell r="A5192" t="str">
            <v>PAREDES/PAINEIS</v>
          </cell>
          <cell r="B5192" t="str">
            <v>PARE</v>
          </cell>
          <cell r="C5192" t="str">
            <v>ALVENARIA DE ELEMENTOS VAZADOS DE CONCRETO</v>
          </cell>
          <cell r="D5192" t="str">
            <v>0066</v>
          </cell>
          <cell r="E5192">
            <v>0</v>
          </cell>
          <cell r="F5192">
            <v>0</v>
          </cell>
          <cell r="G5192" t="str">
            <v>89466</v>
          </cell>
          <cell r="H5192" t="str">
            <v>ALVENARIA DE BLOCOS DE CONCRETO ESTRUTURAL 14X19X29 CM, (ESPESSURA 14 CM), FBK = 4,5 MPA, PARA PAREDES COM ÁREA LÍQUIDA MENOR QUE 6M², COM VÃOS, UTILIZANDO PALHETA. AF_12/2014</v>
          </cell>
        </row>
        <row r="5193">
          <cell r="A5193" t="str">
            <v>PAREDES/PAINEIS</v>
          </cell>
          <cell r="B5193" t="str">
            <v>PARE</v>
          </cell>
          <cell r="C5193" t="str">
            <v>ALVENARIA DE ELEMENTOS VAZADOS DE CONCRETO</v>
          </cell>
          <cell r="D5193" t="str">
            <v>0066</v>
          </cell>
          <cell r="E5193">
            <v>0</v>
          </cell>
          <cell r="F5193">
            <v>0</v>
          </cell>
          <cell r="G5193" t="str">
            <v>89467</v>
          </cell>
          <cell r="H5193" t="str">
            <v>ALVENARIA DE BLOCOS DE CONCRETO ESTRUTURAL 14X19X29 CM, (ESPESSURA 14 CM), FBK = 4,5 MPA, PARA PAREDES COM ÁREA LÍQUIDA MAIOR OU IGUAL A 6M², COM VÃOS, UTILIZANDO PALHETA. AF_12/2014</v>
          </cell>
        </row>
        <row r="5194">
          <cell r="A5194" t="str">
            <v>PAREDES/PAINEIS</v>
          </cell>
          <cell r="B5194" t="str">
            <v>PARE</v>
          </cell>
          <cell r="C5194" t="str">
            <v>ALVENARIA DE ELEMENTOS VAZADOS DE CONCRETO</v>
          </cell>
          <cell r="D5194" t="str">
            <v>0066</v>
          </cell>
          <cell r="E5194">
            <v>0</v>
          </cell>
          <cell r="F5194">
            <v>0</v>
          </cell>
          <cell r="G5194" t="str">
            <v>89468</v>
          </cell>
          <cell r="H5194" t="str">
            <v>ALVENARIA DE BLOCOS DE CONCRETO ESTRUTURAL 14X19X29 CM, (ESPESSURA 14 CM) FBK = 14,0 MPA, PARA PAREDES COM ÁREA LÍQUIDA MENOR QUE 6M², COM VÃOS, UTILIZANDO PALHETA. AF_12/2014</v>
          </cell>
        </row>
        <row r="5195">
          <cell r="A5195" t="str">
            <v>PAREDES/PAINEIS</v>
          </cell>
          <cell r="B5195" t="str">
            <v>PARE</v>
          </cell>
          <cell r="C5195" t="str">
            <v>ALVENARIA DE ELEMENTOS VAZADOS DE CONCRETO</v>
          </cell>
          <cell r="D5195" t="str">
            <v>0066</v>
          </cell>
          <cell r="E5195">
            <v>0</v>
          </cell>
          <cell r="F5195">
            <v>0</v>
          </cell>
          <cell r="G5195" t="str">
            <v>89469</v>
          </cell>
          <cell r="H5195" t="str">
            <v>ALVENARIA DE BLOCOS DE CONCRETO ESTRUTURAL 14X19X29 CM, (ESPESSURA 14 CM) FBK = 14,0 MPA, PARA PAREDES COM ÁREA LÍQUIDA MAIOR OU IGUAL A 6M², COM VÃOS, UTILIZANDO PALHETA. AF_12/2014</v>
          </cell>
        </row>
        <row r="5196">
          <cell r="A5196" t="str">
            <v>PAREDES/PAINEIS</v>
          </cell>
          <cell r="B5196" t="str">
            <v>PARE</v>
          </cell>
          <cell r="C5196" t="str">
            <v>ALVENARIA DE ELEMENTOS VAZADOS DE CONCRETO</v>
          </cell>
          <cell r="D5196" t="str">
            <v>0066</v>
          </cell>
          <cell r="E5196">
            <v>0</v>
          </cell>
          <cell r="F5196">
            <v>0</v>
          </cell>
          <cell r="G5196" t="str">
            <v>89470</v>
          </cell>
          <cell r="H5196" t="str">
            <v>ALVENARIA DE BLOCOS DE CONCRETO ESTRUTURAL 14X19X39 CM, (ESPESSURA 14 CM), FBK = 4,5 MPA, PARA PAREDES COM ÁREA LÍQUIDA MENOR QUE 6M², SEM VÃOS, UTILIZANDO COLHER DE PEDREIRO. AF_12/2014</v>
          </cell>
        </row>
        <row r="5197">
          <cell r="A5197" t="str">
            <v>PAREDES/PAINEIS</v>
          </cell>
          <cell r="B5197" t="str">
            <v>PARE</v>
          </cell>
          <cell r="C5197" t="str">
            <v>ALVENARIA DE ELEMENTOS VAZADOS DE CONCRETO</v>
          </cell>
          <cell r="D5197" t="str">
            <v>0066</v>
          </cell>
          <cell r="E5197">
            <v>0</v>
          </cell>
          <cell r="F5197">
            <v>0</v>
          </cell>
          <cell r="G5197" t="str">
            <v>89471</v>
          </cell>
          <cell r="H5197" t="str">
            <v>ALVENARIA DE BLOCOS DE CONCRETO ESTRUTURAL 14X19X39 CM, (ESPESSURA 14 CM), FBK = 4,5 MPA, PARA PAREDES COM ÁREA LÍQUIDA MAIOR OU IGUAL A 6M², SEM VÃOS, UTILIZANDO COLHER DE PEDREIRO. AF_12/2014</v>
          </cell>
        </row>
        <row r="5198">
          <cell r="A5198" t="str">
            <v>PAREDES/PAINEIS</v>
          </cell>
          <cell r="B5198" t="str">
            <v>PARE</v>
          </cell>
          <cell r="C5198" t="str">
            <v>ALVENARIA DE ELEMENTOS VAZADOS DE CONCRETO</v>
          </cell>
          <cell r="D5198" t="str">
            <v>0066</v>
          </cell>
          <cell r="E5198">
            <v>0</v>
          </cell>
          <cell r="F5198">
            <v>0</v>
          </cell>
          <cell r="G5198" t="str">
            <v>89472</v>
          </cell>
          <cell r="H5198" t="str">
            <v>ALVENARIA DE BLOCOS DE CONCRETO ESTRUTURAL 14X19X39 CM, (ESPESSURA 14 CM) FBK = 14,0 MPA, PARA PAREDES COM ÁREA LÍQUIDA MENOR QUE 6M², SEM VÃOS, UTILIZANDO COLHER DE PEDREIRO. AF_12/2014</v>
          </cell>
        </row>
        <row r="5199">
          <cell r="A5199" t="str">
            <v>PAREDES/PAINEIS</v>
          </cell>
          <cell r="B5199" t="str">
            <v>PARE</v>
          </cell>
          <cell r="C5199" t="str">
            <v>ALVENARIA DE ELEMENTOS VAZADOS DE CONCRETO</v>
          </cell>
          <cell r="D5199" t="str">
            <v>0066</v>
          </cell>
          <cell r="E5199">
            <v>0</v>
          </cell>
          <cell r="F5199">
            <v>0</v>
          </cell>
          <cell r="G5199" t="str">
            <v>89473</v>
          </cell>
          <cell r="H5199" t="str">
            <v>ALVENARIA DE BLOCOS DE CONCRETO ESTRUTURAL 14X19X39 CM, (ESPESSURA 14 CM) FBK = 14,0 MPA, PARA PAREDES COM ÁREA LÍQUIDA MAIOR OU IGUAL A 6M², SEM VÃOS, UTILIZANDO COLHER DE PEDREIRO. AF_12/2014</v>
          </cell>
        </row>
        <row r="5200">
          <cell r="A5200" t="str">
            <v>PAREDES/PAINEIS</v>
          </cell>
          <cell r="B5200" t="str">
            <v>PARE</v>
          </cell>
          <cell r="C5200" t="str">
            <v>ALVENARIA DE ELEMENTOS VAZADOS DE CONCRETO</v>
          </cell>
          <cell r="D5200" t="str">
            <v>0066</v>
          </cell>
          <cell r="E5200">
            <v>0</v>
          </cell>
          <cell r="F5200">
            <v>0</v>
          </cell>
          <cell r="G5200" t="str">
            <v>89474</v>
          </cell>
          <cell r="H5200" t="str">
            <v>ALVENARIA DE BLOCOS DE CONCRETO ESTRUTURAL 14X19X39 CM, (ESPESSURA 14 CM), FBK = 4,5 MPA, PARA PAREDES COM ÁREA LÍQUIDA MENOR QUE 6M², COM VÃOS, UTILIZANDO COLHER DE PEDREIRO. AF_12/2014</v>
          </cell>
        </row>
        <row r="5201">
          <cell r="A5201" t="str">
            <v>PAREDES/PAINEIS</v>
          </cell>
          <cell r="B5201" t="str">
            <v>PARE</v>
          </cell>
          <cell r="C5201" t="str">
            <v>ALVENARIA DE ELEMENTOS VAZADOS DE CONCRETO</v>
          </cell>
          <cell r="D5201" t="str">
            <v>0066</v>
          </cell>
          <cell r="E5201">
            <v>0</v>
          </cell>
          <cell r="F5201">
            <v>0</v>
          </cell>
          <cell r="G5201" t="str">
            <v>89475</v>
          </cell>
          <cell r="H5201" t="str">
            <v>ALVENARIA DE BLOCOS DE CONCRETO ESTRUTURAL 14X19X39 CM, (ESPESSURA 14 CM), FBK = 4,5 MPA, PARA PAREDES COM ÁREA LÍQUIDA MAIOR OU IGUAL A 6M², COM VÃOS, UTILIZANDO COLHER DE PEDREIRO. AF_12/2014</v>
          </cell>
        </row>
        <row r="5202">
          <cell r="A5202" t="str">
            <v>PAREDES/PAINEIS</v>
          </cell>
          <cell r="B5202" t="str">
            <v>PARE</v>
          </cell>
          <cell r="C5202" t="str">
            <v>ALVENARIA DE ELEMENTOS VAZADOS DE CONCRETO</v>
          </cell>
          <cell r="D5202" t="str">
            <v>0066</v>
          </cell>
          <cell r="E5202">
            <v>0</v>
          </cell>
          <cell r="F5202">
            <v>0</v>
          </cell>
          <cell r="G5202" t="str">
            <v>89476</v>
          </cell>
          <cell r="H5202" t="str">
            <v>ALVENARIA DE BLOCOS DE CONCRETO ESTRUTURAL 14X19X39 CM, (ESPESSURA 14 CM) FBK = 14,0 MPA, PARA PAREDES COM ÁREA LÍQUIDA MENOR QUE 6M², COM VÃOS, UTILIZANDO COLHER DE PEDREIRO. AF_12/2014</v>
          </cell>
        </row>
        <row r="5203">
          <cell r="A5203" t="str">
            <v>PAREDES/PAINEIS</v>
          </cell>
          <cell r="B5203" t="str">
            <v>PARE</v>
          </cell>
          <cell r="C5203" t="str">
            <v>ALVENARIA DE ELEMENTOS VAZADOS DE CONCRETO</v>
          </cell>
          <cell r="D5203" t="str">
            <v>0066</v>
          </cell>
          <cell r="E5203">
            <v>0</v>
          </cell>
          <cell r="F5203">
            <v>0</v>
          </cell>
          <cell r="G5203" t="str">
            <v>89477</v>
          </cell>
          <cell r="H5203" t="str">
            <v>ALVENARIA DE BLOCOS DE CONCRETO ESTRUTURAL 14X19X39 CM, (ESPESSURA 14 CM) FBK = 14,0 MPA, PARA PAREDES COM ÁREA LÍQUIDA MAIOR OU IGUAL A 6M², COM VÃOS, UTILIZANDO COLHER DE PEDREIRO. AF_12/2014</v>
          </cell>
        </row>
        <row r="5204">
          <cell r="A5204" t="str">
            <v>PAREDES/PAINEIS</v>
          </cell>
          <cell r="B5204" t="str">
            <v>PARE</v>
          </cell>
          <cell r="C5204" t="str">
            <v>ALVENARIA DE ELEMENTOS VAZADOS DE CONCRETO</v>
          </cell>
          <cell r="D5204" t="str">
            <v>0066</v>
          </cell>
          <cell r="E5204">
            <v>0</v>
          </cell>
          <cell r="F5204">
            <v>0</v>
          </cell>
          <cell r="G5204" t="str">
            <v>89478</v>
          </cell>
          <cell r="H5204" t="str">
            <v>ALVENARIA DE BLOCOS DE CONCRETO ESTRUTURAL 14X19X29 CM, (ESPESSURA 14 CM), FBK = 4,5 MPA, PARA PAREDES COM ÁREA LÍQUIDA MENOR QUE 6M², SEM VÃOS, UTILIZANDO COLHER DE PEDREIRO. AF_12/2014</v>
          </cell>
        </row>
        <row r="5205">
          <cell r="A5205" t="str">
            <v>PAREDES/PAINEIS</v>
          </cell>
          <cell r="B5205" t="str">
            <v>PARE</v>
          </cell>
          <cell r="C5205" t="str">
            <v>ALVENARIA DE ELEMENTOS VAZADOS DE CONCRETO</v>
          </cell>
          <cell r="D5205" t="str">
            <v>0066</v>
          </cell>
          <cell r="E5205">
            <v>0</v>
          </cell>
          <cell r="F5205">
            <v>0</v>
          </cell>
          <cell r="G5205" t="str">
            <v>89479</v>
          </cell>
          <cell r="H5205" t="str">
            <v>ALVENARIA DE BLOCOS DE CONCRETO ESTRUTURAL 14X19X29 CM, (ESPESSURA 14 CM), FBK = 4,5 MPA, PARA PAREDES COM ÁREA LÍQUIDA MAIOR OU IGUAL A 6M², SEM VÃOS, UTILIZANDO COLHER DE PEDREIRO. AF_12/2014</v>
          </cell>
        </row>
        <row r="5206">
          <cell r="A5206" t="str">
            <v>PAREDES/PAINEIS</v>
          </cell>
          <cell r="B5206" t="str">
            <v>PARE</v>
          </cell>
          <cell r="C5206" t="str">
            <v>ALVENARIA DE ELEMENTOS VAZADOS DE CONCRETO</v>
          </cell>
          <cell r="D5206" t="str">
            <v>0066</v>
          </cell>
          <cell r="E5206">
            <v>0</v>
          </cell>
          <cell r="F5206">
            <v>0</v>
          </cell>
          <cell r="G5206" t="str">
            <v>89480</v>
          </cell>
          <cell r="H5206" t="str">
            <v>ALVENARIA DE BLOCOS DE CONCRETO ESTRUTURAL 14X19X29 CM, (ESPESSURA 14 CM) FBK = 14,0 MPA, PARA PAREDES COM ÁREA LÍQUIDA MENOR QUE 6M², SEM VÃOS, UTILIZANDO COLHER DE PEDREIRO. AF_12/2014</v>
          </cell>
        </row>
        <row r="5207">
          <cell r="A5207" t="str">
            <v>PAREDES/PAINEIS</v>
          </cell>
          <cell r="B5207" t="str">
            <v>PARE</v>
          </cell>
          <cell r="C5207" t="str">
            <v>ALVENARIA DE ELEMENTOS VAZADOS DE CONCRETO</v>
          </cell>
          <cell r="D5207" t="str">
            <v>0066</v>
          </cell>
          <cell r="E5207">
            <v>0</v>
          </cell>
          <cell r="F5207">
            <v>0</v>
          </cell>
          <cell r="G5207" t="str">
            <v>89483</v>
          </cell>
          <cell r="H5207" t="str">
            <v>ALVENARIA DE BLOCOS DE CONCRETO ESTRUTURAL 14X19X29 CM, (ESPESSURA 14 CM) FBK = 14,0 MPA, PARA PAREDES COM ÁREA LÍQUIDA MAIOR OU IGUAL A 6M², SEM VÃOS, UTILIZANDO COLHER DE PEDREIRO. AF_12/2014</v>
          </cell>
        </row>
        <row r="5208">
          <cell r="A5208" t="str">
            <v>PAREDES/PAINEIS</v>
          </cell>
          <cell r="B5208" t="str">
            <v>PARE</v>
          </cell>
          <cell r="C5208" t="str">
            <v>ALVENARIA DE ELEMENTOS VAZADOS DE CONCRETO</v>
          </cell>
          <cell r="D5208" t="str">
            <v>0066</v>
          </cell>
          <cell r="E5208">
            <v>0</v>
          </cell>
          <cell r="F5208">
            <v>0</v>
          </cell>
          <cell r="G5208" t="str">
            <v>89484</v>
          </cell>
          <cell r="H5208" t="str">
            <v>ALVENARIA DE BLOCOS DE CONCRETO ESTRUTURAL 14X19X29 CM, (ESPESSURA 14 CM), FBK = 4,5 MPA, PARA PAREDES COM ÁREA LÍQUIDA MENOR QUE 6M², COM VÃOS, UTILIZANDO COLHER DE PEDREIRO. AF_12/2014</v>
          </cell>
        </row>
        <row r="5209">
          <cell r="A5209" t="str">
            <v>PAREDES/PAINEIS</v>
          </cell>
          <cell r="B5209" t="str">
            <v>PARE</v>
          </cell>
          <cell r="C5209" t="str">
            <v>ALVENARIA DE ELEMENTOS VAZADOS DE CONCRETO</v>
          </cell>
          <cell r="D5209" t="str">
            <v>0066</v>
          </cell>
          <cell r="E5209">
            <v>0</v>
          </cell>
          <cell r="F5209">
            <v>0</v>
          </cell>
          <cell r="G5209" t="str">
            <v>89486</v>
          </cell>
          <cell r="H5209" t="str">
            <v>ALVENARIA DE BLOCOS DE CONCRETO ESTRUTURAL 14X19X29 CM, (ESPESSURA 14 CM), FBK = 4,5 MPA, PARA PAREDES COM ÁREA LÍQUIDA MAIOR OU IGUAL A 6M², COM VÃOS, UTILIZANDO COLHER DE PEDREIRO. AF_12/2014</v>
          </cell>
        </row>
        <row r="5210">
          <cell r="A5210" t="str">
            <v>PAREDES/PAINEIS</v>
          </cell>
          <cell r="B5210" t="str">
            <v>PARE</v>
          </cell>
          <cell r="C5210" t="str">
            <v>ALVENARIA DE ELEMENTOS VAZADOS DE CONCRETO</v>
          </cell>
          <cell r="D5210" t="str">
            <v>0066</v>
          </cell>
          <cell r="E5210">
            <v>0</v>
          </cell>
          <cell r="F5210">
            <v>0</v>
          </cell>
          <cell r="G5210" t="str">
            <v>89487</v>
          </cell>
          <cell r="H5210" t="str">
            <v>ALVENARIA DE BLOCOS DE CONCRETO ESTRUTURAL 14X19X29 CM, (ESPESSURA 14 CM) FBK = 14,0 MPA, PARA PAREDES COM ÁREA LÍQUIDA MENOR QUE 6M², COM VÃOS, UTILIZANDO COLHER DE PEDREIRO. AF_12/2014</v>
          </cell>
        </row>
        <row r="5211">
          <cell r="A5211" t="str">
            <v>PAREDES/PAINEIS</v>
          </cell>
          <cell r="B5211" t="str">
            <v>PARE</v>
          </cell>
          <cell r="C5211" t="str">
            <v>ALVENARIA DE ELEMENTOS VAZADOS DE CONCRETO</v>
          </cell>
          <cell r="D5211" t="str">
            <v>0066</v>
          </cell>
          <cell r="E5211">
            <v>0</v>
          </cell>
          <cell r="F5211">
            <v>0</v>
          </cell>
          <cell r="G5211" t="str">
            <v>89488</v>
          </cell>
          <cell r="H5211" t="str">
            <v>ALVENARIA DE BLOCOS DE CONCRETO ESTRUTURAL 14X19X29 CM, (ESPESSURA 14 CM) FBK = 14,0 MPA, PARA PAREDES COM ÁREA LÍQUIDA MAIOR OU IGUAL A 6M², COM VÃOS, UTILIZANDO COLHER DE PEDREIRO. AF_12/2014</v>
          </cell>
        </row>
        <row r="5212">
          <cell r="A5212" t="str">
            <v>PAREDES/PAINEIS</v>
          </cell>
          <cell r="B5212" t="str">
            <v>PARE</v>
          </cell>
          <cell r="C5212" t="str">
            <v>ALVENARIA DE ELEMENTOS VAZADOS DE CONCRETO</v>
          </cell>
          <cell r="D5212" t="str">
            <v>0066</v>
          </cell>
          <cell r="E5212">
            <v>0</v>
          </cell>
          <cell r="F5212">
            <v>0</v>
          </cell>
          <cell r="G5212" t="str">
            <v>91815</v>
          </cell>
          <cell r="H5212" t="str">
            <v>(COMPOSIÇÃO REPRESENTATIVA) DE ALVENARIA DE BLOCOS DE CONCRETO ESTRUTURAL 14X19X39 CM, (ESPESSURA 14 CM), FBK = 4,5 MPA, UTILIZANDO PALHETA, PARA EDIFICAÇÃO HABITACIONAL. AF_10/2015</v>
          </cell>
        </row>
        <row r="5213">
          <cell r="A5213" t="str">
            <v>PAREDES/PAINEIS</v>
          </cell>
          <cell r="B5213" t="str">
            <v>PARE</v>
          </cell>
          <cell r="C5213" t="str">
            <v>ALVENARIA DE ELEMENTOS VAZADOS DE CONCRETO</v>
          </cell>
          <cell r="D5213" t="str">
            <v>0066</v>
          </cell>
          <cell r="E5213">
            <v>0</v>
          </cell>
          <cell r="F5213">
            <v>0</v>
          </cell>
          <cell r="G5213" t="str">
            <v>91816</v>
          </cell>
          <cell r="H5213" t="str">
            <v>COMPOSIÇÃO REPRESENTATIVA DE SERVIÇOS DE ALVENARIA DE BLOCOS DE CONCRETO ESTRUTURAL 14X19X29 CM, (ESPESSURA 14 CM), FBK = 4,5 MPA, UTILIZANDO PALHETA, PARA EDIFICAÇÃO HABITACIONAL. AF_10/2015</v>
          </cell>
        </row>
        <row r="5214">
          <cell r="A5214" t="str">
            <v>PAREDES/PAINEIS</v>
          </cell>
          <cell r="B5214" t="str">
            <v>PARE</v>
          </cell>
          <cell r="C5214" t="str">
            <v>ALVENARIA DE ELEMENTOS VAZADOS DE CONCRETO</v>
          </cell>
          <cell r="D5214" t="str">
            <v>0066</v>
          </cell>
          <cell r="E5214">
            <v>0</v>
          </cell>
          <cell r="F5214">
            <v>0</v>
          </cell>
          <cell r="G5214" t="str">
            <v>101161</v>
          </cell>
          <cell r="H5214" t="str">
            <v>ALVENARIA DE VEDAÇÃO COM ELEMENTO VAZADO DE CONCRETO (COBOGÓ) DE 7X50X50CM E ARGAMASSA DE ASSENTAMENTO COM PREPARO EM BETONEIRA. AF_05/2020</v>
          </cell>
        </row>
        <row r="5215">
          <cell r="A5215" t="str">
            <v>PAREDES/PAINEIS</v>
          </cell>
          <cell r="B5215" t="str">
            <v>PARE</v>
          </cell>
          <cell r="C5215" t="str">
            <v>ALVENARIA DE BLOCOS DE VIDRO</v>
          </cell>
          <cell r="D5215" t="str">
            <v>0067</v>
          </cell>
          <cell r="E5215">
            <v>0</v>
          </cell>
          <cell r="F5215">
            <v>0</v>
          </cell>
          <cell r="G5215" t="str">
            <v>101163</v>
          </cell>
          <cell r="H5215" t="str">
            <v>ALVENARIA DE VEDAÇÃO COM BLOCO DE VIDRO VAZADO, TIPO VENEZIANA, DE 6X20X20CM E ARGAMASSA DE ASSENTAMENTO COM PREPARO EM BETONEIRA. AF_05/2020</v>
          </cell>
        </row>
        <row r="5216">
          <cell r="A5216" t="str">
            <v>PAREDES/PAINEIS</v>
          </cell>
          <cell r="B5216" t="str">
            <v>PARE</v>
          </cell>
          <cell r="C5216" t="str">
            <v>ALVENARIA DE BLOCOS DE VIDRO</v>
          </cell>
          <cell r="D5216" t="str">
            <v>0067</v>
          </cell>
          <cell r="E5216">
            <v>0</v>
          </cell>
          <cell r="F5216">
            <v>0</v>
          </cell>
          <cell r="G5216" t="str">
            <v>101164</v>
          </cell>
          <cell r="H5216" t="str">
            <v>ALVENARIA DE VEDAÇÃO COM BLOCO DE VIDRO, TIPO CANELADO, DE 8X19X19CM E ARGAMASSA DE ASSENTAMENTO COM PREPARO EM BETONEIRA. AF_05/2020</v>
          </cell>
        </row>
        <row r="5217">
          <cell r="A5217" t="str">
            <v>PAREDES/PAINEIS</v>
          </cell>
          <cell r="B5217" t="str">
            <v>PARE</v>
          </cell>
          <cell r="C5217" t="str">
            <v>DIVISORIAS/MARMORE/GRANITO/MARMORITE/CONCRETO/MAD.AGLOM.</v>
          </cell>
          <cell r="D5217" t="str">
            <v>0070</v>
          </cell>
          <cell r="E5217">
            <v>0</v>
          </cell>
          <cell r="F5217">
            <v>0</v>
          </cell>
          <cell r="G5217" t="str">
            <v>96358</v>
          </cell>
          <cell r="H5217" t="str">
            <v>PAREDE COM PLACAS DE GESSO ACARTONADO (DRYWALL), PARA USO INTERNO, COM DUAS FACES SIMPLES E ESTRUTURA METÁLICA COM GUIAS SIMPLES, SEM VÃOS. AF_06/2017_P</v>
          </cell>
        </row>
        <row r="5218">
          <cell r="A5218" t="str">
            <v>PAREDES/PAINEIS</v>
          </cell>
          <cell r="B5218" t="str">
            <v>PARE</v>
          </cell>
          <cell r="C5218" t="str">
            <v>DIVISORIAS/MARMORE/GRANITO/MARMORITE/CONCRETO/MAD.AGLOM.</v>
          </cell>
          <cell r="D5218" t="str">
            <v>0070</v>
          </cell>
          <cell r="E5218">
            <v>0</v>
          </cell>
          <cell r="F5218">
            <v>0</v>
          </cell>
          <cell r="G5218" t="str">
            <v>96359</v>
          </cell>
          <cell r="H5218" t="str">
            <v>PAREDE COM PLACAS DE GESSO ACARTONADO (DRYWALL), PARA USO INTERNO, COM DUAS FACES SIMPLES E ESTRUTURA METÁLICA COM GUIAS SIMPLES, COM VÃOS AF_06/2017_P</v>
          </cell>
        </row>
        <row r="5219">
          <cell r="A5219" t="str">
            <v>PAREDES/PAINEIS</v>
          </cell>
          <cell r="B5219" t="str">
            <v>PARE</v>
          </cell>
          <cell r="C5219" t="str">
            <v>DIVISORIAS/MARMORE/GRANITO/MARMORITE/CONCRETO/MAD.AGLOM.</v>
          </cell>
          <cell r="D5219" t="str">
            <v>0070</v>
          </cell>
          <cell r="E5219">
            <v>0</v>
          </cell>
          <cell r="F5219">
            <v>0</v>
          </cell>
          <cell r="G5219" t="str">
            <v>96360</v>
          </cell>
          <cell r="H5219" t="str">
            <v>PAREDE COM PLACAS DE GESSO ACARTONADO (DRYWALL), PARA USO INTERNO, COM DUAS FACES SIMPLES E ESTRUTURA METÁLICA COM GUIAS DUPLAS, SEM VÃOS. AF_06/2017_P</v>
          </cell>
        </row>
        <row r="5220">
          <cell r="A5220" t="str">
            <v>PAREDES/PAINEIS</v>
          </cell>
          <cell r="B5220" t="str">
            <v>PARE</v>
          </cell>
          <cell r="C5220" t="str">
            <v>DIVISORIAS/MARMORE/GRANITO/MARMORITE/CONCRETO/MAD.AGLOM.</v>
          </cell>
          <cell r="D5220" t="str">
            <v>0070</v>
          </cell>
          <cell r="E5220">
            <v>0</v>
          </cell>
          <cell r="F5220">
            <v>0</v>
          </cell>
          <cell r="G5220" t="str">
            <v>96361</v>
          </cell>
          <cell r="H5220" t="str">
            <v>PAREDE COM PLACAS DE GESSO ACARTONADO (DRYWALL), PARA USO INTERNO, COM DUAS FACES SIMPLES E ESTRUTURA METÁLICA COM GUIAS DUPLAS, COM VÃOS. AF_06/2017_P</v>
          </cell>
        </row>
        <row r="5221">
          <cell r="A5221" t="str">
            <v>PAREDES/PAINEIS</v>
          </cell>
          <cell r="B5221" t="str">
            <v>PARE</v>
          </cell>
          <cell r="C5221" t="str">
            <v>DIVISORIAS/MARMORE/GRANITO/MARMORITE/CONCRETO/MAD.AGLOM.</v>
          </cell>
          <cell r="D5221" t="str">
            <v>0070</v>
          </cell>
          <cell r="E5221">
            <v>0</v>
          </cell>
          <cell r="F5221">
            <v>0</v>
          </cell>
          <cell r="G5221" t="str">
            <v>96362</v>
          </cell>
          <cell r="H5221" t="str">
            <v>PAREDE COM PLACAS DE GESSO ACARTONADO (DRYWALL), PARA USO INTERNO, COM UMA FACE SIMPLES E OUTRA FACE DUPLA E ESTRUTURA METÁLICA COM GUIAS SIMPLES, SEM VÃOS. AF_06/2017_P</v>
          </cell>
        </row>
        <row r="5222">
          <cell r="A5222" t="str">
            <v>PAREDES/PAINEIS</v>
          </cell>
          <cell r="B5222" t="str">
            <v>PARE</v>
          </cell>
          <cell r="C5222" t="str">
            <v>DIVISORIAS/MARMORE/GRANITO/MARMORITE/CONCRETO/MAD.AGLOM.</v>
          </cell>
          <cell r="D5222" t="str">
            <v>0070</v>
          </cell>
          <cell r="E5222">
            <v>0</v>
          </cell>
          <cell r="F5222">
            <v>0</v>
          </cell>
          <cell r="G5222" t="str">
            <v>96363</v>
          </cell>
          <cell r="H5222" t="str">
            <v>PAREDE COM PLACAS DE GESSO ACARTONADO (DRYWALL), PARA USO INTERNO, COM UMA FACE SIMPLES E OUTRA FACE DUPLA E ESTRUTURA METÁLICA COM GUIAS SIMPLES, COM VÃOS. AF_06/2017_P</v>
          </cell>
        </row>
        <row r="5223">
          <cell r="A5223" t="str">
            <v>PAREDES/PAINEIS</v>
          </cell>
          <cell r="B5223" t="str">
            <v>PARE</v>
          </cell>
          <cell r="C5223" t="str">
            <v>DIVISORIAS/MARMORE/GRANITO/MARMORITE/CONCRETO/MAD.AGLOM.</v>
          </cell>
          <cell r="D5223" t="str">
            <v>0070</v>
          </cell>
          <cell r="E5223">
            <v>0</v>
          </cell>
          <cell r="F5223">
            <v>0</v>
          </cell>
          <cell r="G5223" t="str">
            <v>96364</v>
          </cell>
          <cell r="H5223" t="str">
            <v>PAREDE COM PLACAS DE GESSO ACARTONADO (DRYWALL), PARA USO INTERNO COM UMA FACE SIMPLES E OUTRA FACE DUPLA E ESTRUTURA METÁLICA COM GUIAS DUPLAS, SEM VÃOS. AF_06/2017_P</v>
          </cell>
        </row>
        <row r="5224">
          <cell r="A5224" t="str">
            <v>PAREDES/PAINEIS</v>
          </cell>
          <cell r="B5224" t="str">
            <v>PARE</v>
          </cell>
          <cell r="C5224" t="str">
            <v>DIVISORIAS/MARMORE/GRANITO/MARMORITE/CONCRETO/MAD.AGLOM.</v>
          </cell>
          <cell r="D5224" t="str">
            <v>0070</v>
          </cell>
          <cell r="E5224">
            <v>0</v>
          </cell>
          <cell r="F5224">
            <v>0</v>
          </cell>
          <cell r="G5224" t="str">
            <v>96365</v>
          </cell>
          <cell r="H5224" t="str">
            <v>PAREDE COM PLACAS DE GESSO ACARTONADO (DRYWALL), PARA USO INTERNO, COM UMA FACE SIMPLES E OUTRA FACE DUPLA E   ESTRUTURA METÁLICA COM GUIAS DUPLAS, COM VÃOS. AF_06/2017_P</v>
          </cell>
        </row>
        <row r="5225">
          <cell r="A5225" t="str">
            <v>PAREDES/PAINEIS</v>
          </cell>
          <cell r="B5225" t="str">
            <v>PARE</v>
          </cell>
          <cell r="C5225" t="str">
            <v>DIVISORIAS/MARMORE/GRANITO/MARMORITE/CONCRETO/MAD.AGLOM.</v>
          </cell>
          <cell r="D5225" t="str">
            <v>0070</v>
          </cell>
          <cell r="E5225">
            <v>0</v>
          </cell>
          <cell r="F5225">
            <v>0</v>
          </cell>
          <cell r="G5225" t="str">
            <v>96366</v>
          </cell>
          <cell r="H5225" t="str">
            <v>PAREDE COM PLACAS DE GESSO ACARTONADO (DRYWALL), PARA USO INTERNO, COM DUAS FACES DUPLAS E ESTRUTURA METÁLICA COM GUIAS SIMPLES, SEM VÃOS. AF_06/2017_P</v>
          </cell>
        </row>
        <row r="5226">
          <cell r="A5226" t="str">
            <v>PAREDES/PAINEIS</v>
          </cell>
          <cell r="B5226" t="str">
            <v>PARE</v>
          </cell>
          <cell r="C5226" t="str">
            <v>DIVISORIAS/MARMORE/GRANITO/MARMORITE/CONCRETO/MAD.AGLOM.</v>
          </cell>
          <cell r="D5226" t="str">
            <v>0070</v>
          </cell>
          <cell r="E5226">
            <v>0</v>
          </cell>
          <cell r="F5226">
            <v>0</v>
          </cell>
          <cell r="G5226" t="str">
            <v>96367</v>
          </cell>
          <cell r="H5226" t="str">
            <v>PAREDE COM PLACAS DE GESSO ACARTONADO (DRYWALL), PARA USO INTERNO, COM DUAS FACES DUPLAS E ESTRUTURA METÁLICA COM GUIAS SIMPLES, COM VÃOS. AF_06/2017_P</v>
          </cell>
        </row>
        <row r="5227">
          <cell r="A5227" t="str">
            <v>PAREDES/PAINEIS</v>
          </cell>
          <cell r="B5227" t="str">
            <v>PARE</v>
          </cell>
          <cell r="C5227" t="str">
            <v>DIVISORIAS/MARMORE/GRANITO/MARMORITE/CONCRETO/MAD.AGLOM.</v>
          </cell>
          <cell r="D5227" t="str">
            <v>0070</v>
          </cell>
          <cell r="E5227">
            <v>0</v>
          </cell>
          <cell r="F5227">
            <v>0</v>
          </cell>
          <cell r="G5227" t="str">
            <v>96368</v>
          </cell>
          <cell r="H5227" t="str">
            <v>PAREDE COM PLACAS DE GESSO ACARTONADO (DRYWALL), PARA USO INTERNO COM DUAS FACES DUPLAS E ESTRUTURA METÁLICA COM GUIAS DUPLAS, SEM VÃOS. AF_06/2017</v>
          </cell>
        </row>
        <row r="5228">
          <cell r="A5228" t="str">
            <v>PAREDES/PAINEIS</v>
          </cell>
          <cell r="B5228" t="str">
            <v>PARE</v>
          </cell>
          <cell r="C5228" t="str">
            <v>DIVISORIAS/MARMORE/GRANITO/MARMORITE/CONCRETO/MAD.AGLOM.</v>
          </cell>
          <cell r="D5228" t="str">
            <v>0070</v>
          </cell>
          <cell r="E5228">
            <v>0</v>
          </cell>
          <cell r="F5228">
            <v>0</v>
          </cell>
          <cell r="G5228" t="str">
            <v>96369</v>
          </cell>
          <cell r="H5228" t="str">
            <v>PAREDE COM PLACAS DE GESSO ACARTONADO (DRYWALL), PARA USO INTERNO, COM DUAS FACES DUPLAS E ESTRUTURA METÁLICA COM GUIAS DUPLAS, COM VÃOS. AF_06/2017_P</v>
          </cell>
        </row>
        <row r="5229">
          <cell r="A5229" t="str">
            <v>PAREDES/PAINEIS</v>
          </cell>
          <cell r="B5229" t="str">
            <v>PARE</v>
          </cell>
          <cell r="C5229" t="str">
            <v>DIVISORIAS/MARMORE/GRANITO/MARMORITE/CONCRETO/MAD.AGLOM.</v>
          </cell>
          <cell r="D5229" t="str">
            <v>0070</v>
          </cell>
          <cell r="E5229">
            <v>0</v>
          </cell>
          <cell r="F5229">
            <v>0</v>
          </cell>
          <cell r="G5229" t="str">
            <v>96370</v>
          </cell>
          <cell r="H5229" t="str">
            <v>PAREDE COM PLACAS DE GESSO ACARTONADO (DRYWALL), PARA USO INTERNO, COM UMA FACE SIMPLES E ESTRUTURA METÁLICA COM GUIAS SIMPLES, SEM VÃOS. AF_06/2017_P</v>
          </cell>
        </row>
        <row r="5230">
          <cell r="A5230" t="str">
            <v>PAREDES/PAINEIS</v>
          </cell>
          <cell r="B5230" t="str">
            <v>PARE</v>
          </cell>
          <cell r="C5230" t="str">
            <v>DIVISORIAS/MARMORE/GRANITO/MARMORITE/CONCRETO/MAD.AGLOM.</v>
          </cell>
          <cell r="D5230" t="str">
            <v>0070</v>
          </cell>
          <cell r="E5230">
            <v>0</v>
          </cell>
          <cell r="F5230">
            <v>0</v>
          </cell>
          <cell r="G5230" t="str">
            <v>96371</v>
          </cell>
          <cell r="H5230" t="str">
            <v>PAREDE COM PLACAS DE GESSO ACARTONADO (DRYWALL), PARA USO INTERNO, COM UMA FACE SIMPLES E ESTRUTURA METÁLICA COM GUIAS SIMPLES, COM VÃOS. AF_06/2017_P</v>
          </cell>
        </row>
        <row r="5231">
          <cell r="A5231" t="str">
            <v>PAREDES/PAINEIS</v>
          </cell>
          <cell r="B5231" t="str">
            <v>PARE</v>
          </cell>
          <cell r="C5231" t="str">
            <v>DIVISORIAS/MARMORE/GRANITO/MARMORITE/CONCRETO/MAD.AGLOM.</v>
          </cell>
          <cell r="D5231" t="str">
            <v>0070</v>
          </cell>
          <cell r="E5231">
            <v>0</v>
          </cell>
          <cell r="F5231">
            <v>0</v>
          </cell>
          <cell r="G5231" t="str">
            <v>96372</v>
          </cell>
          <cell r="H5231" t="str">
            <v>INSTALAÇÃO DE ISOLAMENTO COM LÃ DE ROCHA EM PAREDES DRYWALL. AF_06/2017</v>
          </cell>
        </row>
        <row r="5232">
          <cell r="A5232" t="str">
            <v>PAREDES/PAINEIS</v>
          </cell>
          <cell r="B5232" t="str">
            <v>PARE</v>
          </cell>
          <cell r="C5232" t="str">
            <v>DIVISORIAS/MARMORE/GRANITO/MARMORITE/CONCRETO/MAD.AGLOM.</v>
          </cell>
          <cell r="D5232" t="str">
            <v>0070</v>
          </cell>
          <cell r="E5232">
            <v>0</v>
          </cell>
          <cell r="F5232">
            <v>0</v>
          </cell>
          <cell r="G5232" t="str">
            <v>96373</v>
          </cell>
          <cell r="H5232" t="str">
            <v>INSTALAÇÃO DE REFORÇO METÁLICO EM PAREDE DRYWALL. AF_06/2017</v>
          </cell>
        </row>
        <row r="5233">
          <cell r="A5233" t="str">
            <v>PAREDES/PAINEIS</v>
          </cell>
          <cell r="B5233" t="str">
            <v>PARE</v>
          </cell>
          <cell r="C5233" t="str">
            <v>DIVISORIAS/MARMORE/GRANITO/MARMORITE/CONCRETO/MAD.AGLOM.</v>
          </cell>
          <cell r="D5233" t="str">
            <v>0070</v>
          </cell>
          <cell r="E5233">
            <v>0</v>
          </cell>
          <cell r="F5233">
            <v>0</v>
          </cell>
          <cell r="G5233" t="str">
            <v>96374</v>
          </cell>
          <cell r="H5233" t="str">
            <v>INSTALAÇÃO DE REFORÇO DE MADEIRA EM PAREDE DRYWALL. AF_06/2017</v>
          </cell>
        </row>
        <row r="5234">
          <cell r="A5234" t="str">
            <v>PAREDES/PAINEIS</v>
          </cell>
          <cell r="B5234" t="str">
            <v>PARE</v>
          </cell>
          <cell r="C5234" t="str">
            <v>DIVISORIAS/MARMORE/GRANITO/MARMORITE/CONCRETO/MAD.AGLOM.</v>
          </cell>
          <cell r="D5234" t="str">
            <v>0070</v>
          </cell>
          <cell r="E5234">
            <v>0</v>
          </cell>
          <cell r="F5234">
            <v>0</v>
          </cell>
          <cell r="G5234" t="str">
            <v>102235</v>
          </cell>
          <cell r="H5234" t="str">
            <v>DIVISÓRIA FIXA EM VIDRO TEMPERADO 10 MM, SEM ABERTURA. AF_01/2021</v>
          </cell>
        </row>
        <row r="5235">
          <cell r="A5235" t="str">
            <v>PAREDES/PAINEIS</v>
          </cell>
          <cell r="B5235" t="str">
            <v>PARE</v>
          </cell>
          <cell r="C5235" t="str">
            <v>DIVISORIAS/MARMORE/GRANITO/MARMORITE/CONCRETO/MAD.AGLOM.</v>
          </cell>
          <cell r="D5235" t="str">
            <v>0070</v>
          </cell>
          <cell r="E5235">
            <v>0</v>
          </cell>
          <cell r="F5235">
            <v>0</v>
          </cell>
          <cell r="G5235" t="str">
            <v>102243</v>
          </cell>
          <cell r="H5235" t="str">
            <v>DIVISORIA CEGA (N1) - PAINEL MSO/COMEIA E=35MM - PERFIS SIMPLES ACO GALVANIZADO PINTADO. AF_01/2021</v>
          </cell>
        </row>
        <row r="5236">
          <cell r="A5236" t="str">
            <v>PAREDES/PAINEIS</v>
          </cell>
          <cell r="B5236" t="str">
            <v>PARE</v>
          </cell>
          <cell r="C5236" t="str">
            <v>DIVISORIAS/MARMORE/GRANITO/MARMORITE/CONCRETO/MAD.AGLOM.</v>
          </cell>
          <cell r="D5236" t="str">
            <v>0070</v>
          </cell>
          <cell r="E5236">
            <v>0</v>
          </cell>
          <cell r="F5236">
            <v>0</v>
          </cell>
          <cell r="G5236" t="str">
            <v>102244</v>
          </cell>
          <cell r="H5236" t="str">
            <v>DIVISORIA (N3) - PAINEL/VIDRO/PAINEL MSO/COMEIA E=35MM - PERFIS SIMPLES ACO GALVANIZADO PINTADO. AF_01/2021</v>
          </cell>
        </row>
        <row r="5237">
          <cell r="A5237" t="str">
            <v>PAREDES/PAINEIS</v>
          </cell>
          <cell r="B5237" t="str">
            <v>PARE</v>
          </cell>
          <cell r="C5237" t="str">
            <v>DIVISORIAS/MARMORE/GRANITO/MARMORITE/CONCRETO/MAD.AGLOM.</v>
          </cell>
          <cell r="D5237" t="str">
            <v>0070</v>
          </cell>
          <cell r="E5237">
            <v>0</v>
          </cell>
          <cell r="F5237">
            <v>0</v>
          </cell>
          <cell r="G5237" t="str">
            <v>102245</v>
          </cell>
          <cell r="H5237" t="str">
            <v>DIVISORIA (N2) - PAINEL/VIDRO - PAINEL C/ MSO/COMEIA E=35MM - PERFIS SIMPLES ACO GALVANIZADO PINTADO. AF_01/2021</v>
          </cell>
        </row>
        <row r="5238">
          <cell r="A5238" t="str">
            <v>PAREDES/PAINEIS</v>
          </cell>
          <cell r="B5238" t="str">
            <v>PARE</v>
          </cell>
          <cell r="C5238" t="str">
            <v>DIVISORIAS/MARMORE/GRANITO/MARMORITE/CONCRETO/MAD.AGLOM.</v>
          </cell>
          <cell r="D5238" t="str">
            <v>0070</v>
          </cell>
          <cell r="E5238">
            <v>0</v>
          </cell>
          <cell r="F5238">
            <v>0</v>
          </cell>
          <cell r="G5238" t="str">
            <v>102253</v>
          </cell>
          <cell r="H5238" t="str">
            <v>DIVISORIA SANITÁRIA, TIPO CABINE, EM GRANITO CINZA POLIDO, ESP = 3CM, ASSENTADO COM ARGAMASSA COLANTE AC III-E, EXCLUSIVE FERRAGENS. AF_01/2021</v>
          </cell>
        </row>
        <row r="5239">
          <cell r="A5239" t="str">
            <v>PAREDES/PAINEIS</v>
          </cell>
          <cell r="B5239" t="str">
            <v>PARE</v>
          </cell>
          <cell r="C5239" t="str">
            <v>DIVISORIAS/MARMORE/GRANITO/MARMORITE/CONCRETO/MAD.AGLOM.</v>
          </cell>
          <cell r="D5239" t="str">
            <v>0070</v>
          </cell>
          <cell r="E5239">
            <v>0</v>
          </cell>
          <cell r="F5239">
            <v>0</v>
          </cell>
          <cell r="G5239" t="str">
            <v>102254</v>
          </cell>
          <cell r="H5239" t="str">
            <v>DIVISORIA SANITÁRIA, TIPO CABINE, EM MÁRMORE BRANCO POLIDO, ESP = 3CM, ASSENTADO COM ARGAMASSA COLANTE AC III-E, EXCLUSIVE FERRAGENS. AF_01/2021</v>
          </cell>
        </row>
        <row r="5240">
          <cell r="A5240" t="str">
            <v>PAREDES/PAINEIS</v>
          </cell>
          <cell r="B5240" t="str">
            <v>PARE</v>
          </cell>
          <cell r="C5240" t="str">
            <v>DIVISORIAS/MARMORE/GRANITO/MARMORITE/CONCRETO/MAD.AGLOM.</v>
          </cell>
          <cell r="D5240" t="str">
            <v>0070</v>
          </cell>
          <cell r="E5240">
            <v>0</v>
          </cell>
          <cell r="F5240">
            <v>0</v>
          </cell>
          <cell r="G5240" t="str">
            <v>102255</v>
          </cell>
          <cell r="H5240" t="str">
            <v>TAPA VISTA DE MICTÓRIO EM GRANITO CINZA POLIDO, ESP = 3CM, ASSENTADO COM ARGAMASSA COLANTE AC III-E . AF_01/2021</v>
          </cell>
        </row>
        <row r="5241">
          <cell r="A5241" t="str">
            <v>PAREDES/PAINEIS</v>
          </cell>
          <cell r="B5241" t="str">
            <v>PARE</v>
          </cell>
          <cell r="C5241" t="str">
            <v>DIVISORIAS/MARMORE/GRANITO/MARMORITE/CONCRETO/MAD.AGLOM.</v>
          </cell>
          <cell r="D5241" t="str">
            <v>0070</v>
          </cell>
          <cell r="E5241">
            <v>0</v>
          </cell>
          <cell r="F5241">
            <v>0</v>
          </cell>
          <cell r="G5241" t="str">
            <v>102256</v>
          </cell>
          <cell r="H5241" t="str">
            <v>TAPA VISTA DE MICTÓRIO EM MÁRMORE BRANCO POLIDO, ESP = 3CM, ASSENTADO COM ARGAMASSA COLANTE AC III-E . AF_01/2021</v>
          </cell>
        </row>
        <row r="5242">
          <cell r="A5242" t="str">
            <v>PAREDES/PAINEIS</v>
          </cell>
          <cell r="B5242" t="str">
            <v>PARE</v>
          </cell>
          <cell r="C5242" t="str">
            <v>DIVISORIAS/MARMORE/GRANITO/MARMORITE/CONCRETO/MAD.AGLOM.</v>
          </cell>
          <cell r="D5242" t="str">
            <v>0070</v>
          </cell>
          <cell r="E5242">
            <v>0</v>
          </cell>
          <cell r="F5242">
            <v>0</v>
          </cell>
          <cell r="G5242" t="str">
            <v>102257</v>
          </cell>
          <cell r="H5242" t="str">
            <v>DIVISORIA SANITÁRIA, TIPO CABINE, EM PAINEL DE GRANILITE, ESP = 3CM, ASSENTADO COM ARGAMASSA COLANTE AC III-E, EXCLUSIVE FERRAGENS. AF_01/2021</v>
          </cell>
        </row>
        <row r="5243">
          <cell r="A5243" t="str">
            <v>PAREDES/PAINEIS</v>
          </cell>
          <cell r="B5243" t="str">
            <v>PARE</v>
          </cell>
          <cell r="C5243" t="str">
            <v>DIVISORIAS/MARMORE/GRANITO/MARMORITE/CONCRETO/MAD.AGLOM.</v>
          </cell>
          <cell r="D5243" t="str">
            <v>0070</v>
          </cell>
          <cell r="E5243">
            <v>0</v>
          </cell>
          <cell r="F5243">
            <v>0</v>
          </cell>
          <cell r="G5243" t="str">
            <v>102258</v>
          </cell>
          <cell r="H5243" t="str">
            <v>TAPA VISTA DE MICTÓRIO EM PAINEL DE GRANILITE, ESP = 3CM, ASSENTADO COM ARGAMASSA COLANTE AC III-E . AF_01/2021</v>
          </cell>
        </row>
        <row r="5244">
          <cell r="A5244" t="str">
            <v>PAREDES/PAINEIS</v>
          </cell>
          <cell r="B5244" t="str">
            <v>PARE</v>
          </cell>
          <cell r="C5244" t="str">
            <v>ALVENARIA DE BLOCO-CONCRETO CELULAR</v>
          </cell>
          <cell r="D5244" t="str">
            <v>0251</v>
          </cell>
          <cell r="E5244">
            <v>0</v>
          </cell>
          <cell r="F5244">
            <v>0</v>
          </cell>
          <cell r="G5244" t="str">
            <v>101154</v>
          </cell>
          <cell r="H5244" t="str">
            <v>ALVENARIA DE VEDAÇÃO DE BLOCOS DE CONCRETO CELULAR DE 10X30X60CM (ESPESSURA 10CM) E ARGAMASSA DE ASSENTAMENTO COM PREPARO EM BETONEIRA. AF_05/2020</v>
          </cell>
        </row>
        <row r="5245">
          <cell r="A5245" t="str">
            <v>PAREDES/PAINEIS</v>
          </cell>
          <cell r="B5245" t="str">
            <v>PARE</v>
          </cell>
          <cell r="C5245" t="str">
            <v>ALVENARIA DE BLOCO-CONCRETO CELULAR</v>
          </cell>
          <cell r="D5245" t="str">
            <v>0251</v>
          </cell>
          <cell r="E5245">
            <v>0</v>
          </cell>
          <cell r="F5245">
            <v>0</v>
          </cell>
          <cell r="G5245" t="str">
            <v>101155</v>
          </cell>
          <cell r="H5245" t="str">
            <v>ALVENARIA DE VEDAÇÃO DE BLOCOS DE CONCRETO CELULAR DE 15X30X60CM (ESPESSURA 15CM) E ARGAMASSA DE ASSENTAMENTO COM PREPARO EM BETONEIRA. AF_05/2020</v>
          </cell>
        </row>
        <row r="5246">
          <cell r="A5246" t="str">
            <v>PAREDES/PAINEIS</v>
          </cell>
          <cell r="B5246" t="str">
            <v>PARE</v>
          </cell>
          <cell r="C5246" t="str">
            <v>ALVENARIA DE BLOCO-CONCRETO CELULAR</v>
          </cell>
          <cell r="D5246" t="str">
            <v>0251</v>
          </cell>
          <cell r="E5246">
            <v>0</v>
          </cell>
          <cell r="F5246">
            <v>0</v>
          </cell>
          <cell r="G5246" t="str">
            <v>101156</v>
          </cell>
          <cell r="H5246" t="str">
            <v>ALVENARIA DE VEDAÇÃO DE BLOCOS DE CONCRETO CELULAR DE 20X30X60CM (ESPESSURA 20CM) E ARGAMASSA DE ASSENTAMENTO COM PREPARO EM BETONEIRA. AF_05/2020</v>
          </cell>
        </row>
        <row r="5247">
          <cell r="A5247" t="str">
            <v>PAVIMENTACAO</v>
          </cell>
          <cell r="B5247" t="str">
            <v>PAVI</v>
          </cell>
          <cell r="C5247" t="str">
            <v>RECOMPOSICAO DE PAVIMENTACAO</v>
          </cell>
          <cell r="D5247" t="str">
            <v>0054</v>
          </cell>
          <cell r="E5247">
            <v>0</v>
          </cell>
          <cell r="F5247">
            <v>0</v>
          </cell>
          <cell r="G5247" t="str">
            <v>101810</v>
          </cell>
          <cell r="H5247" t="str">
            <v>EXECUÇÃO DE TAPA BURACO COM APLICAÇÃO DE CONCRETO ASFÁLTICO (USINAGEM PRÓPRIA) E PINTURA DE LIGAÇÃO. AF_12/2020</v>
          </cell>
        </row>
        <row r="5248">
          <cell r="A5248" t="str">
            <v>PAVIMENTACAO</v>
          </cell>
          <cell r="B5248" t="str">
            <v>PAVI</v>
          </cell>
          <cell r="C5248" t="str">
            <v>RECOMPOSICAO DE PAVIMENTACAO</v>
          </cell>
          <cell r="D5248" t="str">
            <v>0054</v>
          </cell>
          <cell r="E5248">
            <v>0</v>
          </cell>
          <cell r="F5248">
            <v>0</v>
          </cell>
          <cell r="G5248" t="str">
            <v>101811</v>
          </cell>
          <cell r="H5248" t="str">
            <v>EXECUÇÃO DE TAPA BURACO COM APLICAÇÃO DE PRÉ MISTURADO A FRIO (USINAGEM PRÓPRIA) E PINTURA DE LIGAÇÃO. AF_12/2020</v>
          </cell>
        </row>
        <row r="5249">
          <cell r="A5249" t="str">
            <v>PAVIMENTACAO</v>
          </cell>
          <cell r="B5249" t="str">
            <v>PAVI</v>
          </cell>
          <cell r="C5249" t="str">
            <v>RECOMPOSICAO DE PAVIMENTACAO</v>
          </cell>
          <cell r="D5249" t="str">
            <v>0054</v>
          </cell>
          <cell r="E5249">
            <v>0</v>
          </cell>
          <cell r="F5249">
            <v>0</v>
          </cell>
          <cell r="G5249" t="str">
            <v>101812</v>
          </cell>
          <cell r="H5249" t="str">
            <v>RECOMPOSIÇÃO DE REVESTIMENTO EM CONCRETO ASFÁLTICO (USINAGEM PRÓPRIA), PARA O FECHAMENTO DE VALAS. AF_12/2020</v>
          </cell>
        </row>
        <row r="5250">
          <cell r="A5250" t="str">
            <v>PAVIMENTACAO</v>
          </cell>
          <cell r="B5250" t="str">
            <v>PAVI</v>
          </cell>
          <cell r="C5250" t="str">
            <v>RECOMPOSICAO DE PAVIMENTACAO</v>
          </cell>
          <cell r="D5250" t="str">
            <v>0054</v>
          </cell>
          <cell r="E5250">
            <v>0</v>
          </cell>
          <cell r="F5250">
            <v>0</v>
          </cell>
          <cell r="G5250" t="str">
            <v>101813</v>
          </cell>
          <cell r="H5250" t="str">
            <v>RECOMPOSIÇÃO DE REVESTIMENTO EM PRÉ MISTURADO A FRIO (USINAGEM PRÓPRIA), PARA FECHAMENTO DE VALAS. AF_12/2020</v>
          </cell>
        </row>
        <row r="5251">
          <cell r="A5251" t="str">
            <v>PAVIMENTACAO</v>
          </cell>
          <cell r="B5251" t="str">
            <v>PAVI</v>
          </cell>
          <cell r="C5251" t="str">
            <v>RECOMPOSICAO DE PAVIMENTACAO</v>
          </cell>
          <cell r="D5251" t="str">
            <v>0054</v>
          </cell>
          <cell r="E5251">
            <v>0</v>
          </cell>
          <cell r="F5251">
            <v>0</v>
          </cell>
          <cell r="G5251" t="str">
            <v>101814</v>
          </cell>
          <cell r="H5251" t="str">
            <v>RECOMPOSIÇÃO DE PAVIMENTOS EM PEDRA POLIÉDRICA, REJUNTAMENTO COM PÓ DE PEDRA, COM REAPROVEITAMENTO DAS PEDRAS POLIÉDRICAS PARA O FECHAMENTO DE VALAS. AF_12/2020</v>
          </cell>
        </row>
        <row r="5252">
          <cell r="A5252" t="str">
            <v>PAVIMENTACAO</v>
          </cell>
          <cell r="B5252" t="str">
            <v>PAVI</v>
          </cell>
          <cell r="C5252" t="str">
            <v>RECOMPOSICAO DE PAVIMENTACAO</v>
          </cell>
          <cell r="D5252" t="str">
            <v>0054</v>
          </cell>
          <cell r="E5252">
            <v>0</v>
          </cell>
          <cell r="F5252">
            <v>0</v>
          </cell>
          <cell r="G5252" t="str">
            <v>101815</v>
          </cell>
          <cell r="H5252" t="str">
            <v>RECOMPOSIÇÃO DE PAVIMENTO EM PEDRAS POLIÉDRICAS, REJUNTAMENTO COM PEDRISCO E EMULSÃO ASFÁLTICA COM REAPROVEITAMENTO DAS PEDRAS POLIÉDRICAS, PARA O FECHAMENTO DE VALAS. AF_12/2020</v>
          </cell>
        </row>
        <row r="5253">
          <cell r="A5253" t="str">
            <v>PAVIMENTACAO</v>
          </cell>
          <cell r="B5253" t="str">
            <v>PAVI</v>
          </cell>
          <cell r="C5253" t="str">
            <v>RECOMPOSICAO DE PAVIMENTACAO</v>
          </cell>
          <cell r="D5253" t="str">
            <v>0054</v>
          </cell>
          <cell r="E5253">
            <v>0</v>
          </cell>
          <cell r="F5253">
            <v>0</v>
          </cell>
          <cell r="G5253" t="str">
            <v>101816</v>
          </cell>
          <cell r="H5253" t="str">
            <v>RECOMPOSIÇÃO DE PAVIMENTO EM PEDRAS POLIÉDRICAS, REJUNTAMENTO COM ARGAMASSA, COM REAPROVEITAMENTO DAS PEDRAS POLIÉDRICAS, PARA O FECHAMENTO DE VALAS. AF_12/2020</v>
          </cell>
        </row>
        <row r="5254">
          <cell r="A5254" t="str">
            <v>PAVIMENTACAO</v>
          </cell>
          <cell r="B5254" t="str">
            <v>PAVI</v>
          </cell>
          <cell r="C5254" t="str">
            <v>RECOMPOSICAO DE PAVIMENTACAO</v>
          </cell>
          <cell r="D5254" t="str">
            <v>0054</v>
          </cell>
          <cell r="E5254">
            <v>0</v>
          </cell>
          <cell r="F5254">
            <v>0</v>
          </cell>
          <cell r="G5254" t="str">
            <v>101817</v>
          </cell>
          <cell r="H5254" t="str">
            <v>RECOMPOSIÇÃO DE PAVIMENTO EM PARALELEPÍPEDOS, REJUNTAMENTO COM PÓ DE PEDRA, COM REAPROVEITAMENTO DOS PARALELEPÍPEDOS, PARA O FECHAMENTO DE VALAS. AF_12/2020</v>
          </cell>
        </row>
        <row r="5255">
          <cell r="A5255" t="str">
            <v>PAVIMENTACAO</v>
          </cell>
          <cell r="B5255" t="str">
            <v>PAVI</v>
          </cell>
          <cell r="C5255" t="str">
            <v>RECOMPOSICAO DE PAVIMENTACAO</v>
          </cell>
          <cell r="D5255" t="str">
            <v>0054</v>
          </cell>
          <cell r="E5255">
            <v>0</v>
          </cell>
          <cell r="F5255">
            <v>0</v>
          </cell>
          <cell r="G5255" t="str">
            <v>101818</v>
          </cell>
          <cell r="H5255" t="str">
            <v>RECOMPOSIÇÃO DE PAVIMENTO EM PARALELEPÍPEDOS, REJUNTAMENTO COM PEDRISCO E EMULSÃO ASFÁLTICA, COM REAPROVEITAMENTO DOS PARALELEPÍPEDOS, PARA O FECHAMENTO DE VALAS. AF_12/2020</v>
          </cell>
        </row>
        <row r="5256">
          <cell r="A5256" t="str">
            <v>PAVIMENTACAO</v>
          </cell>
          <cell r="B5256" t="str">
            <v>PAVI</v>
          </cell>
          <cell r="C5256" t="str">
            <v>RECOMPOSICAO DE PAVIMENTACAO</v>
          </cell>
          <cell r="D5256" t="str">
            <v>0054</v>
          </cell>
          <cell r="E5256">
            <v>0</v>
          </cell>
          <cell r="F5256">
            <v>0</v>
          </cell>
          <cell r="G5256" t="str">
            <v>101819</v>
          </cell>
          <cell r="H5256" t="str">
            <v>RECOMPOSIÇÃO DE PAVIMENTO EM PARALELEPÍPEDOS, REJUNTAMENTO COM ARGAMASSA, COM REAPROVEITAMENTO DOS PARALELEPÍPEDOS, PARA O FECHAMENTO DE VALAS. AF_12/2020</v>
          </cell>
        </row>
        <row r="5257">
          <cell r="A5257" t="str">
            <v>PAVIMENTACAO</v>
          </cell>
          <cell r="B5257" t="str">
            <v>PAVI</v>
          </cell>
          <cell r="C5257" t="str">
            <v>RECOMPOSICAO DE PAVIMENTACAO</v>
          </cell>
          <cell r="D5257" t="str">
            <v>0054</v>
          </cell>
          <cell r="E5257">
            <v>0</v>
          </cell>
          <cell r="F5257">
            <v>0</v>
          </cell>
          <cell r="G5257" t="str">
            <v>101820</v>
          </cell>
          <cell r="H5257" t="str">
            <v>RECOMPOSIÇÃO DE PAVIMENTO EM PISO INTERTRAVADO SEXTAVADO, COM REAPROVEITAMENTO DOS BLOCOS SEXTAVADO, PARA O FECHAMENTO DE VALAS. AF_12/2020</v>
          </cell>
        </row>
        <row r="5258">
          <cell r="A5258" t="str">
            <v>PAVIMENTACAO</v>
          </cell>
          <cell r="B5258" t="str">
            <v>PAVI</v>
          </cell>
          <cell r="C5258" t="str">
            <v>RECOMPOSICAO DE PAVIMENTACAO</v>
          </cell>
          <cell r="D5258" t="str">
            <v>0054</v>
          </cell>
          <cell r="E5258">
            <v>0</v>
          </cell>
          <cell r="F5258">
            <v>0</v>
          </cell>
          <cell r="G5258" t="str">
            <v>101821</v>
          </cell>
          <cell r="H5258" t="str">
            <v>RECOMPOSIÇÃO DE PAVIMENTO EM PISO INTERTRAVADO, COM REAPROVEITAMENTO DOS BLOCOS INTERTRAVADOS, PARA O FECHAMENTO DE VALAS. AF_12/2020</v>
          </cell>
        </row>
        <row r="5259">
          <cell r="A5259" t="str">
            <v>PAVIMENTACAO</v>
          </cell>
          <cell r="B5259" t="str">
            <v>PAVI</v>
          </cell>
          <cell r="C5259" t="str">
            <v>RECOMPOSICAO DE PAVIMENTACAO</v>
          </cell>
          <cell r="D5259" t="str">
            <v>0054</v>
          </cell>
          <cell r="E5259">
            <v>0</v>
          </cell>
          <cell r="F5259">
            <v>0</v>
          </cell>
          <cell r="G5259" t="str">
            <v>101822</v>
          </cell>
          <cell r="H5259" t="str">
            <v>RECOMPOSIÇÃO DE BASE E OU SUB-BASE PARA REMENDO PROFUNDO DE SOLOS DE COMPORTAMENTO LATERÍTICO (ARENOSO). AF_12/2020</v>
          </cell>
        </row>
        <row r="5260">
          <cell r="A5260" t="str">
            <v>PAVIMENTACAO</v>
          </cell>
          <cell r="B5260" t="str">
            <v>PAVI</v>
          </cell>
          <cell r="C5260" t="str">
            <v>RECOMPOSICAO DE PAVIMENTACAO</v>
          </cell>
          <cell r="D5260" t="str">
            <v>0054</v>
          </cell>
          <cell r="E5260">
            <v>0</v>
          </cell>
          <cell r="F5260">
            <v>0</v>
          </cell>
          <cell r="G5260" t="str">
            <v>101823</v>
          </cell>
          <cell r="H5260" t="str">
            <v>RECOMPOSIÇÃO DE BASE E OU SUB-BASE PARA REMENDO PROFUNDO DE SOLO MELHORADO COM CIMENTO (TEOR DE 2%). AF_12/2020</v>
          </cell>
        </row>
        <row r="5261">
          <cell r="A5261" t="str">
            <v>PAVIMENTACAO</v>
          </cell>
          <cell r="B5261" t="str">
            <v>PAVI</v>
          </cell>
          <cell r="C5261" t="str">
            <v>RECOMPOSICAO DE PAVIMENTACAO</v>
          </cell>
          <cell r="D5261" t="str">
            <v>0054</v>
          </cell>
          <cell r="E5261">
            <v>0</v>
          </cell>
          <cell r="F5261">
            <v>0</v>
          </cell>
          <cell r="G5261" t="str">
            <v>101824</v>
          </cell>
          <cell r="H5261" t="str">
            <v>RECOMPOSIÇÃO DE BASE E OU SUB-BASE PARA REMENDO PROFUNDO DE SOLO MELHORADO COM CIMENTO (TEOR DE 4%). AF_12/2020</v>
          </cell>
        </row>
        <row r="5262">
          <cell r="A5262" t="str">
            <v>PAVIMENTACAO</v>
          </cell>
          <cell r="B5262" t="str">
            <v>PAVI</v>
          </cell>
          <cell r="C5262" t="str">
            <v>RECOMPOSICAO DE PAVIMENTACAO</v>
          </cell>
          <cell r="D5262" t="str">
            <v>0054</v>
          </cell>
          <cell r="E5262">
            <v>0</v>
          </cell>
          <cell r="F5262">
            <v>0</v>
          </cell>
          <cell r="G5262" t="str">
            <v>101825</v>
          </cell>
          <cell r="H5262" t="str">
            <v>RECOMPOSIÇÃO DE BASE E OU SUB-BASE PARA REMENDO PROFUNDO DE SOLO COM CIMENTO (TEOR DE 6%). AF_12/2020</v>
          </cell>
        </row>
        <row r="5263">
          <cell r="A5263" t="str">
            <v>PAVIMENTACAO</v>
          </cell>
          <cell r="B5263" t="str">
            <v>PAVI</v>
          </cell>
          <cell r="C5263" t="str">
            <v>RECOMPOSICAO DE PAVIMENTACAO</v>
          </cell>
          <cell r="D5263" t="str">
            <v>0054</v>
          </cell>
          <cell r="E5263">
            <v>0</v>
          </cell>
          <cell r="F5263">
            <v>0</v>
          </cell>
          <cell r="G5263" t="str">
            <v>101826</v>
          </cell>
          <cell r="H5263" t="str">
            <v>RECOMPOSIÇÃO DE BASE E OU SUB-BASE PARA REMENDO PROFUNDO DE SOLO COM CIMENTO (TEOR DE 8%). AF_12/2020</v>
          </cell>
        </row>
        <row r="5264">
          <cell r="A5264" t="str">
            <v>PAVIMENTACAO</v>
          </cell>
          <cell r="B5264" t="str">
            <v>PAVI</v>
          </cell>
          <cell r="C5264" t="str">
            <v>RECOMPOSICAO DE PAVIMENTACAO</v>
          </cell>
          <cell r="D5264" t="str">
            <v>0054</v>
          </cell>
          <cell r="E5264">
            <v>0</v>
          </cell>
          <cell r="F5264">
            <v>0</v>
          </cell>
          <cell r="G5264" t="str">
            <v>101827</v>
          </cell>
          <cell r="H5264" t="str">
            <v>RECOMPOSIÇÃO DE BASE E OU SUB-BASE PARA REMENDO PROFUNDO DE SOLO BRITA (40/60). AF_12/2020</v>
          </cell>
        </row>
        <row r="5265">
          <cell r="A5265" t="str">
            <v>PAVIMENTACAO</v>
          </cell>
          <cell r="B5265" t="str">
            <v>PAVI</v>
          </cell>
          <cell r="C5265" t="str">
            <v>RECOMPOSICAO DE PAVIMENTACAO</v>
          </cell>
          <cell r="D5265" t="str">
            <v>0054</v>
          </cell>
          <cell r="E5265">
            <v>0</v>
          </cell>
          <cell r="F5265">
            <v>0</v>
          </cell>
          <cell r="G5265" t="str">
            <v>101828</v>
          </cell>
          <cell r="H5265" t="str">
            <v>RECOMPOSIÇÃO DE BASE E OU SUB-BASE PARA REMENDO PROFUNDO DE SOLO BRITA (50/50). AF_12/2020</v>
          </cell>
        </row>
        <row r="5266">
          <cell r="A5266" t="str">
            <v>PAVIMENTACAO</v>
          </cell>
          <cell r="B5266" t="str">
            <v>PAVI</v>
          </cell>
          <cell r="C5266" t="str">
            <v>RECOMPOSICAO DE PAVIMENTACAO</v>
          </cell>
          <cell r="D5266" t="str">
            <v>0054</v>
          </cell>
          <cell r="E5266">
            <v>0</v>
          </cell>
          <cell r="F5266">
            <v>0</v>
          </cell>
          <cell r="G5266" t="str">
            <v>101829</v>
          </cell>
          <cell r="H5266" t="str">
            <v>RECOMPOSIÇÃO DE BASE E OU SUB-BASE PARA REMENDO PROFUNDO DE SOLO BRITA (60/40) COM CIMENTO (TEOR DE 4%). AF_12/2020</v>
          </cell>
        </row>
        <row r="5267">
          <cell r="A5267" t="str">
            <v>PAVIMENTACAO</v>
          </cell>
          <cell r="B5267" t="str">
            <v>PAVI</v>
          </cell>
          <cell r="C5267" t="str">
            <v>RECOMPOSICAO DE PAVIMENTACAO</v>
          </cell>
          <cell r="D5267" t="str">
            <v>0054</v>
          </cell>
          <cell r="E5267">
            <v>0</v>
          </cell>
          <cell r="F5267">
            <v>0</v>
          </cell>
          <cell r="G5267" t="str">
            <v>101830</v>
          </cell>
          <cell r="H5267" t="str">
            <v>RECOMPOSIÇÃO DE BASE E OU SUB-BASE PARA REMENDO PROFUNDO DE SOLO BRITA (60/40) COM CIMENTO (TEOR DE 6%). AF_12/2020</v>
          </cell>
        </row>
        <row r="5268">
          <cell r="A5268" t="str">
            <v>PAVIMENTACAO</v>
          </cell>
          <cell r="B5268" t="str">
            <v>PAVI</v>
          </cell>
          <cell r="C5268" t="str">
            <v>RECOMPOSICAO DE PAVIMENTACAO</v>
          </cell>
          <cell r="D5268" t="str">
            <v>0054</v>
          </cell>
          <cell r="E5268">
            <v>0</v>
          </cell>
          <cell r="F5268">
            <v>0</v>
          </cell>
          <cell r="G5268" t="str">
            <v>101831</v>
          </cell>
          <cell r="H5268" t="str">
            <v>RECOMPOSIÇÃO DE BASE E OU SUB-BASE PARA REMENDO PROFUNDO DE SOLO BRITA (60/40) COM CIMENTO (TEOR DE 8%). AF_12/2020</v>
          </cell>
        </row>
        <row r="5269">
          <cell r="A5269" t="str">
            <v>PAVIMENTACAO</v>
          </cell>
          <cell r="B5269" t="str">
            <v>PAVI</v>
          </cell>
          <cell r="C5269" t="str">
            <v>RECOMPOSICAO DE PAVIMENTACAO</v>
          </cell>
          <cell r="D5269" t="str">
            <v>0054</v>
          </cell>
          <cell r="E5269">
            <v>0</v>
          </cell>
          <cell r="F5269">
            <v>0</v>
          </cell>
          <cell r="G5269" t="str">
            <v>101832</v>
          </cell>
          <cell r="H5269" t="str">
            <v>RECOMPOSIÇÃO DE BASE E OU SUB-BASE PARA REMENDO PROFUNDO DE SOLO BRITA (50/50) COM CIMENTO (TEOR DE 4%). AF_12/2020</v>
          </cell>
        </row>
        <row r="5270">
          <cell r="A5270" t="str">
            <v>PAVIMENTACAO</v>
          </cell>
          <cell r="B5270" t="str">
            <v>PAVI</v>
          </cell>
          <cell r="C5270" t="str">
            <v>RECOMPOSICAO DE PAVIMENTACAO</v>
          </cell>
          <cell r="D5270" t="str">
            <v>0054</v>
          </cell>
          <cell r="E5270">
            <v>0</v>
          </cell>
          <cell r="F5270">
            <v>0</v>
          </cell>
          <cell r="G5270" t="str">
            <v>101833</v>
          </cell>
          <cell r="H5270" t="str">
            <v>RECOMPOSIÇÃO DE BASE E OU SUB-BASE PARA REMENDO PROFUNDO DE SOLO BRITA (50/50) COM CIMENTO (TEOR DE 6%). AF_12/2020</v>
          </cell>
        </row>
        <row r="5271">
          <cell r="A5271" t="str">
            <v>PAVIMENTACAO</v>
          </cell>
          <cell r="B5271" t="str">
            <v>PAVI</v>
          </cell>
          <cell r="C5271" t="str">
            <v>RECOMPOSICAO DE PAVIMENTACAO</v>
          </cell>
          <cell r="D5271" t="str">
            <v>0054</v>
          </cell>
          <cell r="E5271">
            <v>0</v>
          </cell>
          <cell r="F5271">
            <v>0</v>
          </cell>
          <cell r="G5271" t="str">
            <v>101834</v>
          </cell>
          <cell r="H5271" t="str">
            <v>RECOMPOSIÇÃO DE BASE E OU SUB-BASE PARA REMENDO PROFUNDO DE SOLO BRITA (50/50) COM CIMENTO (TEOR DE 8%). AF_12/2020</v>
          </cell>
        </row>
        <row r="5272">
          <cell r="A5272" t="str">
            <v>PAVIMENTACAO</v>
          </cell>
          <cell r="B5272" t="str">
            <v>PAVI</v>
          </cell>
          <cell r="C5272" t="str">
            <v>RECOMPOSICAO DE PAVIMENTACAO</v>
          </cell>
          <cell r="D5272" t="str">
            <v>0054</v>
          </cell>
          <cell r="E5272">
            <v>0</v>
          </cell>
          <cell r="F5272">
            <v>0</v>
          </cell>
          <cell r="G5272" t="str">
            <v>101835</v>
          </cell>
          <cell r="H5272" t="str">
            <v>RECOMPOSIÇÃO DE BASE E OU SUB-BASE PARA REMENDO PROFUNDO DE BRITA GRADUADA SIMPLES. AF_12/2020</v>
          </cell>
        </row>
        <row r="5273">
          <cell r="A5273" t="str">
            <v>PAVIMENTACAO</v>
          </cell>
          <cell r="B5273" t="str">
            <v>PAVI</v>
          </cell>
          <cell r="C5273" t="str">
            <v>RECOMPOSICAO DE PAVIMENTACAO</v>
          </cell>
          <cell r="D5273" t="str">
            <v>0054</v>
          </cell>
          <cell r="E5273">
            <v>0</v>
          </cell>
          <cell r="F5273">
            <v>0</v>
          </cell>
          <cell r="G5273" t="str">
            <v>101836</v>
          </cell>
          <cell r="H5273" t="str">
            <v>RECOMPOSIÇÃO DE BASE E OU SUB-BASE PARA FECHAMENTO DE VALAS DE SOLOS DE COMPORTAMENTO LATERÍTICO (ARENOSO). AF_12/2020</v>
          </cell>
        </row>
        <row r="5274">
          <cell r="A5274" t="str">
            <v>PAVIMENTACAO</v>
          </cell>
          <cell r="B5274" t="str">
            <v>PAVI</v>
          </cell>
          <cell r="C5274" t="str">
            <v>RECOMPOSICAO DE PAVIMENTACAO</v>
          </cell>
          <cell r="D5274" t="str">
            <v>0054</v>
          </cell>
          <cell r="E5274">
            <v>0</v>
          </cell>
          <cell r="F5274">
            <v>0</v>
          </cell>
          <cell r="G5274" t="str">
            <v>101837</v>
          </cell>
          <cell r="H5274" t="str">
            <v>RECOMPOSIÇÃO DE BASE E OU SUB-BASE PARA FECHAMENTO DE VALAS DE SOLO MELHORADO COM CIMENTO (TEOR DE 2%). AF_12/2020</v>
          </cell>
        </row>
        <row r="5275">
          <cell r="A5275" t="str">
            <v>PAVIMENTACAO</v>
          </cell>
          <cell r="B5275" t="str">
            <v>PAVI</v>
          </cell>
          <cell r="C5275" t="str">
            <v>RECOMPOSICAO DE PAVIMENTACAO</v>
          </cell>
          <cell r="D5275" t="str">
            <v>0054</v>
          </cell>
          <cell r="E5275">
            <v>0</v>
          </cell>
          <cell r="F5275">
            <v>0</v>
          </cell>
          <cell r="G5275" t="str">
            <v>101838</v>
          </cell>
          <cell r="H5275" t="str">
            <v>RECOMPOSIÇÃO DE BASE E OU SUB-BASE PARA FECHAMENTO DE VALAS DE SOLO MELHORADO COM CIMENTO (TEOR DE 4%). AF_12/2020</v>
          </cell>
        </row>
        <row r="5276">
          <cell r="A5276" t="str">
            <v>PAVIMENTACAO</v>
          </cell>
          <cell r="B5276" t="str">
            <v>PAVI</v>
          </cell>
          <cell r="C5276" t="str">
            <v>RECOMPOSICAO DE PAVIMENTACAO</v>
          </cell>
          <cell r="D5276" t="str">
            <v>0054</v>
          </cell>
          <cell r="E5276">
            <v>0</v>
          </cell>
          <cell r="F5276">
            <v>0</v>
          </cell>
          <cell r="G5276" t="str">
            <v>101839</v>
          </cell>
          <cell r="H5276" t="str">
            <v>RECOMPOSIÇÃO DE BASE E OU SUB-BASE PARA FECHAMENTO DE VALAS DE SOLO COM CIMENTO (TEOR DE 6%). AF_12/2020</v>
          </cell>
        </row>
        <row r="5277">
          <cell r="A5277" t="str">
            <v>PAVIMENTACAO</v>
          </cell>
          <cell r="B5277" t="str">
            <v>PAVI</v>
          </cell>
          <cell r="C5277" t="str">
            <v>RECOMPOSICAO DE PAVIMENTACAO</v>
          </cell>
          <cell r="D5277" t="str">
            <v>0054</v>
          </cell>
          <cell r="E5277">
            <v>0</v>
          </cell>
          <cell r="F5277">
            <v>0</v>
          </cell>
          <cell r="G5277" t="str">
            <v>101840</v>
          </cell>
          <cell r="H5277" t="str">
            <v>RECOMPOSIÇÃO DE BASE E OU SUB-BASE PARA FECHAMENTO DE VALAS DE SOLO COM CIMENTO (TEOR DE 8%). AF_12/2020</v>
          </cell>
        </row>
        <row r="5278">
          <cell r="A5278" t="str">
            <v>PAVIMENTACAO</v>
          </cell>
          <cell r="B5278" t="str">
            <v>PAVI</v>
          </cell>
          <cell r="C5278" t="str">
            <v>RECOMPOSICAO DE PAVIMENTACAO</v>
          </cell>
          <cell r="D5278" t="str">
            <v>0054</v>
          </cell>
          <cell r="E5278">
            <v>0</v>
          </cell>
          <cell r="F5278">
            <v>0</v>
          </cell>
          <cell r="G5278" t="str">
            <v>101841</v>
          </cell>
          <cell r="H5278" t="str">
            <v>RECOMPOSIÇÃO DE BASE E OU SUB-BASE PARA FECHAMENTO DE VALAS DE SOLO BRITA (40/60). AF_12/2020</v>
          </cell>
        </row>
        <row r="5279">
          <cell r="A5279" t="str">
            <v>PAVIMENTACAO</v>
          </cell>
          <cell r="B5279" t="str">
            <v>PAVI</v>
          </cell>
          <cell r="C5279" t="str">
            <v>RECOMPOSICAO DE PAVIMENTACAO</v>
          </cell>
          <cell r="D5279" t="str">
            <v>0054</v>
          </cell>
          <cell r="E5279">
            <v>0</v>
          </cell>
          <cell r="F5279">
            <v>0</v>
          </cell>
          <cell r="G5279" t="str">
            <v>101842</v>
          </cell>
          <cell r="H5279" t="str">
            <v>RECOMPOSIÇÃO DE BASE E OU SUB-BASE PARA FECHAMENTO DE VALAS DE SOLO BRITA (50/50). AF_12/2020</v>
          </cell>
        </row>
        <row r="5280">
          <cell r="A5280" t="str">
            <v>PAVIMENTACAO</v>
          </cell>
          <cell r="B5280" t="str">
            <v>PAVI</v>
          </cell>
          <cell r="C5280" t="str">
            <v>RECOMPOSICAO DE PAVIMENTACAO</v>
          </cell>
          <cell r="D5280" t="str">
            <v>0054</v>
          </cell>
          <cell r="E5280">
            <v>0</v>
          </cell>
          <cell r="F5280">
            <v>0</v>
          </cell>
          <cell r="G5280" t="str">
            <v>101843</v>
          </cell>
          <cell r="H5280" t="str">
            <v>RECOMPOSIÇÃO DE BASE E OU SUB-BASE PARA FECHAMENTO DE VALAS DE SOLO BRITA (60/40) COM CIMENTO (TEOR DE 4%). AF_12/2020</v>
          </cell>
        </row>
        <row r="5281">
          <cell r="A5281" t="str">
            <v>PAVIMENTACAO</v>
          </cell>
          <cell r="B5281" t="str">
            <v>PAVI</v>
          </cell>
          <cell r="C5281" t="str">
            <v>RECOMPOSICAO DE PAVIMENTACAO</v>
          </cell>
          <cell r="D5281" t="str">
            <v>0054</v>
          </cell>
          <cell r="E5281">
            <v>0</v>
          </cell>
          <cell r="F5281">
            <v>0</v>
          </cell>
          <cell r="G5281" t="str">
            <v>101844</v>
          </cell>
          <cell r="H5281" t="str">
            <v>RECOMPOSIÇÃO DE BASE E OU SUB-BASE PARA FECHAMENTO DE VALAS DE SOLO BRITA (60/40) COM CIMENTO (TEOR DE 6%). AF_12/2020</v>
          </cell>
        </row>
        <row r="5282">
          <cell r="A5282" t="str">
            <v>PAVIMENTACAO</v>
          </cell>
          <cell r="B5282" t="str">
            <v>PAVI</v>
          </cell>
          <cell r="C5282" t="str">
            <v>RECOMPOSICAO DE PAVIMENTACAO</v>
          </cell>
          <cell r="D5282" t="str">
            <v>0054</v>
          </cell>
          <cell r="E5282">
            <v>0</v>
          </cell>
          <cell r="F5282">
            <v>0</v>
          </cell>
          <cell r="G5282" t="str">
            <v>101845</v>
          </cell>
          <cell r="H5282" t="str">
            <v>RECOMPOSIÇÃO DE BASE E OU SUB-BASE PARA FECHAMENTO DE VALAS DE SOLO BRITA (60/40) COM CIMENTO (TEOR DE 8%). AF_12/2020</v>
          </cell>
        </row>
        <row r="5283">
          <cell r="A5283" t="str">
            <v>PAVIMENTACAO</v>
          </cell>
          <cell r="B5283" t="str">
            <v>PAVI</v>
          </cell>
          <cell r="C5283" t="str">
            <v>RECOMPOSICAO DE PAVIMENTACAO</v>
          </cell>
          <cell r="D5283" t="str">
            <v>0054</v>
          </cell>
          <cell r="E5283">
            <v>0</v>
          </cell>
          <cell r="F5283">
            <v>0</v>
          </cell>
          <cell r="G5283" t="str">
            <v>101846</v>
          </cell>
          <cell r="H5283" t="str">
            <v>RECOMPOSIÇÃO DE BASE E OU SUB-BASE PARA FECHAMENTO DE VALAS DE SOLO BRITA (50/50) COM CIMENTO (TEOR DE 4%). AF_12/2020</v>
          </cell>
        </row>
        <row r="5284">
          <cell r="A5284" t="str">
            <v>PAVIMENTACAO</v>
          </cell>
          <cell r="B5284" t="str">
            <v>PAVI</v>
          </cell>
          <cell r="C5284" t="str">
            <v>RECOMPOSICAO DE PAVIMENTACAO</v>
          </cell>
          <cell r="D5284" t="str">
            <v>0054</v>
          </cell>
          <cell r="E5284">
            <v>0</v>
          </cell>
          <cell r="F5284">
            <v>0</v>
          </cell>
          <cell r="G5284" t="str">
            <v>101847</v>
          </cell>
          <cell r="H5284" t="str">
            <v>RECOMPOSIÇÃO DE BASE E OU SUB-BASE PARA FECHAMENTO DE VALAS DE SOLO BRITA (50/50) COM CIMENTO (TEOR DE 6%). AF_12/2020</v>
          </cell>
        </row>
        <row r="5285">
          <cell r="A5285" t="str">
            <v>PAVIMENTACAO</v>
          </cell>
          <cell r="B5285" t="str">
            <v>PAVI</v>
          </cell>
          <cell r="C5285" t="str">
            <v>RECOMPOSICAO DE PAVIMENTACAO</v>
          </cell>
          <cell r="D5285" t="str">
            <v>0054</v>
          </cell>
          <cell r="E5285">
            <v>0</v>
          </cell>
          <cell r="F5285">
            <v>0</v>
          </cell>
          <cell r="G5285" t="str">
            <v>101848</v>
          </cell>
          <cell r="H5285" t="str">
            <v>RECOMPOSIÇÃO DE BASE E OU SUB-BASE PARA FECHAMENTO DE VALAS DE SOLO BRITA (50/50) COM CIMENTO (TEOR DE 8%). AF_12/2020</v>
          </cell>
        </row>
        <row r="5286">
          <cell r="A5286" t="str">
            <v>PAVIMENTACAO</v>
          </cell>
          <cell r="B5286" t="str">
            <v>PAVI</v>
          </cell>
          <cell r="C5286" t="str">
            <v>RECOMPOSICAO DE PAVIMENTACAO</v>
          </cell>
          <cell r="D5286" t="str">
            <v>0054</v>
          </cell>
          <cell r="E5286">
            <v>0</v>
          </cell>
          <cell r="F5286">
            <v>0</v>
          </cell>
          <cell r="G5286" t="str">
            <v>101849</v>
          </cell>
          <cell r="H5286" t="str">
            <v>RECOMPOSIÇÃO DE BASE E OU SUB-BASE PARA FECHAMENTO DE VALAS DE BRITA GRADUADA SIMPLES. AF_12/2020</v>
          </cell>
        </row>
        <row r="5287">
          <cell r="A5287" t="str">
            <v>PAVIMENTACAO</v>
          </cell>
          <cell r="B5287" t="str">
            <v>PAVI</v>
          </cell>
          <cell r="C5287" t="str">
            <v>RECOMPOSICAO DE PAVIMENTACAO</v>
          </cell>
          <cell r="D5287" t="str">
            <v>0054</v>
          </cell>
          <cell r="E5287">
            <v>0</v>
          </cell>
          <cell r="F5287">
            <v>0</v>
          </cell>
          <cell r="G5287" t="str">
            <v>101850</v>
          </cell>
          <cell r="H5287" t="str">
            <v>REASSENTAMENTO DE PARALELEPÍPEDOS, REJUNTAMENTO COM PÓ DE PEDRA, COM REAPROVEITAMENTO DOS PARALELEPÍPEDOS. AF_12/2020</v>
          </cell>
        </row>
        <row r="5288">
          <cell r="A5288" t="str">
            <v>PAVIMENTACAO</v>
          </cell>
          <cell r="B5288" t="str">
            <v>PAVI</v>
          </cell>
          <cell r="C5288" t="str">
            <v>RECOMPOSICAO DE PAVIMENTACAO</v>
          </cell>
          <cell r="D5288" t="str">
            <v>0054</v>
          </cell>
          <cell r="E5288">
            <v>0</v>
          </cell>
          <cell r="F5288">
            <v>0</v>
          </cell>
          <cell r="G5288" t="str">
            <v>101851</v>
          </cell>
          <cell r="H5288" t="str">
            <v>REASSENTAMENTO DE PARALELEPÍPEDOS, REJUNTAMENTO COM PEDRISCO E EMULSÃO ASFÁLTICA, COM REAPROVEITAMENTO DOS PARALELEPÍPEDOS. AF_12/2020_P</v>
          </cell>
        </row>
        <row r="5289">
          <cell r="A5289" t="str">
            <v>PAVIMENTACAO</v>
          </cell>
          <cell r="B5289" t="str">
            <v>PAVI</v>
          </cell>
          <cell r="C5289" t="str">
            <v>RECOMPOSICAO DE PAVIMENTACAO</v>
          </cell>
          <cell r="D5289" t="str">
            <v>0054</v>
          </cell>
          <cell r="E5289">
            <v>0</v>
          </cell>
          <cell r="F5289">
            <v>0</v>
          </cell>
          <cell r="G5289" t="str">
            <v>101852</v>
          </cell>
          <cell r="H5289" t="str">
            <v>REASSENTAMENTO DE PARALELEPÍPEDOS, REJUNTAMENTO COM ARGAMASSA, COM REAPROVEITAMENTO DOS PARALELEPÍPEDOS. AF_12/2020</v>
          </cell>
        </row>
        <row r="5290">
          <cell r="A5290" t="str">
            <v>PAVIMENTACAO</v>
          </cell>
          <cell r="B5290" t="str">
            <v>PAVI</v>
          </cell>
          <cell r="C5290" t="str">
            <v>RECOMPOSICAO DE PAVIMENTACAO</v>
          </cell>
          <cell r="D5290" t="str">
            <v>0054</v>
          </cell>
          <cell r="E5290">
            <v>0</v>
          </cell>
          <cell r="F5290">
            <v>0</v>
          </cell>
          <cell r="G5290" t="str">
            <v>101853</v>
          </cell>
          <cell r="H5290" t="str">
            <v>REASSENTAMENTO DE PEDRAS POLIÉDRICAS, REJUNTAMENTO COM PÓ DE PEDRA, COM REAPROVEITAMENTO DAS PEDRAS POLIÉDRICAS. AF_12/2020</v>
          </cell>
        </row>
        <row r="5291">
          <cell r="A5291" t="str">
            <v>PAVIMENTACAO</v>
          </cell>
          <cell r="B5291" t="str">
            <v>PAVI</v>
          </cell>
          <cell r="C5291" t="str">
            <v>RECOMPOSICAO DE PAVIMENTACAO</v>
          </cell>
          <cell r="D5291" t="str">
            <v>0054</v>
          </cell>
          <cell r="E5291">
            <v>0</v>
          </cell>
          <cell r="F5291">
            <v>0</v>
          </cell>
          <cell r="G5291" t="str">
            <v>101854</v>
          </cell>
          <cell r="H5291" t="str">
            <v>REASSENTAMENTO DE PEDRAS POLIÉDRICAS, REJUNTAMENTO COM PEDRISCO E EMULSÃO ASFÁLTICA, COM REAPROVEITAMENTO DAS PEDRAS POLIÉDRICAS. AF_12/2020_P</v>
          </cell>
        </row>
        <row r="5292">
          <cell r="A5292" t="str">
            <v>PAVIMENTACAO</v>
          </cell>
          <cell r="B5292" t="str">
            <v>PAVI</v>
          </cell>
          <cell r="C5292" t="str">
            <v>RECOMPOSICAO DE PAVIMENTACAO</v>
          </cell>
          <cell r="D5292" t="str">
            <v>0054</v>
          </cell>
          <cell r="E5292">
            <v>0</v>
          </cell>
          <cell r="F5292">
            <v>0</v>
          </cell>
          <cell r="G5292" t="str">
            <v>101855</v>
          </cell>
          <cell r="H5292" t="str">
            <v>REASSENTAMENTO DE PEDRAS POLIÉDRICAS, REJUNTAMENTO COM ARGAMASSA, COM REAPROVEITAMENTO DAS PEDRAS POLIÉDRICAS. AF_12/2020</v>
          </cell>
        </row>
        <row r="5293">
          <cell r="A5293" t="str">
            <v>PAVIMENTACAO</v>
          </cell>
          <cell r="B5293" t="str">
            <v>PAVI</v>
          </cell>
          <cell r="C5293" t="str">
            <v>RECOMPOSICAO DE PAVIMENTACAO</v>
          </cell>
          <cell r="D5293" t="str">
            <v>0054</v>
          </cell>
          <cell r="E5293">
            <v>0</v>
          </cell>
          <cell r="F5293">
            <v>0</v>
          </cell>
          <cell r="G5293" t="str">
            <v>101856</v>
          </cell>
          <cell r="H5293" t="str">
            <v>REASSENTAMENTO DE BLOCOS PISOGRAMA PARA PISO INTERTRAVADO, COM REAPROVEITAMENTO DOS BLOCOS PISOGRAMA. AF_12/2020</v>
          </cell>
        </row>
        <row r="5294">
          <cell r="A5294" t="str">
            <v>PAVIMENTACAO</v>
          </cell>
          <cell r="B5294" t="str">
            <v>PAVI</v>
          </cell>
          <cell r="C5294" t="str">
            <v>RECOMPOSICAO DE PAVIMENTACAO</v>
          </cell>
          <cell r="D5294" t="str">
            <v>0054</v>
          </cell>
          <cell r="E5294">
            <v>0</v>
          </cell>
          <cell r="F5294">
            <v>0</v>
          </cell>
          <cell r="G5294" t="str">
            <v>101857</v>
          </cell>
          <cell r="H5294" t="str">
            <v>REASSENTAMENTO DE BLOCOS SEXTAVADO PARA PISO INTERTRAVADO, ESPESSURA DE 6 CM, EM CALÇADA, COM REAPROVEITAMENTO DOS BLOCOS SEXTAVADOS. AF_12/2020</v>
          </cell>
        </row>
        <row r="5295">
          <cell r="A5295" t="str">
            <v>PAVIMENTACAO</v>
          </cell>
          <cell r="B5295" t="str">
            <v>PAVI</v>
          </cell>
          <cell r="C5295" t="str">
            <v>RECOMPOSICAO DE PAVIMENTACAO</v>
          </cell>
          <cell r="D5295" t="str">
            <v>0054</v>
          </cell>
          <cell r="E5295">
            <v>0</v>
          </cell>
          <cell r="F5295">
            <v>0</v>
          </cell>
          <cell r="G5295" t="str">
            <v>101858</v>
          </cell>
          <cell r="H5295" t="str">
            <v>REASSENTAMENTO DE BLOCOS SEXTAVADO PARA PISO INTERTRAVADO, ESPESSURA DE 6 CM, EM VIA/ESTACIONAMENTO, COM REAPROVEITAMENTO DOS BLOCOS SEXTAVADO. AF_12/2020</v>
          </cell>
        </row>
        <row r="5296">
          <cell r="A5296" t="str">
            <v>PAVIMENTACAO</v>
          </cell>
          <cell r="B5296" t="str">
            <v>PAVI</v>
          </cell>
          <cell r="C5296" t="str">
            <v>RECOMPOSICAO DE PAVIMENTACAO</v>
          </cell>
          <cell r="D5296" t="str">
            <v>0054</v>
          </cell>
          <cell r="E5296">
            <v>0</v>
          </cell>
          <cell r="F5296">
            <v>0</v>
          </cell>
          <cell r="G5296" t="str">
            <v>101859</v>
          </cell>
          <cell r="H5296" t="str">
            <v>REASSENTAMENTO DE BLOCOS SEXTAVADO PARA PISO INTERTRAVADO, ESPESSURA DE 8 CM, EM VIA/ESTACIONAMENTO, COM REAPROVEITAMENTO DOS BLOCOS SEXTAVADO. AF_12/2020</v>
          </cell>
        </row>
        <row r="5297">
          <cell r="A5297" t="str">
            <v>PAVIMENTACAO</v>
          </cell>
          <cell r="B5297" t="str">
            <v>PAVI</v>
          </cell>
          <cell r="C5297" t="str">
            <v>RECOMPOSICAO DE PAVIMENTACAO</v>
          </cell>
          <cell r="D5297" t="str">
            <v>0054</v>
          </cell>
          <cell r="E5297">
            <v>0</v>
          </cell>
          <cell r="F5297">
            <v>0</v>
          </cell>
          <cell r="G5297" t="str">
            <v>101860</v>
          </cell>
          <cell r="H5297" t="str">
            <v>REASSENTAMENTO DE BLOCOS SEXTAVADO PARA PISO INTERTRAVADO, ESPESSURA DE 10 CM, EM VIA/ESTACIONAMENTO, COM REAPROVEITAMENTO DOS BLOCOS SEXTAVADO. AF_12/2020</v>
          </cell>
        </row>
        <row r="5298">
          <cell r="A5298" t="str">
            <v>PAVIMENTACAO</v>
          </cell>
          <cell r="B5298" t="str">
            <v>PAVI</v>
          </cell>
          <cell r="C5298" t="str">
            <v>RECOMPOSICAO DE PAVIMENTACAO</v>
          </cell>
          <cell r="D5298" t="str">
            <v>0054</v>
          </cell>
          <cell r="E5298">
            <v>0</v>
          </cell>
          <cell r="F5298">
            <v>0</v>
          </cell>
          <cell r="G5298" t="str">
            <v>101861</v>
          </cell>
          <cell r="H5298" t="str">
            <v>REASSENTAMENTO DE BLOCOS RETANGULAR PARA PISO INTERTRAVADO, ESPESSURA DE 4  CM, EM CALÇADA, COM REAPROVEITAMENTO DOS BLOCOS RETANGULAR. AF_12/2020</v>
          </cell>
        </row>
        <row r="5299">
          <cell r="A5299" t="str">
            <v>PAVIMENTACAO</v>
          </cell>
          <cell r="B5299" t="str">
            <v>PAVI</v>
          </cell>
          <cell r="C5299" t="str">
            <v>RECOMPOSICAO DE PAVIMENTACAO</v>
          </cell>
          <cell r="D5299" t="str">
            <v>0054</v>
          </cell>
          <cell r="E5299">
            <v>0</v>
          </cell>
          <cell r="F5299">
            <v>0</v>
          </cell>
          <cell r="G5299" t="str">
            <v>101862</v>
          </cell>
          <cell r="H5299" t="str">
            <v>REASSENTAMENTO DE BLOCOS RETANGULAR PARA PISO INTERTRAVADO, ESPESSURA DE 6 CM, EM CALÇADA, COM REAPROVEITAMENTO DOS BLOCOS RETANGULAR. AF_12/2020</v>
          </cell>
        </row>
        <row r="5300">
          <cell r="A5300" t="str">
            <v>PAVIMENTACAO</v>
          </cell>
          <cell r="B5300" t="str">
            <v>PAVI</v>
          </cell>
          <cell r="C5300" t="str">
            <v>RECOMPOSICAO DE PAVIMENTACAO</v>
          </cell>
          <cell r="D5300" t="str">
            <v>0054</v>
          </cell>
          <cell r="E5300">
            <v>0</v>
          </cell>
          <cell r="F5300">
            <v>0</v>
          </cell>
          <cell r="G5300" t="str">
            <v>101863</v>
          </cell>
          <cell r="H5300" t="str">
            <v>REASSENTAMENTO DE BLOCOS RETANGULAR PARA PISO INTERTRAVADO, ESPESSURA DE 6 CM, EM VIA/ESTACIONAMENTO, COM REAPROVEITAMENTO DOS BLOCOS RETANGULAR. AF_12/2020</v>
          </cell>
        </row>
        <row r="5301">
          <cell r="A5301" t="str">
            <v>PAVIMENTACAO</v>
          </cell>
          <cell r="B5301" t="str">
            <v>PAVI</v>
          </cell>
          <cell r="C5301" t="str">
            <v>RECOMPOSICAO DE PAVIMENTACAO</v>
          </cell>
          <cell r="D5301" t="str">
            <v>0054</v>
          </cell>
          <cell r="E5301">
            <v>0</v>
          </cell>
          <cell r="F5301">
            <v>0</v>
          </cell>
          <cell r="G5301" t="str">
            <v>101864</v>
          </cell>
          <cell r="H5301" t="str">
            <v>REASSENTAMENTO DE BLOCOS RETANGULAR PARA PISO INTERTRAVADO, ESPESSURA DE 8 CM, EM VIA/ESTACIONAMENTO, COM REAPROVEITAMENTO DOS BLOCOS RETANGULAR. AF_12/2020</v>
          </cell>
        </row>
        <row r="5302">
          <cell r="A5302" t="str">
            <v>PAVIMENTACAO</v>
          </cell>
          <cell r="B5302" t="str">
            <v>PAVI</v>
          </cell>
          <cell r="C5302" t="str">
            <v>RECOMPOSICAO DE PAVIMENTACAO</v>
          </cell>
          <cell r="D5302" t="str">
            <v>0054</v>
          </cell>
          <cell r="E5302">
            <v>0</v>
          </cell>
          <cell r="F5302">
            <v>0</v>
          </cell>
          <cell r="G5302" t="str">
            <v>101865</v>
          </cell>
          <cell r="H5302" t="str">
            <v>REASSENTAMENTO DE BLOCOS RETANGULAR PARA PISO INTERTRAVADO, ESPESSURA DE 10 CM, EM VIA/ESTACIONAMENTO, COM REAPROVEITAMENTO DOS BLOCOS RETANGULAR. AF_12/2020</v>
          </cell>
        </row>
        <row r="5303">
          <cell r="A5303" t="str">
            <v>PAVIMENTACAO</v>
          </cell>
          <cell r="B5303" t="str">
            <v>PAVI</v>
          </cell>
          <cell r="C5303" t="str">
            <v>RECOMPOSICAO DE PAVIMENTACAO</v>
          </cell>
          <cell r="D5303" t="str">
            <v>0054</v>
          </cell>
          <cell r="E5303">
            <v>0</v>
          </cell>
          <cell r="F5303">
            <v>0</v>
          </cell>
          <cell r="G5303" t="str">
            <v>101866</v>
          </cell>
          <cell r="H5303" t="str">
            <v>REASSENTAMENTO DE BLOCOS 16 FACES PARA PISO INTERTRAVADO, ESPESSURA DE 4  CM, EM CALÇADA, COM REAPROVEITAMENTO DOS BLOCOS 16 FACES. AF_12/2020</v>
          </cell>
        </row>
        <row r="5304">
          <cell r="A5304" t="str">
            <v>PAVIMENTACAO</v>
          </cell>
          <cell r="B5304" t="str">
            <v>PAVI</v>
          </cell>
          <cell r="C5304" t="str">
            <v>RECOMPOSICAO DE PAVIMENTACAO</v>
          </cell>
          <cell r="D5304" t="str">
            <v>0054</v>
          </cell>
          <cell r="E5304">
            <v>0</v>
          </cell>
          <cell r="F5304">
            <v>0</v>
          </cell>
          <cell r="G5304" t="str">
            <v>101867</v>
          </cell>
          <cell r="H5304" t="str">
            <v>REASSENTAMENTO DE BLOCOS 16 FACES PARA PISO INTERTRAVADO, ESPESSURA DE 6 CM, EM CALÇADA, COM REAPROVEITAMENTO DOS BLOCOS 16 FACES. AF_12/2020</v>
          </cell>
        </row>
        <row r="5305">
          <cell r="A5305" t="str">
            <v>PAVIMENTACAO</v>
          </cell>
          <cell r="B5305" t="str">
            <v>PAVI</v>
          </cell>
          <cell r="C5305" t="str">
            <v>RECOMPOSICAO DE PAVIMENTACAO</v>
          </cell>
          <cell r="D5305" t="str">
            <v>0054</v>
          </cell>
          <cell r="E5305">
            <v>0</v>
          </cell>
          <cell r="F5305">
            <v>0</v>
          </cell>
          <cell r="G5305" t="str">
            <v>101868</v>
          </cell>
          <cell r="H5305" t="str">
            <v>REASSENTAMENTO DE BLOCOS 16 FACES PARA PISO INTERTRAVADO, ESPESSURA DE 6 CM, EM VIA/ESTACIONAMENTO, COM REAPROVEITAMENTO DOS BLOCOS 16 FACES. AF_12/2020</v>
          </cell>
        </row>
        <row r="5306">
          <cell r="A5306" t="str">
            <v>PAVIMENTACAO</v>
          </cell>
          <cell r="B5306" t="str">
            <v>PAVI</v>
          </cell>
          <cell r="C5306" t="str">
            <v>RECOMPOSICAO DE PAVIMENTACAO</v>
          </cell>
          <cell r="D5306" t="str">
            <v>0054</v>
          </cell>
          <cell r="E5306">
            <v>0</v>
          </cell>
          <cell r="F5306">
            <v>0</v>
          </cell>
          <cell r="G5306" t="str">
            <v>101869</v>
          </cell>
          <cell r="H5306" t="str">
            <v>REASSENTAMENTO DE BLOCOS 16 FACES PARA PISO INTERTRAVADO, ESPESSURA DE 8 CM, EM VIA/ESTACIONAMENTO, COM REAPROVEITAMENTO DOS BLOCOS 16 FACES. AF_12/2020</v>
          </cell>
        </row>
        <row r="5307">
          <cell r="A5307" t="str">
            <v>PAVIMENTACAO</v>
          </cell>
          <cell r="B5307" t="str">
            <v>PAVI</v>
          </cell>
          <cell r="C5307" t="str">
            <v>RECOMPOSICAO DE PAVIMENTACAO</v>
          </cell>
          <cell r="D5307" t="str">
            <v>0054</v>
          </cell>
          <cell r="E5307">
            <v>0</v>
          </cell>
          <cell r="F5307">
            <v>0</v>
          </cell>
          <cell r="G5307" t="str">
            <v>101870</v>
          </cell>
          <cell r="H5307" t="str">
            <v>REASSENTAMENTO DE BLOCOS 16 FACES PARA PISO INTERTRAVADO, ESPESSURA DE 10 CM, EM VIA/ESTACIONAMENTO, COM REAPROVEITAMENTO DOS BLOCOS 16 FACES. AF_12/2020</v>
          </cell>
        </row>
        <row r="5308">
          <cell r="A5308" t="str">
            <v>PAVIMENTACAO</v>
          </cell>
          <cell r="B5308" t="str">
            <v>PAVI</v>
          </cell>
          <cell r="C5308" t="str">
            <v>RECOMPOSICAO DE PAVIMENTACAO</v>
          </cell>
          <cell r="D5308" t="str">
            <v>0054</v>
          </cell>
          <cell r="E5308">
            <v>0</v>
          </cell>
          <cell r="F5308">
            <v>0</v>
          </cell>
          <cell r="G5308" t="str">
            <v>102096</v>
          </cell>
          <cell r="H5308" t="str">
            <v>EXECUÇÃO DE TAPA BURACO COM APLICAÇÃO DE CONCRETO ASFÁLTICO (AQUISIÇÃO EM USINA) E PINTURA DE LIGAÇÃO. AF_12/2020</v>
          </cell>
        </row>
        <row r="5309">
          <cell r="A5309" t="str">
            <v>PAVIMENTACAO</v>
          </cell>
          <cell r="B5309" t="str">
            <v>PAVI</v>
          </cell>
          <cell r="C5309" t="str">
            <v>RECOMPOSICAO DE PAVIMENTACAO</v>
          </cell>
          <cell r="D5309" t="str">
            <v>0054</v>
          </cell>
          <cell r="E5309">
            <v>0</v>
          </cell>
          <cell r="F5309">
            <v>0</v>
          </cell>
          <cell r="G5309" t="str">
            <v>102098</v>
          </cell>
          <cell r="H5309" t="str">
            <v>RECOMPOSIÇÃO DE REVESTIMENTO EM CONCRETO ASFÁLTICO (AQUISIÇÃO EM USINA), PARA O FECHAMENTO DE VALAS. AF_12/2020</v>
          </cell>
        </row>
        <row r="5310">
          <cell r="A5310" t="str">
            <v>PAVIMENTACAO</v>
          </cell>
          <cell r="B5310" t="str">
            <v>PAVI</v>
          </cell>
          <cell r="C5310" t="str">
            <v>RECOMPOSICAO DE PAVIMENTACAO</v>
          </cell>
          <cell r="D5310" t="str">
            <v>0054</v>
          </cell>
          <cell r="E5310">
            <v>0</v>
          </cell>
          <cell r="F5310">
            <v>0</v>
          </cell>
          <cell r="G5310" t="str">
            <v>102100</v>
          </cell>
          <cell r="H5310" t="str">
            <v>EXECUÇÃO DE IMPRIMAÇÃO IMPERMEABILIZANTE COM ASFALTO DILUÍDO CM-30, PARA O FECHAMENTO DE VALAS. AF_12/2020</v>
          </cell>
        </row>
        <row r="5311">
          <cell r="A5311" t="str">
            <v>PAVIMENTACAO</v>
          </cell>
          <cell r="B5311" t="str">
            <v>PAVI</v>
          </cell>
          <cell r="C5311" t="str">
            <v>RECOMPOSICAO DE PAVIMENTACAO</v>
          </cell>
          <cell r="D5311" t="str">
            <v>0054</v>
          </cell>
          <cell r="E5311">
            <v>0</v>
          </cell>
          <cell r="F5311">
            <v>0</v>
          </cell>
          <cell r="G5311" t="str">
            <v>102101</v>
          </cell>
          <cell r="H5311" t="str">
            <v>EXECUÇÃO DE PINTURA DE LIGAÇÃO COM EMULSÃO ASFÁLTICA RR-2C, PARA O FECHAMENTO DE VALAS. AF_12/2020</v>
          </cell>
        </row>
        <row r="5312">
          <cell r="A5312" t="str">
            <v>PAVIMENTACAO</v>
          </cell>
          <cell r="B5312" t="str">
            <v>PAVI</v>
          </cell>
          <cell r="C5312" t="str">
            <v>REGULARIZACAO/REFORCO DE SUBLEITO</v>
          </cell>
          <cell r="D5312" t="str">
            <v>0055</v>
          </cell>
          <cell r="E5312">
            <v>0</v>
          </cell>
          <cell r="F5312">
            <v>0</v>
          </cell>
          <cell r="G5312" t="str">
            <v>100576</v>
          </cell>
          <cell r="H5312" t="str">
            <v>REGULARIZAÇÃO E COMPACTAÇÃO DE SUBLEITO DE SOLO  PREDOMINANTEMENTE ARGILOSO. AF_11/2019</v>
          </cell>
        </row>
        <row r="5313">
          <cell r="A5313" t="str">
            <v>PAVIMENTACAO</v>
          </cell>
          <cell r="B5313" t="str">
            <v>PAVI</v>
          </cell>
          <cell r="C5313" t="str">
            <v>REGULARIZACAO/REFORCO DE SUBLEITO</v>
          </cell>
          <cell r="D5313" t="str">
            <v>0055</v>
          </cell>
          <cell r="E5313">
            <v>0</v>
          </cell>
          <cell r="F5313">
            <v>0</v>
          </cell>
          <cell r="G5313" t="str">
            <v>100577</v>
          </cell>
          <cell r="H5313" t="str">
            <v>REGULARIZAÇÃO E COMPACTAÇÃO DE SUBLEITO DE SOLO PREDOMINANTEMENTE ARENOSO. AF_11/2019</v>
          </cell>
        </row>
        <row r="5314">
          <cell r="A5314" t="str">
            <v>PAVIMENTACAO</v>
          </cell>
          <cell r="B5314" t="str">
            <v>PAVI</v>
          </cell>
          <cell r="C5314" t="str">
            <v>EXECUCAO DE SUB-LEITO, LEITO, SUB-BASE, BASE ETC</v>
          </cell>
          <cell r="D5314" t="str">
            <v>0056</v>
          </cell>
          <cell r="E5314">
            <v>0</v>
          </cell>
          <cell r="F5314">
            <v>0</v>
          </cell>
          <cell r="G5314" t="str">
            <v>96388</v>
          </cell>
          <cell r="H5314" t="str">
            <v>EXECUÇÃO E COMPACTAÇÃO DE BASE E OU SUB BASE PARA PAVIMENTAÇÃO DE SOLOS DE COMPORTAMENTO LATERÍTICO (ARENOSO) - EXCLUSIVE SOLO, ESCAVAÇÃO, CARGA E TRANSPORTE. AF_11/2019</v>
          </cell>
        </row>
        <row r="5315">
          <cell r="A5315" t="str">
            <v>PAVIMENTACAO</v>
          </cell>
          <cell r="B5315" t="str">
            <v>PAVI</v>
          </cell>
          <cell r="C5315" t="str">
            <v>EXECUCAO DE SUB-LEITO, LEITO, SUB-BASE, BASE ETC</v>
          </cell>
          <cell r="D5315" t="str">
            <v>0056</v>
          </cell>
          <cell r="E5315">
            <v>0</v>
          </cell>
          <cell r="F5315">
            <v>0</v>
          </cell>
          <cell r="G5315" t="str">
            <v>96389</v>
          </cell>
          <cell r="H5315" t="str">
            <v>EXECUÇÃO E COMPACTAÇÃO DE BASE E OU SUB BASE PARA PAVIMENTAÇÃO DE SOLO (PREDOMINANTEMENTE ARENOSO) COM CIMENTO (TEOR DE 2%) - EXCLUSIVE SOLO, ESCAVAÇÃO, CARGA E TRANSPORTE. AF_11/2019</v>
          </cell>
        </row>
        <row r="5316">
          <cell r="A5316" t="str">
            <v>PAVIMENTACAO</v>
          </cell>
          <cell r="B5316" t="str">
            <v>PAVI</v>
          </cell>
          <cell r="C5316" t="str">
            <v>EXECUCAO DE SUB-LEITO, LEITO, SUB-BASE, BASE ETC</v>
          </cell>
          <cell r="D5316" t="str">
            <v>0056</v>
          </cell>
          <cell r="E5316">
            <v>0</v>
          </cell>
          <cell r="F5316">
            <v>0</v>
          </cell>
          <cell r="G5316" t="str">
            <v>96390</v>
          </cell>
          <cell r="H5316" t="str">
            <v>EXECUÇÃO E COMPACTAÇÃO DE BASE E OU SUB BASE PARA PAVIMENTAÇÃO DE SOLO (PREDOMINANTEMENTE ARENOSO) COM CIMENTO (TEOR DE 4%) - EXCLUSIVE SOLO, ESCAVAÇÃO, CARGA E TRANSPORTE. AF_11/2019</v>
          </cell>
        </row>
        <row r="5317">
          <cell r="A5317" t="str">
            <v>PAVIMENTACAO</v>
          </cell>
          <cell r="B5317" t="str">
            <v>PAVI</v>
          </cell>
          <cell r="C5317" t="str">
            <v>EXECUCAO DE SUB-LEITO, LEITO, SUB-BASE, BASE ETC</v>
          </cell>
          <cell r="D5317" t="str">
            <v>0056</v>
          </cell>
          <cell r="E5317">
            <v>0</v>
          </cell>
          <cell r="F5317">
            <v>0</v>
          </cell>
          <cell r="G5317" t="str">
            <v>96391</v>
          </cell>
          <cell r="H5317" t="str">
            <v>EXECUÇÃO E COMPACTAÇÃO DE BASE E OU SUB BASE PARA PAVIMENTAÇÃO DE SOLO (PREDOMINANTEMENTE ARENOSO) COM CIMENTO (TEOR DE 6%) - EXCLUSIVE SOLO, ESCAVAÇÃO, CARGA E TRANSPORTE. AF_11/2019</v>
          </cell>
        </row>
        <row r="5318">
          <cell r="A5318" t="str">
            <v>PAVIMENTACAO</v>
          </cell>
          <cell r="B5318" t="str">
            <v>PAVI</v>
          </cell>
          <cell r="C5318" t="str">
            <v>EXECUCAO DE SUB-LEITO, LEITO, SUB-BASE, BASE ETC</v>
          </cell>
          <cell r="D5318" t="str">
            <v>0056</v>
          </cell>
          <cell r="E5318">
            <v>0</v>
          </cell>
          <cell r="F5318">
            <v>0</v>
          </cell>
          <cell r="G5318" t="str">
            <v>96392</v>
          </cell>
          <cell r="H5318" t="str">
            <v>EXECUÇÃO E COMPACTAÇÃO DE BASE E OU SUB BASE PARA PAVIMENTAÇÃO DE SOLO (PREDOMINANTEMENTE ARENOSO) COM CIMENTO (TEOR DE 8%) - EXCLUSIVE SOLO, ESCAVAÇÃO, CARGA E TRANSPORTE. AF_11/2019</v>
          </cell>
        </row>
        <row r="5319">
          <cell r="A5319" t="str">
            <v>PAVIMENTACAO</v>
          </cell>
          <cell r="B5319" t="str">
            <v>PAVI</v>
          </cell>
          <cell r="C5319" t="str">
            <v>EXECUCAO DE SUB-LEITO, LEITO, SUB-BASE, BASE ETC</v>
          </cell>
          <cell r="D5319" t="str">
            <v>0056</v>
          </cell>
          <cell r="E5319">
            <v>0</v>
          </cell>
          <cell r="F5319">
            <v>0</v>
          </cell>
          <cell r="G5319" t="str">
            <v>96396</v>
          </cell>
          <cell r="H5319" t="str">
            <v>EXECUÇÃO E COMPACTAÇÃO DE BASE E OU SUB BASE PARA PAVIMENTAÇÃO DE BRITA GRADUADA SIMPLES - EXCLUSIVE CARGA E TRANSPORTE. AF_11/2019</v>
          </cell>
        </row>
        <row r="5320">
          <cell r="A5320" t="str">
            <v>PAVIMENTACAO</v>
          </cell>
          <cell r="B5320" t="str">
            <v>PAVI</v>
          </cell>
          <cell r="C5320" t="str">
            <v>EXECUCAO DE SUB-LEITO, LEITO, SUB-BASE, BASE ETC</v>
          </cell>
          <cell r="D5320" t="str">
            <v>0056</v>
          </cell>
          <cell r="E5320">
            <v>0</v>
          </cell>
          <cell r="F5320">
            <v>0</v>
          </cell>
          <cell r="G5320" t="str">
            <v>96397</v>
          </cell>
          <cell r="H5320" t="str">
            <v>EXECUÇÃO E COMPACTAÇÃO DE BASE E OU SUB BASE PARA PAVIMENTAÇÃO DE BRITA GRADUADA SIMPLES TRATADA COM CIMENTO - EXCLUSIVE CARGA E TRANSPORTE. AF_11/2019</v>
          </cell>
        </row>
        <row r="5321">
          <cell r="A5321" t="str">
            <v>PAVIMENTACAO</v>
          </cell>
          <cell r="B5321" t="str">
            <v>PAVI</v>
          </cell>
          <cell r="C5321" t="str">
            <v>EXECUCAO DE SUB-LEITO, LEITO, SUB-BASE, BASE ETC</v>
          </cell>
          <cell r="D5321" t="str">
            <v>0056</v>
          </cell>
          <cell r="E5321">
            <v>0</v>
          </cell>
          <cell r="F5321">
            <v>0</v>
          </cell>
          <cell r="G5321" t="str">
            <v>96398</v>
          </cell>
          <cell r="H5321" t="str">
            <v>EXECUÇÃO E COMPACTAÇÃO DE BASE E OU SUB BASE PARA PAVIMENTAÇÃO DE CONCRETO COMPACTADO COM ROLO - EXCLUSIVE CARGA E TRANSPORTE. AF_11/2019</v>
          </cell>
        </row>
        <row r="5322">
          <cell r="A5322" t="str">
            <v>PAVIMENTACAO</v>
          </cell>
          <cell r="B5322" t="str">
            <v>PAVI</v>
          </cell>
          <cell r="C5322" t="str">
            <v>EXECUCAO DE SUB-LEITO, LEITO, SUB-BASE, BASE ETC</v>
          </cell>
          <cell r="D5322" t="str">
            <v>0056</v>
          </cell>
          <cell r="E5322">
            <v>0</v>
          </cell>
          <cell r="F5322">
            <v>0</v>
          </cell>
          <cell r="G5322" t="str">
            <v>96399</v>
          </cell>
          <cell r="H5322" t="str">
            <v>EXECUÇÃO E COMPACTAÇÃO DE BASE E OU SUB BASE PARA PAVIMENTAÇÃO DE PEDRA RACHÃO  - EXCLUSIVE CARGA E TRANSPORTE. AF_11/2019</v>
          </cell>
        </row>
        <row r="5323">
          <cell r="A5323" t="str">
            <v>PAVIMENTACAO</v>
          </cell>
          <cell r="B5323" t="str">
            <v>PAVI</v>
          </cell>
          <cell r="C5323" t="str">
            <v>EXECUCAO DE SUB-LEITO, LEITO, SUB-BASE, BASE ETC</v>
          </cell>
          <cell r="D5323" t="str">
            <v>0056</v>
          </cell>
          <cell r="E5323">
            <v>0</v>
          </cell>
          <cell r="F5323">
            <v>0</v>
          </cell>
          <cell r="G5323" t="str">
            <v>96400</v>
          </cell>
          <cell r="H5323" t="str">
            <v>EXECUÇÃO E COMPACTAÇÃO DE BASE E OU SUB BASE PARA PAVIMENTAÇÃO DE MACADAME SECO - EXCLUSIVE CARGA E TRANSPORTE. AF_11/2019</v>
          </cell>
        </row>
        <row r="5324">
          <cell r="A5324" t="str">
            <v>PAVIMENTACAO</v>
          </cell>
          <cell r="B5324" t="str">
            <v>PAVI</v>
          </cell>
          <cell r="C5324" t="str">
            <v>EXECUCAO DE SUB-LEITO, LEITO, SUB-BASE, BASE ETC</v>
          </cell>
          <cell r="D5324" t="str">
            <v>0056</v>
          </cell>
          <cell r="E5324">
            <v>0</v>
          </cell>
          <cell r="F5324">
            <v>0</v>
          </cell>
          <cell r="G5324" t="str">
            <v>96401</v>
          </cell>
          <cell r="H5324" t="str">
            <v>EXECUÇÃO DE IMPRIMAÇÃO COM ASFALTO DILUÍDO CM-30. AF_11/2019</v>
          </cell>
        </row>
        <row r="5325">
          <cell r="A5325" t="str">
            <v>PAVIMENTACAO</v>
          </cell>
          <cell r="B5325" t="str">
            <v>PAVI</v>
          </cell>
          <cell r="C5325" t="str">
            <v>EXECUCAO DE SUB-LEITO, LEITO, SUB-BASE, BASE ETC</v>
          </cell>
          <cell r="D5325" t="str">
            <v>0056</v>
          </cell>
          <cell r="E5325">
            <v>0</v>
          </cell>
          <cell r="F5325">
            <v>0</v>
          </cell>
          <cell r="G5325" t="str">
            <v>96402</v>
          </cell>
          <cell r="H5325" t="str">
            <v>EXECUÇÃO DE PINTURA DE LIGAÇÃO COM EMULSÃO ASFÁLTICA RR-2C. AF_11/2019</v>
          </cell>
        </row>
        <row r="5326">
          <cell r="A5326" t="str">
            <v>PAVIMENTACAO</v>
          </cell>
          <cell r="B5326" t="str">
            <v>PAVI</v>
          </cell>
          <cell r="C5326" t="str">
            <v>EXECUCAO DE SUB-LEITO, LEITO, SUB-BASE, BASE ETC</v>
          </cell>
          <cell r="D5326" t="str">
            <v>0056</v>
          </cell>
          <cell r="E5326">
            <v>0</v>
          </cell>
          <cell r="F5326">
            <v>0</v>
          </cell>
          <cell r="G5326" t="str">
            <v>100564</v>
          </cell>
          <cell r="H5326" t="str">
            <v>EXECUÇÃO E COMPACTAÇÃO DE BASE E OU SUB-BASE PARA PAVIMENTAÇÃO DE SOLO (PREDOMINANTEMENTE ARENOSO) BRITA - 40/60 - EXCLUSIVE SOLO, ESCAVAÇÃO, CARGA E TRANSPORTE. AF_11/2019</v>
          </cell>
        </row>
        <row r="5327">
          <cell r="A5327" t="str">
            <v>PAVIMENTACAO</v>
          </cell>
          <cell r="B5327" t="str">
            <v>PAVI</v>
          </cell>
          <cell r="C5327" t="str">
            <v>EXECUCAO DE SUB-LEITO, LEITO, SUB-BASE, BASE ETC</v>
          </cell>
          <cell r="D5327" t="str">
            <v>0056</v>
          </cell>
          <cell r="E5327">
            <v>0</v>
          </cell>
          <cell r="F5327">
            <v>0</v>
          </cell>
          <cell r="G5327" t="str">
            <v>100565</v>
          </cell>
          <cell r="H5327" t="str">
            <v>EXECUÇÃO E COMPACTAÇÃO DE BASE E OU SUB-BASE PARA PAVIMENTAÇÃO DE SOLO (PREDOMINANTEMENTE ARENOSO) BRITA - 50/50 - EXCLUSIVE SOLO, ESCAVAÇÃO, CARGA E TRANSPORTE. AF_11/2019</v>
          </cell>
        </row>
        <row r="5328">
          <cell r="A5328" t="str">
            <v>PAVIMENTACAO</v>
          </cell>
          <cell r="B5328" t="str">
            <v>PAVI</v>
          </cell>
          <cell r="C5328" t="str">
            <v>EXECUCAO DE SUB-LEITO, LEITO, SUB-BASE, BASE ETC</v>
          </cell>
          <cell r="D5328" t="str">
            <v>0056</v>
          </cell>
          <cell r="E5328">
            <v>0</v>
          </cell>
          <cell r="F5328">
            <v>0</v>
          </cell>
          <cell r="G5328" t="str">
            <v>100566</v>
          </cell>
          <cell r="H5328" t="str">
            <v>EXECUÇÃO E COMPACTAÇÃO DE BASE E OU SUB-BASE PARA PAVIMENTAÇÃO DE SOLO (PREDOMINANTEMENTE ARENOSO) BRITA - 40/60 COM CIMENTO (TEOR DE 4%) - EXCLUSIVE SOLO, ESCAVAÇÃO, CARGA E TRANSPORTE. AF_11/2019</v>
          </cell>
        </row>
        <row r="5329">
          <cell r="A5329" t="str">
            <v>PAVIMENTACAO</v>
          </cell>
          <cell r="B5329" t="str">
            <v>PAVI</v>
          </cell>
          <cell r="C5329" t="str">
            <v>EXECUCAO DE SUB-LEITO, LEITO, SUB-BASE, BASE ETC</v>
          </cell>
          <cell r="D5329" t="str">
            <v>0056</v>
          </cell>
          <cell r="E5329">
            <v>0</v>
          </cell>
          <cell r="F5329">
            <v>0</v>
          </cell>
          <cell r="G5329" t="str">
            <v>100567</v>
          </cell>
          <cell r="H5329" t="str">
            <v>EXECUÇÃO E COMPACTAÇÃO DE BASE E OU SUB-BASE PARA PAVIMENTAÇÃO DE SOLO (PREDOMINANTEMENTE ARENOSO) BRITA - 40/60 COM CIMENTO (TEOR DE 6%) - EXCLUSIVE SOLO, ESCAVAÇÃO, CARGA E TRANSPORTE. AF_11/2019</v>
          </cell>
        </row>
        <row r="5330">
          <cell r="A5330" t="str">
            <v>PAVIMENTACAO</v>
          </cell>
          <cell r="B5330" t="str">
            <v>PAVI</v>
          </cell>
          <cell r="C5330" t="str">
            <v>EXECUCAO DE SUB-LEITO, LEITO, SUB-BASE, BASE ETC</v>
          </cell>
          <cell r="D5330" t="str">
            <v>0056</v>
          </cell>
          <cell r="E5330">
            <v>0</v>
          </cell>
          <cell r="F5330">
            <v>0</v>
          </cell>
          <cell r="G5330" t="str">
            <v>100568</v>
          </cell>
          <cell r="H5330" t="str">
            <v>EXECUÇÃO E COMPACTAÇÃO DE BASE E OU SUB-BASE PARA PAVIMENTAÇÃO DE SOLO (PREDOMINANTEMENTE ARENOSO) BRITA - 40/60 COM CIMENTO (TEOR DE 8%) - EXCLUSIVE SOLO, ESCAVAÇÃO, CARGA E TRANSPORTE. AF_11/2019</v>
          </cell>
        </row>
        <row r="5331">
          <cell r="A5331" t="str">
            <v>PAVIMENTACAO</v>
          </cell>
          <cell r="B5331" t="str">
            <v>PAVI</v>
          </cell>
          <cell r="C5331" t="str">
            <v>EXECUCAO DE SUB-LEITO, LEITO, SUB-BASE, BASE ETC</v>
          </cell>
          <cell r="D5331" t="str">
            <v>0056</v>
          </cell>
          <cell r="E5331">
            <v>0</v>
          </cell>
          <cell r="F5331">
            <v>0</v>
          </cell>
          <cell r="G5331" t="str">
            <v>100569</v>
          </cell>
          <cell r="H5331" t="str">
            <v>EXECUÇÃO E COMPACTAÇÃO DE BASE E OU SUB-BASE PARA PAVIMENTAÇÃO DE SOLO (PREDOMINANTEMENTE ARENOSO) BRITA - 50/50 COM CIMENTO (TEOR DE 4%)  - EXCLUSIVE SOLO, ESCAVAÇÃO, CARGA E TRANSPORTE. AF_11/2019</v>
          </cell>
        </row>
        <row r="5332">
          <cell r="A5332" t="str">
            <v>PAVIMENTACAO</v>
          </cell>
          <cell r="B5332" t="str">
            <v>PAVI</v>
          </cell>
          <cell r="C5332" t="str">
            <v>EXECUCAO DE SUB-LEITO, LEITO, SUB-BASE, BASE ETC</v>
          </cell>
          <cell r="D5332" t="str">
            <v>0056</v>
          </cell>
          <cell r="E5332">
            <v>0</v>
          </cell>
          <cell r="F5332">
            <v>0</v>
          </cell>
          <cell r="G5332" t="str">
            <v>100570</v>
          </cell>
          <cell r="H5332" t="str">
            <v>EXECUÇÃO E COMPACTAÇÃO DE BASE E OU SUB-BASE PARA PAVIMENTAÇÃO DE SOLO (PREDOMINANTEMENTE ARENOSO) BRITA - 50/50 COM CIMENTO (TEOR DE 6%) - EXCLUSIVE SOLO, ESCAVAÇÃO, CARGA E TRANSPORTE. AF_11/2019</v>
          </cell>
        </row>
        <row r="5333">
          <cell r="A5333" t="str">
            <v>PAVIMENTACAO</v>
          </cell>
          <cell r="B5333" t="str">
            <v>PAVI</v>
          </cell>
          <cell r="C5333" t="str">
            <v>EXECUCAO DE SUB-LEITO, LEITO, SUB-BASE, BASE ETC</v>
          </cell>
          <cell r="D5333" t="str">
            <v>0056</v>
          </cell>
          <cell r="E5333">
            <v>0</v>
          </cell>
          <cell r="F5333">
            <v>0</v>
          </cell>
          <cell r="G5333" t="str">
            <v>100571</v>
          </cell>
          <cell r="H5333" t="str">
            <v>EXECUÇÃO E COMPACTAÇÃO DE BASE E OU SUB-BASE PARA PAVIMENTAÇÃO DE SOLO (PREDOMINANTEMENTE ARENOSO) BRITA - 50/50 COM CIMENTO (TEOR DE 8%) - EXCLUSIVE SOLO, ESCAVAÇÃO, CARGA E TRANSPORTE. AF_11/2019</v>
          </cell>
        </row>
        <row r="5334">
          <cell r="A5334" t="str">
            <v>PAVIMENTACAO</v>
          </cell>
          <cell r="B5334" t="str">
            <v>PAVI</v>
          </cell>
          <cell r="C5334" t="str">
            <v>EXECUCAO DE SUB-LEITO, LEITO, SUB-BASE, BASE ETC</v>
          </cell>
          <cell r="D5334" t="str">
            <v>0056</v>
          </cell>
          <cell r="E5334">
            <v>0</v>
          </cell>
          <cell r="F5334">
            <v>0</v>
          </cell>
          <cell r="G5334" t="str">
            <v>100572</v>
          </cell>
          <cell r="H5334" t="str">
            <v>EXECUÇÃO E COMPACTAÇÃO DE BASE E OU SUB-BASE PARA PAVIMENTAÇÃO DE SOLO (PREDOMINANTEMENTE ARGILOSO) BRITA - 40/60 - EXCLUSIVE SOLO, ESCAVAÇÃO, CARGA E TRANSPORTE. AF_11/2019</v>
          </cell>
        </row>
        <row r="5335">
          <cell r="A5335" t="str">
            <v>PAVIMENTACAO</v>
          </cell>
          <cell r="B5335" t="str">
            <v>PAVI</v>
          </cell>
          <cell r="C5335" t="str">
            <v>EXECUCAO DE SUB-LEITO, LEITO, SUB-BASE, BASE ETC</v>
          </cell>
          <cell r="D5335" t="str">
            <v>0056</v>
          </cell>
          <cell r="E5335">
            <v>0</v>
          </cell>
          <cell r="F5335">
            <v>0</v>
          </cell>
          <cell r="G5335" t="str">
            <v>100573</v>
          </cell>
          <cell r="H5335" t="str">
            <v>EXECUÇÃO E COMPACTAÇÃO DE BASE E OU SUB-BASE PARA PAVIMENTAÇÃO DE SOLO (PREDOMINANTEMENTE ARGILOSO) BRITA - 50/50 - EXCLUSIVE SOLO, ESCAVAÇÃO, CARGA E TRANSPORTE. AF_11/2019</v>
          </cell>
        </row>
        <row r="5336">
          <cell r="A5336" t="str">
            <v>PAVIMENTACAO</v>
          </cell>
          <cell r="B5336" t="str">
            <v>PAVI</v>
          </cell>
          <cell r="C5336" t="str">
            <v>EXECUCAO DE SUB-LEITO, LEITO, SUB-BASE, BASE ETC</v>
          </cell>
          <cell r="D5336" t="str">
            <v>0056</v>
          </cell>
          <cell r="E5336">
            <v>0</v>
          </cell>
          <cell r="F5336">
            <v>0</v>
          </cell>
          <cell r="G5336" t="str">
            <v>100574</v>
          </cell>
          <cell r="H5336" t="str">
            <v>ESPALHAMENTO DE MATERIAL COM TRATOR DE ESTEIRAS. AF_11/2019</v>
          </cell>
        </row>
        <row r="5337">
          <cell r="A5337" t="str">
            <v>PAVIMENTACAO</v>
          </cell>
          <cell r="B5337" t="str">
            <v>PAVI</v>
          </cell>
          <cell r="C5337" t="str">
            <v>EXECUCAO DE SUB-LEITO, LEITO, SUB-BASE, BASE ETC</v>
          </cell>
          <cell r="D5337" t="str">
            <v>0056</v>
          </cell>
          <cell r="E5337">
            <v>0</v>
          </cell>
          <cell r="F5337">
            <v>0</v>
          </cell>
          <cell r="G5337" t="str">
            <v>100575</v>
          </cell>
          <cell r="H5337" t="str">
            <v>REGULARIZAÇÃO DE SUPERFÍCIES COM MOTONIVELADORA. AF_11/2019</v>
          </cell>
        </row>
        <row r="5338">
          <cell r="A5338" t="str">
            <v>PAVIMENTACAO</v>
          </cell>
          <cell r="B5338" t="str">
            <v>PAVI</v>
          </cell>
          <cell r="C5338" t="str">
            <v>EXECUCAO DE SUB-LEITO, LEITO, SUB-BASE, BASE ETC</v>
          </cell>
          <cell r="D5338" t="str">
            <v>0056</v>
          </cell>
          <cell r="E5338">
            <v>0</v>
          </cell>
          <cell r="F5338">
            <v>0</v>
          </cell>
          <cell r="G5338" t="str">
            <v>101767</v>
          </cell>
          <cell r="H5338" t="str">
            <v>EXECUÇÃO E COMPACTAÇÃO DE BASE E OU SUB BASE PARA PAVIMENTAÇÃO DE SOLOS ESTABILIZADOS GRANULOMETRICAMENTE COM MISTURA DE SOLOS EM PISTA - EXCLUSIVE SOLO, ESCAVAÇÃO, CARGA E TRANSPORTE. AF_11/2019</v>
          </cell>
        </row>
        <row r="5339">
          <cell r="A5339" t="str">
            <v>PAVIMENTACAO</v>
          </cell>
          <cell r="B5339" t="str">
            <v>PAVI</v>
          </cell>
          <cell r="C5339" t="str">
            <v>EXECUCAO DE SUB-LEITO, LEITO, SUB-BASE, BASE ETC</v>
          </cell>
          <cell r="D5339" t="str">
            <v>0056</v>
          </cell>
          <cell r="E5339">
            <v>0</v>
          </cell>
          <cell r="F5339">
            <v>0</v>
          </cell>
          <cell r="G5339" t="str">
            <v>101768</v>
          </cell>
          <cell r="H5339" t="str">
            <v>EXECUÇÃO E COMPACTAÇÃO DE BASE E OU SUB BASE PARA PAVIMENTAÇÃO DE SOLO ESTABILIZADO GRANULOMETRICAMENTE SEM MISTURA DE SOLOS - EXCLUSIVE SOLO, ESCAVAÇÃO, CARGA E TRANSPORTE. AF_11/2019</v>
          </cell>
        </row>
        <row r="5340">
          <cell r="A5340" t="str">
            <v>PAVIMENTACAO</v>
          </cell>
          <cell r="B5340" t="str">
            <v>PAVI</v>
          </cell>
          <cell r="C5340" t="str">
            <v>EXECUCAO DE PAVIMENTACOES DIVERSAS</v>
          </cell>
          <cell r="D5340" t="str">
            <v>0057</v>
          </cell>
          <cell r="E5340">
            <v>0</v>
          </cell>
          <cell r="F5340">
            <v>0</v>
          </cell>
          <cell r="G5340" t="str">
            <v>92391</v>
          </cell>
          <cell r="H5340" t="str">
            <v>EXECUÇÃO DE PAVIMENTO EM PISO INTERTRAVADO, COM BLOCO PISOGRAMA DE 35 X 25 CM, ESPESSURA 6 CM. AF_12/2015</v>
          </cell>
        </row>
        <row r="5341">
          <cell r="A5341" t="str">
            <v>PAVIMENTACAO</v>
          </cell>
          <cell r="B5341" t="str">
            <v>PAVI</v>
          </cell>
          <cell r="C5341" t="str">
            <v>EXECUCAO DE PAVIMENTACOES DIVERSAS</v>
          </cell>
          <cell r="D5341" t="str">
            <v>0057</v>
          </cell>
          <cell r="E5341">
            <v>0</v>
          </cell>
          <cell r="F5341">
            <v>0</v>
          </cell>
          <cell r="G5341" t="str">
            <v>92392</v>
          </cell>
          <cell r="H5341" t="str">
            <v>EXECUÇÃO DE PAVIMENTO EM PISO INTERTRAVADO, COM BLOCO PISOGRAMA DE 35 X 25 CM, ESPESSURA 8 CM. AF_12/2015</v>
          </cell>
        </row>
        <row r="5342">
          <cell r="A5342" t="str">
            <v>PAVIMENTACAO</v>
          </cell>
          <cell r="B5342" t="str">
            <v>PAVI</v>
          </cell>
          <cell r="C5342" t="str">
            <v>EXECUCAO DE PAVIMENTACOES DIVERSAS</v>
          </cell>
          <cell r="D5342" t="str">
            <v>0057</v>
          </cell>
          <cell r="E5342">
            <v>0</v>
          </cell>
          <cell r="F5342">
            <v>0</v>
          </cell>
          <cell r="G5342" t="str">
            <v>92393</v>
          </cell>
          <cell r="H5342" t="str">
            <v>EXECUÇÃO DE PAVIMENTO EM PISO INTERTRAVADO, COM BLOCO SEXTAVADO DE 25 X 25 CM, ESPESSURA 6 CM. AF_12/2015</v>
          </cell>
        </row>
        <row r="5343">
          <cell r="A5343" t="str">
            <v>PAVIMENTACAO</v>
          </cell>
          <cell r="B5343" t="str">
            <v>PAVI</v>
          </cell>
          <cell r="C5343" t="str">
            <v>EXECUCAO DE PAVIMENTACOES DIVERSAS</v>
          </cell>
          <cell r="D5343" t="str">
            <v>0057</v>
          </cell>
          <cell r="E5343">
            <v>0</v>
          </cell>
          <cell r="F5343">
            <v>0</v>
          </cell>
          <cell r="G5343" t="str">
            <v>92394</v>
          </cell>
          <cell r="H5343" t="str">
            <v>EXECUÇÃO DE PAVIMENTO EM PISO INTERTRAVADO, COM BLOCO SEXTAVADO DE 25 X 25 CM, ESPESSURA 8 CM. AF_12/2015</v>
          </cell>
        </row>
        <row r="5344">
          <cell r="A5344" t="str">
            <v>PAVIMENTACAO</v>
          </cell>
          <cell r="B5344" t="str">
            <v>PAVI</v>
          </cell>
          <cell r="C5344" t="str">
            <v>EXECUCAO DE PAVIMENTACOES DIVERSAS</v>
          </cell>
          <cell r="D5344" t="str">
            <v>0057</v>
          </cell>
          <cell r="E5344">
            <v>0</v>
          </cell>
          <cell r="F5344">
            <v>0</v>
          </cell>
          <cell r="G5344" t="str">
            <v>92395</v>
          </cell>
          <cell r="H5344" t="str">
            <v>EXECUÇÃO DE PAVIMENTO EM PISO INTERTRAVADO, COM BLOCO SEXTAVADO DE 25 X 25 CM, ESPESSURA 10 CM. AF_12/2015</v>
          </cell>
        </row>
        <row r="5345">
          <cell r="A5345" t="str">
            <v>PAVIMENTACAO</v>
          </cell>
          <cell r="B5345" t="str">
            <v>PAVI</v>
          </cell>
          <cell r="C5345" t="str">
            <v>EXECUCAO DE PAVIMENTACOES DIVERSAS</v>
          </cell>
          <cell r="D5345" t="str">
            <v>0057</v>
          </cell>
          <cell r="E5345">
            <v>0</v>
          </cell>
          <cell r="F5345">
            <v>0</v>
          </cell>
          <cell r="G5345" t="str">
            <v>92396</v>
          </cell>
          <cell r="H5345" t="str">
            <v>EXECUÇÃO DE PASSEIO EM PISO INTERTRAVADO, COM BLOCO RETANGULAR COR NATURAL DE 20 X 10 CM, ESPESSURA 6 CM. AF_12/2015</v>
          </cell>
        </row>
        <row r="5346">
          <cell r="A5346" t="str">
            <v>PAVIMENTACAO</v>
          </cell>
          <cell r="B5346" t="str">
            <v>PAVI</v>
          </cell>
          <cell r="C5346" t="str">
            <v>EXECUCAO DE PAVIMENTACOES DIVERSAS</v>
          </cell>
          <cell r="D5346" t="str">
            <v>0057</v>
          </cell>
          <cell r="E5346">
            <v>0</v>
          </cell>
          <cell r="F5346">
            <v>0</v>
          </cell>
          <cell r="G5346" t="str">
            <v>92397</v>
          </cell>
          <cell r="H5346" t="str">
            <v>EXECUÇÃO DE PÁTIO/ESTACIONAMENTO EM PISO INTERTRAVADO, COM BLOCO RETANGULAR COR NATURAL DE 20 X 10 CM, ESPESSURA 6 CM. AF_12/2015</v>
          </cell>
        </row>
        <row r="5347">
          <cell r="A5347" t="str">
            <v>PAVIMENTACAO</v>
          </cell>
          <cell r="B5347" t="str">
            <v>PAVI</v>
          </cell>
          <cell r="C5347" t="str">
            <v>EXECUCAO DE PAVIMENTACOES DIVERSAS</v>
          </cell>
          <cell r="D5347" t="str">
            <v>0057</v>
          </cell>
          <cell r="E5347">
            <v>0</v>
          </cell>
          <cell r="F5347">
            <v>0</v>
          </cell>
          <cell r="G5347" t="str">
            <v>92398</v>
          </cell>
          <cell r="H5347" t="str">
            <v>EXECUÇÃO DE PÁTIO/ESTACIONAMENTO EM PISO INTERTRAVADO, COM BLOCO RETANGULAR COR NATURAL DE 20 X 10 CM, ESPESSURA 8 CM. AF_12/2015</v>
          </cell>
        </row>
        <row r="5348">
          <cell r="A5348" t="str">
            <v>PAVIMENTACAO</v>
          </cell>
          <cell r="B5348" t="str">
            <v>PAVI</v>
          </cell>
          <cell r="C5348" t="str">
            <v>EXECUCAO DE PAVIMENTACOES DIVERSAS</v>
          </cell>
          <cell r="D5348" t="str">
            <v>0057</v>
          </cell>
          <cell r="E5348">
            <v>0</v>
          </cell>
          <cell r="F5348">
            <v>0</v>
          </cell>
          <cell r="G5348" t="str">
            <v>92399</v>
          </cell>
          <cell r="H5348" t="str">
            <v>EXECUÇÃO DE VIA EM PISO INTERTRAVADO, COM BLOCO RETANGULAR COR NATURAL DE 20 X 10 CM, ESPESSURA 8 CM. AF_12/2015</v>
          </cell>
        </row>
        <row r="5349">
          <cell r="A5349" t="str">
            <v>PAVIMENTACAO</v>
          </cell>
          <cell r="B5349" t="str">
            <v>PAVI</v>
          </cell>
          <cell r="C5349" t="str">
            <v>EXECUCAO DE PAVIMENTACOES DIVERSAS</v>
          </cell>
          <cell r="D5349" t="str">
            <v>0057</v>
          </cell>
          <cell r="E5349">
            <v>0</v>
          </cell>
          <cell r="F5349">
            <v>0</v>
          </cell>
          <cell r="G5349" t="str">
            <v>92400</v>
          </cell>
          <cell r="H5349" t="str">
            <v>EXECUÇÃO DE PÁTIO/ESTACIONAMENTO EM PISO INTERTRAVADO, COM BLOCO RETANGULAR DE 20 X 10 CM, ESPESSURA 10 CM. AF_12/2015</v>
          </cell>
        </row>
        <row r="5350">
          <cell r="A5350" t="str">
            <v>PAVIMENTACAO</v>
          </cell>
          <cell r="B5350" t="str">
            <v>PAVI</v>
          </cell>
          <cell r="C5350" t="str">
            <v>EXECUCAO DE PAVIMENTACOES DIVERSAS</v>
          </cell>
          <cell r="D5350" t="str">
            <v>0057</v>
          </cell>
          <cell r="E5350">
            <v>0</v>
          </cell>
          <cell r="F5350">
            <v>0</v>
          </cell>
          <cell r="G5350" t="str">
            <v>92401</v>
          </cell>
          <cell r="H5350" t="str">
            <v>EXECUÇÃO DE VIA EM PISO INTERTRAVADO, COM BLOCO RETANGULAR DE 20 X 10 CM, ESPESSURA 10 CM. AF_12/2015</v>
          </cell>
        </row>
        <row r="5351">
          <cell r="A5351" t="str">
            <v>PAVIMENTACAO</v>
          </cell>
          <cell r="B5351" t="str">
            <v>PAVI</v>
          </cell>
          <cell r="C5351" t="str">
            <v>EXECUCAO DE PAVIMENTACOES DIVERSAS</v>
          </cell>
          <cell r="D5351" t="str">
            <v>0057</v>
          </cell>
          <cell r="E5351">
            <v>0</v>
          </cell>
          <cell r="F5351">
            <v>0</v>
          </cell>
          <cell r="G5351" t="str">
            <v>92402</v>
          </cell>
          <cell r="H5351" t="str">
            <v>EXECUÇÃO DE PASSEIO EM PISO INTERTRAVADO, COM BLOCO 16 FACES DE 22 X 11 CM, ESPESSURA 6 CM. AF_12/2015</v>
          </cell>
        </row>
        <row r="5352">
          <cell r="A5352" t="str">
            <v>PAVIMENTACAO</v>
          </cell>
          <cell r="B5352" t="str">
            <v>PAVI</v>
          </cell>
          <cell r="C5352" t="str">
            <v>EXECUCAO DE PAVIMENTACOES DIVERSAS</v>
          </cell>
          <cell r="D5352" t="str">
            <v>0057</v>
          </cell>
          <cell r="E5352">
            <v>0</v>
          </cell>
          <cell r="F5352">
            <v>0</v>
          </cell>
          <cell r="G5352" t="str">
            <v>92403</v>
          </cell>
          <cell r="H5352" t="str">
            <v>EXECUÇÃO DE PÁTIO/ESTACIONAMENTO EM PISO INTERTRAVADO, COM BLOCO 16 FACES DE 22 X 11 CM, ESPESSURA 6 CM. AF_12/2015</v>
          </cell>
        </row>
        <row r="5353">
          <cell r="A5353" t="str">
            <v>PAVIMENTACAO</v>
          </cell>
          <cell r="B5353" t="str">
            <v>PAVI</v>
          </cell>
          <cell r="C5353" t="str">
            <v>EXECUCAO DE PAVIMENTACOES DIVERSAS</v>
          </cell>
          <cell r="D5353" t="str">
            <v>0057</v>
          </cell>
          <cell r="E5353">
            <v>0</v>
          </cell>
          <cell r="F5353">
            <v>0</v>
          </cell>
          <cell r="G5353" t="str">
            <v>92404</v>
          </cell>
          <cell r="H5353" t="str">
            <v>EXECUÇÃO DE PÁTIO/ESTACIONAMENTO EM PISO INTERTRAVADO, COM BLOCO 16 FACES DE 22 X 11 CM, ESPESSURA 8 CM. AF_12/2015</v>
          </cell>
        </row>
        <row r="5354">
          <cell r="A5354" t="str">
            <v>PAVIMENTACAO</v>
          </cell>
          <cell r="B5354" t="str">
            <v>PAVI</v>
          </cell>
          <cell r="C5354" t="str">
            <v>EXECUCAO DE PAVIMENTACOES DIVERSAS</v>
          </cell>
          <cell r="D5354" t="str">
            <v>0057</v>
          </cell>
          <cell r="E5354">
            <v>0</v>
          </cell>
          <cell r="F5354">
            <v>0</v>
          </cell>
          <cell r="G5354" t="str">
            <v>92405</v>
          </cell>
          <cell r="H5354" t="str">
            <v>EXECUÇÃO DE VIA EM PISO INTERTRAVADO, COM BLOCO 16 FACES DE 22 X 11 CM, ESPESSURA 8 CM. AF_12/2015</v>
          </cell>
        </row>
        <row r="5355">
          <cell r="A5355" t="str">
            <v>PAVIMENTACAO</v>
          </cell>
          <cell r="B5355" t="str">
            <v>PAVI</v>
          </cell>
          <cell r="C5355" t="str">
            <v>EXECUCAO DE PAVIMENTACOES DIVERSAS</v>
          </cell>
          <cell r="D5355" t="str">
            <v>0057</v>
          </cell>
          <cell r="E5355">
            <v>0</v>
          </cell>
          <cell r="F5355">
            <v>0</v>
          </cell>
          <cell r="G5355" t="str">
            <v>92406</v>
          </cell>
          <cell r="H5355" t="str">
            <v>EXECUÇÃO DE PÁTIO/ESTACIONAMENTO EM PISO INTERTRAVADO, COM BLOCO 16 FACES DE 22 X 11 CM, ESPESSURA 10 CM. AF_12/2015</v>
          </cell>
        </row>
        <row r="5356">
          <cell r="A5356" t="str">
            <v>PAVIMENTACAO</v>
          </cell>
          <cell r="B5356" t="str">
            <v>PAVI</v>
          </cell>
          <cell r="C5356" t="str">
            <v>EXECUCAO DE PAVIMENTACOES DIVERSAS</v>
          </cell>
          <cell r="D5356" t="str">
            <v>0057</v>
          </cell>
          <cell r="E5356">
            <v>0</v>
          </cell>
          <cell r="F5356">
            <v>0</v>
          </cell>
          <cell r="G5356" t="str">
            <v>92407</v>
          </cell>
          <cell r="H5356" t="str">
            <v>EXECUÇÃO DE VIA EM PISO INTERTRAVADO, COM BLOCO 16 FACES DE 22 X 11 CM, ESPESSURA 10 CM. AF_12/2015</v>
          </cell>
        </row>
        <row r="5357">
          <cell r="A5357" t="str">
            <v>PAVIMENTACAO</v>
          </cell>
          <cell r="B5357" t="str">
            <v>PAVI</v>
          </cell>
          <cell r="C5357" t="str">
            <v>EXECUCAO DE PAVIMENTACOES DIVERSAS</v>
          </cell>
          <cell r="D5357" t="str">
            <v>0057</v>
          </cell>
          <cell r="E5357">
            <v>0</v>
          </cell>
          <cell r="F5357">
            <v>0</v>
          </cell>
          <cell r="G5357" t="str">
            <v>93679</v>
          </cell>
          <cell r="H5357" t="str">
            <v>EXECUÇÃO DE PASSEIO EM PISO INTERTRAVADO, COM BLOCO RETANGULAR COLORIDO DE 20 X 10 CM, ESPESSURA 6 CM. AF_12/2015</v>
          </cell>
        </row>
        <row r="5358">
          <cell r="A5358" t="str">
            <v>PAVIMENTACAO</v>
          </cell>
          <cell r="B5358" t="str">
            <v>PAVI</v>
          </cell>
          <cell r="C5358" t="str">
            <v>EXECUCAO DE PAVIMENTACOES DIVERSAS</v>
          </cell>
          <cell r="D5358" t="str">
            <v>0057</v>
          </cell>
          <cell r="E5358">
            <v>0</v>
          </cell>
          <cell r="F5358">
            <v>0</v>
          </cell>
          <cell r="G5358" t="str">
            <v>93680</v>
          </cell>
          <cell r="H5358" t="str">
            <v>EXECUÇÃO DE PÁTIO/ESTACIONAMENTO EM PISO INTERTRAVADO, COM BLOCO RETANGULAR COLORIDO DE 20 X 10 CM, ESPESSURA 6 CM. AF_12/2015</v>
          </cell>
        </row>
        <row r="5359">
          <cell r="A5359" t="str">
            <v>PAVIMENTACAO</v>
          </cell>
          <cell r="B5359" t="str">
            <v>PAVI</v>
          </cell>
          <cell r="C5359" t="str">
            <v>EXECUCAO DE PAVIMENTACOES DIVERSAS</v>
          </cell>
          <cell r="D5359" t="str">
            <v>0057</v>
          </cell>
          <cell r="E5359">
            <v>0</v>
          </cell>
          <cell r="F5359">
            <v>0</v>
          </cell>
          <cell r="G5359" t="str">
            <v>93681</v>
          </cell>
          <cell r="H5359" t="str">
            <v>EXECUÇÃO DE PÁTIO/ESTACIONAMENTO EM PISO INTERTRAVADO, COM BLOCO RETANGULAR COLORIDO DE 20 X 10 CM, ESPESSURA 8 CM. AF_12/2015</v>
          </cell>
        </row>
        <row r="5360">
          <cell r="A5360" t="str">
            <v>PAVIMENTACAO</v>
          </cell>
          <cell r="B5360" t="str">
            <v>PAVI</v>
          </cell>
          <cell r="C5360" t="str">
            <v>EXECUCAO DE PAVIMENTACOES DIVERSAS</v>
          </cell>
          <cell r="D5360" t="str">
            <v>0057</v>
          </cell>
          <cell r="E5360">
            <v>0</v>
          </cell>
          <cell r="F5360">
            <v>0</v>
          </cell>
          <cell r="G5360" t="str">
            <v>93682</v>
          </cell>
          <cell r="H5360" t="str">
            <v>EXECUÇÃO DE VIA EM PISO INTERTRAVADO, COM BLOCO RETANGULAR COLORIDO DE 20 X 10 CM, ESPESSURA 8 CM. AF_12/2015</v>
          </cell>
        </row>
        <row r="5361">
          <cell r="A5361" t="str">
            <v>PAVIMENTACAO</v>
          </cell>
          <cell r="B5361" t="str">
            <v>PAVI</v>
          </cell>
          <cell r="C5361" t="str">
            <v>EXECUCAO DE PAVIMENTACOES DIVERSAS</v>
          </cell>
          <cell r="D5361" t="str">
            <v>0057</v>
          </cell>
          <cell r="E5361">
            <v>0</v>
          </cell>
          <cell r="F5361">
            <v>0</v>
          </cell>
          <cell r="G5361" t="str">
            <v>97104</v>
          </cell>
          <cell r="H5361" t="str">
            <v>EXECUÇÃO DE PAVIMENTO DE CONCRETO SIMPLES (PCS), FCK = 40 MPA, CAMADA COM ESPESSURA DE 15,0 CM. AF_11/2017</v>
          </cell>
        </row>
        <row r="5362">
          <cell r="A5362" t="str">
            <v>PAVIMENTACAO</v>
          </cell>
          <cell r="B5362" t="str">
            <v>PAVI</v>
          </cell>
          <cell r="C5362" t="str">
            <v>EXECUCAO DE PAVIMENTACOES DIVERSAS</v>
          </cell>
          <cell r="D5362" t="str">
            <v>0057</v>
          </cell>
          <cell r="E5362">
            <v>0</v>
          </cell>
          <cell r="F5362">
            <v>0</v>
          </cell>
          <cell r="G5362" t="str">
            <v>97105</v>
          </cell>
          <cell r="H5362" t="str">
            <v>EXECUÇÃO DE PAVIMENTO DE CONCRETO SIMPLES (PCS), FCK = 40 MPA, CAMADA COM ESPESSURA DE 17,5 CM. AF_11/2017</v>
          </cell>
        </row>
        <row r="5363">
          <cell r="A5363" t="str">
            <v>PAVIMENTACAO</v>
          </cell>
          <cell r="B5363" t="str">
            <v>PAVI</v>
          </cell>
          <cell r="C5363" t="str">
            <v>EXECUCAO DE PAVIMENTACOES DIVERSAS</v>
          </cell>
          <cell r="D5363" t="str">
            <v>0057</v>
          </cell>
          <cell r="E5363">
            <v>0</v>
          </cell>
          <cell r="F5363">
            <v>0</v>
          </cell>
          <cell r="G5363" t="str">
            <v>97106</v>
          </cell>
          <cell r="H5363" t="str">
            <v>EXECUÇÃO DE PAVIMENTO DE CONCRETO SIMPLES (PCS), FCK = 40 MPA, CAMADA COM ESPESSURA DE 20,0 CM. AF_11/2017</v>
          </cell>
        </row>
        <row r="5364">
          <cell r="A5364" t="str">
            <v>PAVIMENTACAO</v>
          </cell>
          <cell r="B5364" t="str">
            <v>PAVI</v>
          </cell>
          <cell r="C5364" t="str">
            <v>EXECUCAO DE PAVIMENTACOES DIVERSAS</v>
          </cell>
          <cell r="D5364" t="str">
            <v>0057</v>
          </cell>
          <cell r="E5364">
            <v>0</v>
          </cell>
          <cell r="F5364">
            <v>0</v>
          </cell>
          <cell r="G5364" t="str">
            <v>97107</v>
          </cell>
          <cell r="H5364" t="str">
            <v>EXECUÇÃO DE PAVIMENTO DE CONCRETO SIMPLES (PCS), FCK = 40 MPA, CAMADA COM ESPESSURA DE 22,5 CM. AF_11/2017</v>
          </cell>
        </row>
        <row r="5365">
          <cell r="A5365" t="str">
            <v>PAVIMENTACAO</v>
          </cell>
          <cell r="B5365" t="str">
            <v>PAVI</v>
          </cell>
          <cell r="C5365" t="str">
            <v>EXECUCAO DE PAVIMENTACOES DIVERSAS</v>
          </cell>
          <cell r="D5365" t="str">
            <v>0057</v>
          </cell>
          <cell r="E5365">
            <v>0</v>
          </cell>
          <cell r="F5365">
            <v>0</v>
          </cell>
          <cell r="G5365" t="str">
            <v>97108</v>
          </cell>
          <cell r="H5365" t="str">
            <v>EXECUÇÃO DE PAVIMENTO DE CONCRETO SIMPLES (PCS), FCK = 40 MPA, CAMADA COM ESPESSURA DE 25,0 CM. AF_11/2017</v>
          </cell>
        </row>
        <row r="5366">
          <cell r="A5366" t="str">
            <v>PAVIMENTACAO</v>
          </cell>
          <cell r="B5366" t="str">
            <v>PAVI</v>
          </cell>
          <cell r="C5366" t="str">
            <v>EXECUCAO DE PAVIMENTACOES DIVERSAS</v>
          </cell>
          <cell r="D5366" t="str">
            <v>0057</v>
          </cell>
          <cell r="E5366">
            <v>0</v>
          </cell>
          <cell r="F5366">
            <v>0</v>
          </cell>
          <cell r="G5366" t="str">
            <v>97109</v>
          </cell>
          <cell r="H5366" t="str">
            <v>EXECUÇÃO DE PAVIMENTO DE CONCRETO SIMPLES (PCS), FCK = 40 MPA, CAMADA COM ESPESSURA DE 27,5 CM. AF_11/2017</v>
          </cell>
        </row>
        <row r="5367">
          <cell r="A5367" t="str">
            <v>PAVIMENTACAO</v>
          </cell>
          <cell r="B5367" t="str">
            <v>PAVI</v>
          </cell>
          <cell r="C5367" t="str">
            <v>EXECUCAO DE PAVIMENTACOES DIVERSAS</v>
          </cell>
          <cell r="D5367" t="str">
            <v>0057</v>
          </cell>
          <cell r="E5367">
            <v>0</v>
          </cell>
          <cell r="F5367">
            <v>0</v>
          </cell>
          <cell r="G5367" t="str">
            <v>97110</v>
          </cell>
          <cell r="H5367" t="str">
            <v>EXECUÇÃO DE PAVIMENTO DE CONCRETO ARMADO (PCA), FCK = 40 MPA, CAMADA COM ESPESSURA DE 12,5 CM. AF_11/2017</v>
          </cell>
        </row>
        <row r="5368">
          <cell r="A5368" t="str">
            <v>PAVIMENTACAO</v>
          </cell>
          <cell r="B5368" t="str">
            <v>PAVI</v>
          </cell>
          <cell r="C5368" t="str">
            <v>EXECUCAO DE PAVIMENTACOES DIVERSAS</v>
          </cell>
          <cell r="D5368" t="str">
            <v>0057</v>
          </cell>
          <cell r="E5368">
            <v>0</v>
          </cell>
          <cell r="F5368">
            <v>0</v>
          </cell>
          <cell r="G5368" t="str">
            <v>97111</v>
          </cell>
          <cell r="H5368" t="str">
            <v>EXECUÇÃO DE PAVIMENTO DE CONCRETO ARMADO (PCA), FCK = 40 MPA, CAMADA COM ESPESSURA DE 15,0 CM. AF_11/2017</v>
          </cell>
        </row>
        <row r="5369">
          <cell r="A5369" t="str">
            <v>PAVIMENTACAO</v>
          </cell>
          <cell r="B5369" t="str">
            <v>PAVI</v>
          </cell>
          <cell r="C5369" t="str">
            <v>EXECUCAO DE PAVIMENTACOES DIVERSAS</v>
          </cell>
          <cell r="D5369" t="str">
            <v>0057</v>
          </cell>
          <cell r="E5369">
            <v>0</v>
          </cell>
          <cell r="F5369">
            <v>0</v>
          </cell>
          <cell r="G5369" t="str">
            <v>97112</v>
          </cell>
          <cell r="H5369" t="str">
            <v>EXECUÇÃO DE PAVIMENTO DE CONCRETO ARMADO (PCA), FCK = 40 MPA, CAMADA COM ESPESSURA DE 17,5 CM. AF_11/2017</v>
          </cell>
        </row>
        <row r="5370">
          <cell r="A5370" t="str">
            <v>PAVIMENTACAO</v>
          </cell>
          <cell r="B5370" t="str">
            <v>PAVI</v>
          </cell>
          <cell r="C5370" t="str">
            <v>EXECUCAO DE PAVIMENTACOES DIVERSAS</v>
          </cell>
          <cell r="D5370" t="str">
            <v>0057</v>
          </cell>
          <cell r="E5370">
            <v>0</v>
          </cell>
          <cell r="F5370">
            <v>0</v>
          </cell>
          <cell r="G5370" t="str">
            <v>97113</v>
          </cell>
          <cell r="H5370" t="str">
            <v>APLICAÇÃO DE LONA PLÁSTICA PARA EXECUÇÃO DE PAVIMENTOS DE CONCRETO. AF_11/2017</v>
          </cell>
        </row>
        <row r="5371">
          <cell r="A5371" t="str">
            <v>PAVIMENTACAO</v>
          </cell>
          <cell r="B5371" t="str">
            <v>PAVI</v>
          </cell>
          <cell r="C5371" t="str">
            <v>EXECUCAO DE PAVIMENTACOES DIVERSAS</v>
          </cell>
          <cell r="D5371" t="str">
            <v>0057</v>
          </cell>
          <cell r="E5371">
            <v>0</v>
          </cell>
          <cell r="F5371">
            <v>0</v>
          </cell>
          <cell r="G5371" t="str">
            <v>97114</v>
          </cell>
          <cell r="H5371" t="str">
            <v>EXECUÇÃO DE JUNTAS DE CONTRAÇÃO PARA PAVIMENTOS DE CONCRETO. AF_11/2017</v>
          </cell>
        </row>
        <row r="5372">
          <cell r="A5372" t="str">
            <v>PAVIMENTACAO</v>
          </cell>
          <cell r="B5372" t="str">
            <v>PAVI</v>
          </cell>
          <cell r="C5372" t="str">
            <v>EXECUCAO DE PAVIMENTACOES DIVERSAS</v>
          </cell>
          <cell r="D5372" t="str">
            <v>0057</v>
          </cell>
          <cell r="E5372">
            <v>0</v>
          </cell>
          <cell r="F5372">
            <v>0</v>
          </cell>
          <cell r="G5372" t="str">
            <v>97115</v>
          </cell>
          <cell r="H5372" t="str">
            <v>APLICAÇÃO DE GRAXA EM BARRAS DE TRANSFERÊNCIA PARA EXECUÇÃO DE PAVIMENTO DE CONCRETO. AF_11/2017</v>
          </cell>
        </row>
        <row r="5373">
          <cell r="A5373" t="str">
            <v>PAVIMENTACAO</v>
          </cell>
          <cell r="B5373" t="str">
            <v>PAVI</v>
          </cell>
          <cell r="C5373" t="str">
            <v>EXECUCAO DE PAVIMENTACOES DIVERSAS</v>
          </cell>
          <cell r="D5373" t="str">
            <v>0057</v>
          </cell>
          <cell r="E5373">
            <v>0</v>
          </cell>
          <cell r="F5373">
            <v>0</v>
          </cell>
          <cell r="G5373" t="str">
            <v>97116</v>
          </cell>
          <cell r="H5373" t="str">
            <v>BARRAS DE TRANSFERÊNCIA, AÇO CA-25 DE 16,0 MM, PARA EXECUÇÃO DE PAVIMENTO DE CONCRETO  FORNECIMENTO E INSTALAÇÃO. AF_11/2017</v>
          </cell>
        </row>
        <row r="5374">
          <cell r="A5374" t="str">
            <v>PAVIMENTACAO</v>
          </cell>
          <cell r="B5374" t="str">
            <v>PAVI</v>
          </cell>
          <cell r="C5374" t="str">
            <v>EXECUCAO DE PAVIMENTACOES DIVERSAS</v>
          </cell>
          <cell r="D5374" t="str">
            <v>0057</v>
          </cell>
          <cell r="E5374">
            <v>0</v>
          </cell>
          <cell r="F5374">
            <v>0</v>
          </cell>
          <cell r="G5374" t="str">
            <v>97117</v>
          </cell>
          <cell r="H5374" t="str">
            <v>BARRAS DE TRANSFERÊNCIA, AÇO CA-25 DE 20,0 MM, PARA EXECUÇÃO DE PAVIMENTO DE CONCRETO  FORNECIMENTO E INSTALAÇÃO. AF_11/2017</v>
          </cell>
        </row>
        <row r="5375">
          <cell r="A5375" t="str">
            <v>PAVIMENTACAO</v>
          </cell>
          <cell r="B5375" t="str">
            <v>PAVI</v>
          </cell>
          <cell r="C5375" t="str">
            <v>EXECUCAO DE PAVIMENTACOES DIVERSAS</v>
          </cell>
          <cell r="D5375" t="str">
            <v>0057</v>
          </cell>
          <cell r="E5375">
            <v>0</v>
          </cell>
          <cell r="F5375">
            <v>0</v>
          </cell>
          <cell r="G5375" t="str">
            <v>97118</v>
          </cell>
          <cell r="H5375" t="str">
            <v>BARRAS DE TRANSFERÊNCIA, AÇO CA-25 DE 25,0 MM, PARA EXECUÇÃO DE PAVIMENTO DE CONCRETO  FORNECIMENTO E INSTALAÇÃO. AF_11/2017</v>
          </cell>
        </row>
        <row r="5376">
          <cell r="A5376" t="str">
            <v>PAVIMENTACAO</v>
          </cell>
          <cell r="B5376" t="str">
            <v>PAVI</v>
          </cell>
          <cell r="C5376" t="str">
            <v>EXECUCAO DE PAVIMENTACOES DIVERSAS</v>
          </cell>
          <cell r="D5376" t="str">
            <v>0057</v>
          </cell>
          <cell r="E5376">
            <v>0</v>
          </cell>
          <cell r="F5376">
            <v>0</v>
          </cell>
          <cell r="G5376" t="str">
            <v>97119</v>
          </cell>
          <cell r="H5376" t="str">
            <v>BARRAS DE TRANSFERÊNCIA, AÇO CA-25 DE 32,0 MM, PARA EXECUÇÃO DE PAVIMENTO DE CONCRETO  FORNECIMENTO E INSTALAÇÃO. AF_11/2017</v>
          </cell>
        </row>
        <row r="5377">
          <cell r="A5377" t="str">
            <v>PAVIMENTACAO</v>
          </cell>
          <cell r="B5377" t="str">
            <v>PAVI</v>
          </cell>
          <cell r="C5377" t="str">
            <v>EXECUCAO DE PAVIMENTACOES DIVERSAS</v>
          </cell>
          <cell r="D5377" t="str">
            <v>0057</v>
          </cell>
          <cell r="E5377">
            <v>0</v>
          </cell>
          <cell r="F5377">
            <v>0</v>
          </cell>
          <cell r="G5377" t="str">
            <v>97120</v>
          </cell>
          <cell r="H5377" t="str">
            <v>BARRAS DE LIGAÇÃO, AÇO CA-50 DE 10 MM, PARA EXECUÇÃO DE PAVIMENTO DE CONCRETO  FORNECIMENTO E INSTALAÇÃO. AF_11/2017</v>
          </cell>
        </row>
        <row r="5378">
          <cell r="A5378" t="str">
            <v>PAVIMENTACAO</v>
          </cell>
          <cell r="B5378" t="str">
            <v>PAVI</v>
          </cell>
          <cell r="C5378" t="str">
            <v>EXECUCAO DE PAVIMENTACOES DIVERSAS</v>
          </cell>
          <cell r="D5378" t="str">
            <v>0057</v>
          </cell>
          <cell r="E5378">
            <v>0</v>
          </cell>
          <cell r="F5378">
            <v>0</v>
          </cell>
          <cell r="G5378" t="str">
            <v>97802</v>
          </cell>
          <cell r="H5378" t="str">
            <v>PAVIMENTO COM TRATAMENTO SUPERFICIAL SIMPLES, COM EMULSÃO ASFÁLTICA RR-2C. AF_01/2020</v>
          </cell>
        </row>
        <row r="5379">
          <cell r="A5379" t="str">
            <v>PAVIMENTACAO</v>
          </cell>
          <cell r="B5379" t="str">
            <v>PAVI</v>
          </cell>
          <cell r="C5379" t="str">
            <v>EXECUCAO DE PAVIMENTACOES DIVERSAS</v>
          </cell>
          <cell r="D5379" t="str">
            <v>0057</v>
          </cell>
          <cell r="E5379">
            <v>0</v>
          </cell>
          <cell r="F5379">
            <v>0</v>
          </cell>
          <cell r="G5379" t="str">
            <v>97803</v>
          </cell>
          <cell r="H5379" t="str">
            <v>PAVIMENTO COM TRATAMENTO SUPERFICIAL SIMPLES, COM EMULSÃO ASFÁLTICA RR-2C, COM BANHO DILUÍDO. AF_01/2020</v>
          </cell>
        </row>
        <row r="5380">
          <cell r="A5380" t="str">
            <v>PAVIMENTACAO</v>
          </cell>
          <cell r="B5380" t="str">
            <v>PAVI</v>
          </cell>
          <cell r="C5380" t="str">
            <v>EXECUCAO DE PAVIMENTACOES DIVERSAS</v>
          </cell>
          <cell r="D5380" t="str">
            <v>0057</v>
          </cell>
          <cell r="E5380">
            <v>0</v>
          </cell>
          <cell r="F5380">
            <v>0</v>
          </cell>
          <cell r="G5380" t="str">
            <v>97805</v>
          </cell>
          <cell r="H5380" t="str">
            <v>PAVIMENTO COM TRATAMENTO SUPERFICIAL DUPLO, COM EMULSÃO ASFÁLTICA RR-2C. AF_01/2020</v>
          </cell>
        </row>
        <row r="5381">
          <cell r="A5381" t="str">
            <v>PAVIMENTACAO</v>
          </cell>
          <cell r="B5381" t="str">
            <v>PAVI</v>
          </cell>
          <cell r="C5381" t="str">
            <v>EXECUCAO DE PAVIMENTACOES DIVERSAS</v>
          </cell>
          <cell r="D5381" t="str">
            <v>0057</v>
          </cell>
          <cell r="E5381">
            <v>0</v>
          </cell>
          <cell r="F5381">
            <v>0</v>
          </cell>
          <cell r="G5381" t="str">
            <v>97806</v>
          </cell>
          <cell r="H5381" t="str">
            <v>PAVIMENTO COM TRATAMENTO SUPERFICIAL DUPLO, COM EMULSÃO ASFÁLTICA RR-2C, COM BANHO DILUÍDO. AF_01/2020</v>
          </cell>
        </row>
        <row r="5382">
          <cell r="A5382" t="str">
            <v>PAVIMENTACAO</v>
          </cell>
          <cell r="B5382" t="str">
            <v>PAVI</v>
          </cell>
          <cell r="C5382" t="str">
            <v>EXECUCAO DE PAVIMENTACOES DIVERSAS</v>
          </cell>
          <cell r="D5382" t="str">
            <v>0057</v>
          </cell>
          <cell r="E5382">
            <v>0</v>
          </cell>
          <cell r="F5382">
            <v>0</v>
          </cell>
          <cell r="G5382" t="str">
            <v>97807</v>
          </cell>
          <cell r="H5382" t="str">
            <v>PAVIMENTO COM TRATAMENTO SUPERFICIAL DUPLO, COM EMULSÃO ASFÁLTICA RR-2C, COM CAPA SELANTE. AF_01/2020</v>
          </cell>
        </row>
        <row r="5383">
          <cell r="A5383" t="str">
            <v>PAVIMENTACAO</v>
          </cell>
          <cell r="B5383" t="str">
            <v>PAVI</v>
          </cell>
          <cell r="C5383" t="str">
            <v>EXECUCAO DE PAVIMENTACOES DIVERSAS</v>
          </cell>
          <cell r="D5383" t="str">
            <v>0057</v>
          </cell>
          <cell r="E5383">
            <v>0</v>
          </cell>
          <cell r="F5383">
            <v>0</v>
          </cell>
          <cell r="G5383" t="str">
            <v>97809</v>
          </cell>
          <cell r="H5383" t="str">
            <v>PAVIMENTO COM TRATAMENTO SUPERFICIAL TRIPLO, COM EMULSÃO ASFÁLTICA RR-2C. AF_01/2020</v>
          </cell>
        </row>
        <row r="5384">
          <cell r="A5384" t="str">
            <v>PAVIMENTACAO</v>
          </cell>
          <cell r="B5384" t="str">
            <v>PAVI</v>
          </cell>
          <cell r="C5384" t="str">
            <v>EXECUCAO DE PAVIMENTACOES DIVERSAS</v>
          </cell>
          <cell r="D5384" t="str">
            <v>0057</v>
          </cell>
          <cell r="E5384">
            <v>0</v>
          </cell>
          <cell r="F5384">
            <v>0</v>
          </cell>
          <cell r="G5384" t="str">
            <v>97810</v>
          </cell>
          <cell r="H5384" t="str">
            <v>PAVIMENTO COM TRATAMENTO SUPERFICIAL TRIPLO, COM EMULSÃO ASFÁLTICA RR-2C, COM BANHO DILUÍDO. AF_01/2020</v>
          </cell>
        </row>
        <row r="5385">
          <cell r="A5385" t="str">
            <v>PAVIMENTACAO</v>
          </cell>
          <cell r="B5385" t="str">
            <v>PAVI</v>
          </cell>
          <cell r="C5385" t="str">
            <v>EXECUCAO DE PAVIMENTACOES DIVERSAS</v>
          </cell>
          <cell r="D5385" t="str">
            <v>0057</v>
          </cell>
          <cell r="E5385">
            <v>0</v>
          </cell>
          <cell r="F5385">
            <v>0</v>
          </cell>
          <cell r="G5385" t="str">
            <v>97811</v>
          </cell>
          <cell r="H5385" t="str">
            <v>PAVIMENTO COM TRATAMENTO SUPERFICIAL TRIPLO, COM EMULSÃO ASFÁLTICA RR-2C, COM CAPA SELANTE. AF_01/2020</v>
          </cell>
        </row>
        <row r="5386">
          <cell r="A5386" t="str">
            <v>PAVIMENTACAO</v>
          </cell>
          <cell r="B5386" t="str">
            <v>PAVI</v>
          </cell>
          <cell r="C5386" t="str">
            <v>EXECUCAO DE PAVIMENTACOES DIVERSAS</v>
          </cell>
          <cell r="D5386" t="str">
            <v>0057</v>
          </cell>
          <cell r="E5386">
            <v>0</v>
          </cell>
          <cell r="F5386">
            <v>0</v>
          </cell>
          <cell r="G5386" t="str">
            <v>101167</v>
          </cell>
          <cell r="H5386" t="str">
            <v>EXECUÇÃO DE PAVIMENTO EM PARALELEPÍPEDOS, REJUNTAMENTO COM PÓ DE PEDRA. AF_05/2020</v>
          </cell>
        </row>
        <row r="5387">
          <cell r="A5387" t="str">
            <v>PAVIMENTACAO</v>
          </cell>
          <cell r="B5387" t="str">
            <v>PAVI</v>
          </cell>
          <cell r="C5387" t="str">
            <v>EXECUCAO DE PAVIMENTACOES DIVERSAS</v>
          </cell>
          <cell r="D5387" t="str">
            <v>0057</v>
          </cell>
          <cell r="E5387">
            <v>0</v>
          </cell>
          <cell r="F5387">
            <v>0</v>
          </cell>
          <cell r="G5387" t="str">
            <v>101168</v>
          </cell>
          <cell r="H5387" t="str">
            <v>EXECUÇÃO DE PAVIMENTO EM PARALELEPÍPEDOS, REJUNTAMENTO COM PEDRISCO E EMULSÃO ASFÁLTICA. AF_05/2020_P</v>
          </cell>
        </row>
        <row r="5388">
          <cell r="A5388" t="str">
            <v>PAVIMENTACAO</v>
          </cell>
          <cell r="B5388" t="str">
            <v>PAVI</v>
          </cell>
          <cell r="C5388" t="str">
            <v>EXECUCAO DE PAVIMENTACOES DIVERSAS</v>
          </cell>
          <cell r="D5388" t="str">
            <v>0057</v>
          </cell>
          <cell r="E5388">
            <v>0</v>
          </cell>
          <cell r="F5388">
            <v>0</v>
          </cell>
          <cell r="G5388" t="str">
            <v>101169</v>
          </cell>
          <cell r="H5388" t="str">
            <v>EXECUÇÃO DE PAVIMENTO EM PARALELEPÍPEDOS, REJUNTAMENTO COM ARGAMASSA TRAÇO 1:3 (CIMENTO E AREIA). AF_05/2020</v>
          </cell>
        </row>
        <row r="5389">
          <cell r="A5389" t="str">
            <v>PAVIMENTACAO</v>
          </cell>
          <cell r="B5389" t="str">
            <v>PAVI</v>
          </cell>
          <cell r="C5389" t="str">
            <v>EXECUCAO DE PAVIMENTACOES DIVERSAS</v>
          </cell>
          <cell r="D5389" t="str">
            <v>0057</v>
          </cell>
          <cell r="E5389">
            <v>0</v>
          </cell>
          <cell r="F5389">
            <v>0</v>
          </cell>
          <cell r="G5389" t="str">
            <v>101170</v>
          </cell>
          <cell r="H5389" t="str">
            <v>EXECUÇÃO DE PAVIMENTO EM PEDRAS POLIÉDRICAS, REJUNTAMENTO COM PÓ DE PEDRA. AF_05/2020</v>
          </cell>
        </row>
        <row r="5390">
          <cell r="A5390" t="str">
            <v>PAVIMENTACAO</v>
          </cell>
          <cell r="B5390" t="str">
            <v>PAVI</v>
          </cell>
          <cell r="C5390" t="str">
            <v>EXECUCAO DE PAVIMENTACOES DIVERSAS</v>
          </cell>
          <cell r="D5390" t="str">
            <v>0057</v>
          </cell>
          <cell r="E5390">
            <v>0</v>
          </cell>
          <cell r="F5390">
            <v>0</v>
          </cell>
          <cell r="G5390" t="str">
            <v>101171</v>
          </cell>
          <cell r="H5390" t="str">
            <v>EXECUÇÃO DE PAVIMENTO EM PEDRAS POLIÉDRICAS, REJUNTAMENTO COM PEDRISCO E EMULSÃO ASFÁLTICA. AF_05/2020_P</v>
          </cell>
        </row>
        <row r="5391">
          <cell r="A5391" t="str">
            <v>PAVIMENTACAO</v>
          </cell>
          <cell r="B5391" t="str">
            <v>PAVI</v>
          </cell>
          <cell r="C5391" t="str">
            <v>EXECUCAO DE PAVIMENTACOES DIVERSAS</v>
          </cell>
          <cell r="D5391" t="str">
            <v>0057</v>
          </cell>
          <cell r="E5391">
            <v>0</v>
          </cell>
          <cell r="F5391">
            <v>0</v>
          </cell>
          <cell r="G5391" t="str">
            <v>101172</v>
          </cell>
          <cell r="H5391" t="str">
            <v>EXECUÇÃO DE PAVIMENTO EM PEDRAS POLIÉDRICAS, REJUNTAMENTO COM ARGAMASSA TRAÇO 1:3 (CIMENTO E AREIA). AF_05/2020</v>
          </cell>
        </row>
        <row r="5392">
          <cell r="A5392" t="str">
            <v>PAVIMENTACAO</v>
          </cell>
          <cell r="B5392" t="str">
            <v>PAVI</v>
          </cell>
          <cell r="C5392" t="str">
            <v>SINALIZACAO HORIZONTAL/VERTICAL</v>
          </cell>
          <cell r="D5392" t="str">
            <v>0249</v>
          </cell>
          <cell r="E5392">
            <v>0</v>
          </cell>
          <cell r="F5392">
            <v>0</v>
          </cell>
          <cell r="G5392" t="str">
            <v>72947</v>
          </cell>
          <cell r="H5392" t="str">
            <v>SINALIZACAO HORIZONTAL COM TINTA RETRORREFLETIVA A BASE DE RESINA ACRILICA COM MICROESFERAS DE VIDRO</v>
          </cell>
        </row>
        <row r="5393">
          <cell r="A5393" t="str">
            <v>PAVIMENTACAO</v>
          </cell>
          <cell r="B5393" t="str">
            <v>PAVI</v>
          </cell>
          <cell r="C5393" t="str">
            <v>SINALIZACAO HORIZONTAL/VERTICAL</v>
          </cell>
          <cell r="D5393" t="str">
            <v>0249</v>
          </cell>
          <cell r="E5393">
            <v>0</v>
          </cell>
          <cell r="F5393">
            <v>0</v>
          </cell>
          <cell r="G5393" t="str">
            <v>83693</v>
          </cell>
          <cell r="H5393" t="str">
            <v>CAIACAO EM MEIO FIO</v>
          </cell>
        </row>
        <row r="5394">
          <cell r="A5394" t="str">
            <v>PAVIMENTACAO</v>
          </cell>
          <cell r="B5394" t="str">
            <v>PAVI</v>
          </cell>
          <cell r="C5394" t="str">
            <v>FABRICACAO/EXECUCAO DE CBUQ/PRE-MISTURADOS</v>
          </cell>
          <cell r="D5394" t="str">
            <v>0287</v>
          </cell>
          <cell r="E5394">
            <v>0</v>
          </cell>
          <cell r="F5394">
            <v>0</v>
          </cell>
          <cell r="G5394" t="str">
            <v>95995</v>
          </cell>
          <cell r="H5394" t="str">
            <v>EXECUÇÃO DE PAVIMENTO COM APLICAÇÃO DE CONCRETO ASFÁLTICO, CAMADA DE ROLAMENTO - EXCLUSIVE CARGA E TRANSPORTE. AF_11/2019</v>
          </cell>
        </row>
        <row r="5395">
          <cell r="A5395" t="str">
            <v>PAVIMENTACAO</v>
          </cell>
          <cell r="B5395" t="str">
            <v>PAVI</v>
          </cell>
          <cell r="C5395" t="str">
            <v>FABRICACAO/EXECUCAO DE CBUQ/PRE-MISTURADOS</v>
          </cell>
          <cell r="D5395" t="str">
            <v>0287</v>
          </cell>
          <cell r="E5395">
            <v>0</v>
          </cell>
          <cell r="F5395">
            <v>0</v>
          </cell>
          <cell r="G5395" t="str">
            <v>95996</v>
          </cell>
          <cell r="H5395" t="str">
            <v>EXECUÇÃO DE PAVIMENTO COM APLICAÇÃO DE CONCRETO ASFÁLTICO, CAMADA DE BINDER - EXCLUSIVE CARGA E TRANSPORTE. AF_11/2019</v>
          </cell>
        </row>
        <row r="5396">
          <cell r="A5396" t="str">
            <v>PAVIMENTACAO</v>
          </cell>
          <cell r="B5396" t="str">
            <v>PAVI</v>
          </cell>
          <cell r="C5396" t="str">
            <v>FABRICACAO/EXECUCAO DE CBUQ/PRE-MISTURADOS</v>
          </cell>
          <cell r="D5396" t="str">
            <v>0287</v>
          </cell>
          <cell r="E5396">
            <v>0</v>
          </cell>
          <cell r="F5396">
            <v>0</v>
          </cell>
          <cell r="G5396" t="str">
            <v>96001</v>
          </cell>
          <cell r="H5396" t="str">
            <v>FRESAGEM DE PAVIMENTO ASFÁLTICO (PROFUNDIDADE ATÉ 5,0 CM) - EXCLUSIVE TRANSPORTE. AF_11/2019</v>
          </cell>
        </row>
        <row r="5397">
          <cell r="A5397" t="str">
            <v>PAVIMENTACAO</v>
          </cell>
          <cell r="B5397" t="str">
            <v>PAVI</v>
          </cell>
          <cell r="C5397" t="str">
            <v>FABRICACAO/EXECUCAO DE CBUQ/PRE-MISTURADOS</v>
          </cell>
          <cell r="D5397" t="str">
            <v>0287</v>
          </cell>
          <cell r="E5397">
            <v>0</v>
          </cell>
          <cell r="F5397">
            <v>0</v>
          </cell>
          <cell r="G5397" t="str">
            <v>96393</v>
          </cell>
          <cell r="H5397" t="str">
            <v>USINAGEM DE BRITA GRADUADA SIMPLES. AF_03/2020</v>
          </cell>
        </row>
        <row r="5398">
          <cell r="A5398" t="str">
            <v>PAVIMENTACAO</v>
          </cell>
          <cell r="B5398" t="str">
            <v>PAVI</v>
          </cell>
          <cell r="C5398" t="str">
            <v>FABRICACAO/EXECUCAO DE CBUQ/PRE-MISTURADOS</v>
          </cell>
          <cell r="D5398" t="str">
            <v>0287</v>
          </cell>
          <cell r="E5398">
            <v>0</v>
          </cell>
          <cell r="F5398">
            <v>0</v>
          </cell>
          <cell r="G5398" t="str">
            <v>96394</v>
          </cell>
          <cell r="H5398" t="str">
            <v>USINAGEM DE BRITA GRADUADA TRATADA COM CIMENTO. AF_03/2020</v>
          </cell>
        </row>
        <row r="5399">
          <cell r="A5399" t="str">
            <v>PAVIMENTACAO</v>
          </cell>
          <cell r="B5399" t="str">
            <v>PAVI</v>
          </cell>
          <cell r="C5399" t="str">
            <v>FABRICACAO/EXECUCAO DE CBUQ/PRE-MISTURADOS</v>
          </cell>
          <cell r="D5399" t="str">
            <v>0287</v>
          </cell>
          <cell r="E5399">
            <v>0</v>
          </cell>
          <cell r="F5399">
            <v>0</v>
          </cell>
          <cell r="G5399" t="str">
            <v>96395</v>
          </cell>
          <cell r="H5399" t="str">
            <v>USINAGEM DE CONCRETO PARA COMPACTAÇÃO COM ROLO. AF_03/2020</v>
          </cell>
        </row>
        <row r="5400">
          <cell r="A5400" t="str">
            <v>PAVIMENTACAO</v>
          </cell>
          <cell r="B5400" t="str">
            <v>PAVI</v>
          </cell>
          <cell r="C5400" t="str">
            <v>FABRICACAO/EXECUCAO DE CBUQ/PRE-MISTURADOS</v>
          </cell>
          <cell r="D5400" t="str">
            <v>0287</v>
          </cell>
          <cell r="E5400">
            <v>0</v>
          </cell>
          <cell r="F5400">
            <v>0</v>
          </cell>
          <cell r="G5400" t="str">
            <v>100624</v>
          </cell>
          <cell r="H5400" t="str">
            <v>EXECUÇÃO DE PAVIMENTO COM APLICAÇÃO DE PRÉ-MISTURADO A FRIO, CAMADA DE ROLAMENTO - EXCLUSIVE CARGA E TRANSPORTE. AF_11/2019</v>
          </cell>
        </row>
        <row r="5401">
          <cell r="A5401" t="str">
            <v>PAVIMENTACAO</v>
          </cell>
          <cell r="B5401" t="str">
            <v>PAVI</v>
          </cell>
          <cell r="C5401" t="str">
            <v>FABRICACAO/EXECUCAO DE CBUQ/PRE-MISTURADOS</v>
          </cell>
          <cell r="D5401" t="str">
            <v>0287</v>
          </cell>
          <cell r="E5401">
            <v>0</v>
          </cell>
          <cell r="F5401">
            <v>0</v>
          </cell>
          <cell r="G5401" t="str">
            <v>100625</v>
          </cell>
          <cell r="H5401" t="str">
            <v>EXECUÇÃO DE PAVIMENTO COM APLICAÇÃO DE PRÉ-MISTURADO A FRIO, CAMADA DE BINDER - EXCLUSIVE CARGA E TRANSPORTE. AF_11/2019</v>
          </cell>
        </row>
        <row r="5402">
          <cell r="A5402" t="str">
            <v>PAVIMENTACAO</v>
          </cell>
          <cell r="B5402" t="str">
            <v>PAVI</v>
          </cell>
          <cell r="C5402" t="str">
            <v>FABRICACAO/EXECUCAO DE CBUQ/PRE-MISTURADOS</v>
          </cell>
          <cell r="D5402" t="str">
            <v>0287</v>
          </cell>
          <cell r="E5402">
            <v>0</v>
          </cell>
          <cell r="F5402">
            <v>0</v>
          </cell>
          <cell r="G5402" t="str">
            <v>101020</v>
          </cell>
          <cell r="H5402" t="str">
            <v>USINAGEM DE CONCRETO ASFÁLTICO COM CAP 50/70, PARA CAMADA DE BINDER, PADRÃO DNIT FAIXA B, EM USINA DE ASFALTO CONTÍNUA DE 80 TON/H. AF_03/2020</v>
          </cell>
        </row>
        <row r="5403">
          <cell r="A5403" t="str">
            <v>PAVIMENTACAO</v>
          </cell>
          <cell r="B5403" t="str">
            <v>PAVI</v>
          </cell>
          <cell r="C5403" t="str">
            <v>FABRICACAO/EXECUCAO DE CBUQ/PRE-MISTURADOS</v>
          </cell>
          <cell r="D5403" t="str">
            <v>0287</v>
          </cell>
          <cell r="E5403">
            <v>0</v>
          </cell>
          <cell r="F5403">
            <v>0</v>
          </cell>
          <cell r="G5403" t="str">
            <v>101021</v>
          </cell>
          <cell r="H5403" t="str">
            <v>USINAGEM DE CONCRETO ASFÁLTICO COM CAP 50/70, PARA CAMADA DE ROLAMENTO, PADRÃO DNIT FAIXA C, EM USINA DE ASFALTO CONTÍNUA DE 80 TON/H. AF_03/2020</v>
          </cell>
        </row>
        <row r="5404">
          <cell r="A5404" t="str">
            <v>PAVIMENTACAO</v>
          </cell>
          <cell r="B5404" t="str">
            <v>PAVI</v>
          </cell>
          <cell r="C5404" t="str">
            <v>FABRICACAO/EXECUCAO DE CBUQ/PRE-MISTURADOS</v>
          </cell>
          <cell r="D5404" t="str">
            <v>0287</v>
          </cell>
          <cell r="E5404">
            <v>0</v>
          </cell>
          <cell r="F5404">
            <v>0</v>
          </cell>
          <cell r="G5404" t="str">
            <v>101022</v>
          </cell>
          <cell r="H5404" t="str">
            <v>USINAGEM DE CONCRETO ASFÁLTICO COM CAP 50/70, PARA CAMADA DE BINDER, PADRÃO DNIT FAIXA B, EM USINA DE ASFALTO CONTÍNUA DE 140 TON/H. AF_03/2020_P</v>
          </cell>
        </row>
        <row r="5405">
          <cell r="A5405" t="str">
            <v>PAVIMENTACAO</v>
          </cell>
          <cell r="B5405" t="str">
            <v>PAVI</v>
          </cell>
          <cell r="C5405" t="str">
            <v>FABRICACAO/EXECUCAO DE CBUQ/PRE-MISTURADOS</v>
          </cell>
          <cell r="D5405" t="str">
            <v>0287</v>
          </cell>
          <cell r="E5405">
            <v>0</v>
          </cell>
          <cell r="F5405">
            <v>0</v>
          </cell>
          <cell r="G5405" t="str">
            <v>101023</v>
          </cell>
          <cell r="H5405" t="str">
            <v>USINAGEM DE CONCRETO ASFÁLTICO COM CAP 50/70, PARA CAMADA DE ROLAMENTO, PADRÃO DNIT FAIXA C, EM USINA DE ASFALTO CONTÍNUA DE 140 TON/H. AF_03/2020_P</v>
          </cell>
        </row>
        <row r="5406">
          <cell r="A5406" t="str">
            <v>PAVIMENTACAO</v>
          </cell>
          <cell r="B5406" t="str">
            <v>PAVI</v>
          </cell>
          <cell r="C5406" t="str">
            <v>FABRICACAO/EXECUCAO DE CBUQ/PRE-MISTURADOS</v>
          </cell>
          <cell r="D5406" t="str">
            <v>0287</v>
          </cell>
          <cell r="E5406">
            <v>0</v>
          </cell>
          <cell r="F5406">
            <v>0</v>
          </cell>
          <cell r="G5406" t="str">
            <v>101024</v>
          </cell>
          <cell r="H5406" t="str">
            <v>USINAGEM DE CONCRETO ASFÁLTICO COM CAP 50/70, PARA CAMADA DE BINDER, PADRÃO DNIT FAIXA B, EM USINA DE ASFALTO GRAVIMÉTRICA DE 150 TON/H. AF_03/2020_P</v>
          </cell>
        </row>
        <row r="5407">
          <cell r="A5407" t="str">
            <v>PAVIMENTACAO</v>
          </cell>
          <cell r="B5407" t="str">
            <v>PAVI</v>
          </cell>
          <cell r="C5407" t="str">
            <v>FABRICACAO/EXECUCAO DE CBUQ/PRE-MISTURADOS</v>
          </cell>
          <cell r="D5407" t="str">
            <v>0287</v>
          </cell>
          <cell r="E5407">
            <v>0</v>
          </cell>
          <cell r="F5407">
            <v>0</v>
          </cell>
          <cell r="G5407" t="str">
            <v>101025</v>
          </cell>
          <cell r="H5407" t="str">
            <v>USINAGEM DE CONCRETO ASFÁLTICO COM CAP 50/70 PARA CAMADA DE ROLAMENTO, PADRÃO DNIT FAIXA C, EM USINA DE ASFALTO GRAVIMÉTRICA DE 150 TON/H. AF_03/2020_P</v>
          </cell>
        </row>
        <row r="5408">
          <cell r="A5408" t="str">
            <v>PAVIMENTACAO</v>
          </cell>
          <cell r="B5408" t="str">
            <v>PAVI</v>
          </cell>
          <cell r="C5408" t="str">
            <v>FABRICACAO/EXECUCAO DE CBUQ/PRE-MISTURADOS</v>
          </cell>
          <cell r="D5408" t="str">
            <v>0287</v>
          </cell>
          <cell r="E5408">
            <v>0</v>
          </cell>
          <cell r="F5408">
            <v>0</v>
          </cell>
          <cell r="G5408" t="str">
            <v>101026</v>
          </cell>
          <cell r="H5408" t="str">
            <v>USINAGEM DE PRÉ MISTURADO A FRIO, PARA CAMADA DE BINDER, PADRÃO DNIT FAIXA B. AF_03/2020_P</v>
          </cell>
        </row>
        <row r="5409">
          <cell r="A5409" t="str">
            <v>PAVIMENTACAO</v>
          </cell>
          <cell r="B5409" t="str">
            <v>PAVI</v>
          </cell>
          <cell r="C5409" t="str">
            <v>FABRICACAO/EXECUCAO DE CBUQ/PRE-MISTURADOS</v>
          </cell>
          <cell r="D5409" t="str">
            <v>0287</v>
          </cell>
          <cell r="E5409">
            <v>0</v>
          </cell>
          <cell r="F5409">
            <v>0</v>
          </cell>
          <cell r="G5409" t="str">
            <v>101027</v>
          </cell>
          <cell r="H5409" t="str">
            <v>USINAGEM DE PRÉ MISTURADO A FRIO, PARA CAMADA DE ROLAMENTO, PADRÃO DNIT FAIXA C. AF_03/2020_P</v>
          </cell>
        </row>
        <row r="5410">
          <cell r="A5410" t="str">
            <v>PINTURAS</v>
          </cell>
          <cell r="B5410" t="str">
            <v>PINT</v>
          </cell>
          <cell r="C5410" t="str">
            <v>PINTURA DE PAREDE</v>
          </cell>
          <cell r="D5410" t="str">
            <v>0155</v>
          </cell>
          <cell r="E5410">
            <v>0</v>
          </cell>
          <cell r="F5410">
            <v>0</v>
          </cell>
          <cell r="G5410" t="str">
            <v>88411</v>
          </cell>
          <cell r="H5410" t="str">
            <v>APLICAÇÃO MANUAL DE FUNDO SELADOR ACRÍLICO EM PANOS COM PRESENÇA DE VÃOS DE EDIFÍCIOS DE MÚLTIPLOS PAVIMENTOS. AF_06/2014</v>
          </cell>
        </row>
        <row r="5411">
          <cell r="A5411" t="str">
            <v>PINTURAS</v>
          </cell>
          <cell r="B5411" t="str">
            <v>PINT</v>
          </cell>
          <cell r="C5411" t="str">
            <v>PINTURA DE PAREDE</v>
          </cell>
          <cell r="D5411" t="str">
            <v>0155</v>
          </cell>
          <cell r="E5411">
            <v>0</v>
          </cell>
          <cell r="F5411">
            <v>0</v>
          </cell>
          <cell r="G5411" t="str">
            <v>88412</v>
          </cell>
          <cell r="H5411" t="str">
            <v>APLICAÇÃO MANUAL DE FUNDO SELADOR ACRÍLICO EM PANOS CEGOS DE FACHADA (SEM PRESENÇA DE VÃOS) DE EDIFÍCIOS DE MÚLTIPLOS PAVIMENTOS. AF_06/2014</v>
          </cell>
        </row>
        <row r="5412">
          <cell r="A5412" t="str">
            <v>PINTURAS</v>
          </cell>
          <cell r="B5412" t="str">
            <v>PINT</v>
          </cell>
          <cell r="C5412" t="str">
            <v>PINTURA DE PAREDE</v>
          </cell>
          <cell r="D5412" t="str">
            <v>0155</v>
          </cell>
          <cell r="E5412">
            <v>0</v>
          </cell>
          <cell r="F5412">
            <v>0</v>
          </cell>
          <cell r="G5412" t="str">
            <v>88413</v>
          </cell>
          <cell r="H5412" t="str">
            <v>APLICAÇÃO MANUAL DE FUNDO SELADOR ACRÍLICO EM SUPERFÍCIES EXTERNAS DE SACADA DE EDIFÍCIOS DE MÚLTIPLOS PAVIMENTOS. AF_06/2014</v>
          </cell>
        </row>
        <row r="5413">
          <cell r="A5413" t="str">
            <v>PINTURAS</v>
          </cell>
          <cell r="B5413" t="str">
            <v>PINT</v>
          </cell>
          <cell r="C5413" t="str">
            <v>PINTURA DE PAREDE</v>
          </cell>
          <cell r="D5413" t="str">
            <v>0155</v>
          </cell>
          <cell r="E5413">
            <v>0</v>
          </cell>
          <cell r="F5413">
            <v>0</v>
          </cell>
          <cell r="G5413" t="str">
            <v>88414</v>
          </cell>
          <cell r="H5413" t="str">
            <v>APLICAÇÃO MANUAL DE FUNDO SELADOR ACRÍLICO EM SUPERFÍCIES INTERNAS DA SACADA DE EDIFÍCIOS DE MÚLTIPLOS PAVIMENTOS. AF_06/2014</v>
          </cell>
        </row>
        <row r="5414">
          <cell r="A5414" t="str">
            <v>PINTURAS</v>
          </cell>
          <cell r="B5414" t="str">
            <v>PINT</v>
          </cell>
          <cell r="C5414" t="str">
            <v>PINTURA DE PAREDE</v>
          </cell>
          <cell r="D5414" t="str">
            <v>0155</v>
          </cell>
          <cell r="E5414">
            <v>0</v>
          </cell>
          <cell r="F5414">
            <v>0</v>
          </cell>
          <cell r="G5414" t="str">
            <v>88415</v>
          </cell>
          <cell r="H5414" t="str">
            <v>APLICAÇÃO MANUAL DE FUNDO SELADOR ACRÍLICO EM PAREDES EXTERNAS DE CASAS. AF_06/2014</v>
          </cell>
        </row>
        <row r="5415">
          <cell r="A5415" t="str">
            <v>PINTURAS</v>
          </cell>
          <cell r="B5415" t="str">
            <v>PINT</v>
          </cell>
          <cell r="C5415" t="str">
            <v>PINTURA DE PAREDE</v>
          </cell>
          <cell r="D5415" t="str">
            <v>0155</v>
          </cell>
          <cell r="E5415">
            <v>0</v>
          </cell>
          <cell r="F5415">
            <v>0</v>
          </cell>
          <cell r="G5415" t="str">
            <v>88416</v>
          </cell>
          <cell r="H5415" t="str">
            <v>APLICAÇÃO MANUAL DE PINTURA COM TINTA TEXTURIZADA ACRÍLICA EM PANOS COM PRESENÇA DE VÃOS DE EDIFÍCIOS DE MÚLTIPLOS PAVIMENTOS, UMA COR. AF_06/2014</v>
          </cell>
        </row>
        <row r="5416">
          <cell r="A5416" t="str">
            <v>PINTURAS</v>
          </cell>
          <cell r="B5416" t="str">
            <v>PINT</v>
          </cell>
          <cell r="C5416" t="str">
            <v>PINTURA DE PAREDE</v>
          </cell>
          <cell r="D5416" t="str">
            <v>0155</v>
          </cell>
          <cell r="E5416">
            <v>0</v>
          </cell>
          <cell r="F5416">
            <v>0</v>
          </cell>
          <cell r="G5416" t="str">
            <v>88417</v>
          </cell>
          <cell r="H5416" t="str">
            <v>APLICAÇÃO MANUAL DE PINTURA COM TINTA TEXTURIZADA ACRÍLICA EM PANOS CEGOS DE FACHADA (SEM PRESENÇA DE VÃOS) DE EDIFÍCIOS DE MÚLTIPLOS PAVIMENTOS, UMA COR. AF_06/2014</v>
          </cell>
        </row>
        <row r="5417">
          <cell r="A5417" t="str">
            <v>PINTURAS</v>
          </cell>
          <cell r="B5417" t="str">
            <v>PINT</v>
          </cell>
          <cell r="C5417" t="str">
            <v>PINTURA DE PAREDE</v>
          </cell>
          <cell r="D5417" t="str">
            <v>0155</v>
          </cell>
          <cell r="E5417">
            <v>0</v>
          </cell>
          <cell r="F5417">
            <v>0</v>
          </cell>
          <cell r="G5417" t="str">
            <v>88420</v>
          </cell>
          <cell r="H5417" t="str">
            <v>APLICAÇÃO MANUAL DE PINTURA COM TINTA TEXTURIZADA ACRÍLICA EM SUPERFÍCIES EXTERNAS DE SACADA DE EDIFÍCIOS DE MÚLTIPLOS PAVIMENTOS, UMA COR. AF_06/2014</v>
          </cell>
        </row>
        <row r="5418">
          <cell r="A5418" t="str">
            <v>PINTURAS</v>
          </cell>
          <cell r="B5418" t="str">
            <v>PINT</v>
          </cell>
          <cell r="C5418" t="str">
            <v>PINTURA DE PAREDE</v>
          </cell>
          <cell r="D5418" t="str">
            <v>0155</v>
          </cell>
          <cell r="E5418">
            <v>0</v>
          </cell>
          <cell r="F5418">
            <v>0</v>
          </cell>
          <cell r="G5418" t="str">
            <v>88421</v>
          </cell>
          <cell r="H5418" t="str">
            <v>APLICAÇÃO MANUAL DE PINTURA COM TINTA TEXTURIZADA ACRÍLICA EM SUPERFÍCIES INTERNAS DA SACADA DE EDIFÍCIOS DE MÚLTIPLOS PAVIMENTOS, UMA COR. AF_06/2014</v>
          </cell>
        </row>
        <row r="5419">
          <cell r="A5419" t="str">
            <v>PINTURAS</v>
          </cell>
          <cell r="B5419" t="str">
            <v>PINT</v>
          </cell>
          <cell r="C5419" t="str">
            <v>PINTURA DE PAREDE</v>
          </cell>
          <cell r="D5419" t="str">
            <v>0155</v>
          </cell>
          <cell r="E5419">
            <v>0</v>
          </cell>
          <cell r="F5419">
            <v>0</v>
          </cell>
          <cell r="G5419" t="str">
            <v>88423</v>
          </cell>
          <cell r="H5419" t="str">
            <v>APLICAÇÃO MANUAL DE PINTURA COM TINTA TEXTURIZADA ACRÍLICA EM PAREDES EXTERNAS DE CASAS, UMA COR. AF_06/2014</v>
          </cell>
        </row>
        <row r="5420">
          <cell r="A5420" t="str">
            <v>PINTURAS</v>
          </cell>
          <cell r="B5420" t="str">
            <v>PINT</v>
          </cell>
          <cell r="C5420" t="str">
            <v>PINTURA DE PAREDE</v>
          </cell>
          <cell r="D5420" t="str">
            <v>0155</v>
          </cell>
          <cell r="E5420">
            <v>0</v>
          </cell>
          <cell r="F5420">
            <v>0</v>
          </cell>
          <cell r="G5420" t="str">
            <v>88424</v>
          </cell>
          <cell r="H5420" t="str">
            <v>APLICAÇÃO MANUAL DE PINTURA COM TINTA TEXTURIZADA ACRÍLICA EM PANOS COM PRESENÇA DE VÃOS DE EDIFÍCIOS DE MÚLTIPLOS PAVIMENTOS, DUAS CORES. AF_06/2014</v>
          </cell>
        </row>
        <row r="5421">
          <cell r="A5421" t="str">
            <v>PINTURAS</v>
          </cell>
          <cell r="B5421" t="str">
            <v>PINT</v>
          </cell>
          <cell r="C5421" t="str">
            <v>PINTURA DE PAREDE</v>
          </cell>
          <cell r="D5421" t="str">
            <v>0155</v>
          </cell>
          <cell r="E5421">
            <v>0</v>
          </cell>
          <cell r="F5421">
            <v>0</v>
          </cell>
          <cell r="G5421" t="str">
            <v>88426</v>
          </cell>
          <cell r="H5421" t="str">
            <v>APLICAÇÃO MANUAL DE PINTURA COM TINTA TEXTURIZADA ACRÍLICA EM PANOS CEGOS DE FACHADA (SEM PRESENÇA DE VÃOS) DE EDIFÍCIOS DE MÚLTIPLOS PAVIMENTOS, DUAS CORES. AF_06/2014</v>
          </cell>
        </row>
        <row r="5422">
          <cell r="A5422" t="str">
            <v>PINTURAS</v>
          </cell>
          <cell r="B5422" t="str">
            <v>PINT</v>
          </cell>
          <cell r="C5422" t="str">
            <v>PINTURA DE PAREDE</v>
          </cell>
          <cell r="D5422" t="str">
            <v>0155</v>
          </cell>
          <cell r="E5422">
            <v>0</v>
          </cell>
          <cell r="F5422">
            <v>0</v>
          </cell>
          <cell r="G5422" t="str">
            <v>88428</v>
          </cell>
          <cell r="H5422" t="str">
            <v>APLICAÇÃO MANUAL DE PINTURA COM TINTA TEXTURIZADA ACRÍLICA EM SUPERFÍCIES EXTERNAS DE SACADA DE EDIFÍCIOS DE MÚLTIPLOS PAVIMENTOS, DUAS CORES. AF_06/2014</v>
          </cell>
        </row>
        <row r="5423">
          <cell r="A5423" t="str">
            <v>PINTURAS</v>
          </cell>
          <cell r="B5423" t="str">
            <v>PINT</v>
          </cell>
          <cell r="C5423" t="str">
            <v>PINTURA DE PAREDE</v>
          </cell>
          <cell r="D5423" t="str">
            <v>0155</v>
          </cell>
          <cell r="E5423">
            <v>0</v>
          </cell>
          <cell r="F5423">
            <v>0</v>
          </cell>
          <cell r="G5423" t="str">
            <v>88429</v>
          </cell>
          <cell r="H5423" t="str">
            <v>APLICAÇÃO MANUAL DE PINTURA COM TINTA TEXTURIZADA ACRÍLICA EM SUPERFÍCIES INTERNAS DA SACADA DE EDIFÍCIOS DE MÚLTIPLOS PAVIMENTOS, DUAS CORES. AF_06/2014</v>
          </cell>
        </row>
        <row r="5424">
          <cell r="A5424" t="str">
            <v>PINTURAS</v>
          </cell>
          <cell r="B5424" t="str">
            <v>PINT</v>
          </cell>
          <cell r="C5424" t="str">
            <v>PINTURA DE PAREDE</v>
          </cell>
          <cell r="D5424" t="str">
            <v>0155</v>
          </cell>
          <cell r="E5424">
            <v>0</v>
          </cell>
          <cell r="F5424">
            <v>0</v>
          </cell>
          <cell r="G5424" t="str">
            <v>88431</v>
          </cell>
          <cell r="H5424" t="str">
            <v>APLICAÇÃO MANUAL DE PINTURA COM TINTA TEXTURIZADA ACRÍLICA EM PAREDES EXTERNAS DE CASAS, DUAS CORES. AF_06/2014</v>
          </cell>
        </row>
        <row r="5425">
          <cell r="A5425" t="str">
            <v>PINTURAS</v>
          </cell>
          <cell r="B5425" t="str">
            <v>PINT</v>
          </cell>
          <cell r="C5425" t="str">
            <v>PINTURA DE PAREDE</v>
          </cell>
          <cell r="D5425" t="str">
            <v>0155</v>
          </cell>
          <cell r="E5425">
            <v>0</v>
          </cell>
          <cell r="F5425">
            <v>0</v>
          </cell>
          <cell r="G5425" t="str">
            <v>88432</v>
          </cell>
          <cell r="H5425" t="str">
            <v>APLICAÇÃO MANUAL DE PINTURA COM TINTA TEXTURIZADA ACRÍLICA EM MOLDURAS DE EPS, PRÉ-FABRICADOS, OU OUTROS. AF_06/2014</v>
          </cell>
        </row>
        <row r="5426">
          <cell r="A5426" t="str">
            <v>PINTURAS</v>
          </cell>
          <cell r="B5426" t="str">
            <v>PINT</v>
          </cell>
          <cell r="C5426" t="str">
            <v>PINTURA DE PAREDE</v>
          </cell>
          <cell r="D5426" t="str">
            <v>0155</v>
          </cell>
          <cell r="E5426">
            <v>0</v>
          </cell>
          <cell r="F5426">
            <v>0</v>
          </cell>
          <cell r="G5426" t="str">
            <v>88482</v>
          </cell>
          <cell r="H5426" t="str">
            <v>APLICAÇÃO DE FUNDO SELADOR LÁTEX PVA EM TETO, UMA DEMÃO. AF_06/2014</v>
          </cell>
        </row>
        <row r="5427">
          <cell r="A5427" t="str">
            <v>PINTURAS</v>
          </cell>
          <cell r="B5427" t="str">
            <v>PINT</v>
          </cell>
          <cell r="C5427" t="str">
            <v>PINTURA DE PAREDE</v>
          </cell>
          <cell r="D5427" t="str">
            <v>0155</v>
          </cell>
          <cell r="E5427">
            <v>0</v>
          </cell>
          <cell r="F5427">
            <v>0</v>
          </cell>
          <cell r="G5427" t="str">
            <v>88483</v>
          </cell>
          <cell r="H5427" t="str">
            <v>APLICAÇÃO DE FUNDO SELADOR LÁTEX PVA EM PAREDES, UMA DEMÃO. AF_06/2014</v>
          </cell>
        </row>
        <row r="5428">
          <cell r="A5428" t="str">
            <v>PINTURAS</v>
          </cell>
          <cell r="B5428" t="str">
            <v>PINT</v>
          </cell>
          <cell r="C5428" t="str">
            <v>PINTURA DE PAREDE</v>
          </cell>
          <cell r="D5428" t="str">
            <v>0155</v>
          </cell>
          <cell r="E5428">
            <v>0</v>
          </cell>
          <cell r="F5428">
            <v>0</v>
          </cell>
          <cell r="G5428" t="str">
            <v>88484</v>
          </cell>
          <cell r="H5428" t="str">
            <v>APLICAÇÃO DE FUNDO SELADOR ACRÍLICO EM TETO, UMA DEMÃO. AF_06/2014</v>
          </cell>
        </row>
        <row r="5429">
          <cell r="A5429" t="str">
            <v>PINTURAS</v>
          </cell>
          <cell r="B5429" t="str">
            <v>PINT</v>
          </cell>
          <cell r="C5429" t="str">
            <v>PINTURA DE PAREDE</v>
          </cell>
          <cell r="D5429" t="str">
            <v>0155</v>
          </cell>
          <cell r="E5429">
            <v>0</v>
          </cell>
          <cell r="F5429">
            <v>0</v>
          </cell>
          <cell r="G5429" t="str">
            <v>88485</v>
          </cell>
          <cell r="H5429" t="str">
            <v>APLICAÇÃO DE FUNDO SELADOR ACRÍLICO EM PAREDES, UMA DEMÃO. AF_06/2014</v>
          </cell>
        </row>
        <row r="5430">
          <cell r="A5430" t="str">
            <v>PINTURAS</v>
          </cell>
          <cell r="B5430" t="str">
            <v>PINT</v>
          </cell>
          <cell r="C5430" t="str">
            <v>PINTURA DE PAREDE</v>
          </cell>
          <cell r="D5430" t="str">
            <v>0155</v>
          </cell>
          <cell r="E5430">
            <v>0</v>
          </cell>
          <cell r="F5430">
            <v>0</v>
          </cell>
          <cell r="G5430" t="str">
            <v>88486</v>
          </cell>
          <cell r="H5430" t="str">
            <v>APLICAÇÃO MANUAL DE PINTURA COM TINTA LÁTEX PVA EM TETO, DUAS DEMÃOS. AF_06/2014</v>
          </cell>
        </row>
        <row r="5431">
          <cell r="A5431" t="str">
            <v>PINTURAS</v>
          </cell>
          <cell r="B5431" t="str">
            <v>PINT</v>
          </cell>
          <cell r="C5431" t="str">
            <v>PINTURA DE PAREDE</v>
          </cell>
          <cell r="D5431" t="str">
            <v>0155</v>
          </cell>
          <cell r="E5431">
            <v>0</v>
          </cell>
          <cell r="F5431">
            <v>0</v>
          </cell>
          <cell r="G5431" t="str">
            <v>88487</v>
          </cell>
          <cell r="H5431" t="str">
            <v>APLICAÇÃO MANUAL DE PINTURA COM TINTA LÁTEX PVA EM PAREDES, DUAS DEMÃOS. AF_06/2014</v>
          </cell>
        </row>
        <row r="5432">
          <cell r="A5432" t="str">
            <v>PINTURAS</v>
          </cell>
          <cell r="B5432" t="str">
            <v>PINT</v>
          </cell>
          <cell r="C5432" t="str">
            <v>PINTURA DE PAREDE</v>
          </cell>
          <cell r="D5432" t="str">
            <v>0155</v>
          </cell>
          <cell r="E5432">
            <v>0</v>
          </cell>
          <cell r="F5432">
            <v>0</v>
          </cell>
          <cell r="G5432" t="str">
            <v>88488</v>
          </cell>
          <cell r="H5432" t="str">
            <v>APLICAÇÃO MANUAL DE PINTURA COM TINTA LÁTEX ACRÍLICA EM TETO, DUAS DEMÃOS. AF_06/2014</v>
          </cell>
        </row>
        <row r="5433">
          <cell r="A5433" t="str">
            <v>PINTURAS</v>
          </cell>
          <cell r="B5433" t="str">
            <v>PINT</v>
          </cell>
          <cell r="C5433" t="str">
            <v>PINTURA DE PAREDE</v>
          </cell>
          <cell r="D5433" t="str">
            <v>0155</v>
          </cell>
          <cell r="E5433">
            <v>0</v>
          </cell>
          <cell r="F5433">
            <v>0</v>
          </cell>
          <cell r="G5433" t="str">
            <v>88489</v>
          </cell>
          <cell r="H5433" t="str">
            <v>APLICAÇÃO MANUAL DE PINTURA COM TINTA LÁTEX ACRÍLICA EM PAREDES, DUAS DEMÃOS. AF_06/2014</v>
          </cell>
        </row>
        <row r="5434">
          <cell r="A5434" t="str">
            <v>PINTURAS</v>
          </cell>
          <cell r="B5434" t="str">
            <v>PINT</v>
          </cell>
          <cell r="C5434" t="str">
            <v>PINTURA DE PAREDE</v>
          </cell>
          <cell r="D5434" t="str">
            <v>0155</v>
          </cell>
          <cell r="E5434">
            <v>0</v>
          </cell>
          <cell r="F5434">
            <v>0</v>
          </cell>
          <cell r="G5434" t="str">
            <v>88490</v>
          </cell>
          <cell r="H5434" t="str">
            <v>APLICAÇÃO MECÂNICA DE PINTURA COM TINTA LÁTEX PVA EM TETO, DUAS DEMÃOS. AF_06/2014</v>
          </cell>
        </row>
        <row r="5435">
          <cell r="A5435" t="str">
            <v>PINTURAS</v>
          </cell>
          <cell r="B5435" t="str">
            <v>PINT</v>
          </cell>
          <cell r="C5435" t="str">
            <v>PINTURA DE PAREDE</v>
          </cell>
          <cell r="D5435" t="str">
            <v>0155</v>
          </cell>
          <cell r="E5435">
            <v>0</v>
          </cell>
          <cell r="F5435">
            <v>0</v>
          </cell>
          <cell r="G5435" t="str">
            <v>88491</v>
          </cell>
          <cell r="H5435" t="str">
            <v>APLICAÇÃO MECÂNICA DE PINTURA COM TINTA LÁTEX PVA EM PAREDES, DUAS DEMÃOS. AF_06/2014</v>
          </cell>
        </row>
        <row r="5436">
          <cell r="A5436" t="str">
            <v>PINTURAS</v>
          </cell>
          <cell r="B5436" t="str">
            <v>PINT</v>
          </cell>
          <cell r="C5436" t="str">
            <v>PINTURA DE PAREDE</v>
          </cell>
          <cell r="D5436" t="str">
            <v>0155</v>
          </cell>
          <cell r="E5436">
            <v>0</v>
          </cell>
          <cell r="F5436">
            <v>0</v>
          </cell>
          <cell r="G5436" t="str">
            <v>88492</v>
          </cell>
          <cell r="H5436" t="str">
            <v>APLICAÇÃO MECÂNICA DE PINTURA COM TINTA LÁTEX ACRÍLICA EM TETO, DUAS DEMÃOS. AF_06/2014</v>
          </cell>
        </row>
        <row r="5437">
          <cell r="A5437" t="str">
            <v>PINTURAS</v>
          </cell>
          <cell r="B5437" t="str">
            <v>PINT</v>
          </cell>
          <cell r="C5437" t="str">
            <v>PINTURA DE PAREDE</v>
          </cell>
          <cell r="D5437" t="str">
            <v>0155</v>
          </cell>
          <cell r="E5437">
            <v>0</v>
          </cell>
          <cell r="F5437">
            <v>0</v>
          </cell>
          <cell r="G5437" t="str">
            <v>88493</v>
          </cell>
          <cell r="H5437" t="str">
            <v>APLICAÇÃO MECÂNICA DE PINTURA COM TINTA LÁTEX ACRÍLICA EM PAREDES, DUAS DEMÃOS. AF_06/2014</v>
          </cell>
        </row>
        <row r="5438">
          <cell r="A5438" t="str">
            <v>PINTURAS</v>
          </cell>
          <cell r="B5438" t="str">
            <v>PINT</v>
          </cell>
          <cell r="C5438" t="str">
            <v>PINTURA DE PAREDE</v>
          </cell>
          <cell r="D5438" t="str">
            <v>0155</v>
          </cell>
          <cell r="E5438">
            <v>0</v>
          </cell>
          <cell r="F5438">
            <v>0</v>
          </cell>
          <cell r="G5438" t="str">
            <v>88494</v>
          </cell>
          <cell r="H5438" t="str">
            <v>APLICAÇÃO E LIXAMENTO DE MASSA LÁTEX EM TETO, UMA DEMÃO. AF_06/2014</v>
          </cell>
        </row>
        <row r="5439">
          <cell r="A5439" t="str">
            <v>PINTURAS</v>
          </cell>
          <cell r="B5439" t="str">
            <v>PINT</v>
          </cell>
          <cell r="C5439" t="str">
            <v>PINTURA DE PAREDE</v>
          </cell>
          <cell r="D5439" t="str">
            <v>0155</v>
          </cell>
          <cell r="E5439">
            <v>0</v>
          </cell>
          <cell r="F5439">
            <v>0</v>
          </cell>
          <cell r="G5439" t="str">
            <v>88495</v>
          </cell>
          <cell r="H5439" t="str">
            <v>APLICAÇÃO E LIXAMENTO DE MASSA LÁTEX EM PAREDES, UMA DEMÃO. AF_06/2014</v>
          </cell>
        </row>
        <row r="5440">
          <cell r="A5440" t="str">
            <v>PINTURAS</v>
          </cell>
          <cell r="B5440" t="str">
            <v>PINT</v>
          </cell>
          <cell r="C5440" t="str">
            <v>PINTURA DE PAREDE</v>
          </cell>
          <cell r="D5440" t="str">
            <v>0155</v>
          </cell>
          <cell r="E5440">
            <v>0</v>
          </cell>
          <cell r="F5440">
            <v>0</v>
          </cell>
          <cell r="G5440" t="str">
            <v>88496</v>
          </cell>
          <cell r="H5440" t="str">
            <v>APLICAÇÃO E LIXAMENTO DE MASSA LÁTEX EM TETO, DUAS DEMÃOS. AF_06/2014</v>
          </cell>
        </row>
        <row r="5441">
          <cell r="A5441" t="str">
            <v>PINTURAS</v>
          </cell>
          <cell r="B5441" t="str">
            <v>PINT</v>
          </cell>
          <cell r="C5441" t="str">
            <v>PINTURA DE PAREDE</v>
          </cell>
          <cell r="D5441" t="str">
            <v>0155</v>
          </cell>
          <cell r="E5441">
            <v>0</v>
          </cell>
          <cell r="F5441">
            <v>0</v>
          </cell>
          <cell r="G5441" t="str">
            <v>88497</v>
          </cell>
          <cell r="H5441" t="str">
            <v>APLICAÇÃO E LIXAMENTO DE MASSA LÁTEX EM PAREDES, DUAS DEMÃOS. AF_06/2014</v>
          </cell>
        </row>
        <row r="5442">
          <cell r="A5442" t="str">
            <v>PINTURAS</v>
          </cell>
          <cell r="B5442" t="str">
            <v>PINT</v>
          </cell>
          <cell r="C5442" t="str">
            <v>PINTURA DE PAREDE</v>
          </cell>
          <cell r="D5442" t="str">
            <v>0155</v>
          </cell>
          <cell r="E5442">
            <v>0</v>
          </cell>
          <cell r="F5442">
            <v>0</v>
          </cell>
          <cell r="G5442" t="str">
            <v>95305</v>
          </cell>
          <cell r="H5442" t="str">
            <v>TEXTURA ACRÍLICA, APLICAÇÃO MANUAL EM PAREDE, UMA DEMÃO. AF_09/2016</v>
          </cell>
        </row>
        <row r="5443">
          <cell r="A5443" t="str">
            <v>PINTURAS</v>
          </cell>
          <cell r="B5443" t="str">
            <v>PINT</v>
          </cell>
          <cell r="C5443" t="str">
            <v>PINTURA DE PAREDE</v>
          </cell>
          <cell r="D5443" t="str">
            <v>0155</v>
          </cell>
          <cell r="E5443">
            <v>0</v>
          </cell>
          <cell r="F5443">
            <v>0</v>
          </cell>
          <cell r="G5443" t="str">
            <v>95306</v>
          </cell>
          <cell r="H5443" t="str">
            <v>TEXTURA ACRÍLICA, APLICAÇÃO MANUAL EM TETO, UMA DEMÃO. AF_09/2016</v>
          </cell>
        </row>
        <row r="5444">
          <cell r="A5444" t="str">
            <v>PINTURAS</v>
          </cell>
          <cell r="B5444" t="str">
            <v>PINT</v>
          </cell>
          <cell r="C5444" t="str">
            <v>PINTURA DE PAREDE</v>
          </cell>
          <cell r="D5444" t="str">
            <v>0155</v>
          </cell>
          <cell r="E5444">
            <v>0</v>
          </cell>
          <cell r="F5444">
            <v>0</v>
          </cell>
          <cell r="G5444" t="str">
            <v>95622</v>
          </cell>
          <cell r="H5444" t="str">
            <v>APLICAÇÃO MANUAL DE TINTA LÁTEX ACRÍLICA EM PANOS COM PRESENÇA DE VÃOS DE EDIFÍCIOS DE MÚLTIPLOS PAVIMENTOS, DUAS DEMÃOS. AF_11/2016</v>
          </cell>
        </row>
        <row r="5445">
          <cell r="A5445" t="str">
            <v>PINTURAS</v>
          </cell>
          <cell r="B5445" t="str">
            <v>PINT</v>
          </cell>
          <cell r="C5445" t="str">
            <v>PINTURA DE PAREDE</v>
          </cell>
          <cell r="D5445" t="str">
            <v>0155</v>
          </cell>
          <cell r="E5445">
            <v>0</v>
          </cell>
          <cell r="F5445">
            <v>0</v>
          </cell>
          <cell r="G5445" t="str">
            <v>95623</v>
          </cell>
          <cell r="H5445" t="str">
            <v>APLICAÇÃO MANUAL DE TINTA LÁTEX ACRÍLICA EM PANOS SEM PRESENÇA DE VÃOS DE EDIFÍCIOS DE MÚLTIPLOS PAVIMENTOS, DUAS DEMÃOS. AF_11/2016</v>
          </cell>
        </row>
        <row r="5446">
          <cell r="A5446" t="str">
            <v>PINTURAS</v>
          </cell>
          <cell r="B5446" t="str">
            <v>PINT</v>
          </cell>
          <cell r="C5446" t="str">
            <v>PINTURA DE PAREDE</v>
          </cell>
          <cell r="D5446" t="str">
            <v>0155</v>
          </cell>
          <cell r="E5446">
            <v>0</v>
          </cell>
          <cell r="F5446">
            <v>0</v>
          </cell>
          <cell r="G5446" t="str">
            <v>95624</v>
          </cell>
          <cell r="H5446" t="str">
            <v>APLICAÇÃO MANUAL DE TINTA LÁTEX ACRÍLICA EM SUPERFÍCIES EXTERNAS DE SACADA DE EDIFÍCIOS DE MÚLTIPLOS PAVIMENTOS, DUAS DEMÃOS. AF_11/2016</v>
          </cell>
        </row>
        <row r="5447">
          <cell r="A5447" t="str">
            <v>PINTURAS</v>
          </cell>
          <cell r="B5447" t="str">
            <v>PINT</v>
          </cell>
          <cell r="C5447" t="str">
            <v>PINTURA DE PAREDE</v>
          </cell>
          <cell r="D5447" t="str">
            <v>0155</v>
          </cell>
          <cell r="E5447">
            <v>0</v>
          </cell>
          <cell r="F5447">
            <v>0</v>
          </cell>
          <cell r="G5447" t="str">
            <v>95625</v>
          </cell>
          <cell r="H5447" t="str">
            <v>APLICAÇÃO MANUAL DE TINTA LÁTEX ACRÍLICA EM SUPERFÍCIES INTERNAS DE SACADA DE EDIFÍCIOS DE MÚLTIPLOS PAVIMENTOS, DUAS DEMÃOS. AF_11/2016</v>
          </cell>
        </row>
        <row r="5448">
          <cell r="A5448" t="str">
            <v>PINTURAS</v>
          </cell>
          <cell r="B5448" t="str">
            <v>PINT</v>
          </cell>
          <cell r="C5448" t="str">
            <v>PINTURA DE PAREDE</v>
          </cell>
          <cell r="D5448" t="str">
            <v>0155</v>
          </cell>
          <cell r="E5448">
            <v>0</v>
          </cell>
          <cell r="F5448">
            <v>0</v>
          </cell>
          <cell r="G5448" t="str">
            <v>95626</v>
          </cell>
          <cell r="H5448" t="str">
            <v>APLICAÇÃO MANUAL DE TINTA LÁTEX ACRÍLICA EM PAREDE EXTERNAS DE CASAS, DUAS DEMÃOS. AF_11/2016</v>
          </cell>
        </row>
        <row r="5449">
          <cell r="A5449" t="str">
            <v>PINTURAS</v>
          </cell>
          <cell r="B5449" t="str">
            <v>PINT</v>
          </cell>
          <cell r="C5449" t="str">
            <v>PINTURA DE PAREDE</v>
          </cell>
          <cell r="D5449" t="str">
            <v>0155</v>
          </cell>
          <cell r="E5449">
            <v>0</v>
          </cell>
          <cell r="F5449">
            <v>0</v>
          </cell>
          <cell r="G5449" t="str">
            <v>96126</v>
          </cell>
          <cell r="H5449" t="str">
            <v>APLICAÇÃO MANUAL DE MASSA ACRÍLICA EM PANOS DE FACHADA COM PRESENÇA DE VÃOS, DE EDIFÍCIOS DE MÚLTIPLOS PAVIMENTOS, UMA DEMÃO. AF_05/2017</v>
          </cell>
        </row>
        <row r="5450">
          <cell r="A5450" t="str">
            <v>PINTURAS</v>
          </cell>
          <cell r="B5450" t="str">
            <v>PINT</v>
          </cell>
          <cell r="C5450" t="str">
            <v>PINTURA DE PAREDE</v>
          </cell>
          <cell r="D5450" t="str">
            <v>0155</v>
          </cell>
          <cell r="E5450">
            <v>0</v>
          </cell>
          <cell r="F5450">
            <v>0</v>
          </cell>
          <cell r="G5450" t="str">
            <v>96127</v>
          </cell>
          <cell r="H5450" t="str">
            <v>APLICAÇÃO MANUAL DE MASSA ACRÍLICA EM PANOS DE FACHADA SEM PRESENÇA DE VÃOS, DE EDIFÍCIOS DE MÚLTIPLOS PAVIMENTOS, UMA DEMÃO. AF_05/2017</v>
          </cell>
        </row>
        <row r="5451">
          <cell r="A5451" t="str">
            <v>PINTURAS</v>
          </cell>
          <cell r="B5451" t="str">
            <v>PINT</v>
          </cell>
          <cell r="C5451" t="str">
            <v>PINTURA DE PAREDE</v>
          </cell>
          <cell r="D5451" t="str">
            <v>0155</v>
          </cell>
          <cell r="E5451">
            <v>0</v>
          </cell>
          <cell r="F5451">
            <v>0</v>
          </cell>
          <cell r="G5451" t="str">
            <v>96128</v>
          </cell>
          <cell r="H5451" t="str">
            <v>APLICAÇÃO MANUAL DE MASSA ACRÍLICA EM SUPERFÍCIES EXTERNAS DE SACADA DE EDIFÍCIOS DE MÚLTIPLOS PAVIMENTOS, UMA DEMÃO. AF_05/2017</v>
          </cell>
        </row>
        <row r="5452">
          <cell r="A5452" t="str">
            <v>PINTURAS</v>
          </cell>
          <cell r="B5452" t="str">
            <v>PINT</v>
          </cell>
          <cell r="C5452" t="str">
            <v>PINTURA DE PAREDE</v>
          </cell>
          <cell r="D5452" t="str">
            <v>0155</v>
          </cell>
          <cell r="E5452">
            <v>0</v>
          </cell>
          <cell r="F5452">
            <v>0</v>
          </cell>
          <cell r="G5452" t="str">
            <v>96129</v>
          </cell>
          <cell r="H5452" t="str">
            <v>APLICAÇÃO MANUAL DE MASSA ACRÍLICA EM SUPERFÍCIES INTERNAS DE SACADA DE EDIFÍCIOS DE MÚLTIPLOS PAVIMENTOS, UMA DEMÃO. AF_05/2017</v>
          </cell>
        </row>
        <row r="5453">
          <cell r="A5453" t="str">
            <v>PINTURAS</v>
          </cell>
          <cell r="B5453" t="str">
            <v>PINT</v>
          </cell>
          <cell r="C5453" t="str">
            <v>PINTURA DE PAREDE</v>
          </cell>
          <cell r="D5453" t="str">
            <v>0155</v>
          </cell>
          <cell r="E5453">
            <v>0</v>
          </cell>
          <cell r="F5453">
            <v>0</v>
          </cell>
          <cell r="G5453" t="str">
            <v>96130</v>
          </cell>
          <cell r="H5453" t="str">
            <v>APLICAÇÃO MANUAL DE MASSA ACRÍLICA EM PAREDES EXTERNAS DE CASAS, UMA DEMÃO. AF_05/2017</v>
          </cell>
        </row>
        <row r="5454">
          <cell r="A5454" t="str">
            <v>PINTURAS</v>
          </cell>
          <cell r="B5454" t="str">
            <v>PINT</v>
          </cell>
          <cell r="C5454" t="str">
            <v>PINTURA DE PAREDE</v>
          </cell>
          <cell r="D5454" t="str">
            <v>0155</v>
          </cell>
          <cell r="E5454">
            <v>0</v>
          </cell>
          <cell r="F5454">
            <v>0</v>
          </cell>
          <cell r="G5454" t="str">
            <v>96131</v>
          </cell>
          <cell r="H5454" t="str">
            <v>APLICAÇÃO MANUAL DE MASSA ACRÍLICA EM PANOS DE FACHADA COM PRESENÇA DE VÃOS, DE EDIFÍCIOS DE MÚLTIPLOS PAVIMENTOS, DUAS DEMÃOS. AF_05/2017</v>
          </cell>
        </row>
        <row r="5455">
          <cell r="A5455" t="str">
            <v>PINTURAS</v>
          </cell>
          <cell r="B5455" t="str">
            <v>PINT</v>
          </cell>
          <cell r="C5455" t="str">
            <v>PINTURA DE PAREDE</v>
          </cell>
          <cell r="D5455" t="str">
            <v>0155</v>
          </cell>
          <cell r="E5455">
            <v>0</v>
          </cell>
          <cell r="F5455">
            <v>0</v>
          </cell>
          <cell r="G5455" t="str">
            <v>96132</v>
          </cell>
          <cell r="H5455" t="str">
            <v>APLICAÇÃO MANUAL DE MASSA ACRÍLICA EM PANOS DE FACHADA SEM PRESENÇA DE VÃOS, DE EDIFÍCIOS DE MÚLTIPLOS PAVIMENTOS, DUAS DEMÃOS. AF_05/2017</v>
          </cell>
        </row>
        <row r="5456">
          <cell r="A5456" t="str">
            <v>PINTURAS</v>
          </cell>
          <cell r="B5456" t="str">
            <v>PINT</v>
          </cell>
          <cell r="C5456" t="str">
            <v>PINTURA DE PAREDE</v>
          </cell>
          <cell r="D5456" t="str">
            <v>0155</v>
          </cell>
          <cell r="E5456">
            <v>0</v>
          </cell>
          <cell r="F5456">
            <v>0</v>
          </cell>
          <cell r="G5456" t="str">
            <v>96133</v>
          </cell>
          <cell r="H5456" t="str">
            <v>APLICAÇÃO MANUAL DE MASSA ACRÍLICA EM SUPERFÍCIES EXTERNAS DE SACADA DE EDIFÍCIOS DE MÚLTIPLOS PAVIMENTOS, DUAS DEMÃOS. AF_05/2017</v>
          </cell>
        </row>
        <row r="5457">
          <cell r="A5457" t="str">
            <v>PINTURAS</v>
          </cell>
          <cell r="B5457" t="str">
            <v>PINT</v>
          </cell>
          <cell r="C5457" t="str">
            <v>PINTURA DE PAREDE</v>
          </cell>
          <cell r="D5457" t="str">
            <v>0155</v>
          </cell>
          <cell r="E5457">
            <v>0</v>
          </cell>
          <cell r="F5457">
            <v>0</v>
          </cell>
          <cell r="G5457" t="str">
            <v>96134</v>
          </cell>
          <cell r="H5457" t="str">
            <v>APLICAÇÃO MANUAL DE MASSA ACRÍLICA EM SUPERFÍCIES INTERNAS DE SACADA DE EDIFÍCIOS DE MÚLTIPLOS PAVIMENTOS, DUAS DEMÃOS. AF_05/2017</v>
          </cell>
        </row>
        <row r="5458">
          <cell r="A5458" t="str">
            <v>PINTURAS</v>
          </cell>
          <cell r="B5458" t="str">
            <v>PINT</v>
          </cell>
          <cell r="C5458" t="str">
            <v>PINTURA DE PAREDE</v>
          </cell>
          <cell r="D5458" t="str">
            <v>0155</v>
          </cell>
          <cell r="E5458">
            <v>0</v>
          </cell>
          <cell r="F5458">
            <v>0</v>
          </cell>
          <cell r="G5458" t="str">
            <v>96135</v>
          </cell>
          <cell r="H5458" t="str">
            <v>APLICAÇÃO MANUAL DE MASSA ACRÍLICA EM PAREDES EXTERNAS DE CASAS, DUAS DEMÃOS. AF_05/2017</v>
          </cell>
        </row>
        <row r="5459">
          <cell r="A5459" t="str">
            <v>PINTURAS</v>
          </cell>
          <cell r="B5459" t="str">
            <v>PINT</v>
          </cell>
          <cell r="C5459" t="str">
            <v>PINTURA EM MADEIRA</v>
          </cell>
          <cell r="D5459" t="str">
            <v>0157</v>
          </cell>
          <cell r="E5459">
            <v>0</v>
          </cell>
          <cell r="F5459">
            <v>0</v>
          </cell>
          <cell r="G5459" t="str">
            <v>102193</v>
          </cell>
          <cell r="H5459" t="str">
            <v>LIXAMENTO DE MADEIRA PARA APLICAÇÃO DE FUNDO OU PINTURA. AF_01/2021</v>
          </cell>
        </row>
        <row r="5460">
          <cell r="A5460" t="str">
            <v>PINTURAS</v>
          </cell>
          <cell r="B5460" t="str">
            <v>PINT</v>
          </cell>
          <cell r="C5460" t="str">
            <v>PINTURA EM MADEIRA</v>
          </cell>
          <cell r="D5460" t="str">
            <v>0157</v>
          </cell>
          <cell r="E5460">
            <v>0</v>
          </cell>
          <cell r="F5460">
            <v>0</v>
          </cell>
          <cell r="G5460" t="str">
            <v>102194</v>
          </cell>
          <cell r="H5460" t="str">
            <v>LIXAMENTO DE MASSA PARA MADEIRA. AF_01/2021</v>
          </cell>
        </row>
        <row r="5461">
          <cell r="A5461" t="str">
            <v>PINTURAS</v>
          </cell>
          <cell r="B5461" t="str">
            <v>PINT</v>
          </cell>
          <cell r="C5461" t="str">
            <v>PINTURA EM MADEIRA</v>
          </cell>
          <cell r="D5461" t="str">
            <v>0157</v>
          </cell>
          <cell r="E5461">
            <v>0</v>
          </cell>
          <cell r="F5461">
            <v>0</v>
          </cell>
          <cell r="G5461" t="str">
            <v>102197</v>
          </cell>
          <cell r="H5461" t="str">
            <v>PINTURA FUNDO NIVELADOR ALQUÍDICO BRANCO EM MADEIRA. AF_01/2021</v>
          </cell>
        </row>
        <row r="5462">
          <cell r="A5462" t="str">
            <v>PINTURAS</v>
          </cell>
          <cell r="B5462" t="str">
            <v>PINT</v>
          </cell>
          <cell r="C5462" t="str">
            <v>PINTURA EM MADEIRA</v>
          </cell>
          <cell r="D5462" t="str">
            <v>0157</v>
          </cell>
          <cell r="E5462">
            <v>0</v>
          </cell>
          <cell r="F5462">
            <v>0</v>
          </cell>
          <cell r="G5462" t="str">
            <v>102200</v>
          </cell>
          <cell r="H5462" t="str">
            <v>APLICAÇÃO MASSA ALQUÍDICA PARA MADEIRA, PARA PINTURA COM TINTA DE ACABAMENTO (PIGMENTADA). AF_01/2021</v>
          </cell>
        </row>
        <row r="5463">
          <cell r="A5463" t="str">
            <v>PINTURAS</v>
          </cell>
          <cell r="B5463" t="str">
            <v>PINT</v>
          </cell>
          <cell r="C5463" t="str">
            <v>PINTURA EM MADEIRA</v>
          </cell>
          <cell r="D5463" t="str">
            <v>0157</v>
          </cell>
          <cell r="E5463">
            <v>0</v>
          </cell>
          <cell r="F5463">
            <v>0</v>
          </cell>
          <cell r="G5463" t="str">
            <v>102202</v>
          </cell>
          <cell r="H5463" t="str">
            <v>APLICAÇÃO MASSA EPÓXI PARA MADEIRA, PARA PINTURA COM TINTA PU DE ACABAMENTO (PIGMENTADA). AF_01/2021</v>
          </cell>
        </row>
        <row r="5464">
          <cell r="A5464" t="str">
            <v>PINTURAS</v>
          </cell>
          <cell r="B5464" t="str">
            <v>PINT</v>
          </cell>
          <cell r="C5464" t="str">
            <v>PINTURA EM MADEIRA</v>
          </cell>
          <cell r="D5464" t="str">
            <v>0157</v>
          </cell>
          <cell r="E5464">
            <v>0</v>
          </cell>
          <cell r="F5464">
            <v>0</v>
          </cell>
          <cell r="G5464" t="str">
            <v>102203</v>
          </cell>
          <cell r="H5464" t="str">
            <v>PINTURA VERNIZ (INCOLOR) ALQUÍDICO EM MADEIRA, USO INTERNO E EXTERNO, 1 DEMÃO. AF_01/2021</v>
          </cell>
        </row>
        <row r="5465">
          <cell r="A5465" t="str">
            <v>PINTURAS</v>
          </cell>
          <cell r="B5465" t="str">
            <v>PINT</v>
          </cell>
          <cell r="C5465" t="str">
            <v>PINTURA EM MADEIRA</v>
          </cell>
          <cell r="D5465" t="str">
            <v>0157</v>
          </cell>
          <cell r="E5465">
            <v>0</v>
          </cell>
          <cell r="F5465">
            <v>0</v>
          </cell>
          <cell r="G5465" t="str">
            <v>102204</v>
          </cell>
          <cell r="H5465" t="str">
            <v>PINTURA VERNIZ (INCOLOR) ALQUÍDICO EM MADEIRA, USO INTERNO, 1 DEMÃO. AF_01/2021</v>
          </cell>
        </row>
        <row r="5466">
          <cell r="A5466" t="str">
            <v>PINTURAS</v>
          </cell>
          <cell r="B5466" t="str">
            <v>PINT</v>
          </cell>
          <cell r="C5466" t="str">
            <v>PINTURA EM MADEIRA</v>
          </cell>
          <cell r="D5466" t="str">
            <v>0157</v>
          </cell>
          <cell r="E5466">
            <v>0</v>
          </cell>
          <cell r="F5466">
            <v>0</v>
          </cell>
          <cell r="G5466" t="str">
            <v>102205</v>
          </cell>
          <cell r="H5466" t="str">
            <v>PINTURA VERNIZ (INCOLOR) POLIURETÂNICO (RESINA ALQUÍDICA MODIFICADA) EM MADEIRA, 1 DEMÃO. AF_01/2021</v>
          </cell>
        </row>
        <row r="5467">
          <cell r="A5467" t="str">
            <v>PINTURAS</v>
          </cell>
          <cell r="B5467" t="str">
            <v>PINT</v>
          </cell>
          <cell r="C5467" t="str">
            <v>PINTURA EM MADEIRA</v>
          </cell>
          <cell r="D5467" t="str">
            <v>0157</v>
          </cell>
          <cell r="E5467">
            <v>0</v>
          </cell>
          <cell r="F5467">
            <v>0</v>
          </cell>
          <cell r="G5467" t="str">
            <v>102207</v>
          </cell>
          <cell r="H5467" t="str">
            <v>PINTURA TINTA DE ACABAMENTO (PIGMENTADA) A ÓLEO EM MADEIRA, 1 DEMÃO. AF_01/2021</v>
          </cell>
        </row>
        <row r="5468">
          <cell r="A5468" t="str">
            <v>PINTURAS</v>
          </cell>
          <cell r="B5468" t="str">
            <v>PINT</v>
          </cell>
          <cell r="C5468" t="str">
            <v>PINTURA EM MADEIRA</v>
          </cell>
          <cell r="D5468" t="str">
            <v>0157</v>
          </cell>
          <cell r="E5468">
            <v>0</v>
          </cell>
          <cell r="F5468">
            <v>0</v>
          </cell>
          <cell r="G5468" t="str">
            <v>102208</v>
          </cell>
          <cell r="H5468" t="str">
            <v>PINTURA TINTA DE ACABAMENTO (PIGMENTADA) ESMALTE SINTÉTICO FOSCO EM MADEIRA, 1 DEMÃO. AF_01/2021</v>
          </cell>
        </row>
        <row r="5469">
          <cell r="A5469" t="str">
            <v>PINTURAS</v>
          </cell>
          <cell r="B5469" t="str">
            <v>PINT</v>
          </cell>
          <cell r="C5469" t="str">
            <v>PINTURA EM MADEIRA</v>
          </cell>
          <cell r="D5469" t="str">
            <v>0157</v>
          </cell>
          <cell r="E5469">
            <v>0</v>
          </cell>
          <cell r="F5469">
            <v>0</v>
          </cell>
          <cell r="G5469" t="str">
            <v>102209</v>
          </cell>
          <cell r="H5469" t="str">
            <v>PINTURA TINTA DE ACABAMENTO (PIGMENTADA) ESMALTE SINTÉTICO ACETINADO EM MADEIRA, 1 DEMÃO. AF_01/2021</v>
          </cell>
        </row>
        <row r="5470">
          <cell r="A5470" t="str">
            <v>PINTURAS</v>
          </cell>
          <cell r="B5470" t="str">
            <v>PINT</v>
          </cell>
          <cell r="C5470" t="str">
            <v>PINTURA EM MADEIRA</v>
          </cell>
          <cell r="D5470" t="str">
            <v>0157</v>
          </cell>
          <cell r="E5470">
            <v>0</v>
          </cell>
          <cell r="F5470">
            <v>0</v>
          </cell>
          <cell r="G5470" t="str">
            <v>102210</v>
          </cell>
          <cell r="H5470" t="str">
            <v>PINTURA TINTA DE ACABAMENTO (PIGMENTADA) ESMALTE SINTÉTICO BRILHANTE EM MADEIRA, 1 DEMÃO. AF_01/2021</v>
          </cell>
        </row>
        <row r="5471">
          <cell r="A5471" t="str">
            <v>PINTURAS</v>
          </cell>
          <cell r="B5471" t="str">
            <v>PINT</v>
          </cell>
          <cell r="C5471" t="str">
            <v>PINTURA EM MADEIRA</v>
          </cell>
          <cell r="D5471" t="str">
            <v>0157</v>
          </cell>
          <cell r="E5471">
            <v>0</v>
          </cell>
          <cell r="F5471">
            <v>0</v>
          </cell>
          <cell r="G5471" t="str">
            <v>102213</v>
          </cell>
          <cell r="H5471" t="str">
            <v>PINTURA VERNIZ (INCOLOR) ALQUÍDICO EM MADEIRA, USO INTERNO E EXTERNO, 2 DEMÃOS. AF_01/2021</v>
          </cell>
        </row>
        <row r="5472">
          <cell r="A5472" t="str">
            <v>PINTURAS</v>
          </cell>
          <cell r="B5472" t="str">
            <v>PINT</v>
          </cell>
          <cell r="C5472" t="str">
            <v>PINTURA EM MADEIRA</v>
          </cell>
          <cell r="D5472" t="str">
            <v>0157</v>
          </cell>
          <cell r="E5472">
            <v>0</v>
          </cell>
          <cell r="F5472">
            <v>0</v>
          </cell>
          <cell r="G5472" t="str">
            <v>102214</v>
          </cell>
          <cell r="H5472" t="str">
            <v>PINTURA VERNIZ (INCOLOR) ALQUÍDICO EM MADEIRA, USO INTERNO, 2 DEMÃOS. AF_01/2021</v>
          </cell>
        </row>
        <row r="5473">
          <cell r="A5473" t="str">
            <v>PINTURAS</v>
          </cell>
          <cell r="B5473" t="str">
            <v>PINT</v>
          </cell>
          <cell r="C5473" t="str">
            <v>PINTURA EM MADEIRA</v>
          </cell>
          <cell r="D5473" t="str">
            <v>0157</v>
          </cell>
          <cell r="E5473">
            <v>0</v>
          </cell>
          <cell r="F5473">
            <v>0</v>
          </cell>
          <cell r="G5473" t="str">
            <v>102215</v>
          </cell>
          <cell r="H5473" t="str">
            <v>PINTURA VERNIZ (INCOLOR) POLIURETÂNICO (RESINA ALQUÍDICA MODIFICADA) EM MADEIRA, 2 DEMÃOS. AF_01/2021</v>
          </cell>
        </row>
        <row r="5474">
          <cell r="A5474" t="str">
            <v>PINTURAS</v>
          </cell>
          <cell r="B5474" t="str">
            <v>PINT</v>
          </cell>
          <cell r="C5474" t="str">
            <v>PINTURA EM MADEIRA</v>
          </cell>
          <cell r="D5474" t="str">
            <v>0157</v>
          </cell>
          <cell r="E5474">
            <v>0</v>
          </cell>
          <cell r="F5474">
            <v>0</v>
          </cell>
          <cell r="G5474" t="str">
            <v>102217</v>
          </cell>
          <cell r="H5474" t="str">
            <v>PINTURA TINTA DE ACABAMENTO (PIGMENTADA) A ÓLEO EM MADEIRA, 2 DEMÃOS. AF_01/2021</v>
          </cell>
        </row>
        <row r="5475">
          <cell r="A5475" t="str">
            <v>PINTURAS</v>
          </cell>
          <cell r="B5475" t="str">
            <v>PINT</v>
          </cell>
          <cell r="C5475" t="str">
            <v>PINTURA EM MADEIRA</v>
          </cell>
          <cell r="D5475" t="str">
            <v>0157</v>
          </cell>
          <cell r="E5475">
            <v>0</v>
          </cell>
          <cell r="F5475">
            <v>0</v>
          </cell>
          <cell r="G5475" t="str">
            <v>102218</v>
          </cell>
          <cell r="H5475" t="str">
            <v>PINTURA TINTA DE ACABAMENTO (PIGMENTADA) ESMALTE SINTÉTICO FOSCO EM MADEIRA, 2 DEMÃOS. AF_01/2021</v>
          </cell>
        </row>
        <row r="5476">
          <cell r="A5476" t="str">
            <v>PINTURAS</v>
          </cell>
          <cell r="B5476" t="str">
            <v>PINT</v>
          </cell>
          <cell r="C5476" t="str">
            <v>PINTURA EM MADEIRA</v>
          </cell>
          <cell r="D5476" t="str">
            <v>0157</v>
          </cell>
          <cell r="E5476">
            <v>0</v>
          </cell>
          <cell r="F5476">
            <v>0</v>
          </cell>
          <cell r="G5476" t="str">
            <v>102219</v>
          </cell>
          <cell r="H5476" t="str">
            <v>PINTURA TINTA DE ACABAMENTO (PIGMENTADA) ESMALTE SINTÉTICO ACETINADO EM MADEIRA, 2 DEMÃOS. AF_01/2021</v>
          </cell>
        </row>
        <row r="5477">
          <cell r="A5477" t="str">
            <v>PINTURAS</v>
          </cell>
          <cell r="B5477" t="str">
            <v>PINT</v>
          </cell>
          <cell r="C5477" t="str">
            <v>PINTURA EM MADEIRA</v>
          </cell>
          <cell r="D5477" t="str">
            <v>0157</v>
          </cell>
          <cell r="E5477">
            <v>0</v>
          </cell>
          <cell r="F5477">
            <v>0</v>
          </cell>
          <cell r="G5477" t="str">
            <v>102220</v>
          </cell>
          <cell r="H5477" t="str">
            <v>PINTURA TINTA DE ACABAMENTO (PIGMENTADA) ESMALTE SINTÉTICO BRILHANTE EM MADEIRA, 2 DEMÃOS. AF_01/2021</v>
          </cell>
        </row>
        <row r="5478">
          <cell r="A5478" t="str">
            <v>PINTURAS</v>
          </cell>
          <cell r="B5478" t="str">
            <v>PINT</v>
          </cell>
          <cell r="C5478" t="str">
            <v>PINTURA EM MADEIRA</v>
          </cell>
          <cell r="D5478" t="str">
            <v>0157</v>
          </cell>
          <cell r="E5478">
            <v>0</v>
          </cell>
          <cell r="F5478">
            <v>0</v>
          </cell>
          <cell r="G5478" t="str">
            <v>102223</v>
          </cell>
          <cell r="H5478" t="str">
            <v>PINTURA VERNIZ (INCOLOR) ALQUÍDICO EM MADEIRA, USO INTERNO E EXTERNO, 3 DEMÃOS. AF_01/2021</v>
          </cell>
        </row>
        <row r="5479">
          <cell r="A5479" t="str">
            <v>PINTURAS</v>
          </cell>
          <cell r="B5479" t="str">
            <v>PINT</v>
          </cell>
          <cell r="C5479" t="str">
            <v>PINTURA EM MADEIRA</v>
          </cell>
          <cell r="D5479" t="str">
            <v>0157</v>
          </cell>
          <cell r="E5479">
            <v>0</v>
          </cell>
          <cell r="F5479">
            <v>0</v>
          </cell>
          <cell r="G5479" t="str">
            <v>102224</v>
          </cell>
          <cell r="H5479" t="str">
            <v>PINTURA VERNIZ (INCOLOR) ALQUÍDICO EM MADEIRA, USO INTERNO, 3 DEMÃOS. AF_01/2021</v>
          </cell>
        </row>
        <row r="5480">
          <cell r="A5480" t="str">
            <v>PINTURAS</v>
          </cell>
          <cell r="B5480" t="str">
            <v>PINT</v>
          </cell>
          <cell r="C5480" t="str">
            <v>PINTURA EM MADEIRA</v>
          </cell>
          <cell r="D5480" t="str">
            <v>0157</v>
          </cell>
          <cell r="E5480">
            <v>0</v>
          </cell>
          <cell r="F5480">
            <v>0</v>
          </cell>
          <cell r="G5480" t="str">
            <v>102225</v>
          </cell>
          <cell r="H5480" t="str">
            <v>PINTURA VERNIZ (INCOLOR) POLIURETÂNICO (RESINA ALQUÍDICA MODIFICADA) EM MADEIRA, 3 DEMÃOS. AF_01/2021</v>
          </cell>
        </row>
        <row r="5481">
          <cell r="A5481" t="str">
            <v>PINTURAS</v>
          </cell>
          <cell r="B5481" t="str">
            <v>PINT</v>
          </cell>
          <cell r="C5481" t="str">
            <v>PINTURA EM MADEIRA</v>
          </cell>
          <cell r="D5481" t="str">
            <v>0157</v>
          </cell>
          <cell r="E5481">
            <v>0</v>
          </cell>
          <cell r="F5481">
            <v>0</v>
          </cell>
          <cell r="G5481" t="str">
            <v>102227</v>
          </cell>
          <cell r="H5481" t="str">
            <v>PINTURA TINTA DE ACABAMENTO (PIGMENTADA) A ÓLEO EM MADEIRA, 3 DEMÃOS. AF_01/2021</v>
          </cell>
        </row>
        <row r="5482">
          <cell r="A5482" t="str">
            <v>PINTURAS</v>
          </cell>
          <cell r="B5482" t="str">
            <v>PINT</v>
          </cell>
          <cell r="C5482" t="str">
            <v>PINTURA EM MADEIRA</v>
          </cell>
          <cell r="D5482" t="str">
            <v>0157</v>
          </cell>
          <cell r="E5482">
            <v>0</v>
          </cell>
          <cell r="F5482">
            <v>0</v>
          </cell>
          <cell r="G5482" t="str">
            <v>102228</v>
          </cell>
          <cell r="H5482" t="str">
            <v>PINTURA TINTA DE ACABAMENTO (PIGMENTADA) ESMALTE SINTÉTICO FOSCO EM MADEIRA, 3 DEMÃOS. AF_01/2021</v>
          </cell>
        </row>
        <row r="5483">
          <cell r="A5483" t="str">
            <v>PINTURAS</v>
          </cell>
          <cell r="B5483" t="str">
            <v>PINT</v>
          </cell>
          <cell r="C5483" t="str">
            <v>PINTURA EM MADEIRA</v>
          </cell>
          <cell r="D5483" t="str">
            <v>0157</v>
          </cell>
          <cell r="E5483">
            <v>0</v>
          </cell>
          <cell r="F5483">
            <v>0</v>
          </cell>
          <cell r="G5483" t="str">
            <v>102229</v>
          </cell>
          <cell r="H5483" t="str">
            <v>PINTURA TINTA DE ACABAMENTO (PIGMENTADA) ESMALTE SINTÉTICO ACETINADO EM MADEIRA, 3 DEMÃOS. AF_01/2021</v>
          </cell>
        </row>
        <row r="5484">
          <cell r="A5484" t="str">
            <v>PINTURAS</v>
          </cell>
          <cell r="B5484" t="str">
            <v>PINT</v>
          </cell>
          <cell r="C5484" t="str">
            <v>PINTURA EM MADEIRA</v>
          </cell>
          <cell r="D5484" t="str">
            <v>0157</v>
          </cell>
          <cell r="E5484">
            <v>0</v>
          </cell>
          <cell r="F5484">
            <v>0</v>
          </cell>
          <cell r="G5484" t="str">
            <v>102230</v>
          </cell>
          <cell r="H5484" t="str">
            <v>PINTURA TINTA DE ACABAMENTO (PIGMENTADA) ESMALTE SINTÉTICO BRILHANTE EM MADEIRA, 3 DEMÃOS. AF_01/2021</v>
          </cell>
        </row>
        <row r="5485">
          <cell r="A5485" t="str">
            <v>PINTURAS</v>
          </cell>
          <cell r="B5485" t="str">
            <v>PINT</v>
          </cell>
          <cell r="C5485" t="str">
            <v>PINTURA EM MADEIRA</v>
          </cell>
          <cell r="D5485" t="str">
            <v>0157</v>
          </cell>
          <cell r="E5485">
            <v>0</v>
          </cell>
          <cell r="F5485">
            <v>0</v>
          </cell>
          <cell r="G5485" t="str">
            <v>102233</v>
          </cell>
          <cell r="H5485" t="str">
            <v>PINTURA IMUNIZANTE PARA MADEIRA, 1 DEMÃO. AF_01/2021</v>
          </cell>
        </row>
        <row r="5486">
          <cell r="A5486" t="str">
            <v>PINTURAS</v>
          </cell>
          <cell r="B5486" t="str">
            <v>PINT</v>
          </cell>
          <cell r="C5486" t="str">
            <v>PINTURA EM MADEIRA</v>
          </cell>
          <cell r="D5486" t="str">
            <v>0157</v>
          </cell>
          <cell r="E5486">
            <v>0</v>
          </cell>
          <cell r="F5486">
            <v>0</v>
          </cell>
          <cell r="G5486" t="str">
            <v>102234</v>
          </cell>
          <cell r="H5486" t="str">
            <v>PINTURA IMUNIZANTE PARA MADEIRA, 2 DEMÃOS. AF_01/2021</v>
          </cell>
        </row>
        <row r="5487">
          <cell r="A5487" t="str">
            <v>PINTURAS</v>
          </cell>
          <cell r="B5487" t="str">
            <v>PINT</v>
          </cell>
          <cell r="C5487" t="str">
            <v>PINTURA PARA METAL</v>
          </cell>
          <cell r="D5487" t="str">
            <v>0158</v>
          </cell>
          <cell r="E5487">
            <v>0</v>
          </cell>
          <cell r="F5487">
            <v>0</v>
          </cell>
          <cell r="G5487" t="str">
            <v>100716</v>
          </cell>
          <cell r="H5487" t="str">
            <v>JATEAMENTO ABRASIVO COM GRANALHA DE AÇO EM PERFIL METÁLICO EM FÁBRICA. AF_01/2020</v>
          </cell>
        </row>
        <row r="5488">
          <cell r="A5488" t="str">
            <v>PINTURAS</v>
          </cell>
          <cell r="B5488" t="str">
            <v>PINT</v>
          </cell>
          <cell r="C5488" t="str">
            <v>PINTURA PARA METAL</v>
          </cell>
          <cell r="D5488" t="str">
            <v>0158</v>
          </cell>
          <cell r="E5488">
            <v>0</v>
          </cell>
          <cell r="F5488">
            <v>0</v>
          </cell>
          <cell r="G5488" t="str">
            <v>100717</v>
          </cell>
          <cell r="H5488" t="str">
            <v>LIXAMENTO MANUAL EM SUPERFÍCIES METÁLICAS EM OBRA. AF_01/2020</v>
          </cell>
        </row>
        <row r="5489">
          <cell r="A5489" t="str">
            <v>PINTURAS</v>
          </cell>
          <cell r="B5489" t="str">
            <v>PINT</v>
          </cell>
          <cell r="C5489" t="str">
            <v>PINTURA PARA METAL</v>
          </cell>
          <cell r="D5489" t="str">
            <v>0158</v>
          </cell>
          <cell r="E5489">
            <v>0</v>
          </cell>
          <cell r="F5489">
            <v>0</v>
          </cell>
          <cell r="G5489" t="str">
            <v>100718</v>
          </cell>
          <cell r="H5489" t="str">
            <v>COLOCAÇÃO DE FITA PROTETORA PARA PINTURA. AF_01/2020</v>
          </cell>
        </row>
        <row r="5490">
          <cell r="A5490" t="str">
            <v>PINTURAS</v>
          </cell>
          <cell r="B5490" t="str">
            <v>PINT</v>
          </cell>
          <cell r="C5490" t="str">
            <v>PINTURA PARA METAL</v>
          </cell>
          <cell r="D5490" t="str">
            <v>0158</v>
          </cell>
          <cell r="E5490">
            <v>0</v>
          </cell>
          <cell r="F5490">
            <v>0</v>
          </cell>
          <cell r="G5490" t="str">
            <v>100719</v>
          </cell>
          <cell r="H5490" t="str">
            <v>PINTURA COM TINTA ALQUÍDICA DE FUNDO (TIPO ZARCÃO) PULVERIZADA SOBRE PERFIL METÁLICO EXECUTADO EM FÁBRICA (POR DEMÃO). AF_01/2020</v>
          </cell>
        </row>
        <row r="5491">
          <cell r="A5491" t="str">
            <v>PINTURAS</v>
          </cell>
          <cell r="B5491" t="str">
            <v>PINT</v>
          </cell>
          <cell r="C5491" t="str">
            <v>PINTURA PARA METAL</v>
          </cell>
          <cell r="D5491" t="str">
            <v>0158</v>
          </cell>
          <cell r="E5491">
            <v>0</v>
          </cell>
          <cell r="F5491">
            <v>0</v>
          </cell>
          <cell r="G5491" t="str">
            <v>100720</v>
          </cell>
          <cell r="H5491" t="str">
            <v>PINTURA COM TINTA ALQUÍDICA DE FUNDO (TIPO ZARCÃO) APLICADA A ROLO OU PINCEL SOBRE PERFIL METÁLICO EXECUTADO EM FÁBRICA (POR DEMÃO). AF_01/2020</v>
          </cell>
        </row>
        <row r="5492">
          <cell r="A5492" t="str">
            <v>PINTURAS</v>
          </cell>
          <cell r="B5492" t="str">
            <v>PINT</v>
          </cell>
          <cell r="C5492" t="str">
            <v>PINTURA PARA METAL</v>
          </cell>
          <cell r="D5492" t="str">
            <v>0158</v>
          </cell>
          <cell r="E5492">
            <v>0</v>
          </cell>
          <cell r="F5492">
            <v>0</v>
          </cell>
          <cell r="G5492" t="str">
            <v>100721</v>
          </cell>
          <cell r="H5492" t="str">
            <v>PINTURA COM TINTA ALQUÍDICA DE FUNDO (TIPO ZARCÃO) PULVERIZADA SOBRE SUPERFÍCIES METÁLICAS (EXCETO PERFIL) EXECUTADO EM OBRA (POR DEMÃO). AF_01/2020</v>
          </cell>
        </row>
        <row r="5493">
          <cell r="A5493" t="str">
            <v>PINTURAS</v>
          </cell>
          <cell r="B5493" t="str">
            <v>PINT</v>
          </cell>
          <cell r="C5493" t="str">
            <v>PINTURA PARA METAL</v>
          </cell>
          <cell r="D5493" t="str">
            <v>0158</v>
          </cell>
          <cell r="E5493">
            <v>0</v>
          </cell>
          <cell r="F5493">
            <v>0</v>
          </cell>
          <cell r="G5493" t="str">
            <v>100722</v>
          </cell>
          <cell r="H5493" t="str">
            <v>PINTURA COM TINTA ALQUÍDICA DE FUNDO (TIPO ZARCÃO) APLICADA A ROLO OU PINCEL SOBRE SUPERFÍCIES METÁLICAS (EXCETO PERFIL) EXECUTADO EM OBRA (POR DEMÃO). AF_01/2020</v>
          </cell>
        </row>
        <row r="5494">
          <cell r="A5494" t="str">
            <v>PINTURAS</v>
          </cell>
          <cell r="B5494" t="str">
            <v>PINT</v>
          </cell>
          <cell r="C5494" t="str">
            <v>PINTURA PARA METAL</v>
          </cell>
          <cell r="D5494" t="str">
            <v>0158</v>
          </cell>
          <cell r="E5494">
            <v>0</v>
          </cell>
          <cell r="F5494">
            <v>0</v>
          </cell>
          <cell r="G5494" t="str">
            <v>100723</v>
          </cell>
          <cell r="H5494" t="str">
            <v>PINTURA COM TINTA ALQUÍDICA DE FUNDO E ACABAMENTO (ESMALTE SINTÉTICO GRAFITE) PULVERIZADA SOBRE PERFIL METÁLICO EXECUTADO EM FÁBRICA (POR DEMÃO). AF_01/2020</v>
          </cell>
        </row>
        <row r="5495">
          <cell r="A5495" t="str">
            <v>PINTURAS</v>
          </cell>
          <cell r="B5495" t="str">
            <v>PINT</v>
          </cell>
          <cell r="C5495" t="str">
            <v>PINTURA PARA METAL</v>
          </cell>
          <cell r="D5495" t="str">
            <v>0158</v>
          </cell>
          <cell r="E5495">
            <v>0</v>
          </cell>
          <cell r="F5495">
            <v>0</v>
          </cell>
          <cell r="G5495" t="str">
            <v>100724</v>
          </cell>
          <cell r="H5495" t="str">
            <v>PINTURA COM TINTA ALQUÍDICA DE FUNDO E ACABAMENTO (ESMALTE SINTÉTICO GRAFITE) APLICADA A ROLO OU PINCEL SOBRE PERFIL METÁLICO EXECUTADO EM FÁBRICA (POR DEMÃO). AF_01/2020</v>
          </cell>
        </row>
        <row r="5496">
          <cell r="A5496" t="str">
            <v>PINTURAS</v>
          </cell>
          <cell r="B5496" t="str">
            <v>PINT</v>
          </cell>
          <cell r="C5496" t="str">
            <v>PINTURA PARA METAL</v>
          </cell>
          <cell r="D5496" t="str">
            <v>0158</v>
          </cell>
          <cell r="E5496">
            <v>0</v>
          </cell>
          <cell r="F5496">
            <v>0</v>
          </cell>
          <cell r="G5496" t="str">
            <v>100725</v>
          </cell>
          <cell r="H5496" t="str">
            <v>PINTURA COM TINTA ALQUÍDICA DE FUNDO E ACABAMENTO (ESMALTE SINTÉTICO GRAFITE) PULVERIZADA SOBRE SUPERFÍCIES METÁLICAS (EXCETO PERFIL) EXECUTADO EM OBRA (POR DEMÃO). AF_01/2020</v>
          </cell>
        </row>
        <row r="5497">
          <cell r="A5497" t="str">
            <v>PINTURAS</v>
          </cell>
          <cell r="B5497" t="str">
            <v>PINT</v>
          </cell>
          <cell r="C5497" t="str">
            <v>PINTURA PARA METAL</v>
          </cell>
          <cell r="D5497" t="str">
            <v>0158</v>
          </cell>
          <cell r="E5497">
            <v>0</v>
          </cell>
          <cell r="F5497">
            <v>0</v>
          </cell>
          <cell r="G5497" t="str">
            <v>100726</v>
          </cell>
          <cell r="H5497" t="str">
            <v>PINTURA COM TINTA ALQUÍDICA DE FUNDO E ACABAMENTO (ESMALTE SINTÉTICO GRAFITE) APLICADA A ROLO OU PINCEL SOBRE SUPERFÍCIES METÁLICAS (EXCETO PERFIL) EXECUTADO EM OBRA (POR DEMÃO). AF_01/2020</v>
          </cell>
        </row>
        <row r="5498">
          <cell r="A5498" t="str">
            <v>PINTURAS</v>
          </cell>
          <cell r="B5498" t="str">
            <v>PINT</v>
          </cell>
          <cell r="C5498" t="str">
            <v>PINTURA PARA METAL</v>
          </cell>
          <cell r="D5498" t="str">
            <v>0158</v>
          </cell>
          <cell r="E5498">
            <v>0</v>
          </cell>
          <cell r="F5498">
            <v>0</v>
          </cell>
          <cell r="G5498" t="str">
            <v>100727</v>
          </cell>
          <cell r="H5498" t="str">
            <v>PINTURA COM TINTA EPOXÍDICA DE FUNDO PULVERIZADA SOBRE PERFIL METÁLICO EXECUTADO EM FÁBRICA (POR DEMÃO). AF_01/2020</v>
          </cell>
        </row>
        <row r="5499">
          <cell r="A5499" t="str">
            <v>PINTURAS</v>
          </cell>
          <cell r="B5499" t="str">
            <v>PINT</v>
          </cell>
          <cell r="C5499" t="str">
            <v>PINTURA PARA METAL</v>
          </cell>
          <cell r="D5499" t="str">
            <v>0158</v>
          </cell>
          <cell r="E5499">
            <v>0</v>
          </cell>
          <cell r="F5499">
            <v>0</v>
          </cell>
          <cell r="G5499" t="str">
            <v>100728</v>
          </cell>
          <cell r="H5499" t="str">
            <v>PINTURA COM TINTA EPOXÍDICA DE FUNDO APLICADA A ROLO OU PINCEL SOBRE PERFIL METÁLICO EXECUTADO EM FÁBRICA (POR DEMÃO). AF_01/2020</v>
          </cell>
        </row>
        <row r="5500">
          <cell r="A5500" t="str">
            <v>PINTURAS</v>
          </cell>
          <cell r="B5500" t="str">
            <v>PINT</v>
          </cell>
          <cell r="C5500" t="str">
            <v>PINTURA PARA METAL</v>
          </cell>
          <cell r="D5500" t="str">
            <v>0158</v>
          </cell>
          <cell r="E5500">
            <v>0</v>
          </cell>
          <cell r="F5500">
            <v>0</v>
          </cell>
          <cell r="G5500" t="str">
            <v>100729</v>
          </cell>
          <cell r="H5500" t="str">
            <v>PINTURA COM TINTA EPOXÍDICA DE ACABAMENTO PULVERIZADA SOBRE PERFIL METÁLICO EXECUTADO EM FÁBRICA (POR DEMÃO). AF_01/2020</v>
          </cell>
        </row>
        <row r="5501">
          <cell r="A5501" t="str">
            <v>PINTURAS</v>
          </cell>
          <cell r="B5501" t="str">
            <v>PINT</v>
          </cell>
          <cell r="C5501" t="str">
            <v>PINTURA PARA METAL</v>
          </cell>
          <cell r="D5501" t="str">
            <v>0158</v>
          </cell>
          <cell r="E5501">
            <v>0</v>
          </cell>
          <cell r="F5501">
            <v>0</v>
          </cell>
          <cell r="G5501" t="str">
            <v>100730</v>
          </cell>
          <cell r="H5501" t="str">
            <v>PINTURA COM TINTA EPOXÍDICA DE ACABAMENTO APLICADA A ROLO OU PINCEL SOBRE PERFIL METÁLICO EXECUTADO EM FÁBRICA (POR DEMÃO). AF_01/2020</v>
          </cell>
        </row>
        <row r="5502">
          <cell r="A5502" t="str">
            <v>PINTURAS</v>
          </cell>
          <cell r="B5502" t="str">
            <v>PINT</v>
          </cell>
          <cell r="C5502" t="str">
            <v>PINTURA PARA METAL</v>
          </cell>
          <cell r="D5502" t="str">
            <v>0158</v>
          </cell>
          <cell r="E5502">
            <v>0</v>
          </cell>
          <cell r="F5502">
            <v>0</v>
          </cell>
          <cell r="G5502" t="str">
            <v>100733</v>
          </cell>
          <cell r="H5502" t="str">
            <v>PINTURA COM TINTA ACRÍLICA DE FUNDO PULVERIZADA SOBRE SUPERFÍCIES METÁLICAS (EXCETO PERFIL) EXECUTADO EM OBRA (POR DEMÃO). AF_01/2020</v>
          </cell>
        </row>
        <row r="5503">
          <cell r="A5503" t="str">
            <v>PINTURAS</v>
          </cell>
          <cell r="B5503" t="str">
            <v>PINT</v>
          </cell>
          <cell r="C5503" t="str">
            <v>PINTURA PARA METAL</v>
          </cell>
          <cell r="D5503" t="str">
            <v>0158</v>
          </cell>
          <cell r="E5503">
            <v>0</v>
          </cell>
          <cell r="F5503">
            <v>0</v>
          </cell>
          <cell r="G5503" t="str">
            <v>100734</v>
          </cell>
          <cell r="H5503" t="str">
            <v>PINTURA COM TINTA ACRÍLICA DE FUNDO APLICADA A ROLO OU PINCEL SOBRE SUPERFÍCIES METÁLICAS (EXCETO PERFIL) EXECUTADO EM OBRA (POR DEMÃO). AF_01/2020</v>
          </cell>
        </row>
        <row r="5504">
          <cell r="A5504" t="str">
            <v>PINTURAS</v>
          </cell>
          <cell r="B5504" t="str">
            <v>PINT</v>
          </cell>
          <cell r="C5504" t="str">
            <v>PINTURA PARA METAL</v>
          </cell>
          <cell r="D5504" t="str">
            <v>0158</v>
          </cell>
          <cell r="E5504">
            <v>0</v>
          </cell>
          <cell r="F5504">
            <v>0</v>
          </cell>
          <cell r="G5504" t="str">
            <v>100735</v>
          </cell>
          <cell r="H5504" t="str">
            <v>PINTURA COM TINTA ACRÍLICA DE ACABAMENTO PULVERIZADA SOBRE SUPERFÍCIES METÁLICAS (EXCETO PERFIL) EXECUTADO EM OBRA (POR DEMÃO). AF_01/2020</v>
          </cell>
        </row>
        <row r="5505">
          <cell r="A5505" t="str">
            <v>PINTURAS</v>
          </cell>
          <cell r="B5505" t="str">
            <v>PINT</v>
          </cell>
          <cell r="C5505" t="str">
            <v>PINTURA PARA METAL</v>
          </cell>
          <cell r="D5505" t="str">
            <v>0158</v>
          </cell>
          <cell r="E5505">
            <v>0</v>
          </cell>
          <cell r="F5505">
            <v>0</v>
          </cell>
          <cell r="G5505" t="str">
            <v>100736</v>
          </cell>
          <cell r="H5505" t="str">
            <v>PINTURA COM TINTA ACRÍLICA DE ACABAMENTO APLICADA A ROLO OU PINCEL SOBRE SUPERFÍCIES METÁLICAS (EXCETO PERFIL) EXECUTADO EM OBRA (POR DEMÃO). AF_01/2020</v>
          </cell>
        </row>
        <row r="5506">
          <cell r="A5506" t="str">
            <v>PINTURAS</v>
          </cell>
          <cell r="B5506" t="str">
            <v>PINT</v>
          </cell>
          <cell r="C5506" t="str">
            <v>PINTURA PARA METAL</v>
          </cell>
          <cell r="D5506" t="str">
            <v>0158</v>
          </cell>
          <cell r="E5506">
            <v>0</v>
          </cell>
          <cell r="F5506">
            <v>0</v>
          </cell>
          <cell r="G5506" t="str">
            <v>100739</v>
          </cell>
          <cell r="H5506" t="str">
            <v>PINTURA COM TINTA ALQUÍDICA DE ACABAMENTO (ESMALTE SINTÉTICO ACETINADO) PULVERIZADA SOBRE PERFIL METÁLICO EXECUTADO EM FÁBRICA (POR DEMÃO). AF_01/2020</v>
          </cell>
        </row>
        <row r="5507">
          <cell r="A5507" t="str">
            <v>PINTURAS</v>
          </cell>
          <cell r="B5507" t="str">
            <v>PINT</v>
          </cell>
          <cell r="C5507" t="str">
            <v>PINTURA PARA METAL</v>
          </cell>
          <cell r="D5507" t="str">
            <v>0158</v>
          </cell>
          <cell r="E5507">
            <v>0</v>
          </cell>
          <cell r="F5507">
            <v>0</v>
          </cell>
          <cell r="G5507" t="str">
            <v>100740</v>
          </cell>
          <cell r="H5507" t="str">
            <v>PINTURA COM TINTA ALQUÍDICA DE ACABAMENTO (ESMALTE SINTÉTICO ACETINADO) APLICADA A ROLO OU PINCEL SOBRE PERFIL METÁLICO EXECUTADO EM FÁBRICA (POR DEMÃO). AF_01/2020</v>
          </cell>
        </row>
        <row r="5508">
          <cell r="A5508" t="str">
            <v>PINTURAS</v>
          </cell>
          <cell r="B5508" t="str">
            <v>PINT</v>
          </cell>
          <cell r="C5508" t="str">
            <v>PINTURA PARA METAL</v>
          </cell>
          <cell r="D5508" t="str">
            <v>0158</v>
          </cell>
          <cell r="E5508">
            <v>0</v>
          </cell>
          <cell r="F5508">
            <v>0</v>
          </cell>
          <cell r="G5508" t="str">
            <v>100741</v>
          </cell>
          <cell r="H5508" t="str">
            <v>PINTURA COM TINTA ALQUÍDICA DE ACABAMENTO (ESMALTE SINTÉTICO ACETINADO) PULVERIZADA SOBRE SUPERFÍCIES METÁLICAS (EXCETO PERFIL) EXECUTADO EM OBRA (POR DEMÃO). AF_01/2020</v>
          </cell>
        </row>
        <row r="5509">
          <cell r="A5509" t="str">
            <v>PINTURAS</v>
          </cell>
          <cell r="B5509" t="str">
            <v>PINT</v>
          </cell>
          <cell r="C5509" t="str">
            <v>PINTURA PARA METAL</v>
          </cell>
          <cell r="D5509" t="str">
            <v>0158</v>
          </cell>
          <cell r="E5509">
            <v>0</v>
          </cell>
          <cell r="F5509">
            <v>0</v>
          </cell>
          <cell r="G5509" t="str">
            <v>100742</v>
          </cell>
          <cell r="H5509" t="str">
            <v>PINTURA COM TINTA ALQUÍDICA DE ACABAMENTO (ESMALTE SINTÉTICO ACETINADO) APLICADA A ROLO OU PINCEL SOBRE SUPERFÍCIES METÁLICAS (EXCETO PERFIL) EXECUTADO EM OBRA (POR DEMÃO). AF_01/2020</v>
          </cell>
        </row>
        <row r="5510">
          <cell r="A5510" t="str">
            <v>PINTURAS</v>
          </cell>
          <cell r="B5510" t="str">
            <v>PINT</v>
          </cell>
          <cell r="C5510" t="str">
            <v>PINTURA PARA METAL</v>
          </cell>
          <cell r="D5510" t="str">
            <v>0158</v>
          </cell>
          <cell r="E5510">
            <v>0</v>
          </cell>
          <cell r="F5510">
            <v>0</v>
          </cell>
          <cell r="G5510" t="str">
            <v>100743</v>
          </cell>
          <cell r="H5510" t="str">
            <v>PINTURA COM TINTA ALQUÍDICA DE ACABAMENTO (ESMALTE SINTÉTICO BRILHANTE) PULVERIZADA SOBRE PERFIL METÁLICO EXECUTADO EM FÁBRICA  (POR DEMÃO). AF_01/2020</v>
          </cell>
        </row>
        <row r="5511">
          <cell r="A5511" t="str">
            <v>PINTURAS</v>
          </cell>
          <cell r="B5511" t="str">
            <v>PINT</v>
          </cell>
          <cell r="C5511" t="str">
            <v>PINTURA PARA METAL</v>
          </cell>
          <cell r="D5511" t="str">
            <v>0158</v>
          </cell>
          <cell r="E5511">
            <v>0</v>
          </cell>
          <cell r="F5511">
            <v>0</v>
          </cell>
          <cell r="G5511" t="str">
            <v>100744</v>
          </cell>
          <cell r="H5511" t="str">
            <v>PINTURA COM TINTA ALQUÍDICA DE ACABAMENTO (ESMALTE SINTÉTICO BRILHANTE) APLICADA A ROLO OU PINCEL SOBRE PERFIL METÁLICO EXECUTADO EM FÁBRICA (POR DEMÃO). AF_01/2020</v>
          </cell>
        </row>
        <row r="5512">
          <cell r="A5512" t="str">
            <v>PINTURAS</v>
          </cell>
          <cell r="B5512" t="str">
            <v>PINT</v>
          </cell>
          <cell r="C5512" t="str">
            <v>PINTURA PARA METAL</v>
          </cell>
          <cell r="D5512" t="str">
            <v>0158</v>
          </cell>
          <cell r="E5512">
            <v>0</v>
          </cell>
          <cell r="F5512">
            <v>0</v>
          </cell>
          <cell r="G5512" t="str">
            <v>100745</v>
          </cell>
          <cell r="H5512" t="str">
            <v>PINTURA COM TINTA ALQUÍDICA DE ACABAMENTO (ESMALTE SINTÉTICO BRILHANTE) PULVERIZADA SOBRE SUPERFÍCIES METÁLICAS (EXCETO PERFIL) EXECUTADO EM OBRA  (POR DEMÃO). AF_01/2020</v>
          </cell>
        </row>
        <row r="5513">
          <cell r="A5513" t="str">
            <v>PINTURAS</v>
          </cell>
          <cell r="B5513" t="str">
            <v>PINT</v>
          </cell>
          <cell r="C5513" t="str">
            <v>PINTURA PARA METAL</v>
          </cell>
          <cell r="D5513" t="str">
            <v>0158</v>
          </cell>
          <cell r="E5513">
            <v>0</v>
          </cell>
          <cell r="F5513">
            <v>0</v>
          </cell>
          <cell r="G5513" t="str">
            <v>100746</v>
          </cell>
          <cell r="H5513" t="str">
            <v>PINTURA COM TINTA ALQUÍDICA DE ACABAMENTO (ESMALTE SINTÉTICO BRILHANTE) APLICADA A ROLO OU PINCEL SOBRE SUPERFÍCIES METÁLICAS (EXCETO PERFIL) EXECUTADO EM OBRA (POR DEMÃO). AF_01/2020</v>
          </cell>
        </row>
        <row r="5514">
          <cell r="A5514" t="str">
            <v>PINTURAS</v>
          </cell>
          <cell r="B5514" t="str">
            <v>PINT</v>
          </cell>
          <cell r="C5514" t="str">
            <v>PINTURA PARA METAL</v>
          </cell>
          <cell r="D5514" t="str">
            <v>0158</v>
          </cell>
          <cell r="E5514">
            <v>0</v>
          </cell>
          <cell r="F5514">
            <v>0</v>
          </cell>
          <cell r="G5514" t="str">
            <v>100747</v>
          </cell>
          <cell r="H5514" t="str">
            <v>PINTURA COM TINTA ALQUÍDICA DE ACABAMENTO (ESMALTE SINTÉTICO FOSCO) PULVERIZADA SOBRE PERFIL METÁLICO EXECUTADO EM FÁBRICA (POR DEMÃO). AF_01/2020</v>
          </cell>
        </row>
        <row r="5515">
          <cell r="A5515" t="str">
            <v>PINTURAS</v>
          </cell>
          <cell r="B5515" t="str">
            <v>PINT</v>
          </cell>
          <cell r="C5515" t="str">
            <v>PINTURA PARA METAL</v>
          </cell>
          <cell r="D5515" t="str">
            <v>0158</v>
          </cell>
          <cell r="E5515">
            <v>0</v>
          </cell>
          <cell r="F5515">
            <v>0</v>
          </cell>
          <cell r="G5515" t="str">
            <v>100748</v>
          </cell>
          <cell r="H5515" t="str">
            <v>PINTURA COM TINTA ALQUÍDICA DE ACABAMENTO (ESMALTE SINTÉTICO FOSCO) APLICADA A ROLO OU PINCEL SOBRE PERFIL METÁLICO EXECUTADO EM FÁBRICA (POR DEMÃO). AF_01/2020</v>
          </cell>
        </row>
        <row r="5516">
          <cell r="A5516" t="str">
            <v>PINTURAS</v>
          </cell>
          <cell r="B5516" t="str">
            <v>PINT</v>
          </cell>
          <cell r="C5516" t="str">
            <v>PINTURA PARA METAL</v>
          </cell>
          <cell r="D5516" t="str">
            <v>0158</v>
          </cell>
          <cell r="E5516">
            <v>0</v>
          </cell>
          <cell r="F5516">
            <v>0</v>
          </cell>
          <cell r="G5516" t="str">
            <v>100749</v>
          </cell>
          <cell r="H5516" t="str">
            <v>PINTURA COM TINTA ALQUÍDICA DE ACABAMENTO (ESMALTE SINTÉTICO FOSCO) PULVERIZADA SOBRE SUPERFÍCIES METÁLICAS (EXCETO PERFIL) EXECUTADO EM OBRA (POR DEMÃO). AF_01/2020</v>
          </cell>
        </row>
        <row r="5517">
          <cell r="A5517" t="str">
            <v>PINTURAS</v>
          </cell>
          <cell r="B5517" t="str">
            <v>PINT</v>
          </cell>
          <cell r="C5517" t="str">
            <v>PINTURA PARA METAL</v>
          </cell>
          <cell r="D5517" t="str">
            <v>0158</v>
          </cell>
          <cell r="E5517">
            <v>0</v>
          </cell>
          <cell r="F5517">
            <v>0</v>
          </cell>
          <cell r="G5517" t="str">
            <v>100750</v>
          </cell>
          <cell r="H5517" t="str">
            <v>PINTURA COM TINTA ALQUÍDICA DE ACABAMENTO (ESMALTE SINTÉTICO FOSCO) APLICADA A ROLO OU PINCEL SOBRE SUPERFÍCIES METÁLICAS (EXCETO PERFIL) EXECUTADO EM OBRA (POR DEMÃO). AF_01/2020</v>
          </cell>
        </row>
        <row r="5518">
          <cell r="A5518" t="str">
            <v>PINTURAS</v>
          </cell>
          <cell r="B5518" t="str">
            <v>PINT</v>
          </cell>
          <cell r="C5518" t="str">
            <v>PINTURA PARA METAL</v>
          </cell>
          <cell r="D5518" t="str">
            <v>0158</v>
          </cell>
          <cell r="E5518">
            <v>0</v>
          </cell>
          <cell r="F5518">
            <v>0</v>
          </cell>
          <cell r="G5518" t="str">
            <v>100751</v>
          </cell>
          <cell r="H5518" t="str">
            <v>PINTURA COM TINTA EPOXÍDICA DE ACABAMENTO PULVERIZADA SOBRE PERFIL METÁLICO EXECUTADO EM FÁBRICA (02 DEMÃOS). AF_01/2020</v>
          </cell>
        </row>
        <row r="5519">
          <cell r="A5519" t="str">
            <v>PINTURAS</v>
          </cell>
          <cell r="B5519" t="str">
            <v>PINT</v>
          </cell>
          <cell r="C5519" t="str">
            <v>PINTURA PARA METAL</v>
          </cell>
          <cell r="D5519" t="str">
            <v>0158</v>
          </cell>
          <cell r="E5519">
            <v>0</v>
          </cell>
          <cell r="F5519">
            <v>0</v>
          </cell>
          <cell r="G5519" t="str">
            <v>100752</v>
          </cell>
          <cell r="H5519" t="str">
            <v>PINTURA COM TINTA EPOXÍDICA DE ACABAMENTO APLICADA A ROLO OU PINCEL SOBRE PERFIL METÁLICO EXECUTADO EM FÁBRICA (02 DEMÃOS). AF_01/2020</v>
          </cell>
        </row>
        <row r="5520">
          <cell r="A5520" t="str">
            <v>PINTURAS</v>
          </cell>
          <cell r="B5520" t="str">
            <v>PINT</v>
          </cell>
          <cell r="C5520" t="str">
            <v>PINTURA PARA METAL</v>
          </cell>
          <cell r="D5520" t="str">
            <v>0158</v>
          </cell>
          <cell r="E5520">
            <v>0</v>
          </cell>
          <cell r="F5520">
            <v>0</v>
          </cell>
          <cell r="G5520" t="str">
            <v>100753</v>
          </cell>
          <cell r="H5520" t="str">
            <v>PINTURA COM TINTA ACRÍLICA DE ACABAMENTO PULVERIZADA SOBRE SUPERFÍCIES METÁLICAS (EXCETO PERFIL) EXECUTADO EM OBRA (02 DEMÃOS). AF_01/2020</v>
          </cell>
        </row>
        <row r="5521">
          <cell r="A5521" t="str">
            <v>PINTURAS</v>
          </cell>
          <cell r="B5521" t="str">
            <v>PINT</v>
          </cell>
          <cell r="C5521" t="str">
            <v>PINTURA PARA METAL</v>
          </cell>
          <cell r="D5521" t="str">
            <v>0158</v>
          </cell>
          <cell r="E5521">
            <v>0</v>
          </cell>
          <cell r="F5521">
            <v>0</v>
          </cell>
          <cell r="G5521" t="str">
            <v>100754</v>
          </cell>
          <cell r="H5521" t="str">
            <v>PINTURA COM TINTA ACRÍLICA DE ACABAMENTO APLICADA A ROLO OU PINCEL SOBRE SUPERFÍCIES METÁLICAS (EXCETO PERFIL) EXECUTADO EM OBRA (02 DEMÃOS). AF_01/2020</v>
          </cell>
        </row>
        <row r="5522">
          <cell r="A5522" t="str">
            <v>PINTURAS</v>
          </cell>
          <cell r="B5522" t="str">
            <v>PINT</v>
          </cell>
          <cell r="C5522" t="str">
            <v>PINTURA PARA METAL</v>
          </cell>
          <cell r="D5522" t="str">
            <v>0158</v>
          </cell>
          <cell r="E5522">
            <v>0</v>
          </cell>
          <cell r="F5522">
            <v>0</v>
          </cell>
          <cell r="G5522" t="str">
            <v>100757</v>
          </cell>
          <cell r="H5522" t="str">
            <v>PINTURA COM TINTA ALQUÍDICA DE ACABAMENTO (ESMALTE SINTÉTICO ACETINADO) PULVERIZADA SOBRE SUPERFÍCIES METÁLICAS (EXCETO PERFIL) EXECUTADO EM OBRA (02 DEMÃOS). AF_01/2020</v>
          </cell>
        </row>
        <row r="5523">
          <cell r="A5523" t="str">
            <v>PINTURAS</v>
          </cell>
          <cell r="B5523" t="str">
            <v>PINT</v>
          </cell>
          <cell r="C5523" t="str">
            <v>PINTURA PARA METAL</v>
          </cell>
          <cell r="D5523" t="str">
            <v>0158</v>
          </cell>
          <cell r="E5523">
            <v>0</v>
          </cell>
          <cell r="F5523">
            <v>0</v>
          </cell>
          <cell r="G5523" t="str">
            <v>100758</v>
          </cell>
          <cell r="H5523" t="str">
            <v>PINTURA COM TINTA ALQUÍDICA DE ACABAMENTO (ESMALTE SINTÉTICO ACETINADO) APLICADA A ROLO OU PINCEL SOBRE SUPERFÍCIES METÁLICAS (EXCETO PERFIL) EXECUTADO EM OBRA (02 DEMÃOS). AF_01/2020</v>
          </cell>
        </row>
        <row r="5524">
          <cell r="A5524" t="str">
            <v>PINTURAS</v>
          </cell>
          <cell r="B5524" t="str">
            <v>PINT</v>
          </cell>
          <cell r="C5524" t="str">
            <v>PINTURA PARA METAL</v>
          </cell>
          <cell r="D5524" t="str">
            <v>0158</v>
          </cell>
          <cell r="E5524">
            <v>0</v>
          </cell>
          <cell r="F5524">
            <v>0</v>
          </cell>
          <cell r="G5524" t="str">
            <v>100759</v>
          </cell>
          <cell r="H5524" t="str">
            <v>PINTURA COM TINTA ALQUÍDICA DE ACABAMENTO (ESMALTE SINTÉTICO BRILHANTE) PULVERIZADA SOBRE SUPERFÍCIES METÁLICAS (EXCETO PERFIL) EXECUTADO EM OBRA (02 DEMÃOS). AF_01/2020</v>
          </cell>
        </row>
        <row r="5525">
          <cell r="A5525" t="str">
            <v>PINTURAS</v>
          </cell>
          <cell r="B5525" t="str">
            <v>PINT</v>
          </cell>
          <cell r="C5525" t="str">
            <v>PINTURA PARA METAL</v>
          </cell>
          <cell r="D5525" t="str">
            <v>0158</v>
          </cell>
          <cell r="E5525">
            <v>0</v>
          </cell>
          <cell r="F5525">
            <v>0</v>
          </cell>
          <cell r="G5525" t="str">
            <v>100760</v>
          </cell>
          <cell r="H5525" t="str">
            <v>PINTURA COM TINTA ALQUÍDICA DE ACABAMENTO (ESMALTE SINTÉTICO BRILHANTE) APLICADA A ROLO OU PINCEL SOBRE SUPERFÍCIES METÁLICAS (EXCETO PERFIL) EXECUTADO EM OBRA (02 DEMÃOS). AF_01/2020</v>
          </cell>
        </row>
        <row r="5526">
          <cell r="A5526" t="str">
            <v>PINTURAS</v>
          </cell>
          <cell r="B5526" t="str">
            <v>PINT</v>
          </cell>
          <cell r="C5526" t="str">
            <v>PINTURA PARA METAL</v>
          </cell>
          <cell r="D5526" t="str">
            <v>0158</v>
          </cell>
          <cell r="E5526">
            <v>0</v>
          </cell>
          <cell r="F5526">
            <v>0</v>
          </cell>
          <cell r="G5526" t="str">
            <v>100761</v>
          </cell>
          <cell r="H5526" t="str">
            <v>PINTURA COM TINTA ALQUÍDICA DE ACABAMENTO (ESMALTE SINTÉTICO FOSCO) PULVERIZADA SOBRE SUPERFÍCIES METÁLICAS (EXCETO PERFIL) EXECUTADO EM OBRA (02 DEMÃOS). AF_01/2020</v>
          </cell>
        </row>
        <row r="5527">
          <cell r="A5527" t="str">
            <v>PINTURAS</v>
          </cell>
          <cell r="B5527" t="str">
            <v>PINT</v>
          </cell>
          <cell r="C5527" t="str">
            <v>PINTURA PARA METAL</v>
          </cell>
          <cell r="D5527" t="str">
            <v>0158</v>
          </cell>
          <cell r="E5527">
            <v>0</v>
          </cell>
          <cell r="F5527">
            <v>0</v>
          </cell>
          <cell r="G5527" t="str">
            <v>100762</v>
          </cell>
          <cell r="H5527" t="str">
            <v>PINTURA COM TINTA ALQUÍDICA DE ACABAMENTO (ESMALTE SINTÉTICO FOSCO) APLICADA A ROLO OU PINCEL SOBRE SUPERFÍCIES METÁLICAS (EXCETO PERFIL) EXECUTADO EM OBRA (02 DEMÃOS). AF_01/2020</v>
          </cell>
        </row>
        <row r="5528">
          <cell r="A5528" t="str">
            <v>PINTURAS</v>
          </cell>
          <cell r="B5528" t="str">
            <v>PINT</v>
          </cell>
          <cell r="C5528" t="str">
            <v>PINTURA PARA PISO</v>
          </cell>
          <cell r="D5528" t="str">
            <v>0161</v>
          </cell>
          <cell r="E5528">
            <v>0</v>
          </cell>
          <cell r="F5528">
            <v>0</v>
          </cell>
          <cell r="G5528" t="str">
            <v>41595</v>
          </cell>
          <cell r="H5528" t="str">
            <v>PINTURA ACRILICA DE FAIXAS DE DEMARCACAO EM QUADRA POLIESPORTIVA, 5 CM DE LARGURA</v>
          </cell>
        </row>
        <row r="5529">
          <cell r="A5529" t="str">
            <v>PINTURAS</v>
          </cell>
          <cell r="B5529" t="str">
            <v>PINT</v>
          </cell>
          <cell r="C5529" t="str">
            <v>PINTURA PARA PISO</v>
          </cell>
          <cell r="D5529" t="str">
            <v>0161</v>
          </cell>
          <cell r="E5529">
            <v>74245</v>
          </cell>
          <cell r="F5529" t="str">
            <v>PINTURA ACRILICA EM PISO CIMENTADO DUAS DEMAOS</v>
          </cell>
          <cell r="G5529" t="str">
            <v>74245/1</v>
          </cell>
          <cell r="H5529" t="str">
            <v>PINTURA ACRILICA EM PISO CIMENTADO DUAS DEMAOS</v>
          </cell>
        </row>
        <row r="5530">
          <cell r="A5530" t="str">
            <v>PINTURAS</v>
          </cell>
          <cell r="B5530" t="str">
            <v>PINT</v>
          </cell>
          <cell r="C5530" t="str">
            <v>PINTURA PARA PISO</v>
          </cell>
          <cell r="D5530" t="str">
            <v>0161</v>
          </cell>
          <cell r="E5530">
            <v>0</v>
          </cell>
          <cell r="F5530">
            <v>0</v>
          </cell>
          <cell r="G5530" t="str">
            <v>79467</v>
          </cell>
          <cell r="H5530" t="str">
            <v>PINTURA COM TINTA A BASE DE BORRACHA CLORADA , DE FAIXAS DE DEMARCACAO, EM QUADRA POLIESPORTIVA, 5 CM DE LARGURA.</v>
          </cell>
        </row>
        <row r="5531">
          <cell r="A5531" t="str">
            <v>PINTURAS</v>
          </cell>
          <cell r="B5531" t="str">
            <v>PINT</v>
          </cell>
          <cell r="C5531" t="str">
            <v>PINTURA PARA PISO</v>
          </cell>
          <cell r="D5531" t="str">
            <v>0161</v>
          </cell>
          <cell r="E5531">
            <v>79500</v>
          </cell>
          <cell r="F5531" t="str">
            <v>MARCACAO DE QUADRAS E PINTURAS DE PISOS</v>
          </cell>
          <cell r="G5531" t="str">
            <v>79500/2</v>
          </cell>
          <cell r="H5531" t="str">
            <v>PINTURA ACRILICA EM PISO CIMENTADO, TRES DEMAOS</v>
          </cell>
        </row>
        <row r="5532">
          <cell r="A5532" t="str">
            <v>PINTURAS</v>
          </cell>
          <cell r="B5532" t="str">
            <v>PINT</v>
          </cell>
          <cell r="C5532" t="str">
            <v>PINTURA PARA PISO</v>
          </cell>
          <cell r="D5532" t="str">
            <v>0161</v>
          </cell>
          <cell r="E5532">
            <v>0</v>
          </cell>
          <cell r="F5532">
            <v>0</v>
          </cell>
          <cell r="G5532" t="str">
            <v>84665</v>
          </cell>
          <cell r="H5532" t="str">
            <v>PINTURA ACRILICA PARA SINALIZAÇÃO HORIZONTAL EM PISO CIMENTADO</v>
          </cell>
        </row>
        <row r="5533">
          <cell r="A5533" t="str">
            <v>PISOS</v>
          </cell>
          <cell r="B5533" t="str">
            <v>PISO</v>
          </cell>
          <cell r="C5533" t="str">
            <v>PISO CIMENTADO</v>
          </cell>
          <cell r="D5533" t="str">
            <v>0111</v>
          </cell>
          <cell r="E5533">
            <v>0</v>
          </cell>
          <cell r="F5533">
            <v>0</v>
          </cell>
          <cell r="G5533" t="str">
            <v>101749</v>
          </cell>
          <cell r="H5533" t="str">
            <v>PISO CIMENTADO, TRAÇO 1:3 (CIMENTO E AREIA), ACABAMENTO LISO, ESPESSURA 4,0 CM, PREPARO MECÂNICO DA ARGAMASSA. AF_09/2020</v>
          </cell>
        </row>
        <row r="5534">
          <cell r="A5534" t="str">
            <v>PISOS</v>
          </cell>
          <cell r="B5534" t="str">
            <v>PISO</v>
          </cell>
          <cell r="C5534" t="str">
            <v>PISO CIMENTADO</v>
          </cell>
          <cell r="D5534" t="str">
            <v>0111</v>
          </cell>
          <cell r="E5534">
            <v>0</v>
          </cell>
          <cell r="F5534">
            <v>0</v>
          </cell>
          <cell r="G5534" t="str">
            <v>101750</v>
          </cell>
          <cell r="H5534" t="str">
            <v>PISO CIMENTADO, TRAÇO 1:3 (CIMENTO E AREIA), ACABAMENTO RÚSTICO, ESPESSURA 4,0 CM, PREPARO MECÂNICO DA ARGAMASSA. AF_09/2020</v>
          </cell>
        </row>
        <row r="5535">
          <cell r="A5535" t="str">
            <v>PISOS</v>
          </cell>
          <cell r="B5535" t="str">
            <v>PISO</v>
          </cell>
          <cell r="C5535" t="str">
            <v>PISO DE MADEIRA</v>
          </cell>
          <cell r="D5535" t="str">
            <v>0112</v>
          </cell>
          <cell r="E5535">
            <v>0</v>
          </cell>
          <cell r="F5535">
            <v>0</v>
          </cell>
          <cell r="G5535" t="str">
            <v>101729</v>
          </cell>
          <cell r="H5535" t="str">
            <v>PISO EM TACO DE MADEIRA 7X42CM, FIXADO COM COLA BASE DE PVA. AF_09/2020</v>
          </cell>
        </row>
        <row r="5536">
          <cell r="A5536" t="str">
            <v>PISOS</v>
          </cell>
          <cell r="B5536" t="str">
            <v>PISO</v>
          </cell>
          <cell r="C5536" t="str">
            <v>PISO DE MADEIRA</v>
          </cell>
          <cell r="D5536" t="str">
            <v>0112</v>
          </cell>
          <cell r="E5536">
            <v>0</v>
          </cell>
          <cell r="F5536">
            <v>0</v>
          </cell>
          <cell r="G5536" t="str">
            <v>101746</v>
          </cell>
          <cell r="H5536" t="str">
            <v>ASSOALHO DE MADEIRA. AF_09/2020</v>
          </cell>
        </row>
        <row r="5537">
          <cell r="A5537" t="str">
            <v>PISOS</v>
          </cell>
          <cell r="B5537" t="str">
            <v>PISO</v>
          </cell>
          <cell r="C5537" t="str">
            <v>PISO DE MADEIRA</v>
          </cell>
          <cell r="D5537" t="str">
            <v>0112</v>
          </cell>
          <cell r="E5537">
            <v>0</v>
          </cell>
          <cell r="F5537">
            <v>0</v>
          </cell>
          <cell r="G5537" t="str">
            <v>101751</v>
          </cell>
          <cell r="H5537" t="str">
            <v>PISO EM TACO DE MADEIRA 7X21CM, FIXADO COM COLA BASE DE PVA. AF_09/2020</v>
          </cell>
        </row>
        <row r="5538">
          <cell r="A5538" t="str">
            <v>PISOS</v>
          </cell>
          <cell r="B5538" t="str">
            <v>PISO</v>
          </cell>
          <cell r="C5538" t="str">
            <v>PISO CERAMICO</v>
          </cell>
          <cell r="D5538" t="str">
            <v>0113</v>
          </cell>
          <cell r="E5538">
            <v>0</v>
          </cell>
          <cell r="F5538">
            <v>0</v>
          </cell>
          <cell r="G5538" t="str">
            <v>87246</v>
          </cell>
          <cell r="H5538" t="str">
            <v>REVESTIMENTO CERÂMICO PARA PISO COM PLACAS TIPO ESMALTADA EXTRA DE DIMENSÕES 35X35 CM APLICADA EM AMBIENTES DE ÁREA MENOR QUE 5 M2. AF_06/2014</v>
          </cell>
        </row>
        <row r="5539">
          <cell r="A5539" t="str">
            <v>PISOS</v>
          </cell>
          <cell r="B5539" t="str">
            <v>PISO</v>
          </cell>
          <cell r="C5539" t="str">
            <v>PISO CERAMICO</v>
          </cell>
          <cell r="D5539" t="str">
            <v>0113</v>
          </cell>
          <cell r="E5539">
            <v>0</v>
          </cell>
          <cell r="F5539">
            <v>0</v>
          </cell>
          <cell r="G5539" t="str">
            <v>87247</v>
          </cell>
          <cell r="H5539" t="str">
            <v>REVESTIMENTO CERÂMICO PARA PISO COM PLACAS TIPO ESMALTADA EXTRA DE DIMENSÕES 35X35 CM APLICADA EM AMBIENTES DE ÁREA ENTRE 5 M2 E 10 M2. AF_06/2014</v>
          </cell>
        </row>
        <row r="5540">
          <cell r="A5540" t="str">
            <v>PISOS</v>
          </cell>
          <cell r="B5540" t="str">
            <v>PISO</v>
          </cell>
          <cell r="C5540" t="str">
            <v>PISO CERAMICO</v>
          </cell>
          <cell r="D5540" t="str">
            <v>0113</v>
          </cell>
          <cell r="E5540">
            <v>0</v>
          </cell>
          <cell r="F5540">
            <v>0</v>
          </cell>
          <cell r="G5540" t="str">
            <v>87248</v>
          </cell>
          <cell r="H5540" t="str">
            <v>REVESTIMENTO CERÂMICO PARA PISO COM PLACAS TIPO ESMALTADA EXTRA DE DIMENSÕES 35X35 CM APLICADA EM AMBIENTES DE ÁREA MAIOR QUE 10 M2. AF_06/2014</v>
          </cell>
        </row>
        <row r="5541">
          <cell r="A5541" t="str">
            <v>PISOS</v>
          </cell>
          <cell r="B5541" t="str">
            <v>PISO</v>
          </cell>
          <cell r="C5541" t="str">
            <v>PISO CERAMICO</v>
          </cell>
          <cell r="D5541" t="str">
            <v>0113</v>
          </cell>
          <cell r="E5541">
            <v>0</v>
          </cell>
          <cell r="F5541">
            <v>0</v>
          </cell>
          <cell r="G5541" t="str">
            <v>87249</v>
          </cell>
          <cell r="H5541" t="str">
            <v>REVESTIMENTO CERÂMICO PARA PISO COM PLACAS TIPO ESMALTADA EXTRA DE DIMENSÕES 45X45 CM APLICADA EM AMBIENTES DE ÁREA MENOR QUE 5 M2. AF_06/2014</v>
          </cell>
        </row>
        <row r="5542">
          <cell r="A5542" t="str">
            <v>PISOS</v>
          </cell>
          <cell r="B5542" t="str">
            <v>PISO</v>
          </cell>
          <cell r="C5542" t="str">
            <v>PISO CERAMICO</v>
          </cell>
          <cell r="D5542" t="str">
            <v>0113</v>
          </cell>
          <cell r="E5542">
            <v>0</v>
          </cell>
          <cell r="F5542">
            <v>0</v>
          </cell>
          <cell r="G5542" t="str">
            <v>87250</v>
          </cell>
          <cell r="H5542" t="str">
            <v>REVESTIMENTO CERÂMICO PARA PISO COM PLACAS TIPO ESMALTADA EXTRA DE DIMENSÕES 45X45 CM APLICADA EM AMBIENTES DE ÁREA ENTRE 5 M2 E 10 M2. AF_06/2014</v>
          </cell>
        </row>
        <row r="5543">
          <cell r="A5543" t="str">
            <v>PISOS</v>
          </cell>
          <cell r="B5543" t="str">
            <v>PISO</v>
          </cell>
          <cell r="C5543" t="str">
            <v>PISO CERAMICO</v>
          </cell>
          <cell r="D5543" t="str">
            <v>0113</v>
          </cell>
          <cell r="E5543">
            <v>0</v>
          </cell>
          <cell r="F5543">
            <v>0</v>
          </cell>
          <cell r="G5543" t="str">
            <v>87251</v>
          </cell>
          <cell r="H5543" t="str">
            <v>REVESTIMENTO CERÂMICO PARA PISO COM PLACAS TIPO ESMALTADA EXTRA DE DIMENSÕES 45X45 CM APLICADA EM AMBIENTES DE ÁREA MAIOR QUE 10 M2. AF_06/2014</v>
          </cell>
        </row>
        <row r="5544">
          <cell r="A5544" t="str">
            <v>PISOS</v>
          </cell>
          <cell r="B5544" t="str">
            <v>PISO</v>
          </cell>
          <cell r="C5544" t="str">
            <v>PISO CERAMICO</v>
          </cell>
          <cell r="D5544" t="str">
            <v>0113</v>
          </cell>
          <cell r="E5544">
            <v>0</v>
          </cell>
          <cell r="F5544">
            <v>0</v>
          </cell>
          <cell r="G5544" t="str">
            <v>87255</v>
          </cell>
          <cell r="H5544" t="str">
            <v>REVESTIMENTO CERÂMICO PARA PISO COM PLACAS TIPO ESMALTADA EXTRA DE DIMENSÕES 60X60 CM APLICADA EM AMBIENTES DE ÁREA MENOR QUE 5 M2. AF_06/2014</v>
          </cell>
        </row>
        <row r="5545">
          <cell r="A5545" t="str">
            <v>PISOS</v>
          </cell>
          <cell r="B5545" t="str">
            <v>PISO</v>
          </cell>
          <cell r="C5545" t="str">
            <v>PISO CERAMICO</v>
          </cell>
          <cell r="D5545" t="str">
            <v>0113</v>
          </cell>
          <cell r="E5545">
            <v>0</v>
          </cell>
          <cell r="F5545">
            <v>0</v>
          </cell>
          <cell r="G5545" t="str">
            <v>87256</v>
          </cell>
          <cell r="H5545" t="str">
            <v>REVESTIMENTO CERÂMICO PARA PISO COM PLACAS TIPO ESMALTADA EXTRA DE DIMENSÕES 60X60 CM APLICADA EM AMBIENTES DE ÁREA ENTRE 5 M2 E 10 M2. AF_06/2014</v>
          </cell>
        </row>
        <row r="5546">
          <cell r="A5546" t="str">
            <v>PISOS</v>
          </cell>
          <cell r="B5546" t="str">
            <v>PISO</v>
          </cell>
          <cell r="C5546" t="str">
            <v>PISO CERAMICO</v>
          </cell>
          <cell r="D5546" t="str">
            <v>0113</v>
          </cell>
          <cell r="E5546">
            <v>0</v>
          </cell>
          <cell r="F5546">
            <v>0</v>
          </cell>
          <cell r="G5546" t="str">
            <v>87257</v>
          </cell>
          <cell r="H5546" t="str">
            <v>REVESTIMENTO CERÂMICO PARA PISO COM PLACAS TIPO ESMALTADA EXTRA DE DIMENSÕES 60X60 CM APLICADA EM AMBIENTES DE ÁREA MAIOR QUE 10 M2. AF_06/2014</v>
          </cell>
        </row>
        <row r="5547">
          <cell r="A5547" t="str">
            <v>PISOS</v>
          </cell>
          <cell r="B5547" t="str">
            <v>PISO</v>
          </cell>
          <cell r="C5547" t="str">
            <v>PISO CERAMICO</v>
          </cell>
          <cell r="D5547" t="str">
            <v>0113</v>
          </cell>
          <cell r="E5547">
            <v>0</v>
          </cell>
          <cell r="F5547">
            <v>0</v>
          </cell>
          <cell r="G5547" t="str">
            <v>87258</v>
          </cell>
          <cell r="H5547" t="str">
            <v>REVESTIMENTO CERÂMICO PARA PISO COM PLACAS TIPO PORCELANATO DE DIMENSÕES 45X45 CM APLICADA EM AMBIENTES DE ÁREA MENOR QUE 5 M². AF_06/2014</v>
          </cell>
        </row>
        <row r="5548">
          <cell r="A5548" t="str">
            <v>PISOS</v>
          </cell>
          <cell r="B5548" t="str">
            <v>PISO</v>
          </cell>
          <cell r="C5548" t="str">
            <v>PISO CERAMICO</v>
          </cell>
          <cell r="D5548" t="str">
            <v>0113</v>
          </cell>
          <cell r="E5548">
            <v>0</v>
          </cell>
          <cell r="F5548">
            <v>0</v>
          </cell>
          <cell r="G5548" t="str">
            <v>87259</v>
          </cell>
          <cell r="H5548" t="str">
            <v>REVESTIMENTO CERÂMICO PARA PISO COM PLACAS TIPO PORCELANATO DE DIMENSÕES 45X45 CM APLICADA EM AMBIENTES DE ÁREA ENTRE 5 M² E 10 M². AF_06/2014</v>
          </cell>
        </row>
        <row r="5549">
          <cell r="A5549" t="str">
            <v>PISOS</v>
          </cell>
          <cell r="B5549" t="str">
            <v>PISO</v>
          </cell>
          <cell r="C5549" t="str">
            <v>PISO CERAMICO</v>
          </cell>
          <cell r="D5549" t="str">
            <v>0113</v>
          </cell>
          <cell r="E5549">
            <v>0</v>
          </cell>
          <cell r="F5549">
            <v>0</v>
          </cell>
          <cell r="G5549" t="str">
            <v>87260</v>
          </cell>
          <cell r="H5549" t="str">
            <v>REVESTIMENTO CERÂMICO PARA PISO COM PLACAS TIPO PORCELANATO DE DIMENSÕES 45X45 CM APLICADA EM AMBIENTES DE ÁREA MAIOR QUE 10 M². AF_06/2014</v>
          </cell>
        </row>
        <row r="5550">
          <cell r="A5550" t="str">
            <v>PISOS</v>
          </cell>
          <cell r="B5550" t="str">
            <v>PISO</v>
          </cell>
          <cell r="C5550" t="str">
            <v>PISO CERAMICO</v>
          </cell>
          <cell r="D5550" t="str">
            <v>0113</v>
          </cell>
          <cell r="E5550">
            <v>0</v>
          </cell>
          <cell r="F5550">
            <v>0</v>
          </cell>
          <cell r="G5550" t="str">
            <v>87261</v>
          </cell>
          <cell r="H5550" t="str">
            <v>REVESTIMENTO CERÂMICO PARA PISO COM PLACAS TIPO PORCELANATO DE DIMENSÕES 60X60 CM APLICADA EM AMBIENTES DE ÁREA MENOR QUE 5 M². AF_06/2014</v>
          </cell>
        </row>
        <row r="5551">
          <cell r="A5551" t="str">
            <v>PISOS</v>
          </cell>
          <cell r="B5551" t="str">
            <v>PISO</v>
          </cell>
          <cell r="C5551" t="str">
            <v>PISO CERAMICO</v>
          </cell>
          <cell r="D5551" t="str">
            <v>0113</v>
          </cell>
          <cell r="E5551">
            <v>0</v>
          </cell>
          <cell r="F5551">
            <v>0</v>
          </cell>
          <cell r="G5551" t="str">
            <v>87262</v>
          </cell>
          <cell r="H5551" t="str">
            <v>REVESTIMENTO CERÂMICO PARA PISO COM PLACAS TIPO PORCELANATO DE DIMENSÕES 60X60 CM APLICADA EM AMBIENTES DE ÁREA ENTRE 5 M² E 10 M². AF_06/2014</v>
          </cell>
        </row>
        <row r="5552">
          <cell r="A5552" t="str">
            <v>PISOS</v>
          </cell>
          <cell r="B5552" t="str">
            <v>PISO</v>
          </cell>
          <cell r="C5552" t="str">
            <v>PISO CERAMICO</v>
          </cell>
          <cell r="D5552" t="str">
            <v>0113</v>
          </cell>
          <cell r="E5552">
            <v>0</v>
          </cell>
          <cell r="F5552">
            <v>0</v>
          </cell>
          <cell r="G5552" t="str">
            <v>87263</v>
          </cell>
          <cell r="H5552" t="str">
            <v>REVESTIMENTO CERÂMICO PARA PISO COM PLACAS TIPO PORCELANATO DE DIMENSÕES 60X60 CM APLICADA EM AMBIENTES DE ÁREA MAIOR QUE 10 M². AF_06/2014</v>
          </cell>
        </row>
        <row r="5553">
          <cell r="A5553" t="str">
            <v>PISOS</v>
          </cell>
          <cell r="B5553" t="str">
            <v>PISO</v>
          </cell>
          <cell r="C5553" t="str">
            <v>PISO CERAMICO</v>
          </cell>
          <cell r="D5553" t="str">
            <v>0113</v>
          </cell>
          <cell r="E5553">
            <v>0</v>
          </cell>
          <cell r="F5553">
            <v>0</v>
          </cell>
          <cell r="G5553" t="str">
            <v>89046</v>
          </cell>
          <cell r="H5553" t="str">
            <v>(COMPOSIÇÃO REPRESENTATIVA) DO SERVIÇO DE REVESTIMENTO CERÂMICO PARA PISO COM PLACAS TIPO ESMALTADA EXTRA DE DIMENSÕES 35X35 CM, PARA EDIFICAÇÃO HABITACIONAL MULTIFAMILIAR (PRÉDIO). AF_11/2014</v>
          </cell>
        </row>
        <row r="5554">
          <cell r="A5554" t="str">
            <v>PISOS</v>
          </cell>
          <cell r="B5554" t="str">
            <v>PISO</v>
          </cell>
          <cell r="C5554" t="str">
            <v>PISO CERAMICO</v>
          </cell>
          <cell r="D5554" t="str">
            <v>0113</v>
          </cell>
          <cell r="E5554">
            <v>0</v>
          </cell>
          <cell r="F5554">
            <v>0</v>
          </cell>
          <cell r="G5554" t="str">
            <v>89171</v>
          </cell>
          <cell r="H5554" t="str">
            <v>(COMPOSIÇÃO REPRESENTATIVA) DO SERVIÇO DE REVESTIMENTO CERÂMICO PARA PISO COM PLACAS TIPO ESMALTADA EXTRA DE DIMENSÕES 35X35 CM, PARA EDIFICAÇÃO HABITACIONAL UNIFAMILIAR (CASA) E EDIFICAÇÃO PÚBLICA PADRÃO. AF_11/2014</v>
          </cell>
        </row>
        <row r="5555">
          <cell r="A5555" t="str">
            <v>PISOS</v>
          </cell>
          <cell r="B5555" t="str">
            <v>PISO</v>
          </cell>
          <cell r="C5555" t="str">
            <v>PISO CERAMICO</v>
          </cell>
          <cell r="D5555" t="str">
            <v>0113</v>
          </cell>
          <cell r="E5555">
            <v>0</v>
          </cell>
          <cell r="F5555">
            <v>0</v>
          </cell>
          <cell r="G5555" t="str">
            <v>93389</v>
          </cell>
          <cell r="H5555" t="str">
            <v>REVESTIMENTO CERÂMICO PARA PISO COM PLACAS TIPO ESMALTADA PADRÃO POPULAR DE DIMENSÕES 35X35 CM APLICADA EM AMBIENTES DE ÁREA MENOR QUE 5 M2. AF_06/2014</v>
          </cell>
        </row>
        <row r="5556">
          <cell r="A5556" t="str">
            <v>PISOS</v>
          </cell>
          <cell r="B5556" t="str">
            <v>PISO</v>
          </cell>
          <cell r="C5556" t="str">
            <v>PISO CERAMICO</v>
          </cell>
          <cell r="D5556" t="str">
            <v>0113</v>
          </cell>
          <cell r="E5556">
            <v>0</v>
          </cell>
          <cell r="F5556">
            <v>0</v>
          </cell>
          <cell r="G5556" t="str">
            <v>93390</v>
          </cell>
          <cell r="H5556" t="str">
            <v>REVESTIMENTO CERÂMICO PARA PISO COM PLACAS TIPO ESMALTADA PADRÃO POPULAR DE DIMENSÕES 35X35 CM APLICADA EM AMBIENTES DE ÁREA ENTRE 5 M2 E 10 M2. AF_06/2014</v>
          </cell>
        </row>
        <row r="5557">
          <cell r="A5557" t="str">
            <v>PISOS</v>
          </cell>
          <cell r="B5557" t="str">
            <v>PISO</v>
          </cell>
          <cell r="C5557" t="str">
            <v>PISO CERAMICO</v>
          </cell>
          <cell r="D5557" t="str">
            <v>0113</v>
          </cell>
          <cell r="E5557">
            <v>0</v>
          </cell>
          <cell r="F5557">
            <v>0</v>
          </cell>
          <cell r="G5557" t="str">
            <v>93391</v>
          </cell>
          <cell r="H5557" t="str">
            <v>REVESTIMENTO CERÂMICO PARA PISO COM PLACAS TIPO ESMALTADA PADRÃO POPULAR DE DIMENSÕES 35X35 CM APLICADA EM AMBIENTES DE ÁREA MAIOR QUE 10 M2. AF_06/2014</v>
          </cell>
        </row>
        <row r="5558">
          <cell r="A5558" t="str">
            <v>PISOS</v>
          </cell>
          <cell r="B5558" t="str">
            <v>PISO</v>
          </cell>
          <cell r="C5558" t="str">
            <v>PISO DE PEDRA</v>
          </cell>
          <cell r="D5558" t="str">
            <v>0115</v>
          </cell>
          <cell r="E5558">
            <v>0</v>
          </cell>
          <cell r="F5558">
            <v>0</v>
          </cell>
          <cell r="G5558" t="str">
            <v>98670</v>
          </cell>
          <cell r="H5558" t="str">
            <v>PISO EM LADRILHO HIDRÁULICO APLICADO EM AMBIENTES INTERNOS, INCLUSO APLICAÇÃO DE RESINA. AF_06/2018</v>
          </cell>
        </row>
        <row r="5559">
          <cell r="A5559" t="str">
            <v>PISOS</v>
          </cell>
          <cell r="B5559" t="str">
            <v>PISO</v>
          </cell>
          <cell r="C5559" t="str">
            <v>PISO DE PEDRA</v>
          </cell>
          <cell r="D5559" t="str">
            <v>0115</v>
          </cell>
          <cell r="E5559">
            <v>0</v>
          </cell>
          <cell r="F5559">
            <v>0</v>
          </cell>
          <cell r="G5559" t="str">
            <v>98671</v>
          </cell>
          <cell r="H5559" t="str">
            <v>PISO EM GRANITO APLICADO EM AMBIENTES INTERNOS. AF_09/2020</v>
          </cell>
        </row>
        <row r="5560">
          <cell r="A5560" t="str">
            <v>PISOS</v>
          </cell>
          <cell r="B5560" t="str">
            <v>PISO</v>
          </cell>
          <cell r="C5560" t="str">
            <v>PISO DE PEDRA</v>
          </cell>
          <cell r="D5560" t="str">
            <v>0115</v>
          </cell>
          <cell r="E5560">
            <v>0</v>
          </cell>
          <cell r="F5560">
            <v>0</v>
          </cell>
          <cell r="G5560" t="str">
            <v>98672</v>
          </cell>
          <cell r="H5560" t="str">
            <v>PISO EM MÁRMORE APLICADO EM AMBIENTES INTERNOS. AF_09/2020</v>
          </cell>
        </row>
        <row r="5561">
          <cell r="A5561" t="str">
            <v>PISOS</v>
          </cell>
          <cell r="B5561" t="str">
            <v>PISO</v>
          </cell>
          <cell r="C5561" t="str">
            <v>PISO DE PEDRA</v>
          </cell>
          <cell r="D5561" t="str">
            <v>0115</v>
          </cell>
          <cell r="E5561">
            <v>0</v>
          </cell>
          <cell r="F5561">
            <v>0</v>
          </cell>
          <cell r="G5561" t="str">
            <v>98673</v>
          </cell>
          <cell r="H5561" t="str">
            <v>PISO VINÍLICO SEMI-FLEXÍVEL EM PLACAS, PADRÃO LISO, ESPESSURA 3,2 MM, FIXADO COM COLA. AF_06/2018</v>
          </cell>
        </row>
        <row r="5562">
          <cell r="A5562" t="str">
            <v>PISOS</v>
          </cell>
          <cell r="B5562" t="str">
            <v>PISO</v>
          </cell>
          <cell r="C5562" t="str">
            <v>PISO DE PEDRA</v>
          </cell>
          <cell r="D5562" t="str">
            <v>0115</v>
          </cell>
          <cell r="E5562">
            <v>0</v>
          </cell>
          <cell r="F5562">
            <v>0</v>
          </cell>
          <cell r="G5562" t="str">
            <v>98678</v>
          </cell>
          <cell r="H5562" t="str">
            <v>PISO ELEVADO COM ESTRUTURA EM AÇO, COMPOSTO POR PEDESTAIS E LONGARINAS. AF_09/2020</v>
          </cell>
        </row>
        <row r="5563">
          <cell r="A5563" t="str">
            <v>PISOS</v>
          </cell>
          <cell r="B5563" t="str">
            <v>PISO</v>
          </cell>
          <cell r="C5563" t="str">
            <v>PISO DE PEDRA</v>
          </cell>
          <cell r="D5563" t="str">
            <v>0115</v>
          </cell>
          <cell r="E5563">
            <v>0</v>
          </cell>
          <cell r="F5563">
            <v>0</v>
          </cell>
          <cell r="G5563" t="str">
            <v>98679</v>
          </cell>
          <cell r="H5563" t="str">
            <v>PISO CIMENTADO, TRAÇO 1:3 (CIMENTO E AREIA), ACABAMENTO LISO, ESPESSURA 2,0 CM, PREPARO MECÂNICO DA ARGAMASSA. AF_09/2020</v>
          </cell>
        </row>
        <row r="5564">
          <cell r="A5564" t="str">
            <v>PISOS</v>
          </cell>
          <cell r="B5564" t="str">
            <v>PISO</v>
          </cell>
          <cell r="C5564" t="str">
            <v>PISO DE PEDRA</v>
          </cell>
          <cell r="D5564" t="str">
            <v>0115</v>
          </cell>
          <cell r="E5564">
            <v>0</v>
          </cell>
          <cell r="F5564">
            <v>0</v>
          </cell>
          <cell r="G5564" t="str">
            <v>98680</v>
          </cell>
          <cell r="H5564" t="str">
            <v>PISO CIMENTADO, TRAÇO 1:3 (CIMENTO E AREIA), ACABAMENTO LISO, ESPESSURA 3,0 CM, PREPARO MECÂNICO DA ARGAMASSA. AF_09/2020</v>
          </cell>
        </row>
        <row r="5565">
          <cell r="A5565" t="str">
            <v>PISOS</v>
          </cell>
          <cell r="B5565" t="str">
            <v>PISO</v>
          </cell>
          <cell r="C5565" t="str">
            <v>PISO DE PEDRA</v>
          </cell>
          <cell r="D5565" t="str">
            <v>0115</v>
          </cell>
          <cell r="E5565">
            <v>0</v>
          </cell>
          <cell r="F5565">
            <v>0</v>
          </cell>
          <cell r="G5565" t="str">
            <v>98681</v>
          </cell>
          <cell r="H5565" t="str">
            <v>PISO CIMENTADO, TRAÇO 1:3 (CIMENTO E AREIA), ACABAMENTO RÚSTICO, ESPESSURA 2,0 CM, PREPARO MECÂNICO DA ARGAMASSA. AF_09/2020</v>
          </cell>
        </row>
        <row r="5566">
          <cell r="A5566" t="str">
            <v>PISOS</v>
          </cell>
          <cell r="B5566" t="str">
            <v>PISO</v>
          </cell>
          <cell r="C5566" t="str">
            <v>PISO DE PEDRA</v>
          </cell>
          <cell r="D5566" t="str">
            <v>0115</v>
          </cell>
          <cell r="E5566">
            <v>0</v>
          </cell>
          <cell r="F5566">
            <v>0</v>
          </cell>
          <cell r="G5566" t="str">
            <v>98682</v>
          </cell>
          <cell r="H5566" t="str">
            <v>PISO CIMENTADO, TRAÇO 1:3 (CIMENTO E AREIA), ACABAMENTO RÚSTICO, ESPESSURA 3,0 CM, PREPARO MECÂNICO DA ARGAMASSA. AF_09/2020</v>
          </cell>
        </row>
        <row r="5567">
          <cell r="A5567" t="str">
            <v>PISOS</v>
          </cell>
          <cell r="B5567" t="str">
            <v>PISO</v>
          </cell>
          <cell r="C5567" t="str">
            <v>PISO DE PEDRA</v>
          </cell>
          <cell r="D5567" t="str">
            <v>0115</v>
          </cell>
          <cell r="E5567">
            <v>0</v>
          </cell>
          <cell r="F5567">
            <v>0</v>
          </cell>
          <cell r="G5567" t="str">
            <v>98685</v>
          </cell>
          <cell r="H5567" t="str">
            <v>RODAPÉ EM GRANITO, ALTURA 10 CM. AF_09/2020</v>
          </cell>
        </row>
        <row r="5568">
          <cell r="A5568" t="str">
            <v>PISOS</v>
          </cell>
          <cell r="B5568" t="str">
            <v>PISO</v>
          </cell>
          <cell r="C5568" t="str">
            <v>PISO DE PEDRA</v>
          </cell>
          <cell r="D5568" t="str">
            <v>0115</v>
          </cell>
          <cell r="E5568">
            <v>0</v>
          </cell>
          <cell r="F5568">
            <v>0</v>
          </cell>
          <cell r="G5568" t="str">
            <v>98686</v>
          </cell>
          <cell r="H5568" t="str">
            <v>RODAPÉ EM LADRILHO HIDRÁULICO, ALTURA 7 CM. AF_09/2020</v>
          </cell>
        </row>
        <row r="5569">
          <cell r="A5569" t="str">
            <v>PISOS</v>
          </cell>
          <cell r="B5569" t="str">
            <v>PISO</v>
          </cell>
          <cell r="C5569" t="str">
            <v>PISO DE PEDRA</v>
          </cell>
          <cell r="D5569" t="str">
            <v>0115</v>
          </cell>
          <cell r="E5569">
            <v>0</v>
          </cell>
          <cell r="F5569">
            <v>0</v>
          </cell>
          <cell r="G5569" t="str">
            <v>98688</v>
          </cell>
          <cell r="H5569" t="str">
            <v>RODAPÉ EM POLIESTIRENO, ALTURA 5 CM. AF_09/2020</v>
          </cell>
        </row>
        <row r="5570">
          <cell r="A5570" t="str">
            <v>PISOS</v>
          </cell>
          <cell r="B5570" t="str">
            <v>PISO</v>
          </cell>
          <cell r="C5570" t="str">
            <v>PISO DE PEDRA</v>
          </cell>
          <cell r="D5570" t="str">
            <v>0115</v>
          </cell>
          <cell r="E5570">
            <v>0</v>
          </cell>
          <cell r="F5570">
            <v>0</v>
          </cell>
          <cell r="G5570" t="str">
            <v>98689</v>
          </cell>
          <cell r="H5570" t="str">
            <v>SOLEIRA EM GRANITO, LARGURA 15 CM, ESPESSURA 2,0 CM. AF_09/2020</v>
          </cell>
        </row>
        <row r="5571">
          <cell r="A5571" t="str">
            <v>PISOS</v>
          </cell>
          <cell r="B5571" t="str">
            <v>PISO</v>
          </cell>
          <cell r="C5571" t="str">
            <v>PISO DE PEDRA</v>
          </cell>
          <cell r="D5571" t="str">
            <v>0115</v>
          </cell>
          <cell r="E5571">
            <v>0</v>
          </cell>
          <cell r="F5571">
            <v>0</v>
          </cell>
          <cell r="G5571" t="str">
            <v>101090</v>
          </cell>
          <cell r="H5571" t="str">
            <v>PISO EM PEDRA PORTUGUESA ASSENTADO SOBRE ARGAMASSA SECA DE CIMENTO E AREIA, TRAÇO 1:3, REJUNTADO COM CIMENTO COMUM. AF_05/2020</v>
          </cell>
        </row>
        <row r="5572">
          <cell r="A5572" t="str">
            <v>PISOS</v>
          </cell>
          <cell r="B5572" t="str">
            <v>PISO</v>
          </cell>
          <cell r="C5572" t="str">
            <v>PISO DE PEDRA</v>
          </cell>
          <cell r="D5572" t="str">
            <v>0115</v>
          </cell>
          <cell r="E5572">
            <v>0</v>
          </cell>
          <cell r="F5572">
            <v>0</v>
          </cell>
          <cell r="G5572" t="str">
            <v>101091</v>
          </cell>
          <cell r="H5572" t="str">
            <v>PISO EM LADRILHO HIDRÁULICO APLICADO EM AMBIENTES EXTERNOS. AF_05/2020</v>
          </cell>
        </row>
        <row r="5573">
          <cell r="A5573" t="str">
            <v>PISOS</v>
          </cell>
          <cell r="B5573" t="str">
            <v>PISO</v>
          </cell>
          <cell r="C5573" t="str">
            <v>PISO DE PEDRA</v>
          </cell>
          <cell r="D5573" t="str">
            <v>0115</v>
          </cell>
          <cell r="E5573">
            <v>0</v>
          </cell>
          <cell r="F5573">
            <v>0</v>
          </cell>
          <cell r="G5573" t="str">
            <v>101725</v>
          </cell>
          <cell r="H5573" t="str">
            <v>PISO EM LADRILHO HIDRÁULICO APLICADO EM AMBIENTES INTERNOS DE ÁREA MENOR QUE 5 M², INCLUSO APLICAÇÃO DE RESINA. AF_09/2020</v>
          </cell>
        </row>
        <row r="5574">
          <cell r="A5574" t="str">
            <v>PISOS</v>
          </cell>
          <cell r="B5574" t="str">
            <v>PISO</v>
          </cell>
          <cell r="C5574" t="str">
            <v>PISO DE PEDRA</v>
          </cell>
          <cell r="D5574" t="str">
            <v>0115</v>
          </cell>
          <cell r="E5574">
            <v>0</v>
          </cell>
          <cell r="F5574">
            <v>0</v>
          </cell>
          <cell r="G5574" t="str">
            <v>101726</v>
          </cell>
          <cell r="H5574" t="str">
            <v>PISO EM LADRILHO HIDRÁULICO APLICADO EM AMBIENTES INTERNOS DE ÁREA ENTRE 5 E 15 M², INCLUSO APLICAÇÃO DE RESINA. AF_09/2020</v>
          </cell>
        </row>
        <row r="5575">
          <cell r="A5575" t="str">
            <v>PISOS</v>
          </cell>
          <cell r="B5575" t="str">
            <v>PISO</v>
          </cell>
          <cell r="C5575" t="str">
            <v>PISO DE PEDRA</v>
          </cell>
          <cell r="D5575" t="str">
            <v>0115</v>
          </cell>
          <cell r="E5575">
            <v>0</v>
          </cell>
          <cell r="F5575">
            <v>0</v>
          </cell>
          <cell r="G5575" t="str">
            <v>101731</v>
          </cell>
          <cell r="H5575" t="str">
            <v>PISO EM PEDRA  ASSENTADO SOBRE ARGAMASSA 1:3 (CIMENTO E AREIA). AF_09/2020</v>
          </cell>
        </row>
        <row r="5576">
          <cell r="A5576" t="str">
            <v>PISOS</v>
          </cell>
          <cell r="B5576" t="str">
            <v>PISO</v>
          </cell>
          <cell r="C5576" t="str">
            <v>PISO DE PEDRA</v>
          </cell>
          <cell r="D5576" t="str">
            <v>0115</v>
          </cell>
          <cell r="E5576">
            <v>0</v>
          </cell>
          <cell r="F5576">
            <v>0</v>
          </cell>
          <cell r="G5576" t="str">
            <v>101732</v>
          </cell>
          <cell r="H5576" t="str">
            <v>PISO EM PEDRA ARDÓSIA ASSENTADO SOBRE ARGAMASSA 1:3 (CIMENTO E AREIA). AF_09/2020</v>
          </cell>
        </row>
        <row r="5577">
          <cell r="A5577" t="str">
            <v>PISOS</v>
          </cell>
          <cell r="B5577" t="str">
            <v>PISO</v>
          </cell>
          <cell r="C5577" t="str">
            <v>PISO DE PEDRA</v>
          </cell>
          <cell r="D5577" t="str">
            <v>0115</v>
          </cell>
          <cell r="E5577">
            <v>0</v>
          </cell>
          <cell r="F5577">
            <v>0</v>
          </cell>
          <cell r="G5577" t="str">
            <v>101752</v>
          </cell>
          <cell r="H5577" t="str">
            <v>PISO EM GRANILITE, MARMORITE OU GRANITINA EM AMBIENTES INTERNOS. AF_09/2020</v>
          </cell>
        </row>
        <row r="5578">
          <cell r="A5578" t="str">
            <v>PISOS</v>
          </cell>
          <cell r="B5578" t="str">
            <v>PISO</v>
          </cell>
          <cell r="C5578" t="str">
            <v>PISO VINILICO/BORRACHA</v>
          </cell>
          <cell r="D5578" t="str">
            <v>0116</v>
          </cell>
          <cell r="E5578">
            <v>0</v>
          </cell>
          <cell r="F5578">
            <v>0</v>
          </cell>
          <cell r="G5578" t="str">
            <v>101094</v>
          </cell>
          <cell r="H5578" t="str">
            <v>PISO PODOTÁTIL, DIRECIONAL OU ALERTA, ASSENTADO SOBRE ARGAMASSA. AF_05/2020</v>
          </cell>
        </row>
        <row r="5579">
          <cell r="A5579" t="str">
            <v>PISOS</v>
          </cell>
          <cell r="B5579" t="str">
            <v>PISO</v>
          </cell>
          <cell r="C5579" t="str">
            <v>PISO VINILICO/BORRACHA</v>
          </cell>
          <cell r="D5579" t="str">
            <v>0116</v>
          </cell>
          <cell r="E5579">
            <v>0</v>
          </cell>
          <cell r="F5579">
            <v>0</v>
          </cell>
          <cell r="G5579" t="str">
            <v>101727</v>
          </cell>
          <cell r="H5579" t="str">
            <v>PISO VINÍLICO SEMI-FLEXÍVEL EM PLACAS, PADRÃO LISO, ESPESSURA 3,2 MM, FIXADO COM COLA. AF_09/2020</v>
          </cell>
        </row>
        <row r="5580">
          <cell r="A5580" t="str">
            <v>PISOS</v>
          </cell>
          <cell r="B5580" t="str">
            <v>PISO</v>
          </cell>
          <cell r="C5580" t="str">
            <v>PISO VINILICO/BORRACHA</v>
          </cell>
          <cell r="D5580" t="str">
            <v>0116</v>
          </cell>
          <cell r="E5580">
            <v>0</v>
          </cell>
          <cell r="F5580">
            <v>0</v>
          </cell>
          <cell r="G5580" t="str">
            <v>101733</v>
          </cell>
          <cell r="H5580" t="str">
            <v>PISO DE BORRACHA PASTILHADO/FRISADO, ESPESSURA 7MM, ASSENTADO COM ARGAMASSA. AF_09/2020</v>
          </cell>
        </row>
        <row r="5581">
          <cell r="A5581" t="str">
            <v>PISOS</v>
          </cell>
          <cell r="B5581" t="str">
            <v>PISO</v>
          </cell>
          <cell r="C5581" t="str">
            <v>PISO VINILICO/BORRACHA</v>
          </cell>
          <cell r="D5581" t="str">
            <v>0116</v>
          </cell>
          <cell r="E5581">
            <v>0</v>
          </cell>
          <cell r="F5581">
            <v>0</v>
          </cell>
          <cell r="G5581" t="str">
            <v>101734</v>
          </cell>
          <cell r="H5581" t="str">
            <v>PISO DE BORRACHA PASTILHADO, ESPESSURA 15MM, ASSENTADO COM ARGAMASSA. AF_09/2020</v>
          </cell>
        </row>
        <row r="5582">
          <cell r="A5582" t="str">
            <v>PISOS</v>
          </cell>
          <cell r="B5582" t="str">
            <v>PISO</v>
          </cell>
          <cell r="C5582" t="str">
            <v>PISO VINILICO/BORRACHA</v>
          </cell>
          <cell r="D5582" t="str">
            <v>0116</v>
          </cell>
          <cell r="E5582">
            <v>0</v>
          </cell>
          <cell r="F5582">
            <v>0</v>
          </cell>
          <cell r="G5582" t="str">
            <v>101735</v>
          </cell>
          <cell r="H5582" t="str">
            <v>PISO DE BORRACHA ESPORTIVO, ESPESSURA 15MM, ASSENTADO COM ARGAMASSA. AF_09/2020</v>
          </cell>
        </row>
        <row r="5583">
          <cell r="A5583" t="str">
            <v>PISOS</v>
          </cell>
          <cell r="B5583" t="str">
            <v>PISO</v>
          </cell>
          <cell r="C5583" t="str">
            <v>PISO VINILICO/BORRACHA</v>
          </cell>
          <cell r="D5583" t="str">
            <v>0116</v>
          </cell>
          <cell r="E5583">
            <v>0</v>
          </cell>
          <cell r="F5583">
            <v>0</v>
          </cell>
          <cell r="G5583" t="str">
            <v>101736</v>
          </cell>
          <cell r="H5583" t="str">
            <v>PISO DE BORRACHA PASTILHADO, ESPESSURA 3,5MM, FIXADO COM ADESIVO ACRÍLICO. AF_09/2020</v>
          </cell>
        </row>
        <row r="5584">
          <cell r="A5584" t="str">
            <v>PISOS</v>
          </cell>
          <cell r="B5584" t="str">
            <v>PISO</v>
          </cell>
          <cell r="C5584" t="str">
            <v>PISO VINILICO/BORRACHA</v>
          </cell>
          <cell r="D5584" t="str">
            <v>0116</v>
          </cell>
          <cell r="E5584">
            <v>0</v>
          </cell>
          <cell r="F5584">
            <v>0</v>
          </cell>
          <cell r="G5584" t="str">
            <v>101737</v>
          </cell>
          <cell r="H5584" t="str">
            <v>PISO DE BORRACHA CANELADO, ESPESSURA 3,5MM, FIXADO COM ADESIVO ACRÍLICO. AF_09/2020</v>
          </cell>
        </row>
        <row r="5585">
          <cell r="A5585" t="str">
            <v>PISOS</v>
          </cell>
          <cell r="B5585" t="str">
            <v>PISO</v>
          </cell>
          <cell r="C5585" t="str">
            <v>PISO VINILICO/BORRACHA</v>
          </cell>
          <cell r="D5585" t="str">
            <v>0116</v>
          </cell>
          <cell r="E5585">
            <v>0</v>
          </cell>
          <cell r="F5585">
            <v>0</v>
          </cell>
          <cell r="G5585" t="str">
            <v>101748</v>
          </cell>
          <cell r="H5585" t="str">
            <v>PREPARO DE CONTRAPISO COM POLITRIZ. AF_09/2020</v>
          </cell>
        </row>
        <row r="5586">
          <cell r="A5586" t="str">
            <v>PISOS</v>
          </cell>
          <cell r="B5586" t="str">
            <v>PISO</v>
          </cell>
          <cell r="C5586" t="str">
            <v>PISO DE ALTA RESISTENCIA</v>
          </cell>
          <cell r="D5586" t="str">
            <v>0117</v>
          </cell>
          <cell r="E5586">
            <v>0</v>
          </cell>
          <cell r="F5586">
            <v>0</v>
          </cell>
          <cell r="G5586" t="str">
            <v>72815</v>
          </cell>
          <cell r="H5586" t="str">
            <v>APLICACAO DE TINTA A BASE DE EPOXI SOBRE PISO</v>
          </cell>
        </row>
        <row r="5587">
          <cell r="A5587" t="str">
            <v>PISOS</v>
          </cell>
          <cell r="B5587" t="str">
            <v>PISO</v>
          </cell>
          <cell r="C5587" t="str">
            <v>PISO DE MARMORE/GRANITO</v>
          </cell>
          <cell r="D5587" t="str">
            <v>0119</v>
          </cell>
          <cell r="E5587">
            <v>0</v>
          </cell>
          <cell r="F5587">
            <v>0</v>
          </cell>
          <cell r="G5587" t="str">
            <v>101092</v>
          </cell>
          <cell r="H5587" t="str">
            <v>PISO EM GRANITO APLICADO EM CALÇADAS OU PISOS EXTERNOS. AF_05/2020</v>
          </cell>
        </row>
        <row r="5588">
          <cell r="A5588" t="str">
            <v>PISOS</v>
          </cell>
          <cell r="B5588" t="str">
            <v>PISO</v>
          </cell>
          <cell r="C5588" t="str">
            <v>PISO DE MARMORE/GRANITO</v>
          </cell>
          <cell r="D5588" t="str">
            <v>0119</v>
          </cell>
          <cell r="E5588">
            <v>0</v>
          </cell>
          <cell r="F5588">
            <v>0</v>
          </cell>
          <cell r="G5588" t="str">
            <v>101093</v>
          </cell>
          <cell r="H5588" t="str">
            <v>PISO EM MÁRMORE APLICADO EM CALÇADAS OU PISOS EXTERNOS. AF_05/2020</v>
          </cell>
        </row>
        <row r="5589">
          <cell r="A5589" t="str">
            <v>PISOS</v>
          </cell>
          <cell r="B5589" t="str">
            <v>PISO</v>
          </cell>
          <cell r="C5589" t="str">
            <v>SOLEIRA DE MARMORE/GRANITO</v>
          </cell>
          <cell r="D5589" t="str">
            <v>0122</v>
          </cell>
          <cell r="E5589">
            <v>0</v>
          </cell>
          <cell r="F5589">
            <v>0</v>
          </cell>
          <cell r="G5589" t="str">
            <v>98695</v>
          </cell>
          <cell r="H5589" t="str">
            <v>SOLEIRA EM MÁRMORE, LARGURA 15 CM, ESPESSURA 2,0 CM. AF_09/2020</v>
          </cell>
        </row>
        <row r="5590">
          <cell r="A5590" t="str">
            <v>PISOS</v>
          </cell>
          <cell r="B5590" t="str">
            <v>PISO</v>
          </cell>
          <cell r="C5590" t="str">
            <v>SOLEIRA DE MARMORE/GRANITO</v>
          </cell>
          <cell r="D5590" t="str">
            <v>0122</v>
          </cell>
          <cell r="E5590">
            <v>0</v>
          </cell>
          <cell r="F5590">
            <v>0</v>
          </cell>
          <cell r="G5590" t="str">
            <v>98697</v>
          </cell>
          <cell r="H5590" t="str">
            <v>RODAPÉ EM MÁRMORE, ALTURA 7 CM. AF_09/2020</v>
          </cell>
        </row>
        <row r="5591">
          <cell r="A5591" t="str">
            <v>PISOS</v>
          </cell>
          <cell r="B5591" t="str">
            <v>PISO</v>
          </cell>
          <cell r="C5591" t="str">
            <v>RODAPE DE MADEIRA</v>
          </cell>
          <cell r="D5591" t="str">
            <v>0130</v>
          </cell>
          <cell r="E5591">
            <v>0</v>
          </cell>
          <cell r="F5591">
            <v>0</v>
          </cell>
          <cell r="G5591" t="str">
            <v>101738</v>
          </cell>
          <cell r="H5591" t="str">
            <v>RODAPÉ EM MADEIRA, ALTURA 7CM, FIXADO COM COLA. AF_09/2020</v>
          </cell>
        </row>
        <row r="5592">
          <cell r="A5592" t="str">
            <v>PISOS</v>
          </cell>
          <cell r="B5592" t="str">
            <v>PISO</v>
          </cell>
          <cell r="C5592" t="str">
            <v>RODAPE DE MADEIRA</v>
          </cell>
          <cell r="D5592" t="str">
            <v>0130</v>
          </cell>
          <cell r="E5592">
            <v>0</v>
          </cell>
          <cell r="F5592">
            <v>0</v>
          </cell>
          <cell r="G5592" t="str">
            <v>101739</v>
          </cell>
          <cell r="H5592" t="str">
            <v>RODAPÉ EM MADEIRA, ALTURA 7CM, FIXADO COM COLA E PARAFUSOS. AF_09/2020</v>
          </cell>
        </row>
        <row r="5593">
          <cell r="A5593" t="str">
            <v>PISOS</v>
          </cell>
          <cell r="B5593" t="str">
            <v>PISO</v>
          </cell>
          <cell r="C5593" t="str">
            <v>RODAPE CERAMICO</v>
          </cell>
          <cell r="D5593" t="str">
            <v>0131</v>
          </cell>
          <cell r="E5593">
            <v>0</v>
          </cell>
          <cell r="F5593">
            <v>0</v>
          </cell>
          <cell r="G5593" t="str">
            <v>88648</v>
          </cell>
          <cell r="H5593" t="str">
            <v>RODAPÉ CERÂMICO DE 7CM DE ALTURA COM PLACAS TIPO ESMALTADA EXTRA  DE DIMENSÕES 35X35CM. AF_06/2014</v>
          </cell>
        </row>
        <row r="5594">
          <cell r="A5594" t="str">
            <v>PISOS</v>
          </cell>
          <cell r="B5594" t="str">
            <v>PISO</v>
          </cell>
          <cell r="C5594" t="str">
            <v>RODAPE CERAMICO</v>
          </cell>
          <cell r="D5594" t="str">
            <v>0131</v>
          </cell>
          <cell r="E5594">
            <v>0</v>
          </cell>
          <cell r="F5594">
            <v>0</v>
          </cell>
          <cell r="G5594" t="str">
            <v>88649</v>
          </cell>
          <cell r="H5594" t="str">
            <v>RODAPÉ CERÂMICO DE 7CM DE ALTURA COM PLACAS TIPO ESMALTADA EXTRA DE DIMENSÕES 45X45CM. AF_06/2014</v>
          </cell>
        </row>
        <row r="5595">
          <cell r="A5595" t="str">
            <v>PISOS</v>
          </cell>
          <cell r="B5595" t="str">
            <v>PISO</v>
          </cell>
          <cell r="C5595" t="str">
            <v>RODAPE CERAMICO</v>
          </cell>
          <cell r="D5595" t="str">
            <v>0131</v>
          </cell>
          <cell r="E5595">
            <v>0</v>
          </cell>
          <cell r="F5595">
            <v>0</v>
          </cell>
          <cell r="G5595" t="str">
            <v>88650</v>
          </cell>
          <cell r="H5595" t="str">
            <v>RODAPÉ CERÂMICO DE 7CM DE ALTURA COM PLACAS TIPO ESMALTADA EXTRA DE DIMENSÕES 60X60CM. AF_06/2014</v>
          </cell>
        </row>
        <row r="5596">
          <cell r="A5596" t="str">
            <v>PISOS</v>
          </cell>
          <cell r="B5596" t="str">
            <v>PISO</v>
          </cell>
          <cell r="C5596" t="str">
            <v>RODAPE CERAMICO</v>
          </cell>
          <cell r="D5596" t="str">
            <v>0131</v>
          </cell>
          <cell r="E5596">
            <v>0</v>
          </cell>
          <cell r="F5596">
            <v>0</v>
          </cell>
          <cell r="G5596" t="str">
            <v>96467</v>
          </cell>
          <cell r="H5596" t="str">
            <v>RODAPÉ CERÂMICO DE 7CM DE ALTURA COM PLACAS TIPO ESMALTADA COMERCIAL DE DIMENSÕES 35X35CM (PADRAO POPULAR). AF_06/2017</v>
          </cell>
        </row>
        <row r="5597">
          <cell r="A5597" t="str">
            <v>PISOS</v>
          </cell>
          <cell r="B5597" t="str">
            <v>PISO</v>
          </cell>
          <cell r="C5597" t="str">
            <v>RODAPE DE MARMORE,GRANITO,MARMORITE,GRANILITE E OUTROS</v>
          </cell>
          <cell r="D5597" t="str">
            <v>0164</v>
          </cell>
          <cell r="E5597">
            <v>0</v>
          </cell>
          <cell r="F5597">
            <v>0</v>
          </cell>
          <cell r="G5597" t="str">
            <v>101740</v>
          </cell>
          <cell r="H5597" t="str">
            <v>RODAPÉ EM ARDÓSIA ALTURA 10CM. AF_09/2020</v>
          </cell>
        </row>
        <row r="5598">
          <cell r="A5598" t="str">
            <v>PISOS</v>
          </cell>
          <cell r="B5598" t="str">
            <v>PISO</v>
          </cell>
          <cell r="C5598" t="str">
            <v>RODAPE DE MARMORE,GRANITO,MARMORITE,GRANILITE E OUTROS</v>
          </cell>
          <cell r="D5598" t="str">
            <v>0164</v>
          </cell>
          <cell r="E5598">
            <v>0</v>
          </cell>
          <cell r="F5598">
            <v>0</v>
          </cell>
          <cell r="G5598" t="str">
            <v>101741</v>
          </cell>
          <cell r="H5598" t="str">
            <v>RODAPÉ EM MARMORITE, ALTURA 10CM. AF_09/2020</v>
          </cell>
        </row>
        <row r="5599">
          <cell r="A5599" t="str">
            <v>PISOS</v>
          </cell>
          <cell r="B5599" t="str">
            <v>PISO</v>
          </cell>
          <cell r="C5599" t="str">
            <v>PISO CONCRETO</v>
          </cell>
          <cell r="D5599" t="str">
            <v>0258</v>
          </cell>
          <cell r="E5599">
            <v>0</v>
          </cell>
          <cell r="F5599">
            <v>0</v>
          </cell>
          <cell r="G5599" t="str">
            <v>94990</v>
          </cell>
          <cell r="H5599" t="str">
            <v>EXECUÇÃO DE PASSEIO (CALÇADA) OU PISO DE CONCRETO COM CONCRETO MOLDADO IN LOCO, FEITO EM OBRA, ACABAMENTO CONVENCIONAL, NÃO ARMADO. AF_07/2016</v>
          </cell>
        </row>
        <row r="5600">
          <cell r="A5600" t="str">
            <v>PISOS</v>
          </cell>
          <cell r="B5600" t="str">
            <v>PISO</v>
          </cell>
          <cell r="C5600" t="str">
            <v>PISO CONCRETO</v>
          </cell>
          <cell r="D5600" t="str">
            <v>0258</v>
          </cell>
          <cell r="E5600">
            <v>0</v>
          </cell>
          <cell r="F5600">
            <v>0</v>
          </cell>
          <cell r="G5600" t="str">
            <v>94991</v>
          </cell>
          <cell r="H5600" t="str">
            <v>EXECUÇÃO DE PASSEIO (CALÇADA) OU PISO DE CONCRETO COM CONCRETO MOLDADO IN LOCO, USINADO, ACABAMENTO CONVENCIONAL, NÃO ARMADO. AF_07/2016</v>
          </cell>
        </row>
        <row r="5601">
          <cell r="A5601" t="str">
            <v>PISOS</v>
          </cell>
          <cell r="B5601" t="str">
            <v>PISO</v>
          </cell>
          <cell r="C5601" t="str">
            <v>PISO CONCRETO</v>
          </cell>
          <cell r="D5601" t="str">
            <v>0258</v>
          </cell>
          <cell r="E5601">
            <v>0</v>
          </cell>
          <cell r="F5601">
            <v>0</v>
          </cell>
          <cell r="G5601" t="str">
            <v>94992</v>
          </cell>
          <cell r="H5601" t="str">
            <v>EXECUÇÃO DE PASSEIO (CALÇADA) OU PISO DE CONCRETO COM CONCRETO MOLDADO IN LOCO, FEITO EM OBRA, ACABAMENTO CONVENCIONAL, ESPESSURA 6 CM, ARMADO. AF_07/2016</v>
          </cell>
        </row>
        <row r="5602">
          <cell r="A5602" t="str">
            <v>PISOS</v>
          </cell>
          <cell r="B5602" t="str">
            <v>PISO</v>
          </cell>
          <cell r="C5602" t="str">
            <v>PISO CONCRETO</v>
          </cell>
          <cell r="D5602" t="str">
            <v>0258</v>
          </cell>
          <cell r="E5602">
            <v>0</v>
          </cell>
          <cell r="F5602">
            <v>0</v>
          </cell>
          <cell r="G5602" t="str">
            <v>94993</v>
          </cell>
          <cell r="H5602" t="str">
            <v>EXECUÇÃO DE PASSEIO (CALÇADA) OU PISO DE CONCRETO COM CONCRETO MOLDADO IN LOCO, USINADO, ACABAMENTO CONVENCIONAL, ESPESSURA 6 CM, ARMADO. AF_07/2016</v>
          </cell>
        </row>
        <row r="5603">
          <cell r="A5603" t="str">
            <v>PISOS</v>
          </cell>
          <cell r="B5603" t="str">
            <v>PISO</v>
          </cell>
          <cell r="C5603" t="str">
            <v>PISO CONCRETO</v>
          </cell>
          <cell r="D5603" t="str">
            <v>0258</v>
          </cell>
          <cell r="E5603">
            <v>0</v>
          </cell>
          <cell r="F5603">
            <v>0</v>
          </cell>
          <cell r="G5603" t="str">
            <v>94994</v>
          </cell>
          <cell r="H5603" t="str">
            <v>EXECUÇÃO DE PASSEIO (CALÇADA) OU PISO DE CONCRETO COM CONCRETO MOLDADO IN LOCO, FEITO EM OBRA, ACABAMENTO CONVENCIONAL, ESPESSURA 8 CM, ARMADO. AF_07/2016</v>
          </cell>
        </row>
        <row r="5604">
          <cell r="A5604" t="str">
            <v>PISOS</v>
          </cell>
          <cell r="B5604" t="str">
            <v>PISO</v>
          </cell>
          <cell r="C5604" t="str">
            <v>PISO CONCRETO</v>
          </cell>
          <cell r="D5604" t="str">
            <v>0258</v>
          </cell>
          <cell r="E5604">
            <v>0</v>
          </cell>
          <cell r="F5604">
            <v>0</v>
          </cell>
          <cell r="G5604" t="str">
            <v>94995</v>
          </cell>
          <cell r="H5604" t="str">
            <v>EXECUÇÃO DE PASSEIO (CALÇADA) OU PISO DE CONCRETO COM CONCRETO MOLDADO IN LOCO, USINADO, ACABAMENTO CONVENCIONAL, ESPESSURA 8 CM, ARMADO. AF_07/2016</v>
          </cell>
        </row>
        <row r="5605">
          <cell r="A5605" t="str">
            <v>PISOS</v>
          </cell>
          <cell r="B5605" t="str">
            <v>PISO</v>
          </cell>
          <cell r="C5605" t="str">
            <v>PISO CONCRETO</v>
          </cell>
          <cell r="D5605" t="str">
            <v>0258</v>
          </cell>
          <cell r="E5605">
            <v>0</v>
          </cell>
          <cell r="F5605">
            <v>0</v>
          </cell>
          <cell r="G5605" t="str">
            <v>94996</v>
          </cell>
          <cell r="H5605" t="str">
            <v>EXECUÇÃO DE PASSEIO (CALÇADA) OU PISO DE CONCRETO COM CONCRETO MOLDADO IN LOCO, FEITO EM OBRA, ACABAMENTO CONVENCIONAL, ESPESSURA 10 CM, ARMADO. AF_07/2016</v>
          </cell>
        </row>
        <row r="5606">
          <cell r="A5606" t="str">
            <v>PISOS</v>
          </cell>
          <cell r="B5606" t="str">
            <v>PISO</v>
          </cell>
          <cell r="C5606" t="str">
            <v>PISO CONCRETO</v>
          </cell>
          <cell r="D5606" t="str">
            <v>0258</v>
          </cell>
          <cell r="E5606">
            <v>0</v>
          </cell>
          <cell r="F5606">
            <v>0</v>
          </cell>
          <cell r="G5606" t="str">
            <v>94997</v>
          </cell>
          <cell r="H5606" t="str">
            <v>EXECUÇÃO DE PASSEIO (CALÇADA) OU PISO DE CONCRETO COM CONCRETO MOLDADO IN LOCO, USINADO, ACABAMENTO CONVENCIONAL, ESPESSURA 10 CM, ARMADO. AF_07/2016</v>
          </cell>
        </row>
        <row r="5607">
          <cell r="A5607" t="str">
            <v>PISOS</v>
          </cell>
          <cell r="B5607" t="str">
            <v>PISO</v>
          </cell>
          <cell r="C5607" t="str">
            <v>PISO CONCRETO</v>
          </cell>
          <cell r="D5607" t="str">
            <v>0258</v>
          </cell>
          <cell r="E5607">
            <v>0</v>
          </cell>
          <cell r="F5607">
            <v>0</v>
          </cell>
          <cell r="G5607" t="str">
            <v>94998</v>
          </cell>
          <cell r="H5607" t="str">
            <v>EXECUÇÃO DE PASSEIO (CALÇADA) OU PISO DE CONCRETO COM CONCRETO MOLDADO IN LOCO, FEITO EM OBRA, ACABAMENTO CONVENCIONAL, ESPESSURA 12 CM, ARMADO. AF_07/2016</v>
          </cell>
        </row>
        <row r="5608">
          <cell r="A5608" t="str">
            <v>PISOS</v>
          </cell>
          <cell r="B5608" t="str">
            <v>PISO</v>
          </cell>
          <cell r="C5608" t="str">
            <v>PISO CONCRETO</v>
          </cell>
          <cell r="D5608" t="str">
            <v>0258</v>
          </cell>
          <cell r="E5608">
            <v>0</v>
          </cell>
          <cell r="F5608">
            <v>0</v>
          </cell>
          <cell r="G5608" t="str">
            <v>94999</v>
          </cell>
          <cell r="H5608" t="str">
            <v>EXECUÇÃO DE PASSEIO (CALÇADA) OU PISO DE CONCRETO COM CONCRETO MOLDADO IN LOCO, USINADO, ACABAMENTO CONVENCIONAL, ESPESSURA 12 CM, ARMADO. AF_07/2016</v>
          </cell>
        </row>
        <row r="5609">
          <cell r="A5609" t="str">
            <v>PISOS</v>
          </cell>
          <cell r="B5609" t="str">
            <v>PISO</v>
          </cell>
          <cell r="C5609" t="str">
            <v>PISO CONCRETO</v>
          </cell>
          <cell r="D5609" t="str">
            <v>0258</v>
          </cell>
          <cell r="E5609">
            <v>0</v>
          </cell>
          <cell r="F5609">
            <v>0</v>
          </cell>
          <cell r="G5609" t="str">
            <v>101747</v>
          </cell>
          <cell r="H5609" t="str">
            <v>PISO EM CONCRETO 20 MPA PREPARO MECÂNICO, ESPESSURA 7CM. AF_09/2020</v>
          </cell>
        </row>
        <row r="5610">
          <cell r="A5610" t="str">
            <v>PISOS</v>
          </cell>
          <cell r="B5610" t="str">
            <v>PISO</v>
          </cell>
          <cell r="C5610" t="str">
            <v>CARPETE</v>
          </cell>
          <cell r="D5610" t="str">
            <v>0260</v>
          </cell>
          <cell r="E5610">
            <v>0</v>
          </cell>
          <cell r="F5610">
            <v>0</v>
          </cell>
          <cell r="G5610" t="str">
            <v>101743</v>
          </cell>
          <cell r="H5610" t="str">
            <v>PISO TÊXTIL (CARPETE) EM PLACA. AF_09/2020</v>
          </cell>
        </row>
        <row r="5611">
          <cell r="A5611" t="str">
            <v>PISOS</v>
          </cell>
          <cell r="B5611" t="str">
            <v>PISO</v>
          </cell>
          <cell r="C5611" t="str">
            <v>CARPETE</v>
          </cell>
          <cell r="D5611" t="str">
            <v>0260</v>
          </cell>
          <cell r="E5611">
            <v>0</v>
          </cell>
          <cell r="F5611">
            <v>0</v>
          </cell>
          <cell r="G5611" t="str">
            <v>101744</v>
          </cell>
          <cell r="H5611" t="str">
            <v>PISO TÊXTIL (CARPETE) EM MANTA (ROLO) E = 6 A 7 MM. AF_09/2020</v>
          </cell>
        </row>
        <row r="5612">
          <cell r="A5612" t="str">
            <v>PISOS</v>
          </cell>
          <cell r="B5612" t="str">
            <v>PISO</v>
          </cell>
          <cell r="C5612" t="str">
            <v>CARPETE</v>
          </cell>
          <cell r="D5612" t="str">
            <v>0260</v>
          </cell>
          <cell r="E5612">
            <v>0</v>
          </cell>
          <cell r="F5612">
            <v>0</v>
          </cell>
          <cell r="G5612" t="str">
            <v>101745</v>
          </cell>
          <cell r="H5612" t="str">
            <v>PISO TÊXTIL (CARPETE) EM MANTA (ROLO) E = 9 A 10 MM. AF_09/2020</v>
          </cell>
        </row>
        <row r="5613">
          <cell r="A5613" t="str">
            <v>PISOS</v>
          </cell>
          <cell r="B5613" t="str">
            <v>PISO</v>
          </cell>
          <cell r="C5613" t="str">
            <v>REGULARIZACAO DE CONTRA-PISOS E OUTRAS SUPERFICIES</v>
          </cell>
          <cell r="D5613" t="str">
            <v>0264</v>
          </cell>
          <cell r="E5613">
            <v>0</v>
          </cell>
          <cell r="F5613">
            <v>0</v>
          </cell>
          <cell r="G5613" t="str">
            <v>87620</v>
          </cell>
          <cell r="H5613" t="str">
            <v>CONTRAPISO EM ARGAMASSA TRAÇO 1:4 (CIMENTO E AREIA), PREPARO MECÂNICO COM BETONEIRA 400 L, APLICADO EM ÁREAS SECAS SOBRE LAJE, ADERIDO, ESPESSURA 2CM. AF_06/2014</v>
          </cell>
        </row>
        <row r="5614">
          <cell r="A5614" t="str">
            <v>PISOS</v>
          </cell>
          <cell r="B5614" t="str">
            <v>PISO</v>
          </cell>
          <cell r="C5614" t="str">
            <v>REGULARIZACAO DE CONTRA-PISOS E OUTRAS SUPERFICIES</v>
          </cell>
          <cell r="D5614" t="str">
            <v>0264</v>
          </cell>
          <cell r="E5614">
            <v>0</v>
          </cell>
          <cell r="F5614">
            <v>0</v>
          </cell>
          <cell r="G5614" t="str">
            <v>87622</v>
          </cell>
          <cell r="H5614" t="str">
            <v>CONTRAPISO EM ARGAMASSA TRAÇO 1:4 (CIMENTO E AREIA), PREPARO MANUAL, APLICADO EM ÁREAS SECAS SOBRE LAJE, ADERIDO, ESPESSURA 2CM. AF_06/2014</v>
          </cell>
        </row>
        <row r="5615">
          <cell r="A5615" t="str">
            <v>PISOS</v>
          </cell>
          <cell r="B5615" t="str">
            <v>PISO</v>
          </cell>
          <cell r="C5615" t="str">
            <v>REGULARIZACAO DE CONTRA-PISOS E OUTRAS SUPERFICIES</v>
          </cell>
          <cell r="D5615" t="str">
            <v>0264</v>
          </cell>
          <cell r="E5615">
            <v>0</v>
          </cell>
          <cell r="F5615">
            <v>0</v>
          </cell>
          <cell r="G5615" t="str">
            <v>87623</v>
          </cell>
          <cell r="H5615" t="str">
            <v>CONTRAPISO EM ARGAMASSA PRONTA, PREPARO MECÂNICO COM MISTURADOR 300 KG, APLICADO EM ÁREAS SECAS SOBRE LAJE, ADERIDO, ESPESSURA 2CM. AF_06/2014</v>
          </cell>
        </row>
        <row r="5616">
          <cell r="A5616" t="str">
            <v>PISOS</v>
          </cell>
          <cell r="B5616" t="str">
            <v>PISO</v>
          </cell>
          <cell r="C5616" t="str">
            <v>REGULARIZACAO DE CONTRA-PISOS E OUTRAS SUPERFICIES</v>
          </cell>
          <cell r="D5616" t="str">
            <v>0264</v>
          </cell>
          <cell r="E5616">
            <v>0</v>
          </cell>
          <cell r="F5616">
            <v>0</v>
          </cell>
          <cell r="G5616" t="str">
            <v>87624</v>
          </cell>
          <cell r="H5616" t="str">
            <v>CONTRAPISO EM ARGAMASSA PRONTA, PREPARO MANUAL, APLICADO EM ÁREAS SECAS SOBRE LAJE, ADERIDO, ESPESSURA 2CM. AF_06/2014</v>
          </cell>
        </row>
        <row r="5617">
          <cell r="A5617" t="str">
            <v>PISOS</v>
          </cell>
          <cell r="B5617" t="str">
            <v>PISO</v>
          </cell>
          <cell r="C5617" t="str">
            <v>REGULARIZACAO DE CONTRA-PISOS E OUTRAS SUPERFICIES</v>
          </cell>
          <cell r="D5617" t="str">
            <v>0264</v>
          </cell>
          <cell r="E5617">
            <v>0</v>
          </cell>
          <cell r="F5617">
            <v>0</v>
          </cell>
          <cell r="G5617" t="str">
            <v>87630</v>
          </cell>
          <cell r="H5617" t="str">
            <v>CONTRAPISO EM ARGAMASSA TRAÇO 1:4 (CIMENTO E AREIA), PREPARO MECÂNICO COM BETONEIRA 400 L, APLICADO EM ÁREAS SECAS SOBRE LAJE, ADERIDO, ESPESSURA 3CM. AF_06/2014</v>
          </cell>
        </row>
        <row r="5618">
          <cell r="A5618" t="str">
            <v>PISOS</v>
          </cell>
          <cell r="B5618" t="str">
            <v>PISO</v>
          </cell>
          <cell r="C5618" t="str">
            <v>REGULARIZACAO DE CONTRA-PISOS E OUTRAS SUPERFICIES</v>
          </cell>
          <cell r="D5618" t="str">
            <v>0264</v>
          </cell>
          <cell r="E5618">
            <v>0</v>
          </cell>
          <cell r="F5618">
            <v>0</v>
          </cell>
          <cell r="G5618" t="str">
            <v>87632</v>
          </cell>
          <cell r="H5618" t="str">
            <v>CONTRAPISO EM ARGAMASSA TRAÇO 1:4 (CIMENTO E AREIA), PREPARO MANUAL, APLICADO EM ÁREAS SECAS SOBRE LAJE, ADERIDO, ESPESSURA 3CM. AF_06/2014</v>
          </cell>
        </row>
        <row r="5619">
          <cell r="A5619" t="str">
            <v>PISOS</v>
          </cell>
          <cell r="B5619" t="str">
            <v>PISO</v>
          </cell>
          <cell r="C5619" t="str">
            <v>REGULARIZACAO DE CONTRA-PISOS E OUTRAS SUPERFICIES</v>
          </cell>
          <cell r="D5619" t="str">
            <v>0264</v>
          </cell>
          <cell r="E5619">
            <v>0</v>
          </cell>
          <cell r="F5619">
            <v>0</v>
          </cell>
          <cell r="G5619" t="str">
            <v>87633</v>
          </cell>
          <cell r="H5619" t="str">
            <v>CONTRAPISO EM ARGAMASSA PRONTA, PREPARO MECÂNICO COM MISTURADOR 300 KG, APLICADO EM ÁREAS SECAS SOBRE LAJE, ADERIDO, ESPESSURA 3CM. AF_06/2014</v>
          </cell>
        </row>
        <row r="5620">
          <cell r="A5620" t="str">
            <v>PISOS</v>
          </cell>
          <cell r="B5620" t="str">
            <v>PISO</v>
          </cell>
          <cell r="C5620" t="str">
            <v>REGULARIZACAO DE CONTRA-PISOS E OUTRAS SUPERFICIES</v>
          </cell>
          <cell r="D5620" t="str">
            <v>0264</v>
          </cell>
          <cell r="E5620">
            <v>0</v>
          </cell>
          <cell r="F5620">
            <v>0</v>
          </cell>
          <cell r="G5620" t="str">
            <v>87634</v>
          </cell>
          <cell r="H5620" t="str">
            <v>CONTRAPISO EM ARGAMASSA PRONTA, PREPARO MANUAL, APLICADO EM ÁREAS SECAS SOBRE LAJE, ADERIDO, ESPESSURA 3CM. AF_06/2014</v>
          </cell>
        </row>
        <row r="5621">
          <cell r="A5621" t="str">
            <v>PISOS</v>
          </cell>
          <cell r="B5621" t="str">
            <v>PISO</v>
          </cell>
          <cell r="C5621" t="str">
            <v>REGULARIZACAO DE CONTRA-PISOS E OUTRAS SUPERFICIES</v>
          </cell>
          <cell r="D5621" t="str">
            <v>0264</v>
          </cell>
          <cell r="E5621">
            <v>0</v>
          </cell>
          <cell r="F5621">
            <v>0</v>
          </cell>
          <cell r="G5621" t="str">
            <v>87640</v>
          </cell>
          <cell r="H5621" t="str">
            <v>CONTRAPISO EM ARGAMASSA TRAÇO 1:4 (CIMENTO E AREIA), PREPARO MECÂNICO COM BETONEIRA 400 L, APLICADO EM ÁREAS SECAS SOBRE LAJE, ADERIDO, ESPESSURA 4CM. AF_06/2014</v>
          </cell>
        </row>
        <row r="5622">
          <cell r="A5622" t="str">
            <v>PISOS</v>
          </cell>
          <cell r="B5622" t="str">
            <v>PISO</v>
          </cell>
          <cell r="C5622" t="str">
            <v>REGULARIZACAO DE CONTRA-PISOS E OUTRAS SUPERFICIES</v>
          </cell>
          <cell r="D5622" t="str">
            <v>0264</v>
          </cell>
          <cell r="E5622">
            <v>0</v>
          </cell>
          <cell r="F5622">
            <v>0</v>
          </cell>
          <cell r="G5622" t="str">
            <v>87642</v>
          </cell>
          <cell r="H5622" t="str">
            <v>CONTRAPISO EM ARGAMASSA TRAÇO 1:4 (CIMENTO E AREIA), PREPARO MANUAL, APLICADO EM ÁREAS SECAS SOBRE LAJE, ADERIDO, ESPESSURA 4CM. AF_06/2014</v>
          </cell>
        </row>
        <row r="5623">
          <cell r="A5623" t="str">
            <v>PISOS</v>
          </cell>
          <cell r="B5623" t="str">
            <v>PISO</v>
          </cell>
          <cell r="C5623" t="str">
            <v>REGULARIZACAO DE CONTRA-PISOS E OUTRAS SUPERFICIES</v>
          </cell>
          <cell r="D5623" t="str">
            <v>0264</v>
          </cell>
          <cell r="E5623">
            <v>0</v>
          </cell>
          <cell r="F5623">
            <v>0</v>
          </cell>
          <cell r="G5623" t="str">
            <v>87643</v>
          </cell>
          <cell r="H5623" t="str">
            <v>CONTRAPISO EM ARGAMASSA PRONTA, PREPARO MECÂNICO COM MISTURADOR 300 KG, APLICADO EM ÁREAS SECAS SOBRE LAJE, ADERIDO, ESPESSURA 4CM. AF_06/2014</v>
          </cell>
        </row>
        <row r="5624">
          <cell r="A5624" t="str">
            <v>PISOS</v>
          </cell>
          <cell r="B5624" t="str">
            <v>PISO</v>
          </cell>
          <cell r="C5624" t="str">
            <v>REGULARIZACAO DE CONTRA-PISOS E OUTRAS SUPERFICIES</v>
          </cell>
          <cell r="D5624" t="str">
            <v>0264</v>
          </cell>
          <cell r="E5624">
            <v>0</v>
          </cell>
          <cell r="F5624">
            <v>0</v>
          </cell>
          <cell r="G5624" t="str">
            <v>87644</v>
          </cell>
          <cell r="H5624" t="str">
            <v>CONTRAPISO EM ARGAMASSA PRONTA, PREPARO MANUAL, APLICADO EM ÁREAS SECAS SOBRE LAJE, ADERIDO, ESPESSURA 4CM. AF_06/2014</v>
          </cell>
        </row>
        <row r="5625">
          <cell r="A5625" t="str">
            <v>PISOS</v>
          </cell>
          <cell r="B5625" t="str">
            <v>PISO</v>
          </cell>
          <cell r="C5625" t="str">
            <v>REGULARIZACAO DE CONTRA-PISOS E OUTRAS SUPERFICIES</v>
          </cell>
          <cell r="D5625" t="str">
            <v>0264</v>
          </cell>
          <cell r="E5625">
            <v>0</v>
          </cell>
          <cell r="F5625">
            <v>0</v>
          </cell>
          <cell r="G5625" t="str">
            <v>87680</v>
          </cell>
          <cell r="H5625" t="str">
            <v>CONTRAPISO EM ARGAMASSA TRAÇO 1:4 (CIMENTO E AREIA), PREPARO MECÂNICO COM BETONEIRA 400 L, APLICADO EM ÁREAS SECAS SOBRE LAJE, NÃO ADERIDO, ESPESSURA 4CM. AF_06/2014</v>
          </cell>
        </row>
        <row r="5626">
          <cell r="A5626" t="str">
            <v>PISOS</v>
          </cell>
          <cell r="B5626" t="str">
            <v>PISO</v>
          </cell>
          <cell r="C5626" t="str">
            <v>REGULARIZACAO DE CONTRA-PISOS E OUTRAS SUPERFICIES</v>
          </cell>
          <cell r="D5626" t="str">
            <v>0264</v>
          </cell>
          <cell r="E5626">
            <v>0</v>
          </cell>
          <cell r="F5626">
            <v>0</v>
          </cell>
          <cell r="G5626" t="str">
            <v>87682</v>
          </cell>
          <cell r="H5626" t="str">
            <v>CONTRAPISO EM ARGAMASSA TRAÇO 1:4 (CIMENTO E AREIA), PREPARO MANUAL, APLICADO EM ÁREAS SECAS SOBRE LAJE, NÃO ADERIDO, ESPESSURA 4CM. AF_06/2014</v>
          </cell>
        </row>
        <row r="5627">
          <cell r="A5627" t="str">
            <v>PISOS</v>
          </cell>
          <cell r="B5627" t="str">
            <v>PISO</v>
          </cell>
          <cell r="C5627" t="str">
            <v>REGULARIZACAO DE CONTRA-PISOS E OUTRAS SUPERFICIES</v>
          </cell>
          <cell r="D5627" t="str">
            <v>0264</v>
          </cell>
          <cell r="E5627">
            <v>0</v>
          </cell>
          <cell r="F5627">
            <v>0</v>
          </cell>
          <cell r="G5627" t="str">
            <v>87683</v>
          </cell>
          <cell r="H5627" t="str">
            <v>CONTRAPISO EM ARGAMASSA PRONTA, PREPARO MECÂNICO COM MISTURADOR 300 KG, APLICADO EM ÁREAS SECAS SOBRE LAJE, NÃO ADERIDO, ESPESSURA 4CM. AF_06/2014</v>
          </cell>
        </row>
        <row r="5628">
          <cell r="A5628" t="str">
            <v>PISOS</v>
          </cell>
          <cell r="B5628" t="str">
            <v>PISO</v>
          </cell>
          <cell r="C5628" t="str">
            <v>REGULARIZACAO DE CONTRA-PISOS E OUTRAS SUPERFICIES</v>
          </cell>
          <cell r="D5628" t="str">
            <v>0264</v>
          </cell>
          <cell r="E5628">
            <v>0</v>
          </cell>
          <cell r="F5628">
            <v>0</v>
          </cell>
          <cell r="G5628" t="str">
            <v>87684</v>
          </cell>
          <cell r="H5628" t="str">
            <v>CONTRAPISO EM ARGAMASSA PRONTA, PREPARO MANUAL, APLICADO EM ÁREAS SECAS SOBRE LAJE, NÃO ADERIDO, ESPESSURA 4CM. AF_06/2014</v>
          </cell>
        </row>
        <row r="5629">
          <cell r="A5629" t="str">
            <v>PISOS</v>
          </cell>
          <cell r="B5629" t="str">
            <v>PISO</v>
          </cell>
          <cell r="C5629" t="str">
            <v>REGULARIZACAO DE CONTRA-PISOS E OUTRAS SUPERFICIES</v>
          </cell>
          <cell r="D5629" t="str">
            <v>0264</v>
          </cell>
          <cell r="E5629">
            <v>0</v>
          </cell>
          <cell r="F5629">
            <v>0</v>
          </cell>
          <cell r="G5629" t="str">
            <v>87690</v>
          </cell>
          <cell r="H5629" t="str">
            <v>CONTRAPISO EM ARGAMASSA TRAÇO 1:4 (CIMENTO E AREIA), PREPARO MECÂNICO COM BETONEIRA 400 L, APLICADO EM ÁREAS SECAS SOBRE LAJE, NÃO ADERIDO, ESPESSURA 5CM. AF_06/2014</v>
          </cell>
        </row>
        <row r="5630">
          <cell r="A5630" t="str">
            <v>PISOS</v>
          </cell>
          <cell r="B5630" t="str">
            <v>PISO</v>
          </cell>
          <cell r="C5630" t="str">
            <v>REGULARIZACAO DE CONTRA-PISOS E OUTRAS SUPERFICIES</v>
          </cell>
          <cell r="D5630" t="str">
            <v>0264</v>
          </cell>
          <cell r="E5630">
            <v>0</v>
          </cell>
          <cell r="F5630">
            <v>0</v>
          </cell>
          <cell r="G5630" t="str">
            <v>87692</v>
          </cell>
          <cell r="H5630" t="str">
            <v>CONTRAPISO EM ARGAMASSA TRAÇO 1:4 (CIMENTO E AREIA), PREPARO MANUAL, APLICADO EM ÁREAS SECAS SOBRE LAJE, NÃO ADERIDO, ESPESSURA 5CM. AF_06/2014</v>
          </cell>
        </row>
        <row r="5631">
          <cell r="A5631" t="str">
            <v>PISOS</v>
          </cell>
          <cell r="B5631" t="str">
            <v>PISO</v>
          </cell>
          <cell r="C5631" t="str">
            <v>REGULARIZACAO DE CONTRA-PISOS E OUTRAS SUPERFICIES</v>
          </cell>
          <cell r="D5631" t="str">
            <v>0264</v>
          </cell>
          <cell r="E5631">
            <v>0</v>
          </cell>
          <cell r="F5631">
            <v>0</v>
          </cell>
          <cell r="G5631" t="str">
            <v>87693</v>
          </cell>
          <cell r="H5631" t="str">
            <v>CONTRAPISO EM ARGAMASSA PRONTA, PREPARO MECÂNICO COM MISTURADOR 300 KG, APLICADO EM ÁREAS SECAS SOBRE LAJE, NÃO ADERIDO, ESPESSURA 5CM. AF_06/2014</v>
          </cell>
        </row>
        <row r="5632">
          <cell r="A5632" t="str">
            <v>PISOS</v>
          </cell>
          <cell r="B5632" t="str">
            <v>PISO</v>
          </cell>
          <cell r="C5632" t="str">
            <v>REGULARIZACAO DE CONTRA-PISOS E OUTRAS SUPERFICIES</v>
          </cell>
          <cell r="D5632" t="str">
            <v>0264</v>
          </cell>
          <cell r="E5632">
            <v>0</v>
          </cell>
          <cell r="F5632">
            <v>0</v>
          </cell>
          <cell r="G5632" t="str">
            <v>87694</v>
          </cell>
          <cell r="H5632" t="str">
            <v>CONTRAPISO EM ARGAMASSA PRONTA, PREPARO MANUAL, APLICADO EM ÁREAS SECAS SOBRE LAJE, NÃO ADERIDO, ESPESSURA 5CM. AF_06/2014</v>
          </cell>
        </row>
        <row r="5633">
          <cell r="A5633" t="str">
            <v>PISOS</v>
          </cell>
          <cell r="B5633" t="str">
            <v>PISO</v>
          </cell>
          <cell r="C5633" t="str">
            <v>REGULARIZACAO DE CONTRA-PISOS E OUTRAS SUPERFICIES</v>
          </cell>
          <cell r="D5633" t="str">
            <v>0264</v>
          </cell>
          <cell r="E5633">
            <v>0</v>
          </cell>
          <cell r="F5633">
            <v>0</v>
          </cell>
          <cell r="G5633" t="str">
            <v>87700</v>
          </cell>
          <cell r="H5633" t="str">
            <v>CONTRAPISO EM ARGAMASSA TRAÇO 1:4 (CIMENTO E AREIA), PREPARO MECÂNICO COM BETONEIRA 400 L, APLICADO EM ÁREAS SECAS SOBRE LAJE, NÃO ADERIDO, ESPESSURA 6CM. AF_06/2014</v>
          </cell>
        </row>
        <row r="5634">
          <cell r="A5634" t="str">
            <v>PISOS</v>
          </cell>
          <cell r="B5634" t="str">
            <v>PISO</v>
          </cell>
          <cell r="C5634" t="str">
            <v>REGULARIZACAO DE CONTRA-PISOS E OUTRAS SUPERFICIES</v>
          </cell>
          <cell r="D5634" t="str">
            <v>0264</v>
          </cell>
          <cell r="E5634">
            <v>0</v>
          </cell>
          <cell r="F5634">
            <v>0</v>
          </cell>
          <cell r="G5634" t="str">
            <v>87702</v>
          </cell>
          <cell r="H5634" t="str">
            <v>CONTRAPISO EM ARGAMASSA TRAÇO 1:4 (CIMENTO E AREIA), PREPARO MANUAL, APLICADO EM ÁREAS SECAS SOBRE LAJE, NÃO ADERIDO, ESPESSURA 6CM. AF_06/2014</v>
          </cell>
        </row>
        <row r="5635">
          <cell r="A5635" t="str">
            <v>PISOS</v>
          </cell>
          <cell r="B5635" t="str">
            <v>PISO</v>
          </cell>
          <cell r="C5635" t="str">
            <v>REGULARIZACAO DE CONTRA-PISOS E OUTRAS SUPERFICIES</v>
          </cell>
          <cell r="D5635" t="str">
            <v>0264</v>
          </cell>
          <cell r="E5635">
            <v>0</v>
          </cell>
          <cell r="F5635">
            <v>0</v>
          </cell>
          <cell r="G5635" t="str">
            <v>87703</v>
          </cell>
          <cell r="H5635" t="str">
            <v>CONTRAPISO EM ARGAMASSA PRONTA, PREPARO MECÂNICO COM MISTURADOR 300 KG, APLICADO EM ÁREAS SECAS SOBRE LAJE, NÃO ADERIDO, ESPESSURA 6CM. AF_06/2014</v>
          </cell>
        </row>
        <row r="5636">
          <cell r="A5636" t="str">
            <v>PISOS</v>
          </cell>
          <cell r="B5636" t="str">
            <v>PISO</v>
          </cell>
          <cell r="C5636" t="str">
            <v>REGULARIZACAO DE CONTRA-PISOS E OUTRAS SUPERFICIES</v>
          </cell>
          <cell r="D5636" t="str">
            <v>0264</v>
          </cell>
          <cell r="E5636">
            <v>0</v>
          </cell>
          <cell r="F5636">
            <v>0</v>
          </cell>
          <cell r="G5636" t="str">
            <v>87704</v>
          </cell>
          <cell r="H5636" t="str">
            <v>CONTRAPISO EM ARGAMASSA PRONTA, PREPARO MANUAL, APLICADO EM ÁREAS SECAS SOBRE LAJE, NÃO ADERIDO, ESPESSURA 6CM. AF_06/2014</v>
          </cell>
        </row>
        <row r="5637">
          <cell r="A5637" t="str">
            <v>PISOS</v>
          </cell>
          <cell r="B5637" t="str">
            <v>PISO</v>
          </cell>
          <cell r="C5637" t="str">
            <v>REGULARIZACAO DE CONTRA-PISOS E OUTRAS SUPERFICIES</v>
          </cell>
          <cell r="D5637" t="str">
            <v>0264</v>
          </cell>
          <cell r="E5637">
            <v>0</v>
          </cell>
          <cell r="F5637">
            <v>0</v>
          </cell>
          <cell r="G5637" t="str">
            <v>87735</v>
          </cell>
          <cell r="H5637" t="str">
            <v>CONTRAPISO EM ARGAMASSA TRAÇO 1:4 (CIMENTO E AREIA), PREPARO MECÂNICO COM BETONEIRA 400 L, APLICADO EM ÁREAS MOLHADAS SOBRE LAJE, ADERIDO, ESPESSURA 2CM. AF_06/2014</v>
          </cell>
        </row>
        <row r="5638">
          <cell r="A5638" t="str">
            <v>PISOS</v>
          </cell>
          <cell r="B5638" t="str">
            <v>PISO</v>
          </cell>
          <cell r="C5638" t="str">
            <v>REGULARIZACAO DE CONTRA-PISOS E OUTRAS SUPERFICIES</v>
          </cell>
          <cell r="D5638" t="str">
            <v>0264</v>
          </cell>
          <cell r="E5638">
            <v>0</v>
          </cell>
          <cell r="F5638">
            <v>0</v>
          </cell>
          <cell r="G5638" t="str">
            <v>87737</v>
          </cell>
          <cell r="H5638" t="str">
            <v>CONTRAPISO EM ARGAMASSA TRAÇO 1:4 (CIMENTO E AREIA), PREPARO MANUAL, APLICADO EM ÁREAS MOLHADAS SOBRE LAJE, ADERIDO, ESPESSURA 2CM. AF_06/2014</v>
          </cell>
        </row>
        <row r="5639">
          <cell r="A5639" t="str">
            <v>PISOS</v>
          </cell>
          <cell r="B5639" t="str">
            <v>PISO</v>
          </cell>
          <cell r="C5639" t="str">
            <v>REGULARIZACAO DE CONTRA-PISOS E OUTRAS SUPERFICIES</v>
          </cell>
          <cell r="D5639" t="str">
            <v>0264</v>
          </cell>
          <cell r="E5639">
            <v>0</v>
          </cell>
          <cell r="F5639">
            <v>0</v>
          </cell>
          <cell r="G5639" t="str">
            <v>87738</v>
          </cell>
          <cell r="H5639" t="str">
            <v>CONTRAPISO EM ARGAMASSA PRONTA, PREPARO MECÂNICO COM MISTURADOR 300 KG, APLICADO EM ÁREAS MOLHADAS SOBRE LAJE, ADERIDO, ESPESSURA 2CM. AF_06/2014</v>
          </cell>
        </row>
        <row r="5640">
          <cell r="A5640" t="str">
            <v>PISOS</v>
          </cell>
          <cell r="B5640" t="str">
            <v>PISO</v>
          </cell>
          <cell r="C5640" t="str">
            <v>REGULARIZACAO DE CONTRA-PISOS E OUTRAS SUPERFICIES</v>
          </cell>
          <cell r="D5640" t="str">
            <v>0264</v>
          </cell>
          <cell r="E5640">
            <v>0</v>
          </cell>
          <cell r="F5640">
            <v>0</v>
          </cell>
          <cell r="G5640" t="str">
            <v>87739</v>
          </cell>
          <cell r="H5640" t="str">
            <v>CONTRAPISO EM ARGAMASSA PRONTA, PREPARO MANUAL, APLICADO EM ÁREAS MOLHADAS SOBRE LAJE, ADERIDO, ESPESSURA 2CM. AF_06/2014</v>
          </cell>
        </row>
        <row r="5641">
          <cell r="A5641" t="str">
            <v>PISOS</v>
          </cell>
          <cell r="B5641" t="str">
            <v>PISO</v>
          </cell>
          <cell r="C5641" t="str">
            <v>REGULARIZACAO DE CONTRA-PISOS E OUTRAS SUPERFICIES</v>
          </cell>
          <cell r="D5641" t="str">
            <v>0264</v>
          </cell>
          <cell r="E5641">
            <v>0</v>
          </cell>
          <cell r="F5641">
            <v>0</v>
          </cell>
          <cell r="G5641" t="str">
            <v>87745</v>
          </cell>
          <cell r="H5641" t="str">
            <v>CONTRAPISO EM ARGAMASSA TRAÇO 1:4 (CIMENTO E AREIA), PREPARO MECÂNICO COM BETONEIRA 400 L, APLICADO EM ÁREAS MOLHADAS SOBRE LAJE, ADERIDO, ESPESSURA 3CM. AF_06/2014</v>
          </cell>
        </row>
        <row r="5642">
          <cell r="A5642" t="str">
            <v>PISOS</v>
          </cell>
          <cell r="B5642" t="str">
            <v>PISO</v>
          </cell>
          <cell r="C5642" t="str">
            <v>REGULARIZACAO DE CONTRA-PISOS E OUTRAS SUPERFICIES</v>
          </cell>
          <cell r="D5642" t="str">
            <v>0264</v>
          </cell>
          <cell r="E5642">
            <v>0</v>
          </cell>
          <cell r="F5642">
            <v>0</v>
          </cell>
          <cell r="G5642" t="str">
            <v>87747</v>
          </cell>
          <cell r="H5642" t="str">
            <v>CONTRAPISO EM ARGAMASSA TRAÇO 1:4 (CIMENTO E AREIA), PREPARO MANUAL, APLICADO EM ÁREAS MOLHADAS SOBRE LAJE, ADERIDO, ESPESSURA 3CM. AF_06/2014</v>
          </cell>
        </row>
        <row r="5643">
          <cell r="A5643" t="str">
            <v>PISOS</v>
          </cell>
          <cell r="B5643" t="str">
            <v>PISO</v>
          </cell>
          <cell r="C5643" t="str">
            <v>REGULARIZACAO DE CONTRA-PISOS E OUTRAS SUPERFICIES</v>
          </cell>
          <cell r="D5643" t="str">
            <v>0264</v>
          </cell>
          <cell r="E5643">
            <v>0</v>
          </cell>
          <cell r="F5643">
            <v>0</v>
          </cell>
          <cell r="G5643" t="str">
            <v>87748</v>
          </cell>
          <cell r="H5643" t="str">
            <v>CONTRAPISO EM ARGAMASSA PRONTA, PREPARO MECÂNICO COM MISTURADOR 300 KG, APLICADO EM ÁREAS MOLHADAS SOBRE LAJE, ADERIDO, ESPESSURA 3CM. AF_06/2014</v>
          </cell>
        </row>
        <row r="5644">
          <cell r="A5644" t="str">
            <v>PISOS</v>
          </cell>
          <cell r="B5644" t="str">
            <v>PISO</v>
          </cell>
          <cell r="C5644" t="str">
            <v>REGULARIZACAO DE CONTRA-PISOS E OUTRAS SUPERFICIES</v>
          </cell>
          <cell r="D5644" t="str">
            <v>0264</v>
          </cell>
          <cell r="E5644">
            <v>0</v>
          </cell>
          <cell r="F5644">
            <v>0</v>
          </cell>
          <cell r="G5644" t="str">
            <v>87749</v>
          </cell>
          <cell r="H5644" t="str">
            <v>CONTRAPISO EM ARGAMASSA PRONTA, PREPARO MANUAL, APLICADO EM ÁREAS MOLHADAS SOBRE LAJE, ADERIDO, ESPESSURA 3CM. AF_06/2014</v>
          </cell>
        </row>
        <row r="5645">
          <cell r="A5645" t="str">
            <v>PISOS</v>
          </cell>
          <cell r="B5645" t="str">
            <v>PISO</v>
          </cell>
          <cell r="C5645" t="str">
            <v>REGULARIZACAO DE CONTRA-PISOS E OUTRAS SUPERFICIES</v>
          </cell>
          <cell r="D5645" t="str">
            <v>0264</v>
          </cell>
          <cell r="E5645">
            <v>0</v>
          </cell>
          <cell r="F5645">
            <v>0</v>
          </cell>
          <cell r="G5645" t="str">
            <v>87755</v>
          </cell>
          <cell r="H5645" t="str">
            <v>CONTRAPISO EM ARGAMASSA TRAÇO 1:4 (CIMENTO E AREIA), PREPARO MECÂNICO COM BETONEIRA 400 L, APLICADO EM ÁREAS MOLHADAS SOBRE IMPERMEABILIZAÇÃO, ESPESSURA 3CM. AF_06/2014</v>
          </cell>
        </row>
        <row r="5646">
          <cell r="A5646" t="str">
            <v>PISOS</v>
          </cell>
          <cell r="B5646" t="str">
            <v>PISO</v>
          </cell>
          <cell r="C5646" t="str">
            <v>REGULARIZACAO DE CONTRA-PISOS E OUTRAS SUPERFICIES</v>
          </cell>
          <cell r="D5646" t="str">
            <v>0264</v>
          </cell>
          <cell r="E5646">
            <v>0</v>
          </cell>
          <cell r="F5646">
            <v>0</v>
          </cell>
          <cell r="G5646" t="str">
            <v>87757</v>
          </cell>
          <cell r="H5646" t="str">
            <v>CONTRAPISO EM ARGAMASSA TRAÇO 1:4 (CIMENTO E AREIA), PREPARO MANUAL, APLICADO EM ÁREAS MOLHADAS SOBRE IMPERMEABILIZAÇÃO, ESPESSURA 3CM. AF_06/2014</v>
          </cell>
        </row>
        <row r="5647">
          <cell r="A5647" t="str">
            <v>PISOS</v>
          </cell>
          <cell r="B5647" t="str">
            <v>PISO</v>
          </cell>
          <cell r="C5647" t="str">
            <v>REGULARIZACAO DE CONTRA-PISOS E OUTRAS SUPERFICIES</v>
          </cell>
          <cell r="D5647" t="str">
            <v>0264</v>
          </cell>
          <cell r="E5647">
            <v>0</v>
          </cell>
          <cell r="F5647">
            <v>0</v>
          </cell>
          <cell r="G5647" t="str">
            <v>87758</v>
          </cell>
          <cell r="H5647" t="str">
            <v>CONTRAPISO EM ARGAMASSA PRONTA, PREPARO MECÂNICO COM MISTURADOR 300 KG, APLICADO EM ÁREAS MOLHADAS SOBRE IMPERMEABILIZAÇÃO, ESPESSURA 3CM. AF_06/2014</v>
          </cell>
        </row>
        <row r="5648">
          <cell r="A5648" t="str">
            <v>PISOS</v>
          </cell>
          <cell r="B5648" t="str">
            <v>PISO</v>
          </cell>
          <cell r="C5648" t="str">
            <v>REGULARIZACAO DE CONTRA-PISOS E OUTRAS SUPERFICIES</v>
          </cell>
          <cell r="D5648" t="str">
            <v>0264</v>
          </cell>
          <cell r="E5648">
            <v>0</v>
          </cell>
          <cell r="F5648">
            <v>0</v>
          </cell>
          <cell r="G5648" t="str">
            <v>87759</v>
          </cell>
          <cell r="H5648" t="str">
            <v>CONTRAPISO EM ARGAMASSA PRONTA, PREPARO MANUAL, APLICADO EM ÁREAS MOLHADAS SOBRE IMPERMEABILIZAÇÃO, ESPESSURA 3CM. AF_06/2014</v>
          </cell>
        </row>
        <row r="5649">
          <cell r="A5649" t="str">
            <v>PISOS</v>
          </cell>
          <cell r="B5649" t="str">
            <v>PISO</v>
          </cell>
          <cell r="C5649" t="str">
            <v>REGULARIZACAO DE CONTRA-PISOS E OUTRAS SUPERFICIES</v>
          </cell>
          <cell r="D5649" t="str">
            <v>0264</v>
          </cell>
          <cell r="E5649">
            <v>0</v>
          </cell>
          <cell r="F5649">
            <v>0</v>
          </cell>
          <cell r="G5649" t="str">
            <v>87765</v>
          </cell>
          <cell r="H5649" t="str">
            <v>CONTRAPISO EM ARGAMASSA TRAÇO 1:4 (CIMENTO E AREIA), PREPARO MECÂNICO COM BETONEIRA 400 L, APLICADO EM ÁREAS MOLHADAS SOBRE IMPERMEABILIZAÇÃO, ESPESSURA 4CM. AF_06/2014</v>
          </cell>
        </row>
        <row r="5650">
          <cell r="A5650" t="str">
            <v>PISOS</v>
          </cell>
          <cell r="B5650" t="str">
            <v>PISO</v>
          </cell>
          <cell r="C5650" t="str">
            <v>REGULARIZACAO DE CONTRA-PISOS E OUTRAS SUPERFICIES</v>
          </cell>
          <cell r="D5650" t="str">
            <v>0264</v>
          </cell>
          <cell r="E5650">
            <v>0</v>
          </cell>
          <cell r="F5650">
            <v>0</v>
          </cell>
          <cell r="G5650" t="str">
            <v>87767</v>
          </cell>
          <cell r="H5650" t="str">
            <v>CONTRAPISO EM ARGAMASSA TRAÇO 1:4 (CIMENTO E AREIA), PREPARO MANUAL, APLICADO EM ÁREAS MOLHADAS SOBRE IMPERMEABILIZAÇÃO, ESPESSURA 4CM. AF_06/2014</v>
          </cell>
        </row>
        <row r="5651">
          <cell r="A5651" t="str">
            <v>PISOS</v>
          </cell>
          <cell r="B5651" t="str">
            <v>PISO</v>
          </cell>
          <cell r="C5651" t="str">
            <v>REGULARIZACAO DE CONTRA-PISOS E OUTRAS SUPERFICIES</v>
          </cell>
          <cell r="D5651" t="str">
            <v>0264</v>
          </cell>
          <cell r="E5651">
            <v>0</v>
          </cell>
          <cell r="F5651">
            <v>0</v>
          </cell>
          <cell r="G5651" t="str">
            <v>87768</v>
          </cell>
          <cell r="H5651" t="str">
            <v>CONTRAPISO EM ARGAMASSA PRONTA, PREPARO MECÂNICO COM MISTURADOR 300 KG, APLICADO EM ÁREAS MOLHADAS SOBRE IMPERMEABILIZAÇÃO, ESPESSURA 4CM. AF_06/2014</v>
          </cell>
        </row>
        <row r="5652">
          <cell r="A5652" t="str">
            <v>PISOS</v>
          </cell>
          <cell r="B5652" t="str">
            <v>PISO</v>
          </cell>
          <cell r="C5652" t="str">
            <v>REGULARIZACAO DE CONTRA-PISOS E OUTRAS SUPERFICIES</v>
          </cell>
          <cell r="D5652" t="str">
            <v>0264</v>
          </cell>
          <cell r="E5652">
            <v>0</v>
          </cell>
          <cell r="F5652">
            <v>0</v>
          </cell>
          <cell r="G5652" t="str">
            <v>87769</v>
          </cell>
          <cell r="H5652" t="str">
            <v>CONTRAPISO EM ARGAMASSA PRONTA, PREPARO MANUAL, APLICADO EM ÁREAS MOLHADAS SOBRE IMPERMEABILIZAÇÃO, ESPESSURA 4CM. AF_06/2014</v>
          </cell>
        </row>
        <row r="5653">
          <cell r="A5653" t="str">
            <v>PISOS</v>
          </cell>
          <cell r="B5653" t="str">
            <v>PISO</v>
          </cell>
          <cell r="C5653" t="str">
            <v>REGULARIZACAO DE CONTRA-PISOS E OUTRAS SUPERFICIES</v>
          </cell>
          <cell r="D5653" t="str">
            <v>0264</v>
          </cell>
          <cell r="E5653">
            <v>0</v>
          </cell>
          <cell r="F5653">
            <v>0</v>
          </cell>
          <cell r="G5653" t="str">
            <v>88470</v>
          </cell>
          <cell r="H5653" t="str">
            <v>CONTRAPISO AUTONIVELANTE, APLICADO SOBRE LAJE, NÃO ADERIDO, ESPESSURA 3CM. AF_06/2014</v>
          </cell>
        </row>
        <row r="5654">
          <cell r="A5654" t="str">
            <v>PISOS</v>
          </cell>
          <cell r="B5654" t="str">
            <v>PISO</v>
          </cell>
          <cell r="C5654" t="str">
            <v>REGULARIZACAO DE CONTRA-PISOS E OUTRAS SUPERFICIES</v>
          </cell>
          <cell r="D5654" t="str">
            <v>0264</v>
          </cell>
          <cell r="E5654">
            <v>0</v>
          </cell>
          <cell r="F5654">
            <v>0</v>
          </cell>
          <cell r="G5654" t="str">
            <v>88471</v>
          </cell>
          <cell r="H5654" t="str">
            <v>CONTRAPISO AUTONIVELANTE, APLICADO SOBRE LAJE, NÃO ADERIDO, ESPESSURA 4CM. AF_06/2014</v>
          </cell>
        </row>
        <row r="5655">
          <cell r="A5655" t="str">
            <v>PISOS</v>
          </cell>
          <cell r="B5655" t="str">
            <v>PISO</v>
          </cell>
          <cell r="C5655" t="str">
            <v>REGULARIZACAO DE CONTRA-PISOS E OUTRAS SUPERFICIES</v>
          </cell>
          <cell r="D5655" t="str">
            <v>0264</v>
          </cell>
          <cell r="E5655">
            <v>0</v>
          </cell>
          <cell r="F5655">
            <v>0</v>
          </cell>
          <cell r="G5655" t="str">
            <v>88472</v>
          </cell>
          <cell r="H5655" t="str">
            <v>CONTRAPISO AUTONIVELANTE, APLICADO SOBRE LAJE, NÃO ADERIDO, ESPESSURA 5CM. AF_06/2014</v>
          </cell>
        </row>
        <row r="5656">
          <cell r="A5656" t="str">
            <v>PISOS</v>
          </cell>
          <cell r="B5656" t="str">
            <v>PISO</v>
          </cell>
          <cell r="C5656" t="str">
            <v>REGULARIZACAO DE CONTRA-PISOS E OUTRAS SUPERFICIES</v>
          </cell>
          <cell r="D5656" t="str">
            <v>0264</v>
          </cell>
          <cell r="E5656">
            <v>0</v>
          </cell>
          <cell r="F5656">
            <v>0</v>
          </cell>
          <cell r="G5656" t="str">
            <v>88476</v>
          </cell>
          <cell r="H5656" t="str">
            <v>CONTRAPISO AUTONIVELANTE, APLICADO SOBRE LAJE, ADERIDO, ESPESSURA 2CM. AF_06/2014</v>
          </cell>
        </row>
        <row r="5657">
          <cell r="A5657" t="str">
            <v>PISOS</v>
          </cell>
          <cell r="B5657" t="str">
            <v>PISO</v>
          </cell>
          <cell r="C5657" t="str">
            <v>REGULARIZACAO DE CONTRA-PISOS E OUTRAS SUPERFICIES</v>
          </cell>
          <cell r="D5657" t="str">
            <v>0264</v>
          </cell>
          <cell r="E5657">
            <v>0</v>
          </cell>
          <cell r="F5657">
            <v>0</v>
          </cell>
          <cell r="G5657" t="str">
            <v>88477</v>
          </cell>
          <cell r="H5657" t="str">
            <v>CONTRAPISO AUTONIVELANTE, APLICADO SOBRE LAJE, ADERIDO, ESPESSURA 3CM. AF_06/2014</v>
          </cell>
        </row>
        <row r="5658">
          <cell r="A5658" t="str">
            <v>PISOS</v>
          </cell>
          <cell r="B5658" t="str">
            <v>PISO</v>
          </cell>
          <cell r="C5658" t="str">
            <v>REGULARIZACAO DE CONTRA-PISOS E OUTRAS SUPERFICIES</v>
          </cell>
          <cell r="D5658" t="str">
            <v>0264</v>
          </cell>
          <cell r="E5658">
            <v>0</v>
          </cell>
          <cell r="F5658">
            <v>0</v>
          </cell>
          <cell r="G5658" t="str">
            <v>88478</v>
          </cell>
          <cell r="H5658" t="str">
            <v>CONTRAPISO AUTONIVELANTE, APLICADO SOBRE LAJE, ADERIDO, ESPESSURA 4CM. AF_06/2014</v>
          </cell>
        </row>
        <row r="5659">
          <cell r="A5659" t="str">
            <v>PISOS</v>
          </cell>
          <cell r="B5659" t="str">
            <v>PISO</v>
          </cell>
          <cell r="C5659" t="str">
            <v>REGULARIZACAO DE CONTRA-PISOS E OUTRAS SUPERFICIES</v>
          </cell>
          <cell r="D5659" t="str">
            <v>0264</v>
          </cell>
          <cell r="E5659">
            <v>0</v>
          </cell>
          <cell r="F5659">
            <v>0</v>
          </cell>
          <cell r="G5659" t="str">
            <v>90900</v>
          </cell>
          <cell r="H5659" t="str">
            <v>CONTRAPISO ACÚSTICO EM ARGAMASSA TRAÇO 1:4 (CIMENTO E AREIA), PREPARO MECÂNICO COM BETONEIRA 400L, APLICADO EM ÁREAS SECAS MENORES QUE 15M2, ESPESSURA 5CM. AF_10/2014</v>
          </cell>
        </row>
        <row r="5660">
          <cell r="A5660" t="str">
            <v>PISOS</v>
          </cell>
          <cell r="B5660" t="str">
            <v>PISO</v>
          </cell>
          <cell r="C5660" t="str">
            <v>REGULARIZACAO DE CONTRA-PISOS E OUTRAS SUPERFICIES</v>
          </cell>
          <cell r="D5660" t="str">
            <v>0264</v>
          </cell>
          <cell r="E5660">
            <v>0</v>
          </cell>
          <cell r="F5660">
            <v>0</v>
          </cell>
          <cell r="G5660" t="str">
            <v>90902</v>
          </cell>
          <cell r="H5660" t="str">
            <v>CONTRAPISO ACÚSTICO EM ARGAMASSA TRAÇO 1:4 (CIMENTO E AREIA), PREPARO MANUAL, APLICADO EM ÁREAS SECAS MENORES QUE 15M2, ESPESSURA 5CM. AF_10/2014</v>
          </cell>
        </row>
        <row r="5661">
          <cell r="A5661" t="str">
            <v>PISOS</v>
          </cell>
          <cell r="B5661" t="str">
            <v>PISO</v>
          </cell>
          <cell r="C5661" t="str">
            <v>REGULARIZACAO DE CONTRA-PISOS E OUTRAS SUPERFICIES</v>
          </cell>
          <cell r="D5661" t="str">
            <v>0264</v>
          </cell>
          <cell r="E5661">
            <v>0</v>
          </cell>
          <cell r="F5661">
            <v>0</v>
          </cell>
          <cell r="G5661" t="str">
            <v>90903</v>
          </cell>
          <cell r="H5661" t="str">
            <v>CONTRAPISO ACÚSTICO EM ARGAMASSA PRONTA, PREPARO MECÂNICO COM MISTURADOR 300 KG, APLICADO EM ÁREAS SECAS MENORES QUE 15M2, ESPESSURA 5CM. AF_10/2014</v>
          </cell>
        </row>
        <row r="5662">
          <cell r="A5662" t="str">
            <v>PISOS</v>
          </cell>
          <cell r="B5662" t="str">
            <v>PISO</v>
          </cell>
          <cell r="C5662" t="str">
            <v>REGULARIZACAO DE CONTRA-PISOS E OUTRAS SUPERFICIES</v>
          </cell>
          <cell r="D5662" t="str">
            <v>0264</v>
          </cell>
          <cell r="E5662">
            <v>0</v>
          </cell>
          <cell r="F5662">
            <v>0</v>
          </cell>
          <cell r="G5662" t="str">
            <v>90904</v>
          </cell>
          <cell r="H5662" t="str">
            <v>CONTRAPISO ACÚSTICO EM ARGAMASSA PRONTA, PREPARO MANUAL, APLICADO EM ÁREAS SECAS MENORES QUE 15M2, ESPESSURA 5CM. AF_10/2014</v>
          </cell>
        </row>
        <row r="5663">
          <cell r="A5663" t="str">
            <v>PISOS</v>
          </cell>
          <cell r="B5663" t="str">
            <v>PISO</v>
          </cell>
          <cell r="C5663" t="str">
            <v>REGULARIZACAO DE CONTRA-PISOS E OUTRAS SUPERFICIES</v>
          </cell>
          <cell r="D5663" t="str">
            <v>0264</v>
          </cell>
          <cell r="E5663">
            <v>0</v>
          </cell>
          <cell r="F5663">
            <v>0</v>
          </cell>
          <cell r="G5663" t="str">
            <v>90910</v>
          </cell>
          <cell r="H5663" t="str">
            <v>CONTRAPISO ACÚSTICO EM ARGAMASSA TRAÇO 1:4 (CIMENTO E AREIA), PREPARO MECÂNICO COM BETONEIRA 400L, APLICADO EM ÁREAS SECAS MENORES QUE 15M2, ESPESSURA 6CM. AF_10/2014</v>
          </cell>
        </row>
        <row r="5664">
          <cell r="A5664" t="str">
            <v>PISOS</v>
          </cell>
          <cell r="B5664" t="str">
            <v>PISO</v>
          </cell>
          <cell r="C5664" t="str">
            <v>REGULARIZACAO DE CONTRA-PISOS E OUTRAS SUPERFICIES</v>
          </cell>
          <cell r="D5664" t="str">
            <v>0264</v>
          </cell>
          <cell r="E5664">
            <v>0</v>
          </cell>
          <cell r="F5664">
            <v>0</v>
          </cell>
          <cell r="G5664" t="str">
            <v>90912</v>
          </cell>
          <cell r="H5664" t="str">
            <v>CONTRAPISO ACÚSTICO EM ARGAMASSA TRAÇO 1:4 (CIMENTO E AREIA), PREPARO MANUAL, APLICADO EM ÁREAS SECAS MENORES QUE 15M2, ESPESSURA 6CM. AF_10/2014</v>
          </cell>
        </row>
        <row r="5665">
          <cell r="A5665" t="str">
            <v>PISOS</v>
          </cell>
          <cell r="B5665" t="str">
            <v>PISO</v>
          </cell>
          <cell r="C5665" t="str">
            <v>REGULARIZACAO DE CONTRA-PISOS E OUTRAS SUPERFICIES</v>
          </cell>
          <cell r="D5665" t="str">
            <v>0264</v>
          </cell>
          <cell r="E5665">
            <v>0</v>
          </cell>
          <cell r="F5665">
            <v>0</v>
          </cell>
          <cell r="G5665" t="str">
            <v>90913</v>
          </cell>
          <cell r="H5665" t="str">
            <v>CONTRAPISO ACÚSTICO EM ARGAMASSA PRONTA, PREPARO MECÂNICO COM MISTURADOR 300 KG, APLICADO EM ÁREAS SECAS MENORES QUE 15M2, ESPESSURA 6CM. AF_10/2014</v>
          </cell>
        </row>
        <row r="5666">
          <cell r="A5666" t="str">
            <v>PISOS</v>
          </cell>
          <cell r="B5666" t="str">
            <v>PISO</v>
          </cell>
          <cell r="C5666" t="str">
            <v>REGULARIZACAO DE CONTRA-PISOS E OUTRAS SUPERFICIES</v>
          </cell>
          <cell r="D5666" t="str">
            <v>0264</v>
          </cell>
          <cell r="E5666">
            <v>0</v>
          </cell>
          <cell r="F5666">
            <v>0</v>
          </cell>
          <cell r="G5666" t="str">
            <v>90914</v>
          </cell>
          <cell r="H5666" t="str">
            <v>CONTRAPISO ACÚSTICO EM ARGAMASSA PRONTA, PREPARO MANUAL, APLICADO EM ÁREAS SECAS MENORES QUE 15M2, ESPESSURA 6CM. AF_10/2014</v>
          </cell>
        </row>
        <row r="5667">
          <cell r="A5667" t="str">
            <v>PISOS</v>
          </cell>
          <cell r="B5667" t="str">
            <v>PISO</v>
          </cell>
          <cell r="C5667" t="str">
            <v>REGULARIZACAO DE CONTRA-PISOS E OUTRAS SUPERFICIES</v>
          </cell>
          <cell r="D5667" t="str">
            <v>0264</v>
          </cell>
          <cell r="E5667">
            <v>0</v>
          </cell>
          <cell r="F5667">
            <v>0</v>
          </cell>
          <cell r="G5667" t="str">
            <v>90920</v>
          </cell>
          <cell r="H5667" t="str">
            <v>CONTRAPISO ACÚSTICO EM ARGAMASSA TRAÇO 1:4 (CIMENTO E AREIA), PREPARO MECÂNICO COM BETONEIRA 400L, APLICADO EM ÁREAS SECAS MENORES QUE 15M2, ESPESSURA 7CM. AF_10/2014</v>
          </cell>
        </row>
        <row r="5668">
          <cell r="A5668" t="str">
            <v>PISOS</v>
          </cell>
          <cell r="B5668" t="str">
            <v>PISO</v>
          </cell>
          <cell r="C5668" t="str">
            <v>REGULARIZACAO DE CONTRA-PISOS E OUTRAS SUPERFICIES</v>
          </cell>
          <cell r="D5668" t="str">
            <v>0264</v>
          </cell>
          <cell r="E5668">
            <v>0</v>
          </cell>
          <cell r="F5668">
            <v>0</v>
          </cell>
          <cell r="G5668" t="str">
            <v>90922</v>
          </cell>
          <cell r="H5668" t="str">
            <v>CONTRAPISO ACÚSTICO EM ARGAMASSA TRAÇO 1:4 (CIMENTO E AREIA), PREPARO MANUAL, APLICADO EM ÁREAS SECAS MENORES QUE 15M2, ESPESSURA 7CM. AF_10/2014</v>
          </cell>
        </row>
        <row r="5669">
          <cell r="A5669" t="str">
            <v>PISOS</v>
          </cell>
          <cell r="B5669" t="str">
            <v>PISO</v>
          </cell>
          <cell r="C5669" t="str">
            <v>REGULARIZACAO DE CONTRA-PISOS E OUTRAS SUPERFICIES</v>
          </cell>
          <cell r="D5669" t="str">
            <v>0264</v>
          </cell>
          <cell r="E5669">
            <v>0</v>
          </cell>
          <cell r="F5669">
            <v>0</v>
          </cell>
          <cell r="G5669" t="str">
            <v>90923</v>
          </cell>
          <cell r="H5669" t="str">
            <v>CONTRAPISO ACÚSTICO EM ARGAMASSA PRONTA, PREPARO MECÂNICO COM MISTURADOR 300 KG, APLICADO EM ÁREAS SECAS MENORES QUE 15M2, ESPESSURA 7CM. AF_10/2014</v>
          </cell>
        </row>
        <row r="5670">
          <cell r="A5670" t="str">
            <v>PISOS</v>
          </cell>
          <cell r="B5670" t="str">
            <v>PISO</v>
          </cell>
          <cell r="C5670" t="str">
            <v>REGULARIZACAO DE CONTRA-PISOS E OUTRAS SUPERFICIES</v>
          </cell>
          <cell r="D5670" t="str">
            <v>0264</v>
          </cell>
          <cell r="E5670">
            <v>0</v>
          </cell>
          <cell r="F5670">
            <v>0</v>
          </cell>
          <cell r="G5670" t="str">
            <v>90924</v>
          </cell>
          <cell r="H5670" t="str">
            <v>CONTRAPISO ACÚSTICO EM ARGAMASSA PRONTA, PREPARO MANUAL, APLICADO EM ÁREAS SECAS MENORES QUE 15M2, ESPESSURA 7CM. AF_10/2014</v>
          </cell>
        </row>
        <row r="5671">
          <cell r="A5671" t="str">
            <v>PISOS</v>
          </cell>
          <cell r="B5671" t="str">
            <v>PISO</v>
          </cell>
          <cell r="C5671" t="str">
            <v>REGULARIZACAO DE CONTRA-PISOS E OUTRAS SUPERFICIES</v>
          </cell>
          <cell r="D5671" t="str">
            <v>0264</v>
          </cell>
          <cell r="E5671">
            <v>0</v>
          </cell>
          <cell r="F5671">
            <v>0</v>
          </cell>
          <cell r="G5671" t="str">
            <v>90930</v>
          </cell>
          <cell r="H5671" t="str">
            <v>CONTRAPISO ACÚSTICO EM ARGAMASSA TRAÇO 1:4 (CIMENTO E AREIA), PREPARO MECÂNICO COM BETONEIRA 400L, APLICADO EM ÁREAS SECAS MAIORES QUE 15M2, ESPESSURA 5CM. AF_10/2014</v>
          </cell>
        </row>
        <row r="5672">
          <cell r="A5672" t="str">
            <v>PISOS</v>
          </cell>
          <cell r="B5672" t="str">
            <v>PISO</v>
          </cell>
          <cell r="C5672" t="str">
            <v>REGULARIZACAO DE CONTRA-PISOS E OUTRAS SUPERFICIES</v>
          </cell>
          <cell r="D5672" t="str">
            <v>0264</v>
          </cell>
          <cell r="E5672">
            <v>0</v>
          </cell>
          <cell r="F5672">
            <v>0</v>
          </cell>
          <cell r="G5672" t="str">
            <v>90932</v>
          </cell>
          <cell r="H5672" t="str">
            <v>CONTRAPISO ACÚSTICO EM ARGAMASSA TRAÇO 1:4 (CIMENTO E AREIA), PREPARO MANUAL, APLICADO EM ÁREAS SECAS MAIORES QUE 15M2, ESPESSURA 5CM. AF_10/2014</v>
          </cell>
        </row>
        <row r="5673">
          <cell r="A5673" t="str">
            <v>PISOS</v>
          </cell>
          <cell r="B5673" t="str">
            <v>PISO</v>
          </cell>
          <cell r="C5673" t="str">
            <v>REGULARIZACAO DE CONTRA-PISOS E OUTRAS SUPERFICIES</v>
          </cell>
          <cell r="D5673" t="str">
            <v>0264</v>
          </cell>
          <cell r="E5673">
            <v>0</v>
          </cell>
          <cell r="F5673">
            <v>0</v>
          </cell>
          <cell r="G5673" t="str">
            <v>90933</v>
          </cell>
          <cell r="H5673" t="str">
            <v>CONTRAPISO ACÚSTICO EM ARGAMASSA PRONTA, PREPARO MECÂNICO COM MISTURADOR 300 KG, APLICADO EM ÁREAS SECAS MAIORES QUE 15M2, ESPESSURA 5CM. AF_10/2014</v>
          </cell>
        </row>
        <row r="5674">
          <cell r="A5674" t="str">
            <v>PISOS</v>
          </cell>
          <cell r="B5674" t="str">
            <v>PISO</v>
          </cell>
          <cell r="C5674" t="str">
            <v>REGULARIZACAO DE CONTRA-PISOS E OUTRAS SUPERFICIES</v>
          </cell>
          <cell r="D5674" t="str">
            <v>0264</v>
          </cell>
          <cell r="E5674">
            <v>0</v>
          </cell>
          <cell r="F5674">
            <v>0</v>
          </cell>
          <cell r="G5674" t="str">
            <v>90934</v>
          </cell>
          <cell r="H5674" t="str">
            <v>CONTRAPISO ACÚSTICO EM ARGAMASSA PRONTA, PREPARO MANUAL, APLICADO EM ÁREAS SECAS MAIORES QUE 15M2, ESPESSURA 5CM. AF_10/2014</v>
          </cell>
        </row>
        <row r="5675">
          <cell r="A5675" t="str">
            <v>PISOS</v>
          </cell>
          <cell r="B5675" t="str">
            <v>PISO</v>
          </cell>
          <cell r="C5675" t="str">
            <v>REGULARIZACAO DE CONTRA-PISOS E OUTRAS SUPERFICIES</v>
          </cell>
          <cell r="D5675" t="str">
            <v>0264</v>
          </cell>
          <cell r="E5675">
            <v>0</v>
          </cell>
          <cell r="F5675">
            <v>0</v>
          </cell>
          <cell r="G5675" t="str">
            <v>90940</v>
          </cell>
          <cell r="H5675" t="str">
            <v>CONTRAPISO ACÚSTICO EM ARGAMASSA TRAÇO 1:4 (CIMENTO E AREIA), PREPARO MECÂNICO COM BETONEIRA 400L, APLICADO EM ÁREAS SECAS MAIORES QUE 15M2, ESPESSURA 6CM. AF_10/2014</v>
          </cell>
        </row>
        <row r="5676">
          <cell r="A5676" t="str">
            <v>PISOS</v>
          </cell>
          <cell r="B5676" t="str">
            <v>PISO</v>
          </cell>
          <cell r="C5676" t="str">
            <v>REGULARIZACAO DE CONTRA-PISOS E OUTRAS SUPERFICIES</v>
          </cell>
          <cell r="D5676" t="str">
            <v>0264</v>
          </cell>
          <cell r="E5676">
            <v>0</v>
          </cell>
          <cell r="F5676">
            <v>0</v>
          </cell>
          <cell r="G5676" t="str">
            <v>90942</v>
          </cell>
          <cell r="H5676" t="str">
            <v>CONTRAPISO ACÚSTICO EM ARGAMASSA TRAÇO 1:4 (CIMENTO E AREIA), PREPARO MANUAL, APLICADO EM ÁREAS SECAS MAIORES QUE 15M2, ESPESSURA 6CM. AF_10/2014</v>
          </cell>
        </row>
        <row r="5677">
          <cell r="A5677" t="str">
            <v>PISOS</v>
          </cell>
          <cell r="B5677" t="str">
            <v>PISO</v>
          </cell>
          <cell r="C5677" t="str">
            <v>REGULARIZACAO DE CONTRA-PISOS E OUTRAS SUPERFICIES</v>
          </cell>
          <cell r="D5677" t="str">
            <v>0264</v>
          </cell>
          <cell r="E5677">
            <v>0</v>
          </cell>
          <cell r="F5677">
            <v>0</v>
          </cell>
          <cell r="G5677" t="str">
            <v>90943</v>
          </cell>
          <cell r="H5677" t="str">
            <v>CONTRAPISO ACÚSTICO EM ARGAMASSA PRONTA, PREPARO MECÂNICO COM MISTURADOR 300 KG, APLICADO EM ÁREAS SECAS MAIORES QUE 15M2, ESPESSURA 6CM. AF_10/2014</v>
          </cell>
        </row>
        <row r="5678">
          <cell r="A5678" t="str">
            <v>PISOS</v>
          </cell>
          <cell r="B5678" t="str">
            <v>PISO</v>
          </cell>
          <cell r="C5678" t="str">
            <v>REGULARIZACAO DE CONTRA-PISOS E OUTRAS SUPERFICIES</v>
          </cell>
          <cell r="D5678" t="str">
            <v>0264</v>
          </cell>
          <cell r="E5678">
            <v>0</v>
          </cell>
          <cell r="F5678">
            <v>0</v>
          </cell>
          <cell r="G5678" t="str">
            <v>90944</v>
          </cell>
          <cell r="H5678" t="str">
            <v>CONTRAPISO ACÚSTICO EM ARGAMASSA PRONTA, PREPARO MANUAL, APLICADO EM ÁREAS SECAS MAIORES QUE 15M2, ESPESSURA 6CM. AF_10/2014</v>
          </cell>
        </row>
        <row r="5679">
          <cell r="A5679" t="str">
            <v>PISOS</v>
          </cell>
          <cell r="B5679" t="str">
            <v>PISO</v>
          </cell>
          <cell r="C5679" t="str">
            <v>REGULARIZACAO DE CONTRA-PISOS E OUTRAS SUPERFICIES</v>
          </cell>
          <cell r="D5679" t="str">
            <v>0264</v>
          </cell>
          <cell r="E5679">
            <v>0</v>
          </cell>
          <cell r="F5679">
            <v>0</v>
          </cell>
          <cell r="G5679" t="str">
            <v>90950</v>
          </cell>
          <cell r="H5679" t="str">
            <v>CONTRAPISO ACÚSTICO EM ARGAMASSA TRAÇO 1:4 (CIMENTO E AREIA), PREPARO MECÂNICO COM BETONEIRA 400L, APLICADO EM ÁREAS SECAS MAIORES QUE 15M2, ESPESSURA 7CM. AF_10/2014</v>
          </cell>
        </row>
        <row r="5680">
          <cell r="A5680" t="str">
            <v>PISOS</v>
          </cell>
          <cell r="B5680" t="str">
            <v>PISO</v>
          </cell>
          <cell r="C5680" t="str">
            <v>REGULARIZACAO DE CONTRA-PISOS E OUTRAS SUPERFICIES</v>
          </cell>
          <cell r="D5680" t="str">
            <v>0264</v>
          </cell>
          <cell r="E5680">
            <v>0</v>
          </cell>
          <cell r="F5680">
            <v>0</v>
          </cell>
          <cell r="G5680" t="str">
            <v>90952</v>
          </cell>
          <cell r="H5680" t="str">
            <v>CONTRAPISO ACÚSTICO EM ARGAMASSA TRAÇO 1:4 (CIMENTO E AREIA), PREPARO MANUAL, APLICADO EM ÁREAS SECAS MAIORES QUE 15M2, ESPESSURA 7CM. AF_10/2014</v>
          </cell>
        </row>
        <row r="5681">
          <cell r="A5681" t="str">
            <v>PISOS</v>
          </cell>
          <cell r="B5681" t="str">
            <v>PISO</v>
          </cell>
          <cell r="C5681" t="str">
            <v>REGULARIZACAO DE CONTRA-PISOS E OUTRAS SUPERFICIES</v>
          </cell>
          <cell r="D5681" t="str">
            <v>0264</v>
          </cell>
          <cell r="E5681">
            <v>0</v>
          </cell>
          <cell r="F5681">
            <v>0</v>
          </cell>
          <cell r="G5681" t="str">
            <v>90953</v>
          </cell>
          <cell r="H5681" t="str">
            <v>CONTRAPISO ACÚSTICO EM ARGAMASSA PRONTA, PREPARO MECÂNICO COM MISTURADOR 300 KG, APLICADO EM ÁREAS SECAS MAIORES QUE 15M2, ESPESSURA 7CM. AF_10/2014</v>
          </cell>
        </row>
        <row r="5682">
          <cell r="A5682" t="str">
            <v>PISOS</v>
          </cell>
          <cell r="B5682" t="str">
            <v>PISO</v>
          </cell>
          <cell r="C5682" t="str">
            <v>REGULARIZACAO DE CONTRA-PISOS E OUTRAS SUPERFICIES</v>
          </cell>
          <cell r="D5682" t="str">
            <v>0264</v>
          </cell>
          <cell r="E5682">
            <v>0</v>
          </cell>
          <cell r="F5682">
            <v>0</v>
          </cell>
          <cell r="G5682" t="str">
            <v>90954</v>
          </cell>
          <cell r="H5682" t="str">
            <v>CONTRAPISO ACÚSTICO EM ARGAMASSA PRONTA, PREPARO MANUAL, APLICADO EM ÁREAS SECAS MAIORES QUE 15M2, ESPESSURA 7CM. AF_10/2014</v>
          </cell>
        </row>
        <row r="5683">
          <cell r="A5683" t="str">
            <v>PISOS</v>
          </cell>
          <cell r="B5683" t="str">
            <v>PISO</v>
          </cell>
          <cell r="C5683" t="str">
            <v>REGULARIZACAO DE CONTRA-PISOS E OUTRAS SUPERFICIES</v>
          </cell>
          <cell r="D5683" t="str">
            <v>0264</v>
          </cell>
          <cell r="E5683">
            <v>0</v>
          </cell>
          <cell r="F5683">
            <v>0</v>
          </cell>
          <cell r="G5683" t="str">
            <v>94438</v>
          </cell>
          <cell r="H5683" t="str">
            <v>(COMPOSIÇÃO REPRESENTATIVA) DO SERVIÇO DE CONTRAPISO EM ARGAMASSA TRAÇO 1:4 (CIM E AREIA), EM BETONEIRA 400 L, ESPESSURA 3 CM ÁREAS SECAS E 3 CM ÁREAS MOLHADAS, PARA EDIFICAÇÃO HABITACIONAL UNIFAMILIAR (CASA) E EDIFICAÇÃO PÚBLICA PADRÃO. AF_11/2014</v>
          </cell>
        </row>
        <row r="5684">
          <cell r="A5684" t="str">
            <v>PISOS</v>
          </cell>
          <cell r="B5684" t="str">
            <v>PISO</v>
          </cell>
          <cell r="C5684" t="str">
            <v>REGULARIZACAO DE CONTRA-PISOS E OUTRAS SUPERFICIES</v>
          </cell>
          <cell r="D5684" t="str">
            <v>0264</v>
          </cell>
          <cell r="E5684">
            <v>0</v>
          </cell>
          <cell r="F5684">
            <v>0</v>
          </cell>
          <cell r="G5684" t="str">
            <v>94439</v>
          </cell>
          <cell r="H5684"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row>
        <row r="5685">
          <cell r="A5685" t="str">
            <v>PISOS</v>
          </cell>
          <cell r="B5685" t="str">
            <v>PISO</v>
          </cell>
          <cell r="C5685" t="str">
            <v>REGULARIZACAO DE CONTRA-PISOS E OUTRAS SUPERFICIES</v>
          </cell>
          <cell r="D5685" t="str">
            <v>0264</v>
          </cell>
          <cell r="E5685">
            <v>0</v>
          </cell>
          <cell r="F5685">
            <v>0</v>
          </cell>
          <cell r="G5685" t="str">
            <v>94779</v>
          </cell>
          <cell r="H5685" t="str">
            <v>(COMPOSIÇÃO REPRESENTATIVA) DO SERVIÇO DE CONTRAPISO EM ARGAMASSA TRAÇO 1:4 (CIM E AREIA), EM BETONEIRA 400 L, ESPESSURA 3 CM ÁREAS SECAS E 3 CM ÁREAS MOLHADAS, PARA EDIFICAÇÃO HABITACIONAL MULTIFAMILIAR (PRÉDIO). AF_11/2014</v>
          </cell>
        </row>
        <row r="5686">
          <cell r="A5686" t="str">
            <v>PISOS</v>
          </cell>
          <cell r="B5686" t="str">
            <v>PISO</v>
          </cell>
          <cell r="C5686" t="str">
            <v>REGULARIZACAO DE CONTRA-PISOS E OUTRAS SUPERFICIES</v>
          </cell>
          <cell r="D5686" t="str">
            <v>0264</v>
          </cell>
          <cell r="E5686">
            <v>0</v>
          </cell>
          <cell r="F5686">
            <v>0</v>
          </cell>
          <cell r="G5686" t="str">
            <v>94782</v>
          </cell>
          <cell r="H5686"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row>
        <row r="5687">
          <cell r="A5687" t="str">
            <v>PISOS</v>
          </cell>
          <cell r="B5687" t="str">
            <v>PISO</v>
          </cell>
          <cell r="C5687" t="str">
            <v>RODAPE VINILICO/BORRACHA</v>
          </cell>
          <cell r="D5687" t="str">
            <v>0308</v>
          </cell>
          <cell r="E5687">
            <v>0</v>
          </cell>
          <cell r="F5687">
            <v>0</v>
          </cell>
          <cell r="G5687" t="str">
            <v>101742</v>
          </cell>
          <cell r="H5687" t="str">
            <v>RODAPÉ BORRACHA LISO, ALTURA = 7CM, ESPESSURA = 2 MM, PARA ARGAMASSA. AF_09/2020</v>
          </cell>
        </row>
        <row r="5688">
          <cell r="A5688" t="str">
            <v>REVESTIMENTO E TRATAMENTO DE SUPERFICIES</v>
          </cell>
          <cell r="B5688" t="str">
            <v>REVE</v>
          </cell>
          <cell r="C5688" t="str">
            <v>CHAPISCO</v>
          </cell>
          <cell r="D5688" t="str">
            <v>0106</v>
          </cell>
          <cell r="E5688">
            <v>0</v>
          </cell>
          <cell r="F5688">
            <v>0</v>
          </cell>
          <cell r="G5688" t="str">
            <v>87871</v>
          </cell>
          <cell r="H5688" t="str">
            <v>CHAPISCO APLICADO SOMENTE EM ESTRUTURAS DE CONCRETO EM ALVENARIAS INTERNAS, COM DESEMPENADEIRA DENTADA. ARGAMASSA INDUSTRIALIZADA COM PREPARO MANUAL. AF_06/2014</v>
          </cell>
        </row>
        <row r="5689">
          <cell r="A5689" t="str">
            <v>REVESTIMENTO E TRATAMENTO DE SUPERFICIES</v>
          </cell>
          <cell r="B5689" t="str">
            <v>REVE</v>
          </cell>
          <cell r="C5689" t="str">
            <v>CHAPISCO</v>
          </cell>
          <cell r="D5689" t="str">
            <v>0106</v>
          </cell>
          <cell r="E5689">
            <v>0</v>
          </cell>
          <cell r="F5689">
            <v>0</v>
          </cell>
          <cell r="G5689" t="str">
            <v>87872</v>
          </cell>
          <cell r="H5689" t="str">
            <v>CHAPISCO APLICADO SOMENTE EM ESTRUTURAS DE CONCRETO EM ALVENARIAS INTERNAS, COM DESEMPENADEIRA DENTADA.  ARGAMASSA INDUSTRIALIZADA COM PREPARO EM MISTURADOR 300 KG. AF_06/2014</v>
          </cell>
        </row>
        <row r="5690">
          <cell r="A5690" t="str">
            <v>REVESTIMENTO E TRATAMENTO DE SUPERFICIES</v>
          </cell>
          <cell r="B5690" t="str">
            <v>REVE</v>
          </cell>
          <cell r="C5690" t="str">
            <v>CHAPISCO</v>
          </cell>
          <cell r="D5690" t="str">
            <v>0106</v>
          </cell>
          <cell r="E5690">
            <v>0</v>
          </cell>
          <cell r="F5690">
            <v>0</v>
          </cell>
          <cell r="G5690" t="str">
            <v>87873</v>
          </cell>
          <cell r="H5690" t="str">
            <v>CHAPISCO APLICADO EM ALVENARIAS E ESTRUTURAS DE CONCRETO INTERNAS, COM ROLO PARA TEXTURA ACRÍLICA.  ARGAMASSA TRAÇO 1:4 E EMULSÃO POLIMÉRICA (ADESIVO) COM PREPARO MANUAL. AF_06/2014</v>
          </cell>
        </row>
        <row r="5691">
          <cell r="A5691" t="str">
            <v>REVESTIMENTO E TRATAMENTO DE SUPERFICIES</v>
          </cell>
          <cell r="B5691" t="str">
            <v>REVE</v>
          </cell>
          <cell r="C5691" t="str">
            <v>CHAPISCO</v>
          </cell>
          <cell r="D5691" t="str">
            <v>0106</v>
          </cell>
          <cell r="E5691">
            <v>0</v>
          </cell>
          <cell r="F5691">
            <v>0</v>
          </cell>
          <cell r="G5691" t="str">
            <v>87874</v>
          </cell>
          <cell r="H5691" t="str">
            <v>CHAPISCO APLICADO EM ALVENARIAS E ESTRUTURAS DE CONCRETO INTERNAS, COM ROLO PARA TEXTURA ACRÍLICA.  ARGAMASSA TRAÇO 1:4 E EMULSÃO POLIMÉRICA (ADESIVO) COM PREPARO EM BETONEIRA 400L. AF_06/2014</v>
          </cell>
        </row>
        <row r="5692">
          <cell r="A5692" t="str">
            <v>REVESTIMENTO E TRATAMENTO DE SUPERFICIES</v>
          </cell>
          <cell r="B5692" t="str">
            <v>REVE</v>
          </cell>
          <cell r="C5692" t="str">
            <v>CHAPISCO</v>
          </cell>
          <cell r="D5692" t="str">
            <v>0106</v>
          </cell>
          <cell r="E5692">
            <v>0</v>
          </cell>
          <cell r="F5692">
            <v>0</v>
          </cell>
          <cell r="G5692" t="str">
            <v>87876</v>
          </cell>
          <cell r="H5692" t="str">
            <v>CHAPISCO APLICADO EM ALVENARIAS E ESTRUTURAS DE CONCRETO INTERNAS, COM ROLO PARA TEXTURA ACRÍLICA.  ARGAMASSA INDUSTRIALIZADA COM PREPARO MANUAL. AF_06/2014</v>
          </cell>
        </row>
        <row r="5693">
          <cell r="A5693" t="str">
            <v>REVESTIMENTO E TRATAMENTO DE SUPERFICIES</v>
          </cell>
          <cell r="B5693" t="str">
            <v>REVE</v>
          </cell>
          <cell r="C5693" t="str">
            <v>CHAPISCO</v>
          </cell>
          <cell r="D5693" t="str">
            <v>0106</v>
          </cell>
          <cell r="E5693">
            <v>0</v>
          </cell>
          <cell r="F5693">
            <v>0</v>
          </cell>
          <cell r="G5693" t="str">
            <v>87877</v>
          </cell>
          <cell r="H5693" t="str">
            <v>CHAPISCO APLICADO EM ALVENARIAS E ESTRUTURAS DE CONCRETO INTERNAS, COM ROLO PARA TEXTURA ACRÍLICA.  ARGAMASSA INDUSTRIALIZADA COM PREPARO EM MISTURADOR 300 KG. AF_06/2014</v>
          </cell>
        </row>
        <row r="5694">
          <cell r="A5694" t="str">
            <v>REVESTIMENTO E TRATAMENTO DE SUPERFICIES</v>
          </cell>
          <cell r="B5694" t="str">
            <v>REVE</v>
          </cell>
          <cell r="C5694" t="str">
            <v>CHAPISCO</v>
          </cell>
          <cell r="D5694" t="str">
            <v>0106</v>
          </cell>
          <cell r="E5694">
            <v>0</v>
          </cell>
          <cell r="F5694">
            <v>0</v>
          </cell>
          <cell r="G5694" t="str">
            <v>87878</v>
          </cell>
          <cell r="H5694" t="str">
            <v>CHAPISCO APLICADO EM ALVENARIAS E ESTRUTURAS DE CONCRETO INTERNAS, COM COLHER DE PEDREIRO.  ARGAMASSA TRAÇO 1:3 COM PREPARO MANUAL. AF_06/2014</v>
          </cell>
        </row>
        <row r="5695">
          <cell r="A5695" t="str">
            <v>REVESTIMENTO E TRATAMENTO DE SUPERFICIES</v>
          </cell>
          <cell r="B5695" t="str">
            <v>REVE</v>
          </cell>
          <cell r="C5695" t="str">
            <v>CHAPISCO</v>
          </cell>
          <cell r="D5695" t="str">
            <v>0106</v>
          </cell>
          <cell r="E5695">
            <v>0</v>
          </cell>
          <cell r="F5695">
            <v>0</v>
          </cell>
          <cell r="G5695" t="str">
            <v>87879</v>
          </cell>
          <cell r="H5695" t="str">
            <v>CHAPISCO APLICADO EM ALVENARIAS E ESTRUTURAS DE CONCRETO INTERNAS, COM COLHER DE PEDREIRO.  ARGAMASSA TRAÇO 1:3 COM PREPARO EM BETONEIRA 400L. AF_06/2014</v>
          </cell>
        </row>
        <row r="5696">
          <cell r="A5696" t="str">
            <v>REVESTIMENTO E TRATAMENTO DE SUPERFICIES</v>
          </cell>
          <cell r="B5696" t="str">
            <v>REVE</v>
          </cell>
          <cell r="C5696" t="str">
            <v>CHAPISCO</v>
          </cell>
          <cell r="D5696" t="str">
            <v>0106</v>
          </cell>
          <cell r="E5696">
            <v>0</v>
          </cell>
          <cell r="F5696">
            <v>0</v>
          </cell>
          <cell r="G5696" t="str">
            <v>87881</v>
          </cell>
          <cell r="H5696" t="str">
            <v>CHAPISCO APLICADO NO TETO, COM ROLO PARA TEXTURA ACRÍLICA. ARGAMASSA TRAÇO 1:4 E EMULSÃO POLIMÉRICA (ADESIVO) COM PREPARO MANUAL. AF_06/2014</v>
          </cell>
        </row>
        <row r="5697">
          <cell r="A5697" t="str">
            <v>REVESTIMENTO E TRATAMENTO DE SUPERFICIES</v>
          </cell>
          <cell r="B5697" t="str">
            <v>REVE</v>
          </cell>
          <cell r="C5697" t="str">
            <v>CHAPISCO</v>
          </cell>
          <cell r="D5697" t="str">
            <v>0106</v>
          </cell>
          <cell r="E5697">
            <v>0</v>
          </cell>
          <cell r="F5697">
            <v>0</v>
          </cell>
          <cell r="G5697" t="str">
            <v>87882</v>
          </cell>
          <cell r="H5697" t="str">
            <v>CHAPISCO APLICADO NO TETO, COM ROLO PARA TEXTURA ACRÍLICA. ARGAMASSA TRAÇO 1:4 E EMULSÃO POLIMÉRICA (ADESIVO) COM PREPARO EM BETONEIRA 400L. AF_06/2014</v>
          </cell>
        </row>
        <row r="5698">
          <cell r="A5698" t="str">
            <v>REVESTIMENTO E TRATAMENTO DE SUPERFICIES</v>
          </cell>
          <cell r="B5698" t="str">
            <v>REVE</v>
          </cell>
          <cell r="C5698" t="str">
            <v>CHAPISCO</v>
          </cell>
          <cell r="D5698" t="str">
            <v>0106</v>
          </cell>
          <cell r="E5698">
            <v>0</v>
          </cell>
          <cell r="F5698">
            <v>0</v>
          </cell>
          <cell r="G5698" t="str">
            <v>87884</v>
          </cell>
          <cell r="H5698" t="str">
            <v>CHAPISCO APLICADO NO TETO, COM ROLO PARA TEXTURA ACRÍLICA. ARGAMASSA INDUSTRIALIZADA COM PREPARO MANUAL. AF_06/2014</v>
          </cell>
        </row>
        <row r="5699">
          <cell r="A5699" t="str">
            <v>REVESTIMENTO E TRATAMENTO DE SUPERFICIES</v>
          </cell>
          <cell r="B5699" t="str">
            <v>REVE</v>
          </cell>
          <cell r="C5699" t="str">
            <v>CHAPISCO</v>
          </cell>
          <cell r="D5699" t="str">
            <v>0106</v>
          </cell>
          <cell r="E5699">
            <v>0</v>
          </cell>
          <cell r="F5699">
            <v>0</v>
          </cell>
          <cell r="G5699" t="str">
            <v>87885</v>
          </cell>
          <cell r="H5699" t="str">
            <v>CHAPISCO APLICADO NO TETO, COM ROLO PARA TEXTURA ACRÍLICA. ARGAMASSA INDUSTRIALIZADA COM PREPARO EM MISTURADOR 300 KG. AF_06/2014</v>
          </cell>
        </row>
        <row r="5700">
          <cell r="A5700" t="str">
            <v>REVESTIMENTO E TRATAMENTO DE SUPERFICIES</v>
          </cell>
          <cell r="B5700" t="str">
            <v>REVE</v>
          </cell>
          <cell r="C5700" t="str">
            <v>CHAPISCO</v>
          </cell>
          <cell r="D5700" t="str">
            <v>0106</v>
          </cell>
          <cell r="E5700">
            <v>0</v>
          </cell>
          <cell r="F5700">
            <v>0</v>
          </cell>
          <cell r="G5700" t="str">
            <v>87886</v>
          </cell>
          <cell r="H5700" t="str">
            <v>CHAPISCO APLICADO NO TETO, COM DESEMPENADEIRA DENTADA. ARGAMASSA INDUSTRIALIZADA COM PREPARO MANUAL. AF_06/2014</v>
          </cell>
        </row>
        <row r="5701">
          <cell r="A5701" t="str">
            <v>REVESTIMENTO E TRATAMENTO DE SUPERFICIES</v>
          </cell>
          <cell r="B5701" t="str">
            <v>REVE</v>
          </cell>
          <cell r="C5701" t="str">
            <v>CHAPISCO</v>
          </cell>
          <cell r="D5701" t="str">
            <v>0106</v>
          </cell>
          <cell r="E5701">
            <v>0</v>
          </cell>
          <cell r="F5701">
            <v>0</v>
          </cell>
          <cell r="G5701" t="str">
            <v>87887</v>
          </cell>
          <cell r="H5701" t="str">
            <v>CHAPISCO APLICADO NO TETO, COM DESEMPENADEIRA DENTADA. ARGAMASSA INDUSTRIALIZADA COM PREPARO EM MISTURADOR 300 KG. AF_06/2014</v>
          </cell>
        </row>
        <row r="5702">
          <cell r="A5702" t="str">
            <v>REVESTIMENTO E TRATAMENTO DE SUPERFICIES</v>
          </cell>
          <cell r="B5702" t="str">
            <v>REVE</v>
          </cell>
          <cell r="C5702" t="str">
            <v>CHAPISCO</v>
          </cell>
          <cell r="D5702" t="str">
            <v>0106</v>
          </cell>
          <cell r="E5702">
            <v>0</v>
          </cell>
          <cell r="F5702">
            <v>0</v>
          </cell>
          <cell r="G5702" t="str">
            <v>87888</v>
          </cell>
          <cell r="H5702" t="str">
            <v>CHAPISCO APLICADO EM ALVENARIA (SEM PRESENÇA DE VÃOS) E ESTRUTURAS DE CONCRETO DE FACHADA, COM ROLO PARA TEXTURA ACRÍLICA.  ARGAMASSA TRAÇO 1:4 E EMULSÃO POLIMÉRICA (ADESIVO) COM PREPARO MANUAL. AF_06/2014</v>
          </cell>
        </row>
        <row r="5703">
          <cell r="A5703" t="str">
            <v>REVESTIMENTO E TRATAMENTO DE SUPERFICIES</v>
          </cell>
          <cell r="B5703" t="str">
            <v>REVE</v>
          </cell>
          <cell r="C5703" t="str">
            <v>CHAPISCO</v>
          </cell>
          <cell r="D5703" t="str">
            <v>0106</v>
          </cell>
          <cell r="E5703">
            <v>0</v>
          </cell>
          <cell r="F5703">
            <v>0</v>
          </cell>
          <cell r="G5703" t="str">
            <v>87889</v>
          </cell>
          <cell r="H5703" t="str">
            <v>CHAPISCO APLICADO EM ALVENARIA (SEM PRESENÇA DE VÃOS) E ESTRUTURAS DE CONCRETO DE FACHADA, COM ROLO PARA TEXTURA ACRÍLICA.  ARGAMASSA TRAÇO 1:4 E EMULSÃO POLIMÉRICA (ADESIVO) COM PREPARO EM BETONEIRA 400L. AF_06/2014</v>
          </cell>
        </row>
        <row r="5704">
          <cell r="A5704" t="str">
            <v>REVESTIMENTO E TRATAMENTO DE SUPERFICIES</v>
          </cell>
          <cell r="B5704" t="str">
            <v>REVE</v>
          </cell>
          <cell r="C5704" t="str">
            <v>CHAPISCO</v>
          </cell>
          <cell r="D5704" t="str">
            <v>0106</v>
          </cell>
          <cell r="E5704">
            <v>0</v>
          </cell>
          <cell r="F5704">
            <v>0</v>
          </cell>
          <cell r="G5704" t="str">
            <v>87891</v>
          </cell>
          <cell r="H5704" t="str">
            <v>CHAPISCO APLICADO EM ALVENARIA (SEM PRESENÇA DE VÃOS) E ESTRUTURAS DE CONCRETO DE FACHADA, COM ROLO PARA TEXTURA ACRÍLICA.  ARGAMASSA INDUSTRIALIZADA COM PREPARO MANUAL. AF_06/2014</v>
          </cell>
        </row>
        <row r="5705">
          <cell r="A5705" t="str">
            <v>REVESTIMENTO E TRATAMENTO DE SUPERFICIES</v>
          </cell>
          <cell r="B5705" t="str">
            <v>REVE</v>
          </cell>
          <cell r="C5705" t="str">
            <v>CHAPISCO</v>
          </cell>
          <cell r="D5705" t="str">
            <v>0106</v>
          </cell>
          <cell r="E5705">
            <v>0</v>
          </cell>
          <cell r="F5705">
            <v>0</v>
          </cell>
          <cell r="G5705" t="str">
            <v>87892</v>
          </cell>
          <cell r="H5705" t="str">
            <v>CHAPISCO APLICADO EM ALVENARIA (SEM PRESENÇA DE VÃOS) E ESTRUTURAS DE CONCRETO DE FACHADA, COM ROLO PARA TEXTURA ACRÍLICA.  ARGAMASSA INDUSTRIALIZADA COM PREPARO EM MISTURADOR 300 KG. AF_06/2014</v>
          </cell>
        </row>
        <row r="5706">
          <cell r="A5706" t="str">
            <v>REVESTIMENTO E TRATAMENTO DE SUPERFICIES</v>
          </cell>
          <cell r="B5706" t="str">
            <v>REVE</v>
          </cell>
          <cell r="C5706" t="str">
            <v>CHAPISCO</v>
          </cell>
          <cell r="D5706" t="str">
            <v>0106</v>
          </cell>
          <cell r="E5706">
            <v>0</v>
          </cell>
          <cell r="F5706">
            <v>0</v>
          </cell>
          <cell r="G5706" t="str">
            <v>87893</v>
          </cell>
          <cell r="H5706" t="str">
            <v>CHAPISCO APLICADO EM ALVENARIA (SEM PRESENÇA DE VÃOS) E ESTRUTURAS DE CONCRETO DE FACHADA, COM COLHER DE PEDREIRO.  ARGAMASSA TRAÇO 1:3 COM PREPARO MANUAL. AF_06/2014</v>
          </cell>
        </row>
        <row r="5707">
          <cell r="A5707" t="str">
            <v>REVESTIMENTO E TRATAMENTO DE SUPERFICIES</v>
          </cell>
          <cell r="B5707" t="str">
            <v>REVE</v>
          </cell>
          <cell r="C5707" t="str">
            <v>CHAPISCO</v>
          </cell>
          <cell r="D5707" t="str">
            <v>0106</v>
          </cell>
          <cell r="E5707">
            <v>0</v>
          </cell>
          <cell r="F5707">
            <v>0</v>
          </cell>
          <cell r="G5707" t="str">
            <v>87894</v>
          </cell>
          <cell r="H5707" t="str">
            <v>CHAPISCO APLICADO EM ALVENARIA (SEM PRESENÇA DE VÃOS) E ESTRUTURAS DE CONCRETO DE FACHADA, COM COLHER DE PEDREIRO.  ARGAMASSA TRAÇO 1:3 COM PREPARO EM BETONEIRA 400L. AF_06/2014</v>
          </cell>
        </row>
        <row r="5708">
          <cell r="A5708" t="str">
            <v>REVESTIMENTO E TRATAMENTO DE SUPERFICIES</v>
          </cell>
          <cell r="B5708" t="str">
            <v>REVE</v>
          </cell>
          <cell r="C5708" t="str">
            <v>CHAPISCO</v>
          </cell>
          <cell r="D5708" t="str">
            <v>0106</v>
          </cell>
          <cell r="E5708">
            <v>0</v>
          </cell>
          <cell r="F5708">
            <v>0</v>
          </cell>
          <cell r="G5708" t="str">
            <v>87896</v>
          </cell>
          <cell r="H5708" t="str">
            <v>CHAPISCO APLICADO EM ALVENARIA (SEM PRESENÇA DE VÃOS) E ESTRUTURAS DE CONCRETO DE FACHADA, COM EQUIPAMENTO DE PROJEÇÃO.  ARGAMASSA TRAÇO 1:3 COM PREPARO MANUAL. AF_06/2014</v>
          </cell>
        </row>
        <row r="5709">
          <cell r="A5709" t="str">
            <v>REVESTIMENTO E TRATAMENTO DE SUPERFICIES</v>
          </cell>
          <cell r="B5709" t="str">
            <v>REVE</v>
          </cell>
          <cell r="C5709" t="str">
            <v>CHAPISCO</v>
          </cell>
          <cell r="D5709" t="str">
            <v>0106</v>
          </cell>
          <cell r="E5709">
            <v>0</v>
          </cell>
          <cell r="F5709">
            <v>0</v>
          </cell>
          <cell r="G5709" t="str">
            <v>87897</v>
          </cell>
          <cell r="H5709" t="str">
            <v>CHAPISCO APLICADO EM ALVENARIA (SEM PRESENÇA DE VÃOS) E ESTRUTURAS DE CONCRETO DE FACHADA, COM EQUIPAMENTO DE PROJEÇÃO.  ARGAMASSA TRAÇO 1:3 COM PREPARO EM BETONEIRA 400 L. AF_06/2014</v>
          </cell>
        </row>
        <row r="5710">
          <cell r="A5710" t="str">
            <v>REVESTIMENTO E TRATAMENTO DE SUPERFICIES</v>
          </cell>
          <cell r="B5710" t="str">
            <v>REVE</v>
          </cell>
          <cell r="C5710" t="str">
            <v>CHAPISCO</v>
          </cell>
          <cell r="D5710" t="str">
            <v>0106</v>
          </cell>
          <cell r="E5710">
            <v>0</v>
          </cell>
          <cell r="F5710">
            <v>0</v>
          </cell>
          <cell r="G5710" t="str">
            <v>87899</v>
          </cell>
          <cell r="H5710" t="str">
            <v>CHAPISCO APLICADO EM ALVENARIA (COM PRESENÇA DE VÃOS) E ESTRUTURAS DE CONCRETO DE FACHADA, COM ROLO PARA TEXTURA ACRÍLICA.  ARGAMASSA TRAÇO 1:4 E EMULSÃO POLIMÉRICA (ADESIVO) COM PREPARO MANUAL. AF_06/2014</v>
          </cell>
        </row>
        <row r="5711">
          <cell r="A5711" t="str">
            <v>REVESTIMENTO E TRATAMENTO DE SUPERFICIES</v>
          </cell>
          <cell r="B5711" t="str">
            <v>REVE</v>
          </cell>
          <cell r="C5711" t="str">
            <v>CHAPISCO</v>
          </cell>
          <cell r="D5711" t="str">
            <v>0106</v>
          </cell>
          <cell r="E5711">
            <v>0</v>
          </cell>
          <cell r="F5711">
            <v>0</v>
          </cell>
          <cell r="G5711" t="str">
            <v>87900</v>
          </cell>
          <cell r="H5711" t="str">
            <v>CHAPISCO APLICADO EM ALVENARIA (COM PRESENÇA DE VÃOS) E ESTRUTURAS DE CONCRETO DE FACHADA, COM ROLO PARA TEXTURA ACRÍLICA.  ARGAMASSA TRAÇO 1:4 E EMULSÃO POLIMÉRICA (ADESIVO) COM PREPARO EM BETONEIRA 400L. AF_06/2014</v>
          </cell>
        </row>
        <row r="5712">
          <cell r="A5712" t="str">
            <v>REVESTIMENTO E TRATAMENTO DE SUPERFICIES</v>
          </cell>
          <cell r="B5712" t="str">
            <v>REVE</v>
          </cell>
          <cell r="C5712" t="str">
            <v>CHAPISCO</v>
          </cell>
          <cell r="D5712" t="str">
            <v>0106</v>
          </cell>
          <cell r="E5712">
            <v>0</v>
          </cell>
          <cell r="F5712">
            <v>0</v>
          </cell>
          <cell r="G5712" t="str">
            <v>87902</v>
          </cell>
          <cell r="H5712" t="str">
            <v>CHAPISCO APLICADO EM ALVENARIA (COM PRESENÇA DE VÃOS) E ESTRUTURAS DE CONCRETO DE FACHADA, COM ROLO PARA TEXTURA ACRÍLICA.  ARGAMASSA INDUSTRIALIZADA COM PREPARO MANUAL. AF_06/2014</v>
          </cell>
        </row>
        <row r="5713">
          <cell r="A5713" t="str">
            <v>REVESTIMENTO E TRATAMENTO DE SUPERFICIES</v>
          </cell>
          <cell r="B5713" t="str">
            <v>REVE</v>
          </cell>
          <cell r="C5713" t="str">
            <v>CHAPISCO</v>
          </cell>
          <cell r="D5713" t="str">
            <v>0106</v>
          </cell>
          <cell r="E5713">
            <v>0</v>
          </cell>
          <cell r="F5713">
            <v>0</v>
          </cell>
          <cell r="G5713" t="str">
            <v>87903</v>
          </cell>
          <cell r="H5713" t="str">
            <v>CHAPISCO APLICADO EM ALVENARIA (COM PRESENÇA DE VÃOS) E ESTRUTURAS DE CONCRETO DE FACHADA, COM ROLO PARA TEXTURA ACRÍLICA.  ARGAMASSA INDUSTRIALIZADA COM PREPARO EM MISTURADOR 300 KG. AF_06/2014</v>
          </cell>
        </row>
        <row r="5714">
          <cell r="A5714" t="str">
            <v>REVESTIMENTO E TRATAMENTO DE SUPERFICIES</v>
          </cell>
          <cell r="B5714" t="str">
            <v>REVE</v>
          </cell>
          <cell r="C5714" t="str">
            <v>CHAPISCO</v>
          </cell>
          <cell r="D5714" t="str">
            <v>0106</v>
          </cell>
          <cell r="E5714">
            <v>0</v>
          </cell>
          <cell r="F5714">
            <v>0</v>
          </cell>
          <cell r="G5714" t="str">
            <v>87904</v>
          </cell>
          <cell r="H5714" t="str">
            <v>CHAPISCO APLICADO EM ALVENARIA (COM PRESENÇA DE VÃOS) E ESTRUTURAS DE CONCRETO DE FACHADA, COM COLHER DE PEDREIRO.  ARGAMASSA TRAÇO 1:3 COM PREPARO MANUAL. AF_06/2014</v>
          </cell>
        </row>
        <row r="5715">
          <cell r="A5715" t="str">
            <v>REVESTIMENTO E TRATAMENTO DE SUPERFICIES</v>
          </cell>
          <cell r="B5715" t="str">
            <v>REVE</v>
          </cell>
          <cell r="C5715" t="str">
            <v>CHAPISCO</v>
          </cell>
          <cell r="D5715" t="str">
            <v>0106</v>
          </cell>
          <cell r="E5715">
            <v>0</v>
          </cell>
          <cell r="F5715">
            <v>0</v>
          </cell>
          <cell r="G5715" t="str">
            <v>87905</v>
          </cell>
          <cell r="H5715" t="str">
            <v>CHAPISCO APLICADO EM ALVENARIA (COM PRESENÇA DE VÃOS) E ESTRUTURAS DE CONCRETO DE FACHADA, COM COLHER DE PEDREIRO.  ARGAMASSA TRAÇO 1:3 COM PREPARO EM BETONEIRA 400L. AF_06/2014</v>
          </cell>
        </row>
        <row r="5716">
          <cell r="A5716" t="str">
            <v>REVESTIMENTO E TRATAMENTO DE SUPERFICIES</v>
          </cell>
          <cell r="B5716" t="str">
            <v>REVE</v>
          </cell>
          <cell r="C5716" t="str">
            <v>CHAPISCO</v>
          </cell>
          <cell r="D5716" t="str">
            <v>0106</v>
          </cell>
          <cell r="E5716">
            <v>0</v>
          </cell>
          <cell r="F5716">
            <v>0</v>
          </cell>
          <cell r="G5716" t="str">
            <v>87907</v>
          </cell>
          <cell r="H5716" t="str">
            <v>CHAPISCO APLICADO EM ALVENARIA (COM PRESENÇA DE VÃOS) E ESTRUTURAS DE CONCRETO DE FACHADA, COM EQUIPAMENTO DE PROJEÇÃO.  ARGAMASSA TRAÇO 1:3 COM PREPARO MANUAL. AF_06/2014</v>
          </cell>
        </row>
        <row r="5717">
          <cell r="A5717" t="str">
            <v>REVESTIMENTO E TRATAMENTO DE SUPERFICIES</v>
          </cell>
          <cell r="B5717" t="str">
            <v>REVE</v>
          </cell>
          <cell r="C5717" t="str">
            <v>CHAPISCO</v>
          </cell>
          <cell r="D5717" t="str">
            <v>0106</v>
          </cell>
          <cell r="E5717">
            <v>0</v>
          </cell>
          <cell r="F5717">
            <v>0</v>
          </cell>
          <cell r="G5717" t="str">
            <v>87908</v>
          </cell>
          <cell r="H5717" t="str">
            <v>CHAPISCO APLICADO EM ALVENARIA (COM PRESENÇA DE VÃOS) E ESTRUTURAS DE CONCRETO DE FACHADA, COM EQUIPAMENTO DE PROJEÇÃO.  ARGAMASSA TRAÇO 1:3 COM PREPARO EM BETONEIRA 400 L. AF_06/2014</v>
          </cell>
        </row>
        <row r="5718">
          <cell r="A5718" t="str">
            <v>REVESTIMENTO E TRATAMENTO DE SUPERFICIES</v>
          </cell>
          <cell r="B5718" t="str">
            <v>REVE</v>
          </cell>
          <cell r="C5718" t="str">
            <v>CHAPISCO</v>
          </cell>
          <cell r="D5718" t="str">
            <v>0106</v>
          </cell>
          <cell r="E5718">
            <v>0</v>
          </cell>
          <cell r="F5718">
            <v>0</v>
          </cell>
          <cell r="G5718" t="str">
            <v>87910</v>
          </cell>
          <cell r="H5718" t="str">
            <v>CHAPISCO APLICADO SOMENTE NA ESTRUTURA DE CONCRETO DA FACHADA, COM DESEMPENADEIRA DENTADA. ARGAMASSA INDUSTRIALIZADA COM PREPARO MANUAL. AF_06/2014</v>
          </cell>
        </row>
        <row r="5719">
          <cell r="A5719" t="str">
            <v>REVESTIMENTO E TRATAMENTO DE SUPERFICIES</v>
          </cell>
          <cell r="B5719" t="str">
            <v>REVE</v>
          </cell>
          <cell r="C5719" t="str">
            <v>CHAPISCO</v>
          </cell>
          <cell r="D5719" t="str">
            <v>0106</v>
          </cell>
          <cell r="E5719">
            <v>0</v>
          </cell>
          <cell r="F5719">
            <v>0</v>
          </cell>
          <cell r="G5719" t="str">
            <v>87911</v>
          </cell>
          <cell r="H5719" t="str">
            <v>CHAPISCO APLICADO SOMENTE NA ESTRUTURA DE CONCRETO DA FACHADA, COM DESEMPENADEIRA DENTADA. ARGAMASSA INDUSTRIALIZADA COM PREPARO EM MISTURADOR 300 KG. AF_06/2014</v>
          </cell>
        </row>
        <row r="5720">
          <cell r="A5720" t="str">
            <v>REVESTIMENTO E TRATAMENTO DE SUPERFICIES</v>
          </cell>
          <cell r="B5720" t="str">
            <v>REVE</v>
          </cell>
          <cell r="C5720" t="str">
            <v>EMBOCO</v>
          </cell>
          <cell r="D5720" t="str">
            <v>0107</v>
          </cell>
          <cell r="E5720">
            <v>0</v>
          </cell>
          <cell r="F5720">
            <v>0</v>
          </cell>
          <cell r="G5720" t="str">
            <v>87411</v>
          </cell>
          <cell r="H5720" t="str">
            <v>APLICAÇÃO MANUAL DE GESSO DESEMPENADO (SEM TALISCAS) EM TETO DE AMBIENTES DE ÁREA MAIOR QUE 10M², ESPESSURA DE 0,5CM. AF_06/2014</v>
          </cell>
        </row>
        <row r="5721">
          <cell r="A5721" t="str">
            <v>REVESTIMENTO E TRATAMENTO DE SUPERFICIES</v>
          </cell>
          <cell r="B5721" t="str">
            <v>REVE</v>
          </cell>
          <cell r="C5721" t="str">
            <v>EMBOCO</v>
          </cell>
          <cell r="D5721" t="str">
            <v>0107</v>
          </cell>
          <cell r="E5721">
            <v>0</v>
          </cell>
          <cell r="F5721">
            <v>0</v>
          </cell>
          <cell r="G5721" t="str">
            <v>87412</v>
          </cell>
          <cell r="H5721" t="str">
            <v>APLICAÇÃO MANUAL DE GESSO DESEMPENADO (SEM TALISCAS) EM TETO DE AMBIENTES DE ÁREA ENTRE 5M² E 10M², ESPESSURA DE 0,5CM. AF_06/2014</v>
          </cell>
        </row>
        <row r="5722">
          <cell r="A5722" t="str">
            <v>REVESTIMENTO E TRATAMENTO DE SUPERFICIES</v>
          </cell>
          <cell r="B5722" t="str">
            <v>REVE</v>
          </cell>
          <cell r="C5722" t="str">
            <v>EMBOCO</v>
          </cell>
          <cell r="D5722" t="str">
            <v>0107</v>
          </cell>
          <cell r="E5722">
            <v>0</v>
          </cell>
          <cell r="F5722">
            <v>0</v>
          </cell>
          <cell r="G5722" t="str">
            <v>87413</v>
          </cell>
          <cell r="H5722" t="str">
            <v>APLICAÇÃO MANUAL DE GESSO DESEMPENADO (SEM TALISCAS) EM TETO DE AMBIENTES DE ÁREA MENOR QUE 5M², ESPESSURA DE 0,5CM. AF_06/2014</v>
          </cell>
        </row>
        <row r="5723">
          <cell r="A5723" t="str">
            <v>REVESTIMENTO E TRATAMENTO DE SUPERFICIES</v>
          </cell>
          <cell r="B5723" t="str">
            <v>REVE</v>
          </cell>
          <cell r="C5723" t="str">
            <v>EMBOCO</v>
          </cell>
          <cell r="D5723" t="str">
            <v>0107</v>
          </cell>
          <cell r="E5723">
            <v>0</v>
          </cell>
          <cell r="F5723">
            <v>0</v>
          </cell>
          <cell r="G5723" t="str">
            <v>87414</v>
          </cell>
          <cell r="H5723" t="str">
            <v>APLICAÇÃO MANUAL DE GESSO DESEMPENADO (SEM TALISCAS) EM TETO DE AMBIENTES DE ÁREA MAIOR QUE 10M², ESPESSURA DE 1,0CM. AF_06/2014</v>
          </cell>
        </row>
        <row r="5724">
          <cell r="A5724" t="str">
            <v>REVESTIMENTO E TRATAMENTO DE SUPERFICIES</v>
          </cell>
          <cell r="B5724" t="str">
            <v>REVE</v>
          </cell>
          <cell r="C5724" t="str">
            <v>EMBOCO</v>
          </cell>
          <cell r="D5724" t="str">
            <v>0107</v>
          </cell>
          <cell r="E5724">
            <v>0</v>
          </cell>
          <cell r="F5724">
            <v>0</v>
          </cell>
          <cell r="G5724" t="str">
            <v>87415</v>
          </cell>
          <cell r="H5724" t="str">
            <v>APLICAÇÃO MANUAL DE GESSO DESEMPENADO (SEM TALISCAS) EM TETO DE AMBIENTES DE ÁREA ENTRE 5M² E 10M², ESPESSURA DE 1,0CM. AF_06/2014</v>
          </cell>
        </row>
        <row r="5725">
          <cell r="A5725" t="str">
            <v>REVESTIMENTO E TRATAMENTO DE SUPERFICIES</v>
          </cell>
          <cell r="B5725" t="str">
            <v>REVE</v>
          </cell>
          <cell r="C5725" t="str">
            <v>EMBOCO</v>
          </cell>
          <cell r="D5725" t="str">
            <v>0107</v>
          </cell>
          <cell r="E5725">
            <v>0</v>
          </cell>
          <cell r="F5725">
            <v>0</v>
          </cell>
          <cell r="G5725" t="str">
            <v>87416</v>
          </cell>
          <cell r="H5725" t="str">
            <v>APLICAÇÃO MANUAL DE GESSO DESEMPENADO (SEM TALISCAS) EM TETO DE AMBIENTES DE ÁREA MENOR QUE 5M², ESPESSURA DE 1,0CM. AF_06/2014</v>
          </cell>
        </row>
        <row r="5726">
          <cell r="A5726" t="str">
            <v>REVESTIMENTO E TRATAMENTO DE SUPERFICIES</v>
          </cell>
          <cell r="B5726" t="str">
            <v>REVE</v>
          </cell>
          <cell r="C5726" t="str">
            <v>EMBOCO</v>
          </cell>
          <cell r="D5726" t="str">
            <v>0107</v>
          </cell>
          <cell r="E5726">
            <v>0</v>
          </cell>
          <cell r="F5726">
            <v>0</v>
          </cell>
          <cell r="G5726" t="str">
            <v>87417</v>
          </cell>
          <cell r="H5726" t="str">
            <v>APLICAÇÃO MANUAL DE GESSO DESEMPENADO (SEM TALISCAS) EM PAREDES DE AMBIENTES DE ÁREA MAIOR QUE 10M², ESPESSURA DE 0,5CM. AF_06/2014</v>
          </cell>
        </row>
        <row r="5727">
          <cell r="A5727" t="str">
            <v>REVESTIMENTO E TRATAMENTO DE SUPERFICIES</v>
          </cell>
          <cell r="B5727" t="str">
            <v>REVE</v>
          </cell>
          <cell r="C5727" t="str">
            <v>EMBOCO</v>
          </cell>
          <cell r="D5727" t="str">
            <v>0107</v>
          </cell>
          <cell r="E5727">
            <v>0</v>
          </cell>
          <cell r="F5727">
            <v>0</v>
          </cell>
          <cell r="G5727" t="str">
            <v>87418</v>
          </cell>
          <cell r="H5727" t="str">
            <v>APLICAÇÃO MANUAL DE GESSO DESEMPENADO (SEM TALISCAS) EM PAREDES DE AMBIENTES DE ÁREA ENTRE 5M² E 10M², ESPESSURA DE 0,5CM. AF_06/2014</v>
          </cell>
        </row>
        <row r="5728">
          <cell r="A5728" t="str">
            <v>REVESTIMENTO E TRATAMENTO DE SUPERFICIES</v>
          </cell>
          <cell r="B5728" t="str">
            <v>REVE</v>
          </cell>
          <cell r="C5728" t="str">
            <v>EMBOCO</v>
          </cell>
          <cell r="D5728" t="str">
            <v>0107</v>
          </cell>
          <cell r="E5728">
            <v>0</v>
          </cell>
          <cell r="F5728">
            <v>0</v>
          </cell>
          <cell r="G5728" t="str">
            <v>87419</v>
          </cell>
          <cell r="H5728" t="str">
            <v>APLICAÇÃO MANUAL DE GESSO DESEMPENADO (SEM TALISCAS) EM PAREDES DE AMBIENTES DE ÁREA MENOR QUE 5M², ESPESSURA DE 0,5CM. AF_06/2014</v>
          </cell>
        </row>
        <row r="5729">
          <cell r="A5729" t="str">
            <v>REVESTIMENTO E TRATAMENTO DE SUPERFICIES</v>
          </cell>
          <cell r="B5729" t="str">
            <v>REVE</v>
          </cell>
          <cell r="C5729" t="str">
            <v>EMBOCO</v>
          </cell>
          <cell r="D5729" t="str">
            <v>0107</v>
          </cell>
          <cell r="E5729">
            <v>0</v>
          </cell>
          <cell r="F5729">
            <v>0</v>
          </cell>
          <cell r="G5729" t="str">
            <v>87420</v>
          </cell>
          <cell r="H5729" t="str">
            <v>APLICAÇÃO MANUAL DE GESSO DESEMPENADO (SEM TALISCAS) EM PAREDES DE AMBIENTES DE ÁREA MAIOR QUE 10M², ESPESSURA DE 1,0CM. AF_06/2014</v>
          </cell>
        </row>
        <row r="5730">
          <cell r="A5730" t="str">
            <v>REVESTIMENTO E TRATAMENTO DE SUPERFICIES</v>
          </cell>
          <cell r="B5730" t="str">
            <v>REVE</v>
          </cell>
          <cell r="C5730" t="str">
            <v>EMBOCO</v>
          </cell>
          <cell r="D5730" t="str">
            <v>0107</v>
          </cell>
          <cell r="E5730">
            <v>0</v>
          </cell>
          <cell r="F5730">
            <v>0</v>
          </cell>
          <cell r="G5730" t="str">
            <v>87421</v>
          </cell>
          <cell r="H5730" t="str">
            <v>APLICAÇÃO MANUAL DE GESSO DESEMPENADO (SEM TALISCAS) EM PAREDES DE AMBIENTES DE ÁREA ENTRE 5M² E 10M², ESPESSURA DE 1,0CM. AF_06/2014</v>
          </cell>
        </row>
        <row r="5731">
          <cell r="A5731" t="str">
            <v>REVESTIMENTO E TRATAMENTO DE SUPERFICIES</v>
          </cell>
          <cell r="B5731" t="str">
            <v>REVE</v>
          </cell>
          <cell r="C5731" t="str">
            <v>EMBOCO</v>
          </cell>
          <cell r="D5731" t="str">
            <v>0107</v>
          </cell>
          <cell r="E5731">
            <v>0</v>
          </cell>
          <cell r="F5731">
            <v>0</v>
          </cell>
          <cell r="G5731" t="str">
            <v>87422</v>
          </cell>
          <cell r="H5731" t="str">
            <v>APLICAÇÃO MANUAL DE GESSO DESEMPENADO (SEM TALISCAS) EM PAREDES DE AMBIENTES DE ÁREA MENOR QUE 5M², ESPESSURA DE 1,0CM. AF_06/2014</v>
          </cell>
        </row>
        <row r="5732">
          <cell r="A5732" t="str">
            <v>REVESTIMENTO E TRATAMENTO DE SUPERFICIES</v>
          </cell>
          <cell r="B5732" t="str">
            <v>REVE</v>
          </cell>
          <cell r="C5732" t="str">
            <v>EMBOCO</v>
          </cell>
          <cell r="D5732" t="str">
            <v>0107</v>
          </cell>
          <cell r="E5732">
            <v>0</v>
          </cell>
          <cell r="F5732">
            <v>0</v>
          </cell>
          <cell r="G5732" t="str">
            <v>87423</v>
          </cell>
          <cell r="H5732" t="str">
            <v>APLICAÇÃO MANUAL DE GESSO SARRAFEADO (COM TALISCAS) EM PAREDES DE AMBIENTES DE ÁREA MAIOR QUE 10M², ESPESSURA DE 1,0CM. AF_06/2014</v>
          </cell>
        </row>
        <row r="5733">
          <cell r="A5733" t="str">
            <v>REVESTIMENTO E TRATAMENTO DE SUPERFICIES</v>
          </cell>
          <cell r="B5733" t="str">
            <v>REVE</v>
          </cell>
          <cell r="C5733" t="str">
            <v>EMBOCO</v>
          </cell>
          <cell r="D5733" t="str">
            <v>0107</v>
          </cell>
          <cell r="E5733">
            <v>0</v>
          </cell>
          <cell r="F5733">
            <v>0</v>
          </cell>
          <cell r="G5733" t="str">
            <v>87424</v>
          </cell>
          <cell r="H5733" t="str">
            <v>APLICAÇÃO MANUAL DE GESSO SARRAFEADO (COM TALISCAS) EM PAREDES DE AMBIENTES DE ÁREA ENTRE 5M² E 10M², ESPESSURA DE 1,0CM. AF_06/2014</v>
          </cell>
        </row>
        <row r="5734">
          <cell r="A5734" t="str">
            <v>REVESTIMENTO E TRATAMENTO DE SUPERFICIES</v>
          </cell>
          <cell r="B5734" t="str">
            <v>REVE</v>
          </cell>
          <cell r="C5734" t="str">
            <v>EMBOCO</v>
          </cell>
          <cell r="D5734" t="str">
            <v>0107</v>
          </cell>
          <cell r="E5734">
            <v>0</v>
          </cell>
          <cell r="F5734">
            <v>0</v>
          </cell>
          <cell r="G5734" t="str">
            <v>87425</v>
          </cell>
          <cell r="H5734" t="str">
            <v>APLICAÇÃO MANUAL DE GESSO SARRAFEADO (COM TALISCAS) EM PAREDES DE AMBIENTES DE ÁREA MENOR QUE 5M², ESPESSURA DE 1,0CM. AF_06/2014</v>
          </cell>
        </row>
        <row r="5735">
          <cell r="A5735" t="str">
            <v>REVESTIMENTO E TRATAMENTO DE SUPERFICIES</v>
          </cell>
          <cell r="B5735" t="str">
            <v>REVE</v>
          </cell>
          <cell r="C5735" t="str">
            <v>EMBOCO</v>
          </cell>
          <cell r="D5735" t="str">
            <v>0107</v>
          </cell>
          <cell r="E5735">
            <v>0</v>
          </cell>
          <cell r="F5735">
            <v>0</v>
          </cell>
          <cell r="G5735" t="str">
            <v>87426</v>
          </cell>
          <cell r="H5735" t="str">
            <v>APLICAÇÃO MANUAL DE GESSO SARRAFEADO (COM TALISCAS) EM PAREDES DE AMBIENTES DE ÁREA MAIOR QUE 10M², ESPESSURA DE 1,5CM. AF_06/2014</v>
          </cell>
        </row>
        <row r="5736">
          <cell r="A5736" t="str">
            <v>REVESTIMENTO E TRATAMENTO DE SUPERFICIES</v>
          </cell>
          <cell r="B5736" t="str">
            <v>REVE</v>
          </cell>
          <cell r="C5736" t="str">
            <v>EMBOCO</v>
          </cell>
          <cell r="D5736" t="str">
            <v>0107</v>
          </cell>
          <cell r="E5736">
            <v>0</v>
          </cell>
          <cell r="F5736">
            <v>0</v>
          </cell>
          <cell r="G5736" t="str">
            <v>87427</v>
          </cell>
          <cell r="H5736" t="str">
            <v>APLICAÇÃO MANUAL DE GESSO SARRAFEADO (COM TALISCAS) EM PAREDES DE AMBIENTES DE ÁREA ENTRE 5M² E 10M², ESPESSURA DE 1,5CM. AF_06/2014</v>
          </cell>
        </row>
        <row r="5737">
          <cell r="A5737" t="str">
            <v>REVESTIMENTO E TRATAMENTO DE SUPERFICIES</v>
          </cell>
          <cell r="B5737" t="str">
            <v>REVE</v>
          </cell>
          <cell r="C5737" t="str">
            <v>EMBOCO</v>
          </cell>
          <cell r="D5737" t="str">
            <v>0107</v>
          </cell>
          <cell r="E5737">
            <v>0</v>
          </cell>
          <cell r="F5737">
            <v>0</v>
          </cell>
          <cell r="G5737" t="str">
            <v>87428</v>
          </cell>
          <cell r="H5737" t="str">
            <v>APLICAÇÃO MANUAL DE GESSO SARRAFEADO (COM TALISCAS) EM PAREDES DE AMBIENTES DE ÁREA MENOR QUE 5M², ESPESSURA DE 1,5CM. AF_06/2014</v>
          </cell>
        </row>
        <row r="5738">
          <cell r="A5738" t="str">
            <v>REVESTIMENTO E TRATAMENTO DE SUPERFICIES</v>
          </cell>
          <cell r="B5738" t="str">
            <v>REVE</v>
          </cell>
          <cell r="C5738" t="str">
            <v>EMBOCO</v>
          </cell>
          <cell r="D5738" t="str">
            <v>0107</v>
          </cell>
          <cell r="E5738">
            <v>0</v>
          </cell>
          <cell r="F5738">
            <v>0</v>
          </cell>
          <cell r="G5738" t="str">
            <v>87429</v>
          </cell>
          <cell r="H5738" t="str">
            <v>APLICAÇÃO DE GESSO PROJETADO COM EQUIPAMENTO DE PROJEÇÃO EM PAREDES DE AMBIENTES DE ÁREA MAIOR QUE 10M², DESEMPENADO (SEM TALISCAS), ESPESSURA DE 0,5CM. AF_06/2014</v>
          </cell>
        </row>
        <row r="5739">
          <cell r="A5739" t="str">
            <v>REVESTIMENTO E TRATAMENTO DE SUPERFICIES</v>
          </cell>
          <cell r="B5739" t="str">
            <v>REVE</v>
          </cell>
          <cell r="C5739" t="str">
            <v>EMBOCO</v>
          </cell>
          <cell r="D5739" t="str">
            <v>0107</v>
          </cell>
          <cell r="E5739">
            <v>0</v>
          </cell>
          <cell r="F5739">
            <v>0</v>
          </cell>
          <cell r="G5739" t="str">
            <v>87430</v>
          </cell>
          <cell r="H5739" t="str">
            <v>APLICAÇÃO DE GESSO PROJETADO COM EQUIPAMENTO DE PROJEÇÃO EM PAREDES DE AMBIENTES DE ÁREA ENTRE 5M² E 10M², DESEMPENADO (SEM TALISCAS), ESPESSURA DE 0,5CM. AF_06/2014</v>
          </cell>
        </row>
        <row r="5740">
          <cell r="A5740" t="str">
            <v>REVESTIMENTO E TRATAMENTO DE SUPERFICIES</v>
          </cell>
          <cell r="B5740" t="str">
            <v>REVE</v>
          </cell>
          <cell r="C5740" t="str">
            <v>EMBOCO</v>
          </cell>
          <cell r="D5740" t="str">
            <v>0107</v>
          </cell>
          <cell r="E5740">
            <v>0</v>
          </cell>
          <cell r="F5740">
            <v>0</v>
          </cell>
          <cell r="G5740" t="str">
            <v>87431</v>
          </cell>
          <cell r="H5740" t="str">
            <v>APLICAÇÃO DE GESSO PROJETADO COM EQUIPAMENTO DE PROJEÇÃO EM PAREDES DE AMBIENTES DE ÁREA MENOR QUE 5M², DESEMPENADO (SEM TALISCAS), ESPESSURA DE 0,5CM. AF_06/2014</v>
          </cell>
        </row>
        <row r="5741">
          <cell r="A5741" t="str">
            <v>REVESTIMENTO E TRATAMENTO DE SUPERFICIES</v>
          </cell>
          <cell r="B5741" t="str">
            <v>REVE</v>
          </cell>
          <cell r="C5741" t="str">
            <v>EMBOCO</v>
          </cell>
          <cell r="D5741" t="str">
            <v>0107</v>
          </cell>
          <cell r="E5741">
            <v>0</v>
          </cell>
          <cell r="F5741">
            <v>0</v>
          </cell>
          <cell r="G5741" t="str">
            <v>87432</v>
          </cell>
          <cell r="H5741" t="str">
            <v>APLICAÇÃO DE GESSO PROJETADO COM EQUIPAMENTO DE PROJEÇÃO EM PAREDES DE AMBIENTES DE ÁREA MAIOR QUE 10M², DESEMPENADO (SEM TALISCAS), ESPESSURA DE 1,0CM. AF_06/2014</v>
          </cell>
        </row>
        <row r="5742">
          <cell r="A5742" t="str">
            <v>REVESTIMENTO E TRATAMENTO DE SUPERFICIES</v>
          </cell>
          <cell r="B5742" t="str">
            <v>REVE</v>
          </cell>
          <cell r="C5742" t="str">
            <v>EMBOCO</v>
          </cell>
          <cell r="D5742" t="str">
            <v>0107</v>
          </cell>
          <cell r="E5742">
            <v>0</v>
          </cell>
          <cell r="F5742">
            <v>0</v>
          </cell>
          <cell r="G5742" t="str">
            <v>87433</v>
          </cell>
          <cell r="H5742" t="str">
            <v>APLICAÇÃO DE GESSO PROJETADO COM EQUIPAMENTO DE PROJEÇÃO EM PAREDES DE AMBIENTES DE ÁREA ENTRE 5M² E 10M², DESEMPENADO (SEM TALISCAS), ESPESSURA DE 1,0CM. AF_06/2014</v>
          </cell>
        </row>
        <row r="5743">
          <cell r="A5743" t="str">
            <v>REVESTIMENTO E TRATAMENTO DE SUPERFICIES</v>
          </cell>
          <cell r="B5743" t="str">
            <v>REVE</v>
          </cell>
          <cell r="C5743" t="str">
            <v>EMBOCO</v>
          </cell>
          <cell r="D5743" t="str">
            <v>0107</v>
          </cell>
          <cell r="E5743">
            <v>0</v>
          </cell>
          <cell r="F5743">
            <v>0</v>
          </cell>
          <cell r="G5743" t="str">
            <v>87434</v>
          </cell>
          <cell r="H5743" t="str">
            <v>APLICAÇÃO DE GESSO PROJETADO COM EQUIPAMENTO DE PROJEÇÃO EM PAREDES DE AMBIENTES DE ÁREA MENOR QUE 5M², DESEMPENADO (SEM TALISCAS), ESPESSURA DE 1,0CM. AF_06/2014</v>
          </cell>
        </row>
        <row r="5744">
          <cell r="A5744" t="str">
            <v>REVESTIMENTO E TRATAMENTO DE SUPERFICIES</v>
          </cell>
          <cell r="B5744" t="str">
            <v>REVE</v>
          </cell>
          <cell r="C5744" t="str">
            <v>EMBOCO</v>
          </cell>
          <cell r="D5744" t="str">
            <v>0107</v>
          </cell>
          <cell r="E5744">
            <v>0</v>
          </cell>
          <cell r="F5744">
            <v>0</v>
          </cell>
          <cell r="G5744" t="str">
            <v>87435</v>
          </cell>
          <cell r="H5744" t="str">
            <v>APLICAÇÃO DE GESSO PROJETADO COM EQUIPAMENTO DE PROJEÇÃO EM PAREDES DE AMBIENTES DE ÁREA MAIOR QUE 10M², SARRAFEADO (COM TALISCAS), ESPESSURA DE 1,0CM. AF_06/2014</v>
          </cell>
        </row>
        <row r="5745">
          <cell r="A5745" t="str">
            <v>REVESTIMENTO E TRATAMENTO DE SUPERFICIES</v>
          </cell>
          <cell r="B5745" t="str">
            <v>REVE</v>
          </cell>
          <cell r="C5745" t="str">
            <v>EMBOCO</v>
          </cell>
          <cell r="D5745" t="str">
            <v>0107</v>
          </cell>
          <cell r="E5745">
            <v>0</v>
          </cell>
          <cell r="F5745">
            <v>0</v>
          </cell>
          <cell r="G5745" t="str">
            <v>87436</v>
          </cell>
          <cell r="H5745" t="str">
            <v>APLICAÇÃO DE GESSO PROJETADO COM EQUIPAMENTO DE PROJEÇÃO EM PAREDES DE AMBIENTES DE ÁREA ENTRE 5M² E 10M², SARRAFEADO (COM TALISCAS), ESPESSURA DE 1,0CM. AF_06/2014</v>
          </cell>
        </row>
        <row r="5746">
          <cell r="A5746" t="str">
            <v>REVESTIMENTO E TRATAMENTO DE SUPERFICIES</v>
          </cell>
          <cell r="B5746" t="str">
            <v>REVE</v>
          </cell>
          <cell r="C5746" t="str">
            <v>EMBOCO</v>
          </cell>
          <cell r="D5746" t="str">
            <v>0107</v>
          </cell>
          <cell r="E5746">
            <v>0</v>
          </cell>
          <cell r="F5746">
            <v>0</v>
          </cell>
          <cell r="G5746" t="str">
            <v>87437</v>
          </cell>
          <cell r="H5746" t="str">
            <v>APLICAÇÃO DE GESSO PROJETADO COM EQUIPAMENTO DE PROJEÇÃO EM PAREDES DE AMBIENTES DE ÁREA MENOR QUE 5M², SARRAFEADO (COM TALISCAS), ESPESSURA DE 1,0CM. AF_06/2014</v>
          </cell>
        </row>
        <row r="5747">
          <cell r="A5747" t="str">
            <v>REVESTIMENTO E TRATAMENTO DE SUPERFICIES</v>
          </cell>
          <cell r="B5747" t="str">
            <v>REVE</v>
          </cell>
          <cell r="C5747" t="str">
            <v>EMBOCO</v>
          </cell>
          <cell r="D5747" t="str">
            <v>0107</v>
          </cell>
          <cell r="E5747">
            <v>0</v>
          </cell>
          <cell r="F5747">
            <v>0</v>
          </cell>
          <cell r="G5747" t="str">
            <v>87438</v>
          </cell>
          <cell r="H5747" t="str">
            <v>APLICAÇÃO DE GESSO PROJETADO COM EQUIPAMENTO DE PROJEÇÃO EM PAREDES DE AMBIENTES DE ÁREA MAIOR QUE 10M², SARRAFEADO (COM TALISCAS), ESPESSURA DE 1,5CM. AF_06/2014</v>
          </cell>
        </row>
        <row r="5748">
          <cell r="A5748" t="str">
            <v>REVESTIMENTO E TRATAMENTO DE SUPERFICIES</v>
          </cell>
          <cell r="B5748" t="str">
            <v>REVE</v>
          </cell>
          <cell r="C5748" t="str">
            <v>EMBOCO</v>
          </cell>
          <cell r="D5748" t="str">
            <v>0107</v>
          </cell>
          <cell r="E5748">
            <v>0</v>
          </cell>
          <cell r="F5748">
            <v>0</v>
          </cell>
          <cell r="G5748" t="str">
            <v>87439</v>
          </cell>
          <cell r="H5748" t="str">
            <v>APLICAÇÃO DE GESSO PROJETADO COM EQUIPAMENTO DE PROJEÇÃO EM PAREDES DE AMBIENTES DE ÁREA ENTRE 5M² E 10M², SARRAFEADO (COM TALISCAS), ESPESSURA DE 1,5CM. AF_06/2014</v>
          </cell>
        </row>
        <row r="5749">
          <cell r="A5749" t="str">
            <v>REVESTIMENTO E TRATAMENTO DE SUPERFICIES</v>
          </cell>
          <cell r="B5749" t="str">
            <v>REVE</v>
          </cell>
          <cell r="C5749" t="str">
            <v>EMBOCO</v>
          </cell>
          <cell r="D5749" t="str">
            <v>0107</v>
          </cell>
          <cell r="E5749">
            <v>0</v>
          </cell>
          <cell r="F5749">
            <v>0</v>
          </cell>
          <cell r="G5749" t="str">
            <v>87440</v>
          </cell>
          <cell r="H5749" t="str">
            <v>APLICAÇÃO DE GESSO PROJETADO COM EQUIPAMENTO DE PROJEÇÃO EM PAREDES DE AMBIENTES DE ÁREA MENOR QUE 5M², SARRAFEADO (COM TALISCAS), ESPESSURA DE 1,5CM. AF_06/2014</v>
          </cell>
        </row>
        <row r="5750">
          <cell r="A5750" t="str">
            <v>REVESTIMENTO E TRATAMENTO DE SUPERFICIES</v>
          </cell>
          <cell r="B5750" t="str">
            <v>REVE</v>
          </cell>
          <cell r="C5750" t="str">
            <v>EMBOCO</v>
          </cell>
          <cell r="D5750" t="str">
            <v>0107</v>
          </cell>
          <cell r="E5750">
            <v>0</v>
          </cell>
          <cell r="F5750">
            <v>0</v>
          </cell>
          <cell r="G5750" t="str">
            <v>87527</v>
          </cell>
          <cell r="H5750" t="str">
            <v>EMBOÇO, PARA RECEBIMENTO DE CERÂMICA, EM ARGAMASSA TRAÇO 1:2:8, PREPARO MECÂNICO COM BETONEIRA 400L, APLICADO MANUALMENTE EM FACES INTERNAS DE PAREDES, PARA AMBIENTE COM ÁREA MENOR QUE 5M2, ESPESSURA DE 20MM, COM EXECUÇÃO DE TALISCAS. AF_06/2014</v>
          </cell>
        </row>
        <row r="5751">
          <cell r="A5751" t="str">
            <v>REVESTIMENTO E TRATAMENTO DE SUPERFICIES</v>
          </cell>
          <cell r="B5751" t="str">
            <v>REVE</v>
          </cell>
          <cell r="C5751" t="str">
            <v>EMBOCO</v>
          </cell>
          <cell r="D5751" t="str">
            <v>0107</v>
          </cell>
          <cell r="E5751">
            <v>0</v>
          </cell>
          <cell r="F5751">
            <v>0</v>
          </cell>
          <cell r="G5751" t="str">
            <v>87528</v>
          </cell>
          <cell r="H5751" t="str">
            <v>EMBOÇO, PARA RECEBIMENTO DE CERÂMICA, EM ARGAMASSA TRAÇO 1:2:8, PREPARO MANUAL, APLICADO MANUALMENTE EM FACES INTERNAS DE PAREDES, PARA AMBIENTE COM ÁREA MENOR QUE 5M2, ESPESSURA DE 20MM, COM EXECUÇÃO DE TALISCAS. AF_06/2014</v>
          </cell>
        </row>
        <row r="5752">
          <cell r="A5752" t="str">
            <v>REVESTIMENTO E TRATAMENTO DE SUPERFICIES</v>
          </cell>
          <cell r="B5752" t="str">
            <v>REVE</v>
          </cell>
          <cell r="C5752" t="str">
            <v>EMBOCO</v>
          </cell>
          <cell r="D5752" t="str">
            <v>0107</v>
          </cell>
          <cell r="E5752">
            <v>0</v>
          </cell>
          <cell r="F5752">
            <v>0</v>
          </cell>
          <cell r="G5752" t="str">
            <v>87529</v>
          </cell>
          <cell r="H5752" t="str">
            <v>MASSA ÚNICA, PARA RECEBIMENTO DE PINTURA, EM ARGAMASSA TRAÇO 1:2:8, PREPARO MECÂNICO COM BETONEIRA 400L, APLICADA MANUALMENTE EM FACES INTERNAS DE PAREDES, ESPESSURA DE 20MM, COM EXECUÇÃO DE TALISCAS. AF_06/2014</v>
          </cell>
        </row>
        <row r="5753">
          <cell r="A5753" t="str">
            <v>REVESTIMENTO E TRATAMENTO DE SUPERFICIES</v>
          </cell>
          <cell r="B5753" t="str">
            <v>REVE</v>
          </cell>
          <cell r="C5753" t="str">
            <v>EMBOCO</v>
          </cell>
          <cell r="D5753" t="str">
            <v>0107</v>
          </cell>
          <cell r="E5753">
            <v>0</v>
          </cell>
          <cell r="F5753">
            <v>0</v>
          </cell>
          <cell r="G5753" t="str">
            <v>87530</v>
          </cell>
          <cell r="H5753" t="str">
            <v>MASSA ÚNICA, PARA RECEBIMENTO DE PINTURA, EM ARGAMASSA TRAÇO 1:2:8, PREPARO MANUAL, APLICADA MANUALMENTE EM FACES INTERNAS DE PAREDES, ESPESSURA DE 20MM, COM EXECUÇÃO DE TALISCAS. AF_06/2014</v>
          </cell>
        </row>
        <row r="5754">
          <cell r="A5754" t="str">
            <v>REVESTIMENTO E TRATAMENTO DE SUPERFICIES</v>
          </cell>
          <cell r="B5754" t="str">
            <v>REVE</v>
          </cell>
          <cell r="C5754" t="str">
            <v>EMBOCO</v>
          </cell>
          <cell r="D5754" t="str">
            <v>0107</v>
          </cell>
          <cell r="E5754">
            <v>0</v>
          </cell>
          <cell r="F5754">
            <v>0</v>
          </cell>
          <cell r="G5754" t="str">
            <v>87531</v>
          </cell>
          <cell r="H5754" t="str">
            <v>EMBOÇO, PARA RECEBIMENTO DE CERÂMICA, EM ARGAMASSA TRAÇO 1:2:8, PREPARO MECÂNICO COM BETONEIRA 400L, APLICADO MANUALMENTE EM FACES INTERNAS DE PAREDES, PARA AMBIENTE COM ÁREA ENTRE 5M2 E 10M2, ESPESSURA DE 20MM, COM EXECUÇÃO DE TALISCAS. AF_06/2014</v>
          </cell>
        </row>
        <row r="5755">
          <cell r="A5755" t="str">
            <v>REVESTIMENTO E TRATAMENTO DE SUPERFICIES</v>
          </cell>
          <cell r="B5755" t="str">
            <v>REVE</v>
          </cell>
          <cell r="C5755" t="str">
            <v>EMBOCO</v>
          </cell>
          <cell r="D5755" t="str">
            <v>0107</v>
          </cell>
          <cell r="E5755">
            <v>0</v>
          </cell>
          <cell r="F5755">
            <v>0</v>
          </cell>
          <cell r="G5755" t="str">
            <v>87532</v>
          </cell>
          <cell r="H5755" t="str">
            <v>EMBOÇO, PARA RECEBIMENTO DE CERÂMICA, EM ARGAMASSA TRAÇO 1:2:8, PREPARO MANUAL, APLICADO MANUALMENTE EM FACES INTERNAS DE PAREDES, PARA AMBIENTE COM ÁREA  ENTRE 5M2 E 10M2, ESPESSURA DE 20MM, COM EXECUÇÃO DE TALISCAS. AF_06/2014</v>
          </cell>
        </row>
        <row r="5756">
          <cell r="A5756" t="str">
            <v>REVESTIMENTO E TRATAMENTO DE SUPERFICIES</v>
          </cell>
          <cell r="B5756" t="str">
            <v>REVE</v>
          </cell>
          <cell r="C5756" t="str">
            <v>EMBOCO</v>
          </cell>
          <cell r="D5756" t="str">
            <v>0107</v>
          </cell>
          <cell r="E5756">
            <v>0</v>
          </cell>
          <cell r="F5756">
            <v>0</v>
          </cell>
          <cell r="G5756" t="str">
            <v>87535</v>
          </cell>
          <cell r="H5756" t="str">
            <v>EMBOÇO, PARA RECEBIMENTO DE CERÂMICA, EM ARGAMASSA TRAÇO 1:2:8, PREPARO MECÂNICO COM BETONEIRA 400L, APLICADO MANUALMENTE EM FACES INTERNAS DE PAREDES, PARA AMBIENTE COM ÁREA  MAIOR QUE 10M2, ESPESSURA DE 20MM, COM EXECUÇÃO DE TALISCAS. AF_06/2014</v>
          </cell>
        </row>
        <row r="5757">
          <cell r="A5757" t="str">
            <v>REVESTIMENTO E TRATAMENTO DE SUPERFICIES</v>
          </cell>
          <cell r="B5757" t="str">
            <v>REVE</v>
          </cell>
          <cell r="C5757" t="str">
            <v>EMBOCO</v>
          </cell>
          <cell r="D5757" t="str">
            <v>0107</v>
          </cell>
          <cell r="E5757">
            <v>0</v>
          </cell>
          <cell r="F5757">
            <v>0</v>
          </cell>
          <cell r="G5757" t="str">
            <v>87536</v>
          </cell>
          <cell r="H5757" t="str">
            <v>EMBOÇO, PARA RECEBIMENTO DE CERÂMICA, EM ARGAMASSA TRAÇO 1:2:8, PREPARO MANUAL, APLICADO MANUALMENTE EM FACES INTERNAS DE PAREDES, PARA AMBIENTE COM ÁREA  MAIOR QUE 10M2, ESPESSURA DE 20MM, COM EXECUÇÃO DE TALISCAS. AF_06/2014</v>
          </cell>
        </row>
        <row r="5758">
          <cell r="A5758" t="str">
            <v>REVESTIMENTO E TRATAMENTO DE SUPERFICIES</v>
          </cell>
          <cell r="B5758" t="str">
            <v>REVE</v>
          </cell>
          <cell r="C5758" t="str">
            <v>EMBOCO</v>
          </cell>
          <cell r="D5758" t="str">
            <v>0107</v>
          </cell>
          <cell r="E5758">
            <v>0</v>
          </cell>
          <cell r="F5758">
            <v>0</v>
          </cell>
          <cell r="G5758" t="str">
            <v>87537</v>
          </cell>
          <cell r="H5758"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row>
        <row r="5759">
          <cell r="A5759" t="str">
            <v>REVESTIMENTO E TRATAMENTO DE SUPERFICIES</v>
          </cell>
          <cell r="B5759" t="str">
            <v>REVE</v>
          </cell>
          <cell r="C5759" t="str">
            <v>EMBOCO</v>
          </cell>
          <cell r="D5759" t="str">
            <v>0107</v>
          </cell>
          <cell r="E5759">
            <v>0</v>
          </cell>
          <cell r="F5759">
            <v>0</v>
          </cell>
          <cell r="G5759" t="str">
            <v>87538</v>
          </cell>
          <cell r="H5759" t="str">
            <v>MASSA ÚNICA, PARA RECEBIMENTO DE PINTURA, EM ARGAMASSA INDUSTRIALIZADA, PREPARO MECÂNICO, APLICADO COM EQUIPAMENTO DE MISTURA E PROJEÇÃO DE 1,5 M3/H DE ARGAMASSA EM FACES INTERNAS DE PAREDES, ESPESSURA DE 20MM, COM EXECUÇÃO DE TALISCAS. AF_06/2014</v>
          </cell>
        </row>
        <row r="5760">
          <cell r="A5760" t="str">
            <v>REVESTIMENTO E TRATAMENTO DE SUPERFICIES</v>
          </cell>
          <cell r="B5760" t="str">
            <v>REVE</v>
          </cell>
          <cell r="C5760" t="str">
            <v>EMBOCO</v>
          </cell>
          <cell r="D5760" t="str">
            <v>0107</v>
          </cell>
          <cell r="E5760">
            <v>0</v>
          </cell>
          <cell r="F5760">
            <v>0</v>
          </cell>
          <cell r="G5760" t="str">
            <v>87539</v>
          </cell>
          <cell r="H5760"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row>
        <row r="5761">
          <cell r="A5761" t="str">
            <v>REVESTIMENTO E TRATAMENTO DE SUPERFICIES</v>
          </cell>
          <cell r="B5761" t="str">
            <v>REVE</v>
          </cell>
          <cell r="C5761" t="str">
            <v>EMBOCO</v>
          </cell>
          <cell r="D5761" t="str">
            <v>0107</v>
          </cell>
          <cell r="E5761">
            <v>0</v>
          </cell>
          <cell r="F5761">
            <v>0</v>
          </cell>
          <cell r="G5761" t="str">
            <v>87541</v>
          </cell>
          <cell r="H5761"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row>
        <row r="5762">
          <cell r="A5762" t="str">
            <v>REVESTIMENTO E TRATAMENTO DE SUPERFICIES</v>
          </cell>
          <cell r="B5762" t="str">
            <v>REVE</v>
          </cell>
          <cell r="C5762" t="str">
            <v>EMBOCO</v>
          </cell>
          <cell r="D5762" t="str">
            <v>0107</v>
          </cell>
          <cell r="E5762">
            <v>0</v>
          </cell>
          <cell r="F5762">
            <v>0</v>
          </cell>
          <cell r="G5762" t="str">
            <v>87543</v>
          </cell>
          <cell r="H5762" t="str">
            <v>MASSA ÚNICA, PARA RECEBIMENTO DE PINTURA OU CERÂMICA, ARGAMASSA INDUSTRIALIZADA, PREPARO MECÂNICO, APLICADO COM EQUIPAMENTO DE MISTURA E PROJEÇÃO DE 1,5 M3/H EM FACES INTERNAS DE PAREDES, ESPESSURA DE 5MM, SEM EXECUÇÃO DE TALISCAS. AF_06/2014</v>
          </cell>
        </row>
        <row r="5763">
          <cell r="A5763" t="str">
            <v>REVESTIMENTO E TRATAMENTO DE SUPERFICIES</v>
          </cell>
          <cell r="B5763" t="str">
            <v>REVE</v>
          </cell>
          <cell r="C5763" t="str">
            <v>EMBOCO</v>
          </cell>
          <cell r="D5763" t="str">
            <v>0107</v>
          </cell>
          <cell r="E5763">
            <v>0</v>
          </cell>
          <cell r="F5763">
            <v>0</v>
          </cell>
          <cell r="G5763" t="str">
            <v>87545</v>
          </cell>
          <cell r="H5763" t="str">
            <v>EMBOÇO, PARA RECEBIMENTO DE CERÂMICA, EM ARGAMASSA TRAÇO 1:2:8, PREPARO MECÂNICO COM BETONEIRA 400L, APLICADO MANUALMENTE EM FACES INTERNAS DE PAREDES, PARA AMBIENTE COM ÁREA MENOR QUE 5M2, ESPESSURA DE 10MM, COM EXECUÇÃO DE TALISCAS. AF_06/2014</v>
          </cell>
        </row>
        <row r="5764">
          <cell r="A5764" t="str">
            <v>REVESTIMENTO E TRATAMENTO DE SUPERFICIES</v>
          </cell>
          <cell r="B5764" t="str">
            <v>REVE</v>
          </cell>
          <cell r="C5764" t="str">
            <v>EMBOCO</v>
          </cell>
          <cell r="D5764" t="str">
            <v>0107</v>
          </cell>
          <cell r="E5764">
            <v>0</v>
          </cell>
          <cell r="F5764">
            <v>0</v>
          </cell>
          <cell r="G5764" t="str">
            <v>87546</v>
          </cell>
          <cell r="H5764" t="str">
            <v>EMBOÇO, PARA RECEBIMENTO DE CERÂMICA, EM ARGAMASSA TRAÇO 1:2:8, PREPARO MANUAL, APLICADO MANUALMENTE EM FACES INTERNAS DE PAREDES, PARA AMBIENTE COM ÁREA MENOR QUE 5M2, ESPESSURA DE 10MM, COM EXECUÇÃO DE TALISCAS. AF_06/2014</v>
          </cell>
        </row>
        <row r="5765">
          <cell r="A5765" t="str">
            <v>REVESTIMENTO E TRATAMENTO DE SUPERFICIES</v>
          </cell>
          <cell r="B5765" t="str">
            <v>REVE</v>
          </cell>
          <cell r="C5765" t="str">
            <v>EMBOCO</v>
          </cell>
          <cell r="D5765" t="str">
            <v>0107</v>
          </cell>
          <cell r="E5765">
            <v>0</v>
          </cell>
          <cell r="F5765">
            <v>0</v>
          </cell>
          <cell r="G5765" t="str">
            <v>87547</v>
          </cell>
          <cell r="H5765" t="str">
            <v>MASSA ÚNICA, PARA RECEBIMENTO DE PINTURA, EM ARGAMASSA TRAÇO 1:2:8, PREPARO MECÂNICO COM BETONEIRA 400L, APLICADA MANUALMENTE EM FACES INTERNAS DE PAREDES, ESPESSURA DE 10MM, COM EXECUÇÃO DE TALISCAS. AF_06/2014</v>
          </cell>
        </row>
        <row r="5766">
          <cell r="A5766" t="str">
            <v>REVESTIMENTO E TRATAMENTO DE SUPERFICIES</v>
          </cell>
          <cell r="B5766" t="str">
            <v>REVE</v>
          </cell>
          <cell r="C5766" t="str">
            <v>EMBOCO</v>
          </cell>
          <cell r="D5766" t="str">
            <v>0107</v>
          </cell>
          <cell r="E5766">
            <v>0</v>
          </cell>
          <cell r="F5766">
            <v>0</v>
          </cell>
          <cell r="G5766" t="str">
            <v>87548</v>
          </cell>
          <cell r="H5766" t="str">
            <v>MASSA ÚNICA, PARA RECEBIMENTO DE PINTURA, EM ARGAMASSA TRAÇO 1:2:8, PREPARO MANUAL, APLICADA MANUALMENTE EM FACES INTERNAS DE PAREDES, ESPESSURA DE 10MM, COM EXECUÇÃO DE TALISCAS. AF_06/2014</v>
          </cell>
        </row>
        <row r="5767">
          <cell r="A5767" t="str">
            <v>REVESTIMENTO E TRATAMENTO DE SUPERFICIES</v>
          </cell>
          <cell r="B5767" t="str">
            <v>REVE</v>
          </cell>
          <cell r="C5767" t="str">
            <v>EMBOCO</v>
          </cell>
          <cell r="D5767" t="str">
            <v>0107</v>
          </cell>
          <cell r="E5767">
            <v>0</v>
          </cell>
          <cell r="F5767">
            <v>0</v>
          </cell>
          <cell r="G5767" t="str">
            <v>87549</v>
          </cell>
          <cell r="H5767" t="str">
            <v>EMBOÇO, PARA RECEBIMENTO DE CERÂMICA, EM ARGAMASSA TRAÇO 1:2:8, PREPARO MECÂNICO COM BETONEIRA 400L, APLICADO MANUALMENTE EM FACES INTERNAS DE PAREDES, PARA AMBIENTE COM ÁREA ENTRE 5M2 E 10M2, ESPESSURA DE 10MM, COM EXECUÇÃO DE TALISCAS. AF_06/2014</v>
          </cell>
        </row>
        <row r="5768">
          <cell r="A5768" t="str">
            <v>REVESTIMENTO E TRATAMENTO DE SUPERFICIES</v>
          </cell>
          <cell r="B5768" t="str">
            <v>REVE</v>
          </cell>
          <cell r="C5768" t="str">
            <v>EMBOCO</v>
          </cell>
          <cell r="D5768" t="str">
            <v>0107</v>
          </cell>
          <cell r="E5768">
            <v>0</v>
          </cell>
          <cell r="F5768">
            <v>0</v>
          </cell>
          <cell r="G5768" t="str">
            <v>87550</v>
          </cell>
          <cell r="H5768" t="str">
            <v>EMBOÇO, PARA RECEBIMENTO DE CERÂMICA, EM ARGAMASSA TRAÇO 1:2:8, PREPARO MANUAL, APLICADO MANUALMENTE EM FACES INTERNAS DE PAREDES, PARA AMBIENTE COM ÁREA ENTRE 5M2 E 10M2, ESPESSURA DE 10MM, COM EXECUÇÃO DE TALISCAS. AF_06/2014</v>
          </cell>
        </row>
        <row r="5769">
          <cell r="A5769" t="str">
            <v>REVESTIMENTO E TRATAMENTO DE SUPERFICIES</v>
          </cell>
          <cell r="B5769" t="str">
            <v>REVE</v>
          </cell>
          <cell r="C5769" t="str">
            <v>EMBOCO</v>
          </cell>
          <cell r="D5769" t="str">
            <v>0107</v>
          </cell>
          <cell r="E5769">
            <v>0</v>
          </cell>
          <cell r="F5769">
            <v>0</v>
          </cell>
          <cell r="G5769" t="str">
            <v>87553</v>
          </cell>
          <cell r="H5769" t="str">
            <v>EMBOÇO, PARA RECEBIMENTO DE CERÂMICA, EM ARGAMASSA TRAÇO 1:2:8, PREPARO MECÂNICO COM BETONEIRA 400L, APLICADO MANUALMENTE EM FACES INTERNAS DE PAREDES, PARA AMBIENTE COM ÁREA MAIOR QUE 10M2, ESPESSURA DE 10MM, COM EXECUÇÃO DE TALISCAS. AF_06/2014</v>
          </cell>
        </row>
        <row r="5770">
          <cell r="A5770" t="str">
            <v>REVESTIMENTO E TRATAMENTO DE SUPERFICIES</v>
          </cell>
          <cell r="B5770" t="str">
            <v>REVE</v>
          </cell>
          <cell r="C5770" t="str">
            <v>EMBOCO</v>
          </cell>
          <cell r="D5770" t="str">
            <v>0107</v>
          </cell>
          <cell r="E5770">
            <v>0</v>
          </cell>
          <cell r="F5770">
            <v>0</v>
          </cell>
          <cell r="G5770" t="str">
            <v>87554</v>
          </cell>
          <cell r="H5770" t="str">
            <v>EMBOÇO, PARA RECEBIMENTO DE CERÂMICA, EM ARGAMASSA TRAÇO 1:2:8, PREPARO MANUAL, APLICADO MANUALMENTE EM FACES INTERNAS DE PAREDES, PARA AMBIENTE COM ÁREA MAIOR QUE 10M2, ESPESSURA DE 10MM, COM EXECUÇÃO DE TALISCAS. AF_06/2014</v>
          </cell>
        </row>
        <row r="5771">
          <cell r="A5771" t="str">
            <v>REVESTIMENTO E TRATAMENTO DE SUPERFICIES</v>
          </cell>
          <cell r="B5771" t="str">
            <v>REVE</v>
          </cell>
          <cell r="C5771" t="str">
            <v>EMBOCO</v>
          </cell>
          <cell r="D5771" t="str">
            <v>0107</v>
          </cell>
          <cell r="E5771">
            <v>0</v>
          </cell>
          <cell r="F5771">
            <v>0</v>
          </cell>
          <cell r="G5771" t="str">
            <v>87555</v>
          </cell>
          <cell r="H5771"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row>
        <row r="5772">
          <cell r="A5772" t="str">
            <v>REVESTIMENTO E TRATAMENTO DE SUPERFICIES</v>
          </cell>
          <cell r="B5772" t="str">
            <v>REVE</v>
          </cell>
          <cell r="C5772" t="str">
            <v>EMBOCO</v>
          </cell>
          <cell r="D5772" t="str">
            <v>0107</v>
          </cell>
          <cell r="E5772">
            <v>0</v>
          </cell>
          <cell r="F5772">
            <v>0</v>
          </cell>
          <cell r="G5772" t="str">
            <v>87556</v>
          </cell>
          <cell r="H5772" t="str">
            <v>MASSA ÚNICA, PARA RECEBIMENTO DE PINTURA, EM ARGAMASSA INDUSTRIALIZADA, PREPARO MECÂNICO, APLICADO COM EQUIPAMENTO DE MISTURA E PROJEÇÃO DE 1,5 M3/H DE ARGAMASSA EM FACES INTERNAS DE PAREDES, ESPESSURA DE 10MM, COM EXECUÇÃO DE TALISCAS. AF_06/2014</v>
          </cell>
        </row>
        <row r="5773">
          <cell r="A5773" t="str">
            <v>REVESTIMENTO E TRATAMENTO DE SUPERFICIES</v>
          </cell>
          <cell r="B5773" t="str">
            <v>REVE</v>
          </cell>
          <cell r="C5773" t="str">
            <v>EMBOCO</v>
          </cell>
          <cell r="D5773" t="str">
            <v>0107</v>
          </cell>
          <cell r="E5773">
            <v>0</v>
          </cell>
          <cell r="F5773">
            <v>0</v>
          </cell>
          <cell r="G5773" t="str">
            <v>87557</v>
          </cell>
          <cell r="H5773"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row>
        <row r="5774">
          <cell r="A5774" t="str">
            <v>REVESTIMENTO E TRATAMENTO DE SUPERFICIES</v>
          </cell>
          <cell r="B5774" t="str">
            <v>REVE</v>
          </cell>
          <cell r="C5774" t="str">
            <v>EMBOCO</v>
          </cell>
          <cell r="D5774" t="str">
            <v>0107</v>
          </cell>
          <cell r="E5774">
            <v>0</v>
          </cell>
          <cell r="F5774">
            <v>0</v>
          </cell>
          <cell r="G5774" t="str">
            <v>87559</v>
          </cell>
          <cell r="H5774"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row>
        <row r="5775">
          <cell r="A5775" t="str">
            <v>REVESTIMENTO E TRATAMENTO DE SUPERFICIES</v>
          </cell>
          <cell r="B5775" t="str">
            <v>REVE</v>
          </cell>
          <cell r="C5775" t="str">
            <v>EMBOCO</v>
          </cell>
          <cell r="D5775" t="str">
            <v>0107</v>
          </cell>
          <cell r="E5775">
            <v>0</v>
          </cell>
          <cell r="F5775">
            <v>0</v>
          </cell>
          <cell r="G5775" t="str">
            <v>87561</v>
          </cell>
          <cell r="H5775" t="str">
            <v>MASSA ÚNICA, PARA RECEBIMENTO DE PINTURA OU CERÂMICA, EM ARGAMASSA INDUSTRIALIZADA, PREPARO MECÂNICO, APLICADO COM EQUIPAMENTO DE MISTURA E PROJEÇÃO DE 1,5 M3/H DE ARGAMASSA EM FACES INTERNAS DE PAREDES, ESPESSURA DE 10MM, SEM EXECUÇÃO DE TALISCAS. AF_06/2014</v>
          </cell>
        </row>
        <row r="5776">
          <cell r="A5776" t="str">
            <v>REVESTIMENTO E TRATAMENTO DE SUPERFICIES</v>
          </cell>
          <cell r="B5776" t="str">
            <v>REVE</v>
          </cell>
          <cell r="C5776" t="str">
            <v>EMBOCO</v>
          </cell>
          <cell r="D5776" t="str">
            <v>0107</v>
          </cell>
          <cell r="E5776">
            <v>0</v>
          </cell>
          <cell r="F5776">
            <v>0</v>
          </cell>
          <cell r="G5776" t="str">
            <v>87775</v>
          </cell>
          <cell r="H5776" t="str">
            <v>EMBOÇO OU MASSA ÚNICA EM ARGAMASSA TRAÇO 1:2:8, PREPARO MECÂNICO COM BETONEIRA 400 L, APLICADA MANUALMENTE EM PANOS DE FACHADA COM PRESENÇA DE VÃOS, ESPESSURA DE 25 MM. AF_06/2014</v>
          </cell>
        </row>
        <row r="5777">
          <cell r="A5777" t="str">
            <v>REVESTIMENTO E TRATAMENTO DE SUPERFICIES</v>
          </cell>
          <cell r="B5777" t="str">
            <v>REVE</v>
          </cell>
          <cell r="C5777" t="str">
            <v>EMBOCO</v>
          </cell>
          <cell r="D5777" t="str">
            <v>0107</v>
          </cell>
          <cell r="E5777">
            <v>0</v>
          </cell>
          <cell r="F5777">
            <v>0</v>
          </cell>
          <cell r="G5777" t="str">
            <v>87777</v>
          </cell>
          <cell r="H5777" t="str">
            <v>EMBOÇO OU MASSA ÚNICA EM ARGAMASSA TRAÇO 1:2:8, PREPARO MANUAL, APLICADA MANUALMENTE EM PANOS DE FACHADA COM PRESENÇA DE VÃOS, ESPESSURA DE 25 MM. AF_06/2014</v>
          </cell>
        </row>
        <row r="5778">
          <cell r="A5778" t="str">
            <v>REVESTIMENTO E TRATAMENTO DE SUPERFICIES</v>
          </cell>
          <cell r="B5778" t="str">
            <v>REVE</v>
          </cell>
          <cell r="C5778" t="str">
            <v>EMBOCO</v>
          </cell>
          <cell r="D5778" t="str">
            <v>0107</v>
          </cell>
          <cell r="E5778">
            <v>0</v>
          </cell>
          <cell r="F5778">
            <v>0</v>
          </cell>
          <cell r="G5778" t="str">
            <v>87778</v>
          </cell>
          <cell r="H5778" t="str">
            <v>EMBOÇO OU MASSA ÚNICA EM ARGAMASSA INDUSTRIALIZADA, PREPARO MECÂNICO E APLICAÇÃO COM EQUIPAMENTO DE MISTURA E PROJEÇÃO DE 1,5 M3/H DE ARGAMASSA EM PANOS DE FACHADA COM PRESENÇA DE VÃOS, ESPESSURA DE 25 MM. AF_06/2014</v>
          </cell>
        </row>
        <row r="5779">
          <cell r="A5779" t="str">
            <v>REVESTIMENTO E TRATAMENTO DE SUPERFICIES</v>
          </cell>
          <cell r="B5779" t="str">
            <v>REVE</v>
          </cell>
          <cell r="C5779" t="str">
            <v>EMBOCO</v>
          </cell>
          <cell r="D5779" t="str">
            <v>0107</v>
          </cell>
          <cell r="E5779">
            <v>0</v>
          </cell>
          <cell r="F5779">
            <v>0</v>
          </cell>
          <cell r="G5779" t="str">
            <v>87779</v>
          </cell>
          <cell r="H5779" t="str">
            <v>EMBOÇO OU MASSA ÚNICA EM ARGAMASSA TRAÇO 1:2:8, PREPARO MECÂNICO COM BETONEIRA 400 L, APLICADA MANUALMENTE EM PANOS DE FACHADA COM PRESENÇA DE VÃOS, ESPESSURA DE 35 MM. AF_06/2014</v>
          </cell>
        </row>
        <row r="5780">
          <cell r="A5780" t="str">
            <v>REVESTIMENTO E TRATAMENTO DE SUPERFICIES</v>
          </cell>
          <cell r="B5780" t="str">
            <v>REVE</v>
          </cell>
          <cell r="C5780" t="str">
            <v>EMBOCO</v>
          </cell>
          <cell r="D5780" t="str">
            <v>0107</v>
          </cell>
          <cell r="E5780">
            <v>0</v>
          </cell>
          <cell r="F5780">
            <v>0</v>
          </cell>
          <cell r="G5780" t="str">
            <v>87781</v>
          </cell>
          <cell r="H5780" t="str">
            <v>EMBOÇO OU MASSA ÚNICA EM ARGAMASSA TRAÇO 1:2:8, PREPARO MANUAL, APLICADA MANUALMENTE EM PANOS DE FACHADA COM PRESENÇA DE VÃOS, ESPESSURA DE 35 MM. AF_06/2014</v>
          </cell>
        </row>
        <row r="5781">
          <cell r="A5781" t="str">
            <v>REVESTIMENTO E TRATAMENTO DE SUPERFICIES</v>
          </cell>
          <cell r="B5781" t="str">
            <v>REVE</v>
          </cell>
          <cell r="C5781" t="str">
            <v>EMBOCO</v>
          </cell>
          <cell r="D5781" t="str">
            <v>0107</v>
          </cell>
          <cell r="E5781">
            <v>0</v>
          </cell>
          <cell r="F5781">
            <v>0</v>
          </cell>
          <cell r="G5781" t="str">
            <v>87783</v>
          </cell>
          <cell r="H5781" t="str">
            <v>EMBOÇO OU MASSA ÚNICA EM ARGAMASSA INDUSTRIALIZADA, PREPARO MECÂNICO E APLICAÇÃO COM EQUIPAMENTO DE MISTURA E PROJEÇÃO DE 1,5 M3/H DE ARGAMASSA EM PANOS DE FACHADA COM PRESENÇA DE VÃOS, ESPESSURA DE 35 MM. AF_06/2014</v>
          </cell>
        </row>
        <row r="5782">
          <cell r="A5782" t="str">
            <v>REVESTIMENTO E TRATAMENTO DE SUPERFICIES</v>
          </cell>
          <cell r="B5782" t="str">
            <v>REVE</v>
          </cell>
          <cell r="C5782" t="str">
            <v>EMBOCO</v>
          </cell>
          <cell r="D5782" t="str">
            <v>0107</v>
          </cell>
          <cell r="E5782">
            <v>0</v>
          </cell>
          <cell r="F5782">
            <v>0</v>
          </cell>
          <cell r="G5782" t="str">
            <v>87784</v>
          </cell>
          <cell r="H5782" t="str">
            <v>EMBOÇO OU MASSA ÚNICA EM ARGAMASSA TRAÇO 1:2:8, PREPARO MECÂNICO COM BETONEIRA 400 L, APLICADA MANUALMENTE EM PANOS DE FACHADA COM PRESENÇA DE VÃOS, ESPESSURA DE 45 MM. AF_06/2014</v>
          </cell>
        </row>
        <row r="5783">
          <cell r="A5783" t="str">
            <v>REVESTIMENTO E TRATAMENTO DE SUPERFICIES</v>
          </cell>
          <cell r="B5783" t="str">
            <v>REVE</v>
          </cell>
          <cell r="C5783" t="str">
            <v>EMBOCO</v>
          </cell>
          <cell r="D5783" t="str">
            <v>0107</v>
          </cell>
          <cell r="E5783">
            <v>0</v>
          </cell>
          <cell r="F5783">
            <v>0</v>
          </cell>
          <cell r="G5783" t="str">
            <v>87786</v>
          </cell>
          <cell r="H5783" t="str">
            <v>EMBOÇO OU MASSA ÚNICA EM ARGAMASSA TRAÇO 1:2:8, PREPARO MANUAL, APLICADA MANUALMENTE EM PANOS DE FACHADA COM PRESENÇA DE VÃOS, ESPESSURA DE 45 MM. AF_06/2014</v>
          </cell>
        </row>
        <row r="5784">
          <cell r="A5784" t="str">
            <v>REVESTIMENTO E TRATAMENTO DE SUPERFICIES</v>
          </cell>
          <cell r="B5784" t="str">
            <v>REVE</v>
          </cell>
          <cell r="C5784" t="str">
            <v>EMBOCO</v>
          </cell>
          <cell r="D5784" t="str">
            <v>0107</v>
          </cell>
          <cell r="E5784">
            <v>0</v>
          </cell>
          <cell r="F5784">
            <v>0</v>
          </cell>
          <cell r="G5784" t="str">
            <v>87787</v>
          </cell>
          <cell r="H5784" t="str">
            <v>EMBOÇO OU MASSA ÚNICA EM ARGAMASSA INDUSTRIALIZADA, PREPARO MECÂNICO E APLICAÇÃO COM EQUIPAMENTO DE MISTURA E PROJEÇÃO DE 1,5 M3/H DE ARGAMASSA EM PANOS DE FACHADA COM PRESENÇA DE VÃOS, ESPESSURA DE 45 MM. AF_06/2014</v>
          </cell>
        </row>
        <row r="5785">
          <cell r="A5785" t="str">
            <v>REVESTIMENTO E TRATAMENTO DE SUPERFICIES</v>
          </cell>
          <cell r="B5785" t="str">
            <v>REVE</v>
          </cell>
          <cell r="C5785" t="str">
            <v>EMBOCO</v>
          </cell>
          <cell r="D5785" t="str">
            <v>0107</v>
          </cell>
          <cell r="E5785">
            <v>0</v>
          </cell>
          <cell r="F5785">
            <v>0</v>
          </cell>
          <cell r="G5785" t="str">
            <v>87788</v>
          </cell>
          <cell r="H5785" t="str">
            <v>EMBOÇO OU MASSA ÚNICA EM ARGAMASSA TRAÇO 1:2:8, PREPARO MECÂNICO COM BETONEIRA 400 L, APLICADA MANUALMENTE EM PANOS DE FACHADA COM PRESENÇA DE VÃOS, ESPESSURA MAIOR OU IGUAL A 50 MM. AF_06/2014</v>
          </cell>
        </row>
        <row r="5786">
          <cell r="A5786" t="str">
            <v>REVESTIMENTO E TRATAMENTO DE SUPERFICIES</v>
          </cell>
          <cell r="B5786" t="str">
            <v>REVE</v>
          </cell>
          <cell r="C5786" t="str">
            <v>EMBOCO</v>
          </cell>
          <cell r="D5786" t="str">
            <v>0107</v>
          </cell>
          <cell r="E5786">
            <v>0</v>
          </cell>
          <cell r="F5786">
            <v>0</v>
          </cell>
          <cell r="G5786" t="str">
            <v>87790</v>
          </cell>
          <cell r="H5786" t="str">
            <v>EMBOÇO OU MASSA ÚNICA EM ARGAMASSA TRAÇO 1:2:8, PREPARO MANUAL, APLICADA MANUALMENTE EM PANOS DE FACHADA COM PRESENÇA DE VÃOS, ESPESSURA MAIOR OU IGUAL A 50 MM. AF_06/2014</v>
          </cell>
        </row>
        <row r="5787">
          <cell r="A5787" t="str">
            <v>REVESTIMENTO E TRATAMENTO DE SUPERFICIES</v>
          </cell>
          <cell r="B5787" t="str">
            <v>REVE</v>
          </cell>
          <cell r="C5787" t="str">
            <v>EMBOCO</v>
          </cell>
          <cell r="D5787" t="str">
            <v>0107</v>
          </cell>
          <cell r="E5787">
            <v>0</v>
          </cell>
          <cell r="F5787">
            <v>0</v>
          </cell>
          <cell r="G5787" t="str">
            <v>87791</v>
          </cell>
          <cell r="H5787" t="str">
            <v>EMBOÇO OU MASSA ÚNICA EM ARGAMASSA INDUSTRIALIZADA, PREPARO MECÂNICO E APLICAÇÃO COM EQUIPAMENTO DE MISTURA E PROJEÇÃO DE 1,5 M3/H DE ARGAMASSA EM PANOS DE FACHADA COM PRESENÇA DE VÃOS, ESPESSURA MAIOR OU IGUAL A 50 MM. AF_06/2014</v>
          </cell>
        </row>
        <row r="5788">
          <cell r="A5788" t="str">
            <v>REVESTIMENTO E TRATAMENTO DE SUPERFICIES</v>
          </cell>
          <cell r="B5788" t="str">
            <v>REVE</v>
          </cell>
          <cell r="C5788" t="str">
            <v>EMBOCO</v>
          </cell>
          <cell r="D5788" t="str">
            <v>0107</v>
          </cell>
          <cell r="E5788">
            <v>0</v>
          </cell>
          <cell r="F5788">
            <v>0</v>
          </cell>
          <cell r="G5788" t="str">
            <v>87792</v>
          </cell>
          <cell r="H5788" t="str">
            <v>EMBOÇO OU MASSA ÚNICA EM ARGAMASSA TRAÇO 1:2:8, PREPARO MECÂNICO COM BETONEIRA 400 L, APLICADA MANUALMENTE EM PANOS CEGOS DE FACHADA (SEM PRESENÇA DE VÃOS), ESPESSURA DE 25 MM. AF_06/2014</v>
          </cell>
        </row>
        <row r="5789">
          <cell r="A5789" t="str">
            <v>REVESTIMENTO E TRATAMENTO DE SUPERFICIES</v>
          </cell>
          <cell r="B5789" t="str">
            <v>REVE</v>
          </cell>
          <cell r="C5789" t="str">
            <v>EMBOCO</v>
          </cell>
          <cell r="D5789" t="str">
            <v>0107</v>
          </cell>
          <cell r="E5789">
            <v>0</v>
          </cell>
          <cell r="F5789">
            <v>0</v>
          </cell>
          <cell r="G5789" t="str">
            <v>87794</v>
          </cell>
          <cell r="H5789" t="str">
            <v>EMBOÇO OU MASSA ÚNICA EM ARGAMASSA TRAÇO 1:2:8, PREPARO MANUAL, APLICADA MANUALMENTE EM PANOS CEGOS DE FACHADA (SEM PRESENÇA DE VÃOS), ESPESSURA DE 25 MM. AF_06/2014</v>
          </cell>
        </row>
        <row r="5790">
          <cell r="A5790" t="str">
            <v>REVESTIMENTO E TRATAMENTO DE SUPERFICIES</v>
          </cell>
          <cell r="B5790" t="str">
            <v>REVE</v>
          </cell>
          <cell r="C5790" t="str">
            <v>EMBOCO</v>
          </cell>
          <cell r="D5790" t="str">
            <v>0107</v>
          </cell>
          <cell r="E5790">
            <v>0</v>
          </cell>
          <cell r="F5790">
            <v>0</v>
          </cell>
          <cell r="G5790" t="str">
            <v>87795</v>
          </cell>
          <cell r="H5790" t="str">
            <v>EMBOÇO OU MASSA ÚNICA EM ARGAMASSA INDUSTRIALIZADA, PREPARO MECÂNICO E APLICAÇÃO COM EQUIPAMENTO DE MISTURA E PROJEÇÃO DE 1,5 M3/H DE ARGAMASSA EM PANOS CEGOS DE FACHADA (SEM PRESENÇA DE VÃOS), ESPESSURA DE 25 MM. AF_06/2014</v>
          </cell>
        </row>
        <row r="5791">
          <cell r="A5791" t="str">
            <v>REVESTIMENTO E TRATAMENTO DE SUPERFICIES</v>
          </cell>
          <cell r="B5791" t="str">
            <v>REVE</v>
          </cell>
          <cell r="C5791" t="str">
            <v>EMBOCO</v>
          </cell>
          <cell r="D5791" t="str">
            <v>0107</v>
          </cell>
          <cell r="E5791">
            <v>0</v>
          </cell>
          <cell r="F5791">
            <v>0</v>
          </cell>
          <cell r="G5791" t="str">
            <v>87797</v>
          </cell>
          <cell r="H5791" t="str">
            <v>EMBOÇO OU MASSA ÚNICA EM ARGAMASSA TRAÇO 1:2:8, PREPARO MECÂNICO COM BETONEIRA 400 L, APLICADA MANUALMENTE EM PANOS CEGOS DE FACHADA (SEM PRESENÇA DE VÃOS), ESPESSURA DE 35 MM. AF_06/2014</v>
          </cell>
        </row>
        <row r="5792">
          <cell r="A5792" t="str">
            <v>REVESTIMENTO E TRATAMENTO DE SUPERFICIES</v>
          </cell>
          <cell r="B5792" t="str">
            <v>REVE</v>
          </cell>
          <cell r="C5792" t="str">
            <v>EMBOCO</v>
          </cell>
          <cell r="D5792" t="str">
            <v>0107</v>
          </cell>
          <cell r="E5792">
            <v>0</v>
          </cell>
          <cell r="F5792">
            <v>0</v>
          </cell>
          <cell r="G5792" t="str">
            <v>87799</v>
          </cell>
          <cell r="H5792" t="str">
            <v>EMBOÇO OU MASSA ÚNICA EM ARGAMASSA TRAÇO 1:2:8, PREPARO MANUAL, APLICADA MANUALMENTE EM PANOS CEGOS DE FACHADA (SEM PRESENÇA DE VÃOS), ESPESSURA DE 35 MM. AF_06/2014</v>
          </cell>
        </row>
        <row r="5793">
          <cell r="A5793" t="str">
            <v>REVESTIMENTO E TRATAMENTO DE SUPERFICIES</v>
          </cell>
          <cell r="B5793" t="str">
            <v>REVE</v>
          </cell>
          <cell r="C5793" t="str">
            <v>EMBOCO</v>
          </cell>
          <cell r="D5793" t="str">
            <v>0107</v>
          </cell>
          <cell r="E5793">
            <v>0</v>
          </cell>
          <cell r="F5793">
            <v>0</v>
          </cell>
          <cell r="G5793" t="str">
            <v>87800</v>
          </cell>
          <cell r="H5793" t="str">
            <v>EMBOÇO OU MASSA ÚNICA EM ARGAMASSA INDUSTRIALIZADA, PREPARO MECÂNICO E APLICAÇÃO COM EQUIPAMENTO DE MISTURA E PROJEÇÃO DE 1,5 M3/H DE ARGAMASSA EM PANOS CEGOS DE FACHADA (SEM PRESENÇA DE VÃOS), ESPESSURA DE 35 MM. AF_06/2014</v>
          </cell>
        </row>
        <row r="5794">
          <cell r="A5794" t="str">
            <v>REVESTIMENTO E TRATAMENTO DE SUPERFICIES</v>
          </cell>
          <cell r="B5794" t="str">
            <v>REVE</v>
          </cell>
          <cell r="C5794" t="str">
            <v>EMBOCO</v>
          </cell>
          <cell r="D5794" t="str">
            <v>0107</v>
          </cell>
          <cell r="E5794">
            <v>0</v>
          </cell>
          <cell r="F5794">
            <v>0</v>
          </cell>
          <cell r="G5794" t="str">
            <v>87801</v>
          </cell>
          <cell r="H5794" t="str">
            <v>EMBOÇO OU MASSA ÚNICA EM ARGAMASSA TRAÇO 1:2:8, PREPARO MECÂNICO COM BETONEIRA 400 L, APLICADA MANUALMENTE EM PANOS CEGOS DE FACHADA (SEM PRESENÇA DE VÃOS), ESPESSURA DE 45 MM. AF_06/2014</v>
          </cell>
        </row>
        <row r="5795">
          <cell r="A5795" t="str">
            <v>REVESTIMENTO E TRATAMENTO DE SUPERFICIES</v>
          </cell>
          <cell r="B5795" t="str">
            <v>REVE</v>
          </cell>
          <cell r="C5795" t="str">
            <v>EMBOCO</v>
          </cell>
          <cell r="D5795" t="str">
            <v>0107</v>
          </cell>
          <cell r="E5795">
            <v>0</v>
          </cell>
          <cell r="F5795">
            <v>0</v>
          </cell>
          <cell r="G5795" t="str">
            <v>87803</v>
          </cell>
          <cell r="H5795" t="str">
            <v>EMBOÇO OU MASSA ÚNICA EM ARGAMASSA TRAÇO 1:2:8, PREPARO MANUAL, APLICADA MANUALMENTE EM PANOS CEGOS DE FACHADA (SEM PRESENÇA DE VÃOS), ESPESSURA DE 45 MM. AF_06/2014</v>
          </cell>
        </row>
        <row r="5796">
          <cell r="A5796" t="str">
            <v>REVESTIMENTO E TRATAMENTO DE SUPERFICIES</v>
          </cell>
          <cell r="B5796" t="str">
            <v>REVE</v>
          </cell>
          <cell r="C5796" t="str">
            <v>EMBOCO</v>
          </cell>
          <cell r="D5796" t="str">
            <v>0107</v>
          </cell>
          <cell r="E5796">
            <v>0</v>
          </cell>
          <cell r="F5796">
            <v>0</v>
          </cell>
          <cell r="G5796" t="str">
            <v>87804</v>
          </cell>
          <cell r="H5796" t="str">
            <v>EMBOÇO OU MASSA ÚNICA EM ARGAMASSA INDUSTRIALIZADA, PREPARO MECÂNICO E APLICAÇÃO COM EQUIPAMENTO DE MISTURA E PROJEÇÃO DE 1,5 M3/H DE ARGAMASSA EM PANOS CEGOS DE FACHADA (SEM PRESENÇA DE VÃOS), ESPESSURA DE 45 MM. AF_06/2014</v>
          </cell>
        </row>
        <row r="5797">
          <cell r="A5797" t="str">
            <v>REVESTIMENTO E TRATAMENTO DE SUPERFICIES</v>
          </cell>
          <cell r="B5797" t="str">
            <v>REVE</v>
          </cell>
          <cell r="C5797" t="str">
            <v>EMBOCO</v>
          </cell>
          <cell r="D5797" t="str">
            <v>0107</v>
          </cell>
          <cell r="E5797">
            <v>0</v>
          </cell>
          <cell r="F5797">
            <v>0</v>
          </cell>
          <cell r="G5797" t="str">
            <v>87805</v>
          </cell>
          <cell r="H5797" t="str">
            <v>EMBOÇO OU MASSA ÚNICA EM ARGAMASSA TRAÇO 1:2:8, PREPARO MECÂNICO COM BETONEIRA 400 L, APLICADA MANUALMENTE EM PANOS CEGOS DE FACHADA (SEM PRESENÇA DE VÃOS), ESPESSURA MAIOR OU IGUAL A 50 MM. AF_06/2014</v>
          </cell>
        </row>
        <row r="5798">
          <cell r="A5798" t="str">
            <v>REVESTIMENTO E TRATAMENTO DE SUPERFICIES</v>
          </cell>
          <cell r="B5798" t="str">
            <v>REVE</v>
          </cell>
          <cell r="C5798" t="str">
            <v>EMBOCO</v>
          </cell>
          <cell r="D5798" t="str">
            <v>0107</v>
          </cell>
          <cell r="E5798">
            <v>0</v>
          </cell>
          <cell r="F5798">
            <v>0</v>
          </cell>
          <cell r="G5798" t="str">
            <v>87807</v>
          </cell>
          <cell r="H5798" t="str">
            <v>EMBOÇO OU MASSA ÚNICA EM ARGAMASSA TRAÇO 1:2:8, PREPARO MANUAL, APLICADA MANUALMENTE EM PANOS CEGOS DE FACHADA (SEM PRESENÇA DE VÃOS), ESPESSURA MAIOR OU IGUAL A 50 MM. AF_06/2014</v>
          </cell>
        </row>
        <row r="5799">
          <cell r="A5799" t="str">
            <v>REVESTIMENTO E TRATAMENTO DE SUPERFICIES</v>
          </cell>
          <cell r="B5799" t="str">
            <v>REVE</v>
          </cell>
          <cell r="C5799" t="str">
            <v>EMBOCO</v>
          </cell>
          <cell r="D5799" t="str">
            <v>0107</v>
          </cell>
          <cell r="E5799">
            <v>0</v>
          </cell>
          <cell r="F5799">
            <v>0</v>
          </cell>
          <cell r="G5799" t="str">
            <v>87808</v>
          </cell>
          <cell r="H5799" t="str">
            <v>EMBOÇO OU MASSA ÚNICA EM ARGAMASSA INDUSTRIALIZADA, PREPARO MECÂNICO E APLICAÇÃO COM EQUIPAMENTO DE MISTURA E PROJEÇÃO DE 1,5 M3/H DE ARGAMASSA EM PANOS CEGOS DE FACHADA (SEM PRESENÇA DE VÃOS), ESPESSURA MAIOR OU IGUAL A 50 MM. AF_06/2014</v>
          </cell>
        </row>
        <row r="5800">
          <cell r="A5800" t="str">
            <v>REVESTIMENTO E TRATAMENTO DE SUPERFICIES</v>
          </cell>
          <cell r="B5800" t="str">
            <v>REVE</v>
          </cell>
          <cell r="C5800" t="str">
            <v>EMBOCO</v>
          </cell>
          <cell r="D5800" t="str">
            <v>0107</v>
          </cell>
          <cell r="E5800">
            <v>0</v>
          </cell>
          <cell r="F5800">
            <v>0</v>
          </cell>
          <cell r="G5800" t="str">
            <v>87809</v>
          </cell>
          <cell r="H5800" t="str">
            <v>EMBOÇO OU MASSA ÚNICA EM ARGAMASSA TRAÇO 1:2:8, PREPARO MECÂNICO COM BETONEIRA 400 L, APLICADA MANUALMENTE EM SUPERFÍCIES EXTERNAS DA SACADA, ESPESSURA DE 25 MM, SEM USO DE TELA METÁLICA DE REFORÇO CONTRA FISSURAÇÃO. AF_06/2014</v>
          </cell>
        </row>
        <row r="5801">
          <cell r="A5801" t="str">
            <v>REVESTIMENTO E TRATAMENTO DE SUPERFICIES</v>
          </cell>
          <cell r="B5801" t="str">
            <v>REVE</v>
          </cell>
          <cell r="C5801" t="str">
            <v>EMBOCO</v>
          </cell>
          <cell r="D5801" t="str">
            <v>0107</v>
          </cell>
          <cell r="E5801">
            <v>0</v>
          </cell>
          <cell r="F5801">
            <v>0</v>
          </cell>
          <cell r="G5801" t="str">
            <v>87811</v>
          </cell>
          <cell r="H5801" t="str">
            <v>EMBOÇO OU MASSA ÚNICA EM ARGAMASSA TRAÇO 1:2:8, PREPARO MANUAL, APLICADA MANUALMENTE EM SUPERFÍCIES EXTERNAS DA SACADA, ESPESSURA DE 25 MM, SEM USO DE TELA METÁLICA DE REFORÇO CONTRA FISSURAÇÃO. AF_06/2014</v>
          </cell>
        </row>
        <row r="5802">
          <cell r="A5802" t="str">
            <v>REVESTIMENTO E TRATAMENTO DE SUPERFICIES</v>
          </cell>
          <cell r="B5802" t="str">
            <v>REVE</v>
          </cell>
          <cell r="C5802" t="str">
            <v>EMBOCO</v>
          </cell>
          <cell r="D5802" t="str">
            <v>0107</v>
          </cell>
          <cell r="E5802">
            <v>0</v>
          </cell>
          <cell r="F5802">
            <v>0</v>
          </cell>
          <cell r="G5802" t="str">
            <v>87812</v>
          </cell>
          <cell r="H5802" t="str">
            <v>EMBOÇO OU MASSA ÚNICA EM ARGAMASSA INDUSTRIALIZADA, PREPARO MECÂNICO E APLICAÇÃO COM EQUIPAMENTO DE MISTURA E PROJEÇÃO DE 1,5 M3/H EM SUPERFÍCIES EXTERNAS DA SACADA, ESPESSURA 25 MM, SEM USO DE TELA METÁLICA. AF_06/2014</v>
          </cell>
        </row>
        <row r="5803">
          <cell r="A5803" t="str">
            <v>REVESTIMENTO E TRATAMENTO DE SUPERFICIES</v>
          </cell>
          <cell r="B5803" t="str">
            <v>REVE</v>
          </cell>
          <cell r="C5803" t="str">
            <v>EMBOCO</v>
          </cell>
          <cell r="D5803" t="str">
            <v>0107</v>
          </cell>
          <cell r="E5803">
            <v>0</v>
          </cell>
          <cell r="F5803">
            <v>0</v>
          </cell>
          <cell r="G5803" t="str">
            <v>87813</v>
          </cell>
          <cell r="H5803" t="str">
            <v>EMBOÇO OU MASSA ÚNICA EM ARGAMASSA TRAÇO 1:2:8, PREPARO MECÂNICO COM BETONEIRA 400 L, APLICADA MANUALMENTE EM SUPERFÍCIES EXTERNAS DA SACADA, ESPESSURA DE 35 MM, SEM USO DE TELA METÁLICA DE REFORÇO CONTRA FISSURAÇÃO. AF_06/2014</v>
          </cell>
        </row>
        <row r="5804">
          <cell r="A5804" t="str">
            <v>REVESTIMENTO E TRATAMENTO DE SUPERFICIES</v>
          </cell>
          <cell r="B5804" t="str">
            <v>REVE</v>
          </cell>
          <cell r="C5804" t="str">
            <v>EMBOCO</v>
          </cell>
          <cell r="D5804" t="str">
            <v>0107</v>
          </cell>
          <cell r="E5804">
            <v>0</v>
          </cell>
          <cell r="F5804">
            <v>0</v>
          </cell>
          <cell r="G5804" t="str">
            <v>87815</v>
          </cell>
          <cell r="H5804" t="str">
            <v>EMBOÇO OU MASSA ÚNICA EM ARGAMASSA TRAÇO 1:2:8, PREPARO MANUAL, APLICADA MANUALMENTE EM SUPERFÍCIES EXTERNAS DA SACADA, ESPESSURA DE 35 MM, SEM USO DE TELA METÁLICA DE REFORÇO CONTRA FISSURAÇÃO. AF_06/2014</v>
          </cell>
        </row>
        <row r="5805">
          <cell r="A5805" t="str">
            <v>REVESTIMENTO E TRATAMENTO DE SUPERFICIES</v>
          </cell>
          <cell r="B5805" t="str">
            <v>REVE</v>
          </cell>
          <cell r="C5805" t="str">
            <v>EMBOCO</v>
          </cell>
          <cell r="D5805" t="str">
            <v>0107</v>
          </cell>
          <cell r="E5805">
            <v>0</v>
          </cell>
          <cell r="F5805">
            <v>0</v>
          </cell>
          <cell r="G5805" t="str">
            <v>87816</v>
          </cell>
          <cell r="H5805" t="str">
            <v>EMBOÇO OU MASSA ÚNICA EM ARGAMASSA INDUSTRIALIZADA, PREPARO MECÂNICO E APLICAÇÃO COM EQUIPAMENTO DE MISTURA E PROJEÇÃO DE 1,5 M3/H EM SUPERFÍCIES EXTERNAS DA SACADA, ESPESSURA 35 MM, SEM USO DE TELA METÁLICA. AF_06/2014</v>
          </cell>
        </row>
        <row r="5806">
          <cell r="A5806" t="str">
            <v>REVESTIMENTO E TRATAMENTO DE SUPERFICIES</v>
          </cell>
          <cell r="B5806" t="str">
            <v>REVE</v>
          </cell>
          <cell r="C5806" t="str">
            <v>EMBOCO</v>
          </cell>
          <cell r="D5806" t="str">
            <v>0107</v>
          </cell>
          <cell r="E5806">
            <v>0</v>
          </cell>
          <cell r="F5806">
            <v>0</v>
          </cell>
          <cell r="G5806" t="str">
            <v>87817</v>
          </cell>
          <cell r="H5806" t="str">
            <v>EMBOÇO OU MASSA ÚNICA EM ARGAMASSA TRAÇO 1:2:8, PREPARO MECÂNICO COM BETONEIRA 400 L, APLICADA MANUALMENTE EM SUPERFÍCIES EXTERNAS DA SACADA, ESPESSURA DE 45 MM, SEM USO DE TELA METÁLICA DE REFORÇO CONTRA FISSURAÇÃO. AF_06/2014</v>
          </cell>
        </row>
        <row r="5807">
          <cell r="A5807" t="str">
            <v>REVESTIMENTO E TRATAMENTO DE SUPERFICIES</v>
          </cell>
          <cell r="B5807" t="str">
            <v>REVE</v>
          </cell>
          <cell r="C5807" t="str">
            <v>EMBOCO</v>
          </cell>
          <cell r="D5807" t="str">
            <v>0107</v>
          </cell>
          <cell r="E5807">
            <v>0</v>
          </cell>
          <cell r="F5807">
            <v>0</v>
          </cell>
          <cell r="G5807" t="str">
            <v>87819</v>
          </cell>
          <cell r="H5807" t="str">
            <v>EMBOÇO OU MASSA ÚNICA EM ARGAMASSA TRAÇO 1:2:8, PREPARO MANUAL, APLICADA MANUALMENTE EM SUPERFÍCIES EXTERNAS DA SACADA, ESPESSURA DE 45 MM, SEM USO DE TELA METÁLICA DE REFORÇO CONTRA FISSURAÇÃO. AF_06/2014</v>
          </cell>
        </row>
        <row r="5808">
          <cell r="A5808" t="str">
            <v>REVESTIMENTO E TRATAMENTO DE SUPERFICIES</v>
          </cell>
          <cell r="B5808" t="str">
            <v>REVE</v>
          </cell>
          <cell r="C5808" t="str">
            <v>EMBOCO</v>
          </cell>
          <cell r="D5808" t="str">
            <v>0107</v>
          </cell>
          <cell r="E5808">
            <v>0</v>
          </cell>
          <cell r="F5808">
            <v>0</v>
          </cell>
          <cell r="G5808" t="str">
            <v>87820</v>
          </cell>
          <cell r="H5808" t="str">
            <v>EMBOÇO OU MASSA ÚNICA EM ARGAMASSA INDUSTRIALIZADA, PREPARO MECÂNICO E APLICAÇÃO COM EQUIPAMENTO DE MISTURA E PROJEÇÃO DE 1,5 M3/H EM SUPERFÍCIES EXTERNAS DA SACADA, ESPESSURA 45 MM, SEM USO DE TELA METÁLICA. AF_06/2014</v>
          </cell>
        </row>
        <row r="5809">
          <cell r="A5809" t="str">
            <v>REVESTIMENTO E TRATAMENTO DE SUPERFICIES</v>
          </cell>
          <cell r="B5809" t="str">
            <v>REVE</v>
          </cell>
          <cell r="C5809" t="str">
            <v>EMBOCO</v>
          </cell>
          <cell r="D5809" t="str">
            <v>0107</v>
          </cell>
          <cell r="E5809">
            <v>0</v>
          </cell>
          <cell r="F5809">
            <v>0</v>
          </cell>
          <cell r="G5809" t="str">
            <v>87821</v>
          </cell>
          <cell r="H5809" t="str">
            <v>EMBOÇO OU MASSA ÚNICA EM ARGAMASSA TRAÇO 1:2:8, PREPARO MECÂNICO COM BETONEIRA 400 L, APLICADA MANUALMENTE EM SUPERFÍCIES EXTERNAS DA SACADA, ESPESSURA MAIOR OU IGUAL A 50 MM, SEM USO DE TELA METÁLICA DE REFORÇO CONTRA FISSURAÇÃO. AF_06/2014</v>
          </cell>
        </row>
        <row r="5810">
          <cell r="A5810" t="str">
            <v>REVESTIMENTO E TRATAMENTO DE SUPERFICIES</v>
          </cell>
          <cell r="B5810" t="str">
            <v>REVE</v>
          </cell>
          <cell r="C5810" t="str">
            <v>EMBOCO</v>
          </cell>
          <cell r="D5810" t="str">
            <v>0107</v>
          </cell>
          <cell r="E5810">
            <v>0</v>
          </cell>
          <cell r="F5810">
            <v>0</v>
          </cell>
          <cell r="G5810" t="str">
            <v>87823</v>
          </cell>
          <cell r="H5810" t="str">
            <v>EMBOÇO OU MASSA ÚNICA EM ARGAMASSA TRAÇO 1:2:8, PREPARO MANUAL, APLICADA MANUALMENTE EM SUPERFÍCIES EXTERNAS DA SACADA, ESPESSURA MAIOR OU IGUAL A 50 MM, SEM USO DE TELA METÁLICA DE REFORÇO CONTRA FISSURAÇÃO. AF_06/2014</v>
          </cell>
        </row>
        <row r="5811">
          <cell r="A5811" t="str">
            <v>REVESTIMENTO E TRATAMENTO DE SUPERFICIES</v>
          </cell>
          <cell r="B5811" t="str">
            <v>REVE</v>
          </cell>
          <cell r="C5811" t="str">
            <v>EMBOCO</v>
          </cell>
          <cell r="D5811" t="str">
            <v>0107</v>
          </cell>
          <cell r="E5811">
            <v>0</v>
          </cell>
          <cell r="F5811">
            <v>0</v>
          </cell>
          <cell r="G5811" t="str">
            <v>87824</v>
          </cell>
          <cell r="H5811" t="str">
            <v>EMBOÇO OU MASSA ÚNICA EM ARGAMASSA INDUSTRIALIZADA, PREPARO MECÂNICO E APLICAÇÃO COM EQUIPAMENTO DE MISTURA E PROJEÇÃO DE 1,5 M3/H EM SUPERFÍCIES EXTERNAS DA SACADA, ESPESSURA MAIOR OU IGUAL A 50 MM, SEM USO DE TELA METÁLICA. AF_06/2014</v>
          </cell>
        </row>
        <row r="5812">
          <cell r="A5812" t="str">
            <v>REVESTIMENTO E TRATAMENTO DE SUPERFICIES</v>
          </cell>
          <cell r="B5812" t="str">
            <v>REVE</v>
          </cell>
          <cell r="C5812" t="str">
            <v>EMBOCO</v>
          </cell>
          <cell r="D5812" t="str">
            <v>0107</v>
          </cell>
          <cell r="E5812">
            <v>0</v>
          </cell>
          <cell r="F5812">
            <v>0</v>
          </cell>
          <cell r="G5812" t="str">
            <v>87825</v>
          </cell>
          <cell r="H5812" t="str">
            <v>EMBOÇO OU MASSA ÚNICA EM ARGAMASSA TRAÇO 1:2:8, PREPARO MECÂNICO COM BETONEIRA 400 L, APLICADA MANUALMENTE NAS PAREDES INTERNAS DA SACADA, ESPESSURA DE 25 MM, SEM USO DE TELA METÁLICA DE REFORÇO CONTRA FISSURAÇÃO. AF_06/2014</v>
          </cell>
        </row>
        <row r="5813">
          <cell r="A5813" t="str">
            <v>REVESTIMENTO E TRATAMENTO DE SUPERFICIES</v>
          </cell>
          <cell r="B5813" t="str">
            <v>REVE</v>
          </cell>
          <cell r="C5813" t="str">
            <v>EMBOCO</v>
          </cell>
          <cell r="D5813" t="str">
            <v>0107</v>
          </cell>
          <cell r="E5813">
            <v>0</v>
          </cell>
          <cell r="F5813">
            <v>0</v>
          </cell>
          <cell r="G5813" t="str">
            <v>87827</v>
          </cell>
          <cell r="H5813" t="str">
            <v>EMBOÇO OU MASSA ÚNICA EM ARGAMASSA TRAÇO 1:2:8, PREPARO MANUAL, APLICADA MANUALMENTE NAS PAREDES INTERNAS DA SACADA, ESPESSURA DE 25 MM, SEM USO DE TELA METÁLICA DE REFORÇO CONTRA FISSURAÇÃO. AF_06/2014</v>
          </cell>
        </row>
        <row r="5814">
          <cell r="A5814" t="str">
            <v>REVESTIMENTO E TRATAMENTO DE SUPERFICIES</v>
          </cell>
          <cell r="B5814" t="str">
            <v>REVE</v>
          </cell>
          <cell r="C5814" t="str">
            <v>EMBOCO</v>
          </cell>
          <cell r="D5814" t="str">
            <v>0107</v>
          </cell>
          <cell r="E5814">
            <v>0</v>
          </cell>
          <cell r="F5814">
            <v>0</v>
          </cell>
          <cell r="G5814" t="str">
            <v>87828</v>
          </cell>
          <cell r="H5814" t="str">
            <v>EMBOÇO OU MASSA ÚNICA EM ARGAMASSA INDUSTRIALIZADA, PREPARO MECÂNICO E APLICAÇÃO COM EQUIPAMENTO DE MISTURA E PROJEÇÃO DE 1,5 M3/H NAS PAREDES INTERNAS DA SACADA, ESPESSURA 25 MM, SEM USO DE TELA METÁLICA. AF_06/2014</v>
          </cell>
        </row>
        <row r="5815">
          <cell r="A5815" t="str">
            <v>REVESTIMENTO E TRATAMENTO DE SUPERFICIES</v>
          </cell>
          <cell r="B5815" t="str">
            <v>REVE</v>
          </cell>
          <cell r="C5815" t="str">
            <v>EMBOCO</v>
          </cell>
          <cell r="D5815" t="str">
            <v>0107</v>
          </cell>
          <cell r="E5815">
            <v>0</v>
          </cell>
          <cell r="F5815">
            <v>0</v>
          </cell>
          <cell r="G5815" t="str">
            <v>87829</v>
          </cell>
          <cell r="H5815" t="str">
            <v>EMBOÇO OU MASSA ÚNICA EM ARGAMASSA TRAÇO 1:2:8, PREPARO MECÂNICO COM BETONEIRA 400 L, APLICADA MANUALMENTE NAS PAREDES INTERNAS DA SACADA, ESPESSURA DE 35 MM, SEM USO DE TELA METÁLICA DE REFORÇO CONTRA FISSURAÇÃO. AF_06/2014</v>
          </cell>
        </row>
        <row r="5816">
          <cell r="A5816" t="str">
            <v>REVESTIMENTO E TRATAMENTO DE SUPERFICIES</v>
          </cell>
          <cell r="B5816" t="str">
            <v>REVE</v>
          </cell>
          <cell r="C5816" t="str">
            <v>EMBOCO</v>
          </cell>
          <cell r="D5816" t="str">
            <v>0107</v>
          </cell>
          <cell r="E5816">
            <v>0</v>
          </cell>
          <cell r="F5816">
            <v>0</v>
          </cell>
          <cell r="G5816" t="str">
            <v>87831</v>
          </cell>
          <cell r="H5816" t="str">
            <v>EMBOÇO OU MASSA ÚNICA EM ARGAMASSA TRAÇO 1:2:8, PREPARO MANUAL, APLICADA MANUALMENTE NAS PAREDES INTERNAS DA SACADA, ESPESSURA DE 35 MM, SEM USO DE TELA METÁLICA DE REFORÇO CONTRA FISSURAÇÃO. AF_06/2014</v>
          </cell>
        </row>
        <row r="5817">
          <cell r="A5817" t="str">
            <v>REVESTIMENTO E TRATAMENTO DE SUPERFICIES</v>
          </cell>
          <cell r="B5817" t="str">
            <v>REVE</v>
          </cell>
          <cell r="C5817" t="str">
            <v>EMBOCO</v>
          </cell>
          <cell r="D5817" t="str">
            <v>0107</v>
          </cell>
          <cell r="E5817">
            <v>0</v>
          </cell>
          <cell r="F5817">
            <v>0</v>
          </cell>
          <cell r="G5817" t="str">
            <v>87832</v>
          </cell>
          <cell r="H5817" t="str">
            <v>EMBOÇO OU MASSA ÚNICA EM ARGAMASSA INDUSTRIALIZADA, PREPARO MECÂNICO E APLICAÇÃO COM EQUIPAMENTO DE MISTURA E PROJEÇÃO DE 1,5 M3/H DE ARGAMASSA NAS PAREDES INTERNAS DA SACADA, ESPESSURA 35 MM, SEM USO DE TELA METÁLICA. AF_06/2014</v>
          </cell>
        </row>
        <row r="5818">
          <cell r="A5818" t="str">
            <v>REVESTIMENTO E TRATAMENTO DE SUPERFICIES</v>
          </cell>
          <cell r="B5818" t="str">
            <v>REVE</v>
          </cell>
          <cell r="C5818" t="str">
            <v>EMBOCO</v>
          </cell>
          <cell r="D5818" t="str">
            <v>0107</v>
          </cell>
          <cell r="E5818">
            <v>0</v>
          </cell>
          <cell r="F5818">
            <v>0</v>
          </cell>
          <cell r="G5818" t="str">
            <v>87834</v>
          </cell>
          <cell r="H5818" t="str">
            <v>REVESTIMENTO DECORATIVO MONOCAMADA APLICADO MANUALMENTE EM PANOS CEGOS DA FACHADA DE UM EDIFÍCIO DE ESTRUTURA CONVENCIONAL, COM ACABAMENTO RASPADO. AF_06/2014</v>
          </cell>
        </row>
        <row r="5819">
          <cell r="A5819" t="str">
            <v>REVESTIMENTO E TRATAMENTO DE SUPERFICIES</v>
          </cell>
          <cell r="B5819" t="str">
            <v>REVE</v>
          </cell>
          <cell r="C5819" t="str">
            <v>EMBOCO</v>
          </cell>
          <cell r="D5819" t="str">
            <v>0107</v>
          </cell>
          <cell r="E5819">
            <v>0</v>
          </cell>
          <cell r="F5819">
            <v>0</v>
          </cell>
          <cell r="G5819" t="str">
            <v>87835</v>
          </cell>
          <cell r="H5819" t="str">
            <v>REVESTIMENTO DECORATIVO MONOCAMADA APLICADO MANUALMENTE EM PANOS CEGOS DA FACHADA DE UM EDIFÍCIO DE ALVENARIA ESTRUTURAL, COM ACABAMENTO RASPADO. AF_06/2014</v>
          </cell>
        </row>
        <row r="5820">
          <cell r="A5820" t="str">
            <v>REVESTIMENTO E TRATAMENTO DE SUPERFICIES</v>
          </cell>
          <cell r="B5820" t="str">
            <v>REVE</v>
          </cell>
          <cell r="C5820" t="str">
            <v>EMBOCO</v>
          </cell>
          <cell r="D5820" t="str">
            <v>0107</v>
          </cell>
          <cell r="E5820">
            <v>0</v>
          </cell>
          <cell r="F5820">
            <v>0</v>
          </cell>
          <cell r="G5820" t="str">
            <v>87836</v>
          </cell>
          <cell r="H5820" t="str">
            <v>REVESTIMENTO DECORATIVO MONOCAMADA APLICADO COM EQUIPAMENTO DE PROJEÇÃO EM PANOS CEGOS DA FACHADA DE UM EDIFÍCIO DE ESTRUTURA CONVENCIONAL, COM ACABAMENTO RASPADO. AF_06/2014</v>
          </cell>
        </row>
        <row r="5821">
          <cell r="A5821" t="str">
            <v>REVESTIMENTO E TRATAMENTO DE SUPERFICIES</v>
          </cell>
          <cell r="B5821" t="str">
            <v>REVE</v>
          </cell>
          <cell r="C5821" t="str">
            <v>EMBOCO</v>
          </cell>
          <cell r="D5821" t="str">
            <v>0107</v>
          </cell>
          <cell r="E5821">
            <v>0</v>
          </cell>
          <cell r="F5821">
            <v>0</v>
          </cell>
          <cell r="G5821" t="str">
            <v>87837</v>
          </cell>
          <cell r="H5821" t="str">
            <v>REVESTIMENTO DECORATIVO MONOCAMADA APLICADO COM EQUIPAMENTO DE PROJEÇÃO EM PANOS CEGOS DA FACHADA DE UM EDIFÍCIO DE ALVENARIA ESTRUTURAL, COM ACABAMENTO RASPADO. AF_06/2014</v>
          </cell>
        </row>
        <row r="5822">
          <cell r="A5822" t="str">
            <v>REVESTIMENTO E TRATAMENTO DE SUPERFICIES</v>
          </cell>
          <cell r="B5822" t="str">
            <v>REVE</v>
          </cell>
          <cell r="C5822" t="str">
            <v>EMBOCO</v>
          </cell>
          <cell r="D5822" t="str">
            <v>0107</v>
          </cell>
          <cell r="E5822">
            <v>0</v>
          </cell>
          <cell r="F5822">
            <v>0</v>
          </cell>
          <cell r="G5822" t="str">
            <v>87838</v>
          </cell>
          <cell r="H5822" t="str">
            <v>REVESTIMENTO DECORATIVO MONOCAMADA APLICADO MANUALMENTE EM PANOS DA FACHADA COM PRESENÇA DE VÃOS, DE UM EDIFÍCIO DE ESTRUTURA CONVENCIONAL E ACABAMENTO RASPADO. AF_06/2014</v>
          </cell>
        </row>
        <row r="5823">
          <cell r="A5823" t="str">
            <v>REVESTIMENTO E TRATAMENTO DE SUPERFICIES</v>
          </cell>
          <cell r="B5823" t="str">
            <v>REVE</v>
          </cell>
          <cell r="C5823" t="str">
            <v>EMBOCO</v>
          </cell>
          <cell r="D5823" t="str">
            <v>0107</v>
          </cell>
          <cell r="E5823">
            <v>0</v>
          </cell>
          <cell r="F5823">
            <v>0</v>
          </cell>
          <cell r="G5823" t="str">
            <v>87839</v>
          </cell>
          <cell r="H5823" t="str">
            <v>REVESTIMENTO DECORATIVO MONOCAMADA APLICADO MANUALMENTE EM PANOS DA FACHADA COM PRESENÇA DE VÃOS, DE UM EDIFÍCIO DE ALVENARIA ESTRUTURAL E ACABAMENTO RASPADO. AF_06/2014</v>
          </cell>
        </row>
        <row r="5824">
          <cell r="A5824" t="str">
            <v>REVESTIMENTO E TRATAMENTO DE SUPERFICIES</v>
          </cell>
          <cell r="B5824" t="str">
            <v>REVE</v>
          </cell>
          <cell r="C5824" t="str">
            <v>EMBOCO</v>
          </cell>
          <cell r="D5824" t="str">
            <v>0107</v>
          </cell>
          <cell r="E5824">
            <v>0</v>
          </cell>
          <cell r="F5824">
            <v>0</v>
          </cell>
          <cell r="G5824" t="str">
            <v>87840</v>
          </cell>
          <cell r="H5824" t="str">
            <v>REVESTIMENTO DECORATIVO MONOCAMADA APLICADO COM EQUIPAMENTO DE PROJEÇÃO EM PANOS DA FACHADA COM PRESENÇA DE VÃOS, DE UM EDIFÍCIO DE ESTRUTURA CONVENCIONAL E ACABAMENTO RASPADO. AF_06/2014</v>
          </cell>
        </row>
        <row r="5825">
          <cell r="A5825" t="str">
            <v>REVESTIMENTO E TRATAMENTO DE SUPERFICIES</v>
          </cell>
          <cell r="B5825" t="str">
            <v>REVE</v>
          </cell>
          <cell r="C5825" t="str">
            <v>EMBOCO</v>
          </cell>
          <cell r="D5825" t="str">
            <v>0107</v>
          </cell>
          <cell r="E5825">
            <v>0</v>
          </cell>
          <cell r="F5825">
            <v>0</v>
          </cell>
          <cell r="G5825" t="str">
            <v>87841</v>
          </cell>
          <cell r="H5825" t="str">
            <v>REVESTIMENTO DECORATIVO MONOCAMADA APLICADO COM EQUIPAMENTO DE PROJEÇÃO EM PANOS DA FACHADA COM PRESENÇA DE VÃOS, DE UM EDIFÍCIO DE ALVENARIA ESTRUTURAL E ACABAMENTO RASPADO. AF_06/2014</v>
          </cell>
        </row>
        <row r="5826">
          <cell r="A5826" t="str">
            <v>REVESTIMENTO E TRATAMENTO DE SUPERFICIES</v>
          </cell>
          <cell r="B5826" t="str">
            <v>REVE</v>
          </cell>
          <cell r="C5826" t="str">
            <v>EMBOCO</v>
          </cell>
          <cell r="D5826" t="str">
            <v>0107</v>
          </cell>
          <cell r="E5826">
            <v>0</v>
          </cell>
          <cell r="F5826">
            <v>0</v>
          </cell>
          <cell r="G5826" t="str">
            <v>87842</v>
          </cell>
          <cell r="H5826" t="str">
            <v>REVESTIMENTO DECORATIVO MONOCAMADA APLICADO MANUALMENTE EM SUPERFÍCIES EXTERNAS DA SACADA DE UM EDIFÍCIO DE ESTRUTURA CONVENCIONAL E ACABAMENTO RASPADO. AF_06/2014</v>
          </cell>
        </row>
        <row r="5827">
          <cell r="A5827" t="str">
            <v>REVESTIMENTO E TRATAMENTO DE SUPERFICIES</v>
          </cell>
          <cell r="B5827" t="str">
            <v>REVE</v>
          </cell>
          <cell r="C5827" t="str">
            <v>EMBOCO</v>
          </cell>
          <cell r="D5827" t="str">
            <v>0107</v>
          </cell>
          <cell r="E5827">
            <v>0</v>
          </cell>
          <cell r="F5827">
            <v>0</v>
          </cell>
          <cell r="G5827" t="str">
            <v>87843</v>
          </cell>
          <cell r="H5827" t="str">
            <v>REVESTIMENTO DECORATIVO MONOCAMADA APLICADO MANUALMENTE EM SUPERFÍCIES EXTERNAS DA SACADA DE UM EDIFÍCIO DE ALVENARIA ESTRUTURAL E ACABAMENTO RASPADO. AF_06/2014</v>
          </cell>
        </row>
        <row r="5828">
          <cell r="A5828" t="str">
            <v>REVESTIMENTO E TRATAMENTO DE SUPERFICIES</v>
          </cell>
          <cell r="B5828" t="str">
            <v>REVE</v>
          </cell>
          <cell r="C5828" t="str">
            <v>EMBOCO</v>
          </cell>
          <cell r="D5828" t="str">
            <v>0107</v>
          </cell>
          <cell r="E5828">
            <v>0</v>
          </cell>
          <cell r="F5828">
            <v>0</v>
          </cell>
          <cell r="G5828" t="str">
            <v>87844</v>
          </cell>
          <cell r="H5828" t="str">
            <v>REVESTIMENTO DECORATIVO MONOCAMADA APLICADO COM EQUIPAMENTO DE PROJEÇÃO EM SUPERFÍCIES EXTERNAS DA SACADA DE UM EDIFÍCIO DE ESTRUTURA CONVENCIONAL E ACABAMENTO RASPADO. AF_06/2014</v>
          </cell>
        </row>
        <row r="5829">
          <cell r="A5829" t="str">
            <v>REVESTIMENTO E TRATAMENTO DE SUPERFICIES</v>
          </cell>
          <cell r="B5829" t="str">
            <v>REVE</v>
          </cell>
          <cell r="C5829" t="str">
            <v>EMBOCO</v>
          </cell>
          <cell r="D5829" t="str">
            <v>0107</v>
          </cell>
          <cell r="E5829">
            <v>0</v>
          </cell>
          <cell r="F5829">
            <v>0</v>
          </cell>
          <cell r="G5829" t="str">
            <v>87845</v>
          </cell>
          <cell r="H5829" t="str">
            <v>REVESTIMENTO DECORATIVO MONOCAMADA APLICADO COM EQUIPAMENTO DE PROJEÇÃO EM SUPERFÍCIES EXTERNAS DA SACADA DE UM EDIFÍCIO DE ALVENARIA ESTRUTURAL E ACABAMENTO RASPADO. AF_06/2014</v>
          </cell>
        </row>
        <row r="5830">
          <cell r="A5830" t="str">
            <v>REVESTIMENTO E TRATAMENTO DE SUPERFICIES</v>
          </cell>
          <cell r="B5830" t="str">
            <v>REVE</v>
          </cell>
          <cell r="C5830" t="str">
            <v>EMBOCO</v>
          </cell>
          <cell r="D5830" t="str">
            <v>0107</v>
          </cell>
          <cell r="E5830">
            <v>0</v>
          </cell>
          <cell r="F5830">
            <v>0</v>
          </cell>
          <cell r="G5830" t="str">
            <v>87846</v>
          </cell>
          <cell r="H5830" t="str">
            <v>REVESTIMENTO DECORATIVO MONOCAMADA APLICADO MANUALMENTE EM PANOS CEGOS DA FACHADA DE UM EDIFÍCIO DE ESTRUTURA CONVENCIONAL, COM ACABAMENTO TRAVERTINO. AF_06/2014</v>
          </cell>
        </row>
        <row r="5831">
          <cell r="A5831" t="str">
            <v>REVESTIMENTO E TRATAMENTO DE SUPERFICIES</v>
          </cell>
          <cell r="B5831" t="str">
            <v>REVE</v>
          </cell>
          <cell r="C5831" t="str">
            <v>EMBOCO</v>
          </cell>
          <cell r="D5831" t="str">
            <v>0107</v>
          </cell>
          <cell r="E5831">
            <v>0</v>
          </cell>
          <cell r="F5831">
            <v>0</v>
          </cell>
          <cell r="G5831" t="str">
            <v>87847</v>
          </cell>
          <cell r="H5831" t="str">
            <v>REVESTIMENTO DECORATIVO MONOCAMADA APLICADO MANUALMENTE EM PANOS CEGOS DA FACHADA DE UM EDIFÍCIO DE ALVENARIA ESTRUTURAL, COM ACABAMENTO TRAVERTINO. AF_06/2014</v>
          </cell>
        </row>
        <row r="5832">
          <cell r="A5832" t="str">
            <v>REVESTIMENTO E TRATAMENTO DE SUPERFICIES</v>
          </cell>
          <cell r="B5832" t="str">
            <v>REVE</v>
          </cell>
          <cell r="C5832" t="str">
            <v>EMBOCO</v>
          </cell>
          <cell r="D5832" t="str">
            <v>0107</v>
          </cell>
          <cell r="E5832">
            <v>0</v>
          </cell>
          <cell r="F5832">
            <v>0</v>
          </cell>
          <cell r="G5832" t="str">
            <v>87848</v>
          </cell>
          <cell r="H5832" t="str">
            <v>REVESTIMENTO DECORATIVO MONOCAMADA APLICADO COM EQUIPAMENTO DE PROJEÇÃO EM PANOS CEGOS DA FACHADA DE UM EDIFÍCIO DE ESTRUTURA CONVENCIONAL, COM ACABAMENTO TRAVERTINO. AF_06/2014</v>
          </cell>
        </row>
        <row r="5833">
          <cell r="A5833" t="str">
            <v>REVESTIMENTO E TRATAMENTO DE SUPERFICIES</v>
          </cell>
          <cell r="B5833" t="str">
            <v>REVE</v>
          </cell>
          <cell r="C5833" t="str">
            <v>EMBOCO</v>
          </cell>
          <cell r="D5833" t="str">
            <v>0107</v>
          </cell>
          <cell r="E5833">
            <v>0</v>
          </cell>
          <cell r="F5833">
            <v>0</v>
          </cell>
          <cell r="G5833" t="str">
            <v>87849</v>
          </cell>
          <cell r="H5833" t="str">
            <v>REVESTIMENTO DECORATIVO MONOCAMADA APLICADO COM EQUIPAMENTO DE PROJEÇÃO EM PANOS CEGOS DA FACHADA DE UM EDIFÍCIO DE ALVENARIA ESTRUTURAL, COM ACABAMENTO TRAVERTINO. AF_06/2014</v>
          </cell>
        </row>
        <row r="5834">
          <cell r="A5834" t="str">
            <v>REVESTIMENTO E TRATAMENTO DE SUPERFICIES</v>
          </cell>
          <cell r="B5834" t="str">
            <v>REVE</v>
          </cell>
          <cell r="C5834" t="str">
            <v>EMBOCO</v>
          </cell>
          <cell r="D5834" t="str">
            <v>0107</v>
          </cell>
          <cell r="E5834">
            <v>0</v>
          </cell>
          <cell r="F5834">
            <v>0</v>
          </cell>
          <cell r="G5834" t="str">
            <v>87850</v>
          </cell>
          <cell r="H5834" t="str">
            <v>REVESTIMENTO DECORATIVO MONOCAMADA APLICADO MANUALMENTE EM PANOS DA FACHADA COM PRESENÇA DE VÃOS, DE UM EDIFÍCIO DE ESTRUTURA CONVENCIONAL E ACABAMENTO TRAVERTINO. AF_06/2014</v>
          </cell>
        </row>
        <row r="5835">
          <cell r="A5835" t="str">
            <v>REVESTIMENTO E TRATAMENTO DE SUPERFICIES</v>
          </cell>
          <cell r="B5835" t="str">
            <v>REVE</v>
          </cell>
          <cell r="C5835" t="str">
            <v>EMBOCO</v>
          </cell>
          <cell r="D5835" t="str">
            <v>0107</v>
          </cell>
          <cell r="E5835">
            <v>0</v>
          </cell>
          <cell r="F5835">
            <v>0</v>
          </cell>
          <cell r="G5835" t="str">
            <v>87851</v>
          </cell>
          <cell r="H5835" t="str">
            <v>REVESTIMENTO DECORATIVO MONOCAMADA APLICADO MANUALMENTE EM PANOS DA FACHADA COM PRESENÇA DE VÃOS, DE UM EDIFÍCIO DE ALVENARIA ESTRUTURAL E ACABAMENTO TRAVERTINO. AF_06/2014</v>
          </cell>
        </row>
        <row r="5836">
          <cell r="A5836" t="str">
            <v>REVESTIMENTO E TRATAMENTO DE SUPERFICIES</v>
          </cell>
          <cell r="B5836" t="str">
            <v>REVE</v>
          </cell>
          <cell r="C5836" t="str">
            <v>EMBOCO</v>
          </cell>
          <cell r="D5836" t="str">
            <v>0107</v>
          </cell>
          <cell r="E5836">
            <v>0</v>
          </cell>
          <cell r="F5836">
            <v>0</v>
          </cell>
          <cell r="G5836" t="str">
            <v>87852</v>
          </cell>
          <cell r="H5836" t="str">
            <v>REVESTIMENTO DECORATIVO MONOCAMADA APLICADO COM EQUIPAMENTO DE PROJEÇÃO EM PANOS DA FACHADA COM PRESENÇA DE VÃOS, DE UM EDIFÍCIO DE ESTRUTURA CONVENCIONAL E ACABAMENTO TRAVERTINO. AF_06/2014</v>
          </cell>
        </row>
        <row r="5837">
          <cell r="A5837" t="str">
            <v>REVESTIMENTO E TRATAMENTO DE SUPERFICIES</v>
          </cell>
          <cell r="B5837" t="str">
            <v>REVE</v>
          </cell>
          <cell r="C5837" t="str">
            <v>EMBOCO</v>
          </cell>
          <cell r="D5837" t="str">
            <v>0107</v>
          </cell>
          <cell r="E5837">
            <v>0</v>
          </cell>
          <cell r="F5837">
            <v>0</v>
          </cell>
          <cell r="G5837" t="str">
            <v>87853</v>
          </cell>
          <cell r="H5837" t="str">
            <v>REVESTIMENTO DECORATIVO MONOCAMADA APLICADO COM EQUIPAMENTO DE PROJEÇÃO EM PANOS DA FACHADA COM PRESENÇA DE VÃOS, DE UM EDIFÍCIO DE ALVENARIA ESTRUTURAL E ACABAMENTO TRAVERTINO. AF_06/2014</v>
          </cell>
        </row>
        <row r="5838">
          <cell r="A5838" t="str">
            <v>REVESTIMENTO E TRATAMENTO DE SUPERFICIES</v>
          </cell>
          <cell r="B5838" t="str">
            <v>REVE</v>
          </cell>
          <cell r="C5838" t="str">
            <v>EMBOCO</v>
          </cell>
          <cell r="D5838" t="str">
            <v>0107</v>
          </cell>
          <cell r="E5838">
            <v>0</v>
          </cell>
          <cell r="F5838">
            <v>0</v>
          </cell>
          <cell r="G5838" t="str">
            <v>87854</v>
          </cell>
          <cell r="H5838" t="str">
            <v>REVESTIMENTO DECORATIVO MONOCAMADA APLICADO MANUALMENTE EM SUPERFÍCIES EXTERNAS DA SACADA DE UM EDIFÍCIO DE ESTRUTURA CONVENCIONAL E ACABAMENTO TRAVERTINO. AF_06/2014</v>
          </cell>
        </row>
        <row r="5839">
          <cell r="A5839" t="str">
            <v>REVESTIMENTO E TRATAMENTO DE SUPERFICIES</v>
          </cell>
          <cell r="B5839" t="str">
            <v>REVE</v>
          </cell>
          <cell r="C5839" t="str">
            <v>EMBOCO</v>
          </cell>
          <cell r="D5839" t="str">
            <v>0107</v>
          </cell>
          <cell r="E5839">
            <v>0</v>
          </cell>
          <cell r="F5839">
            <v>0</v>
          </cell>
          <cell r="G5839" t="str">
            <v>87855</v>
          </cell>
          <cell r="H5839" t="str">
            <v>REVESTIMENTO DECORATIVO MONOCAMADA APLICADO MANUALMENTE EM SUPERFÍCIES EXTERNAS DA SACADA DE UM EDIFÍCIO DE ALVENARIA ESTRUTURAL E ACABAMENTO TRAVERTINO. AF_06/2014</v>
          </cell>
        </row>
        <row r="5840">
          <cell r="A5840" t="str">
            <v>REVESTIMENTO E TRATAMENTO DE SUPERFICIES</v>
          </cell>
          <cell r="B5840" t="str">
            <v>REVE</v>
          </cell>
          <cell r="C5840" t="str">
            <v>EMBOCO</v>
          </cell>
          <cell r="D5840" t="str">
            <v>0107</v>
          </cell>
          <cell r="E5840">
            <v>0</v>
          </cell>
          <cell r="F5840">
            <v>0</v>
          </cell>
          <cell r="G5840" t="str">
            <v>87856</v>
          </cell>
          <cell r="H5840" t="str">
            <v>REVESTIMENTO DECORATIVO MONOCAMADA APLICADO COM EQUIPAMENTO DE PROJEÇÃO EM SUPERFÍCIES EXTERNAS DA SACADA DE UM EDIFÍCIO DE ESTRUTURA CONVENCIONAL E ACABAMENTO TRAVERTINO. AF_06/2014</v>
          </cell>
        </row>
        <row r="5841">
          <cell r="A5841" t="str">
            <v>REVESTIMENTO E TRATAMENTO DE SUPERFICIES</v>
          </cell>
          <cell r="B5841" t="str">
            <v>REVE</v>
          </cell>
          <cell r="C5841" t="str">
            <v>EMBOCO</v>
          </cell>
          <cell r="D5841" t="str">
            <v>0107</v>
          </cell>
          <cell r="E5841">
            <v>0</v>
          </cell>
          <cell r="F5841">
            <v>0</v>
          </cell>
          <cell r="G5841" t="str">
            <v>87857</v>
          </cell>
          <cell r="H5841" t="str">
            <v>REVESTIMENTO DECORATIVO MONOCAMADA APLICADO COM EQUIPAMENTO DE PROJEÇÃO EM SUPERFÍCIES EXTERNAS DA SACADA DE UM EDIFÍCIO DE ALVENARIA ESTRUTURAL E ACABAMENTO TRAVERTINO. AF_06/2014</v>
          </cell>
        </row>
        <row r="5842">
          <cell r="A5842" t="str">
            <v>REVESTIMENTO E TRATAMENTO DE SUPERFICIES</v>
          </cell>
          <cell r="B5842" t="str">
            <v>REVE</v>
          </cell>
          <cell r="C5842" t="str">
            <v>EMBOCO</v>
          </cell>
          <cell r="D5842" t="str">
            <v>0107</v>
          </cell>
          <cell r="E5842">
            <v>0</v>
          </cell>
          <cell r="F5842">
            <v>0</v>
          </cell>
          <cell r="G5842" t="str">
            <v>87858</v>
          </cell>
          <cell r="H5842" t="str">
            <v>REVESTIMENTO DECORATIVO MONOCAMADA APLICADO MANUALMENTE NAS PAREDES INTERNAS DA SACADA COM ACABAMENTO RASPADO. AF_06/2014</v>
          </cell>
        </row>
        <row r="5843">
          <cell r="A5843" t="str">
            <v>REVESTIMENTO E TRATAMENTO DE SUPERFICIES</v>
          </cell>
          <cell r="B5843" t="str">
            <v>REVE</v>
          </cell>
          <cell r="C5843" t="str">
            <v>EMBOCO</v>
          </cell>
          <cell r="D5843" t="str">
            <v>0107</v>
          </cell>
          <cell r="E5843">
            <v>0</v>
          </cell>
          <cell r="F5843">
            <v>0</v>
          </cell>
          <cell r="G5843" t="str">
            <v>87859</v>
          </cell>
          <cell r="H5843" t="str">
            <v>REVESTIMENTO DECORATIVO MONOCAMADA APLICADO MANUALMENTE NAS PAREDES INTERNAS DA SACADA COM ACABAMENTO TRAVERTINO. AF_06/2014</v>
          </cell>
        </row>
        <row r="5844">
          <cell r="A5844" t="str">
            <v>REVESTIMENTO E TRATAMENTO DE SUPERFICIES</v>
          </cell>
          <cell r="B5844" t="str">
            <v>REVE</v>
          </cell>
          <cell r="C5844" t="str">
            <v>EMBOCO</v>
          </cell>
          <cell r="D5844" t="str">
            <v>0107</v>
          </cell>
          <cell r="E5844">
            <v>0</v>
          </cell>
          <cell r="F5844">
            <v>0</v>
          </cell>
          <cell r="G5844" t="str">
            <v>89048</v>
          </cell>
          <cell r="H5844" t="str">
            <v>(COMPOSIÇÃO REPRESENTATIVA) DO SERVIÇO DE EMBOÇO/MASSA ÚNICA, TRAÇO 1:2:8, PREPARO MECÂNICO, COM BETONEIRA DE 400L, EM PAREDES DE AMBIENTES INTERNOS, COM EXECUÇÃO DE TALISCAS, PARA EDIFICAÇÃO HABITACIONAL MULTIFAMILIAR (PRÉDIO). AF_11/2014</v>
          </cell>
        </row>
        <row r="5845">
          <cell r="A5845" t="str">
            <v>REVESTIMENTO E TRATAMENTO DE SUPERFICIES</v>
          </cell>
          <cell r="B5845" t="str">
            <v>REVE</v>
          </cell>
          <cell r="C5845" t="str">
            <v>EMBOCO</v>
          </cell>
          <cell r="D5845" t="str">
            <v>0107</v>
          </cell>
          <cell r="E5845">
            <v>0</v>
          </cell>
          <cell r="F5845">
            <v>0</v>
          </cell>
          <cell r="G5845" t="str">
            <v>89049</v>
          </cell>
          <cell r="H5845" t="str">
            <v>(COMPOSIÇÃO REPRESENTATIVA) DO SERVIÇO DE APLICAÇÃO MANUAL DE GESSO DESEMPENADO (SEM TALISCAS) EM TETO, ESPESSURA 0,5 CM, PARA EDIFICAÇÃO HABITACIONAL MULTIFAMILIAR (PRÉDIO). AF_11/2014</v>
          </cell>
        </row>
        <row r="5846">
          <cell r="A5846" t="str">
            <v>REVESTIMENTO E TRATAMENTO DE SUPERFICIES</v>
          </cell>
          <cell r="B5846" t="str">
            <v>REVE</v>
          </cell>
          <cell r="C5846" t="str">
            <v>EMBOCO</v>
          </cell>
          <cell r="D5846" t="str">
            <v>0107</v>
          </cell>
          <cell r="E5846">
            <v>0</v>
          </cell>
          <cell r="F5846">
            <v>0</v>
          </cell>
          <cell r="G5846" t="str">
            <v>89173</v>
          </cell>
          <cell r="H5846" t="str">
            <v>(COMPOSIÇÃO REPRESENTATIVA) DO SERVIÇO DE EMBOÇO/MASSA ÚNICA, APLICADO MANUALMENTE, TRAÇO 1:2:8, EM BETONEIRA DE 400L, PAREDES INTERNAS, COM EXECUÇÃO DE TALISCAS, EDIFICAÇÃO HABITACIONAL UNIFAMILIAR (CASAS) E EDIFICAÇÃO PÚBLICA PADRÃO. AF_12/2014</v>
          </cell>
        </row>
        <row r="5847">
          <cell r="A5847" t="str">
            <v>REVESTIMENTO E TRATAMENTO DE SUPERFICIES</v>
          </cell>
          <cell r="B5847" t="str">
            <v>REVE</v>
          </cell>
          <cell r="C5847" t="str">
            <v>EMBOCO</v>
          </cell>
          <cell r="D5847" t="str">
            <v>0107</v>
          </cell>
          <cell r="E5847">
            <v>0</v>
          </cell>
          <cell r="F5847">
            <v>0</v>
          </cell>
          <cell r="G5847" t="str">
            <v>90406</v>
          </cell>
          <cell r="H5847" t="str">
            <v>MASSA ÚNICA, PARA RECEBIMENTO DE PINTURA, EM ARGAMASSA TRAÇO 1:2:8, PREPARO MECÂNICO COM BETONEIRA 400L, APLICADA MANUALMENTE EM TETO, ESPESSURA DE 20MM, COM EXECUÇÃO DE TALISCAS. AF_03/2015</v>
          </cell>
        </row>
        <row r="5848">
          <cell r="A5848" t="str">
            <v>REVESTIMENTO E TRATAMENTO DE SUPERFICIES</v>
          </cell>
          <cell r="B5848" t="str">
            <v>REVE</v>
          </cell>
          <cell r="C5848" t="str">
            <v>EMBOCO</v>
          </cell>
          <cell r="D5848" t="str">
            <v>0107</v>
          </cell>
          <cell r="E5848">
            <v>0</v>
          </cell>
          <cell r="F5848">
            <v>0</v>
          </cell>
          <cell r="G5848" t="str">
            <v>90407</v>
          </cell>
          <cell r="H5848" t="str">
            <v>MASSA ÚNICA, PARA RECEBIMENTO DE PINTURA, EM ARGAMASSA TRAÇO 1:2:8, PREPARO MANUAL, APLICADA MANUALMENTE EM TETO, ESPESSURA DE 20MM, COM EXECUÇÃO DE TALISCAS. AF_03/2015</v>
          </cell>
        </row>
        <row r="5849">
          <cell r="A5849" t="str">
            <v>REVESTIMENTO E TRATAMENTO DE SUPERFICIES</v>
          </cell>
          <cell r="B5849" t="str">
            <v>REVE</v>
          </cell>
          <cell r="C5849" t="str">
            <v>EMBOCO</v>
          </cell>
          <cell r="D5849" t="str">
            <v>0107</v>
          </cell>
          <cell r="E5849">
            <v>0</v>
          </cell>
          <cell r="F5849">
            <v>0</v>
          </cell>
          <cell r="G5849" t="str">
            <v>90408</v>
          </cell>
          <cell r="H5849" t="str">
            <v>MASSA ÚNICA, PARA RECEBIMENTO DE PINTURA, EM ARGAMASSA TRAÇO 1:2:8, PREPARO MECÂNICO COM BETONEIRA 400L, APLICADA MANUALMENTE EM TETO, ESPESSURA DE 10MM, COM EXECUÇÃO DE TALISCAS. AF_03/2015</v>
          </cell>
        </row>
        <row r="5850">
          <cell r="A5850" t="str">
            <v>REVESTIMENTO E TRATAMENTO DE SUPERFICIES</v>
          </cell>
          <cell r="B5850" t="str">
            <v>REVE</v>
          </cell>
          <cell r="C5850" t="str">
            <v>EMBOCO</v>
          </cell>
          <cell r="D5850" t="str">
            <v>0107</v>
          </cell>
          <cell r="E5850">
            <v>0</v>
          </cell>
          <cell r="F5850">
            <v>0</v>
          </cell>
          <cell r="G5850" t="str">
            <v>90409</v>
          </cell>
          <cell r="H5850" t="str">
            <v>MASSA ÚNICA, PARA RECEBIMENTO DE PINTURA, EM ARGAMASSA TRAÇO 1:2:8, PREPARO MANUAL, APLICADA MANUALMENTE EM TETO, ESPESSURA DE 10MM, COM EXECUÇÃO DE TALISCAS. AF_03/2015</v>
          </cell>
        </row>
        <row r="5851">
          <cell r="A5851" t="str">
            <v>REVESTIMENTO E TRATAMENTO DE SUPERFICIES</v>
          </cell>
          <cell r="B5851" t="str">
            <v>REVE</v>
          </cell>
          <cell r="C5851" t="str">
            <v>PASTILHAS,CERAMICAS, PLACAS PRE-MOLDADAS E OUTROS</v>
          </cell>
          <cell r="D5851" t="str">
            <v>0110</v>
          </cell>
          <cell r="E5851">
            <v>0</v>
          </cell>
          <cell r="F5851">
            <v>0</v>
          </cell>
          <cell r="G5851" t="str">
            <v>87242</v>
          </cell>
          <cell r="H5851" t="str">
            <v>REVESTIMENTO CERÂMICO PARA PAREDES EXTERNAS EM PASTILHAS DE PORCELANA 5 X 5 CM (PLACAS DE 30 X 30 CM), ALINHADAS A PRUMO, APLICADO EM PANOS COM VÃOS. AF_06/2014</v>
          </cell>
        </row>
        <row r="5852">
          <cell r="A5852" t="str">
            <v>REVESTIMENTO E TRATAMENTO DE SUPERFICIES</v>
          </cell>
          <cell r="B5852" t="str">
            <v>REVE</v>
          </cell>
          <cell r="C5852" t="str">
            <v>PASTILHAS,CERAMICAS, PLACAS PRE-MOLDADAS E OUTROS</v>
          </cell>
          <cell r="D5852" t="str">
            <v>0110</v>
          </cell>
          <cell r="E5852">
            <v>0</v>
          </cell>
          <cell r="F5852">
            <v>0</v>
          </cell>
          <cell r="G5852" t="str">
            <v>87243</v>
          </cell>
          <cell r="H5852" t="str">
            <v>REVESTIMENTO CERÂMICO PARA PAREDES EXTERNAS EM PASTILHAS DE PORCELANA 5 X 5 CM (PLACAS DE 30 X 30 CM), ALINHADAS A PRUMO, APLICADO EM PANOS SEM VÃOS. AF_06/2014</v>
          </cell>
        </row>
        <row r="5853">
          <cell r="A5853" t="str">
            <v>REVESTIMENTO E TRATAMENTO DE SUPERFICIES</v>
          </cell>
          <cell r="B5853" t="str">
            <v>REVE</v>
          </cell>
          <cell r="C5853" t="str">
            <v>PASTILHAS,CERAMICAS, PLACAS PRE-MOLDADAS E OUTROS</v>
          </cell>
          <cell r="D5853" t="str">
            <v>0110</v>
          </cell>
          <cell r="E5853">
            <v>0</v>
          </cell>
          <cell r="F5853">
            <v>0</v>
          </cell>
          <cell r="G5853" t="str">
            <v>87244</v>
          </cell>
          <cell r="H5853" t="str">
            <v>REVESTIMENTO CERÂMICO PARA PAREDES EXTERNAS EM PASTILHAS DE PORCELANA 5 X 5 CM (PLACAS DE 30 X 30 CM), ALINHADAS A PRUMO, APLICADO EM SUPERFÍCIES EXTERNAS DA SACADA. AF_06/2014</v>
          </cell>
        </row>
        <row r="5854">
          <cell r="A5854" t="str">
            <v>REVESTIMENTO E TRATAMENTO DE SUPERFICIES</v>
          </cell>
          <cell r="B5854" t="str">
            <v>REVE</v>
          </cell>
          <cell r="C5854" t="str">
            <v>PASTILHAS,CERAMICAS, PLACAS PRE-MOLDADAS E OUTROS</v>
          </cell>
          <cell r="D5854" t="str">
            <v>0110</v>
          </cell>
          <cell r="F5854">
            <v>0</v>
          </cell>
          <cell r="G5854" t="str">
            <v>87245</v>
          </cell>
          <cell r="H5854" t="str">
            <v>REVESTIMENTO CERÂMICO PARA PAREDES EXTERNAS EM PASTILHAS DE PORCELANA 5 X 5 CM (PLACAS DE 30 X 30 CM), ALINHADAS A PRUMO, APLICADO EM SUPERFÍCIES INTERNAS DA SACADA. AF_06/2014</v>
          </cell>
        </row>
        <row r="5855">
          <cell r="A5855" t="str">
            <v>REVESTIMENTO E TRATAMENTO DE SUPERFICIES</v>
          </cell>
          <cell r="B5855" t="str">
            <v>REVE</v>
          </cell>
          <cell r="C5855" t="str">
            <v>PASTILHAS,CERAMICAS, PLACAS PRE-MOLDADAS E OUTROS</v>
          </cell>
          <cell r="D5855" t="str">
            <v>0110</v>
          </cell>
          <cell r="E5855">
            <v>0</v>
          </cell>
          <cell r="F5855">
            <v>0</v>
          </cell>
          <cell r="G5855" t="str">
            <v>87264</v>
          </cell>
          <cell r="H5855" t="str">
            <v>REVESTIMENTO CERÂMICO PARA PAREDES INTERNAS COM PLACAS TIPO ESMALTADA EXTRA DE DIMENSÕES 20X20 CM APLICADAS EM AMBIENTES DE ÁREA MENOR QUE 5 M² NA ALTURA INTEIRA DAS PAREDES. AF_06/2014</v>
          </cell>
        </row>
        <row r="5856">
          <cell r="A5856" t="str">
            <v>REVESTIMENTO E TRATAMENTO DE SUPERFICIES</v>
          </cell>
          <cell r="B5856" t="str">
            <v>REVE</v>
          </cell>
          <cell r="C5856" t="str">
            <v>PASTILHAS,CERAMICAS, PLACAS PRE-MOLDADAS E OUTROS</v>
          </cell>
          <cell r="D5856" t="str">
            <v>0110</v>
          </cell>
          <cell r="E5856">
            <v>0</v>
          </cell>
          <cell r="F5856">
            <v>0</v>
          </cell>
          <cell r="G5856" t="str">
            <v>87265</v>
          </cell>
          <cell r="H5856" t="str">
            <v>REVESTIMENTO CERÂMICO PARA PAREDES INTERNAS COM PLACAS TIPO ESMALTADA EXTRA DE DIMENSÕES 20X20 CM APLICADAS EM AMBIENTES DE ÁREA MAIOR QUE 5 M² NA ALTURA INTEIRA DAS PAREDES. AF_06/2014</v>
          </cell>
        </row>
        <row r="5857">
          <cell r="A5857" t="str">
            <v>REVESTIMENTO E TRATAMENTO DE SUPERFICIES</v>
          </cell>
          <cell r="B5857" t="str">
            <v>REVE</v>
          </cell>
          <cell r="C5857" t="str">
            <v>PASTILHAS,CERAMICAS, PLACAS PRE-MOLDADAS E OUTROS</v>
          </cell>
          <cell r="D5857" t="str">
            <v>0110</v>
          </cell>
          <cell r="E5857">
            <v>0</v>
          </cell>
          <cell r="F5857">
            <v>0</v>
          </cell>
          <cell r="G5857" t="str">
            <v>87266</v>
          </cell>
          <cell r="H5857" t="str">
            <v>REVESTIMENTO CERÂMICO PARA PAREDES INTERNAS COM PLACAS TIPO ESMALTADA EXTRA DE DIMENSÕES 20X20 CM APLICADAS EM AMBIENTES DE ÁREA MENOR QUE 5 M² A MEIA ALTURA DAS PAREDES. AF_06/2014</v>
          </cell>
        </row>
        <row r="5858">
          <cell r="A5858" t="str">
            <v>REVESTIMENTO E TRATAMENTO DE SUPERFICIES</v>
          </cell>
          <cell r="B5858" t="str">
            <v>REVE</v>
          </cell>
          <cell r="C5858" t="str">
            <v>PASTILHAS,CERAMICAS, PLACAS PRE-MOLDADAS E OUTROS</v>
          </cell>
          <cell r="D5858" t="str">
            <v>0110</v>
          </cell>
          <cell r="E5858">
            <v>0</v>
          </cell>
          <cell r="F5858">
            <v>0</v>
          </cell>
          <cell r="G5858" t="str">
            <v>87267</v>
          </cell>
          <cell r="H5858" t="str">
            <v>REVESTIMENTO CERÂMICO PARA PAREDES INTERNAS COM PLACAS TIPO ESMALTADA EXTRA DE DIMENSÕES 20X20 CM APLICADAS EM AMBIENTES DE ÁREA MAIOR QUE 5 M² A MEIA ALTURA DAS PAREDES. AF_06/2014</v>
          </cell>
        </row>
        <row r="5859">
          <cell r="A5859" t="str">
            <v>REVESTIMENTO E TRATAMENTO DE SUPERFICIES</v>
          </cell>
          <cell r="B5859" t="str">
            <v>REVE</v>
          </cell>
          <cell r="C5859" t="str">
            <v>PASTILHAS,CERAMICAS, PLACAS PRE-MOLDADAS E OUTROS</v>
          </cell>
          <cell r="D5859" t="str">
            <v>0110</v>
          </cell>
          <cell r="E5859">
            <v>0</v>
          </cell>
          <cell r="F5859">
            <v>0</v>
          </cell>
          <cell r="G5859" t="str">
            <v>87268</v>
          </cell>
          <cell r="H5859" t="str">
            <v>REVESTIMENTO CERÂMICO PARA PAREDES INTERNAS COM PLACAS TIPO ESMALTADA EXTRA DE DIMENSÕES 25X35 CM APLICADAS EM AMBIENTES DE ÁREA MENOR QUE 5 M² NA ALTURA INTEIRA DAS PAREDES. AF_06/2014</v>
          </cell>
        </row>
        <row r="5860">
          <cell r="A5860" t="str">
            <v>REVESTIMENTO E TRATAMENTO DE SUPERFICIES</v>
          </cell>
          <cell r="B5860" t="str">
            <v>REVE</v>
          </cell>
          <cell r="C5860" t="str">
            <v>PASTILHAS,CERAMICAS, PLACAS PRE-MOLDADAS E OUTROS</v>
          </cell>
          <cell r="D5860" t="str">
            <v>0110</v>
          </cell>
          <cell r="E5860">
            <v>0</v>
          </cell>
          <cell r="F5860">
            <v>0</v>
          </cell>
          <cell r="G5860" t="str">
            <v>87269</v>
          </cell>
          <cell r="H5860" t="str">
            <v>REVESTIMENTO CERÂMICO PARA PAREDES INTERNAS COM PLACAS TIPO ESMALTADA EXTRA DE DIMENSÕES 25X35 CM APLICADAS EM AMBIENTES DE ÁREA MAIOR QUE 5 M² NA ALTURA INTEIRA DAS PAREDES. AF_06/2014</v>
          </cell>
        </row>
        <row r="5861">
          <cell r="A5861" t="str">
            <v>REVESTIMENTO E TRATAMENTO DE SUPERFICIES</v>
          </cell>
          <cell r="B5861" t="str">
            <v>REVE</v>
          </cell>
          <cell r="C5861" t="str">
            <v>PASTILHAS,CERAMICAS, PLACAS PRE-MOLDADAS E OUTROS</v>
          </cell>
          <cell r="D5861" t="str">
            <v>0110</v>
          </cell>
          <cell r="E5861">
            <v>0</v>
          </cell>
          <cell r="F5861">
            <v>0</v>
          </cell>
          <cell r="G5861" t="str">
            <v>87270</v>
          </cell>
          <cell r="H5861" t="str">
            <v>REVESTIMENTO CERÂMICO PARA PAREDES INTERNAS COM PLACAS TIPO ESMALTADA EXTRA DE DIMENSÕES 25X35 CM APLICADAS EM AMBIENTES DE ÁREA MENOR QUE 5 M² A MEIA ALTURA DAS PAREDES. AF_06/2014</v>
          </cell>
        </row>
        <row r="5862">
          <cell r="A5862" t="str">
            <v>REVESTIMENTO E TRATAMENTO DE SUPERFICIES</v>
          </cell>
          <cell r="B5862" t="str">
            <v>REVE</v>
          </cell>
          <cell r="C5862" t="str">
            <v>PASTILHAS,CERAMICAS, PLACAS PRE-MOLDADAS E OUTROS</v>
          </cell>
          <cell r="D5862" t="str">
            <v>0110</v>
          </cell>
          <cell r="E5862">
            <v>0</v>
          </cell>
          <cell r="F5862">
            <v>0</v>
          </cell>
          <cell r="G5862" t="str">
            <v>87271</v>
          </cell>
          <cell r="H5862" t="str">
            <v>REVESTIMENTO CERÂMICO PARA PAREDES INTERNAS COM PLACAS TIPO ESMALTADA EXTRA DE DIMENSÕES 25X35 CM APLICADAS EM AMBIENTES DE ÁREA MAIOR QUE 5 M² A MEIA ALTURA DAS PAREDES. AF_06/2014</v>
          </cell>
        </row>
        <row r="5863">
          <cell r="A5863" t="str">
            <v>REVESTIMENTO E TRATAMENTO DE SUPERFICIES</v>
          </cell>
          <cell r="B5863" t="str">
            <v>REVE</v>
          </cell>
          <cell r="C5863" t="str">
            <v>PASTILHAS,CERAMICAS, PLACAS PRE-MOLDADAS E OUTROS</v>
          </cell>
          <cell r="D5863" t="str">
            <v>0110</v>
          </cell>
          <cell r="E5863">
            <v>0</v>
          </cell>
          <cell r="F5863">
            <v>0</v>
          </cell>
          <cell r="G5863" t="str">
            <v>87272</v>
          </cell>
          <cell r="H5863" t="str">
            <v>REVESTIMENTO CERÂMICO PARA PAREDES INTERNAS COM PLACAS TIPO ESMALTADA EXTRA  DE DIMENSÕES 33X45 CM APLICADAS EM AMBIENTES DE ÁREA MENOR QUE 5 M² NA ALTURA INTEIRA DAS PAREDES. AF_06/2014</v>
          </cell>
        </row>
        <row r="5864">
          <cell r="A5864" t="str">
            <v>REVESTIMENTO E TRATAMENTO DE SUPERFICIES</v>
          </cell>
          <cell r="B5864" t="str">
            <v>REVE</v>
          </cell>
          <cell r="C5864" t="str">
            <v>PASTILHAS,CERAMICAS, PLACAS PRE-MOLDADAS E OUTROS</v>
          </cell>
          <cell r="D5864" t="str">
            <v>0110</v>
          </cell>
          <cell r="E5864">
            <v>0</v>
          </cell>
          <cell r="F5864">
            <v>0</v>
          </cell>
          <cell r="G5864" t="str">
            <v>87273</v>
          </cell>
          <cell r="H5864" t="str">
            <v>REVESTIMENTO CERÂMICO PARA PAREDES INTERNAS COM PLACAS TIPO ESMALTADA EXTRA DE DIMENSÕES 33X45 CM APLICADAS EM AMBIENTES DE ÁREA MAIOR QUE 5 M² NA ALTURA INTEIRA DAS PAREDES. AF_06/2014</v>
          </cell>
        </row>
        <row r="5865">
          <cell r="A5865" t="str">
            <v>REVESTIMENTO E TRATAMENTO DE SUPERFICIES</v>
          </cell>
          <cell r="B5865" t="str">
            <v>REVE</v>
          </cell>
          <cell r="C5865" t="str">
            <v>PASTILHAS,CERAMICAS, PLACAS PRE-MOLDADAS E OUTROS</v>
          </cell>
          <cell r="D5865" t="str">
            <v>0110</v>
          </cell>
          <cell r="E5865">
            <v>0</v>
          </cell>
          <cell r="F5865">
            <v>0</v>
          </cell>
          <cell r="G5865" t="str">
            <v>87274</v>
          </cell>
          <cell r="H5865" t="str">
            <v>REVESTIMENTO CERÂMICO PARA PAREDES INTERNAS COM PLACAS TIPO ESMALTADA EXTRA DE DIMENSÕES 33X45 CM APLICADAS EM AMBIENTES DE ÁREA MENOR QUE 5 M² A MEIA ALTURA DAS PAREDES. AF_06/2014</v>
          </cell>
        </row>
        <row r="5866">
          <cell r="A5866" t="str">
            <v>REVESTIMENTO E TRATAMENTO DE SUPERFICIES</v>
          </cell>
          <cell r="B5866" t="str">
            <v>REVE</v>
          </cell>
          <cell r="C5866" t="str">
            <v>PASTILHAS,CERAMICAS, PLACAS PRE-MOLDADAS E OUTROS</v>
          </cell>
          <cell r="D5866" t="str">
            <v>0110</v>
          </cell>
          <cell r="E5866">
            <v>0</v>
          </cell>
          <cell r="F5866">
            <v>0</v>
          </cell>
          <cell r="G5866" t="str">
            <v>87275</v>
          </cell>
          <cell r="H5866" t="str">
            <v>REVESTIMENTO CERÂMICO PARA PAREDES INTERNAS COM PLACAS TIPO ESMALTADA EXTRA  DE DIMENSÕES 33X45 CM APLICADAS EM AMBIENTES DE ÁREA MAIOR QUE 5 M² A MEIA ALTURA DAS PAREDES. AF_06/2014</v>
          </cell>
        </row>
        <row r="5867">
          <cell r="A5867" t="str">
            <v>REVESTIMENTO E TRATAMENTO DE SUPERFICIES</v>
          </cell>
          <cell r="B5867" t="str">
            <v>REVE</v>
          </cell>
          <cell r="C5867" t="str">
            <v>PASTILHAS,CERAMICAS, PLACAS PRE-MOLDADAS E OUTROS</v>
          </cell>
          <cell r="D5867" t="str">
            <v>0110</v>
          </cell>
          <cell r="E5867">
            <v>0</v>
          </cell>
          <cell r="F5867">
            <v>0</v>
          </cell>
          <cell r="G5867" t="str">
            <v>88786</v>
          </cell>
          <cell r="H5867" t="str">
            <v>REVESTIMENTO CERÂMICO PARA PAREDES EXTERNAS EM PASTILHAS DE PORCELANA 2,5 X 2,5 CM (PLACAS DE 30 X 30 CM), ALINHADAS A PRUMO, APLICADO EM PANOS COM VÃOS. AF_10/2014</v>
          </cell>
        </row>
        <row r="5868">
          <cell r="A5868" t="str">
            <v>REVESTIMENTO E TRATAMENTO DE SUPERFICIES</v>
          </cell>
          <cell r="B5868" t="str">
            <v>REVE</v>
          </cell>
          <cell r="C5868" t="str">
            <v>PASTILHAS,CERAMICAS, PLACAS PRE-MOLDADAS E OUTROS</v>
          </cell>
          <cell r="D5868" t="str">
            <v>0110</v>
          </cell>
          <cell r="E5868">
            <v>0</v>
          </cell>
          <cell r="F5868">
            <v>0</v>
          </cell>
          <cell r="G5868" t="str">
            <v>88787</v>
          </cell>
          <cell r="H5868" t="str">
            <v>REVESTIMENTO CERÂMICO PARA PAREDES EXTERNAS EM PASTILHAS DE PORCELANA 2,5 X 2,5 CM (PLACAS DE 30 X 30 CM), ALINHADAS A PRUMO, APLICADO EM PANOS SEM VÃOS. AF_10/2014</v>
          </cell>
        </row>
        <row r="5869">
          <cell r="A5869" t="str">
            <v>REVESTIMENTO E TRATAMENTO DE SUPERFICIES</v>
          </cell>
          <cell r="B5869" t="str">
            <v>REVE</v>
          </cell>
          <cell r="C5869" t="str">
            <v>PASTILHAS,CERAMICAS, PLACAS PRE-MOLDADAS E OUTROS</v>
          </cell>
          <cell r="D5869" t="str">
            <v>0110</v>
          </cell>
          <cell r="E5869">
            <v>0</v>
          </cell>
          <cell r="F5869">
            <v>0</v>
          </cell>
          <cell r="G5869" t="str">
            <v>88788</v>
          </cell>
          <cell r="H5869" t="str">
            <v>REVESTIMENTO CERÂMICO PARA PAREDES EXTERNAS EM PASTILHAS DE PORCELANA 2,5 X 2,5 CM (PLACAS DE 30 X 30 CM), ALINHADAS A PRUMO, APLICADO EM SUPERFÍCIES EXTERNAS DA SACADA. AF_10/2014</v>
          </cell>
        </row>
        <row r="5870">
          <cell r="A5870" t="str">
            <v>REVESTIMENTO E TRATAMENTO DE SUPERFICIES</v>
          </cell>
          <cell r="B5870" t="str">
            <v>REVE</v>
          </cell>
          <cell r="C5870" t="str">
            <v>PASTILHAS,CERAMICAS, PLACAS PRE-MOLDADAS E OUTROS</v>
          </cell>
          <cell r="D5870" t="str">
            <v>0110</v>
          </cell>
          <cell r="E5870">
            <v>0</v>
          </cell>
          <cell r="F5870">
            <v>0</v>
          </cell>
          <cell r="G5870" t="str">
            <v>88789</v>
          </cell>
          <cell r="H5870" t="str">
            <v>REVESTIMENTO CERÂMICO PARA PAREDES EXTERNAS EM PASTILHAS DE PORCELANA 2,5 X 2,5 CM (PLACAS DE 30 X 30 CM), ALINHADAS A PRUMO, APLICADO EM SUPERFÍCIES INTERNAS DA SACADA. AF_10/2014</v>
          </cell>
        </row>
        <row r="5871">
          <cell r="A5871" t="str">
            <v>REVESTIMENTO E TRATAMENTO DE SUPERFICIES</v>
          </cell>
          <cell r="B5871" t="str">
            <v>REVE</v>
          </cell>
          <cell r="C5871" t="str">
            <v>PASTILHAS,CERAMICAS, PLACAS PRE-MOLDADAS E OUTROS</v>
          </cell>
          <cell r="D5871" t="str">
            <v>0110</v>
          </cell>
          <cell r="E5871">
            <v>0</v>
          </cell>
          <cell r="F5871">
            <v>0</v>
          </cell>
          <cell r="G5871" t="str">
            <v>89045</v>
          </cell>
          <cell r="H5871" t="str">
            <v>(COMPOSIÇÃO REPRESENTATIVA) DO SERVIÇO DE REVESTIMENTO CERÂMICO PARA AMBIENTES DE ÁREAS MOLHADAS, MEIA PAREDE OU PAREDE INTEIRA, COM PLACAS TIPO ESMALTADA EXTRA, DIMENSÕES 20X20 CM, PARA EDIFICAÇÃO HABITACIONAL MULTIFAMILIAR (PRÉDIO). AF_11/2014</v>
          </cell>
        </row>
        <row r="5872">
          <cell r="A5872" t="str">
            <v>REVESTIMENTO E TRATAMENTO DE SUPERFICIES</v>
          </cell>
          <cell r="B5872" t="str">
            <v>REVE</v>
          </cell>
          <cell r="C5872" t="str">
            <v>PASTILHAS,CERAMICAS, PLACAS PRE-MOLDADAS E OUTROS</v>
          </cell>
          <cell r="D5872" t="str">
            <v>0110</v>
          </cell>
          <cell r="E5872">
            <v>0</v>
          </cell>
          <cell r="F5872">
            <v>0</v>
          </cell>
          <cell r="G5872" t="str">
            <v>89170</v>
          </cell>
          <cell r="H5872" t="str">
            <v>(COMPOSIÇÃO REPRESENTATIVA) DO SERVIÇO DE REVESTIMENTO CERÂMICO PARA PAREDES INTERNAS, MEIA PAREDE, OU PAREDE INTEIRA, PLACAS TIPO ESMALTADA EXTRA DE 20X20 CM, PARA EDIFICAÇÕES HABITACIONAIS UNIFAMILIAR (CASAS) E EDIFICAÇÕES PÚBLICAS PADRÃO. AF_11/2014</v>
          </cell>
        </row>
        <row r="5873">
          <cell r="A5873" t="str">
            <v>REVESTIMENTO E TRATAMENTO DE SUPERFICIES</v>
          </cell>
          <cell r="B5873" t="str">
            <v>REVE</v>
          </cell>
          <cell r="C5873" t="str">
            <v>PASTILHAS,CERAMICAS, PLACAS PRE-MOLDADAS E OUTROS</v>
          </cell>
          <cell r="D5873" t="str">
            <v>0110</v>
          </cell>
          <cell r="E5873">
            <v>0</v>
          </cell>
          <cell r="F5873">
            <v>0</v>
          </cell>
          <cell r="G5873" t="str">
            <v>93392</v>
          </cell>
          <cell r="H5873" t="str">
            <v>REVESTIMENTO CERÂMICO PARA PAREDES INTERNAS COM PLACAS TIPO ESMALTADA PADRÃO POPULAR DE DIMENSÕES 20X20 CM, ARGAMASSA TIPO AC I, APLICADAS EM AMBIENTES DE ÁREA MENOR QUE 5 M2 NA ALTURA INTEIRA DAS PAREDES. AF_06/2014</v>
          </cell>
        </row>
        <row r="5874">
          <cell r="A5874" t="str">
            <v>REVESTIMENTO E TRATAMENTO DE SUPERFICIES</v>
          </cell>
          <cell r="B5874" t="str">
            <v>REVE</v>
          </cell>
          <cell r="C5874" t="str">
            <v>PASTILHAS,CERAMICAS, PLACAS PRE-MOLDADAS E OUTROS</v>
          </cell>
          <cell r="D5874" t="str">
            <v>0110</v>
          </cell>
          <cell r="E5874">
            <v>0</v>
          </cell>
          <cell r="F5874">
            <v>0</v>
          </cell>
          <cell r="G5874" t="str">
            <v>93393</v>
          </cell>
          <cell r="H5874" t="str">
            <v>REVESTIMENTO CERÂMICO PARA PAREDES INTERNAS COM PLACAS TIPO ESMALTADA PADRÃO POPULAR DE DIMENSÕES 20X20 CM, ARGAMASSA TIPO AC I, APLICADAS EM AMBIENTES DE ÁREA MAIOR QUE 5 M2 NA ALTURA INTEIRA DAS PAREDES. AF_06/2014</v>
          </cell>
        </row>
        <row r="5875">
          <cell r="A5875" t="str">
            <v>REVESTIMENTO E TRATAMENTO DE SUPERFICIES</v>
          </cell>
          <cell r="B5875" t="str">
            <v>REVE</v>
          </cell>
          <cell r="C5875" t="str">
            <v>PASTILHAS,CERAMICAS, PLACAS PRE-MOLDADAS E OUTROS</v>
          </cell>
          <cell r="D5875" t="str">
            <v>0110</v>
          </cell>
          <cell r="E5875">
            <v>0</v>
          </cell>
          <cell r="F5875">
            <v>0</v>
          </cell>
          <cell r="G5875" t="str">
            <v>93394</v>
          </cell>
          <cell r="H5875" t="str">
            <v>REVESTIMENTO CERÂMICO PARA PAREDES INTERNAS COM PLACAS TIPO ESMALTADA PADRÃO POPULAR DE DIMENSÕES 20X20 CM, ARGAMASSA TIPO AC I, APLICADAS EM AMBIENTES DE ÁREA MENOR QUE 5 M2 A MEIA ALTURA DAS PAREDES. AF_06/2014</v>
          </cell>
        </row>
        <row r="5876">
          <cell r="A5876" t="str">
            <v>REVESTIMENTO E TRATAMENTO DE SUPERFICIES</v>
          </cell>
          <cell r="B5876" t="str">
            <v>REVE</v>
          </cell>
          <cell r="C5876" t="str">
            <v>PASTILHAS,CERAMICAS, PLACAS PRE-MOLDADAS E OUTROS</v>
          </cell>
          <cell r="D5876" t="str">
            <v>0110</v>
          </cell>
          <cell r="E5876">
            <v>0</v>
          </cell>
          <cell r="F5876">
            <v>0</v>
          </cell>
          <cell r="G5876" t="str">
            <v>93395</v>
          </cell>
          <cell r="H5876" t="str">
            <v>REVESTIMENTO CERÂMICO PARA PAREDES INTERNAS COM PLACAS TIPO ESMALTADA PADRÃO POPULAR DE DIMENSÕES 20X20 CM, ARGAMASSA TIPO AC I, APLICADAS EM AMBIENTES DE ÁREA MAIOR QUE 5 M2 A MEIA ALTURA DAS PAREDES. AF_06/2014</v>
          </cell>
        </row>
        <row r="5877">
          <cell r="A5877" t="str">
            <v>REVESTIMENTO E TRATAMENTO DE SUPERFICIES</v>
          </cell>
          <cell r="B5877" t="str">
            <v>REVE</v>
          </cell>
          <cell r="C5877" t="str">
            <v>PASTILHAS,CERAMICAS, PLACAS PRE-MOLDADAS E OUTROS</v>
          </cell>
          <cell r="D5877" t="str">
            <v>0110</v>
          </cell>
          <cell r="E5877">
            <v>0</v>
          </cell>
          <cell r="F5877">
            <v>0</v>
          </cell>
          <cell r="G5877" t="str">
            <v>99194</v>
          </cell>
          <cell r="H5877" t="str">
            <v>REVESTIMENTO CERÂMICO PARA PAREDES INTERNAS COM PLACAS TIPO ESMALTADA PADRÃO POPULAR DE DIMENSÕES 20X20 CM, ARGAMASSA TIPO AC III, APLICADAS EM AMBIENTES DE ÁREA MENOR QUE 5 M2 NA ALTURA INTEIRA DAS PAREDES. AF_06/2014</v>
          </cell>
        </row>
        <row r="5878">
          <cell r="A5878" t="str">
            <v>REVESTIMENTO E TRATAMENTO DE SUPERFICIES</v>
          </cell>
          <cell r="B5878" t="str">
            <v>REVE</v>
          </cell>
          <cell r="C5878" t="str">
            <v>PASTILHAS,CERAMICAS, PLACAS PRE-MOLDADAS E OUTROS</v>
          </cell>
          <cell r="D5878" t="str">
            <v>0110</v>
          </cell>
          <cell r="E5878">
            <v>0</v>
          </cell>
          <cell r="F5878">
            <v>0</v>
          </cell>
          <cell r="G5878" t="str">
            <v>99195</v>
          </cell>
          <cell r="H5878" t="str">
            <v>REVESTIMENTO CERÂMICO PARA PAREDES INTERNAS COM PLACAS TIPO ESMALTADA PADRÃO POPULAR DE DIMENSÕES 20X20 CM, ARGAMASSA TIPO AC III, APLICADAS EM AMBIENTES DE ÁREA MAIOR QUE 5 M2 NA ALTURA INTEIRA DAS PAREDES. AF_06/2014</v>
          </cell>
        </row>
        <row r="5879">
          <cell r="A5879" t="str">
            <v>REVESTIMENTO E TRATAMENTO DE SUPERFICIES</v>
          </cell>
          <cell r="B5879" t="str">
            <v>REVE</v>
          </cell>
          <cell r="C5879" t="str">
            <v>PASTILHAS,CERAMICAS, PLACAS PRE-MOLDADAS E OUTROS</v>
          </cell>
          <cell r="D5879" t="str">
            <v>0110</v>
          </cell>
          <cell r="E5879">
            <v>0</v>
          </cell>
          <cell r="F5879">
            <v>0</v>
          </cell>
          <cell r="G5879" t="str">
            <v>99196</v>
          </cell>
          <cell r="H5879" t="str">
            <v>REVESTIMENTO CERÂMICO PARA PAREDES INTERNAS COM PLACAS TIPO ESMALTADA PADRÃO POPULAR DE DIMENSÕES 20X20 CM, ARGAMASSA TIPO AC III, APLICADAS EM AMBIENTES DE ÁREA MENOR QUE 5 M2 A MEIA ALTURA DAS PAREDES. AF_06/2014</v>
          </cell>
        </row>
        <row r="5880">
          <cell r="A5880" t="str">
            <v>REVESTIMENTO E TRATAMENTO DE SUPERFICIES</v>
          </cell>
          <cell r="B5880" t="str">
            <v>REVE</v>
          </cell>
          <cell r="C5880" t="str">
            <v>PASTILHAS,CERAMICAS, PLACAS PRE-MOLDADAS E OUTROS</v>
          </cell>
          <cell r="D5880" t="str">
            <v>0110</v>
          </cell>
          <cell r="E5880">
            <v>0</v>
          </cell>
          <cell r="F5880">
            <v>0</v>
          </cell>
          <cell r="G5880" t="str">
            <v>99198</v>
          </cell>
          <cell r="H5880" t="str">
            <v>REVESTIMENTO CERÂMICO PARA PAREDES INTERNAS COM PLACAS TIPO ESMALTADA PADRÃO POPULAR DE DIMENSÕES 20X20 CM, ARGAMASSA TIPO AC III, APLICADAS EM AMBIENTES DE ÁREA MAIOR QUE 5 M2 A MEIA ALTURA DAS PAREDES. AF_06/2014</v>
          </cell>
        </row>
        <row r="5881">
          <cell r="A5881" t="str">
            <v>REVESTIMENTO E TRATAMENTO DE SUPERFICIES</v>
          </cell>
          <cell r="B5881" t="str">
            <v>REVE</v>
          </cell>
          <cell r="C5881" t="str">
            <v>PEITORIL DE MARMORE/GRANITO</v>
          </cell>
          <cell r="D5881" t="str">
            <v>0125</v>
          </cell>
          <cell r="E5881">
            <v>0</v>
          </cell>
          <cell r="F5881">
            <v>0</v>
          </cell>
          <cell r="G5881" t="str">
            <v>101965</v>
          </cell>
          <cell r="H5881" t="str">
            <v>PEITORIL LINEAR EM GRANITO OU MÁRMORE, L = 15CM, COMPRIMENTO DE ATÉ 2M, ASSENTADO COM ARGAMASSA 1:6 COM ADITIVO. AF_11/2020</v>
          </cell>
        </row>
        <row r="5882">
          <cell r="A5882" t="str">
            <v>REVESTIMENTO E TRATAMENTO DE SUPERFICIES</v>
          </cell>
          <cell r="B5882" t="str">
            <v>REVE</v>
          </cell>
          <cell r="C5882" t="str">
            <v>CHAPIM</v>
          </cell>
          <cell r="D5882" t="str">
            <v>0132</v>
          </cell>
          <cell r="E5882">
            <v>0</v>
          </cell>
          <cell r="F5882">
            <v>0</v>
          </cell>
          <cell r="G5882" t="str">
            <v>101966</v>
          </cell>
          <cell r="H5882" t="str">
            <v>CHAPIM SOBRE MUROS LINEARES, EM GRANITO OU MÁRMORE, L = 25 CM, ASSENTADO COM ARGAMASSA 1:6 COM ADITIVO. AF_11/2020</v>
          </cell>
        </row>
        <row r="5883">
          <cell r="A5883" t="str">
            <v>REVESTIMENTO E TRATAMENTO DE SUPERFICIES</v>
          </cell>
          <cell r="B5883" t="str">
            <v>REVE</v>
          </cell>
          <cell r="C5883" t="str">
            <v>CHAPIM</v>
          </cell>
          <cell r="D5883" t="str">
            <v>0132</v>
          </cell>
          <cell r="E5883">
            <v>0</v>
          </cell>
          <cell r="F5883">
            <v>0</v>
          </cell>
          <cell r="G5883" t="str">
            <v>101979</v>
          </cell>
          <cell r="H5883" t="str">
            <v>CHAPIM (RUFO CAPA) EM AÇO GALVANIZADO, CORTE 33. AF_11/2020</v>
          </cell>
        </row>
        <row r="5884">
          <cell r="A5884" t="str">
            <v>REVESTIMENTO E TRATAMENTO DE SUPERFICIES</v>
          </cell>
          <cell r="B5884" t="str">
            <v>REVE</v>
          </cell>
          <cell r="C5884" t="str">
            <v>FORRO DE MADEIRA</v>
          </cell>
          <cell r="D5884" t="str">
            <v>0133</v>
          </cell>
          <cell r="E5884">
            <v>0</v>
          </cell>
          <cell r="F5884">
            <v>0</v>
          </cell>
          <cell r="G5884" t="str">
            <v>96112</v>
          </cell>
          <cell r="H5884" t="str">
            <v>FORRO EM MADEIRA PINUS, PARA AMBIENTES RESIDENCIAIS, INCLUSIVE ESTRUTURA DE FIXAÇÃO. AF_05/2017</v>
          </cell>
        </row>
        <row r="5885">
          <cell r="A5885" t="str">
            <v>REVESTIMENTO E TRATAMENTO DE SUPERFICIES</v>
          </cell>
          <cell r="B5885" t="str">
            <v>REVE</v>
          </cell>
          <cell r="C5885" t="str">
            <v>FORRO DE MADEIRA</v>
          </cell>
          <cell r="D5885" t="str">
            <v>0133</v>
          </cell>
          <cell r="E5885">
            <v>0</v>
          </cell>
          <cell r="F5885">
            <v>0</v>
          </cell>
          <cell r="G5885" t="str">
            <v>96117</v>
          </cell>
          <cell r="H5885" t="str">
            <v>FORRO EM MADEIRA PINUS, PARA AMBIENTES COMERCIAIS, INCLUSIVE ESTRUTURA DE FIXAÇÃO. AF_05/2017</v>
          </cell>
        </row>
        <row r="5886">
          <cell r="A5886" t="str">
            <v>REVESTIMENTO E TRATAMENTO DE SUPERFICIES</v>
          </cell>
          <cell r="B5886" t="str">
            <v>REVE</v>
          </cell>
          <cell r="C5886" t="str">
            <v>FORRO DE MADEIRA</v>
          </cell>
          <cell r="D5886" t="str">
            <v>0133</v>
          </cell>
          <cell r="E5886">
            <v>0</v>
          </cell>
          <cell r="F5886">
            <v>0</v>
          </cell>
          <cell r="G5886" t="str">
            <v>96122</v>
          </cell>
          <cell r="H5886" t="str">
            <v>ACABAMENTOS PARA FORRO (RODA-FORRO EM MADEIRA PINUS). AF_05/2017</v>
          </cell>
        </row>
        <row r="5887">
          <cell r="A5887" t="str">
            <v>REVESTIMENTO E TRATAMENTO DE SUPERFICIES</v>
          </cell>
          <cell r="B5887" t="str">
            <v>REVE</v>
          </cell>
          <cell r="C5887" t="str">
            <v>FORRO DE GESSO</v>
          </cell>
          <cell r="D5887" t="str">
            <v>0134</v>
          </cell>
          <cell r="E5887">
            <v>0</v>
          </cell>
          <cell r="F5887">
            <v>0</v>
          </cell>
          <cell r="G5887" t="str">
            <v>96109</v>
          </cell>
          <cell r="H5887" t="str">
            <v>FORRO EM PLACAS DE GESSO, PARA AMBIENTES RESIDENCIAIS. AF_05/2017_P</v>
          </cell>
        </row>
        <row r="5888">
          <cell r="A5888" t="str">
            <v>REVESTIMENTO E TRATAMENTO DE SUPERFICIES</v>
          </cell>
          <cell r="B5888" t="str">
            <v>REVE</v>
          </cell>
          <cell r="C5888" t="str">
            <v>FORRO DE GESSO</v>
          </cell>
          <cell r="D5888" t="str">
            <v>0134</v>
          </cell>
          <cell r="E5888">
            <v>0</v>
          </cell>
          <cell r="F5888">
            <v>0</v>
          </cell>
          <cell r="G5888" t="str">
            <v>96110</v>
          </cell>
          <cell r="H5888" t="str">
            <v>FORRO EM DRYWALL, PARA AMBIENTES RESIDENCIAIS, INCLUSIVE ESTRUTURA DE FIXAÇÃO. AF_05/2017_P</v>
          </cell>
        </row>
        <row r="5889">
          <cell r="A5889" t="str">
            <v>REVESTIMENTO E TRATAMENTO DE SUPERFICIES</v>
          </cell>
          <cell r="B5889" t="str">
            <v>REVE</v>
          </cell>
          <cell r="C5889" t="str">
            <v>FORRO DE GESSO</v>
          </cell>
          <cell r="D5889" t="str">
            <v>0134</v>
          </cell>
          <cell r="E5889">
            <v>0</v>
          </cell>
          <cell r="F5889">
            <v>0</v>
          </cell>
          <cell r="G5889" t="str">
            <v>96113</v>
          </cell>
          <cell r="H5889" t="str">
            <v>FORRO EM PLACAS DE GESSO, PARA AMBIENTES COMERCIAIS. AF_05/2017_P</v>
          </cell>
        </row>
        <row r="5890">
          <cell r="A5890" t="str">
            <v>REVESTIMENTO E TRATAMENTO DE SUPERFICIES</v>
          </cell>
          <cell r="B5890" t="str">
            <v>REVE</v>
          </cell>
          <cell r="C5890" t="str">
            <v>FORRO DE GESSO</v>
          </cell>
          <cell r="D5890" t="str">
            <v>0134</v>
          </cell>
          <cell r="E5890">
            <v>0</v>
          </cell>
          <cell r="F5890">
            <v>0</v>
          </cell>
          <cell r="G5890" t="str">
            <v>96114</v>
          </cell>
          <cell r="H5890" t="str">
            <v>FORRO EM DRYWALL, PARA AMBIENTES COMERCIAIS, INCLUSIVE ESTRUTURA DE FIXAÇÃO. AF_05/2017_P</v>
          </cell>
        </row>
        <row r="5891">
          <cell r="A5891" t="str">
            <v>REVESTIMENTO E TRATAMENTO DE SUPERFICIES</v>
          </cell>
          <cell r="B5891" t="str">
            <v>REVE</v>
          </cell>
          <cell r="C5891" t="str">
            <v>FORRO DE GESSO</v>
          </cell>
          <cell r="D5891" t="str">
            <v>0134</v>
          </cell>
          <cell r="E5891">
            <v>0</v>
          </cell>
          <cell r="F5891">
            <v>0</v>
          </cell>
          <cell r="G5891" t="str">
            <v>96120</v>
          </cell>
          <cell r="H5891" t="str">
            <v>ACABAMENTOS PARA FORRO (MOLDURA DE GESSO). AF_05/2017</v>
          </cell>
        </row>
        <row r="5892">
          <cell r="A5892" t="str">
            <v>REVESTIMENTO E TRATAMENTO DE SUPERFICIES</v>
          </cell>
          <cell r="B5892" t="str">
            <v>REVE</v>
          </cell>
          <cell r="C5892" t="str">
            <v>FORRO DE GESSO</v>
          </cell>
          <cell r="D5892" t="str">
            <v>0134</v>
          </cell>
          <cell r="E5892">
            <v>0</v>
          </cell>
          <cell r="F5892">
            <v>0</v>
          </cell>
          <cell r="G5892" t="str">
            <v>96123</v>
          </cell>
          <cell r="H5892" t="str">
            <v>ACABAMENTOS PARA FORRO (MOLDURA EM DRYWALL, COM LARGURA DE 15 CM). AF_05/2017_P</v>
          </cell>
        </row>
        <row r="5893">
          <cell r="A5893" t="str">
            <v>REVESTIMENTO E TRATAMENTO DE SUPERFICIES</v>
          </cell>
          <cell r="B5893" t="str">
            <v>REVE</v>
          </cell>
          <cell r="C5893" t="str">
            <v>FORRO DE GESSO</v>
          </cell>
          <cell r="D5893" t="str">
            <v>0134</v>
          </cell>
          <cell r="E5893">
            <v>0</v>
          </cell>
          <cell r="F5893">
            <v>0</v>
          </cell>
          <cell r="G5893" t="str">
            <v>99054</v>
          </cell>
          <cell r="H5893" t="str">
            <v>ACABAMENTOS PARA FORRO (SANCA DE GESSO MONTADA NA OBRA). AF_05/2017_P</v>
          </cell>
        </row>
        <row r="5894">
          <cell r="A5894" t="str">
            <v>REVESTIMENTO E TRATAMENTO DE SUPERFICIES</v>
          </cell>
          <cell r="B5894" t="str">
            <v>REVE</v>
          </cell>
          <cell r="C5894" t="str">
            <v>FORRO METALICO/PVC</v>
          </cell>
          <cell r="D5894" t="str">
            <v>0311</v>
          </cell>
          <cell r="E5894">
            <v>0</v>
          </cell>
          <cell r="F5894">
            <v>0</v>
          </cell>
          <cell r="G5894" t="str">
            <v>96111</v>
          </cell>
          <cell r="H5894" t="str">
            <v>FORRO EM RÉGUAS DE PVC, FRISADO, PARA AMBIENTES RESIDENCIAIS, INCLUSIVE ESTRUTURA DE FIXAÇÃO. AF_05/2017_P</v>
          </cell>
        </row>
        <row r="5895">
          <cell r="A5895" t="str">
            <v>REVESTIMENTO E TRATAMENTO DE SUPERFICIES</v>
          </cell>
          <cell r="B5895" t="str">
            <v>REVE</v>
          </cell>
          <cell r="C5895" t="str">
            <v>FORRO METALICO/PVC</v>
          </cell>
          <cell r="D5895" t="str">
            <v>0311</v>
          </cell>
          <cell r="E5895">
            <v>0</v>
          </cell>
          <cell r="F5895">
            <v>0</v>
          </cell>
          <cell r="G5895" t="str">
            <v>96116</v>
          </cell>
          <cell r="H5895" t="str">
            <v>FORRO EM RÉGUAS DE PVC, FRISADO, PARA AMBIENTES COMERCIAIS, INCLUSIVE ESTRUTURA DE FIXAÇÃO. AF_05/2017_P</v>
          </cell>
        </row>
        <row r="5896">
          <cell r="A5896" t="str">
            <v>REVESTIMENTO E TRATAMENTO DE SUPERFICIES</v>
          </cell>
          <cell r="B5896" t="str">
            <v>REVE</v>
          </cell>
          <cell r="C5896" t="str">
            <v>FORRO METALICO/PVC</v>
          </cell>
          <cell r="D5896" t="str">
            <v>0311</v>
          </cell>
          <cell r="E5896">
            <v>0</v>
          </cell>
          <cell r="F5896">
            <v>0</v>
          </cell>
          <cell r="G5896" t="str">
            <v>96121</v>
          </cell>
          <cell r="H5896" t="str">
            <v>ACABAMENTOS PARA FORRO (RODA-FORRO EM PERFIL METÁLICO E PLÁSTICO). AF_05/2017</v>
          </cell>
        </row>
        <row r="5897">
          <cell r="A5897" t="str">
            <v>REVESTIMENTO E TRATAMENTO DE SUPERFICIES</v>
          </cell>
          <cell r="B5897" t="str">
            <v>REVE</v>
          </cell>
          <cell r="C5897" t="str">
            <v>FORRO METALICO/PVC</v>
          </cell>
          <cell r="D5897" t="str">
            <v>0311</v>
          </cell>
          <cell r="E5897">
            <v>0</v>
          </cell>
          <cell r="F5897">
            <v>0</v>
          </cell>
          <cell r="G5897" t="str">
            <v>96485</v>
          </cell>
          <cell r="H5897" t="str">
            <v>FORRO EM RÉGUAS DE PVC, LISO, PARA AMBIENTES RESIDENCIAIS, INCLUSIVE ESTRUTURA DE FIXAÇÃO. AF_05/2017_P</v>
          </cell>
        </row>
        <row r="5898">
          <cell r="A5898" t="str">
            <v>REVESTIMENTO E TRATAMENTO DE SUPERFICIES</v>
          </cell>
          <cell r="B5898" t="str">
            <v>REVE</v>
          </cell>
          <cell r="C5898" t="str">
            <v>FORRO METALICO/PVC</v>
          </cell>
          <cell r="D5898" t="str">
            <v>0311</v>
          </cell>
          <cell r="E5898">
            <v>0</v>
          </cell>
          <cell r="F5898">
            <v>0</v>
          </cell>
          <cell r="G5898" t="str">
            <v>96486</v>
          </cell>
          <cell r="H5898" t="str">
            <v>FORRO DE PVC, LISO, PARA AMBIENTES COMERCIAIS, INCLUSIVE ESTRUTURA DE FIXAÇÃO. AF_05/2017_P</v>
          </cell>
        </row>
        <row r="5899">
          <cell r="A5899" t="str">
            <v>REVESTIMENTO E TRATAMENTO DE SUPERFICIES</v>
          </cell>
          <cell r="B5899" t="str">
            <v>REVE</v>
          </cell>
          <cell r="C5899" t="str">
            <v>RESTAURO</v>
          </cell>
          <cell r="D5899" t="str">
            <v>0319</v>
          </cell>
          <cell r="E5899">
            <v>0</v>
          </cell>
          <cell r="F5899">
            <v>0</v>
          </cell>
          <cell r="G5899" t="str">
            <v>91514</v>
          </cell>
          <cell r="H5899" t="str">
            <v>ESTUCAMENTO DE PANOS DE FACHADA SEM VÃOS DO SISTEMA DE PAREDES DE CONCRETO EM EDIFICAÇÕES DE MÚLTIPLOS PAVIMENTOS. AF_06/2015</v>
          </cell>
        </row>
        <row r="5900">
          <cell r="A5900" t="str">
            <v>REVESTIMENTO E TRATAMENTO DE SUPERFICIES</v>
          </cell>
          <cell r="B5900" t="str">
            <v>REVE</v>
          </cell>
          <cell r="C5900" t="str">
            <v>RESTAURO</v>
          </cell>
          <cell r="D5900" t="str">
            <v>0319</v>
          </cell>
          <cell r="E5900">
            <v>0</v>
          </cell>
          <cell r="F5900">
            <v>0</v>
          </cell>
          <cell r="G5900" t="str">
            <v>91515</v>
          </cell>
          <cell r="H5900" t="str">
            <v>ESTUCAMENTO DE PANOS DE FACHADA COM VÃOS DO SISTEMA DE PAREDES DE CONCRETO EM EDIFICAÇÕES DE MÚLTIPLOS PAVIMENTOS. AF_06/2015</v>
          </cell>
        </row>
        <row r="5901">
          <cell r="A5901" t="str">
            <v>REVESTIMENTO E TRATAMENTO DE SUPERFICIES</v>
          </cell>
          <cell r="B5901" t="str">
            <v>REVE</v>
          </cell>
          <cell r="C5901" t="str">
            <v>RESTAURO</v>
          </cell>
          <cell r="D5901" t="str">
            <v>0319</v>
          </cell>
          <cell r="E5901">
            <v>0</v>
          </cell>
          <cell r="F5901">
            <v>0</v>
          </cell>
          <cell r="G5901" t="str">
            <v>91516</v>
          </cell>
          <cell r="H5901" t="str">
            <v>ESTUCAMENTO DE SUPERFÍCIE EXTERNA DA SACADA DO SISTEMA DE PAREDES DE CONCRETO EM EDIFICAÇÕES DE MÚLTIPLOS PAVIMENTOS. AF_06/2015</v>
          </cell>
        </row>
        <row r="5902">
          <cell r="A5902" t="str">
            <v>REVESTIMENTO E TRATAMENTO DE SUPERFICIES</v>
          </cell>
          <cell r="B5902" t="str">
            <v>REVE</v>
          </cell>
          <cell r="C5902" t="str">
            <v>RESTAURO</v>
          </cell>
          <cell r="D5902" t="str">
            <v>0319</v>
          </cell>
          <cell r="E5902">
            <v>0</v>
          </cell>
          <cell r="F5902">
            <v>0</v>
          </cell>
          <cell r="G5902" t="str">
            <v>91517</v>
          </cell>
          <cell r="H5902" t="str">
            <v>ESTUCAMENTO DE PANOS DE FACHADA SEM VÃOS DO SISTEMA DE PAREDES DE CONCRETO EM EDIFICAÇÕES DE PAVIMENTO ÚNICO. AF_06/2015</v>
          </cell>
        </row>
        <row r="5903">
          <cell r="A5903" t="str">
            <v>REVESTIMENTO E TRATAMENTO DE SUPERFICIES</v>
          </cell>
          <cell r="B5903" t="str">
            <v>REVE</v>
          </cell>
          <cell r="C5903" t="str">
            <v>RESTAURO</v>
          </cell>
          <cell r="D5903" t="str">
            <v>0319</v>
          </cell>
          <cell r="E5903">
            <v>0</v>
          </cell>
          <cell r="F5903">
            <v>0</v>
          </cell>
          <cell r="G5903" t="str">
            <v>91519</v>
          </cell>
          <cell r="H5903" t="str">
            <v>ESTUCAMENTO DE PANOS DE FACHADA COM VÃOS DO SISTEMA DE PAREDES DE CONCRETO EM EDIFICAÇÕES DE PAVIMENTO ÚNICO. AF_06/2015</v>
          </cell>
        </row>
        <row r="5904">
          <cell r="A5904" t="str">
            <v>REVESTIMENTO E TRATAMENTO DE SUPERFICIES</v>
          </cell>
          <cell r="B5904" t="str">
            <v>REVE</v>
          </cell>
          <cell r="C5904" t="str">
            <v>RESTAURO</v>
          </cell>
          <cell r="D5904" t="str">
            <v>0319</v>
          </cell>
          <cell r="E5904">
            <v>0</v>
          </cell>
          <cell r="F5904">
            <v>0</v>
          </cell>
          <cell r="G5904" t="str">
            <v>91520</v>
          </cell>
          <cell r="H5904" t="str">
            <v>ESTUCAMENTO DE DENSIDADE BAIXA NAS FACES INTERNAS DE PAREDES DO SISTEMA DE PAREDES DE CONCRETO. AF_06/2015</v>
          </cell>
        </row>
        <row r="5905">
          <cell r="A5905" t="str">
            <v>REVESTIMENTO E TRATAMENTO DE SUPERFICIES</v>
          </cell>
          <cell r="B5905" t="str">
            <v>REVE</v>
          </cell>
          <cell r="C5905" t="str">
            <v>RESTAURO</v>
          </cell>
          <cell r="D5905" t="str">
            <v>0319</v>
          </cell>
          <cell r="E5905">
            <v>0</v>
          </cell>
          <cell r="F5905">
            <v>0</v>
          </cell>
          <cell r="G5905" t="str">
            <v>91522</v>
          </cell>
          <cell r="H5905" t="str">
            <v>ESTUCAMENTO, PARA QUALQUER REVESTIMENTO, EM TETO DO SISTEMA DE PAREDES DE CONCRETO. AF_06/2015</v>
          </cell>
        </row>
        <row r="5906">
          <cell r="A5906" t="str">
            <v>REVESTIMENTO E TRATAMENTO DE SUPERFICIES</v>
          </cell>
          <cell r="B5906" t="str">
            <v>REVE</v>
          </cell>
          <cell r="C5906" t="str">
            <v>RESTAURO</v>
          </cell>
          <cell r="D5906" t="str">
            <v>0319</v>
          </cell>
          <cell r="E5906">
            <v>0</v>
          </cell>
          <cell r="F5906">
            <v>0</v>
          </cell>
          <cell r="G5906" t="str">
            <v>91525</v>
          </cell>
          <cell r="H5906" t="str">
            <v>ESTUCAMENTO DE DENSIDADE ALTA, NAS FACES INTERNAS DE PAREDES DO SISTEMA DE PAREDES DE CONCRETO. AF_06/2015</v>
          </cell>
        </row>
        <row r="5907">
          <cell r="A5907" t="str">
            <v>SERVICOS DIVERSOS</v>
          </cell>
          <cell r="B5907" t="str">
            <v>SEDI</v>
          </cell>
          <cell r="C5907" t="str">
            <v>ARGAMASSAS</v>
          </cell>
          <cell r="D5907" t="str">
            <v>0210</v>
          </cell>
          <cell r="E5907">
            <v>0</v>
          </cell>
          <cell r="F5907">
            <v>0</v>
          </cell>
          <cell r="G5907" t="str">
            <v>87280</v>
          </cell>
          <cell r="H5907" t="str">
            <v>ARGAMASSA TRAÇO 1:7 (EM VOLUME DE CIMENTO E AREIA MÉDIA ÚMIDA) COM ADIÇÃO DE PLASTIFICANTE PARA EMBOÇO/MASSA ÚNICA/ASSENTAMENTO DE ALVENARIA DE VEDAÇÃO, PREPARO MECÂNICO COM BETONEIRA 400 L. AF_08/2019</v>
          </cell>
        </row>
        <row r="5908">
          <cell r="A5908" t="str">
            <v>SERVICOS DIVERSOS</v>
          </cell>
          <cell r="B5908" t="str">
            <v>SEDI</v>
          </cell>
          <cell r="C5908" t="str">
            <v>ARGAMASSAS</v>
          </cell>
          <cell r="D5908" t="str">
            <v>0210</v>
          </cell>
          <cell r="E5908">
            <v>0</v>
          </cell>
          <cell r="F5908">
            <v>0</v>
          </cell>
          <cell r="G5908" t="str">
            <v>87281</v>
          </cell>
          <cell r="H5908" t="str">
            <v>ARGAMASSA TRAÇO 1:7 (EM VOLUME DE CIMENTO E AREIA MÉDIA ÚMIDA) COM ADIÇÃO DE PLASTIFICANTE PARA EMBOÇO/MASSA ÚNICA/ASSENTAMENTO DE ALVENARIA DE VEDAÇÃO, PREPARO MECÂNICO COM BETONEIRA 600 L. AF_08/2019</v>
          </cell>
        </row>
        <row r="5909">
          <cell r="A5909" t="str">
            <v>SERVICOS DIVERSOS</v>
          </cell>
          <cell r="B5909" t="str">
            <v>SEDI</v>
          </cell>
          <cell r="C5909" t="str">
            <v>ARGAMASSAS</v>
          </cell>
          <cell r="D5909" t="str">
            <v>0210</v>
          </cell>
          <cell r="E5909">
            <v>0</v>
          </cell>
          <cell r="F5909">
            <v>0</v>
          </cell>
          <cell r="G5909" t="str">
            <v>87283</v>
          </cell>
          <cell r="H5909" t="str">
            <v>ARGAMASSA TRAÇO 1:6 (EM VOLUME DE CIMENTO E AREIA MÉDIA ÚMIDA) COM ADIÇÃO DE PLASTIFICANTE PARA EMBOÇO/MASSA ÚNICA/ASSENTAMENTO DE ALVENARIA DE VEDAÇÃO, PREPARO MECÂNICO COM BETONEIRA 400 L. AF_08/2019</v>
          </cell>
        </row>
        <row r="5910">
          <cell r="A5910" t="str">
            <v>SERVICOS DIVERSOS</v>
          </cell>
          <cell r="B5910" t="str">
            <v>SEDI</v>
          </cell>
          <cell r="C5910" t="str">
            <v>ARGAMASSAS</v>
          </cell>
          <cell r="D5910" t="str">
            <v>0210</v>
          </cell>
          <cell r="E5910">
            <v>0</v>
          </cell>
          <cell r="F5910">
            <v>0</v>
          </cell>
          <cell r="G5910" t="str">
            <v>87284</v>
          </cell>
          <cell r="H5910" t="str">
            <v>ARGAMASSA TRAÇO 1:6 (EM VOLUME DE CIMENTO E AREIA MÉDIA ÚMIDA) COM ADIÇÃO DE PLASTIFICANTE PARA EMBOÇO/MASSA ÚNICA/ASSENTAMENTO DE ALVENARIA DE VEDAÇÃO, PREPARO MECÂNICO COM BETONEIRA 600 L. AF_08/2019</v>
          </cell>
        </row>
        <row r="5911">
          <cell r="A5911" t="str">
            <v>SERVICOS DIVERSOS</v>
          </cell>
          <cell r="B5911" t="str">
            <v>SEDI</v>
          </cell>
          <cell r="C5911" t="str">
            <v>ARGAMASSAS</v>
          </cell>
          <cell r="D5911" t="str">
            <v>0210</v>
          </cell>
          <cell r="E5911">
            <v>0</v>
          </cell>
          <cell r="F5911">
            <v>0</v>
          </cell>
          <cell r="G5911" t="str">
            <v>87286</v>
          </cell>
          <cell r="H5911" t="str">
            <v>ARGAMASSA TRAÇO 1:1:6 (EM VOLUME DE CIMENTO, CAL E AREIA MÉDIA ÚMIDA) PARA EMBOÇO/MASSA ÚNICA/ASSENTAMENTO DE ALVENARIA DE VEDAÇÃO, PREPARO MECÂNICO COM BETONEIRA 400 L. AF_08/2019</v>
          </cell>
        </row>
        <row r="5912">
          <cell r="A5912" t="str">
            <v>SERVICOS DIVERSOS</v>
          </cell>
          <cell r="B5912" t="str">
            <v>SEDI</v>
          </cell>
          <cell r="C5912" t="str">
            <v>ARGAMASSAS</v>
          </cell>
          <cell r="D5912" t="str">
            <v>0210</v>
          </cell>
          <cell r="E5912">
            <v>0</v>
          </cell>
          <cell r="F5912">
            <v>0</v>
          </cell>
          <cell r="G5912" t="str">
            <v>87287</v>
          </cell>
          <cell r="H5912" t="str">
            <v>ARGAMASSA TRAÇO 1:1:6 (EM VOLUME DE CIMENTO, CAL E AREIA MÉDIA ÚMIDA) PARA EMBOÇO/MASSA ÚNICA/ASSENTAMENTO DE ALVENARIA DE VEDAÇÃO, PREPARO MECÂNICO COM BETONEIRA 600 L. AF_08/2019</v>
          </cell>
        </row>
        <row r="5913">
          <cell r="A5913" t="str">
            <v>SERVICOS DIVERSOS</v>
          </cell>
          <cell r="B5913" t="str">
            <v>SEDI</v>
          </cell>
          <cell r="C5913" t="str">
            <v>ARGAMASSAS</v>
          </cell>
          <cell r="D5913" t="str">
            <v>0210</v>
          </cell>
          <cell r="E5913">
            <v>0</v>
          </cell>
          <cell r="F5913">
            <v>0</v>
          </cell>
          <cell r="G5913" t="str">
            <v>87289</v>
          </cell>
          <cell r="H5913" t="str">
            <v>ARGAMASSA TRAÇO 1:1,5:7,5 (EM VOLUME DE CIMENTO, CAL E AREIA MÉDIA ÚMIDA) PARA EMBOÇO/MASSA ÚNICA/ASSENTAMENTO DE ALVENARIA DE VEDAÇÃO, PREPARO MECÂNICO COM BETONEIRA 400 L. AF_08/2019</v>
          </cell>
        </row>
        <row r="5914">
          <cell r="A5914" t="str">
            <v>SERVICOS DIVERSOS</v>
          </cell>
          <cell r="B5914" t="str">
            <v>SEDI</v>
          </cell>
          <cell r="C5914" t="str">
            <v>ARGAMASSAS</v>
          </cell>
          <cell r="D5914" t="str">
            <v>0210</v>
          </cell>
          <cell r="E5914">
            <v>0</v>
          </cell>
          <cell r="F5914">
            <v>0</v>
          </cell>
          <cell r="G5914" t="str">
            <v>87290</v>
          </cell>
          <cell r="H5914" t="str">
            <v>ARGAMASSA TRAÇO 1:1,5:7,5 (EM VOLUME DE CIMENTO, CAL E AREIA MÉDIA ÚMIDA) PARA EMBOÇO/MASSA ÚNICA/ASSENTAMENTO DE ALVENARIA DE VEDAÇÃO, PREPARO MECÂNICO COM BETONEIRA 600 L. AF_08/2019</v>
          </cell>
        </row>
        <row r="5915">
          <cell r="A5915" t="str">
            <v>SERVICOS DIVERSOS</v>
          </cell>
          <cell r="B5915" t="str">
            <v>SEDI</v>
          </cell>
          <cell r="C5915" t="str">
            <v>ARGAMASSAS</v>
          </cell>
          <cell r="D5915" t="str">
            <v>0210</v>
          </cell>
          <cell r="E5915">
            <v>0</v>
          </cell>
          <cell r="F5915">
            <v>0</v>
          </cell>
          <cell r="G5915" t="str">
            <v>87292</v>
          </cell>
          <cell r="H5915" t="str">
            <v>ARGAMASSA TRAÇO 1:2:8 (EM VOLUME DE CIMENTO, CAL E AREIA MÉDIA ÚMIDA) PARA EMBOÇO/MASSA ÚNICA/ASSENTAMENTO DE ALVENARIA DE VEDAÇÃO, PREPARO MECÂNICO COM BETONEIRA 400 L. AF_08/2019</v>
          </cell>
        </row>
        <row r="5916">
          <cell r="A5916" t="str">
            <v>SERVICOS DIVERSOS</v>
          </cell>
          <cell r="B5916" t="str">
            <v>SEDI</v>
          </cell>
          <cell r="C5916" t="str">
            <v>ARGAMASSAS</v>
          </cell>
          <cell r="D5916" t="str">
            <v>0210</v>
          </cell>
          <cell r="E5916">
            <v>0</v>
          </cell>
          <cell r="F5916">
            <v>0</v>
          </cell>
          <cell r="G5916" t="str">
            <v>87294</v>
          </cell>
          <cell r="H5916" t="str">
            <v>ARGAMASSA TRAÇO 1:2:9 (EM VOLUME DE CIMENTO, CAL E AREIA MÉDIA ÚMIDA) PARA EMBOÇO/MASSA ÚNICA/ASSENTAMENTO DE ALVENARIA DE VEDAÇÃO, PREPARO MECÂNICO COM BETONEIRA 600 L. AF_08/2019</v>
          </cell>
        </row>
        <row r="5917">
          <cell r="A5917" t="str">
            <v>SERVICOS DIVERSOS</v>
          </cell>
          <cell r="B5917" t="str">
            <v>SEDI</v>
          </cell>
          <cell r="C5917" t="str">
            <v>ARGAMASSAS</v>
          </cell>
          <cell r="D5917" t="str">
            <v>0210</v>
          </cell>
          <cell r="E5917">
            <v>0</v>
          </cell>
          <cell r="F5917">
            <v>0</v>
          </cell>
          <cell r="G5917" t="str">
            <v>87295</v>
          </cell>
          <cell r="H5917" t="str">
            <v>ARGAMASSA TRAÇO 1:3:12 (EM VOLUME DE CIMENTO, CAL E AREIA MÉDIA ÚMIDA) PARA EMBOÇO/MASSA ÚNICA/ASSENTAMENTO DE ALVENARIA DE VEDAÇÃO, PREPARO MECÂNICO COM BETONEIRA 400 L. AF_08/2019</v>
          </cell>
        </row>
        <row r="5918">
          <cell r="A5918" t="str">
            <v>SERVICOS DIVERSOS</v>
          </cell>
          <cell r="B5918" t="str">
            <v>SEDI</v>
          </cell>
          <cell r="C5918" t="str">
            <v>ARGAMASSAS</v>
          </cell>
          <cell r="D5918" t="str">
            <v>0210</v>
          </cell>
          <cell r="E5918">
            <v>0</v>
          </cell>
          <cell r="F5918">
            <v>0</v>
          </cell>
          <cell r="G5918" t="str">
            <v>87296</v>
          </cell>
          <cell r="H5918" t="str">
            <v>ARGAMASSA TRAÇO 1:3:12 (EM VOLUME DE CIMENTO, CAL E AREIA MÉDIA ÚMIDA) PARA EMBOÇO/MASSA ÚNICA/ASSENTAMENTO DE ALVENARIA DE VEDAÇÃO, PREPARO MECÂNICO COM BETONEIRA 600 L. AF_08/2019</v>
          </cell>
        </row>
        <row r="5919">
          <cell r="A5919" t="str">
            <v>SERVICOS DIVERSOS</v>
          </cell>
          <cell r="B5919" t="str">
            <v>SEDI</v>
          </cell>
          <cell r="C5919" t="str">
            <v>ARGAMASSAS</v>
          </cell>
          <cell r="D5919" t="str">
            <v>0210</v>
          </cell>
          <cell r="E5919">
            <v>0</v>
          </cell>
          <cell r="F5919">
            <v>0</v>
          </cell>
          <cell r="G5919" t="str">
            <v>87298</v>
          </cell>
          <cell r="H5919" t="str">
            <v>ARGAMASSA TRAÇO 1:3 (EM VOLUME DE CIMENTO E AREIA MÉDIA ÚMIDA) PARA CONTRAPISO, PREPARO MECÂNICO COM BETONEIRA 400 L. AF_08/2019</v>
          </cell>
        </row>
        <row r="5920">
          <cell r="A5920" t="str">
            <v>SERVICOS DIVERSOS</v>
          </cell>
          <cell r="B5920" t="str">
            <v>SEDI</v>
          </cell>
          <cell r="C5920" t="str">
            <v>ARGAMASSAS</v>
          </cell>
          <cell r="D5920" t="str">
            <v>0210</v>
          </cell>
          <cell r="E5920">
            <v>0</v>
          </cell>
          <cell r="F5920">
            <v>0</v>
          </cell>
          <cell r="G5920" t="str">
            <v>87299</v>
          </cell>
          <cell r="H5920" t="str">
            <v>ARGAMASSA TRAÇO 1:3 (EM VOLUME DE CIMENTO E AREIA MÉDIA ÚMIDA) PARA CONTRAPISO, PREPARO MECÂNICO COM BETONEIRA 600 L. AF_08/2019</v>
          </cell>
        </row>
        <row r="5921">
          <cell r="A5921" t="str">
            <v>SERVICOS DIVERSOS</v>
          </cell>
          <cell r="B5921" t="str">
            <v>SEDI</v>
          </cell>
          <cell r="C5921" t="str">
            <v>ARGAMASSAS</v>
          </cell>
          <cell r="D5921" t="str">
            <v>0210</v>
          </cell>
          <cell r="E5921">
            <v>0</v>
          </cell>
          <cell r="F5921">
            <v>0</v>
          </cell>
          <cell r="G5921" t="str">
            <v>87301</v>
          </cell>
          <cell r="H5921" t="str">
            <v>ARGAMASSA TRAÇO 1:4 (EM VOLUME DE CIMENTO E AREIA MÉDIA ÚMIDA) PARA CONTRAPISO, PREPARO MECÂNICO COM BETONEIRA 400 L. AF_08/2019</v>
          </cell>
        </row>
        <row r="5922">
          <cell r="A5922" t="str">
            <v>SERVICOS DIVERSOS</v>
          </cell>
          <cell r="B5922" t="str">
            <v>SEDI</v>
          </cell>
          <cell r="C5922" t="str">
            <v>ARGAMASSAS</v>
          </cell>
          <cell r="D5922" t="str">
            <v>0210</v>
          </cell>
          <cell r="E5922">
            <v>0</v>
          </cell>
          <cell r="F5922">
            <v>0</v>
          </cell>
          <cell r="G5922" t="str">
            <v>87302</v>
          </cell>
          <cell r="H5922" t="str">
            <v>ARGAMASSA TRAÇO 1:4 (EM VOLUME DE CIMENTO E AREIA MÉDIA ÚMIDA) PARA CONTRAPISO, PREPARO MECÂNICO COM BETONEIRA 600 L. AF_08/2019</v>
          </cell>
        </row>
        <row r="5923">
          <cell r="A5923" t="str">
            <v>SERVICOS DIVERSOS</v>
          </cell>
          <cell r="B5923" t="str">
            <v>SEDI</v>
          </cell>
          <cell r="C5923" t="str">
            <v>ARGAMASSAS</v>
          </cell>
          <cell r="D5923" t="str">
            <v>0210</v>
          </cell>
          <cell r="E5923">
            <v>0</v>
          </cell>
          <cell r="F5923">
            <v>0</v>
          </cell>
          <cell r="G5923" t="str">
            <v>87304</v>
          </cell>
          <cell r="H5923" t="str">
            <v>ARGAMASSA TRAÇO 1:5 (EM VOLUME DE CIMENTO E AREIA MÉDIA ÚMIDA) PARA CONTRAPISO, PREPARO MECÂNICO COM BETONEIRA 400 L. AF_08/2019</v>
          </cell>
        </row>
        <row r="5924">
          <cell r="A5924" t="str">
            <v>SERVICOS DIVERSOS</v>
          </cell>
          <cell r="B5924" t="str">
            <v>SEDI</v>
          </cell>
          <cell r="C5924" t="str">
            <v>ARGAMASSAS</v>
          </cell>
          <cell r="D5924" t="str">
            <v>0210</v>
          </cell>
          <cell r="E5924">
            <v>0</v>
          </cell>
          <cell r="F5924">
            <v>0</v>
          </cell>
          <cell r="G5924" t="str">
            <v>87305</v>
          </cell>
          <cell r="H5924" t="str">
            <v>ARGAMASSA TRAÇO 1:5 (EM VOLUME DE CIMENTO E AREIA MÉDIA ÚMIDA) PARA CONTRAPISO, PREPARO MECÂNICO COM BETONEIRA 600 L. AF_08/2019</v>
          </cell>
        </row>
        <row r="5925">
          <cell r="A5925" t="str">
            <v>SERVICOS DIVERSOS</v>
          </cell>
          <cell r="B5925" t="str">
            <v>SEDI</v>
          </cell>
          <cell r="C5925" t="str">
            <v>ARGAMASSAS</v>
          </cell>
          <cell r="D5925" t="str">
            <v>0210</v>
          </cell>
          <cell r="E5925">
            <v>0</v>
          </cell>
          <cell r="F5925">
            <v>0</v>
          </cell>
          <cell r="G5925" t="str">
            <v>87307</v>
          </cell>
          <cell r="H5925" t="str">
            <v>ARGAMASSA TRAÇO 1:6 (EM VOLUME DE CIMENTO E AREIA MÉDIA ÚMIDA) PARA CONTRAPISO, PREPARO MECÂNICO COM BETONEIRA 400 L. AF_08/2019</v>
          </cell>
        </row>
        <row r="5926">
          <cell r="A5926" t="str">
            <v>SERVICOS DIVERSOS</v>
          </cell>
          <cell r="B5926" t="str">
            <v>SEDI</v>
          </cell>
          <cell r="C5926" t="str">
            <v>ARGAMASSAS</v>
          </cell>
          <cell r="D5926" t="str">
            <v>0210</v>
          </cell>
          <cell r="E5926">
            <v>0</v>
          </cell>
          <cell r="F5926">
            <v>0</v>
          </cell>
          <cell r="G5926" t="str">
            <v>87308</v>
          </cell>
          <cell r="H5926" t="str">
            <v>ARGAMASSA TRAÇO 1:6 (EM VOLUME DE CIMENTO E AREIA MÉDIA ÚMIDA) PARA CONTRAPISO, PREPARO MECÂNICO COM BETONEIRA 600 L. AF_08/2019</v>
          </cell>
        </row>
        <row r="5927">
          <cell r="A5927" t="str">
            <v>SERVICOS DIVERSOS</v>
          </cell>
          <cell r="B5927" t="str">
            <v>SEDI</v>
          </cell>
          <cell r="C5927" t="str">
            <v>ARGAMASSAS</v>
          </cell>
          <cell r="D5927" t="str">
            <v>0210</v>
          </cell>
          <cell r="E5927">
            <v>0</v>
          </cell>
          <cell r="F5927">
            <v>0</v>
          </cell>
          <cell r="G5927" t="str">
            <v>87310</v>
          </cell>
          <cell r="H5927" t="str">
            <v>ARGAMASSA TRAÇO 1:5 (EM VOLUME DE CIMENTO E AREIA GROSSA ÚMIDA) PARA CHAPISCO CONVENCIONAL, PREPARO MECÂNICO COM BETONEIRA 400 L. AF_08/2019</v>
          </cell>
        </row>
        <row r="5928">
          <cell r="A5928" t="str">
            <v>SERVICOS DIVERSOS</v>
          </cell>
          <cell r="B5928" t="str">
            <v>SEDI</v>
          </cell>
          <cell r="C5928" t="str">
            <v>ARGAMASSAS</v>
          </cell>
          <cell r="D5928" t="str">
            <v>0210</v>
          </cell>
          <cell r="E5928">
            <v>0</v>
          </cell>
          <cell r="F5928">
            <v>0</v>
          </cell>
          <cell r="G5928" t="str">
            <v>87311</v>
          </cell>
          <cell r="H5928" t="str">
            <v>ARGAMASSA TRAÇO 1:5 (EM VOLUME DE CIMENTO E AREIA GROSSA ÚMIDA) PARA CHAPISCO CONVENCIONAL, PREPARO MECÂNICO COM BETONEIRA 600 L. AF_08/2019</v>
          </cell>
        </row>
        <row r="5929">
          <cell r="A5929" t="str">
            <v>SERVICOS DIVERSOS</v>
          </cell>
          <cell r="B5929" t="str">
            <v>SEDI</v>
          </cell>
          <cell r="C5929" t="str">
            <v>ARGAMASSAS</v>
          </cell>
          <cell r="D5929" t="str">
            <v>0210</v>
          </cell>
          <cell r="E5929">
            <v>0</v>
          </cell>
          <cell r="F5929">
            <v>0</v>
          </cell>
          <cell r="G5929" t="str">
            <v>87313</v>
          </cell>
          <cell r="H5929" t="str">
            <v>ARGAMASSA TRAÇO 1:3 (EM VOLUME DE CIMENTO E AREIA GROSSA ÚMIDA) PARA CHAPISCO CONVENCIONAL, PREPARO MECÂNICO COM BETONEIRA 400 L. AF_08/2019</v>
          </cell>
        </row>
        <row r="5930">
          <cell r="A5930" t="str">
            <v>SERVICOS DIVERSOS</v>
          </cell>
          <cell r="B5930" t="str">
            <v>SEDI</v>
          </cell>
          <cell r="C5930" t="str">
            <v>ARGAMASSAS</v>
          </cell>
          <cell r="D5930" t="str">
            <v>0210</v>
          </cell>
          <cell r="E5930">
            <v>0</v>
          </cell>
          <cell r="F5930">
            <v>0</v>
          </cell>
          <cell r="G5930" t="str">
            <v>87314</v>
          </cell>
          <cell r="H5930" t="str">
            <v>ARGAMASSA TRAÇO 1:3 (EM VOLUME DE CIMENTO E AREIA GROSSA ÚMIDA) PARA CHAPISCO CONVENCIONAL, PREPARO MECÂNICO COM BETONEIRA 600 L. AF_08/2019</v>
          </cell>
        </row>
        <row r="5931">
          <cell r="A5931" t="str">
            <v>SERVICOS DIVERSOS</v>
          </cell>
          <cell r="B5931" t="str">
            <v>SEDI</v>
          </cell>
          <cell r="C5931" t="str">
            <v>ARGAMASSAS</v>
          </cell>
          <cell r="D5931" t="str">
            <v>0210</v>
          </cell>
          <cell r="E5931">
            <v>0</v>
          </cell>
          <cell r="F5931">
            <v>0</v>
          </cell>
          <cell r="G5931" t="str">
            <v>87316</v>
          </cell>
          <cell r="H5931" t="str">
            <v>ARGAMASSA TRAÇO 1:4 (EM VOLUME DE CIMENTO E AREIA GROSSA ÚMIDA) PARA CHAPISCO CONVENCIONAL, PREPARO MECÂNICO COM BETONEIRA 400 L. AF_08/2019</v>
          </cell>
        </row>
        <row r="5932">
          <cell r="A5932" t="str">
            <v>SERVICOS DIVERSOS</v>
          </cell>
          <cell r="B5932" t="str">
            <v>SEDI</v>
          </cell>
          <cell r="C5932" t="str">
            <v>ARGAMASSAS</v>
          </cell>
          <cell r="D5932" t="str">
            <v>0210</v>
          </cell>
          <cell r="E5932">
            <v>0</v>
          </cell>
          <cell r="F5932">
            <v>0</v>
          </cell>
          <cell r="G5932" t="str">
            <v>87317</v>
          </cell>
          <cell r="H5932" t="str">
            <v>ARGAMASSA TRAÇO 1:4 (EM VOLUME DE CIMENTO E AREIA GROSSA ÚMIDA) PARA CHAPISCO CONVENCIONAL, PREPARO MECÂNICO COM BETONEIRA 600 L. AF_08/2019</v>
          </cell>
        </row>
        <row r="5933">
          <cell r="A5933" t="str">
            <v>SERVICOS DIVERSOS</v>
          </cell>
          <cell r="B5933" t="str">
            <v>SEDI</v>
          </cell>
          <cell r="C5933" t="str">
            <v>ARGAMASSAS</v>
          </cell>
          <cell r="D5933" t="str">
            <v>0210</v>
          </cell>
          <cell r="E5933">
            <v>0</v>
          </cell>
          <cell r="F5933">
            <v>0</v>
          </cell>
          <cell r="G5933" t="str">
            <v>87319</v>
          </cell>
          <cell r="H5933" t="str">
            <v>ARGAMASSA TRAÇO 1:5 (EM VOLUME DE CIMENTO E AREIA GROSSA ÚMIDA) COM ADIÇÃO DE EMULSÃO POLIMÉRICA PARA CHAPISCO ROLADO, PREPARO MECÂNICO COM BETONEIRA 400 L. AF_08/2019</v>
          </cell>
        </row>
        <row r="5934">
          <cell r="A5934" t="str">
            <v>SERVICOS DIVERSOS</v>
          </cell>
          <cell r="B5934" t="str">
            <v>SEDI</v>
          </cell>
          <cell r="C5934" t="str">
            <v>ARGAMASSAS</v>
          </cell>
          <cell r="D5934" t="str">
            <v>0210</v>
          </cell>
          <cell r="E5934">
            <v>0</v>
          </cell>
          <cell r="F5934">
            <v>0</v>
          </cell>
          <cell r="G5934" t="str">
            <v>87320</v>
          </cell>
          <cell r="H5934" t="str">
            <v>ARGAMASSA TRAÇO 1:5 (EM VOLUME DE CIMENTO E AREIA GROSSA ÚMIDA) COM ADIÇÃO DE EMULSÃO POLIMÉRICA PARA CHAPISCO ROLADO, PREPARO MECÂNICO COM BETONEIRA 600 L. AF_08/2019</v>
          </cell>
        </row>
        <row r="5935">
          <cell r="A5935" t="str">
            <v>SERVICOS DIVERSOS</v>
          </cell>
          <cell r="B5935" t="str">
            <v>SEDI</v>
          </cell>
          <cell r="C5935" t="str">
            <v>ARGAMASSAS</v>
          </cell>
          <cell r="D5935" t="str">
            <v>0210</v>
          </cell>
          <cell r="E5935">
            <v>0</v>
          </cell>
          <cell r="F5935">
            <v>0</v>
          </cell>
          <cell r="G5935" t="str">
            <v>87322</v>
          </cell>
          <cell r="H5935" t="str">
            <v>ARGAMASSA TRAÇO 1:3 (EM VOLUME DE CIMENTO E AREIA GROSSA ÚMIDA) COM ADIÇÃO DE EMULSÃO POLIMÉRICA PARA CHAPISCO ROLADO, PREPARO MECÂNICO COM BETONEIRA 400 L. AF_08/2019</v>
          </cell>
        </row>
        <row r="5936">
          <cell r="A5936" t="str">
            <v>SERVICOS DIVERSOS</v>
          </cell>
          <cell r="B5936" t="str">
            <v>SEDI</v>
          </cell>
          <cell r="C5936" t="str">
            <v>ARGAMASSAS</v>
          </cell>
          <cell r="D5936" t="str">
            <v>0210</v>
          </cell>
          <cell r="E5936">
            <v>0</v>
          </cell>
          <cell r="F5936">
            <v>0</v>
          </cell>
          <cell r="G5936" t="str">
            <v>87323</v>
          </cell>
          <cell r="H5936" t="str">
            <v>ARGAMASSA TRAÇO 1:3 (EM VOLUME DE CIMENTO E AREIA GROSSA ÚMIDA) COM ADIÇÃO DE EMULSÃO POLIMÉRICA PARA CHAPISCO ROLADO, PREPARO MECÂNICO COM BETONEIRA 600 L. AF_08/2019</v>
          </cell>
        </row>
        <row r="5937">
          <cell r="A5937" t="str">
            <v>SERVICOS DIVERSOS</v>
          </cell>
          <cell r="B5937" t="str">
            <v>SEDI</v>
          </cell>
          <cell r="C5937" t="str">
            <v>ARGAMASSAS</v>
          </cell>
          <cell r="D5937" t="str">
            <v>0210</v>
          </cell>
          <cell r="E5937">
            <v>0</v>
          </cell>
          <cell r="F5937">
            <v>0</v>
          </cell>
          <cell r="G5937" t="str">
            <v>87325</v>
          </cell>
          <cell r="H5937" t="str">
            <v>ARGAMASSA TRAÇO 1:4 (EM VOLUME DE CIMENTO E AREIA GROSSA ÚMIDA) COM ADIÇÃO DE EMULSÃO POLIMÉRICA PARA CHAPISCO ROLADO, PREPARO MECÂNICO COM BETONEIRA 400 L. AF_08/2019</v>
          </cell>
        </row>
        <row r="5938">
          <cell r="A5938" t="str">
            <v>SERVICOS DIVERSOS</v>
          </cell>
          <cell r="B5938" t="str">
            <v>SEDI</v>
          </cell>
          <cell r="C5938" t="str">
            <v>ARGAMASSAS</v>
          </cell>
          <cell r="D5938" t="str">
            <v>0210</v>
          </cell>
          <cell r="E5938">
            <v>0</v>
          </cell>
          <cell r="F5938">
            <v>0</v>
          </cell>
          <cell r="G5938" t="str">
            <v>87326</v>
          </cell>
          <cell r="H5938" t="str">
            <v>ARGAMASSA TRAÇO 1:4 (EM VOLUME DE CIMENTO E AREIA GROSSA ÚMIDA) COM ADIÇÃO DE EMULSÃO POLIMÉRICA PARA CHAPISCO ROLADO, PREPARO MECÂNICO COM BETONEIRA 600 L. AF_08/2019</v>
          </cell>
        </row>
        <row r="5939">
          <cell r="A5939" t="str">
            <v>SERVICOS DIVERSOS</v>
          </cell>
          <cell r="B5939" t="str">
            <v>SEDI</v>
          </cell>
          <cell r="C5939" t="str">
            <v>ARGAMASSAS</v>
          </cell>
          <cell r="D5939" t="str">
            <v>0210</v>
          </cell>
          <cell r="E5939">
            <v>0</v>
          </cell>
          <cell r="F5939">
            <v>0</v>
          </cell>
          <cell r="G5939" t="str">
            <v>87327</v>
          </cell>
          <cell r="H5939" t="str">
            <v>ARGAMASSA TRAÇO 1:7 (EM VOLUME DE CIMENTO E AREIA MÉDIA ÚMIDA) COM ADIÇÃO DE PLASTIFICANTE PARA EMBOÇO/MASSA ÚNICA/ASSENTAMENTO DE ALVENARIA DE VEDAÇÃO, PREPARO MECÂNICO COM MISTURADOR DE EIXO HORIZONTAL DE 300 KG. AF_08/2019</v>
          </cell>
        </row>
        <row r="5940">
          <cell r="A5940" t="str">
            <v>SERVICOS DIVERSOS</v>
          </cell>
          <cell r="B5940" t="str">
            <v>SEDI</v>
          </cell>
          <cell r="C5940" t="str">
            <v>ARGAMASSAS</v>
          </cell>
          <cell r="D5940" t="str">
            <v>0210</v>
          </cell>
          <cell r="E5940">
            <v>0</v>
          </cell>
          <cell r="F5940">
            <v>0</v>
          </cell>
          <cell r="G5940" t="str">
            <v>87328</v>
          </cell>
          <cell r="H5940" t="str">
            <v>ARGAMASSA TRAÇO 1:7 (EM VOLUME DE CIMENTO E AREIA MÉDIA ÚMIDA) COM ADIÇÃO DE PLASTIFICANTE PARA EMBOÇO/MASSA ÚNICA/ASSENTAMENTO DE ALVENARIA DE VEDAÇÃO, PREPARO MECÂNICO COM MISTURADOR DE EIXO HORIZONTAL DE 600 KG. AF_08/2019</v>
          </cell>
        </row>
        <row r="5941">
          <cell r="A5941" t="str">
            <v>SERVICOS DIVERSOS</v>
          </cell>
          <cell r="B5941" t="str">
            <v>SEDI</v>
          </cell>
          <cell r="C5941" t="str">
            <v>ARGAMASSAS</v>
          </cell>
          <cell r="D5941" t="str">
            <v>0210</v>
          </cell>
          <cell r="E5941">
            <v>0</v>
          </cell>
          <cell r="F5941">
            <v>0</v>
          </cell>
          <cell r="G5941" t="str">
            <v>87329</v>
          </cell>
          <cell r="H5941" t="str">
            <v>ARGAMASSA TRAÇO 1:6 (EM VOLUME DE CIMENTO E AREIA MÉDIA ÚMIDA) COM ADIÇÃO DE PLASTIFICANTE PARA EMBOÇO/MASSA ÚNICA/ASSENTAMENTO DE ALVENARIA DE VEDAÇÃO, PREPARO MECÂNICO COM MISTURADOR DE EIXO HORIZONTAL DE 300 KG. AF_08/2019</v>
          </cell>
        </row>
        <row r="5942">
          <cell r="A5942" t="str">
            <v>SERVICOS DIVERSOS</v>
          </cell>
          <cell r="B5942" t="str">
            <v>SEDI</v>
          </cell>
          <cell r="C5942" t="str">
            <v>ARGAMASSAS</v>
          </cell>
          <cell r="D5942" t="str">
            <v>0210</v>
          </cell>
          <cell r="E5942">
            <v>0</v>
          </cell>
          <cell r="F5942">
            <v>0</v>
          </cell>
          <cell r="G5942" t="str">
            <v>87330</v>
          </cell>
          <cell r="H5942" t="str">
            <v>ARGAMASSA TRAÇO 1:6 (EM VOLUME DE CIMENTO E AREIA MÉDIA ÚMIDA) COM ADIÇÃO DE PLASTIFICANTE PARA EMBOÇO/MASSA ÚNICA/ASSENTAMENTO DE ALVENARIA DE VEDAÇÃO, PREPARO MECÂNICO COM MISTURADOR DE EIXO HORIZONTAL DE 600 KG. AF_08/2019</v>
          </cell>
        </row>
        <row r="5943">
          <cell r="A5943" t="str">
            <v>SERVICOS DIVERSOS</v>
          </cell>
          <cell r="B5943" t="str">
            <v>SEDI</v>
          </cell>
          <cell r="C5943" t="str">
            <v>ARGAMASSAS</v>
          </cell>
          <cell r="D5943" t="str">
            <v>0210</v>
          </cell>
          <cell r="E5943">
            <v>0</v>
          </cell>
          <cell r="F5943">
            <v>0</v>
          </cell>
          <cell r="G5943" t="str">
            <v>87331</v>
          </cell>
          <cell r="H5943" t="str">
            <v>ARGAMASSA TRAÇO 1:1:6 (EM VOLUME DE CIMENTO, CAL E AREIA MÉDIA ÚMIDA) PARA EMBOÇO/MASSA ÚNICA/ASSENTAMENTO DE ALVENARIA DE VEDAÇÃO, PREPARO MECÂNICO COM MISTURADOR DE EIXO HORIZONTAL DE 300 KG. AF_08/2019</v>
          </cell>
        </row>
        <row r="5944">
          <cell r="A5944" t="str">
            <v>SERVICOS DIVERSOS</v>
          </cell>
          <cell r="B5944" t="str">
            <v>SEDI</v>
          </cell>
          <cell r="C5944" t="str">
            <v>ARGAMASSAS</v>
          </cell>
          <cell r="D5944" t="str">
            <v>0210</v>
          </cell>
          <cell r="E5944">
            <v>0</v>
          </cell>
          <cell r="F5944">
            <v>0</v>
          </cell>
          <cell r="G5944" t="str">
            <v>87332</v>
          </cell>
          <cell r="H5944" t="str">
            <v>ARGAMASSA TRAÇO 1:1:6 (EM VOLUME DE CIMENTO, CAL E AREIA MÉDIA ÚMIDA) PARA EMBOÇO/MASSA ÚNICA/ASSENTAMENTO DE ALVENARIA DE VEDAÇÃO, PREPARO MECÂNICO COM MISTURADOR DE EIXO HORIZONTAL DE 600 KG. AF_08/2019</v>
          </cell>
        </row>
        <row r="5945">
          <cell r="A5945" t="str">
            <v>SERVICOS DIVERSOS</v>
          </cell>
          <cell r="B5945" t="str">
            <v>SEDI</v>
          </cell>
          <cell r="C5945" t="str">
            <v>ARGAMASSAS</v>
          </cell>
          <cell r="D5945" t="str">
            <v>0210</v>
          </cell>
          <cell r="E5945">
            <v>0</v>
          </cell>
          <cell r="F5945">
            <v>0</v>
          </cell>
          <cell r="G5945" t="str">
            <v>87333</v>
          </cell>
          <cell r="H5945" t="str">
            <v>ARGAMASSA TRAÇO 1:1,5:7,5 (EM VOLUME DE CIMENTO, CAL E AREIA MÉDIA ÚMIDA) PARA EMBOÇO/MASSA ÚNICA/ASSENTAMENTO DE ALVENARIA DE VEDAÇÃO, PREPARO MECÂNICO COM MISTURADOR DE EIXO HORIZONTAL DE 300 KG. AF_08/2019</v>
          </cell>
        </row>
        <row r="5946">
          <cell r="A5946" t="str">
            <v>SERVICOS DIVERSOS</v>
          </cell>
          <cell r="B5946" t="str">
            <v>SEDI</v>
          </cell>
          <cell r="C5946" t="str">
            <v>ARGAMASSAS</v>
          </cell>
          <cell r="D5946" t="str">
            <v>0210</v>
          </cell>
          <cell r="E5946">
            <v>0</v>
          </cell>
          <cell r="F5946">
            <v>0</v>
          </cell>
          <cell r="G5946" t="str">
            <v>87334</v>
          </cell>
          <cell r="H5946" t="str">
            <v>ARGAMASSA TRAÇO 1:1,5:7,5 (EM VOLUME DE CIMENTO, CAL E AREIA MÉDIA ÚMIDA) PARA EMBOÇO/MASSA ÚNICA/ASSENTAMENTO DE ALVENARIA DE VEDAÇÃO, PREPARO MECÂNICO COM MISTURADOR DE EIXO HORIZONTAL DE 600 KG. AF_08/2019</v>
          </cell>
        </row>
        <row r="5947">
          <cell r="A5947" t="str">
            <v>SERVICOS DIVERSOS</v>
          </cell>
          <cell r="B5947" t="str">
            <v>SEDI</v>
          </cell>
          <cell r="C5947" t="str">
            <v>ARGAMASSAS</v>
          </cell>
          <cell r="D5947" t="str">
            <v>0210</v>
          </cell>
          <cell r="E5947">
            <v>0</v>
          </cell>
          <cell r="F5947">
            <v>0</v>
          </cell>
          <cell r="G5947" t="str">
            <v>87335</v>
          </cell>
          <cell r="H5947" t="str">
            <v>ARGAMASSA TRAÇO 1:2:8 (EM VOLUME DE CIMENTO, CAL E AREIA MÉDIA ÚMIDA) PARA EMBOÇO/MASSA ÚNICA/ASSENTAMENTO DE ALVENARIA DE VEDAÇÃO, PREPARO MECÂNICO COM MISTURADOR DE EIXO HORIZONTAL DE 300 KG. AF_08/2019</v>
          </cell>
        </row>
        <row r="5948">
          <cell r="A5948" t="str">
            <v>SERVICOS DIVERSOS</v>
          </cell>
          <cell r="B5948" t="str">
            <v>SEDI</v>
          </cell>
          <cell r="C5948" t="str">
            <v>ARGAMASSAS</v>
          </cell>
          <cell r="D5948" t="str">
            <v>0210</v>
          </cell>
          <cell r="E5948">
            <v>0</v>
          </cell>
          <cell r="F5948">
            <v>0</v>
          </cell>
          <cell r="G5948" t="str">
            <v>87336</v>
          </cell>
          <cell r="H5948" t="str">
            <v>ARGAMASSA TRAÇO 1:2:8 (EM VOLUME DE CIMENTO, CAL E AREIA MÉDIA ÚMIDA) PARA EMBOÇO/MASSA ÚNICA/ASSENTAMENTO DE ALVENARIA DE VEDAÇÃO, PREPARO MECÂNICO COM MISTURADOR DE EIXO HORIZONTAL DE 600 KG. AF_08/2019</v>
          </cell>
        </row>
        <row r="5949">
          <cell r="A5949" t="str">
            <v>SERVICOS DIVERSOS</v>
          </cell>
          <cell r="B5949" t="str">
            <v>SEDI</v>
          </cell>
          <cell r="C5949" t="str">
            <v>ARGAMASSAS</v>
          </cell>
          <cell r="D5949" t="str">
            <v>0210</v>
          </cell>
          <cell r="E5949">
            <v>0</v>
          </cell>
          <cell r="F5949">
            <v>0</v>
          </cell>
          <cell r="G5949" t="str">
            <v>87337</v>
          </cell>
          <cell r="H5949" t="str">
            <v>ARGAMASSA TRAÇO 1:2:9 (EM VOLUME DE CIMENTO, CAL E AREIA MÉDIA ÚMIDA) PARA EMBOÇO/MASSA ÚNICA/ASSENTAMENTO DE ALVENARIA DE VEDAÇÃO, PREPARO MECÂNICO COM MISTURADOR DE EIXO HORIZONTAL DE 300 KG. AF_08/2019</v>
          </cell>
        </row>
        <row r="5950">
          <cell r="A5950" t="str">
            <v>SERVICOS DIVERSOS</v>
          </cell>
          <cell r="B5950" t="str">
            <v>SEDI</v>
          </cell>
          <cell r="C5950" t="str">
            <v>ARGAMASSAS</v>
          </cell>
          <cell r="D5950" t="str">
            <v>0210</v>
          </cell>
          <cell r="E5950">
            <v>0</v>
          </cell>
          <cell r="F5950">
            <v>0</v>
          </cell>
          <cell r="G5950" t="str">
            <v>87338</v>
          </cell>
          <cell r="H5950" t="str">
            <v>ARGAMASSA TRAÇO 1:3:12 (EM VOLUME DE CIMENTO, CAL E AREIA MÉDIA ÚMIDA) PARA EMBOÇO/MASSA ÚNICA/ASSENTAMENTO DE ALVENARIA DE VEDAÇÃO, PREPARO MECÂNICO COM MISTURADOR DE EIXO HORIZONTAL DE 600 KG. AF_08/2019</v>
          </cell>
        </row>
        <row r="5951">
          <cell r="A5951" t="str">
            <v>SERVICOS DIVERSOS</v>
          </cell>
          <cell r="B5951" t="str">
            <v>SEDI</v>
          </cell>
          <cell r="C5951" t="str">
            <v>ARGAMASSAS</v>
          </cell>
          <cell r="D5951" t="str">
            <v>0210</v>
          </cell>
          <cell r="E5951">
            <v>0</v>
          </cell>
          <cell r="F5951">
            <v>0</v>
          </cell>
          <cell r="G5951" t="str">
            <v>87339</v>
          </cell>
          <cell r="H5951" t="str">
            <v>ARGAMASSA TRAÇO 1:3 (EM VOLUME DE CIMENTO E AREIA MÉDIA ÚMIDA) PARA CONTRAPISO, PREPARO MECÂNICO COM MISTURADOR DE EIXO HORIZONTAL DE 160 KG. AF_08/2019</v>
          </cell>
        </row>
        <row r="5952">
          <cell r="A5952" t="str">
            <v>SERVICOS DIVERSOS</v>
          </cell>
          <cell r="B5952" t="str">
            <v>SEDI</v>
          </cell>
          <cell r="C5952" t="str">
            <v>ARGAMASSAS</v>
          </cell>
          <cell r="D5952" t="str">
            <v>0210</v>
          </cell>
          <cell r="E5952">
            <v>0</v>
          </cell>
          <cell r="F5952">
            <v>0</v>
          </cell>
          <cell r="G5952" t="str">
            <v>87340</v>
          </cell>
          <cell r="H5952" t="str">
            <v>ARGAMASSA TRAÇO 1:3 (EM VOLUME DE CIMENTO E AREIA MÉDIA ÚMIDA) PARA CONTRAPISO, PREPARO MECÂNICO COM MISTURADOR DE EIXO HORIZONTAL DE 300 KG. AF_08/2019</v>
          </cell>
        </row>
        <row r="5953">
          <cell r="A5953" t="str">
            <v>SERVICOS DIVERSOS</v>
          </cell>
          <cell r="B5953" t="str">
            <v>SEDI</v>
          </cell>
          <cell r="C5953" t="str">
            <v>ARGAMASSAS</v>
          </cell>
          <cell r="D5953" t="str">
            <v>0210</v>
          </cell>
          <cell r="E5953">
            <v>0</v>
          </cell>
          <cell r="F5953">
            <v>0</v>
          </cell>
          <cell r="G5953" t="str">
            <v>87341</v>
          </cell>
          <cell r="H5953" t="str">
            <v>ARGAMASSA TRAÇO 1:3 (EM VOLUME DE CIMENTO E AREIA MÉDIA ÚMIDA) PARA CONTRAPISO, PREPARO MECÂNICO COM MISTURADOR DE EIXO HORIZONTAL DE 600 KG. AF_08/2019</v>
          </cell>
        </row>
        <row r="5954">
          <cell r="A5954" t="str">
            <v>SERVICOS DIVERSOS</v>
          </cell>
          <cell r="B5954" t="str">
            <v>SEDI</v>
          </cell>
          <cell r="C5954" t="str">
            <v>ARGAMASSAS</v>
          </cell>
          <cell r="D5954" t="str">
            <v>0210</v>
          </cell>
          <cell r="E5954">
            <v>0</v>
          </cell>
          <cell r="F5954">
            <v>0</v>
          </cell>
          <cell r="G5954" t="str">
            <v>87342</v>
          </cell>
          <cell r="H5954" t="str">
            <v>ARGAMASSA TRAÇO 1:4 (EM VOLUME DE CIMENTO E AREIA MÉDIA ÚMIDA) PARA CONTRAPISO, PREPARO MECÂNICO COM MISTURADOR DE EIXO HORIZONTAL DE 160 KG. AF_08/2019</v>
          </cell>
        </row>
        <row r="5955">
          <cell r="A5955" t="str">
            <v>SERVICOS DIVERSOS</v>
          </cell>
          <cell r="B5955" t="str">
            <v>SEDI</v>
          </cell>
          <cell r="C5955" t="str">
            <v>ARGAMASSAS</v>
          </cell>
          <cell r="D5955" t="str">
            <v>0210</v>
          </cell>
          <cell r="E5955">
            <v>0</v>
          </cell>
          <cell r="F5955">
            <v>0</v>
          </cell>
          <cell r="G5955" t="str">
            <v>87343</v>
          </cell>
          <cell r="H5955" t="str">
            <v>ARGAMASSA TRAÇO 1:4 (EM VOLUME DE CIMENTO E AREIA MÉDIA ÚMIDA) PARA CONTRAPISO, PREPARO MECÂNICO COM MISTURADOR DE EIXO HORIZONTAL DE 300 KG. AF_08/2019</v>
          </cell>
        </row>
        <row r="5956">
          <cell r="A5956" t="str">
            <v>SERVICOS DIVERSOS</v>
          </cell>
          <cell r="B5956" t="str">
            <v>SEDI</v>
          </cell>
          <cell r="C5956" t="str">
            <v>ARGAMASSAS</v>
          </cell>
          <cell r="D5956" t="str">
            <v>0210</v>
          </cell>
          <cell r="E5956">
            <v>0</v>
          </cell>
          <cell r="F5956">
            <v>0</v>
          </cell>
          <cell r="G5956" t="str">
            <v>87344</v>
          </cell>
          <cell r="H5956" t="str">
            <v>ARGAMASSA TRAÇO 1:4 (EM VOLUME DE CIMENTO E AREIA MÉDIA ÚMIDA) PARA CONTRAPISO, PREPARO MECÂNICO COM MISTURADOR DE EIXO HORIZONTAL DE 600 KG. AF_08/2019</v>
          </cell>
        </row>
        <row r="5957">
          <cell r="A5957" t="str">
            <v>SERVICOS DIVERSOS</v>
          </cell>
          <cell r="B5957" t="str">
            <v>SEDI</v>
          </cell>
          <cell r="C5957" t="str">
            <v>ARGAMASSAS</v>
          </cell>
          <cell r="D5957" t="str">
            <v>0210</v>
          </cell>
          <cell r="E5957">
            <v>0</v>
          </cell>
          <cell r="F5957">
            <v>0</v>
          </cell>
          <cell r="G5957" t="str">
            <v>87345</v>
          </cell>
          <cell r="H5957" t="str">
            <v>ARGAMASSA TRAÇO 1:5 (EM VOLUME DE CIMENTO E AREIA MÉDIA ÚMIDA) PARA CONTRAPISO, PREPARO MECÂNICO COM MISTURADOR DE EIXO HORIZONTAL DE 160 KG. AF_08/2019</v>
          </cell>
        </row>
        <row r="5958">
          <cell r="A5958" t="str">
            <v>SERVICOS DIVERSOS</v>
          </cell>
          <cell r="B5958" t="str">
            <v>SEDI</v>
          </cell>
          <cell r="C5958" t="str">
            <v>ARGAMASSAS</v>
          </cell>
          <cell r="D5958" t="str">
            <v>0210</v>
          </cell>
          <cell r="E5958">
            <v>0</v>
          </cell>
          <cell r="F5958">
            <v>0</v>
          </cell>
          <cell r="G5958" t="str">
            <v>87346</v>
          </cell>
          <cell r="H5958" t="str">
            <v>ARGAMASSA TRAÇO 1:5 (EM VOLUME DE CIMENTO E AREIA MÉDIA ÚMIDA) PARA CONTRAPISO, PREPARO MECÂNICO COM MISTURADOR DE EIXO HORIZONTAL DE 300 KG. AF_08/2019</v>
          </cell>
        </row>
        <row r="5959">
          <cell r="A5959" t="str">
            <v>SERVICOS DIVERSOS</v>
          </cell>
          <cell r="B5959" t="str">
            <v>SEDI</v>
          </cell>
          <cell r="C5959" t="str">
            <v>ARGAMASSAS</v>
          </cell>
          <cell r="D5959" t="str">
            <v>0210</v>
          </cell>
          <cell r="E5959">
            <v>0</v>
          </cell>
          <cell r="F5959">
            <v>0</v>
          </cell>
          <cell r="G5959" t="str">
            <v>87347</v>
          </cell>
          <cell r="H5959" t="str">
            <v>ARGAMASSA TRAÇO 1:5 (EM VOLUME DE CIMENTO E AREIA MÉDIA ÚMIDA) PARA CONTRAPISO, PREPARO MECÂNICO COM MISTURADOR DE EIXO HORIZONTAL DE 600 KG. AF_08/2019</v>
          </cell>
        </row>
        <row r="5960">
          <cell r="A5960" t="str">
            <v>SERVICOS DIVERSOS</v>
          </cell>
          <cell r="B5960" t="str">
            <v>SEDI</v>
          </cell>
          <cell r="C5960" t="str">
            <v>ARGAMASSAS</v>
          </cell>
          <cell r="D5960" t="str">
            <v>0210</v>
          </cell>
          <cell r="E5960">
            <v>0</v>
          </cell>
          <cell r="F5960">
            <v>0</v>
          </cell>
          <cell r="G5960" t="str">
            <v>87348</v>
          </cell>
          <cell r="H5960" t="str">
            <v>ARGAMASSA TRAÇO 1:6 (EM VOLUME DE CIMENTO E AREIA MÉDIA ÚMIDA) PARA CONTRAPISO, PREPARO MECÂNICO COM MISTURADOR DE EIXO HORIZONTAL DE 160 KG. AF_08/2019</v>
          </cell>
        </row>
        <row r="5961">
          <cell r="A5961" t="str">
            <v>SERVICOS DIVERSOS</v>
          </cell>
          <cell r="B5961" t="str">
            <v>SEDI</v>
          </cell>
          <cell r="C5961" t="str">
            <v>ARGAMASSAS</v>
          </cell>
          <cell r="D5961" t="str">
            <v>0210</v>
          </cell>
          <cell r="E5961">
            <v>0</v>
          </cell>
          <cell r="F5961">
            <v>0</v>
          </cell>
          <cell r="G5961" t="str">
            <v>87349</v>
          </cell>
          <cell r="H5961" t="str">
            <v>ARGAMASSA TRAÇO 1:6 (EM VOLUME DE CIMENTO E AREIA MÉDIA ÚMIDA) PARA CONTRAPISO, PREPARO MECÂNICO COM MISTURADOR DE EIXO HORIZONTAL DE 600 KG. AF_08/2019</v>
          </cell>
        </row>
        <row r="5962">
          <cell r="A5962" t="str">
            <v>SERVICOS DIVERSOS</v>
          </cell>
          <cell r="B5962" t="str">
            <v>SEDI</v>
          </cell>
          <cell r="C5962" t="str">
            <v>ARGAMASSAS</v>
          </cell>
          <cell r="D5962" t="str">
            <v>0210</v>
          </cell>
          <cell r="E5962">
            <v>0</v>
          </cell>
          <cell r="F5962">
            <v>0</v>
          </cell>
          <cell r="G5962" t="str">
            <v>87350</v>
          </cell>
          <cell r="H5962" t="str">
            <v>ARGAMASSA TRAÇO 1:5 (EM VOLUME DE CIMENTO E AREIA GROSSA ÚMIDA) PARA CHAPISCO CONVENCIONAL, PREPARO MECÂNICO COM MISTURADOR DE EIXO HORIZONTAL DE 300 KG. AF_08/2019</v>
          </cell>
        </row>
        <row r="5963">
          <cell r="A5963" t="str">
            <v>SERVICOS DIVERSOS</v>
          </cell>
          <cell r="B5963" t="str">
            <v>SEDI</v>
          </cell>
          <cell r="C5963" t="str">
            <v>ARGAMASSAS</v>
          </cell>
          <cell r="D5963" t="str">
            <v>0210</v>
          </cell>
          <cell r="E5963">
            <v>0</v>
          </cell>
          <cell r="F5963">
            <v>0</v>
          </cell>
          <cell r="G5963" t="str">
            <v>87351</v>
          </cell>
          <cell r="H5963" t="str">
            <v>ARGAMASSA TRAÇO 1:5 (EM VOLUME DE CIMENTO E AREIA GROSSA ÚMIDA) PARA CHAPISCO CONVENCIONAL, PREPARO MECÂNICO COM MISTURADOR DE EIXO HORIZONTAL DE 600 KG. AF_08/2019</v>
          </cell>
        </row>
        <row r="5964">
          <cell r="A5964" t="str">
            <v>SERVICOS DIVERSOS</v>
          </cell>
          <cell r="B5964" t="str">
            <v>SEDI</v>
          </cell>
          <cell r="C5964" t="str">
            <v>ARGAMASSAS</v>
          </cell>
          <cell r="D5964" t="str">
            <v>0210</v>
          </cell>
          <cell r="E5964">
            <v>0</v>
          </cell>
          <cell r="F5964">
            <v>0</v>
          </cell>
          <cell r="G5964" t="str">
            <v>87352</v>
          </cell>
          <cell r="H5964" t="str">
            <v>ARGAMASSA TRAÇO 1:3 (EM VOLUME DE CIMENTO E AREIA GROSSA ÚMIDA) PARA CHAPISCO CONVENCIONAL, PREPARO MECÂNICO COM MISTURADOR DE EIXO HORIZONTAL DE 160 KG. AF_08/2019</v>
          </cell>
        </row>
        <row r="5965">
          <cell r="A5965" t="str">
            <v>SERVICOS DIVERSOS</v>
          </cell>
          <cell r="B5965" t="str">
            <v>SEDI</v>
          </cell>
          <cell r="C5965" t="str">
            <v>ARGAMASSAS</v>
          </cell>
          <cell r="D5965" t="str">
            <v>0210</v>
          </cell>
          <cell r="E5965">
            <v>0</v>
          </cell>
          <cell r="F5965">
            <v>0</v>
          </cell>
          <cell r="G5965" t="str">
            <v>87353</v>
          </cell>
          <cell r="H5965" t="str">
            <v>ARGAMASSA TRAÇO 1:3 (EM VOLUME DE CIMENTO E AREIA GROSSA ÚMIDA) PARA CHAPISCO CONVENCIONAL, PREPARO MECÂNICO COM MISTURADOR DE EIXO HORIZONTAL DE 300 KG. AF_08/2019</v>
          </cell>
        </row>
        <row r="5966">
          <cell r="A5966" t="str">
            <v>SERVICOS DIVERSOS</v>
          </cell>
          <cell r="B5966" t="str">
            <v>SEDI</v>
          </cell>
          <cell r="C5966" t="str">
            <v>ARGAMASSAS</v>
          </cell>
          <cell r="D5966" t="str">
            <v>0210</v>
          </cell>
          <cell r="E5966">
            <v>0</v>
          </cell>
          <cell r="F5966">
            <v>0</v>
          </cell>
          <cell r="G5966" t="str">
            <v>87354</v>
          </cell>
          <cell r="H5966" t="str">
            <v>ARGAMASSA TRAÇO 1:3 (EM VOLUME DE CIMENTO E AREIA GROSSA ÚMIDA) PARA CHAPISCO CONVENCIONAL, PREPARO MECÂNICO COM MISTURADOR DE EIXO HORIZONTAL DE 600 KG. AF_08/2019</v>
          </cell>
        </row>
        <row r="5967">
          <cell r="A5967" t="str">
            <v>SERVICOS DIVERSOS</v>
          </cell>
          <cell r="B5967" t="str">
            <v>SEDI</v>
          </cell>
          <cell r="C5967" t="str">
            <v>ARGAMASSAS</v>
          </cell>
          <cell r="D5967" t="str">
            <v>0210</v>
          </cell>
          <cell r="E5967">
            <v>0</v>
          </cell>
          <cell r="F5967">
            <v>0</v>
          </cell>
          <cell r="G5967" t="str">
            <v>87355</v>
          </cell>
          <cell r="H5967" t="str">
            <v>ARGAMASSA TRAÇO 1:4 (EM VOLUME DE CIMENTO E AREIA GROSSA ÚMIDA) PARA CHAPISCO CONVENCIONAL, PREPARO MECÂNICO COM MISTURADOR DE EIXO HORIZONTAL DE 160 KG. AF_08/2019</v>
          </cell>
        </row>
        <row r="5968">
          <cell r="A5968" t="str">
            <v>SERVICOS DIVERSOS</v>
          </cell>
          <cell r="B5968" t="str">
            <v>SEDI</v>
          </cell>
          <cell r="C5968" t="str">
            <v>ARGAMASSAS</v>
          </cell>
          <cell r="D5968" t="str">
            <v>0210</v>
          </cell>
          <cell r="E5968">
            <v>0</v>
          </cell>
          <cell r="F5968">
            <v>0</v>
          </cell>
          <cell r="G5968" t="str">
            <v>87356</v>
          </cell>
          <cell r="H5968" t="str">
            <v>ARGAMASSA TRAÇO 1:4 (EM VOLUME DE CIMENTO E AREIA GROSSA ÚMIDA) PARA CHAPISCO CONVENCIONAL, PREPARO MECÂNICO COM MISTURADOR DE EIXO HORIZONTAL DE 300 KG. AF_08/2019</v>
          </cell>
        </row>
        <row r="5969">
          <cell r="A5969" t="str">
            <v>SERVICOS DIVERSOS</v>
          </cell>
          <cell r="B5969" t="str">
            <v>SEDI</v>
          </cell>
          <cell r="C5969" t="str">
            <v>ARGAMASSAS</v>
          </cell>
          <cell r="D5969" t="str">
            <v>0210</v>
          </cell>
          <cell r="E5969">
            <v>0</v>
          </cell>
          <cell r="F5969">
            <v>0</v>
          </cell>
          <cell r="G5969" t="str">
            <v>87357</v>
          </cell>
          <cell r="H5969" t="str">
            <v>ARGAMASSA TRAÇO 1:4 (EM VOLUME DE CIMENTO E AREIA GROSSA ÚMIDA) PARA CHAPISCO CONVENCIONAL, PREPARO MECÂNICO COM MISTURADOR DE EIXO HORIZONTAL DE 600 KG. AF_08/2019</v>
          </cell>
        </row>
        <row r="5970">
          <cell r="A5970" t="str">
            <v>SERVICOS DIVERSOS</v>
          </cell>
          <cell r="B5970" t="str">
            <v>SEDI</v>
          </cell>
          <cell r="C5970" t="str">
            <v>ARGAMASSAS</v>
          </cell>
          <cell r="D5970" t="str">
            <v>0210</v>
          </cell>
          <cell r="E5970">
            <v>0</v>
          </cell>
          <cell r="F5970">
            <v>0</v>
          </cell>
          <cell r="G5970" t="str">
            <v>87358</v>
          </cell>
          <cell r="H5970" t="str">
            <v>ARGAMASSA TRAÇO 1:5 (EM VOLUME DE CIMENTO E AREIA GROSSA ÚMIDA) COM ADIÇÃO DE EMULSÃO POLIMÉRICA PARA CHAPISCO ROLADO, PREPARO MECÂNICO COM MISTURADOR DE EIXO HORIZONTAL DE 300 KG. AF_08/2019</v>
          </cell>
        </row>
        <row r="5971">
          <cell r="A5971" t="str">
            <v>SERVICOS DIVERSOS</v>
          </cell>
          <cell r="B5971" t="str">
            <v>SEDI</v>
          </cell>
          <cell r="C5971" t="str">
            <v>ARGAMASSAS</v>
          </cell>
          <cell r="D5971" t="str">
            <v>0210</v>
          </cell>
          <cell r="E5971">
            <v>0</v>
          </cell>
          <cell r="F5971">
            <v>0</v>
          </cell>
          <cell r="G5971" t="str">
            <v>87359</v>
          </cell>
          <cell r="H5971" t="str">
            <v>ARGAMASSA TRAÇO 1:5 (EM VOLUME DE CIMENTO E AREIA GROSSA ÚMIDA) COM ADIÇÃO DE EMULSÃO POLIMÉRICA PARA CHAPISCO ROLADO, PREPARO MECÂNICO COM MISTURADOR DE EIXO HORIZONTAL DE 600 KG. AF_08/2019</v>
          </cell>
        </row>
        <row r="5972">
          <cell r="A5972" t="str">
            <v>SERVICOS DIVERSOS</v>
          </cell>
          <cell r="B5972" t="str">
            <v>SEDI</v>
          </cell>
          <cell r="C5972" t="str">
            <v>ARGAMASSAS</v>
          </cell>
          <cell r="D5972" t="str">
            <v>0210</v>
          </cell>
          <cell r="E5972">
            <v>0</v>
          </cell>
          <cell r="F5972">
            <v>0</v>
          </cell>
          <cell r="G5972" t="str">
            <v>87360</v>
          </cell>
          <cell r="H5972" t="str">
            <v>ARGAMASSA TRAÇO 1:3 (EM VOLUME DE CIMENTO E AREIA GROSSA ÚMIDA) COM ADIÇÃO DE EMULSÃO POLIMÉRICA PARA CHAPISCO ROLADO, PREPARO MECÂNICO COM MISTURADOR DE EIXO HORIZONTAL DE 160 KG. AF_08/2019</v>
          </cell>
        </row>
        <row r="5973">
          <cell r="A5973" t="str">
            <v>SERVICOS DIVERSOS</v>
          </cell>
          <cell r="B5973" t="str">
            <v>SEDI</v>
          </cell>
          <cell r="C5973" t="str">
            <v>ARGAMASSAS</v>
          </cell>
          <cell r="D5973" t="str">
            <v>0210</v>
          </cell>
          <cell r="E5973">
            <v>0</v>
          </cell>
          <cell r="F5973">
            <v>0</v>
          </cell>
          <cell r="G5973" t="str">
            <v>87361</v>
          </cell>
          <cell r="H5973" t="str">
            <v>ARGAMASSA TRAÇO 1:3 (EM VOLUME DE CIMENTO E AREIA GROSSA ÚMIDA) COM ADIÇÃO DE EMULSÃO POLIMÉRICA PARA CHAPISCO ROLADO, PREPARO MECÂNICO COM MISTURADOR DE EIXO HORIZONTAL DE 300 KG. AF_08/2019</v>
          </cell>
        </row>
        <row r="5974">
          <cell r="A5974" t="str">
            <v>SERVICOS DIVERSOS</v>
          </cell>
          <cell r="B5974" t="str">
            <v>SEDI</v>
          </cell>
          <cell r="C5974" t="str">
            <v>ARGAMASSAS</v>
          </cell>
          <cell r="D5974" t="str">
            <v>0210</v>
          </cell>
          <cell r="E5974">
            <v>0</v>
          </cell>
          <cell r="F5974">
            <v>0</v>
          </cell>
          <cell r="G5974" t="str">
            <v>87362</v>
          </cell>
          <cell r="H5974" t="str">
            <v>ARGAMASSA TRAÇO 1:3 (EM VOLUME DE CIMENTO E AREIA GROSSA ÚMIDA) COM ADIÇÃO DE EMULSÃO POLIMÉRICA PARA CHAPISCO ROLADO, PREPARO MECÂNICO COM MISTURADOR DE EIXO HORIZONTAL DE 600 KG. AF_08/2019</v>
          </cell>
        </row>
        <row r="5975">
          <cell r="A5975" t="str">
            <v>SERVICOS DIVERSOS</v>
          </cell>
          <cell r="B5975" t="str">
            <v>SEDI</v>
          </cell>
          <cell r="C5975" t="str">
            <v>ARGAMASSAS</v>
          </cell>
          <cell r="D5975" t="str">
            <v>0210</v>
          </cell>
          <cell r="E5975">
            <v>0</v>
          </cell>
          <cell r="F5975">
            <v>0</v>
          </cell>
          <cell r="G5975" t="str">
            <v>87363</v>
          </cell>
          <cell r="H5975" t="str">
            <v>ARGAMASSA TRAÇO 1:4 (EM VOLUME DE CIMENTO E AREIA GROSSA ÚMIDA) COM ADIÇÃO DE EMULSÃO POLIMÉRICA PARA CHAPISCO ROLADO, PREPARO MECÂNICO COM MISTURADOR DE EIXO HORIZONTAL DE 300 KG. AF_08/2019</v>
          </cell>
        </row>
        <row r="5976">
          <cell r="A5976" t="str">
            <v>SERVICOS DIVERSOS</v>
          </cell>
          <cell r="B5976" t="str">
            <v>SEDI</v>
          </cell>
          <cell r="C5976" t="str">
            <v>ARGAMASSAS</v>
          </cell>
          <cell r="D5976" t="str">
            <v>0210</v>
          </cell>
          <cell r="E5976">
            <v>0</v>
          </cell>
          <cell r="F5976">
            <v>0</v>
          </cell>
          <cell r="G5976" t="str">
            <v>87364</v>
          </cell>
          <cell r="H5976" t="str">
            <v>ARGAMASSA TRAÇO 1:4 (EM VOLUME DE CIMENTO E AREIA GROSSA ÚMIDA) COM ADIÇÃO DE EMULSÃO POLIMÉRICA PARA CHAPISCO ROLADO, PREPARO MECÂNICO COM MISTURADOR DE EIXO HORIZONTAL DE 600 KG. AF_08/2019</v>
          </cell>
        </row>
        <row r="5977">
          <cell r="A5977" t="str">
            <v>SERVICOS DIVERSOS</v>
          </cell>
          <cell r="B5977" t="str">
            <v>SEDI</v>
          </cell>
          <cell r="C5977" t="str">
            <v>ARGAMASSAS</v>
          </cell>
          <cell r="D5977" t="str">
            <v>0210</v>
          </cell>
          <cell r="E5977">
            <v>0</v>
          </cell>
          <cell r="F5977">
            <v>0</v>
          </cell>
          <cell r="G5977" t="str">
            <v>87365</v>
          </cell>
          <cell r="H5977" t="str">
            <v>ARGAMASSA TRAÇO 1:7 (EM VOLUME DE CIMENTO E AREIA MÉDIA ÚMIDA) COM ADIÇÃO DE PLASTIFICANTE PARA EMBOÇO/MASSA ÚNICA/ASSENTAMENTO DE ALVENARIA DE VEDAÇÃO, PREPARO MANUAL. AF_08/2019</v>
          </cell>
        </row>
        <row r="5978">
          <cell r="A5978" t="str">
            <v>SERVICOS DIVERSOS</v>
          </cell>
          <cell r="B5978" t="str">
            <v>SEDI</v>
          </cell>
          <cell r="C5978" t="str">
            <v>ARGAMASSAS</v>
          </cell>
          <cell r="D5978" t="str">
            <v>0210</v>
          </cell>
          <cell r="E5978">
            <v>0</v>
          </cell>
          <cell r="F5978">
            <v>0</v>
          </cell>
          <cell r="G5978" t="str">
            <v>87366</v>
          </cell>
          <cell r="H5978" t="str">
            <v>ARGAMASSA TRAÇO 1:6 (EM VOLUME DE CIMENTO E AREIA MÉDIA ÚMIDA) COM ADIÇÃO DE PLASTIFICANTE PARA EMBOÇO/MASSA ÚNICA/ASSENTAMENTO DE ALVENARIA DE VEDAÇÃO, PREPARO MANUAL. AF_08/2019</v>
          </cell>
        </row>
        <row r="5979">
          <cell r="A5979" t="str">
            <v>SERVICOS DIVERSOS</v>
          </cell>
          <cell r="B5979" t="str">
            <v>SEDI</v>
          </cell>
          <cell r="C5979" t="str">
            <v>ARGAMASSAS</v>
          </cell>
          <cell r="D5979" t="str">
            <v>0210</v>
          </cell>
          <cell r="E5979">
            <v>0</v>
          </cell>
          <cell r="F5979">
            <v>0</v>
          </cell>
          <cell r="G5979" t="str">
            <v>87367</v>
          </cell>
          <cell r="H5979" t="str">
            <v>ARGAMASSA TRAÇO 1:1:6 (EM VOLUME DE CIMENTO, CAL E AREIA MÉDIA ÚMIDA) PARA EMBOÇO/MASSA ÚNICA/ASSENTAMENTO DE ALVENARIA DE VEDAÇÃO, PREPARO MANUAL. AF_08/2019</v>
          </cell>
        </row>
        <row r="5980">
          <cell r="A5980" t="str">
            <v>SERVICOS DIVERSOS</v>
          </cell>
          <cell r="B5980" t="str">
            <v>SEDI</v>
          </cell>
          <cell r="C5980" t="str">
            <v>ARGAMASSAS</v>
          </cell>
          <cell r="D5980" t="str">
            <v>0210</v>
          </cell>
          <cell r="E5980">
            <v>0</v>
          </cell>
          <cell r="F5980">
            <v>0</v>
          </cell>
          <cell r="G5980" t="str">
            <v>87368</v>
          </cell>
          <cell r="H5980" t="str">
            <v>ARGAMASSA TRAÇO 1:1,5:7,5 (EM VOLUME DE CIMENTO, CAL E AREIA MÉDIA ÚMIDA) PARA EMBOÇO/MASSA ÚNICA/ASSENTAMENTO DE ALVENARIA DE VEDAÇÃO, PREPARO MANUAL. AF_08/2019</v>
          </cell>
        </row>
        <row r="5981">
          <cell r="A5981" t="str">
            <v>SERVICOS DIVERSOS</v>
          </cell>
          <cell r="B5981" t="str">
            <v>SEDI</v>
          </cell>
          <cell r="C5981" t="str">
            <v>ARGAMASSAS</v>
          </cell>
          <cell r="D5981" t="str">
            <v>0210</v>
          </cell>
          <cell r="E5981">
            <v>0</v>
          </cell>
          <cell r="F5981">
            <v>0</v>
          </cell>
          <cell r="G5981" t="str">
            <v>87369</v>
          </cell>
          <cell r="H5981" t="str">
            <v>ARGAMASSA TRAÇO 1:2:8 (EM VOLUME DE CIMENTO, CAL E AREIA MÉDIA ÚMIDA) PARA EMBOÇO/MASSA ÚNICA/ASSENTAMENTO DE ALVENARIA DE VEDAÇÃO, PREPARO MANUAL. AF_08/2019</v>
          </cell>
        </row>
        <row r="5982">
          <cell r="A5982" t="str">
            <v>SERVICOS DIVERSOS</v>
          </cell>
          <cell r="B5982" t="str">
            <v>SEDI</v>
          </cell>
          <cell r="C5982" t="str">
            <v>ARGAMASSAS</v>
          </cell>
          <cell r="D5982" t="str">
            <v>0210</v>
          </cell>
          <cell r="E5982">
            <v>0</v>
          </cell>
          <cell r="F5982">
            <v>0</v>
          </cell>
          <cell r="G5982" t="str">
            <v>87370</v>
          </cell>
          <cell r="H5982" t="str">
            <v>ARGAMASSA TRAÇO 1:2:9 (EM VOLUME DE CIMENTO, CAL E AREIA MÉDIA ÚMIDA) PARA EMBOÇO/MASSA ÚNICA/ASSENTAMENTO DE ALVENARIA DE VEDAÇÃO, PREPARO MANUAL. AF_08/2019</v>
          </cell>
        </row>
        <row r="5983">
          <cell r="A5983" t="str">
            <v>SERVICOS DIVERSOS</v>
          </cell>
          <cell r="B5983" t="str">
            <v>SEDI</v>
          </cell>
          <cell r="C5983" t="str">
            <v>ARGAMASSAS</v>
          </cell>
          <cell r="D5983" t="str">
            <v>0210</v>
          </cell>
          <cell r="E5983">
            <v>0</v>
          </cell>
          <cell r="F5983">
            <v>0</v>
          </cell>
          <cell r="G5983" t="str">
            <v>87371</v>
          </cell>
          <cell r="H5983" t="str">
            <v>ARGAMASSA TRAÇO 1:3:12 (EM VOLUME DE CIMENTO, CAL E AREIA MÉDIA ÚMIDA) PARA EMBOÇO/MASSA ÚNICA/ASSENTAMENTO DE ALVENARIA DE VEDAÇÃO, PREPARO MANUAL. AF_08/2019</v>
          </cell>
        </row>
        <row r="5984">
          <cell r="A5984" t="str">
            <v>SERVICOS DIVERSOS</v>
          </cell>
          <cell r="B5984" t="str">
            <v>SEDI</v>
          </cell>
          <cell r="C5984" t="str">
            <v>ARGAMASSAS</v>
          </cell>
          <cell r="D5984" t="str">
            <v>0210</v>
          </cell>
          <cell r="E5984">
            <v>0</v>
          </cell>
          <cell r="F5984">
            <v>0</v>
          </cell>
          <cell r="G5984" t="str">
            <v>87372</v>
          </cell>
          <cell r="H5984" t="str">
            <v>ARGAMASSA TRAÇO 1:3 (EM VOLUME DE CIMENTO E AREIA MÉDIA ÚMIDA) PARA CONTRAPISO, PREPARO MANUAL. AF_08/2019</v>
          </cell>
        </row>
        <row r="5985">
          <cell r="A5985" t="str">
            <v>SERVICOS DIVERSOS</v>
          </cell>
          <cell r="B5985" t="str">
            <v>SEDI</v>
          </cell>
          <cell r="C5985" t="str">
            <v>ARGAMASSAS</v>
          </cell>
          <cell r="D5985" t="str">
            <v>0210</v>
          </cell>
          <cell r="E5985">
            <v>0</v>
          </cell>
          <cell r="F5985">
            <v>0</v>
          </cell>
          <cell r="G5985" t="str">
            <v>87373</v>
          </cell>
          <cell r="H5985" t="str">
            <v>ARGAMASSA TRAÇO 1:4 (EM VOLUME DE CIMENTO E AREIA MÉDIA ÚMIDA) PARA CONTRAPISO, PREPARO MANUAL. AF_08/2019</v>
          </cell>
        </row>
        <row r="5986">
          <cell r="A5986" t="str">
            <v>SERVICOS DIVERSOS</v>
          </cell>
          <cell r="B5986" t="str">
            <v>SEDI</v>
          </cell>
          <cell r="C5986" t="str">
            <v>ARGAMASSAS</v>
          </cell>
          <cell r="D5986" t="str">
            <v>0210</v>
          </cell>
          <cell r="E5986">
            <v>0</v>
          </cell>
          <cell r="F5986">
            <v>0</v>
          </cell>
          <cell r="G5986" t="str">
            <v>87374</v>
          </cell>
          <cell r="H5986" t="str">
            <v>ARGAMASSA TRAÇO 1:5 (EM VOLUME DE CIMENTO E AREIA MÉDIA ÚMIDA) PARA CONTRAPISO, PREPARO MANUAL. AF_08/2019</v>
          </cell>
        </row>
        <row r="5987">
          <cell r="A5987" t="str">
            <v>SERVICOS DIVERSOS</v>
          </cell>
          <cell r="B5987" t="str">
            <v>SEDI</v>
          </cell>
          <cell r="C5987" t="str">
            <v>ARGAMASSAS</v>
          </cell>
          <cell r="D5987" t="str">
            <v>0210</v>
          </cell>
          <cell r="E5987">
            <v>0</v>
          </cell>
          <cell r="F5987">
            <v>0</v>
          </cell>
          <cell r="G5987" t="str">
            <v>87375</v>
          </cell>
          <cell r="H5987" t="str">
            <v>ARGAMASSA TRAÇO 1:6 (EM VOLUME DE CIMENTO E AREIA MÉDIA ÚMIDA) PARA CONTRAPISO, PREPARO MANUAL. AF_08/2019</v>
          </cell>
        </row>
        <row r="5988">
          <cell r="A5988" t="str">
            <v>SERVICOS DIVERSOS</v>
          </cell>
          <cell r="B5988" t="str">
            <v>SEDI</v>
          </cell>
          <cell r="C5988" t="str">
            <v>ARGAMASSAS</v>
          </cell>
          <cell r="D5988" t="str">
            <v>0210</v>
          </cell>
          <cell r="E5988">
            <v>0</v>
          </cell>
          <cell r="F5988">
            <v>0</v>
          </cell>
          <cell r="G5988" t="str">
            <v>87376</v>
          </cell>
          <cell r="H5988" t="str">
            <v>ARGAMASSA TRAÇO 1:5 (EM VOLUME DE CIMENTO E AREIA GROSSA ÚMIDA) PARA CHAPISCO CONVENCIONAL, PREPARO MANUAL. AF_08/2019</v>
          </cell>
        </row>
        <row r="5989">
          <cell r="A5989" t="str">
            <v>SERVICOS DIVERSOS</v>
          </cell>
          <cell r="B5989" t="str">
            <v>SEDI</v>
          </cell>
          <cell r="C5989" t="str">
            <v>ARGAMASSAS</v>
          </cell>
          <cell r="D5989" t="str">
            <v>0210</v>
          </cell>
          <cell r="E5989">
            <v>0</v>
          </cell>
          <cell r="F5989">
            <v>0</v>
          </cell>
          <cell r="G5989" t="str">
            <v>87377</v>
          </cell>
          <cell r="H5989" t="str">
            <v>ARGAMASSA TRAÇO 1:3 (EM VOLUME DE CIMENTO E AREIA GROSSA ÚMIDA) PARA CHAPISCO CONVENCIONAL, PREPARO MANUAL. AF_08/2019</v>
          </cell>
        </row>
        <row r="5990">
          <cell r="A5990" t="str">
            <v>SERVICOS DIVERSOS</v>
          </cell>
          <cell r="B5990" t="str">
            <v>SEDI</v>
          </cell>
          <cell r="C5990" t="str">
            <v>ARGAMASSAS</v>
          </cell>
          <cell r="D5990" t="str">
            <v>0210</v>
          </cell>
          <cell r="E5990">
            <v>0</v>
          </cell>
          <cell r="F5990">
            <v>0</v>
          </cell>
          <cell r="G5990" t="str">
            <v>87378</v>
          </cell>
          <cell r="H5990" t="str">
            <v>ARGAMASSA TRAÇO 1:4 (EM VOLUME DE CIMENTO E AREIA GROSSA ÚMIDA) PARA CHAPISCO CONVENCIONAL, PREPARO MANUAL. AF_08/2019</v>
          </cell>
        </row>
        <row r="5991">
          <cell r="A5991" t="str">
            <v>SERVICOS DIVERSOS</v>
          </cell>
          <cell r="B5991" t="str">
            <v>SEDI</v>
          </cell>
          <cell r="C5991" t="str">
            <v>ARGAMASSAS</v>
          </cell>
          <cell r="D5991" t="str">
            <v>0210</v>
          </cell>
          <cell r="E5991">
            <v>0</v>
          </cell>
          <cell r="F5991">
            <v>0</v>
          </cell>
          <cell r="G5991" t="str">
            <v>87379</v>
          </cell>
          <cell r="H5991" t="str">
            <v>ARGAMASSA TRAÇO 1:5 (EM VOLUME DE CIMENTO E AREIA GROSSA ÚMIDA) COM ADIÇÃO DE EMULSÃO POLIMÉRICA PARA CHAPISCO ROLADO, PREPARO MANUAL. AF_08/2019</v>
          </cell>
        </row>
        <row r="5992">
          <cell r="A5992" t="str">
            <v>SERVICOS DIVERSOS</v>
          </cell>
          <cell r="B5992" t="str">
            <v>SEDI</v>
          </cell>
          <cell r="C5992" t="str">
            <v>ARGAMASSAS</v>
          </cell>
          <cell r="D5992" t="str">
            <v>0210</v>
          </cell>
          <cell r="E5992">
            <v>0</v>
          </cell>
          <cell r="F5992">
            <v>0</v>
          </cell>
          <cell r="G5992" t="str">
            <v>87380</v>
          </cell>
          <cell r="H5992" t="str">
            <v>ARGAMASSA TRAÇO 1:3 (EM VOLUME DE CIMENTO E AREIA GROSSA ÚMIDA) COM ADIÇÃO DE EMULSÃO POLIMÉRICA PARA CHAPISCO ROLADO, PREPARO MANUAL. AF_08/2019</v>
          </cell>
        </row>
        <row r="5993">
          <cell r="A5993" t="str">
            <v>SERVICOS DIVERSOS</v>
          </cell>
          <cell r="B5993" t="str">
            <v>SEDI</v>
          </cell>
          <cell r="C5993" t="str">
            <v>ARGAMASSAS</v>
          </cell>
          <cell r="D5993" t="str">
            <v>0210</v>
          </cell>
          <cell r="E5993">
            <v>0</v>
          </cell>
          <cell r="F5993">
            <v>0</v>
          </cell>
          <cell r="G5993" t="str">
            <v>87381</v>
          </cell>
          <cell r="H5993" t="str">
            <v>ARGAMASSA TRAÇO 1:4 (EM VOLUME DE CIMENTO E AREIA GROSSA ÚMIDA) COM ADIÇÃO DE EMULSÃO POLIMÉRICA PARA CHAPISCO ROLADO, PREPARO MANUAL. AF_08/2019</v>
          </cell>
        </row>
        <row r="5994">
          <cell r="A5994" t="str">
            <v>SERVICOS DIVERSOS</v>
          </cell>
          <cell r="B5994" t="str">
            <v>SEDI</v>
          </cell>
          <cell r="C5994" t="str">
            <v>ARGAMASSAS</v>
          </cell>
          <cell r="D5994" t="str">
            <v>0210</v>
          </cell>
          <cell r="E5994">
            <v>0</v>
          </cell>
          <cell r="F5994">
            <v>0</v>
          </cell>
          <cell r="G5994" t="str">
            <v>87382</v>
          </cell>
          <cell r="H5994" t="str">
            <v>ARGAMASSA INDUSTRIALIZADA MULTIUSO PARA REVESTIMENTOS E ASSENTAMENTO DA ALVENARIA, PREPARO COM MISTURADOR DE EIXO HORIZONTAL DE 160 KG. AF_08/2019</v>
          </cell>
        </row>
        <row r="5995">
          <cell r="A5995" t="str">
            <v>SERVICOS DIVERSOS</v>
          </cell>
          <cell r="B5995" t="str">
            <v>SEDI</v>
          </cell>
          <cell r="C5995" t="str">
            <v>ARGAMASSAS</v>
          </cell>
          <cell r="D5995" t="str">
            <v>0210</v>
          </cell>
          <cell r="E5995">
            <v>0</v>
          </cell>
          <cell r="F5995">
            <v>0</v>
          </cell>
          <cell r="G5995" t="str">
            <v>87383</v>
          </cell>
          <cell r="H5995" t="str">
            <v>ARGAMASSA INDUSTRIALIZADA MULTIUSO PARA REVESTIMENTOS E ASSENTAMENTO DA ALVENARIA, PREPARO COM MISTURADOR DE EIXO HORIZONTAL DE 300 KG. AF_08/2019</v>
          </cell>
        </row>
        <row r="5996">
          <cell r="A5996" t="str">
            <v>SERVICOS DIVERSOS</v>
          </cell>
          <cell r="B5996" t="str">
            <v>SEDI</v>
          </cell>
          <cell r="C5996" t="str">
            <v>ARGAMASSAS</v>
          </cell>
          <cell r="D5996" t="str">
            <v>0210</v>
          </cell>
          <cell r="E5996">
            <v>0</v>
          </cell>
          <cell r="F5996">
            <v>0</v>
          </cell>
          <cell r="G5996" t="str">
            <v>87384</v>
          </cell>
          <cell r="H5996" t="str">
            <v>ARGAMASSA INDUSTRIALIZADA MULTIUSO PARA REVESTIMENTOS E ASSENTAMENTO DA ALVENARIA, PREPARO COM MISTURADOR DE EIXO HORIZONTAL DE 600 KG. AF_08/2019</v>
          </cell>
        </row>
        <row r="5997">
          <cell r="A5997" t="str">
            <v>SERVICOS DIVERSOS</v>
          </cell>
          <cell r="B5997" t="str">
            <v>SEDI</v>
          </cell>
          <cell r="C5997" t="str">
            <v>ARGAMASSAS</v>
          </cell>
          <cell r="D5997" t="str">
            <v>0210</v>
          </cell>
          <cell r="E5997">
            <v>0</v>
          </cell>
          <cell r="F5997">
            <v>0</v>
          </cell>
          <cell r="G5997" t="str">
            <v>87385</v>
          </cell>
          <cell r="H5997" t="str">
            <v>ARGAMASSA PRONTA PARA CONTRAPISO, PREPARO COM MISTURADOR DE EIXO HORIZONTAL DE 160 KG. AF_08/2019</v>
          </cell>
        </row>
        <row r="5998">
          <cell r="A5998" t="str">
            <v>SERVICOS DIVERSOS</v>
          </cell>
          <cell r="B5998" t="str">
            <v>SEDI</v>
          </cell>
          <cell r="C5998" t="str">
            <v>ARGAMASSAS</v>
          </cell>
          <cell r="D5998" t="str">
            <v>0210</v>
          </cell>
          <cell r="E5998">
            <v>0</v>
          </cell>
          <cell r="F5998">
            <v>0</v>
          </cell>
          <cell r="G5998" t="str">
            <v>87386</v>
          </cell>
          <cell r="H5998" t="str">
            <v>ARGAMASSA PRONTA PARA CONTRAPISO, PREPARO COM MISTURADOR DE EIXO HORIZONTAL DE 300 KG. AF_08/2019</v>
          </cell>
        </row>
        <row r="5999">
          <cell r="A5999" t="str">
            <v>SERVICOS DIVERSOS</v>
          </cell>
          <cell r="B5999" t="str">
            <v>SEDI</v>
          </cell>
          <cell r="C5999" t="str">
            <v>ARGAMASSAS</v>
          </cell>
          <cell r="D5999" t="str">
            <v>0210</v>
          </cell>
          <cell r="E5999">
            <v>0</v>
          </cell>
          <cell r="F5999">
            <v>0</v>
          </cell>
          <cell r="G5999" t="str">
            <v>87387</v>
          </cell>
          <cell r="H5999" t="str">
            <v>ARGAMASSA PRONTA PARA CONTRAPISO, PREPARO COM MISTURADOR DE EIXO HORIZONTAL DE 600 KG. AF_08/2019</v>
          </cell>
        </row>
        <row r="6000">
          <cell r="A6000" t="str">
            <v>SERVICOS DIVERSOS</v>
          </cell>
          <cell r="B6000" t="str">
            <v>SEDI</v>
          </cell>
          <cell r="C6000" t="str">
            <v>ARGAMASSAS</v>
          </cell>
          <cell r="D6000" t="str">
            <v>0210</v>
          </cell>
          <cell r="E6000">
            <v>0</v>
          </cell>
          <cell r="F6000">
            <v>0</v>
          </cell>
          <cell r="G6000" t="str">
            <v>87388</v>
          </cell>
          <cell r="H6000" t="str">
            <v>ARGAMASSA PARA REVESTIMENTO DECORATIVO MONOCAMADA (MONOCAPA), PREPARO COM MISTURADOR DE EIXO HORIZONTAL DE 160 KG. AF_08/2019</v>
          </cell>
        </row>
        <row r="6001">
          <cell r="A6001" t="str">
            <v>SERVICOS DIVERSOS</v>
          </cell>
          <cell r="B6001" t="str">
            <v>SEDI</v>
          </cell>
          <cell r="C6001" t="str">
            <v>ARGAMASSAS</v>
          </cell>
          <cell r="D6001" t="str">
            <v>0210</v>
          </cell>
          <cell r="E6001">
            <v>0</v>
          </cell>
          <cell r="F6001">
            <v>0</v>
          </cell>
          <cell r="G6001" t="str">
            <v>87389</v>
          </cell>
          <cell r="H6001" t="str">
            <v>ARGAMASSA PARA REVESTIMENTO DECORATIVO MONOCAMADA (MONOCAPA), PREPARO COM MISTURADOR DE EIXO HORIZONTAL DE 300 KG. AF_08/2019</v>
          </cell>
        </row>
        <row r="6002">
          <cell r="A6002" t="str">
            <v>SERVICOS DIVERSOS</v>
          </cell>
          <cell r="B6002" t="str">
            <v>SEDI</v>
          </cell>
          <cell r="C6002" t="str">
            <v>ARGAMASSAS</v>
          </cell>
          <cell r="D6002" t="str">
            <v>0210</v>
          </cell>
          <cell r="E6002">
            <v>0</v>
          </cell>
          <cell r="F6002">
            <v>0</v>
          </cell>
          <cell r="G6002" t="str">
            <v>87390</v>
          </cell>
          <cell r="H6002" t="str">
            <v>ARGAMASSA PARA REVESTIMENTO DECORATIVO MONOCAMADA (MONOCAPA), PREPARO COM MISTURADOR DE EIXO HORIZONTAL DE 600 KG. AF_08/2019</v>
          </cell>
        </row>
        <row r="6003">
          <cell r="A6003" t="str">
            <v>SERVICOS DIVERSOS</v>
          </cell>
          <cell r="B6003" t="str">
            <v>SEDI</v>
          </cell>
          <cell r="C6003" t="str">
            <v>ARGAMASSAS</v>
          </cell>
          <cell r="D6003" t="str">
            <v>0210</v>
          </cell>
          <cell r="E6003">
            <v>0</v>
          </cell>
          <cell r="F6003">
            <v>0</v>
          </cell>
          <cell r="G6003" t="str">
            <v>87391</v>
          </cell>
          <cell r="H6003" t="str">
            <v>ARGAMASSA INDUSTRIALIZADA PARA CHAPISCO ROLADO, PREPARO COM MISTURADOR DE EIXO HORIZONTAL DE 160 KG. AF_08/2019</v>
          </cell>
        </row>
        <row r="6004">
          <cell r="A6004" t="str">
            <v>SERVICOS DIVERSOS</v>
          </cell>
          <cell r="B6004" t="str">
            <v>SEDI</v>
          </cell>
          <cell r="C6004" t="str">
            <v>ARGAMASSAS</v>
          </cell>
          <cell r="D6004" t="str">
            <v>0210</v>
          </cell>
          <cell r="E6004">
            <v>0</v>
          </cell>
          <cell r="F6004">
            <v>0</v>
          </cell>
          <cell r="G6004" t="str">
            <v>87393</v>
          </cell>
          <cell r="H6004" t="str">
            <v>ARGAMASSA INDUSTRIALIZADA PARA CHAPISCO ROLADO, PREPARO COM MISTURADOR DE EIXO HORIZONTAL DE 300 KG. AF_08/2019</v>
          </cell>
        </row>
        <row r="6005">
          <cell r="A6005" t="str">
            <v>SERVICOS DIVERSOS</v>
          </cell>
          <cell r="B6005" t="str">
            <v>SEDI</v>
          </cell>
          <cell r="C6005" t="str">
            <v>ARGAMASSAS</v>
          </cell>
          <cell r="D6005" t="str">
            <v>0210</v>
          </cell>
          <cell r="E6005">
            <v>0</v>
          </cell>
          <cell r="F6005">
            <v>0</v>
          </cell>
          <cell r="G6005" t="str">
            <v>87394</v>
          </cell>
          <cell r="H6005" t="str">
            <v>ARGAMASSA INDUSTRIALIZADA PARA CHAPISCO ROLADO, PREPARO COM MISTURADOR DE EIXO HORIZONTAL DE 600 KG. AF_08/2019</v>
          </cell>
        </row>
        <row r="6006">
          <cell r="A6006" t="str">
            <v>SERVICOS DIVERSOS</v>
          </cell>
          <cell r="B6006" t="str">
            <v>SEDI</v>
          </cell>
          <cell r="C6006" t="str">
            <v>ARGAMASSAS</v>
          </cell>
          <cell r="D6006" t="str">
            <v>0210</v>
          </cell>
          <cell r="E6006">
            <v>0</v>
          </cell>
          <cell r="F6006">
            <v>0</v>
          </cell>
          <cell r="G6006" t="str">
            <v>87395</v>
          </cell>
          <cell r="H6006" t="str">
            <v>ARGAMASSA INDUSTRIALIZADA PARA CHAPISCO COLANTE, PREPARO COM MISTURADOR DE EIXO HORIZONTAL DE 160 KG. AF_08/2019</v>
          </cell>
        </row>
        <row r="6007">
          <cell r="A6007" t="str">
            <v>SERVICOS DIVERSOS</v>
          </cell>
          <cell r="B6007" t="str">
            <v>SEDI</v>
          </cell>
          <cell r="C6007" t="str">
            <v>ARGAMASSAS</v>
          </cell>
          <cell r="D6007" t="str">
            <v>0210</v>
          </cell>
          <cell r="E6007">
            <v>0</v>
          </cell>
          <cell r="F6007">
            <v>0</v>
          </cell>
          <cell r="G6007" t="str">
            <v>87396</v>
          </cell>
          <cell r="H6007" t="str">
            <v>ARGAMASSA INDUSTRIALIZADA PARA CHAPISCO COLANTE, PREPARO COM MISTURADOR DE EIXO HORIZONTAL DE 300 KG. AF_08/2019</v>
          </cell>
        </row>
        <row r="6008">
          <cell r="A6008" t="str">
            <v>SERVICOS DIVERSOS</v>
          </cell>
          <cell r="B6008" t="str">
            <v>SEDI</v>
          </cell>
          <cell r="C6008" t="str">
            <v>ARGAMASSAS</v>
          </cell>
          <cell r="D6008" t="str">
            <v>0210</v>
          </cell>
          <cell r="E6008">
            <v>0</v>
          </cell>
          <cell r="F6008">
            <v>0</v>
          </cell>
          <cell r="G6008" t="str">
            <v>87397</v>
          </cell>
          <cell r="H6008" t="str">
            <v>ARGAMASSA INDUSTRIALIZADA PARA CHAPISCO COLANTE, PREPARO COM MISTURADOR DE EIXO HORIZONTAL DE 600 KG. AF_08/2019</v>
          </cell>
        </row>
        <row r="6009">
          <cell r="A6009" t="str">
            <v>SERVICOS DIVERSOS</v>
          </cell>
          <cell r="B6009" t="str">
            <v>SEDI</v>
          </cell>
          <cell r="C6009" t="str">
            <v>ARGAMASSAS</v>
          </cell>
          <cell r="D6009" t="str">
            <v>0210</v>
          </cell>
          <cell r="E6009">
            <v>0</v>
          </cell>
          <cell r="F6009">
            <v>0</v>
          </cell>
          <cell r="G6009" t="str">
            <v>87398</v>
          </cell>
          <cell r="H6009" t="str">
            <v>ARGAMASSA INDUSTRIALIZADA MULTIUSO PARA REVESTIMENTOS E ASSENTAMENTO DA ALVENARIA, PREPARO MANUAL. AF_08/2019</v>
          </cell>
        </row>
        <row r="6010">
          <cell r="A6010" t="str">
            <v>SERVICOS DIVERSOS</v>
          </cell>
          <cell r="B6010" t="str">
            <v>SEDI</v>
          </cell>
          <cell r="C6010" t="str">
            <v>ARGAMASSAS</v>
          </cell>
          <cell r="D6010" t="str">
            <v>0210</v>
          </cell>
          <cell r="E6010">
            <v>0</v>
          </cell>
          <cell r="F6010">
            <v>0</v>
          </cell>
          <cell r="G6010" t="str">
            <v>87399</v>
          </cell>
          <cell r="H6010" t="str">
            <v>ARGAMASSA PRONTA PARA CONTRAPISO, PREPARO MANUAL. AF_08/2019</v>
          </cell>
        </row>
        <row r="6011">
          <cell r="A6011" t="str">
            <v>SERVICOS DIVERSOS</v>
          </cell>
          <cell r="B6011" t="str">
            <v>SEDI</v>
          </cell>
          <cell r="C6011" t="str">
            <v>ARGAMASSAS</v>
          </cell>
          <cell r="D6011" t="str">
            <v>0210</v>
          </cell>
          <cell r="E6011">
            <v>0</v>
          </cell>
          <cell r="F6011">
            <v>0</v>
          </cell>
          <cell r="G6011" t="str">
            <v>87401</v>
          </cell>
          <cell r="H6011" t="str">
            <v>ARGAMASSA INDUSTRIALIZADA PARA CHAPISCO ROLADO, PREPARO MANUAL. AF_08/2019</v>
          </cell>
        </row>
        <row r="6012">
          <cell r="A6012" t="str">
            <v>SERVICOS DIVERSOS</v>
          </cell>
          <cell r="B6012" t="str">
            <v>SEDI</v>
          </cell>
          <cell r="C6012" t="str">
            <v>ARGAMASSAS</v>
          </cell>
          <cell r="D6012" t="str">
            <v>0210</v>
          </cell>
          <cell r="E6012">
            <v>0</v>
          </cell>
          <cell r="F6012">
            <v>0</v>
          </cell>
          <cell r="G6012" t="str">
            <v>87402</v>
          </cell>
          <cell r="H6012" t="str">
            <v>ARGAMASSA INDUSTRIALIZADA PARA CHAPISCO COLANTE, PREPARO MANUAL. AF_08/2019</v>
          </cell>
        </row>
        <row r="6013">
          <cell r="A6013" t="str">
            <v>SERVICOS DIVERSOS</v>
          </cell>
          <cell r="B6013" t="str">
            <v>SEDI</v>
          </cell>
          <cell r="C6013" t="str">
            <v>ARGAMASSAS</v>
          </cell>
          <cell r="D6013" t="str">
            <v>0210</v>
          </cell>
          <cell r="E6013">
            <v>0</v>
          </cell>
          <cell r="F6013">
            <v>0</v>
          </cell>
          <cell r="G6013" t="str">
            <v>87404</v>
          </cell>
          <cell r="H6013" t="str">
            <v>ARGAMASSA PARA REVESTIMENTO DECORATIVO MONOCAMADA (MONOCAPA), MISTURA E PROJEÇÃO DE 1,5 M3/H DE ARGAMASSA. AF_08/2019</v>
          </cell>
        </row>
        <row r="6014">
          <cell r="A6014" t="str">
            <v>SERVICOS DIVERSOS</v>
          </cell>
          <cell r="B6014" t="str">
            <v>SEDI</v>
          </cell>
          <cell r="C6014" t="str">
            <v>ARGAMASSAS</v>
          </cell>
          <cell r="D6014" t="str">
            <v>0210</v>
          </cell>
          <cell r="E6014">
            <v>0</v>
          </cell>
          <cell r="F6014">
            <v>0</v>
          </cell>
          <cell r="G6014" t="str">
            <v>87405</v>
          </cell>
          <cell r="H6014" t="str">
            <v>ARGAMASSA PARA REVESTIMENTO DECORATIVO MONOCAMADA (MONOCAPA), MISTURA E PROJEÇÃO DE 2 M3/H DE ARGAMASSA. AF_06/2014</v>
          </cell>
        </row>
        <row r="6015">
          <cell r="A6015" t="str">
            <v>SERVICOS DIVERSOS</v>
          </cell>
          <cell r="B6015" t="str">
            <v>SEDI</v>
          </cell>
          <cell r="C6015" t="str">
            <v>ARGAMASSAS</v>
          </cell>
          <cell r="D6015" t="str">
            <v>0210</v>
          </cell>
          <cell r="E6015">
            <v>0</v>
          </cell>
          <cell r="F6015">
            <v>0</v>
          </cell>
          <cell r="G6015" t="str">
            <v>87407</v>
          </cell>
          <cell r="H6015" t="str">
            <v>ARGAMASSA INDUSTRIALIZADA PARA REVESTIMENTOS, MISTURA E PROJEÇÃO DE 1,5 M³/H DE ARGAMASSA. AF_08/2019</v>
          </cell>
        </row>
        <row r="6016">
          <cell r="A6016" t="str">
            <v>SERVICOS DIVERSOS</v>
          </cell>
          <cell r="B6016" t="str">
            <v>SEDI</v>
          </cell>
          <cell r="C6016" t="str">
            <v>ARGAMASSAS</v>
          </cell>
          <cell r="D6016" t="str">
            <v>0210</v>
          </cell>
          <cell r="E6016">
            <v>0</v>
          </cell>
          <cell r="F6016">
            <v>0</v>
          </cell>
          <cell r="G6016" t="str">
            <v>87408</v>
          </cell>
          <cell r="H6016" t="str">
            <v>ARGAMASSA INDUSTRIALIZADA PARA REVESTIMENTOS, MISTURA E PROJEÇÃO DE 2 M³/H DE ARGAMASSA. AF_06/2014</v>
          </cell>
        </row>
        <row r="6017">
          <cell r="A6017" t="str">
            <v>SERVICOS DIVERSOS</v>
          </cell>
          <cell r="B6017" t="str">
            <v>SEDI</v>
          </cell>
          <cell r="C6017" t="str">
            <v>ARGAMASSAS</v>
          </cell>
          <cell r="D6017" t="str">
            <v>0210</v>
          </cell>
          <cell r="E6017">
            <v>0</v>
          </cell>
          <cell r="F6017">
            <v>0</v>
          </cell>
          <cell r="G6017" t="str">
            <v>87410</v>
          </cell>
          <cell r="H6017" t="str">
            <v>ARGAMASSA À BASE DE GESSO, MISTURA E PROJEÇÃO DE 1,5 M³/H DE ARGAMASSA. AF_08/2019</v>
          </cell>
        </row>
        <row r="6018">
          <cell r="A6018" t="str">
            <v>SERVICOS DIVERSOS</v>
          </cell>
          <cell r="B6018" t="str">
            <v>SEDI</v>
          </cell>
          <cell r="C6018" t="str">
            <v>ARGAMASSAS</v>
          </cell>
          <cell r="D6018" t="str">
            <v>0210</v>
          </cell>
          <cell r="E6018">
            <v>0</v>
          </cell>
          <cell r="F6018">
            <v>0</v>
          </cell>
          <cell r="G6018" t="str">
            <v>88626</v>
          </cell>
          <cell r="H6018" t="str">
            <v>ARGAMASSA TRAÇO 1:0,5:4,5 (EM VOLUME DE CIMENTO, CAL E AREIA MÉDIA ÚMIDA), PREPARO MECÂNICO COM BETONEIRA 400 L. AF_08/2019</v>
          </cell>
        </row>
        <row r="6019">
          <cell r="A6019" t="str">
            <v>SERVICOS DIVERSOS</v>
          </cell>
          <cell r="B6019" t="str">
            <v>SEDI</v>
          </cell>
          <cell r="C6019" t="str">
            <v>ARGAMASSAS</v>
          </cell>
          <cell r="D6019" t="str">
            <v>0210</v>
          </cell>
          <cell r="E6019">
            <v>0</v>
          </cell>
          <cell r="F6019">
            <v>0</v>
          </cell>
          <cell r="G6019" t="str">
            <v>88627</v>
          </cell>
          <cell r="H6019" t="str">
            <v>ARGAMASSA TRAÇO 1:0,5:4,5 (EM VOLUME DE CIMENTO, CAL E AREIA MÉDIA ÚMIDA) PARA ASSENTAMENTO DE ALVENARIA, PREPARO MANUAL. AF_08/2019</v>
          </cell>
        </row>
        <row r="6020">
          <cell r="A6020" t="str">
            <v>SERVICOS DIVERSOS</v>
          </cell>
          <cell r="B6020" t="str">
            <v>SEDI</v>
          </cell>
          <cell r="C6020" t="str">
            <v>ARGAMASSAS</v>
          </cell>
          <cell r="D6020" t="str">
            <v>0210</v>
          </cell>
          <cell r="E6020">
            <v>0</v>
          </cell>
          <cell r="F6020">
            <v>0</v>
          </cell>
          <cell r="G6020" t="str">
            <v>88628</v>
          </cell>
          <cell r="H6020" t="str">
            <v>ARGAMASSA TRAÇO 1:3 (EM VOLUME DE CIMENTO E AREIA MÉDIA ÚMIDA), PREPARO MECÂNICO COM BETONEIRA 400 L. AF_08/2019</v>
          </cell>
        </row>
        <row r="6021">
          <cell r="A6021" t="str">
            <v>SERVICOS DIVERSOS</v>
          </cell>
          <cell r="B6021" t="str">
            <v>SEDI</v>
          </cell>
          <cell r="C6021" t="str">
            <v>ARGAMASSAS</v>
          </cell>
          <cell r="D6021" t="str">
            <v>0210</v>
          </cell>
          <cell r="E6021">
            <v>0</v>
          </cell>
          <cell r="F6021">
            <v>0</v>
          </cell>
          <cell r="G6021" t="str">
            <v>88629</v>
          </cell>
          <cell r="H6021" t="str">
            <v>ARGAMASSA TRAÇO 1:3 (EM VOLUME DE CIMENTO E AREIA MÉDIA ÚMIDA), PREPARO MANUAL. AF_08/2019</v>
          </cell>
        </row>
        <row r="6022">
          <cell r="A6022" t="str">
            <v>SERVICOS DIVERSOS</v>
          </cell>
          <cell r="B6022" t="str">
            <v>SEDI</v>
          </cell>
          <cell r="C6022" t="str">
            <v>ARGAMASSAS</v>
          </cell>
          <cell r="D6022" t="str">
            <v>0210</v>
          </cell>
          <cell r="E6022">
            <v>0</v>
          </cell>
          <cell r="F6022">
            <v>0</v>
          </cell>
          <cell r="G6022" t="str">
            <v>88630</v>
          </cell>
          <cell r="H6022" t="str">
            <v>ARGAMASSA TRAÇO 1:4 (CIMENTO E AREIA MÉDIA), PREPARO MECÂNICO COM BETONEIRA 400 L. AF_08/2014</v>
          </cell>
        </row>
        <row r="6023">
          <cell r="A6023" t="str">
            <v>SERVICOS DIVERSOS</v>
          </cell>
          <cell r="B6023" t="str">
            <v>SEDI</v>
          </cell>
          <cell r="C6023" t="str">
            <v>ARGAMASSAS</v>
          </cell>
          <cell r="D6023" t="str">
            <v>0210</v>
          </cell>
          <cell r="E6023">
            <v>0</v>
          </cell>
          <cell r="F6023">
            <v>0</v>
          </cell>
          <cell r="G6023" t="str">
            <v>88631</v>
          </cell>
          <cell r="H6023" t="str">
            <v>ARGAMASSA TRAÇO 1:4 (EM VOLUME DE CIMENTO E AREIA MÉDIA ÚMIDA), PREPARO MANUAL. AF_08/2019</v>
          </cell>
        </row>
        <row r="6024">
          <cell r="A6024" t="str">
            <v>SERVICOS DIVERSOS</v>
          </cell>
          <cell r="B6024" t="str">
            <v>SEDI</v>
          </cell>
          <cell r="C6024" t="str">
            <v>ARGAMASSAS</v>
          </cell>
          <cell r="D6024" t="str">
            <v>0210</v>
          </cell>
          <cell r="E6024">
            <v>0</v>
          </cell>
          <cell r="F6024">
            <v>0</v>
          </cell>
          <cell r="G6024" t="str">
            <v>88715</v>
          </cell>
          <cell r="H6024" t="str">
            <v>ARGAMASSA TRAÇO 1:2:9 (EM VOLUME DE CIMENTO, CAL E AREIA MÉDIA ÚMIDA) PARA EMBOÇO/MASSA ÚNICA/ASSENTAMENTO DE ALVENARIA DE VEDAÇÃO, PREPARO MECÂNICO COM BETONEIRA 400 L. AF_08/2019</v>
          </cell>
        </row>
        <row r="6025">
          <cell r="A6025" t="str">
            <v>SERVICOS DIVERSOS</v>
          </cell>
          <cell r="B6025" t="str">
            <v>SEDI</v>
          </cell>
          <cell r="C6025" t="str">
            <v>ARGAMASSAS</v>
          </cell>
          <cell r="D6025" t="str">
            <v>0210</v>
          </cell>
          <cell r="E6025">
            <v>0</v>
          </cell>
          <cell r="F6025">
            <v>0</v>
          </cell>
          <cell r="G6025" t="str">
            <v>95563</v>
          </cell>
          <cell r="H6025" t="str">
            <v>ARGAMASSA TRAÇO 1:1,93 (EM VOLUME DE CIMENTO E AREIA MÉDIA ÚMIDA), FCK 20 MPA, PREPARO MECÂNICO COM MISTURADOR DUPLO HORIZONTAL DE ALTA TURBULÊNCIA. AF_03/2020</v>
          </cell>
        </row>
        <row r="6026">
          <cell r="A6026" t="str">
            <v>SERVICOS DIVERSOS</v>
          </cell>
          <cell r="B6026" t="str">
            <v>SEDI</v>
          </cell>
          <cell r="C6026" t="str">
            <v>ARGAMASSAS</v>
          </cell>
          <cell r="D6026" t="str">
            <v>0210</v>
          </cell>
          <cell r="E6026">
            <v>0</v>
          </cell>
          <cell r="F6026">
            <v>0</v>
          </cell>
          <cell r="G6026" t="str">
            <v>100464</v>
          </cell>
          <cell r="H6026" t="str">
            <v>ARGAMASSA TRAÇO 1:0,5:4,5  (EM VOLUME DE CIMENTO, CAL E AREIA MÉDIA ÚMIDA), PREPARO MECÂNICO COM MISTURADOR DE EIXO HORIZONTAL DE 160 KG. AF_08/2019</v>
          </cell>
        </row>
        <row r="6027">
          <cell r="A6027" t="str">
            <v>SERVICOS DIVERSOS</v>
          </cell>
          <cell r="B6027" t="str">
            <v>SEDI</v>
          </cell>
          <cell r="C6027" t="str">
            <v>ARGAMASSAS</v>
          </cell>
          <cell r="D6027" t="str">
            <v>0210</v>
          </cell>
          <cell r="E6027">
            <v>0</v>
          </cell>
          <cell r="F6027">
            <v>0</v>
          </cell>
          <cell r="G6027" t="str">
            <v>100465</v>
          </cell>
          <cell r="H6027" t="str">
            <v>ARGAMASSA TRAÇO 1:0,5:4,5  (EM VOLUME DE CIMENTO, CAL E AREIA MÉDIA ÚMIDA), PREPARO MECÂNICO COM MISTURADOR DE EIXO HORIZONTAL DE 300 KG. AF_08/2019</v>
          </cell>
        </row>
        <row r="6028">
          <cell r="A6028" t="str">
            <v>SERVICOS DIVERSOS</v>
          </cell>
          <cell r="B6028" t="str">
            <v>SEDI</v>
          </cell>
          <cell r="C6028" t="str">
            <v>ARGAMASSAS</v>
          </cell>
          <cell r="D6028" t="str">
            <v>0210</v>
          </cell>
          <cell r="E6028">
            <v>0</v>
          </cell>
          <cell r="F6028">
            <v>0</v>
          </cell>
          <cell r="G6028" t="str">
            <v>100466</v>
          </cell>
          <cell r="H6028" t="str">
            <v>ARGAMASSA TRAÇO 1:0,5:4,5  (EM VOLUME DE CIMENTO, CAL E AREIA MÉDIA ÚMIDA), PREPARO MECÂNICO COM MISTURADOR DE EIXO HORIZONTAL DE 600 KG. AF_08/2019</v>
          </cell>
        </row>
        <row r="6029">
          <cell r="A6029" t="str">
            <v>SERVICOS DIVERSOS</v>
          </cell>
          <cell r="B6029" t="str">
            <v>SEDI</v>
          </cell>
          <cell r="C6029" t="str">
            <v>ARGAMASSAS</v>
          </cell>
          <cell r="D6029" t="str">
            <v>0210</v>
          </cell>
          <cell r="E6029">
            <v>0</v>
          </cell>
          <cell r="F6029">
            <v>0</v>
          </cell>
          <cell r="G6029" t="str">
            <v>100468</v>
          </cell>
          <cell r="H6029" t="str">
            <v>ARGAMASSA TRAÇO 1:3 (EM VOLUME DE CIMENTO E AREIA MÉDIA ÚMIDA), PREPARO MECÂNICO COM MISTURADOR DE EIXO HORIZONTAL DE 160 KG. AF_08/2019</v>
          </cell>
        </row>
        <row r="6030">
          <cell r="A6030" t="str">
            <v>SERVICOS DIVERSOS</v>
          </cell>
          <cell r="B6030" t="str">
            <v>SEDI</v>
          </cell>
          <cell r="C6030" t="str">
            <v>ARGAMASSAS</v>
          </cell>
          <cell r="D6030" t="str">
            <v>0210</v>
          </cell>
          <cell r="E6030">
            <v>0</v>
          </cell>
          <cell r="F6030">
            <v>0</v>
          </cell>
          <cell r="G6030" t="str">
            <v>100469</v>
          </cell>
          <cell r="H6030" t="str">
            <v>ARGAMASSA TRAÇO 1:3 (EM VOLUME DE CIMENTO E AREIA MÉDIA ÚMIDA), PREPARO MECÂNICO COM MISTURADOR DE EIXO HORIZONTAL DE 300 KG. AF_08/2019</v>
          </cell>
        </row>
        <row r="6031">
          <cell r="A6031" t="str">
            <v>SERVICOS DIVERSOS</v>
          </cell>
          <cell r="B6031" t="str">
            <v>SEDI</v>
          </cell>
          <cell r="C6031" t="str">
            <v>ARGAMASSAS</v>
          </cell>
          <cell r="D6031" t="str">
            <v>0210</v>
          </cell>
          <cell r="E6031">
            <v>0</v>
          </cell>
          <cell r="F6031">
            <v>0</v>
          </cell>
          <cell r="G6031" t="str">
            <v>100470</v>
          </cell>
          <cell r="H6031" t="str">
            <v>ARGAMASSA TRAÇO 1:3 (EM VOLUME DE CIMENTO E AREIA MÉDIA ÚMIDA), PREPARO MECÂNICO COM MISTURADOR DE EIXO HORIZONTAL DE 600 KG. AF_08/2019</v>
          </cell>
        </row>
        <row r="6032">
          <cell r="A6032" t="str">
            <v>SERVICOS DIVERSOS</v>
          </cell>
          <cell r="B6032" t="str">
            <v>SEDI</v>
          </cell>
          <cell r="C6032" t="str">
            <v>ARGAMASSAS</v>
          </cell>
          <cell r="D6032" t="str">
            <v>0210</v>
          </cell>
          <cell r="E6032">
            <v>0</v>
          </cell>
          <cell r="F6032">
            <v>0</v>
          </cell>
          <cell r="G6032" t="str">
            <v>100472</v>
          </cell>
          <cell r="H6032" t="str">
            <v>ARGAMASSA TRAÇO 1:4 (EM VOLUME DE CIMENTO E AREIA MÉDIA ÚMIDA), PREPARO MECÂNICO COM MISTURADOR DE EIXO HORIZONTAL DE 160 KG. AF_08/2019</v>
          </cell>
        </row>
        <row r="6033">
          <cell r="A6033" t="str">
            <v>SERVICOS DIVERSOS</v>
          </cell>
          <cell r="B6033" t="str">
            <v>SEDI</v>
          </cell>
          <cell r="C6033" t="str">
            <v>ARGAMASSAS</v>
          </cell>
          <cell r="D6033" t="str">
            <v>0210</v>
          </cell>
          <cell r="E6033">
            <v>0</v>
          </cell>
          <cell r="F6033">
            <v>0</v>
          </cell>
          <cell r="G6033" t="str">
            <v>100473</v>
          </cell>
          <cell r="H6033" t="str">
            <v>ARGAMASSA TRAÇO 1:4 (EM VOLUME DE CIMENTO E AREIA MÉDIA ÚMIDA), PREPARO MECÂNICO COM MISTURADOR DE EIXO HORIZONTAL DE 300 KG. AF_08/2019</v>
          </cell>
        </row>
        <row r="6034">
          <cell r="A6034" t="str">
            <v>SERVICOS DIVERSOS</v>
          </cell>
          <cell r="B6034" t="str">
            <v>SEDI</v>
          </cell>
          <cell r="C6034" t="str">
            <v>ARGAMASSAS</v>
          </cell>
          <cell r="D6034" t="str">
            <v>0210</v>
          </cell>
          <cell r="E6034">
            <v>0</v>
          </cell>
          <cell r="F6034">
            <v>0</v>
          </cell>
          <cell r="G6034" t="str">
            <v>100474</v>
          </cell>
          <cell r="H6034" t="str">
            <v>ARGAMASSA TRAÇO 1:4 (EM VOLUME DE CIMENTO E AREIA MÉDIA ÚMIDA), PREPARO MECÂNICO COM MISTURADOR DE EIXO HORIZONTAL DE 600 KG. AF_08/2019</v>
          </cell>
        </row>
        <row r="6035">
          <cell r="A6035" t="str">
            <v>SERVICOS DIVERSOS</v>
          </cell>
          <cell r="B6035" t="str">
            <v>SEDI</v>
          </cell>
          <cell r="C6035" t="str">
            <v>ARGAMASSAS</v>
          </cell>
          <cell r="D6035" t="str">
            <v>0210</v>
          </cell>
          <cell r="E6035">
            <v>0</v>
          </cell>
          <cell r="F6035">
            <v>0</v>
          </cell>
          <cell r="G6035" t="str">
            <v>100475</v>
          </cell>
          <cell r="H6035" t="str">
            <v>ARGAMASSA TRAÇO 1:3 (EM VOLUME DE CIMENTO E AREIA MÉDIA ÚMIDA) COM ADIÇÃO DE IMPERMEABILIZANTE, PREPARO MECÂNICO COM BETONEIRA 400 L. AF_08/2019</v>
          </cell>
        </row>
        <row r="6036">
          <cell r="A6036" t="str">
            <v>SERVICOS DIVERSOS</v>
          </cell>
          <cell r="B6036" t="str">
            <v>SEDI</v>
          </cell>
          <cell r="C6036" t="str">
            <v>ARGAMASSAS</v>
          </cell>
          <cell r="D6036" t="str">
            <v>0210</v>
          </cell>
          <cell r="E6036">
            <v>0</v>
          </cell>
          <cell r="F6036">
            <v>0</v>
          </cell>
          <cell r="G6036" t="str">
            <v>100477</v>
          </cell>
          <cell r="H6036" t="str">
            <v>ARGAMASSA TRAÇO 1:3 (EM VOLUME DE CIMENTO E AREIA MÉDIA ÚMIDA) COM ADIÇÃO DE IMPERMEABILIZANTE, PREPARO MECÂNICO COM MISTURADOR DE EIXO HORIZONTAL DE 160 KG. AF_08/2019</v>
          </cell>
        </row>
        <row r="6037">
          <cell r="A6037" t="str">
            <v>SERVICOS DIVERSOS</v>
          </cell>
          <cell r="B6037" t="str">
            <v>SEDI</v>
          </cell>
          <cell r="C6037" t="str">
            <v>ARGAMASSAS</v>
          </cell>
          <cell r="D6037" t="str">
            <v>0210</v>
          </cell>
          <cell r="E6037">
            <v>0</v>
          </cell>
          <cell r="F6037">
            <v>0</v>
          </cell>
          <cell r="G6037" t="str">
            <v>100478</v>
          </cell>
          <cell r="H6037" t="str">
            <v>ARGAMASSA TRAÇO 1:3 (EM VOLUME DE CIMENTO E AREIA MÉDIA ÚMIDA) COM ADIÇÃO DE IMPERMEABILIZANTE, PREPARO MECÂNICO COM MISTURADOR DE EIXO HORIZONTAL DE 300 KG. AF_08/2019</v>
          </cell>
        </row>
        <row r="6038">
          <cell r="A6038" t="str">
            <v>SERVICOS DIVERSOS</v>
          </cell>
          <cell r="B6038" t="str">
            <v>SEDI</v>
          </cell>
          <cell r="C6038" t="str">
            <v>ARGAMASSAS</v>
          </cell>
          <cell r="D6038" t="str">
            <v>0210</v>
          </cell>
          <cell r="E6038">
            <v>0</v>
          </cell>
          <cell r="F6038">
            <v>0</v>
          </cell>
          <cell r="G6038" t="str">
            <v>100479</v>
          </cell>
          <cell r="H6038" t="str">
            <v>ARGAMASSA TRAÇO 1:3 (EM VOLUME DE CIMENTO E AREIA MÉDIA ÚMIDA) COM ADIÇÃO DE IMPERMEABILIZANTE, PREPARO MECÂNICO COM MISTURADOR DE EIXO HORIZONTAL DE 600 KG. AF_08/2019</v>
          </cell>
        </row>
        <row r="6039">
          <cell r="A6039" t="str">
            <v>SERVICOS DIVERSOS</v>
          </cell>
          <cell r="B6039" t="str">
            <v>SEDI</v>
          </cell>
          <cell r="C6039" t="str">
            <v>ARGAMASSAS</v>
          </cell>
          <cell r="D6039" t="str">
            <v>0210</v>
          </cell>
          <cell r="E6039">
            <v>0</v>
          </cell>
          <cell r="F6039">
            <v>0</v>
          </cell>
          <cell r="G6039" t="str">
            <v>100480</v>
          </cell>
          <cell r="H6039" t="str">
            <v>ARGAMASSA TRAÇO 1:3 (EM VOLUME DE CIMENTO E AREIA MÉDIA ÚMIDA) COM ADIÇÃO DE IMPERMEABILIZANTE, PREPARO MANUAL. AF_08/2019</v>
          </cell>
        </row>
        <row r="6040">
          <cell r="A6040" t="str">
            <v>SERVICOS DIVERSOS</v>
          </cell>
          <cell r="B6040" t="str">
            <v>SEDI</v>
          </cell>
          <cell r="C6040" t="str">
            <v>ARGAMASSAS</v>
          </cell>
          <cell r="D6040" t="str">
            <v>0210</v>
          </cell>
          <cell r="E6040">
            <v>0</v>
          </cell>
          <cell r="F6040">
            <v>0</v>
          </cell>
          <cell r="G6040" t="str">
            <v>100481</v>
          </cell>
          <cell r="H6040" t="str">
            <v>ARGAMASSA TRAÇO 1:4 (EM VOLUME DE CIMENTO E AREIA MÉDIA ÚMIDA) COM ADIÇÃO DE IMPERMEABILIZANTE, PREPARO MECÂNICO COM BETONEIRA 400 L. AF_08/2019</v>
          </cell>
        </row>
        <row r="6041">
          <cell r="A6041" t="str">
            <v>SERVICOS DIVERSOS</v>
          </cell>
          <cell r="B6041" t="str">
            <v>SEDI</v>
          </cell>
          <cell r="C6041" t="str">
            <v>ARGAMASSAS</v>
          </cell>
          <cell r="D6041" t="str">
            <v>0210</v>
          </cell>
          <cell r="E6041">
            <v>0</v>
          </cell>
          <cell r="F6041">
            <v>0</v>
          </cell>
          <cell r="G6041" t="str">
            <v>100483</v>
          </cell>
          <cell r="H6041" t="str">
            <v>ARGAMASSA TRAÇO 1:4 (EM VOLUME DE CIMENTO E AREIA MÉDIA ÚMIDA) COM ADIÇÃO DE IMPERMEABILIZANTE, PREPARO MECÂNICO COM MISTURADOR DE EIXO HORIZONTAL DE 160 KG. AF_08/2019</v>
          </cell>
        </row>
        <row r="6042">
          <cell r="A6042" t="str">
            <v>SERVICOS DIVERSOS</v>
          </cell>
          <cell r="B6042" t="str">
            <v>SEDI</v>
          </cell>
          <cell r="C6042" t="str">
            <v>ARGAMASSAS</v>
          </cell>
          <cell r="D6042" t="str">
            <v>0210</v>
          </cell>
          <cell r="E6042">
            <v>0</v>
          </cell>
          <cell r="F6042">
            <v>0</v>
          </cell>
          <cell r="G6042" t="str">
            <v>100484</v>
          </cell>
          <cell r="H6042" t="str">
            <v>ARGAMASSA TRAÇO 1:4 (EM VOLUME DE CIMENTO E AREIA MÉDIA ÚMIDA) COM ADIÇÃO DE IMPERMEABILIZANTE, PREPARO MECÂNICO COM MISTURADOR DE EIXO HORIZONTAL DE 300 KG. AF_08/2019</v>
          </cell>
        </row>
        <row r="6043">
          <cell r="A6043" t="str">
            <v>SERVICOS DIVERSOS</v>
          </cell>
          <cell r="B6043" t="str">
            <v>SEDI</v>
          </cell>
          <cell r="C6043" t="str">
            <v>ARGAMASSAS</v>
          </cell>
          <cell r="D6043" t="str">
            <v>0210</v>
          </cell>
          <cell r="E6043">
            <v>0</v>
          </cell>
          <cell r="F6043">
            <v>0</v>
          </cell>
          <cell r="G6043" t="str">
            <v>100485</v>
          </cell>
          <cell r="H6043" t="str">
            <v>ARGAMASSA TRAÇO 1:4 (EM VOLUME DE CIMENTO E AREIA MÉDIA ÚMIDA) COM ADIÇÃO DE IMPERMEABILIZANTE, PREPARO MECÂNICO COM MISTURADOR DE EIXO HORIZONTAL DE 600 KG. AF_08/2019</v>
          </cell>
        </row>
        <row r="6044">
          <cell r="A6044" t="str">
            <v>SERVICOS DIVERSOS</v>
          </cell>
          <cell r="B6044" t="str">
            <v>SEDI</v>
          </cell>
          <cell r="C6044" t="str">
            <v>ARGAMASSAS</v>
          </cell>
          <cell r="D6044" t="str">
            <v>0210</v>
          </cell>
          <cell r="E6044">
            <v>0</v>
          </cell>
          <cell r="F6044">
            <v>0</v>
          </cell>
          <cell r="G6044" t="str">
            <v>100486</v>
          </cell>
          <cell r="H6044" t="str">
            <v>ARGAMASSA TRAÇO 1:4 (EM VOLUME DE CIMENTO E AREIA MÉDIA ÚMIDA) COM ADIÇÃO DE IMPERMEABILIZANTE, PREPARO MANUAL. AF_08/2019</v>
          </cell>
        </row>
        <row r="6045">
          <cell r="A6045" t="str">
            <v>SERVICOS DIVERSOS</v>
          </cell>
          <cell r="B6045" t="str">
            <v>SEDI</v>
          </cell>
          <cell r="C6045" t="str">
            <v>ARGAMASSAS</v>
          </cell>
          <cell r="D6045" t="str">
            <v>0210</v>
          </cell>
          <cell r="E6045">
            <v>0</v>
          </cell>
          <cell r="F6045">
            <v>0</v>
          </cell>
          <cell r="G6045" t="str">
            <v>100487</v>
          </cell>
          <cell r="H6045" t="str">
            <v>ARGAMASSA TRAÇO 1:2:9 (EM VOLUME DE CIMENTO, CAL E AREIA MÉDIA ÚMIDA) PARA EMBOÇO/MASSA ÚNICA/ASSENTAMENTO DE ALVENARIA DE VEDAÇÃO, PREPARO MECÂNICO COM MISTURADOR DE EIXO HORIZONTAL DE 600 KG. AF_08/2019</v>
          </cell>
        </row>
        <row r="6046">
          <cell r="A6046" t="str">
            <v>SERVICOS DIVERSOS</v>
          </cell>
          <cell r="B6046" t="str">
            <v>SEDI</v>
          </cell>
          <cell r="C6046" t="str">
            <v>ARGAMASSAS</v>
          </cell>
          <cell r="D6046" t="str">
            <v>0210</v>
          </cell>
          <cell r="E6046">
            <v>0</v>
          </cell>
          <cell r="F6046">
            <v>0</v>
          </cell>
          <cell r="G6046" t="str">
            <v>100488</v>
          </cell>
          <cell r="H6046" t="str">
            <v>ARGAMASSA TRAÇO 1:0,5:4,5 (EM VOLUME DE CIMENTO, CAL E AREIA MÉDIA ÚMIDA), PREPARO MECÂNICO COM BETONEIRA 600 L. AF_08/2019</v>
          </cell>
        </row>
        <row r="6047">
          <cell r="A6047" t="str">
            <v>SERVICOS DIVERSOS</v>
          </cell>
          <cell r="B6047" t="str">
            <v>SEDI</v>
          </cell>
          <cell r="C6047" t="str">
            <v>ARGAMASSAS</v>
          </cell>
          <cell r="D6047" t="str">
            <v>0210</v>
          </cell>
          <cell r="E6047">
            <v>0</v>
          </cell>
          <cell r="F6047">
            <v>0</v>
          </cell>
          <cell r="G6047" t="str">
            <v>100489</v>
          </cell>
          <cell r="H6047" t="str">
            <v>ARGAMASSA TRAÇO 1:3 (EM VOLUME DE CIMENTO E AREIA MÉDIA ÚMIDA), PREPARO MECÂNICO COM BETONEIRA 600 L. AF_08/2019</v>
          </cell>
        </row>
        <row r="6048">
          <cell r="A6048" t="str">
            <v>SERVICOS DIVERSOS</v>
          </cell>
          <cell r="B6048" t="str">
            <v>SEDI</v>
          </cell>
          <cell r="C6048" t="str">
            <v>ARGAMASSAS</v>
          </cell>
          <cell r="D6048" t="str">
            <v>0210</v>
          </cell>
          <cell r="E6048">
            <v>0</v>
          </cell>
          <cell r="F6048">
            <v>0</v>
          </cell>
          <cell r="G6048" t="str">
            <v>100490</v>
          </cell>
          <cell r="H6048" t="str">
            <v>ARGAMASSA TRAÇO 1:4 (EM VOLUME DE CIMENTO E AREIA MÉDIA ÚMIDA), PREPARO MECÂNICO COM BETONEIRA 600 L. AF_08/2019</v>
          </cell>
        </row>
        <row r="6049">
          <cell r="A6049" t="str">
            <v>SERVICOS DIVERSOS</v>
          </cell>
          <cell r="B6049" t="str">
            <v>SEDI</v>
          </cell>
          <cell r="C6049" t="str">
            <v>ARGAMASSAS</v>
          </cell>
          <cell r="D6049" t="str">
            <v>0210</v>
          </cell>
          <cell r="E6049">
            <v>0</v>
          </cell>
          <cell r="F6049">
            <v>0</v>
          </cell>
          <cell r="G6049" t="str">
            <v>100491</v>
          </cell>
          <cell r="H6049" t="str">
            <v>ARGAMASSA TRAÇO 1:3 (EM VOLUME DE CIMENTO E AREIA MÉDIA ÚMIDA) COM ADIÇÃO DE IMPERMEABILIZANTE, PREPARO MECÂNICO COM BETONEIRA 600 L. AF_08/2019</v>
          </cell>
        </row>
        <row r="6050">
          <cell r="A6050" t="str">
            <v>SERVICOS DIVERSOS</v>
          </cell>
          <cell r="B6050" t="str">
            <v>SEDI</v>
          </cell>
          <cell r="C6050" t="str">
            <v>ARGAMASSAS</v>
          </cell>
          <cell r="D6050" t="str">
            <v>0210</v>
          </cell>
          <cell r="E6050">
            <v>0</v>
          </cell>
          <cell r="F6050">
            <v>0</v>
          </cell>
          <cell r="G6050" t="str">
            <v>100492</v>
          </cell>
          <cell r="H6050" t="str">
            <v>ARGAMASSA TRAÇO 1:4 (EM VOLUME DE CIMENTO E AREIA MÉDIA ÚMIDA) COM ADIÇÃO DE IMPERMEABILIZANTE, PREPARO MECÂNICO COM BETONEIRA 600 L. AF_08/2019</v>
          </cell>
        </row>
        <row r="6051">
          <cell r="A6051" t="str">
            <v>SERVICOS DIVERSOS</v>
          </cell>
          <cell r="B6051" t="str">
            <v>SEDI</v>
          </cell>
          <cell r="C6051" t="str">
            <v>CARGA, DESCARGA E TRANSPORTE DE MATERIAIS</v>
          </cell>
          <cell r="D6051" t="str">
            <v>0211</v>
          </cell>
          <cell r="E6051">
            <v>0</v>
          </cell>
          <cell r="F6051">
            <v>0</v>
          </cell>
          <cell r="G6051" t="str">
            <v>92121</v>
          </cell>
          <cell r="H6051" t="str">
            <v>PENEIRAMENTO DE AREIA COM PENEIRA ELÉTRICA. AF_11/2015</v>
          </cell>
        </row>
        <row r="6052">
          <cell r="A6052" t="str">
            <v>SERVICOS DIVERSOS</v>
          </cell>
          <cell r="B6052" t="str">
            <v>SEDI</v>
          </cell>
          <cell r="C6052" t="str">
            <v>CARGA, DESCARGA E TRANSPORTE DE MATERIAIS</v>
          </cell>
          <cell r="D6052" t="str">
            <v>0211</v>
          </cell>
          <cell r="E6052">
            <v>0</v>
          </cell>
          <cell r="F6052">
            <v>0</v>
          </cell>
          <cell r="G6052" t="str">
            <v>92122</v>
          </cell>
          <cell r="H6052" t="str">
            <v>PENEIRAMENTO DE AREIA COM PENEIRA MANUAL. AF_11/2015</v>
          </cell>
        </row>
        <row r="6053">
          <cell r="A6053" t="str">
            <v>SERVICOS DIVERSOS</v>
          </cell>
          <cell r="B6053" t="str">
            <v>SEDI</v>
          </cell>
          <cell r="C6053" t="str">
            <v>CARGA, DESCARGA E TRANSPORTE DE MATERIAIS</v>
          </cell>
          <cell r="D6053" t="str">
            <v>0211</v>
          </cell>
          <cell r="E6053">
            <v>0</v>
          </cell>
          <cell r="F6053">
            <v>0</v>
          </cell>
          <cell r="G6053" t="str">
            <v>92123</v>
          </cell>
          <cell r="H6053" t="str">
            <v>ENSACAMENTO DE AREIA. AF_11/2015</v>
          </cell>
        </row>
        <row r="6054">
          <cell r="A6054" t="str">
            <v>SERVICOS DIVERSOS</v>
          </cell>
          <cell r="B6054" t="str">
            <v>SEDI</v>
          </cell>
          <cell r="C6054" t="str">
            <v>CARGA, DESCARGA E TRANSPORTE DE MATERIAIS</v>
          </cell>
          <cell r="D6054" t="str">
            <v>0211</v>
          </cell>
          <cell r="E6054">
            <v>0</v>
          </cell>
          <cell r="F6054">
            <v>0</v>
          </cell>
          <cell r="G6054" t="str">
            <v>100195</v>
          </cell>
          <cell r="H6054" t="str">
            <v>TRANSPORTE HORIZONTAL MANUAL, DE SACOS DE 50 KG (UNIDADE: KGXKM). AF_07/2019</v>
          </cell>
        </row>
        <row r="6055">
          <cell r="A6055" t="str">
            <v>SERVICOS DIVERSOS</v>
          </cell>
          <cell r="B6055" t="str">
            <v>SEDI</v>
          </cell>
          <cell r="C6055" t="str">
            <v>CARGA, DESCARGA E TRANSPORTE DE MATERIAIS</v>
          </cell>
          <cell r="D6055" t="str">
            <v>0211</v>
          </cell>
          <cell r="E6055">
            <v>0</v>
          </cell>
          <cell r="F6055">
            <v>0</v>
          </cell>
          <cell r="G6055" t="str">
            <v>100196</v>
          </cell>
          <cell r="H6055" t="str">
            <v>TRANSPORTE HORIZONTAL MANUAL, DE SACOS DE 30 KG (UNIDADE: KGXKM). AF_07/2019</v>
          </cell>
        </row>
        <row r="6056">
          <cell r="A6056" t="str">
            <v>SERVICOS DIVERSOS</v>
          </cell>
          <cell r="B6056" t="str">
            <v>SEDI</v>
          </cell>
          <cell r="C6056" t="str">
            <v>CARGA, DESCARGA E TRANSPORTE DE MATERIAIS</v>
          </cell>
          <cell r="D6056" t="str">
            <v>0211</v>
          </cell>
          <cell r="E6056">
            <v>0</v>
          </cell>
          <cell r="F6056">
            <v>0</v>
          </cell>
          <cell r="G6056" t="str">
            <v>100197</v>
          </cell>
          <cell r="H6056" t="str">
            <v>TRANSPORTE HORIZONTAL MANUAL, DE SACOS DE 20 KG (UNIDADE: KGXKM). AF_07/2019</v>
          </cell>
        </row>
        <row r="6057">
          <cell r="A6057" t="str">
            <v>SERVICOS DIVERSOS</v>
          </cell>
          <cell r="B6057" t="str">
            <v>SEDI</v>
          </cell>
          <cell r="C6057" t="str">
            <v>CARGA, DESCARGA E TRANSPORTE DE MATERIAIS</v>
          </cell>
          <cell r="D6057" t="str">
            <v>0211</v>
          </cell>
          <cell r="E6057">
            <v>0</v>
          </cell>
          <cell r="F6057">
            <v>0</v>
          </cell>
          <cell r="G6057" t="str">
            <v>100198</v>
          </cell>
          <cell r="H6057" t="str">
            <v>TRANSPORTE HORIZONTAL COM CARRINHO PLATAFORMA, DE SACOS DE 50 KG (UNIDADE: KGXKM). AF_07/2019</v>
          </cell>
        </row>
        <row r="6058">
          <cell r="A6058" t="str">
            <v>SERVICOS DIVERSOS</v>
          </cell>
          <cell r="B6058" t="str">
            <v>SEDI</v>
          </cell>
          <cell r="C6058" t="str">
            <v>CARGA, DESCARGA E TRANSPORTE DE MATERIAIS</v>
          </cell>
          <cell r="D6058" t="str">
            <v>0211</v>
          </cell>
          <cell r="E6058">
            <v>0</v>
          </cell>
          <cell r="F6058">
            <v>0</v>
          </cell>
          <cell r="G6058" t="str">
            <v>100199</v>
          </cell>
          <cell r="H6058" t="str">
            <v>TRANSPORTE HORIZONTAL COM CARRINHO PLATAFORMA, DE SACOS DE 30 KG (UNIDADE: KGXKM). AF_07/2019</v>
          </cell>
        </row>
        <row r="6059">
          <cell r="A6059" t="str">
            <v>SERVICOS DIVERSOS</v>
          </cell>
          <cell r="B6059" t="str">
            <v>SEDI</v>
          </cell>
          <cell r="C6059" t="str">
            <v>CARGA, DESCARGA E TRANSPORTE DE MATERIAIS</v>
          </cell>
          <cell r="D6059" t="str">
            <v>0211</v>
          </cell>
          <cell r="E6059">
            <v>0</v>
          </cell>
          <cell r="F6059">
            <v>0</v>
          </cell>
          <cell r="G6059" t="str">
            <v>100200</v>
          </cell>
          <cell r="H6059" t="str">
            <v>TRANSPORTE HORIZONTAL COM CARRINHO PLATAFORMA, DE SACOS DE 20 KG (UNIDADE: KGXKM). AF_07/2019</v>
          </cell>
        </row>
        <row r="6060">
          <cell r="A6060" t="str">
            <v>SERVICOS DIVERSOS</v>
          </cell>
          <cell r="B6060" t="str">
            <v>SEDI</v>
          </cell>
          <cell r="C6060" t="str">
            <v>CARGA, DESCARGA E TRANSPORTE DE MATERIAIS</v>
          </cell>
          <cell r="D6060" t="str">
            <v>0211</v>
          </cell>
          <cell r="E6060">
            <v>0</v>
          </cell>
          <cell r="F6060">
            <v>0</v>
          </cell>
          <cell r="G6060" t="str">
            <v>100201</v>
          </cell>
          <cell r="H6060" t="str">
            <v>TRANSPORTE HORIZONTAL COM CARRINHO DE MÃO, DE SACOS DE 50 KG (UNIDADE: KGXKM). AF_07/2019</v>
          </cell>
        </row>
        <row r="6061">
          <cell r="A6061" t="str">
            <v>SERVICOS DIVERSOS</v>
          </cell>
          <cell r="B6061" t="str">
            <v>SEDI</v>
          </cell>
          <cell r="C6061" t="str">
            <v>CARGA, DESCARGA E TRANSPORTE DE MATERIAIS</v>
          </cell>
          <cell r="D6061" t="str">
            <v>0211</v>
          </cell>
          <cell r="E6061">
            <v>0</v>
          </cell>
          <cell r="F6061">
            <v>0</v>
          </cell>
          <cell r="G6061" t="str">
            <v>100202</v>
          </cell>
          <cell r="H6061" t="str">
            <v>TRANSPORTE HORIZONTAL COM CARRINHO DE MÃO, DE SACOS DE 30 KG (UNIDADE: KGXKM). AF_07/2019</v>
          </cell>
        </row>
        <row r="6062">
          <cell r="A6062" t="str">
            <v>SERVICOS DIVERSOS</v>
          </cell>
          <cell r="B6062" t="str">
            <v>SEDI</v>
          </cell>
          <cell r="C6062" t="str">
            <v>CARGA, DESCARGA E TRANSPORTE DE MATERIAIS</v>
          </cell>
          <cell r="D6062" t="str">
            <v>0211</v>
          </cell>
          <cell r="E6062">
            <v>0</v>
          </cell>
          <cell r="F6062">
            <v>0</v>
          </cell>
          <cell r="G6062" t="str">
            <v>100203</v>
          </cell>
          <cell r="H6062" t="str">
            <v>TRANSPORTE HORIZONTAL COM CARRINHO DE MÃO, DE SACOS DE 20 KG (UNIDADE: KGXKM). AF_07/2019</v>
          </cell>
        </row>
        <row r="6063">
          <cell r="A6063" t="str">
            <v>SERVICOS DIVERSOS</v>
          </cell>
          <cell r="B6063" t="str">
            <v>SEDI</v>
          </cell>
          <cell r="C6063" t="str">
            <v>CARGA, DESCARGA E TRANSPORTE DE MATERIAIS</v>
          </cell>
          <cell r="D6063" t="str">
            <v>0211</v>
          </cell>
          <cell r="E6063">
            <v>0</v>
          </cell>
          <cell r="F6063">
            <v>0</v>
          </cell>
          <cell r="G6063" t="str">
            <v>100204</v>
          </cell>
          <cell r="H6063" t="str">
            <v>TRANSPORTE HORIZONTAL COM MANIPULADOR TELESCÓPICO, DE PÁLETE DE SACOS (UNIDADE: KGXKM). AF_07/2019</v>
          </cell>
        </row>
        <row r="6064">
          <cell r="A6064" t="str">
            <v>SERVICOS DIVERSOS</v>
          </cell>
          <cell r="B6064" t="str">
            <v>SEDI</v>
          </cell>
          <cell r="C6064" t="str">
            <v>CARGA, DESCARGA E TRANSPORTE DE MATERIAIS</v>
          </cell>
          <cell r="D6064" t="str">
            <v>0211</v>
          </cell>
          <cell r="E6064">
            <v>0</v>
          </cell>
          <cell r="F6064">
            <v>0</v>
          </cell>
          <cell r="G6064" t="str">
            <v>100205</v>
          </cell>
          <cell r="H6064" t="str">
            <v>TRANSPORTE HORIZONTAL COM JERICA DE 60 L, DE MASSA/ GRANEL (UNIDADE: M3XKM). AF_07/2019</v>
          </cell>
        </row>
        <row r="6065">
          <cell r="A6065" t="str">
            <v>SERVICOS DIVERSOS</v>
          </cell>
          <cell r="B6065" t="str">
            <v>SEDI</v>
          </cell>
          <cell r="C6065" t="str">
            <v>CARGA, DESCARGA E TRANSPORTE DE MATERIAIS</v>
          </cell>
          <cell r="D6065" t="str">
            <v>0211</v>
          </cell>
          <cell r="E6065">
            <v>0</v>
          </cell>
          <cell r="F6065">
            <v>0</v>
          </cell>
          <cell r="G6065" t="str">
            <v>100206</v>
          </cell>
          <cell r="H6065" t="str">
            <v>TRANSPORTE HORIZONTAL COM JERICA DE 90 L, DE MASSA/ GRANEL (UNIDADE: M3XKM). AF_07/2019</v>
          </cell>
        </row>
        <row r="6066">
          <cell r="A6066" t="str">
            <v>SERVICOS DIVERSOS</v>
          </cell>
          <cell r="B6066" t="str">
            <v>SEDI</v>
          </cell>
          <cell r="C6066" t="str">
            <v>CARGA, DESCARGA E TRANSPORTE DE MATERIAIS</v>
          </cell>
          <cell r="D6066" t="str">
            <v>0211</v>
          </cell>
          <cell r="E6066">
            <v>0</v>
          </cell>
          <cell r="F6066">
            <v>0</v>
          </cell>
          <cell r="G6066" t="str">
            <v>100207</v>
          </cell>
          <cell r="H6066" t="str">
            <v>TRANSPORTE HORIZONTAL COM CARREGADEIRA, DE MASSA/ GRANEL (UNIDADE: M3XKM). AF_07/2019</v>
          </cell>
        </row>
        <row r="6067">
          <cell r="A6067" t="str">
            <v>SERVICOS DIVERSOS</v>
          </cell>
          <cell r="B6067" t="str">
            <v>SEDI</v>
          </cell>
          <cell r="C6067" t="str">
            <v>CARGA, DESCARGA E TRANSPORTE DE MATERIAIS</v>
          </cell>
          <cell r="D6067" t="str">
            <v>0211</v>
          </cell>
          <cell r="E6067">
            <v>0</v>
          </cell>
          <cell r="F6067">
            <v>0</v>
          </cell>
          <cell r="G6067" t="str">
            <v>100208</v>
          </cell>
          <cell r="H6067" t="str">
            <v>TRANSPORTE HORIZONTAL MANUAL, DE BLOCOS VAZADOS DE CONCRETO OU CERÂMICO DE 19X19X39CM (UNIDADE: BLOCOXKM). AF_07/2019</v>
          </cell>
        </row>
        <row r="6068">
          <cell r="A6068" t="str">
            <v>SERVICOS DIVERSOS</v>
          </cell>
          <cell r="B6068" t="str">
            <v>SEDI</v>
          </cell>
          <cell r="C6068" t="str">
            <v>CARGA, DESCARGA E TRANSPORTE DE MATERIAIS</v>
          </cell>
          <cell r="D6068" t="str">
            <v>0211</v>
          </cell>
          <cell r="E6068">
            <v>0</v>
          </cell>
          <cell r="F6068">
            <v>0</v>
          </cell>
          <cell r="G6068" t="str">
            <v>100209</v>
          </cell>
          <cell r="H6068" t="str">
            <v>TRANSPORTE HORIZONTAL MANUAL, DE BLOCOS CERÂMICOS FURADOS NA HORIZONTAL DE 9X19X19CM (UNIDADE: BLOCOXKM). AF_07/2019</v>
          </cell>
        </row>
        <row r="6069">
          <cell r="A6069" t="str">
            <v>SERVICOS DIVERSOS</v>
          </cell>
          <cell r="B6069" t="str">
            <v>SEDI</v>
          </cell>
          <cell r="C6069" t="str">
            <v>CARGA, DESCARGA E TRANSPORTE DE MATERIAIS</v>
          </cell>
          <cell r="D6069" t="str">
            <v>0211</v>
          </cell>
          <cell r="E6069">
            <v>0</v>
          </cell>
          <cell r="F6069">
            <v>0</v>
          </cell>
          <cell r="G6069" t="str">
            <v>100210</v>
          </cell>
          <cell r="H6069" t="str">
            <v>TRANSPORTE HORIZONTAL COM CARRINHO DE MÃO, DE BLOCOS VAZADOS DE CONCRETO OU CERÂMICO DE 19X19X39CM (UNIDADE: BLOCOXKM). AF_07/2019</v>
          </cell>
        </row>
        <row r="6070">
          <cell r="A6070" t="str">
            <v>SERVICOS DIVERSOS</v>
          </cell>
          <cell r="B6070" t="str">
            <v>SEDI</v>
          </cell>
          <cell r="C6070" t="str">
            <v>CARGA, DESCARGA E TRANSPORTE DE MATERIAIS</v>
          </cell>
          <cell r="D6070" t="str">
            <v>0211</v>
          </cell>
          <cell r="E6070">
            <v>0</v>
          </cell>
          <cell r="F6070">
            <v>0</v>
          </cell>
          <cell r="G6070" t="str">
            <v>100211</v>
          </cell>
          <cell r="H6070" t="str">
            <v>TRANSPORTE HORIZONTAL COM CARRINHO DE MÃO, DE BLOCOS CERÂMICOS FURADOS NA HORIZONTAL DE 9X19X19CM (UNIDADE: BLOCOXKM). AF_07/2019</v>
          </cell>
        </row>
        <row r="6071">
          <cell r="A6071" t="str">
            <v>SERVICOS DIVERSOS</v>
          </cell>
          <cell r="B6071" t="str">
            <v>SEDI</v>
          </cell>
          <cell r="C6071" t="str">
            <v>CARGA, DESCARGA E TRANSPORTE DE MATERIAIS</v>
          </cell>
          <cell r="D6071" t="str">
            <v>0211</v>
          </cell>
          <cell r="E6071">
            <v>0</v>
          </cell>
          <cell r="F6071">
            <v>0</v>
          </cell>
          <cell r="G6071" t="str">
            <v>100212</v>
          </cell>
          <cell r="H6071" t="str">
            <v>TRANSPORTE HORIZONTAL COM CARRINHO PLATAFORMA, DE BLOCOS VAZADOS DE CONCRETO OU CERÂMICO DE 19X19X39CM (UNIDADE: BLOCOXKM). AF_07/2019</v>
          </cell>
        </row>
        <row r="6072">
          <cell r="A6072" t="str">
            <v>SERVICOS DIVERSOS</v>
          </cell>
          <cell r="B6072" t="str">
            <v>SEDI</v>
          </cell>
          <cell r="C6072" t="str">
            <v>CARGA, DESCARGA E TRANSPORTE DE MATERIAIS</v>
          </cell>
          <cell r="D6072" t="str">
            <v>0211</v>
          </cell>
          <cell r="E6072">
            <v>0</v>
          </cell>
          <cell r="F6072">
            <v>0</v>
          </cell>
          <cell r="G6072" t="str">
            <v>100213</v>
          </cell>
          <cell r="H6072" t="str">
            <v>TRANSPORTE HORIZONTAL COM CARRINHO PLATAFORMA, DE BLOCOS CERÂMICOS FURADOS NA HORIZONTAL DE 9X19X19CM (UNIDADE: BLOCOXKM). AF_07/2019</v>
          </cell>
        </row>
        <row r="6073">
          <cell r="A6073" t="str">
            <v>SERVICOS DIVERSOS</v>
          </cell>
          <cell r="B6073" t="str">
            <v>SEDI</v>
          </cell>
          <cell r="C6073" t="str">
            <v>CARGA, DESCARGA E TRANSPORTE DE MATERIAIS</v>
          </cell>
          <cell r="D6073" t="str">
            <v>0211</v>
          </cell>
          <cell r="E6073">
            <v>0</v>
          </cell>
          <cell r="F6073">
            <v>0</v>
          </cell>
          <cell r="G6073" t="str">
            <v>100214</v>
          </cell>
          <cell r="H6073" t="str">
            <v>TRANSPORTE HORIZONTAL COM CARRINHO MINI PÁLETES, DE BLOCOS VAZADOS DE CONCRETO DE 19X19X39CM (UNIDADE: BLOCOXKM). AF_07/2019</v>
          </cell>
        </row>
        <row r="6074">
          <cell r="A6074" t="str">
            <v>SERVICOS DIVERSOS</v>
          </cell>
          <cell r="B6074" t="str">
            <v>SEDI</v>
          </cell>
          <cell r="C6074" t="str">
            <v>CARGA, DESCARGA E TRANSPORTE DE MATERIAIS</v>
          </cell>
          <cell r="D6074" t="str">
            <v>0211</v>
          </cell>
          <cell r="E6074">
            <v>0</v>
          </cell>
          <cell r="F6074">
            <v>0</v>
          </cell>
          <cell r="G6074" t="str">
            <v>100215</v>
          </cell>
          <cell r="H6074" t="str">
            <v>TRANSPORTE HORIZONTAL COM CARRINHO MINI PÁLETES, DE BLOCOS CERÂMICOS FURADOS NA VERTICAL DE 19X19X39CM (UNIDADE: BLOCOXKM). AF_07/2019</v>
          </cell>
        </row>
        <row r="6075">
          <cell r="A6075" t="str">
            <v>SERVICOS DIVERSOS</v>
          </cell>
          <cell r="B6075" t="str">
            <v>SEDI</v>
          </cell>
          <cell r="C6075" t="str">
            <v>CARGA, DESCARGA E TRANSPORTE DE MATERIAIS</v>
          </cell>
          <cell r="D6075" t="str">
            <v>0211</v>
          </cell>
          <cell r="E6075">
            <v>0</v>
          </cell>
          <cell r="F6075">
            <v>0</v>
          </cell>
          <cell r="G6075" t="str">
            <v>100216</v>
          </cell>
          <cell r="H6075" t="str">
            <v>TRANSPORTE HORIZONTAL COM CARRINHO MINI PÁLETES, DE BLOCOS CERÂMICOS FURADOS NA HORIZONTAL DE 9X19X19CM (UNIDADE: BLOCOXKM). AF_07/2019</v>
          </cell>
        </row>
        <row r="6076">
          <cell r="A6076" t="str">
            <v>SERVICOS DIVERSOS</v>
          </cell>
          <cell r="B6076" t="str">
            <v>SEDI</v>
          </cell>
          <cell r="C6076" t="str">
            <v>CARGA, DESCARGA E TRANSPORTE DE MATERIAIS</v>
          </cell>
          <cell r="D6076" t="str">
            <v>0211</v>
          </cell>
          <cell r="E6076">
            <v>0</v>
          </cell>
          <cell r="F6076">
            <v>0</v>
          </cell>
          <cell r="G6076" t="str">
            <v>100217</v>
          </cell>
          <cell r="H6076" t="str">
            <v>TRANSPORTE HORIZONTAL COM MANIPULADOR TELESCÓPICO, DE BLOCOS VAZADOS DE CONCRETO DE 19X19X39CM (UNIDADE: BLOCOXKM). AF_07/2019</v>
          </cell>
        </row>
        <row r="6077">
          <cell r="A6077" t="str">
            <v>SERVICOS DIVERSOS</v>
          </cell>
          <cell r="B6077" t="str">
            <v>SEDI</v>
          </cell>
          <cell r="C6077" t="str">
            <v>CARGA, DESCARGA E TRANSPORTE DE MATERIAIS</v>
          </cell>
          <cell r="D6077" t="str">
            <v>0211</v>
          </cell>
          <cell r="E6077">
            <v>0</v>
          </cell>
          <cell r="F6077">
            <v>0</v>
          </cell>
          <cell r="G6077" t="str">
            <v>100218</v>
          </cell>
          <cell r="H6077" t="str">
            <v>TRANSPORTE HORIZONTAL COM MANIPULADOR TELESCÓPICO, DE BLOCOS CERÂMICOS FURADOS NA VERTICAL DE 19X19X39CM (UNIDADE: BLOCOXKM). AF_07/2019</v>
          </cell>
        </row>
        <row r="6078">
          <cell r="A6078" t="str">
            <v>SERVICOS DIVERSOS</v>
          </cell>
          <cell r="B6078" t="str">
            <v>SEDI</v>
          </cell>
          <cell r="C6078" t="str">
            <v>CARGA, DESCARGA E TRANSPORTE DE MATERIAIS</v>
          </cell>
          <cell r="D6078" t="str">
            <v>0211</v>
          </cell>
          <cell r="E6078">
            <v>0</v>
          </cell>
          <cell r="F6078">
            <v>0</v>
          </cell>
          <cell r="G6078" t="str">
            <v>100219</v>
          </cell>
          <cell r="H6078" t="str">
            <v>TRANSPORTE HORIZONTAL COM MANIPULADOR TELESCÓPICO, DE BLOCOS CERÂMICOS FURADOS NA HORIZONTAL DE 9X19X19CM (UNIDADE: BLOCOXKM). AF_07/2019</v>
          </cell>
        </row>
        <row r="6079">
          <cell r="A6079" t="str">
            <v>SERVICOS DIVERSOS</v>
          </cell>
          <cell r="B6079" t="str">
            <v>SEDI</v>
          </cell>
          <cell r="C6079" t="str">
            <v>CARGA, DESCARGA E TRANSPORTE DE MATERIAIS</v>
          </cell>
          <cell r="D6079" t="str">
            <v>0211</v>
          </cell>
          <cell r="E6079">
            <v>0</v>
          </cell>
          <cell r="F6079">
            <v>0</v>
          </cell>
          <cell r="G6079" t="str">
            <v>100220</v>
          </cell>
          <cell r="H6079" t="str">
            <v>TRANSPORTE HORIZONTAL MANUAL, DE CAIXA COM REVESTIMENTO CERÂMICO (UNIDADE: M2XKM). AF_07/2019</v>
          </cell>
        </row>
        <row r="6080">
          <cell r="A6080" t="str">
            <v>SERVICOS DIVERSOS</v>
          </cell>
          <cell r="B6080" t="str">
            <v>SEDI</v>
          </cell>
          <cell r="C6080" t="str">
            <v>CARGA, DESCARGA E TRANSPORTE DE MATERIAIS</v>
          </cell>
          <cell r="D6080" t="str">
            <v>0211</v>
          </cell>
          <cell r="E6080">
            <v>0</v>
          </cell>
          <cell r="F6080">
            <v>0</v>
          </cell>
          <cell r="G6080" t="str">
            <v>100221</v>
          </cell>
          <cell r="H6080" t="str">
            <v>TRANSPORTE HORIZONTAL COM CARRINHO DE MÃO, DE CAIXA COM REVESTIMENTO CERÂMICO (UNIDADE: M2XKM). AF_07/2019</v>
          </cell>
        </row>
        <row r="6081">
          <cell r="A6081" t="str">
            <v>SERVICOS DIVERSOS</v>
          </cell>
          <cell r="B6081" t="str">
            <v>SEDI</v>
          </cell>
          <cell r="C6081" t="str">
            <v>CARGA, DESCARGA E TRANSPORTE DE MATERIAIS</v>
          </cell>
          <cell r="D6081" t="str">
            <v>0211</v>
          </cell>
          <cell r="E6081">
            <v>0</v>
          </cell>
          <cell r="F6081">
            <v>0</v>
          </cell>
          <cell r="G6081" t="str">
            <v>100222</v>
          </cell>
          <cell r="H6081" t="str">
            <v>TRANSPORTE HORIZONTAL COM CARRINHO PLATAFORMA, DE CAIXA COM REVESTIMENTO CERÂMICO (UNIDADE: M2XKM). AF_07/2019</v>
          </cell>
        </row>
        <row r="6082">
          <cell r="A6082" t="str">
            <v>SERVICOS DIVERSOS</v>
          </cell>
          <cell r="B6082" t="str">
            <v>SEDI</v>
          </cell>
          <cell r="C6082" t="str">
            <v>CARGA, DESCARGA E TRANSPORTE DE MATERIAIS</v>
          </cell>
          <cell r="D6082" t="str">
            <v>0211</v>
          </cell>
          <cell r="E6082">
            <v>0</v>
          </cell>
          <cell r="F6082">
            <v>0</v>
          </cell>
          <cell r="G6082" t="str">
            <v>100223</v>
          </cell>
          <cell r="H6082" t="str">
            <v>TRANSPORTE HORIZONTAL COM CARRINHO MINI PÁLETES, DE CAIXA COM REVESTIMENTO CERÂMICO (UNIDADE: M2XKM). AF_07/2019</v>
          </cell>
        </row>
        <row r="6083">
          <cell r="A6083" t="str">
            <v>SERVICOS DIVERSOS</v>
          </cell>
          <cell r="B6083" t="str">
            <v>SEDI</v>
          </cell>
          <cell r="C6083" t="str">
            <v>CARGA, DESCARGA E TRANSPORTE DE MATERIAIS</v>
          </cell>
          <cell r="D6083" t="str">
            <v>0211</v>
          </cell>
          <cell r="E6083">
            <v>0</v>
          </cell>
          <cell r="F6083">
            <v>0</v>
          </cell>
          <cell r="G6083" t="str">
            <v>100224</v>
          </cell>
          <cell r="H6083" t="str">
            <v>TRANSPORTE HORIZONTAL COM MANIPULADOR TELESCÓPICO, DE CAIXA COM REVESTIMENTO CERÂMICO (UNIDADE: M2XKM). AF_07/2019</v>
          </cell>
        </row>
        <row r="6084">
          <cell r="A6084" t="str">
            <v>SERVICOS DIVERSOS</v>
          </cell>
          <cell r="B6084" t="str">
            <v>SEDI</v>
          </cell>
          <cell r="C6084" t="str">
            <v>CARGA, DESCARGA E TRANSPORTE DE MATERIAIS</v>
          </cell>
          <cell r="D6084" t="str">
            <v>0211</v>
          </cell>
          <cell r="E6084">
            <v>0</v>
          </cell>
          <cell r="F6084">
            <v>0</v>
          </cell>
          <cell r="G6084" t="str">
            <v>100225</v>
          </cell>
          <cell r="H6084" t="str">
            <v>TRANSPORTE HORIZONTAL MANUAL, DE LATA DE 18 LITROS (UNIDADE: LXKM). AF_07/2019</v>
          </cell>
        </row>
        <row r="6085">
          <cell r="A6085" t="str">
            <v>SERVICOS DIVERSOS</v>
          </cell>
          <cell r="B6085" t="str">
            <v>SEDI</v>
          </cell>
          <cell r="C6085" t="str">
            <v>CARGA, DESCARGA E TRANSPORTE DE MATERIAIS</v>
          </cell>
          <cell r="D6085" t="str">
            <v>0211</v>
          </cell>
          <cell r="E6085">
            <v>0</v>
          </cell>
          <cell r="F6085">
            <v>0</v>
          </cell>
          <cell r="G6085" t="str">
            <v>100226</v>
          </cell>
          <cell r="H6085" t="str">
            <v>TRANSPORTE HORIZONTAL COM CARRINHO PLATAFORMA, DE LATA DE 18 LITROS (UNIDADE: LXKM). AF_07/2019</v>
          </cell>
        </row>
        <row r="6086">
          <cell r="A6086" t="str">
            <v>SERVICOS DIVERSOS</v>
          </cell>
          <cell r="B6086" t="str">
            <v>SEDI</v>
          </cell>
          <cell r="C6086" t="str">
            <v>CARGA, DESCARGA E TRANSPORTE DE MATERIAIS</v>
          </cell>
          <cell r="D6086" t="str">
            <v>0211</v>
          </cell>
          <cell r="E6086">
            <v>0</v>
          </cell>
          <cell r="F6086">
            <v>0</v>
          </cell>
          <cell r="G6086" t="str">
            <v>100227</v>
          </cell>
          <cell r="H6086" t="str">
            <v>TRANSPORTE HORIZONTAL COM CARRINHO RACIONAL, DE LATA DE 18 LITROS (UNIDADE: LXKM). AF_07/2019</v>
          </cell>
        </row>
        <row r="6087">
          <cell r="A6087" t="str">
            <v>SERVICOS DIVERSOS</v>
          </cell>
          <cell r="B6087" t="str">
            <v>SEDI</v>
          </cell>
          <cell r="C6087" t="str">
            <v>CARGA, DESCARGA E TRANSPORTE DE MATERIAIS</v>
          </cell>
          <cell r="D6087" t="str">
            <v>0211</v>
          </cell>
          <cell r="E6087">
            <v>0</v>
          </cell>
          <cell r="F6087">
            <v>0</v>
          </cell>
          <cell r="G6087" t="str">
            <v>100228</v>
          </cell>
          <cell r="H6087" t="str">
            <v>TRANSPORTE HORIZONTAL COM MANIPULADOR TELESCÓPICO, DE LATA DE 18 LITROS (UNIDADE: LXKM). AF_07/2019</v>
          </cell>
        </row>
        <row r="6088">
          <cell r="A6088" t="str">
            <v>SERVICOS DIVERSOS</v>
          </cell>
          <cell r="B6088" t="str">
            <v>SEDI</v>
          </cell>
          <cell r="C6088" t="str">
            <v>CARGA, DESCARGA E TRANSPORTE DE MATERIAIS</v>
          </cell>
          <cell r="D6088" t="str">
            <v>0211</v>
          </cell>
          <cell r="E6088">
            <v>0</v>
          </cell>
          <cell r="F6088">
            <v>0</v>
          </cell>
          <cell r="G6088" t="str">
            <v>100229</v>
          </cell>
          <cell r="H6088" t="str">
            <v>TRANSPORTE VERTICAL MANUAL, 1 PAVIMENTO, DE SACOS DE 50 KG (UNIDADE: KG). AF_07/2019</v>
          </cell>
        </row>
        <row r="6089">
          <cell r="A6089" t="str">
            <v>SERVICOS DIVERSOS</v>
          </cell>
          <cell r="B6089" t="str">
            <v>SEDI</v>
          </cell>
          <cell r="C6089" t="str">
            <v>CARGA, DESCARGA E TRANSPORTE DE MATERIAIS</v>
          </cell>
          <cell r="D6089" t="str">
            <v>0211</v>
          </cell>
          <cell r="E6089">
            <v>0</v>
          </cell>
          <cell r="F6089">
            <v>0</v>
          </cell>
          <cell r="G6089" t="str">
            <v>100230</v>
          </cell>
          <cell r="H6089" t="str">
            <v>TRANSPORTE VERTICAL MANUAL, 1 PAVIMENTO, DE SACOS DE 30 KG (UNIDADE: KG). AF_07/2019</v>
          </cell>
        </row>
        <row r="6090">
          <cell r="A6090" t="str">
            <v>SERVICOS DIVERSOS</v>
          </cell>
          <cell r="B6090" t="str">
            <v>SEDI</v>
          </cell>
          <cell r="C6090" t="str">
            <v>CARGA, DESCARGA E TRANSPORTE DE MATERIAIS</v>
          </cell>
          <cell r="D6090" t="str">
            <v>0211</v>
          </cell>
          <cell r="E6090">
            <v>0</v>
          </cell>
          <cell r="F6090">
            <v>0</v>
          </cell>
          <cell r="G6090" t="str">
            <v>100231</v>
          </cell>
          <cell r="H6090" t="str">
            <v>TRANSPORTE VERTICAL MANUAL, 1 PAVIMENTO, DE SACOS DE 20 KG (UNIDADE: KG). AF_07/2019</v>
          </cell>
        </row>
        <row r="6091">
          <cell r="A6091" t="str">
            <v>SERVICOS DIVERSOS</v>
          </cell>
          <cell r="B6091" t="str">
            <v>SEDI</v>
          </cell>
          <cell r="C6091" t="str">
            <v>CARGA, DESCARGA E TRANSPORTE DE MATERIAIS</v>
          </cell>
          <cell r="D6091" t="str">
            <v>0211</v>
          </cell>
          <cell r="E6091">
            <v>0</v>
          </cell>
          <cell r="F6091">
            <v>0</v>
          </cell>
          <cell r="G6091" t="str">
            <v>100232</v>
          </cell>
          <cell r="H6091" t="str">
            <v>TRANSPORTE VERTICAL MANUAL, 1 PAVIMENTO, DE BLOCOS VAZADOS DE CONCRETO OU CERÂMICO DE 19X19X39CM (UNIDADE: BLOCO). AF_07/2019</v>
          </cell>
        </row>
        <row r="6092">
          <cell r="A6092" t="str">
            <v>SERVICOS DIVERSOS</v>
          </cell>
          <cell r="B6092" t="str">
            <v>SEDI</v>
          </cell>
          <cell r="C6092" t="str">
            <v>CARGA, DESCARGA E TRANSPORTE DE MATERIAIS</v>
          </cell>
          <cell r="D6092" t="str">
            <v>0211</v>
          </cell>
          <cell r="E6092">
            <v>0</v>
          </cell>
          <cell r="F6092">
            <v>0</v>
          </cell>
          <cell r="G6092" t="str">
            <v>100233</v>
          </cell>
          <cell r="H6092" t="str">
            <v>TRANSPORTE VERTICAL MANUAL, 1 PAVIMENTO, DE BLOCOS CERÂMICOS FURADOS NA HORIZONTAL DE 9X19X19CM (UNIDADE: BLOCO). AF_07/2019</v>
          </cell>
        </row>
        <row r="6093">
          <cell r="A6093" t="str">
            <v>SERVICOS DIVERSOS</v>
          </cell>
          <cell r="B6093" t="str">
            <v>SEDI</v>
          </cell>
          <cell r="C6093" t="str">
            <v>CARGA, DESCARGA E TRANSPORTE DE MATERIAIS</v>
          </cell>
          <cell r="D6093" t="str">
            <v>0211</v>
          </cell>
          <cell r="E6093">
            <v>0</v>
          </cell>
          <cell r="F6093">
            <v>0</v>
          </cell>
          <cell r="G6093" t="str">
            <v>100234</v>
          </cell>
          <cell r="H6093" t="str">
            <v>TRANSPORTE VERTICAL MANUAL, 1 PAVIMENTO, DE CAIXA COM REVESTIMENTO CERÂMICO (UNIDADE: M2). AF_07/2019</v>
          </cell>
        </row>
        <row r="6094">
          <cell r="A6094" t="str">
            <v>SERVICOS DIVERSOS</v>
          </cell>
          <cell r="B6094" t="str">
            <v>SEDI</v>
          </cell>
          <cell r="C6094" t="str">
            <v>CARGA, DESCARGA E TRANSPORTE DE MATERIAIS</v>
          </cell>
          <cell r="D6094" t="str">
            <v>0211</v>
          </cell>
          <cell r="E6094">
            <v>0</v>
          </cell>
          <cell r="F6094">
            <v>0</v>
          </cell>
          <cell r="G6094" t="str">
            <v>100235</v>
          </cell>
          <cell r="H6094" t="str">
            <v>TRANSPORTE VERTICAL MANUAL, 1 PAVIMENTO, DE LATA DE 18 LITROS (UNIDADE: L). AF_07/2019</v>
          </cell>
        </row>
        <row r="6095">
          <cell r="A6095" t="str">
            <v>SERVICOS DIVERSOS</v>
          </cell>
          <cell r="B6095" t="str">
            <v>SEDI</v>
          </cell>
          <cell r="C6095" t="str">
            <v>CARGA, DESCARGA E TRANSPORTE DE MATERIAIS</v>
          </cell>
          <cell r="D6095" t="str">
            <v>0211</v>
          </cell>
          <cell r="E6095">
            <v>0</v>
          </cell>
          <cell r="F6095">
            <v>0</v>
          </cell>
          <cell r="G6095" t="str">
            <v>100236</v>
          </cell>
          <cell r="H6095" t="str">
            <v>TRANSPORTE HORIZONTAL MANUAL, DE TUBO DE PVC SOLDÁVEL COM DIÂMETRO MENOR OU IGUAL A 60 MM (UNIDADE: MXKM). AF_07/2019</v>
          </cell>
        </row>
        <row r="6096">
          <cell r="A6096" t="str">
            <v>SERVICOS DIVERSOS</v>
          </cell>
          <cell r="B6096" t="str">
            <v>SEDI</v>
          </cell>
          <cell r="C6096" t="str">
            <v>CARGA, DESCARGA E TRANSPORTE DE MATERIAIS</v>
          </cell>
          <cell r="D6096" t="str">
            <v>0211</v>
          </cell>
          <cell r="E6096">
            <v>0</v>
          </cell>
          <cell r="F6096">
            <v>0</v>
          </cell>
          <cell r="G6096" t="str">
            <v>100237</v>
          </cell>
          <cell r="H6096" t="str">
            <v>TRANSPORTE HORIZONTAL MANUAL, DE TUBO DE PVC SOLDÁVEL COM DIÂMETRO MAIOR QUE 60 MM E MENOR OU IGUAL A 85 MM (UNIDADE: MXKM). AF_07/2019</v>
          </cell>
        </row>
        <row r="6097">
          <cell r="A6097" t="str">
            <v>SERVICOS DIVERSOS</v>
          </cell>
          <cell r="B6097" t="str">
            <v>SEDI</v>
          </cell>
          <cell r="C6097" t="str">
            <v>CARGA, DESCARGA E TRANSPORTE DE MATERIAIS</v>
          </cell>
          <cell r="D6097" t="str">
            <v>0211</v>
          </cell>
          <cell r="E6097">
            <v>0</v>
          </cell>
          <cell r="F6097">
            <v>0</v>
          </cell>
          <cell r="G6097" t="str">
            <v>100238</v>
          </cell>
          <cell r="H6097" t="str">
            <v>TRANSPORTE HORIZONTAL MANUAL, DE TUBO DE CPVC COM DIÂMETRO MENOR OU IGUAL A 73 MM (UNIDADE: MXKM). AF_07/2019</v>
          </cell>
        </row>
        <row r="6098">
          <cell r="A6098" t="str">
            <v>SERVICOS DIVERSOS</v>
          </cell>
          <cell r="B6098" t="str">
            <v>SEDI</v>
          </cell>
          <cell r="C6098" t="str">
            <v>CARGA, DESCARGA E TRANSPORTE DE MATERIAIS</v>
          </cell>
          <cell r="D6098" t="str">
            <v>0211</v>
          </cell>
          <cell r="E6098">
            <v>0</v>
          </cell>
          <cell r="F6098">
            <v>0</v>
          </cell>
          <cell r="G6098" t="str">
            <v>100239</v>
          </cell>
          <cell r="H6098" t="str">
            <v>TRANSPORTE HORIZONTAL MANUAL, DE TUBO DE CPVC COM DIÂMETRO MAIOR QUE 73 MM E MENOR OU IGUAL A 89 MM (UNIDADE: MXKM). AF_07/2019</v>
          </cell>
        </row>
        <row r="6099">
          <cell r="A6099" t="str">
            <v>SERVICOS DIVERSOS</v>
          </cell>
          <cell r="B6099" t="str">
            <v>SEDI</v>
          </cell>
          <cell r="C6099" t="str">
            <v>CARGA, DESCARGA E TRANSPORTE DE MATERIAIS</v>
          </cell>
          <cell r="D6099" t="str">
            <v>0211</v>
          </cell>
          <cell r="E6099">
            <v>0</v>
          </cell>
          <cell r="F6099">
            <v>0</v>
          </cell>
          <cell r="G6099" t="str">
            <v>100240</v>
          </cell>
          <cell r="H6099" t="str">
            <v>TRANSPORTE HORIZONTAL MANUAL, DE TUBO DE PPR - PN12 OU PN25 - COM DIÂMETRO MENOR OU IGUAL A 50 MM (UNIDADE: MXKM). AF_07/2019</v>
          </cell>
        </row>
        <row r="6100">
          <cell r="A6100" t="str">
            <v>SERVICOS DIVERSOS</v>
          </cell>
          <cell r="B6100" t="str">
            <v>SEDI</v>
          </cell>
          <cell r="C6100" t="str">
            <v>CARGA, DESCARGA E TRANSPORTE DE MATERIAIS</v>
          </cell>
          <cell r="D6100" t="str">
            <v>0211</v>
          </cell>
          <cell r="E6100">
            <v>0</v>
          </cell>
          <cell r="F6100">
            <v>0</v>
          </cell>
          <cell r="G6100" t="str">
            <v>100241</v>
          </cell>
          <cell r="H6100" t="str">
            <v>TRANSPORTE HORIZONTAL MANUAL, DE TUBO DE PPR - PN12 OU PN25 - COM DIÂMETRO MAIOR QUE 50 MM E MENOR OU IGUAL A 75 MM (UNIDADE: MXKM). AF_07/2019</v>
          </cell>
        </row>
        <row r="6101">
          <cell r="A6101" t="str">
            <v>SERVICOS DIVERSOS</v>
          </cell>
          <cell r="B6101" t="str">
            <v>SEDI</v>
          </cell>
          <cell r="C6101" t="str">
            <v>CARGA, DESCARGA E TRANSPORTE DE MATERIAIS</v>
          </cell>
          <cell r="D6101" t="str">
            <v>0211</v>
          </cell>
          <cell r="E6101">
            <v>0</v>
          </cell>
          <cell r="F6101">
            <v>0</v>
          </cell>
          <cell r="G6101" t="str">
            <v>100242</v>
          </cell>
          <cell r="H6101" t="str">
            <v>TRANSPORTE HORIZONTAL MANUAL, DE TUBO DE PPR - PN12 OU PN25 - COM DIÂMETRO MAIOR QUE 75 MM E MENOR OU IGUAL A 110 MM (UNIDADE: MXKM). AF_07/2019</v>
          </cell>
        </row>
        <row r="6102">
          <cell r="A6102" t="str">
            <v>SERVICOS DIVERSOS</v>
          </cell>
          <cell r="B6102" t="str">
            <v>SEDI</v>
          </cell>
          <cell r="C6102" t="str">
            <v>CARGA, DESCARGA E TRANSPORTE DE MATERIAIS</v>
          </cell>
          <cell r="D6102" t="str">
            <v>0211</v>
          </cell>
          <cell r="E6102">
            <v>0</v>
          </cell>
          <cell r="F6102">
            <v>0</v>
          </cell>
          <cell r="G6102" t="str">
            <v>100243</v>
          </cell>
          <cell r="H6102" t="str">
            <v>TRANSPORTE HORIZONTAL MANUAL, DE TUBO DE COBRE - CLASSE E - COM DIÂMETRO MENOR OU IGUAL A 54 MM (UNIDADE: MXKM). AF_07/2019</v>
          </cell>
        </row>
        <row r="6103">
          <cell r="A6103" t="str">
            <v>SERVICOS DIVERSOS</v>
          </cell>
          <cell r="B6103" t="str">
            <v>SEDI</v>
          </cell>
          <cell r="C6103" t="str">
            <v>CARGA, DESCARGA E TRANSPORTE DE MATERIAIS</v>
          </cell>
          <cell r="D6103" t="str">
            <v>0211</v>
          </cell>
          <cell r="E6103">
            <v>0</v>
          </cell>
          <cell r="F6103">
            <v>0</v>
          </cell>
          <cell r="G6103" t="str">
            <v>100244</v>
          </cell>
          <cell r="H6103" t="str">
            <v>TRANSPORTE HORIZONTAL MANUAL, DE TUBO DE COBRE - CLASSE E - COM DIÂMETRO MAIOR QUE 54 MM E MENOR OU IGUAL A 79 MM (UNIDADE: MXKM). AF_07/2019</v>
          </cell>
        </row>
        <row r="6104">
          <cell r="A6104" t="str">
            <v>SERVICOS DIVERSOS</v>
          </cell>
          <cell r="B6104" t="str">
            <v>SEDI</v>
          </cell>
          <cell r="C6104" t="str">
            <v>CARGA, DESCARGA E TRANSPORTE DE MATERIAIS</v>
          </cell>
          <cell r="D6104" t="str">
            <v>0211</v>
          </cell>
          <cell r="E6104">
            <v>0</v>
          </cell>
          <cell r="F6104">
            <v>0</v>
          </cell>
          <cell r="G6104" t="str">
            <v>100245</v>
          </cell>
          <cell r="H6104" t="str">
            <v>TRANSPORTE HORIZONTAL MANUAL, DE TUBO DE COBRE - CLASSE E - COM DIÂMETRO MAIOR QUE 79 MM E MENOR OU IGUAL A 104 MM (UNIDADE: MXKM). AF_07/2019</v>
          </cell>
        </row>
        <row r="6105">
          <cell r="A6105" t="str">
            <v>SERVICOS DIVERSOS</v>
          </cell>
          <cell r="B6105" t="str">
            <v>SEDI</v>
          </cell>
          <cell r="C6105" t="str">
            <v>CARGA, DESCARGA E TRANSPORTE DE MATERIAIS</v>
          </cell>
          <cell r="D6105" t="str">
            <v>0211</v>
          </cell>
          <cell r="E6105">
            <v>0</v>
          </cell>
          <cell r="F6105">
            <v>0</v>
          </cell>
          <cell r="G6105" t="str">
            <v>100246</v>
          </cell>
          <cell r="H6105" t="str">
            <v>TRANSPORTE HORIZONTAL MANUAL, DE TUBO DE PVC SÉRIE NORMAL - ESGOTO PREDIAL, OU REFORÇADO PARA ESGOTO OU ÁGUAS PLUVIAIS PREDIAL, COM DIÂMETRO MENOR OU IGUAL A 75 MM (UNIDADE: MXKM). AF_07/2019</v>
          </cell>
        </row>
        <row r="6106">
          <cell r="A6106" t="str">
            <v>SERVICOS DIVERSOS</v>
          </cell>
          <cell r="B6106" t="str">
            <v>SEDI</v>
          </cell>
          <cell r="C6106" t="str">
            <v>CARGA, DESCARGA E TRANSPORTE DE MATERIAIS</v>
          </cell>
          <cell r="D6106" t="str">
            <v>0211</v>
          </cell>
          <cell r="E6106">
            <v>0</v>
          </cell>
          <cell r="F6106">
            <v>0</v>
          </cell>
          <cell r="G6106" t="str">
            <v>100247</v>
          </cell>
          <cell r="H6106" t="str">
            <v>TRANSPORTE HORIZONTAL MANUAL, DE TUBO DE PVC SÉRIE NORMAL - ESGOTO PREDIAL, OU REFORÇADO PARA ESGOTO OU ÁGUAS PLUVIAIS PREDIAL, COM DIÂMETRO MAIOR QUE 75 MM E MENOR OU IGUAL A 100 MM (UNIDADE: MXKM). AF_07/2019</v>
          </cell>
        </row>
        <row r="6107">
          <cell r="A6107" t="str">
            <v>SERVICOS DIVERSOS</v>
          </cell>
          <cell r="B6107" t="str">
            <v>SEDI</v>
          </cell>
          <cell r="C6107" t="str">
            <v>CARGA, DESCARGA E TRANSPORTE DE MATERIAIS</v>
          </cell>
          <cell r="D6107" t="str">
            <v>0211</v>
          </cell>
          <cell r="E6107">
            <v>0</v>
          </cell>
          <cell r="F6107">
            <v>0</v>
          </cell>
          <cell r="G6107" t="str">
            <v>100248</v>
          </cell>
          <cell r="H6107" t="str">
            <v>TRANSPORTE HORIZONTAL MANUAL, DE TUBO DE PVC SÉRIE NORMAL - ESGOTO PREDIAL, OU REFORÇADO PARA ESGOTO OU ÁGUAS PLUVIAIS PREDIAL, COM DIÂMETRO MAIOR QUE 100 MM E MENOR OU IGUAL A 150 MM (UNIDADE: MXKM). AF_07/2019</v>
          </cell>
        </row>
        <row r="6108">
          <cell r="A6108" t="str">
            <v>SERVICOS DIVERSOS</v>
          </cell>
          <cell r="B6108" t="str">
            <v>SEDI</v>
          </cell>
          <cell r="C6108" t="str">
            <v>CARGA, DESCARGA E TRANSPORTE DE MATERIAIS</v>
          </cell>
          <cell r="D6108" t="str">
            <v>0211</v>
          </cell>
          <cell r="E6108">
            <v>0</v>
          </cell>
          <cell r="F6108">
            <v>0</v>
          </cell>
          <cell r="G6108" t="str">
            <v>100249</v>
          </cell>
          <cell r="H6108" t="str">
            <v>TRANSPORTE HORIZONTAL MANUAL, DE TUBO DE AÇO CARBONO LEVE OU MÉDIO, PRETO OU GALVANIZADO, COM DIÂMETRO MENOR OU IGUAL A 20 MM (UNIDADE: MXKM). AF_07/2019</v>
          </cell>
        </row>
        <row r="6109">
          <cell r="A6109" t="str">
            <v>SERVICOS DIVERSOS</v>
          </cell>
          <cell r="B6109" t="str">
            <v>SEDI</v>
          </cell>
          <cell r="C6109" t="str">
            <v>CARGA, DESCARGA E TRANSPORTE DE MATERIAIS</v>
          </cell>
          <cell r="D6109" t="str">
            <v>0211</v>
          </cell>
          <cell r="E6109">
            <v>0</v>
          </cell>
          <cell r="F6109">
            <v>0</v>
          </cell>
          <cell r="G6109" t="str">
            <v>100250</v>
          </cell>
          <cell r="H6109" t="str">
            <v>TRANSPORTE HORIZONTAL MANUAL, DE TUBO DE AÇO CARBONO LEVE OU MÉDIO, PRETO OU GALVANIZADO, COM DIÂMETRO MAIOR QUE 20 MM E MENOR OU IGUAL A 32 MM (UNIDADE: MXKM). AF_07/2019</v>
          </cell>
        </row>
        <row r="6110">
          <cell r="A6110" t="str">
            <v>SERVICOS DIVERSOS</v>
          </cell>
          <cell r="B6110" t="str">
            <v>SEDI</v>
          </cell>
          <cell r="C6110" t="str">
            <v>CARGA, DESCARGA E TRANSPORTE DE MATERIAIS</v>
          </cell>
          <cell r="D6110" t="str">
            <v>0211</v>
          </cell>
          <cell r="E6110">
            <v>0</v>
          </cell>
          <cell r="F6110">
            <v>0</v>
          </cell>
          <cell r="G6110" t="str">
            <v>100251</v>
          </cell>
          <cell r="H6110" t="str">
            <v>TRANSPORTE HORIZONTAL MANUAL, DE TUBO DE AÇO CARBONO LEVE OU MÉDIO, PRETO OU GALVANIZADO, COM DIÂMETRO MAIOR QUE 32 MM E MENOR OU IGUAL A 65 MM (UNIDADE: MXKM). AF_07/2019</v>
          </cell>
        </row>
        <row r="6111">
          <cell r="A6111" t="str">
            <v>SERVICOS DIVERSOS</v>
          </cell>
          <cell r="B6111" t="str">
            <v>SEDI</v>
          </cell>
          <cell r="C6111" t="str">
            <v>CARGA, DESCARGA E TRANSPORTE DE MATERIAIS</v>
          </cell>
          <cell r="D6111" t="str">
            <v>0211</v>
          </cell>
          <cell r="E6111">
            <v>0</v>
          </cell>
          <cell r="F6111">
            <v>0</v>
          </cell>
          <cell r="G6111" t="str">
            <v>100252</v>
          </cell>
          <cell r="H6111" t="str">
            <v>TRANSPORTE HORIZONTAL MANUAL, DE TUBO DE AÇO CARBONO LEVE OU MÉDIO, PRETO OU GALVANIZADO, COM DIÂMETRO MAIOR QUE 65 MM E MENOR OU IGUAL A 90 MM (UNIDADE: MXKM). AF_07/2019</v>
          </cell>
        </row>
        <row r="6112">
          <cell r="A6112" t="str">
            <v>SERVICOS DIVERSOS</v>
          </cell>
          <cell r="B6112" t="str">
            <v>SEDI</v>
          </cell>
          <cell r="C6112" t="str">
            <v>CARGA, DESCARGA E TRANSPORTE DE MATERIAIS</v>
          </cell>
          <cell r="D6112" t="str">
            <v>0211</v>
          </cell>
          <cell r="E6112">
            <v>0</v>
          </cell>
          <cell r="F6112">
            <v>0</v>
          </cell>
          <cell r="G6112" t="str">
            <v>100253</v>
          </cell>
          <cell r="H6112" t="str">
            <v>TRANSPORTE HORIZONTAL MANUAL, DE TUBO DE AÇO CARBONO LEVE OU MÉDIO, PRETO OU GALVANIZADO, COM DIÂMETRO MAIOR QUE 90 MM E MENOR OU IGUAL A 125 MM (UNIDADE: MXKM). AF_07/2019</v>
          </cell>
        </row>
        <row r="6113">
          <cell r="A6113" t="str">
            <v>SERVICOS DIVERSOS</v>
          </cell>
          <cell r="B6113" t="str">
            <v>SEDI</v>
          </cell>
          <cell r="C6113" t="str">
            <v>CARGA, DESCARGA E TRANSPORTE DE MATERIAIS</v>
          </cell>
          <cell r="D6113" t="str">
            <v>0211</v>
          </cell>
          <cell r="E6113">
            <v>0</v>
          </cell>
          <cell r="F6113">
            <v>0</v>
          </cell>
          <cell r="G6113" t="str">
            <v>100254</v>
          </cell>
          <cell r="H6113" t="str">
            <v>TRANSPORTE HORIZONTAL MANUAL, DE TUBO DE AÇO CARBONO LEVE OU MÉDIO, PRETO OU GALVANIZADO, COM DIÂMETRO MAIOR QUE 125 MM E MENOR OU IGUAL A 150 MM (UNIDADE: MXKM). AF_07/2019</v>
          </cell>
        </row>
        <row r="6114">
          <cell r="A6114" t="str">
            <v>SERVICOS DIVERSOS</v>
          </cell>
          <cell r="B6114" t="str">
            <v>SEDI</v>
          </cell>
          <cell r="C6114" t="str">
            <v>CARGA, DESCARGA E TRANSPORTE DE MATERIAIS</v>
          </cell>
          <cell r="D6114" t="str">
            <v>0211</v>
          </cell>
          <cell r="E6114">
            <v>0</v>
          </cell>
          <cell r="F6114">
            <v>0</v>
          </cell>
          <cell r="G6114" t="str">
            <v>100255</v>
          </cell>
          <cell r="H6114" t="str">
            <v>TRANSPORTE HORIZONTAL MANUAL, DE TÁBUAS DE MADEIRA COM SEÇÃO TRANSVERSAL DE 2,5 X 25 CM E 2,5 X 30 CM (UNIDADE: MXKM). AF_07/2019</v>
          </cell>
        </row>
        <row r="6115">
          <cell r="A6115" t="str">
            <v>SERVICOS DIVERSOS</v>
          </cell>
          <cell r="B6115" t="str">
            <v>SEDI</v>
          </cell>
          <cell r="C6115" t="str">
            <v>CARGA, DESCARGA E TRANSPORTE DE MATERIAIS</v>
          </cell>
          <cell r="D6115" t="str">
            <v>0211</v>
          </cell>
          <cell r="E6115">
            <v>0</v>
          </cell>
          <cell r="F6115">
            <v>0</v>
          </cell>
          <cell r="G6115" t="str">
            <v>100256</v>
          </cell>
          <cell r="H6115" t="str">
            <v>TRANSPORTE HORIZONTAL MANUAL, DE CAIBROS DE MADEIRA COM SEÇÃO TRANSVERSAL DE 7,5 X 6 CM E 6 X 8 CM (UNIDADE: MXKM). AF_07/2019</v>
          </cell>
        </row>
        <row r="6116">
          <cell r="A6116" t="str">
            <v>SERVICOS DIVERSOS</v>
          </cell>
          <cell r="B6116" t="str">
            <v>SEDI</v>
          </cell>
          <cell r="C6116" t="str">
            <v>CARGA, DESCARGA E TRANSPORTE DE MATERIAIS</v>
          </cell>
          <cell r="D6116" t="str">
            <v>0211</v>
          </cell>
          <cell r="E6116">
            <v>0</v>
          </cell>
          <cell r="F6116">
            <v>0</v>
          </cell>
          <cell r="G6116" t="str">
            <v>100257</v>
          </cell>
          <cell r="H6116" t="str">
            <v>TRANSPORTE HORIZONTAL MANUAL, DE RIPAS DE MADEIRA COM SEÇÃO TRANSVERSAL DE 1 X 5 CM E 2 X 5 CM (UNIDADE: MXKM). AF_07/2019</v>
          </cell>
        </row>
        <row r="6117">
          <cell r="A6117" t="str">
            <v>SERVICOS DIVERSOS</v>
          </cell>
          <cell r="B6117" t="str">
            <v>SEDI</v>
          </cell>
          <cell r="C6117" t="str">
            <v>CARGA, DESCARGA E TRANSPORTE DE MATERIAIS</v>
          </cell>
          <cell r="D6117" t="str">
            <v>0211</v>
          </cell>
          <cell r="E6117">
            <v>0</v>
          </cell>
          <cell r="F6117">
            <v>0</v>
          </cell>
          <cell r="G6117" t="str">
            <v>100258</v>
          </cell>
          <cell r="H6117" t="str">
            <v>TRANSPORTE HORIZONTAL MANUAL, DE VIGAS DE MADEIRA COM SEÇÃO TRANSVERSAL DE 5 X 12 CM (UNIDADE: MXKM). AF_07/2019</v>
          </cell>
        </row>
        <row r="6118">
          <cell r="A6118" t="str">
            <v>SERVICOS DIVERSOS</v>
          </cell>
          <cell r="B6118" t="str">
            <v>SEDI</v>
          </cell>
          <cell r="C6118" t="str">
            <v>CARGA, DESCARGA E TRANSPORTE DE MATERIAIS</v>
          </cell>
          <cell r="D6118" t="str">
            <v>0211</v>
          </cell>
          <cell r="E6118">
            <v>0</v>
          </cell>
          <cell r="F6118">
            <v>0</v>
          </cell>
          <cell r="G6118" t="str">
            <v>100259</v>
          </cell>
          <cell r="H6118" t="str">
            <v>TRANSPORTE HORIZONTAL MANUAL, DE VIGAS DE MADEIRA COM SEÇÃO TRANSVERSAL DE 6 X 16 CM (UNIDADE: MXKM). AF_07/2019</v>
          </cell>
        </row>
        <row r="6119">
          <cell r="A6119" t="str">
            <v>SERVICOS DIVERSOS</v>
          </cell>
          <cell r="B6119" t="str">
            <v>SEDI</v>
          </cell>
          <cell r="C6119" t="str">
            <v>CARGA, DESCARGA E TRANSPORTE DE MATERIAIS</v>
          </cell>
          <cell r="D6119" t="str">
            <v>0211</v>
          </cell>
          <cell r="E6119">
            <v>0</v>
          </cell>
          <cell r="F6119">
            <v>0</v>
          </cell>
          <cell r="G6119" t="str">
            <v>100260</v>
          </cell>
          <cell r="H6119" t="str">
            <v>TRANSPORTE HORIZONTAL MANUAL, DE VERGALHÕES DE AÇO COM DIÂMETRO DE 5 MM (UNIDADE: KGXKM). AF_07/2019</v>
          </cell>
        </row>
        <row r="6120">
          <cell r="A6120" t="str">
            <v>SERVICOS DIVERSOS</v>
          </cell>
          <cell r="B6120" t="str">
            <v>SEDI</v>
          </cell>
          <cell r="C6120" t="str">
            <v>CARGA, DESCARGA E TRANSPORTE DE MATERIAIS</v>
          </cell>
          <cell r="D6120" t="str">
            <v>0211</v>
          </cell>
          <cell r="E6120">
            <v>0</v>
          </cell>
          <cell r="F6120">
            <v>0</v>
          </cell>
          <cell r="G6120" t="str">
            <v>100261</v>
          </cell>
          <cell r="H6120" t="str">
            <v>TRANSPORTE HORIZONTAL MANUAL, DE VERGALHÕES DE AÇO COM DIÂMETRO DE 6,3 MM (UNIDADE: KGXKM). AF_07/2019</v>
          </cell>
        </row>
        <row r="6121">
          <cell r="A6121" t="str">
            <v>SERVICOS DIVERSOS</v>
          </cell>
          <cell r="B6121" t="str">
            <v>SEDI</v>
          </cell>
          <cell r="C6121" t="str">
            <v>CARGA, DESCARGA E TRANSPORTE DE MATERIAIS</v>
          </cell>
          <cell r="D6121" t="str">
            <v>0211</v>
          </cell>
          <cell r="E6121">
            <v>0</v>
          </cell>
          <cell r="F6121">
            <v>0</v>
          </cell>
          <cell r="G6121" t="str">
            <v>100262</v>
          </cell>
          <cell r="H6121" t="str">
            <v>TRANSPORTE HORIZONTAL MANUAL, DE VERGALHÕES DE AÇO COM DIÂMETRO DE 8 MM (UNIDADE: KGXKM). AF_07/2019</v>
          </cell>
        </row>
        <row r="6122">
          <cell r="A6122" t="str">
            <v>SERVICOS DIVERSOS</v>
          </cell>
          <cell r="B6122" t="str">
            <v>SEDI</v>
          </cell>
          <cell r="C6122" t="str">
            <v>CARGA, DESCARGA E TRANSPORTE DE MATERIAIS</v>
          </cell>
          <cell r="D6122" t="str">
            <v>0211</v>
          </cell>
          <cell r="E6122">
            <v>0</v>
          </cell>
          <cell r="F6122">
            <v>0</v>
          </cell>
          <cell r="G6122" t="str">
            <v>100263</v>
          </cell>
          <cell r="H6122" t="str">
            <v>TRANSPORTE HORIZONTAL MANUAL, DE VERGALHÕES DE AÇO COM DIÂMETRO DE 10 MM; 12,5 MM; 16 MM; 20 MM; 25 MM OU 32 MM (UNIDADE: KGXKM). AF_07/2019</v>
          </cell>
        </row>
        <row r="6123">
          <cell r="A6123" t="str">
            <v>SERVICOS DIVERSOS</v>
          </cell>
          <cell r="B6123" t="str">
            <v>SEDI</v>
          </cell>
          <cell r="C6123" t="str">
            <v>CARGA, DESCARGA E TRANSPORTE DE MATERIAIS</v>
          </cell>
          <cell r="D6123" t="str">
            <v>0211</v>
          </cell>
          <cell r="E6123">
            <v>0</v>
          </cell>
          <cell r="F6123">
            <v>0</v>
          </cell>
          <cell r="G6123" t="str">
            <v>100264</v>
          </cell>
          <cell r="H6123" t="str">
            <v>TRANSPORTE HORIZONTAL MANUAL, DE JANELA (UNIDADE: M2XKM). AF_07/2019</v>
          </cell>
        </row>
        <row r="6124">
          <cell r="A6124" t="str">
            <v>SERVICOS DIVERSOS</v>
          </cell>
          <cell r="B6124" t="str">
            <v>SEDI</v>
          </cell>
          <cell r="C6124" t="str">
            <v>CARGA, DESCARGA E TRANSPORTE DE MATERIAIS</v>
          </cell>
          <cell r="D6124" t="str">
            <v>0211</v>
          </cell>
          <cell r="E6124">
            <v>0</v>
          </cell>
          <cell r="F6124">
            <v>0</v>
          </cell>
          <cell r="G6124" t="str">
            <v>100265</v>
          </cell>
          <cell r="H6124" t="str">
            <v>TRANSPORTE VERTICAL MANUAL, 1 PAVIMENTO, DE JANELA (UNIDADE: M2). AF_07/2019</v>
          </cell>
        </row>
        <row r="6125">
          <cell r="A6125" t="str">
            <v>SERVICOS DIVERSOS</v>
          </cell>
          <cell r="B6125" t="str">
            <v>SEDI</v>
          </cell>
          <cell r="C6125" t="str">
            <v>CARGA, DESCARGA E TRANSPORTE DE MATERIAIS</v>
          </cell>
          <cell r="D6125" t="str">
            <v>0211</v>
          </cell>
          <cell r="E6125">
            <v>0</v>
          </cell>
          <cell r="F6125">
            <v>0</v>
          </cell>
          <cell r="G6125" t="str">
            <v>100266</v>
          </cell>
          <cell r="H6125" t="str">
            <v>TRANSPORTE HORIZONTAL MANUAL, DE PORTA (UNIDADE: UNIDXKM). AF_07/2019</v>
          </cell>
        </row>
        <row r="6126">
          <cell r="A6126" t="str">
            <v>SERVICOS DIVERSOS</v>
          </cell>
          <cell r="B6126" t="str">
            <v>SEDI</v>
          </cell>
          <cell r="C6126" t="str">
            <v>CARGA, DESCARGA E TRANSPORTE DE MATERIAIS</v>
          </cell>
          <cell r="D6126" t="str">
            <v>0211</v>
          </cell>
          <cell r="E6126">
            <v>0</v>
          </cell>
          <cell r="F6126">
            <v>0</v>
          </cell>
          <cell r="G6126" t="str">
            <v>100267</v>
          </cell>
          <cell r="H6126" t="str">
            <v>TRANSPORTE VERTICAL MANUAL, 1 PAVIMENTO, DE PORTA (UNIDADE: UNID). AF_07/2019</v>
          </cell>
        </row>
        <row r="6127">
          <cell r="A6127" t="str">
            <v>SERVICOS DIVERSOS</v>
          </cell>
          <cell r="B6127" t="str">
            <v>SEDI</v>
          </cell>
          <cell r="C6127" t="str">
            <v>CARGA, DESCARGA E TRANSPORTE DE MATERIAIS</v>
          </cell>
          <cell r="D6127" t="str">
            <v>0211</v>
          </cell>
          <cell r="E6127">
            <v>0</v>
          </cell>
          <cell r="F6127">
            <v>0</v>
          </cell>
          <cell r="G6127" t="str">
            <v>100268</v>
          </cell>
          <cell r="H6127" t="str">
            <v>TRANSPORTE HORIZONTAL MANUAL, DE BANCADA DE MÁRMORE OU GRANITO PARA COZINHA/LAVATÓRIO OU MÁRMORE SINTÉTICO COM CUBA INTEGRADA (UNIDADE: UNIDXKM). AF_07/2019</v>
          </cell>
        </row>
        <row r="6128">
          <cell r="A6128" t="str">
            <v>SERVICOS DIVERSOS</v>
          </cell>
          <cell r="B6128" t="str">
            <v>SEDI</v>
          </cell>
          <cell r="C6128" t="str">
            <v>CARGA, DESCARGA E TRANSPORTE DE MATERIAIS</v>
          </cell>
          <cell r="D6128" t="str">
            <v>0211</v>
          </cell>
          <cell r="E6128">
            <v>0</v>
          </cell>
          <cell r="F6128">
            <v>0</v>
          </cell>
          <cell r="G6128" t="str">
            <v>100269</v>
          </cell>
          <cell r="H6128" t="str">
            <v>TRANSPORTE VERTICAL, BANCADA DE MÁRMORE OU GRANITO PARA COZINHA/LAVATÓRIO OU MÁRMORE SINTÉTICO COM CUBA INTEGRADA, MANUAL, 1 PAVIMENTO, (UNIDADE: UNID). AF_07/2019</v>
          </cell>
        </row>
        <row r="6129">
          <cell r="A6129" t="str">
            <v>SERVICOS DIVERSOS</v>
          </cell>
          <cell r="B6129" t="str">
            <v>SEDI</v>
          </cell>
          <cell r="C6129" t="str">
            <v>CARGA, DESCARGA E TRANSPORTE DE MATERIAIS</v>
          </cell>
          <cell r="D6129" t="str">
            <v>0211</v>
          </cell>
          <cell r="E6129">
            <v>0</v>
          </cell>
          <cell r="F6129">
            <v>0</v>
          </cell>
          <cell r="G6129" t="str">
            <v>100270</v>
          </cell>
          <cell r="H6129" t="str">
            <v>TRANSPORTE HORIZONTAL COM CARRINHO PLATAFORMA, DE BANCADA DE MÁRMORE OU GRANITO PARA COZINHA/LAVATÓRIO OU MÁRMORE SINTÉTICO COM CUBA INTEGRADA (UNIDADE: UNIDXKM). AF_07/2019</v>
          </cell>
        </row>
        <row r="6130">
          <cell r="A6130" t="str">
            <v>SERVICOS DIVERSOS</v>
          </cell>
          <cell r="B6130" t="str">
            <v>SEDI</v>
          </cell>
          <cell r="C6130" t="str">
            <v>CARGA, DESCARGA E TRANSPORTE DE MATERIAIS</v>
          </cell>
          <cell r="D6130" t="str">
            <v>0211</v>
          </cell>
          <cell r="E6130">
            <v>0</v>
          </cell>
          <cell r="F6130">
            <v>0</v>
          </cell>
          <cell r="G6130" t="str">
            <v>100271</v>
          </cell>
          <cell r="H6130" t="str">
            <v>TRANSPORTE HORIZONTAL MANUAL, DE VIDRO (UNIDADE: M2XKM). AF_07/2019</v>
          </cell>
        </row>
        <row r="6131">
          <cell r="A6131" t="str">
            <v>SERVICOS DIVERSOS</v>
          </cell>
          <cell r="B6131" t="str">
            <v>SEDI</v>
          </cell>
          <cell r="C6131" t="str">
            <v>CARGA, DESCARGA E TRANSPORTE DE MATERIAIS</v>
          </cell>
          <cell r="D6131" t="str">
            <v>0211</v>
          </cell>
          <cell r="E6131">
            <v>0</v>
          </cell>
          <cell r="F6131">
            <v>0</v>
          </cell>
          <cell r="G6131" t="str">
            <v>100272</v>
          </cell>
          <cell r="H6131" t="str">
            <v>TRANSPORTE VERTICAL MANUAL, 1 PAVIMENTO, DE VIDRO (UNIDADE: M2). AF_07/2019</v>
          </cell>
        </row>
        <row r="6132">
          <cell r="A6132" t="str">
            <v>SERVICOS DIVERSOS</v>
          </cell>
          <cell r="B6132" t="str">
            <v>SEDI</v>
          </cell>
          <cell r="C6132" t="str">
            <v>CARGA, DESCARGA E TRANSPORTE DE MATERIAIS</v>
          </cell>
          <cell r="D6132" t="str">
            <v>0211</v>
          </cell>
          <cell r="E6132">
            <v>0</v>
          </cell>
          <cell r="F6132">
            <v>0</v>
          </cell>
          <cell r="G6132" t="str">
            <v>100273</v>
          </cell>
          <cell r="H6132" t="str">
            <v>TRANSPORTE HORIZONTAL MANUAL, DE TELA DE AÇO (UNIDADE: KGXKM). AF_07/2019</v>
          </cell>
        </row>
        <row r="6133">
          <cell r="A6133" t="str">
            <v>SERVICOS DIVERSOS</v>
          </cell>
          <cell r="B6133" t="str">
            <v>SEDI</v>
          </cell>
          <cell r="C6133" t="str">
            <v>CARGA, DESCARGA E TRANSPORTE DE MATERIAIS</v>
          </cell>
          <cell r="D6133" t="str">
            <v>0211</v>
          </cell>
          <cell r="E6133">
            <v>0</v>
          </cell>
          <cell r="F6133">
            <v>0</v>
          </cell>
          <cell r="G6133" t="str">
            <v>100274</v>
          </cell>
          <cell r="H6133" t="str">
            <v>TRANSPORTE HORIZONTAL MANUAL, DE COMPENSADO DE MADEIRA (UNIDADE: M2XKM). AF_07/2019</v>
          </cell>
        </row>
        <row r="6134">
          <cell r="A6134" t="str">
            <v>SERVICOS DIVERSOS</v>
          </cell>
          <cell r="B6134" t="str">
            <v>SEDI</v>
          </cell>
          <cell r="C6134" t="str">
            <v>CARGA, DESCARGA E TRANSPORTE DE MATERIAIS</v>
          </cell>
          <cell r="D6134" t="str">
            <v>0211</v>
          </cell>
          <cell r="E6134">
            <v>0</v>
          </cell>
          <cell r="F6134">
            <v>0</v>
          </cell>
          <cell r="G6134" t="str">
            <v>100275</v>
          </cell>
          <cell r="H6134" t="str">
            <v>TRANSPORTE HORIZONTAL MANUAL, DE TELHA TERMOACÚSTICA OU TELHA DE AÇO ZINCADO (UNIDADE: M2XKM). AF_07/2019</v>
          </cell>
        </row>
        <row r="6135">
          <cell r="A6135" t="str">
            <v>SERVICOS DIVERSOS</v>
          </cell>
          <cell r="B6135" t="str">
            <v>SEDI</v>
          </cell>
          <cell r="C6135" t="str">
            <v>CARGA, DESCARGA E TRANSPORTE DE MATERIAIS</v>
          </cell>
          <cell r="D6135" t="str">
            <v>0211</v>
          </cell>
          <cell r="E6135">
            <v>0</v>
          </cell>
          <cell r="F6135">
            <v>0</v>
          </cell>
          <cell r="G6135" t="str">
            <v>100276</v>
          </cell>
          <cell r="H6135" t="str">
            <v>TRANSPORTE HORIZONTAL MANUAL, DE TELHA DE FIBROCIMENTO OU TELHA ESTRUTURAL DE FIBROCIMENTO, CANALETE 90 OU KALHETÃO (UNIDADE: M2XKM). AF_07/2019</v>
          </cell>
        </row>
        <row r="6136">
          <cell r="A6136" t="str">
            <v>SERVICOS DIVERSOS</v>
          </cell>
          <cell r="B6136" t="str">
            <v>SEDI</v>
          </cell>
          <cell r="C6136" t="str">
            <v>CARGA, DESCARGA E TRANSPORTE DE MATERIAIS</v>
          </cell>
          <cell r="D6136" t="str">
            <v>0211</v>
          </cell>
          <cell r="E6136">
            <v>0</v>
          </cell>
          <cell r="F6136">
            <v>0</v>
          </cell>
          <cell r="G6136" t="str">
            <v>100277</v>
          </cell>
          <cell r="H6136" t="str">
            <v>TRANSPORTE HORIZONTAL COM MANIPULADOR TELESCÓPICO, DE TELHAS TERMOACÚSTICAS, FIBROCIMENTO, AÇO ZINCADO, FIBROCIMENTO ESTRUTURAL, CANALETE 90 OU KALHETÃO (UNIDADE: M2XKM). AF_07/2019</v>
          </cell>
        </row>
        <row r="6137">
          <cell r="A6137" t="str">
            <v>SERVICOS DIVERSOS</v>
          </cell>
          <cell r="B6137" t="str">
            <v>SEDI</v>
          </cell>
          <cell r="C6137" t="str">
            <v>CARGA, DESCARGA E TRANSPORTE DE MATERIAIS</v>
          </cell>
          <cell r="D6137" t="str">
            <v>0211</v>
          </cell>
          <cell r="E6137">
            <v>0</v>
          </cell>
          <cell r="F6137">
            <v>0</v>
          </cell>
          <cell r="G6137" t="str">
            <v>100278</v>
          </cell>
          <cell r="H6137" t="str">
            <v>TRANSPORTE HORIZONTAL MANUAL, DE BACIA SANITÁRIA, CAIXA ACOPLADA, TANQUE OU PIA (UNIDADE: UNIDXKM). AF_07/2019</v>
          </cell>
        </row>
        <row r="6138">
          <cell r="A6138" t="str">
            <v>SERVICOS DIVERSOS</v>
          </cell>
          <cell r="B6138" t="str">
            <v>SEDI</v>
          </cell>
          <cell r="C6138" t="str">
            <v>CARGA, DESCARGA E TRANSPORTE DE MATERIAIS</v>
          </cell>
          <cell r="D6138" t="str">
            <v>0211</v>
          </cell>
          <cell r="E6138">
            <v>0</v>
          </cell>
          <cell r="F6138">
            <v>0</v>
          </cell>
          <cell r="G6138" t="str">
            <v>100279</v>
          </cell>
          <cell r="H6138" t="str">
            <v>TRANSPORTE VERTICAL MANUAL, 1 PAVIMENTO, DE BACIA SANITÁRIA, CAIXA ACOPLADA, TANQUE OU PIA (UNIDADE: UNID). AF_07/2019</v>
          </cell>
        </row>
        <row r="6139">
          <cell r="A6139" t="str">
            <v>SERVICOS DIVERSOS</v>
          </cell>
          <cell r="B6139" t="str">
            <v>SEDI</v>
          </cell>
          <cell r="C6139" t="str">
            <v>CARGA, DESCARGA E TRANSPORTE DE MATERIAIS</v>
          </cell>
          <cell r="D6139" t="str">
            <v>0211</v>
          </cell>
          <cell r="E6139">
            <v>0</v>
          </cell>
          <cell r="F6139">
            <v>0</v>
          </cell>
          <cell r="G6139" t="str">
            <v>100280</v>
          </cell>
          <cell r="H6139" t="str">
            <v>TRANSPORTE HORIZONTAL COM CARRINHO PLATAFORMA, DE BACIA SANITÁRIA, CAIXA ACOPLADA, TANQUE OU PIA (UNIDADE: UNIDXKM). AF_07/2019</v>
          </cell>
        </row>
        <row r="6140">
          <cell r="A6140" t="str">
            <v>SERVICOS DIVERSOS</v>
          </cell>
          <cell r="B6140" t="str">
            <v>SEDI</v>
          </cell>
          <cell r="C6140" t="str">
            <v>CARGA, DESCARGA E TRANSPORTE DE MATERIAIS</v>
          </cell>
          <cell r="D6140" t="str">
            <v>0211</v>
          </cell>
          <cell r="E6140">
            <v>0</v>
          </cell>
          <cell r="F6140">
            <v>0</v>
          </cell>
          <cell r="G6140" t="str">
            <v>100281</v>
          </cell>
          <cell r="H6140" t="str">
            <v>TRANSPORTE HORIZONTAL COM MANIPULADOR TELESCÓPICO, DE BACIA SANITÁRIA, CAIXA ACOPLADA, TANQUE OU PIA (UNIDADE: UNIDXKM). AF_07/2019</v>
          </cell>
        </row>
        <row r="6141">
          <cell r="A6141" t="str">
            <v>SERVICOS DIVERSOS</v>
          </cell>
          <cell r="B6141" t="str">
            <v>SEDI</v>
          </cell>
          <cell r="C6141" t="str">
            <v>CARGA, DESCARGA E TRANSPORTE DE MATERIAIS</v>
          </cell>
          <cell r="D6141" t="str">
            <v>0211</v>
          </cell>
          <cell r="E6141">
            <v>0</v>
          </cell>
          <cell r="F6141">
            <v>0</v>
          </cell>
          <cell r="G6141" t="str">
            <v>100282</v>
          </cell>
          <cell r="H6141" t="str">
            <v>TRANSPORTE HORIZONTAL MANUAL, DE TELHA DE CONCRETO OU CERÂMICA (UNIDADE: M2XKM). AF_07/2019</v>
          </cell>
        </row>
        <row r="6142">
          <cell r="A6142" t="str">
            <v>SERVICOS DIVERSOS</v>
          </cell>
          <cell r="B6142" t="str">
            <v>SEDI</v>
          </cell>
          <cell r="C6142" t="str">
            <v>CARGA, DESCARGA E TRANSPORTE DE MATERIAIS</v>
          </cell>
          <cell r="D6142" t="str">
            <v>0211</v>
          </cell>
          <cell r="E6142">
            <v>0</v>
          </cell>
          <cell r="F6142">
            <v>0</v>
          </cell>
          <cell r="G6142" t="str">
            <v>100283</v>
          </cell>
          <cell r="H6142" t="str">
            <v>TRANSPORTE HORIZONTAL COM CARRINHO PLATAFORMA, DE TELHA DE CONCRETO OU CERÂMICA (UNIDADE: M2XKM). AF_07/2019</v>
          </cell>
        </row>
        <row r="6143">
          <cell r="A6143" t="str">
            <v>SERVICOS DIVERSOS</v>
          </cell>
          <cell r="B6143" t="str">
            <v>SEDI</v>
          </cell>
          <cell r="C6143" t="str">
            <v>CARGA, DESCARGA E TRANSPORTE DE MATERIAIS</v>
          </cell>
          <cell r="D6143" t="str">
            <v>0211</v>
          </cell>
          <cell r="E6143">
            <v>0</v>
          </cell>
          <cell r="F6143">
            <v>0</v>
          </cell>
          <cell r="G6143" t="str">
            <v>100284</v>
          </cell>
          <cell r="H6143" t="str">
            <v>TRANSPORTE HORIZONTAL COM MANIPULADOR TELESCÓPICO, DE TELHA DE CONCRETO OU CERÂMICA (UNIDADE: M2XKM). AF_07/2019</v>
          </cell>
        </row>
        <row r="6144">
          <cell r="A6144" t="str">
            <v>SERVICOS DIVERSOS</v>
          </cell>
          <cell r="B6144" t="str">
            <v>SEDI</v>
          </cell>
          <cell r="C6144" t="str">
            <v>CARGA, DESCARGA E TRANSPORTE DE MATERIAIS</v>
          </cell>
          <cell r="D6144" t="str">
            <v>0211</v>
          </cell>
          <cell r="E6144">
            <v>0</v>
          </cell>
          <cell r="F6144">
            <v>0</v>
          </cell>
          <cell r="G6144" t="str">
            <v>100285</v>
          </cell>
          <cell r="H6144" t="str">
            <v>TRANSPORTE HORIZONTAL MANUAL, DE BARRAMENTO BLINDADO (UNIDADE: MXKM). AF_07/2019</v>
          </cell>
        </row>
        <row r="6145">
          <cell r="A6145" t="str">
            <v>SERVICOS DIVERSOS</v>
          </cell>
          <cell r="B6145" t="str">
            <v>SEDI</v>
          </cell>
          <cell r="C6145" t="str">
            <v>CARGA, DESCARGA E TRANSPORTE DE MATERIAIS</v>
          </cell>
          <cell r="D6145" t="str">
            <v>0211</v>
          </cell>
          <cell r="E6145">
            <v>0</v>
          </cell>
          <cell r="F6145">
            <v>0</v>
          </cell>
          <cell r="G6145" t="str">
            <v>100286</v>
          </cell>
          <cell r="H6145" t="str">
            <v>TRANSPORTE HORIZONTAL COM CARRINHO PLATAFORMA, DE BARRAMENTO BLINDADO (UNIDADE: MXKM). AF_07/2019</v>
          </cell>
        </row>
        <row r="6146">
          <cell r="A6146" t="str">
            <v>SERVICOS DIVERSOS</v>
          </cell>
          <cell r="B6146" t="str">
            <v>SEDI</v>
          </cell>
          <cell r="C6146" t="str">
            <v>CARGA, DESCARGA E TRANSPORTE DE MATERIAIS</v>
          </cell>
          <cell r="D6146" t="str">
            <v>0211</v>
          </cell>
          <cell r="E6146">
            <v>0</v>
          </cell>
          <cell r="F6146">
            <v>0</v>
          </cell>
          <cell r="G6146" t="str">
            <v>100287</v>
          </cell>
          <cell r="H6146" t="str">
            <v>TRANSPORTE HORIZONTAL MANUAL, DE CALHA QUADRADA NÚMERO 24  CORTE 33 (UNIDADE: MXKM). AF_07/2019</v>
          </cell>
        </row>
        <row r="6147">
          <cell r="A6147" t="str">
            <v>SERVICOS DIVERSOS</v>
          </cell>
          <cell r="B6147" t="str">
            <v>SEDI</v>
          </cell>
          <cell r="C6147" t="str">
            <v>LIMPEZA E ARREMATES FINAIS</v>
          </cell>
          <cell r="D6147" t="str">
            <v>0212</v>
          </cell>
          <cell r="E6147">
            <v>0</v>
          </cell>
          <cell r="F6147">
            <v>0</v>
          </cell>
          <cell r="G6147" t="str">
            <v>99802</v>
          </cell>
          <cell r="H6147" t="str">
            <v>LIMPEZA DE PISO CERÂMICO OU PORCELANATO COM VASSOURA A SECO. AF_04/2019</v>
          </cell>
        </row>
        <row r="6148">
          <cell r="A6148" t="str">
            <v>SERVICOS DIVERSOS</v>
          </cell>
          <cell r="B6148" t="str">
            <v>SEDI</v>
          </cell>
          <cell r="C6148" t="str">
            <v>LIMPEZA E ARREMATES FINAIS</v>
          </cell>
          <cell r="D6148" t="str">
            <v>0212</v>
          </cell>
          <cell r="E6148">
            <v>0</v>
          </cell>
          <cell r="F6148">
            <v>0</v>
          </cell>
          <cell r="G6148" t="str">
            <v>99803</v>
          </cell>
          <cell r="H6148" t="str">
            <v>LIMPEZA DE PISO CERÂMICO OU PORCELANATO COM PANO ÚMIDO. AF_04/2019</v>
          </cell>
        </row>
        <row r="6149">
          <cell r="A6149" t="str">
            <v>SERVICOS DIVERSOS</v>
          </cell>
          <cell r="B6149" t="str">
            <v>SEDI</v>
          </cell>
          <cell r="C6149" t="str">
            <v>LIMPEZA E ARREMATES FINAIS</v>
          </cell>
          <cell r="D6149" t="str">
            <v>0212</v>
          </cell>
          <cell r="E6149">
            <v>0</v>
          </cell>
          <cell r="F6149">
            <v>0</v>
          </cell>
          <cell r="G6149" t="str">
            <v>99805</v>
          </cell>
          <cell r="H6149" t="str">
            <v>LIMPEZA DE PISO CERÂMICO OU COM PEDRAS RÚSTICAS UTILIZANDO ÁCIDO MURIÁTICO. AF_04/2019</v>
          </cell>
        </row>
        <row r="6150">
          <cell r="A6150" t="str">
            <v>SERVICOS DIVERSOS</v>
          </cell>
          <cell r="B6150" t="str">
            <v>SEDI</v>
          </cell>
          <cell r="C6150" t="str">
            <v>LIMPEZA E ARREMATES FINAIS</v>
          </cell>
          <cell r="D6150" t="str">
            <v>0212</v>
          </cell>
          <cell r="E6150">
            <v>0</v>
          </cell>
          <cell r="F6150">
            <v>0</v>
          </cell>
          <cell r="G6150" t="str">
            <v>99806</v>
          </cell>
          <cell r="H6150" t="str">
            <v>LIMPEZA DE REVESTIMENTO CERÂMICO EM PAREDE COM PANO ÚMIDO AF_04/2019</v>
          </cell>
        </row>
        <row r="6151">
          <cell r="A6151" t="str">
            <v>SERVICOS DIVERSOS</v>
          </cell>
          <cell r="B6151" t="str">
            <v>SEDI</v>
          </cell>
          <cell r="C6151" t="str">
            <v>LIMPEZA E ARREMATES FINAIS</v>
          </cell>
          <cell r="D6151" t="str">
            <v>0212</v>
          </cell>
          <cell r="E6151">
            <v>0</v>
          </cell>
          <cell r="F6151">
            <v>0</v>
          </cell>
          <cell r="G6151" t="str">
            <v>99808</v>
          </cell>
          <cell r="H6151" t="str">
            <v>LIMPEZA DE REVESTIMENTO CERÂMICO EM PAREDE UTILIZANDO ÁCIDO MURIÁTICO. AF_04/2019</v>
          </cell>
        </row>
        <row r="6152">
          <cell r="A6152" t="str">
            <v>SERVICOS DIVERSOS</v>
          </cell>
          <cell r="B6152" t="str">
            <v>SEDI</v>
          </cell>
          <cell r="C6152" t="str">
            <v>LIMPEZA E ARREMATES FINAIS</v>
          </cell>
          <cell r="D6152" t="str">
            <v>0212</v>
          </cell>
          <cell r="E6152">
            <v>0</v>
          </cell>
          <cell r="F6152">
            <v>0</v>
          </cell>
          <cell r="G6152" t="str">
            <v>99809</v>
          </cell>
          <cell r="H6152" t="str">
            <v>LIMPEZA DE PISO DE LADRILHO HIDRÁULICO COM PANO ÚMIDO. AF_04/2019</v>
          </cell>
        </row>
        <row r="6153">
          <cell r="A6153" t="str">
            <v>SERVICOS DIVERSOS</v>
          </cell>
          <cell r="B6153" t="str">
            <v>SEDI</v>
          </cell>
          <cell r="C6153" t="str">
            <v>LIMPEZA E ARREMATES FINAIS</v>
          </cell>
          <cell r="D6153" t="str">
            <v>0212</v>
          </cell>
          <cell r="E6153">
            <v>0</v>
          </cell>
          <cell r="F6153">
            <v>0</v>
          </cell>
          <cell r="G6153" t="str">
            <v>99811</v>
          </cell>
          <cell r="H6153" t="str">
            <v>LIMPEZA DE CONTRAPISO COM VASSOURA A SECO. AF_04/2019</v>
          </cell>
        </row>
        <row r="6154">
          <cell r="A6154" t="str">
            <v>SERVICOS DIVERSOS</v>
          </cell>
          <cell r="B6154" t="str">
            <v>SEDI</v>
          </cell>
          <cell r="C6154" t="str">
            <v>LIMPEZA E ARREMATES FINAIS</v>
          </cell>
          <cell r="D6154" t="str">
            <v>0212</v>
          </cell>
          <cell r="E6154">
            <v>0</v>
          </cell>
          <cell r="F6154">
            <v>0</v>
          </cell>
          <cell r="G6154" t="str">
            <v>99812</v>
          </cell>
          <cell r="H6154" t="str">
            <v>LIMPEZA DE LADRILHO HIDRÁULICO EM PAREDE COM PANO ÚMIDO. AF_04/2019</v>
          </cell>
        </row>
        <row r="6155">
          <cell r="A6155" t="str">
            <v>SERVICOS DIVERSOS</v>
          </cell>
          <cell r="B6155" t="str">
            <v>SEDI</v>
          </cell>
          <cell r="C6155" t="str">
            <v>LIMPEZA E ARREMATES FINAIS</v>
          </cell>
          <cell r="D6155" t="str">
            <v>0212</v>
          </cell>
          <cell r="E6155">
            <v>0</v>
          </cell>
          <cell r="F6155">
            <v>0</v>
          </cell>
          <cell r="G6155" t="str">
            <v>99814</v>
          </cell>
          <cell r="H6155" t="str">
            <v>LIMPEZA DE SUPERFÍCIE COM JATO DE ALTA PRESSÃO. AF_04/2019</v>
          </cell>
        </row>
        <row r="6156">
          <cell r="A6156" t="str">
            <v>SERVICOS DIVERSOS</v>
          </cell>
          <cell r="B6156" t="str">
            <v>SEDI</v>
          </cell>
          <cell r="C6156" t="str">
            <v>LIMPEZA E ARREMATES FINAIS</v>
          </cell>
          <cell r="D6156" t="str">
            <v>0212</v>
          </cell>
          <cell r="E6156">
            <v>0</v>
          </cell>
          <cell r="F6156">
            <v>0</v>
          </cell>
          <cell r="G6156" t="str">
            <v>99822</v>
          </cell>
          <cell r="H6156" t="str">
            <v>LIMPEZA DE PORTA DE MADEIRA. AF_04/2019</v>
          </cell>
        </row>
        <row r="6157">
          <cell r="A6157" t="str">
            <v>SERVICOS DIVERSOS</v>
          </cell>
          <cell r="B6157" t="str">
            <v>SEDI</v>
          </cell>
          <cell r="C6157" t="str">
            <v>LIMPEZA E ARREMATES FINAIS</v>
          </cell>
          <cell r="D6157" t="str">
            <v>0212</v>
          </cell>
          <cell r="E6157">
            <v>0</v>
          </cell>
          <cell r="F6157">
            <v>0</v>
          </cell>
          <cell r="G6157" t="str">
            <v>99826</v>
          </cell>
          <cell r="H6157" t="str">
            <v>LIMPEZA DE FORRO REMOVÍVEL COM PANO ÚMIDO. AF_04/2019</v>
          </cell>
        </row>
        <row r="6158">
          <cell r="A6158" t="str">
            <v>SERVICOS DIVERSOS</v>
          </cell>
          <cell r="B6158" t="str">
            <v>SEDI</v>
          </cell>
          <cell r="C6158" t="str">
            <v>OUTROS</v>
          </cell>
          <cell r="D6158" t="str">
            <v>0318</v>
          </cell>
          <cell r="E6158">
            <v>0</v>
          </cell>
          <cell r="F6158">
            <v>0</v>
          </cell>
          <cell r="G6158" t="str">
            <v>73361</v>
          </cell>
          <cell r="H6158" t="str">
            <v>CONCRETO CICLOPICO FCK=10MPA 30% PEDRA DE MAO INCLUSIVE LANCAMENTO</v>
          </cell>
        </row>
        <row r="6159">
          <cell r="A6159" t="str">
            <v>SERVICOS DIVERSOS</v>
          </cell>
          <cell r="B6159" t="str">
            <v>SEDI</v>
          </cell>
          <cell r="C6159" t="str">
            <v>OUTROS</v>
          </cell>
          <cell r="D6159" t="str">
            <v>0318</v>
          </cell>
          <cell r="E6159">
            <v>0</v>
          </cell>
          <cell r="F6159">
            <v>0</v>
          </cell>
          <cell r="G6159" t="str">
            <v>97010</v>
          </cell>
          <cell r="H6159" t="str">
            <v>GUARDA-CORPO FIXADO EM FÔRMA DE MADEIRA COM TRAVESSÕES EM MADEIRA PREGADA E FECHAMENTO EM TELA DE POLIPROPILENO PARA EDIFICAÇÕES COM ATÉ 2 PAVIMENTOS. AF_11/2017</v>
          </cell>
        </row>
        <row r="6160">
          <cell r="A6160" t="str">
            <v>SERVICOS DIVERSOS</v>
          </cell>
          <cell r="B6160" t="str">
            <v>SEDI</v>
          </cell>
          <cell r="C6160" t="str">
            <v>OUTROS</v>
          </cell>
          <cell r="D6160" t="str">
            <v>0318</v>
          </cell>
          <cell r="E6160">
            <v>0</v>
          </cell>
          <cell r="F6160">
            <v>0</v>
          </cell>
          <cell r="G6160" t="str">
            <v>97011</v>
          </cell>
          <cell r="H6160" t="str">
            <v>GUARDA-CORPO FIXADO EM FÔRMA DE MADEIRA COM TRAVESSÕES EM MADEIRA PREGADA E FECHAMENTO EM TELA DE POLIPROPILENO PARA EDIFICAÇÕES COM  3 PAVIMENTOS. AF_11/2017</v>
          </cell>
        </row>
        <row r="6161">
          <cell r="A6161" t="str">
            <v>SERVICOS DIVERSOS</v>
          </cell>
          <cell r="B6161" t="str">
            <v>SEDI</v>
          </cell>
          <cell r="C6161" t="str">
            <v>OUTROS</v>
          </cell>
          <cell r="D6161" t="str">
            <v>0318</v>
          </cell>
          <cell r="E6161">
            <v>0</v>
          </cell>
          <cell r="F6161">
            <v>0</v>
          </cell>
          <cell r="G6161" t="str">
            <v>97012</v>
          </cell>
          <cell r="H6161" t="str">
            <v>GUARDA-CORPO FIXADO EM FÔRMA DE MADEIRA COM TRAVESSÕES EM MADEIRA PREGADA E FECHAMENTO EM TELA DE POLIPROPILENO PARA EDIFICAÇÕES COM ALTURA IGUAL OU SUPERIOR A 4 PAVIMENTOS. AF_11/2017</v>
          </cell>
        </row>
        <row r="6162">
          <cell r="A6162" t="str">
            <v>SERVICOS DIVERSOS</v>
          </cell>
          <cell r="B6162" t="str">
            <v>SEDI</v>
          </cell>
          <cell r="C6162" t="str">
            <v>OUTROS</v>
          </cell>
          <cell r="D6162" t="str">
            <v>0318</v>
          </cell>
          <cell r="E6162">
            <v>0</v>
          </cell>
          <cell r="F6162">
            <v>0</v>
          </cell>
          <cell r="G6162" t="str">
            <v>97013</v>
          </cell>
          <cell r="H6162" t="str">
            <v>GUARDA-CORPO FIXADO EM FÔRMA DE MADEIRA COM TRAVESSÕES EM MADEIRA PREGADA E FECHAMENTO EM PAINEL COMPENSADO PARA EDIFICAÇÕES COM ATÉ 2 PAVIMENTOS. AF_11/2017</v>
          </cell>
        </row>
        <row r="6163">
          <cell r="A6163" t="str">
            <v>SERVICOS DIVERSOS</v>
          </cell>
          <cell r="B6163" t="str">
            <v>SEDI</v>
          </cell>
          <cell r="C6163" t="str">
            <v>OUTROS</v>
          </cell>
          <cell r="D6163" t="str">
            <v>0318</v>
          </cell>
          <cell r="E6163">
            <v>0</v>
          </cell>
          <cell r="F6163">
            <v>0</v>
          </cell>
          <cell r="G6163" t="str">
            <v>97014</v>
          </cell>
          <cell r="H6163" t="str">
            <v>GUARDA-CORPO FIXADO EM FÔRMA DE MADEIRA COM TRAVESSÕES EM MADEIRA PREGADA E FECHAMENTO EM PAINEL COMPENSADO PARA EDIFICAÇÕES COM 3 PAVIMENTOS. AF_11/2017</v>
          </cell>
        </row>
        <row r="6164">
          <cell r="A6164" t="str">
            <v>SERVICOS DIVERSOS</v>
          </cell>
          <cell r="B6164" t="str">
            <v>SEDI</v>
          </cell>
          <cell r="C6164" t="str">
            <v>OUTROS</v>
          </cell>
          <cell r="D6164" t="str">
            <v>0318</v>
          </cell>
          <cell r="E6164">
            <v>0</v>
          </cell>
          <cell r="F6164">
            <v>0</v>
          </cell>
          <cell r="G6164" t="str">
            <v>97015</v>
          </cell>
          <cell r="H6164" t="str">
            <v>GUARDA-CORPO FIXADO EM FÔRMA DE MADEIRA COM TRAVESSÕES EM MADEIRA PREGADA E FECHAMENTO EM PAINEL COMPENSADO PARA EDIFICAÇÕES COM ALTURA IGUAL OU SUPERIOR A 4 PAVIMENTOS. AF_11/2017</v>
          </cell>
        </row>
        <row r="6165">
          <cell r="A6165" t="str">
            <v>SERVICOS DIVERSOS</v>
          </cell>
          <cell r="B6165" t="str">
            <v>SEDI</v>
          </cell>
          <cell r="C6165" t="str">
            <v>OUTROS</v>
          </cell>
          <cell r="D6165" t="str">
            <v>0318</v>
          </cell>
          <cell r="E6165">
            <v>0</v>
          </cell>
          <cell r="F6165">
            <v>0</v>
          </cell>
          <cell r="G6165" t="str">
            <v>97016</v>
          </cell>
          <cell r="H6165" t="str">
            <v>GUARDA-CORPO FIXADO EM FÔRMA DE MADEIRA COM TRAVESSÕES EM MADEIRA PREGADA PRÉ-MONTADA E ENCAIXE NA FÔRMA. PARA EDIFICAÇÕES COM ATÉ 2 PAVIMENTOS. AF_11/2017</v>
          </cell>
        </row>
        <row r="6166">
          <cell r="A6166" t="str">
            <v>SERVICOS DIVERSOS</v>
          </cell>
          <cell r="B6166" t="str">
            <v>SEDI</v>
          </cell>
          <cell r="C6166" t="str">
            <v>OUTROS</v>
          </cell>
          <cell r="D6166" t="str">
            <v>0318</v>
          </cell>
          <cell r="E6166">
            <v>0</v>
          </cell>
          <cell r="F6166">
            <v>0</v>
          </cell>
          <cell r="G6166" t="str">
            <v>97017</v>
          </cell>
          <cell r="H6166" t="str">
            <v>GUARDA-CORPO FIXADO EM FÔRMA DE MADEIRA COM TRAVESSÕES EM MADEIRA PREGADA PRÉ-MONTADA E ENCAIXE NA FÔRMA PARA EDIFICAÇÕES COM 3 PAVIMENTOS. AF_11/2017</v>
          </cell>
        </row>
        <row r="6167">
          <cell r="A6167" t="str">
            <v>SERVICOS DIVERSOS</v>
          </cell>
          <cell r="B6167" t="str">
            <v>SEDI</v>
          </cell>
          <cell r="C6167" t="str">
            <v>OUTROS</v>
          </cell>
          <cell r="D6167" t="str">
            <v>0318</v>
          </cell>
          <cell r="E6167">
            <v>0</v>
          </cell>
          <cell r="F6167">
            <v>0</v>
          </cell>
          <cell r="G6167" t="str">
            <v>97018</v>
          </cell>
          <cell r="H6167" t="str">
            <v>GUARDA-CORPO FIXADO EM FÔRMA DE MADEIRA COM TRAVESSÕES EM MADEIRA PREGADA PRÉ-MONTADA E ENCAIXE NA FÔRMA. PARA EDIFICAÇÕES COM ALTURA IGUAL OU SUPERIOR A 4 PAVIMENTOS. AF_11/2017</v>
          </cell>
        </row>
        <row r="6168">
          <cell r="A6168" t="str">
            <v>SERVICOS DIVERSOS</v>
          </cell>
          <cell r="B6168" t="str">
            <v>SEDI</v>
          </cell>
          <cell r="C6168" t="str">
            <v>OUTROS</v>
          </cell>
          <cell r="D6168" t="str">
            <v>0318</v>
          </cell>
          <cell r="E6168">
            <v>0</v>
          </cell>
          <cell r="F6168">
            <v>0</v>
          </cell>
          <cell r="G6168" t="str">
            <v>97031</v>
          </cell>
          <cell r="H6168" t="str">
            <v>GUARDA-CORPO EM LAJE PÓS-DESFÔRMA, PARA ESTRUTURAS EM CONCRETO, COM ESCORAS DE MADEIRA ESTRONCADAS NA ESTRUTURA, TRAVESSÕES DE MADEIRA PREGADOS E FECHAMENTO EM TELA DE POLIPROPILENO PARA EDIFICAÇÕES COM ALTURA ATÉ 4 PAVIMENTOS (1 MONTAGEM POR OBRA). AF_11/2017</v>
          </cell>
        </row>
        <row r="6169">
          <cell r="A6169" t="str">
            <v>SERVICOS DIVERSOS</v>
          </cell>
          <cell r="B6169" t="str">
            <v>SEDI</v>
          </cell>
          <cell r="C6169" t="str">
            <v>OUTROS</v>
          </cell>
          <cell r="D6169" t="str">
            <v>0318</v>
          </cell>
          <cell r="E6169">
            <v>0</v>
          </cell>
          <cell r="F6169">
            <v>0</v>
          </cell>
          <cell r="G6169" t="str">
            <v>97032</v>
          </cell>
          <cell r="H6169" t="str">
            <v>GUARDA-CORPO EM LAJE PÓS-DESFÔRMA, PARA ESTRUTURAS EM CONCRETO, COM ESCORAS DE MADEIRA ESTRONCADAS NA ESTRUTURA, TRAVESSÕES DE MADEIRA PREGADOS E FECHAMENTO EM TELA DE POLIPROPILENO PARA EDIFICAÇÕES ACIMA DE 4 PAV. (2 MONTAGENS POR OBRA). AF_11/2017</v>
          </cell>
        </row>
        <row r="6170">
          <cell r="A6170" t="str">
            <v>SERVICOS DIVERSOS</v>
          </cell>
          <cell r="B6170" t="str">
            <v>SEDI</v>
          </cell>
          <cell r="C6170" t="str">
            <v>OUTROS</v>
          </cell>
          <cell r="D6170" t="str">
            <v>0318</v>
          </cell>
          <cell r="E6170">
            <v>0</v>
          </cell>
          <cell r="F6170">
            <v>0</v>
          </cell>
          <cell r="G6170" t="str">
            <v>97033</v>
          </cell>
          <cell r="H6170" t="str">
            <v>GUARDA-CORPO EM LAJE PÓS-DESFORMA, PARA ESTRUTURAS EM CONCRETO, COM ESCORAS METÁLICAS ESTRONCADAS NA ESTRUTURA, TRAVESSÕES DE MADEIRA E FECHAMENTO EM TELA DE POLIPROPILENO PARA EDIFICAÇÕES COM ALTURA ATÉ 4 PAVIMENTOS (1 MONTAGEM POR OBRA). AF_11/2017</v>
          </cell>
        </row>
        <row r="6171">
          <cell r="A6171" t="str">
            <v>SERVICOS DIVERSOS</v>
          </cell>
          <cell r="B6171" t="str">
            <v>SEDI</v>
          </cell>
          <cell r="C6171" t="str">
            <v>OUTROS</v>
          </cell>
          <cell r="D6171" t="str">
            <v>0318</v>
          </cell>
          <cell r="E6171">
            <v>0</v>
          </cell>
          <cell r="F6171">
            <v>0</v>
          </cell>
          <cell r="G6171" t="str">
            <v>97034</v>
          </cell>
          <cell r="H6171" t="str">
            <v>GUARDA-CORPO EM LAJE PÓS-DESFORMA, PARA ESTRUTURAS EM CONCRETO, COM ESCORAS METÁLICAS ESTRONCADAS NA ESTRUTURA, TRAVESSÕES DE MADEIRA E FECHAMENTO EM TELA DE POLIPROPILENO PARA EDIFICAÇÕES ACIMA DE 4 PAVIMENTOS (2 MONTAGENS POR OBRA). AF_11/2017</v>
          </cell>
        </row>
        <row r="6172">
          <cell r="A6172" t="str">
            <v>SERVICOS DIVERSOS</v>
          </cell>
          <cell r="B6172" t="str">
            <v>SEDI</v>
          </cell>
          <cell r="C6172" t="str">
            <v>OUTROS</v>
          </cell>
          <cell r="D6172" t="str">
            <v>0318</v>
          </cell>
          <cell r="E6172">
            <v>0</v>
          </cell>
          <cell r="F6172">
            <v>0</v>
          </cell>
          <cell r="G6172" t="str">
            <v>97039</v>
          </cell>
          <cell r="H6172" t="str">
            <v>FECHAMENTO REMOVÍVEL DE VÃO DE PORTAS, EM MADEIRA (VÃO DO ELEVADOR)  1 MONTAGEM EM OBRA. AF_11/2017</v>
          </cell>
        </row>
        <row r="6173">
          <cell r="A6173" t="str">
            <v>SERVICOS DIVERSOS</v>
          </cell>
          <cell r="B6173" t="str">
            <v>SEDI</v>
          </cell>
          <cell r="C6173" t="str">
            <v>OUTROS</v>
          </cell>
          <cell r="D6173" t="str">
            <v>0318</v>
          </cell>
          <cell r="E6173">
            <v>0</v>
          </cell>
          <cell r="F6173">
            <v>0</v>
          </cell>
          <cell r="G6173" t="str">
            <v>97040</v>
          </cell>
          <cell r="H6173" t="str">
            <v>FECHAMENTO REMOVÍVEL DE ABERTURA DE CAIXILHO, EM MADEIRA  4 MONTAGENS EM OBRA. AF_11/2017</v>
          </cell>
        </row>
        <row r="6174">
          <cell r="A6174" t="str">
            <v>SERVICOS DIVERSOS</v>
          </cell>
          <cell r="B6174" t="str">
            <v>SEDI</v>
          </cell>
          <cell r="C6174" t="str">
            <v>OUTROS</v>
          </cell>
          <cell r="D6174" t="str">
            <v>0318</v>
          </cell>
          <cell r="E6174">
            <v>0</v>
          </cell>
          <cell r="F6174">
            <v>0</v>
          </cell>
          <cell r="G6174" t="str">
            <v>97041</v>
          </cell>
          <cell r="H6174" t="str">
            <v>FECHAMENTO REMOVÍVEL DE ABERTURA NO PISO, EM MADEIRA  1 MONTAGEM EM OBRA. AF_11/2017</v>
          </cell>
        </row>
        <row r="6175">
          <cell r="A6175" t="str">
            <v>SERVICOS DIVERSOS</v>
          </cell>
          <cell r="B6175" t="str">
            <v>SEDI</v>
          </cell>
          <cell r="C6175" t="str">
            <v>OUTROS</v>
          </cell>
          <cell r="D6175" t="str">
            <v>0318</v>
          </cell>
          <cell r="E6175">
            <v>0</v>
          </cell>
          <cell r="F6175">
            <v>0</v>
          </cell>
          <cell r="G6175" t="str">
            <v>97046</v>
          </cell>
          <cell r="H6175" t="str">
            <v>PONTEIRAS DE PROTEÇÃO DE VERGALHÕES EXPOSTOS EM FUNDAÇÕES. AF_11/2017</v>
          </cell>
        </row>
        <row r="6176">
          <cell r="A6176" t="str">
            <v>SERVICOS DIVERSOS</v>
          </cell>
          <cell r="B6176" t="str">
            <v>SEDI</v>
          </cell>
          <cell r="C6176" t="str">
            <v>OUTROS</v>
          </cell>
          <cell r="D6176" t="str">
            <v>0318</v>
          </cell>
          <cell r="E6176">
            <v>0</v>
          </cell>
          <cell r="F6176">
            <v>0</v>
          </cell>
          <cell r="G6176" t="str">
            <v>97047</v>
          </cell>
          <cell r="H6176" t="str">
            <v>PONTEIRAS DE PROTEÇÃO DE VERGALHÕES EXPOSTOS EM ESTRUTURAS DE CONCRETO ARMADO CONVENCIONAL. AF_11/2017</v>
          </cell>
        </row>
        <row r="6177">
          <cell r="A6177" t="str">
            <v>SERVICOS DIVERSOS</v>
          </cell>
          <cell r="B6177" t="str">
            <v>SEDI</v>
          </cell>
          <cell r="C6177" t="str">
            <v>OUTROS</v>
          </cell>
          <cell r="D6177" t="str">
            <v>0318</v>
          </cell>
          <cell r="E6177">
            <v>0</v>
          </cell>
          <cell r="F6177">
            <v>0</v>
          </cell>
          <cell r="G6177" t="str">
            <v>97048</v>
          </cell>
          <cell r="H6177" t="str">
            <v>PONTEIRAS DE PROTEÇÃO DE VERGALHÕES EXPOSTOS EM ALVENARIA ESTRUTURAL. AF_11/2017</v>
          </cell>
        </row>
        <row r="6178">
          <cell r="A6178" t="str">
            <v>SERVICOS DIVERSOS</v>
          </cell>
          <cell r="B6178" t="str">
            <v>SEDI</v>
          </cell>
          <cell r="C6178" t="str">
            <v>OUTROS</v>
          </cell>
          <cell r="D6178" t="str">
            <v>0318</v>
          </cell>
          <cell r="E6178">
            <v>0</v>
          </cell>
          <cell r="F6178">
            <v>0</v>
          </cell>
          <cell r="G6178" t="str">
            <v>97051</v>
          </cell>
          <cell r="H6178" t="str">
            <v>SINALIZAÇÃO COM FITA FIXADA NA ESTRUTURA. AF_11/2017</v>
          </cell>
        </row>
        <row r="6179">
          <cell r="A6179" t="str">
            <v>SERVICOS DIVERSOS</v>
          </cell>
          <cell r="B6179" t="str">
            <v>SEDI</v>
          </cell>
          <cell r="C6179" t="str">
            <v>OUTROS</v>
          </cell>
          <cell r="D6179" t="str">
            <v>0318</v>
          </cell>
          <cell r="E6179">
            <v>0</v>
          </cell>
          <cell r="F6179">
            <v>0</v>
          </cell>
          <cell r="G6179" t="str">
            <v>97053</v>
          </cell>
          <cell r="H6179" t="str">
            <v>SINALIZAÇÃO COM FITA FIXADA EM CONE PLÁSTICO, INCLUINDO CONE. AF_11/2017</v>
          </cell>
        </row>
        <row r="6180">
          <cell r="A6180" t="str">
            <v>SERVICOS DIVERSOS</v>
          </cell>
          <cell r="B6180" t="str">
            <v>SEDI</v>
          </cell>
          <cell r="C6180" t="str">
            <v>OUTROS</v>
          </cell>
          <cell r="D6180" t="str">
            <v>0318</v>
          </cell>
          <cell r="E6180">
            <v>0</v>
          </cell>
          <cell r="F6180">
            <v>0</v>
          </cell>
          <cell r="G6180" t="str">
            <v>97054</v>
          </cell>
          <cell r="H6180" t="str">
            <v>INSTALAÇÃO DE SINALIZADOR NOTURNO LED. AF_11/2017</v>
          </cell>
        </row>
        <row r="6181">
          <cell r="A6181" t="str">
            <v>SERVICOS DIVERSOS</v>
          </cell>
          <cell r="B6181" t="str">
            <v>SEDI</v>
          </cell>
          <cell r="C6181" t="str">
            <v>OUTROS</v>
          </cell>
          <cell r="D6181" t="str">
            <v>0318</v>
          </cell>
          <cell r="E6181">
            <v>0</v>
          </cell>
          <cell r="F6181">
            <v>0</v>
          </cell>
          <cell r="G6181" t="str">
            <v>97062</v>
          </cell>
          <cell r="H6181" t="str">
            <v>COLOCAÇÃO DE TELA EM ANDAIME FACHADEIRO. AF_11/2017</v>
          </cell>
        </row>
        <row r="6182">
          <cell r="A6182" t="str">
            <v>SERVICOS DIVERSOS</v>
          </cell>
          <cell r="B6182" t="str">
            <v>SEDI</v>
          </cell>
          <cell r="C6182" t="str">
            <v>OUTROS</v>
          </cell>
          <cell r="D6182" t="str">
            <v>0318</v>
          </cell>
          <cell r="E6182">
            <v>0</v>
          </cell>
          <cell r="F6182">
            <v>0</v>
          </cell>
          <cell r="G6182" t="str">
            <v>97063</v>
          </cell>
          <cell r="H6182" t="str">
            <v>MONTAGEM E DESMONTAGEM DE ANDAIME MODULAR FACHADEIRO, COM PISO METÁLICO, PARA EDIFICAÇÕES COM MÚLTIPLOS PAVIMENTOS (EXCLUSIVE ANDAIME E LIMPEZA). AF_11/2017</v>
          </cell>
        </row>
        <row r="6183">
          <cell r="A6183" t="str">
            <v>SERVICOS DIVERSOS</v>
          </cell>
          <cell r="B6183" t="str">
            <v>SEDI</v>
          </cell>
          <cell r="C6183" t="str">
            <v>OUTROS</v>
          </cell>
          <cell r="D6183" t="str">
            <v>0318</v>
          </cell>
          <cell r="E6183">
            <v>0</v>
          </cell>
          <cell r="F6183">
            <v>0</v>
          </cell>
          <cell r="G6183" t="str">
            <v>97064</v>
          </cell>
          <cell r="H6183" t="str">
            <v>MONTAGEM E DESMONTAGEM DE ANDAIME TUBULAR TIPO TORRE (EXCLUSIVE ANDAIME E LIMPEZA). AF_11/2017</v>
          </cell>
        </row>
        <row r="6184">
          <cell r="A6184" t="str">
            <v>SERVICOS DIVERSOS</v>
          </cell>
          <cell r="B6184" t="str">
            <v>SEDI</v>
          </cell>
          <cell r="C6184" t="str">
            <v>OUTROS</v>
          </cell>
          <cell r="D6184" t="str">
            <v>0318</v>
          </cell>
          <cell r="E6184">
            <v>0</v>
          </cell>
          <cell r="F6184">
            <v>0</v>
          </cell>
          <cell r="G6184" t="str">
            <v>97065</v>
          </cell>
          <cell r="H6184" t="str">
            <v>MONTAGEM E DESMONTAGEM DE ANDAIME MULTIDIRECIONAL (EXCLUSIVE ANDAIME E LIMPEZA). AF_11/2017</v>
          </cell>
        </row>
        <row r="6185">
          <cell r="A6185" t="str">
            <v>SERVICOS DIVERSOS</v>
          </cell>
          <cell r="B6185" t="str">
            <v>SEDI</v>
          </cell>
          <cell r="C6185" t="str">
            <v>OUTROS</v>
          </cell>
          <cell r="D6185" t="str">
            <v>0318</v>
          </cell>
          <cell r="E6185">
            <v>0</v>
          </cell>
          <cell r="F6185">
            <v>0</v>
          </cell>
          <cell r="G6185" t="str">
            <v>97066</v>
          </cell>
          <cell r="H6185" t="str">
            <v>COBERTURA PARA PROTEÇÃO DE PEDESTRES SOBRE ESTRUTURA DE ANDAIME, INCLUSIVE MONTAGEM E DESMONTAGEM. AF_11/2017</v>
          </cell>
        </row>
        <row r="6186">
          <cell r="A6186" t="str">
            <v>SERVICOS DIVERSOS</v>
          </cell>
          <cell r="B6186" t="str">
            <v>SEDI</v>
          </cell>
          <cell r="C6186" t="str">
            <v>OUTROS</v>
          </cell>
          <cell r="D6186" t="str">
            <v>0318</v>
          </cell>
          <cell r="E6186">
            <v>0</v>
          </cell>
          <cell r="F6186">
            <v>0</v>
          </cell>
          <cell r="G6186" t="str">
            <v>97067</v>
          </cell>
          <cell r="H6186" t="str">
            <v>PLATAFORMA DE PROTEÇÃO PRINCIPAL PARA ALVENARIA ESTRUTURAL PARA SER APOIADA EM ANDAIME, INCLUSIVE MONTAGEM E DESMONTAGEM. AF_11/2017</v>
          </cell>
        </row>
        <row r="6187">
          <cell r="A6187" t="str">
            <v>SERVICOS PRELIMINARES</v>
          </cell>
          <cell r="B6187" t="str">
            <v>SERP</v>
          </cell>
          <cell r="C6187" t="str">
            <v>DEMOLICOES/RETIRADAS</v>
          </cell>
          <cell r="D6187" t="str">
            <v>0014</v>
          </cell>
          <cell r="E6187">
            <v>0</v>
          </cell>
          <cell r="F6187">
            <v>0</v>
          </cell>
          <cell r="G6187" t="str">
            <v>97621</v>
          </cell>
          <cell r="H6187" t="str">
            <v>DEMOLIÇÃO DE ALVENARIA DE BLOCO FURADO, DE FORMA MANUAL, COM REAPROVEITAMENTO. AF_12/2017</v>
          </cell>
        </row>
        <row r="6188">
          <cell r="A6188" t="str">
            <v>SERVICOS PRELIMINARES</v>
          </cell>
          <cell r="B6188" t="str">
            <v>SERP</v>
          </cell>
          <cell r="C6188" t="str">
            <v>DEMOLICOES/RETIRADAS</v>
          </cell>
          <cell r="D6188" t="str">
            <v>0014</v>
          </cell>
          <cell r="E6188">
            <v>0</v>
          </cell>
          <cell r="F6188">
            <v>0</v>
          </cell>
          <cell r="G6188" t="str">
            <v>97622</v>
          </cell>
          <cell r="H6188" t="str">
            <v>DEMOLIÇÃO DE ALVENARIA DE BLOCO FURADO, DE FORMA MANUAL, SEM REAPROVEITAMENTO. AF_12/2017</v>
          </cell>
        </row>
        <row r="6189">
          <cell r="A6189" t="str">
            <v>SERVICOS PRELIMINARES</v>
          </cell>
          <cell r="B6189" t="str">
            <v>SERP</v>
          </cell>
          <cell r="C6189" t="str">
            <v>DEMOLICOES/RETIRADAS</v>
          </cell>
          <cell r="D6189" t="str">
            <v>0014</v>
          </cell>
          <cell r="E6189">
            <v>0</v>
          </cell>
          <cell r="F6189">
            <v>0</v>
          </cell>
          <cell r="G6189" t="str">
            <v>97623</v>
          </cell>
          <cell r="H6189" t="str">
            <v>DEMOLIÇÃO DE ALVENARIA DE TIJOLO MACIÇO, DE FORMA MANUAL, COM REAPROVEITAMENTO. AF_12/2017</v>
          </cell>
        </row>
        <row r="6190">
          <cell r="A6190" t="str">
            <v>SERVICOS PRELIMINARES</v>
          </cell>
          <cell r="B6190" t="str">
            <v>SERP</v>
          </cell>
          <cell r="C6190" t="str">
            <v>DEMOLICOES/RETIRADAS</v>
          </cell>
          <cell r="D6190" t="str">
            <v>0014</v>
          </cell>
          <cell r="E6190">
            <v>0</v>
          </cell>
          <cell r="F6190">
            <v>0</v>
          </cell>
          <cell r="G6190" t="str">
            <v>97624</v>
          </cell>
          <cell r="H6190" t="str">
            <v>DEMOLIÇÃO DE ALVENARIA DE TIJOLO MACIÇO, DE FORMA MANUAL, SEM REAPROVEITAMENTO. AF_12/2017</v>
          </cell>
        </row>
        <row r="6191">
          <cell r="A6191" t="str">
            <v>SERVICOS PRELIMINARES</v>
          </cell>
          <cell r="B6191" t="str">
            <v>SERP</v>
          </cell>
          <cell r="C6191" t="str">
            <v>DEMOLICOES/RETIRADAS</v>
          </cell>
          <cell r="D6191" t="str">
            <v>0014</v>
          </cell>
          <cell r="E6191">
            <v>0</v>
          </cell>
          <cell r="F6191">
            <v>0</v>
          </cell>
          <cell r="G6191" t="str">
            <v>97625</v>
          </cell>
          <cell r="H6191" t="str">
            <v>DEMOLIÇÃO DE ALVENARIA PARA QUALQUER TIPO DE BLOCO, DE FORMA MECANIZADA, SEM REAPROVEITAMENTO. AF_12/2017</v>
          </cell>
        </row>
        <row r="6192">
          <cell r="A6192" t="str">
            <v>SERVICOS PRELIMINARES</v>
          </cell>
          <cell r="B6192" t="str">
            <v>SERP</v>
          </cell>
          <cell r="C6192" t="str">
            <v>DEMOLICOES/RETIRADAS</v>
          </cell>
          <cell r="D6192" t="str">
            <v>0014</v>
          </cell>
          <cell r="E6192">
            <v>0</v>
          </cell>
          <cell r="F6192">
            <v>0</v>
          </cell>
          <cell r="G6192" t="str">
            <v>97626</v>
          </cell>
          <cell r="H6192" t="str">
            <v>DEMOLIÇÃO DE PILARES E VIGAS EM CONCRETO ARMADO, DE FORMA MANUAL, SEM REAPROVEITAMENTO. AF_12/2017</v>
          </cell>
        </row>
        <row r="6193">
          <cell r="A6193" t="str">
            <v>SERVICOS PRELIMINARES</v>
          </cell>
          <cell r="B6193" t="str">
            <v>SERP</v>
          </cell>
          <cell r="C6193" t="str">
            <v>DEMOLICOES/RETIRADAS</v>
          </cell>
          <cell r="D6193" t="str">
            <v>0014</v>
          </cell>
          <cell r="E6193">
            <v>0</v>
          </cell>
          <cell r="F6193">
            <v>0</v>
          </cell>
          <cell r="G6193" t="str">
            <v>97627</v>
          </cell>
          <cell r="H6193" t="str">
            <v>DEMOLIÇÃO DE PILARES E VIGAS EM CONCRETO ARMADO, DE FORMA MECANIZADA COM MARTELETE, SEM REAPROVEITAMENTO. AF_12/2017</v>
          </cell>
        </row>
        <row r="6194">
          <cell r="A6194" t="str">
            <v>SERVICOS PRELIMINARES</v>
          </cell>
          <cell r="B6194" t="str">
            <v>SERP</v>
          </cell>
          <cell r="C6194" t="str">
            <v>DEMOLICOES/RETIRADAS</v>
          </cell>
          <cell r="D6194" t="str">
            <v>0014</v>
          </cell>
          <cell r="E6194">
            <v>0</v>
          </cell>
          <cell r="F6194">
            <v>0</v>
          </cell>
          <cell r="G6194" t="str">
            <v>97628</v>
          </cell>
          <cell r="H6194" t="str">
            <v>DEMOLIÇÃO DE LAJES, DE FORMA MANUAL, SEM REAPROVEITAMENTO. AF_12/2017</v>
          </cell>
        </row>
        <row r="6195">
          <cell r="A6195" t="str">
            <v>SERVICOS PRELIMINARES</v>
          </cell>
          <cell r="B6195" t="str">
            <v>SERP</v>
          </cell>
          <cell r="C6195" t="str">
            <v>DEMOLICOES/RETIRADAS</v>
          </cell>
          <cell r="D6195" t="str">
            <v>0014</v>
          </cell>
          <cell r="E6195">
            <v>0</v>
          </cell>
          <cell r="F6195">
            <v>0</v>
          </cell>
          <cell r="G6195" t="str">
            <v>97629</v>
          </cell>
          <cell r="H6195" t="str">
            <v>DEMOLIÇÃO DE LAJES, DE FORMA MECANIZADA COM MARTELETE, SEM REAPROVEITAMENTO. AF_12/2017</v>
          </cell>
        </row>
        <row r="6196">
          <cell r="A6196" t="str">
            <v>SERVICOS PRELIMINARES</v>
          </cell>
          <cell r="B6196" t="str">
            <v>SERP</v>
          </cell>
          <cell r="C6196" t="str">
            <v>DEMOLICOES/RETIRADAS</v>
          </cell>
          <cell r="D6196" t="str">
            <v>0014</v>
          </cell>
          <cell r="E6196">
            <v>0</v>
          </cell>
          <cell r="F6196">
            <v>0</v>
          </cell>
          <cell r="G6196" t="str">
            <v>97631</v>
          </cell>
          <cell r="H6196" t="str">
            <v>DEMOLIÇÃO DE ARGAMASSAS, DE FORMA MANUAL, SEM REAPROVEITAMENTO. AF_12/2017</v>
          </cell>
        </row>
        <row r="6197">
          <cell r="A6197" t="str">
            <v>SERVICOS PRELIMINARES</v>
          </cell>
          <cell r="B6197" t="str">
            <v>SERP</v>
          </cell>
          <cell r="C6197" t="str">
            <v>DEMOLICOES/RETIRADAS</v>
          </cell>
          <cell r="D6197" t="str">
            <v>0014</v>
          </cell>
          <cell r="E6197">
            <v>0</v>
          </cell>
          <cell r="F6197">
            <v>0</v>
          </cell>
          <cell r="G6197" t="str">
            <v>97632</v>
          </cell>
          <cell r="H6197" t="str">
            <v>DEMOLIÇÃO DE RODAPÉ CERÂMICO, DE FORMA MANUAL, SEM REAPROVEITAMENTO. AF_12/2017</v>
          </cell>
        </row>
        <row r="6198">
          <cell r="A6198" t="str">
            <v>SERVICOS PRELIMINARES</v>
          </cell>
          <cell r="B6198" t="str">
            <v>SERP</v>
          </cell>
          <cell r="C6198" t="str">
            <v>DEMOLICOES/RETIRADAS</v>
          </cell>
          <cell r="D6198" t="str">
            <v>0014</v>
          </cell>
          <cell r="E6198">
            <v>0</v>
          </cell>
          <cell r="F6198">
            <v>0</v>
          </cell>
          <cell r="G6198" t="str">
            <v>97633</v>
          </cell>
          <cell r="H6198" t="str">
            <v>DEMOLIÇÃO DE REVESTIMENTO CERÂMICO, DE FORMA MANUAL, SEM REAPROVEITAMENTO. AF_12/2017</v>
          </cell>
        </row>
        <row r="6199">
          <cell r="A6199" t="str">
            <v>SERVICOS PRELIMINARES</v>
          </cell>
          <cell r="B6199" t="str">
            <v>SERP</v>
          </cell>
          <cell r="C6199" t="str">
            <v>DEMOLICOES/RETIRADAS</v>
          </cell>
          <cell r="D6199" t="str">
            <v>0014</v>
          </cell>
          <cell r="E6199">
            <v>0</v>
          </cell>
          <cell r="F6199">
            <v>0</v>
          </cell>
          <cell r="G6199" t="str">
            <v>97634</v>
          </cell>
          <cell r="H6199" t="str">
            <v>DEMOLIÇÃO DE REVESTIMENTO CERÂMICO, DE FORMA MECANIZADA COM MARTELETE, SEM REAPROVEITAMENTO. AF_12/2017</v>
          </cell>
        </row>
        <row r="6200">
          <cell r="A6200" t="str">
            <v>SERVICOS PRELIMINARES</v>
          </cell>
          <cell r="B6200" t="str">
            <v>SERP</v>
          </cell>
          <cell r="C6200" t="str">
            <v>DEMOLICOES/RETIRADAS</v>
          </cell>
          <cell r="D6200" t="str">
            <v>0014</v>
          </cell>
          <cell r="E6200">
            <v>0</v>
          </cell>
          <cell r="F6200">
            <v>0</v>
          </cell>
          <cell r="G6200" t="str">
            <v>97635</v>
          </cell>
          <cell r="H6200" t="str">
            <v>DEMOLIÇÃO DE PAVIMENTO INTERTRAVADO, DE FORMA MANUAL, COM REAPROVEITAMENTO. AF_12/2017</v>
          </cell>
        </row>
        <row r="6201">
          <cell r="A6201" t="str">
            <v>SERVICOS PRELIMINARES</v>
          </cell>
          <cell r="B6201" t="str">
            <v>SERP</v>
          </cell>
          <cell r="C6201" t="str">
            <v>DEMOLICOES/RETIRADAS</v>
          </cell>
          <cell r="D6201" t="str">
            <v>0014</v>
          </cell>
          <cell r="E6201">
            <v>0</v>
          </cell>
          <cell r="F6201">
            <v>0</v>
          </cell>
          <cell r="G6201" t="str">
            <v>97636</v>
          </cell>
          <cell r="H6201" t="str">
            <v>DEMOLIÇÃO PARCIAL DE PAVIMENTO ASFÁLTICO, DE FORMA MECANIZADA, SEM REAPROVEITAMENTO. AF_12/2017</v>
          </cell>
        </row>
        <row r="6202">
          <cell r="A6202" t="str">
            <v>SERVICOS PRELIMINARES</v>
          </cell>
          <cell r="B6202" t="str">
            <v>SERP</v>
          </cell>
          <cell r="C6202" t="str">
            <v>DEMOLICOES/RETIRADAS</v>
          </cell>
          <cell r="D6202" t="str">
            <v>0014</v>
          </cell>
          <cell r="E6202">
            <v>0</v>
          </cell>
          <cell r="F6202">
            <v>0</v>
          </cell>
          <cell r="G6202" t="str">
            <v>97637</v>
          </cell>
          <cell r="H6202" t="str">
            <v>REMOÇÃO DE TAPUME/ CHAPAS METÁLICAS E DE MADEIRA, DE FORMA MANUAL, SEM REAPROVEITAMENTO. AF_12/2017</v>
          </cell>
        </row>
        <row r="6203">
          <cell r="A6203" t="str">
            <v>SERVICOS PRELIMINARES</v>
          </cell>
          <cell r="B6203" t="str">
            <v>SERP</v>
          </cell>
          <cell r="C6203" t="str">
            <v>DEMOLICOES/RETIRADAS</v>
          </cell>
          <cell r="D6203" t="str">
            <v>0014</v>
          </cell>
          <cell r="E6203">
            <v>0</v>
          </cell>
          <cell r="F6203">
            <v>0</v>
          </cell>
          <cell r="G6203" t="str">
            <v>97638</v>
          </cell>
          <cell r="H6203" t="str">
            <v>REMOÇÃO DE CHAPAS E PERFIS DE DRYWALL, DE FORMA MANUAL, SEM REAPROVEITAMENTO. AF_12/2017</v>
          </cell>
        </row>
        <row r="6204">
          <cell r="A6204" t="str">
            <v>SERVICOS PRELIMINARES</v>
          </cell>
          <cell r="B6204" t="str">
            <v>SERP</v>
          </cell>
          <cell r="C6204" t="str">
            <v>DEMOLICOES/RETIRADAS</v>
          </cell>
          <cell r="D6204" t="str">
            <v>0014</v>
          </cell>
          <cell r="E6204">
            <v>0</v>
          </cell>
          <cell r="F6204">
            <v>0</v>
          </cell>
          <cell r="G6204" t="str">
            <v>97639</v>
          </cell>
          <cell r="H6204" t="str">
            <v>REMOÇÃO DE PLACAS E PILARETES DE CONCRETO, DE FORMA MANUAL, SEM REAPROVEITAMENTO. AF_12/2017</v>
          </cell>
        </row>
        <row r="6205">
          <cell r="A6205" t="str">
            <v>SERVICOS PRELIMINARES</v>
          </cell>
          <cell r="B6205" t="str">
            <v>SERP</v>
          </cell>
          <cell r="C6205" t="str">
            <v>DEMOLICOES/RETIRADAS</v>
          </cell>
          <cell r="D6205" t="str">
            <v>0014</v>
          </cell>
          <cell r="E6205">
            <v>0</v>
          </cell>
          <cell r="F6205">
            <v>0</v>
          </cell>
          <cell r="G6205" t="str">
            <v>97640</v>
          </cell>
          <cell r="H6205" t="str">
            <v>REMOÇÃO DE FORROS DE DRYWALL, PVC E FIBROMINERAL, DE FORMA MANUAL, SEM REAPROVEITAMENTO. AF_12/2017</v>
          </cell>
        </row>
        <row r="6206">
          <cell r="A6206" t="str">
            <v>SERVICOS PRELIMINARES</v>
          </cell>
          <cell r="B6206" t="str">
            <v>SERP</v>
          </cell>
          <cell r="C6206" t="str">
            <v>DEMOLICOES/RETIRADAS</v>
          </cell>
          <cell r="D6206" t="str">
            <v>0014</v>
          </cell>
          <cell r="E6206">
            <v>0</v>
          </cell>
          <cell r="F6206">
            <v>0</v>
          </cell>
          <cell r="G6206" t="str">
            <v>97641</v>
          </cell>
          <cell r="H6206" t="str">
            <v>REMOÇÃO DE FORRO DE GESSO, DE FORMA MANUAL, SEM REAPROVEITAMENTO. AF_12/2017</v>
          </cell>
        </row>
        <row r="6207">
          <cell r="A6207" t="str">
            <v>SERVICOS PRELIMINARES</v>
          </cell>
          <cell r="B6207" t="str">
            <v>SERP</v>
          </cell>
          <cell r="C6207" t="str">
            <v>DEMOLICOES/RETIRADAS</v>
          </cell>
          <cell r="D6207" t="str">
            <v>0014</v>
          </cell>
          <cell r="E6207">
            <v>0</v>
          </cell>
          <cell r="F6207">
            <v>0</v>
          </cell>
          <cell r="G6207" t="str">
            <v>97642</v>
          </cell>
          <cell r="H6207" t="str">
            <v>REMOÇÃO DE TRAMA METÁLICA OU DE MADEIRA PARA FORRO, DE FORMA MANUAL, SEM REAPROVEITAMENTO. AF_12/2017</v>
          </cell>
        </row>
        <row r="6208">
          <cell r="A6208" t="str">
            <v>SERVICOS PRELIMINARES</v>
          </cell>
          <cell r="B6208" t="str">
            <v>SERP</v>
          </cell>
          <cell r="C6208" t="str">
            <v>DEMOLICOES/RETIRADAS</v>
          </cell>
          <cell r="D6208" t="str">
            <v>0014</v>
          </cell>
          <cell r="E6208">
            <v>0</v>
          </cell>
          <cell r="F6208">
            <v>0</v>
          </cell>
          <cell r="G6208" t="str">
            <v>97643</v>
          </cell>
          <cell r="H6208" t="str">
            <v>REMOÇÃO DE PISO DE MADEIRA (ASSOALHO E BARROTE), DE FORMA MANUAL, SEM REAPROVEITAMENTO. AF_12/2017</v>
          </cell>
        </row>
        <row r="6209">
          <cell r="A6209" t="str">
            <v>SERVICOS PRELIMINARES</v>
          </cell>
          <cell r="B6209" t="str">
            <v>SERP</v>
          </cell>
          <cell r="C6209" t="str">
            <v>DEMOLICOES/RETIRADAS</v>
          </cell>
          <cell r="D6209" t="str">
            <v>0014</v>
          </cell>
          <cell r="E6209">
            <v>0</v>
          </cell>
          <cell r="F6209">
            <v>0</v>
          </cell>
          <cell r="G6209" t="str">
            <v>97644</v>
          </cell>
          <cell r="H6209" t="str">
            <v>REMOÇÃO DE PORTAS, DE FORMA MANUAL, SEM REAPROVEITAMENTO. AF_12/2017</v>
          </cell>
        </row>
        <row r="6210">
          <cell r="A6210" t="str">
            <v>SERVICOS PRELIMINARES</v>
          </cell>
          <cell r="B6210" t="str">
            <v>SERP</v>
          </cell>
          <cell r="C6210" t="str">
            <v>DEMOLICOES/RETIRADAS</v>
          </cell>
          <cell r="D6210" t="str">
            <v>0014</v>
          </cell>
          <cell r="E6210">
            <v>0</v>
          </cell>
          <cell r="F6210">
            <v>0</v>
          </cell>
          <cell r="G6210" t="str">
            <v>97645</v>
          </cell>
          <cell r="H6210" t="str">
            <v>REMOÇÃO DE JANELAS, DE FORMA MANUAL, SEM REAPROVEITAMENTO. AF_12/2017</v>
          </cell>
        </row>
        <row r="6211">
          <cell r="A6211" t="str">
            <v>SERVICOS PRELIMINARES</v>
          </cell>
          <cell r="B6211" t="str">
            <v>SERP</v>
          </cell>
          <cell r="C6211" t="str">
            <v>DEMOLICOES/RETIRADAS</v>
          </cell>
          <cell r="D6211" t="str">
            <v>0014</v>
          </cell>
          <cell r="E6211">
            <v>0</v>
          </cell>
          <cell r="F6211">
            <v>0</v>
          </cell>
          <cell r="G6211" t="str">
            <v>97647</v>
          </cell>
          <cell r="H6211" t="str">
            <v>REMOÇÃO DE TELHAS, DE FIBROCIMENTO, METÁLICA E CERÂMICA, DE FORMA MANUAL, SEM REAPROVEITAMENTO. AF_12/2017</v>
          </cell>
        </row>
        <row r="6212">
          <cell r="A6212" t="str">
            <v>SERVICOS PRELIMINARES</v>
          </cell>
          <cell r="B6212" t="str">
            <v>SERP</v>
          </cell>
          <cell r="C6212" t="str">
            <v>DEMOLICOES/RETIRADAS</v>
          </cell>
          <cell r="D6212" t="str">
            <v>0014</v>
          </cell>
          <cell r="E6212">
            <v>0</v>
          </cell>
          <cell r="F6212">
            <v>0</v>
          </cell>
          <cell r="G6212" t="str">
            <v>97648</v>
          </cell>
          <cell r="H6212" t="str">
            <v>REMOÇÃO DE PROTEÇÃO TÉRMICA PARA COBERTURA EM EPS, DE FORMA MANUAL, SEM REAPROVEITAMENTO. AF_12/2017</v>
          </cell>
        </row>
        <row r="6213">
          <cell r="A6213" t="str">
            <v>SERVICOS PRELIMINARES</v>
          </cell>
          <cell r="B6213" t="str">
            <v>SERP</v>
          </cell>
          <cell r="C6213" t="str">
            <v>DEMOLICOES/RETIRADAS</v>
          </cell>
          <cell r="D6213" t="str">
            <v>0014</v>
          </cell>
          <cell r="E6213">
            <v>0</v>
          </cell>
          <cell r="F6213">
            <v>0</v>
          </cell>
          <cell r="G6213" t="str">
            <v>97649</v>
          </cell>
          <cell r="H6213" t="str">
            <v>REMOÇÃO DE TELHAS DE FIBROCIMENTO, METÁLICA E CERÂMICA, DE FORMA MECANIZADA, COM USO DE GUINDASTE, SEM REAPROVEITAMENTO. AF_12/2017</v>
          </cell>
        </row>
        <row r="6214">
          <cell r="A6214" t="str">
            <v>SERVICOS PRELIMINARES</v>
          </cell>
          <cell r="B6214" t="str">
            <v>SERP</v>
          </cell>
          <cell r="C6214" t="str">
            <v>DEMOLICOES/RETIRADAS</v>
          </cell>
          <cell r="D6214" t="str">
            <v>0014</v>
          </cell>
          <cell r="E6214">
            <v>0</v>
          </cell>
          <cell r="F6214">
            <v>0</v>
          </cell>
          <cell r="G6214" t="str">
            <v>97650</v>
          </cell>
          <cell r="H6214" t="str">
            <v>REMOÇÃO DE TRAMA DE MADEIRA PARA COBERTURA, DE FORMA MANUAL, SEM REAPROVEITAMENTO. AF_12/2017</v>
          </cell>
        </row>
        <row r="6215">
          <cell r="A6215" t="str">
            <v>SERVICOS PRELIMINARES</v>
          </cell>
          <cell r="B6215" t="str">
            <v>SERP</v>
          </cell>
          <cell r="C6215" t="str">
            <v>DEMOLICOES/RETIRADAS</v>
          </cell>
          <cell r="D6215" t="str">
            <v>0014</v>
          </cell>
          <cell r="E6215">
            <v>0</v>
          </cell>
          <cell r="F6215">
            <v>0</v>
          </cell>
          <cell r="G6215" t="str">
            <v>97651</v>
          </cell>
          <cell r="H6215" t="str">
            <v>REMOÇÃO DE TESOURAS DE MADEIRA, COM VÃO MENOR QUE 8M, DE FORMA MANUAL, SEM REAPROVEITAMENTO. AF_12/2017</v>
          </cell>
        </row>
        <row r="6216">
          <cell r="A6216" t="str">
            <v>SERVICOS PRELIMINARES</v>
          </cell>
          <cell r="B6216" t="str">
            <v>SERP</v>
          </cell>
          <cell r="C6216" t="str">
            <v>DEMOLICOES/RETIRADAS</v>
          </cell>
          <cell r="D6216" t="str">
            <v>0014</v>
          </cell>
          <cell r="E6216">
            <v>0</v>
          </cell>
          <cell r="F6216">
            <v>0</v>
          </cell>
          <cell r="G6216" t="str">
            <v>97652</v>
          </cell>
          <cell r="H6216" t="str">
            <v>REMOÇÃO DE TESOURAS DE MADEIRA, COM VÃO MAIOR OU IGUAL A 8M, DE FORMA MANUAL, SEM REAPROVEITAMENTO. AF_12/2017</v>
          </cell>
        </row>
        <row r="6217">
          <cell r="A6217" t="str">
            <v>SERVICOS PRELIMINARES</v>
          </cell>
          <cell r="B6217" t="str">
            <v>SERP</v>
          </cell>
          <cell r="C6217" t="str">
            <v>DEMOLICOES/RETIRADAS</v>
          </cell>
          <cell r="D6217" t="str">
            <v>0014</v>
          </cell>
          <cell r="E6217">
            <v>0</v>
          </cell>
          <cell r="F6217">
            <v>0</v>
          </cell>
          <cell r="G6217" t="str">
            <v>97653</v>
          </cell>
          <cell r="H6217" t="str">
            <v>REMOÇÃO DE TESOURAS DE MADEIRA, COM VÃO MENOR QUE 8M, DE FORMA MECANIZADA, COM REAPROVEITAMENTO. AF_12/2017</v>
          </cell>
        </row>
        <row r="6218">
          <cell r="A6218" t="str">
            <v>SERVICOS PRELIMINARES</v>
          </cell>
          <cell r="B6218" t="str">
            <v>SERP</v>
          </cell>
          <cell r="C6218" t="str">
            <v>DEMOLICOES/RETIRADAS</v>
          </cell>
          <cell r="D6218" t="str">
            <v>0014</v>
          </cell>
          <cell r="E6218">
            <v>0</v>
          </cell>
          <cell r="F6218">
            <v>0</v>
          </cell>
          <cell r="G6218" t="str">
            <v>97654</v>
          </cell>
          <cell r="H6218" t="str">
            <v>REMOÇÃO DE TESOURAS DE MADEIRA, COM VÃO MAIOR OU IGUAL A 8M, DE FORMA MECANIZADA, COM REAPROVEITAMENTO. AF_12/2017</v>
          </cell>
        </row>
        <row r="6219">
          <cell r="A6219" t="str">
            <v>SERVICOS PRELIMINARES</v>
          </cell>
          <cell r="B6219" t="str">
            <v>SERP</v>
          </cell>
          <cell r="C6219" t="str">
            <v>DEMOLICOES/RETIRADAS</v>
          </cell>
          <cell r="D6219" t="str">
            <v>0014</v>
          </cell>
          <cell r="E6219">
            <v>0</v>
          </cell>
          <cell r="F6219">
            <v>0</v>
          </cell>
          <cell r="G6219" t="str">
            <v>97655</v>
          </cell>
          <cell r="H6219" t="str">
            <v>REMOÇÃO DE TRAMA METÁLICA PARA COBERTURA, DE FORMA MANUAL, SEM REAPROVEITAMENTO. AF_12/2017</v>
          </cell>
        </row>
        <row r="6220">
          <cell r="A6220" t="str">
            <v>SERVICOS PRELIMINARES</v>
          </cell>
          <cell r="B6220" t="str">
            <v>SERP</v>
          </cell>
          <cell r="C6220" t="str">
            <v>DEMOLICOES/RETIRADAS</v>
          </cell>
          <cell r="D6220" t="str">
            <v>0014</v>
          </cell>
          <cell r="E6220">
            <v>0</v>
          </cell>
          <cell r="F6220">
            <v>0</v>
          </cell>
          <cell r="G6220" t="str">
            <v>97656</v>
          </cell>
          <cell r="H6220" t="str">
            <v>REMOÇÃO DE TESOURAS METÁLICAS, COM VÃO MENOR QUE 8M, DE FORMA MANUAL, SEM REAPROVEITAMENTO. AF_12/2017</v>
          </cell>
        </row>
        <row r="6221">
          <cell r="A6221" t="str">
            <v>SERVICOS PRELIMINARES</v>
          </cell>
          <cell r="B6221" t="str">
            <v>SERP</v>
          </cell>
          <cell r="C6221" t="str">
            <v>DEMOLICOES/RETIRADAS</v>
          </cell>
          <cell r="D6221" t="str">
            <v>0014</v>
          </cell>
          <cell r="E6221">
            <v>0</v>
          </cell>
          <cell r="F6221">
            <v>0</v>
          </cell>
          <cell r="G6221" t="str">
            <v>97657</v>
          </cell>
          <cell r="H6221" t="str">
            <v>REMOÇÃO DE TESOURAS METÁLICAS, COM VÃO MAIOR OU IGUAL A 8M, DE FORMA MANUAL, SEM REAPROVEITAMENTO. AF_12/2017</v>
          </cell>
        </row>
        <row r="6222">
          <cell r="A6222" t="str">
            <v>SERVICOS PRELIMINARES</v>
          </cell>
          <cell r="B6222" t="str">
            <v>SERP</v>
          </cell>
          <cell r="C6222" t="str">
            <v>DEMOLICOES/RETIRADAS</v>
          </cell>
          <cell r="D6222" t="str">
            <v>0014</v>
          </cell>
          <cell r="E6222">
            <v>0</v>
          </cell>
          <cell r="F6222">
            <v>0</v>
          </cell>
          <cell r="G6222" t="str">
            <v>97658</v>
          </cell>
          <cell r="H6222" t="str">
            <v>REMOÇÃO DE TESOURAS METÁLICAS, COM VÃO MENOR QUE 8M, DE FORMA MECANIZADA, COM REAPROVEITAMENTO. AF_12/2017</v>
          </cell>
        </row>
        <row r="6223">
          <cell r="A6223" t="str">
            <v>SERVICOS PRELIMINARES</v>
          </cell>
          <cell r="B6223" t="str">
            <v>SERP</v>
          </cell>
          <cell r="C6223" t="str">
            <v>DEMOLICOES/RETIRADAS</v>
          </cell>
          <cell r="D6223" t="str">
            <v>0014</v>
          </cell>
          <cell r="E6223">
            <v>0</v>
          </cell>
          <cell r="F6223">
            <v>0</v>
          </cell>
          <cell r="G6223" t="str">
            <v>97659</v>
          </cell>
          <cell r="H6223" t="str">
            <v>REMOÇÃO DE TESOURAS METÁLICAS, COM VÃO MAIOR OU IGUAL A 8M, DE FORMA MECANIZADA, COM REAPROVEITAMENTO. AF_12/2017</v>
          </cell>
        </row>
        <row r="6224">
          <cell r="A6224" t="str">
            <v>SERVICOS PRELIMINARES</v>
          </cell>
          <cell r="B6224" t="str">
            <v>SERP</v>
          </cell>
          <cell r="C6224" t="str">
            <v>DEMOLICOES/RETIRADAS</v>
          </cell>
          <cell r="D6224" t="str">
            <v>0014</v>
          </cell>
          <cell r="E6224">
            <v>0</v>
          </cell>
          <cell r="F6224">
            <v>0</v>
          </cell>
          <cell r="G6224" t="str">
            <v>97660</v>
          </cell>
          <cell r="H6224" t="str">
            <v>REMOÇÃO DE INTERRUPTORES/TOMADAS ELÉTRICAS, DE FORMA MANUAL, SEM REAPROVEITAMENTO. AF_12/2017</v>
          </cell>
        </row>
        <row r="6225">
          <cell r="A6225" t="str">
            <v>SERVICOS PRELIMINARES</v>
          </cell>
          <cell r="B6225" t="str">
            <v>SERP</v>
          </cell>
          <cell r="C6225" t="str">
            <v>DEMOLICOES/RETIRADAS</v>
          </cell>
          <cell r="D6225" t="str">
            <v>0014</v>
          </cell>
          <cell r="E6225">
            <v>0</v>
          </cell>
          <cell r="F6225">
            <v>0</v>
          </cell>
          <cell r="G6225" t="str">
            <v>97661</v>
          </cell>
          <cell r="H6225" t="str">
            <v>REMOÇÃO DE CABOS ELÉTRICOS, DE FORMA MANUAL, SEM REAPROVEITAMENTO. AF_12/2017</v>
          </cell>
        </row>
        <row r="6226">
          <cell r="A6226" t="str">
            <v>SERVICOS PRELIMINARES</v>
          </cell>
          <cell r="B6226" t="str">
            <v>SERP</v>
          </cell>
          <cell r="C6226" t="str">
            <v>DEMOLICOES/RETIRADAS</v>
          </cell>
          <cell r="D6226" t="str">
            <v>0014</v>
          </cell>
          <cell r="E6226">
            <v>0</v>
          </cell>
          <cell r="F6226">
            <v>0</v>
          </cell>
          <cell r="G6226" t="str">
            <v>97662</v>
          </cell>
          <cell r="H6226" t="str">
            <v>REMOÇÃO DE TUBULAÇÕES (TUBOS E CONEXÕES) DE ÁGUA FRIA, DE FORMA MANUAL, SEM REAPROVEITAMENTO. AF_12/2017</v>
          </cell>
        </row>
        <row r="6227">
          <cell r="A6227" t="str">
            <v>SERVICOS PRELIMINARES</v>
          </cell>
          <cell r="B6227" t="str">
            <v>SERP</v>
          </cell>
          <cell r="C6227" t="str">
            <v>DEMOLICOES/RETIRADAS</v>
          </cell>
          <cell r="D6227" t="str">
            <v>0014</v>
          </cell>
          <cell r="E6227">
            <v>0</v>
          </cell>
          <cell r="F6227">
            <v>0</v>
          </cell>
          <cell r="G6227" t="str">
            <v>97663</v>
          </cell>
          <cell r="H6227" t="str">
            <v>REMOÇÃO DE LOUÇAS, DE FORMA MANUAL, SEM REAPROVEITAMENTO. AF_12/2017</v>
          </cell>
        </row>
        <row r="6228">
          <cell r="A6228" t="str">
            <v>SERVICOS PRELIMINARES</v>
          </cell>
          <cell r="B6228" t="str">
            <v>SERP</v>
          </cell>
          <cell r="C6228" t="str">
            <v>DEMOLICOES/RETIRADAS</v>
          </cell>
          <cell r="D6228" t="str">
            <v>0014</v>
          </cell>
          <cell r="E6228">
            <v>0</v>
          </cell>
          <cell r="F6228">
            <v>0</v>
          </cell>
          <cell r="G6228" t="str">
            <v>97664</v>
          </cell>
          <cell r="H6228" t="str">
            <v>REMOÇÃO DE ACESSÓRIOS, DE FORMA MANUAL, SEM REAPROVEITAMENTO. AF_12/2017</v>
          </cell>
        </row>
        <row r="6229">
          <cell r="A6229" t="str">
            <v>SERVICOS PRELIMINARES</v>
          </cell>
          <cell r="B6229" t="str">
            <v>SERP</v>
          </cell>
          <cell r="C6229" t="str">
            <v>DEMOLICOES/RETIRADAS</v>
          </cell>
          <cell r="D6229" t="str">
            <v>0014</v>
          </cell>
          <cell r="E6229">
            <v>0</v>
          </cell>
          <cell r="F6229">
            <v>0</v>
          </cell>
          <cell r="G6229" t="str">
            <v>97665</v>
          </cell>
          <cell r="H6229" t="str">
            <v>REMOÇÃO DE LUMINÁRIAS, DE FORMA MANUAL, SEM REAPROVEITAMENTO. AF_12/2017</v>
          </cell>
        </row>
        <row r="6230">
          <cell r="A6230" t="str">
            <v>SERVICOS PRELIMINARES</v>
          </cell>
          <cell r="B6230" t="str">
            <v>SERP</v>
          </cell>
          <cell r="C6230" t="str">
            <v>DEMOLICOES/RETIRADAS</v>
          </cell>
          <cell r="D6230" t="str">
            <v>0014</v>
          </cell>
          <cell r="E6230">
            <v>0</v>
          </cell>
          <cell r="F6230">
            <v>0</v>
          </cell>
          <cell r="G6230" t="str">
            <v>97666</v>
          </cell>
          <cell r="H6230" t="str">
            <v>REMOÇÃO DE METAIS SANITÁRIOS, DE FORMA MANUAL, SEM REAPROVEITAMENTO. AF_12/2017</v>
          </cell>
        </row>
        <row r="6231">
          <cell r="A6231" t="str">
            <v>SERVICOS TECNICOS</v>
          </cell>
          <cell r="B6231" t="str">
            <v>SERT</v>
          </cell>
          <cell r="C6231" t="str">
            <v>CONTROLE TECNOLOGICO</v>
          </cell>
          <cell r="D6231" t="str">
            <v>0006</v>
          </cell>
          <cell r="E6231">
            <v>0</v>
          </cell>
          <cell r="F6231">
            <v>0</v>
          </cell>
          <cell r="G6231" t="str">
            <v>95967</v>
          </cell>
          <cell r="H6231" t="str">
            <v>SERVIÇOS TÉCNICOS ESPECIALIZADOS PARA ACOMPANHAMENTO DE EXECUÇÃO DE FUNDAÇÕES PROFUNDAS E ESTRUTURAS DE CONTENÇÃO</v>
          </cell>
        </row>
        <row r="6232">
          <cell r="A6232" t="str">
            <v>SERVICOS TECNICOS</v>
          </cell>
          <cell r="B6232" t="str">
            <v>SERT</v>
          </cell>
          <cell r="C6232" t="str">
            <v>LOCACAO</v>
          </cell>
          <cell r="D6232" t="str">
            <v>0008</v>
          </cell>
          <cell r="E6232">
            <v>0</v>
          </cell>
          <cell r="F6232">
            <v>0</v>
          </cell>
          <cell r="G6232" t="str">
            <v>99058</v>
          </cell>
          <cell r="H6232" t="str">
            <v>LOCAÇÃO DE PONTO PARA REFERÊNCIA TOPOGRÁFICA. AF_10/2018</v>
          </cell>
        </row>
        <row r="6233">
          <cell r="A6233" t="str">
            <v>SERVICOS TECNICOS</v>
          </cell>
          <cell r="B6233" t="str">
            <v>SERT</v>
          </cell>
          <cell r="C6233" t="str">
            <v>LOCACAO</v>
          </cell>
          <cell r="D6233" t="str">
            <v>0008</v>
          </cell>
          <cell r="E6233">
            <v>0</v>
          </cell>
          <cell r="F6233">
            <v>0</v>
          </cell>
          <cell r="G6233" t="str">
            <v>99059</v>
          </cell>
          <cell r="H6233" t="str">
            <v>LOCACAO CONVENCIONAL DE OBRA, UTILIZANDO GABARITO DE TÁBUAS CORRIDAS PONTALETADAS A CADA 2,00M -  2 UTILIZAÇÕES. AF_10/2018</v>
          </cell>
        </row>
        <row r="6234">
          <cell r="A6234" t="str">
            <v>SERVICOS TECNICOS</v>
          </cell>
          <cell r="B6234" t="str">
            <v>SERT</v>
          </cell>
          <cell r="C6234" t="str">
            <v>LOCACAO</v>
          </cell>
          <cell r="D6234" t="str">
            <v>0008</v>
          </cell>
          <cell r="E6234">
            <v>0</v>
          </cell>
          <cell r="F6234">
            <v>0</v>
          </cell>
          <cell r="G6234" t="str">
            <v>99060</v>
          </cell>
          <cell r="H6234" t="str">
            <v>LOCAÇÃO COM CAVALETE COM ALTURA DE 1,00 M - 2 UTILIZAÇÕES. AF_10/2018</v>
          </cell>
        </row>
        <row r="6235">
          <cell r="A6235" t="str">
            <v>SERVICOS TECNICOS</v>
          </cell>
          <cell r="B6235" t="str">
            <v>SERT</v>
          </cell>
          <cell r="C6235" t="str">
            <v>LOCACAO</v>
          </cell>
          <cell r="D6235" t="str">
            <v>0008</v>
          </cell>
          <cell r="E6235">
            <v>0</v>
          </cell>
          <cell r="F6235">
            <v>0</v>
          </cell>
          <cell r="G6235" t="str">
            <v>99061</v>
          </cell>
          <cell r="H6235" t="str">
            <v>LOCAÇÃO COM CAVALETE COM ALTURA DE 0,50 M - 2 UTILIZAÇÕES. AF_10/2018</v>
          </cell>
        </row>
        <row r="6236">
          <cell r="A6236" t="str">
            <v>SERVICOS TECNICOS</v>
          </cell>
          <cell r="B6236" t="str">
            <v>SERT</v>
          </cell>
          <cell r="C6236" t="str">
            <v>LOCACAO</v>
          </cell>
          <cell r="D6236" t="str">
            <v>0008</v>
          </cell>
          <cell r="E6236">
            <v>0</v>
          </cell>
          <cell r="F6236">
            <v>0</v>
          </cell>
          <cell r="G6236" t="str">
            <v>99062</v>
          </cell>
          <cell r="H6236" t="str">
            <v>MARCAÇÃO DE PONTOS EM GABARITO OU CAVALETE. AF_10/2018</v>
          </cell>
        </row>
        <row r="6237">
          <cell r="A6237" t="str">
            <v>SERVICOS TECNICOS</v>
          </cell>
          <cell r="B6237" t="str">
            <v>SERT</v>
          </cell>
          <cell r="C6237" t="str">
            <v>LOCACAO</v>
          </cell>
          <cell r="D6237" t="str">
            <v>0008</v>
          </cell>
          <cell r="E6237">
            <v>0</v>
          </cell>
          <cell r="F6237">
            <v>0</v>
          </cell>
          <cell r="G6237" t="str">
            <v>99063</v>
          </cell>
          <cell r="H6237" t="str">
            <v>LOCAÇÃO DE REDE DE ÁGUA OU ESGOTO. AF_10/2018</v>
          </cell>
        </row>
        <row r="6238">
          <cell r="A6238" t="str">
            <v>SERVICOS TECNICOS</v>
          </cell>
          <cell r="B6238" t="str">
            <v>SERT</v>
          </cell>
          <cell r="C6238" t="str">
            <v>LOCACAO</v>
          </cell>
          <cell r="D6238" t="str">
            <v>0008</v>
          </cell>
          <cell r="E6238">
            <v>0</v>
          </cell>
          <cell r="F6238">
            <v>0</v>
          </cell>
          <cell r="G6238" t="str">
            <v>99064</v>
          </cell>
          <cell r="H6238" t="str">
            <v>LOCAÇÃO DE PAVIMENTAÇÃO. AF_10/2018</v>
          </cell>
        </row>
        <row r="6239">
          <cell r="A6239" t="str">
            <v>TRANPORTES, CARGAS E DESCARGAS</v>
          </cell>
          <cell r="B6239" t="str">
            <v>TRAN</v>
          </cell>
          <cell r="C6239" t="str">
            <v>TRANSPORTE COMERCIAL</v>
          </cell>
          <cell r="D6239" t="str">
            <v>0332</v>
          </cell>
          <cell r="E6239">
            <v>0</v>
          </cell>
          <cell r="F6239">
            <v>0</v>
          </cell>
          <cell r="G6239" t="str">
            <v>93588</v>
          </cell>
          <cell r="H6239" t="str">
            <v>TRANSPORTE COM CAMINHÃO BASCULANTE DE 10 M³, EM VIA URBANA EM LEITO NATURAL (UNIDADE: M3XKM). AF_07/2020</v>
          </cell>
        </row>
        <row r="6240">
          <cell r="A6240" t="str">
            <v>TRANPORTES, CARGAS E DESCARGAS</v>
          </cell>
          <cell r="B6240" t="str">
            <v>TRAN</v>
          </cell>
          <cell r="C6240" t="str">
            <v>TRANSPORTE COMERCIAL</v>
          </cell>
          <cell r="D6240" t="str">
            <v>0332</v>
          </cell>
          <cell r="E6240">
            <v>0</v>
          </cell>
          <cell r="F6240">
            <v>0</v>
          </cell>
          <cell r="G6240" t="str">
            <v>93589</v>
          </cell>
          <cell r="H6240" t="str">
            <v>TRANSPORTE COM CAMINHÃO BASCULANTE DE 10 M³, EM VIA URBANA EM REVESTIMENTO PRIMÁRIO (UNIDADE: M3XKM). AF_07/2020</v>
          </cell>
        </row>
        <row r="6241">
          <cell r="A6241" t="str">
            <v>TRANPORTES, CARGAS E DESCARGAS</v>
          </cell>
          <cell r="B6241" t="str">
            <v>TRAN</v>
          </cell>
          <cell r="C6241" t="str">
            <v>TRANSPORTE COMERCIAL</v>
          </cell>
          <cell r="D6241" t="str">
            <v>0332</v>
          </cell>
          <cell r="E6241">
            <v>0</v>
          </cell>
          <cell r="F6241">
            <v>0</v>
          </cell>
          <cell r="G6241" t="str">
            <v>93590</v>
          </cell>
          <cell r="H6241" t="str">
            <v>TRANSPORTE COM CAMINHÃO BASCULANTE DE 10 M³, EM VIA URBANA PAVIMENTADA, ADICIONAL PARA DMT EXCEDENTE A 30 KM (UNIDADE: M3XKM). AF_07/2020</v>
          </cell>
        </row>
        <row r="6242">
          <cell r="A6242" t="str">
            <v>TRANPORTES, CARGAS E DESCARGAS</v>
          </cell>
          <cell r="B6242" t="str">
            <v>TRAN</v>
          </cell>
          <cell r="C6242" t="str">
            <v>TRANSPORTE COMERCIAL</v>
          </cell>
          <cell r="D6242" t="str">
            <v>0332</v>
          </cell>
          <cell r="E6242">
            <v>0</v>
          </cell>
          <cell r="F6242">
            <v>0</v>
          </cell>
          <cell r="G6242" t="str">
            <v>93591</v>
          </cell>
          <cell r="H6242" t="str">
            <v>TRANSPORTE COM CAMINHÃO BASCULANTE DE 14 M³, EM VIA URBANA EM LEITO NATURAL (UNIDADE: M3XKM). AF_07/2020</v>
          </cell>
        </row>
        <row r="6243">
          <cell r="A6243" t="str">
            <v>TRANPORTES, CARGAS E DESCARGAS</v>
          </cell>
          <cell r="B6243" t="str">
            <v>TRAN</v>
          </cell>
          <cell r="C6243" t="str">
            <v>TRANSPORTE COMERCIAL</v>
          </cell>
          <cell r="D6243" t="str">
            <v>0332</v>
          </cell>
          <cell r="E6243">
            <v>0</v>
          </cell>
          <cell r="F6243">
            <v>0</v>
          </cell>
          <cell r="G6243" t="str">
            <v>93592</v>
          </cell>
          <cell r="H6243" t="str">
            <v>TRANSPORTE COM CAMINHÃO BASCULANTE DE 14 M³, EM VIA URBANA EM REVESTIMENTO PRIMÁRIO (UNIDADE: M3XKM). AF_07/2020</v>
          </cell>
        </row>
        <row r="6244">
          <cell r="A6244" t="str">
            <v>TRANPORTES, CARGAS E DESCARGAS</v>
          </cell>
          <cell r="B6244" t="str">
            <v>TRAN</v>
          </cell>
          <cell r="C6244" t="str">
            <v>TRANSPORTE COMERCIAL</v>
          </cell>
          <cell r="D6244" t="str">
            <v>0332</v>
          </cell>
          <cell r="E6244">
            <v>0</v>
          </cell>
          <cell r="F6244">
            <v>0</v>
          </cell>
          <cell r="G6244" t="str">
            <v>93593</v>
          </cell>
          <cell r="H6244" t="str">
            <v>TRANSPORTE COM CAMINHÃO BASCULANTE DE 14 M³, EM VIA URBANA PAVIMENTADA, ADICIONAL PARA DMT EXCEDENTE A 30 KM (UNIDADE: M3XKM). AF_07/2020</v>
          </cell>
        </row>
        <row r="6245">
          <cell r="A6245" t="str">
            <v>TRANPORTES, CARGAS E DESCARGAS</v>
          </cell>
          <cell r="B6245" t="str">
            <v>TRAN</v>
          </cell>
          <cell r="C6245" t="str">
            <v>TRANSPORTE COMERCIAL</v>
          </cell>
          <cell r="D6245" t="str">
            <v>0332</v>
          </cell>
          <cell r="E6245">
            <v>0</v>
          </cell>
          <cell r="F6245">
            <v>0</v>
          </cell>
          <cell r="G6245" t="str">
            <v>93594</v>
          </cell>
          <cell r="H6245" t="str">
            <v>TRANSPORTE COM CAMINHÃO BASCULANTE DE 10 M³, EM VIA URBANA EM LEITO NATURAL (UNIDADE: TXKM). AF_07/2020</v>
          </cell>
        </row>
        <row r="6246">
          <cell r="A6246" t="str">
            <v>TRANPORTES, CARGAS E DESCARGAS</v>
          </cell>
          <cell r="B6246" t="str">
            <v>TRAN</v>
          </cell>
          <cell r="C6246" t="str">
            <v>TRANSPORTE COMERCIAL</v>
          </cell>
          <cell r="D6246" t="str">
            <v>0332</v>
          </cell>
          <cell r="E6246">
            <v>0</v>
          </cell>
          <cell r="F6246">
            <v>0</v>
          </cell>
          <cell r="G6246" t="str">
            <v>93595</v>
          </cell>
          <cell r="H6246" t="str">
            <v>TRANSPORTE COM CAMINHÃO BASCULANTE DE 10 M³, EM VIA URBANA EM REVESTIMENTO PRIMÁRIO (UNIDADE: TXKM). AF_07/2020</v>
          </cell>
        </row>
        <row r="6247">
          <cell r="A6247" t="str">
            <v>TRANPORTES, CARGAS E DESCARGAS</v>
          </cell>
          <cell r="B6247" t="str">
            <v>TRAN</v>
          </cell>
          <cell r="C6247" t="str">
            <v>TRANSPORTE COMERCIAL</v>
          </cell>
          <cell r="D6247" t="str">
            <v>0332</v>
          </cell>
          <cell r="E6247">
            <v>0</v>
          </cell>
          <cell r="F6247">
            <v>0</v>
          </cell>
          <cell r="G6247" t="str">
            <v>93596</v>
          </cell>
          <cell r="H6247" t="str">
            <v>TRANSPORTE COM CAMINHÃO BASCULANTE DE 10 M³, EM VIA URBANA PAVIMENTADA, ADICIONAL PARA DMT EXCEDENTE A 30 KM (UNIDADE: TXKM). AF_07/2020</v>
          </cell>
        </row>
        <row r="6248">
          <cell r="A6248" t="str">
            <v>TRANPORTES, CARGAS E DESCARGAS</v>
          </cell>
          <cell r="B6248" t="str">
            <v>TRAN</v>
          </cell>
          <cell r="C6248" t="str">
            <v>TRANSPORTE COMERCIAL</v>
          </cell>
          <cell r="D6248" t="str">
            <v>0332</v>
          </cell>
          <cell r="E6248">
            <v>0</v>
          </cell>
          <cell r="F6248">
            <v>0</v>
          </cell>
          <cell r="G6248" t="str">
            <v>93597</v>
          </cell>
          <cell r="H6248" t="str">
            <v>TRANSPORTE COM CAMINHÃO BASCULANTE DE 14 M³, EM VIA URBANA EM LEITO NATURAL (UNIDADE: TXKM). AF_07/2020</v>
          </cell>
        </row>
        <row r="6249">
          <cell r="A6249" t="str">
            <v>TRANPORTES, CARGAS E DESCARGAS</v>
          </cell>
          <cell r="B6249" t="str">
            <v>TRAN</v>
          </cell>
          <cell r="C6249" t="str">
            <v>TRANSPORTE COMERCIAL</v>
          </cell>
          <cell r="D6249" t="str">
            <v>0332</v>
          </cell>
          <cell r="E6249">
            <v>0</v>
          </cell>
          <cell r="F6249">
            <v>0</v>
          </cell>
          <cell r="G6249" t="str">
            <v>93598</v>
          </cell>
          <cell r="H6249" t="str">
            <v>TRANSPORTE COM CAMINHÃO BASCULANTE DE 14 M³, EM VIA URBANA EM REVESTIMENTO PRIMÁRIO (UNIDADE: TXKM). AF_07/2020</v>
          </cell>
        </row>
        <row r="6250">
          <cell r="A6250" t="str">
            <v>TRANPORTES, CARGAS E DESCARGAS</v>
          </cell>
          <cell r="B6250" t="str">
            <v>TRAN</v>
          </cell>
          <cell r="C6250" t="str">
            <v>TRANSPORTE COMERCIAL</v>
          </cell>
          <cell r="D6250" t="str">
            <v>0332</v>
          </cell>
          <cell r="E6250">
            <v>0</v>
          </cell>
          <cell r="F6250">
            <v>0</v>
          </cell>
          <cell r="G6250" t="str">
            <v>93599</v>
          </cell>
          <cell r="H6250" t="str">
            <v>TRANSPORTE COM CAMINHÃO BASCULANTE DE 14 M³, EM VIA URBANA PAVIMENTADA, ADICIONAL PARA DMT EXCEDENTE A 30 KM (UNIDADE: TXKM). AF_07/2020</v>
          </cell>
        </row>
        <row r="6251">
          <cell r="A6251" t="str">
            <v>TRANPORTES, CARGAS E DESCARGAS</v>
          </cell>
          <cell r="B6251" t="str">
            <v>TRAN</v>
          </cell>
          <cell r="C6251" t="str">
            <v>TRANSPORTE COMERCIAL</v>
          </cell>
          <cell r="D6251" t="str">
            <v>0332</v>
          </cell>
          <cell r="E6251">
            <v>0</v>
          </cell>
          <cell r="F6251">
            <v>0</v>
          </cell>
          <cell r="G6251" t="str">
            <v>95425</v>
          </cell>
          <cell r="H6251" t="str">
            <v>TRANSPORTE COM CAMINHÃO BASCULANTE DE 18 M³, EM VIA URBANA EM LEITO NATURAL (UNIDADE: M3XKM). AF_07/2020</v>
          </cell>
        </row>
        <row r="6252">
          <cell r="A6252" t="str">
            <v>TRANPORTES, CARGAS E DESCARGAS</v>
          </cell>
          <cell r="B6252" t="str">
            <v>TRAN</v>
          </cell>
          <cell r="C6252" t="str">
            <v>TRANSPORTE COMERCIAL</v>
          </cell>
          <cell r="D6252" t="str">
            <v>0332</v>
          </cell>
          <cell r="E6252">
            <v>0</v>
          </cell>
          <cell r="F6252">
            <v>0</v>
          </cell>
          <cell r="G6252" t="str">
            <v>95426</v>
          </cell>
          <cell r="H6252" t="str">
            <v>TRANSPORTE COM CAMINHÃO BASCULANTE DE 18 M³, EM VIA URBANA EM REVESTIMENTO PRIMÁRIO (UNIDADE: M3XKM). AF_07/2020</v>
          </cell>
        </row>
        <row r="6253">
          <cell r="A6253" t="str">
            <v>TRANPORTES, CARGAS E DESCARGAS</v>
          </cell>
          <cell r="B6253" t="str">
            <v>TRAN</v>
          </cell>
          <cell r="C6253" t="str">
            <v>TRANSPORTE COMERCIAL</v>
          </cell>
          <cell r="D6253" t="str">
            <v>0332</v>
          </cell>
          <cell r="E6253">
            <v>0</v>
          </cell>
          <cell r="F6253">
            <v>0</v>
          </cell>
          <cell r="G6253" t="str">
            <v>95427</v>
          </cell>
          <cell r="H6253" t="str">
            <v>TRANSPORTE COM CAMINHÃO BASCULANTE DE 18 M³, EM VIA URBANA PAVIMENTADA, ADICIONAL PARA DMT EXCEDENTE A 30 KM (UNIDADE: M3XKM). AF_07/2020</v>
          </cell>
        </row>
        <row r="6254">
          <cell r="A6254" t="str">
            <v>TRANPORTES, CARGAS E DESCARGAS</v>
          </cell>
          <cell r="B6254" t="str">
            <v>TRAN</v>
          </cell>
          <cell r="C6254" t="str">
            <v>TRANSPORTE COMERCIAL</v>
          </cell>
          <cell r="D6254" t="str">
            <v>0332</v>
          </cell>
          <cell r="E6254">
            <v>0</v>
          </cell>
          <cell r="F6254">
            <v>0</v>
          </cell>
          <cell r="G6254" t="str">
            <v>95428</v>
          </cell>
          <cell r="H6254" t="str">
            <v>TRANSPORTE COM CAMINHÃO BASCULANTE DE 18 M³, EM VIA URBANA EM LEITO NATURAL (UNIDADE: TXKM). AF_07/2020</v>
          </cell>
        </row>
        <row r="6255">
          <cell r="A6255" t="str">
            <v>TRANPORTES, CARGAS E DESCARGAS</v>
          </cell>
          <cell r="B6255" t="str">
            <v>TRAN</v>
          </cell>
          <cell r="C6255" t="str">
            <v>TRANSPORTE COMERCIAL</v>
          </cell>
          <cell r="D6255" t="str">
            <v>0332</v>
          </cell>
          <cell r="E6255">
            <v>0</v>
          </cell>
          <cell r="F6255">
            <v>0</v>
          </cell>
          <cell r="G6255" t="str">
            <v>95429</v>
          </cell>
          <cell r="H6255" t="str">
            <v>TRANSPORTE COM CAMINHÃO BASCULANTE DE 18 M³, EM VIA URBANA EM REVESTIMENTO PRIMÁRIO (UNIDADE: TXKM). AF_07/2020</v>
          </cell>
        </row>
        <row r="6256">
          <cell r="A6256" t="str">
            <v>TRANPORTES, CARGAS E DESCARGAS</v>
          </cell>
          <cell r="B6256" t="str">
            <v>TRAN</v>
          </cell>
          <cell r="C6256" t="str">
            <v>TRANSPORTE COMERCIAL</v>
          </cell>
          <cell r="D6256" t="str">
            <v>0332</v>
          </cell>
          <cell r="E6256">
            <v>0</v>
          </cell>
          <cell r="F6256">
            <v>0</v>
          </cell>
          <cell r="G6256" t="str">
            <v>95430</v>
          </cell>
          <cell r="H6256" t="str">
            <v>TRANSPORTE COM CAMINHÃO BASCULANTE DE 18 M³, EM VIA URBANA PAVIMENTADA, ADICIONAL PARA DMT EXCEDENTE A 30 KM (UNIDADE: TXKM). AF_07/2020</v>
          </cell>
        </row>
        <row r="6257">
          <cell r="A6257" t="str">
            <v>TRANPORTES, CARGAS E DESCARGAS</v>
          </cell>
          <cell r="B6257" t="str">
            <v>TRAN</v>
          </cell>
          <cell r="C6257" t="str">
            <v>TRANSPORTE COMERCIAL</v>
          </cell>
          <cell r="D6257" t="str">
            <v>0332</v>
          </cell>
          <cell r="E6257">
            <v>0</v>
          </cell>
          <cell r="F6257">
            <v>0</v>
          </cell>
          <cell r="G6257" t="str">
            <v>95875</v>
          </cell>
          <cell r="H6257" t="str">
            <v>TRANSPORTE COM CAMINHÃO BASCULANTE DE 10 M³, EM VIA URBANA PAVIMENTADA, DMT ATÉ 30 KM (UNIDADE: M3XKM). AF_07/2020</v>
          </cell>
        </row>
        <row r="6258">
          <cell r="A6258" t="str">
            <v>TRANPORTES, CARGAS E DESCARGAS</v>
          </cell>
          <cell r="B6258" t="str">
            <v>TRAN</v>
          </cell>
          <cell r="C6258" t="str">
            <v>TRANSPORTE COMERCIAL</v>
          </cell>
          <cell r="D6258" t="str">
            <v>0332</v>
          </cell>
          <cell r="E6258">
            <v>0</v>
          </cell>
          <cell r="F6258">
            <v>0</v>
          </cell>
          <cell r="G6258" t="str">
            <v>95876</v>
          </cell>
          <cell r="H6258" t="str">
            <v>TRANSPORTE COM CAMINHÃO BASCULANTE DE 14 M³, EM VIA URBANA PAVIMENTADA, DMT ATÉ 30 KM (UNIDADE: M3XKM). AF_07/2020</v>
          </cell>
        </row>
        <row r="6259">
          <cell r="A6259" t="str">
            <v>TRANPORTES, CARGAS E DESCARGAS</v>
          </cell>
          <cell r="B6259" t="str">
            <v>TRAN</v>
          </cell>
          <cell r="C6259" t="str">
            <v>TRANSPORTE COMERCIAL</v>
          </cell>
          <cell r="D6259" t="str">
            <v>0332</v>
          </cell>
          <cell r="E6259">
            <v>0</v>
          </cell>
          <cell r="F6259">
            <v>0</v>
          </cell>
          <cell r="G6259" t="str">
            <v>95877</v>
          </cell>
          <cell r="H6259" t="str">
            <v>TRANSPORTE COM CAMINHÃO BASCULANTE DE 18 M³, EM VIA URBANA PAVIMENTADA, DMT ATÉ 30 KM (UNIDADE: M3XKM). AF_07/2020</v>
          </cell>
        </row>
        <row r="6260">
          <cell r="A6260" t="str">
            <v>TRANPORTES, CARGAS E DESCARGAS</v>
          </cell>
          <cell r="B6260" t="str">
            <v>TRAN</v>
          </cell>
          <cell r="C6260" t="str">
            <v>TRANSPORTE COMERCIAL</v>
          </cell>
          <cell r="D6260" t="str">
            <v>0332</v>
          </cell>
          <cell r="E6260">
            <v>0</v>
          </cell>
          <cell r="F6260">
            <v>0</v>
          </cell>
          <cell r="G6260" t="str">
            <v>95878</v>
          </cell>
          <cell r="H6260" t="str">
            <v>TRANSPORTE COM CAMINHÃO BASCULANTE DE 10 M³, EM VIA URBANA PAVIMENTADA, DMT ATÉ 30 KM (UNIDADE: TXKM). AF_07/2020</v>
          </cell>
        </row>
        <row r="6261">
          <cell r="A6261" t="str">
            <v>TRANPORTES, CARGAS E DESCARGAS</v>
          </cell>
          <cell r="B6261" t="str">
            <v>TRAN</v>
          </cell>
          <cell r="C6261" t="str">
            <v>TRANSPORTE COMERCIAL</v>
          </cell>
          <cell r="D6261" t="str">
            <v>0332</v>
          </cell>
          <cell r="E6261">
            <v>0</v>
          </cell>
          <cell r="F6261">
            <v>0</v>
          </cell>
          <cell r="G6261" t="str">
            <v>95879</v>
          </cell>
          <cell r="H6261" t="str">
            <v>TRANSPORTE COM CAMINHÃO BASCULANTE DE 14 M³, EM VIA URBANA PAVIMENTADA, DMT ATÉ 30 KM (UNIDADE: TXKM). AF_07/2020</v>
          </cell>
        </row>
        <row r="6262">
          <cell r="A6262" t="str">
            <v>TRANPORTES, CARGAS E DESCARGAS</v>
          </cell>
          <cell r="B6262" t="str">
            <v>TRAN</v>
          </cell>
          <cell r="C6262" t="str">
            <v>TRANSPORTE COMERCIAL</v>
          </cell>
          <cell r="D6262" t="str">
            <v>0332</v>
          </cell>
          <cell r="E6262">
            <v>0</v>
          </cell>
          <cell r="F6262">
            <v>0</v>
          </cell>
          <cell r="G6262" t="str">
            <v>95880</v>
          </cell>
          <cell r="H6262" t="str">
            <v>TRANSPORTE COM CAMINHÃO BASCULANTE DE 18 M³, EM VIA URBANA PAVIMENTADA, DMT ATÉ 30 KM (UNIDADE: TXKM). AF_07/2020</v>
          </cell>
        </row>
        <row r="6263">
          <cell r="A6263" t="str">
            <v>TRANPORTES, CARGAS E DESCARGAS</v>
          </cell>
          <cell r="B6263" t="str">
            <v>TRAN</v>
          </cell>
          <cell r="C6263" t="str">
            <v>TRANSPORTE COMERCIAL</v>
          </cell>
          <cell r="D6263" t="str">
            <v>0332</v>
          </cell>
          <cell r="E6263">
            <v>0</v>
          </cell>
          <cell r="F6263">
            <v>0</v>
          </cell>
          <cell r="G6263" t="str">
            <v>97912</v>
          </cell>
          <cell r="H6263" t="str">
            <v>TRANSPORTE COM CAMINHÃO BASCULANTE DE 6 M³, EM VIA URBANA EM LEITO NATURAL (UNIDADE: M3XKM). AF_07/2020</v>
          </cell>
        </row>
        <row r="6264">
          <cell r="A6264" t="str">
            <v>TRANPORTES, CARGAS E DESCARGAS</v>
          </cell>
          <cell r="B6264" t="str">
            <v>TRAN</v>
          </cell>
          <cell r="C6264" t="str">
            <v>TRANSPORTE COMERCIAL</v>
          </cell>
          <cell r="D6264" t="str">
            <v>0332</v>
          </cell>
          <cell r="E6264">
            <v>0</v>
          </cell>
          <cell r="F6264">
            <v>0</v>
          </cell>
          <cell r="G6264" t="str">
            <v>97913</v>
          </cell>
          <cell r="H6264" t="str">
            <v>TRANSPORTE COM CAMINHÃO BASCULANTE DE 6 M³, EM VIA URBANA EM REVESTIMENTO PRIMÁRIO (UNIDADE: M3XKM). AF_07/2020</v>
          </cell>
        </row>
        <row r="6265">
          <cell r="A6265" t="str">
            <v>TRANPORTES, CARGAS E DESCARGAS</v>
          </cell>
          <cell r="B6265" t="str">
            <v>TRAN</v>
          </cell>
          <cell r="C6265" t="str">
            <v>TRANSPORTE COMERCIAL</v>
          </cell>
          <cell r="D6265" t="str">
            <v>0332</v>
          </cell>
          <cell r="E6265">
            <v>0</v>
          </cell>
          <cell r="F6265">
            <v>0</v>
          </cell>
          <cell r="G6265" t="str">
            <v>97914</v>
          </cell>
          <cell r="H6265" t="str">
            <v>TRANSPORTE COM CAMINHÃO BASCULANTE DE 6 M³, EM VIA URBANA PAVIMENTADA, DMT ATÉ 30 KM (UNIDADE: M3XKM). AF_07/2020</v>
          </cell>
        </row>
        <row r="6266">
          <cell r="A6266" t="str">
            <v>TRANPORTES, CARGAS E DESCARGAS</v>
          </cell>
          <cell r="B6266" t="str">
            <v>TRAN</v>
          </cell>
          <cell r="C6266" t="str">
            <v>TRANSPORTE COMERCIAL</v>
          </cell>
          <cell r="D6266" t="str">
            <v>0332</v>
          </cell>
          <cell r="E6266">
            <v>0</v>
          </cell>
          <cell r="F6266">
            <v>0</v>
          </cell>
          <cell r="G6266" t="str">
            <v>97915</v>
          </cell>
          <cell r="H6266" t="str">
            <v>TRANSPORTE COM CAMINHÃO BASCULANTE DE 6 M³, EM VIA URBANA PAVIMENTADA, ADICIONAL PARA DMT EXCEDENTE A 30 KM (UNIDADE: M3XKM). AF_07/2020</v>
          </cell>
        </row>
        <row r="6267">
          <cell r="A6267" t="str">
            <v>TRANPORTES, CARGAS E DESCARGAS</v>
          </cell>
          <cell r="B6267" t="str">
            <v>TRAN</v>
          </cell>
          <cell r="C6267" t="str">
            <v>TRANSPORTE COMERCIAL</v>
          </cell>
          <cell r="D6267" t="str">
            <v>0332</v>
          </cell>
          <cell r="E6267">
            <v>0</v>
          </cell>
          <cell r="F6267">
            <v>0</v>
          </cell>
          <cell r="G6267" t="str">
            <v>100937</v>
          </cell>
          <cell r="H6267" t="str">
            <v>TRANSPORTE COM CAMINHÃO BASCULANTE DE 6 M³, EM VIA INTERNA (DENTRO DO CANTEIRO - UNIDADE: M3XKM). AF_07/2020</v>
          </cell>
        </row>
        <row r="6268">
          <cell r="A6268" t="str">
            <v>TRANPORTES, CARGAS E DESCARGAS</v>
          </cell>
          <cell r="B6268" t="str">
            <v>TRAN</v>
          </cell>
          <cell r="C6268" t="str">
            <v>TRANSPORTE COMERCIAL</v>
          </cell>
          <cell r="D6268" t="str">
            <v>0332</v>
          </cell>
          <cell r="E6268">
            <v>0</v>
          </cell>
          <cell r="F6268">
            <v>0</v>
          </cell>
          <cell r="G6268" t="str">
            <v>100938</v>
          </cell>
          <cell r="H6268" t="str">
            <v>TRANSPORTE COM CAMINHÃO BASCULANTE DE 10 M³, EM VIA INTERNA (DENTRO DO CANTEIRO - UNIDADE: M3XKM). AF_07/2020</v>
          </cell>
        </row>
        <row r="6269">
          <cell r="A6269" t="str">
            <v>TRANPORTES, CARGAS E DESCARGAS</v>
          </cell>
          <cell r="B6269" t="str">
            <v>TRAN</v>
          </cell>
          <cell r="C6269" t="str">
            <v>TRANSPORTE COMERCIAL</v>
          </cell>
          <cell r="D6269" t="str">
            <v>0332</v>
          </cell>
          <cell r="E6269">
            <v>0</v>
          </cell>
          <cell r="F6269">
            <v>0</v>
          </cell>
          <cell r="G6269" t="str">
            <v>100939</v>
          </cell>
          <cell r="H6269" t="str">
            <v>TRANSPORTE COM CAMINHÃO BASCULANTE DE 14 M³, EM VIA INTERNA (DENTRO DO CANTEIRO - UNIDADE:M3XKM). AF_07/2020</v>
          </cell>
        </row>
        <row r="6270">
          <cell r="A6270" t="str">
            <v>TRANPORTES, CARGAS E DESCARGAS</v>
          </cell>
          <cell r="B6270" t="str">
            <v>TRAN</v>
          </cell>
          <cell r="C6270" t="str">
            <v>TRANSPORTE COMERCIAL</v>
          </cell>
          <cell r="D6270" t="str">
            <v>0332</v>
          </cell>
          <cell r="E6270">
            <v>0</v>
          </cell>
          <cell r="F6270">
            <v>0</v>
          </cell>
          <cell r="G6270" t="str">
            <v>100940</v>
          </cell>
          <cell r="H6270" t="str">
            <v>TRANSPORTE COM CAMINHÃO BASCULANTE DE 18 M³, EM VIA INTERNA (DENTRO DO CANTEIRO - UNIDADE: M3XKM). AF_07/2020</v>
          </cell>
        </row>
        <row r="6271">
          <cell r="A6271" t="str">
            <v>TRANPORTES, CARGAS E DESCARGAS</v>
          </cell>
          <cell r="B6271" t="str">
            <v>TRAN</v>
          </cell>
          <cell r="C6271" t="str">
            <v>TRANSPORTE COMERCIAL</v>
          </cell>
          <cell r="D6271" t="str">
            <v>0332</v>
          </cell>
          <cell r="E6271">
            <v>0</v>
          </cell>
          <cell r="F6271">
            <v>0</v>
          </cell>
          <cell r="G6271" t="str">
            <v>100941</v>
          </cell>
          <cell r="H6271" t="str">
            <v>TRANSPORTE COM CAMINHÃO BASCULANTE DE 6 M³, EM VIA INTERNA (DENTRO DO CANTEIRO - UNIDADE: TXKM). AF_07/2020</v>
          </cell>
        </row>
        <row r="6272">
          <cell r="A6272" t="str">
            <v>TRANPORTES, CARGAS E DESCARGAS</v>
          </cell>
          <cell r="B6272" t="str">
            <v>TRAN</v>
          </cell>
          <cell r="C6272" t="str">
            <v>TRANSPORTE COMERCIAL</v>
          </cell>
          <cell r="D6272" t="str">
            <v>0332</v>
          </cell>
          <cell r="E6272">
            <v>0</v>
          </cell>
          <cell r="F6272">
            <v>0</v>
          </cell>
          <cell r="G6272" t="str">
            <v>100942</v>
          </cell>
          <cell r="H6272" t="str">
            <v>TRANSPORTE COM CAMINHÃO BASCULANTE DE 10 M³, EM VIA INTERNA A OBRA (UNIDADE: TXKM). AF_07/2020</v>
          </cell>
        </row>
        <row r="6273">
          <cell r="A6273" t="str">
            <v>TRANPORTES, CARGAS E DESCARGAS</v>
          </cell>
          <cell r="B6273" t="str">
            <v>TRAN</v>
          </cell>
          <cell r="C6273" t="str">
            <v>TRANSPORTE COMERCIAL</v>
          </cell>
          <cell r="D6273" t="str">
            <v>0332</v>
          </cell>
          <cell r="E6273">
            <v>0</v>
          </cell>
          <cell r="F6273">
            <v>0</v>
          </cell>
          <cell r="G6273" t="str">
            <v>100943</v>
          </cell>
          <cell r="H6273" t="str">
            <v>TRANSPORTE COM CAMINHÃO BASCULANTE DE 14 M³, EM VIA INTERNA (DENTRO DO CANTEIRO - UNIDADE: TXKM). AF_07/2020</v>
          </cell>
        </row>
        <row r="6274">
          <cell r="A6274" t="str">
            <v>TRANPORTES, CARGAS E DESCARGAS</v>
          </cell>
          <cell r="B6274" t="str">
            <v>TRAN</v>
          </cell>
          <cell r="C6274" t="str">
            <v>TRANSPORTE COMERCIAL</v>
          </cell>
          <cell r="D6274" t="str">
            <v>0332</v>
          </cell>
          <cell r="E6274">
            <v>0</v>
          </cell>
          <cell r="F6274">
            <v>0</v>
          </cell>
          <cell r="G6274" t="str">
            <v>100944</v>
          </cell>
          <cell r="H6274" t="str">
            <v>TRANSPORTE COM CAMINHÃO BASCULANTE DE 18 M³, EM VIA INTERNA (DENTRO DO CANTEIRO - UNIDADE: TXKM). AF_07/2020</v>
          </cell>
        </row>
        <row r="6275">
          <cell r="A6275" t="str">
            <v>TRANPORTES, CARGAS E DESCARGAS</v>
          </cell>
          <cell r="B6275" t="str">
            <v>TRAN</v>
          </cell>
          <cell r="C6275" t="str">
            <v>TRANSPORTE COMERCIAL</v>
          </cell>
          <cell r="D6275" t="str">
            <v>0332</v>
          </cell>
          <cell r="E6275">
            <v>0</v>
          </cell>
          <cell r="F6275">
            <v>0</v>
          </cell>
          <cell r="G6275" t="str">
            <v>100945</v>
          </cell>
          <cell r="H6275" t="str">
            <v>TRANSPORTE COM CAMINHÃO CARROCERIA 9T, EM VIA URBANA EM LEITO NATURAL (UNIDADE: TXKM). AF_07/2020</v>
          </cell>
        </row>
        <row r="6276">
          <cell r="A6276" t="str">
            <v>TRANPORTES, CARGAS E DESCARGAS</v>
          </cell>
          <cell r="B6276" t="str">
            <v>TRAN</v>
          </cell>
          <cell r="C6276" t="str">
            <v>TRANSPORTE COMERCIAL</v>
          </cell>
          <cell r="D6276" t="str">
            <v>0332</v>
          </cell>
          <cell r="E6276">
            <v>0</v>
          </cell>
          <cell r="F6276">
            <v>0</v>
          </cell>
          <cell r="G6276" t="str">
            <v>100946</v>
          </cell>
          <cell r="H6276" t="str">
            <v>TRANSPORTE COM CAMINHÃO CARROCERIA 9T, EM VIA URBANA EM REVESTIMENTO PRIMÁRIO (UNIDADE: TXKM). AF_07/2020</v>
          </cell>
        </row>
        <row r="6277">
          <cell r="A6277" t="str">
            <v>TRANPORTES, CARGAS E DESCARGAS</v>
          </cell>
          <cell r="B6277" t="str">
            <v>TRAN</v>
          </cell>
          <cell r="C6277" t="str">
            <v>TRANSPORTE COMERCIAL</v>
          </cell>
          <cell r="D6277" t="str">
            <v>0332</v>
          </cell>
          <cell r="E6277">
            <v>0</v>
          </cell>
          <cell r="F6277">
            <v>0</v>
          </cell>
          <cell r="G6277" t="str">
            <v>100947</v>
          </cell>
          <cell r="H6277" t="str">
            <v>TRANSPORTE COM CAMINHÃO CARROCERIA 9T, EM VIA URBANA PAVIMENTADA, DMT ATÉ 30KM (UNIDADE: TXKM). AF_07/2020</v>
          </cell>
        </row>
        <row r="6278">
          <cell r="A6278" t="str">
            <v>TRANPORTES, CARGAS E DESCARGAS</v>
          </cell>
          <cell r="B6278" t="str">
            <v>TRAN</v>
          </cell>
          <cell r="C6278" t="str">
            <v>TRANSPORTE COMERCIAL</v>
          </cell>
          <cell r="D6278" t="str">
            <v>0332</v>
          </cell>
          <cell r="E6278">
            <v>0</v>
          </cell>
          <cell r="F6278">
            <v>0</v>
          </cell>
          <cell r="G6278" t="str">
            <v>100948</v>
          </cell>
          <cell r="H6278" t="str">
            <v>TRANSPORTE COM CAMINHÃO CARROCERIA 9T, EM VIA URBANA PAVIMENTADA, ADICIONAL PARA DMT EXCEDENTE A 30 KM (UNIDADE: TXKM). AF_07/2020</v>
          </cell>
        </row>
        <row r="6279">
          <cell r="A6279" t="str">
            <v>TRANPORTES, CARGAS E DESCARGAS</v>
          </cell>
          <cell r="B6279" t="str">
            <v>TRAN</v>
          </cell>
          <cell r="C6279" t="str">
            <v>TRANSPORTE COMERCIAL</v>
          </cell>
          <cell r="D6279" t="str">
            <v>0332</v>
          </cell>
          <cell r="E6279">
            <v>0</v>
          </cell>
          <cell r="F6279">
            <v>0</v>
          </cell>
          <cell r="G6279" t="str">
            <v>100949</v>
          </cell>
          <cell r="H6279" t="str">
            <v>TRANSPORTE COM CAMINHÃO CARROCERIA 9T, EM VIA INTERNA (DENTRO DO CANTEIRO - UNIDADE: TXKM). AF_07/2020</v>
          </cell>
        </row>
        <row r="6280">
          <cell r="A6280" t="str">
            <v>TRANPORTES, CARGAS E DESCARGAS</v>
          </cell>
          <cell r="B6280" t="str">
            <v>TRAN</v>
          </cell>
          <cell r="C6280" t="str">
            <v>TRANSPORTE COMERCIAL</v>
          </cell>
          <cell r="D6280" t="str">
            <v>0332</v>
          </cell>
          <cell r="E6280">
            <v>0</v>
          </cell>
          <cell r="F6280">
            <v>0</v>
          </cell>
          <cell r="G6280" t="str">
            <v>100950</v>
          </cell>
          <cell r="H6280" t="str">
            <v>TRANSPORTE COM CAMINHÃO CARROCERIA COM GUINDAUTO (MUNCK),  MOMENTO MÁXIMO DE CARGA 11,7 TM, EM VIA URBANA EM LEITO NATURAL (UNIDADE: TXKM). AF_07/2020</v>
          </cell>
        </row>
        <row r="6281">
          <cell r="A6281" t="str">
            <v>TRANPORTES, CARGAS E DESCARGAS</v>
          </cell>
          <cell r="B6281" t="str">
            <v>TRAN</v>
          </cell>
          <cell r="C6281" t="str">
            <v>TRANSPORTE COMERCIAL</v>
          </cell>
          <cell r="D6281" t="str">
            <v>0332</v>
          </cell>
          <cell r="E6281">
            <v>0</v>
          </cell>
          <cell r="F6281">
            <v>0</v>
          </cell>
          <cell r="G6281" t="str">
            <v>100951</v>
          </cell>
          <cell r="H6281" t="str">
            <v>TRANSPORTE COM CAMINHÃO CARROCERIA COM GUINDAUTO (MUNCK),  MOMENTO MÁXIMO DE CARGA 11,7 TM, EM VIA URBANA EM REVESTIMENTO PRIMÁRIO (UNIDADE: TXKM). AF_07/2020</v>
          </cell>
        </row>
        <row r="6282">
          <cell r="A6282" t="str">
            <v>TRANPORTES, CARGAS E DESCARGAS</v>
          </cell>
          <cell r="B6282" t="str">
            <v>TRAN</v>
          </cell>
          <cell r="C6282" t="str">
            <v>TRANSPORTE COMERCIAL</v>
          </cell>
          <cell r="D6282" t="str">
            <v>0332</v>
          </cell>
          <cell r="E6282">
            <v>0</v>
          </cell>
          <cell r="F6282">
            <v>0</v>
          </cell>
          <cell r="G6282" t="str">
            <v>100952</v>
          </cell>
          <cell r="H6282" t="str">
            <v>TRANSPORTE COM CAMINHÃO CARROCERIA COM GUINDAUTO (MUNCK),  MOMENTO MÁXIMO DE CARGA 11,7 TM, EM VIA URBANA PAVIMENTADA, DMT ATÉ 30KM (UNIDADE: TXKM). AF_07/2020</v>
          </cell>
        </row>
        <row r="6283">
          <cell r="A6283" t="str">
            <v>TRANPORTES, CARGAS E DESCARGAS</v>
          </cell>
          <cell r="B6283" t="str">
            <v>TRAN</v>
          </cell>
          <cell r="C6283" t="str">
            <v>TRANSPORTE COMERCIAL</v>
          </cell>
          <cell r="D6283" t="str">
            <v>0332</v>
          </cell>
          <cell r="E6283">
            <v>0</v>
          </cell>
          <cell r="F6283">
            <v>0</v>
          </cell>
          <cell r="G6283" t="str">
            <v>100953</v>
          </cell>
          <cell r="H6283" t="str">
            <v>TRANSPORTE COM CAMINHÃO CARROCERIA COM GUINDAUTO (MUNCK),  MOMENTO MÁXIMO DE CARGA 11,7 TM, EM VIA URBANA PAVIMENTADA, ADICIONAL PARA DMT EXCEDENTE A 30 KM (UNIDADE: TXKM). AF_07/2020</v>
          </cell>
        </row>
        <row r="6284">
          <cell r="A6284" t="str">
            <v>TRANPORTES, CARGAS E DESCARGAS</v>
          </cell>
          <cell r="B6284" t="str">
            <v>TRAN</v>
          </cell>
          <cell r="C6284" t="str">
            <v>TRANSPORTE COMERCIAL</v>
          </cell>
          <cell r="D6284" t="str">
            <v>0332</v>
          </cell>
          <cell r="E6284">
            <v>0</v>
          </cell>
          <cell r="F6284">
            <v>0</v>
          </cell>
          <cell r="G6284" t="str">
            <v>100954</v>
          </cell>
          <cell r="H6284" t="str">
            <v>TRANSPORTE COM CAMINHÃO CARROCERIA COM GUINDAUTO (MUNCK),  MOMENTO MÁXIMO DE CARGA 11,7 TM, EM VIA INTERNA (DENTRO DO CANTEIRO - UNIDADE: TXKM). AF_07/2020</v>
          </cell>
        </row>
        <row r="6285">
          <cell r="A6285" t="str">
            <v>TRANPORTES, CARGAS E DESCARGAS</v>
          </cell>
          <cell r="B6285" t="str">
            <v>TRAN</v>
          </cell>
          <cell r="C6285" t="str">
            <v>TRANSPORTE COMERCIAL</v>
          </cell>
          <cell r="D6285" t="str">
            <v>0332</v>
          </cell>
          <cell r="E6285">
            <v>0</v>
          </cell>
          <cell r="F6285">
            <v>0</v>
          </cell>
          <cell r="G6285" t="str">
            <v>100955</v>
          </cell>
          <cell r="H6285" t="str">
            <v>TRANSPORTE COM CAMINHÃO PIPA DE 6 M³, EM VIA URBANA EM LEITO NATURAL (UNIDADE: M3XKM). AF_07/2020</v>
          </cell>
        </row>
        <row r="6286">
          <cell r="A6286" t="str">
            <v>TRANPORTES, CARGAS E DESCARGAS</v>
          </cell>
          <cell r="B6286" t="str">
            <v>TRAN</v>
          </cell>
          <cell r="C6286" t="str">
            <v>TRANSPORTE COMERCIAL</v>
          </cell>
          <cell r="D6286" t="str">
            <v>0332</v>
          </cell>
          <cell r="E6286">
            <v>0</v>
          </cell>
          <cell r="F6286">
            <v>0</v>
          </cell>
          <cell r="G6286" t="str">
            <v>100956</v>
          </cell>
          <cell r="H6286" t="str">
            <v>TRANSPORTE COM CAMINHÃO PIPA DE 6 M³, EM VIA URBANA EM REVESTIMENTO PRIMÁRIO (UNIDADE: M3XKM). AF_07/2020</v>
          </cell>
        </row>
        <row r="6287">
          <cell r="A6287" t="str">
            <v>TRANPORTES, CARGAS E DESCARGAS</v>
          </cell>
          <cell r="B6287" t="str">
            <v>TRAN</v>
          </cell>
          <cell r="C6287" t="str">
            <v>TRANSPORTE COMERCIAL</v>
          </cell>
          <cell r="D6287" t="str">
            <v>0332</v>
          </cell>
          <cell r="E6287">
            <v>0</v>
          </cell>
          <cell r="F6287">
            <v>0</v>
          </cell>
          <cell r="G6287" t="str">
            <v>100957</v>
          </cell>
          <cell r="H6287" t="str">
            <v>TRANSPORTE COM CAMINHÃO PIPA DE 6 M³, EM VIA URBANA PAVIMENTADA, DMT ATÉ 30KM (UNIDADE: M3XKM). AF_07/2020</v>
          </cell>
        </row>
        <row r="6288">
          <cell r="A6288" t="str">
            <v>TRANPORTES, CARGAS E DESCARGAS</v>
          </cell>
          <cell r="B6288" t="str">
            <v>TRAN</v>
          </cell>
          <cell r="C6288" t="str">
            <v>TRANSPORTE COMERCIAL</v>
          </cell>
          <cell r="D6288" t="str">
            <v>0332</v>
          </cell>
          <cell r="E6288">
            <v>0</v>
          </cell>
          <cell r="F6288">
            <v>0</v>
          </cell>
          <cell r="G6288" t="str">
            <v>100958</v>
          </cell>
          <cell r="H6288" t="str">
            <v>TRANSPORTE COM CAMINHÃO PIPA DE 6 M³, EM VIA URBANA PAVIMENTADA, ADICIONAL PARA DMT EXCEDENTE A 30 KM (UNIDADE: M3XKM). AF_07/2020</v>
          </cell>
        </row>
        <row r="6289">
          <cell r="A6289" t="str">
            <v>TRANPORTES, CARGAS E DESCARGAS</v>
          </cell>
          <cell r="B6289" t="str">
            <v>TRAN</v>
          </cell>
          <cell r="C6289" t="str">
            <v>TRANSPORTE COMERCIAL</v>
          </cell>
          <cell r="D6289" t="str">
            <v>0332</v>
          </cell>
          <cell r="E6289">
            <v>0</v>
          </cell>
          <cell r="F6289">
            <v>0</v>
          </cell>
          <cell r="G6289" t="str">
            <v>100959</v>
          </cell>
          <cell r="H6289" t="str">
            <v>TRANSPORTE COM CAMINHÃO PIPA DE 6 M³, EM VIA INTERNA (DENTRO DO CANTEIRO - UNIDADE: M3XKM). AF_07/2020</v>
          </cell>
        </row>
        <row r="6290">
          <cell r="A6290" t="str">
            <v>TRANPORTES, CARGAS E DESCARGAS</v>
          </cell>
          <cell r="B6290" t="str">
            <v>TRAN</v>
          </cell>
          <cell r="C6290" t="str">
            <v>TRANSPORTE COMERCIAL</v>
          </cell>
          <cell r="D6290" t="str">
            <v>0332</v>
          </cell>
          <cell r="E6290">
            <v>0</v>
          </cell>
          <cell r="F6290">
            <v>0</v>
          </cell>
          <cell r="G6290" t="str">
            <v>100960</v>
          </cell>
          <cell r="H6290" t="str">
            <v>TRANSPORTE COM CAMINHÃO PIPA DE 10 M³, EM VIA URBANA EM LEITO NATURAL (UNIDADE: M3XKM). AF_07/2020</v>
          </cell>
        </row>
        <row r="6291">
          <cell r="A6291" t="str">
            <v>TRANPORTES, CARGAS E DESCARGAS</v>
          </cell>
          <cell r="B6291" t="str">
            <v>TRAN</v>
          </cell>
          <cell r="C6291" t="str">
            <v>TRANSPORTE COMERCIAL</v>
          </cell>
          <cell r="D6291" t="str">
            <v>0332</v>
          </cell>
          <cell r="E6291">
            <v>0</v>
          </cell>
          <cell r="F6291">
            <v>0</v>
          </cell>
          <cell r="G6291" t="str">
            <v>100961</v>
          </cell>
          <cell r="H6291" t="str">
            <v>TRANSPORTE COM CAMINHÃO PIPA DE 10 M³, EM VIA URBANA EM REVESTIMENTO PRIMÁRIO (UNIDADE: M3XKM). AF_07/2020</v>
          </cell>
        </row>
        <row r="6292">
          <cell r="A6292" t="str">
            <v>TRANPORTES, CARGAS E DESCARGAS</v>
          </cell>
          <cell r="B6292" t="str">
            <v>TRAN</v>
          </cell>
          <cell r="C6292" t="str">
            <v>TRANSPORTE COMERCIAL</v>
          </cell>
          <cell r="D6292" t="str">
            <v>0332</v>
          </cell>
          <cell r="E6292">
            <v>0</v>
          </cell>
          <cell r="F6292">
            <v>0</v>
          </cell>
          <cell r="G6292" t="str">
            <v>100962</v>
          </cell>
          <cell r="H6292" t="str">
            <v>TRANSPORTE COM CAMINHÃO PIPA DE 10 M³, EM VIA URBANA PAVIMENTADA, DMT ATÉ 30KM (UNIDADE: M3XKM). AF_07/2020</v>
          </cell>
        </row>
        <row r="6293">
          <cell r="A6293" t="str">
            <v>TRANPORTES, CARGAS E DESCARGAS</v>
          </cell>
          <cell r="B6293" t="str">
            <v>TRAN</v>
          </cell>
          <cell r="C6293" t="str">
            <v>TRANSPORTE COMERCIAL</v>
          </cell>
          <cell r="D6293" t="str">
            <v>0332</v>
          </cell>
          <cell r="E6293">
            <v>0</v>
          </cell>
          <cell r="F6293">
            <v>0</v>
          </cell>
          <cell r="G6293" t="str">
            <v>100963</v>
          </cell>
          <cell r="H6293" t="str">
            <v>TRANSPORTE COM CAMINHÃO PIPA DE 10 M³, EM VIA URBANA PAVIMENTADA, ADICIONAL PARA DMT EXCEDENTE A 30 KM (UNIDADE: M3XKM). AF_07/2020</v>
          </cell>
        </row>
        <row r="6294">
          <cell r="A6294" t="str">
            <v>TRANPORTES, CARGAS E DESCARGAS</v>
          </cell>
          <cell r="B6294" t="str">
            <v>TRAN</v>
          </cell>
          <cell r="C6294" t="str">
            <v>TRANSPORTE COMERCIAL</v>
          </cell>
          <cell r="D6294" t="str">
            <v>0332</v>
          </cell>
          <cell r="E6294">
            <v>0</v>
          </cell>
          <cell r="F6294">
            <v>0</v>
          </cell>
          <cell r="G6294" t="str">
            <v>100964</v>
          </cell>
          <cell r="H6294" t="str">
            <v>TRANSPORTE COM CAMINHÃO PIPA DE 10 M³, EM VIA INTERNA (DENTRO DO CANTEIRO - UNIDADE: M3XKM). AF_07/2020</v>
          </cell>
        </row>
        <row r="6295">
          <cell r="A6295" t="str">
            <v>TRANPORTES, CARGAS E DESCARGAS</v>
          </cell>
          <cell r="B6295" t="str">
            <v>TRAN</v>
          </cell>
          <cell r="C6295" t="str">
            <v>TRANSPORTE COMERCIAL</v>
          </cell>
          <cell r="D6295" t="str">
            <v>0332</v>
          </cell>
          <cell r="E6295">
            <v>0</v>
          </cell>
          <cell r="F6295">
            <v>0</v>
          </cell>
          <cell r="G6295" t="str">
            <v>100973</v>
          </cell>
          <cell r="H6295" t="str">
            <v>CARGA, MANOBRA E DESCARGA DE SOLOS E MATERIAIS GRANULARES EM CAMINHÃO BASCULANTE 6 M³ - CARGA COM PÁ CARREGADEIRA (CAÇAMBA DE 1,7 A 2,8 M³ / 128 HP) E DESCARGA LIVRE (UNIDADE: M3). AF_07/2020</v>
          </cell>
        </row>
        <row r="6296">
          <cell r="A6296" t="str">
            <v>TRANPORTES, CARGAS E DESCARGAS</v>
          </cell>
          <cell r="B6296" t="str">
            <v>TRAN</v>
          </cell>
          <cell r="C6296" t="str">
            <v>TRANSPORTE COMERCIAL</v>
          </cell>
          <cell r="D6296" t="str">
            <v>0332</v>
          </cell>
          <cell r="E6296">
            <v>0</v>
          </cell>
          <cell r="F6296">
            <v>0</v>
          </cell>
          <cell r="G6296" t="str">
            <v>100974</v>
          </cell>
          <cell r="H6296" t="str">
            <v>CARGA, MANOBRA E DESCARGA DE SOLOS E MATERIAIS GRANULARES EM CAMINHÃO BASCULANTE 10 M³ - CARGA COM PÁ CARREGADEIRA (CAÇAMBA DE 1,7 A 2,8 M³ / 128 HP) E DESCARGA LIVRE (UNIDADE: M3). AF_07/2020</v>
          </cell>
        </row>
        <row r="6297">
          <cell r="A6297" t="str">
            <v>TRANPORTES, CARGAS E DESCARGAS</v>
          </cell>
          <cell r="B6297" t="str">
            <v>TRAN</v>
          </cell>
          <cell r="C6297" t="str">
            <v>TRANSPORTE COMERCIAL</v>
          </cell>
          <cell r="D6297" t="str">
            <v>0332</v>
          </cell>
          <cell r="E6297">
            <v>0</v>
          </cell>
          <cell r="F6297">
            <v>0</v>
          </cell>
          <cell r="G6297" t="str">
            <v>100975</v>
          </cell>
          <cell r="H6297" t="str">
            <v>CARGA, MANOBRA E DESCARGA DE SOLOS E MATERIAIS GRANULARES EM CAMINHÃO BASCULANTE 14 M³ - CARGA COM PÁ CARREGADEIRA (CAÇAMBA DE 1,7 A 2,8 M³ / 128 HP) E DESCARGA LIVRE (UNIDADE: M3). AF_07/2020</v>
          </cell>
        </row>
        <row r="6298">
          <cell r="A6298" t="str">
            <v>TRANPORTES, CARGAS E DESCARGAS</v>
          </cell>
          <cell r="B6298" t="str">
            <v>TRAN</v>
          </cell>
          <cell r="C6298" t="str">
            <v>TRANSPORTE MATERIAIS BETUMINOSOS</v>
          </cell>
          <cell r="D6298" t="str">
            <v>0333</v>
          </cell>
          <cell r="E6298">
            <v>0</v>
          </cell>
          <cell r="F6298">
            <v>0</v>
          </cell>
          <cell r="G6298" t="str">
            <v>100965</v>
          </cell>
          <cell r="H6298" t="str">
            <v>TRANSPORTE COM CAMINHÃO TANQUE DE TRANSPORTE DE MATERIAL ASFÁLTICO DE 30000 L, EM VIA URBANA EM  LEITO NATURAL (UNIDADE: TXKM). AF_07/2020</v>
          </cell>
        </row>
        <row r="6299">
          <cell r="A6299" t="str">
            <v>TRANPORTES, CARGAS E DESCARGAS</v>
          </cell>
          <cell r="B6299" t="str">
            <v>TRAN</v>
          </cell>
          <cell r="C6299" t="str">
            <v>TRANSPORTE MATERIAIS BETUMINOSOS</v>
          </cell>
          <cell r="D6299" t="str">
            <v>0333</v>
          </cell>
          <cell r="E6299">
            <v>0</v>
          </cell>
          <cell r="F6299">
            <v>0</v>
          </cell>
          <cell r="G6299" t="str">
            <v>100966</v>
          </cell>
          <cell r="H6299" t="str">
            <v>TRANSPORTE COM CAMINHÃO TANQUE DE TRANSPORTE DE MATERIAL ASFÁLTICO DE 30000 L, EM VIA URBANA EM  REVESTIMENTO PRIMÁRIO (UNIDADE: TXKM). AF_07/2020</v>
          </cell>
        </row>
        <row r="6300">
          <cell r="A6300" t="str">
            <v>TRANPORTES, CARGAS E DESCARGAS</v>
          </cell>
          <cell r="B6300" t="str">
            <v>TRAN</v>
          </cell>
          <cell r="C6300" t="str">
            <v>TRANSPORTE MATERIAIS BETUMINOSOS</v>
          </cell>
          <cell r="D6300" t="str">
            <v>0333</v>
          </cell>
          <cell r="E6300">
            <v>0</v>
          </cell>
          <cell r="F6300">
            <v>0</v>
          </cell>
          <cell r="G6300" t="str">
            <v>100969</v>
          </cell>
          <cell r="H6300" t="str">
            <v>TRANSPORTE COM CAMINHÃO TANQUE DE TRANSPORTE DE MATERIAL ASFÁLTICO DE 20000 L, EM VIA URBANA EM LEITO NATURAL (UNIDADE: TXKM). AF_07/2020</v>
          </cell>
        </row>
        <row r="6301">
          <cell r="A6301" t="str">
            <v>TRANPORTES, CARGAS E DESCARGAS</v>
          </cell>
          <cell r="B6301" t="str">
            <v>TRAN</v>
          </cell>
          <cell r="C6301" t="str">
            <v>TRANSPORTE MATERIAIS BETUMINOSOS</v>
          </cell>
          <cell r="D6301" t="str">
            <v>0333</v>
          </cell>
          <cell r="E6301">
            <v>0</v>
          </cell>
          <cell r="F6301">
            <v>0</v>
          </cell>
          <cell r="G6301" t="str">
            <v>100970</v>
          </cell>
          <cell r="H6301" t="str">
            <v>TRANSPORTE COM CAMINHÃO TANQUE DE TRANSPORTE DE MATERIAL ASFÁLTICO DE 20000 L, EM VIA URBANA EM  REVESTIMENTO PRIMÁRIO (UNIDADE: TXKM). AF_07/2020</v>
          </cell>
        </row>
        <row r="6302">
          <cell r="A6302" t="str">
            <v>TRANPORTES, CARGAS E DESCARGAS</v>
          </cell>
          <cell r="B6302" t="str">
            <v>TRAN</v>
          </cell>
          <cell r="C6302" t="str">
            <v>TRANSPORTE MATERIAIS BETUMINOSOS</v>
          </cell>
          <cell r="D6302" t="str">
            <v>0333</v>
          </cell>
          <cell r="E6302">
            <v>0</v>
          </cell>
          <cell r="F6302">
            <v>0</v>
          </cell>
          <cell r="G6302" t="str">
            <v>102330</v>
          </cell>
          <cell r="H6302" t="str">
            <v>TRANSPORTE COM CAMINHÃO TANQUE DE TRANSPORTE DE MATERIAL ASFÁLTICO DE 30000 L, EM VIA URBANA PAVIMENTADA, DMT ATÉ 30KM (UNIDADE: TXKM). AF_07/2020</v>
          </cell>
        </row>
        <row r="6303">
          <cell r="A6303" t="str">
            <v>TRANPORTES, CARGAS E DESCARGAS</v>
          </cell>
          <cell r="B6303" t="str">
            <v>TRAN</v>
          </cell>
          <cell r="C6303" t="str">
            <v>TRANSPORTE MATERIAIS BETUMINOSOS</v>
          </cell>
          <cell r="D6303" t="str">
            <v>0333</v>
          </cell>
          <cell r="E6303">
            <v>0</v>
          </cell>
          <cell r="F6303">
            <v>0</v>
          </cell>
          <cell r="G6303" t="str">
            <v>102331</v>
          </cell>
          <cell r="H6303" t="str">
            <v>TRANSPORTE COM CAMINHÃO TANQUE DE TRANSPORTE DE MATERIAL ASFÁLTICO DE 30000 L, EM VIA URBANA PAVIMENTADA, ADICIONAL PARA DMT EXCEDENTE A 30 KM (UNIDADE: TXKM). AF_07/2020</v>
          </cell>
        </row>
        <row r="6304">
          <cell r="A6304" t="str">
            <v>TRANPORTES, CARGAS E DESCARGAS</v>
          </cell>
          <cell r="B6304" t="str">
            <v>TRAN</v>
          </cell>
          <cell r="C6304" t="str">
            <v>TRANSPORTE MATERIAIS BETUMINOSOS</v>
          </cell>
          <cell r="D6304" t="str">
            <v>0333</v>
          </cell>
          <cell r="E6304">
            <v>0</v>
          </cell>
          <cell r="F6304">
            <v>0</v>
          </cell>
          <cell r="G6304" t="str">
            <v>102332</v>
          </cell>
          <cell r="H6304" t="str">
            <v>TRANSPORTE COM CAMINHÃO TANQUE DE TRANSPORTE DE MATERIAL ASFÁLTICO DE 20000 L, EM VIA URBANA PAVIMENTADA, DMT ATÉ 30KM (UNIDADE: TXKM). AF_07/2020</v>
          </cell>
        </row>
        <row r="6305">
          <cell r="A6305" t="str">
            <v>TRANPORTES, CARGAS E DESCARGAS</v>
          </cell>
          <cell r="B6305" t="str">
            <v>TRAN</v>
          </cell>
          <cell r="C6305" t="str">
            <v>TRANSPORTE MATERIAIS BETUMINOSOS</v>
          </cell>
          <cell r="D6305" t="str">
            <v>0333</v>
          </cell>
          <cell r="E6305">
            <v>0</v>
          </cell>
          <cell r="F6305">
            <v>0</v>
          </cell>
          <cell r="G6305" t="str">
            <v>102333</v>
          </cell>
          <cell r="H6305" t="str">
            <v>TRANSPORTE COM CAMINHÃO TANQUE DE TRANSPORTE DE MATERIAL ASFÁLTICO DE 20000 L, EM VIA URBANA PAVIMENTADA, ADICIONAL PARA DMT EXCEDENTE A 30 KM (UNIDADE: TXKM). AF_07/2020</v>
          </cell>
        </row>
        <row r="6306">
          <cell r="A6306" t="str">
            <v>TRANPORTES, CARGAS E DESCARGAS</v>
          </cell>
          <cell r="B6306" t="str">
            <v>TRAN</v>
          </cell>
          <cell r="C6306" t="str">
            <v>CARGA, MANOBRA E DESCARGA (MANUAL)</v>
          </cell>
          <cell r="D6306" t="str">
            <v>0334</v>
          </cell>
          <cell r="E6306">
            <v>0</v>
          </cell>
          <cell r="F6306">
            <v>0</v>
          </cell>
          <cell r="G6306" t="str">
            <v>101019</v>
          </cell>
          <cell r="H6306" t="str">
            <v>CARGA, MANOBRA E DESCARGA MANUAL DE TUBOS PLÁSTICOS, DN MENOR OU IGUAL A 100 MM, EM CAMINHÃO CARROCERIA 9T. AF_07/2020</v>
          </cell>
        </row>
        <row r="6307">
          <cell r="A6307" t="str">
            <v>TRANPORTES, CARGAS E DESCARGAS</v>
          </cell>
          <cell r="B6307" t="str">
            <v>TRAN</v>
          </cell>
          <cell r="C6307" t="str">
            <v>CARGA, MANOBRA E DESCARGA (MANUAL)</v>
          </cell>
          <cell r="D6307" t="str">
            <v>0334</v>
          </cell>
          <cell r="E6307">
            <v>0</v>
          </cell>
          <cell r="F6307">
            <v>0</v>
          </cell>
          <cell r="G6307" t="str">
            <v>101479</v>
          </cell>
          <cell r="H6307" t="str">
            <v>CARGA, MANOBRA E DESCARGA MANUAL DE TUBOS PLÁSTICOS, DN 200 MM, EM CAMINHÃO CARROCERIA 9T. AF_07/2020</v>
          </cell>
        </row>
        <row r="6308">
          <cell r="A6308" t="str">
            <v>TRANPORTES, CARGAS E DESCARGAS</v>
          </cell>
          <cell r="B6308" t="str">
            <v>TRAN</v>
          </cell>
          <cell r="C6308" t="str">
            <v>CARGA, MANOBRA E DESCARGA (MECANICA)</v>
          </cell>
          <cell r="D6308" t="str">
            <v>0335</v>
          </cell>
          <cell r="E6308">
            <v>0</v>
          </cell>
          <cell r="F6308">
            <v>0</v>
          </cell>
          <cell r="G6308" t="str">
            <v>100976</v>
          </cell>
          <cell r="H6308" t="str">
            <v>CARGA, MANOBRA E DESCARGA DE SOLOS E MATERIAIS GRANULARES EM CAMINHÃO BASCULANTE 18 M³ - CARGA COM PÁ CARREGADEIRA (CAÇAMBA DE 1,7 A 2,8 M³ / 128 HP) E DESCARGA LIVRE (UNIDADE: M3). AF_07/2020</v>
          </cell>
        </row>
        <row r="6309">
          <cell r="A6309" t="str">
            <v>TRANPORTES, CARGAS E DESCARGAS</v>
          </cell>
          <cell r="B6309" t="str">
            <v>TRAN</v>
          </cell>
          <cell r="C6309" t="str">
            <v>CARGA, MANOBRA E DESCARGA (MECANICA)</v>
          </cell>
          <cell r="D6309" t="str">
            <v>0335</v>
          </cell>
          <cell r="E6309">
            <v>0</v>
          </cell>
          <cell r="F6309">
            <v>0</v>
          </cell>
          <cell r="G6309" t="str">
            <v>100977</v>
          </cell>
          <cell r="H6309" t="str">
            <v>CARGA, MANOBRA E DESCARGA DE SOLOS E MATERIAIS GRANULARES EM CAMINHÃO BASCULANTE 6 M³ - CARGA COM ESCAVADEIRA HIDRÁULICA (CAÇAMBA DE 1,20 M³ / 155 HP) E DESCARGA LIVRE (UNIDADE: M3). AF_07/2020</v>
          </cell>
        </row>
        <row r="6310">
          <cell r="A6310" t="str">
            <v>TRANPORTES, CARGAS E DESCARGAS</v>
          </cell>
          <cell r="B6310" t="str">
            <v>TRAN</v>
          </cell>
          <cell r="C6310" t="str">
            <v>CARGA, MANOBRA E DESCARGA (MECANICA)</v>
          </cell>
          <cell r="D6310" t="str">
            <v>0335</v>
          </cell>
          <cell r="E6310">
            <v>0</v>
          </cell>
          <cell r="F6310">
            <v>0</v>
          </cell>
          <cell r="G6310" t="str">
            <v>100978</v>
          </cell>
          <cell r="H6310" t="str">
            <v>CARGA, MANOBRA E DESCARGA DE SOLOS E MATERIAIS GRANULARES EM CAMINHÃO BASCULANTE 10 M³ - CARGA COM ESCAVADEIRA HIDRÁULICA (CAÇAMBA DE 1,20 M³ / 155 HP) E DESCARGA LIVRE (UNIDADE: M3). AF_07/2020</v>
          </cell>
        </row>
        <row r="6311">
          <cell r="A6311" t="str">
            <v>TRANPORTES, CARGAS E DESCARGAS</v>
          </cell>
          <cell r="B6311" t="str">
            <v>TRAN</v>
          </cell>
          <cell r="C6311" t="str">
            <v>CARGA, MANOBRA E DESCARGA (MECANICA)</v>
          </cell>
          <cell r="D6311" t="str">
            <v>0335</v>
          </cell>
          <cell r="E6311">
            <v>0</v>
          </cell>
          <cell r="F6311">
            <v>0</v>
          </cell>
          <cell r="G6311" t="str">
            <v>100979</v>
          </cell>
          <cell r="H6311" t="str">
            <v>CARGA, MANOBRA E DESCARGA DE SOLOS E MATERIAIS GRANULARES EM CAMINHÃO BASCULANTE 14 M³ - CARGA COM ESCAVADEIRA HIDRÁULICA (CAÇAMBA DE 1,20 M³ / 155 HP) E DESCARGA LIVRE (UNIDADE: M3). AF_07/2020</v>
          </cell>
        </row>
        <row r="6312">
          <cell r="A6312" t="str">
            <v>TRANPORTES, CARGAS E DESCARGAS</v>
          </cell>
          <cell r="B6312" t="str">
            <v>TRAN</v>
          </cell>
          <cell r="C6312" t="str">
            <v>CARGA, MANOBRA E DESCARGA (MECANICA)</v>
          </cell>
          <cell r="D6312" t="str">
            <v>0335</v>
          </cell>
          <cell r="E6312">
            <v>0</v>
          </cell>
          <cell r="F6312">
            <v>0</v>
          </cell>
          <cell r="G6312" t="str">
            <v>100980</v>
          </cell>
          <cell r="H6312" t="str">
            <v>CARGA, MANOBRA E DESCARGA DE SOLOS E MATERIAIS GRANULARES EM CAMINHÃO BASCULANTE 18 M³ - CARGA COM ESCAVADEIRA HIDRÁULICA (CAÇAMBA DE 1,20 M³ / 155 HP) E DESCARGA LIVRE (UNIDADE: M3). AF_07/2020</v>
          </cell>
        </row>
        <row r="6313">
          <cell r="A6313" t="str">
            <v>TRANPORTES, CARGAS E DESCARGAS</v>
          </cell>
          <cell r="B6313" t="str">
            <v>TRAN</v>
          </cell>
          <cell r="C6313" t="str">
            <v>CARGA, MANOBRA E DESCARGA (MECANICA)</v>
          </cell>
          <cell r="D6313" t="str">
            <v>0335</v>
          </cell>
          <cell r="E6313">
            <v>0</v>
          </cell>
          <cell r="F6313">
            <v>0</v>
          </cell>
          <cell r="G6313" t="str">
            <v>100981</v>
          </cell>
          <cell r="H6313" t="str">
            <v>CARGA, MANOBRA E DESCARGA DE ENTULHO EM CAMINHÃO BASCULANTE 6 M³ - CARGA COM ESCAVADEIRA HIDRÁULICA  (CAÇAMBA DE 0,80 M³ / 111 HP) E DESCARGA LIVRE (UNIDADE: M3). AF_07/2020</v>
          </cell>
        </row>
        <row r="6314">
          <cell r="A6314" t="str">
            <v>TRANPORTES, CARGAS E DESCARGAS</v>
          </cell>
          <cell r="B6314" t="str">
            <v>TRAN</v>
          </cell>
          <cell r="C6314" t="str">
            <v>CARGA, MANOBRA E DESCARGA (MECANICA)</v>
          </cell>
          <cell r="D6314" t="str">
            <v>0335</v>
          </cell>
          <cell r="E6314">
            <v>0</v>
          </cell>
          <cell r="F6314">
            <v>0</v>
          </cell>
          <cell r="G6314" t="str">
            <v>100982</v>
          </cell>
          <cell r="H6314" t="str">
            <v>CARGA, MANOBRA E DESCARGA DE ENTULHO EM CAMINHÃO BASCULANTE 10 M³ - CARGA COM ESCAVADEIRA HIDRÁULICA  (CAÇAMBA DE 0,80 M³ / 111 HP) E DESCARGA LIVRE (UNIDADE: M3). AF_07/2020</v>
          </cell>
        </row>
        <row r="6315">
          <cell r="A6315" t="str">
            <v>TRANPORTES, CARGAS E DESCARGAS</v>
          </cell>
          <cell r="B6315" t="str">
            <v>TRAN</v>
          </cell>
          <cell r="C6315" t="str">
            <v>CARGA, MANOBRA E DESCARGA (MECANICA)</v>
          </cell>
          <cell r="D6315" t="str">
            <v>0335</v>
          </cell>
          <cell r="E6315">
            <v>0</v>
          </cell>
          <cell r="F6315">
            <v>0</v>
          </cell>
          <cell r="G6315" t="str">
            <v>100983</v>
          </cell>
          <cell r="H6315" t="str">
            <v>CARGA, MANOBRA E DESCARGA DE ENTULHO EM CAMINHÃO BASCULANTE 14 M³ - CARGA COM ESCAVADEIRA HIDRÁULICA  (CAÇAMBA DE 0,80 M³ / 111 HP) E DESCARGA LIVRE (UNIDADE: M3). AF_07/2020</v>
          </cell>
        </row>
        <row r="6316">
          <cell r="A6316" t="str">
            <v>TRANPORTES, CARGAS E DESCARGAS</v>
          </cell>
          <cell r="B6316" t="str">
            <v>TRAN</v>
          </cell>
          <cell r="C6316" t="str">
            <v>CARGA, MANOBRA E DESCARGA (MECANICA)</v>
          </cell>
          <cell r="D6316" t="str">
            <v>0335</v>
          </cell>
          <cell r="E6316">
            <v>0</v>
          </cell>
          <cell r="F6316">
            <v>0</v>
          </cell>
          <cell r="G6316" t="str">
            <v>100984</v>
          </cell>
          <cell r="H6316" t="str">
            <v>CARGA, MANOBRA E DESCARGA DE ENTULHO EM CAMINHÃO BASCULANTE 18 M³ - CARGA COM ESCAVADEIRA HIDRÁULICA  (CAÇAMBA DE 0,80 M³ / 111 HP) E DESCARGA LIVRE (UNIDADE: M3). AF_07/2020</v>
          </cell>
        </row>
        <row r="6317">
          <cell r="A6317" t="str">
            <v>TRANPORTES, CARGAS E DESCARGAS</v>
          </cell>
          <cell r="B6317" t="str">
            <v>TRAN</v>
          </cell>
          <cell r="C6317" t="str">
            <v>CARGA, MANOBRA E DESCARGA (MECANICA)</v>
          </cell>
          <cell r="D6317" t="str">
            <v>0335</v>
          </cell>
          <cell r="E6317">
            <v>0</v>
          </cell>
          <cell r="F6317">
            <v>0</v>
          </cell>
          <cell r="G6317" t="str">
            <v>100985</v>
          </cell>
          <cell r="H6317" t="str">
            <v>CARGA DE MISTURA ASFÁLTICA EM CAMINHÃO BASCULANTE 6 M³ (UNIDADE: M3). AF_07/2020</v>
          </cell>
        </row>
        <row r="6318">
          <cell r="A6318" t="str">
            <v>TRANPORTES, CARGAS E DESCARGAS</v>
          </cell>
          <cell r="B6318" t="str">
            <v>TRAN</v>
          </cell>
          <cell r="C6318" t="str">
            <v>CARGA, MANOBRA E DESCARGA (MECANICA)</v>
          </cell>
          <cell r="D6318" t="str">
            <v>0335</v>
          </cell>
          <cell r="E6318">
            <v>0</v>
          </cell>
          <cell r="F6318">
            <v>0</v>
          </cell>
          <cell r="G6318" t="str">
            <v>100986</v>
          </cell>
          <cell r="H6318" t="str">
            <v>CARGA DE MISTURA ASFÁLTICA EM CAMINHÃO BASCULANTE 10 M³ (UNIDADE: M3). AF_07/2020</v>
          </cell>
        </row>
        <row r="6319">
          <cell r="A6319" t="str">
            <v>TRANPORTES, CARGAS E DESCARGAS</v>
          </cell>
          <cell r="B6319" t="str">
            <v>TRAN</v>
          </cell>
          <cell r="C6319" t="str">
            <v>CARGA, MANOBRA E DESCARGA (MECANICA)</v>
          </cell>
          <cell r="D6319" t="str">
            <v>0335</v>
          </cell>
          <cell r="E6319">
            <v>0</v>
          </cell>
          <cell r="F6319">
            <v>0</v>
          </cell>
          <cell r="G6319" t="str">
            <v>100987</v>
          </cell>
          <cell r="H6319" t="str">
            <v>CARGA DE MISTURA ASFÁLTICA EM CAMINHÃO BASCULANTE 14 M³ (UNIDADE: M3). AF_07/2020</v>
          </cell>
        </row>
        <row r="6320">
          <cell r="A6320" t="str">
            <v>TRANPORTES, CARGAS E DESCARGAS</v>
          </cell>
          <cell r="B6320" t="str">
            <v>TRAN</v>
          </cell>
          <cell r="C6320" t="str">
            <v>CARGA, MANOBRA E DESCARGA (MECANICA)</v>
          </cell>
          <cell r="D6320" t="str">
            <v>0335</v>
          </cell>
          <cell r="E6320">
            <v>0</v>
          </cell>
          <cell r="F6320">
            <v>0</v>
          </cell>
          <cell r="G6320" t="str">
            <v>100988</v>
          </cell>
          <cell r="H6320" t="str">
            <v>CARGA DE MISTURA ASFÁLTICA EM CAMINHÃO BASCULANTE 18 M³ (UNIDADE: M3). AF_07/2020</v>
          </cell>
        </row>
        <row r="6321">
          <cell r="A6321" t="str">
            <v>TRANPORTES, CARGAS E DESCARGAS</v>
          </cell>
          <cell r="B6321" t="str">
            <v>TRAN</v>
          </cell>
          <cell r="C6321" t="str">
            <v>CARGA, MANOBRA E DESCARGA (MECANICA)</v>
          </cell>
          <cell r="D6321" t="str">
            <v>0335</v>
          </cell>
          <cell r="E6321">
            <v>0</v>
          </cell>
          <cell r="F6321">
            <v>0</v>
          </cell>
          <cell r="G6321" t="str">
            <v>100989</v>
          </cell>
          <cell r="H6321" t="str">
            <v>CARGA, MANOBRA E DESCARGA DE SOLOS E MATERIAIS GRANULARES EM CAMINHÃO BASCULANTE 6 M³ - CARGA COM PÁ CARREGADEIRA (CAÇAMBA DE 1,7 A 2,8 M³ / 128 HP) E DESCARGA LIVRE (UNIDADE: T). AF_07/2020</v>
          </cell>
        </row>
        <row r="6322">
          <cell r="A6322" t="str">
            <v>TRANPORTES, CARGAS E DESCARGAS</v>
          </cell>
          <cell r="B6322" t="str">
            <v>TRAN</v>
          </cell>
          <cell r="C6322" t="str">
            <v>CARGA, MANOBRA E DESCARGA (MECANICA)</v>
          </cell>
          <cell r="D6322" t="str">
            <v>0335</v>
          </cell>
          <cell r="E6322">
            <v>0</v>
          </cell>
          <cell r="F6322">
            <v>0</v>
          </cell>
          <cell r="G6322" t="str">
            <v>100990</v>
          </cell>
          <cell r="H6322" t="str">
            <v>CARGA, MANOBRA E DESCARGA DE SOLOS E MATERIAIS GRANULARES EM CAMINHÃO BASCULANTE 10 M³ - CARGA COM PÁ CARREGADEIRA (CAÇAMBA DE 1,7 A 2,8 M³ / 128 HP) E DESCARGA LIVRE (UNIDADE: T). AF_07/2020</v>
          </cell>
        </row>
        <row r="6323">
          <cell r="A6323" t="str">
            <v>TRANPORTES, CARGAS E DESCARGAS</v>
          </cell>
          <cell r="B6323" t="str">
            <v>TRAN</v>
          </cell>
          <cell r="C6323" t="str">
            <v>CARGA, MANOBRA E DESCARGA (MECANICA)</v>
          </cell>
          <cell r="D6323" t="str">
            <v>0335</v>
          </cell>
          <cell r="E6323">
            <v>0</v>
          </cell>
          <cell r="F6323">
            <v>0</v>
          </cell>
          <cell r="G6323" t="str">
            <v>100991</v>
          </cell>
          <cell r="H6323" t="str">
            <v>CARGA, MANOBRA E DESCARGA DE SOLOS E MATERIAIS GRANULARES EM CAMINHÃO BASCULANTE 14 M³ - CARGA COM PÁ CARREGADEIRA (CAÇAMBA DE 1,7 A 2,8 M³ / 128 HP) E DESCARGA LIVRE (UNIDADE: T). AF_07/2020</v>
          </cell>
        </row>
        <row r="6324">
          <cell r="A6324" t="str">
            <v>TRANPORTES, CARGAS E DESCARGAS</v>
          </cell>
          <cell r="B6324" t="str">
            <v>TRAN</v>
          </cell>
          <cell r="C6324" t="str">
            <v>CARGA, MANOBRA E DESCARGA (MECANICA)</v>
          </cell>
          <cell r="D6324" t="str">
            <v>0335</v>
          </cell>
          <cell r="E6324">
            <v>0</v>
          </cell>
          <cell r="F6324">
            <v>0</v>
          </cell>
          <cell r="G6324" t="str">
            <v>100992</v>
          </cell>
          <cell r="H6324" t="str">
            <v>CARGA, MANOBRA E DESCARGA DE SOLOS E MATERIAIS GRANULARES EM CAMINHÃO BASCULANTE 18 M³ - CARGA COM PÁ CARREGADEIRA (CAÇAMBA DE 1,7 A 2,8 M³ / 128 HP) E DESCARGA LIVRE (UNIDADE: T). AF_07/2020</v>
          </cell>
        </row>
        <row r="6325">
          <cell r="A6325" t="str">
            <v>TRANPORTES, CARGAS E DESCARGAS</v>
          </cell>
          <cell r="B6325" t="str">
            <v>TRAN</v>
          </cell>
          <cell r="C6325" t="str">
            <v>CARGA, MANOBRA E DESCARGA (MECANICA)</v>
          </cell>
          <cell r="D6325" t="str">
            <v>0335</v>
          </cell>
          <cell r="E6325">
            <v>0</v>
          </cell>
          <cell r="F6325">
            <v>0</v>
          </cell>
          <cell r="G6325" t="str">
            <v>100993</v>
          </cell>
          <cell r="H6325" t="str">
            <v>CARGA, MANOBRA E DESCARGA DE SOLOS E MATERIAIS GRANULARES EM CAMINHÃO BASCULANTE 6 M³ - CARGA COM ESCAVADEIRA HIDRÁULICA (CAÇAMBA DE 1,20 M³ / 155 HP) E DESCARGA LIVRE (UNIDADE: T). AF_07/2020</v>
          </cell>
        </row>
        <row r="6326">
          <cell r="A6326" t="str">
            <v>TRANPORTES, CARGAS E DESCARGAS</v>
          </cell>
          <cell r="B6326" t="str">
            <v>TRAN</v>
          </cell>
          <cell r="C6326" t="str">
            <v>CARGA, MANOBRA E DESCARGA (MECANICA)</v>
          </cell>
          <cell r="D6326" t="str">
            <v>0335</v>
          </cell>
          <cell r="E6326">
            <v>0</v>
          </cell>
          <cell r="F6326">
            <v>0</v>
          </cell>
          <cell r="G6326" t="str">
            <v>100994</v>
          </cell>
          <cell r="H6326" t="str">
            <v>CARGA, MANOBRA E DESCARGA DE SOLOS E MATERIAIS GRANULARES EM CAMINHÃO BASCULANTE 10 M³ - CARGA COM ESCAVADEIRA HIDRÁULICA (CAÇAMBA DE 1,20 M³ / 155 HP) E DESCARGA LIVRE (UNIDADE: T). AF_07/2020</v>
          </cell>
        </row>
        <row r="6327">
          <cell r="A6327" t="str">
            <v>TRANPORTES, CARGAS E DESCARGAS</v>
          </cell>
          <cell r="B6327" t="str">
            <v>TRAN</v>
          </cell>
          <cell r="C6327" t="str">
            <v>CARGA, MANOBRA E DESCARGA (MECANICA)</v>
          </cell>
          <cell r="D6327" t="str">
            <v>0335</v>
          </cell>
          <cell r="E6327">
            <v>0</v>
          </cell>
          <cell r="F6327">
            <v>0</v>
          </cell>
          <cell r="G6327" t="str">
            <v>100995</v>
          </cell>
          <cell r="H6327" t="str">
            <v>CARGA, MANOBRA E DESCARGA DE SOLOS E MATERIAIS GRANULARES EM CAMINHÃO BASCULANTE 14 M³ - CARGA COM ESCAVADEIRA HIDRÁULICA (CAÇAMBA DE 1,20 M³ / 155 HP) E DESCARGA LIVRE (UNIDADE: T). AF_07/2020</v>
          </cell>
        </row>
        <row r="6328">
          <cell r="A6328" t="str">
            <v>TRANPORTES, CARGAS E DESCARGAS</v>
          </cell>
          <cell r="B6328" t="str">
            <v>TRAN</v>
          </cell>
          <cell r="C6328" t="str">
            <v>CARGA, MANOBRA E DESCARGA (MECANICA)</v>
          </cell>
          <cell r="D6328" t="str">
            <v>0335</v>
          </cell>
          <cell r="E6328">
            <v>0</v>
          </cell>
          <cell r="F6328">
            <v>0</v>
          </cell>
          <cell r="G6328" t="str">
            <v>100996</v>
          </cell>
          <cell r="H6328" t="str">
            <v>CARGA, MANOBRA E DESCARGA DE SOLOS E MATERIAIS GRANULARES EM CAMINHÃO BASCULANTE 18 M³ - CARGA COM ESCAVADEIRA HIDRÁULICA (CAÇAMBA DE 1,20 M³ / 155 HP) E DESCARGA LIVRE (UNIDADE: T). AF_07/2020</v>
          </cell>
        </row>
        <row r="6329">
          <cell r="A6329" t="str">
            <v>TRANPORTES, CARGAS E DESCARGAS</v>
          </cell>
          <cell r="B6329" t="str">
            <v>TRAN</v>
          </cell>
          <cell r="C6329" t="str">
            <v>CARGA, MANOBRA E DESCARGA (MECANICA)</v>
          </cell>
          <cell r="D6329" t="str">
            <v>0335</v>
          </cell>
          <cell r="E6329">
            <v>0</v>
          </cell>
          <cell r="F6329">
            <v>0</v>
          </cell>
          <cell r="G6329" t="str">
            <v>100997</v>
          </cell>
          <cell r="H6329" t="str">
            <v>CARGA, MANOBRA E DESCARGA DE ENTULHO EM CAMINHÃO BASCULANTE 6 M³ - CARGA COM ESCAVADEIRA HIDRÁULICA  (CAÇAMBA DE 0,80 M³ / 111 HP) E DESCARGA LIVRE (UNIDADE: T). AF_07/2020</v>
          </cell>
        </row>
        <row r="6330">
          <cell r="A6330" t="str">
            <v>TRANPORTES, CARGAS E DESCARGAS</v>
          </cell>
          <cell r="B6330" t="str">
            <v>TRAN</v>
          </cell>
          <cell r="C6330" t="str">
            <v>CARGA, MANOBRA E DESCARGA (MECANICA)</v>
          </cell>
          <cell r="D6330" t="str">
            <v>0335</v>
          </cell>
          <cell r="E6330">
            <v>0</v>
          </cell>
          <cell r="F6330">
            <v>0</v>
          </cell>
          <cell r="G6330" t="str">
            <v>100998</v>
          </cell>
          <cell r="H6330" t="str">
            <v>CARGA, MANOBRA E DESCARGA DE ENTULHO EM CAMINHÃO BASCULANTE 10 M³ - CARGA COM ESCAVADEIRA HIDRÁULICA  (CAÇAMBA DE 0,80 M³ / 111 HP) E DESCARGA LIVRE (UNIDADE: T). AF_07/2020</v>
          </cell>
        </row>
        <row r="6331">
          <cell r="A6331" t="str">
            <v>TRANPORTES, CARGAS E DESCARGAS</v>
          </cell>
          <cell r="B6331" t="str">
            <v>TRAN</v>
          </cell>
          <cell r="C6331" t="str">
            <v>CARGA, MANOBRA E DESCARGA (MECANICA)</v>
          </cell>
          <cell r="D6331" t="str">
            <v>0335</v>
          </cell>
          <cell r="E6331">
            <v>0</v>
          </cell>
          <cell r="F6331">
            <v>0</v>
          </cell>
          <cell r="G6331" t="str">
            <v>100999</v>
          </cell>
          <cell r="H6331" t="str">
            <v>CARGA, MANOBRA E DESCARGA DE ENTULHO EM CAMINHÃO BASCULANTE 14 M³ - CARGA COM ESCAVADEIRA HIDRÁULICA  (CAÇAMBA DE 0,80 M³ / 111 HP) E DESCARGA LIVRE (UNIDADE: T). AF_07/2020</v>
          </cell>
        </row>
        <row r="6332">
          <cell r="A6332" t="str">
            <v>TRANPORTES, CARGAS E DESCARGAS</v>
          </cell>
          <cell r="B6332" t="str">
            <v>TRAN</v>
          </cell>
          <cell r="C6332" t="str">
            <v>CARGA, MANOBRA E DESCARGA (MECANICA)</v>
          </cell>
          <cell r="D6332" t="str">
            <v>0335</v>
          </cell>
          <cell r="E6332">
            <v>0</v>
          </cell>
          <cell r="F6332">
            <v>0</v>
          </cell>
          <cell r="G6332" t="str">
            <v>101000</v>
          </cell>
          <cell r="H6332" t="str">
            <v>CARGA, MANOBRA E DESCARGA DE ENTULHO EM CAMINHÃO BASCULANTE 18 M³ - CARGA COM ESCAVADEIRA HIDRÁULICA  (CAÇAMBA DE 0,80 M³ / 111 HP) E DESCARGA LIVRE (UNIDADE: T). AF_07/2020</v>
          </cell>
        </row>
        <row r="6333">
          <cell r="A6333" t="str">
            <v>TRANPORTES, CARGAS E DESCARGAS</v>
          </cell>
          <cell r="B6333" t="str">
            <v>TRAN</v>
          </cell>
          <cell r="C6333" t="str">
            <v>CARGA, MANOBRA E DESCARGA (MECANICA)</v>
          </cell>
          <cell r="D6333" t="str">
            <v>0335</v>
          </cell>
          <cell r="E6333">
            <v>0</v>
          </cell>
          <cell r="F6333">
            <v>0</v>
          </cell>
          <cell r="G6333" t="str">
            <v>101001</v>
          </cell>
          <cell r="H6333" t="str">
            <v>CARGA DE MISTURA ASFÁLTICA EM CAMINHÃO BASCULANTE 6 M³ (UNIDADE: T). AF_07/2020</v>
          </cell>
        </row>
        <row r="6334">
          <cell r="A6334" t="str">
            <v>TRANPORTES, CARGAS E DESCARGAS</v>
          </cell>
          <cell r="B6334" t="str">
            <v>TRAN</v>
          </cell>
          <cell r="C6334" t="str">
            <v>CARGA, MANOBRA E DESCARGA (MECANICA)</v>
          </cell>
          <cell r="D6334" t="str">
            <v>0335</v>
          </cell>
          <cell r="E6334">
            <v>0</v>
          </cell>
          <cell r="F6334">
            <v>0</v>
          </cell>
          <cell r="G6334" t="str">
            <v>101002</v>
          </cell>
          <cell r="H6334" t="str">
            <v>CARGA DE MISTURA ASFÁLTICA EM CAMINHÃO BASCULANTE 10 M³ (UNIDADE: T). AF_07/2020</v>
          </cell>
        </row>
        <row r="6335">
          <cell r="A6335" t="str">
            <v>TRANPORTES, CARGAS E DESCARGAS</v>
          </cell>
          <cell r="B6335" t="str">
            <v>TRAN</v>
          </cell>
          <cell r="C6335" t="str">
            <v>CARGA, MANOBRA E DESCARGA (MECANICA)</v>
          </cell>
          <cell r="D6335" t="str">
            <v>0335</v>
          </cell>
          <cell r="E6335">
            <v>0</v>
          </cell>
          <cell r="F6335">
            <v>0</v>
          </cell>
          <cell r="G6335" t="str">
            <v>101003</v>
          </cell>
          <cell r="H6335" t="str">
            <v>CARGA DE MISTURA ASFÁLTICA EM CAMINHÃO BASCULANTE 14 M³ (UNIDADE: T). AF_07/2020</v>
          </cell>
        </row>
        <row r="6336">
          <cell r="A6336" t="str">
            <v>TRANPORTES, CARGAS E DESCARGAS</v>
          </cell>
          <cell r="B6336" t="str">
            <v>TRAN</v>
          </cell>
          <cell r="C6336" t="str">
            <v>CARGA, MANOBRA E DESCARGA (MECANICA)</v>
          </cell>
          <cell r="D6336" t="str">
            <v>0335</v>
          </cell>
          <cell r="E6336">
            <v>0</v>
          </cell>
          <cell r="F6336">
            <v>0</v>
          </cell>
          <cell r="G6336" t="str">
            <v>101004</v>
          </cell>
          <cell r="H6336" t="str">
            <v>CARGA DE MISTURA ASFÁLTICA EM CAMINHÃO BASCULANTE 18 M³ (UNIDADE: T). AF_07/2020</v>
          </cell>
        </row>
        <row r="6337">
          <cell r="A6337" t="str">
            <v>TRANPORTES, CARGAS E DESCARGAS</v>
          </cell>
          <cell r="B6337" t="str">
            <v>TRAN</v>
          </cell>
          <cell r="C6337" t="str">
            <v>CARGA, MANOBRA E DESCARGA (MECANICA)</v>
          </cell>
          <cell r="D6337" t="str">
            <v>0335</v>
          </cell>
          <cell r="E6337">
            <v>0</v>
          </cell>
          <cell r="F6337">
            <v>0</v>
          </cell>
          <cell r="G6337" t="str">
            <v>101005</v>
          </cell>
          <cell r="H6337" t="str">
            <v>CARGA, MANOBRA E DESCARGA DE ÁGUA EM CAMINHÃO PIPA 6 M³. AF_07/2020</v>
          </cell>
        </row>
        <row r="6338">
          <cell r="A6338" t="str">
            <v>TRANPORTES, CARGAS E DESCARGAS</v>
          </cell>
          <cell r="B6338" t="str">
            <v>TRAN</v>
          </cell>
          <cell r="C6338" t="str">
            <v>CARGA, MANOBRA E DESCARGA (MECANICA)</v>
          </cell>
          <cell r="D6338" t="str">
            <v>0335</v>
          </cell>
          <cell r="E6338">
            <v>0</v>
          </cell>
          <cell r="F6338">
            <v>0</v>
          </cell>
          <cell r="G6338" t="str">
            <v>101006</v>
          </cell>
          <cell r="H6338" t="str">
            <v>CARGA, MANOBRA E DESCARGA DE ÁGUA EM CAMINHÃO PIPA 10 M³. AF_07/2020</v>
          </cell>
        </row>
        <row r="6339">
          <cell r="A6339" t="str">
            <v>TRANPORTES, CARGAS E DESCARGAS</v>
          </cell>
          <cell r="B6339" t="str">
            <v>TRAN</v>
          </cell>
          <cell r="C6339" t="str">
            <v>CARGA, MANOBRA E DESCARGA (MECANICA)</v>
          </cell>
          <cell r="D6339" t="str">
            <v>0335</v>
          </cell>
          <cell r="E6339">
            <v>0</v>
          </cell>
          <cell r="F6339">
            <v>0</v>
          </cell>
          <cell r="G6339" t="str">
            <v>101007</v>
          </cell>
          <cell r="H6339" t="str">
            <v>CARGA DE ÁGUA EM CAMINHÃO PIPA 6 M³. AF_07/2020</v>
          </cell>
        </row>
        <row r="6340">
          <cell r="A6340" t="str">
            <v>TRANPORTES, CARGAS E DESCARGAS</v>
          </cell>
          <cell r="B6340" t="str">
            <v>TRAN</v>
          </cell>
          <cell r="C6340" t="str">
            <v>CARGA, MANOBRA E DESCARGA (MECANICA)</v>
          </cell>
          <cell r="D6340" t="str">
            <v>0335</v>
          </cell>
          <cell r="E6340">
            <v>0</v>
          </cell>
          <cell r="F6340">
            <v>0</v>
          </cell>
          <cell r="G6340" t="str">
            <v>101008</v>
          </cell>
          <cell r="H6340" t="str">
            <v>CARGA DE ÁGUA EM CAMINHÃO PIPA 10 M³. AF_07/2020</v>
          </cell>
        </row>
        <row r="6341">
          <cell r="A6341" t="str">
            <v>TRANPORTES, CARGAS E DESCARGAS</v>
          </cell>
          <cell r="B6341" t="str">
            <v>TRAN</v>
          </cell>
          <cell r="C6341" t="str">
            <v>CARGA, MANOBRA E DESCARGA (MECANICA)</v>
          </cell>
          <cell r="D6341" t="str">
            <v>0335</v>
          </cell>
          <cell r="E6341">
            <v>0</v>
          </cell>
          <cell r="F6341">
            <v>0</v>
          </cell>
          <cell r="G6341" t="str">
            <v>101009</v>
          </cell>
          <cell r="H6341" t="str">
            <v>CARGA, MANOBRA E DESCARGA DE POSTE DE CONCRETO EM CAMINHÃO CARROCERIA COM GUINDAUTO (MUNCK) 11,7 TM. AF_07/2020</v>
          </cell>
        </row>
        <row r="6342">
          <cell r="A6342" t="str">
            <v>TRANPORTES, CARGAS E DESCARGAS</v>
          </cell>
          <cell r="B6342" t="str">
            <v>TRAN</v>
          </cell>
          <cell r="C6342" t="str">
            <v>CARGA, MANOBRA E DESCARGA (MECANICA)</v>
          </cell>
          <cell r="D6342" t="str">
            <v>0335</v>
          </cell>
          <cell r="E6342">
            <v>0</v>
          </cell>
          <cell r="F6342">
            <v>0</v>
          </cell>
          <cell r="G6342" t="str">
            <v>101010</v>
          </cell>
          <cell r="H6342" t="str">
            <v>CARGA, MANOBRA E DESCARGA DE PERFIL METÁLICO EM CAMINHÃO CARROCERIA COM GUINDAUTO (MUNCK) 11,7 TM. AF_07/2020</v>
          </cell>
        </row>
        <row r="6343">
          <cell r="A6343" t="str">
            <v>TRANPORTES, CARGAS E DESCARGAS</v>
          </cell>
          <cell r="B6343" t="str">
            <v>TRAN</v>
          </cell>
          <cell r="C6343" t="str">
            <v>CARGA, MANOBRA E DESCARGA (MECANICA)</v>
          </cell>
          <cell r="D6343" t="str">
            <v>0335</v>
          </cell>
          <cell r="E6343">
            <v>0</v>
          </cell>
          <cell r="F6343">
            <v>0</v>
          </cell>
          <cell r="G6343" t="str">
            <v>101013</v>
          </cell>
          <cell r="H6343" t="str">
            <v>CARGA, MANOBRA E DESCARGA DE TUBOS DE CONCRETO, DN MENOR OU IGUAL A 300 MM, EM CAMINHÃO CARROCERIA COM GUINDAUTO (MUNCK) 11,7 TM. AF_07/2020</v>
          </cell>
        </row>
        <row r="6344">
          <cell r="A6344" t="str">
            <v>TRANPORTES, CARGAS E DESCARGAS</v>
          </cell>
          <cell r="B6344" t="str">
            <v>TRAN</v>
          </cell>
          <cell r="C6344" t="str">
            <v>CARGA, MANOBRA E DESCARGA (MECANICA)</v>
          </cell>
          <cell r="D6344" t="str">
            <v>0335</v>
          </cell>
          <cell r="E6344">
            <v>0</v>
          </cell>
          <cell r="F6344">
            <v>0</v>
          </cell>
          <cell r="G6344" t="str">
            <v>101014</v>
          </cell>
          <cell r="H6344" t="str">
            <v>CARGA, MANOBRA E DESCARGA DE TUBOS DE CONCRETO, DN 400 MM, EM CAMINHÃO CARROCERIA COM GUINDAUTO (MUNCK) 11,7 TM. AF_07/2020</v>
          </cell>
        </row>
        <row r="6345">
          <cell r="A6345" t="str">
            <v>TRANPORTES, CARGAS E DESCARGAS</v>
          </cell>
          <cell r="B6345" t="str">
            <v>TRAN</v>
          </cell>
          <cell r="C6345" t="str">
            <v>CARGA, MANOBRA E DESCARGA (MECANICA)</v>
          </cell>
          <cell r="D6345" t="str">
            <v>0335</v>
          </cell>
          <cell r="E6345">
            <v>0</v>
          </cell>
          <cell r="F6345">
            <v>0</v>
          </cell>
          <cell r="G6345" t="str">
            <v>101015</v>
          </cell>
          <cell r="H6345" t="str">
            <v>CARGA, MANOBRA E DESCARGA DE TUBOS DE CONCRETO, DN 500 MM, EM CAMINHÃO CARROCERIA COM GUINDAUTO (MUNCK) 11,7 TM. AF_07/2020</v>
          </cell>
        </row>
        <row r="6346">
          <cell r="A6346" t="str">
            <v>TRANPORTES, CARGAS E DESCARGAS</v>
          </cell>
          <cell r="B6346" t="str">
            <v>TRAN</v>
          </cell>
          <cell r="C6346" t="str">
            <v>CARGA, MANOBRA E DESCARGA (MECANICA)</v>
          </cell>
          <cell r="D6346" t="str">
            <v>0335</v>
          </cell>
          <cell r="E6346">
            <v>0</v>
          </cell>
          <cell r="F6346">
            <v>0</v>
          </cell>
          <cell r="G6346" t="str">
            <v>101016</v>
          </cell>
          <cell r="H6346" t="str">
            <v>CARGA, MANOBRA E DESCARGA DE TUBOS METÁLICOS, DN MENOR OU IGUAL A 150 MM, EM CAMINHÃO CARROCERIA COM GUINDAUTO (MUNCK) 11,7 TM. AF_07/2020</v>
          </cell>
        </row>
        <row r="6347">
          <cell r="A6347" t="str">
            <v>TRANPORTES, CARGAS E DESCARGAS</v>
          </cell>
          <cell r="B6347" t="str">
            <v>TRAN</v>
          </cell>
          <cell r="C6347" t="str">
            <v>CARGA, MANOBRA E DESCARGA (MECANICA)</v>
          </cell>
          <cell r="D6347" t="str">
            <v>0335</v>
          </cell>
          <cell r="E6347">
            <v>0</v>
          </cell>
          <cell r="F6347">
            <v>0</v>
          </cell>
          <cell r="G6347" t="str">
            <v>101017</v>
          </cell>
          <cell r="H6347" t="str">
            <v>CARGA, MANOBRA E DESCARGA DE TUBOS METÁLICOS, DN 200 MM, EM CAMINHÃO CARROCERIA COM GUINDAUTO (MUNCK) 11,7 TM. AF_07/2020</v>
          </cell>
        </row>
        <row r="6348">
          <cell r="A6348" t="str">
            <v>TRANPORTES, CARGAS E DESCARGAS</v>
          </cell>
          <cell r="B6348" t="str">
            <v>TRAN</v>
          </cell>
          <cell r="C6348" t="str">
            <v>CARGA, MANOBRA E DESCARGA (MECANICA)</v>
          </cell>
          <cell r="D6348" t="str">
            <v>0335</v>
          </cell>
          <cell r="E6348">
            <v>0</v>
          </cell>
          <cell r="F6348">
            <v>0</v>
          </cell>
          <cell r="G6348" t="str">
            <v>101018</v>
          </cell>
          <cell r="H6348" t="str">
            <v>CARGA, MANOBRA E DESCARGA DE TUBOS METÁLICOS, DN 250 MM, EM CAMINHÃO CARROCERIA COM GUINDAUTO (MUNCK) 11,7 TM. AF_07/2020</v>
          </cell>
        </row>
        <row r="6349">
          <cell r="A6349" t="str">
            <v>TRANPORTES, CARGAS E DESCARGAS</v>
          </cell>
          <cell r="B6349" t="str">
            <v>TRAN</v>
          </cell>
          <cell r="C6349" t="str">
            <v>CARGA, MANOBRA E DESCARGA (MECANICA)</v>
          </cell>
          <cell r="D6349" t="str">
            <v>0335</v>
          </cell>
          <cell r="E6349">
            <v>0</v>
          </cell>
          <cell r="F6349">
            <v>0</v>
          </cell>
          <cell r="G6349" t="str">
            <v>101463</v>
          </cell>
          <cell r="H6349" t="str">
            <v>CARGA, MANOBRA E DESCARGA DE TUBOS DE CONCRETO, DN 600 MM, EM CAMINHÃO CARROCERIA COM GUINDAUTO (MUNCK) 11,7 TM. AF_07/2020</v>
          </cell>
        </row>
        <row r="6350">
          <cell r="A6350" t="str">
            <v>TRANPORTES, CARGAS E DESCARGAS</v>
          </cell>
          <cell r="B6350" t="str">
            <v>TRAN</v>
          </cell>
          <cell r="C6350" t="str">
            <v>CARGA, MANOBRA E DESCARGA (MECANICA)</v>
          </cell>
          <cell r="D6350" t="str">
            <v>0335</v>
          </cell>
          <cell r="E6350">
            <v>0</v>
          </cell>
          <cell r="F6350">
            <v>0</v>
          </cell>
          <cell r="G6350" t="str">
            <v>101464</v>
          </cell>
          <cell r="H6350" t="str">
            <v>CARGA, MANOBRA E DESCARGA DE TUBOS DE CONCRETO, DN 700 MM, EM CAMINHÃO CARROCERIA COM GUINDAUTO (MUNCK) 11,7 TM. AF_07/2020</v>
          </cell>
        </row>
        <row r="6351">
          <cell r="A6351" t="str">
            <v>TRANPORTES, CARGAS E DESCARGAS</v>
          </cell>
          <cell r="B6351" t="str">
            <v>TRAN</v>
          </cell>
          <cell r="C6351" t="str">
            <v>CARGA, MANOBRA E DESCARGA (MECANICA)</v>
          </cell>
          <cell r="D6351" t="str">
            <v>0335</v>
          </cell>
          <cell r="E6351">
            <v>0</v>
          </cell>
          <cell r="F6351">
            <v>0</v>
          </cell>
          <cell r="G6351" t="str">
            <v>101465</v>
          </cell>
          <cell r="H6351" t="str">
            <v>CARGA, MANOBRA E DESCARGA DE TUBOS DE CONCRETO, DN 800 MM, EM CAMINHÃO CARROCERIA COM GUINDAUTO (MUNCK) 11,7 TM. AF_07/2020</v>
          </cell>
        </row>
        <row r="6352">
          <cell r="A6352" t="str">
            <v>TRANPORTES, CARGAS E DESCARGAS</v>
          </cell>
          <cell r="B6352" t="str">
            <v>TRAN</v>
          </cell>
          <cell r="C6352" t="str">
            <v>CARGA, MANOBRA E DESCARGA (MECANICA)</v>
          </cell>
          <cell r="D6352" t="str">
            <v>0335</v>
          </cell>
          <cell r="E6352">
            <v>0</v>
          </cell>
          <cell r="F6352">
            <v>0</v>
          </cell>
          <cell r="G6352" t="str">
            <v>101466</v>
          </cell>
          <cell r="H6352" t="str">
            <v>CARGA, MANOBRA E DESCARGA DE TUBOS DE CONCRETO, DN 900 MM, EM CAMINHÃO CARROCERIA COM GUINDAUTO (MUNCK) 11,7 TM. AF_07/2020</v>
          </cell>
        </row>
        <row r="6353">
          <cell r="A6353" t="str">
            <v>TRANPORTES, CARGAS E DESCARGAS</v>
          </cell>
          <cell r="B6353" t="str">
            <v>TRAN</v>
          </cell>
          <cell r="C6353" t="str">
            <v>CARGA, MANOBRA E DESCARGA (MECANICA)</v>
          </cell>
          <cell r="D6353" t="str">
            <v>0335</v>
          </cell>
          <cell r="E6353">
            <v>0</v>
          </cell>
          <cell r="F6353">
            <v>0</v>
          </cell>
          <cell r="G6353" t="str">
            <v>101467</v>
          </cell>
          <cell r="H6353" t="str">
            <v>CARGA, MANOBRA E DESCARGA DE TUBOS DE CONCRETO, DN 1000 MM, EM CAMINHÃO CARROCERIA COM GUINDAUTO (MUNCK) 11,7 TM. AF_07/2020</v>
          </cell>
        </row>
        <row r="6354">
          <cell r="A6354" t="str">
            <v>TRANPORTES, CARGAS E DESCARGAS</v>
          </cell>
          <cell r="B6354" t="str">
            <v>TRAN</v>
          </cell>
          <cell r="C6354" t="str">
            <v>CARGA, MANOBRA E DESCARGA (MECANICA)</v>
          </cell>
          <cell r="D6354" t="str">
            <v>0335</v>
          </cell>
          <cell r="E6354">
            <v>0</v>
          </cell>
          <cell r="F6354">
            <v>0</v>
          </cell>
          <cell r="G6354" t="str">
            <v>101468</v>
          </cell>
          <cell r="H6354" t="str">
            <v>CARGA, MANOBRA E DESCARGA DE TUBOS DE CONCRETO, DN 1200 MM, EM CAMINHÃO CARROCERIA COM GUINDAUTO (MUNCK) 11,7 TM. AF_07/2020</v>
          </cell>
        </row>
        <row r="6355">
          <cell r="A6355" t="str">
            <v>TRANPORTES, CARGAS E DESCARGAS</v>
          </cell>
          <cell r="B6355" t="str">
            <v>TRAN</v>
          </cell>
          <cell r="C6355" t="str">
            <v>CARGA, MANOBRA E DESCARGA (MECANICA)</v>
          </cell>
          <cell r="D6355" t="str">
            <v>0335</v>
          </cell>
          <cell r="E6355">
            <v>0</v>
          </cell>
          <cell r="F6355">
            <v>0</v>
          </cell>
          <cell r="G6355" t="str">
            <v>101469</v>
          </cell>
          <cell r="H6355" t="str">
            <v>CARGA, MANOBRA E DESCARGA DE TUBOS METÁLICOS, DN 300 MM, EM CAMINHÃO CARROCERIA COM GUINDAUTO (MUNCK) 11,7 TM. AF_07/2020</v>
          </cell>
        </row>
        <row r="6356">
          <cell r="A6356" t="str">
            <v>TRANPORTES, CARGAS E DESCARGAS</v>
          </cell>
          <cell r="B6356" t="str">
            <v>TRAN</v>
          </cell>
          <cell r="C6356" t="str">
            <v>CARGA, MANOBRA E DESCARGA (MECANICA)</v>
          </cell>
          <cell r="D6356" t="str">
            <v>0335</v>
          </cell>
          <cell r="E6356">
            <v>0</v>
          </cell>
          <cell r="F6356">
            <v>0</v>
          </cell>
          <cell r="G6356" t="str">
            <v>101470</v>
          </cell>
          <cell r="H6356" t="str">
            <v>CARGA, MANOBRA E DESCARGA DE TUBOS METÁLICOS, DN 350 MM, EM CAMINHÃO CARROCERIA COM GUINDAUTO (MUNCK) 11,7 TM. AF_07/2020</v>
          </cell>
        </row>
        <row r="6357">
          <cell r="A6357" t="str">
            <v>TRANPORTES, CARGAS E DESCARGAS</v>
          </cell>
          <cell r="B6357" t="str">
            <v>TRAN</v>
          </cell>
          <cell r="C6357" t="str">
            <v>CARGA, MANOBRA E DESCARGA (MECANICA)</v>
          </cell>
          <cell r="D6357" t="str">
            <v>0335</v>
          </cell>
          <cell r="E6357">
            <v>0</v>
          </cell>
          <cell r="F6357">
            <v>0</v>
          </cell>
          <cell r="G6357" t="str">
            <v>101471</v>
          </cell>
          <cell r="H6357" t="str">
            <v>CARGA, MANOBRA E DESCARGA DE TUBOS METÁLICOS, DN 400 MM, EM CAMINHÃO CARROCERIA COM GUINDAUTO (MUNCK) 11,7 TM. AF_07/2020</v>
          </cell>
        </row>
        <row r="6358">
          <cell r="A6358" t="str">
            <v>TRANPORTES, CARGAS E DESCARGAS</v>
          </cell>
          <cell r="B6358" t="str">
            <v>TRAN</v>
          </cell>
          <cell r="C6358" t="str">
            <v>CARGA, MANOBRA E DESCARGA (MECANICA)</v>
          </cell>
          <cell r="D6358" t="str">
            <v>0335</v>
          </cell>
          <cell r="E6358">
            <v>0</v>
          </cell>
          <cell r="F6358">
            <v>0</v>
          </cell>
          <cell r="G6358" t="str">
            <v>101472</v>
          </cell>
          <cell r="H6358" t="str">
            <v>CARGA, MANOBRA E DESCARGA DE TUBOS METÁLICOS, DN 500 MM, EM CAMINHÃO CARROCERIA COM GUINDAUTO (MUNCK) 11,7 TM. AF_07/2020</v>
          </cell>
        </row>
        <row r="6359">
          <cell r="A6359" t="str">
            <v>TRANPORTES, CARGAS E DESCARGAS</v>
          </cell>
          <cell r="B6359" t="str">
            <v>TRAN</v>
          </cell>
          <cell r="C6359" t="str">
            <v>CARGA, MANOBRA E DESCARGA (MECANICA)</v>
          </cell>
          <cell r="D6359" t="str">
            <v>0335</v>
          </cell>
          <cell r="E6359">
            <v>0</v>
          </cell>
          <cell r="F6359">
            <v>0</v>
          </cell>
          <cell r="G6359" t="str">
            <v>101473</v>
          </cell>
          <cell r="H6359" t="str">
            <v>CARGA, MANOBRA E DESCARGA DE TUBOS METÁLICOS, DN 600 MM, EM CAMINHÃO CARROCERIA COM GUINDAUTO (MUNCK) 11,7 TM. AF_07/2020</v>
          </cell>
        </row>
        <row r="6360">
          <cell r="A6360" t="str">
            <v>TRANPORTES, CARGAS E DESCARGAS</v>
          </cell>
          <cell r="B6360" t="str">
            <v>TRAN</v>
          </cell>
          <cell r="C6360" t="str">
            <v>CARGA, MANOBRA E DESCARGA (MECANICA)</v>
          </cell>
          <cell r="D6360" t="str">
            <v>0335</v>
          </cell>
          <cell r="E6360">
            <v>0</v>
          </cell>
          <cell r="F6360">
            <v>0</v>
          </cell>
          <cell r="G6360" t="str">
            <v>101474</v>
          </cell>
          <cell r="H6360" t="str">
            <v>CARGA, MANOBRA E DESCARGA DE TUBOS METÁLICOS, DN 700 MM, EM CAMINHÃO CARROCERIA COM GUINDAUTO (MUNCK) 11,7 TM. AF_07/2020</v>
          </cell>
        </row>
        <row r="6361">
          <cell r="A6361" t="str">
            <v>TRANPORTES, CARGAS E DESCARGAS</v>
          </cell>
          <cell r="B6361" t="str">
            <v>TRAN</v>
          </cell>
          <cell r="C6361" t="str">
            <v>CARGA, MANOBRA E DESCARGA (MECANICA)</v>
          </cell>
          <cell r="D6361" t="str">
            <v>0335</v>
          </cell>
          <cell r="E6361">
            <v>0</v>
          </cell>
          <cell r="F6361">
            <v>0</v>
          </cell>
          <cell r="G6361" t="str">
            <v>101475</v>
          </cell>
          <cell r="H6361" t="str">
            <v>CARGA, MANOBRA E DESCARGA DE TUBOS METÁLICOS, DN 800 MM, EM CAMINHÃO CARROCERIA COM GUINDAUTO (MUNCK) 11,7 TM. AF_07/2020</v>
          </cell>
        </row>
        <row r="6362">
          <cell r="A6362" t="str">
            <v>TRANPORTES, CARGAS E DESCARGAS</v>
          </cell>
          <cell r="B6362" t="str">
            <v>TRAN</v>
          </cell>
          <cell r="C6362" t="str">
            <v>CARGA, MANOBRA E DESCARGA (MECANICA)</v>
          </cell>
          <cell r="D6362" t="str">
            <v>0335</v>
          </cell>
          <cell r="E6362">
            <v>0</v>
          </cell>
          <cell r="F6362">
            <v>0</v>
          </cell>
          <cell r="G6362" t="str">
            <v>101476</v>
          </cell>
          <cell r="H6362" t="str">
            <v>CARGA, MANOBRA E DESCARGA DE TUBOS METÁLICOS, DN 900 MM, EM CAMINHÃO CARROCERIA COM GUINDAUTO (MUNCK) 11,7 TM. AF_07/2020</v>
          </cell>
        </row>
        <row r="6363">
          <cell r="A6363" t="str">
            <v>TRANPORTES, CARGAS E DESCARGAS</v>
          </cell>
          <cell r="B6363" t="str">
            <v>TRAN</v>
          </cell>
          <cell r="C6363" t="str">
            <v>CARGA, MANOBRA E DESCARGA (MECANICA)</v>
          </cell>
          <cell r="D6363" t="str">
            <v>0335</v>
          </cell>
          <cell r="E6363">
            <v>0</v>
          </cell>
          <cell r="F6363">
            <v>0</v>
          </cell>
          <cell r="G6363" t="str">
            <v>101477</v>
          </cell>
          <cell r="H6363" t="str">
            <v>CARGA, MANOBRA E DESCARGA DE TUBOS METÁLICOS, DN 1000 MM, EM CAMINHÃO CARROCERIA COM GUINDAUTO (MUNCK) 11,7 TM. AF_07/2020</v>
          </cell>
        </row>
        <row r="6364">
          <cell r="A6364" t="str">
            <v>TRANPORTES, CARGAS E DESCARGAS</v>
          </cell>
          <cell r="B6364" t="str">
            <v>TRAN</v>
          </cell>
          <cell r="C6364" t="str">
            <v>CARGA, MANOBRA E DESCARGA (MECANICA)</v>
          </cell>
          <cell r="D6364" t="str">
            <v>0335</v>
          </cell>
          <cell r="E6364">
            <v>0</v>
          </cell>
          <cell r="F6364">
            <v>0</v>
          </cell>
          <cell r="G6364" t="str">
            <v>101478</v>
          </cell>
          <cell r="H6364" t="str">
            <v>CARGA, MANOBRA E DESCARGA DE TUBOS METÁLICOS, DN 1200 MM, EM CAMINHÃO CARROCERIA COM GUINDAUTO (MUNCK) 11,7 TM. AF_07/2020</v>
          </cell>
        </row>
        <row r="6365">
          <cell r="A6365" t="str">
            <v>TRANPORTES, CARGAS E DESCARGAS</v>
          </cell>
          <cell r="B6365" t="str">
            <v>TRAN</v>
          </cell>
          <cell r="C6365" t="str">
            <v>CARGA, MANOBRA E DESCARGA (MECANICA)</v>
          </cell>
          <cell r="D6365" t="str">
            <v>0335</v>
          </cell>
          <cell r="E6365">
            <v>0</v>
          </cell>
          <cell r="F6365">
            <v>0</v>
          </cell>
          <cell r="G6365" t="str">
            <v>101480</v>
          </cell>
          <cell r="H6365" t="str">
            <v>CARGA, MANOBRA E DESCARGA DE TUBOS PLÁSTICOS, DN 250 MM, EM CAMINHÃO CARROCERIA COM GUINDAUTO (MUNCK) 11,7 TM. AF_07/2020</v>
          </cell>
        </row>
        <row r="6366">
          <cell r="A6366" t="str">
            <v>TRANPORTES, CARGAS E DESCARGAS</v>
          </cell>
          <cell r="B6366" t="str">
            <v>TRAN</v>
          </cell>
          <cell r="C6366" t="str">
            <v>CARGA, MANOBRA E DESCARGA (MECANICA)</v>
          </cell>
          <cell r="D6366" t="str">
            <v>0335</v>
          </cell>
          <cell r="E6366">
            <v>0</v>
          </cell>
          <cell r="F6366">
            <v>0</v>
          </cell>
          <cell r="G6366" t="str">
            <v>101481</v>
          </cell>
          <cell r="H6366" t="str">
            <v>CARGA, MANOBRA E DESCARGA DE TUBOS PLÁSTICOS, DN 300 MM, EM CAMINHÃO CARROCERIA COM GUINDAUTO (MUNCK) 11,7 TM. AF_07/2020</v>
          </cell>
        </row>
        <row r="6367">
          <cell r="A6367" t="str">
            <v>TRANPORTES, CARGAS E DESCARGAS</v>
          </cell>
          <cell r="B6367" t="str">
            <v>TRAN</v>
          </cell>
          <cell r="C6367" t="str">
            <v>CARGA, MANOBRA E DESCARGA (MECANICA)</v>
          </cell>
          <cell r="D6367" t="str">
            <v>0335</v>
          </cell>
          <cell r="E6367">
            <v>0</v>
          </cell>
          <cell r="F6367">
            <v>0</v>
          </cell>
          <cell r="G6367" t="str">
            <v>101482</v>
          </cell>
          <cell r="H6367" t="str">
            <v>CARGA, MANOBRA E DESCARGA DE TUBOS PLÁSTICOS, DN 400 MM, EM CAMINHÃO CARROCERIA COM GUINDAUTO (MUNCK) 11,7 TM. AF_07/20</v>
          </cell>
        </row>
        <row r="6368">
          <cell r="A6368" t="str">
            <v>TRANPORTES, CARGAS E DESCARGAS</v>
          </cell>
          <cell r="B6368" t="str">
            <v>TRAN</v>
          </cell>
          <cell r="C6368" t="str">
            <v>CARGA, MANOBRA E DESCARGA (MECANICA)</v>
          </cell>
          <cell r="D6368" t="str">
            <v>0335</v>
          </cell>
          <cell r="E6368">
            <v>0</v>
          </cell>
          <cell r="F6368">
            <v>0</v>
          </cell>
          <cell r="G6368" t="str">
            <v>101483</v>
          </cell>
          <cell r="H6368" t="str">
            <v>CARGA, MANOBRA E DESCARGA DE TUBOS PLÁSTICOS, DN 500 MM, EM CAMINHÃO CARROCERIA COM GUINDAUTO (MUNCK) 11,7 TM. AF_07/2020</v>
          </cell>
        </row>
        <row r="6369">
          <cell r="A6369" t="str">
            <v>TRANPORTES, CARGAS E DESCARGAS</v>
          </cell>
          <cell r="B6369" t="str">
            <v>TRAN</v>
          </cell>
          <cell r="C6369" t="str">
            <v>CARGA, MANOBRA E DESCARGA (MECANICA)</v>
          </cell>
          <cell r="D6369" t="str">
            <v>0335</v>
          </cell>
          <cell r="E6369">
            <v>0</v>
          </cell>
          <cell r="F6369">
            <v>0</v>
          </cell>
          <cell r="G6369" t="str">
            <v>101484</v>
          </cell>
          <cell r="H6369" t="str">
            <v>CARGA, MANOBRA E DESCARGA DE TUBOS PLÁSTICOS, DN 600 MM, EM CAMINHÃO CARROCERIA COM GUINDAUTO (MUNCK) 11,7 TM. AF_07/2020</v>
          </cell>
        </row>
        <row r="6370">
          <cell r="A6370" t="str">
            <v>TRANPORTES, CARGAS E DESCARGAS</v>
          </cell>
          <cell r="B6370" t="str">
            <v>TRAN</v>
          </cell>
          <cell r="C6370" t="str">
            <v>CARGA, MANOBRA E DESCARGA (MECANICA)</v>
          </cell>
          <cell r="D6370" t="str">
            <v>0335</v>
          </cell>
          <cell r="E6370">
            <v>0</v>
          </cell>
          <cell r="F6370">
            <v>0</v>
          </cell>
          <cell r="G6370" t="str">
            <v>101485</v>
          </cell>
          <cell r="H6370" t="str">
            <v>CARGA, MANOBRA E DESCARGA DE TUBOS PLÁSTICOS, DN 750 MM, EM CAMINHÃO CARROCERIA COM GUINDAUTO (MUNCK) 11,7 TM. AF_07/2020</v>
          </cell>
        </row>
        <row r="6371">
          <cell r="A6371" t="str">
            <v>TRANPORTES, CARGAS E DESCARGAS</v>
          </cell>
          <cell r="B6371" t="str">
            <v>TRAN</v>
          </cell>
          <cell r="C6371" t="str">
            <v>CARGA, MANOBRA E DESCARGA (MECANICA)</v>
          </cell>
          <cell r="D6371" t="str">
            <v>0335</v>
          </cell>
          <cell r="E6371">
            <v>0</v>
          </cell>
          <cell r="F6371">
            <v>0</v>
          </cell>
          <cell r="G6371" t="str">
            <v>101486</v>
          </cell>
          <cell r="H6371" t="str">
            <v>CARGA, MANOBRA E DESCARGA DE TUBOS PLÁSTICOS, DN 900 MM, EM CAMINHÃO CARROCERIA COM GUINDAUTO (MUNCK) 11,7 TM. AF_07/2020</v>
          </cell>
        </row>
        <row r="6372">
          <cell r="A6372" t="str">
            <v>TRANPORTES, CARGAS E DESCARGAS</v>
          </cell>
          <cell r="B6372" t="str">
            <v>TRAN</v>
          </cell>
          <cell r="C6372" t="str">
            <v>CARGA, MANOBRA E DESCARGA (MECANICA)</v>
          </cell>
          <cell r="D6372" t="str">
            <v>0335</v>
          </cell>
          <cell r="E6372">
            <v>0</v>
          </cell>
          <cell r="F6372">
            <v>0</v>
          </cell>
          <cell r="G6372" t="str">
            <v>101487</v>
          </cell>
          <cell r="H6372" t="str">
            <v>CARGA, MANOBRA E DESCARGA DE TUBOS PLÁSTICOS, DN 1000 MM, EM CAMINHÃO CARROCERIA COM GUINDAUTO (MUNCK) 11,7 TM. AF_07/2020</v>
          </cell>
        </row>
        <row r="6373">
          <cell r="A6373" t="str">
            <v>TRANPORTES, CARGAS E DESCARGAS</v>
          </cell>
          <cell r="B6373" t="str">
            <v>TRAN</v>
          </cell>
          <cell r="C6373" t="str">
            <v>CARGA, MANOBRA E DESCARGA (MECANICA)</v>
          </cell>
          <cell r="D6373" t="str">
            <v>0335</v>
          </cell>
          <cell r="E6373">
            <v>0</v>
          </cell>
          <cell r="F6373">
            <v>0</v>
          </cell>
          <cell r="G6373" t="str">
            <v>101488</v>
          </cell>
          <cell r="H6373" t="str">
            <v>CARGA, MANOBRA E DESCARGA DE TUBOS PLÁSTICOS, DN 1200 MM, EM CAMINHÃO CARROCERIA COM GUINDAUTO (MUNCK) 11,7 TM. AF_07/2020</v>
          </cell>
        </row>
        <row r="6374">
          <cell r="A6374" t="str">
            <v>URBANIZACAO</v>
          </cell>
          <cell r="B6374" t="str">
            <v>URBA</v>
          </cell>
          <cell r="C6374" t="str">
            <v>CERCA/PROTETORES</v>
          </cell>
          <cell r="D6374" t="str">
            <v>0202</v>
          </cell>
          <cell r="E6374">
            <v>0</v>
          </cell>
          <cell r="F6374">
            <v>0</v>
          </cell>
          <cell r="G6374" t="str">
            <v>101188</v>
          </cell>
          <cell r="H6374" t="str">
            <v>RECOMPOSIÇÃO PARCIAL DE ARAME FARPADO Nº 14 CLASSE 250, FIXADO EM CERCA COM MOURÕES DE CONCRETO - FORNECIMENTO E INSTALAÇÃO. AF_05/2020</v>
          </cell>
        </row>
        <row r="6375">
          <cell r="A6375" t="str">
            <v>URBANIZACAO</v>
          </cell>
          <cell r="B6375" t="str">
            <v>URBA</v>
          </cell>
          <cell r="C6375" t="str">
            <v>CERCA/PROTETORES</v>
          </cell>
          <cell r="D6375" t="str">
            <v>0202</v>
          </cell>
          <cell r="E6375">
            <v>0</v>
          </cell>
          <cell r="F6375">
            <v>0</v>
          </cell>
          <cell r="G6375" t="str">
            <v>101189</v>
          </cell>
          <cell r="H6375" t="str">
            <v>CERCA COM MOURÕES DE CONCRETO, RETO, H=3,00 M, ESPAÇAMENTO DE 2,5 M, CRAVADOS 0,5 M, COM 4 FIOS DE ARAME FARPADO Nº 14 CLASSE 250 - FORNECIMENTO E INSTALAÇÃO. AF_05/2020</v>
          </cell>
        </row>
        <row r="6376">
          <cell r="A6376" t="str">
            <v>URBANIZACAO</v>
          </cell>
          <cell r="B6376" t="str">
            <v>URBA</v>
          </cell>
          <cell r="C6376" t="str">
            <v>CERCA/PROTETORES</v>
          </cell>
          <cell r="D6376" t="str">
            <v>0202</v>
          </cell>
          <cell r="E6376">
            <v>0</v>
          </cell>
          <cell r="F6376">
            <v>0</v>
          </cell>
          <cell r="G6376" t="str">
            <v>101190</v>
          </cell>
          <cell r="H6376" t="str">
            <v>CERCA COM MOURÕES DE CONCRETO, RETO, H=3,00 M, ESPAÇAMENTO DE 2,5 M, CRAVADOS 0,5 M, COM 4 FIOS DE ARAME DE AÇO OVALADO 15X17 - FORNECIMENTO E INSTALAÇÃO. AF_05/2020</v>
          </cell>
        </row>
        <row r="6377">
          <cell r="A6377" t="str">
            <v>URBANIZACAO</v>
          </cell>
          <cell r="B6377" t="str">
            <v>URBA</v>
          </cell>
          <cell r="C6377" t="str">
            <v>CERCA/PROTETORES</v>
          </cell>
          <cell r="D6377" t="str">
            <v>0202</v>
          </cell>
          <cell r="E6377">
            <v>0</v>
          </cell>
          <cell r="F6377">
            <v>0</v>
          </cell>
          <cell r="G6377" t="str">
            <v>101191</v>
          </cell>
          <cell r="H6377" t="str">
            <v>CERCA COM MOURÕES DE CONCRETO, RETO, H=3,00 M, ESPAÇAMENTO DE 2,5 M, CRAVADOS 0,5 M, COM 4 FIOS DE ARAME MISTO - FORNECIMENTO E INSTALAÇÃO. AF_05/2020</v>
          </cell>
        </row>
        <row r="6378">
          <cell r="A6378" t="str">
            <v>URBANIZACAO</v>
          </cell>
          <cell r="B6378" t="str">
            <v>URBA</v>
          </cell>
          <cell r="C6378" t="str">
            <v>CERCA/PROTETORES</v>
          </cell>
          <cell r="D6378" t="str">
            <v>0202</v>
          </cell>
          <cell r="E6378">
            <v>0</v>
          </cell>
          <cell r="F6378">
            <v>0</v>
          </cell>
          <cell r="G6378" t="str">
            <v>101192</v>
          </cell>
          <cell r="H6378" t="str">
            <v>CERCA COM MOURÕES DE CONCRETO, RETO, H=2,30 M, ESPAÇAMENTO DE 2,5 M, CRAVADOS 0,5 M, COM 4 FIOS DE ARAME FARPADO Nº 14 CLASSE 250 - FORNECIMENTO E INSTALAÇÃO. AF_05/2020</v>
          </cell>
        </row>
        <row r="6379">
          <cell r="A6379" t="str">
            <v>URBANIZACAO</v>
          </cell>
          <cell r="B6379" t="str">
            <v>URBA</v>
          </cell>
          <cell r="C6379" t="str">
            <v>CERCA/PROTETORES</v>
          </cell>
          <cell r="D6379" t="str">
            <v>0202</v>
          </cell>
          <cell r="E6379">
            <v>0</v>
          </cell>
          <cell r="F6379">
            <v>0</v>
          </cell>
          <cell r="G6379" t="str">
            <v>101193</v>
          </cell>
          <cell r="H6379" t="str">
            <v>CERCA COM MOURÕES DE CONCRETO, RETO, H=2,30 M, ESPAÇAMENTO DE 2,5 M, CRAVADOS 0,5 M, COM 4 FIOS DE ARAME DE AÇO OVALADO 15X17 - FORNECIMENTO E INSTALAÇÃO. AF_05/2020</v>
          </cell>
        </row>
        <row r="6380">
          <cell r="A6380" t="str">
            <v>URBANIZACAO</v>
          </cell>
          <cell r="B6380" t="str">
            <v>URBA</v>
          </cell>
          <cell r="C6380" t="str">
            <v>CERCA/PROTETORES</v>
          </cell>
          <cell r="D6380" t="str">
            <v>0202</v>
          </cell>
          <cell r="E6380">
            <v>0</v>
          </cell>
          <cell r="F6380">
            <v>0</v>
          </cell>
          <cell r="G6380" t="str">
            <v>101194</v>
          </cell>
          <cell r="H6380" t="str">
            <v>CERCA COM MOURÕES DE CONCRETO, RETO, H=2,30 M, ESPAÇAMENTO DE 2,5 M, CRAVADOS 0,5 M, COM 4 FIOS DE ARAME MISTO - FORNECIMENTO E INSTALAÇÃO. AF_05/2020</v>
          </cell>
        </row>
        <row r="6381">
          <cell r="A6381" t="str">
            <v>URBANIZACAO</v>
          </cell>
          <cell r="B6381" t="str">
            <v>URBA</v>
          </cell>
          <cell r="C6381" t="str">
            <v>CERCA/PROTETORES</v>
          </cell>
          <cell r="D6381" t="str">
            <v>0202</v>
          </cell>
          <cell r="E6381">
            <v>0</v>
          </cell>
          <cell r="F6381">
            <v>0</v>
          </cell>
          <cell r="G6381" t="str">
            <v>101197</v>
          </cell>
          <cell r="H6381" t="str">
            <v>CERCA COM MOURÕES DE CONCRETO, SEÇÃO "T" PONTA INCLINADA, 10X10 CM, ESPAÇAMENTO DE 2,5 M, CRAVADOS 0,5 M, COM 11 FIOS DE ARAME FARPADO Nº 14 - FORNECIMENTO E INSTALAÇÃO. AF_05/2020</v>
          </cell>
        </row>
        <row r="6382">
          <cell r="A6382" t="str">
            <v>URBANIZACAO</v>
          </cell>
          <cell r="B6382" t="str">
            <v>URBA</v>
          </cell>
          <cell r="C6382" t="str">
            <v>CERCA/PROTETORES</v>
          </cell>
          <cell r="D6382" t="str">
            <v>0202</v>
          </cell>
          <cell r="E6382">
            <v>0</v>
          </cell>
          <cell r="F6382">
            <v>0</v>
          </cell>
          <cell r="G6382" t="str">
            <v>101198</v>
          </cell>
          <cell r="H6382" t="str">
            <v>CERCA COM MOURÕES DE CONCRETO, SEÇÃO "T" PONTA INCLINADA, 10X10 CM, ESPAÇAMENTO DE 2,5 M, CRAVADOS 0,5 M, COM 11 FIOS DE ARAME DE AÇO OVALADO 15X17 - FORNECIMENTO E INSTALAÇÃO. AF_05/2020</v>
          </cell>
        </row>
        <row r="6383">
          <cell r="A6383" t="str">
            <v>URBANIZACAO</v>
          </cell>
          <cell r="B6383" t="str">
            <v>URBA</v>
          </cell>
          <cell r="C6383" t="str">
            <v>CERCA/PROTETORES</v>
          </cell>
          <cell r="D6383" t="str">
            <v>0202</v>
          </cell>
          <cell r="E6383">
            <v>0</v>
          </cell>
          <cell r="F6383">
            <v>0</v>
          </cell>
          <cell r="G6383" t="str">
            <v>101199</v>
          </cell>
          <cell r="H6383" t="str">
            <v>CERCA COM MOURÕES DE CONCRETO, SEÇÃO "T" PONTA INCLINADA, 10X10CM, ESPAÇAMENTO DE 2,5M, CRAVADOS 0,5M, COM 11 FIOS DE ARAME MISTO - FORNECIMENTO E INSTALAÇÃO. AF_05/2020</v>
          </cell>
        </row>
        <row r="6384">
          <cell r="A6384" t="str">
            <v>URBANIZACAO</v>
          </cell>
          <cell r="B6384" t="str">
            <v>URBA</v>
          </cell>
          <cell r="C6384" t="str">
            <v>CERCA/PROTETORES</v>
          </cell>
          <cell r="D6384" t="str">
            <v>0202</v>
          </cell>
          <cell r="E6384">
            <v>0</v>
          </cell>
          <cell r="F6384">
            <v>0</v>
          </cell>
          <cell r="G6384" t="str">
            <v>101200</v>
          </cell>
          <cell r="H6384" t="str">
            <v>CERCA COM MOURÕES DE MADEIRA, 7,5X7,5 CM, ESPAÇAMENTO DE 2,5 M, ALTURA LIVRE DE 2 M, CRAVADOS 0,5 M, COM 4 FIOS DE ARAME FARPADO Nº 14 CLASSE 250 - FORNECIMENTO E INSTALAÇÃO. AF_05/2020</v>
          </cell>
        </row>
        <row r="6385">
          <cell r="A6385" t="str">
            <v>URBANIZACAO</v>
          </cell>
          <cell r="B6385" t="str">
            <v>URBA</v>
          </cell>
          <cell r="C6385" t="str">
            <v>CERCA/PROTETORES</v>
          </cell>
          <cell r="D6385" t="str">
            <v>0202</v>
          </cell>
          <cell r="E6385">
            <v>0</v>
          </cell>
          <cell r="F6385">
            <v>0</v>
          </cell>
          <cell r="G6385" t="str">
            <v>101201</v>
          </cell>
          <cell r="H6385" t="str">
            <v>CERCA COM MOURÕES DE MADEIRA, 7,5X7,5 CM, ESPAÇAMENTO DE 2,5 M, ALTURA LIVRE DE 2 M, CRAVADOS 0,5 M, COM 8 FIOS DE ARAME FARPADO Nº 14 CLASSE 250 - FORNECIMENTO E INSTALAÇÃO. AF_05/2020</v>
          </cell>
        </row>
        <row r="6386">
          <cell r="A6386" t="str">
            <v>URBANIZACAO</v>
          </cell>
          <cell r="B6386" t="str">
            <v>URBA</v>
          </cell>
          <cell r="C6386" t="str">
            <v>CERCA/PROTETORES</v>
          </cell>
          <cell r="D6386" t="str">
            <v>0202</v>
          </cell>
          <cell r="E6386">
            <v>0</v>
          </cell>
          <cell r="F6386">
            <v>0</v>
          </cell>
          <cell r="G6386" t="str">
            <v>101202</v>
          </cell>
          <cell r="H6386" t="str">
            <v>CERCA COM MOURÕES DE MADEIRA ROLIÇA, DIÂMETRO 11 CM, ESPAÇAMENTO DE 2,5 M, ALTURA LIVRE DE 1,7 M, CRAVADOS 0,5 M, COM 5 FIOS DE ARAME FARPADO Nº 14 CLASSE 250 - FORNECIMENTO E INSTALAÇÃO. AF_05/2020</v>
          </cell>
        </row>
        <row r="6387">
          <cell r="A6387" t="str">
            <v>URBANIZACAO</v>
          </cell>
          <cell r="B6387" t="str">
            <v>URBA</v>
          </cell>
          <cell r="C6387" t="str">
            <v>CERCA/PROTETORES</v>
          </cell>
          <cell r="D6387" t="str">
            <v>0202</v>
          </cell>
          <cell r="E6387">
            <v>0</v>
          </cell>
          <cell r="F6387">
            <v>0</v>
          </cell>
          <cell r="G6387" t="str">
            <v>101203</v>
          </cell>
          <cell r="H6387" t="str">
            <v>CERCA COM MOURÕES DE MADEIRA ROLIÇA, DIÂMETRO 11 CM, ESPAÇAMENTO DE 2,5 M, ALTURA LIVRE DE 1,7 M, CRAVADOS 0,5 M, COM 5 FIOS DE ARAME DE AÇO OVALADO 15X17 - FORNECIMENTO E INSTALAÇÃO. AF_05/2020</v>
          </cell>
        </row>
        <row r="6388">
          <cell r="A6388" t="str">
            <v>URBANIZACAO</v>
          </cell>
          <cell r="B6388" t="str">
            <v>URBA</v>
          </cell>
          <cell r="C6388" t="str">
            <v>CERCA/PROTETORES</v>
          </cell>
          <cell r="D6388" t="str">
            <v>0202</v>
          </cell>
          <cell r="E6388">
            <v>0</v>
          </cell>
          <cell r="F6388">
            <v>0</v>
          </cell>
          <cell r="G6388" t="str">
            <v>101204</v>
          </cell>
          <cell r="H6388" t="str">
            <v>CERCA COM MOURÕES DE MADEIRA ROLIÇA, DIÂMETRO 11 CM, ESPAÇAMENTO DE 2,5 M, ALTURA LIVRE DE 1,7 M, CRAVADOS 0,5 M, COM 5 FIOS DE ARAME MISTO - FORNECIMENTO E INSTALAÇÃO. AF_05/2020</v>
          </cell>
        </row>
        <row r="6389">
          <cell r="A6389" t="str">
            <v>URBANIZACAO</v>
          </cell>
          <cell r="B6389" t="str">
            <v>URBA</v>
          </cell>
          <cell r="C6389" t="str">
            <v>CERCA/PROTETORES</v>
          </cell>
          <cell r="D6389" t="str">
            <v>0202</v>
          </cell>
          <cell r="E6389">
            <v>0</v>
          </cell>
          <cell r="F6389">
            <v>0</v>
          </cell>
          <cell r="G6389" t="str">
            <v>101205</v>
          </cell>
          <cell r="H6389" t="str">
            <v>PORTÃO COM MOURÕES DE MADEIRA ROLIÇA, DIÂMETRO 11 CM, COM 5 FIOS DE ARAME FARPADO Nº 14 CLASSE 250, SEM DOBRADIÇAS - FORNECIMENTO E INSTALAÇÃO. AF_05/2020</v>
          </cell>
        </row>
        <row r="6390">
          <cell r="A6390" t="str">
            <v>URBANIZACAO</v>
          </cell>
          <cell r="B6390" t="str">
            <v>URBA</v>
          </cell>
          <cell r="C6390" t="str">
            <v>ALAMBRADO</v>
          </cell>
          <cell r="D6390" t="str">
            <v>0204</v>
          </cell>
          <cell r="E6390">
            <v>74244</v>
          </cell>
          <cell r="F6390" t="str">
            <v>ALAMBRADO PARA QUADRA POLIESPORTIVA</v>
          </cell>
          <cell r="G6390" t="str">
            <v>74244/1</v>
          </cell>
          <cell r="H6390" t="str">
            <v>ALAMBRADO PARA QUADRA POLIESPORTIVA, ESTRUTURADO POR TUBOS DE ACO GALVANIZADO, COM COSTURA, DIN 2440, DIAMETRO 2", COM TELA DE ARAME GALVANIZADO, FIO 14 BWG E MALHA QUADRADA 5X5CM</v>
          </cell>
        </row>
        <row r="6391">
          <cell r="A6391" t="str">
            <v>URBANIZACAO</v>
          </cell>
          <cell r="B6391" t="str">
            <v>URBA</v>
          </cell>
          <cell r="C6391" t="str">
            <v>ARBORIZACAO, INCLUSIVE PREPARO DO SOLO</v>
          </cell>
          <cell r="D6391" t="str">
            <v>0205</v>
          </cell>
          <cell r="E6391">
            <v>0</v>
          </cell>
          <cell r="F6391">
            <v>0</v>
          </cell>
          <cell r="G6391" t="str">
            <v>98509</v>
          </cell>
          <cell r="H6391" t="str">
            <v>PLANTIO DE ARBUSTO OU  CERCA VIVA. AF_05/2018</v>
          </cell>
        </row>
        <row r="6392">
          <cell r="A6392" t="str">
            <v>URBANIZACAO</v>
          </cell>
          <cell r="B6392" t="str">
            <v>URBA</v>
          </cell>
          <cell r="C6392" t="str">
            <v>ARBORIZACAO, INCLUSIVE PREPARO DO SOLO</v>
          </cell>
          <cell r="D6392" t="str">
            <v>0205</v>
          </cell>
          <cell r="E6392">
            <v>0</v>
          </cell>
          <cell r="F6392">
            <v>0</v>
          </cell>
          <cell r="G6392" t="str">
            <v>98510</v>
          </cell>
          <cell r="H6392" t="str">
            <v>PLANTIO DE ÁRVORE ORNAMENTAL COM ALTURA DE MUDA MENOR OU IGUAL A 2,00 M. AF_05/2018</v>
          </cell>
        </row>
        <row r="6393">
          <cell r="A6393" t="str">
            <v>URBANIZACAO</v>
          </cell>
          <cell r="B6393" t="str">
            <v>URBA</v>
          </cell>
          <cell r="C6393" t="str">
            <v>ARBORIZACAO, INCLUSIVE PREPARO DO SOLO</v>
          </cell>
          <cell r="D6393" t="str">
            <v>0205</v>
          </cell>
          <cell r="E6393">
            <v>0</v>
          </cell>
          <cell r="F6393">
            <v>0</v>
          </cell>
          <cell r="G6393" t="str">
            <v>98511</v>
          </cell>
          <cell r="H6393" t="str">
            <v>PLANTIO DE ÁRVORE ORNAMENTAL COM ALTURA DE MUDA MAIOR QUE 2,00 M E MENOR OU IGUAL A 4,00 M. AF_05/2018</v>
          </cell>
        </row>
        <row r="6394">
          <cell r="A6394" t="str">
            <v>URBANIZACAO</v>
          </cell>
          <cell r="B6394" t="str">
            <v>URBA</v>
          </cell>
          <cell r="C6394" t="str">
            <v>ARBORIZACAO, INCLUSIVE PREPARO DO SOLO</v>
          </cell>
          <cell r="D6394" t="str">
            <v>0205</v>
          </cell>
          <cell r="E6394">
            <v>0</v>
          </cell>
          <cell r="F6394">
            <v>0</v>
          </cell>
          <cell r="G6394" t="str">
            <v>98516</v>
          </cell>
          <cell r="H6394" t="str">
            <v>PLANTIO DE PALMEIRA COM ALTURA DE MUDA MENOR OU IGUAL A 2,00 M. AF_05/2018</v>
          </cell>
        </row>
        <row r="6395">
          <cell r="A6395" t="str">
            <v>URBANIZACAO</v>
          </cell>
          <cell r="B6395" t="str">
            <v>URBA</v>
          </cell>
          <cell r="C6395" t="str">
            <v>ARBORIZACAO, INCLUSIVE PREPARO DO SOLO</v>
          </cell>
          <cell r="D6395" t="str">
            <v>0205</v>
          </cell>
          <cell r="E6395">
            <v>0</v>
          </cell>
          <cell r="F6395">
            <v>0</v>
          </cell>
          <cell r="G6395" t="str">
            <v>98519</v>
          </cell>
          <cell r="H6395" t="str">
            <v>REVOLVIMENTO E LIMPEZA MANUAL DE SOLO. AF_05/2018</v>
          </cell>
        </row>
        <row r="6396">
          <cell r="A6396" t="str">
            <v>URBANIZACAO</v>
          </cell>
          <cell r="B6396" t="str">
            <v>URBA</v>
          </cell>
          <cell r="C6396" t="str">
            <v>ARBORIZACAO, INCLUSIVE PREPARO DO SOLO</v>
          </cell>
          <cell r="D6396" t="str">
            <v>0205</v>
          </cell>
          <cell r="E6396">
            <v>0</v>
          </cell>
          <cell r="F6396">
            <v>0</v>
          </cell>
          <cell r="G6396" t="str">
            <v>98520</v>
          </cell>
          <cell r="H6396" t="str">
            <v>APLICAÇÃO DE ADUBO EM SOLO. AF_05/2018</v>
          </cell>
        </row>
        <row r="6397">
          <cell r="A6397" t="str">
            <v>URBANIZACAO</v>
          </cell>
          <cell r="B6397" t="str">
            <v>URBA</v>
          </cell>
          <cell r="C6397" t="str">
            <v>ARBORIZACAO, INCLUSIVE PREPARO DO SOLO</v>
          </cell>
          <cell r="D6397" t="str">
            <v>0205</v>
          </cell>
          <cell r="E6397">
            <v>0</v>
          </cell>
          <cell r="F6397">
            <v>0</v>
          </cell>
          <cell r="G6397" t="str">
            <v>98521</v>
          </cell>
          <cell r="H6397" t="str">
            <v>APLICAÇÃO DE CALCÁRIO PARA CORREÇÃO DO PH DO SOLO. AF_05/2018</v>
          </cell>
        </row>
        <row r="6398">
          <cell r="A6398" t="str">
            <v>URBANIZACAO</v>
          </cell>
          <cell r="B6398" t="str">
            <v>URBA</v>
          </cell>
          <cell r="C6398" t="str">
            <v>ARBORIZACAO, INCLUSIVE PREPARO DO SOLO</v>
          </cell>
          <cell r="D6398" t="str">
            <v>0205</v>
          </cell>
          <cell r="E6398">
            <v>0</v>
          </cell>
          <cell r="F6398">
            <v>0</v>
          </cell>
          <cell r="G6398" t="str">
            <v>98522</v>
          </cell>
          <cell r="H6398" t="str">
            <v>ALAMBRADO EM MOURÕES DE CONCRETO, COM TELA DE ARAME GALVANIZADO (INCLUSIVE MURETA EM CONCRETO). AF_05/2018</v>
          </cell>
        </row>
        <row r="6399">
          <cell r="A6399" t="str">
            <v>URBANIZACAO</v>
          </cell>
          <cell r="B6399" t="str">
            <v>URBA</v>
          </cell>
          <cell r="C6399" t="str">
            <v>ARBORIZACAO, INCLUSIVE PREPARO DO SOLO</v>
          </cell>
          <cell r="D6399" t="str">
            <v>0205</v>
          </cell>
          <cell r="E6399">
            <v>0</v>
          </cell>
          <cell r="F6399">
            <v>0</v>
          </cell>
          <cell r="G6399" t="str">
            <v>98524</v>
          </cell>
          <cell r="H6399" t="str">
            <v>LIMPEZA MANUAL DE VEGETAÇÃO EM TERRENO COM ENXADA.AF_05/2018</v>
          </cell>
        </row>
        <row r="6400">
          <cell r="A6400" t="str">
            <v>URBANIZACAO</v>
          </cell>
          <cell r="B6400" t="str">
            <v>URBA</v>
          </cell>
          <cell r="C6400" t="str">
            <v>GRAMA, INCLUSIVE PREPARO DO SOLO</v>
          </cell>
          <cell r="D6400" t="str">
            <v>0206</v>
          </cell>
          <cell r="E6400">
            <v>0</v>
          </cell>
          <cell r="F6400">
            <v>0</v>
          </cell>
          <cell r="G6400" t="str">
            <v>98503</v>
          </cell>
          <cell r="H6400" t="str">
            <v>PLANTIO DE GRAMA EM PAVIMENTO CONCREGRAMA. AF_05/2018</v>
          </cell>
        </row>
        <row r="6401">
          <cell r="A6401" t="str">
            <v>URBANIZACAO</v>
          </cell>
          <cell r="B6401" t="str">
            <v>URBA</v>
          </cell>
          <cell r="C6401" t="str">
            <v>GRAMA, INCLUSIVE PREPARO DO SOLO</v>
          </cell>
          <cell r="D6401" t="str">
            <v>0206</v>
          </cell>
          <cell r="E6401">
            <v>0</v>
          </cell>
          <cell r="F6401">
            <v>0</v>
          </cell>
          <cell r="G6401" t="str">
            <v>98504</v>
          </cell>
          <cell r="H6401" t="str">
            <v>PLANTIO DE GRAMA EM PLACAS. AF_05/2018</v>
          </cell>
        </row>
        <row r="6402">
          <cell r="A6402" t="str">
            <v>URBANIZACAO</v>
          </cell>
          <cell r="B6402" t="str">
            <v>URBA</v>
          </cell>
          <cell r="C6402" t="str">
            <v>GRAMA, INCLUSIVE PREPARO DO SOLO</v>
          </cell>
          <cell r="D6402" t="str">
            <v>0206</v>
          </cell>
          <cell r="E6402">
            <v>0</v>
          </cell>
          <cell r="F6402">
            <v>0</v>
          </cell>
          <cell r="G6402" t="str">
            <v>98505</v>
          </cell>
          <cell r="H6402" t="str">
            <v>PLANTIO DE FORRAÇÃO. AF_05/2018</v>
          </cell>
        </row>
        <row r="6403">
          <cell r="A6403" t="str">
            <v>URBANIZACAO</v>
          </cell>
          <cell r="B6403" t="str">
            <v>URBA</v>
          </cell>
          <cell r="C6403" t="str">
            <v>MANUTENCAO E LIMPEZA DE AREAS VERDES</v>
          </cell>
          <cell r="D6403" t="str">
            <v>0277</v>
          </cell>
          <cell r="E6403">
            <v>0</v>
          </cell>
          <cell r="F6403">
            <v>0</v>
          </cell>
          <cell r="G6403" t="str">
            <v>98525</v>
          </cell>
          <cell r="H6403" t="str">
            <v>LIMPEZA MECANIZADA DE CAMADA VEGETAL, VEGETAÇÃO E PEQUENAS ÁRVORES (DIÂMETRO DE TRONCO MENOR QUE 0,20 M), COM TRATOR DE ESTEIRAS.AF_05/2018</v>
          </cell>
        </row>
        <row r="6404">
          <cell r="A6404" t="str">
            <v>URBANIZACAO</v>
          </cell>
          <cell r="B6404" t="str">
            <v>URBA</v>
          </cell>
          <cell r="C6404" t="str">
            <v>MANUTENCAO E LIMPEZA DE AREAS VERDES</v>
          </cell>
          <cell r="D6404" t="str">
            <v>0277</v>
          </cell>
          <cell r="E6404">
            <v>0</v>
          </cell>
          <cell r="F6404">
            <v>0</v>
          </cell>
          <cell r="G6404" t="str">
            <v>98526</v>
          </cell>
          <cell r="H6404" t="str">
            <v>REMOÇÃO DE RAÍZES REMANESCENTES DE TRONCO DE ÁRVORE COM DIÂMETRO MAIOR OU IGUAL A 0,20 M E MENOR QUE 0,40 M.AF_05/2018</v>
          </cell>
        </row>
        <row r="6405">
          <cell r="A6405" t="str">
            <v>URBANIZACAO</v>
          </cell>
          <cell r="B6405" t="str">
            <v>URBA</v>
          </cell>
          <cell r="C6405" t="str">
            <v>MANUTENCAO E LIMPEZA DE AREAS VERDES</v>
          </cell>
          <cell r="D6405" t="str">
            <v>0277</v>
          </cell>
          <cell r="E6405">
            <v>0</v>
          </cell>
          <cell r="F6405">
            <v>0</v>
          </cell>
          <cell r="G6405" t="str">
            <v>98527</v>
          </cell>
          <cell r="H6405" t="str">
            <v>REMOÇÃO DE RAÍZES REMANESCENTES DE TRONCO DE ÁRVORE COM DIÂMETRO MAIOR OU IGUAL A 0,40 M E MENOR QUE 0,60 M.AF_05/2018</v>
          </cell>
        </row>
        <row r="6406">
          <cell r="A6406" t="str">
            <v>URBANIZACAO</v>
          </cell>
          <cell r="B6406" t="str">
            <v>URBA</v>
          </cell>
          <cell r="C6406" t="str">
            <v>MANUTENCAO E LIMPEZA DE AREAS VERDES</v>
          </cell>
          <cell r="D6406" t="str">
            <v>0277</v>
          </cell>
          <cell r="E6406">
            <v>0</v>
          </cell>
          <cell r="F6406">
            <v>0</v>
          </cell>
          <cell r="G6406" t="str">
            <v>98528</v>
          </cell>
          <cell r="H6406" t="str">
            <v>REMOÇÃO DE RAÍZES REMANESCENTES DE TRONCO DE ÁRVORE COM DIÂMETRO MAIOR OU IGUAL A 0,60 M.AF_05/2018</v>
          </cell>
        </row>
        <row r="6407">
          <cell r="A6407" t="str">
            <v>URBANIZACAO</v>
          </cell>
          <cell r="B6407" t="str">
            <v>URBA</v>
          </cell>
          <cell r="C6407" t="str">
            <v>MANUTENCAO E LIMPEZA DE AREAS VERDES</v>
          </cell>
          <cell r="D6407" t="str">
            <v>0277</v>
          </cell>
          <cell r="E6407">
            <v>0</v>
          </cell>
          <cell r="F6407">
            <v>0</v>
          </cell>
          <cell r="G6407" t="str">
            <v>98529</v>
          </cell>
          <cell r="H6407" t="str">
            <v>CORTE RASO E RECORTE DE ÁRVORE COM DIÂMETRO DE TRONCO MAIOR OU IGUAL A 0,20 M E MENOR QUE 0,40 M.AF_05/2018</v>
          </cell>
        </row>
        <row r="6408">
          <cell r="A6408" t="str">
            <v>URBANIZACAO</v>
          </cell>
          <cell r="B6408" t="str">
            <v>URBA</v>
          </cell>
          <cell r="C6408" t="str">
            <v>MANUTENCAO E LIMPEZA DE AREAS VERDES</v>
          </cell>
          <cell r="D6408" t="str">
            <v>0277</v>
          </cell>
          <cell r="E6408">
            <v>0</v>
          </cell>
          <cell r="F6408">
            <v>0</v>
          </cell>
          <cell r="G6408" t="str">
            <v>98530</v>
          </cell>
          <cell r="H6408" t="str">
            <v>CORTE RASO E RECORTE DE ÁRVORE COM DIÂMETRO DE TRONCO MAIOR OU IGUAL A 0,40 M E MENOR QUE 0,60 M.AF_05/2018</v>
          </cell>
        </row>
        <row r="6409">
          <cell r="A6409" t="str">
            <v>URBANIZACAO</v>
          </cell>
          <cell r="B6409" t="str">
            <v>URBA</v>
          </cell>
          <cell r="C6409" t="str">
            <v>MANUTENCAO E LIMPEZA DE AREAS VERDES</v>
          </cell>
          <cell r="D6409" t="str">
            <v>0277</v>
          </cell>
          <cell r="E6409">
            <v>0</v>
          </cell>
          <cell r="F6409">
            <v>0</v>
          </cell>
          <cell r="G6409" t="str">
            <v>98531</v>
          </cell>
          <cell r="H6409" t="str">
            <v>CORTE RASO E RECORTE DE ÁRVORE COM DIÂMETRO DE TRONCO MAIOR OU IGUAL A 0,60 M.AF_05/2018</v>
          </cell>
        </row>
        <row r="6410">
          <cell r="A6410" t="str">
            <v>URBANIZACAO</v>
          </cell>
          <cell r="B6410" t="str">
            <v>URBA</v>
          </cell>
          <cell r="C6410" t="str">
            <v>MANUTENCAO E LIMPEZA DE AREAS VERDES</v>
          </cell>
          <cell r="D6410" t="str">
            <v>0277</v>
          </cell>
          <cell r="E6410">
            <v>0</v>
          </cell>
          <cell r="F6410">
            <v>0</v>
          </cell>
          <cell r="G6410" t="str">
            <v>98532</v>
          </cell>
          <cell r="H6410" t="str">
            <v>PODA EM ALTURA DE ÁRVORE COM DIÂMETRO DE TRONCO MENOR QUE 0,20 M.AF_05/2018</v>
          </cell>
        </row>
        <row r="6411">
          <cell r="A6411" t="str">
            <v>URBANIZACAO</v>
          </cell>
          <cell r="B6411" t="str">
            <v>URBA</v>
          </cell>
          <cell r="C6411" t="str">
            <v>MANUTENCAO E LIMPEZA DE AREAS VERDES</v>
          </cell>
          <cell r="D6411" t="str">
            <v>0277</v>
          </cell>
          <cell r="E6411">
            <v>0</v>
          </cell>
          <cell r="F6411">
            <v>0</v>
          </cell>
          <cell r="G6411" t="str">
            <v>98533</v>
          </cell>
          <cell r="H6411" t="str">
            <v>PODA EM ALTURA DE ÁRVORE COM DIÂMETRO DE TRONCO MAIOR OU IGUAL A 0,20 M E MENOR QUE 0,40 M.AF_05/2018</v>
          </cell>
        </row>
        <row r="6412">
          <cell r="A6412" t="str">
            <v>URBANIZACAO</v>
          </cell>
          <cell r="B6412" t="str">
            <v>URBA</v>
          </cell>
          <cell r="C6412" t="str">
            <v>MANUTENCAO E LIMPEZA DE AREAS VERDES</v>
          </cell>
          <cell r="D6412" t="str">
            <v>0277</v>
          </cell>
          <cell r="E6412">
            <v>0</v>
          </cell>
          <cell r="F6412">
            <v>0</v>
          </cell>
          <cell r="G6412" t="str">
            <v>98534</v>
          </cell>
          <cell r="H6412" t="str">
            <v>PODA EM ALTURA DE ÁRVORE COM DIÂMETRO DE TRONCO MAIOR OU IGUAL A 0,40 M E MENOR QUE 0,60 M.AF_05/2018</v>
          </cell>
        </row>
        <row r="6413">
          <cell r="A6413" t="str">
            <v>URBANIZACAO</v>
          </cell>
          <cell r="B6413" t="str">
            <v>URBA</v>
          </cell>
          <cell r="C6413" t="str">
            <v>MANUTENCAO E LIMPEZA DE AREAS VERDES</v>
          </cell>
          <cell r="D6413" t="str">
            <v>0277</v>
          </cell>
          <cell r="E6413">
            <v>0</v>
          </cell>
          <cell r="F6413">
            <v>0</v>
          </cell>
          <cell r="G6413" t="str">
            <v>98535</v>
          </cell>
          <cell r="H6413" t="str">
            <v>PODA EM ALTURA DE ÁRVORE COM DIÂMETRO DE TRONCO MAIOR OU IGUAL A 0,60 M.AF_05/2018</v>
          </cell>
        </row>
        <row r="6414">
          <cell r="A6414" t="str">
            <v>SERVICOS DIVERSOS</v>
          </cell>
          <cell r="B6414" t="str">
            <v>SEDI</v>
          </cell>
          <cell r="C6414" t="str">
            <v>OUTROS</v>
          </cell>
          <cell r="D6414" t="str">
            <v>0318</v>
          </cell>
          <cell r="E6414">
            <v>0</v>
          </cell>
          <cell r="F6414">
            <v>0</v>
          </cell>
          <cell r="G6414" t="str">
            <v>88238</v>
          </cell>
          <cell r="H6414" t="str">
            <v>AJUDANTE DE ARMADOR COM ENCARGOS COMPLEMENTARES</v>
          </cell>
        </row>
        <row r="6415">
          <cell r="A6415" t="str">
            <v>SERVICOS DIVERSOS</v>
          </cell>
          <cell r="B6415" t="str">
            <v>SEDI</v>
          </cell>
          <cell r="C6415" t="str">
            <v>OUTROS</v>
          </cell>
          <cell r="D6415" t="str">
            <v>0318</v>
          </cell>
          <cell r="E6415">
            <v>0</v>
          </cell>
          <cell r="F6415">
            <v>0</v>
          </cell>
          <cell r="G6415" t="str">
            <v>88239</v>
          </cell>
          <cell r="H6415" t="str">
            <v>AJUDANTE DE CARPINTEIRO COM ENCARGOS COMPLEMENTARES</v>
          </cell>
        </row>
        <row r="6416">
          <cell r="A6416" t="str">
            <v>SERVICOS DIVERSOS</v>
          </cell>
          <cell r="B6416" t="str">
            <v>SEDI</v>
          </cell>
          <cell r="C6416" t="str">
            <v>OUTROS</v>
          </cell>
          <cell r="D6416" t="str">
            <v>0318</v>
          </cell>
          <cell r="E6416">
            <v>0</v>
          </cell>
          <cell r="F6416">
            <v>0</v>
          </cell>
          <cell r="G6416" t="str">
            <v>88240</v>
          </cell>
          <cell r="H6416" t="str">
            <v>AJUDANTE DE ESTRUTURA METÁLICA COM ENCARGOS COMPLEMENTARES</v>
          </cell>
        </row>
        <row r="6417">
          <cell r="A6417" t="str">
            <v>SERVICOS DIVERSOS</v>
          </cell>
          <cell r="B6417" t="str">
            <v>SEDI</v>
          </cell>
          <cell r="C6417" t="str">
            <v>OUTROS</v>
          </cell>
          <cell r="D6417" t="str">
            <v>0318</v>
          </cell>
          <cell r="E6417">
            <v>0</v>
          </cell>
          <cell r="F6417">
            <v>0</v>
          </cell>
          <cell r="G6417" t="str">
            <v>88241</v>
          </cell>
          <cell r="H6417" t="str">
            <v>AJUDANTE DE OPERAÇÃO EM GERAL COM ENCARGOS COMPLEMENTARES</v>
          </cell>
        </row>
        <row r="6418">
          <cell r="A6418" t="str">
            <v>SERVICOS DIVERSOS</v>
          </cell>
          <cell r="B6418" t="str">
            <v>SEDI</v>
          </cell>
          <cell r="C6418" t="str">
            <v>OUTROS</v>
          </cell>
          <cell r="D6418" t="str">
            <v>0318</v>
          </cell>
          <cell r="E6418">
            <v>0</v>
          </cell>
          <cell r="F6418">
            <v>0</v>
          </cell>
          <cell r="G6418" t="str">
            <v>88242</v>
          </cell>
          <cell r="H6418" t="str">
            <v>AJUDANTE DE PEDREIRO COM ENCARGOS COMPLEMENTARES</v>
          </cell>
        </row>
        <row r="6419">
          <cell r="A6419" t="str">
            <v>SERVICOS DIVERSOS</v>
          </cell>
          <cell r="B6419" t="str">
            <v>SEDI</v>
          </cell>
          <cell r="C6419" t="str">
            <v>OUTROS</v>
          </cell>
          <cell r="D6419" t="str">
            <v>0318</v>
          </cell>
          <cell r="E6419">
            <v>0</v>
          </cell>
          <cell r="F6419">
            <v>0</v>
          </cell>
          <cell r="G6419" t="str">
            <v>88243</v>
          </cell>
          <cell r="H6419" t="str">
            <v>AJUDANTE ESPECIALIZADO COM ENCARGOS COMPLEMENTARES</v>
          </cell>
        </row>
        <row r="6420">
          <cell r="A6420" t="str">
            <v>SERVICOS DIVERSOS</v>
          </cell>
          <cell r="B6420" t="str">
            <v>SEDI</v>
          </cell>
          <cell r="C6420" t="str">
            <v>OUTROS</v>
          </cell>
          <cell r="D6420" t="str">
            <v>0318</v>
          </cell>
          <cell r="E6420">
            <v>0</v>
          </cell>
          <cell r="F6420">
            <v>0</v>
          </cell>
          <cell r="G6420" t="str">
            <v>88245</v>
          </cell>
          <cell r="H6420" t="str">
            <v>ARMADOR COM ENCARGOS COMPLEMENTARES</v>
          </cell>
        </row>
        <row r="6421">
          <cell r="A6421" t="str">
            <v>SERVICOS DIVERSOS</v>
          </cell>
          <cell r="B6421" t="str">
            <v>SEDI</v>
          </cell>
          <cell r="C6421" t="str">
            <v>OUTROS</v>
          </cell>
          <cell r="D6421" t="str">
            <v>0318</v>
          </cell>
          <cell r="E6421">
            <v>0</v>
          </cell>
          <cell r="F6421">
            <v>0</v>
          </cell>
          <cell r="G6421" t="str">
            <v>88246</v>
          </cell>
          <cell r="H6421" t="str">
            <v>ASSENTADOR DE TUBOS COM ENCARGOS COMPLEMENTARES</v>
          </cell>
        </row>
        <row r="6422">
          <cell r="A6422" t="str">
            <v>SERVICOS DIVERSOS</v>
          </cell>
          <cell r="B6422" t="str">
            <v>SEDI</v>
          </cell>
          <cell r="C6422" t="str">
            <v>OUTROS</v>
          </cell>
          <cell r="D6422" t="str">
            <v>0318</v>
          </cell>
          <cell r="E6422">
            <v>0</v>
          </cell>
          <cell r="F6422">
            <v>0</v>
          </cell>
          <cell r="G6422" t="str">
            <v>88247</v>
          </cell>
          <cell r="H6422" t="str">
            <v>AUXILIAR DE ELETRICISTA COM ENCARGOS COMPLEMENTARES</v>
          </cell>
        </row>
        <row r="6423">
          <cell r="A6423" t="str">
            <v>SERVICOS DIVERSOS</v>
          </cell>
          <cell r="B6423" t="str">
            <v>SEDI</v>
          </cell>
          <cell r="C6423" t="str">
            <v>OUTROS</v>
          </cell>
          <cell r="D6423" t="str">
            <v>0318</v>
          </cell>
          <cell r="E6423">
            <v>0</v>
          </cell>
          <cell r="F6423">
            <v>0</v>
          </cell>
          <cell r="G6423" t="str">
            <v>88248</v>
          </cell>
          <cell r="H6423" t="str">
            <v>AUXILIAR DE ENCANADOR OU BOMBEIRO HIDRÁULICO COM ENCARGOS COMPLEMENTARES</v>
          </cell>
        </row>
        <row r="6424">
          <cell r="A6424" t="str">
            <v>SERVICOS DIVERSOS</v>
          </cell>
          <cell r="B6424" t="str">
            <v>SEDI</v>
          </cell>
          <cell r="C6424" t="str">
            <v>OUTROS</v>
          </cell>
          <cell r="D6424" t="str">
            <v>0318</v>
          </cell>
          <cell r="E6424">
            <v>0</v>
          </cell>
          <cell r="F6424">
            <v>0</v>
          </cell>
          <cell r="G6424" t="str">
            <v>88249</v>
          </cell>
          <cell r="H6424" t="str">
            <v>AUXILIAR DE LABORATÓRIO COM ENCARGOS COMPLEMENTARES</v>
          </cell>
        </row>
        <row r="6425">
          <cell r="A6425" t="str">
            <v>SERVICOS DIVERSOS</v>
          </cell>
          <cell r="B6425" t="str">
            <v>SEDI</v>
          </cell>
          <cell r="C6425" t="str">
            <v>OUTROS</v>
          </cell>
          <cell r="D6425" t="str">
            <v>0318</v>
          </cell>
          <cell r="E6425">
            <v>0</v>
          </cell>
          <cell r="F6425">
            <v>0</v>
          </cell>
          <cell r="G6425" t="str">
            <v>88250</v>
          </cell>
          <cell r="H6425" t="str">
            <v>AUXILIAR DE MECÂNICO COM ENCARGOS COMPLEMENTARES</v>
          </cell>
        </row>
        <row r="6426">
          <cell r="A6426" t="str">
            <v>SERVICOS DIVERSOS</v>
          </cell>
          <cell r="B6426" t="str">
            <v>SEDI</v>
          </cell>
          <cell r="C6426" t="str">
            <v>OUTROS</v>
          </cell>
          <cell r="D6426" t="str">
            <v>0318</v>
          </cell>
          <cell r="E6426">
            <v>0</v>
          </cell>
          <cell r="F6426">
            <v>0</v>
          </cell>
          <cell r="G6426" t="str">
            <v>88251</v>
          </cell>
          <cell r="H6426" t="str">
            <v>AUXILIAR DE SERRALHEIRO COM ENCARGOS COMPLEMENTARES</v>
          </cell>
        </row>
        <row r="6427">
          <cell r="A6427" t="str">
            <v>SERVICOS DIVERSOS</v>
          </cell>
          <cell r="B6427" t="str">
            <v>SEDI</v>
          </cell>
          <cell r="C6427" t="str">
            <v>OUTROS</v>
          </cell>
          <cell r="D6427" t="str">
            <v>0318</v>
          </cell>
          <cell r="E6427">
            <v>0</v>
          </cell>
          <cell r="F6427">
            <v>0</v>
          </cell>
          <cell r="G6427" t="str">
            <v>88252</v>
          </cell>
          <cell r="H6427" t="str">
            <v>AUXILIAR DE SERVIÇOS GERAIS COM ENCARGOS COMPLEMENTARES</v>
          </cell>
        </row>
        <row r="6428">
          <cell r="A6428" t="str">
            <v>SERVICOS DIVERSOS</v>
          </cell>
          <cell r="B6428" t="str">
            <v>SEDI</v>
          </cell>
          <cell r="C6428" t="str">
            <v>OUTROS</v>
          </cell>
          <cell r="D6428" t="str">
            <v>0318</v>
          </cell>
          <cell r="E6428">
            <v>0</v>
          </cell>
          <cell r="F6428">
            <v>0</v>
          </cell>
          <cell r="G6428" t="str">
            <v>88253</v>
          </cell>
          <cell r="H6428" t="str">
            <v>AUXILIAR DE TOPÓGRAFO COM ENCARGOS COMPLEMENTARES</v>
          </cell>
        </row>
        <row r="6429">
          <cell r="A6429" t="str">
            <v>SERVICOS DIVERSOS</v>
          </cell>
          <cell r="B6429" t="str">
            <v>SEDI</v>
          </cell>
          <cell r="C6429" t="str">
            <v>OUTROS</v>
          </cell>
          <cell r="D6429" t="str">
            <v>0318</v>
          </cell>
          <cell r="E6429">
            <v>0</v>
          </cell>
          <cell r="F6429">
            <v>0</v>
          </cell>
          <cell r="G6429" t="str">
            <v>88255</v>
          </cell>
          <cell r="H6429" t="str">
            <v>AUXILIAR TÉCNICO DE ENGENHARIA COM ENCARGOS COMPLEMENTARES</v>
          </cell>
        </row>
        <row r="6430">
          <cell r="A6430" t="str">
            <v>SERVICOS DIVERSOS</v>
          </cell>
          <cell r="B6430" t="str">
            <v>SEDI</v>
          </cell>
          <cell r="C6430" t="str">
            <v>OUTROS</v>
          </cell>
          <cell r="D6430" t="str">
            <v>0318</v>
          </cell>
          <cell r="E6430">
            <v>0</v>
          </cell>
          <cell r="F6430">
            <v>0</v>
          </cell>
          <cell r="G6430" t="str">
            <v>88256</v>
          </cell>
          <cell r="H6430" t="str">
            <v>AZULEJISTA OU LADRILHISTA COM ENCARGOS COMPLEMENTARES</v>
          </cell>
        </row>
        <row r="6431">
          <cell r="A6431" t="str">
            <v>SERVICOS DIVERSOS</v>
          </cell>
          <cell r="B6431" t="str">
            <v>SEDI</v>
          </cell>
          <cell r="C6431" t="str">
            <v>OUTROS</v>
          </cell>
          <cell r="D6431" t="str">
            <v>0318</v>
          </cell>
          <cell r="E6431">
            <v>0</v>
          </cell>
          <cell r="F6431">
            <v>0</v>
          </cell>
          <cell r="G6431" t="str">
            <v>88257</v>
          </cell>
          <cell r="H6431" t="str">
            <v>BLASTER, DINAMITADOR OU CABO DE FOGO COM ENCARGOS COMPLEMENTARES</v>
          </cell>
        </row>
        <row r="6432">
          <cell r="A6432" t="str">
            <v>SERVICOS DIVERSOS</v>
          </cell>
          <cell r="B6432" t="str">
            <v>SEDI</v>
          </cell>
          <cell r="C6432" t="str">
            <v>OUTROS</v>
          </cell>
          <cell r="D6432" t="str">
            <v>0318</v>
          </cell>
          <cell r="E6432">
            <v>0</v>
          </cell>
          <cell r="F6432">
            <v>0</v>
          </cell>
          <cell r="G6432" t="str">
            <v>88258</v>
          </cell>
          <cell r="H6432" t="str">
            <v>CADASTRISTA DE REDES DE AGUA E ESGOTO COM ENCARGOS COMPLEMENTARES</v>
          </cell>
        </row>
        <row r="6433">
          <cell r="A6433" t="str">
            <v>SERVICOS DIVERSOS</v>
          </cell>
          <cell r="B6433" t="str">
            <v>SEDI</v>
          </cell>
          <cell r="C6433" t="str">
            <v>OUTROS</v>
          </cell>
          <cell r="D6433" t="str">
            <v>0318</v>
          </cell>
          <cell r="E6433">
            <v>0</v>
          </cell>
          <cell r="F6433">
            <v>0</v>
          </cell>
          <cell r="G6433" t="str">
            <v>88259</v>
          </cell>
          <cell r="H6433" t="str">
            <v>CALAFETADOR/CALAFATE COM ENCARGOS COMPLEMENTARES</v>
          </cell>
        </row>
        <row r="6434">
          <cell r="A6434" t="str">
            <v>SERVICOS DIVERSOS</v>
          </cell>
          <cell r="B6434" t="str">
            <v>SEDI</v>
          </cell>
          <cell r="C6434" t="str">
            <v>OUTROS</v>
          </cell>
          <cell r="D6434" t="str">
            <v>0318</v>
          </cell>
          <cell r="E6434">
            <v>0</v>
          </cell>
          <cell r="F6434">
            <v>0</v>
          </cell>
          <cell r="G6434" t="str">
            <v>88260</v>
          </cell>
          <cell r="H6434" t="str">
            <v>CALCETEIRO COM ENCARGOS COMPLEMENTARES</v>
          </cell>
        </row>
        <row r="6435">
          <cell r="A6435" t="str">
            <v>SERVICOS DIVERSOS</v>
          </cell>
          <cell r="B6435" t="str">
            <v>SEDI</v>
          </cell>
          <cell r="C6435" t="str">
            <v>OUTROS</v>
          </cell>
          <cell r="D6435" t="str">
            <v>0318</v>
          </cell>
          <cell r="E6435">
            <v>0</v>
          </cell>
          <cell r="F6435">
            <v>0</v>
          </cell>
          <cell r="G6435" t="str">
            <v>88261</v>
          </cell>
          <cell r="H6435" t="str">
            <v>CARPINTEIRO DE ESQUADRIA COM ENCARGOS COMPLEMENTARES</v>
          </cell>
        </row>
        <row r="6436">
          <cell r="A6436" t="str">
            <v>SERVICOS DIVERSOS</v>
          </cell>
          <cell r="B6436" t="str">
            <v>SEDI</v>
          </cell>
          <cell r="C6436" t="str">
            <v>OUTROS</v>
          </cell>
          <cell r="D6436" t="str">
            <v>0318</v>
          </cell>
          <cell r="E6436">
            <v>0</v>
          </cell>
          <cell r="F6436">
            <v>0</v>
          </cell>
          <cell r="G6436" t="str">
            <v>88262</v>
          </cell>
          <cell r="H6436" t="str">
            <v>CARPINTEIRO DE FORMAS COM ENCARGOS COMPLEMENTARES</v>
          </cell>
        </row>
        <row r="6437">
          <cell r="A6437" t="str">
            <v>SERVICOS DIVERSOS</v>
          </cell>
          <cell r="B6437" t="str">
            <v>SEDI</v>
          </cell>
          <cell r="C6437" t="str">
            <v>OUTROS</v>
          </cell>
          <cell r="D6437" t="str">
            <v>0318</v>
          </cell>
          <cell r="E6437">
            <v>0</v>
          </cell>
          <cell r="F6437">
            <v>0</v>
          </cell>
          <cell r="G6437" t="str">
            <v>88263</v>
          </cell>
          <cell r="H6437" t="str">
            <v>CAVOUQUEIRO OU OPERADOR PERFURATRIZ/ROMPEDOR COM ENCARGOS COMPLEMENTARES</v>
          </cell>
        </row>
        <row r="6438">
          <cell r="A6438" t="str">
            <v>SERVICOS DIVERSOS</v>
          </cell>
          <cell r="B6438" t="str">
            <v>SEDI</v>
          </cell>
          <cell r="C6438" t="str">
            <v>OUTROS</v>
          </cell>
          <cell r="D6438" t="str">
            <v>0318</v>
          </cell>
          <cell r="E6438">
            <v>0</v>
          </cell>
          <cell r="F6438">
            <v>0</v>
          </cell>
          <cell r="G6438" t="str">
            <v>88264</v>
          </cell>
          <cell r="H6438" t="str">
            <v>ELETRICISTA COM ENCARGOS COMPLEMENTARES</v>
          </cell>
        </row>
        <row r="6439">
          <cell r="A6439" t="str">
            <v>SERVICOS DIVERSOS</v>
          </cell>
          <cell r="B6439" t="str">
            <v>SEDI</v>
          </cell>
          <cell r="C6439" t="str">
            <v>OUTROS</v>
          </cell>
          <cell r="D6439" t="str">
            <v>0318</v>
          </cell>
          <cell r="E6439">
            <v>0</v>
          </cell>
          <cell r="F6439">
            <v>0</v>
          </cell>
          <cell r="G6439" t="str">
            <v>88265</v>
          </cell>
          <cell r="H6439" t="str">
            <v>ELETRICISTA INDUSTRIAL COM ENCARGOS COMPLEMENTARES</v>
          </cell>
        </row>
        <row r="6440">
          <cell r="A6440" t="str">
            <v>SERVICOS DIVERSOS</v>
          </cell>
          <cell r="B6440" t="str">
            <v>SEDI</v>
          </cell>
          <cell r="C6440" t="str">
            <v>OUTROS</v>
          </cell>
          <cell r="D6440" t="str">
            <v>0318</v>
          </cell>
          <cell r="E6440">
            <v>0</v>
          </cell>
          <cell r="F6440">
            <v>0</v>
          </cell>
          <cell r="G6440" t="str">
            <v>88266</v>
          </cell>
          <cell r="H6440" t="str">
            <v>ELETROTÉCNICO COM ENCARGOS COMPLEMENTARES</v>
          </cell>
        </row>
        <row r="6441">
          <cell r="A6441" t="str">
            <v>SERVICOS DIVERSOS</v>
          </cell>
          <cell r="B6441" t="str">
            <v>SEDI</v>
          </cell>
          <cell r="C6441" t="str">
            <v>OUTROS</v>
          </cell>
          <cell r="D6441" t="str">
            <v>0318</v>
          </cell>
          <cell r="E6441">
            <v>0</v>
          </cell>
          <cell r="F6441">
            <v>0</v>
          </cell>
          <cell r="G6441" t="str">
            <v>88267</v>
          </cell>
          <cell r="H6441" t="str">
            <v>ENCANADOR OU BOMBEIRO HIDRÁULICO COM ENCARGOS COMPLEMENTARES</v>
          </cell>
        </row>
        <row r="6442">
          <cell r="A6442" t="str">
            <v>SERVICOS DIVERSOS</v>
          </cell>
          <cell r="B6442" t="str">
            <v>SEDI</v>
          </cell>
          <cell r="C6442" t="str">
            <v>OUTROS</v>
          </cell>
          <cell r="D6442" t="str">
            <v>0318</v>
          </cell>
          <cell r="E6442">
            <v>0</v>
          </cell>
          <cell r="F6442">
            <v>0</v>
          </cell>
          <cell r="G6442" t="str">
            <v>88268</v>
          </cell>
          <cell r="H6442" t="str">
            <v>ESTUCADOR COM ENCARGOS COMPLEMENTARES</v>
          </cell>
        </row>
        <row r="6443">
          <cell r="A6443" t="str">
            <v>SERVICOS DIVERSOS</v>
          </cell>
          <cell r="B6443" t="str">
            <v>SEDI</v>
          </cell>
          <cell r="C6443" t="str">
            <v>OUTROS</v>
          </cell>
          <cell r="D6443" t="str">
            <v>0318</v>
          </cell>
          <cell r="E6443">
            <v>0</v>
          </cell>
          <cell r="F6443">
            <v>0</v>
          </cell>
          <cell r="G6443" t="str">
            <v>88269</v>
          </cell>
          <cell r="H6443" t="str">
            <v>GESSEIRO COM ENCARGOS COMPLEMENTARES</v>
          </cell>
        </row>
        <row r="6444">
          <cell r="A6444" t="str">
            <v>SERVICOS DIVERSOS</v>
          </cell>
          <cell r="B6444" t="str">
            <v>SEDI</v>
          </cell>
          <cell r="C6444" t="str">
            <v>OUTROS</v>
          </cell>
          <cell r="D6444" t="str">
            <v>0318</v>
          </cell>
          <cell r="E6444">
            <v>0</v>
          </cell>
          <cell r="F6444">
            <v>0</v>
          </cell>
          <cell r="G6444" t="str">
            <v>88270</v>
          </cell>
          <cell r="H6444" t="str">
            <v>IMPERMEABILIZADOR COM ENCARGOS COMPLEMENTARES</v>
          </cell>
        </row>
        <row r="6445">
          <cell r="A6445" t="str">
            <v>SERVICOS DIVERSOS</v>
          </cell>
          <cell r="B6445" t="str">
            <v>SEDI</v>
          </cell>
          <cell r="C6445" t="str">
            <v>OUTROS</v>
          </cell>
          <cell r="D6445" t="str">
            <v>0318</v>
          </cell>
          <cell r="E6445">
            <v>0</v>
          </cell>
          <cell r="F6445">
            <v>0</v>
          </cell>
          <cell r="G6445" t="str">
            <v>88272</v>
          </cell>
          <cell r="H6445" t="str">
            <v>MACARIQUEIRO COM ENCARGOS COMPLEMENTARES</v>
          </cell>
        </row>
        <row r="6446">
          <cell r="A6446" t="str">
            <v>SERVICOS DIVERSOS</v>
          </cell>
          <cell r="B6446" t="str">
            <v>SEDI</v>
          </cell>
          <cell r="C6446" t="str">
            <v>OUTROS</v>
          </cell>
          <cell r="D6446" t="str">
            <v>0318</v>
          </cell>
          <cell r="E6446">
            <v>0</v>
          </cell>
          <cell r="F6446">
            <v>0</v>
          </cell>
          <cell r="G6446" t="str">
            <v>88273</v>
          </cell>
          <cell r="H6446" t="str">
            <v>MARCENEIRO COM ENCARGOS COMPLEMENTARES</v>
          </cell>
        </row>
        <row r="6447">
          <cell r="A6447" t="str">
            <v>SERVICOS DIVERSOS</v>
          </cell>
          <cell r="B6447" t="str">
            <v>SEDI</v>
          </cell>
          <cell r="C6447" t="str">
            <v>OUTROS</v>
          </cell>
          <cell r="D6447" t="str">
            <v>0318</v>
          </cell>
          <cell r="E6447">
            <v>0</v>
          </cell>
          <cell r="F6447">
            <v>0</v>
          </cell>
          <cell r="G6447" t="str">
            <v>88274</v>
          </cell>
          <cell r="H6447" t="str">
            <v>MARMORISTA/GRANITEIRO COM ENCARGOS COMPLEMENTARES</v>
          </cell>
        </row>
        <row r="6448">
          <cell r="A6448" t="str">
            <v>SERVICOS DIVERSOS</v>
          </cell>
          <cell r="B6448" t="str">
            <v>SEDI</v>
          </cell>
          <cell r="C6448" t="str">
            <v>OUTROS</v>
          </cell>
          <cell r="D6448" t="str">
            <v>0318</v>
          </cell>
          <cell r="E6448">
            <v>0</v>
          </cell>
          <cell r="F6448">
            <v>0</v>
          </cell>
          <cell r="G6448" t="str">
            <v>88275</v>
          </cell>
          <cell r="H6448" t="str">
            <v>MECÃNICO DE EQUIPAMENTOS PESADOS COM ENCARGOS COMPLEMENTARES</v>
          </cell>
        </row>
        <row r="6449">
          <cell r="A6449" t="str">
            <v>SERVICOS DIVERSOS</v>
          </cell>
          <cell r="B6449" t="str">
            <v>SEDI</v>
          </cell>
          <cell r="C6449" t="str">
            <v>OUTROS</v>
          </cell>
          <cell r="D6449" t="str">
            <v>0318</v>
          </cell>
          <cell r="E6449">
            <v>0</v>
          </cell>
          <cell r="F6449">
            <v>0</v>
          </cell>
          <cell r="G6449" t="str">
            <v>88277</v>
          </cell>
          <cell r="H6449" t="str">
            <v>MONTADOR (TUBO AÇO/EQUIPAMENTOS) COM ENCARGOS COMPLEMENTARES</v>
          </cell>
        </row>
        <row r="6450">
          <cell r="A6450" t="str">
            <v>SERVICOS DIVERSOS</v>
          </cell>
          <cell r="B6450" t="str">
            <v>SEDI</v>
          </cell>
          <cell r="C6450" t="str">
            <v>OUTROS</v>
          </cell>
          <cell r="D6450" t="str">
            <v>0318</v>
          </cell>
          <cell r="E6450">
            <v>0</v>
          </cell>
          <cell r="F6450">
            <v>0</v>
          </cell>
          <cell r="G6450" t="str">
            <v>88278</v>
          </cell>
          <cell r="H6450" t="str">
            <v>MONTADOR DE ESTRUTURA METÁLICA COM ENCARGOS COMPLEMENTARES</v>
          </cell>
        </row>
        <row r="6451">
          <cell r="A6451" t="str">
            <v>SERVICOS DIVERSOS</v>
          </cell>
          <cell r="B6451" t="str">
            <v>SEDI</v>
          </cell>
          <cell r="C6451" t="str">
            <v>OUTROS</v>
          </cell>
          <cell r="D6451" t="str">
            <v>0318</v>
          </cell>
          <cell r="E6451">
            <v>0</v>
          </cell>
          <cell r="F6451">
            <v>0</v>
          </cell>
          <cell r="G6451" t="str">
            <v>88279</v>
          </cell>
          <cell r="H6451" t="str">
            <v>MONTADOR ELETROMECÃNICO COM ENCARGOS COMPLEMENTARES</v>
          </cell>
        </row>
        <row r="6452">
          <cell r="A6452" t="str">
            <v>SERVICOS DIVERSOS</v>
          </cell>
          <cell r="B6452" t="str">
            <v>SEDI</v>
          </cell>
          <cell r="C6452" t="str">
            <v>OUTROS</v>
          </cell>
          <cell r="D6452" t="str">
            <v>0318</v>
          </cell>
          <cell r="E6452">
            <v>0</v>
          </cell>
          <cell r="F6452">
            <v>0</v>
          </cell>
          <cell r="G6452" t="str">
            <v>88281</v>
          </cell>
          <cell r="H6452" t="str">
            <v>MOTORISTA DE BASCULANTE COM ENCARGOS COMPLEMENTARES</v>
          </cell>
        </row>
        <row r="6453">
          <cell r="A6453" t="str">
            <v>SERVICOS DIVERSOS</v>
          </cell>
          <cell r="B6453" t="str">
            <v>SEDI</v>
          </cell>
          <cell r="C6453" t="str">
            <v>OUTROS</v>
          </cell>
          <cell r="D6453" t="str">
            <v>0318</v>
          </cell>
          <cell r="E6453">
            <v>0</v>
          </cell>
          <cell r="F6453">
            <v>0</v>
          </cell>
          <cell r="G6453" t="str">
            <v>88282</v>
          </cell>
          <cell r="H6453" t="str">
            <v>MOTORISTA DE CAMINHÃO COM ENCARGOS COMPLEMENTARES</v>
          </cell>
        </row>
        <row r="6454">
          <cell r="A6454" t="str">
            <v>SERVICOS DIVERSOS</v>
          </cell>
          <cell r="B6454" t="str">
            <v>SEDI</v>
          </cell>
          <cell r="C6454" t="str">
            <v>OUTROS</v>
          </cell>
          <cell r="D6454" t="str">
            <v>0318</v>
          </cell>
          <cell r="E6454">
            <v>0</v>
          </cell>
          <cell r="F6454">
            <v>0</v>
          </cell>
          <cell r="G6454" t="str">
            <v>88283</v>
          </cell>
          <cell r="H6454" t="str">
            <v>MOTORISTA DE CAMINHÃO E CARRETA COM ENCARGOS COMPLEMENTARES</v>
          </cell>
        </row>
        <row r="6455">
          <cell r="A6455" t="str">
            <v>SERVICOS DIVERSOS</v>
          </cell>
          <cell r="B6455" t="str">
            <v>SEDI</v>
          </cell>
          <cell r="C6455" t="str">
            <v>OUTROS</v>
          </cell>
          <cell r="D6455" t="str">
            <v>0318</v>
          </cell>
          <cell r="E6455">
            <v>0</v>
          </cell>
          <cell r="F6455">
            <v>0</v>
          </cell>
          <cell r="G6455" t="str">
            <v>88284</v>
          </cell>
          <cell r="H6455" t="str">
            <v>MOTORISTA DE VEIÍCULO LEVE COM ENCARGOS COMPLEMENTARES</v>
          </cell>
        </row>
        <row r="6456">
          <cell r="A6456" t="str">
            <v>SERVICOS DIVERSOS</v>
          </cell>
          <cell r="B6456" t="str">
            <v>SEDI</v>
          </cell>
          <cell r="C6456" t="str">
            <v>OUTROS</v>
          </cell>
          <cell r="D6456" t="str">
            <v>0318</v>
          </cell>
          <cell r="E6456">
            <v>0</v>
          </cell>
          <cell r="F6456">
            <v>0</v>
          </cell>
          <cell r="G6456" t="str">
            <v>88285</v>
          </cell>
          <cell r="H6456" t="str">
            <v>MOTORISTA DE VEÍCULO PESADO COM ENCARGOS COMPLEMENTARES</v>
          </cell>
        </row>
        <row r="6457">
          <cell r="A6457" t="str">
            <v>SERVICOS DIVERSOS</v>
          </cell>
          <cell r="B6457" t="str">
            <v>SEDI</v>
          </cell>
          <cell r="C6457" t="str">
            <v>OUTROS</v>
          </cell>
          <cell r="D6457" t="str">
            <v>0318</v>
          </cell>
          <cell r="E6457">
            <v>0</v>
          </cell>
          <cell r="F6457">
            <v>0</v>
          </cell>
          <cell r="G6457" t="str">
            <v>88286</v>
          </cell>
          <cell r="H6457" t="str">
            <v>MOTORISTA OPERADOR DE MUNCK COM ENCARGOS COMPLEMENTARES</v>
          </cell>
        </row>
        <row r="6458">
          <cell r="A6458" t="str">
            <v>SERVICOS DIVERSOS</v>
          </cell>
          <cell r="B6458" t="str">
            <v>SEDI</v>
          </cell>
          <cell r="C6458" t="str">
            <v>OUTROS</v>
          </cell>
          <cell r="D6458" t="str">
            <v>0318</v>
          </cell>
          <cell r="E6458">
            <v>0</v>
          </cell>
          <cell r="F6458">
            <v>0</v>
          </cell>
          <cell r="G6458" t="str">
            <v>88288</v>
          </cell>
          <cell r="H6458" t="str">
            <v>NIVELADOR COM ENCARGOS COMPLEMENTARES</v>
          </cell>
        </row>
        <row r="6459">
          <cell r="A6459" t="str">
            <v>SERVICOS DIVERSOS</v>
          </cell>
          <cell r="B6459" t="str">
            <v>SEDI</v>
          </cell>
          <cell r="C6459" t="str">
            <v>OUTROS</v>
          </cell>
          <cell r="D6459" t="str">
            <v>0318</v>
          </cell>
          <cell r="E6459">
            <v>0</v>
          </cell>
          <cell r="F6459">
            <v>0</v>
          </cell>
          <cell r="G6459" t="str">
            <v>88291</v>
          </cell>
          <cell r="H6459" t="str">
            <v>OPERADOR DE BETONEIRA (CAMINHÃO) COM ENCARGOS COMPLEMENTARES</v>
          </cell>
        </row>
        <row r="6460">
          <cell r="A6460" t="str">
            <v>SERVICOS DIVERSOS</v>
          </cell>
          <cell r="B6460" t="str">
            <v>SEDI</v>
          </cell>
          <cell r="C6460" t="str">
            <v>OUTROS</v>
          </cell>
          <cell r="D6460" t="str">
            <v>0318</v>
          </cell>
          <cell r="E6460">
            <v>0</v>
          </cell>
          <cell r="F6460">
            <v>0</v>
          </cell>
          <cell r="G6460" t="str">
            <v>88292</v>
          </cell>
          <cell r="H6460" t="str">
            <v>OPERADOR DE COMPRESSOR OU COMPRESSORISTA COM ENCARGOS COMPLEMENTARES</v>
          </cell>
        </row>
        <row r="6461">
          <cell r="A6461" t="str">
            <v>SERVICOS DIVERSOS</v>
          </cell>
          <cell r="B6461" t="str">
            <v>SEDI</v>
          </cell>
          <cell r="C6461" t="str">
            <v>OUTROS</v>
          </cell>
          <cell r="D6461" t="str">
            <v>0318</v>
          </cell>
          <cell r="E6461">
            <v>0</v>
          </cell>
          <cell r="F6461">
            <v>0</v>
          </cell>
          <cell r="G6461" t="str">
            <v>88293</v>
          </cell>
          <cell r="H6461" t="str">
            <v>OPERADOR DE DEMARCADORA DE FAIXAS COM ENCARGOS COMPLEMENTARES</v>
          </cell>
        </row>
        <row r="6462">
          <cell r="A6462" t="str">
            <v>SERVICOS DIVERSOS</v>
          </cell>
          <cell r="B6462" t="str">
            <v>SEDI</v>
          </cell>
          <cell r="C6462" t="str">
            <v>OUTROS</v>
          </cell>
          <cell r="D6462" t="str">
            <v>0318</v>
          </cell>
          <cell r="E6462">
            <v>0</v>
          </cell>
          <cell r="F6462">
            <v>0</v>
          </cell>
          <cell r="G6462" t="str">
            <v>88294</v>
          </cell>
          <cell r="H6462" t="str">
            <v>OPERADOR DE ESCAVADEIRA COM ENCARGOS COMPLEMENTARES</v>
          </cell>
        </row>
        <row r="6463">
          <cell r="A6463" t="str">
            <v>SERVICOS DIVERSOS</v>
          </cell>
          <cell r="B6463" t="str">
            <v>SEDI</v>
          </cell>
          <cell r="C6463" t="str">
            <v>OUTROS</v>
          </cell>
          <cell r="D6463" t="str">
            <v>0318</v>
          </cell>
          <cell r="E6463">
            <v>0</v>
          </cell>
          <cell r="F6463">
            <v>0</v>
          </cell>
          <cell r="G6463" t="str">
            <v>88295</v>
          </cell>
          <cell r="H6463" t="str">
            <v>OPERADOR DE GUINCHO COM ENCARGOS COMPLEMENTARES</v>
          </cell>
        </row>
        <row r="6464">
          <cell r="A6464" t="str">
            <v>SERVICOS DIVERSOS</v>
          </cell>
          <cell r="B6464" t="str">
            <v>SEDI</v>
          </cell>
          <cell r="C6464" t="str">
            <v>OUTROS</v>
          </cell>
          <cell r="D6464" t="str">
            <v>0318</v>
          </cell>
          <cell r="E6464">
            <v>0</v>
          </cell>
          <cell r="F6464">
            <v>0</v>
          </cell>
          <cell r="G6464" t="str">
            <v>88296</v>
          </cell>
          <cell r="H6464" t="str">
            <v>OPERADOR DE GUINDASTE COM ENCARGOS COMPLEMENTARES</v>
          </cell>
        </row>
        <row r="6465">
          <cell r="A6465" t="str">
            <v>SERVICOS DIVERSOS</v>
          </cell>
          <cell r="B6465" t="str">
            <v>SEDI</v>
          </cell>
          <cell r="C6465" t="str">
            <v>OUTROS</v>
          </cell>
          <cell r="D6465" t="str">
            <v>0318</v>
          </cell>
          <cell r="E6465">
            <v>0</v>
          </cell>
          <cell r="F6465">
            <v>0</v>
          </cell>
          <cell r="G6465" t="str">
            <v>88297</v>
          </cell>
          <cell r="H6465" t="str">
            <v>OPERADOR DE MÁQUINAS E EQUIPAMENTOS COM ENCARGOS COMPLEMENTARES</v>
          </cell>
        </row>
        <row r="6466">
          <cell r="A6466" t="str">
            <v>SERVICOS DIVERSOS</v>
          </cell>
          <cell r="B6466" t="str">
            <v>SEDI</v>
          </cell>
          <cell r="C6466" t="str">
            <v>OUTROS</v>
          </cell>
          <cell r="D6466" t="str">
            <v>0318</v>
          </cell>
          <cell r="E6466">
            <v>0</v>
          </cell>
          <cell r="F6466">
            <v>0</v>
          </cell>
          <cell r="G6466" t="str">
            <v>88298</v>
          </cell>
          <cell r="H6466" t="str">
            <v>OPERADOR DE MARTELETE OU MARTELETEIRO COM ENCARGOS COMPLEMENTARES</v>
          </cell>
        </row>
        <row r="6467">
          <cell r="A6467" t="str">
            <v>SERVICOS DIVERSOS</v>
          </cell>
          <cell r="B6467" t="str">
            <v>SEDI</v>
          </cell>
          <cell r="C6467" t="str">
            <v>OUTROS</v>
          </cell>
          <cell r="D6467" t="str">
            <v>0318</v>
          </cell>
          <cell r="E6467">
            <v>0</v>
          </cell>
          <cell r="F6467">
            <v>0</v>
          </cell>
          <cell r="G6467" t="str">
            <v>88299</v>
          </cell>
          <cell r="H6467" t="str">
            <v>OPERADOR DE MOTO-ESCREIPER COM ENCARGOS COMPLEMENTARES</v>
          </cell>
        </row>
        <row r="6468">
          <cell r="A6468" t="str">
            <v>SERVICOS DIVERSOS</v>
          </cell>
          <cell r="B6468" t="str">
            <v>SEDI</v>
          </cell>
          <cell r="C6468" t="str">
            <v>OUTROS</v>
          </cell>
          <cell r="D6468" t="str">
            <v>0318</v>
          </cell>
          <cell r="E6468">
            <v>0</v>
          </cell>
          <cell r="F6468">
            <v>0</v>
          </cell>
          <cell r="G6468" t="str">
            <v>88300</v>
          </cell>
          <cell r="H6468" t="str">
            <v>OPERADOR DE MOTONIVELADORA COM ENCARGOS COMPLEMENTARES</v>
          </cell>
        </row>
        <row r="6469">
          <cell r="A6469" t="str">
            <v>SERVICOS DIVERSOS</v>
          </cell>
          <cell r="B6469" t="str">
            <v>SEDI</v>
          </cell>
          <cell r="C6469" t="str">
            <v>OUTROS</v>
          </cell>
          <cell r="D6469" t="str">
            <v>0318</v>
          </cell>
          <cell r="E6469">
            <v>0</v>
          </cell>
          <cell r="F6469">
            <v>0</v>
          </cell>
          <cell r="G6469" t="str">
            <v>88301</v>
          </cell>
          <cell r="H6469" t="str">
            <v>OPERADOR DE PÁ CARREGADEIRA COM ENCARGOS COMPLEMENTARES</v>
          </cell>
        </row>
        <row r="6470">
          <cell r="A6470" t="str">
            <v>SERVICOS DIVERSOS</v>
          </cell>
          <cell r="B6470" t="str">
            <v>SEDI</v>
          </cell>
          <cell r="C6470" t="str">
            <v>OUTROS</v>
          </cell>
          <cell r="D6470" t="str">
            <v>0318</v>
          </cell>
          <cell r="E6470">
            <v>0</v>
          </cell>
          <cell r="F6470">
            <v>0</v>
          </cell>
          <cell r="G6470" t="str">
            <v>88302</v>
          </cell>
          <cell r="H6470" t="str">
            <v>OPERADOR DE PAVIMENTADORA COM ENCARGOS COMPLEMENTARES</v>
          </cell>
        </row>
        <row r="6471">
          <cell r="A6471" t="str">
            <v>SERVICOS DIVERSOS</v>
          </cell>
          <cell r="B6471" t="str">
            <v>SEDI</v>
          </cell>
          <cell r="C6471" t="str">
            <v>OUTROS</v>
          </cell>
          <cell r="D6471" t="str">
            <v>0318</v>
          </cell>
          <cell r="E6471">
            <v>0</v>
          </cell>
          <cell r="F6471">
            <v>0</v>
          </cell>
          <cell r="G6471" t="str">
            <v>88303</v>
          </cell>
          <cell r="H6471" t="str">
            <v>OPERADOR DE ROLO COMPACTADOR COM ENCARGOS COMPLEMENTARES</v>
          </cell>
        </row>
        <row r="6472">
          <cell r="A6472" t="str">
            <v>SERVICOS DIVERSOS</v>
          </cell>
          <cell r="B6472" t="str">
            <v>SEDI</v>
          </cell>
          <cell r="C6472" t="str">
            <v>OUTROS</v>
          </cell>
          <cell r="D6472" t="str">
            <v>0318</v>
          </cell>
          <cell r="E6472">
            <v>0</v>
          </cell>
          <cell r="F6472">
            <v>0</v>
          </cell>
          <cell r="G6472" t="str">
            <v>88304</v>
          </cell>
          <cell r="H6472" t="str">
            <v>OPERADOR DE USINA DE ASFALTO, DE SOLOS OU DE CONCRETO COM ENCARGOS COMPLEMENTARES</v>
          </cell>
        </row>
        <row r="6473">
          <cell r="A6473" t="str">
            <v>SERVICOS DIVERSOS</v>
          </cell>
          <cell r="B6473" t="str">
            <v>SEDI</v>
          </cell>
          <cell r="C6473" t="str">
            <v>OUTROS</v>
          </cell>
          <cell r="D6473" t="str">
            <v>0318</v>
          </cell>
          <cell r="E6473">
            <v>0</v>
          </cell>
          <cell r="F6473">
            <v>0</v>
          </cell>
          <cell r="G6473" t="str">
            <v>88306</v>
          </cell>
          <cell r="H6473" t="str">
            <v>OPERADOR JATO DE AREIA OU JATISTA COM ENCARGOS COMPLEMENTARES</v>
          </cell>
        </row>
        <row r="6474">
          <cell r="A6474" t="str">
            <v>SERVICOS DIVERSOS</v>
          </cell>
          <cell r="B6474" t="str">
            <v>SEDI</v>
          </cell>
          <cell r="C6474" t="str">
            <v>OUTROS</v>
          </cell>
          <cell r="D6474" t="str">
            <v>0318</v>
          </cell>
          <cell r="E6474">
            <v>0</v>
          </cell>
          <cell r="F6474">
            <v>0</v>
          </cell>
          <cell r="G6474" t="str">
            <v>88307</v>
          </cell>
          <cell r="H6474" t="str">
            <v>OPERADOR PARA BATE ESTACAS COM ENCARGOS COMPLEMENTARES</v>
          </cell>
        </row>
        <row r="6475">
          <cell r="A6475" t="str">
            <v>SERVICOS DIVERSOS</v>
          </cell>
          <cell r="B6475" t="str">
            <v>SEDI</v>
          </cell>
          <cell r="C6475" t="str">
            <v>OUTROS</v>
          </cell>
          <cell r="D6475" t="str">
            <v>0318</v>
          </cell>
          <cell r="E6475">
            <v>0</v>
          </cell>
          <cell r="F6475">
            <v>0</v>
          </cell>
          <cell r="G6475" t="str">
            <v>88308</v>
          </cell>
          <cell r="H6475" t="str">
            <v>PASTILHEIRO COM ENCARGOS COMPLEMENTARES</v>
          </cell>
        </row>
        <row r="6476">
          <cell r="A6476" t="str">
            <v>SERVICOS DIVERSOS</v>
          </cell>
          <cell r="B6476" t="str">
            <v>SEDI</v>
          </cell>
          <cell r="C6476" t="str">
            <v>OUTROS</v>
          </cell>
          <cell r="D6476" t="str">
            <v>0318</v>
          </cell>
          <cell r="E6476">
            <v>0</v>
          </cell>
          <cell r="F6476">
            <v>0</v>
          </cell>
          <cell r="G6476" t="str">
            <v>88309</v>
          </cell>
          <cell r="H6476" t="str">
            <v>PEDREIRO COM ENCARGOS COMPLEMENTARES</v>
          </cell>
        </row>
        <row r="6477">
          <cell r="A6477" t="str">
            <v>SERVICOS DIVERSOS</v>
          </cell>
          <cell r="B6477" t="str">
            <v>SEDI</v>
          </cell>
          <cell r="C6477" t="str">
            <v>OUTROS</v>
          </cell>
          <cell r="D6477" t="str">
            <v>0318</v>
          </cell>
          <cell r="E6477">
            <v>0</v>
          </cell>
          <cell r="F6477">
            <v>0</v>
          </cell>
          <cell r="G6477" t="str">
            <v>88310</v>
          </cell>
          <cell r="H6477" t="str">
            <v>PINTOR COM ENCARGOS COMPLEMENTARES</v>
          </cell>
        </row>
        <row r="6478">
          <cell r="A6478" t="str">
            <v>SERVICOS DIVERSOS</v>
          </cell>
          <cell r="B6478" t="str">
            <v>SEDI</v>
          </cell>
          <cell r="C6478" t="str">
            <v>OUTROS</v>
          </cell>
          <cell r="D6478" t="str">
            <v>0318</v>
          </cell>
          <cell r="E6478">
            <v>0</v>
          </cell>
          <cell r="F6478">
            <v>0</v>
          </cell>
          <cell r="G6478" t="str">
            <v>88311</v>
          </cell>
          <cell r="H6478" t="str">
            <v>PINTOR DE LETREIROS COM ENCARGOS COMPLEMENTARES</v>
          </cell>
        </row>
        <row r="6479">
          <cell r="A6479" t="str">
            <v>SERVICOS DIVERSOS</v>
          </cell>
          <cell r="B6479" t="str">
            <v>SEDI</v>
          </cell>
          <cell r="C6479" t="str">
            <v>OUTROS</v>
          </cell>
          <cell r="D6479" t="str">
            <v>0318</v>
          </cell>
          <cell r="E6479">
            <v>0</v>
          </cell>
          <cell r="F6479">
            <v>0</v>
          </cell>
          <cell r="G6479" t="str">
            <v>88312</v>
          </cell>
          <cell r="H6479" t="str">
            <v>PINTOR PARA TINTA EPÓXI COM ENCARGOS COMPLEMENTARES</v>
          </cell>
        </row>
        <row r="6480">
          <cell r="A6480" t="str">
            <v>SERVICOS DIVERSOS</v>
          </cell>
          <cell r="B6480" t="str">
            <v>SEDI</v>
          </cell>
          <cell r="C6480" t="str">
            <v>OUTROS</v>
          </cell>
          <cell r="D6480" t="str">
            <v>0318</v>
          </cell>
          <cell r="E6480">
            <v>0</v>
          </cell>
          <cell r="F6480">
            <v>0</v>
          </cell>
          <cell r="G6480" t="str">
            <v>88313</v>
          </cell>
          <cell r="H6480" t="str">
            <v>POCEIRO COM ENCARGOS COMPLEMENTARES</v>
          </cell>
        </row>
        <row r="6481">
          <cell r="A6481" t="str">
            <v>SERVICOS DIVERSOS</v>
          </cell>
          <cell r="B6481" t="str">
            <v>SEDI</v>
          </cell>
          <cell r="C6481" t="str">
            <v>OUTROS</v>
          </cell>
          <cell r="D6481" t="str">
            <v>0318</v>
          </cell>
          <cell r="E6481">
            <v>0</v>
          </cell>
          <cell r="F6481">
            <v>0</v>
          </cell>
          <cell r="G6481" t="str">
            <v>88314</v>
          </cell>
          <cell r="H6481" t="str">
            <v>RASTELEIRO COM ENCARGOS COMPLEMENTARES</v>
          </cell>
        </row>
        <row r="6482">
          <cell r="A6482" t="str">
            <v>SERVICOS DIVERSOS</v>
          </cell>
          <cell r="B6482" t="str">
            <v>SEDI</v>
          </cell>
          <cell r="C6482" t="str">
            <v>OUTROS</v>
          </cell>
          <cell r="D6482" t="str">
            <v>0318</v>
          </cell>
          <cell r="E6482">
            <v>0</v>
          </cell>
          <cell r="F6482">
            <v>0</v>
          </cell>
          <cell r="G6482" t="str">
            <v>88315</v>
          </cell>
          <cell r="H6482" t="str">
            <v>SERRALHEIRO COM ENCARGOS COMPLEMENTARES</v>
          </cell>
        </row>
        <row r="6483">
          <cell r="A6483" t="str">
            <v>SERVICOS DIVERSOS</v>
          </cell>
          <cell r="B6483" t="str">
            <v>SEDI</v>
          </cell>
          <cell r="C6483" t="str">
            <v>OUTROS</v>
          </cell>
          <cell r="D6483" t="str">
            <v>0318</v>
          </cell>
          <cell r="E6483">
            <v>0</v>
          </cell>
          <cell r="F6483">
            <v>0</v>
          </cell>
          <cell r="G6483" t="str">
            <v>88316</v>
          </cell>
          <cell r="H6483" t="str">
            <v>SERVENTE COM ENCARGOS COMPLEMENTARES</v>
          </cell>
        </row>
        <row r="6484">
          <cell r="A6484" t="str">
            <v>SERVICOS DIVERSOS</v>
          </cell>
          <cell r="B6484" t="str">
            <v>SEDI</v>
          </cell>
          <cell r="C6484" t="str">
            <v>OUTROS</v>
          </cell>
          <cell r="D6484" t="str">
            <v>0318</v>
          </cell>
          <cell r="E6484">
            <v>0</v>
          </cell>
          <cell r="F6484">
            <v>0</v>
          </cell>
          <cell r="G6484" t="str">
            <v>88317</v>
          </cell>
          <cell r="H6484" t="str">
            <v>SOLDADOR COM ENCARGOS COMPLEMENTARES</v>
          </cell>
        </row>
        <row r="6485">
          <cell r="A6485" t="str">
            <v>SERVICOS DIVERSOS</v>
          </cell>
          <cell r="B6485" t="str">
            <v>SEDI</v>
          </cell>
          <cell r="C6485" t="str">
            <v>OUTROS</v>
          </cell>
          <cell r="D6485" t="str">
            <v>0318</v>
          </cell>
          <cell r="E6485">
            <v>0</v>
          </cell>
          <cell r="F6485">
            <v>0</v>
          </cell>
          <cell r="G6485" t="str">
            <v>88318</v>
          </cell>
          <cell r="H6485" t="str">
            <v>SOLDADOR A (PARA SOLDA A SER TESTADA COM RAIOS "X") COM ENCARGOS COMPLEMENTARES</v>
          </cell>
        </row>
        <row r="6486">
          <cell r="A6486" t="str">
            <v>SERVICOS DIVERSOS</v>
          </cell>
          <cell r="B6486" t="str">
            <v>SEDI</v>
          </cell>
          <cell r="C6486" t="str">
            <v>OUTROS</v>
          </cell>
          <cell r="D6486" t="str">
            <v>0318</v>
          </cell>
          <cell r="E6486">
            <v>0</v>
          </cell>
          <cell r="F6486">
            <v>0</v>
          </cell>
          <cell r="G6486" t="str">
            <v>88320</v>
          </cell>
          <cell r="H6486" t="str">
            <v>TAQUEADOR OU TAQUEIRO COM ENCARGOS COMPLEMENTARES</v>
          </cell>
        </row>
        <row r="6487">
          <cell r="A6487" t="str">
            <v>SERVICOS DIVERSOS</v>
          </cell>
          <cell r="B6487" t="str">
            <v>SEDI</v>
          </cell>
          <cell r="C6487" t="str">
            <v>OUTROS</v>
          </cell>
          <cell r="D6487" t="str">
            <v>0318</v>
          </cell>
          <cell r="E6487">
            <v>0</v>
          </cell>
          <cell r="F6487">
            <v>0</v>
          </cell>
          <cell r="G6487" t="str">
            <v>88321</v>
          </cell>
          <cell r="H6487" t="str">
            <v>TÉCNICO DE LABORATÓRIO COM ENCARGOS COMPLEMENTARES</v>
          </cell>
        </row>
        <row r="6488">
          <cell r="A6488" t="str">
            <v>SERVICOS DIVERSOS</v>
          </cell>
          <cell r="B6488" t="str">
            <v>SEDI</v>
          </cell>
          <cell r="C6488" t="str">
            <v>OUTROS</v>
          </cell>
          <cell r="D6488" t="str">
            <v>0318</v>
          </cell>
          <cell r="E6488">
            <v>0</v>
          </cell>
          <cell r="F6488">
            <v>0</v>
          </cell>
          <cell r="G6488" t="str">
            <v>88322</v>
          </cell>
          <cell r="H6488" t="str">
            <v>TÉCNICO DE SONDAGEM COM ENCARGOS COMPLEMENTARES</v>
          </cell>
        </row>
        <row r="6489">
          <cell r="A6489" t="str">
            <v>SERVICOS DIVERSOS</v>
          </cell>
          <cell r="B6489" t="str">
            <v>SEDI</v>
          </cell>
          <cell r="C6489" t="str">
            <v>OUTROS</v>
          </cell>
          <cell r="D6489" t="str">
            <v>0318</v>
          </cell>
          <cell r="E6489">
            <v>0</v>
          </cell>
          <cell r="F6489">
            <v>0</v>
          </cell>
          <cell r="G6489" t="str">
            <v>88323</v>
          </cell>
          <cell r="H6489" t="str">
            <v>TELHADISTA COM ENCARGOS COMPLEMENTARES</v>
          </cell>
        </row>
        <row r="6490">
          <cell r="A6490" t="str">
            <v>SERVICOS DIVERSOS</v>
          </cell>
          <cell r="B6490" t="str">
            <v>SEDI</v>
          </cell>
          <cell r="C6490" t="str">
            <v>OUTROS</v>
          </cell>
          <cell r="D6490" t="str">
            <v>0318</v>
          </cell>
          <cell r="E6490">
            <v>0</v>
          </cell>
          <cell r="F6490">
            <v>0</v>
          </cell>
          <cell r="G6490" t="str">
            <v>88324</v>
          </cell>
          <cell r="H6490" t="str">
            <v>TRATORISTA COM ENCARGOS COMPLEMENTARES</v>
          </cell>
        </row>
        <row r="6491">
          <cell r="A6491" t="str">
            <v>SERVICOS DIVERSOS</v>
          </cell>
          <cell r="B6491" t="str">
            <v>SEDI</v>
          </cell>
          <cell r="C6491" t="str">
            <v>OUTROS</v>
          </cell>
          <cell r="D6491" t="str">
            <v>0318</v>
          </cell>
          <cell r="E6491">
            <v>0</v>
          </cell>
          <cell r="F6491">
            <v>0</v>
          </cell>
          <cell r="G6491" t="str">
            <v>88325</v>
          </cell>
          <cell r="H6491" t="str">
            <v>VIDRACEIRO COM ENCARGOS COMPLEMENTARES</v>
          </cell>
        </row>
        <row r="6492">
          <cell r="A6492" t="str">
            <v>SERVICOS DIVERSOS</v>
          </cell>
          <cell r="B6492" t="str">
            <v>SEDI</v>
          </cell>
          <cell r="C6492" t="str">
            <v>OUTROS</v>
          </cell>
          <cell r="D6492" t="str">
            <v>0318</v>
          </cell>
          <cell r="E6492">
            <v>0</v>
          </cell>
          <cell r="F6492">
            <v>0</v>
          </cell>
          <cell r="G6492" t="str">
            <v>88326</v>
          </cell>
          <cell r="H6492" t="str">
            <v>VIGIA NOTURNO COM ENCARGOS COMPLEMENTARES</v>
          </cell>
        </row>
        <row r="6493">
          <cell r="A6493" t="str">
            <v>SERVICOS DIVERSOS</v>
          </cell>
          <cell r="B6493" t="str">
            <v>SEDI</v>
          </cell>
          <cell r="C6493" t="str">
            <v>OUTROS</v>
          </cell>
          <cell r="D6493" t="str">
            <v>0318</v>
          </cell>
          <cell r="E6493">
            <v>0</v>
          </cell>
          <cell r="F6493">
            <v>0</v>
          </cell>
          <cell r="G6493" t="str">
            <v>88377</v>
          </cell>
          <cell r="H6493" t="str">
            <v>OPERADOR DE BETONEIRA ESTACIONÁRIA/MISTURADOR COM ENCARGOS COMPLEMENTARES</v>
          </cell>
        </row>
        <row r="6494">
          <cell r="A6494" t="str">
            <v>SERVICOS DIVERSOS</v>
          </cell>
          <cell r="B6494" t="str">
            <v>SEDI</v>
          </cell>
          <cell r="C6494" t="str">
            <v>OUTROS</v>
          </cell>
          <cell r="D6494" t="str">
            <v>0318</v>
          </cell>
          <cell r="E6494">
            <v>0</v>
          </cell>
          <cell r="F6494">
            <v>0</v>
          </cell>
          <cell r="G6494" t="str">
            <v>88441</v>
          </cell>
          <cell r="H6494" t="str">
            <v>JARDINEIRO COM ENCARGOS COMPLEMENTARES</v>
          </cell>
        </row>
        <row r="6495">
          <cell r="A6495" t="str">
            <v>SERVICOS DIVERSOS</v>
          </cell>
          <cell r="B6495" t="str">
            <v>SEDI</v>
          </cell>
          <cell r="C6495" t="str">
            <v>OUTROS</v>
          </cell>
          <cell r="D6495" t="str">
            <v>0318</v>
          </cell>
          <cell r="E6495">
            <v>0</v>
          </cell>
          <cell r="F6495">
            <v>0</v>
          </cell>
          <cell r="G6495" t="str">
            <v>88597</v>
          </cell>
          <cell r="H6495" t="str">
            <v>DESENHISTA DETALHISTA COM ENCARGOS COMPLEMENTARES</v>
          </cell>
        </row>
        <row r="6496">
          <cell r="A6496" t="str">
            <v>SERVICOS DIVERSOS</v>
          </cell>
          <cell r="B6496" t="str">
            <v>SEDI</v>
          </cell>
          <cell r="C6496" t="str">
            <v>OUTROS</v>
          </cell>
          <cell r="D6496" t="str">
            <v>0318</v>
          </cell>
          <cell r="E6496">
            <v>0</v>
          </cell>
          <cell r="F6496">
            <v>0</v>
          </cell>
          <cell r="G6496" t="str">
            <v>90766</v>
          </cell>
          <cell r="H6496" t="str">
            <v>ALMOXARIFE COM ENCARGOS COMPLEMENTARES</v>
          </cell>
        </row>
        <row r="6497">
          <cell r="A6497" t="str">
            <v>SERVICOS DIVERSOS</v>
          </cell>
          <cell r="B6497" t="str">
            <v>SEDI</v>
          </cell>
          <cell r="C6497" t="str">
            <v>OUTROS</v>
          </cell>
          <cell r="D6497" t="str">
            <v>0318</v>
          </cell>
          <cell r="E6497">
            <v>0</v>
          </cell>
          <cell r="F6497">
            <v>0</v>
          </cell>
          <cell r="G6497" t="str">
            <v>90767</v>
          </cell>
          <cell r="H6497" t="str">
            <v>APONTADOR OU APROPRIADOR COM ENCARGOS COMPLEMENTARES</v>
          </cell>
        </row>
        <row r="6498">
          <cell r="A6498" t="str">
            <v>SERVICOS DIVERSOS</v>
          </cell>
          <cell r="B6498" t="str">
            <v>SEDI</v>
          </cell>
          <cell r="C6498" t="str">
            <v>OUTROS</v>
          </cell>
          <cell r="D6498" t="str">
            <v>0318</v>
          </cell>
          <cell r="E6498">
            <v>0</v>
          </cell>
          <cell r="F6498">
            <v>0</v>
          </cell>
          <cell r="G6498" t="str">
            <v>90768</v>
          </cell>
          <cell r="H6498" t="str">
            <v>ARQUITETO DE OBRA JUNIOR COM ENCARGOS COMPLEMENTARES</v>
          </cell>
        </row>
        <row r="6499">
          <cell r="A6499" t="str">
            <v>SERVICOS DIVERSOS</v>
          </cell>
          <cell r="B6499" t="str">
            <v>SEDI</v>
          </cell>
          <cell r="C6499" t="str">
            <v>OUTROS</v>
          </cell>
          <cell r="D6499" t="str">
            <v>0318</v>
          </cell>
          <cell r="E6499">
            <v>0</v>
          </cell>
          <cell r="F6499">
            <v>0</v>
          </cell>
          <cell r="G6499" t="str">
            <v>90769</v>
          </cell>
          <cell r="H6499" t="str">
            <v>ARQUITETO DE OBRA PLENO COM ENCARGOS COMPLEMENTARES</v>
          </cell>
        </row>
        <row r="6500">
          <cell r="A6500" t="str">
            <v>SERVICOS DIVERSOS</v>
          </cell>
          <cell r="B6500" t="str">
            <v>SEDI</v>
          </cell>
          <cell r="C6500" t="str">
            <v>OUTROS</v>
          </cell>
          <cell r="D6500" t="str">
            <v>0318</v>
          </cell>
          <cell r="E6500">
            <v>0</v>
          </cell>
          <cell r="F6500">
            <v>0</v>
          </cell>
          <cell r="G6500" t="str">
            <v>90770</v>
          </cell>
          <cell r="H6500" t="str">
            <v>ARQUITETO DE OBRA SENIOR COM ENCARGOS COMPLEMENTARES</v>
          </cell>
        </row>
        <row r="6501">
          <cell r="A6501" t="str">
            <v>SERVICOS DIVERSOS</v>
          </cell>
          <cell r="B6501" t="str">
            <v>SEDI</v>
          </cell>
          <cell r="C6501" t="str">
            <v>OUTROS</v>
          </cell>
          <cell r="D6501" t="str">
            <v>0318</v>
          </cell>
          <cell r="E6501">
            <v>0</v>
          </cell>
          <cell r="F6501">
            <v>0</v>
          </cell>
          <cell r="G6501" t="str">
            <v>90771</v>
          </cell>
          <cell r="H6501" t="str">
            <v>AUXILIAR DE DESENHISTA COM ENCARGOS COMPLEMENTARES</v>
          </cell>
        </row>
        <row r="6502">
          <cell r="A6502" t="str">
            <v>SERVICOS DIVERSOS</v>
          </cell>
          <cell r="B6502" t="str">
            <v>SEDI</v>
          </cell>
          <cell r="C6502" t="str">
            <v>OUTROS</v>
          </cell>
          <cell r="D6502" t="str">
            <v>0318</v>
          </cell>
          <cell r="E6502">
            <v>0</v>
          </cell>
          <cell r="F6502">
            <v>0</v>
          </cell>
          <cell r="G6502" t="str">
            <v>90772</v>
          </cell>
          <cell r="H6502" t="str">
            <v>AUXILIAR DE ESCRITORIO COM ENCARGOS COMPLEMENTARES</v>
          </cell>
        </row>
        <row r="6503">
          <cell r="A6503" t="str">
            <v>SERVICOS DIVERSOS</v>
          </cell>
          <cell r="B6503" t="str">
            <v>SEDI</v>
          </cell>
          <cell r="C6503" t="str">
            <v>OUTROS</v>
          </cell>
          <cell r="D6503" t="str">
            <v>0318</v>
          </cell>
          <cell r="E6503">
            <v>0</v>
          </cell>
          <cell r="F6503">
            <v>0</v>
          </cell>
          <cell r="G6503" t="str">
            <v>90773</v>
          </cell>
          <cell r="H6503" t="str">
            <v>DESENHISTA COPISTA COM ENCARGOS COMPLEMENTARES</v>
          </cell>
        </row>
        <row r="6504">
          <cell r="A6504" t="str">
            <v>SERVICOS DIVERSOS</v>
          </cell>
          <cell r="B6504" t="str">
            <v>SEDI</v>
          </cell>
          <cell r="C6504" t="str">
            <v>OUTROS</v>
          </cell>
          <cell r="D6504" t="str">
            <v>0318</v>
          </cell>
          <cell r="E6504">
            <v>0</v>
          </cell>
          <cell r="F6504">
            <v>0</v>
          </cell>
          <cell r="G6504" t="str">
            <v>90775</v>
          </cell>
          <cell r="H6504" t="str">
            <v>DESENHISTA PROJETISTA COM ENCARGOS COMPLEMENTARES</v>
          </cell>
        </row>
        <row r="6505">
          <cell r="A6505" t="str">
            <v>SERVICOS DIVERSOS</v>
          </cell>
          <cell r="B6505" t="str">
            <v>SEDI</v>
          </cell>
          <cell r="C6505" t="str">
            <v>OUTROS</v>
          </cell>
          <cell r="D6505" t="str">
            <v>0318</v>
          </cell>
          <cell r="E6505">
            <v>0</v>
          </cell>
          <cell r="F6505">
            <v>0</v>
          </cell>
          <cell r="G6505" t="str">
            <v>90776</v>
          </cell>
          <cell r="H6505" t="str">
            <v>ENCARREGADO GERAL COM ENCARGOS COMPLEMENTARES</v>
          </cell>
        </row>
        <row r="6506">
          <cell r="A6506" t="str">
            <v>SERVICOS DIVERSOS</v>
          </cell>
          <cell r="B6506" t="str">
            <v>SEDI</v>
          </cell>
          <cell r="C6506" t="str">
            <v>OUTROS</v>
          </cell>
          <cell r="D6506" t="str">
            <v>0318</v>
          </cell>
          <cell r="E6506">
            <v>0</v>
          </cell>
          <cell r="F6506">
            <v>0</v>
          </cell>
          <cell r="G6506" t="str">
            <v>90777</v>
          </cell>
          <cell r="H6506" t="str">
            <v>ENGENHEIRO CIVIL DE OBRA JUNIOR COM ENCARGOS COMPLEMENTARES</v>
          </cell>
        </row>
        <row r="6507">
          <cell r="A6507" t="str">
            <v>SERVICOS DIVERSOS</v>
          </cell>
          <cell r="B6507" t="str">
            <v>SEDI</v>
          </cell>
          <cell r="C6507" t="str">
            <v>OUTROS</v>
          </cell>
          <cell r="D6507" t="str">
            <v>0318</v>
          </cell>
          <cell r="E6507">
            <v>0</v>
          </cell>
          <cell r="F6507">
            <v>0</v>
          </cell>
          <cell r="G6507" t="str">
            <v>90778</v>
          </cell>
          <cell r="H6507" t="str">
            <v>ENGENHEIRO CIVIL DE OBRA PLENO COM ENCARGOS COMPLEMENTARES</v>
          </cell>
        </row>
        <row r="6508">
          <cell r="A6508" t="str">
            <v>SERVICOS DIVERSOS</v>
          </cell>
          <cell r="B6508" t="str">
            <v>SEDI</v>
          </cell>
          <cell r="C6508" t="str">
            <v>OUTROS</v>
          </cell>
          <cell r="D6508" t="str">
            <v>0318</v>
          </cell>
          <cell r="E6508">
            <v>0</v>
          </cell>
          <cell r="F6508">
            <v>0</v>
          </cell>
          <cell r="G6508" t="str">
            <v>90779</v>
          </cell>
          <cell r="H6508" t="str">
            <v>ENGENHEIRO CIVIL DE OBRA SENIOR COM ENCARGOS COMPLEMENTARES</v>
          </cell>
        </row>
        <row r="6509">
          <cell r="A6509" t="str">
            <v>SERVICOS DIVERSOS</v>
          </cell>
          <cell r="B6509" t="str">
            <v>SEDI</v>
          </cell>
          <cell r="C6509" t="str">
            <v>OUTROS</v>
          </cell>
          <cell r="D6509" t="str">
            <v>0318</v>
          </cell>
          <cell r="E6509">
            <v>0</v>
          </cell>
          <cell r="F6509">
            <v>0</v>
          </cell>
          <cell r="G6509" t="str">
            <v>90780</v>
          </cell>
          <cell r="H6509" t="str">
            <v>MESTRE DE OBRAS COM ENCARGOS COMPLEMENTARES</v>
          </cell>
        </row>
        <row r="6510">
          <cell r="A6510" t="str">
            <v>SERVICOS DIVERSOS</v>
          </cell>
          <cell r="B6510" t="str">
            <v>SEDI</v>
          </cell>
          <cell r="C6510" t="str">
            <v>OUTROS</v>
          </cell>
          <cell r="D6510" t="str">
            <v>0318</v>
          </cell>
          <cell r="E6510">
            <v>0</v>
          </cell>
          <cell r="F6510">
            <v>0</v>
          </cell>
          <cell r="G6510" t="str">
            <v>90781</v>
          </cell>
          <cell r="H6510" t="str">
            <v>TOPOGRAFO COM ENCARGOS COMPLEMENTARES</v>
          </cell>
        </row>
        <row r="6511">
          <cell r="A6511" t="str">
            <v>SERVICOS DIVERSOS</v>
          </cell>
          <cell r="B6511" t="str">
            <v>SEDI</v>
          </cell>
          <cell r="C6511" t="str">
            <v>OUTROS</v>
          </cell>
          <cell r="D6511" t="str">
            <v>0318</v>
          </cell>
          <cell r="E6511">
            <v>0</v>
          </cell>
          <cell r="F6511">
            <v>0</v>
          </cell>
          <cell r="G6511" t="str">
            <v>91677</v>
          </cell>
          <cell r="H6511" t="str">
            <v>ENGENHEIRO ELETRICISTA COM ENCARGOS COMPLEMENTARES</v>
          </cell>
        </row>
        <row r="6512">
          <cell r="A6512" t="str">
            <v>SERVICOS DIVERSOS</v>
          </cell>
          <cell r="B6512" t="str">
            <v>SEDI</v>
          </cell>
          <cell r="C6512" t="str">
            <v>OUTROS</v>
          </cell>
          <cell r="D6512" t="str">
            <v>0318</v>
          </cell>
          <cell r="E6512">
            <v>0</v>
          </cell>
          <cell r="F6512">
            <v>0</v>
          </cell>
          <cell r="G6512" t="str">
            <v>91678</v>
          </cell>
          <cell r="H6512" t="str">
            <v>ENGENHEIRO SANITARISTA COM ENCARGOS COMPLEMENTARES</v>
          </cell>
        </row>
        <row r="6513">
          <cell r="A6513" t="str">
            <v>SERVICOS DIVERSOS</v>
          </cell>
          <cell r="B6513" t="str">
            <v>SEDI</v>
          </cell>
          <cell r="C6513" t="str">
            <v>OUTROS</v>
          </cell>
          <cell r="D6513" t="str">
            <v>0318</v>
          </cell>
          <cell r="E6513">
            <v>0</v>
          </cell>
          <cell r="F6513">
            <v>0</v>
          </cell>
          <cell r="G6513" t="str">
            <v>93558</v>
          </cell>
          <cell r="H6513" t="str">
            <v>MOTORISTA DE CAMINHAO COM ENCARGOS COMPLEMENTARES</v>
          </cell>
        </row>
        <row r="6514">
          <cell r="A6514" t="str">
            <v>SERVICOS DIVERSOS</v>
          </cell>
          <cell r="B6514" t="str">
            <v>SEDI</v>
          </cell>
          <cell r="C6514" t="str">
            <v>OUTROS</v>
          </cell>
          <cell r="D6514" t="str">
            <v>0318</v>
          </cell>
          <cell r="E6514">
            <v>0</v>
          </cell>
          <cell r="F6514">
            <v>0</v>
          </cell>
          <cell r="G6514" t="str">
            <v>93559</v>
          </cell>
          <cell r="H6514" t="str">
            <v>DESENHISTA DETALHISTA COM ENCARGOS COMPLEMENTARES</v>
          </cell>
        </row>
        <row r="6515">
          <cell r="A6515" t="str">
            <v>SERVICOS DIVERSOS</v>
          </cell>
          <cell r="B6515" t="str">
            <v>SEDI</v>
          </cell>
          <cell r="C6515" t="str">
            <v>OUTROS</v>
          </cell>
          <cell r="D6515" t="str">
            <v>0318</v>
          </cell>
          <cell r="E6515">
            <v>0</v>
          </cell>
          <cell r="F6515">
            <v>0</v>
          </cell>
          <cell r="G6515" t="str">
            <v>93560</v>
          </cell>
          <cell r="H6515" t="str">
            <v>DESENHISTA COPISTA COM ENCARGOS COMPLEMENTARES</v>
          </cell>
        </row>
        <row r="6516">
          <cell r="A6516" t="str">
            <v>SERVICOS DIVERSOS</v>
          </cell>
          <cell r="B6516" t="str">
            <v>SEDI</v>
          </cell>
          <cell r="C6516" t="str">
            <v>OUTROS</v>
          </cell>
          <cell r="D6516" t="str">
            <v>0318</v>
          </cell>
          <cell r="E6516">
            <v>0</v>
          </cell>
          <cell r="F6516">
            <v>0</v>
          </cell>
          <cell r="G6516" t="str">
            <v>93561</v>
          </cell>
          <cell r="H6516" t="str">
            <v>DESENHISTA PROJETISTA COM ENCARGOS COMPLEMENTARES</v>
          </cell>
        </row>
        <row r="6517">
          <cell r="A6517" t="str">
            <v>SERVICOS DIVERSOS</v>
          </cell>
          <cell r="B6517" t="str">
            <v>SEDI</v>
          </cell>
          <cell r="C6517" t="str">
            <v>OUTROS</v>
          </cell>
          <cell r="D6517" t="str">
            <v>0318</v>
          </cell>
          <cell r="E6517">
            <v>0</v>
          </cell>
          <cell r="F6517">
            <v>0</v>
          </cell>
          <cell r="G6517" t="str">
            <v>93562</v>
          </cell>
          <cell r="H6517" t="str">
            <v>AUXILIAR DE DESENHISTA COM ENCARGOS COMPLEMENTARES</v>
          </cell>
        </row>
        <row r="6518">
          <cell r="A6518" t="str">
            <v>SERVICOS DIVERSOS</v>
          </cell>
          <cell r="B6518" t="str">
            <v>SEDI</v>
          </cell>
          <cell r="C6518" t="str">
            <v>OUTROS</v>
          </cell>
          <cell r="D6518" t="str">
            <v>0318</v>
          </cell>
          <cell r="E6518">
            <v>0</v>
          </cell>
          <cell r="F6518">
            <v>0</v>
          </cell>
          <cell r="G6518" t="str">
            <v>93563</v>
          </cell>
          <cell r="H6518" t="str">
            <v>ALMOXARIFE COM ENCARGOS COMPLEMENTARES</v>
          </cell>
        </row>
        <row r="6519">
          <cell r="A6519" t="str">
            <v>SERVICOS DIVERSOS</v>
          </cell>
          <cell r="B6519" t="str">
            <v>SEDI</v>
          </cell>
          <cell r="C6519" t="str">
            <v>OUTROS</v>
          </cell>
          <cell r="D6519" t="str">
            <v>0318</v>
          </cell>
          <cell r="E6519">
            <v>0</v>
          </cell>
          <cell r="F6519">
            <v>0</v>
          </cell>
          <cell r="G6519" t="str">
            <v>93564</v>
          </cell>
          <cell r="H6519" t="str">
            <v>APONTADOR OU APROPRIADOR COM ENCARGOS COMPLEMENTARES</v>
          </cell>
        </row>
        <row r="6520">
          <cell r="A6520" t="str">
            <v>SERVICOS DIVERSOS</v>
          </cell>
          <cell r="B6520" t="str">
            <v>SEDI</v>
          </cell>
          <cell r="C6520" t="str">
            <v>OUTROS</v>
          </cell>
          <cell r="D6520" t="str">
            <v>0318</v>
          </cell>
          <cell r="E6520">
            <v>0</v>
          </cell>
          <cell r="F6520">
            <v>0</v>
          </cell>
          <cell r="G6520" t="str">
            <v>93565</v>
          </cell>
          <cell r="H6520" t="str">
            <v>ENGENHEIRO CIVIL DE OBRA JUNIOR COM ENCARGOS COMPLEMENTARES</v>
          </cell>
        </row>
        <row r="6521">
          <cell r="A6521" t="str">
            <v>SERVICOS DIVERSOS</v>
          </cell>
          <cell r="B6521" t="str">
            <v>SEDI</v>
          </cell>
          <cell r="C6521" t="str">
            <v>OUTROS</v>
          </cell>
          <cell r="D6521" t="str">
            <v>0318</v>
          </cell>
          <cell r="E6521">
            <v>0</v>
          </cell>
          <cell r="F6521">
            <v>0</v>
          </cell>
          <cell r="G6521" t="str">
            <v>93566</v>
          </cell>
          <cell r="H6521" t="str">
            <v>AUXILIAR DE ESCRITORIO COM ENCARGOS COMPLEMENTARES</v>
          </cell>
        </row>
        <row r="6522">
          <cell r="A6522" t="str">
            <v>SERVICOS DIVERSOS</v>
          </cell>
          <cell r="B6522" t="str">
            <v>SEDI</v>
          </cell>
          <cell r="C6522" t="str">
            <v>OUTROS</v>
          </cell>
          <cell r="D6522" t="str">
            <v>0318</v>
          </cell>
          <cell r="E6522">
            <v>0</v>
          </cell>
          <cell r="F6522">
            <v>0</v>
          </cell>
          <cell r="G6522" t="str">
            <v>93567</v>
          </cell>
          <cell r="H6522" t="str">
            <v>ENGENHEIRO CIVIL DE OBRA PLENO COM ENCARGOS COMPLEMENTARES</v>
          </cell>
        </row>
        <row r="6523">
          <cell r="A6523" t="str">
            <v>SERVICOS DIVERSOS</v>
          </cell>
          <cell r="B6523" t="str">
            <v>SEDI</v>
          </cell>
          <cell r="C6523" t="str">
            <v>OUTROS</v>
          </cell>
          <cell r="D6523" t="str">
            <v>0318</v>
          </cell>
          <cell r="E6523">
            <v>0</v>
          </cell>
          <cell r="F6523">
            <v>0</v>
          </cell>
          <cell r="G6523" t="str">
            <v>93568</v>
          </cell>
          <cell r="H6523" t="str">
            <v>ENGENHEIRO CIVIL DE OBRA SENIOR COM ENCARGOS COMPLEMENTARES</v>
          </cell>
        </row>
        <row r="6524">
          <cell r="A6524" t="str">
            <v>SERVICOS DIVERSOS</v>
          </cell>
          <cell r="B6524" t="str">
            <v>SEDI</v>
          </cell>
          <cell r="C6524" t="str">
            <v>OUTROS</v>
          </cell>
          <cell r="D6524" t="str">
            <v>0318</v>
          </cell>
          <cell r="E6524">
            <v>0</v>
          </cell>
          <cell r="F6524">
            <v>0</v>
          </cell>
          <cell r="G6524" t="str">
            <v>93569</v>
          </cell>
          <cell r="H6524" t="str">
            <v>ARQUITETO JUNIOR COM ENCARGOS COMPLEMENTARES</v>
          </cell>
        </row>
        <row r="6525">
          <cell r="A6525" t="str">
            <v>SERVICOS DIVERSOS</v>
          </cell>
          <cell r="B6525" t="str">
            <v>SEDI</v>
          </cell>
          <cell r="C6525" t="str">
            <v>OUTROS</v>
          </cell>
          <cell r="D6525" t="str">
            <v>0318</v>
          </cell>
          <cell r="E6525">
            <v>0</v>
          </cell>
          <cell r="F6525">
            <v>0</v>
          </cell>
          <cell r="G6525" t="str">
            <v>93570</v>
          </cell>
          <cell r="H6525" t="str">
            <v>ARQUITETO PLENO COM ENCARGOS COMPLEMENTARES</v>
          </cell>
        </row>
        <row r="6526">
          <cell r="A6526" t="str">
            <v>SERVICOS DIVERSOS</v>
          </cell>
          <cell r="B6526" t="str">
            <v>SEDI</v>
          </cell>
          <cell r="C6526" t="str">
            <v>OUTROS</v>
          </cell>
          <cell r="D6526" t="str">
            <v>0318</v>
          </cell>
          <cell r="E6526">
            <v>0</v>
          </cell>
          <cell r="F6526">
            <v>0</v>
          </cell>
          <cell r="G6526" t="str">
            <v>93571</v>
          </cell>
          <cell r="H6526" t="str">
            <v>ARQUITETO SENIOR COM ENCARGOS COMPLEMENTARES</v>
          </cell>
        </row>
        <row r="6527">
          <cell r="A6527" t="str">
            <v>SERVICOS DIVERSOS</v>
          </cell>
          <cell r="B6527" t="str">
            <v>SEDI</v>
          </cell>
          <cell r="C6527" t="str">
            <v>OUTROS</v>
          </cell>
          <cell r="D6527" t="str">
            <v>0318</v>
          </cell>
          <cell r="E6527">
            <v>0</v>
          </cell>
          <cell r="F6527">
            <v>0</v>
          </cell>
          <cell r="G6527" t="str">
            <v>93572</v>
          </cell>
          <cell r="H6527" t="str">
            <v>ENCARREGADO GERAL DE OBRAS COM ENCARGOS COMPLEMENTARES</v>
          </cell>
        </row>
        <row r="6528">
          <cell r="A6528" t="str">
            <v>SERVICOS DIVERSOS</v>
          </cell>
          <cell r="B6528" t="str">
            <v>SEDI</v>
          </cell>
          <cell r="C6528" t="str">
            <v>OUTROS</v>
          </cell>
          <cell r="D6528" t="str">
            <v>0318</v>
          </cell>
          <cell r="E6528">
            <v>0</v>
          </cell>
          <cell r="F6528">
            <v>0</v>
          </cell>
          <cell r="G6528" t="str">
            <v>94295</v>
          </cell>
          <cell r="H6528" t="str">
            <v>MESTRE DE OBRAS COM ENCARGOS COMPLEMENTARES</v>
          </cell>
        </row>
        <row r="6529">
          <cell r="A6529" t="str">
            <v>SERVICOS DIVERSOS</v>
          </cell>
          <cell r="B6529" t="str">
            <v>SEDI</v>
          </cell>
          <cell r="C6529" t="str">
            <v>OUTROS</v>
          </cell>
          <cell r="D6529" t="str">
            <v>0318</v>
          </cell>
          <cell r="E6529">
            <v>0</v>
          </cell>
          <cell r="F6529">
            <v>0</v>
          </cell>
          <cell r="G6529" t="str">
            <v>94296</v>
          </cell>
          <cell r="H6529" t="str">
            <v>TOPOGRAFO COM ENCARGOS COMPLEMENTARES</v>
          </cell>
        </row>
        <row r="6530">
          <cell r="A6530" t="str">
            <v>SERVICOS DIVERSOS</v>
          </cell>
          <cell r="B6530" t="str">
            <v>SEDI</v>
          </cell>
          <cell r="C6530" t="str">
            <v>OUTROS</v>
          </cell>
          <cell r="D6530" t="str">
            <v>0318</v>
          </cell>
          <cell r="E6530">
            <v>0</v>
          </cell>
          <cell r="F6530">
            <v>0</v>
          </cell>
          <cell r="G6530" t="str">
            <v>95308</v>
          </cell>
          <cell r="H6530" t="str">
            <v>CURSO DE CAPACITAÇÃO PARA AJUDANTE DE ARMADOR (ENCARGOS COMPLEMENTARES) - HORISTA</v>
          </cell>
        </row>
        <row r="6531">
          <cell r="A6531" t="str">
            <v>SERVICOS DIVERSOS</v>
          </cell>
          <cell r="B6531" t="str">
            <v>SEDI</v>
          </cell>
          <cell r="C6531" t="str">
            <v>OUTROS</v>
          </cell>
          <cell r="D6531" t="str">
            <v>0318</v>
          </cell>
          <cell r="E6531">
            <v>0</v>
          </cell>
          <cell r="F6531">
            <v>0</v>
          </cell>
          <cell r="G6531" t="str">
            <v>95309</v>
          </cell>
          <cell r="H6531" t="str">
            <v>CURSO DE CAPACITAÇÃO PARA AJUDANTE DE CARPINTEIRO (ENCARGOS COMPLEMENTARES) - HORISTA</v>
          </cell>
        </row>
        <row r="6532">
          <cell r="A6532" t="str">
            <v>SERVICOS DIVERSOS</v>
          </cell>
          <cell r="B6532" t="str">
            <v>SEDI</v>
          </cell>
          <cell r="C6532" t="str">
            <v>OUTROS</v>
          </cell>
          <cell r="D6532" t="str">
            <v>0318</v>
          </cell>
          <cell r="E6532">
            <v>0</v>
          </cell>
          <cell r="F6532">
            <v>0</v>
          </cell>
          <cell r="G6532" t="str">
            <v>95310</v>
          </cell>
          <cell r="H6532" t="str">
            <v>CURSO DE CAPACITAÇÃO PARA AJUDANTE DE ESTRUTURA METÁLICA (ENCARGOS COMPLEMENTARES) - HORISTA</v>
          </cell>
        </row>
        <row r="6533">
          <cell r="A6533" t="str">
            <v>SERVICOS DIVERSOS</v>
          </cell>
          <cell r="B6533" t="str">
            <v>SEDI</v>
          </cell>
          <cell r="C6533" t="str">
            <v>OUTROS</v>
          </cell>
          <cell r="D6533" t="str">
            <v>0318</v>
          </cell>
          <cell r="E6533">
            <v>0</v>
          </cell>
          <cell r="F6533">
            <v>0</v>
          </cell>
          <cell r="G6533" t="str">
            <v>95311</v>
          </cell>
          <cell r="H6533" t="str">
            <v>CURSO DE CAPACITAÇÃO PARA AJUDANTE DE OPERAÇÃO EM GERAL (ENCARGOS COMPLEMENTARES) - HORISTA</v>
          </cell>
        </row>
        <row r="6534">
          <cell r="A6534" t="str">
            <v>SERVICOS DIVERSOS</v>
          </cell>
          <cell r="B6534" t="str">
            <v>SEDI</v>
          </cell>
          <cell r="C6534" t="str">
            <v>OUTROS</v>
          </cell>
          <cell r="D6534" t="str">
            <v>0318</v>
          </cell>
          <cell r="E6534">
            <v>0</v>
          </cell>
          <cell r="F6534">
            <v>0</v>
          </cell>
          <cell r="G6534" t="str">
            <v>95312</v>
          </cell>
          <cell r="H6534" t="str">
            <v>CURSO DE CAPACITAÇÃO PARA AJUDANTE DE PEDREIRO (ENCARGOS COMPLEMENTARES) - HORISTA</v>
          </cell>
        </row>
        <row r="6535">
          <cell r="A6535" t="str">
            <v>SERVICOS DIVERSOS</v>
          </cell>
          <cell r="B6535" t="str">
            <v>SEDI</v>
          </cell>
          <cell r="C6535" t="str">
            <v>OUTROS</v>
          </cell>
          <cell r="D6535" t="str">
            <v>0318</v>
          </cell>
          <cell r="E6535">
            <v>0</v>
          </cell>
          <cell r="F6535">
            <v>0</v>
          </cell>
          <cell r="G6535" t="str">
            <v>95313</v>
          </cell>
          <cell r="H6535" t="str">
            <v>CURSO DE CAPACITAÇÃO PARA AJUDANTE ESPECIALIZADO (ENCARGOS COMPLEMENTARES) - HORISTA</v>
          </cell>
        </row>
        <row r="6536">
          <cell r="A6536" t="str">
            <v>SERVICOS DIVERSOS</v>
          </cell>
          <cell r="B6536" t="str">
            <v>SEDI</v>
          </cell>
          <cell r="C6536" t="str">
            <v>OUTROS</v>
          </cell>
          <cell r="D6536" t="str">
            <v>0318</v>
          </cell>
          <cell r="E6536">
            <v>0</v>
          </cell>
          <cell r="F6536">
            <v>0</v>
          </cell>
          <cell r="G6536" t="str">
            <v>95314</v>
          </cell>
          <cell r="H6536" t="str">
            <v>CURSO DE CAPACITAÇÃO PARA ARMADOR (ENCARGOS COMPLEMENTARES) - HORISTA</v>
          </cell>
        </row>
        <row r="6537">
          <cell r="A6537" t="str">
            <v>SERVICOS DIVERSOS</v>
          </cell>
          <cell r="B6537" t="str">
            <v>SEDI</v>
          </cell>
          <cell r="C6537" t="str">
            <v>OUTROS</v>
          </cell>
          <cell r="D6537" t="str">
            <v>0318</v>
          </cell>
          <cell r="E6537">
            <v>0</v>
          </cell>
          <cell r="F6537">
            <v>0</v>
          </cell>
          <cell r="G6537" t="str">
            <v>95315</v>
          </cell>
          <cell r="H6537" t="str">
            <v>CURSO DE CAPACITAÇÃO PARA ASSENTADOR DE TUBOS (ENCARGOS COMPLEMENTARES) - HORISTA</v>
          </cell>
        </row>
        <row r="6538">
          <cell r="A6538" t="str">
            <v>SERVICOS DIVERSOS</v>
          </cell>
          <cell r="B6538" t="str">
            <v>SEDI</v>
          </cell>
          <cell r="C6538" t="str">
            <v>OUTROS</v>
          </cell>
          <cell r="D6538" t="str">
            <v>0318</v>
          </cell>
          <cell r="E6538">
            <v>0</v>
          </cell>
          <cell r="F6538">
            <v>0</v>
          </cell>
          <cell r="G6538" t="str">
            <v>95316</v>
          </cell>
          <cell r="H6538" t="str">
            <v>CURSO DE CAPACITAÇÃO PARA AUXILIAR DE ELETRICISTA (ENCARGOS COMPLEMENTARES) - HORISTA</v>
          </cell>
        </row>
        <row r="6539">
          <cell r="A6539" t="str">
            <v>SERVICOS DIVERSOS</v>
          </cell>
          <cell r="B6539" t="str">
            <v>SEDI</v>
          </cell>
          <cell r="C6539" t="str">
            <v>OUTROS</v>
          </cell>
          <cell r="D6539" t="str">
            <v>0318</v>
          </cell>
          <cell r="E6539">
            <v>0</v>
          </cell>
          <cell r="F6539">
            <v>0</v>
          </cell>
          <cell r="G6539" t="str">
            <v>95317</v>
          </cell>
          <cell r="H6539" t="str">
            <v>CURSO DE CAPACITAÇÃO PARA AUXILIAR DE ENCANADOR OU BOMBEIRO HIDRÁULICO (ENCARGOS COMPLEMENTARES) - HORISTA</v>
          </cell>
        </row>
        <row r="6540">
          <cell r="A6540" t="str">
            <v>SERVICOS DIVERSOS</v>
          </cell>
          <cell r="B6540" t="str">
            <v>SEDI</v>
          </cell>
          <cell r="C6540" t="str">
            <v>OUTROS</v>
          </cell>
          <cell r="D6540" t="str">
            <v>0318</v>
          </cell>
          <cell r="E6540">
            <v>0</v>
          </cell>
          <cell r="F6540">
            <v>0</v>
          </cell>
          <cell r="G6540" t="str">
            <v>95318</v>
          </cell>
          <cell r="H6540" t="str">
            <v>CURSO DE CAPACITAÇÃO PARA AUXILIAR DE LABORATÓRIO (ENCARGOS COMPLEMENTARES) - HORISTA</v>
          </cell>
        </row>
        <row r="6541">
          <cell r="A6541" t="str">
            <v>SERVICOS DIVERSOS</v>
          </cell>
          <cell r="B6541" t="str">
            <v>SEDI</v>
          </cell>
          <cell r="C6541" t="str">
            <v>OUTROS</v>
          </cell>
          <cell r="D6541" t="str">
            <v>0318</v>
          </cell>
          <cell r="E6541">
            <v>0</v>
          </cell>
          <cell r="F6541">
            <v>0</v>
          </cell>
          <cell r="G6541" t="str">
            <v>95319</v>
          </cell>
          <cell r="H6541" t="str">
            <v>CURSO DE CAPACITAÇÃO PARA AUXILIAR DE MECÂNICO (ENCARGOS COMPLEMENTARES) - HORISTA</v>
          </cell>
        </row>
        <row r="6542">
          <cell r="A6542" t="str">
            <v>SERVICOS DIVERSOS</v>
          </cell>
          <cell r="B6542" t="str">
            <v>SEDI</v>
          </cell>
          <cell r="C6542" t="str">
            <v>OUTROS</v>
          </cell>
          <cell r="D6542" t="str">
            <v>0318</v>
          </cell>
          <cell r="E6542">
            <v>0</v>
          </cell>
          <cell r="F6542">
            <v>0</v>
          </cell>
          <cell r="G6542" t="str">
            <v>95320</v>
          </cell>
          <cell r="H6542" t="str">
            <v>CURSO DE CAPACITAÇÃO PARA AUXILIAR DE SERRALHEIRO (ENCARGOS COMPLEMENTARES) - HORISTA</v>
          </cell>
        </row>
        <row r="6543">
          <cell r="A6543" t="str">
            <v>SERVICOS DIVERSOS</v>
          </cell>
          <cell r="B6543" t="str">
            <v>SEDI</v>
          </cell>
          <cell r="C6543" t="str">
            <v>OUTROS</v>
          </cell>
          <cell r="D6543" t="str">
            <v>0318</v>
          </cell>
          <cell r="E6543">
            <v>0</v>
          </cell>
          <cell r="F6543">
            <v>0</v>
          </cell>
          <cell r="G6543" t="str">
            <v>95321</v>
          </cell>
          <cell r="H6543" t="str">
            <v>CURSO DE CAPACITAÇÃO PARA AUXILIAR DE SERVIÇOS GERAIS (ENCARGOS COMPLEMENTARES) - HORISTA</v>
          </cell>
        </row>
        <row r="6544">
          <cell r="A6544" t="str">
            <v>SERVICOS DIVERSOS</v>
          </cell>
          <cell r="B6544" t="str">
            <v>SEDI</v>
          </cell>
          <cell r="C6544" t="str">
            <v>OUTROS</v>
          </cell>
          <cell r="D6544" t="str">
            <v>0318</v>
          </cell>
          <cell r="E6544">
            <v>0</v>
          </cell>
          <cell r="F6544">
            <v>0</v>
          </cell>
          <cell r="G6544" t="str">
            <v>95322</v>
          </cell>
          <cell r="H6544" t="str">
            <v>CURSO DE CAPACITAÇÃO PARA AUXILIAR DE TOPÓGRAFO (ENCARGOS COMPLEMENTARES) - HORISTA</v>
          </cell>
        </row>
        <row r="6545">
          <cell r="A6545" t="str">
            <v>SERVICOS DIVERSOS</v>
          </cell>
          <cell r="B6545" t="str">
            <v>SEDI</v>
          </cell>
          <cell r="C6545" t="str">
            <v>OUTROS</v>
          </cell>
          <cell r="D6545" t="str">
            <v>0318</v>
          </cell>
          <cell r="E6545">
            <v>0</v>
          </cell>
          <cell r="F6545">
            <v>0</v>
          </cell>
          <cell r="G6545" t="str">
            <v>95323</v>
          </cell>
          <cell r="H6545" t="str">
            <v>CURSO DE CAPACITAÇÃO PARA AUXILIAR TÉCNICO DE ENGENHARIA (ENCARGOS COMPLEMENTARES) - HORISTA</v>
          </cell>
        </row>
        <row r="6546">
          <cell r="A6546" t="str">
            <v>SERVICOS DIVERSOS</v>
          </cell>
          <cell r="B6546" t="str">
            <v>SEDI</v>
          </cell>
          <cell r="C6546" t="str">
            <v>OUTROS</v>
          </cell>
          <cell r="D6546" t="str">
            <v>0318</v>
          </cell>
          <cell r="E6546">
            <v>0</v>
          </cell>
          <cell r="F6546">
            <v>0</v>
          </cell>
          <cell r="G6546" t="str">
            <v>95324</v>
          </cell>
          <cell r="H6546" t="str">
            <v>CURSO DE CAPACITAÇÃO PARA AZULEJISTA OU LADRILHISTA (ENCARGOS COMPLEMENTARES) - HORISTA</v>
          </cell>
        </row>
        <row r="6547">
          <cell r="A6547" t="str">
            <v>SERVICOS DIVERSOS</v>
          </cell>
          <cell r="B6547" t="str">
            <v>SEDI</v>
          </cell>
          <cell r="C6547" t="str">
            <v>OUTROS</v>
          </cell>
          <cell r="D6547" t="str">
            <v>0318</v>
          </cell>
          <cell r="E6547">
            <v>0</v>
          </cell>
          <cell r="F6547">
            <v>0</v>
          </cell>
          <cell r="G6547" t="str">
            <v>95325</v>
          </cell>
          <cell r="H6547" t="str">
            <v>CURSO DE CAPACITAÇÃO PARA BLASTER, DINAMITADOR OU CABO DE FOGO (ENCARGOS COMPLEMENTARES) - HORISTA</v>
          </cell>
        </row>
        <row r="6548">
          <cell r="A6548" t="str">
            <v>SERVICOS DIVERSOS</v>
          </cell>
          <cell r="B6548" t="str">
            <v>SEDI</v>
          </cell>
          <cell r="C6548" t="str">
            <v>OUTROS</v>
          </cell>
          <cell r="D6548" t="str">
            <v>0318</v>
          </cell>
          <cell r="E6548">
            <v>0</v>
          </cell>
          <cell r="F6548">
            <v>0</v>
          </cell>
          <cell r="G6548" t="str">
            <v>95326</v>
          </cell>
          <cell r="H6548" t="str">
            <v>CURSO DE CAPACITAÇÃO PARA CADASTRISTA DE REDES DE AGUA E ESGOTO (ENCARGOS COMPLEMENTARES) - HORISTA</v>
          </cell>
        </row>
        <row r="6549">
          <cell r="A6549" t="str">
            <v>SERVICOS DIVERSOS</v>
          </cell>
          <cell r="B6549" t="str">
            <v>SEDI</v>
          </cell>
          <cell r="C6549" t="str">
            <v>OUTROS</v>
          </cell>
          <cell r="D6549" t="str">
            <v>0318</v>
          </cell>
          <cell r="E6549">
            <v>0</v>
          </cell>
          <cell r="F6549">
            <v>0</v>
          </cell>
          <cell r="G6549" t="str">
            <v>95327</v>
          </cell>
          <cell r="H6549" t="str">
            <v>CURSO DE CAPACITAÇÃO PARA CALAFETADOR/CALAFATE (ENCARGOS COMPLEMENTARES) - HORISTA</v>
          </cell>
        </row>
        <row r="6550">
          <cell r="A6550" t="str">
            <v>SERVICOS DIVERSOS</v>
          </cell>
          <cell r="B6550" t="str">
            <v>SEDI</v>
          </cell>
          <cell r="C6550" t="str">
            <v>OUTROS</v>
          </cell>
          <cell r="D6550" t="str">
            <v>0318</v>
          </cell>
          <cell r="E6550">
            <v>0</v>
          </cell>
          <cell r="F6550">
            <v>0</v>
          </cell>
          <cell r="G6550" t="str">
            <v>95328</v>
          </cell>
          <cell r="H6550" t="str">
            <v>CURSO DE CAPACITAÇÃO PARA CALCETEIRO (ENCARGOS COMPLEMENTARES) - HORISTA</v>
          </cell>
        </row>
        <row r="6551">
          <cell r="A6551" t="str">
            <v>SERVICOS DIVERSOS</v>
          </cell>
          <cell r="B6551" t="str">
            <v>SEDI</v>
          </cell>
          <cell r="C6551" t="str">
            <v>OUTROS</v>
          </cell>
          <cell r="D6551" t="str">
            <v>0318</v>
          </cell>
          <cell r="E6551">
            <v>0</v>
          </cell>
          <cell r="F6551">
            <v>0</v>
          </cell>
          <cell r="G6551" t="str">
            <v>95329</v>
          </cell>
          <cell r="H6551" t="str">
            <v>CURSO DE CAPACITAÇÃO PARA CARPINTEIRO DE ESQUADRIA (ENCARGOS COMPLEMENTARES) - HORISTA</v>
          </cell>
        </row>
        <row r="6552">
          <cell r="A6552" t="str">
            <v>SERVICOS DIVERSOS</v>
          </cell>
          <cell r="B6552" t="str">
            <v>SEDI</v>
          </cell>
          <cell r="C6552" t="str">
            <v>OUTROS</v>
          </cell>
          <cell r="D6552" t="str">
            <v>0318</v>
          </cell>
          <cell r="E6552">
            <v>0</v>
          </cell>
          <cell r="F6552">
            <v>0</v>
          </cell>
          <cell r="G6552" t="str">
            <v>95330</v>
          </cell>
          <cell r="H6552" t="str">
            <v>CURSO DE CAPACITAÇÃO PARA CARPINTEIRO DE FÔRMAS (ENCARGOS COMPLEMENTARES) - HORISTA</v>
          </cell>
        </row>
        <row r="6553">
          <cell r="A6553" t="str">
            <v>SERVICOS DIVERSOS</v>
          </cell>
          <cell r="B6553" t="str">
            <v>SEDI</v>
          </cell>
          <cell r="C6553" t="str">
            <v>OUTROS</v>
          </cell>
          <cell r="D6553" t="str">
            <v>0318</v>
          </cell>
          <cell r="E6553">
            <v>0</v>
          </cell>
          <cell r="F6553">
            <v>0</v>
          </cell>
          <cell r="G6553" t="str">
            <v>95331</v>
          </cell>
          <cell r="H6553" t="str">
            <v>CURSO DE CAPACITAÇÃO PARA CAVOUQUEIRO OU OPERADOR PERFURATRIZ/ROMPEDOR (ENCARGOS COMPLEMENTARES) - HORISTA</v>
          </cell>
        </row>
        <row r="6554">
          <cell r="A6554" t="str">
            <v>SERVICOS DIVERSOS</v>
          </cell>
          <cell r="B6554" t="str">
            <v>SEDI</v>
          </cell>
          <cell r="C6554" t="str">
            <v>OUTROS</v>
          </cell>
          <cell r="D6554" t="str">
            <v>0318</v>
          </cell>
          <cell r="E6554">
            <v>0</v>
          </cell>
          <cell r="F6554">
            <v>0</v>
          </cell>
          <cell r="G6554" t="str">
            <v>95332</v>
          </cell>
          <cell r="H6554" t="str">
            <v>CURSO DE CAPACITAÇÃO PARA ELETRICISTA (ENCARGOS COMPLEMENTARES) - HORISTA</v>
          </cell>
        </row>
        <row r="6555">
          <cell r="A6555" t="str">
            <v>SERVICOS DIVERSOS</v>
          </cell>
          <cell r="B6555" t="str">
            <v>SEDI</v>
          </cell>
          <cell r="C6555" t="str">
            <v>OUTROS</v>
          </cell>
          <cell r="D6555" t="str">
            <v>0318</v>
          </cell>
          <cell r="E6555">
            <v>0</v>
          </cell>
          <cell r="F6555">
            <v>0</v>
          </cell>
          <cell r="G6555" t="str">
            <v>95333</v>
          </cell>
          <cell r="H6555" t="str">
            <v>CURSO DE CAPACITAÇÃO PARA ELETRICISTA INDUSTRIAL (ENCARGOS COMPLEMENTARES) - HORISTA</v>
          </cell>
        </row>
        <row r="6556">
          <cell r="A6556" t="str">
            <v>SERVICOS DIVERSOS</v>
          </cell>
          <cell r="B6556" t="str">
            <v>SEDI</v>
          </cell>
          <cell r="C6556" t="str">
            <v>OUTROS</v>
          </cell>
          <cell r="D6556" t="str">
            <v>0318</v>
          </cell>
          <cell r="E6556">
            <v>0</v>
          </cell>
          <cell r="F6556">
            <v>0</v>
          </cell>
          <cell r="G6556" t="str">
            <v>95334</v>
          </cell>
          <cell r="H6556" t="str">
            <v>CURSO DE CAPACITAÇÃO PARA ELETROTÉCNICO (ENCARGOS COMPLEMENTARES) - HORISTA</v>
          </cell>
        </row>
        <row r="6557">
          <cell r="A6557" t="str">
            <v>SERVICOS DIVERSOS</v>
          </cell>
          <cell r="B6557" t="str">
            <v>SEDI</v>
          </cell>
          <cell r="C6557" t="str">
            <v>OUTROS</v>
          </cell>
          <cell r="D6557" t="str">
            <v>0318</v>
          </cell>
          <cell r="E6557">
            <v>0</v>
          </cell>
          <cell r="F6557">
            <v>0</v>
          </cell>
          <cell r="G6557" t="str">
            <v>95335</v>
          </cell>
          <cell r="H6557" t="str">
            <v>CURSO DE CAPACITAÇÃO PARA ENCANADOR OU BOMBEIRO HIDRÁULICO (ENCARGOS COMPLEMENTARES) - HORISTA</v>
          </cell>
        </row>
        <row r="6558">
          <cell r="A6558" t="str">
            <v>SERVICOS DIVERSOS</v>
          </cell>
          <cell r="B6558" t="str">
            <v>SEDI</v>
          </cell>
          <cell r="C6558" t="str">
            <v>OUTROS</v>
          </cell>
          <cell r="D6558" t="str">
            <v>0318</v>
          </cell>
          <cell r="E6558">
            <v>0</v>
          </cell>
          <cell r="F6558">
            <v>0</v>
          </cell>
          <cell r="G6558" t="str">
            <v>95336</v>
          </cell>
          <cell r="H6558" t="str">
            <v>CURSO DE CAPACITAÇÃO PARA ESTUCADOR (ENCARGOS COMPLEMENTARES) - HORISTA</v>
          </cell>
        </row>
        <row r="6559">
          <cell r="A6559" t="str">
            <v>SERVICOS DIVERSOS</v>
          </cell>
          <cell r="B6559" t="str">
            <v>SEDI</v>
          </cell>
          <cell r="C6559" t="str">
            <v>OUTROS</v>
          </cell>
          <cell r="D6559" t="str">
            <v>0318</v>
          </cell>
          <cell r="E6559">
            <v>0</v>
          </cell>
          <cell r="F6559">
            <v>0</v>
          </cell>
          <cell r="G6559" t="str">
            <v>95337</v>
          </cell>
          <cell r="H6559" t="str">
            <v>CURSO DE CAPACITAÇÃO PARA GESSEIRO (ENCARGOS COMPLEMENTARES) - HORISTA</v>
          </cell>
        </row>
        <row r="6560">
          <cell r="A6560" t="str">
            <v>SERVICOS DIVERSOS</v>
          </cell>
          <cell r="B6560" t="str">
            <v>SEDI</v>
          </cell>
          <cell r="C6560" t="str">
            <v>OUTROS</v>
          </cell>
          <cell r="D6560" t="str">
            <v>0318</v>
          </cell>
          <cell r="E6560">
            <v>0</v>
          </cell>
          <cell r="F6560">
            <v>0</v>
          </cell>
          <cell r="G6560" t="str">
            <v>95338</v>
          </cell>
          <cell r="H6560" t="str">
            <v>CURSO DE CAPACITAÇÃO PARA IMPERMEABILIZADOR (ENCARGOS COMPLEMENTARES) - HORISTA</v>
          </cell>
        </row>
        <row r="6561">
          <cell r="A6561" t="str">
            <v>SERVICOS DIVERSOS</v>
          </cell>
          <cell r="B6561" t="str">
            <v>SEDI</v>
          </cell>
          <cell r="C6561" t="str">
            <v>OUTROS</v>
          </cell>
          <cell r="D6561" t="str">
            <v>0318</v>
          </cell>
          <cell r="E6561">
            <v>0</v>
          </cell>
          <cell r="F6561">
            <v>0</v>
          </cell>
          <cell r="G6561" t="str">
            <v>95339</v>
          </cell>
          <cell r="H6561" t="str">
            <v>CURSO DE CAPACITAÇÃO PARA MAÇARIQUEIRO (ENCARGOS COMPLEMENTARES) - HORISTA</v>
          </cell>
        </row>
        <row r="6562">
          <cell r="A6562" t="str">
            <v>SERVICOS DIVERSOS</v>
          </cell>
          <cell r="B6562" t="str">
            <v>SEDI</v>
          </cell>
          <cell r="C6562" t="str">
            <v>OUTROS</v>
          </cell>
          <cell r="D6562" t="str">
            <v>0318</v>
          </cell>
          <cell r="E6562">
            <v>0</v>
          </cell>
          <cell r="F6562">
            <v>0</v>
          </cell>
          <cell r="G6562" t="str">
            <v>95340</v>
          </cell>
          <cell r="H6562" t="str">
            <v>CURSO DE CAPACITAÇÃO PARA MARCENEIRO (ENCARGOS COMPLEMENTARES) - HORISTA</v>
          </cell>
        </row>
        <row r="6563">
          <cell r="A6563" t="str">
            <v>SERVICOS DIVERSOS</v>
          </cell>
          <cell r="B6563" t="str">
            <v>SEDI</v>
          </cell>
          <cell r="C6563" t="str">
            <v>OUTROS</v>
          </cell>
          <cell r="D6563" t="str">
            <v>0318</v>
          </cell>
          <cell r="E6563">
            <v>0</v>
          </cell>
          <cell r="F6563">
            <v>0</v>
          </cell>
          <cell r="G6563" t="str">
            <v>95341</v>
          </cell>
          <cell r="H6563" t="str">
            <v>CURSO DE CAPACITAÇÃO PARA MARMORISTA/GRANITEIRO (ENCARGOS COMPLEMENTARES) - HORISTA</v>
          </cell>
        </row>
        <row r="6564">
          <cell r="A6564" t="str">
            <v>SERVICOS DIVERSOS</v>
          </cell>
          <cell r="B6564" t="str">
            <v>SEDI</v>
          </cell>
          <cell r="C6564" t="str">
            <v>OUTROS</v>
          </cell>
          <cell r="D6564" t="str">
            <v>0318</v>
          </cell>
          <cell r="E6564">
            <v>0</v>
          </cell>
          <cell r="F6564">
            <v>0</v>
          </cell>
          <cell r="G6564" t="str">
            <v>95342</v>
          </cell>
          <cell r="H6564" t="str">
            <v>CURSO DE CAPACITAÇÃO PARA MECÂNICO DE EQUIPAMENTOS PESADOS (ENCARGOS COMPLEMENTARES) - HORISTA</v>
          </cell>
        </row>
        <row r="6565">
          <cell r="A6565" t="str">
            <v>SERVICOS DIVERSOS</v>
          </cell>
          <cell r="B6565" t="str">
            <v>SEDI</v>
          </cell>
          <cell r="C6565" t="str">
            <v>OUTROS</v>
          </cell>
          <cell r="D6565" t="str">
            <v>0318</v>
          </cell>
          <cell r="E6565">
            <v>0</v>
          </cell>
          <cell r="F6565">
            <v>0</v>
          </cell>
          <cell r="G6565" t="str">
            <v>95343</v>
          </cell>
          <cell r="H6565" t="str">
            <v>CURSO DE CAPACITAÇÃO PARA MONTADOR  DE TUBO AÇO/EQUIPAMENTOS (ENCARGOS COMPLEMENTARES) - HORISTA</v>
          </cell>
        </row>
        <row r="6566">
          <cell r="A6566" t="str">
            <v>SERVICOS DIVERSOS</v>
          </cell>
          <cell r="B6566" t="str">
            <v>SEDI</v>
          </cell>
          <cell r="C6566" t="str">
            <v>OUTROS</v>
          </cell>
          <cell r="D6566" t="str">
            <v>0318</v>
          </cell>
          <cell r="E6566">
            <v>0</v>
          </cell>
          <cell r="F6566">
            <v>0</v>
          </cell>
          <cell r="G6566" t="str">
            <v>95344</v>
          </cell>
          <cell r="H6566" t="str">
            <v>CURSO DE CAPACITAÇÃO PARA MONTADOR DE ESTRUTURA METÁLICA (ENCARGOS COMPLEMENTARES) - HORISTA</v>
          </cell>
        </row>
        <row r="6567">
          <cell r="A6567" t="str">
            <v>SERVICOS DIVERSOS</v>
          </cell>
          <cell r="B6567" t="str">
            <v>SEDI</v>
          </cell>
          <cell r="C6567" t="str">
            <v>OUTROS</v>
          </cell>
          <cell r="D6567" t="str">
            <v>0318</v>
          </cell>
          <cell r="E6567">
            <v>0</v>
          </cell>
          <cell r="F6567">
            <v>0</v>
          </cell>
          <cell r="G6567" t="str">
            <v>95345</v>
          </cell>
          <cell r="H6567" t="str">
            <v>CURSO DE CAPACITAÇÃO PARA MONTADOR ELETROMECÂNICO (ENCARGOS COMPLEMENTARES) - HORISTA</v>
          </cell>
        </row>
        <row r="6568">
          <cell r="A6568" t="str">
            <v>SERVICOS DIVERSOS</v>
          </cell>
          <cell r="B6568" t="str">
            <v>SEDI</v>
          </cell>
          <cell r="C6568" t="str">
            <v>OUTROS</v>
          </cell>
          <cell r="D6568" t="str">
            <v>0318</v>
          </cell>
          <cell r="E6568">
            <v>0</v>
          </cell>
          <cell r="F6568">
            <v>0</v>
          </cell>
          <cell r="G6568" t="str">
            <v>95346</v>
          </cell>
          <cell r="H6568" t="str">
            <v>CURSO DE CAPACITAÇÃO PARA MOTORISTA DE BASCULANTE (ENCARGOS COMPLEMENTARES) - HORISTA</v>
          </cell>
        </row>
        <row r="6569">
          <cell r="A6569" t="str">
            <v>SERVICOS DIVERSOS</v>
          </cell>
          <cell r="B6569" t="str">
            <v>SEDI</v>
          </cell>
          <cell r="C6569" t="str">
            <v>OUTROS</v>
          </cell>
          <cell r="D6569" t="str">
            <v>0318</v>
          </cell>
          <cell r="E6569">
            <v>0</v>
          </cell>
          <cell r="F6569">
            <v>0</v>
          </cell>
          <cell r="G6569" t="str">
            <v>95347</v>
          </cell>
          <cell r="H6569" t="str">
            <v>CURSO DE CAPACITAÇÃO PARA MOTORISTA DE CAMINHÃO (ENCARGOS COMPLEMENTARES) - HORISTA</v>
          </cell>
        </row>
        <row r="6570">
          <cell r="A6570" t="str">
            <v>SERVICOS DIVERSOS</v>
          </cell>
          <cell r="B6570" t="str">
            <v>SEDI</v>
          </cell>
          <cell r="C6570" t="str">
            <v>OUTROS</v>
          </cell>
          <cell r="D6570" t="str">
            <v>0318</v>
          </cell>
          <cell r="E6570">
            <v>0</v>
          </cell>
          <cell r="F6570">
            <v>0</v>
          </cell>
          <cell r="G6570" t="str">
            <v>95348</v>
          </cell>
          <cell r="H6570" t="str">
            <v>CURSO DE CAPACITAÇÃO PARA MOTORISTA DE CAMINHÃO E CARRETA (ENCARGOS COMPLEMENTARES) - HORISTA</v>
          </cell>
        </row>
        <row r="6571">
          <cell r="A6571" t="str">
            <v>SERVICOS DIVERSOS</v>
          </cell>
          <cell r="B6571" t="str">
            <v>SEDI</v>
          </cell>
          <cell r="C6571" t="str">
            <v>OUTROS</v>
          </cell>
          <cell r="D6571" t="str">
            <v>0318</v>
          </cell>
          <cell r="E6571">
            <v>0</v>
          </cell>
          <cell r="F6571">
            <v>0</v>
          </cell>
          <cell r="G6571" t="str">
            <v>95349</v>
          </cell>
          <cell r="H6571" t="str">
            <v>CURSO DE CAPACITAÇÃO PARA MOTORISTA DE VEÍCULO LEVE (ENCARGOS COMPLEMENTARES) - HORISTA</v>
          </cell>
        </row>
        <row r="6572">
          <cell r="A6572" t="str">
            <v>SERVICOS DIVERSOS</v>
          </cell>
          <cell r="B6572" t="str">
            <v>SEDI</v>
          </cell>
          <cell r="C6572" t="str">
            <v>OUTROS</v>
          </cell>
          <cell r="D6572" t="str">
            <v>0318</v>
          </cell>
          <cell r="E6572">
            <v>0</v>
          </cell>
          <cell r="F6572">
            <v>0</v>
          </cell>
          <cell r="G6572" t="str">
            <v>95350</v>
          </cell>
          <cell r="H6572" t="str">
            <v>CURSO DE CAPACITAÇÃO PARA MOTORISTA DE VEÍCULO PESADO (ENCARGOS COMPLEMENTARES) - HORISTA</v>
          </cell>
        </row>
        <row r="6573">
          <cell r="A6573" t="str">
            <v>SERVICOS DIVERSOS</v>
          </cell>
          <cell r="B6573" t="str">
            <v>SEDI</v>
          </cell>
          <cell r="C6573" t="str">
            <v>OUTROS</v>
          </cell>
          <cell r="D6573" t="str">
            <v>0318</v>
          </cell>
          <cell r="E6573">
            <v>0</v>
          </cell>
          <cell r="F6573">
            <v>0</v>
          </cell>
          <cell r="G6573" t="str">
            <v>95351</v>
          </cell>
          <cell r="H6573" t="str">
            <v>CURSO DE CAPACITAÇÃO PARA MOTORISTA OPERADOR DE MUNCK (ENCARGOS COMPLEMENTARES) - HORISTA</v>
          </cell>
        </row>
        <row r="6574">
          <cell r="A6574" t="str">
            <v>SERVICOS DIVERSOS</v>
          </cell>
          <cell r="B6574" t="str">
            <v>SEDI</v>
          </cell>
          <cell r="C6574" t="str">
            <v>OUTROS</v>
          </cell>
          <cell r="D6574" t="str">
            <v>0318</v>
          </cell>
          <cell r="E6574">
            <v>0</v>
          </cell>
          <cell r="F6574">
            <v>0</v>
          </cell>
          <cell r="G6574" t="str">
            <v>95352</v>
          </cell>
          <cell r="H6574" t="str">
            <v>CURSO DE CAPACITAÇÃO PARA NIVELADOR (ENCARGOS COMPLEMENTARES) - HORISTA</v>
          </cell>
        </row>
        <row r="6575">
          <cell r="A6575" t="str">
            <v>SERVICOS DIVERSOS</v>
          </cell>
          <cell r="B6575" t="str">
            <v>SEDI</v>
          </cell>
          <cell r="C6575" t="str">
            <v>OUTROS</v>
          </cell>
          <cell r="D6575" t="str">
            <v>0318</v>
          </cell>
          <cell r="E6575">
            <v>0</v>
          </cell>
          <cell r="F6575">
            <v>0</v>
          </cell>
          <cell r="G6575" t="str">
            <v>95354</v>
          </cell>
          <cell r="H6575" t="str">
            <v>CURSO DE CAPACITAÇÃO PARA OPERADOR DE BETONEIRA (CAMINHÃO) (ENCARGOS COMPLEMENTARES) - HORISTA</v>
          </cell>
        </row>
        <row r="6576">
          <cell r="A6576" t="str">
            <v>SERVICOS DIVERSOS</v>
          </cell>
          <cell r="B6576" t="str">
            <v>SEDI</v>
          </cell>
          <cell r="C6576" t="str">
            <v>OUTROS</v>
          </cell>
          <cell r="D6576" t="str">
            <v>0318</v>
          </cell>
          <cell r="E6576">
            <v>0</v>
          </cell>
          <cell r="F6576">
            <v>0</v>
          </cell>
          <cell r="G6576" t="str">
            <v>95355</v>
          </cell>
          <cell r="H6576" t="str">
            <v>CURSO DE CAPACITAÇÃO PARA OPERADOR DE COMPRESSOR OU COMPRESSORISTA (ENCARGOS COMPLEMENTARES) - HORISTA</v>
          </cell>
        </row>
        <row r="6577">
          <cell r="A6577" t="str">
            <v>SERVICOS DIVERSOS</v>
          </cell>
          <cell r="B6577" t="str">
            <v>SEDI</v>
          </cell>
          <cell r="C6577" t="str">
            <v>OUTROS</v>
          </cell>
          <cell r="D6577" t="str">
            <v>0318</v>
          </cell>
          <cell r="E6577">
            <v>0</v>
          </cell>
          <cell r="F6577">
            <v>0</v>
          </cell>
          <cell r="G6577" t="str">
            <v>95356</v>
          </cell>
          <cell r="H6577" t="str">
            <v>CURSO DE CAPACITAÇÃO PARA OPERADOR DE DEMARCADORA DE FAIXAS (ENCARGOS COMPLEMENTARES) - HORISTA</v>
          </cell>
        </row>
        <row r="6578">
          <cell r="A6578" t="str">
            <v>SERVICOS DIVERSOS</v>
          </cell>
          <cell r="B6578" t="str">
            <v>SEDI</v>
          </cell>
          <cell r="C6578" t="str">
            <v>OUTROS</v>
          </cell>
          <cell r="D6578" t="str">
            <v>0318</v>
          </cell>
          <cell r="E6578">
            <v>0</v>
          </cell>
          <cell r="F6578">
            <v>0</v>
          </cell>
          <cell r="G6578" t="str">
            <v>95357</v>
          </cell>
          <cell r="H6578" t="str">
            <v>CURSO DE CAPACITAÇÃO PARA OPERADOR DE ESCAVADEIRA (ENCARGOS COMPLEMENTARES) - HORISTA</v>
          </cell>
        </row>
        <row r="6579">
          <cell r="A6579" t="str">
            <v>SERVICOS DIVERSOS</v>
          </cell>
          <cell r="B6579" t="str">
            <v>SEDI</v>
          </cell>
          <cell r="C6579" t="str">
            <v>OUTROS</v>
          </cell>
          <cell r="D6579" t="str">
            <v>0318</v>
          </cell>
          <cell r="E6579">
            <v>0</v>
          </cell>
          <cell r="F6579">
            <v>0</v>
          </cell>
          <cell r="G6579" t="str">
            <v>95358</v>
          </cell>
          <cell r="H6579" t="str">
            <v>CURSO DE CAPACITAÇÃO PARA OPERADOR DE GUINCHO (ENCARGOS COMPLEMENTARES) - HORISTA</v>
          </cell>
        </row>
        <row r="6580">
          <cell r="A6580" t="str">
            <v>SERVICOS DIVERSOS</v>
          </cell>
          <cell r="B6580" t="str">
            <v>SEDI</v>
          </cell>
          <cell r="C6580" t="str">
            <v>OUTROS</v>
          </cell>
          <cell r="D6580" t="str">
            <v>0318</v>
          </cell>
          <cell r="E6580">
            <v>0</v>
          </cell>
          <cell r="F6580">
            <v>0</v>
          </cell>
          <cell r="G6580" t="str">
            <v>95359</v>
          </cell>
          <cell r="H6580" t="str">
            <v>CURSO DE CAPACITAÇÃO PARA OPERADOR DE GUINDASTE (ENCARGOS COMPLEMENTARES) - HORISTA</v>
          </cell>
        </row>
        <row r="6581">
          <cell r="A6581" t="str">
            <v>SERVICOS DIVERSOS</v>
          </cell>
          <cell r="B6581" t="str">
            <v>SEDI</v>
          </cell>
          <cell r="C6581" t="str">
            <v>OUTROS</v>
          </cell>
          <cell r="D6581" t="str">
            <v>0318</v>
          </cell>
          <cell r="E6581">
            <v>0</v>
          </cell>
          <cell r="F6581">
            <v>0</v>
          </cell>
          <cell r="G6581" t="str">
            <v>95360</v>
          </cell>
          <cell r="H6581" t="str">
            <v>CURSO DE CAPACITAÇÃO PARA OPERADOR DE MÁQUINAS E EQUIPAMENTOS (ENCARGOS COMPLEMENTARES) - HORISTA</v>
          </cell>
        </row>
        <row r="6582">
          <cell r="A6582" t="str">
            <v>SERVICOS DIVERSOS</v>
          </cell>
          <cell r="B6582" t="str">
            <v>SEDI</v>
          </cell>
          <cell r="C6582" t="str">
            <v>OUTROS</v>
          </cell>
          <cell r="D6582" t="str">
            <v>0318</v>
          </cell>
          <cell r="E6582">
            <v>0</v>
          </cell>
          <cell r="F6582">
            <v>0</v>
          </cell>
          <cell r="G6582" t="str">
            <v>95361</v>
          </cell>
          <cell r="H6582" t="str">
            <v>CURSO DE CAPACITAÇÃO PARA OPERADOR DE MARTELETE OU MARTELETEIRO (ENCARGOS COMPLEMENTARES) - HORISTA</v>
          </cell>
        </row>
        <row r="6583">
          <cell r="A6583" t="str">
            <v>SERVICOS DIVERSOS</v>
          </cell>
          <cell r="B6583" t="str">
            <v>SEDI</v>
          </cell>
          <cell r="C6583" t="str">
            <v>OUTROS</v>
          </cell>
          <cell r="D6583" t="str">
            <v>0318</v>
          </cell>
          <cell r="E6583">
            <v>0</v>
          </cell>
          <cell r="F6583">
            <v>0</v>
          </cell>
          <cell r="G6583" t="str">
            <v>95362</v>
          </cell>
          <cell r="H6583" t="str">
            <v>CURSO DE CAPACITAÇÃO PARA OPERADOR DE MOTO-ESCREIPER (ENCARGOS COMPLEMENTARES) - HORISTA</v>
          </cell>
        </row>
        <row r="6584">
          <cell r="A6584" t="str">
            <v>SERVICOS DIVERSOS</v>
          </cell>
          <cell r="B6584" t="str">
            <v>SEDI</v>
          </cell>
          <cell r="C6584" t="str">
            <v>OUTROS</v>
          </cell>
          <cell r="D6584" t="str">
            <v>0318</v>
          </cell>
          <cell r="E6584">
            <v>0</v>
          </cell>
          <cell r="F6584">
            <v>0</v>
          </cell>
          <cell r="G6584" t="str">
            <v>95363</v>
          </cell>
          <cell r="H6584" t="str">
            <v>CURSO DE CAPACITAÇÃO PARA OPERADOR DE MOTONIVELADORA (ENCARGOS COMPLEMENTARES) - HORISTA</v>
          </cell>
        </row>
        <row r="6585">
          <cell r="A6585" t="str">
            <v>SERVICOS DIVERSOS</v>
          </cell>
          <cell r="B6585" t="str">
            <v>SEDI</v>
          </cell>
          <cell r="C6585" t="str">
            <v>OUTROS</v>
          </cell>
          <cell r="D6585" t="str">
            <v>0318</v>
          </cell>
          <cell r="E6585">
            <v>0</v>
          </cell>
          <cell r="F6585">
            <v>0</v>
          </cell>
          <cell r="G6585" t="str">
            <v>95364</v>
          </cell>
          <cell r="H6585" t="str">
            <v>CURSO DE CAPACITAÇÃO PARA OPERADOR DE PÁ CARREGADEIRA (ENCARGOS COMPLEMENTARES) - HORISTA</v>
          </cell>
        </row>
        <row r="6586">
          <cell r="A6586" t="str">
            <v>SERVICOS DIVERSOS</v>
          </cell>
          <cell r="B6586" t="str">
            <v>SEDI</v>
          </cell>
          <cell r="C6586" t="str">
            <v>OUTROS</v>
          </cell>
          <cell r="D6586" t="str">
            <v>0318</v>
          </cell>
          <cell r="E6586">
            <v>0</v>
          </cell>
          <cell r="F6586">
            <v>0</v>
          </cell>
          <cell r="G6586" t="str">
            <v>95365</v>
          </cell>
          <cell r="H6586" t="str">
            <v>CURSO DE CAPACITAÇÃO PARA OPERADOR DE PAVIMENTADORA (ENCARGOS COMPLEMENTARES) - HORISTA</v>
          </cell>
        </row>
        <row r="6587">
          <cell r="A6587" t="str">
            <v>SERVICOS DIVERSOS</v>
          </cell>
          <cell r="B6587" t="str">
            <v>SEDI</v>
          </cell>
          <cell r="C6587" t="str">
            <v>OUTROS</v>
          </cell>
          <cell r="D6587" t="str">
            <v>0318</v>
          </cell>
          <cell r="E6587">
            <v>0</v>
          </cell>
          <cell r="F6587">
            <v>0</v>
          </cell>
          <cell r="G6587" t="str">
            <v>95366</v>
          </cell>
          <cell r="H6587" t="str">
            <v>CURSO DE CAPACITAÇÃO PARA OPERADOR DE ROLO COMPACTADOR (ENCARGOS COMPLEMENTARES) - HORISTA</v>
          </cell>
        </row>
        <row r="6588">
          <cell r="A6588" t="str">
            <v>SERVICOS DIVERSOS</v>
          </cell>
          <cell r="B6588" t="str">
            <v>SEDI</v>
          </cell>
          <cell r="C6588" t="str">
            <v>OUTROS</v>
          </cell>
          <cell r="D6588" t="str">
            <v>0318</v>
          </cell>
          <cell r="E6588">
            <v>0</v>
          </cell>
          <cell r="F6588">
            <v>0</v>
          </cell>
          <cell r="G6588" t="str">
            <v>95367</v>
          </cell>
          <cell r="H6588" t="str">
            <v>CURSO DE CAPACITAÇÃO PARA OPERADOR DE USINA DE ASFALTO, DE SOLOS OU DE CONCRETO (ENCARGOS COMPLEMENTARES) - HORISTA</v>
          </cell>
        </row>
        <row r="6589">
          <cell r="A6589" t="str">
            <v>SERVICOS DIVERSOS</v>
          </cell>
          <cell r="B6589" t="str">
            <v>SEDI</v>
          </cell>
          <cell r="C6589" t="str">
            <v>OUTROS</v>
          </cell>
          <cell r="D6589" t="str">
            <v>0318</v>
          </cell>
          <cell r="E6589">
            <v>0</v>
          </cell>
          <cell r="F6589">
            <v>0</v>
          </cell>
          <cell r="G6589" t="str">
            <v>95368</v>
          </cell>
          <cell r="H6589" t="str">
            <v>CURSO DE CAPACITAÇÃO PARA OPERADOR JATO DE AREIA OU JATISTA (ENCARGOS COMPLEMENTARES) - HORISTA</v>
          </cell>
        </row>
        <row r="6590">
          <cell r="A6590" t="str">
            <v>SERVICOS DIVERSOS</v>
          </cell>
          <cell r="B6590" t="str">
            <v>SEDI</v>
          </cell>
          <cell r="C6590" t="str">
            <v>OUTROS</v>
          </cell>
          <cell r="D6590" t="str">
            <v>0318</v>
          </cell>
          <cell r="E6590">
            <v>0</v>
          </cell>
          <cell r="F6590">
            <v>0</v>
          </cell>
          <cell r="G6590" t="str">
            <v>95369</v>
          </cell>
          <cell r="H6590" t="str">
            <v>CURSO DE CAPACITAÇÃO PARA OPERADOR PARA BATE ESTACAS (ENCARGOS COMPLEMENTARES) - HORISTA</v>
          </cell>
        </row>
        <row r="6591">
          <cell r="A6591" t="str">
            <v>SERVICOS DIVERSOS</v>
          </cell>
          <cell r="B6591" t="str">
            <v>SEDI</v>
          </cell>
          <cell r="C6591" t="str">
            <v>OUTROS</v>
          </cell>
          <cell r="D6591" t="str">
            <v>0318</v>
          </cell>
          <cell r="E6591">
            <v>0</v>
          </cell>
          <cell r="F6591">
            <v>0</v>
          </cell>
          <cell r="G6591" t="str">
            <v>95370</v>
          </cell>
          <cell r="H6591" t="str">
            <v>CURSO DE CAPACITAÇÃO PARA PASTILHEIRO (ENCARGOS COMPLEMENTARES) - HORISTA</v>
          </cell>
        </row>
        <row r="6592">
          <cell r="A6592" t="str">
            <v>SERVICOS DIVERSOS</v>
          </cell>
          <cell r="B6592" t="str">
            <v>SEDI</v>
          </cell>
          <cell r="C6592" t="str">
            <v>OUTROS</v>
          </cell>
          <cell r="D6592" t="str">
            <v>0318</v>
          </cell>
          <cell r="E6592">
            <v>0</v>
          </cell>
          <cell r="F6592">
            <v>0</v>
          </cell>
          <cell r="G6592" t="str">
            <v>95371</v>
          </cell>
          <cell r="H6592" t="str">
            <v>CURSO DE CAPACITAÇÃO PARA PEDREIRO (ENCARGOS COMPLEMENTARES) - HORISTA</v>
          </cell>
        </row>
        <row r="6593">
          <cell r="A6593" t="str">
            <v>SERVICOS DIVERSOS</v>
          </cell>
          <cell r="B6593" t="str">
            <v>SEDI</v>
          </cell>
          <cell r="C6593" t="str">
            <v>OUTROS</v>
          </cell>
          <cell r="D6593" t="str">
            <v>0318</v>
          </cell>
          <cell r="E6593">
            <v>0</v>
          </cell>
          <cell r="F6593">
            <v>0</v>
          </cell>
          <cell r="G6593" t="str">
            <v>95372</v>
          </cell>
          <cell r="H6593" t="str">
            <v>CURSO DE CAPACITAÇÃO PARA PINTOR (ENCARGOS COMPLEMENTARES) - HORISTA</v>
          </cell>
        </row>
        <row r="6594">
          <cell r="A6594" t="str">
            <v>SERVICOS DIVERSOS</v>
          </cell>
          <cell r="B6594" t="str">
            <v>SEDI</v>
          </cell>
          <cell r="C6594" t="str">
            <v>OUTROS</v>
          </cell>
          <cell r="D6594" t="str">
            <v>0318</v>
          </cell>
          <cell r="E6594">
            <v>0</v>
          </cell>
          <cell r="F6594">
            <v>0</v>
          </cell>
          <cell r="G6594" t="str">
            <v>95373</v>
          </cell>
          <cell r="H6594" t="str">
            <v>CURSO DE CAPACITAÇÃO PARA PINTOR DE LETREIROS (ENCARGOS COMPLEMENTARES) - HORISTA</v>
          </cell>
        </row>
        <row r="6595">
          <cell r="A6595" t="str">
            <v>SERVICOS DIVERSOS</v>
          </cell>
          <cell r="B6595" t="str">
            <v>SEDI</v>
          </cell>
          <cell r="C6595" t="str">
            <v>OUTROS</v>
          </cell>
          <cell r="D6595" t="str">
            <v>0318</v>
          </cell>
          <cell r="E6595">
            <v>0</v>
          </cell>
          <cell r="F6595">
            <v>0</v>
          </cell>
          <cell r="G6595" t="str">
            <v>95374</v>
          </cell>
          <cell r="H6595" t="str">
            <v>CURSO DE CAPACITAÇÃO PARA PINTOR PARA TINTA EPÓXI (ENCARGOS COMPLEMENTARES) - HORISTA</v>
          </cell>
        </row>
        <row r="6596">
          <cell r="A6596" t="str">
            <v>SERVICOS DIVERSOS</v>
          </cell>
          <cell r="B6596" t="str">
            <v>SEDI</v>
          </cell>
          <cell r="C6596" t="str">
            <v>OUTROS</v>
          </cell>
          <cell r="D6596" t="str">
            <v>0318</v>
          </cell>
          <cell r="E6596">
            <v>0</v>
          </cell>
          <cell r="F6596">
            <v>0</v>
          </cell>
          <cell r="G6596" t="str">
            <v>95375</v>
          </cell>
          <cell r="H6596" t="str">
            <v>CURSO DE CAPACITAÇÃO PARA POCEIRO (ENCARGOS COMPLEMENTARES) - HORISTA</v>
          </cell>
        </row>
        <row r="6597">
          <cell r="A6597" t="str">
            <v>SERVICOS DIVERSOS</v>
          </cell>
          <cell r="B6597" t="str">
            <v>SEDI</v>
          </cell>
          <cell r="C6597" t="str">
            <v>OUTROS</v>
          </cell>
          <cell r="D6597" t="str">
            <v>0318</v>
          </cell>
          <cell r="E6597">
            <v>0</v>
          </cell>
          <cell r="F6597">
            <v>0</v>
          </cell>
          <cell r="G6597" t="str">
            <v>95376</v>
          </cell>
          <cell r="H6597" t="str">
            <v>CURSO DE CAPACITAÇÃO PARA RASTELEIRO (ENCARGOS COMPLEMENTARES) - HORISTA</v>
          </cell>
        </row>
        <row r="6598">
          <cell r="A6598" t="str">
            <v>SERVICOS DIVERSOS</v>
          </cell>
          <cell r="B6598" t="str">
            <v>SEDI</v>
          </cell>
          <cell r="C6598" t="str">
            <v>OUTROS</v>
          </cell>
          <cell r="D6598" t="str">
            <v>0318</v>
          </cell>
          <cell r="E6598">
            <v>0</v>
          </cell>
          <cell r="F6598">
            <v>0</v>
          </cell>
          <cell r="G6598" t="str">
            <v>95377</v>
          </cell>
          <cell r="H6598" t="str">
            <v>CURSO DE CAPACITAÇÃO PARA SERRALHEIRO (ENCARGOS COMPLEMENTARES) - HORISTA</v>
          </cell>
        </row>
        <row r="6599">
          <cell r="A6599" t="str">
            <v>SERVICOS DIVERSOS</v>
          </cell>
          <cell r="B6599" t="str">
            <v>SEDI</v>
          </cell>
          <cell r="C6599" t="str">
            <v>OUTROS</v>
          </cell>
          <cell r="D6599" t="str">
            <v>0318</v>
          </cell>
          <cell r="E6599">
            <v>0</v>
          </cell>
          <cell r="F6599">
            <v>0</v>
          </cell>
          <cell r="G6599" t="str">
            <v>95378</v>
          </cell>
          <cell r="H6599" t="str">
            <v>CURSO DE CAPACITAÇÃO PARA SERVENTE (ENCARGOS COMPLEMENTARES) - HORISTA</v>
          </cell>
        </row>
        <row r="6600">
          <cell r="A6600" t="str">
            <v>SERVICOS DIVERSOS</v>
          </cell>
          <cell r="B6600" t="str">
            <v>SEDI</v>
          </cell>
          <cell r="C6600" t="str">
            <v>OUTROS</v>
          </cell>
          <cell r="D6600" t="str">
            <v>0318</v>
          </cell>
          <cell r="E6600">
            <v>0</v>
          </cell>
          <cell r="F6600">
            <v>0</v>
          </cell>
          <cell r="G6600" t="str">
            <v>95379</v>
          </cell>
          <cell r="H6600" t="str">
            <v>CURSO DE CAPACITAÇÃO PARA SOLDADOR (ENCARGOS COMPLEMENTARES) - HORISTA</v>
          </cell>
        </row>
        <row r="6601">
          <cell r="A6601" t="str">
            <v>SERVICOS DIVERSOS</v>
          </cell>
          <cell r="B6601" t="str">
            <v>SEDI</v>
          </cell>
          <cell r="C6601" t="str">
            <v>OUTROS</v>
          </cell>
          <cell r="D6601" t="str">
            <v>0318</v>
          </cell>
          <cell r="E6601">
            <v>0</v>
          </cell>
          <cell r="F6601">
            <v>0</v>
          </cell>
          <cell r="G6601" t="str">
            <v>95380</v>
          </cell>
          <cell r="H6601" t="str">
            <v>CURSO DE CAPACITAÇÃO PARA SOLDADOR A (PARA SOLDA A SER TESTADA COM RAIOS  X ) (ENCARGOS COMPLEMENTARES) - HORISTA</v>
          </cell>
        </row>
        <row r="6602">
          <cell r="A6602" t="str">
            <v>SERVICOS DIVERSOS</v>
          </cell>
          <cell r="B6602" t="str">
            <v>SEDI</v>
          </cell>
          <cell r="C6602" t="str">
            <v>OUTROS</v>
          </cell>
          <cell r="D6602" t="str">
            <v>0318</v>
          </cell>
          <cell r="E6602">
            <v>0</v>
          </cell>
          <cell r="F6602">
            <v>0</v>
          </cell>
          <cell r="G6602" t="str">
            <v>95382</v>
          </cell>
          <cell r="H6602" t="str">
            <v>CURSO DE CAPACITAÇÃO PARA TAQUEADOR OU TAQUEIRO (ENCARGOS COMPLEMENTARES) - HORISTA</v>
          </cell>
        </row>
        <row r="6603">
          <cell r="A6603" t="str">
            <v>SERVICOS DIVERSOS</v>
          </cell>
          <cell r="B6603" t="str">
            <v>SEDI</v>
          </cell>
          <cell r="C6603" t="str">
            <v>OUTROS</v>
          </cell>
          <cell r="D6603" t="str">
            <v>0318</v>
          </cell>
          <cell r="E6603">
            <v>0</v>
          </cell>
          <cell r="F6603">
            <v>0</v>
          </cell>
          <cell r="G6603" t="str">
            <v>95383</v>
          </cell>
          <cell r="H6603" t="str">
            <v>CURSO DE CAPACITAÇÃO PARA TÉCNICO DE LABORATÓRIO (ENCARGOS COMPLEMENTARES) - HORISTA</v>
          </cell>
        </row>
        <row r="6604">
          <cell r="A6604" t="str">
            <v>SERVICOS DIVERSOS</v>
          </cell>
          <cell r="B6604" t="str">
            <v>SEDI</v>
          </cell>
          <cell r="C6604" t="str">
            <v>OUTROS</v>
          </cell>
          <cell r="D6604" t="str">
            <v>0318</v>
          </cell>
          <cell r="E6604">
            <v>0</v>
          </cell>
          <cell r="F6604">
            <v>0</v>
          </cell>
          <cell r="G6604" t="str">
            <v>95384</v>
          </cell>
          <cell r="H6604" t="str">
            <v>CURSO DE CAPACITAÇÃO PARA TÉCNICO DE SONDAGEM (ENCARGOS COMPLEMENTARES) - HORISTA</v>
          </cell>
        </row>
        <row r="6605">
          <cell r="A6605" t="str">
            <v>SERVICOS DIVERSOS</v>
          </cell>
          <cell r="B6605" t="str">
            <v>SEDI</v>
          </cell>
          <cell r="C6605" t="str">
            <v>OUTROS</v>
          </cell>
          <cell r="D6605" t="str">
            <v>0318</v>
          </cell>
          <cell r="E6605">
            <v>0</v>
          </cell>
          <cell r="F6605">
            <v>0</v>
          </cell>
          <cell r="G6605" t="str">
            <v>95385</v>
          </cell>
          <cell r="H6605" t="str">
            <v>CURSO DE CAPACITAÇÃO PARA TELHADISTA (ENCARGOS COMPLEMENTARES) - HORISTA</v>
          </cell>
        </row>
        <row r="6606">
          <cell r="A6606" t="str">
            <v>SERVICOS DIVERSOS</v>
          </cell>
          <cell r="B6606" t="str">
            <v>SEDI</v>
          </cell>
          <cell r="C6606" t="str">
            <v>OUTROS</v>
          </cell>
          <cell r="D6606" t="str">
            <v>0318</v>
          </cell>
          <cell r="E6606">
            <v>0</v>
          </cell>
          <cell r="F6606">
            <v>0</v>
          </cell>
          <cell r="G6606" t="str">
            <v>95386</v>
          </cell>
          <cell r="H6606" t="str">
            <v>CURSO DE CAPACITAÇÃO PARA TRATORISTA (ENCARGOS COMPLEMENTARES) - HORISTA</v>
          </cell>
        </row>
        <row r="6607">
          <cell r="A6607" t="str">
            <v>SERVICOS DIVERSOS</v>
          </cell>
          <cell r="B6607" t="str">
            <v>SEDI</v>
          </cell>
          <cell r="C6607" t="str">
            <v>OUTROS</v>
          </cell>
          <cell r="D6607" t="str">
            <v>0318</v>
          </cell>
          <cell r="E6607">
            <v>0</v>
          </cell>
          <cell r="F6607">
            <v>0</v>
          </cell>
          <cell r="G6607" t="str">
            <v>95387</v>
          </cell>
          <cell r="H6607" t="str">
            <v>CURSO DE CAPACITAÇÃO PARA VIDRACEIRO (ENCARGOS COMPLEMENTARES) - HORISTA</v>
          </cell>
        </row>
        <row r="6608">
          <cell r="A6608" t="str">
            <v>SERVICOS DIVERSOS</v>
          </cell>
          <cell r="B6608" t="str">
            <v>SEDI</v>
          </cell>
          <cell r="C6608" t="str">
            <v>OUTROS</v>
          </cell>
          <cell r="D6608" t="str">
            <v>0318</v>
          </cell>
          <cell r="E6608">
            <v>0</v>
          </cell>
          <cell r="F6608">
            <v>0</v>
          </cell>
          <cell r="G6608" t="str">
            <v>95388</v>
          </cell>
          <cell r="H6608" t="str">
            <v>CURSO DE CAPACITAÇÃO PARA VIGIA NOTURNO (ENCARGOS COMPLEMENTARES) - HORISTA</v>
          </cell>
        </row>
        <row r="6609">
          <cell r="A6609" t="str">
            <v>SERVICOS DIVERSOS</v>
          </cell>
          <cell r="B6609" t="str">
            <v>SEDI</v>
          </cell>
          <cell r="C6609" t="str">
            <v>OUTROS</v>
          </cell>
          <cell r="D6609" t="str">
            <v>0318</v>
          </cell>
          <cell r="E6609">
            <v>0</v>
          </cell>
          <cell r="F6609">
            <v>0</v>
          </cell>
          <cell r="G6609" t="str">
            <v>95389</v>
          </cell>
          <cell r="H6609" t="str">
            <v>CURSO DE CAPACITAÇÃO PARA OPERADOR DE BETONEIRA ESTACIONÁRIA/MISTURADOR (ENCARGOS COMPLEMENTARES) - HORISTA</v>
          </cell>
        </row>
        <row r="6610">
          <cell r="A6610" t="str">
            <v>SERVICOS DIVERSOS</v>
          </cell>
          <cell r="B6610" t="str">
            <v>SEDI</v>
          </cell>
          <cell r="C6610" t="str">
            <v>OUTROS</v>
          </cell>
          <cell r="D6610" t="str">
            <v>0318</v>
          </cell>
          <cell r="E6610">
            <v>0</v>
          </cell>
          <cell r="F6610">
            <v>0</v>
          </cell>
          <cell r="G6610" t="str">
            <v>95390</v>
          </cell>
          <cell r="H6610" t="str">
            <v>CURSO DE CAPACITAÇÃO PARA JARDINEIRO (ENCARGOS COMPLEMENTARES) - HORISTA</v>
          </cell>
        </row>
        <row r="6611">
          <cell r="A6611" t="str">
            <v>SERVICOS DIVERSOS</v>
          </cell>
          <cell r="B6611" t="str">
            <v>SEDI</v>
          </cell>
          <cell r="C6611" t="str">
            <v>OUTROS</v>
          </cell>
          <cell r="D6611" t="str">
            <v>0318</v>
          </cell>
          <cell r="E6611">
            <v>0</v>
          </cell>
          <cell r="F6611">
            <v>0</v>
          </cell>
          <cell r="G6611" t="str">
            <v>95391</v>
          </cell>
          <cell r="H6611" t="str">
            <v>CURSO DE CAPACITAÇÃO PARA DESENHISTA DETALHISTA (ENCARGOS COMPLEMENTARES) - HORISTA</v>
          </cell>
        </row>
        <row r="6612">
          <cell r="A6612" t="str">
            <v>SERVICOS DIVERSOS</v>
          </cell>
          <cell r="B6612" t="str">
            <v>SEDI</v>
          </cell>
          <cell r="C6612" t="str">
            <v>OUTROS</v>
          </cell>
          <cell r="D6612" t="str">
            <v>0318</v>
          </cell>
          <cell r="E6612">
            <v>0</v>
          </cell>
          <cell r="F6612">
            <v>0</v>
          </cell>
          <cell r="G6612" t="str">
            <v>95392</v>
          </cell>
          <cell r="H6612" t="str">
            <v>CURSO DE CAPACITAÇÃO PARA ALMOXARIFE (ENCARGOS COMPLEMENTARES) - HORISTA</v>
          </cell>
        </row>
        <row r="6613">
          <cell r="A6613" t="str">
            <v>SERVICOS DIVERSOS</v>
          </cell>
          <cell r="B6613" t="str">
            <v>SEDI</v>
          </cell>
          <cell r="C6613" t="str">
            <v>OUTROS</v>
          </cell>
          <cell r="D6613" t="str">
            <v>0318</v>
          </cell>
          <cell r="E6613">
            <v>0</v>
          </cell>
          <cell r="F6613">
            <v>0</v>
          </cell>
          <cell r="G6613" t="str">
            <v>95393</v>
          </cell>
          <cell r="H6613" t="str">
            <v>CURSO DE CAPACITAÇÃO PARA APONTADOR OU APROPRIADOR (ENCARGOS COMPLEMENTARES) - HORISTA</v>
          </cell>
        </row>
        <row r="6614">
          <cell r="A6614" t="str">
            <v>SERVICOS DIVERSOS</v>
          </cell>
          <cell r="B6614" t="str">
            <v>SEDI</v>
          </cell>
          <cell r="C6614" t="str">
            <v>OUTROS</v>
          </cell>
          <cell r="D6614" t="str">
            <v>0318</v>
          </cell>
          <cell r="E6614">
            <v>0</v>
          </cell>
          <cell r="F6614">
            <v>0</v>
          </cell>
          <cell r="G6614" t="str">
            <v>95394</v>
          </cell>
          <cell r="H6614" t="str">
            <v>CURSO DE CAPACITAÇÃO PARA ARQUITETO DE OBRA JÚNIOR (ENCARGOS COMPLEMENTARES) - HORISTA</v>
          </cell>
        </row>
        <row r="6615">
          <cell r="A6615" t="str">
            <v>SERVICOS DIVERSOS</v>
          </cell>
          <cell r="B6615" t="str">
            <v>SEDI</v>
          </cell>
          <cell r="C6615" t="str">
            <v>OUTROS</v>
          </cell>
          <cell r="D6615" t="str">
            <v>0318</v>
          </cell>
          <cell r="E6615">
            <v>0</v>
          </cell>
          <cell r="F6615">
            <v>0</v>
          </cell>
          <cell r="G6615" t="str">
            <v>95395</v>
          </cell>
          <cell r="H6615" t="str">
            <v>CURSO DE CAPACITAÇÃO PARA ARQUITETO DE OBRA PLENO (ENCARGOS COMPLEMENTARES) - HORISTA</v>
          </cell>
        </row>
        <row r="6616">
          <cell r="A6616" t="str">
            <v>SERVICOS DIVERSOS</v>
          </cell>
          <cell r="B6616" t="str">
            <v>SEDI</v>
          </cell>
          <cell r="C6616" t="str">
            <v>OUTROS</v>
          </cell>
          <cell r="D6616" t="str">
            <v>0318</v>
          </cell>
          <cell r="E6616">
            <v>0</v>
          </cell>
          <cell r="F6616">
            <v>0</v>
          </cell>
          <cell r="G6616" t="str">
            <v>95396</v>
          </cell>
          <cell r="H6616" t="str">
            <v>CURSO DE CAPACITAÇÃO PARA ARQUITETO DE OBRA SÊNIOR (ENCARGOS COMPLEMENTARES) - HORISTA</v>
          </cell>
        </row>
        <row r="6617">
          <cell r="A6617" t="str">
            <v>SERVICOS DIVERSOS</v>
          </cell>
          <cell r="B6617" t="str">
            <v>SEDI</v>
          </cell>
          <cell r="C6617" t="str">
            <v>OUTROS</v>
          </cell>
          <cell r="D6617" t="str">
            <v>0318</v>
          </cell>
          <cell r="E6617">
            <v>0</v>
          </cell>
          <cell r="F6617">
            <v>0</v>
          </cell>
          <cell r="G6617" t="str">
            <v>95397</v>
          </cell>
          <cell r="H6617" t="str">
            <v>CURSO DE CAPACITAÇÃO PARA AUXILIAR DE DESENHISTA (ENCARGOS COMPLEMENTARES) - HORISTA</v>
          </cell>
        </row>
        <row r="6618">
          <cell r="A6618" t="str">
            <v>SERVICOS DIVERSOS</v>
          </cell>
          <cell r="B6618" t="str">
            <v>SEDI</v>
          </cell>
          <cell r="C6618" t="str">
            <v>OUTROS</v>
          </cell>
          <cell r="D6618" t="str">
            <v>0318</v>
          </cell>
          <cell r="E6618">
            <v>0</v>
          </cell>
          <cell r="F6618">
            <v>0</v>
          </cell>
          <cell r="G6618" t="str">
            <v>95398</v>
          </cell>
          <cell r="H6618" t="str">
            <v>CURSO DE CAPACITAÇÃO PARA AUXILIAR DE ESCRITÓRIO (ENCARGOS COMPLEMENTARES) - HORISTA</v>
          </cell>
        </row>
        <row r="6619">
          <cell r="A6619" t="str">
            <v>SERVICOS DIVERSOS</v>
          </cell>
          <cell r="B6619" t="str">
            <v>SEDI</v>
          </cell>
          <cell r="C6619" t="str">
            <v>OUTROS</v>
          </cell>
          <cell r="D6619" t="str">
            <v>0318</v>
          </cell>
          <cell r="E6619">
            <v>0</v>
          </cell>
          <cell r="F6619">
            <v>0</v>
          </cell>
          <cell r="G6619" t="str">
            <v>95399</v>
          </cell>
          <cell r="H6619" t="str">
            <v>CURSO DE CAPACITAÇÃO PARA DESENHISTA COPISTA (ENCARGOS COMPLEMENTARES) - HORISTA</v>
          </cell>
        </row>
        <row r="6620">
          <cell r="A6620" t="str">
            <v>SERVICOS DIVERSOS</v>
          </cell>
          <cell r="B6620" t="str">
            <v>SEDI</v>
          </cell>
          <cell r="C6620" t="str">
            <v>OUTROS</v>
          </cell>
          <cell r="D6620" t="str">
            <v>0318</v>
          </cell>
          <cell r="E6620">
            <v>0</v>
          </cell>
          <cell r="F6620">
            <v>0</v>
          </cell>
          <cell r="G6620" t="str">
            <v>95400</v>
          </cell>
          <cell r="H6620" t="str">
            <v>CURSO DE CAPACITAÇÃO PARA DESENHISTA PROJETISTA (ENCARGOS COMPLEMENTARES) - HORISTA</v>
          </cell>
        </row>
        <row r="6621">
          <cell r="A6621" t="str">
            <v>SERVICOS DIVERSOS</v>
          </cell>
          <cell r="B6621" t="str">
            <v>SEDI</v>
          </cell>
          <cell r="C6621" t="str">
            <v>OUTROS</v>
          </cell>
          <cell r="D6621" t="str">
            <v>0318</v>
          </cell>
          <cell r="E6621">
            <v>0</v>
          </cell>
          <cell r="F6621">
            <v>0</v>
          </cell>
          <cell r="G6621" t="str">
            <v>95401</v>
          </cell>
          <cell r="H6621" t="str">
            <v>CURSO DE CAPACITAÇÃO PARA ENCARREGADO GERAL (ENCARGOS COMPLEMENTARES) - HORISTA</v>
          </cell>
        </row>
        <row r="6622">
          <cell r="A6622" t="str">
            <v>SERVICOS DIVERSOS</v>
          </cell>
          <cell r="B6622" t="str">
            <v>SEDI</v>
          </cell>
          <cell r="C6622" t="str">
            <v>OUTROS</v>
          </cell>
          <cell r="D6622" t="str">
            <v>0318</v>
          </cell>
          <cell r="E6622">
            <v>0</v>
          </cell>
          <cell r="F6622">
            <v>0</v>
          </cell>
          <cell r="G6622" t="str">
            <v>95402</v>
          </cell>
          <cell r="H6622" t="str">
            <v>CURSO DE CAPACITAÇÃO PARA ENGENHEIRO CIVIL DE OBRA JÚNIOR (ENCARGOS COMPLEMENTARES) - HORISTA</v>
          </cell>
        </row>
        <row r="6623">
          <cell r="A6623" t="str">
            <v>SERVICOS DIVERSOS</v>
          </cell>
          <cell r="B6623" t="str">
            <v>SEDI</v>
          </cell>
          <cell r="C6623" t="str">
            <v>OUTROS</v>
          </cell>
          <cell r="D6623" t="str">
            <v>0318</v>
          </cell>
          <cell r="E6623">
            <v>0</v>
          </cell>
          <cell r="F6623">
            <v>0</v>
          </cell>
          <cell r="G6623" t="str">
            <v>95403</v>
          </cell>
          <cell r="H6623" t="str">
            <v>CURSO DE CAPACITAÇÃO PARA ENGENHEIRO CIVIL DE OBRA PLENO (ENCARGOS COMPLEMENTARES) - HORISTA</v>
          </cell>
        </row>
        <row r="6624">
          <cell r="A6624" t="str">
            <v>SERVICOS DIVERSOS</v>
          </cell>
          <cell r="B6624" t="str">
            <v>SEDI</v>
          </cell>
          <cell r="C6624" t="str">
            <v>OUTROS</v>
          </cell>
          <cell r="D6624" t="str">
            <v>0318</v>
          </cell>
          <cell r="E6624">
            <v>0</v>
          </cell>
          <cell r="F6624">
            <v>0</v>
          </cell>
          <cell r="G6624" t="str">
            <v>95404</v>
          </cell>
          <cell r="H6624" t="str">
            <v>CURSO DE CAPACITAÇÃO PARA ENGENHEIRO CIVIL DE OBRA SÊNIOR (ENCARGOS COMPLEMENTARES) - HORISTA</v>
          </cell>
        </row>
        <row r="6625">
          <cell r="A6625" t="str">
            <v>SERVICOS DIVERSOS</v>
          </cell>
          <cell r="B6625" t="str">
            <v>SEDI</v>
          </cell>
          <cell r="C6625" t="str">
            <v>OUTROS</v>
          </cell>
          <cell r="D6625" t="str">
            <v>0318</v>
          </cell>
          <cell r="E6625">
            <v>0</v>
          </cell>
          <cell r="F6625">
            <v>0</v>
          </cell>
          <cell r="G6625" t="str">
            <v>95405</v>
          </cell>
          <cell r="H6625" t="str">
            <v>CURSO DE CAPACITAÇÃO PARA MESTRE DE OBRAS (ENCARGOS COMPLEMENTARES) - HORISTA</v>
          </cell>
        </row>
        <row r="6626">
          <cell r="A6626" t="str">
            <v>SERVICOS DIVERSOS</v>
          </cell>
          <cell r="B6626" t="str">
            <v>SEDI</v>
          </cell>
          <cell r="C6626" t="str">
            <v>OUTROS</v>
          </cell>
          <cell r="D6626" t="str">
            <v>0318</v>
          </cell>
          <cell r="E6626">
            <v>0</v>
          </cell>
          <cell r="F6626">
            <v>0</v>
          </cell>
          <cell r="G6626" t="str">
            <v>95406</v>
          </cell>
          <cell r="H6626" t="str">
            <v>CURSO DE CAPACITAÇÃO PARA TOPÓGRAFO (ENCARGOS COMPLEMENTARES) - HORISTA</v>
          </cell>
        </row>
        <row r="6627">
          <cell r="A6627" t="str">
            <v>SERVICOS DIVERSOS</v>
          </cell>
          <cell r="B6627" t="str">
            <v>SEDI</v>
          </cell>
          <cell r="C6627" t="str">
            <v>OUTROS</v>
          </cell>
          <cell r="D6627" t="str">
            <v>0318</v>
          </cell>
          <cell r="E6627">
            <v>0</v>
          </cell>
          <cell r="F6627">
            <v>0</v>
          </cell>
          <cell r="G6627" t="str">
            <v>95407</v>
          </cell>
          <cell r="H6627" t="str">
            <v>CURSO DE CAPACITAÇÃO PARA ENGENHEIRO ELETRICISTA (ENCARGOS COMPLEMENTARES) - HORISTA</v>
          </cell>
        </row>
        <row r="6628">
          <cell r="A6628" t="str">
            <v>SERVICOS DIVERSOS</v>
          </cell>
          <cell r="B6628" t="str">
            <v>SEDI</v>
          </cell>
          <cell r="C6628" t="str">
            <v>OUTROS</v>
          </cell>
          <cell r="D6628" t="str">
            <v>0318</v>
          </cell>
          <cell r="E6628">
            <v>0</v>
          </cell>
          <cell r="F6628">
            <v>0</v>
          </cell>
          <cell r="G6628" t="str">
            <v>95408</v>
          </cell>
          <cell r="H6628" t="str">
            <v>CURSO DE CAPACITAÇÃO  PARA MOTORISTA DE CAMINHÃO (ENCARGOS COMPLEMENTARES) - MENSALISTA</v>
          </cell>
        </row>
        <row r="6629">
          <cell r="A6629" t="str">
            <v>SERVICOS DIVERSOS</v>
          </cell>
          <cell r="B6629" t="str">
            <v>SEDI</v>
          </cell>
          <cell r="C6629" t="str">
            <v>OUTROS</v>
          </cell>
          <cell r="D6629" t="str">
            <v>0318</v>
          </cell>
          <cell r="E6629">
            <v>0</v>
          </cell>
          <cell r="F6629">
            <v>0</v>
          </cell>
          <cell r="G6629" t="str">
            <v>95409</v>
          </cell>
          <cell r="H6629" t="str">
            <v>CURSO DE CAPACITAÇÃO PARA DESENHISTA DETALHISTA (ENCARGOS COMPLEMENTARES) - MENSALISTA</v>
          </cell>
        </row>
        <row r="6630">
          <cell r="A6630" t="str">
            <v>SERVICOS DIVERSOS</v>
          </cell>
          <cell r="B6630" t="str">
            <v>SEDI</v>
          </cell>
          <cell r="C6630" t="str">
            <v>OUTROS</v>
          </cell>
          <cell r="D6630" t="str">
            <v>0318</v>
          </cell>
          <cell r="E6630">
            <v>0</v>
          </cell>
          <cell r="F6630">
            <v>0</v>
          </cell>
          <cell r="G6630" t="str">
            <v>95410</v>
          </cell>
          <cell r="H6630" t="str">
            <v>CURSO DE CAPACITAÇÃO PARA DESENHISTA COPISTA (ENCARGOS COMPLEMENTARES) - MENSALISTA</v>
          </cell>
        </row>
        <row r="6631">
          <cell r="A6631" t="str">
            <v>SERVICOS DIVERSOS</v>
          </cell>
          <cell r="B6631" t="str">
            <v>SEDI</v>
          </cell>
          <cell r="C6631" t="str">
            <v>OUTROS</v>
          </cell>
          <cell r="D6631" t="str">
            <v>0318</v>
          </cell>
          <cell r="E6631">
            <v>0</v>
          </cell>
          <cell r="F6631">
            <v>0</v>
          </cell>
          <cell r="G6631" t="str">
            <v>95411</v>
          </cell>
          <cell r="H6631" t="str">
            <v>CURSO DE CAPACITAÇÃO PARA DESENHISTA PROJETISTA (ENCARGOS COMPLEMENTARES) - MENSALISTA</v>
          </cell>
        </row>
        <row r="6632">
          <cell r="A6632" t="str">
            <v>SERVICOS DIVERSOS</v>
          </cell>
          <cell r="B6632" t="str">
            <v>SEDI</v>
          </cell>
          <cell r="C6632" t="str">
            <v>OUTROS</v>
          </cell>
          <cell r="D6632" t="str">
            <v>0318</v>
          </cell>
          <cell r="E6632">
            <v>0</v>
          </cell>
          <cell r="F6632">
            <v>0</v>
          </cell>
          <cell r="G6632" t="str">
            <v>95412</v>
          </cell>
          <cell r="H6632" t="str">
            <v>CURSO DE CAPACITAÇÃO PARA AUXILIAR DE DESENHISTA (ENCARGOS COMPLEMENTARES) - MENSALISTA</v>
          </cell>
        </row>
        <row r="6633">
          <cell r="A6633" t="str">
            <v>SERVICOS DIVERSOS</v>
          </cell>
          <cell r="B6633" t="str">
            <v>SEDI</v>
          </cell>
          <cell r="C6633" t="str">
            <v>OUTROS</v>
          </cell>
          <cell r="D6633" t="str">
            <v>0318</v>
          </cell>
          <cell r="E6633">
            <v>0</v>
          </cell>
          <cell r="F6633">
            <v>0</v>
          </cell>
          <cell r="G6633" t="str">
            <v>95413</v>
          </cell>
          <cell r="H6633" t="str">
            <v>CURSO DE CAPACITAÇÃO PARA ALMOXARIFE (ENCARGOS COMPLEMENTARES) - MENSALISTA</v>
          </cell>
        </row>
        <row r="6634">
          <cell r="A6634" t="str">
            <v>SERVICOS DIVERSOS</v>
          </cell>
          <cell r="B6634" t="str">
            <v>SEDI</v>
          </cell>
          <cell r="C6634" t="str">
            <v>OUTROS</v>
          </cell>
          <cell r="D6634" t="str">
            <v>0318</v>
          </cell>
          <cell r="E6634">
            <v>0</v>
          </cell>
          <cell r="F6634">
            <v>0</v>
          </cell>
          <cell r="G6634" t="str">
            <v>95414</v>
          </cell>
          <cell r="H6634" t="str">
            <v>CURSO DE CAPACITAÇÃO PARA APONTADOR OU APROPRIADOR (ENCARGOS COMPLEMENTARES) - MENSALISTA</v>
          </cell>
        </row>
        <row r="6635">
          <cell r="A6635" t="str">
            <v>SERVICOS DIVERSOS</v>
          </cell>
          <cell r="B6635" t="str">
            <v>SEDI</v>
          </cell>
          <cell r="C6635" t="str">
            <v>OUTROS</v>
          </cell>
          <cell r="D6635" t="str">
            <v>0318</v>
          </cell>
          <cell r="E6635">
            <v>0</v>
          </cell>
          <cell r="F6635">
            <v>0</v>
          </cell>
          <cell r="G6635" t="str">
            <v>95415</v>
          </cell>
          <cell r="H6635" t="str">
            <v>CURSO DE CAPACITAÇÃO PARA ENGENHEIRO CIVIL DE OBRA JÚNIOR (ENCARGOS COMPLEMENTARES) - MENSALISTA</v>
          </cell>
        </row>
        <row r="6636">
          <cell r="A6636" t="str">
            <v>SERVICOS DIVERSOS</v>
          </cell>
          <cell r="B6636" t="str">
            <v>SEDI</v>
          </cell>
          <cell r="C6636" t="str">
            <v>OUTROS</v>
          </cell>
          <cell r="D6636" t="str">
            <v>0318</v>
          </cell>
          <cell r="E6636">
            <v>0</v>
          </cell>
          <cell r="F6636">
            <v>0</v>
          </cell>
          <cell r="G6636" t="str">
            <v>95416</v>
          </cell>
          <cell r="H6636" t="str">
            <v>CURSO DE CAPACITAÇÃO PARA AUXILIAR DE ESCRITÓRIO (ENCARGOS COMPLEMENTARES) - MENSALISTA</v>
          </cell>
        </row>
        <row r="6637">
          <cell r="A6637" t="str">
            <v>SERVICOS DIVERSOS</v>
          </cell>
          <cell r="B6637" t="str">
            <v>SEDI</v>
          </cell>
          <cell r="C6637" t="str">
            <v>OUTROS</v>
          </cell>
          <cell r="D6637" t="str">
            <v>0318</v>
          </cell>
          <cell r="E6637">
            <v>0</v>
          </cell>
          <cell r="F6637">
            <v>0</v>
          </cell>
          <cell r="G6637" t="str">
            <v>95417</v>
          </cell>
          <cell r="H6637" t="str">
            <v>CURSO DE CAPACITAÇÃO PARA ENGENHEIRO CIVIL DE OBRA PLENO (ENCARGOS COMPLEMENTARES) - MENSALISTA</v>
          </cell>
        </row>
        <row r="6638">
          <cell r="A6638" t="str">
            <v>SERVICOS DIVERSOS</v>
          </cell>
          <cell r="B6638" t="str">
            <v>SEDI</v>
          </cell>
          <cell r="C6638" t="str">
            <v>OUTROS</v>
          </cell>
          <cell r="D6638" t="str">
            <v>0318</v>
          </cell>
          <cell r="E6638">
            <v>0</v>
          </cell>
          <cell r="F6638">
            <v>0</v>
          </cell>
          <cell r="G6638" t="str">
            <v>95418</v>
          </cell>
          <cell r="H6638" t="str">
            <v>CURSO DE CAPACITAÇÃO PARA ENGENHEIRO CIVIL DE OBRA SÊNIOR (ENCARGOS COMPLEMENTARES) - MENSALISTA</v>
          </cell>
        </row>
        <row r="6639">
          <cell r="A6639" t="str">
            <v>SERVICOS DIVERSOS</v>
          </cell>
          <cell r="B6639" t="str">
            <v>SEDI</v>
          </cell>
          <cell r="C6639" t="str">
            <v>OUTROS</v>
          </cell>
          <cell r="D6639" t="str">
            <v>0318</v>
          </cell>
          <cell r="E6639">
            <v>0</v>
          </cell>
          <cell r="F6639">
            <v>0</v>
          </cell>
          <cell r="G6639" t="str">
            <v>95419</v>
          </cell>
          <cell r="H6639" t="str">
            <v>CURSO DE CAPACITAÇÃO PARA ARQUITETO JÚNIOR (ENCARGOS COMPLEMENTARES) - MENSALISTA</v>
          </cell>
        </row>
        <row r="6640">
          <cell r="A6640" t="str">
            <v>SERVICOS DIVERSOS</v>
          </cell>
          <cell r="B6640" t="str">
            <v>SEDI</v>
          </cell>
          <cell r="C6640" t="str">
            <v>OUTROS</v>
          </cell>
          <cell r="D6640" t="str">
            <v>0318</v>
          </cell>
          <cell r="E6640">
            <v>0</v>
          </cell>
          <cell r="F6640">
            <v>0</v>
          </cell>
          <cell r="G6640" t="str">
            <v>95420</v>
          </cell>
          <cell r="H6640" t="str">
            <v>CURSO DE CAPACITAÇÃO PARA ARQUITETO PLENO (ENCARGOS COMPLEMENTARES) - MENSALISTA</v>
          </cell>
        </row>
        <row r="6641">
          <cell r="A6641" t="str">
            <v>SERVICOS DIVERSOS</v>
          </cell>
          <cell r="B6641" t="str">
            <v>SEDI</v>
          </cell>
          <cell r="C6641" t="str">
            <v>OUTROS</v>
          </cell>
          <cell r="D6641" t="str">
            <v>0318</v>
          </cell>
          <cell r="E6641">
            <v>0</v>
          </cell>
          <cell r="F6641">
            <v>0</v>
          </cell>
          <cell r="G6641" t="str">
            <v>95421</v>
          </cell>
          <cell r="H6641" t="str">
            <v>CURSO DE CAPACITAÇÃO PARA ARQUITETO SÊNIOR (ENCARGOS COMPLEMENTARES) - MENSALISTA</v>
          </cell>
        </row>
        <row r="6642">
          <cell r="A6642" t="str">
            <v>SERVICOS DIVERSOS</v>
          </cell>
          <cell r="B6642" t="str">
            <v>SEDI</v>
          </cell>
          <cell r="C6642" t="str">
            <v>OUTROS</v>
          </cell>
          <cell r="D6642" t="str">
            <v>0318</v>
          </cell>
          <cell r="E6642">
            <v>0</v>
          </cell>
          <cell r="F6642">
            <v>0</v>
          </cell>
          <cell r="G6642" t="str">
            <v>95422</v>
          </cell>
          <cell r="H6642" t="str">
            <v>CURSO DE CAPACITAÇÃO PARA ENCARREGADO GERAL DE OBRAS (ENCARGOS COMPLEMENTARES) - MENSALISTA</v>
          </cell>
        </row>
        <row r="6643">
          <cell r="A6643" t="str">
            <v>SERVICOS DIVERSOS</v>
          </cell>
          <cell r="B6643" t="str">
            <v>SEDI</v>
          </cell>
          <cell r="C6643" t="str">
            <v>OUTROS</v>
          </cell>
          <cell r="D6643" t="str">
            <v>0318</v>
          </cell>
          <cell r="E6643">
            <v>0</v>
          </cell>
          <cell r="F6643">
            <v>0</v>
          </cell>
          <cell r="G6643" t="str">
            <v>95423</v>
          </cell>
          <cell r="H6643" t="str">
            <v>CURSO DE CAPACITAÇÃO PARA MESTRE DE OBRAS (ENCARGOS COMPLEMENTARES) - MENSALISTA</v>
          </cell>
        </row>
        <row r="6644">
          <cell r="A6644" t="str">
            <v>SERVICOS DIVERSOS</v>
          </cell>
          <cell r="B6644" t="str">
            <v>SEDI</v>
          </cell>
          <cell r="C6644" t="str">
            <v>OUTROS</v>
          </cell>
          <cell r="D6644" t="str">
            <v>0318</v>
          </cell>
          <cell r="E6644">
            <v>0</v>
          </cell>
          <cell r="F6644">
            <v>0</v>
          </cell>
          <cell r="G6644" t="str">
            <v>95424</v>
          </cell>
          <cell r="H6644" t="str">
            <v>CURSO DE CAPACITAÇÃO PARA TOPÓGRAFO (ENCARGOS COMPLEMENTARES) - MENSALISTA</v>
          </cell>
        </row>
        <row r="6645">
          <cell r="A6645" t="str">
            <v>SERVICOS DIVERSOS</v>
          </cell>
          <cell r="B6645" t="str">
            <v>SEDI</v>
          </cell>
          <cell r="C6645" t="str">
            <v>OUTROS</v>
          </cell>
          <cell r="D6645" t="str">
            <v>0318</v>
          </cell>
          <cell r="E6645">
            <v>0</v>
          </cell>
          <cell r="F6645">
            <v>0</v>
          </cell>
          <cell r="G6645" t="str">
            <v>100288</v>
          </cell>
          <cell r="H6645" t="str">
            <v>CURSO DE CAPACITAÇÃO PARA VIGIA DIURNO (ENCARGOS COMPLEMENTARES) - HORISTA</v>
          </cell>
        </row>
        <row r="6646">
          <cell r="A6646" t="str">
            <v>SERVICOS DIVERSOS</v>
          </cell>
          <cell r="B6646" t="str">
            <v>SEDI</v>
          </cell>
          <cell r="C6646" t="str">
            <v>OUTROS</v>
          </cell>
          <cell r="D6646" t="str">
            <v>0318</v>
          </cell>
          <cell r="E6646">
            <v>0</v>
          </cell>
          <cell r="F6646">
            <v>0</v>
          </cell>
          <cell r="G6646" t="str">
            <v>100289</v>
          </cell>
          <cell r="H6646" t="str">
            <v>VIGIA DIURNO COM ENCARGOS COMPLEMENTARES</v>
          </cell>
        </row>
        <row r="6647">
          <cell r="A6647" t="str">
            <v>SERVICOS DIVERSOS</v>
          </cell>
          <cell r="B6647" t="str">
            <v>SEDI</v>
          </cell>
          <cell r="C6647" t="str">
            <v>OUTROS</v>
          </cell>
          <cell r="D6647" t="str">
            <v>0318</v>
          </cell>
          <cell r="E6647">
            <v>0</v>
          </cell>
          <cell r="F6647">
            <v>0</v>
          </cell>
          <cell r="G6647" t="str">
            <v>100290</v>
          </cell>
          <cell r="H6647" t="str">
            <v>CURSO DE CAPACITAÇÃO PARA AUXILIAR DE ALMOXARIFE (ENCARGOS COMPLEMENTARES) - HORISTA</v>
          </cell>
        </row>
        <row r="6648">
          <cell r="A6648" t="str">
            <v>SERVICOS DIVERSOS</v>
          </cell>
          <cell r="B6648" t="str">
            <v>SEDI</v>
          </cell>
          <cell r="C6648" t="str">
            <v>OUTROS</v>
          </cell>
          <cell r="D6648" t="str">
            <v>0318</v>
          </cell>
          <cell r="E6648">
            <v>0</v>
          </cell>
          <cell r="F6648">
            <v>0</v>
          </cell>
          <cell r="G6648" t="str">
            <v>100291</v>
          </cell>
          <cell r="H6648" t="str">
            <v>CURSO DE CAPACITAÇÃO PARA AJUDANTE DE PINTOR (ENCARGOS COMPLEMENTARES) - HORISTA</v>
          </cell>
        </row>
        <row r="6649">
          <cell r="A6649" t="str">
            <v>SERVICOS DIVERSOS</v>
          </cell>
          <cell r="B6649" t="str">
            <v>SEDI</v>
          </cell>
          <cell r="C6649" t="str">
            <v>OUTROS</v>
          </cell>
          <cell r="D6649" t="str">
            <v>0318</v>
          </cell>
          <cell r="E6649">
            <v>0</v>
          </cell>
          <cell r="F6649">
            <v>0</v>
          </cell>
          <cell r="G6649" t="str">
            <v>100292</v>
          </cell>
          <cell r="H6649" t="str">
            <v>CURSO DE CAPACITAÇÃO PARA COORDENADOR/GERENTE DE OBRA (ENCARGOS COMPLEMENTARES) - HORISTA</v>
          </cell>
        </row>
        <row r="6650">
          <cell r="A6650" t="str">
            <v>SERVICOS DIVERSOS</v>
          </cell>
          <cell r="B6650" t="str">
            <v>SEDI</v>
          </cell>
          <cell r="C6650" t="str">
            <v>OUTROS</v>
          </cell>
          <cell r="D6650" t="str">
            <v>0318</v>
          </cell>
          <cell r="E6650">
            <v>0</v>
          </cell>
          <cell r="F6650">
            <v>0</v>
          </cell>
          <cell r="G6650" t="str">
            <v>100293</v>
          </cell>
          <cell r="H6650" t="str">
            <v>CURSO DE CAPACITAÇÃO PARA AUXILIAR DE AZULEJISTA (ENCARGOS COMPLEMENTARES) - HORISTA</v>
          </cell>
        </row>
        <row r="6651">
          <cell r="A6651" t="str">
            <v>SERVICOS DIVERSOS</v>
          </cell>
          <cell r="B6651" t="str">
            <v>SEDI</v>
          </cell>
          <cell r="C6651" t="str">
            <v>OUTROS</v>
          </cell>
          <cell r="D6651" t="str">
            <v>0318</v>
          </cell>
          <cell r="E6651">
            <v>0</v>
          </cell>
          <cell r="F6651">
            <v>0</v>
          </cell>
          <cell r="G6651" t="str">
            <v>100294</v>
          </cell>
          <cell r="H6651" t="str">
            <v>CURSO DE CAPACITAÇÃO PARA ARQUITETO PAISAGISTA (ENCARGOS COMPLEMENTARES) - HORISTA</v>
          </cell>
        </row>
        <row r="6652">
          <cell r="A6652" t="str">
            <v>SERVICOS DIVERSOS</v>
          </cell>
          <cell r="B6652" t="str">
            <v>SEDI</v>
          </cell>
          <cell r="C6652" t="str">
            <v>OUTROS</v>
          </cell>
          <cell r="D6652" t="str">
            <v>0318</v>
          </cell>
          <cell r="E6652">
            <v>0</v>
          </cell>
          <cell r="F6652">
            <v>0</v>
          </cell>
          <cell r="G6652" t="str">
            <v>100295</v>
          </cell>
          <cell r="H6652" t="str">
            <v>CURSO DE CAPACITAÇÃO PARA MONTADOR DE ELETROELETRONICOS (ENCARGOS COMPLEMENTARES) - HORISTA</v>
          </cell>
        </row>
        <row r="6653">
          <cell r="A6653" t="str">
            <v>SERVICOS DIVERSOS</v>
          </cell>
          <cell r="B6653" t="str">
            <v>SEDI</v>
          </cell>
          <cell r="C6653" t="str">
            <v>OUTROS</v>
          </cell>
          <cell r="D6653" t="str">
            <v>0318</v>
          </cell>
          <cell r="E6653">
            <v>0</v>
          </cell>
          <cell r="F6653">
            <v>0</v>
          </cell>
          <cell r="G6653" t="str">
            <v>100296</v>
          </cell>
          <cell r="H6653" t="str">
            <v>CURSO DE CAPACITAÇÃO PARA ENGENHEIRO CIVIL JUNIOR (ENCARGOS COMPLEMENTARES) - HORISTA</v>
          </cell>
        </row>
        <row r="6654">
          <cell r="A6654" t="str">
            <v>SERVICOS DIVERSOS</v>
          </cell>
          <cell r="B6654" t="str">
            <v>SEDI</v>
          </cell>
          <cell r="C6654" t="str">
            <v>OUTROS</v>
          </cell>
          <cell r="D6654" t="str">
            <v>0318</v>
          </cell>
          <cell r="E6654">
            <v>0</v>
          </cell>
          <cell r="F6654">
            <v>0</v>
          </cell>
          <cell r="G6654" t="str">
            <v>100297</v>
          </cell>
          <cell r="H6654" t="str">
            <v>CURSO DE CAPACITAÇÃO PARA ENGENHEIRO CIVIL PLENO (ENCARGOS COMPLEMENTARES) - HORISTA</v>
          </cell>
        </row>
        <row r="6655">
          <cell r="A6655" t="str">
            <v>SERVICOS DIVERSOS</v>
          </cell>
          <cell r="B6655" t="str">
            <v>SEDI</v>
          </cell>
          <cell r="C6655" t="str">
            <v>OUTROS</v>
          </cell>
          <cell r="D6655" t="str">
            <v>0318</v>
          </cell>
          <cell r="E6655">
            <v>0</v>
          </cell>
          <cell r="F6655">
            <v>0</v>
          </cell>
          <cell r="G6655" t="str">
            <v>100298</v>
          </cell>
          <cell r="H6655" t="str">
            <v>CURSO DE CAPACITAÇÃO PARA MECÂNICO DE REFRIGERAÇÃO (ENCARGOS COMPLEMENTARES) - HORISTA</v>
          </cell>
        </row>
        <row r="6656">
          <cell r="A6656" t="str">
            <v>SERVICOS DIVERSOS</v>
          </cell>
          <cell r="B6656" t="str">
            <v>SEDI</v>
          </cell>
          <cell r="C6656" t="str">
            <v>OUTROS</v>
          </cell>
          <cell r="D6656" t="str">
            <v>0318</v>
          </cell>
          <cell r="E6656">
            <v>0</v>
          </cell>
          <cell r="F6656">
            <v>0</v>
          </cell>
          <cell r="G6656" t="str">
            <v>100299</v>
          </cell>
          <cell r="H6656" t="str">
            <v>CURSO DE CAPACITAÇÃO PARA TÉCNICO EM SEGURANÇA DO TRABALHO (ENCARGOS COMPLEMENTARES) - HORISTA</v>
          </cell>
        </row>
        <row r="6657">
          <cell r="A6657" t="str">
            <v>SERVICOS DIVERSOS</v>
          </cell>
          <cell r="B6657" t="str">
            <v>SEDI</v>
          </cell>
          <cell r="C6657" t="str">
            <v>OUTROS</v>
          </cell>
          <cell r="D6657" t="str">
            <v>0318</v>
          </cell>
          <cell r="E6657">
            <v>0</v>
          </cell>
          <cell r="F6657">
            <v>0</v>
          </cell>
          <cell r="G6657" t="str">
            <v>100300</v>
          </cell>
          <cell r="H6657" t="str">
            <v>AUXILIAR DE ALMOXARIFE COM ENCARGOS COMPLEMENTARES</v>
          </cell>
        </row>
        <row r="6658">
          <cell r="A6658" t="str">
            <v>SERVICOS DIVERSOS</v>
          </cell>
          <cell r="B6658" t="str">
            <v>SEDI</v>
          </cell>
          <cell r="C6658" t="str">
            <v>OUTROS</v>
          </cell>
          <cell r="D6658" t="str">
            <v>0318</v>
          </cell>
          <cell r="E6658">
            <v>0</v>
          </cell>
          <cell r="F6658">
            <v>0</v>
          </cell>
          <cell r="G6658" t="str">
            <v>100301</v>
          </cell>
          <cell r="H6658" t="str">
            <v>AJUDANTE DE PINTOR COM ENCARGOS COMPLEMENTARES</v>
          </cell>
        </row>
        <row r="6659">
          <cell r="A6659" t="str">
            <v>SERVICOS DIVERSOS</v>
          </cell>
          <cell r="B6659" t="str">
            <v>SEDI</v>
          </cell>
          <cell r="C6659" t="str">
            <v>OUTROS</v>
          </cell>
          <cell r="D6659" t="str">
            <v>0318</v>
          </cell>
          <cell r="E6659">
            <v>0</v>
          </cell>
          <cell r="F6659">
            <v>0</v>
          </cell>
          <cell r="G6659" t="str">
            <v>100302</v>
          </cell>
          <cell r="H6659" t="str">
            <v>COORDENADOR/GERENTE DE OBRA COM ENCARGOS COMPLEMENTARES</v>
          </cell>
        </row>
        <row r="6660">
          <cell r="A6660" t="str">
            <v>SERVICOS DIVERSOS</v>
          </cell>
          <cell r="B6660" t="str">
            <v>SEDI</v>
          </cell>
          <cell r="C6660" t="str">
            <v>OUTROS</v>
          </cell>
          <cell r="D6660" t="str">
            <v>0318</v>
          </cell>
          <cell r="E6660">
            <v>0</v>
          </cell>
          <cell r="F6660">
            <v>0</v>
          </cell>
          <cell r="G6660" t="str">
            <v>100303</v>
          </cell>
          <cell r="H6660" t="str">
            <v>AUXILIAR DE AZULEJISTA COM ENCARGOS COMPLEMENTARES</v>
          </cell>
        </row>
        <row r="6661">
          <cell r="A6661" t="str">
            <v>SERVICOS DIVERSOS</v>
          </cell>
          <cell r="B6661" t="str">
            <v>SEDI</v>
          </cell>
          <cell r="C6661" t="str">
            <v>OUTROS</v>
          </cell>
          <cell r="D6661" t="str">
            <v>0318</v>
          </cell>
          <cell r="E6661">
            <v>0</v>
          </cell>
          <cell r="F6661">
            <v>0</v>
          </cell>
          <cell r="G6661" t="str">
            <v>100304</v>
          </cell>
          <cell r="H6661" t="str">
            <v>ARQUITETO PAISAGISTA COM ENCARGOS COMPLEMENTARES</v>
          </cell>
        </row>
        <row r="6662">
          <cell r="A6662" t="str">
            <v>SERVICOS DIVERSOS</v>
          </cell>
          <cell r="B6662" t="str">
            <v>SEDI</v>
          </cell>
          <cell r="C6662" t="str">
            <v>OUTROS</v>
          </cell>
          <cell r="D6662" t="str">
            <v>0318</v>
          </cell>
          <cell r="E6662">
            <v>0</v>
          </cell>
          <cell r="F6662">
            <v>0</v>
          </cell>
          <cell r="G6662" t="str">
            <v>100305</v>
          </cell>
          <cell r="H6662" t="str">
            <v>ENGENHEIRO CIVIL JUNIOR COM ENCARGOS COMPLEMENTARES</v>
          </cell>
        </row>
        <row r="6663">
          <cell r="A6663" t="str">
            <v>SERVICOS DIVERSOS</v>
          </cell>
          <cell r="B6663" t="str">
            <v>SEDI</v>
          </cell>
          <cell r="C6663" t="str">
            <v>OUTROS</v>
          </cell>
          <cell r="D6663" t="str">
            <v>0318</v>
          </cell>
          <cell r="E6663">
            <v>0</v>
          </cell>
          <cell r="F6663">
            <v>0</v>
          </cell>
          <cell r="G6663" t="str">
            <v>100306</v>
          </cell>
          <cell r="H6663" t="str">
            <v>ENGENHEIRO CIVIL PLENO COM ENCARGOS COMPLEMENTARES</v>
          </cell>
        </row>
        <row r="6664">
          <cell r="A6664" t="str">
            <v>SERVICOS DIVERSOS</v>
          </cell>
          <cell r="B6664" t="str">
            <v>SEDI</v>
          </cell>
          <cell r="C6664" t="str">
            <v>OUTROS</v>
          </cell>
          <cell r="D6664" t="str">
            <v>0318</v>
          </cell>
          <cell r="E6664">
            <v>0</v>
          </cell>
          <cell r="F6664">
            <v>0</v>
          </cell>
          <cell r="G6664" t="str">
            <v>100307</v>
          </cell>
          <cell r="H6664" t="str">
            <v>MONTADOR DE ELETROELETRÔNICOS COM ENCARGOS COMPLEMENTARES</v>
          </cell>
        </row>
        <row r="6665">
          <cell r="A6665" t="str">
            <v>SERVICOS DIVERSOS</v>
          </cell>
          <cell r="B6665" t="str">
            <v>SEDI</v>
          </cell>
          <cell r="C6665" t="str">
            <v>OUTROS</v>
          </cell>
          <cell r="D6665" t="str">
            <v>0318</v>
          </cell>
          <cell r="E6665">
            <v>0</v>
          </cell>
          <cell r="F6665">
            <v>0</v>
          </cell>
          <cell r="G6665" t="str">
            <v>100308</v>
          </cell>
          <cell r="H6665" t="str">
            <v>MECÂNICO DE REFRIGERAÇÃO COM ENCARGOS COMPLEMENTARES</v>
          </cell>
        </row>
        <row r="6666">
          <cell r="A6666" t="str">
            <v>SERVICOS DIVERSOS</v>
          </cell>
          <cell r="B6666" t="str">
            <v>SEDI</v>
          </cell>
          <cell r="C6666" t="str">
            <v>OUTROS</v>
          </cell>
          <cell r="D6666" t="str">
            <v>0318</v>
          </cell>
          <cell r="E6666">
            <v>0</v>
          </cell>
          <cell r="F6666">
            <v>0</v>
          </cell>
          <cell r="G6666" t="str">
            <v>100309</v>
          </cell>
          <cell r="H6666" t="str">
            <v>TÉCNICO EM SEGURANÇA DO TRABALHO COM ENCARGOS COMPLEMENTARES</v>
          </cell>
        </row>
        <row r="6667">
          <cell r="A6667" t="str">
            <v>SERVICOS DIVERSOS</v>
          </cell>
          <cell r="B6667" t="str">
            <v>SEDI</v>
          </cell>
          <cell r="C6667" t="str">
            <v>OUTROS</v>
          </cell>
          <cell r="D6667" t="str">
            <v>0318</v>
          </cell>
          <cell r="E6667">
            <v>0</v>
          </cell>
          <cell r="F6667">
            <v>0</v>
          </cell>
          <cell r="G6667" t="str">
            <v>100310</v>
          </cell>
          <cell r="H6667" t="str">
            <v>CURSO DE CAPACITAÇÃO PARA AUXILIAR DE ALMOXARIFE (ENCARGOS COMPLEMENTARES) - MENSALISTA</v>
          </cell>
        </row>
        <row r="6668">
          <cell r="A6668" t="str">
            <v>SERVICOS DIVERSOS</v>
          </cell>
          <cell r="B6668" t="str">
            <v>SEDI</v>
          </cell>
          <cell r="C6668" t="str">
            <v>OUTROS</v>
          </cell>
          <cell r="D6668" t="str">
            <v>0318</v>
          </cell>
          <cell r="E6668">
            <v>0</v>
          </cell>
          <cell r="F6668">
            <v>0</v>
          </cell>
          <cell r="G6668" t="str">
            <v>100311</v>
          </cell>
          <cell r="H6668" t="str">
            <v>CURSO DE CAPACITAÇÃO PARA COORDENADOR/GERENTE DE OBRA (ENCARGOS COMPLEMENTARES) - MENSALISTA</v>
          </cell>
        </row>
        <row r="6669">
          <cell r="A6669" t="str">
            <v>SERVICOS DIVERSOS</v>
          </cell>
          <cell r="B6669" t="str">
            <v>SEDI</v>
          </cell>
          <cell r="C6669" t="str">
            <v>OUTROS</v>
          </cell>
          <cell r="D6669" t="str">
            <v>0318</v>
          </cell>
          <cell r="E6669">
            <v>0</v>
          </cell>
          <cell r="F6669">
            <v>0</v>
          </cell>
          <cell r="G6669" t="str">
            <v>100312</v>
          </cell>
          <cell r="H6669" t="str">
            <v>CURSO DE CAPACITAÇÃO PARA ARQUITETO PAISAGISTA (ENCARGOS COMPLEMENTARES) - MENSALISTA</v>
          </cell>
        </row>
        <row r="6670">
          <cell r="A6670" t="str">
            <v>SERVICOS DIVERSOS</v>
          </cell>
          <cell r="B6670" t="str">
            <v>SEDI</v>
          </cell>
          <cell r="C6670" t="str">
            <v>OUTROS</v>
          </cell>
          <cell r="D6670" t="str">
            <v>0318</v>
          </cell>
          <cell r="E6670">
            <v>0</v>
          </cell>
          <cell r="F6670">
            <v>0</v>
          </cell>
          <cell r="G6670" t="str">
            <v>100313</v>
          </cell>
          <cell r="H6670" t="str">
            <v>CURSO DE CAPACITAÇÃO PARA ENGENHEIRO CIVIL JUNIOR (ENCARGOS COMPLEMENTARES) - MENSALISTA</v>
          </cell>
        </row>
        <row r="6671">
          <cell r="A6671" t="str">
            <v>SERVICOS DIVERSOS</v>
          </cell>
          <cell r="B6671" t="str">
            <v>SEDI</v>
          </cell>
          <cell r="C6671" t="str">
            <v>OUTROS</v>
          </cell>
          <cell r="D6671" t="str">
            <v>0318</v>
          </cell>
          <cell r="E6671">
            <v>0</v>
          </cell>
          <cell r="F6671">
            <v>0</v>
          </cell>
          <cell r="G6671" t="str">
            <v>100314</v>
          </cell>
          <cell r="H6671" t="str">
            <v>CURSO DE CAPACITAÇÃO PARA ENGENHEIRO CIVIL PLENO (ENCARGOS COMPLEMENTARES) - MENSALISTA</v>
          </cell>
        </row>
        <row r="6672">
          <cell r="A6672" t="str">
            <v>SERVICOS DIVERSOS</v>
          </cell>
          <cell r="B6672" t="str">
            <v>SEDI</v>
          </cell>
          <cell r="C6672" t="str">
            <v>OUTROS</v>
          </cell>
          <cell r="D6672" t="str">
            <v>0318</v>
          </cell>
          <cell r="E6672">
            <v>0</v>
          </cell>
          <cell r="F6672">
            <v>0</v>
          </cell>
          <cell r="G6672" t="str">
            <v>100315</v>
          </cell>
          <cell r="H6672" t="str">
            <v>CURSO DE CAPACITAÇÃO PARA TÉCNICO EM SEGURANÇA DO TRABALHO (ENCARGOS COMPLEMENTARES) - MENSALISTA</v>
          </cell>
        </row>
        <row r="6673">
          <cell r="A6673" t="str">
            <v>SERVICOS DIVERSOS</v>
          </cell>
          <cell r="B6673" t="str">
            <v>SEDI</v>
          </cell>
          <cell r="C6673" t="str">
            <v>OUTROS</v>
          </cell>
          <cell r="D6673" t="str">
            <v>0318</v>
          </cell>
          <cell r="E6673">
            <v>0</v>
          </cell>
          <cell r="F6673">
            <v>0</v>
          </cell>
          <cell r="G6673" t="str">
            <v>100316</v>
          </cell>
          <cell r="H6673" t="str">
            <v>AUXILIAR DE ALMOXARIFE COM ENCARGOS COMPLEMENTARES</v>
          </cell>
        </row>
        <row r="6674">
          <cell r="A6674" t="str">
            <v>SERVICOS DIVERSOS</v>
          </cell>
          <cell r="B6674" t="str">
            <v>SEDI</v>
          </cell>
          <cell r="C6674" t="str">
            <v>OUTROS</v>
          </cell>
          <cell r="D6674" t="str">
            <v>0318</v>
          </cell>
          <cell r="E6674">
            <v>0</v>
          </cell>
          <cell r="F6674">
            <v>0</v>
          </cell>
          <cell r="G6674" t="str">
            <v>100317</v>
          </cell>
          <cell r="H6674" t="str">
            <v>COORDENADOR / GERENTE DE OBRA COM ENCARGOS COMPLEMENTARES</v>
          </cell>
        </row>
        <row r="6675">
          <cell r="A6675" t="str">
            <v>SERVICOS DIVERSOS</v>
          </cell>
          <cell r="B6675" t="str">
            <v>SEDI</v>
          </cell>
          <cell r="C6675" t="str">
            <v>OUTROS</v>
          </cell>
          <cell r="D6675" t="str">
            <v>0318</v>
          </cell>
          <cell r="E6675">
            <v>0</v>
          </cell>
          <cell r="F6675">
            <v>0</v>
          </cell>
          <cell r="G6675" t="str">
            <v>100318</v>
          </cell>
          <cell r="H6675" t="str">
            <v>ARQUITETO PAISAGISTA COM ENCARGOS COMPLEMENTARES</v>
          </cell>
        </row>
        <row r="6676">
          <cell r="A6676" t="str">
            <v>SERVICOS DIVERSOS</v>
          </cell>
          <cell r="B6676" t="str">
            <v>SEDI</v>
          </cell>
          <cell r="C6676" t="str">
            <v>OUTROS</v>
          </cell>
          <cell r="D6676" t="str">
            <v>0318</v>
          </cell>
          <cell r="E6676">
            <v>0</v>
          </cell>
          <cell r="F6676">
            <v>0</v>
          </cell>
          <cell r="G6676" t="str">
            <v>100319</v>
          </cell>
          <cell r="H6676" t="str">
            <v>ENGENHEIRO CIVIL JUNIOR COM ENCARGOS COMPLEMENTARES</v>
          </cell>
        </row>
        <row r="6677">
          <cell r="A6677" t="str">
            <v>SERVICOS DIVERSOS</v>
          </cell>
          <cell r="B6677" t="str">
            <v>SEDI</v>
          </cell>
          <cell r="C6677" t="str">
            <v>OUTROS</v>
          </cell>
          <cell r="D6677" t="str">
            <v>0318</v>
          </cell>
          <cell r="E6677">
            <v>0</v>
          </cell>
          <cell r="F6677">
            <v>0</v>
          </cell>
          <cell r="G6677" t="str">
            <v>100320</v>
          </cell>
          <cell r="H6677" t="str">
            <v>ENGENHEIRO CIVIL PLENO COM ENCARGOS COMPLEMENTARES</v>
          </cell>
        </row>
        <row r="6678">
          <cell r="A6678" t="str">
            <v>SERVICOS DIVERSOS</v>
          </cell>
          <cell r="B6678" t="str">
            <v>SEDI</v>
          </cell>
          <cell r="C6678" t="str">
            <v>OUTROS</v>
          </cell>
          <cell r="D6678" t="str">
            <v>0318</v>
          </cell>
          <cell r="E6678">
            <v>0</v>
          </cell>
          <cell r="F6678">
            <v>0</v>
          </cell>
          <cell r="G6678" t="str">
            <v>100321</v>
          </cell>
          <cell r="H6678" t="str">
            <v>TÉCNICO EM SEGURANÇA DO TRABALHO COM ENCARGOS COMPLEMENTARES</v>
          </cell>
        </row>
        <row r="6679">
          <cell r="A6679" t="str">
            <v>SERVICOS DIVERSOS</v>
          </cell>
          <cell r="B6679" t="str">
            <v>SEDI</v>
          </cell>
          <cell r="C6679" t="str">
            <v>OUTROS</v>
          </cell>
          <cell r="D6679" t="str">
            <v>0318</v>
          </cell>
          <cell r="E6679">
            <v>0</v>
          </cell>
          <cell r="F6679">
            <v>0</v>
          </cell>
          <cell r="G6679" t="str">
            <v>100533</v>
          </cell>
          <cell r="H6679" t="str">
            <v>TECNICO DE EDIFICACOES COM ENCARGOS COMPLEMENTARES</v>
          </cell>
        </row>
        <row r="6680">
          <cell r="A6680" t="str">
            <v>SERVICOS DIVERSOS</v>
          </cell>
          <cell r="B6680" t="str">
            <v>SEDI</v>
          </cell>
          <cell r="C6680" t="str">
            <v>OUTROS</v>
          </cell>
          <cell r="D6680" t="str">
            <v>0318</v>
          </cell>
          <cell r="E6680">
            <v>0</v>
          </cell>
          <cell r="F6680">
            <v>0</v>
          </cell>
          <cell r="G6680" t="str">
            <v>100534</v>
          </cell>
          <cell r="H6680" t="str">
            <v>TECNICO DE EDIFICACOES COM ENCARGOS COMPLEMENTARES</v>
          </cell>
        </row>
        <row r="6681">
          <cell r="A6681" t="str">
            <v>SERVICOS DIVERSOS</v>
          </cell>
          <cell r="B6681" t="str">
            <v>SEDI</v>
          </cell>
          <cell r="C6681" t="str">
            <v>OUTROS</v>
          </cell>
          <cell r="D6681" t="str">
            <v>0318</v>
          </cell>
          <cell r="E6681">
            <v>0</v>
          </cell>
          <cell r="F6681">
            <v>0</v>
          </cell>
          <cell r="G6681" t="str">
            <v>100535</v>
          </cell>
          <cell r="H6681" t="str">
            <v>CURSO DE CAPACITAÇÃO PARA TECNICO DE EDIFICACOES (ENCARGOS COMPLEMENTARES) - HORISTA</v>
          </cell>
        </row>
        <row r="6682">
          <cell r="A6682" t="str">
            <v>SERVICOS DIVERSOS</v>
          </cell>
          <cell r="B6682" t="str">
            <v>SEDI</v>
          </cell>
          <cell r="C6682" t="str">
            <v>OUTROS</v>
          </cell>
          <cell r="D6682" t="str">
            <v>0318</v>
          </cell>
          <cell r="E6682">
            <v>0</v>
          </cell>
          <cell r="F6682">
            <v>0</v>
          </cell>
          <cell r="G6682" t="str">
            <v>100536</v>
          </cell>
          <cell r="H6682" t="str">
            <v>CURSO DE CAPACITAÇÃO PARA TECNICO DE EDIFICACOES (ENCARGOS COMPLEMENTARES) - MENSALISTA</v>
          </cell>
        </row>
        <row r="6683">
          <cell r="A6683" t="str">
            <v>SERVICOS DIVERSOS</v>
          </cell>
          <cell r="B6683" t="str">
            <v>SEDI</v>
          </cell>
          <cell r="C6683" t="str">
            <v>OUTROS</v>
          </cell>
          <cell r="D6683" t="str">
            <v>0318</v>
          </cell>
          <cell r="E6683">
            <v>0</v>
          </cell>
          <cell r="F6683">
            <v>0</v>
          </cell>
          <cell r="G6683" t="str">
            <v>101284</v>
          </cell>
          <cell r="H6683" t="str">
            <v>CURSO DE CAPACITAÇÃO PARA ENGENHEIRO CIVIL SENIOR (ENCARGOS COMPLEMENTARES) - HORISTA</v>
          </cell>
        </row>
        <row r="6684">
          <cell r="A6684" t="str">
            <v>SERVICOS DIVERSOS</v>
          </cell>
          <cell r="B6684" t="str">
            <v>SEDI</v>
          </cell>
          <cell r="C6684" t="str">
            <v>OUTROS</v>
          </cell>
          <cell r="D6684" t="str">
            <v>0318</v>
          </cell>
          <cell r="E6684">
            <v>0</v>
          </cell>
          <cell r="F6684">
            <v>0</v>
          </cell>
          <cell r="G6684" t="str">
            <v>101285</v>
          </cell>
          <cell r="H6684" t="str">
            <v>CURSO DE CAPACITAÇÃO PARA ENGENHEIRO SANITARISTA (ENCARGOS COMPLEMENTARES) - HORISTA</v>
          </cell>
        </row>
        <row r="6685">
          <cell r="A6685" t="str">
            <v>SERVICOS DIVERSOS</v>
          </cell>
          <cell r="B6685" t="str">
            <v>SEDI</v>
          </cell>
          <cell r="C6685" t="str">
            <v>OUTROS</v>
          </cell>
          <cell r="D6685" t="str">
            <v>0318</v>
          </cell>
          <cell r="E6685">
            <v>0</v>
          </cell>
          <cell r="F6685">
            <v>0</v>
          </cell>
          <cell r="G6685" t="str">
            <v>101286</v>
          </cell>
          <cell r="H6685" t="str">
            <v>CURSO DE CAPACITAÇÃO PARA AJUDANTE DE ARMADOR (ENCARGOS COMPLEMENTARES) - MENSALISTA</v>
          </cell>
        </row>
        <row r="6686">
          <cell r="A6686" t="str">
            <v>SERVICOS DIVERSOS</v>
          </cell>
          <cell r="B6686" t="str">
            <v>SEDI</v>
          </cell>
          <cell r="C6686" t="str">
            <v>OUTROS</v>
          </cell>
          <cell r="D6686" t="str">
            <v>0318</v>
          </cell>
          <cell r="E6686">
            <v>0</v>
          </cell>
          <cell r="F6686">
            <v>0</v>
          </cell>
          <cell r="G6686" t="str">
            <v>101287</v>
          </cell>
          <cell r="H6686" t="str">
            <v>CURSO DE CAPACITAÇÃO PARA AJUDANTE DE ELETRICISTA (ENCARGOS COMPLEMENTARES) - MENSALISTA</v>
          </cell>
        </row>
        <row r="6687">
          <cell r="A6687" t="str">
            <v>SERVICOS DIVERSOS</v>
          </cell>
          <cell r="B6687" t="str">
            <v>SEDI</v>
          </cell>
          <cell r="C6687" t="str">
            <v>OUTROS</v>
          </cell>
          <cell r="D6687" t="str">
            <v>0318</v>
          </cell>
          <cell r="E6687">
            <v>0</v>
          </cell>
          <cell r="F6687">
            <v>0</v>
          </cell>
          <cell r="G6687" t="str">
            <v>101288</v>
          </cell>
          <cell r="H6687" t="str">
            <v>CURSO DE CAPACITAÇÃO PARA AJUDANTE DE ESTRUTURAS METÁLICAS(ENCARGOS COMPLEMENTARES) - MENSALISTA</v>
          </cell>
        </row>
        <row r="6688">
          <cell r="A6688" t="str">
            <v>SERVICOS DIVERSOS</v>
          </cell>
          <cell r="B6688" t="str">
            <v>SEDI</v>
          </cell>
          <cell r="C6688" t="str">
            <v>OUTROS</v>
          </cell>
          <cell r="D6688" t="str">
            <v>0318</v>
          </cell>
          <cell r="E6688">
            <v>0</v>
          </cell>
          <cell r="F6688">
            <v>0</v>
          </cell>
          <cell r="G6688" t="str">
            <v>101289</v>
          </cell>
          <cell r="H6688" t="str">
            <v>CURSO DE CAPACITAÇÃO PARA AJUDANTE DE OPERAÇÃO EM GERAL (ENCARGOS COMPLEMENTARES) - MENSALISTA</v>
          </cell>
        </row>
        <row r="6689">
          <cell r="A6689" t="str">
            <v>SERVICOS DIVERSOS</v>
          </cell>
          <cell r="B6689" t="str">
            <v>SEDI</v>
          </cell>
          <cell r="C6689" t="str">
            <v>OUTROS</v>
          </cell>
          <cell r="D6689" t="str">
            <v>0318</v>
          </cell>
          <cell r="E6689">
            <v>0</v>
          </cell>
          <cell r="F6689">
            <v>0</v>
          </cell>
          <cell r="G6689" t="str">
            <v>101290</v>
          </cell>
          <cell r="H6689" t="str">
            <v>CURSO DE CAPACITAÇÃO PARA AJUDANTE DE PINTOR (ENCARGOS COMPLEMENTARES) - MENSALISTA</v>
          </cell>
        </row>
        <row r="6690">
          <cell r="A6690" t="str">
            <v>SERVICOS DIVERSOS</v>
          </cell>
          <cell r="B6690" t="str">
            <v>SEDI</v>
          </cell>
          <cell r="C6690" t="str">
            <v>OUTROS</v>
          </cell>
          <cell r="D6690" t="str">
            <v>0318</v>
          </cell>
          <cell r="E6690">
            <v>0</v>
          </cell>
          <cell r="F6690">
            <v>0</v>
          </cell>
          <cell r="G6690" t="str">
            <v>101291</v>
          </cell>
          <cell r="H6690" t="str">
            <v>CURSO DE CAPACITAÇÃO PARA AJUDANTE DE SERRALHEIRO (ENCARGOS COMPLEMENTARES) - MENSALISTA</v>
          </cell>
        </row>
        <row r="6691">
          <cell r="A6691" t="str">
            <v>SERVICOS DIVERSOS</v>
          </cell>
          <cell r="B6691" t="str">
            <v>SEDI</v>
          </cell>
          <cell r="C6691" t="str">
            <v>OUTROS</v>
          </cell>
          <cell r="D6691" t="str">
            <v>0318</v>
          </cell>
          <cell r="E6691">
            <v>0</v>
          </cell>
          <cell r="F6691">
            <v>0</v>
          </cell>
          <cell r="G6691" t="str">
            <v>101292</v>
          </cell>
          <cell r="H6691" t="str">
            <v>CURSO DE CAPACITAÇÃO PARA AJUDANTE ESPECIALIZADO (ENCARGOS COMPLEMENTARES) - MENSALISTA</v>
          </cell>
        </row>
        <row r="6692">
          <cell r="A6692" t="str">
            <v>SERVICOS DIVERSOS</v>
          </cell>
          <cell r="B6692" t="str">
            <v>SEDI</v>
          </cell>
          <cell r="C6692" t="str">
            <v>OUTROS</v>
          </cell>
          <cell r="D6692" t="str">
            <v>0318</v>
          </cell>
          <cell r="E6692">
            <v>0</v>
          </cell>
          <cell r="F6692">
            <v>0</v>
          </cell>
          <cell r="G6692" t="str">
            <v>101293</v>
          </cell>
          <cell r="H6692" t="str">
            <v>CURSO DE CAPACITAÇÃO PARA ARMADOR (ENCARGOS COMPLEMENTARES) - MENSALISTA</v>
          </cell>
        </row>
        <row r="6693">
          <cell r="A6693" t="str">
            <v>SERVICOS DIVERSOS</v>
          </cell>
          <cell r="B6693" t="str">
            <v>SEDI</v>
          </cell>
          <cell r="C6693" t="str">
            <v>OUTROS</v>
          </cell>
          <cell r="D6693" t="str">
            <v>0318</v>
          </cell>
          <cell r="E6693">
            <v>0</v>
          </cell>
          <cell r="F6693">
            <v>0</v>
          </cell>
          <cell r="G6693" t="str">
            <v>101294</v>
          </cell>
          <cell r="H6693" t="str">
            <v>CURSO DE CAPACITAÇÃO PARA ASSENTADOR DE MANILHA (ENCARGOS COMPLEMENTARES) - MENSALISTA</v>
          </cell>
        </row>
        <row r="6694">
          <cell r="A6694" t="str">
            <v>SERVICOS DIVERSOS</v>
          </cell>
          <cell r="B6694" t="str">
            <v>SEDI</v>
          </cell>
          <cell r="C6694" t="str">
            <v>OUTROS</v>
          </cell>
          <cell r="D6694" t="str">
            <v>0318</v>
          </cell>
          <cell r="E6694">
            <v>0</v>
          </cell>
          <cell r="F6694">
            <v>0</v>
          </cell>
          <cell r="G6694" t="str">
            <v>101295</v>
          </cell>
          <cell r="H6694" t="str">
            <v>CURSO DE CAPACITAÇÃO PARA AUXILIAR DE AZULEJISTA (ENCARGOS COMPLEMENTARES) - MENSALISTA</v>
          </cell>
        </row>
        <row r="6695">
          <cell r="A6695" t="str">
            <v>SERVICOS DIVERSOS</v>
          </cell>
          <cell r="B6695" t="str">
            <v>SEDI</v>
          </cell>
          <cell r="C6695" t="str">
            <v>OUTROS</v>
          </cell>
          <cell r="D6695" t="str">
            <v>0318</v>
          </cell>
          <cell r="E6695">
            <v>0</v>
          </cell>
          <cell r="F6695">
            <v>0</v>
          </cell>
          <cell r="G6695" t="str">
            <v>101296</v>
          </cell>
          <cell r="H6695" t="str">
            <v>CURSO DE CAPACITAÇÃO PARA AUXILIAR DE ENCANADOR OU BOMBEIRO HIDRÁULICO (ENCARGOS COMPLEMENTARES) - MENSALISTA</v>
          </cell>
        </row>
        <row r="6696">
          <cell r="A6696" t="str">
            <v>SERVICOS DIVERSOS</v>
          </cell>
          <cell r="B6696" t="str">
            <v>SEDI</v>
          </cell>
          <cell r="C6696" t="str">
            <v>OUTROS</v>
          </cell>
          <cell r="D6696" t="str">
            <v>0318</v>
          </cell>
          <cell r="E6696">
            <v>0</v>
          </cell>
          <cell r="F6696">
            <v>0</v>
          </cell>
          <cell r="G6696" t="str">
            <v>101297</v>
          </cell>
          <cell r="H6696" t="str">
            <v>CURSO DE CAPACITAÇÃO PARA AUXILIAR DE LABORATORISTA (ENCARGOS COMPLEMENTARES) - MENSALISTA</v>
          </cell>
        </row>
        <row r="6697">
          <cell r="A6697" t="str">
            <v>SERVICOS DIVERSOS</v>
          </cell>
          <cell r="B6697" t="str">
            <v>SEDI</v>
          </cell>
          <cell r="C6697" t="str">
            <v>OUTROS</v>
          </cell>
          <cell r="D6697" t="str">
            <v>0318</v>
          </cell>
          <cell r="E6697">
            <v>0</v>
          </cell>
          <cell r="F6697">
            <v>0</v>
          </cell>
          <cell r="G6697" t="str">
            <v>101298</v>
          </cell>
          <cell r="H6697" t="str">
            <v>CURSO DE CAPACITAÇÃO PARA AUXILIAR DE MECANICO (ENCARGOS COMPLEMENTARES) - MENSALISTA</v>
          </cell>
        </row>
        <row r="6698">
          <cell r="A6698" t="str">
            <v>SERVICOS DIVERSOS</v>
          </cell>
          <cell r="B6698" t="str">
            <v>SEDI</v>
          </cell>
          <cell r="C6698" t="str">
            <v>OUTROS</v>
          </cell>
          <cell r="D6698" t="str">
            <v>0318</v>
          </cell>
          <cell r="E6698">
            <v>0</v>
          </cell>
          <cell r="F6698">
            <v>0</v>
          </cell>
          <cell r="G6698" t="str">
            <v>101299</v>
          </cell>
          <cell r="H6698" t="str">
            <v>CURSO DE CAPACITAÇÃO PARA AUXILIAR DE PEDREIRO (ENCARGOS COMPLEMENTARES) - MENSALISTA</v>
          </cell>
        </row>
        <row r="6699">
          <cell r="A6699" t="str">
            <v>SERVICOS DIVERSOS</v>
          </cell>
          <cell r="B6699" t="str">
            <v>SEDI</v>
          </cell>
          <cell r="C6699" t="str">
            <v>OUTROS</v>
          </cell>
          <cell r="D6699" t="str">
            <v>0318</v>
          </cell>
          <cell r="E6699">
            <v>0</v>
          </cell>
          <cell r="F6699">
            <v>0</v>
          </cell>
          <cell r="G6699" t="str">
            <v>101300</v>
          </cell>
          <cell r="H6699" t="str">
            <v>CURSO DE CAPACITAÇÃO PARA AUXILIAR DE SERVIÇOS GERAIS (ENCARGOS COMPLEMENTARES) - MENSALISTA</v>
          </cell>
        </row>
        <row r="6700">
          <cell r="A6700" t="str">
            <v>SERVICOS DIVERSOS</v>
          </cell>
          <cell r="B6700" t="str">
            <v>SEDI</v>
          </cell>
          <cell r="C6700" t="str">
            <v>OUTROS</v>
          </cell>
          <cell r="D6700" t="str">
            <v>0318</v>
          </cell>
          <cell r="E6700">
            <v>0</v>
          </cell>
          <cell r="F6700">
            <v>0</v>
          </cell>
          <cell r="G6700" t="str">
            <v>101301</v>
          </cell>
          <cell r="H6700" t="str">
            <v>CURSO DE CAPACITAÇÃO PARA AUXILIAR DE TOPÓGRAFO (ENCARGOS COMPLEMENTARES) - MENSALISTA</v>
          </cell>
        </row>
        <row r="6701">
          <cell r="A6701" t="str">
            <v>SERVICOS DIVERSOS</v>
          </cell>
          <cell r="B6701" t="str">
            <v>SEDI</v>
          </cell>
          <cell r="C6701" t="str">
            <v>OUTROS</v>
          </cell>
          <cell r="D6701" t="str">
            <v>0318</v>
          </cell>
          <cell r="E6701">
            <v>0</v>
          </cell>
          <cell r="F6701">
            <v>0</v>
          </cell>
          <cell r="G6701" t="str">
            <v>101302</v>
          </cell>
          <cell r="H6701" t="str">
            <v>CURSO DE CAPACITAÇÃO PARA AUXILIAR TÉCNICO DE ENGENHARIA (ENCARGOS COMPLEMENTARES) - MENSALISTA</v>
          </cell>
        </row>
        <row r="6702">
          <cell r="A6702" t="str">
            <v>SERVICOS DIVERSOS</v>
          </cell>
          <cell r="B6702" t="str">
            <v>SEDI</v>
          </cell>
          <cell r="C6702" t="str">
            <v>OUTROS</v>
          </cell>
          <cell r="D6702" t="str">
            <v>0318</v>
          </cell>
          <cell r="E6702">
            <v>0</v>
          </cell>
          <cell r="F6702">
            <v>0</v>
          </cell>
          <cell r="G6702" t="str">
            <v>101303</v>
          </cell>
          <cell r="H6702" t="str">
            <v>CURSO DE CAPACITAÇÃO PARA MONTADOR DE ELETROELETRONICOS(ENCARGOS COMPLEMENTARES) - MENSALISTA</v>
          </cell>
        </row>
        <row r="6703">
          <cell r="A6703" t="str">
            <v>SERVICOS DIVERSOS</v>
          </cell>
          <cell r="B6703" t="str">
            <v>SEDI</v>
          </cell>
          <cell r="C6703" t="str">
            <v>OUTROS</v>
          </cell>
          <cell r="D6703" t="str">
            <v>0318</v>
          </cell>
          <cell r="E6703">
            <v>0</v>
          </cell>
          <cell r="F6703">
            <v>0</v>
          </cell>
          <cell r="G6703" t="str">
            <v>101304</v>
          </cell>
          <cell r="H6703" t="str">
            <v>CURSO DE CAPACITAÇÃO PARA AZULEJISTA OU LADRILHISTA (ENCARGOS COMPLEMENTARES) - MENSALISTA</v>
          </cell>
        </row>
        <row r="6704">
          <cell r="A6704" t="str">
            <v>SERVICOS DIVERSOS</v>
          </cell>
          <cell r="B6704" t="str">
            <v>SEDI</v>
          </cell>
          <cell r="C6704" t="str">
            <v>OUTROS</v>
          </cell>
          <cell r="D6704" t="str">
            <v>0318</v>
          </cell>
          <cell r="E6704">
            <v>0</v>
          </cell>
          <cell r="F6704">
            <v>0</v>
          </cell>
          <cell r="G6704" t="str">
            <v>101305</v>
          </cell>
          <cell r="H6704" t="str">
            <v>CURSO DE CAPACITAÇÃO PARA BLASTER, DINAMITADOR OU CABO DE FORÇA (ENCARGOS COMPLEMENTARES) - MENSALISTA</v>
          </cell>
        </row>
        <row r="6705">
          <cell r="A6705" t="str">
            <v>SERVICOS DIVERSOS</v>
          </cell>
          <cell r="B6705" t="str">
            <v>SEDI</v>
          </cell>
          <cell r="C6705" t="str">
            <v>OUTROS</v>
          </cell>
          <cell r="D6705" t="str">
            <v>0318</v>
          </cell>
          <cell r="E6705">
            <v>0</v>
          </cell>
          <cell r="F6705">
            <v>0</v>
          </cell>
          <cell r="G6705" t="str">
            <v>101306</v>
          </cell>
          <cell r="H6705" t="str">
            <v>CURSO DE CAPACITAÇÃO PARA CALAFETADOR (ENCARGOS COMPLEMENTARES) - MENSALISTA</v>
          </cell>
        </row>
        <row r="6706">
          <cell r="A6706" t="str">
            <v>SERVICOS DIVERSOS</v>
          </cell>
          <cell r="B6706" t="str">
            <v>SEDI</v>
          </cell>
          <cell r="C6706" t="str">
            <v>OUTROS</v>
          </cell>
          <cell r="D6706" t="str">
            <v>0318</v>
          </cell>
          <cell r="E6706">
            <v>0</v>
          </cell>
          <cell r="F6706">
            <v>0</v>
          </cell>
          <cell r="G6706" t="str">
            <v>101307</v>
          </cell>
          <cell r="H6706" t="str">
            <v>CURSO DE CAPACITAÇÃO PARA CALCETEIRO (ENCARGOS COMPLEMENTARES) - MENSALISTA</v>
          </cell>
        </row>
        <row r="6707">
          <cell r="A6707" t="str">
            <v>SERVICOS DIVERSOS</v>
          </cell>
          <cell r="B6707" t="str">
            <v>SEDI</v>
          </cell>
          <cell r="C6707" t="str">
            <v>OUTROS</v>
          </cell>
          <cell r="D6707" t="str">
            <v>0318</v>
          </cell>
          <cell r="E6707">
            <v>0</v>
          </cell>
          <cell r="F6707">
            <v>0</v>
          </cell>
          <cell r="G6707" t="str">
            <v>101308</v>
          </cell>
          <cell r="H6707" t="str">
            <v>CURSO DE CAPACITAÇÃO PARA MONTADOR DE ESTRUTURAS METALICAS (ENCARGOS COMPLEMENTARES) - MENSALISTA</v>
          </cell>
        </row>
        <row r="6708">
          <cell r="A6708" t="str">
            <v>SERVICOS DIVERSOS</v>
          </cell>
          <cell r="B6708" t="str">
            <v>SEDI</v>
          </cell>
          <cell r="C6708" t="str">
            <v>OUTROS</v>
          </cell>
          <cell r="D6708" t="str">
            <v>0318</v>
          </cell>
          <cell r="E6708">
            <v>0</v>
          </cell>
          <cell r="F6708">
            <v>0</v>
          </cell>
          <cell r="G6708" t="str">
            <v>101309</v>
          </cell>
          <cell r="H6708" t="str">
            <v>CURSO DE CAPACITAÇÃO PARA CARPINTEIRO AUXILIAR (ENCARGOS COMPLEMENTARES) - MENSALISTA</v>
          </cell>
        </row>
        <row r="6709">
          <cell r="A6709" t="str">
            <v>SERVICOS DIVERSOS</v>
          </cell>
          <cell r="B6709" t="str">
            <v>SEDI</v>
          </cell>
          <cell r="C6709" t="str">
            <v>OUTROS</v>
          </cell>
          <cell r="D6709" t="str">
            <v>0318</v>
          </cell>
          <cell r="E6709">
            <v>0</v>
          </cell>
          <cell r="F6709">
            <v>0</v>
          </cell>
          <cell r="G6709" t="str">
            <v>101310</v>
          </cell>
          <cell r="H6709" t="str">
            <v>CURSO DE CAPACITAÇÃO PARA CARPINTEIRO DE ESQUADRIAS (ENCARGOS COMPLEMENTARES) - MENSALISTA</v>
          </cell>
        </row>
        <row r="6710">
          <cell r="A6710" t="str">
            <v>SERVICOS DIVERSOS</v>
          </cell>
          <cell r="B6710" t="str">
            <v>SEDI</v>
          </cell>
          <cell r="C6710" t="str">
            <v>OUTROS</v>
          </cell>
          <cell r="D6710" t="str">
            <v>0318</v>
          </cell>
          <cell r="E6710">
            <v>0</v>
          </cell>
          <cell r="F6710">
            <v>0</v>
          </cell>
          <cell r="G6710" t="str">
            <v>101311</v>
          </cell>
          <cell r="H6710" t="str">
            <v>CURSO DE CAPACITAÇÃO PARA CARPINTEIRO DE FORMAS (ENCARGOS COMPLEMENTARES) - MENSALISTA</v>
          </cell>
        </row>
        <row r="6711">
          <cell r="A6711" t="str">
            <v>SERVICOS DIVERSOS</v>
          </cell>
          <cell r="B6711" t="str">
            <v>SEDI</v>
          </cell>
          <cell r="C6711" t="str">
            <v>OUTROS</v>
          </cell>
          <cell r="D6711" t="str">
            <v>0318</v>
          </cell>
          <cell r="E6711">
            <v>0</v>
          </cell>
          <cell r="F6711">
            <v>0</v>
          </cell>
          <cell r="G6711" t="str">
            <v>101312</v>
          </cell>
          <cell r="H6711" t="str">
            <v>CURSO DE CAPACITAÇÃO PARA CAVOUQUEIRO OU OPERADOR DE PERFURATRIZ (ENCARGOS COMPLEMENTARES) - MENSALISTA</v>
          </cell>
        </row>
        <row r="6712">
          <cell r="A6712" t="str">
            <v>SERVICOS DIVERSOS</v>
          </cell>
          <cell r="B6712" t="str">
            <v>SEDI</v>
          </cell>
          <cell r="C6712" t="str">
            <v>OUTROS</v>
          </cell>
          <cell r="D6712" t="str">
            <v>0318</v>
          </cell>
          <cell r="E6712">
            <v>0</v>
          </cell>
          <cell r="F6712">
            <v>0</v>
          </cell>
          <cell r="G6712" t="str">
            <v>101313</v>
          </cell>
          <cell r="H6712" t="str">
            <v>CURSO DE CAPACITAÇÃO PARA ELETRICISTA (ENCARGOS COMPLEMENTARES) - MENSALISTA</v>
          </cell>
        </row>
        <row r="6713">
          <cell r="A6713" t="str">
            <v>SERVICOS DIVERSOS</v>
          </cell>
          <cell r="B6713" t="str">
            <v>SEDI</v>
          </cell>
          <cell r="C6713" t="str">
            <v>OUTROS</v>
          </cell>
          <cell r="D6713" t="str">
            <v>0318</v>
          </cell>
          <cell r="E6713">
            <v>0</v>
          </cell>
          <cell r="F6713">
            <v>0</v>
          </cell>
          <cell r="G6713" t="str">
            <v>101314</v>
          </cell>
          <cell r="H6713" t="str">
            <v>CURSO DE CAPACITAÇÃO PARA ELETRICISTA DE MANUTENÇÃO INDUSTRIAL (ENCARGOS COMPLEMENTARES) - MENSALISTA</v>
          </cell>
        </row>
        <row r="6714">
          <cell r="A6714" t="str">
            <v>SERVICOS DIVERSOS</v>
          </cell>
          <cell r="B6714" t="str">
            <v>SEDI</v>
          </cell>
          <cell r="C6714" t="str">
            <v>OUTROS</v>
          </cell>
          <cell r="D6714" t="str">
            <v>0318</v>
          </cell>
          <cell r="E6714">
            <v>0</v>
          </cell>
          <cell r="F6714">
            <v>0</v>
          </cell>
          <cell r="G6714" t="str">
            <v>101315</v>
          </cell>
          <cell r="H6714" t="str">
            <v>CURSO DE CAPACITAÇÃO PARA ELETROTÉCNICO (ENCARGOS COMPLEMENTARES) - MENSALISTA</v>
          </cell>
        </row>
        <row r="6715">
          <cell r="A6715" t="str">
            <v>SERVICOS DIVERSOS</v>
          </cell>
          <cell r="B6715" t="str">
            <v>SEDI</v>
          </cell>
          <cell r="C6715" t="str">
            <v>OUTROS</v>
          </cell>
          <cell r="D6715" t="str">
            <v>0318</v>
          </cell>
          <cell r="E6715">
            <v>0</v>
          </cell>
          <cell r="F6715">
            <v>0</v>
          </cell>
          <cell r="G6715" t="str">
            <v>101316</v>
          </cell>
          <cell r="H6715" t="str">
            <v>CURSO DE CAPACITAÇÃO PARA ENCANADOR OU BOMBEIRO HIDRÁULICO (ENCARGOS COMPLEMENTARES) - MENSALISTA</v>
          </cell>
        </row>
        <row r="6716">
          <cell r="A6716" t="str">
            <v>SERVICOS DIVERSOS</v>
          </cell>
          <cell r="B6716" t="str">
            <v>SEDI</v>
          </cell>
          <cell r="C6716" t="str">
            <v>OUTROS</v>
          </cell>
          <cell r="D6716" t="str">
            <v>0318</v>
          </cell>
          <cell r="E6716">
            <v>0</v>
          </cell>
          <cell r="F6716">
            <v>0</v>
          </cell>
          <cell r="G6716" t="str">
            <v>101317</v>
          </cell>
          <cell r="H6716" t="str">
            <v>CURSO DE CAPACITAÇÃO PARA ENGENHEIRO CIVIL SENIOR (ENCARGOS COMPLEMENTARES) - MENSALISTA</v>
          </cell>
        </row>
        <row r="6717">
          <cell r="A6717" t="str">
            <v>SERVICOS DIVERSOS</v>
          </cell>
          <cell r="B6717" t="str">
            <v>SEDI</v>
          </cell>
          <cell r="C6717" t="str">
            <v>OUTROS</v>
          </cell>
          <cell r="D6717" t="str">
            <v>0318</v>
          </cell>
          <cell r="E6717">
            <v>0</v>
          </cell>
          <cell r="F6717">
            <v>0</v>
          </cell>
          <cell r="G6717" t="str">
            <v>101318</v>
          </cell>
          <cell r="H6717" t="str">
            <v>CURSO DE CAPACITAÇÃO PARA ENGENHEIRO ELETRICISTA (ENCARGOS COMPLEMENTARES) - MENSALISTA</v>
          </cell>
        </row>
        <row r="6718">
          <cell r="A6718" t="str">
            <v>SERVICOS DIVERSOS</v>
          </cell>
          <cell r="B6718" t="str">
            <v>SEDI</v>
          </cell>
          <cell r="C6718" t="str">
            <v>OUTROS</v>
          </cell>
          <cell r="D6718" t="str">
            <v>0318</v>
          </cell>
          <cell r="E6718">
            <v>0</v>
          </cell>
          <cell r="F6718">
            <v>0</v>
          </cell>
          <cell r="G6718" t="str">
            <v>101319</v>
          </cell>
          <cell r="H6718" t="str">
            <v>CURSO DE CAPACITAÇÃO PARA ENGENHEIRO SANITARISTA (ENCARGOS COMPLEMENTARES) - MENSALISTA</v>
          </cell>
        </row>
        <row r="6719">
          <cell r="A6719" t="str">
            <v>SERVICOS DIVERSOS</v>
          </cell>
          <cell r="B6719" t="str">
            <v>SEDI</v>
          </cell>
          <cell r="C6719" t="str">
            <v>OUTROS</v>
          </cell>
          <cell r="D6719" t="str">
            <v>0318</v>
          </cell>
          <cell r="E6719">
            <v>0</v>
          </cell>
          <cell r="F6719">
            <v>0</v>
          </cell>
          <cell r="G6719" t="str">
            <v>101320</v>
          </cell>
          <cell r="H6719" t="str">
            <v>CURSO DE CAPACITAÇÃO PARA MONTADOR DE MAQUINAS (ENCARGOS COMPLEMENTARES) - MENSALISTA</v>
          </cell>
        </row>
        <row r="6720">
          <cell r="A6720" t="str">
            <v>SERVICOS DIVERSOS</v>
          </cell>
          <cell r="B6720" t="str">
            <v>SEDI</v>
          </cell>
          <cell r="C6720" t="str">
            <v>OUTROS</v>
          </cell>
          <cell r="D6720" t="str">
            <v>0318</v>
          </cell>
          <cell r="E6720">
            <v>0</v>
          </cell>
          <cell r="F6720">
            <v>0</v>
          </cell>
          <cell r="G6720" t="str">
            <v>101321</v>
          </cell>
          <cell r="H6720" t="str">
            <v>CURSO DE CAPACITAÇÃO PARA ESTUCADOR (ENCARGOS COMPLEMENTARES) - MENSALISTA</v>
          </cell>
        </row>
        <row r="6721">
          <cell r="A6721" t="str">
            <v>SERVICOS DIVERSOS</v>
          </cell>
          <cell r="B6721" t="str">
            <v>SEDI</v>
          </cell>
          <cell r="C6721" t="str">
            <v>OUTROS</v>
          </cell>
          <cell r="D6721" t="str">
            <v>0318</v>
          </cell>
          <cell r="E6721">
            <v>0</v>
          </cell>
          <cell r="F6721">
            <v>0</v>
          </cell>
          <cell r="G6721" t="str">
            <v>101322</v>
          </cell>
          <cell r="H6721" t="str">
            <v>CURSO DE CAPACITAÇÃO PARA GESSEIRO (ENCARGOS COMPLEMENTARES) - MENSALISTA</v>
          </cell>
        </row>
        <row r="6722">
          <cell r="A6722" t="str">
            <v>SERVICOS DIVERSOS</v>
          </cell>
          <cell r="B6722" t="str">
            <v>SEDI</v>
          </cell>
          <cell r="C6722" t="str">
            <v>OUTROS</v>
          </cell>
          <cell r="D6722" t="str">
            <v>0318</v>
          </cell>
          <cell r="E6722">
            <v>0</v>
          </cell>
          <cell r="F6722">
            <v>0</v>
          </cell>
          <cell r="G6722" t="str">
            <v>101323</v>
          </cell>
          <cell r="H6722" t="str">
            <v>CURSO DE CAPACITAÇÃO PARA IMPERMEABILIZADOR (ENCARGOS COMPLEMENTARES) - MENSALISTA</v>
          </cell>
        </row>
        <row r="6723">
          <cell r="A6723" t="str">
            <v>SERVICOS DIVERSOS</v>
          </cell>
          <cell r="B6723" t="str">
            <v>SEDI</v>
          </cell>
          <cell r="C6723" t="str">
            <v>OUTROS</v>
          </cell>
          <cell r="D6723" t="str">
            <v>0318</v>
          </cell>
          <cell r="E6723">
            <v>0</v>
          </cell>
          <cell r="F6723">
            <v>0</v>
          </cell>
          <cell r="G6723" t="str">
            <v>101324</v>
          </cell>
          <cell r="H6723" t="str">
            <v>CURSO DE CAPACITAÇÃO PARA MOTORISTA DE CAMINHAO-BASCULANTE (ENCARGOS COMPLEMENTARES) - MENSALISTA</v>
          </cell>
        </row>
        <row r="6724">
          <cell r="A6724" t="str">
            <v>SERVICOS DIVERSOS</v>
          </cell>
          <cell r="B6724" t="str">
            <v>SEDI</v>
          </cell>
          <cell r="C6724" t="str">
            <v>OUTROS</v>
          </cell>
          <cell r="D6724" t="str">
            <v>0318</v>
          </cell>
          <cell r="E6724">
            <v>0</v>
          </cell>
          <cell r="F6724">
            <v>0</v>
          </cell>
          <cell r="G6724" t="str">
            <v>101325</v>
          </cell>
          <cell r="H6724" t="str">
            <v>CURSO DE CAPACITAÇÃO PARA INSTALADOR DE TUBULAÇÕES (ENCARGOS COMPLEMENTARES) - MENSALISTA</v>
          </cell>
        </row>
        <row r="6725">
          <cell r="A6725" t="str">
            <v>SERVICOS DIVERSOS</v>
          </cell>
          <cell r="B6725" t="str">
            <v>SEDI</v>
          </cell>
          <cell r="C6725" t="str">
            <v>OUTROS</v>
          </cell>
          <cell r="D6725" t="str">
            <v>0318</v>
          </cell>
          <cell r="E6725">
            <v>0</v>
          </cell>
          <cell r="F6725">
            <v>0</v>
          </cell>
          <cell r="G6725" t="str">
            <v>101326</v>
          </cell>
          <cell r="H6725" t="str">
            <v>CURSO DE CAPACITAÇÃO PARA JARDINEIRO (ENCARGOS COMPLEMENTARES) - MENSALISTA</v>
          </cell>
        </row>
        <row r="6726">
          <cell r="A6726" t="str">
            <v>SERVICOS DIVERSOS</v>
          </cell>
          <cell r="B6726" t="str">
            <v>SEDI</v>
          </cell>
          <cell r="C6726" t="str">
            <v>OUTROS</v>
          </cell>
          <cell r="D6726" t="str">
            <v>0318</v>
          </cell>
          <cell r="E6726">
            <v>0</v>
          </cell>
          <cell r="F6726">
            <v>0</v>
          </cell>
          <cell r="G6726" t="str">
            <v>101327</v>
          </cell>
          <cell r="H6726" t="str">
            <v>CURSO DE CAPACITAÇÃO PARA LEITURISTA OU CADASTRISTA DE REDES DE ÁGUA (ENCARGOS COMPLEMENTARES) - MENSALISTA</v>
          </cell>
        </row>
        <row r="6727">
          <cell r="A6727" t="str">
            <v>SERVICOS DIVERSOS</v>
          </cell>
          <cell r="B6727" t="str">
            <v>SEDI</v>
          </cell>
          <cell r="C6727" t="str">
            <v>OUTROS</v>
          </cell>
          <cell r="D6727" t="str">
            <v>0318</v>
          </cell>
          <cell r="E6727">
            <v>0</v>
          </cell>
          <cell r="F6727">
            <v>0</v>
          </cell>
          <cell r="G6727" t="str">
            <v>101328</v>
          </cell>
          <cell r="H6727" t="str">
            <v>CURSO DE CAPACITAÇÃO PARA MOTORISTA DE CAMINHAO-CARRETA (ENCARGOS COMPLEMENTARES) - MENSALISTA</v>
          </cell>
        </row>
        <row r="6728">
          <cell r="A6728" t="str">
            <v>SERVICOS DIVERSOS</v>
          </cell>
          <cell r="B6728" t="str">
            <v>SEDI</v>
          </cell>
          <cell r="C6728" t="str">
            <v>OUTROS</v>
          </cell>
          <cell r="D6728" t="str">
            <v>0318</v>
          </cell>
          <cell r="E6728">
            <v>0</v>
          </cell>
          <cell r="F6728">
            <v>0</v>
          </cell>
          <cell r="G6728" t="str">
            <v>101329</v>
          </cell>
          <cell r="H6728" t="str">
            <v>CURSO DE CAPACITAÇÃO PARA MAÇARIQUEIRO (ENCARGOS COMPLEMENTARES) - MENSALISTA</v>
          </cell>
        </row>
        <row r="6729">
          <cell r="A6729" t="str">
            <v>SERVICOS DIVERSOS</v>
          </cell>
          <cell r="B6729" t="str">
            <v>SEDI</v>
          </cell>
          <cell r="C6729" t="str">
            <v>OUTROS</v>
          </cell>
          <cell r="D6729" t="str">
            <v>0318</v>
          </cell>
          <cell r="E6729">
            <v>0</v>
          </cell>
          <cell r="F6729">
            <v>0</v>
          </cell>
          <cell r="G6729" t="str">
            <v>101330</v>
          </cell>
          <cell r="H6729" t="str">
            <v>CURSO DE CAPACITAÇÃO PARA MARCENEIRO (ENCARGOS COMPLEMENTARES) - MENSALISTA</v>
          </cell>
        </row>
        <row r="6730">
          <cell r="A6730" t="str">
            <v>SERVICOS DIVERSOS</v>
          </cell>
          <cell r="B6730" t="str">
            <v>SEDI</v>
          </cell>
          <cell r="C6730" t="str">
            <v>OUTROS</v>
          </cell>
          <cell r="D6730" t="str">
            <v>0318</v>
          </cell>
          <cell r="E6730">
            <v>0</v>
          </cell>
          <cell r="F6730">
            <v>0</v>
          </cell>
          <cell r="G6730" t="str">
            <v>101331</v>
          </cell>
          <cell r="H6730" t="str">
            <v>CURSO DE CAPACITAÇÃO PARA MARMORISTA / GRANITEIRO (ENCARGOS COMPLEMENTARES) - MENSALISTA</v>
          </cell>
        </row>
        <row r="6731">
          <cell r="A6731" t="str">
            <v>SERVICOS DIVERSOS</v>
          </cell>
          <cell r="B6731" t="str">
            <v>SEDI</v>
          </cell>
          <cell r="C6731" t="str">
            <v>OUTROS</v>
          </cell>
          <cell r="D6731" t="str">
            <v>0318</v>
          </cell>
          <cell r="E6731">
            <v>0</v>
          </cell>
          <cell r="F6731">
            <v>0</v>
          </cell>
          <cell r="G6731" t="str">
            <v>101332</v>
          </cell>
          <cell r="H6731" t="str">
            <v>CURSO DE CAPACITAÇÃO PARA MOTORISTA DE CARRO DE PASSEIO (ENCARGOS COMPLEMENTARES) - MENSALISTA</v>
          </cell>
        </row>
        <row r="6732">
          <cell r="A6732" t="str">
            <v>SERVICOS DIVERSOS</v>
          </cell>
          <cell r="B6732" t="str">
            <v>SEDI</v>
          </cell>
          <cell r="C6732" t="str">
            <v>OUTROS</v>
          </cell>
          <cell r="D6732" t="str">
            <v>0318</v>
          </cell>
          <cell r="E6732">
            <v>0</v>
          </cell>
          <cell r="F6732">
            <v>0</v>
          </cell>
          <cell r="G6732" t="str">
            <v>101333</v>
          </cell>
          <cell r="H6732" t="str">
            <v>CURSO DE CAPACITAÇÃO PARA MECÂNICO DE EQUIPAMENTOS PESADOS (ENCARGOS COMPLEMENTARES) - MENSALISTA</v>
          </cell>
        </row>
        <row r="6733">
          <cell r="A6733" t="str">
            <v>SERVICOS DIVERSOS</v>
          </cell>
          <cell r="B6733" t="str">
            <v>SEDI</v>
          </cell>
          <cell r="C6733" t="str">
            <v>OUTROS</v>
          </cell>
          <cell r="D6733" t="str">
            <v>0318</v>
          </cell>
          <cell r="E6733">
            <v>0</v>
          </cell>
          <cell r="F6733">
            <v>0</v>
          </cell>
          <cell r="G6733" t="str">
            <v>101334</v>
          </cell>
          <cell r="H6733" t="str">
            <v>CURSO DE CAPACITAÇÃO PARA MECÂNICO DE REFRIGERAÇÃO (ENCARGOS COMPLEMENTARES) - MENSALISTA</v>
          </cell>
        </row>
        <row r="6734">
          <cell r="A6734" t="str">
            <v>SERVICOS DIVERSOS</v>
          </cell>
          <cell r="B6734" t="str">
            <v>SEDI</v>
          </cell>
          <cell r="C6734" t="str">
            <v>OUTROS</v>
          </cell>
          <cell r="D6734" t="str">
            <v>0318</v>
          </cell>
          <cell r="E6734">
            <v>0</v>
          </cell>
          <cell r="F6734">
            <v>0</v>
          </cell>
          <cell r="G6734" t="str">
            <v>101335</v>
          </cell>
          <cell r="H6734" t="str">
            <v>CURSO DE CAPACITAÇÃO PARA MOTORISTA DE ONIBUS / MICRO-ONIBUS (ENCARGOS COMPLEMENTARES) - MENSALISTA</v>
          </cell>
        </row>
        <row r="6735">
          <cell r="A6735" t="str">
            <v>SERVICOS DIVERSOS</v>
          </cell>
          <cell r="B6735" t="str">
            <v>SEDI</v>
          </cell>
          <cell r="C6735" t="str">
            <v>OUTROS</v>
          </cell>
          <cell r="D6735" t="str">
            <v>0318</v>
          </cell>
          <cell r="E6735">
            <v>0</v>
          </cell>
          <cell r="F6735">
            <v>0</v>
          </cell>
          <cell r="G6735" t="str">
            <v>101336</v>
          </cell>
          <cell r="H6735" t="str">
            <v>CURSO DE CAPACITAÇÃO PARA MOTORISTA OPERADOR DE CAMINHAO COM MUNCK (ENCARGOS COMPLEMENTARES) - MENSALISTA</v>
          </cell>
        </row>
        <row r="6736">
          <cell r="A6736" t="str">
            <v>SERVICOS DIVERSOS</v>
          </cell>
          <cell r="B6736" t="str">
            <v>SEDI</v>
          </cell>
          <cell r="C6736" t="str">
            <v>OUTROS</v>
          </cell>
          <cell r="D6736" t="str">
            <v>0318</v>
          </cell>
          <cell r="E6736">
            <v>0</v>
          </cell>
          <cell r="F6736">
            <v>0</v>
          </cell>
          <cell r="G6736" t="str">
            <v>101337</v>
          </cell>
          <cell r="H6736" t="str">
            <v>CURSO DE CAPACITAÇÃO PARA NIVELADOR (ENCARGOS COMPLEMENTARES) - MENSALISTA</v>
          </cell>
        </row>
        <row r="6737">
          <cell r="A6737" t="str">
            <v>SERVICOS DIVERSOS</v>
          </cell>
          <cell r="B6737" t="str">
            <v>SEDI</v>
          </cell>
          <cell r="C6737" t="str">
            <v>OUTROS</v>
          </cell>
          <cell r="D6737" t="str">
            <v>0318</v>
          </cell>
          <cell r="E6737">
            <v>0</v>
          </cell>
          <cell r="F6737">
            <v>0</v>
          </cell>
          <cell r="G6737" t="str">
            <v>101338</v>
          </cell>
          <cell r="H6737" t="str">
            <v>CURSO DE CAPACITAÇÃO PARA OPERADOR DE BATE-ESTACAS (ENCARGOS COMPLEMENTARES) - MENSALISTA</v>
          </cell>
        </row>
        <row r="6738">
          <cell r="A6738" t="str">
            <v>SERVICOS DIVERSOS</v>
          </cell>
          <cell r="B6738" t="str">
            <v>SEDI</v>
          </cell>
          <cell r="C6738" t="str">
            <v>OUTROS</v>
          </cell>
          <cell r="D6738" t="str">
            <v>0318</v>
          </cell>
          <cell r="E6738">
            <v>0</v>
          </cell>
          <cell r="F6738">
            <v>0</v>
          </cell>
          <cell r="G6738" t="str">
            <v>101339</v>
          </cell>
          <cell r="H6738" t="str">
            <v>CURSO DE CAPACITAÇÃO PARA OPERADOR DE BETONEIRA (ENCARGOS COMPLEMENTARES) - MENSALISTA</v>
          </cell>
        </row>
        <row r="6739">
          <cell r="A6739" t="str">
            <v>SERVICOS DIVERSOS</v>
          </cell>
          <cell r="B6739" t="str">
            <v>SEDI</v>
          </cell>
          <cell r="C6739" t="str">
            <v>OUTROS</v>
          </cell>
          <cell r="D6739" t="str">
            <v>0318</v>
          </cell>
          <cell r="E6739">
            <v>0</v>
          </cell>
          <cell r="F6739">
            <v>0</v>
          </cell>
          <cell r="G6739" t="str">
            <v>101340</v>
          </cell>
          <cell r="H6739" t="str">
            <v>CURSO DE CAPACITAÇÃO PARA OPERADOR DE BETONEIRA ESTACIONARIA / MISTURADOR (ENCARGOS COMPLEMENTARES) - MENSALISTA</v>
          </cell>
        </row>
        <row r="6740">
          <cell r="A6740" t="str">
            <v>SERVICOS DIVERSOS</v>
          </cell>
          <cell r="B6740" t="str">
            <v>SEDI</v>
          </cell>
          <cell r="C6740" t="str">
            <v>OUTROS</v>
          </cell>
          <cell r="D6740" t="str">
            <v>0318</v>
          </cell>
          <cell r="E6740">
            <v>0</v>
          </cell>
          <cell r="F6740">
            <v>0</v>
          </cell>
          <cell r="G6740" t="str">
            <v>101341</v>
          </cell>
          <cell r="H6740" t="str">
            <v>CURSO DE CAPACITAÇÃO PARA OPERADOR DE COMPRESSOR DE AR OU COMPRESSORISTA (ENCARGOS COMPLEMENTARES) - MENSALISTA</v>
          </cell>
        </row>
        <row r="6741">
          <cell r="A6741" t="str">
            <v>SERVICOS DIVERSOS</v>
          </cell>
          <cell r="B6741" t="str">
            <v>SEDI</v>
          </cell>
          <cell r="C6741" t="str">
            <v>OUTROS</v>
          </cell>
          <cell r="D6741" t="str">
            <v>0318</v>
          </cell>
          <cell r="E6741">
            <v>0</v>
          </cell>
          <cell r="F6741">
            <v>0</v>
          </cell>
          <cell r="G6741" t="str">
            <v>101342</v>
          </cell>
          <cell r="H6741" t="str">
            <v>CURSO DE CAPACITAÇÃO PARA OPERADOR DE DEMARCADORA DE FAIXAS DE TRAFEGO (ENCARGOS COMPLEMENTARES) - MENSALISTA</v>
          </cell>
        </row>
        <row r="6742">
          <cell r="A6742" t="str">
            <v>SERVICOS DIVERSOS</v>
          </cell>
          <cell r="B6742" t="str">
            <v>SEDI</v>
          </cell>
          <cell r="C6742" t="str">
            <v>OUTROS</v>
          </cell>
          <cell r="D6742" t="str">
            <v>0318</v>
          </cell>
          <cell r="E6742">
            <v>0</v>
          </cell>
          <cell r="F6742">
            <v>0</v>
          </cell>
          <cell r="G6742" t="str">
            <v>101343</v>
          </cell>
          <cell r="H6742" t="str">
            <v>CURSO DE CAPACITAÇÃO PARA OPERADOR DE ESCAVADEIRA (ENCARGOS COMPLEMENTARES) - MENSALISTA</v>
          </cell>
        </row>
        <row r="6743">
          <cell r="A6743" t="str">
            <v>SERVICOS DIVERSOS</v>
          </cell>
          <cell r="B6743" t="str">
            <v>SEDI</v>
          </cell>
          <cell r="C6743" t="str">
            <v>OUTROS</v>
          </cell>
          <cell r="D6743" t="str">
            <v>0318</v>
          </cell>
          <cell r="E6743">
            <v>0</v>
          </cell>
          <cell r="F6743">
            <v>0</v>
          </cell>
          <cell r="G6743" t="str">
            <v>101344</v>
          </cell>
          <cell r="H6743" t="str">
            <v>CURSO DE CAPACITAÇÃO PARA OPERADOR DE GUINCHO OU GUINCHEIRO (ENCARGOS COMPLEMENTARES) - MENSALISTA</v>
          </cell>
        </row>
        <row r="6744">
          <cell r="A6744" t="str">
            <v>SERVICOS DIVERSOS</v>
          </cell>
          <cell r="B6744" t="str">
            <v>SEDI</v>
          </cell>
          <cell r="C6744" t="str">
            <v>OUTROS</v>
          </cell>
          <cell r="D6744" t="str">
            <v>0318</v>
          </cell>
          <cell r="E6744">
            <v>0</v>
          </cell>
          <cell r="F6744">
            <v>0</v>
          </cell>
          <cell r="G6744" t="str">
            <v>101345</v>
          </cell>
          <cell r="H6744" t="str">
            <v>CURSO DE CAPACITAÇÃO PARA OPERADOR DE GUINDASTE (ENCARGOS COMPLEMENTARES) - MENSALISTA</v>
          </cell>
        </row>
        <row r="6745">
          <cell r="A6745" t="str">
            <v>SERVICOS DIVERSOS</v>
          </cell>
          <cell r="B6745" t="str">
            <v>SEDI</v>
          </cell>
          <cell r="C6745" t="str">
            <v>OUTROS</v>
          </cell>
          <cell r="D6745" t="str">
            <v>0318</v>
          </cell>
          <cell r="E6745">
            <v>0</v>
          </cell>
          <cell r="F6745">
            <v>0</v>
          </cell>
          <cell r="G6745" t="str">
            <v>101346</v>
          </cell>
          <cell r="H6745" t="str">
            <v>CURSO DE CAPACITAÇÃO PARA OPERADOR DE JATO ABRASIVO OU JATISTA (ENCARGOS COMPLEMENTARES) - MENSALISTA</v>
          </cell>
        </row>
        <row r="6746">
          <cell r="A6746" t="str">
            <v>SERVICOS DIVERSOS</v>
          </cell>
          <cell r="B6746" t="str">
            <v>SEDI</v>
          </cell>
          <cell r="C6746" t="str">
            <v>OUTROS</v>
          </cell>
          <cell r="D6746" t="str">
            <v>0318</v>
          </cell>
          <cell r="E6746">
            <v>0</v>
          </cell>
          <cell r="F6746">
            <v>0</v>
          </cell>
          <cell r="G6746" t="str">
            <v>101347</v>
          </cell>
          <cell r="H6746" t="str">
            <v>CURSO DE CAPACITAÇÃO PARA OPERADOR DE MAQUINAS E TRATORES DIVERSOS (ENCARGOS COMPLEMENTARES) - MENSALISTA</v>
          </cell>
        </row>
        <row r="6747">
          <cell r="A6747" t="str">
            <v>SERVICOS DIVERSOS</v>
          </cell>
          <cell r="B6747" t="str">
            <v>SEDI</v>
          </cell>
          <cell r="C6747" t="str">
            <v>OUTROS</v>
          </cell>
          <cell r="D6747" t="str">
            <v>0318</v>
          </cell>
          <cell r="E6747">
            <v>0</v>
          </cell>
          <cell r="F6747">
            <v>0</v>
          </cell>
          <cell r="G6747" t="str">
            <v>101348</v>
          </cell>
          <cell r="H6747" t="str">
            <v>CURSO DE CAPACITAÇÃO PARA OPERADOR DE MARTELETE OU MARTELETEIRO (ENCARGOS COMPLEMENTARES) - MENSALISTA</v>
          </cell>
        </row>
        <row r="6748">
          <cell r="A6748" t="str">
            <v>SERVICOS DIVERSOS</v>
          </cell>
          <cell r="B6748" t="str">
            <v>SEDI</v>
          </cell>
          <cell r="C6748" t="str">
            <v>OUTROS</v>
          </cell>
          <cell r="D6748" t="str">
            <v>0318</v>
          </cell>
          <cell r="E6748">
            <v>0</v>
          </cell>
          <cell r="F6748">
            <v>0</v>
          </cell>
          <cell r="G6748" t="str">
            <v>101349</v>
          </cell>
          <cell r="H6748" t="str">
            <v>CURSO DE CAPACITAÇÃO PARA OPERADOR DE MOTO SCRAPER (ENCARGOS COMPLEMENTARES) - MENSALISTA</v>
          </cell>
        </row>
        <row r="6749">
          <cell r="A6749" t="str">
            <v>SERVICOS DIVERSOS</v>
          </cell>
          <cell r="B6749" t="str">
            <v>SEDI</v>
          </cell>
          <cell r="C6749" t="str">
            <v>OUTROS</v>
          </cell>
          <cell r="D6749" t="str">
            <v>0318</v>
          </cell>
          <cell r="E6749">
            <v>0</v>
          </cell>
          <cell r="F6749">
            <v>0</v>
          </cell>
          <cell r="G6749" t="str">
            <v>101350</v>
          </cell>
          <cell r="H6749" t="str">
            <v>CURSO DE CAPACITAÇÃO PARA OPERADOR DE MOTONIVELADORA (ENCARGOS COMPLEMENTARES) - MENSALISTA</v>
          </cell>
        </row>
        <row r="6750">
          <cell r="A6750" t="str">
            <v>SERVICOS DIVERSOS</v>
          </cell>
          <cell r="B6750" t="str">
            <v>SEDI</v>
          </cell>
          <cell r="C6750" t="str">
            <v>OUTROS</v>
          </cell>
          <cell r="D6750" t="str">
            <v>0318</v>
          </cell>
          <cell r="E6750">
            <v>0</v>
          </cell>
          <cell r="F6750">
            <v>0</v>
          </cell>
          <cell r="G6750" t="str">
            <v>101351</v>
          </cell>
          <cell r="H6750" t="str">
            <v>CURSO DE CAPACITAÇÃO PARA OPERADOR DE PA CARREGADEIRA (ENCARGOS COMPLEMENTARES) - MENSALISTA</v>
          </cell>
        </row>
        <row r="6751">
          <cell r="A6751" t="str">
            <v>SERVICOS DIVERSOS</v>
          </cell>
          <cell r="B6751" t="str">
            <v>SEDI</v>
          </cell>
          <cell r="C6751" t="str">
            <v>OUTROS</v>
          </cell>
          <cell r="D6751" t="str">
            <v>0318</v>
          </cell>
          <cell r="E6751">
            <v>0</v>
          </cell>
          <cell r="F6751">
            <v>0</v>
          </cell>
          <cell r="G6751" t="str">
            <v>101352</v>
          </cell>
          <cell r="H6751" t="str">
            <v>CURSO DE CAPACITAÇÃO PARA OPERADOR DE PAVIMENTADORA / MESA VIBROACABADORA (ENCARGOS COMPLEMENTARES) - MENSALISTA</v>
          </cell>
        </row>
        <row r="6752">
          <cell r="A6752" t="str">
            <v>SERVICOS DIVERSOS</v>
          </cell>
          <cell r="B6752" t="str">
            <v>SEDI</v>
          </cell>
          <cell r="C6752" t="str">
            <v>OUTROS</v>
          </cell>
          <cell r="D6752" t="str">
            <v>0318</v>
          </cell>
          <cell r="E6752">
            <v>0</v>
          </cell>
          <cell r="F6752">
            <v>0</v>
          </cell>
          <cell r="G6752" t="str">
            <v>101353</v>
          </cell>
          <cell r="H6752" t="str">
            <v>CURSO DE CAPACITAÇÃO PARA OPERADOR DE ROLO COMPACTADOR (ENCARGOS COMPLEMENTARES) - MENSALISTA</v>
          </cell>
        </row>
        <row r="6753">
          <cell r="A6753" t="str">
            <v>SERVICOS DIVERSOS</v>
          </cell>
          <cell r="B6753" t="str">
            <v>SEDI</v>
          </cell>
          <cell r="C6753" t="str">
            <v>OUTROS</v>
          </cell>
          <cell r="D6753" t="str">
            <v>0318</v>
          </cell>
          <cell r="E6753">
            <v>0</v>
          </cell>
          <cell r="F6753">
            <v>0</v>
          </cell>
          <cell r="G6753" t="str">
            <v>101354</v>
          </cell>
          <cell r="H6753" t="str">
            <v>CURSO DE CAPACITAÇÃO PARA OPERADOR DE TRATOR - EXCLUSIVE AGROPECUARIA (ENCARGOS COMPLEMENTARES) - MENSALISTA</v>
          </cell>
        </row>
        <row r="6754">
          <cell r="A6754" t="str">
            <v>SERVICOS DIVERSOS</v>
          </cell>
          <cell r="B6754" t="str">
            <v>SEDI</v>
          </cell>
          <cell r="C6754" t="str">
            <v>OUTROS</v>
          </cell>
          <cell r="D6754" t="str">
            <v>0318</v>
          </cell>
          <cell r="E6754">
            <v>0</v>
          </cell>
          <cell r="F6754">
            <v>0</v>
          </cell>
          <cell r="G6754" t="str">
            <v>101355</v>
          </cell>
          <cell r="H6754" t="str">
            <v>CURSO DE CAPACITAÇÃO PARA OPERADOR DE USINA DE ASFALTO, DE SOLOS OU DE CONCRETO (ENCARGOS COMPLEMENTARES) - MENSALISTA</v>
          </cell>
        </row>
        <row r="6755">
          <cell r="A6755" t="str">
            <v>SERVICOS DIVERSOS</v>
          </cell>
          <cell r="B6755" t="str">
            <v>SEDI</v>
          </cell>
          <cell r="C6755" t="str">
            <v>OUTROS</v>
          </cell>
          <cell r="D6755" t="str">
            <v>0318</v>
          </cell>
          <cell r="E6755">
            <v>0</v>
          </cell>
          <cell r="F6755">
            <v>0</v>
          </cell>
          <cell r="G6755" t="str">
            <v>101356</v>
          </cell>
          <cell r="H6755" t="str">
            <v>CURSO DE CAPACITAÇÃO PARA PASTILHEIRO (ENCARGOS COMPLEMENTARES) - MENSALISTA</v>
          </cell>
        </row>
        <row r="6756">
          <cell r="A6756" t="str">
            <v>SERVICOS DIVERSOS</v>
          </cell>
          <cell r="B6756" t="str">
            <v>SEDI</v>
          </cell>
          <cell r="C6756" t="str">
            <v>OUTROS</v>
          </cell>
          <cell r="D6756" t="str">
            <v>0318</v>
          </cell>
          <cell r="E6756">
            <v>0</v>
          </cell>
          <cell r="F6756">
            <v>0</v>
          </cell>
          <cell r="G6756" t="str">
            <v>101357</v>
          </cell>
          <cell r="H6756" t="str">
            <v>CURSO DE CAPACITAÇÃO PARA PEDREIRO (ENCARGOS COMPLEMENTARES) - MENSALISTA</v>
          </cell>
        </row>
        <row r="6757">
          <cell r="A6757" t="str">
            <v>SERVICOS DIVERSOS</v>
          </cell>
          <cell r="B6757" t="str">
            <v>SEDI</v>
          </cell>
          <cell r="C6757" t="str">
            <v>OUTROS</v>
          </cell>
          <cell r="D6757" t="str">
            <v>0318</v>
          </cell>
          <cell r="E6757">
            <v>0</v>
          </cell>
          <cell r="F6757">
            <v>0</v>
          </cell>
          <cell r="G6757" t="str">
            <v>101358</v>
          </cell>
          <cell r="H6757" t="str">
            <v>CURSO DE CAPACITAÇÃO PARA PINTOR (ENCARGOS COMPLEMENTARES) - MENSALISTA</v>
          </cell>
        </row>
        <row r="6758">
          <cell r="A6758" t="str">
            <v>SERVICOS DIVERSOS</v>
          </cell>
          <cell r="B6758" t="str">
            <v>SEDI</v>
          </cell>
          <cell r="C6758" t="str">
            <v>OUTROS</v>
          </cell>
          <cell r="D6758" t="str">
            <v>0318</v>
          </cell>
          <cell r="E6758">
            <v>0</v>
          </cell>
          <cell r="F6758">
            <v>0</v>
          </cell>
          <cell r="G6758" t="str">
            <v>101359</v>
          </cell>
          <cell r="H6758" t="str">
            <v>CURSO DE CAPACITAÇÃO PARA PINTOR DE LETREIROS (ENCARGOS COMPLEMENTARES) - MENSALISTA</v>
          </cell>
        </row>
        <row r="6759">
          <cell r="A6759" t="str">
            <v>SERVICOS DIVERSOS</v>
          </cell>
          <cell r="B6759" t="str">
            <v>SEDI</v>
          </cell>
          <cell r="C6759" t="str">
            <v>OUTROS</v>
          </cell>
          <cell r="D6759" t="str">
            <v>0318</v>
          </cell>
          <cell r="E6759">
            <v>0</v>
          </cell>
          <cell r="F6759">
            <v>0</v>
          </cell>
          <cell r="G6759" t="str">
            <v>101360</v>
          </cell>
          <cell r="H6759" t="str">
            <v>CURSO DE CAPACITAÇÃO PARA PINTOR PARA TINTA EPOXI (ENCARGOS COMPLEMENTARES) - MENSALISTA</v>
          </cell>
        </row>
        <row r="6760">
          <cell r="A6760" t="str">
            <v>SERVICOS DIVERSOS</v>
          </cell>
          <cell r="B6760" t="str">
            <v>SEDI</v>
          </cell>
          <cell r="C6760" t="str">
            <v>OUTROS</v>
          </cell>
          <cell r="D6760" t="str">
            <v>0318</v>
          </cell>
          <cell r="E6760">
            <v>0</v>
          </cell>
          <cell r="F6760">
            <v>0</v>
          </cell>
          <cell r="G6760" t="str">
            <v>101361</v>
          </cell>
          <cell r="H6760" t="str">
            <v>CURSO DE CAPACITAÇÃO PARA POCEIRO / ESCAVADOR DE VALAS E TUBULOES (ENCARGOS COMPLEMENTARES) - MENSALISTA</v>
          </cell>
        </row>
        <row r="6761">
          <cell r="A6761" t="str">
            <v>SERVICOS DIVERSOS</v>
          </cell>
          <cell r="B6761" t="str">
            <v>SEDI</v>
          </cell>
          <cell r="C6761" t="str">
            <v>OUTROS</v>
          </cell>
          <cell r="D6761" t="str">
            <v>0318</v>
          </cell>
          <cell r="E6761">
            <v>0</v>
          </cell>
          <cell r="F6761">
            <v>0</v>
          </cell>
          <cell r="G6761" t="str">
            <v>101362</v>
          </cell>
          <cell r="H6761" t="str">
            <v>CURSO DE CAPACITAÇÃO PARA RASTELEIRO (ENCARGOS COMPLEMENTARES) - MENSALISTA</v>
          </cell>
        </row>
        <row r="6762">
          <cell r="A6762" t="str">
            <v>SERVICOS DIVERSOS</v>
          </cell>
          <cell r="B6762" t="str">
            <v>SEDI</v>
          </cell>
          <cell r="C6762" t="str">
            <v>OUTROS</v>
          </cell>
          <cell r="D6762" t="str">
            <v>0318</v>
          </cell>
          <cell r="E6762">
            <v>0</v>
          </cell>
          <cell r="F6762">
            <v>0</v>
          </cell>
          <cell r="G6762" t="str">
            <v>101363</v>
          </cell>
          <cell r="H6762" t="str">
            <v>CURSO DE CAPACITAÇÃO PARA SERRALHEIRO (ENCARGOS COMPLEMENTARES) - MENSALISTA</v>
          </cell>
        </row>
        <row r="6763">
          <cell r="A6763" t="str">
            <v>SERVICOS DIVERSOS</v>
          </cell>
          <cell r="B6763" t="str">
            <v>SEDI</v>
          </cell>
          <cell r="C6763" t="str">
            <v>OUTROS</v>
          </cell>
          <cell r="D6763" t="str">
            <v>0318</v>
          </cell>
          <cell r="E6763">
            <v>0</v>
          </cell>
          <cell r="F6763">
            <v>0</v>
          </cell>
          <cell r="G6763" t="str">
            <v>101364</v>
          </cell>
          <cell r="H6763" t="str">
            <v>CURSO DE CAPACITAÇÃO PARA SERVENTE DE OBRAS (ENCARGOS COMPLEMENTARES) - MENSALISTA</v>
          </cell>
        </row>
        <row r="6764">
          <cell r="A6764" t="str">
            <v>SERVICOS DIVERSOS</v>
          </cell>
          <cell r="B6764" t="str">
            <v>SEDI</v>
          </cell>
          <cell r="C6764" t="str">
            <v>OUTROS</v>
          </cell>
          <cell r="D6764" t="str">
            <v>0318</v>
          </cell>
          <cell r="E6764">
            <v>0</v>
          </cell>
          <cell r="F6764">
            <v>0</v>
          </cell>
          <cell r="G6764" t="str">
            <v>101365</v>
          </cell>
          <cell r="H6764" t="str">
            <v>CURSO DE CAPACITAÇÃO PARA SOLDADOR (ENCARGOS COMPLEMENTARES) - MENSALISTA</v>
          </cell>
        </row>
        <row r="6765">
          <cell r="A6765" t="str">
            <v>SERVICOS DIVERSOS</v>
          </cell>
          <cell r="B6765" t="str">
            <v>SEDI</v>
          </cell>
          <cell r="C6765" t="str">
            <v>OUTROS</v>
          </cell>
          <cell r="D6765" t="str">
            <v>0318</v>
          </cell>
          <cell r="E6765">
            <v>0</v>
          </cell>
          <cell r="F6765">
            <v>0</v>
          </cell>
          <cell r="G6765" t="str">
            <v>101366</v>
          </cell>
          <cell r="H6765" t="str">
            <v>CURSO DE CAPACITAÇÃO PARA SOLDADOR ELETRICO (ENCARGOS COMPLEMENTARES) - MENSALISTA</v>
          </cell>
        </row>
        <row r="6766">
          <cell r="A6766" t="str">
            <v>SERVICOS DIVERSOS</v>
          </cell>
          <cell r="B6766" t="str">
            <v>SEDI</v>
          </cell>
          <cell r="C6766" t="str">
            <v>OUTROS</v>
          </cell>
          <cell r="D6766" t="str">
            <v>0318</v>
          </cell>
          <cell r="E6766">
            <v>0</v>
          </cell>
          <cell r="F6766">
            <v>0</v>
          </cell>
          <cell r="G6766" t="str">
            <v>101367</v>
          </cell>
          <cell r="H6766" t="str">
            <v>CURSO DE CAPACITAÇÃO PARA TAQUEADOR OU TAQUEIRO (ENCARGOS COMPLEMENTARES) - MENSALISTA</v>
          </cell>
        </row>
        <row r="6767">
          <cell r="A6767" t="str">
            <v>SERVICOS DIVERSOS</v>
          </cell>
          <cell r="B6767" t="str">
            <v>SEDI</v>
          </cell>
          <cell r="C6767" t="str">
            <v>OUTROS</v>
          </cell>
          <cell r="D6767" t="str">
            <v>0318</v>
          </cell>
          <cell r="E6767">
            <v>0</v>
          </cell>
          <cell r="F6767">
            <v>0</v>
          </cell>
          <cell r="G6767" t="str">
            <v>101368</v>
          </cell>
          <cell r="H6767" t="str">
            <v>CURSO DE CAPACITAÇÃO PARA TECNICO EM LABORATORIO E CAMPO DE CONSTRUCAO CIVIL (ENCARGOS COMPLEMENTARES) - MENSALISTA</v>
          </cell>
        </row>
        <row r="6768">
          <cell r="A6768" t="str">
            <v>SERVICOS DIVERSOS</v>
          </cell>
          <cell r="B6768" t="str">
            <v>SEDI</v>
          </cell>
          <cell r="C6768" t="str">
            <v>OUTROS</v>
          </cell>
          <cell r="D6768" t="str">
            <v>0318</v>
          </cell>
          <cell r="E6768">
            <v>0</v>
          </cell>
          <cell r="F6768">
            <v>0</v>
          </cell>
          <cell r="G6768" t="str">
            <v>101369</v>
          </cell>
          <cell r="H6768" t="str">
            <v>CURSO DE CAPACITAÇÃO PARA TECNICO EM SONDAGEM (ENCARGOS COMPLEMENTARES) - MENSALISTA</v>
          </cell>
        </row>
        <row r="6769">
          <cell r="A6769" t="str">
            <v>SERVICOS DIVERSOS</v>
          </cell>
          <cell r="B6769" t="str">
            <v>SEDI</v>
          </cell>
          <cell r="C6769" t="str">
            <v>OUTROS</v>
          </cell>
          <cell r="D6769" t="str">
            <v>0318</v>
          </cell>
          <cell r="E6769">
            <v>0</v>
          </cell>
          <cell r="F6769">
            <v>0</v>
          </cell>
          <cell r="G6769" t="str">
            <v>101370</v>
          </cell>
          <cell r="H6769" t="str">
            <v>CURSO DE CAPACITAÇÃO PARA TELHADOR (ENCARGOS COMPLEMENTARES) - MENSALISTA</v>
          </cell>
        </row>
        <row r="6770">
          <cell r="A6770" t="str">
            <v>SERVICOS DIVERSOS</v>
          </cell>
          <cell r="B6770" t="str">
            <v>SEDI</v>
          </cell>
          <cell r="C6770" t="str">
            <v>OUTROS</v>
          </cell>
          <cell r="D6770" t="str">
            <v>0318</v>
          </cell>
          <cell r="E6770">
            <v>0</v>
          </cell>
          <cell r="F6770">
            <v>0</v>
          </cell>
          <cell r="G6770" t="str">
            <v>101371</v>
          </cell>
          <cell r="H6770" t="str">
            <v>CURSO DE CAPACITAÇÃO PARA VIDRACEIRO (ENCARGOS COMPLEMENTARES) - MENSALISTA</v>
          </cell>
        </row>
        <row r="6771">
          <cell r="A6771" t="str">
            <v>SERVICOS DIVERSOS</v>
          </cell>
          <cell r="B6771" t="str">
            <v>SEDI</v>
          </cell>
          <cell r="C6771" t="str">
            <v>OUTROS</v>
          </cell>
          <cell r="D6771" t="str">
            <v>0318</v>
          </cell>
          <cell r="E6771">
            <v>0</v>
          </cell>
          <cell r="F6771">
            <v>0</v>
          </cell>
          <cell r="G6771" t="str">
            <v>101372</v>
          </cell>
          <cell r="H6771" t="str">
            <v>CURSO DE CAPACITAÇÃO PARA VIGIA DIURNO (ENCARGOS COMPLEMENTARES) - MENSALISTA</v>
          </cell>
        </row>
        <row r="6772">
          <cell r="A6772" t="str">
            <v>SERVICOS DIVERSOS</v>
          </cell>
          <cell r="B6772" t="str">
            <v>SEDI</v>
          </cell>
          <cell r="C6772" t="str">
            <v>OUTROS</v>
          </cell>
          <cell r="D6772" t="str">
            <v>0318</v>
          </cell>
          <cell r="E6772">
            <v>0</v>
          </cell>
          <cell r="F6772">
            <v>0</v>
          </cell>
          <cell r="G6772" t="str">
            <v>101373</v>
          </cell>
          <cell r="H6772" t="str">
            <v>ENGENHEIRO CIVIL SENIOR COM ENCARGOS COMPLEMENTARES</v>
          </cell>
        </row>
        <row r="6773">
          <cell r="A6773" t="str">
            <v>SERVICOS DIVERSOS</v>
          </cell>
          <cell r="B6773" t="str">
            <v>SEDI</v>
          </cell>
          <cell r="C6773" t="str">
            <v>OUTROS</v>
          </cell>
          <cell r="D6773" t="str">
            <v>0318</v>
          </cell>
          <cell r="E6773">
            <v>0</v>
          </cell>
          <cell r="F6773">
            <v>0</v>
          </cell>
          <cell r="G6773" t="str">
            <v>101374</v>
          </cell>
          <cell r="H6773" t="str">
            <v>AJUDANTE DE ARMADOR COM ENCARGOS COMPLEMENTARES</v>
          </cell>
        </row>
        <row r="6774">
          <cell r="A6774" t="str">
            <v>SERVICOS DIVERSOS</v>
          </cell>
          <cell r="B6774" t="str">
            <v>SEDI</v>
          </cell>
          <cell r="C6774" t="str">
            <v>OUTROS</v>
          </cell>
          <cell r="D6774" t="str">
            <v>0318</v>
          </cell>
          <cell r="E6774">
            <v>0</v>
          </cell>
          <cell r="F6774">
            <v>0</v>
          </cell>
          <cell r="G6774" t="str">
            <v>101375</v>
          </cell>
          <cell r="H6774" t="str">
            <v>AJUDANTE DE ELETRICISTA COM ENCARGOS COMPLEMENTARES</v>
          </cell>
        </row>
        <row r="6775">
          <cell r="A6775" t="str">
            <v>SERVICOS DIVERSOS</v>
          </cell>
          <cell r="B6775" t="str">
            <v>SEDI</v>
          </cell>
          <cell r="C6775" t="str">
            <v>OUTROS</v>
          </cell>
          <cell r="D6775" t="str">
            <v>0318</v>
          </cell>
          <cell r="E6775">
            <v>0</v>
          </cell>
          <cell r="F6775">
            <v>0</v>
          </cell>
          <cell r="G6775" t="str">
            <v>101376</v>
          </cell>
          <cell r="H6775" t="str">
            <v>AJUDANTE DE ESTRUTURAS METÁLICAS COM ENCARGOS COMPLEMENTARES</v>
          </cell>
        </row>
        <row r="6776">
          <cell r="A6776" t="str">
            <v>SERVICOS DIVERSOS</v>
          </cell>
          <cell r="B6776" t="str">
            <v>SEDI</v>
          </cell>
          <cell r="C6776" t="str">
            <v>OUTROS</v>
          </cell>
          <cell r="D6776" t="str">
            <v>0318</v>
          </cell>
          <cell r="E6776">
            <v>0</v>
          </cell>
          <cell r="F6776">
            <v>0</v>
          </cell>
          <cell r="G6776" t="str">
            <v>101377</v>
          </cell>
          <cell r="H6776" t="str">
            <v>AJUDANTE DE OPERAÇÃO EM GERAL COM ENCARGOS COMPLEMENTARES</v>
          </cell>
        </row>
        <row r="6777">
          <cell r="A6777" t="str">
            <v>SERVICOS DIVERSOS</v>
          </cell>
          <cell r="B6777" t="str">
            <v>SEDI</v>
          </cell>
          <cell r="C6777" t="str">
            <v>OUTROS</v>
          </cell>
          <cell r="D6777" t="str">
            <v>0318</v>
          </cell>
          <cell r="E6777">
            <v>0</v>
          </cell>
          <cell r="F6777">
            <v>0</v>
          </cell>
          <cell r="G6777" t="str">
            <v>101378</v>
          </cell>
          <cell r="H6777" t="str">
            <v>AJUDANTE DE PINTOR COM ENCARGOS COMPLEMENTARES</v>
          </cell>
        </row>
        <row r="6778">
          <cell r="A6778" t="str">
            <v>SERVICOS DIVERSOS</v>
          </cell>
          <cell r="B6778" t="str">
            <v>SEDI</v>
          </cell>
          <cell r="C6778" t="str">
            <v>OUTROS</v>
          </cell>
          <cell r="D6778" t="str">
            <v>0318</v>
          </cell>
          <cell r="E6778">
            <v>0</v>
          </cell>
          <cell r="F6778">
            <v>0</v>
          </cell>
          <cell r="G6778" t="str">
            <v>101379</v>
          </cell>
          <cell r="H6778" t="str">
            <v>AJUDANTE DE SERRALHEIRO COM ENCARGOS COMPLEMENTARES</v>
          </cell>
        </row>
        <row r="6779">
          <cell r="A6779" t="str">
            <v>SERVICOS DIVERSOS</v>
          </cell>
          <cell r="B6779" t="str">
            <v>SEDI</v>
          </cell>
          <cell r="C6779" t="str">
            <v>OUTROS</v>
          </cell>
          <cell r="D6779" t="str">
            <v>0318</v>
          </cell>
          <cell r="E6779">
            <v>0</v>
          </cell>
          <cell r="F6779">
            <v>0</v>
          </cell>
          <cell r="G6779" t="str">
            <v>101380</v>
          </cell>
          <cell r="H6779" t="str">
            <v>AJUDANTE ESPECIALIZADO COM ENCARGOS COMPLEMENTARES</v>
          </cell>
        </row>
        <row r="6780">
          <cell r="A6780" t="str">
            <v>SERVICOS DIVERSOS</v>
          </cell>
          <cell r="B6780" t="str">
            <v>SEDI</v>
          </cell>
          <cell r="C6780" t="str">
            <v>OUTROS</v>
          </cell>
          <cell r="D6780" t="str">
            <v>0318</v>
          </cell>
          <cell r="E6780">
            <v>0</v>
          </cell>
          <cell r="F6780">
            <v>0</v>
          </cell>
          <cell r="G6780" t="str">
            <v>101381</v>
          </cell>
          <cell r="H6780" t="str">
            <v>ARMADOR COM ENCARGOS COMPLEMENTARES</v>
          </cell>
        </row>
        <row r="6781">
          <cell r="A6781" t="str">
            <v>SERVICOS DIVERSOS</v>
          </cell>
          <cell r="B6781" t="str">
            <v>SEDI</v>
          </cell>
          <cell r="C6781" t="str">
            <v>OUTROS</v>
          </cell>
          <cell r="D6781" t="str">
            <v>0318</v>
          </cell>
          <cell r="E6781">
            <v>0</v>
          </cell>
          <cell r="F6781">
            <v>0</v>
          </cell>
          <cell r="G6781" t="str">
            <v>101382</v>
          </cell>
          <cell r="H6781" t="str">
            <v>ASSENTADOR DE MANILHAS COM ENCARGOS COMPLEMENTARES</v>
          </cell>
        </row>
        <row r="6782">
          <cell r="A6782" t="str">
            <v>SERVICOS DIVERSOS</v>
          </cell>
          <cell r="B6782" t="str">
            <v>SEDI</v>
          </cell>
          <cell r="C6782" t="str">
            <v>OUTROS</v>
          </cell>
          <cell r="D6782" t="str">
            <v>0318</v>
          </cell>
          <cell r="E6782">
            <v>0</v>
          </cell>
          <cell r="F6782">
            <v>0</v>
          </cell>
          <cell r="G6782" t="str">
            <v>101383</v>
          </cell>
          <cell r="H6782" t="str">
            <v>AUXILIAR DE AZULEJISTA COM ENCARGOS COMPLEMENTARES</v>
          </cell>
        </row>
        <row r="6783">
          <cell r="A6783" t="str">
            <v>SERVICOS DIVERSOS</v>
          </cell>
          <cell r="B6783" t="str">
            <v>SEDI</v>
          </cell>
          <cell r="C6783" t="str">
            <v>OUTROS</v>
          </cell>
          <cell r="D6783" t="str">
            <v>0318</v>
          </cell>
          <cell r="E6783">
            <v>0</v>
          </cell>
          <cell r="F6783">
            <v>0</v>
          </cell>
          <cell r="G6783" t="str">
            <v>101384</v>
          </cell>
          <cell r="H6783" t="str">
            <v>AUXILIAR DE ENCANADOR OU BOMBEIRO HIDRÁULICO COM ENCARGOS COMPLEMENTARES</v>
          </cell>
        </row>
        <row r="6784">
          <cell r="A6784" t="str">
            <v>SERVICOS DIVERSOS</v>
          </cell>
          <cell r="B6784" t="str">
            <v>SEDI</v>
          </cell>
          <cell r="C6784" t="str">
            <v>OUTROS</v>
          </cell>
          <cell r="D6784" t="str">
            <v>0318</v>
          </cell>
          <cell r="E6784">
            <v>0</v>
          </cell>
          <cell r="F6784">
            <v>0</v>
          </cell>
          <cell r="G6784" t="str">
            <v>101385</v>
          </cell>
          <cell r="H6784" t="str">
            <v>AUXILIAR DE LABORATORISTA DE SOLOS E DE CONCRETO COM ENCARGOS COMPLEMENTARES</v>
          </cell>
        </row>
        <row r="6785">
          <cell r="A6785" t="str">
            <v>SERVICOS DIVERSOS</v>
          </cell>
          <cell r="B6785" t="str">
            <v>SEDI</v>
          </cell>
          <cell r="C6785" t="str">
            <v>OUTROS</v>
          </cell>
          <cell r="D6785" t="str">
            <v>0318</v>
          </cell>
          <cell r="E6785">
            <v>0</v>
          </cell>
          <cell r="F6785">
            <v>0</v>
          </cell>
          <cell r="G6785" t="str">
            <v>101386</v>
          </cell>
          <cell r="H6785" t="str">
            <v>AUXILIAR DE MECÂNICO COM ENCARGOS COMPLEMENTARES</v>
          </cell>
        </row>
        <row r="6786">
          <cell r="A6786" t="str">
            <v>SERVICOS DIVERSOS</v>
          </cell>
          <cell r="B6786" t="str">
            <v>SEDI</v>
          </cell>
          <cell r="C6786" t="str">
            <v>OUTROS</v>
          </cell>
          <cell r="D6786" t="str">
            <v>0318</v>
          </cell>
          <cell r="E6786">
            <v>0</v>
          </cell>
          <cell r="F6786">
            <v>0</v>
          </cell>
          <cell r="G6786" t="str">
            <v>101387</v>
          </cell>
          <cell r="H6786" t="str">
            <v>AUXILIAR DE PEDREIRO COM ENCARGOS COMPLEMENTARES</v>
          </cell>
        </row>
        <row r="6787">
          <cell r="A6787" t="str">
            <v>SERVICOS DIVERSOS</v>
          </cell>
          <cell r="B6787" t="str">
            <v>SEDI</v>
          </cell>
          <cell r="C6787" t="str">
            <v>OUTROS</v>
          </cell>
          <cell r="D6787" t="str">
            <v>0318</v>
          </cell>
          <cell r="E6787">
            <v>0</v>
          </cell>
          <cell r="F6787">
            <v>0</v>
          </cell>
          <cell r="G6787" t="str">
            <v>101388</v>
          </cell>
          <cell r="H6787" t="str">
            <v>AUXILIAR DE SERVIÇOS GERAIS COM ENCARGOS COMPLEMENTARES</v>
          </cell>
        </row>
        <row r="6788">
          <cell r="A6788" t="str">
            <v>SERVICOS DIVERSOS</v>
          </cell>
          <cell r="B6788" t="str">
            <v>SEDI</v>
          </cell>
          <cell r="C6788" t="str">
            <v>OUTROS</v>
          </cell>
          <cell r="D6788" t="str">
            <v>0318</v>
          </cell>
          <cell r="E6788">
            <v>0</v>
          </cell>
          <cell r="F6788">
            <v>0</v>
          </cell>
          <cell r="G6788" t="str">
            <v>101389</v>
          </cell>
          <cell r="H6788" t="str">
            <v>AUXILIAR DE TOPÓGRAFO COM ENCARGOS COMPLEMENTARES</v>
          </cell>
        </row>
        <row r="6789">
          <cell r="A6789" t="str">
            <v>SERVICOS DIVERSOS</v>
          </cell>
          <cell r="B6789" t="str">
            <v>SEDI</v>
          </cell>
          <cell r="C6789" t="str">
            <v>OUTROS</v>
          </cell>
          <cell r="D6789" t="str">
            <v>0318</v>
          </cell>
          <cell r="E6789">
            <v>0</v>
          </cell>
          <cell r="F6789">
            <v>0</v>
          </cell>
          <cell r="G6789" t="str">
            <v>101390</v>
          </cell>
          <cell r="H6789" t="str">
            <v>AUXILIAR TÉCNICO / ASSISTENTE DE ENGENHARIA COM ENCARGOS COMPLEMENTARES</v>
          </cell>
        </row>
        <row r="6790">
          <cell r="A6790" t="str">
            <v>SERVICOS DIVERSOS</v>
          </cell>
          <cell r="B6790" t="str">
            <v>SEDI</v>
          </cell>
          <cell r="C6790" t="str">
            <v>OUTROS</v>
          </cell>
          <cell r="D6790" t="str">
            <v>0318</v>
          </cell>
          <cell r="E6790">
            <v>0</v>
          </cell>
          <cell r="F6790">
            <v>0</v>
          </cell>
          <cell r="G6790" t="str">
            <v>101391</v>
          </cell>
          <cell r="H6790" t="str">
            <v>AZULEJISTA OU LADRILHEIRO COM ENCARGOS COMPLEMENTARES</v>
          </cell>
        </row>
        <row r="6791">
          <cell r="A6791" t="str">
            <v>SERVICOS DIVERSOS</v>
          </cell>
          <cell r="B6791" t="str">
            <v>SEDI</v>
          </cell>
          <cell r="C6791" t="str">
            <v>OUTROS</v>
          </cell>
          <cell r="D6791" t="str">
            <v>0318</v>
          </cell>
          <cell r="E6791">
            <v>0</v>
          </cell>
          <cell r="F6791">
            <v>0</v>
          </cell>
          <cell r="G6791" t="str">
            <v>101392</v>
          </cell>
          <cell r="H6791" t="str">
            <v>BLASTER, DINAMITADOR OU CABO DE FORÇA COM ENCARGOS COMPLEMENTARES</v>
          </cell>
        </row>
        <row r="6792">
          <cell r="A6792" t="str">
            <v>SERVICOS DIVERSOS</v>
          </cell>
          <cell r="B6792" t="str">
            <v>SEDI</v>
          </cell>
          <cell r="C6792" t="str">
            <v>OUTROS</v>
          </cell>
          <cell r="D6792" t="str">
            <v>0318</v>
          </cell>
          <cell r="E6792">
            <v>0</v>
          </cell>
          <cell r="F6792">
            <v>0</v>
          </cell>
          <cell r="G6792" t="str">
            <v>101393</v>
          </cell>
          <cell r="H6792" t="str">
            <v>CALAFETADOR / CALAFATE COM ENCARGOS COMPLEMENTARES</v>
          </cell>
        </row>
        <row r="6793">
          <cell r="A6793" t="str">
            <v>SERVICOS DIVERSOS</v>
          </cell>
          <cell r="B6793" t="str">
            <v>SEDI</v>
          </cell>
          <cell r="C6793" t="str">
            <v>OUTROS</v>
          </cell>
          <cell r="D6793" t="str">
            <v>0318</v>
          </cell>
          <cell r="E6793">
            <v>0</v>
          </cell>
          <cell r="F6793">
            <v>0</v>
          </cell>
          <cell r="G6793" t="str">
            <v>101394</v>
          </cell>
          <cell r="H6793" t="str">
            <v>CALCETEIRO COM ENCARGOS COMPLEMENTARES</v>
          </cell>
        </row>
        <row r="6794">
          <cell r="A6794" t="str">
            <v>SERVICOS DIVERSOS</v>
          </cell>
          <cell r="B6794" t="str">
            <v>SEDI</v>
          </cell>
          <cell r="C6794" t="str">
            <v>OUTROS</v>
          </cell>
          <cell r="D6794" t="str">
            <v>0318</v>
          </cell>
          <cell r="E6794">
            <v>0</v>
          </cell>
          <cell r="F6794">
            <v>0</v>
          </cell>
          <cell r="G6794" t="str">
            <v>101395</v>
          </cell>
          <cell r="H6794" t="str">
            <v>CARPINTEIRO AUXILIAR COM ENCARGOS COMPLEMENTARES</v>
          </cell>
        </row>
        <row r="6795">
          <cell r="A6795" t="str">
            <v>SERVICOS DIVERSOS</v>
          </cell>
          <cell r="B6795" t="str">
            <v>SEDI</v>
          </cell>
          <cell r="C6795" t="str">
            <v>OUTROS</v>
          </cell>
          <cell r="D6795" t="str">
            <v>0318</v>
          </cell>
          <cell r="E6795">
            <v>0</v>
          </cell>
          <cell r="F6795">
            <v>0</v>
          </cell>
          <cell r="G6795" t="str">
            <v>101396</v>
          </cell>
          <cell r="H6795" t="str">
            <v>CARPINTEIRO DE ESQUADRIAS COM ENCARGOS COMPLEMENTARES</v>
          </cell>
        </row>
        <row r="6796">
          <cell r="A6796" t="str">
            <v>SERVICOS DIVERSOS</v>
          </cell>
          <cell r="B6796" t="str">
            <v>SEDI</v>
          </cell>
          <cell r="C6796" t="str">
            <v>OUTROS</v>
          </cell>
          <cell r="D6796" t="str">
            <v>0318</v>
          </cell>
          <cell r="E6796">
            <v>0</v>
          </cell>
          <cell r="F6796">
            <v>0</v>
          </cell>
          <cell r="G6796" t="str">
            <v>101397</v>
          </cell>
          <cell r="H6796" t="str">
            <v>CARPINTEIRO DE FORMAS COM ENCARGOS COMPLEMENTARES</v>
          </cell>
        </row>
        <row r="6797">
          <cell r="A6797" t="str">
            <v>SERVICOS DIVERSOS</v>
          </cell>
          <cell r="B6797" t="str">
            <v>SEDI</v>
          </cell>
          <cell r="C6797" t="str">
            <v>OUTROS</v>
          </cell>
          <cell r="D6797" t="str">
            <v>0318</v>
          </cell>
          <cell r="E6797">
            <v>0</v>
          </cell>
          <cell r="F6797">
            <v>0</v>
          </cell>
          <cell r="G6797" t="str">
            <v>101398</v>
          </cell>
          <cell r="H6797" t="str">
            <v>CAVOUQUEIRO OU OPERADOR DE PERFURATRIZ COM ENCARGOS COMPLEMENTARES</v>
          </cell>
        </row>
        <row r="6798">
          <cell r="A6798" t="str">
            <v>SERVICOS DIVERSOS</v>
          </cell>
          <cell r="B6798" t="str">
            <v>SEDI</v>
          </cell>
          <cell r="C6798" t="str">
            <v>OUTROS</v>
          </cell>
          <cell r="D6798" t="str">
            <v>0318</v>
          </cell>
          <cell r="E6798">
            <v>0</v>
          </cell>
          <cell r="F6798">
            <v>0</v>
          </cell>
          <cell r="G6798" t="str">
            <v>101399</v>
          </cell>
          <cell r="H6798" t="str">
            <v>ELETRICISTA COM ENCARGOS COMPLEMENTARES</v>
          </cell>
        </row>
        <row r="6799">
          <cell r="A6799" t="str">
            <v>SERVICOS DIVERSOS</v>
          </cell>
          <cell r="B6799" t="str">
            <v>SEDI</v>
          </cell>
          <cell r="C6799" t="str">
            <v>OUTROS</v>
          </cell>
          <cell r="D6799" t="str">
            <v>0318</v>
          </cell>
          <cell r="E6799">
            <v>0</v>
          </cell>
          <cell r="F6799">
            <v>0</v>
          </cell>
          <cell r="G6799" t="str">
            <v>101400</v>
          </cell>
          <cell r="H6799" t="str">
            <v>ELETRICISTA DE MANUTENÇÃO INDUSTRIAL COM ENCARGOS COMPLEMENTARES</v>
          </cell>
        </row>
        <row r="6800">
          <cell r="A6800" t="str">
            <v>SERVICOS DIVERSOS</v>
          </cell>
          <cell r="B6800" t="str">
            <v>SEDI</v>
          </cell>
          <cell r="C6800" t="str">
            <v>OUTROS</v>
          </cell>
          <cell r="D6800" t="str">
            <v>0318</v>
          </cell>
          <cell r="E6800">
            <v>0</v>
          </cell>
          <cell r="F6800">
            <v>0</v>
          </cell>
          <cell r="G6800" t="str">
            <v>101401</v>
          </cell>
          <cell r="H6800" t="str">
            <v>ELETROTÉCNICO COM ENCARGOS COMPLEMENTARES</v>
          </cell>
        </row>
        <row r="6801">
          <cell r="A6801" t="str">
            <v>SERVICOS DIVERSOS</v>
          </cell>
          <cell r="B6801" t="str">
            <v>SEDI</v>
          </cell>
          <cell r="C6801" t="str">
            <v>OUTROS</v>
          </cell>
          <cell r="D6801" t="str">
            <v>0318</v>
          </cell>
          <cell r="E6801">
            <v>0</v>
          </cell>
          <cell r="F6801">
            <v>0</v>
          </cell>
          <cell r="G6801" t="str">
            <v>101402</v>
          </cell>
          <cell r="H6801" t="str">
            <v>ENCANADOR OU BOMBEIRO HIDRÁULICO COM ENCARGOS COMPLEMENTARES</v>
          </cell>
        </row>
        <row r="6802">
          <cell r="A6802" t="str">
            <v>SERVICOS DIVERSOS</v>
          </cell>
          <cell r="B6802" t="str">
            <v>SEDI</v>
          </cell>
          <cell r="C6802" t="str">
            <v>OUTROS</v>
          </cell>
          <cell r="D6802" t="str">
            <v>0318</v>
          </cell>
          <cell r="E6802">
            <v>0</v>
          </cell>
          <cell r="F6802">
            <v>0</v>
          </cell>
          <cell r="G6802" t="str">
            <v>101403</v>
          </cell>
          <cell r="H6802" t="str">
            <v>ENGENHEIRO CIVIL SENIOR COM ENCARGOS COMPLEMENTARES</v>
          </cell>
        </row>
        <row r="6803">
          <cell r="A6803" t="str">
            <v>SERVICOS DIVERSOS</v>
          </cell>
          <cell r="B6803" t="str">
            <v>SEDI</v>
          </cell>
          <cell r="C6803" t="str">
            <v>OUTROS</v>
          </cell>
          <cell r="D6803" t="str">
            <v>0318</v>
          </cell>
          <cell r="E6803">
            <v>0</v>
          </cell>
          <cell r="F6803">
            <v>0</v>
          </cell>
          <cell r="G6803" t="str">
            <v>101404</v>
          </cell>
          <cell r="H6803" t="str">
            <v>ENGENHEIRO ELETRICISTA COM ENCARGOS COMPLEMENTARES</v>
          </cell>
        </row>
        <row r="6804">
          <cell r="A6804" t="str">
            <v>SERVICOS DIVERSOS</v>
          </cell>
          <cell r="B6804" t="str">
            <v>SEDI</v>
          </cell>
          <cell r="C6804" t="str">
            <v>OUTROS</v>
          </cell>
          <cell r="D6804" t="str">
            <v>0318</v>
          </cell>
          <cell r="E6804">
            <v>0</v>
          </cell>
          <cell r="F6804">
            <v>0</v>
          </cell>
          <cell r="G6804" t="str">
            <v>101405</v>
          </cell>
          <cell r="H6804" t="str">
            <v>ENGENHEIRO SANITARISTA COM ENCARGOS COMPLEMENTARES</v>
          </cell>
        </row>
        <row r="6805">
          <cell r="A6805" t="str">
            <v>SERVICOS DIVERSOS</v>
          </cell>
          <cell r="B6805" t="str">
            <v>SEDI</v>
          </cell>
          <cell r="C6805" t="str">
            <v>OUTROS</v>
          </cell>
          <cell r="D6805" t="str">
            <v>0318</v>
          </cell>
          <cell r="E6805">
            <v>0</v>
          </cell>
          <cell r="F6805">
            <v>0</v>
          </cell>
          <cell r="G6805" t="str">
            <v>101406</v>
          </cell>
          <cell r="H6805" t="str">
            <v>ESTUCADOR COM ENCARGOS COMPLEMENTARES</v>
          </cell>
        </row>
        <row r="6806">
          <cell r="A6806" t="str">
            <v>SERVICOS DIVERSOS</v>
          </cell>
          <cell r="B6806" t="str">
            <v>SEDI</v>
          </cell>
          <cell r="C6806" t="str">
            <v>OUTROS</v>
          </cell>
          <cell r="D6806" t="str">
            <v>0318</v>
          </cell>
          <cell r="E6806">
            <v>0</v>
          </cell>
          <cell r="F6806">
            <v>0</v>
          </cell>
          <cell r="G6806" t="str">
            <v>101407</v>
          </cell>
          <cell r="H6806" t="str">
            <v>GESSEIRO COM ENCARGOS COMPLEMENTARES</v>
          </cell>
        </row>
        <row r="6807">
          <cell r="A6807" t="str">
            <v>SERVICOS DIVERSOS</v>
          </cell>
          <cell r="B6807" t="str">
            <v>SEDI</v>
          </cell>
          <cell r="C6807" t="str">
            <v>OUTROS</v>
          </cell>
          <cell r="D6807" t="str">
            <v>0318</v>
          </cell>
          <cell r="E6807">
            <v>0</v>
          </cell>
          <cell r="F6807">
            <v>0</v>
          </cell>
          <cell r="G6807" t="str">
            <v>101408</v>
          </cell>
          <cell r="H6807" t="str">
            <v>IMPERMEABILIZADOR COM ENCARGOS COMPLEMENTARES</v>
          </cell>
        </row>
        <row r="6808">
          <cell r="A6808" t="str">
            <v>SERVICOS DIVERSOS</v>
          </cell>
          <cell r="B6808" t="str">
            <v>SEDI</v>
          </cell>
          <cell r="C6808" t="str">
            <v>OUTROS</v>
          </cell>
          <cell r="D6808" t="str">
            <v>0318</v>
          </cell>
          <cell r="E6808">
            <v>0</v>
          </cell>
          <cell r="F6808">
            <v>0</v>
          </cell>
          <cell r="G6808" t="str">
            <v>101409</v>
          </cell>
          <cell r="H6808" t="str">
            <v>INSTALADOR DE TUBULAÇÕES COM ENCARGOS COMPLEMENTARES</v>
          </cell>
        </row>
        <row r="6809">
          <cell r="A6809" t="str">
            <v>SERVICOS DIVERSOS</v>
          </cell>
          <cell r="B6809" t="str">
            <v>SEDI</v>
          </cell>
          <cell r="C6809" t="str">
            <v>OUTROS</v>
          </cell>
          <cell r="D6809" t="str">
            <v>0318</v>
          </cell>
          <cell r="E6809">
            <v>0</v>
          </cell>
          <cell r="F6809">
            <v>0</v>
          </cell>
          <cell r="G6809" t="str">
            <v>101410</v>
          </cell>
          <cell r="H6809" t="str">
            <v>JARDINEIRO COM ENCARGOS COMPLEMENTARES</v>
          </cell>
        </row>
        <row r="6810">
          <cell r="A6810" t="str">
            <v>SERVICOS DIVERSOS</v>
          </cell>
          <cell r="B6810" t="str">
            <v>SEDI</v>
          </cell>
          <cell r="C6810" t="str">
            <v>OUTROS</v>
          </cell>
          <cell r="D6810" t="str">
            <v>0318</v>
          </cell>
          <cell r="E6810">
            <v>0</v>
          </cell>
          <cell r="F6810">
            <v>0</v>
          </cell>
          <cell r="G6810" t="str">
            <v>101411</v>
          </cell>
          <cell r="H6810" t="str">
            <v>LEITURISTA OU CADASTRISTA DE REDES DE ÁGUA COM ENCARGOS COMPLEMENTARES</v>
          </cell>
        </row>
        <row r="6811">
          <cell r="A6811" t="str">
            <v>SERVICOS DIVERSOS</v>
          </cell>
          <cell r="B6811" t="str">
            <v>SEDI</v>
          </cell>
          <cell r="C6811" t="str">
            <v>OUTROS</v>
          </cell>
          <cell r="D6811" t="str">
            <v>0318</v>
          </cell>
          <cell r="E6811">
            <v>0</v>
          </cell>
          <cell r="F6811">
            <v>0</v>
          </cell>
          <cell r="G6811" t="str">
            <v>101412</v>
          </cell>
          <cell r="H6811" t="str">
            <v>MAÇARIQUEIRO COM ENCARGOS COMPLEMENTARES</v>
          </cell>
        </row>
        <row r="6812">
          <cell r="A6812" t="str">
            <v>SERVICOS DIVERSOS</v>
          </cell>
          <cell r="B6812" t="str">
            <v>SEDI</v>
          </cell>
          <cell r="C6812" t="str">
            <v>OUTROS</v>
          </cell>
          <cell r="D6812" t="str">
            <v>0318</v>
          </cell>
          <cell r="E6812">
            <v>0</v>
          </cell>
          <cell r="F6812">
            <v>0</v>
          </cell>
          <cell r="G6812" t="str">
            <v>101413</v>
          </cell>
          <cell r="H6812" t="str">
            <v>MARCENEIRO COM ENCARGOS COMPLEMENTARES</v>
          </cell>
        </row>
        <row r="6813">
          <cell r="A6813" t="str">
            <v>SERVICOS DIVERSOS</v>
          </cell>
          <cell r="B6813" t="str">
            <v>SEDI</v>
          </cell>
          <cell r="C6813" t="str">
            <v>OUTROS</v>
          </cell>
          <cell r="D6813" t="str">
            <v>0318</v>
          </cell>
          <cell r="E6813">
            <v>0</v>
          </cell>
          <cell r="F6813">
            <v>0</v>
          </cell>
          <cell r="G6813" t="str">
            <v>101414</v>
          </cell>
          <cell r="H6813" t="str">
            <v>MARMORISTA / GRANITEIRO COM ENCARGOS COMPLEMENTARES</v>
          </cell>
        </row>
        <row r="6814">
          <cell r="A6814" t="str">
            <v>SERVICOS DIVERSOS</v>
          </cell>
          <cell r="B6814" t="str">
            <v>SEDI</v>
          </cell>
          <cell r="C6814" t="str">
            <v>OUTROS</v>
          </cell>
          <cell r="D6814" t="str">
            <v>0318</v>
          </cell>
          <cell r="E6814">
            <v>0</v>
          </cell>
          <cell r="F6814">
            <v>0</v>
          </cell>
          <cell r="G6814" t="str">
            <v>101415</v>
          </cell>
          <cell r="H6814" t="str">
            <v>MECÂNICO DE EQUIPAMENTOS PESADOS COM ENCARGOS COMPLEMENTARES</v>
          </cell>
        </row>
        <row r="6815">
          <cell r="A6815" t="str">
            <v>SERVICOS DIVERSOS</v>
          </cell>
          <cell r="B6815" t="str">
            <v>SEDI</v>
          </cell>
          <cell r="C6815" t="str">
            <v>OUTROS</v>
          </cell>
          <cell r="D6815" t="str">
            <v>0318</v>
          </cell>
          <cell r="E6815">
            <v>0</v>
          </cell>
          <cell r="F6815">
            <v>0</v>
          </cell>
          <cell r="G6815" t="str">
            <v>101416</v>
          </cell>
          <cell r="H6815" t="str">
            <v>MECÂNICO DE REFRIGERAÇÃO COM ENCARGOS COMPLEMENTARES</v>
          </cell>
        </row>
        <row r="6816">
          <cell r="A6816" t="str">
            <v>SERVICOS DIVERSOS</v>
          </cell>
          <cell r="B6816" t="str">
            <v>SEDI</v>
          </cell>
          <cell r="C6816" t="str">
            <v>OUTROS</v>
          </cell>
          <cell r="D6816" t="str">
            <v>0318</v>
          </cell>
          <cell r="E6816">
            <v>0</v>
          </cell>
          <cell r="F6816">
            <v>0</v>
          </cell>
          <cell r="G6816" t="str">
            <v>101417</v>
          </cell>
          <cell r="H6816" t="str">
            <v>MONTADOR DE ELETROELETRÔNICO COM ENCARGOS COMPLEMENTARES</v>
          </cell>
        </row>
        <row r="6817">
          <cell r="A6817" t="str">
            <v>SERVICOS DIVERSOS</v>
          </cell>
          <cell r="B6817" t="str">
            <v>SEDI</v>
          </cell>
          <cell r="C6817" t="str">
            <v>OUTROS</v>
          </cell>
          <cell r="D6817" t="str">
            <v>0318</v>
          </cell>
          <cell r="E6817">
            <v>0</v>
          </cell>
          <cell r="F6817">
            <v>0</v>
          </cell>
          <cell r="G6817" t="str">
            <v>101418</v>
          </cell>
          <cell r="H6817" t="str">
            <v>MONTADOR DE ESTRUTURAS METÁLICAS COM ENCARGOS COMPLEMENTARES</v>
          </cell>
        </row>
        <row r="6818">
          <cell r="A6818" t="str">
            <v>SERVICOS DIVERSOS</v>
          </cell>
          <cell r="B6818" t="str">
            <v>SEDI</v>
          </cell>
          <cell r="C6818" t="str">
            <v>OUTROS</v>
          </cell>
          <cell r="D6818" t="str">
            <v>0318</v>
          </cell>
          <cell r="E6818">
            <v>0</v>
          </cell>
          <cell r="F6818">
            <v>0</v>
          </cell>
          <cell r="G6818" t="str">
            <v>101419</v>
          </cell>
          <cell r="H6818" t="str">
            <v>MONTADOR DE MÁQUINAS COM ENCARGOS COMPLEMENTARES</v>
          </cell>
        </row>
        <row r="6819">
          <cell r="A6819" t="str">
            <v>SERVICOS DIVERSOS</v>
          </cell>
          <cell r="B6819" t="str">
            <v>SEDI</v>
          </cell>
          <cell r="C6819" t="str">
            <v>OUTROS</v>
          </cell>
          <cell r="D6819" t="str">
            <v>0318</v>
          </cell>
          <cell r="E6819">
            <v>0</v>
          </cell>
          <cell r="F6819">
            <v>0</v>
          </cell>
          <cell r="G6819" t="str">
            <v>101420</v>
          </cell>
          <cell r="H6819" t="str">
            <v>MOTORISTA DE CAMINHÃO BASCULANTE COM ENCARGOS COMPLEMENTARES</v>
          </cell>
        </row>
        <row r="6820">
          <cell r="A6820" t="str">
            <v>SERVICOS DIVERSOS</v>
          </cell>
          <cell r="B6820" t="str">
            <v>SEDI</v>
          </cell>
          <cell r="C6820" t="str">
            <v>OUTROS</v>
          </cell>
          <cell r="D6820" t="str">
            <v>0318</v>
          </cell>
          <cell r="E6820">
            <v>0</v>
          </cell>
          <cell r="F6820">
            <v>0</v>
          </cell>
          <cell r="G6820" t="str">
            <v>101421</v>
          </cell>
          <cell r="H6820" t="str">
            <v>MOTORISTA DE CAMINHÃO CARRETA COM ENCARGOS COMPLEMENTARES</v>
          </cell>
        </row>
        <row r="6821">
          <cell r="A6821" t="str">
            <v>SERVICOS DIVERSOS</v>
          </cell>
          <cell r="B6821" t="str">
            <v>SEDI</v>
          </cell>
          <cell r="C6821" t="str">
            <v>OUTROS</v>
          </cell>
          <cell r="D6821" t="str">
            <v>0318</v>
          </cell>
          <cell r="E6821">
            <v>0</v>
          </cell>
          <cell r="F6821">
            <v>0</v>
          </cell>
          <cell r="G6821" t="str">
            <v>101422</v>
          </cell>
          <cell r="H6821" t="str">
            <v>MOTORISTA DE CARRO DE PASSEIO COM ENCARGOS COMPLEMENTARES</v>
          </cell>
        </row>
        <row r="6822">
          <cell r="A6822" t="str">
            <v>SERVICOS DIVERSOS</v>
          </cell>
          <cell r="B6822" t="str">
            <v>SEDI</v>
          </cell>
          <cell r="C6822" t="str">
            <v>OUTROS</v>
          </cell>
          <cell r="D6822" t="str">
            <v>0318</v>
          </cell>
          <cell r="E6822">
            <v>0</v>
          </cell>
          <cell r="F6822">
            <v>0</v>
          </cell>
          <cell r="G6822" t="str">
            <v>101423</v>
          </cell>
          <cell r="H6822" t="str">
            <v>MOTORISTA DE ÔNIBUS / MICRO-ÔNIBUS COM ENCARGOS COMPLEMENTARES</v>
          </cell>
        </row>
        <row r="6823">
          <cell r="A6823" t="str">
            <v>SERVICOS DIVERSOS</v>
          </cell>
          <cell r="B6823" t="str">
            <v>SEDI</v>
          </cell>
          <cell r="C6823" t="str">
            <v>OUTROS</v>
          </cell>
          <cell r="D6823" t="str">
            <v>0318</v>
          </cell>
          <cell r="E6823">
            <v>0</v>
          </cell>
          <cell r="F6823">
            <v>0</v>
          </cell>
          <cell r="G6823" t="str">
            <v>101424</v>
          </cell>
          <cell r="H6823" t="str">
            <v>MOTORISTA OPERADOR DE CAMINHÃO COM MUNCK COM ENCARGOS COMPLEMENTARES</v>
          </cell>
        </row>
        <row r="6824">
          <cell r="A6824" t="str">
            <v>SERVICOS DIVERSOS</v>
          </cell>
          <cell r="B6824" t="str">
            <v>SEDI</v>
          </cell>
          <cell r="C6824" t="str">
            <v>OUTROS</v>
          </cell>
          <cell r="D6824" t="str">
            <v>0318</v>
          </cell>
          <cell r="E6824">
            <v>0</v>
          </cell>
          <cell r="F6824">
            <v>0</v>
          </cell>
          <cell r="G6824" t="str">
            <v>101425</v>
          </cell>
          <cell r="H6824" t="str">
            <v>NIVELADOR  COM ENCARGOS COMPLEMENTARES</v>
          </cell>
        </row>
        <row r="6825">
          <cell r="A6825" t="str">
            <v>SERVICOS DIVERSOS</v>
          </cell>
          <cell r="B6825" t="str">
            <v>SEDI</v>
          </cell>
          <cell r="C6825" t="str">
            <v>OUTROS</v>
          </cell>
          <cell r="D6825" t="str">
            <v>0318</v>
          </cell>
          <cell r="E6825">
            <v>0</v>
          </cell>
          <cell r="F6825">
            <v>0</v>
          </cell>
          <cell r="G6825" t="str">
            <v>101426</v>
          </cell>
          <cell r="H6825" t="str">
            <v>OPERADOR DE BATE-ESTACA COM ENCARGOS COMPLEMENTARES</v>
          </cell>
        </row>
        <row r="6826">
          <cell r="A6826" t="str">
            <v>SERVICOS DIVERSOS</v>
          </cell>
          <cell r="B6826" t="str">
            <v>SEDI</v>
          </cell>
          <cell r="C6826" t="str">
            <v>OUTROS</v>
          </cell>
          <cell r="D6826" t="str">
            <v>0318</v>
          </cell>
          <cell r="E6826">
            <v>0</v>
          </cell>
          <cell r="F6826">
            <v>0</v>
          </cell>
          <cell r="G6826" t="str">
            <v>101427</v>
          </cell>
          <cell r="H6826" t="str">
            <v>OPERADOR DE BETONEIRA (CAMINHÃO) COM ENCARGOS COMPLEMENTARES</v>
          </cell>
        </row>
        <row r="6827">
          <cell r="A6827" t="str">
            <v>SERVICOS DIVERSOS</v>
          </cell>
          <cell r="B6827" t="str">
            <v>SEDI</v>
          </cell>
          <cell r="C6827" t="str">
            <v>OUTROS</v>
          </cell>
          <cell r="D6827" t="str">
            <v>0318</v>
          </cell>
          <cell r="E6827">
            <v>0</v>
          </cell>
          <cell r="F6827">
            <v>0</v>
          </cell>
          <cell r="G6827" t="str">
            <v>101428</v>
          </cell>
          <cell r="H6827" t="str">
            <v>OPERADOR DE BETONEIRA ESTACIONÁRIA COM ENCARGOS COMPLEMENTARES</v>
          </cell>
        </row>
        <row r="6828">
          <cell r="A6828" t="str">
            <v>SERVICOS DIVERSOS</v>
          </cell>
          <cell r="B6828" t="str">
            <v>SEDI</v>
          </cell>
          <cell r="C6828" t="str">
            <v>OUTROS</v>
          </cell>
          <cell r="D6828" t="str">
            <v>0318</v>
          </cell>
          <cell r="E6828">
            <v>0</v>
          </cell>
          <cell r="F6828">
            <v>0</v>
          </cell>
          <cell r="G6828" t="str">
            <v>101429</v>
          </cell>
          <cell r="H6828" t="str">
            <v>OPERADOR DE COMPRESSOR DE AR OU COMPRESSORISTA COM ENCARGOS COMPLEMENTARES</v>
          </cell>
        </row>
        <row r="6829">
          <cell r="A6829" t="str">
            <v>SERVICOS DIVERSOS</v>
          </cell>
          <cell r="B6829" t="str">
            <v>SEDI</v>
          </cell>
          <cell r="C6829" t="str">
            <v>OUTROS</v>
          </cell>
          <cell r="D6829" t="str">
            <v>0318</v>
          </cell>
          <cell r="E6829">
            <v>0</v>
          </cell>
          <cell r="F6829">
            <v>0</v>
          </cell>
          <cell r="G6829" t="str">
            <v>101430</v>
          </cell>
          <cell r="H6829" t="str">
            <v>OPERADOR DE DEMARCADORA DE FAIXAS DE TRÁFEGO COM ENCARGOS COMPLEMENTARES</v>
          </cell>
        </row>
        <row r="6830">
          <cell r="A6830" t="str">
            <v>SERVICOS DIVERSOS</v>
          </cell>
          <cell r="B6830" t="str">
            <v>SEDI</v>
          </cell>
          <cell r="C6830" t="str">
            <v>OUTROS</v>
          </cell>
          <cell r="D6830" t="str">
            <v>0318</v>
          </cell>
          <cell r="E6830">
            <v>0</v>
          </cell>
          <cell r="F6830">
            <v>0</v>
          </cell>
          <cell r="G6830" t="str">
            <v>101431</v>
          </cell>
          <cell r="H6830" t="str">
            <v>OPERADOR DE ESCAVADEIRA COM ENCARGOS COMPLEMENTARES</v>
          </cell>
        </row>
        <row r="6831">
          <cell r="A6831" t="str">
            <v>SERVICOS DIVERSOS</v>
          </cell>
          <cell r="B6831" t="str">
            <v>SEDI</v>
          </cell>
          <cell r="C6831" t="str">
            <v>OUTROS</v>
          </cell>
          <cell r="D6831" t="str">
            <v>0318</v>
          </cell>
          <cell r="E6831">
            <v>0</v>
          </cell>
          <cell r="F6831">
            <v>0</v>
          </cell>
          <cell r="G6831" t="str">
            <v>101432</v>
          </cell>
          <cell r="H6831" t="str">
            <v>OPERADOR DE GUINCHO OU GUINCHEIRO COM ENCARGOS COMPLEMENTARES</v>
          </cell>
        </row>
        <row r="6832">
          <cell r="A6832" t="str">
            <v>SERVICOS DIVERSOS</v>
          </cell>
          <cell r="B6832" t="str">
            <v>SEDI</v>
          </cell>
          <cell r="C6832" t="str">
            <v>OUTROS</v>
          </cell>
          <cell r="D6832" t="str">
            <v>0318</v>
          </cell>
          <cell r="E6832">
            <v>0</v>
          </cell>
          <cell r="F6832">
            <v>0</v>
          </cell>
          <cell r="G6832" t="str">
            <v>101433</v>
          </cell>
          <cell r="H6832" t="str">
            <v>OPERADOR DE GUINDASTE COM ENCARGOS COMPLEMENTARES</v>
          </cell>
        </row>
        <row r="6833">
          <cell r="A6833" t="str">
            <v>SERVICOS DIVERSOS</v>
          </cell>
          <cell r="B6833" t="str">
            <v>SEDI</v>
          </cell>
          <cell r="C6833" t="str">
            <v>OUTROS</v>
          </cell>
          <cell r="D6833" t="str">
            <v>0318</v>
          </cell>
          <cell r="E6833">
            <v>0</v>
          </cell>
          <cell r="F6833">
            <v>0</v>
          </cell>
          <cell r="G6833" t="str">
            <v>101434</v>
          </cell>
          <cell r="H6833" t="str">
            <v>OPERADOR DE JATO ABRASIVO OU JATISTA COM ENCARGOS COMPLEMENTARES</v>
          </cell>
        </row>
        <row r="6834">
          <cell r="A6834" t="str">
            <v>SERVICOS DIVERSOS</v>
          </cell>
          <cell r="B6834" t="str">
            <v>SEDI</v>
          </cell>
          <cell r="C6834" t="str">
            <v>OUTROS</v>
          </cell>
          <cell r="D6834" t="str">
            <v>0318</v>
          </cell>
          <cell r="E6834">
            <v>0</v>
          </cell>
          <cell r="F6834">
            <v>0</v>
          </cell>
          <cell r="G6834" t="str">
            <v>101435</v>
          </cell>
          <cell r="H6834" t="str">
            <v>OPERADOR DE MÁQUINAS E TRATORES DIVERSOS COM ENCARGOS COMPLEMENTARES</v>
          </cell>
        </row>
        <row r="6835">
          <cell r="A6835" t="str">
            <v>SERVICOS DIVERSOS</v>
          </cell>
          <cell r="B6835" t="str">
            <v>SEDI</v>
          </cell>
          <cell r="C6835" t="str">
            <v>OUTROS</v>
          </cell>
          <cell r="D6835" t="str">
            <v>0318</v>
          </cell>
          <cell r="E6835">
            <v>0</v>
          </cell>
          <cell r="F6835">
            <v>0</v>
          </cell>
          <cell r="G6835" t="str">
            <v>101436</v>
          </cell>
          <cell r="H6835" t="str">
            <v>OPERADOR DE MARTELETE OU MARTELETEIRO COM ENCARGOS COMPLEMENTARES</v>
          </cell>
        </row>
        <row r="6836">
          <cell r="A6836" t="str">
            <v>SERVICOS DIVERSOS</v>
          </cell>
          <cell r="B6836" t="str">
            <v>SEDI</v>
          </cell>
          <cell r="C6836" t="str">
            <v>OUTROS</v>
          </cell>
          <cell r="D6836" t="str">
            <v>0318</v>
          </cell>
          <cell r="E6836">
            <v>0</v>
          </cell>
          <cell r="F6836">
            <v>0</v>
          </cell>
          <cell r="G6836" t="str">
            <v>101437</v>
          </cell>
          <cell r="H6836" t="str">
            <v>OPERADOR DE MOTO SCRAPER COM ENCARGOS COMPLEMENTARES</v>
          </cell>
        </row>
        <row r="6837">
          <cell r="A6837" t="str">
            <v>SERVICOS DIVERSOS</v>
          </cell>
          <cell r="B6837" t="str">
            <v>SEDI</v>
          </cell>
          <cell r="C6837" t="str">
            <v>OUTROS</v>
          </cell>
          <cell r="D6837" t="str">
            <v>0318</v>
          </cell>
          <cell r="E6837">
            <v>0</v>
          </cell>
          <cell r="F6837">
            <v>0</v>
          </cell>
          <cell r="G6837" t="str">
            <v>101438</v>
          </cell>
          <cell r="H6837" t="str">
            <v>OPERADOR DE MOTONIVELADORA COM ENCARGOS COMPLEMENTARES</v>
          </cell>
        </row>
        <row r="6838">
          <cell r="A6838" t="str">
            <v>SERVICOS DIVERSOS</v>
          </cell>
          <cell r="B6838" t="str">
            <v>SEDI</v>
          </cell>
          <cell r="C6838" t="str">
            <v>OUTROS</v>
          </cell>
          <cell r="D6838" t="str">
            <v>0318</v>
          </cell>
          <cell r="E6838">
            <v>0</v>
          </cell>
          <cell r="F6838">
            <v>0</v>
          </cell>
          <cell r="G6838" t="str">
            <v>101439</v>
          </cell>
          <cell r="H6838" t="str">
            <v>OPERADOR DE PÁ CARREGADEIRA COM ENCARGOS COMPLEMENTARES</v>
          </cell>
        </row>
        <row r="6839">
          <cell r="A6839" t="str">
            <v>SERVICOS DIVERSOS</v>
          </cell>
          <cell r="B6839" t="str">
            <v>SEDI</v>
          </cell>
          <cell r="C6839" t="str">
            <v>OUTROS</v>
          </cell>
          <cell r="D6839" t="str">
            <v>0318</v>
          </cell>
          <cell r="E6839">
            <v>0</v>
          </cell>
          <cell r="F6839">
            <v>0</v>
          </cell>
          <cell r="G6839" t="str">
            <v>101440</v>
          </cell>
          <cell r="H6839" t="str">
            <v>OPERADOR DE PAVIMENTADORA / MESA VIBROACABADORA COM ENCARGOS COMPLEMENTARES</v>
          </cell>
        </row>
        <row r="6840">
          <cell r="A6840" t="str">
            <v>SERVICOS DIVERSOS</v>
          </cell>
          <cell r="B6840" t="str">
            <v>SEDI</v>
          </cell>
          <cell r="C6840" t="str">
            <v>OUTROS</v>
          </cell>
          <cell r="D6840" t="str">
            <v>0318</v>
          </cell>
          <cell r="E6840">
            <v>0</v>
          </cell>
          <cell r="F6840">
            <v>0</v>
          </cell>
          <cell r="G6840" t="str">
            <v>101441</v>
          </cell>
          <cell r="H6840" t="str">
            <v>OPERADOR DE ROLO COMPACTADOR COM ENCARGOS COMPLEMENTARES</v>
          </cell>
        </row>
        <row r="6841">
          <cell r="A6841" t="str">
            <v>SERVICOS DIVERSOS</v>
          </cell>
          <cell r="B6841" t="str">
            <v>SEDI</v>
          </cell>
          <cell r="C6841" t="str">
            <v>OUTROS</v>
          </cell>
          <cell r="D6841" t="str">
            <v>0318</v>
          </cell>
          <cell r="E6841">
            <v>0</v>
          </cell>
          <cell r="F6841">
            <v>0</v>
          </cell>
          <cell r="G6841" t="str">
            <v>101442</v>
          </cell>
          <cell r="H6841" t="str">
            <v>OPERADOR DE TRATOR - EXCLUSIVE AGROPECUÁRIA COM ENCARGOS COMPLEMENTARES</v>
          </cell>
        </row>
        <row r="6842">
          <cell r="A6842" t="str">
            <v>SERVICOS DIVERSOS</v>
          </cell>
          <cell r="B6842" t="str">
            <v>SEDI</v>
          </cell>
          <cell r="C6842" t="str">
            <v>OUTROS</v>
          </cell>
          <cell r="D6842" t="str">
            <v>0318</v>
          </cell>
          <cell r="E6842">
            <v>0</v>
          </cell>
          <cell r="F6842">
            <v>0</v>
          </cell>
          <cell r="G6842" t="str">
            <v>101443</v>
          </cell>
          <cell r="H6842" t="str">
            <v>OPERADOR DE USINA DE ASFALTO, DE SOLOS OU DE CONCRETO COM ENCARGOS COMPLEMENTARES</v>
          </cell>
        </row>
        <row r="6843">
          <cell r="A6843" t="str">
            <v>SERVICOS DIVERSOS</v>
          </cell>
          <cell r="B6843" t="str">
            <v>SEDI</v>
          </cell>
          <cell r="C6843" t="str">
            <v>OUTROS</v>
          </cell>
          <cell r="D6843" t="str">
            <v>0318</v>
          </cell>
          <cell r="E6843">
            <v>0</v>
          </cell>
          <cell r="F6843">
            <v>0</v>
          </cell>
          <cell r="G6843" t="str">
            <v>101444</v>
          </cell>
          <cell r="H6843" t="str">
            <v>PASTILHEIRO COM ENCARGOS COMPLEMENTARES</v>
          </cell>
        </row>
        <row r="6844">
          <cell r="A6844" t="str">
            <v>SERVICOS DIVERSOS</v>
          </cell>
          <cell r="B6844" t="str">
            <v>SEDI</v>
          </cell>
          <cell r="C6844" t="str">
            <v>OUTROS</v>
          </cell>
          <cell r="D6844" t="str">
            <v>0318</v>
          </cell>
          <cell r="E6844">
            <v>0</v>
          </cell>
          <cell r="F6844">
            <v>0</v>
          </cell>
          <cell r="G6844" t="str">
            <v>101445</v>
          </cell>
          <cell r="H6844" t="str">
            <v>PEDREIRO COM ENCARGOS COMPLEMENTARES</v>
          </cell>
        </row>
        <row r="6845">
          <cell r="A6845" t="str">
            <v>SERVICOS DIVERSOS</v>
          </cell>
          <cell r="B6845" t="str">
            <v>SEDI</v>
          </cell>
          <cell r="C6845" t="str">
            <v>OUTROS</v>
          </cell>
          <cell r="D6845" t="str">
            <v>0318</v>
          </cell>
          <cell r="E6845">
            <v>0</v>
          </cell>
          <cell r="F6845">
            <v>0</v>
          </cell>
          <cell r="G6845" t="str">
            <v>101446</v>
          </cell>
          <cell r="H6845" t="str">
            <v>PINTOR COM ENCARGOS COMPLEMENTARES</v>
          </cell>
        </row>
        <row r="6846">
          <cell r="A6846" t="str">
            <v>SERVICOS DIVERSOS</v>
          </cell>
          <cell r="B6846" t="str">
            <v>SEDI</v>
          </cell>
          <cell r="C6846" t="str">
            <v>OUTROS</v>
          </cell>
          <cell r="D6846" t="str">
            <v>0318</v>
          </cell>
          <cell r="E6846">
            <v>0</v>
          </cell>
          <cell r="F6846">
            <v>0</v>
          </cell>
          <cell r="G6846" t="str">
            <v>101447</v>
          </cell>
          <cell r="H6846" t="str">
            <v>PINTOR DE LETREIROS COM ENCARGOS COMPLEMENTARES</v>
          </cell>
        </row>
        <row r="6847">
          <cell r="A6847" t="str">
            <v>SERVICOS DIVERSOS</v>
          </cell>
          <cell r="B6847" t="str">
            <v>SEDI</v>
          </cell>
          <cell r="C6847" t="str">
            <v>OUTROS</v>
          </cell>
          <cell r="D6847" t="str">
            <v>0318</v>
          </cell>
          <cell r="E6847">
            <v>0</v>
          </cell>
          <cell r="F6847">
            <v>0</v>
          </cell>
          <cell r="G6847" t="str">
            <v>101448</v>
          </cell>
          <cell r="H6847" t="str">
            <v>PINTOR PARA TINTA EPÓXI COM ENCARGOS COMPLEMENTARES</v>
          </cell>
        </row>
        <row r="6848">
          <cell r="A6848" t="str">
            <v>SERVICOS DIVERSOS</v>
          </cell>
          <cell r="B6848" t="str">
            <v>SEDI</v>
          </cell>
          <cell r="C6848" t="str">
            <v>OUTROS</v>
          </cell>
          <cell r="D6848" t="str">
            <v>0318</v>
          </cell>
          <cell r="E6848">
            <v>0</v>
          </cell>
          <cell r="F6848">
            <v>0</v>
          </cell>
          <cell r="G6848" t="str">
            <v>101449</v>
          </cell>
          <cell r="H6848" t="str">
            <v>POCEIRO / ESCAVADOR DE VALAS COM ENCARGOS COMPLEMENTARES</v>
          </cell>
        </row>
        <row r="6849">
          <cell r="A6849" t="str">
            <v>SERVICOS DIVERSOS</v>
          </cell>
          <cell r="B6849" t="str">
            <v>SEDI</v>
          </cell>
          <cell r="C6849" t="str">
            <v>OUTROS</v>
          </cell>
          <cell r="D6849" t="str">
            <v>0318</v>
          </cell>
          <cell r="E6849">
            <v>0</v>
          </cell>
          <cell r="F6849">
            <v>0</v>
          </cell>
          <cell r="G6849" t="str">
            <v>101450</v>
          </cell>
          <cell r="H6849" t="str">
            <v>RASTELEIRO COM ENCARGOS COMPLEMENTARES</v>
          </cell>
        </row>
        <row r="6850">
          <cell r="A6850" t="str">
            <v>SERVICOS DIVERSOS</v>
          </cell>
          <cell r="B6850" t="str">
            <v>SEDI</v>
          </cell>
          <cell r="C6850" t="str">
            <v>OUTROS</v>
          </cell>
          <cell r="D6850" t="str">
            <v>0318</v>
          </cell>
          <cell r="E6850">
            <v>0</v>
          </cell>
          <cell r="F6850">
            <v>0</v>
          </cell>
          <cell r="G6850" t="str">
            <v>101451</v>
          </cell>
          <cell r="H6850" t="str">
            <v>SERRALHEIRO COM ENCARGOS COMPLEMENTARES</v>
          </cell>
        </row>
        <row r="6851">
          <cell r="A6851" t="str">
            <v>SERVICOS DIVERSOS</v>
          </cell>
          <cell r="B6851" t="str">
            <v>SEDI</v>
          </cell>
          <cell r="C6851" t="str">
            <v>OUTROS</v>
          </cell>
          <cell r="D6851" t="str">
            <v>0318</v>
          </cell>
          <cell r="E6851">
            <v>0</v>
          </cell>
          <cell r="F6851">
            <v>0</v>
          </cell>
          <cell r="G6851" t="str">
            <v>101452</v>
          </cell>
          <cell r="H6851" t="str">
            <v>SERVENTE DE OBRAS COM ENCARGOS COMPLEMENTARES</v>
          </cell>
        </row>
        <row r="6852">
          <cell r="A6852" t="str">
            <v>SERVICOS DIVERSOS</v>
          </cell>
          <cell r="B6852" t="str">
            <v>SEDI</v>
          </cell>
          <cell r="C6852" t="str">
            <v>OUTROS</v>
          </cell>
          <cell r="D6852" t="str">
            <v>0318</v>
          </cell>
          <cell r="E6852">
            <v>0</v>
          </cell>
          <cell r="F6852">
            <v>0</v>
          </cell>
          <cell r="G6852" t="str">
            <v>101453</v>
          </cell>
          <cell r="H6852" t="str">
            <v>SOLDADOR COM ENCARGOS COMPLEMENTARES</v>
          </cell>
        </row>
        <row r="6853">
          <cell r="A6853" t="str">
            <v>SERVICOS DIVERSOS</v>
          </cell>
          <cell r="B6853" t="str">
            <v>SEDI</v>
          </cell>
          <cell r="C6853" t="str">
            <v>OUTROS</v>
          </cell>
          <cell r="D6853" t="str">
            <v>0318</v>
          </cell>
          <cell r="E6853">
            <v>0</v>
          </cell>
          <cell r="F6853">
            <v>0</v>
          </cell>
          <cell r="G6853" t="str">
            <v>101454</v>
          </cell>
          <cell r="H6853" t="str">
            <v>SOLDADOR ELÉTRICO COM ENCARGOS COMPLEMENTARES</v>
          </cell>
        </row>
        <row r="6854">
          <cell r="A6854" t="str">
            <v>SERVICOS DIVERSOS</v>
          </cell>
          <cell r="B6854" t="str">
            <v>SEDI</v>
          </cell>
          <cell r="C6854" t="str">
            <v>OUTROS</v>
          </cell>
          <cell r="D6854" t="str">
            <v>0318</v>
          </cell>
          <cell r="E6854">
            <v>0</v>
          </cell>
          <cell r="F6854">
            <v>0</v>
          </cell>
          <cell r="G6854" t="str">
            <v>101455</v>
          </cell>
          <cell r="H6854" t="str">
            <v>TAQUEADOR OU TAQUEIRO COM ENCARGOS COMPLEMENTARES</v>
          </cell>
        </row>
        <row r="6855">
          <cell r="A6855" t="str">
            <v>SERVICOS DIVERSOS</v>
          </cell>
          <cell r="B6855" t="str">
            <v>SEDI</v>
          </cell>
          <cell r="C6855" t="str">
            <v>OUTROS</v>
          </cell>
          <cell r="D6855" t="str">
            <v>0318</v>
          </cell>
          <cell r="E6855">
            <v>0</v>
          </cell>
          <cell r="F6855">
            <v>0</v>
          </cell>
          <cell r="G6855" t="str">
            <v>101456</v>
          </cell>
          <cell r="H6855" t="str">
            <v>TÉCNICO DE LABORATÓRIO E CAMPO DE CONSTRUÇÃO COM ENCARGOS COMPLEMENTARES</v>
          </cell>
        </row>
        <row r="6856">
          <cell r="A6856" t="str">
            <v>SERVICOS DIVERSOS</v>
          </cell>
          <cell r="B6856" t="str">
            <v>SEDI</v>
          </cell>
          <cell r="C6856" t="str">
            <v>OUTROS</v>
          </cell>
          <cell r="D6856" t="str">
            <v>0318</v>
          </cell>
          <cell r="E6856">
            <v>0</v>
          </cell>
          <cell r="F6856">
            <v>0</v>
          </cell>
          <cell r="G6856" t="str">
            <v>101457</v>
          </cell>
          <cell r="H6856" t="str">
            <v>TÉCNICO EM SONDAGEM COM ENCARGOS COMPLEMENTARES</v>
          </cell>
        </row>
        <row r="6857">
          <cell r="A6857" t="str">
            <v>SERVICOS DIVERSOS</v>
          </cell>
          <cell r="B6857" t="str">
            <v>SEDI</v>
          </cell>
          <cell r="C6857" t="str">
            <v>OUTROS</v>
          </cell>
          <cell r="D6857" t="str">
            <v>0318</v>
          </cell>
          <cell r="E6857">
            <v>0</v>
          </cell>
          <cell r="F6857">
            <v>0</v>
          </cell>
          <cell r="G6857" t="str">
            <v>101458</v>
          </cell>
          <cell r="H6857" t="str">
            <v>TELHADOR COM ENCARGOS COMPLEMENTARES</v>
          </cell>
        </row>
        <row r="6858">
          <cell r="A6858" t="str">
            <v>SERVICOS DIVERSOS</v>
          </cell>
          <cell r="B6858" t="str">
            <v>SEDI</v>
          </cell>
          <cell r="C6858" t="str">
            <v>OUTROS</v>
          </cell>
          <cell r="D6858" t="str">
            <v>0318</v>
          </cell>
          <cell r="E6858">
            <v>0</v>
          </cell>
          <cell r="F6858">
            <v>0</v>
          </cell>
          <cell r="G6858" t="str">
            <v>101459</v>
          </cell>
          <cell r="H6858" t="str">
            <v>VIDRACEIRO COM ENCARGOS COMPLEMENTARES</v>
          </cell>
        </row>
        <row r="6859">
          <cell r="A6859" t="str">
            <v>SERVICOS DIVERSOS</v>
          </cell>
          <cell r="B6859" t="str">
            <v>SEDI</v>
          </cell>
          <cell r="C6859" t="str">
            <v>OUTROS</v>
          </cell>
          <cell r="D6859" t="str">
            <v>0318</v>
          </cell>
          <cell r="E6859">
            <v>0</v>
          </cell>
          <cell r="F6859">
            <v>0</v>
          </cell>
          <cell r="G6859" t="str">
            <v>101460</v>
          </cell>
          <cell r="H6859" t="str">
            <v>VIGIA DIURNO COM ENCARGOS COMPLEMENTARES</v>
          </cell>
        </row>
      </sheetData>
      <sheetData sheetId="1" refreshError="1">
        <row r="2">
          <cell r="A2" t="str">
            <v>PREFEITURA MUNICIPAL DE PORTO WALTER</v>
          </cell>
        </row>
        <row r="4">
          <cell r="A4" t="str">
            <v>CONV.:</v>
          </cell>
        </row>
        <row r="5">
          <cell r="A5" t="str">
            <v>OBJETO:</v>
          </cell>
          <cell r="H5" t="str">
            <v>REFERÊNCIAS:</v>
          </cell>
          <cell r="J5" t="str">
            <v>SINAPI</v>
          </cell>
        </row>
        <row r="6">
          <cell r="A6" t="str">
            <v>LOCAL:</v>
          </cell>
          <cell r="H6" t="str">
            <v>BDI:</v>
          </cell>
        </row>
        <row r="7">
          <cell r="A7" t="str">
            <v>DATA:</v>
          </cell>
          <cell r="H7" t="str">
            <v>LEIS SOCIAIS:</v>
          </cell>
        </row>
        <row r="250">
          <cell r="A250" t="str">
            <v xml:space="preserve">PARCELA REFERENTE AO BDI </v>
          </cell>
        </row>
        <row r="251">
          <cell r="A251" t="str">
            <v>TOTAL COM BDI</v>
          </cell>
        </row>
      </sheetData>
      <sheetData sheetId="2" refreshError="1"/>
      <sheetData sheetId="3" refreshError="1">
        <row r="40">
          <cell r="K40">
            <v>22.5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O"/>
      <sheetName val="ORÇAMENTO"/>
      <sheetName val="MEMÓRIA"/>
      <sheetName val="BDI"/>
      <sheetName val="CRONOGRAMA"/>
      <sheetName val="COMPOSIÇÕES"/>
      <sheetName val="LEIS_SOCIAIS"/>
      <sheetName val="Mapa_cotações"/>
      <sheetName val="REF.SINAPI"/>
      <sheetName val="TCU"/>
      <sheetName val="COTAÇÕES"/>
      <sheetName val="PREFEITURAS"/>
    </sheetNames>
    <sheetDataSet>
      <sheetData sheetId="0" refreshError="1"/>
      <sheetData sheetId="1" refreshError="1">
        <row r="1">
          <cell r="A1" t="str">
            <v>ESTADO DO ACRE</v>
          </cell>
        </row>
        <row r="4">
          <cell r="A4" t="str">
            <v>CONV.:</v>
          </cell>
        </row>
        <row r="5">
          <cell r="A5" t="str">
            <v>OBJETO:</v>
          </cell>
          <cell r="H5" t="str">
            <v>REFERÊNCIAS:</v>
          </cell>
          <cell r="J5" t="str">
            <v>SINAPI</v>
          </cell>
        </row>
        <row r="6">
          <cell r="A6" t="str">
            <v>LOCAL:</v>
          </cell>
          <cell r="H6" t="str">
            <v>BDI:</v>
          </cell>
        </row>
        <row r="7">
          <cell r="A7" t="str">
            <v>DATA:</v>
          </cell>
          <cell r="H7" t="str">
            <v>LEIS SOCIAIS:</v>
          </cell>
        </row>
        <row r="12">
          <cell r="A12">
            <v>1</v>
          </cell>
          <cell r="G12" t="str">
            <v>CONSTRUÇÃO DE PRÉDIO PÚBLICO - CRAS</v>
          </cell>
        </row>
        <row r="13">
          <cell r="B13">
            <v>1</v>
          </cell>
          <cell r="G13" t="str">
            <v>CONSTRUÇÃO DE PRÉDIO PÚBLICO - CRAS</v>
          </cell>
        </row>
        <row r="14">
          <cell r="C14">
            <v>1</v>
          </cell>
          <cell r="G14" t="str">
            <v>ADMINISTRAÇÃO LOCAL DA OBRA</v>
          </cell>
          <cell r="L14">
            <v>11502</v>
          </cell>
        </row>
        <row r="15">
          <cell r="D15" t="str">
            <v>1.1</v>
          </cell>
          <cell r="E15" t="str">
            <v>CP0001</v>
          </cell>
          <cell r="F15" t="str">
            <v>AMAC</v>
          </cell>
          <cell r="G15" t="str">
            <v>ADMINISTRAÇÃO LOCAL DA OBRA</v>
          </cell>
          <cell r="H15" t="str">
            <v>%</v>
          </cell>
          <cell r="I15">
            <v>100</v>
          </cell>
          <cell r="J15">
            <v>95.57</v>
          </cell>
          <cell r="K15">
            <v>115.02</v>
          </cell>
          <cell r="L15">
            <v>11502</v>
          </cell>
        </row>
        <row r="17">
          <cell r="C17">
            <v>2</v>
          </cell>
          <cell r="G17" t="str">
            <v>SERVIÇOS PRELIMINARES</v>
          </cell>
          <cell r="L17">
            <v>774.29</v>
          </cell>
        </row>
        <row r="18">
          <cell r="D18" t="str">
            <v>2.1</v>
          </cell>
          <cell r="E18">
            <v>98525</v>
          </cell>
          <cell r="F18" t="str">
            <v>SINAPI</v>
          </cell>
          <cell r="G18" t="str">
            <v>LIMPEZA MECANIZADA DE CAMADA VEGETAL, VEGETAÇÃO E PEQUENAS ÁRVORES (DIÂMETRO DE TRONCO MENOR QUE 0,20 M), COM TRATOR DE ESTEIRAS.AF_05/2018</v>
          </cell>
          <cell r="H18" t="str">
            <v>M2</v>
          </cell>
          <cell r="I18">
            <v>518.64</v>
          </cell>
          <cell r="J18" t="str">
            <v>0,27</v>
          </cell>
          <cell r="K18">
            <v>0.32</v>
          </cell>
          <cell r="L18">
            <v>165.96</v>
          </cell>
        </row>
        <row r="19">
          <cell r="D19" t="str">
            <v>2.2</v>
          </cell>
          <cell r="E19">
            <v>72898</v>
          </cell>
          <cell r="F19" t="str">
            <v>SINAPI</v>
          </cell>
          <cell r="G19" t="str">
            <v>CARGA E DESCARGA MECANIZADAS DE ENTULHO EM CAMINHAO BASCULANTE 6 M3</v>
          </cell>
          <cell r="H19" t="str">
            <v>M3</v>
          </cell>
          <cell r="I19">
            <v>59.64</v>
          </cell>
          <cell r="J19" t="str">
            <v>3,61</v>
          </cell>
          <cell r="K19">
            <v>4.34</v>
          </cell>
          <cell r="L19">
            <v>258.83999999999997</v>
          </cell>
        </row>
        <row r="20">
          <cell r="D20" t="str">
            <v>2.3</v>
          </cell>
          <cell r="E20">
            <v>72900</v>
          </cell>
          <cell r="F20" t="str">
            <v>SINAPI</v>
          </cell>
          <cell r="G20" t="str">
            <v>TRANSPORTE DE ENTULHO COM CAMINHAO BASCULANTE 6 M3, RODOVIA PAVIMENTADA, DMT 0,5 A 1,0 KM</v>
          </cell>
          <cell r="H20" t="str">
            <v>M3</v>
          </cell>
          <cell r="I20">
            <v>59.64</v>
          </cell>
          <cell r="J20" t="str">
            <v>4,87</v>
          </cell>
          <cell r="K20">
            <v>5.86</v>
          </cell>
          <cell r="L20">
            <v>349.49</v>
          </cell>
        </row>
        <row r="22">
          <cell r="C22">
            <v>3</v>
          </cell>
          <cell r="G22" t="str">
            <v>CANTEIRO DE OBRAS</v>
          </cell>
          <cell r="L22">
            <v>6156.61</v>
          </cell>
        </row>
        <row r="23">
          <cell r="D23" t="str">
            <v>3.1</v>
          </cell>
          <cell r="E23" t="str">
            <v>CP0002</v>
          </cell>
          <cell r="F23" t="str">
            <v>AMAC</v>
          </cell>
          <cell r="G23" t="str">
            <v>PLACA DE OBRA EM CHAPA DE ACO GALVANIZADO</v>
          </cell>
          <cell r="H23" t="str">
            <v>M2</v>
          </cell>
          <cell r="I23">
            <v>6</v>
          </cell>
          <cell r="J23">
            <v>373.47</v>
          </cell>
          <cell r="K23">
            <v>449.47</v>
          </cell>
          <cell r="L23">
            <v>2696.82</v>
          </cell>
        </row>
        <row r="24">
          <cell r="D24" t="str">
            <v>3.2</v>
          </cell>
          <cell r="E24">
            <v>93208</v>
          </cell>
          <cell r="F24" t="str">
            <v>SINAPI</v>
          </cell>
          <cell r="G24" t="str">
            <v>EXECUÇÃO DE ALMOXARIFADO EM CANTEIRO DE OBRA EM CHAPA DE MADEIRA COMPENSADA, INCLUSO PRATELEIRAS. AF_02/2016</v>
          </cell>
          <cell r="H24" t="str">
            <v>M2</v>
          </cell>
          <cell r="I24">
            <v>4.92</v>
          </cell>
          <cell r="J24" t="str">
            <v>584,30</v>
          </cell>
          <cell r="K24">
            <v>703.21</v>
          </cell>
          <cell r="L24">
            <v>3459.79</v>
          </cell>
        </row>
        <row r="26">
          <cell r="C26">
            <v>4</v>
          </cell>
          <cell r="G26" t="str">
            <v>SERVIÇOS TÉCNICOS</v>
          </cell>
          <cell r="L26">
            <v>3072.29</v>
          </cell>
        </row>
        <row r="27">
          <cell r="D27" t="str">
            <v>4.1</v>
          </cell>
          <cell r="E27">
            <v>99059</v>
          </cell>
          <cell r="F27" t="str">
            <v>SINAPI</v>
          </cell>
          <cell r="G27" t="str">
            <v>LOCACAO CONVENCIONAL DE OBRA, UTILIZANDO GABARITO DE TÁBUAS CORRIDAS PONTALETADAS A CADA 2,00M -  2 UTILIZAÇÕES. AF_10/2018</v>
          </cell>
          <cell r="H27" t="str">
            <v>M</v>
          </cell>
          <cell r="I27">
            <v>68.41</v>
          </cell>
          <cell r="J27">
            <v>37.32</v>
          </cell>
          <cell r="K27">
            <v>44.91</v>
          </cell>
          <cell r="L27">
            <v>3072.29</v>
          </cell>
        </row>
        <row r="29">
          <cell r="C29">
            <v>5</v>
          </cell>
          <cell r="G29" t="str">
            <v>MOVIMENTAÇÃO DE TERRA</v>
          </cell>
          <cell r="L29">
            <v>3926.17</v>
          </cell>
        </row>
        <row r="30">
          <cell r="D30" t="str">
            <v>5.1</v>
          </cell>
          <cell r="E30">
            <v>96527</v>
          </cell>
          <cell r="F30" t="str">
            <v>SINAPI</v>
          </cell>
          <cell r="G30" t="str">
            <v>ESCAVAÇÃO MANUAL DE VALA PARA VIGA BALDRAME, COM PREVISÃO DE FÔRMA. AF_06/2017</v>
          </cell>
          <cell r="H30" t="str">
            <v>M3</v>
          </cell>
          <cell r="I30">
            <v>3.88</v>
          </cell>
          <cell r="J30" t="str">
            <v>96,33</v>
          </cell>
          <cell r="K30">
            <v>115.93</v>
          </cell>
          <cell r="L30">
            <v>449.81</v>
          </cell>
        </row>
        <row r="31">
          <cell r="D31" t="str">
            <v>5.2</v>
          </cell>
          <cell r="E31">
            <v>96523</v>
          </cell>
          <cell r="F31" t="str">
            <v>SINAPI</v>
          </cell>
          <cell r="G31" t="str">
            <v>ESCAVAÇÃO MANUAL PARA BLOCO DE COROAMENTO OU SAPATA, COM PREVISÃO DE FÔRMA. AF_06/2017</v>
          </cell>
          <cell r="H31" t="str">
            <v>M3</v>
          </cell>
          <cell r="I31">
            <v>21.96</v>
          </cell>
          <cell r="J31" t="str">
            <v>73,55</v>
          </cell>
          <cell r="K31">
            <v>88.52</v>
          </cell>
          <cell r="L31">
            <v>1943.9</v>
          </cell>
        </row>
        <row r="32">
          <cell r="D32" t="str">
            <v>5.3</v>
          </cell>
          <cell r="E32">
            <v>94097</v>
          </cell>
          <cell r="F32" t="str">
            <v>SINAPI</v>
          </cell>
          <cell r="G32" t="str">
            <v>PREPARO DE FUNDO DE VALA COM LARGURA MENOR QUE 1,5 M, EM LOCAL COM NÍVEL BAIXO DE INTERFERÊNCIA. AF_06/2016</v>
          </cell>
          <cell r="H32" t="str">
            <v>M2</v>
          </cell>
          <cell r="I32">
            <v>43.71</v>
          </cell>
          <cell r="J32" t="str">
            <v>4,83</v>
          </cell>
          <cell r="K32">
            <v>5.81</v>
          </cell>
          <cell r="L32">
            <v>253.96</v>
          </cell>
        </row>
        <row r="33">
          <cell r="D33" t="str">
            <v>5.4</v>
          </cell>
          <cell r="E33">
            <v>96995</v>
          </cell>
          <cell r="F33" t="str">
            <v>SINAPI</v>
          </cell>
          <cell r="G33" t="str">
            <v>REATERRO MANUAL APILOADO COM SOQUETE. AF_10/2017</v>
          </cell>
          <cell r="H33" t="str">
            <v>M3</v>
          </cell>
          <cell r="I33">
            <v>14.61</v>
          </cell>
          <cell r="J33" t="str">
            <v>37,20</v>
          </cell>
          <cell r="K33">
            <v>44.77</v>
          </cell>
          <cell r="L33">
            <v>654.09</v>
          </cell>
        </row>
        <row r="34">
          <cell r="D34" t="str">
            <v>5.5</v>
          </cell>
          <cell r="E34">
            <v>94319</v>
          </cell>
          <cell r="F34" t="str">
            <v>SINAPI</v>
          </cell>
          <cell r="G34" t="str">
            <v>ATERRO MANUAL DE VALAS COM SOLO ARGILO-ARENOSO E COMPACTAÇÃO MECANIZADA. AF_05/2016</v>
          </cell>
          <cell r="H34" t="str">
            <v>M3</v>
          </cell>
          <cell r="I34">
            <v>14.63</v>
          </cell>
          <cell r="J34" t="str">
            <v>35,46</v>
          </cell>
          <cell r="K34">
            <v>42.68</v>
          </cell>
          <cell r="L34">
            <v>624.41</v>
          </cell>
        </row>
        <row r="36">
          <cell r="C36">
            <v>6</v>
          </cell>
          <cell r="G36" t="str">
            <v>INFRAESTRUTURA</v>
          </cell>
          <cell r="L36">
            <v>25899.08</v>
          </cell>
        </row>
        <row r="37">
          <cell r="D37" t="str">
            <v>6.1</v>
          </cell>
          <cell r="E37">
            <v>96616</v>
          </cell>
          <cell r="F37" t="str">
            <v>SINAPI</v>
          </cell>
          <cell r="G37" t="str">
            <v>LASTRO DE CONCRETO MAGRO, APLICADO EM BLOCOS DE COROAMENTO OU SAPATAS. AF_08/2017</v>
          </cell>
          <cell r="H37" t="str">
            <v>M3</v>
          </cell>
          <cell r="I37">
            <v>2.13</v>
          </cell>
          <cell r="J37" t="str">
            <v>642,74</v>
          </cell>
          <cell r="K37">
            <v>773.54</v>
          </cell>
          <cell r="L37">
            <v>1647.64</v>
          </cell>
        </row>
        <row r="38">
          <cell r="D38" t="str">
            <v>6.2</v>
          </cell>
          <cell r="E38">
            <v>96536</v>
          </cell>
          <cell r="F38" t="str">
            <v>SINAPI</v>
          </cell>
          <cell r="G38" t="str">
            <v>FABRICAÇÃO, MONTAGEM E DESMONTAGEM DE FÔRMA PARA VIGA BALDRAME, EM MADEIRA SERRADA, E=25 MM, 4 UTILIZAÇÕES. AF_06/2017</v>
          </cell>
          <cell r="H38" t="str">
            <v>M2</v>
          </cell>
          <cell r="I38">
            <v>84.21</v>
          </cell>
          <cell r="J38" t="str">
            <v>47,23</v>
          </cell>
          <cell r="K38">
            <v>56.84</v>
          </cell>
          <cell r="L38">
            <v>4786.5</v>
          </cell>
        </row>
        <row r="39">
          <cell r="D39" t="str">
            <v>6.3</v>
          </cell>
          <cell r="E39">
            <v>96535</v>
          </cell>
          <cell r="F39" t="str">
            <v>SINAPI</v>
          </cell>
          <cell r="G39" t="str">
            <v>FABRICAÇÃO, MONTAGEM E DESMONTAGEM DE FÔRMA PARA SAPATA, EM MADEIRA SERRADA, E=25 MM, 4 UTILIZAÇÕES. AF_06/2017</v>
          </cell>
          <cell r="H39" t="str">
            <v>M2</v>
          </cell>
          <cell r="I39">
            <v>16.850000000000001</v>
          </cell>
          <cell r="J39" t="str">
            <v>101,14</v>
          </cell>
          <cell r="K39">
            <v>121.72</v>
          </cell>
          <cell r="L39">
            <v>2050.98</v>
          </cell>
        </row>
        <row r="40">
          <cell r="D40" t="str">
            <v>6.4</v>
          </cell>
          <cell r="E40">
            <v>92442</v>
          </cell>
          <cell r="F40" t="str">
            <v>SINAPI</v>
          </cell>
          <cell r="G40" t="str">
            <v>MONTAGEM E DESMONTAGEM DE FÔRMA DE PILARES RETANGULARES E ESTRUTURAS SIMILARES COM ÁREA MÉDIA DAS SEÇÕES MENOR OU IGUAL A 0,25 M², PÉ-DIREITO SIMPLES, EM CHAPA DE MADEIRA COMPENSADA PLASTIFICADA, 18 UTILIZAÇÕES. AF_12/2015</v>
          </cell>
          <cell r="H40" t="str">
            <v>M2</v>
          </cell>
          <cell r="I40">
            <v>24.51</v>
          </cell>
          <cell r="J40" t="str">
            <v>31,95</v>
          </cell>
          <cell r="K40">
            <v>38.450000000000003</v>
          </cell>
          <cell r="L40">
            <v>942.41</v>
          </cell>
        </row>
        <row r="41">
          <cell r="D41" t="str">
            <v>6.5</v>
          </cell>
          <cell r="E41">
            <v>96545</v>
          </cell>
          <cell r="F41" t="str">
            <v>SINAPI</v>
          </cell>
          <cell r="G41" t="str">
            <v>ARMAÇÃO DE BLOCO, VIGA BALDRAME OU SAPATA UTILIZANDO AÇO CA-50 DE 8 MM - MONTAGEM. AF_06/2017</v>
          </cell>
          <cell r="H41" t="str">
            <v>KG</v>
          </cell>
          <cell r="I41">
            <v>275.89999999999998</v>
          </cell>
          <cell r="J41" t="str">
            <v>11,09</v>
          </cell>
          <cell r="K41">
            <v>13.35</v>
          </cell>
          <cell r="L41">
            <v>3683.27</v>
          </cell>
        </row>
        <row r="42">
          <cell r="D42" t="str">
            <v>6.6</v>
          </cell>
          <cell r="E42">
            <v>96546</v>
          </cell>
          <cell r="F42" t="str">
            <v>SINAPI</v>
          </cell>
          <cell r="G42" t="str">
            <v>ARMAÇÃO DE BLOCO, VIGA BALDRAME OU SAPATA UTILIZANDO AÇO CA-50 DE 10 MM - MONTAGEM. AF_06/2017</v>
          </cell>
          <cell r="H42" t="str">
            <v>KG</v>
          </cell>
          <cell r="I42">
            <v>112.8</v>
          </cell>
          <cell r="J42" t="str">
            <v>9,70</v>
          </cell>
          <cell r="K42">
            <v>11.67</v>
          </cell>
          <cell r="L42">
            <v>1316.38</v>
          </cell>
        </row>
        <row r="43">
          <cell r="D43" t="str">
            <v>6.7</v>
          </cell>
          <cell r="E43">
            <v>96547</v>
          </cell>
          <cell r="F43" t="str">
            <v>SINAPI</v>
          </cell>
          <cell r="G43" t="str">
            <v>ARMAÇÃO DE BLOCO, VIGA BALDRAME OU SAPATA UTILIZANDO AÇO CA-50 DE 12,5 MM - MONTAGEM. AF_06/2017</v>
          </cell>
          <cell r="H43" t="str">
            <v>KG</v>
          </cell>
          <cell r="I43">
            <v>18.5</v>
          </cell>
          <cell r="J43" t="str">
            <v>8,07</v>
          </cell>
          <cell r="K43">
            <v>9.7100000000000009</v>
          </cell>
          <cell r="L43">
            <v>179.64</v>
          </cell>
        </row>
        <row r="44">
          <cell r="D44" t="str">
            <v>6.8</v>
          </cell>
          <cell r="E44">
            <v>96543</v>
          </cell>
          <cell r="F44" t="str">
            <v>SINAPI</v>
          </cell>
          <cell r="G44" t="str">
            <v>ARMAÇÃO DE BLOCO, VIGA BALDRAME E SAPATA UTILIZANDO AÇO CA-60 DE 5 MM - MONTAGEM. AF_06/2017</v>
          </cell>
          <cell r="H44" t="str">
            <v>KG</v>
          </cell>
          <cell r="I44">
            <v>99.2</v>
          </cell>
          <cell r="J44" t="str">
            <v>13,76</v>
          </cell>
          <cell r="K44">
            <v>16.559999999999999</v>
          </cell>
          <cell r="L44">
            <v>1642.75</v>
          </cell>
        </row>
        <row r="45">
          <cell r="D45" t="str">
            <v>6.9</v>
          </cell>
          <cell r="E45">
            <v>92778</v>
          </cell>
          <cell r="F45" t="str">
            <v>SINAPI</v>
          </cell>
          <cell r="G45" t="str">
            <v>ARMAÇÃO DE PILAR OU VIGA DE UMA ESTRUTURA CONVENCIONAL DE CONCRETO ARMADO EM UMA EDIFICAÇÃO TÉRREA OU SOBRADO UTILIZANDO AÇO CA-50 DE 10,0 MM - MONTAGEM. AF_12/2015</v>
          </cell>
          <cell r="H45" t="str">
            <v>KG</v>
          </cell>
          <cell r="I45">
            <v>106.6</v>
          </cell>
          <cell r="J45" t="str">
            <v>9,63</v>
          </cell>
          <cell r="K45">
            <v>11.59</v>
          </cell>
          <cell r="L45">
            <v>1235.49</v>
          </cell>
        </row>
        <row r="46">
          <cell r="D46" t="str">
            <v>6.10</v>
          </cell>
          <cell r="E46">
            <v>92779</v>
          </cell>
          <cell r="F46" t="str">
            <v>SINAPI</v>
          </cell>
          <cell r="G46" t="str">
            <v>ARMAÇÃO DE PILAR OU VIGA DE UMA ESTRUTURA CONVENCIONAL DE CONCRETO ARMADO EM UMA EDIFICAÇÃO TÉRREA OU SOBRADO UTILIZANDO AÇO CA-50 DE 12,5 MM - MONTAGEM. AF_12/2015</v>
          </cell>
          <cell r="H46" t="str">
            <v>KG</v>
          </cell>
          <cell r="I46">
            <v>27.3</v>
          </cell>
          <cell r="J46" t="str">
            <v>7,95</v>
          </cell>
          <cell r="K46">
            <v>9.57</v>
          </cell>
          <cell r="L46">
            <v>261.26</v>
          </cell>
        </row>
        <row r="47">
          <cell r="D47" t="str">
            <v>6.11</v>
          </cell>
          <cell r="E47">
            <v>92775</v>
          </cell>
          <cell r="F47" t="str">
            <v>SINAPI</v>
          </cell>
          <cell r="G47" t="str">
            <v>ARMAÇÃO DE PILAR OU VIGA DE UMA ESTRUTURA CONVENCIONAL DE CONCRETO ARMADO EM UMA EDIFICAÇÃO TÉRREA OU SOBRADO UTILIZANDO AÇO CA-60 DE 5,0 MM - MONTAGEM. AF_12/2015</v>
          </cell>
          <cell r="H47" t="str">
            <v>KG</v>
          </cell>
          <cell r="I47">
            <v>28.7</v>
          </cell>
          <cell r="J47" t="str">
            <v>13,87</v>
          </cell>
          <cell r="K47">
            <v>16.690000000000001</v>
          </cell>
          <cell r="L47">
            <v>479</v>
          </cell>
        </row>
        <row r="48">
          <cell r="D48" t="str">
            <v>6.12</v>
          </cell>
          <cell r="E48">
            <v>94971</v>
          </cell>
          <cell r="F48" t="str">
            <v>SINAPI</v>
          </cell>
          <cell r="G48" t="str">
            <v>CONCRETO FCK = 25MPA, TRAÇO 1:2,3:2,7 (CIMENTO/ AREIA MÉDIA/ BRITA 1)  - PREPARO MECÂNICO COM BETONEIRA 600 L. AF_07/2016</v>
          </cell>
          <cell r="H48" t="str">
            <v>M3</v>
          </cell>
          <cell r="I48">
            <v>9.1</v>
          </cell>
          <cell r="J48" t="str">
            <v>532,34</v>
          </cell>
          <cell r="K48">
            <v>640.66999999999996</v>
          </cell>
          <cell r="L48">
            <v>5830.1</v>
          </cell>
        </row>
        <row r="49">
          <cell r="D49" t="str">
            <v>6.13</v>
          </cell>
          <cell r="E49">
            <v>92873</v>
          </cell>
          <cell r="F49" t="str">
            <v>SINAPI</v>
          </cell>
          <cell r="G49" t="str">
            <v>LANÇAMENTO COM USO DE BALDES, ADENSAMENTO E ACABAMENTO DE CONCRETO EM ESTRUTURAS. AF_12/2015</v>
          </cell>
          <cell r="H49" t="str">
            <v>M3</v>
          </cell>
          <cell r="I49">
            <v>9.1</v>
          </cell>
          <cell r="J49" t="str">
            <v>168,34</v>
          </cell>
          <cell r="K49">
            <v>202.6</v>
          </cell>
          <cell r="L49">
            <v>1843.66</v>
          </cell>
        </row>
        <row r="51">
          <cell r="C51">
            <v>7</v>
          </cell>
          <cell r="G51" t="str">
            <v>SUPERESTRUTURA</v>
          </cell>
          <cell r="L51">
            <v>26307.03</v>
          </cell>
        </row>
        <row r="52">
          <cell r="D52" t="str">
            <v>7.1</v>
          </cell>
          <cell r="E52">
            <v>92479</v>
          </cell>
          <cell r="F52" t="str">
            <v>SINAPI</v>
          </cell>
          <cell r="G52" t="str">
            <v>MONTAGEM E DESMONTAGEM DE FÔRMA DE VIGA, ESCORAMENTO COM GARFO DE MADEIRA, PÉ-DIREITO SIMPLES, EM CHAPA DE MADEIRA PLASTIFICADA, 18 UTILIZAÇÕES. AF_12/2015</v>
          </cell>
          <cell r="H52" t="str">
            <v>M2</v>
          </cell>
          <cell r="I52">
            <v>108.7</v>
          </cell>
          <cell r="J52" t="str">
            <v>37,18</v>
          </cell>
          <cell r="K52">
            <v>44.75</v>
          </cell>
          <cell r="L52">
            <v>4864.33</v>
          </cell>
        </row>
        <row r="53">
          <cell r="D53" t="str">
            <v>7.2</v>
          </cell>
          <cell r="E53">
            <v>92442</v>
          </cell>
          <cell r="F53" t="str">
            <v>SINAPI</v>
          </cell>
          <cell r="G53" t="str">
            <v>MONTAGEM E DESMONTAGEM DE FÔRMA DE PILARES RETANGULARES E ESTRUTURAS SIMILARES COM ÁREA MÉDIA DAS SEÇÕES MENOR OU IGUAL A 0,25 M², PÉ-DIREITO SIMPLES, EM CHAPA DE MADEIRA COMPENSADA PLASTIFICADA, 18 UTILIZAÇÕES. AF_12/2015</v>
          </cell>
          <cell r="H53" t="str">
            <v>M2</v>
          </cell>
          <cell r="I53">
            <v>58.37</v>
          </cell>
          <cell r="J53" t="str">
            <v>31,95</v>
          </cell>
          <cell r="K53">
            <v>38.450000000000003</v>
          </cell>
          <cell r="L53">
            <v>2244.33</v>
          </cell>
        </row>
        <row r="54">
          <cell r="D54" t="str">
            <v>7.3</v>
          </cell>
          <cell r="E54">
            <v>92517</v>
          </cell>
          <cell r="F54" t="str">
            <v>SINAPI</v>
          </cell>
          <cell r="G54" t="str">
            <v>MONTAGEM E DESMONTAGEM DE FÔRMA DE LAJE MACIÇA COM ÁREA MÉDIA MENOR OU IGUAL A 20 M², PÉ-DIREITO SIMPLES, EM CHAPA DE MADEIRA COMPENSADA RESINADA, 6 UTILIZAÇÕES. AF_12/2015</v>
          </cell>
          <cell r="H54" t="str">
            <v>M2</v>
          </cell>
          <cell r="I54">
            <v>11.27</v>
          </cell>
          <cell r="J54" t="str">
            <v>23,35</v>
          </cell>
          <cell r="K54">
            <v>28.1</v>
          </cell>
          <cell r="L54">
            <v>316.69</v>
          </cell>
        </row>
        <row r="55">
          <cell r="D55" t="str">
            <v>7.4</v>
          </cell>
          <cell r="E55">
            <v>92776</v>
          </cell>
          <cell r="F55" t="str">
            <v>SINAPI</v>
          </cell>
          <cell r="G55" t="str">
            <v>ARMAÇÃO DE PILAR OU VIGA DE UMA ESTRUTURA CONVENCIONAL DE CONCRETO ARMADO EM UMA EDIFICAÇÃO TÉRREA OU SOBRADO UTILIZANDO AÇO CA-50 DE 6,3 MM - MONTAGEM. AF_12/2015</v>
          </cell>
          <cell r="H55" t="str">
            <v>KG</v>
          </cell>
          <cell r="I55">
            <v>0.2</v>
          </cell>
          <cell r="J55" t="str">
            <v>12,36</v>
          </cell>
          <cell r="K55">
            <v>14.88</v>
          </cell>
          <cell r="L55">
            <v>2.98</v>
          </cell>
        </row>
        <row r="56">
          <cell r="D56" t="str">
            <v>7.5</v>
          </cell>
          <cell r="E56">
            <v>92777</v>
          </cell>
          <cell r="F56" t="str">
            <v>SINAPI</v>
          </cell>
          <cell r="G56" t="str">
            <v>ARMAÇÃO DE PILAR OU VIGA DE UMA ESTRUTURA CONVENCIONAL DE CONCRETO ARMADO EM UMA EDIFICAÇÃO TÉRREA OU SOBRADO UTILIZANDO AÇO CA-50 DE 8,0 MM - MONTAGEM. AF_12/2015</v>
          </cell>
          <cell r="H56" t="str">
            <v>KG</v>
          </cell>
          <cell r="I56">
            <v>244.1</v>
          </cell>
          <cell r="J56" t="str">
            <v>11,09</v>
          </cell>
          <cell r="K56">
            <v>13.35</v>
          </cell>
          <cell r="L56">
            <v>3258.74</v>
          </cell>
        </row>
        <row r="57">
          <cell r="D57" t="str">
            <v>7.6</v>
          </cell>
          <cell r="E57">
            <v>92778</v>
          </cell>
          <cell r="F57" t="str">
            <v>SINAPI</v>
          </cell>
          <cell r="G57" t="str">
            <v>ARMAÇÃO DE PILAR OU VIGA DE UMA ESTRUTURA CONVENCIONAL DE CONCRETO ARMADO EM UMA EDIFICAÇÃO TÉRREA OU SOBRADO UTILIZANDO AÇO CA-50 DE 10,0 MM - MONTAGEM. AF_12/2015</v>
          </cell>
          <cell r="H57" t="str">
            <v>KG</v>
          </cell>
          <cell r="I57">
            <v>203.4</v>
          </cell>
          <cell r="J57" t="str">
            <v>9,63</v>
          </cell>
          <cell r="K57">
            <v>11.59</v>
          </cell>
          <cell r="L57">
            <v>2357.41</v>
          </cell>
        </row>
        <row r="58">
          <cell r="D58" t="str">
            <v>7.7</v>
          </cell>
          <cell r="E58">
            <v>92779</v>
          </cell>
          <cell r="F58" t="str">
            <v>SINAPI</v>
          </cell>
          <cell r="G58" t="str">
            <v>ARMAÇÃO DE PILAR OU VIGA DE UMA ESTRUTURA CONVENCIONAL DE CONCRETO ARMADO EM UMA EDIFICAÇÃO TÉRREA OU SOBRADO UTILIZANDO AÇO CA-50 DE 12,5 MM - MONTAGEM. AF_12/2015</v>
          </cell>
          <cell r="H58" t="str">
            <v>KG</v>
          </cell>
          <cell r="I58">
            <v>72.400000000000006</v>
          </cell>
          <cell r="J58" t="str">
            <v>7,95</v>
          </cell>
          <cell r="K58">
            <v>9.57</v>
          </cell>
          <cell r="L58">
            <v>692.87</v>
          </cell>
        </row>
        <row r="59">
          <cell r="D59" t="str">
            <v>7.8</v>
          </cell>
          <cell r="E59">
            <v>92775</v>
          </cell>
          <cell r="F59" t="str">
            <v>SINAPI</v>
          </cell>
          <cell r="G59" t="str">
            <v>ARMAÇÃO DE PILAR OU VIGA DE UMA ESTRUTURA CONVENCIONAL DE CONCRETO ARMADO EM UMA EDIFICAÇÃO TÉRREA OU SOBRADO UTILIZANDO AÇO CA-60 DE 5,0 MM - MONTAGEM. AF_12/2015</v>
          </cell>
          <cell r="H59" t="str">
            <v>KG</v>
          </cell>
          <cell r="I59">
            <v>190</v>
          </cell>
          <cell r="J59" t="str">
            <v>13,87</v>
          </cell>
          <cell r="K59">
            <v>16.690000000000001</v>
          </cell>
          <cell r="L59">
            <v>3171.1</v>
          </cell>
        </row>
        <row r="60">
          <cell r="D60" t="str">
            <v>7.9</v>
          </cell>
          <cell r="E60">
            <v>92786</v>
          </cell>
          <cell r="F60" t="str">
            <v>SINAPI</v>
          </cell>
          <cell r="G60" t="str">
            <v>ARMAÇÃO DE LAJE DE UMA ESTRUTURA CONVENCIONAL DE CONCRETO ARMADO EM UMA EDIFICAÇÃO TÉRREA OU SOBRADO UTILIZANDO AÇO CA-50 DE 8,0 MM - MONTAGEM. AF_12/2015</v>
          </cell>
          <cell r="H60" t="str">
            <v>KG</v>
          </cell>
          <cell r="I60">
            <v>47.8</v>
          </cell>
          <cell r="J60" t="str">
            <v>9,89</v>
          </cell>
          <cell r="K60">
            <v>11.9</v>
          </cell>
          <cell r="L60">
            <v>568.82000000000005</v>
          </cell>
        </row>
        <row r="61">
          <cell r="D61" t="str">
            <v>7.10</v>
          </cell>
          <cell r="E61">
            <v>92784</v>
          </cell>
          <cell r="F61" t="str">
            <v>SINAPI</v>
          </cell>
          <cell r="G61" t="str">
            <v>ARMAÇÃO DE LAJE DE UMA ESTRUTURA CONVENCIONAL DE CONCRETO ARMADO EM UMA EDIFICAÇÃO TÉRREA OU SOBRADO UTILIZANDO AÇO CA-60 DE 5,0 MM - MONTAGEM. AF_12/2015</v>
          </cell>
          <cell r="H61" t="str">
            <v>KG</v>
          </cell>
          <cell r="I61">
            <v>13.7</v>
          </cell>
          <cell r="J61" t="str">
            <v>11,81</v>
          </cell>
          <cell r="K61">
            <v>14.21</v>
          </cell>
          <cell r="L61">
            <v>194.68</v>
          </cell>
        </row>
        <row r="62">
          <cell r="D62" t="str">
            <v>7.11</v>
          </cell>
          <cell r="E62">
            <v>94971</v>
          </cell>
          <cell r="F62" t="str">
            <v>SINAPI</v>
          </cell>
          <cell r="G62" t="str">
            <v>CONCRETO FCK = 25MPA, TRAÇO 1:2,3:2,7 (CIMENTO/ AREIA MÉDIA/ BRITA 1)  - PREPARO MECÂNICO COM BETONEIRA 600 L. AF_07/2016</v>
          </cell>
          <cell r="H62" t="str">
            <v>M3</v>
          </cell>
          <cell r="I62">
            <v>10.24</v>
          </cell>
          <cell r="J62" t="str">
            <v>532,34</v>
          </cell>
          <cell r="K62">
            <v>640.66999999999996</v>
          </cell>
          <cell r="L62">
            <v>6560.46</v>
          </cell>
        </row>
        <row r="63">
          <cell r="D63" t="str">
            <v>7.12</v>
          </cell>
          <cell r="E63">
            <v>92873</v>
          </cell>
          <cell r="F63" t="str">
            <v>SINAPI</v>
          </cell>
          <cell r="G63" t="str">
            <v>LANÇAMENTO COM USO DE BALDES, ADENSAMENTO E ACABAMENTO DE CONCRETO EM ESTRUTURAS. AF_12/2015</v>
          </cell>
          <cell r="H63" t="str">
            <v>M3</v>
          </cell>
          <cell r="I63">
            <v>10.24</v>
          </cell>
          <cell r="J63" t="str">
            <v>168,34</v>
          </cell>
          <cell r="K63">
            <v>202.6</v>
          </cell>
          <cell r="L63">
            <v>2074.62</v>
          </cell>
        </row>
        <row r="65">
          <cell r="C65">
            <v>8</v>
          </cell>
          <cell r="G65" t="str">
            <v>IMPERMEABILIZAÇÃO</v>
          </cell>
          <cell r="L65">
            <v>3422.74</v>
          </cell>
        </row>
        <row r="66">
          <cell r="D66" t="str">
            <v>8.1</v>
          </cell>
          <cell r="E66">
            <v>98557</v>
          </cell>
          <cell r="F66" t="str">
            <v>SINAPI</v>
          </cell>
          <cell r="G66" t="str">
            <v>IMPERMEABILIZAÇÃO DE SUPERFÍCIE COM EMULSÃO ASFÁLTICA, 2 DEMÃOS AF_06/2018</v>
          </cell>
          <cell r="H66" t="str">
            <v>M2</v>
          </cell>
          <cell r="I66">
            <v>99.18</v>
          </cell>
          <cell r="J66" t="str">
            <v>24,46</v>
          </cell>
          <cell r="K66">
            <v>29.44</v>
          </cell>
          <cell r="L66">
            <v>2919.86</v>
          </cell>
        </row>
        <row r="67">
          <cell r="D67" t="str">
            <v>8.2</v>
          </cell>
          <cell r="E67">
            <v>98561</v>
          </cell>
          <cell r="F67" t="str">
            <v>SINAPI</v>
          </cell>
          <cell r="G67" t="str">
            <v>IMPERMEABILIZAÇÃO DE PAREDES COM ARGAMASSA DE CIMENTO E AREIA, COM ADITIVO IMPERMEABILIZANTE, E = 2CM. AF_06/2018</v>
          </cell>
          <cell r="H67" t="str">
            <v>M2</v>
          </cell>
          <cell r="I67">
            <v>11.25</v>
          </cell>
          <cell r="J67" t="str">
            <v>37,14</v>
          </cell>
          <cell r="K67">
            <v>44.7</v>
          </cell>
          <cell r="L67">
            <v>502.88</v>
          </cell>
        </row>
        <row r="69">
          <cell r="C69">
            <v>9</v>
          </cell>
          <cell r="G69" t="str">
            <v>PAREDES E PAINÉIS</v>
          </cell>
          <cell r="L69">
            <v>24690.639999999999</v>
          </cell>
        </row>
        <row r="70">
          <cell r="D70" t="str">
            <v>9.1</v>
          </cell>
          <cell r="E70" t="str">
            <v>CP0003</v>
          </cell>
          <cell r="F70" t="str">
            <v>AMAC</v>
          </cell>
          <cell r="G70" t="str">
            <v>ALVENARIA DE VEDAÇÃO DE BLOCOS CERÂMICOS FURADOS NA HORIZONTAL DE 9X19X19CM (ESPESSURA 9CM) DE PAREDES COM ÁREA LÍQUIDA MAIOR OU IGUAL A 6M² COM VÃOS E ARGAMASSA DE ASSENTAMENTO COM PREPARO EM BETONEIRA</v>
          </cell>
          <cell r="H70" t="str">
            <v>M2</v>
          </cell>
          <cell r="I70">
            <v>242.09</v>
          </cell>
          <cell r="J70">
            <v>64.510000000000005</v>
          </cell>
          <cell r="K70">
            <v>77.64</v>
          </cell>
          <cell r="L70">
            <v>18795.87</v>
          </cell>
        </row>
        <row r="71">
          <cell r="D71" t="str">
            <v>9.2</v>
          </cell>
          <cell r="E71" t="str">
            <v>CP0004</v>
          </cell>
          <cell r="F71" t="str">
            <v>AMAC</v>
          </cell>
          <cell r="G71" t="str">
            <v>ALVENARIA DE VEDAÇÃO DE BLOCOS CERÂMICOS FURADOS NA HORIZONTAL DE 9X19X19CM (ESPESSURA 9CM) DE PAREDES COM ÁREA LÍQUIDA MAIOR OU IGUAL A 6M² SEM VÃOS E ARGAMASSA DE ASSENTAMENTO COM PREPARO EM BETONEIRA</v>
          </cell>
          <cell r="H71" t="str">
            <v>M2</v>
          </cell>
          <cell r="I71">
            <v>50.62</v>
          </cell>
          <cell r="J71">
            <v>58.95</v>
          </cell>
          <cell r="K71">
            <v>70.95</v>
          </cell>
          <cell r="L71">
            <v>3591.49</v>
          </cell>
        </row>
        <row r="72">
          <cell r="D72" t="str">
            <v>9.3</v>
          </cell>
          <cell r="E72">
            <v>93182</v>
          </cell>
          <cell r="F72" t="str">
            <v>SINAPI</v>
          </cell>
          <cell r="G72" t="str">
            <v>VERGA PRÉ-MOLDADA PARA JANELAS COM ATÉ 1,5 M DE VÃO. AF_03/2016</v>
          </cell>
          <cell r="H72" t="str">
            <v>M</v>
          </cell>
          <cell r="I72">
            <v>9.4499999999999993</v>
          </cell>
          <cell r="J72" t="str">
            <v>27,09</v>
          </cell>
          <cell r="K72">
            <v>32.6</v>
          </cell>
          <cell r="L72">
            <v>308.07</v>
          </cell>
        </row>
        <row r="73">
          <cell r="D73" t="str">
            <v>9.4</v>
          </cell>
          <cell r="E73">
            <v>93194</v>
          </cell>
          <cell r="F73" t="str">
            <v>SINAPI</v>
          </cell>
          <cell r="G73" t="str">
            <v>CONTRAVERGA PRÉ-MOLDADA PARA VÃOS DE ATÉ 1,5 M DE COMPRIMENTO. AF_03/2016</v>
          </cell>
          <cell r="H73" t="str">
            <v>M</v>
          </cell>
          <cell r="I73">
            <v>9.4499999999999993</v>
          </cell>
          <cell r="J73" t="str">
            <v>26,77</v>
          </cell>
          <cell r="K73">
            <v>32.22</v>
          </cell>
          <cell r="L73">
            <v>304.48</v>
          </cell>
        </row>
        <row r="74">
          <cell r="D74" t="str">
            <v>9.5</v>
          </cell>
          <cell r="E74">
            <v>93183</v>
          </cell>
          <cell r="F74" t="str">
            <v>SINAPI</v>
          </cell>
          <cell r="G74" t="str">
            <v>VERGA PRÉ-MOLDADA PARA JANELAS COM MAIS DE 1,5 M DE VÃO. AF_03/2016</v>
          </cell>
          <cell r="H74" t="str">
            <v>M</v>
          </cell>
          <cell r="I74">
            <v>13.76</v>
          </cell>
          <cell r="J74" t="str">
            <v>34,33</v>
          </cell>
          <cell r="K74">
            <v>41.32</v>
          </cell>
          <cell r="L74">
            <v>568.55999999999995</v>
          </cell>
        </row>
        <row r="75">
          <cell r="D75" t="str">
            <v>9.6</v>
          </cell>
          <cell r="E75">
            <v>93195</v>
          </cell>
          <cell r="F75" t="str">
            <v>SINAPI</v>
          </cell>
          <cell r="G75" t="str">
            <v>CONTRAVERGA PRÉ-MOLDADA PARA VÃOS DE MAIS DE 1,5 M DE COMPRIMENTO. AF_03/2016</v>
          </cell>
          <cell r="H75" t="str">
            <v>M</v>
          </cell>
          <cell r="I75">
            <v>13.76</v>
          </cell>
          <cell r="J75" t="str">
            <v>31,95</v>
          </cell>
          <cell r="K75">
            <v>38.450000000000003</v>
          </cell>
          <cell r="L75">
            <v>529.07000000000005</v>
          </cell>
        </row>
        <row r="76">
          <cell r="D76" t="str">
            <v>9.7</v>
          </cell>
          <cell r="E76">
            <v>93184</v>
          </cell>
          <cell r="F76" t="str">
            <v>SINAPI</v>
          </cell>
          <cell r="G76" t="str">
            <v>VERGA PRÉ-MOLDADA PARA PORTAS COM ATÉ 1,5 M DE VÃO. AF_03/2016</v>
          </cell>
          <cell r="H76" t="str">
            <v>M</v>
          </cell>
          <cell r="I76">
            <v>15.61</v>
          </cell>
          <cell r="J76" t="str">
            <v>20,43</v>
          </cell>
          <cell r="K76">
            <v>24.59</v>
          </cell>
          <cell r="L76">
            <v>383.85</v>
          </cell>
        </row>
        <row r="77">
          <cell r="D77" t="str">
            <v>9.8</v>
          </cell>
          <cell r="E77">
            <v>93185</v>
          </cell>
          <cell r="F77" t="str">
            <v>SINAPI</v>
          </cell>
          <cell r="G77" t="str">
            <v>VERGA PRÉ-MOLDADA PARA PORTAS COM MAIS DE 1,5 M DE VÃO. AF_03/2016</v>
          </cell>
          <cell r="H77" t="str">
            <v>M</v>
          </cell>
          <cell r="I77">
            <v>5.14</v>
          </cell>
          <cell r="J77" t="str">
            <v>33,83</v>
          </cell>
          <cell r="K77">
            <v>40.71</v>
          </cell>
          <cell r="L77">
            <v>209.25</v>
          </cell>
        </row>
        <row r="79">
          <cell r="C79">
            <v>10</v>
          </cell>
          <cell r="G79" t="str">
            <v>ESQUADRIAS/FERRAGENS/VIDROS</v>
          </cell>
          <cell r="L79">
            <v>27071.56</v>
          </cell>
        </row>
        <row r="80">
          <cell r="D80" t="str">
            <v>10.1</v>
          </cell>
          <cell r="E80">
            <v>100702</v>
          </cell>
          <cell r="F80" t="str">
            <v>SINAPI</v>
          </cell>
          <cell r="G80" t="str">
            <v>PORTA DE CORRER DE ALUMÍNIO, COM DUAS FOLHAS PARA VIDRO, INCLUSO VIDRO LISO INCOLOR, FECHADURA E PUXADOR, SEM ALIZAR. AF_12/2019</v>
          </cell>
          <cell r="H80" t="str">
            <v>M2</v>
          </cell>
          <cell r="I80">
            <v>5.25</v>
          </cell>
          <cell r="J80" t="str">
            <v>498,43</v>
          </cell>
          <cell r="K80">
            <v>599.86</v>
          </cell>
          <cell r="L80">
            <v>3149.27</v>
          </cell>
        </row>
        <row r="81">
          <cell r="D81" t="str">
            <v>10.2</v>
          </cell>
          <cell r="E81">
            <v>91341</v>
          </cell>
          <cell r="F81" t="str">
            <v>SINAPI</v>
          </cell>
          <cell r="G81" t="str">
            <v>PORTA EM ALUMÍNIO DE ABRIR TIPO VENEZIANA COM GUARNIÇÃO, FIXAÇÃO COM PARAFUSOS - FORNECIMENTO E INSTALAÇÃO. AF_12/2019</v>
          </cell>
          <cell r="H81" t="str">
            <v>M2</v>
          </cell>
          <cell r="I81">
            <v>3.78</v>
          </cell>
          <cell r="J81" t="str">
            <v>604,40</v>
          </cell>
          <cell r="K81">
            <v>727.4</v>
          </cell>
          <cell r="L81">
            <v>2749.57</v>
          </cell>
        </row>
        <row r="82">
          <cell r="D82" t="str">
            <v>10.3</v>
          </cell>
          <cell r="E82">
            <v>91314</v>
          </cell>
          <cell r="F82" t="str">
            <v>SINAPI</v>
          </cell>
          <cell r="G82" t="str">
            <v>KIT DE PORTA DE MADEIRA PARA PINTURA, SEMI-OCA (LEVE OU MÉDIA), PADRÃO POPULAR, 80X210CM, ESPESSURA DE 3,5CM, ITENS INCLUSOS: DOBRADIÇAS, MONTAGEM E INSTALAÇÃO DO BATENTE, FECHADURA COM EXECUÇÃO DO FURO - FORNECIMENTO E INSTALAÇÃO. AF_12/2019</v>
          </cell>
          <cell r="H82" t="str">
            <v>UN</v>
          </cell>
          <cell r="I82">
            <v>9</v>
          </cell>
          <cell r="J82" t="str">
            <v>813,94</v>
          </cell>
          <cell r="K82">
            <v>979.58</v>
          </cell>
          <cell r="L82">
            <v>8816.2199999999993</v>
          </cell>
        </row>
        <row r="83">
          <cell r="D83" t="str">
            <v>10.4</v>
          </cell>
          <cell r="E83">
            <v>100686</v>
          </cell>
          <cell r="F83" t="str">
            <v>SINAPI</v>
          </cell>
          <cell r="G83" t="str">
            <v>KIT DE PORTA DE MADEIRA PARA VERNIZ, SEMI-OCA (LEVE OU MÉDIA), PADRÃO POPULAR, 90X210CM, ESPESSURA DE 3CM, ITENS INCLUSOS: DOBRADIÇAS, MONTAGEM E INSTALAÇÃO DE BATENTE, FECHADURA COM EXECUÇÃO DO FURO - FORNECIMENTO E INSTALAÇÃO. AF_12/2019</v>
          </cell>
          <cell r="H83" t="str">
            <v>UN</v>
          </cell>
          <cell r="I83">
            <v>2</v>
          </cell>
          <cell r="J83" t="str">
            <v>833,21</v>
          </cell>
          <cell r="K83">
            <v>1002.77</v>
          </cell>
          <cell r="L83">
            <v>2005.54</v>
          </cell>
        </row>
        <row r="84">
          <cell r="D84" t="str">
            <v>10.5</v>
          </cell>
          <cell r="E84" t="str">
            <v>CP0005</v>
          </cell>
          <cell r="F84" t="str">
            <v>AMAC</v>
          </cell>
          <cell r="G84" t="str">
            <v>KIT DE PORTA DE MADEIRA PARA VERNIZ, SEMI-OCA (LEVE OU MÉDIA), PADRÃO MÉDIO, 90X210CM, ESPESSURA DE 3,5CM, ITENS INCLUSOS: DOBRADIÇAS, MONTAGEM E INSTALAÇÃO DE BATENTE, FECHADURA COM EXECUÇÃO DO FURO, COM BARRA DE APOIO E CHAPA METÁLICA ANTI-IMPACTO - FORNECIMENTO E INSTALAÇÃO</v>
          </cell>
          <cell r="H84" t="str">
            <v>UN</v>
          </cell>
          <cell r="I84">
            <v>2</v>
          </cell>
          <cell r="J84">
            <v>951.66</v>
          </cell>
          <cell r="K84">
            <v>1145.32</v>
          </cell>
          <cell r="L84">
            <v>2290.64</v>
          </cell>
        </row>
        <row r="85">
          <cell r="D85" t="str">
            <v>10.6</v>
          </cell>
          <cell r="E85" t="str">
            <v>CP0006</v>
          </cell>
          <cell r="F85" t="str">
            <v>SINAPI</v>
          </cell>
          <cell r="G85" t="str">
            <v>JANELA DE ALUMÍNIO TIPO BASCULANTE PARA VIDROS, COM BATENTE. INCLUSIVE VIDROS. FORNECIMENTO E INSTALAÇÃO</v>
          </cell>
          <cell r="H85" t="str">
            <v>M2</v>
          </cell>
          <cell r="I85">
            <v>3.36</v>
          </cell>
          <cell r="J85">
            <v>460.11</v>
          </cell>
          <cell r="K85">
            <v>553.74</v>
          </cell>
          <cell r="L85">
            <v>1860.57</v>
          </cell>
        </row>
        <row r="86">
          <cell r="D86" t="str">
            <v>10.7</v>
          </cell>
          <cell r="E86">
            <v>94570</v>
          </cell>
          <cell r="F86" t="str">
            <v>SINAPI</v>
          </cell>
          <cell r="G86" t="str">
            <v>JANELA DE ALUMÍNIO DE CORRER COM 2 FOLHAS PARA VIDROS, COM VIDROS, BATENTE, ACABAMENTO COM ACETATO OU BRILHANTE E FERRAGENS. EXCLUSIVE ALIZAR E CONTRAMARCO. FORNECIMENTO E INSTALAÇÃO. AF_12/2019</v>
          </cell>
          <cell r="H86" t="str">
            <v>M2</v>
          </cell>
          <cell r="I86">
            <v>13.2</v>
          </cell>
          <cell r="J86" t="str">
            <v>305,64</v>
          </cell>
          <cell r="K86">
            <v>367.84</v>
          </cell>
          <cell r="L86">
            <v>4855.49</v>
          </cell>
        </row>
        <row r="87">
          <cell r="D87" t="str">
            <v>10.8</v>
          </cell>
          <cell r="E87">
            <v>100674</v>
          </cell>
          <cell r="F87" t="str">
            <v>SINAPI</v>
          </cell>
          <cell r="G87" t="str">
            <v>JANELA FIXA DE ALUMÍNIO PARA VIDRO, COM VIDRO, BATENTE E FERRAGENS. EXCLUSIVE ACABAMENTO, ALIZAR E CONTRAMARCO. FORNECIMENTO E INSTALAÇÃO. AF_12/2019</v>
          </cell>
          <cell r="H87" t="str">
            <v>M2</v>
          </cell>
          <cell r="I87">
            <v>1.35</v>
          </cell>
          <cell r="J87" t="str">
            <v>335,44</v>
          </cell>
          <cell r="K87">
            <v>403.7</v>
          </cell>
          <cell r="L87">
            <v>545</v>
          </cell>
        </row>
        <row r="88">
          <cell r="D88" t="str">
            <v>10.9</v>
          </cell>
          <cell r="E88" t="str">
            <v>CP0007</v>
          </cell>
          <cell r="F88" t="str">
            <v>AMAC</v>
          </cell>
          <cell r="G88" t="str">
            <v>CORRIMÃO DUPLO COM FIXAÇÃO NO PISO, DIÂMETRO EXTERNO = 1 1/2", EM AÇO GALVANIZADO</v>
          </cell>
          <cell r="H88" t="str">
            <v>M</v>
          </cell>
          <cell r="I88">
            <v>3.62</v>
          </cell>
          <cell r="J88">
            <v>183.46</v>
          </cell>
          <cell r="K88">
            <v>220.79</v>
          </cell>
          <cell r="L88">
            <v>799.26</v>
          </cell>
        </row>
        <row r="90">
          <cell r="C90">
            <v>11</v>
          </cell>
          <cell r="G90" t="str">
            <v>REVESTIMENTOS E TRATAMENTOS DE SUPERFÍCIES</v>
          </cell>
          <cell r="L90">
            <v>21500.34</v>
          </cell>
        </row>
        <row r="91">
          <cell r="D91" t="str">
            <v>11.1</v>
          </cell>
          <cell r="E91">
            <v>87879</v>
          </cell>
          <cell r="F91" t="str">
            <v>SINAPI</v>
          </cell>
          <cell r="G91" t="str">
            <v>CHAPISCO APLICADO EM ALVENARIAS E ESTRUTURAS DE CONCRETO INTERNAS, COM COLHER DE PEDREIRO.  ARGAMASSA TRAÇO 1:3 COM PREPARO EM BETONEIRA 400L. AF_06/2014</v>
          </cell>
          <cell r="H91" t="str">
            <v>M2</v>
          </cell>
          <cell r="I91">
            <v>691.2</v>
          </cell>
          <cell r="J91" t="str">
            <v>3,67</v>
          </cell>
          <cell r="K91">
            <v>4.42</v>
          </cell>
          <cell r="L91">
            <v>3055.1</v>
          </cell>
        </row>
        <row r="92">
          <cell r="D92" t="str">
            <v>11.2</v>
          </cell>
          <cell r="E92" t="str">
            <v>CP0008</v>
          </cell>
          <cell r="F92" t="str">
            <v>AMAC</v>
          </cell>
          <cell r="G92" t="str">
            <v>EMBOÇO, PARA RECEBIMENTO DE CERÂMICA, EM ARGAMASSA TRAÇO 1:4, PREPARO MECÂNICO COM BETONEIRA 400L, APLICADO MANUALMENTE EM FACES INTERNAS DE PAREDES, PARA AMBIENTE COM ÁREA MAIOR QUE 10M2, ESPESSURA DE 10MM, COM EXECUÇÃO DE TALISCAS</v>
          </cell>
          <cell r="H92" t="str">
            <v>M2</v>
          </cell>
          <cell r="I92">
            <v>99.68</v>
          </cell>
          <cell r="J92">
            <v>14.61</v>
          </cell>
          <cell r="K92">
            <v>17.579999999999998</v>
          </cell>
          <cell r="L92">
            <v>1752.37</v>
          </cell>
        </row>
        <row r="93">
          <cell r="D93" t="str">
            <v>11.3</v>
          </cell>
          <cell r="E93" t="str">
            <v>CP0009</v>
          </cell>
          <cell r="F93" t="str">
            <v>AMAC</v>
          </cell>
          <cell r="G93" t="str">
            <v>MASSA ÚNICA, PARA RECEBIMENTO DE PINTURA, EM ARGAMASSA TRAÇO 1:4, PREPARO MECÂNICO COM BETONEIRA 400L, APLICADA MANUALMENTE EM FACES INTERNAS DE PAREDES, ESPESSURA DE 10MM, COM EXECUÇÃO DE TALISCAS</v>
          </cell>
          <cell r="H93" t="str">
            <v>M2</v>
          </cell>
          <cell r="I93">
            <v>530.44000000000005</v>
          </cell>
          <cell r="J93">
            <v>18.75</v>
          </cell>
          <cell r="K93">
            <v>22.57</v>
          </cell>
          <cell r="L93">
            <v>11972.03</v>
          </cell>
        </row>
        <row r="94">
          <cell r="D94" t="str">
            <v>11.4</v>
          </cell>
          <cell r="E94">
            <v>93393</v>
          </cell>
          <cell r="F94" t="str">
            <v>SINAPI</v>
          </cell>
          <cell r="G94" t="str">
            <v>REVESTIMENTO CERÂMICO PARA PAREDES INTERNAS COM PLACAS TIPO ESMALTADA PADRÃO POPULAR DE DIMENSÕES 20X20 CM, ARGAMASSA TIPO AC I, APLICADAS EM AMBIENTES DE ÁREA MAIOR QUE 5 M2 NA ALTURA INTEIRA DAS PAREDES. AF_06/2014</v>
          </cell>
          <cell r="H94" t="str">
            <v>M2</v>
          </cell>
          <cell r="I94">
            <v>99.68</v>
          </cell>
          <cell r="J94" t="str">
            <v>39,35</v>
          </cell>
          <cell r="K94">
            <v>47.36</v>
          </cell>
          <cell r="L94">
            <v>4720.84</v>
          </cell>
        </row>
        <row r="96">
          <cell r="C96">
            <v>12</v>
          </cell>
          <cell r="G96" t="str">
            <v>FORRO</v>
          </cell>
          <cell r="L96">
            <v>9380.75</v>
          </cell>
        </row>
        <row r="97">
          <cell r="D97" t="str">
            <v>12.1</v>
          </cell>
          <cell r="E97">
            <v>96116</v>
          </cell>
          <cell r="F97" t="str">
            <v>SINAPI</v>
          </cell>
          <cell r="G97" t="str">
            <v>FORRO EM RÉGUAS DE PVC, FRISADO, PARA AMBIENTES COMERCIAIS, INCLUSIVE ESTRUTURA DE FIXAÇÃO. AF_05/2017_P</v>
          </cell>
          <cell r="H97" t="str">
            <v>M2</v>
          </cell>
          <cell r="I97">
            <v>146.22999999999999</v>
          </cell>
          <cell r="J97" t="str">
            <v>44,29</v>
          </cell>
          <cell r="K97">
            <v>53.3</v>
          </cell>
          <cell r="L97">
            <v>7794.06</v>
          </cell>
        </row>
        <row r="98">
          <cell r="D98" t="str">
            <v>12.2</v>
          </cell>
          <cell r="E98">
            <v>96121</v>
          </cell>
          <cell r="F98" t="str">
            <v>SINAPI</v>
          </cell>
          <cell r="G98" t="str">
            <v>ACABAMENTOS PARA FORRO (RODA-FORRO EM PERFIL METÁLICO E PLÁSTICO). AF_05/2017</v>
          </cell>
          <cell r="H98" t="str">
            <v>M</v>
          </cell>
          <cell r="I98">
            <v>177.88</v>
          </cell>
          <cell r="J98" t="str">
            <v>7,41</v>
          </cell>
          <cell r="K98">
            <v>8.92</v>
          </cell>
          <cell r="L98">
            <v>1586.69</v>
          </cell>
        </row>
        <row r="100">
          <cell r="C100">
            <v>13</v>
          </cell>
          <cell r="G100" t="str">
            <v>COBERTURA</v>
          </cell>
          <cell r="L100">
            <v>34198.15</v>
          </cell>
        </row>
        <row r="101">
          <cell r="D101" t="str">
            <v>13.1</v>
          </cell>
          <cell r="E101">
            <v>92614</v>
          </cell>
          <cell r="F101" t="str">
            <v>SINAPI</v>
          </cell>
          <cell r="G101" t="str">
            <v>FABRICAÇÃO E INSTALAÇÃO DE TESOURA INTEIRA EM AÇO, VÃO DE 9 M, PARA TELHA ONDULADA DE FIBROCIMENTO, METÁLICA, PLÁSTICA OU TERMOACÚSTICA, INCLUSO IÇAMENTO. AF_12/2015</v>
          </cell>
          <cell r="H101" t="str">
            <v>UN</v>
          </cell>
          <cell r="I101">
            <v>9</v>
          </cell>
          <cell r="J101" t="str">
            <v>983,20</v>
          </cell>
          <cell r="K101">
            <v>1183.28</v>
          </cell>
          <cell r="L101">
            <v>10649.52</v>
          </cell>
        </row>
        <row r="102">
          <cell r="D102" t="str">
            <v>13.2</v>
          </cell>
          <cell r="E102">
            <v>92606</v>
          </cell>
          <cell r="F102" t="str">
            <v>SINAPI</v>
          </cell>
          <cell r="G102" t="str">
            <v>FABRICAÇÃO E INSTALAÇÃO DE TESOURA INTEIRA EM AÇO, VÃO DE 5 M, PARA TELHA ONDULADA DE FIBROCIMENTO, METÁLICA, PLÁSTICA OU TERMOACÚSTICA, INCLUSO IÇAMENTO. AF_12/2015</v>
          </cell>
          <cell r="H102" t="str">
            <v>UN</v>
          </cell>
          <cell r="I102">
            <v>5</v>
          </cell>
          <cell r="J102" t="str">
            <v>564,21</v>
          </cell>
          <cell r="K102">
            <v>679.03</v>
          </cell>
          <cell r="L102">
            <v>3395.15</v>
          </cell>
        </row>
        <row r="103">
          <cell r="D103" t="str">
            <v>13.3</v>
          </cell>
          <cell r="E103">
            <v>92604</v>
          </cell>
          <cell r="F103" t="str">
            <v>SINAPI</v>
          </cell>
          <cell r="G103" t="str">
            <v>FABRICAÇÃO E INSTALAÇÃO DE TESOURA INTEIRA EM AÇO, VÃO DE 4 M, PARA TELHA ONDULADA DE FIBROCIMENTO, METÁLICA, PLÁSTICA OU TERMOACÚSTICA, INCLUSO IÇAMENTO. AF_12/2015</v>
          </cell>
          <cell r="H103" t="str">
            <v>UN</v>
          </cell>
          <cell r="I103">
            <v>3</v>
          </cell>
          <cell r="J103" t="str">
            <v>496,36</v>
          </cell>
          <cell r="K103">
            <v>597.37</v>
          </cell>
          <cell r="L103">
            <v>1792.11</v>
          </cell>
        </row>
        <row r="104">
          <cell r="D104" t="str">
            <v>13.4</v>
          </cell>
          <cell r="E104">
            <v>92580</v>
          </cell>
          <cell r="F104" t="str">
            <v>SINAPI</v>
          </cell>
          <cell r="G104" t="str">
            <v>TRAMA DE AÇO COMPOSTA POR TERÇAS PARA TELHADOS DE ATÉ 2 ÁGUAS PARA TELHA ONDULADA DE FIBROCIMENTO, METÁLICA, PLÁSTICA OU TERMOACÚSTICA, INCLUSO TRANSPORTE VERTICAL. AF_07/2019</v>
          </cell>
          <cell r="H104" t="str">
            <v>M2</v>
          </cell>
          <cell r="I104">
            <v>164.66</v>
          </cell>
          <cell r="J104" t="str">
            <v>29,01</v>
          </cell>
          <cell r="K104">
            <v>34.909999999999997</v>
          </cell>
          <cell r="L104">
            <v>5748.28</v>
          </cell>
        </row>
        <row r="105">
          <cell r="D105" t="str">
            <v>13.5</v>
          </cell>
          <cell r="E105">
            <v>94207</v>
          </cell>
          <cell r="F105" t="str">
            <v>SINAPI</v>
          </cell>
          <cell r="G105" t="str">
            <v>TELHAMENTO COM TELHA ONDULADA DE FIBROCIMENTO E = 6 MM, COM RECOBRIMENTO LATERAL DE 1/4 DE ONDA PARA TELHADO COM INCLINAÇÃO MAIOR QUE 10°, COM ATÉ 2 ÁGUAS, INCLUSO IÇAMENTO. AF_07/2019</v>
          </cell>
          <cell r="H105" t="str">
            <v>M2</v>
          </cell>
          <cell r="I105">
            <v>164.66</v>
          </cell>
          <cell r="J105" t="str">
            <v>39,80</v>
          </cell>
          <cell r="K105">
            <v>47.9</v>
          </cell>
          <cell r="L105">
            <v>7887.21</v>
          </cell>
        </row>
        <row r="106">
          <cell r="D106" t="str">
            <v>13.6</v>
          </cell>
          <cell r="E106">
            <v>94223</v>
          </cell>
          <cell r="F106" t="str">
            <v>SINAPI</v>
          </cell>
          <cell r="G106" t="str">
            <v>CUMEEIRA PARA TELHA DE FIBROCIMENTO ONDULADA E = 6 MM, INCLUSO ACESSÓRIOS DE FIXAÇÃO E IÇAMENTO. AF_07/2019</v>
          </cell>
          <cell r="H106" t="str">
            <v>M</v>
          </cell>
          <cell r="I106">
            <v>12.65</v>
          </cell>
          <cell r="J106" t="str">
            <v>48,40</v>
          </cell>
          <cell r="K106">
            <v>58.25</v>
          </cell>
          <cell r="L106">
            <v>736.86</v>
          </cell>
        </row>
        <row r="107">
          <cell r="D107" t="str">
            <v>13.7</v>
          </cell>
          <cell r="E107">
            <v>94231</v>
          </cell>
          <cell r="F107" t="str">
            <v>SINAPI</v>
          </cell>
          <cell r="G107" t="str">
            <v>RUFO EM CHAPA DE AÇO GALVANIZADO NÚMERO 24, CORTE DE 25 CM, INCLUSO TRANSPORTE VERTICAL. AF_07/2019</v>
          </cell>
          <cell r="H107" t="str">
            <v>M</v>
          </cell>
          <cell r="I107">
            <v>34.729999999999997</v>
          </cell>
          <cell r="J107" t="str">
            <v>34,72</v>
          </cell>
          <cell r="K107">
            <v>41.79</v>
          </cell>
          <cell r="L107">
            <v>1451.37</v>
          </cell>
        </row>
        <row r="108">
          <cell r="D108" t="str">
            <v>13.8</v>
          </cell>
          <cell r="E108">
            <v>94227</v>
          </cell>
          <cell r="F108" t="str">
            <v>SINAPI</v>
          </cell>
          <cell r="G108" t="str">
            <v>CALHA EM CHAPA DE AÇO GALVANIZADO NÚMERO 24, DESENVOLVIMENTO DE 33 CM, INCLUSO TRANSPORTE VERTICAL. AF_07/2019</v>
          </cell>
          <cell r="H108" t="str">
            <v>M</v>
          </cell>
          <cell r="I108">
            <v>34.4</v>
          </cell>
          <cell r="J108" t="str">
            <v>41,70</v>
          </cell>
          <cell r="K108">
            <v>50.19</v>
          </cell>
          <cell r="L108">
            <v>1726.54</v>
          </cell>
        </row>
        <row r="109">
          <cell r="D109" t="str">
            <v>13.9</v>
          </cell>
          <cell r="E109">
            <v>97733</v>
          </cell>
          <cell r="F109" t="str">
            <v>SINAPI</v>
          </cell>
          <cell r="G109" t="str">
            <v>PEÇA RETANGULAR PRÉ-MOLDADA, VOLUME DE CONCRETO DE ATÉ 10 LITROS, TAXA DE AÇO APROXIMADA DE 30KG/M³. AF_01/2018</v>
          </cell>
          <cell r="H109" t="str">
            <v>M3</v>
          </cell>
          <cell r="I109">
            <v>0.24</v>
          </cell>
          <cell r="J109" t="str">
            <v>2.808,18</v>
          </cell>
          <cell r="K109">
            <v>3379.64</v>
          </cell>
          <cell r="L109">
            <v>811.11</v>
          </cell>
        </row>
        <row r="111">
          <cell r="C111">
            <v>14</v>
          </cell>
          <cell r="G111" t="str">
            <v>PISOS</v>
          </cell>
          <cell r="L111">
            <v>17068.34</v>
          </cell>
        </row>
        <row r="112">
          <cell r="D112" t="str">
            <v>14.1</v>
          </cell>
          <cell r="E112">
            <v>96620</v>
          </cell>
          <cell r="F112" t="str">
            <v>SINAPI</v>
          </cell>
          <cell r="G112" t="str">
            <v>LASTRO DE CONCRETO MAGRO, APLICADO EM PISOS OU RADIERS. AF_08/2017</v>
          </cell>
          <cell r="H112" t="str">
            <v>M3</v>
          </cell>
          <cell r="I112">
            <v>2.91</v>
          </cell>
          <cell r="J112" t="str">
            <v>622,39</v>
          </cell>
          <cell r="K112">
            <v>749.05</v>
          </cell>
          <cell r="L112">
            <v>2179.7399999999998</v>
          </cell>
        </row>
        <row r="113">
          <cell r="D113" t="str">
            <v>14.2</v>
          </cell>
          <cell r="E113">
            <v>87735</v>
          </cell>
          <cell r="F113" t="str">
            <v>SINAPI</v>
          </cell>
          <cell r="G113" t="str">
            <v>CONTRAPISO EM ARGAMASSA TRAÇO 1:4 (CIMENTO E AREIA), PREPARO MECÂNICO COM BETONEIRA 400 L, APLICADO EM ÁREAS MOLHADAS SOBRE LAJE, ADERIDO, ESPESSURA 2CM. AF_06/2014</v>
          </cell>
          <cell r="H113" t="str">
            <v>M2</v>
          </cell>
          <cell r="I113">
            <v>19.170000000000002</v>
          </cell>
          <cell r="J113" t="str">
            <v>38,26</v>
          </cell>
          <cell r="K113">
            <v>46.05</v>
          </cell>
          <cell r="L113">
            <v>882.78</v>
          </cell>
        </row>
        <row r="114">
          <cell r="D114" t="str">
            <v>14.3</v>
          </cell>
          <cell r="E114">
            <v>87620</v>
          </cell>
          <cell r="F114" t="str">
            <v>SINAPI</v>
          </cell>
          <cell r="G114" t="str">
            <v>CONTRAPISO EM ARGAMASSA TRAÇO 1:4 (CIMENTO E AREIA), PREPARO MECÂNICO COM BETONEIRA 400 L, APLICADO EM ÁREAS SECAS SOBRE LAJE, ADERIDO, ESPESSURA 2CM. AF_06/2014</v>
          </cell>
          <cell r="H114" t="str">
            <v>M2</v>
          </cell>
          <cell r="I114">
            <v>127.06</v>
          </cell>
          <cell r="J114" t="str">
            <v>29,32</v>
          </cell>
          <cell r="K114">
            <v>35.29</v>
          </cell>
          <cell r="L114">
            <v>4483.95</v>
          </cell>
        </row>
        <row r="115">
          <cell r="D115" t="str">
            <v>14.4</v>
          </cell>
          <cell r="E115">
            <v>93391</v>
          </cell>
          <cell r="F115" t="str">
            <v>SINAPI</v>
          </cell>
          <cell r="G115" t="str">
            <v>REVESTIMENTO CERÂMICO PARA PISO COM PLACAS TIPO ESMALTADA PADRÃO POPULAR DE DIMENSÕES 35X35 CM APLICADA EM AMBIENTES DE ÁREA MAIOR QUE 10 M2. AF_06/2014</v>
          </cell>
          <cell r="H115" t="str">
            <v>M2</v>
          </cell>
          <cell r="I115">
            <v>114.35</v>
          </cell>
          <cell r="J115" t="str">
            <v>29,63</v>
          </cell>
          <cell r="K115">
            <v>35.659999999999997</v>
          </cell>
          <cell r="L115">
            <v>4077.72</v>
          </cell>
        </row>
        <row r="116">
          <cell r="D116" t="str">
            <v>14.5</v>
          </cell>
          <cell r="E116">
            <v>93390</v>
          </cell>
          <cell r="F116" t="str">
            <v>SINAPI</v>
          </cell>
          <cell r="G116" t="str">
            <v>REVESTIMENTO CERÂMICO PARA PISO COM PLACAS TIPO ESMALTADA PADRÃO POPULAR DE DIMENSÕES 35X35 CM APLICADA EM AMBIENTES DE ÁREA ENTRE 5 M2 E 10 M2. AF_06/2014</v>
          </cell>
          <cell r="H116" t="str">
            <v>M2</v>
          </cell>
          <cell r="I116">
            <v>8.2799999999999994</v>
          </cell>
          <cell r="J116" t="str">
            <v>34,50</v>
          </cell>
          <cell r="K116">
            <v>41.52</v>
          </cell>
          <cell r="L116">
            <v>343.79</v>
          </cell>
        </row>
        <row r="117">
          <cell r="D117" t="str">
            <v>14.6</v>
          </cell>
          <cell r="E117">
            <v>93389</v>
          </cell>
          <cell r="F117" t="str">
            <v>SINAPI</v>
          </cell>
          <cell r="G117" t="str">
            <v>REVESTIMENTO CERÂMICO PARA PISO COM PLACAS TIPO ESMALTADA PADRÃO POPULAR DE DIMENSÕES 35X35 CM APLICADA EM AMBIENTES DE ÁREA MENOR QUE 5 M2. AF_06/2014</v>
          </cell>
          <cell r="H117" t="str">
            <v>M2</v>
          </cell>
          <cell r="I117">
            <v>23.6</v>
          </cell>
          <cell r="J117" t="str">
            <v>40,28</v>
          </cell>
          <cell r="K117">
            <v>48.48</v>
          </cell>
          <cell r="L117">
            <v>1144.1300000000001</v>
          </cell>
        </row>
        <row r="118">
          <cell r="D118" t="str">
            <v>14.7</v>
          </cell>
          <cell r="E118">
            <v>88648</v>
          </cell>
          <cell r="F118" t="str">
            <v>SINAPI</v>
          </cell>
          <cell r="G118" t="str">
            <v>RODAPÉ CERÂMICO DE 7CM DE ALTURA COM PLACAS TIPO ESMALTADA EXTRA  DE DIMENSÕES 35X35CM. AF_06/2014</v>
          </cell>
          <cell r="H118" t="str">
            <v>M</v>
          </cell>
          <cell r="I118">
            <v>134.38</v>
          </cell>
          <cell r="J118" t="str">
            <v>5,24</v>
          </cell>
          <cell r="K118">
            <v>6.31</v>
          </cell>
          <cell r="L118">
            <v>847.94</v>
          </cell>
        </row>
        <row r="119">
          <cell r="D119" t="str">
            <v>14.8</v>
          </cell>
          <cell r="E119">
            <v>101094</v>
          </cell>
          <cell r="F119" t="str">
            <v>SINAPI</v>
          </cell>
          <cell r="G119" t="str">
            <v>PISO PODOTÁTIL, DIRECIONAL OU ALERTA, ASSENTADO SOBRE ARGAMASSA. AF_05/2020</v>
          </cell>
          <cell r="H119" t="str">
            <v>M</v>
          </cell>
          <cell r="I119">
            <v>18.72</v>
          </cell>
          <cell r="J119" t="str">
            <v>116,18</v>
          </cell>
          <cell r="K119">
            <v>139.82</v>
          </cell>
          <cell r="L119">
            <v>2617.4299999999998</v>
          </cell>
        </row>
        <row r="120">
          <cell r="D120" t="str">
            <v>14.9</v>
          </cell>
          <cell r="E120" t="str">
            <v>CP0031</v>
          </cell>
          <cell r="F120" t="str">
            <v>AMAC</v>
          </cell>
          <cell r="G120" t="str">
            <v>PISO TÁTIL E ALERTA EM PLACA DE CONCRETO 40 X 40 CM SOBRE ARGAMASSA COLANTE REJUNTADO COM CIMENTO COMUM</v>
          </cell>
          <cell r="H120" t="str">
            <v>M2</v>
          </cell>
          <cell r="I120">
            <v>4.18</v>
          </cell>
          <cell r="J120">
            <v>97.57</v>
          </cell>
          <cell r="K120">
            <v>117.43</v>
          </cell>
          <cell r="L120">
            <v>490.86</v>
          </cell>
        </row>
        <row r="122">
          <cell r="C122">
            <v>15</v>
          </cell>
          <cell r="G122" t="str">
            <v>PINTURA</v>
          </cell>
          <cell r="L122">
            <v>16374.69</v>
          </cell>
        </row>
        <row r="123">
          <cell r="D123" t="str">
            <v>15.1</v>
          </cell>
          <cell r="E123">
            <v>88485</v>
          </cell>
          <cell r="F123" t="str">
            <v>SINAPI</v>
          </cell>
          <cell r="G123" t="str">
            <v>APLICAÇÃO DE FUNDO SELADOR ACRÍLICO EM PAREDES, UMA DEMÃO. AF_06/2014</v>
          </cell>
          <cell r="H123" t="str">
            <v>M2</v>
          </cell>
          <cell r="I123">
            <v>530.44000000000005</v>
          </cell>
          <cell r="J123" t="str">
            <v>2,17</v>
          </cell>
          <cell r="K123">
            <v>2.61</v>
          </cell>
          <cell r="L123">
            <v>1384.45</v>
          </cell>
        </row>
        <row r="124">
          <cell r="D124" t="str">
            <v>15.2</v>
          </cell>
          <cell r="E124">
            <v>88497</v>
          </cell>
          <cell r="F124" t="str">
            <v>SINAPI</v>
          </cell>
          <cell r="G124" t="str">
            <v>APLICAÇÃO E LIXAMENTO DE MASSA LÁTEX EM PAREDES, DUAS DEMÃOS. AF_06/2014</v>
          </cell>
          <cell r="H124" t="str">
            <v>M2</v>
          </cell>
          <cell r="I124">
            <v>530.44000000000005</v>
          </cell>
          <cell r="J124" t="str">
            <v>12,57</v>
          </cell>
          <cell r="K124">
            <v>15.13</v>
          </cell>
          <cell r="L124">
            <v>8025.56</v>
          </cell>
        </row>
        <row r="125">
          <cell r="D125" t="str">
            <v>15.3</v>
          </cell>
          <cell r="E125">
            <v>88487</v>
          </cell>
          <cell r="F125" t="str">
            <v>SINAPI</v>
          </cell>
          <cell r="G125" t="str">
            <v>APLICAÇÃO MANUAL DE PINTURA COM TINTA LÁTEX PVA EM PAREDES, DUAS DEMÃOS. AF_06/2014</v>
          </cell>
          <cell r="H125" t="str">
            <v>M2</v>
          </cell>
          <cell r="I125">
            <v>530.44000000000005</v>
          </cell>
          <cell r="J125" t="str">
            <v>10,91</v>
          </cell>
          <cell r="K125">
            <v>13.13</v>
          </cell>
          <cell r="L125">
            <v>6964.68</v>
          </cell>
        </row>
        <row r="127">
          <cell r="C127">
            <v>16</v>
          </cell>
          <cell r="G127" t="str">
            <v>INSTALAÇÕES ELÉTRICAS</v>
          </cell>
          <cell r="L127">
            <v>21037.32</v>
          </cell>
        </row>
        <row r="128">
          <cell r="D128" t="str">
            <v>16.1</v>
          </cell>
          <cell r="E128">
            <v>91939</v>
          </cell>
          <cell r="F128" t="str">
            <v>SINAPI</v>
          </cell>
          <cell r="G128" t="str">
            <v>CAIXA RETANGULAR 4" X 2" ALTA (2,00 M DO PISO), PVC, INSTALADA EM PAREDE - FORNECIMENTO E INSTALAÇÃO. AF_12/2015</v>
          </cell>
          <cell r="H128" t="str">
            <v>UN</v>
          </cell>
          <cell r="I128">
            <v>11</v>
          </cell>
          <cell r="J128" t="str">
            <v>22,57</v>
          </cell>
          <cell r="K128">
            <v>27.16</v>
          </cell>
          <cell r="L128">
            <v>298.76</v>
          </cell>
        </row>
        <row r="129">
          <cell r="D129" t="str">
            <v>16.2</v>
          </cell>
          <cell r="E129">
            <v>91940</v>
          </cell>
          <cell r="F129" t="str">
            <v>SINAPI</v>
          </cell>
          <cell r="G129" t="str">
            <v>CAIXA RETANGULAR 4" X 2" MÉDIA (1,30 M DO PISO), PVC, INSTALADA EM PAREDE - FORNECIMENTO E INSTALAÇÃO. AF_12/2015</v>
          </cell>
          <cell r="H129" t="str">
            <v>UN</v>
          </cell>
          <cell r="I129">
            <v>20</v>
          </cell>
          <cell r="J129" t="str">
            <v>11,87</v>
          </cell>
          <cell r="K129">
            <v>14.29</v>
          </cell>
          <cell r="L129">
            <v>285.8</v>
          </cell>
        </row>
        <row r="130">
          <cell r="D130" t="str">
            <v>16.3</v>
          </cell>
          <cell r="E130">
            <v>91941</v>
          </cell>
          <cell r="F130" t="str">
            <v>SINAPI</v>
          </cell>
          <cell r="G130" t="str">
            <v>CAIXA RETANGULAR 4" X 2" BAIXA (0,30 M DO PISO), PVC, INSTALADA EM PAREDE - FORNECIMENTO E INSTALAÇÃO. AF_12/2015</v>
          </cell>
          <cell r="H130" t="str">
            <v>UN</v>
          </cell>
          <cell r="I130">
            <v>32</v>
          </cell>
          <cell r="J130" t="str">
            <v>7,85</v>
          </cell>
          <cell r="K130">
            <v>9.4499999999999993</v>
          </cell>
          <cell r="L130">
            <v>302.39999999999998</v>
          </cell>
        </row>
        <row r="131">
          <cell r="D131" t="str">
            <v>16.4</v>
          </cell>
          <cell r="E131">
            <v>91955</v>
          </cell>
          <cell r="F131" t="str">
            <v>SINAPI</v>
          </cell>
          <cell r="G131" t="str">
            <v>INTERRUPTOR PARALELO (1 MÓDULO), 10A/250V, INCLUINDO SUPORTE E PLACA - FORNECIMENTO E INSTALAÇÃO. AF_12/2015</v>
          </cell>
          <cell r="H131" t="str">
            <v>UN</v>
          </cell>
          <cell r="I131">
            <v>3</v>
          </cell>
          <cell r="J131" t="str">
            <v>26,08</v>
          </cell>
          <cell r="K131">
            <v>31.39</v>
          </cell>
          <cell r="L131">
            <v>94.17</v>
          </cell>
        </row>
        <row r="132">
          <cell r="D132" t="str">
            <v>16.5</v>
          </cell>
          <cell r="E132">
            <v>91969</v>
          </cell>
          <cell r="F132" t="str">
            <v>SINAPI</v>
          </cell>
          <cell r="G132" t="str">
            <v>INTERRUPTOR PARALELO (3 MÓDULOS), 10A/250V, INCLUINDO SUPORTE E PLACA - FORNECIMENTO E INSTALAÇÃO. AF_12/2015</v>
          </cell>
          <cell r="H132" t="str">
            <v>UN</v>
          </cell>
          <cell r="I132">
            <v>2</v>
          </cell>
          <cell r="J132" t="str">
            <v>60,54</v>
          </cell>
          <cell r="K132">
            <v>72.86</v>
          </cell>
          <cell r="L132">
            <v>145.72</v>
          </cell>
        </row>
        <row r="133">
          <cell r="D133" t="str">
            <v>16.6</v>
          </cell>
          <cell r="E133">
            <v>91957</v>
          </cell>
          <cell r="F133" t="str">
            <v>SINAPI</v>
          </cell>
          <cell r="G133" t="str">
            <v>INTERRUPTOR SIMPLES (1 MÓDULO) COM INTERRUPTOR PARALELO (1 MÓDULO), 10A/250V, INCLUINDO SUPORTE E PLACA - FORNECIMENTO E INSTALAÇÃO. AF_12/2015</v>
          </cell>
          <cell r="H133" t="str">
            <v>UN</v>
          </cell>
          <cell r="I133">
            <v>1</v>
          </cell>
          <cell r="J133">
            <v>38.22</v>
          </cell>
          <cell r="K133">
            <v>46</v>
          </cell>
          <cell r="L133">
            <v>46</v>
          </cell>
        </row>
        <row r="134">
          <cell r="D134" t="str">
            <v>16.7</v>
          </cell>
          <cell r="E134">
            <v>91953</v>
          </cell>
          <cell r="F134" t="str">
            <v>SINAPI</v>
          </cell>
          <cell r="G134" t="str">
            <v>INTERRUPTOR SIMPLES (1 MÓDULO), 10A/250V, INCLUINDO SUPORTE E PLACA - FORNECIMENTO E INSTALAÇÃO. AF_12/2015</v>
          </cell>
          <cell r="H134" t="str">
            <v>UN</v>
          </cell>
          <cell r="I134">
            <v>5</v>
          </cell>
          <cell r="J134" t="str">
            <v>21,06</v>
          </cell>
          <cell r="K134">
            <v>25.35</v>
          </cell>
          <cell r="L134">
            <v>126.75</v>
          </cell>
        </row>
        <row r="135">
          <cell r="D135" t="str">
            <v>16.8</v>
          </cell>
          <cell r="E135">
            <v>91959</v>
          </cell>
          <cell r="F135" t="str">
            <v>SINAPI</v>
          </cell>
          <cell r="G135" t="str">
            <v>INTERRUPTOR SIMPLES (2 MÓDULOS), 10A/250V, INCLUINDO SUPORTE E PLACA - FORNECIMENTO E INSTALAÇÃO. AF_12/2015</v>
          </cell>
          <cell r="H135" t="str">
            <v>UN</v>
          </cell>
          <cell r="I135">
            <v>3</v>
          </cell>
          <cell r="J135" t="str">
            <v>33,31</v>
          </cell>
          <cell r="K135">
            <v>40.090000000000003</v>
          </cell>
          <cell r="L135">
            <v>120.27</v>
          </cell>
        </row>
        <row r="136">
          <cell r="D136" t="str">
            <v>16.9</v>
          </cell>
          <cell r="E136">
            <v>91967</v>
          </cell>
          <cell r="F136" t="str">
            <v>SINAPI</v>
          </cell>
          <cell r="G136" t="str">
            <v>INTERRUPTOR SIMPLES (3 MÓDULOS), 10A/250V, INCLUINDO SUPORTE E PLACA - FORNECIMENTO E INSTALAÇÃO. AF_12/2015</v>
          </cell>
          <cell r="H136" t="str">
            <v>UN</v>
          </cell>
          <cell r="I136">
            <v>1</v>
          </cell>
          <cell r="J136" t="str">
            <v>45,57</v>
          </cell>
          <cell r="K136">
            <v>54.84</v>
          </cell>
          <cell r="L136">
            <v>54.84</v>
          </cell>
        </row>
        <row r="137">
          <cell r="D137" t="str">
            <v>16.10</v>
          </cell>
          <cell r="E137">
            <v>91992</v>
          </cell>
          <cell r="F137" t="str">
            <v>SINAPI</v>
          </cell>
          <cell r="G137" t="str">
            <v>TOMADA ALTA DE EMBUTIR (1 MÓDULO), 2P+T 10 A, INCLUINDO SUPORTE E PLACA - FORNECIMENTO E INSTALAÇÃO. AF_12/2015</v>
          </cell>
          <cell r="H137" t="str">
            <v>UN</v>
          </cell>
          <cell r="I137">
            <v>7</v>
          </cell>
          <cell r="J137" t="str">
            <v>32,53</v>
          </cell>
          <cell r="K137">
            <v>39.15</v>
          </cell>
          <cell r="L137">
            <v>274.05</v>
          </cell>
        </row>
        <row r="138">
          <cell r="D138" t="str">
            <v>16.11</v>
          </cell>
          <cell r="E138">
            <v>91993</v>
          </cell>
          <cell r="F138" t="str">
            <v>SINAPI</v>
          </cell>
          <cell r="G138" t="str">
            <v>TOMADA ALTA DE EMBUTIR (1 MÓDULO), 2P+T 20 A, INCLUINDO SUPORTE E PLACA - FORNECIMENTO E INSTALAÇÃO. AF_12/2015</v>
          </cell>
          <cell r="H138" t="str">
            <v>UN</v>
          </cell>
          <cell r="I138">
            <v>4</v>
          </cell>
          <cell r="J138" t="str">
            <v>34,36</v>
          </cell>
          <cell r="K138">
            <v>41.35</v>
          </cell>
          <cell r="L138">
            <v>165.4</v>
          </cell>
        </row>
        <row r="139">
          <cell r="D139" t="str">
            <v>16.12</v>
          </cell>
          <cell r="E139">
            <v>92000</v>
          </cell>
          <cell r="F139" t="str">
            <v>SINAPI</v>
          </cell>
          <cell r="G139" t="str">
            <v>TOMADA BAIXA DE EMBUTIR (1 MÓDULO), 2P+T 10 A, INCLUINDO SUPORTE E PLACA - FORNECIMENTO E INSTALAÇÃO. AF_12/2015</v>
          </cell>
          <cell r="H139" t="str">
            <v>UN</v>
          </cell>
          <cell r="I139">
            <v>32</v>
          </cell>
          <cell r="J139" t="str">
            <v>22,25</v>
          </cell>
          <cell r="K139">
            <v>26.78</v>
          </cell>
          <cell r="L139">
            <v>856.96</v>
          </cell>
        </row>
        <row r="140">
          <cell r="D140" t="str">
            <v>16.13</v>
          </cell>
          <cell r="E140">
            <v>92004</v>
          </cell>
          <cell r="F140" t="str">
            <v>SINAPI</v>
          </cell>
          <cell r="G140" t="str">
            <v>TOMADA MÉDIA DE EMBUTIR (2 MÓDULOS), 2P+T 10 A, INCLUINDO SUPORTE E PLACA - FORNECIMENTO E INSTALAÇÃO. AF_12/2015</v>
          </cell>
          <cell r="H140" t="str">
            <v>UN</v>
          </cell>
          <cell r="I140">
            <v>2</v>
          </cell>
          <cell r="J140" t="str">
            <v>41,41</v>
          </cell>
          <cell r="K140">
            <v>49.84</v>
          </cell>
          <cell r="L140">
            <v>99.68</v>
          </cell>
        </row>
        <row r="141">
          <cell r="D141" t="str">
            <v>16.14</v>
          </cell>
          <cell r="E141">
            <v>91996</v>
          </cell>
          <cell r="F141" t="str">
            <v>SINAPI</v>
          </cell>
          <cell r="G141" t="str">
            <v>TOMADA MÉDIA DE EMBUTIR (1 MÓDULO), 2P+T 10 A, INCLUINDO SUPORTE E PLACA - FORNECIMENTO E INSTALAÇÃO. AF_12/2015</v>
          </cell>
          <cell r="H141" t="str">
            <v>UN</v>
          </cell>
          <cell r="I141">
            <v>1</v>
          </cell>
          <cell r="J141" t="str">
            <v>25,13</v>
          </cell>
          <cell r="K141">
            <v>30.24</v>
          </cell>
          <cell r="L141">
            <v>30.24</v>
          </cell>
        </row>
        <row r="142">
          <cell r="D142" t="str">
            <v>16.15</v>
          </cell>
          <cell r="E142">
            <v>91997</v>
          </cell>
          <cell r="F142" t="str">
            <v>SINAPI</v>
          </cell>
          <cell r="G142" t="str">
            <v>TOMADA MÉDIA DE EMBUTIR (1 MÓDULO), 2P+T 20 A, INCLUINDO SUPORTE E PLACA - FORNECIMENTO E INSTALAÇÃO. AF_12/2015</v>
          </cell>
          <cell r="H142" t="str">
            <v>UN</v>
          </cell>
          <cell r="I142">
            <v>1</v>
          </cell>
          <cell r="J142" t="str">
            <v>26,96</v>
          </cell>
          <cell r="K142">
            <v>32.450000000000003</v>
          </cell>
          <cell r="L142">
            <v>32.450000000000003</v>
          </cell>
        </row>
        <row r="143">
          <cell r="D143" t="str">
            <v>16.16</v>
          </cell>
          <cell r="E143">
            <v>91926</v>
          </cell>
          <cell r="F143" t="str">
            <v>SINAPI</v>
          </cell>
          <cell r="G143" t="str">
            <v>CABO DE COBRE FLEXÍVEL ISOLADO, 2,5 MM², ANTI-CHAMA 450/750 V, PARA CIRCUITOS TERMINAIS - FORNECIMENTO E INSTALAÇÃO. AF_12/2015</v>
          </cell>
          <cell r="H143" t="str">
            <v>M</v>
          </cell>
          <cell r="I143">
            <v>1545.95</v>
          </cell>
          <cell r="J143" t="str">
            <v>2,76</v>
          </cell>
          <cell r="K143">
            <v>3.32</v>
          </cell>
          <cell r="L143">
            <v>5132.55</v>
          </cell>
        </row>
        <row r="144">
          <cell r="D144" t="str">
            <v>16.17</v>
          </cell>
          <cell r="E144">
            <v>91928</v>
          </cell>
          <cell r="F144" t="str">
            <v>SINAPI</v>
          </cell>
          <cell r="G144" t="str">
            <v>CABO DE COBRE FLEXÍVEL ISOLADO, 4 MM², ANTI-CHAMA 450/750 V, PARA CIRCUITOS TERMINAIS - FORNECIMENTO E INSTALAÇÃO. AF_12/2015</v>
          </cell>
          <cell r="H144" t="str">
            <v>M</v>
          </cell>
          <cell r="I144">
            <v>60.3</v>
          </cell>
          <cell r="J144" t="str">
            <v>4,39</v>
          </cell>
          <cell r="K144">
            <v>5.28</v>
          </cell>
          <cell r="L144">
            <v>318.38</v>
          </cell>
        </row>
        <row r="145">
          <cell r="D145" t="str">
            <v>16.18</v>
          </cell>
          <cell r="E145">
            <v>91932</v>
          </cell>
          <cell r="F145" t="str">
            <v>SINAPI</v>
          </cell>
          <cell r="G145" t="str">
            <v>CABO DE COBRE FLEXÍVEL ISOLADO, 10 MM², ANTI-CHAMA 450/750 V, PARA CIRCUITOS TERMINAIS - FORNECIMENTO E INSTALAÇÃO. AF_12/2015</v>
          </cell>
          <cell r="H145" t="str">
            <v>M</v>
          </cell>
          <cell r="I145">
            <v>34</v>
          </cell>
          <cell r="J145" t="str">
            <v>9,71</v>
          </cell>
          <cell r="K145">
            <v>11.69</v>
          </cell>
          <cell r="L145">
            <v>397.46</v>
          </cell>
        </row>
        <row r="146">
          <cell r="D146" t="str">
            <v>16.19</v>
          </cell>
          <cell r="E146">
            <v>91934</v>
          </cell>
          <cell r="F146" t="str">
            <v>SINAPI</v>
          </cell>
          <cell r="G146" t="str">
            <v>CABO DE COBRE FLEXÍVEL ISOLADO, 16 MM², ANTI-CHAMA 450/750 V, PARA CIRCUITOS TERMINAIS - FORNECIMENTO E INSTALAÇÃO. AF_12/2015</v>
          </cell>
          <cell r="H146" t="str">
            <v>M</v>
          </cell>
          <cell r="I146">
            <v>43.8</v>
          </cell>
          <cell r="J146" t="str">
            <v>14,79</v>
          </cell>
          <cell r="K146">
            <v>17.8</v>
          </cell>
          <cell r="L146">
            <v>779.64</v>
          </cell>
        </row>
        <row r="147">
          <cell r="D147" t="str">
            <v>16.20</v>
          </cell>
          <cell r="E147">
            <v>92985</v>
          </cell>
          <cell r="F147" t="str">
            <v>SINAPI</v>
          </cell>
          <cell r="G147" t="str">
            <v>CABO DE COBRE FLEXÍVEL ISOLADO, 35 MM², ANTI-CHAMA 450/750 V, PARA DISTRIBUIÇÃO - FORNECIMENTO E INSTALAÇÃO. AF_12/2015</v>
          </cell>
          <cell r="H147" t="str">
            <v>M</v>
          </cell>
          <cell r="I147">
            <v>31.2</v>
          </cell>
          <cell r="J147" t="str">
            <v>22,16</v>
          </cell>
          <cell r="K147">
            <v>26.67</v>
          </cell>
          <cell r="L147">
            <v>832.1</v>
          </cell>
        </row>
        <row r="148">
          <cell r="D148" t="str">
            <v>16.21</v>
          </cell>
          <cell r="E148">
            <v>91874</v>
          </cell>
          <cell r="F148" t="str">
            <v>SINAPI</v>
          </cell>
          <cell r="G148" t="str">
            <v>LUVA PARA ELETRODUTO, PVC, ROSCÁVEL, DN 20 MM (1/2"), PARA CIRCUITOS TERMINAIS, INSTALADA EM FORRO - FORNECIMENTO E INSTALAÇÃO. AF_12/2015</v>
          </cell>
          <cell r="H148" t="str">
            <v>UN</v>
          </cell>
          <cell r="I148">
            <v>4</v>
          </cell>
          <cell r="J148" t="str">
            <v>3,81</v>
          </cell>
          <cell r="K148">
            <v>4.59</v>
          </cell>
          <cell r="L148">
            <v>18.36</v>
          </cell>
        </row>
        <row r="149">
          <cell r="D149" t="str">
            <v>16.22</v>
          </cell>
          <cell r="E149">
            <v>91876</v>
          </cell>
          <cell r="F149" t="str">
            <v>SINAPI</v>
          </cell>
          <cell r="G149" t="str">
            <v>LUVA PARA ELETRODUTO, PVC, ROSCÁVEL, DN 32 MM (1"), PARA CIRCUITOS TERMINAIS, INSTALADA EM FORRO - FORNECIMENTO E INSTALAÇÃO. AF_12/2015</v>
          </cell>
          <cell r="H149" t="str">
            <v>UN</v>
          </cell>
          <cell r="I149">
            <v>4</v>
          </cell>
          <cell r="J149" t="str">
            <v>6,62</v>
          </cell>
          <cell r="K149">
            <v>7.97</v>
          </cell>
          <cell r="L149">
            <v>31.88</v>
          </cell>
        </row>
        <row r="150">
          <cell r="D150" t="str">
            <v>16.23</v>
          </cell>
          <cell r="E150">
            <v>93013</v>
          </cell>
          <cell r="F150" t="str">
            <v>SINAPI</v>
          </cell>
          <cell r="G150" t="str">
            <v>LUVA PARA ELETRODUTO, PVC, ROSCÁVEL, DN 50 MM (1 1/2") - FORNECIMENTO E INSTALAÇÃO. AF_12/2015</v>
          </cell>
          <cell r="H150" t="str">
            <v>UN</v>
          </cell>
          <cell r="I150">
            <v>4</v>
          </cell>
          <cell r="J150" t="str">
            <v>11,28</v>
          </cell>
          <cell r="K150">
            <v>13.58</v>
          </cell>
          <cell r="L150">
            <v>54.32</v>
          </cell>
        </row>
        <row r="151">
          <cell r="D151" t="str">
            <v>16.24</v>
          </cell>
          <cell r="E151">
            <v>91836</v>
          </cell>
          <cell r="F151" t="str">
            <v>SINAPI</v>
          </cell>
          <cell r="G151" t="str">
            <v>ELETRODUTO FLEXÍVEL CORRUGADO, PVC, DN 32 MM (1"), PARA CIRCUITOS TERMINAIS, INSTALADO EM FORRO - FORNECIMENTO E INSTALAÇÃO. AF_12/2015</v>
          </cell>
          <cell r="H151" t="str">
            <v>M</v>
          </cell>
          <cell r="I151">
            <v>25.75</v>
          </cell>
          <cell r="J151" t="str">
            <v>8,71</v>
          </cell>
          <cell r="K151">
            <v>10.48</v>
          </cell>
          <cell r="L151">
            <v>269.86</v>
          </cell>
        </row>
        <row r="152">
          <cell r="D152" t="str">
            <v>16.25</v>
          </cell>
          <cell r="E152">
            <v>91834</v>
          </cell>
          <cell r="F152" t="str">
            <v>SINAPI</v>
          </cell>
          <cell r="G152" t="str">
            <v>ELETRODUTO FLEXÍVEL CORRUGADO, PVC, DN 25 MM (3/4"), PARA CIRCUITOS TERMINAIS, INSTALADO EM FORRO - FORNECIMENTO E INSTALAÇÃO. AF_12/2015</v>
          </cell>
          <cell r="H152" t="str">
            <v>M</v>
          </cell>
          <cell r="I152">
            <v>217.4</v>
          </cell>
          <cell r="J152" t="str">
            <v>6,70</v>
          </cell>
          <cell r="K152">
            <v>8.06</v>
          </cell>
          <cell r="L152">
            <v>1752.24</v>
          </cell>
        </row>
        <row r="153">
          <cell r="D153" t="str">
            <v>16.26</v>
          </cell>
          <cell r="E153">
            <v>91862</v>
          </cell>
          <cell r="F153" t="str">
            <v>SINAPI</v>
          </cell>
          <cell r="G153" t="str">
            <v>ELETRODUTO RÍGIDO ROSCÁVEL, PVC, DN 20 MM (1/2"), PARA CIRCUITOS TERMINAIS, INSTALADO EM FORRO - FORNECIMENTO E INSTALAÇÃO. AF_12/2015</v>
          </cell>
          <cell r="H153" t="str">
            <v>M</v>
          </cell>
          <cell r="I153">
            <v>1.5</v>
          </cell>
          <cell r="J153" t="str">
            <v>7,23</v>
          </cell>
          <cell r="K153">
            <v>8.6999999999999993</v>
          </cell>
          <cell r="L153">
            <v>13.05</v>
          </cell>
        </row>
        <row r="154">
          <cell r="D154" t="str">
            <v>16.27</v>
          </cell>
          <cell r="E154">
            <v>91864</v>
          </cell>
          <cell r="F154" t="str">
            <v>SINAPI</v>
          </cell>
          <cell r="G154" t="str">
            <v>ELETRODUTO RÍGIDO ROSCÁVEL, PVC, DN 32 MM (1"), PARA CIRCUITOS TERMINAIS, INSTALADO EM FORRO - FORNECIMENTO E INSTALAÇÃO. AF_12/2015</v>
          </cell>
          <cell r="H154" t="str">
            <v>M</v>
          </cell>
          <cell r="I154">
            <v>14.4</v>
          </cell>
          <cell r="J154" t="str">
            <v>11,12</v>
          </cell>
          <cell r="K154">
            <v>13.38</v>
          </cell>
          <cell r="L154">
            <v>192.67</v>
          </cell>
        </row>
        <row r="155">
          <cell r="D155" t="str">
            <v>16.28</v>
          </cell>
          <cell r="E155">
            <v>91865</v>
          </cell>
          <cell r="F155" t="str">
            <v>SINAPI</v>
          </cell>
          <cell r="G155" t="str">
            <v>ELETRODUTO RÍGIDO ROSCÁVEL, PVC, DN 40 MM (1 1/4"), PARA CIRCUITOS TERMINAIS, INSTALADO EM FORRO - FORNECIMENTO E INSTALAÇÃO. AF_12/2015</v>
          </cell>
          <cell r="H155" t="str">
            <v>M</v>
          </cell>
          <cell r="I155">
            <v>6.5</v>
          </cell>
          <cell r="J155" t="str">
            <v>13,79</v>
          </cell>
          <cell r="K155">
            <v>16.600000000000001</v>
          </cell>
          <cell r="L155">
            <v>107.9</v>
          </cell>
        </row>
        <row r="156">
          <cell r="D156" t="str">
            <v>16.29</v>
          </cell>
          <cell r="E156">
            <v>93008</v>
          </cell>
          <cell r="F156" t="str">
            <v>SINAPI</v>
          </cell>
          <cell r="G156" t="str">
            <v>ELETRODUTO RÍGIDO ROSCÁVEL, PVC, DN 50 MM (1 1/2") - FORNECIMENTO E INSTALAÇÃO. AF_12/2015</v>
          </cell>
          <cell r="H156" t="str">
            <v>M</v>
          </cell>
          <cell r="I156">
            <v>4</v>
          </cell>
          <cell r="J156" t="str">
            <v>11,84</v>
          </cell>
          <cell r="K156">
            <v>14.25</v>
          </cell>
          <cell r="L156">
            <v>57</v>
          </cell>
        </row>
        <row r="157">
          <cell r="D157" t="str">
            <v>16.30</v>
          </cell>
          <cell r="E157">
            <v>93009</v>
          </cell>
          <cell r="F157" t="str">
            <v>SINAPI</v>
          </cell>
          <cell r="G157" t="str">
            <v>ELETRODUTO RÍGIDO ROSCÁVEL, PVC, DN 60 MM (2") - FORNECIMENTO E INSTALAÇÃO. AF_12/2015</v>
          </cell>
          <cell r="H157" t="str">
            <v>M</v>
          </cell>
          <cell r="I157">
            <v>7.8</v>
          </cell>
          <cell r="J157" t="str">
            <v>17,24</v>
          </cell>
          <cell r="K157">
            <v>20.75</v>
          </cell>
          <cell r="L157">
            <v>161.85</v>
          </cell>
        </row>
        <row r="158">
          <cell r="D158" t="str">
            <v>16.31</v>
          </cell>
          <cell r="E158">
            <v>93653</v>
          </cell>
          <cell r="F158" t="str">
            <v>SINAPI</v>
          </cell>
          <cell r="G158" t="str">
            <v>DISJUNTOR MONOPOLAR TIPO DIN, CORRENTE NOMINAL DE 10A - FORNECIMENTO E INSTALAÇÃO. AF_04/2016</v>
          </cell>
          <cell r="H158" t="str">
            <v>UN</v>
          </cell>
          <cell r="I158">
            <v>9</v>
          </cell>
          <cell r="J158" t="str">
            <v>8,17</v>
          </cell>
          <cell r="K158">
            <v>9.83</v>
          </cell>
          <cell r="L158">
            <v>88.47</v>
          </cell>
        </row>
        <row r="159">
          <cell r="D159" t="str">
            <v>16.32</v>
          </cell>
          <cell r="E159">
            <v>93660</v>
          </cell>
          <cell r="F159" t="str">
            <v>SINAPI</v>
          </cell>
          <cell r="G159" t="str">
            <v>DISJUNTOR BIPOLAR TIPO DIN, CORRENTE NOMINAL DE 10A - FORNECIMENTO E INSTALAÇÃO. AF_04/2016</v>
          </cell>
          <cell r="H159" t="str">
            <v>UN</v>
          </cell>
          <cell r="I159">
            <v>4</v>
          </cell>
          <cell r="J159" t="str">
            <v>39,61</v>
          </cell>
          <cell r="K159">
            <v>47.67</v>
          </cell>
          <cell r="L159">
            <v>190.68</v>
          </cell>
        </row>
        <row r="160">
          <cell r="D160" t="str">
            <v>16.33</v>
          </cell>
          <cell r="E160">
            <v>93661</v>
          </cell>
          <cell r="F160" t="str">
            <v>SINAPI</v>
          </cell>
          <cell r="G160" t="str">
            <v>DISJUNTOR BIPOLAR TIPO DIN, CORRENTE NOMINAL DE 16A - FORNECIMENTO E INSTALAÇÃO. AF_04/2016</v>
          </cell>
          <cell r="H160" t="str">
            <v>UN</v>
          </cell>
          <cell r="I160">
            <v>2</v>
          </cell>
          <cell r="J160" t="str">
            <v>40,60</v>
          </cell>
          <cell r="K160">
            <v>48.86</v>
          </cell>
          <cell r="L160">
            <v>97.72</v>
          </cell>
        </row>
        <row r="161">
          <cell r="D161" t="str">
            <v>16.34</v>
          </cell>
          <cell r="E161">
            <v>93670</v>
          </cell>
          <cell r="F161" t="str">
            <v>SINAPI</v>
          </cell>
          <cell r="G161" t="str">
            <v>DISJUNTOR TRIPOLAR TIPO DIN, CORRENTE NOMINAL DE 25A - FORNECIMENTO E INSTALAÇÃO. AF_04/2016</v>
          </cell>
          <cell r="H161" t="str">
            <v>UN</v>
          </cell>
          <cell r="I161">
            <v>1</v>
          </cell>
          <cell r="J161" t="str">
            <v>53,83</v>
          </cell>
          <cell r="K161">
            <v>64.78</v>
          </cell>
          <cell r="L161">
            <v>64.78</v>
          </cell>
        </row>
        <row r="162">
          <cell r="D162" t="str">
            <v>16.35</v>
          </cell>
          <cell r="E162">
            <v>93671</v>
          </cell>
          <cell r="F162" t="str">
            <v>SINAPI</v>
          </cell>
          <cell r="G162" t="str">
            <v>DISJUNTOR TRIPOLAR TIPO DIN, CORRENTE NOMINAL DE 32A - FORNECIMENTO E INSTALAÇÃO. AF_04/2016</v>
          </cell>
          <cell r="H162" t="str">
            <v>UN</v>
          </cell>
          <cell r="I162">
            <v>1</v>
          </cell>
          <cell r="J162" t="str">
            <v>57,16</v>
          </cell>
          <cell r="K162">
            <v>68.790000000000006</v>
          </cell>
          <cell r="L162">
            <v>68.790000000000006</v>
          </cell>
        </row>
        <row r="163">
          <cell r="D163" t="str">
            <v>16.36</v>
          </cell>
          <cell r="E163" t="str">
            <v>CP0011</v>
          </cell>
          <cell r="F163" t="str">
            <v>AMAC</v>
          </cell>
          <cell r="G163" t="str">
            <v xml:space="preserve">	DISJUNTOR TRIPOLAR TIPO DIN, CORRENTE NOMINAL DE 63A - FORNECIMENTO E INSTALAÇÃO.</v>
          </cell>
          <cell r="H163" t="str">
            <v>UN</v>
          </cell>
          <cell r="I163">
            <v>2</v>
          </cell>
          <cell r="J163">
            <v>78.06</v>
          </cell>
          <cell r="K163">
            <v>93.95</v>
          </cell>
          <cell r="L163">
            <v>187.9</v>
          </cell>
        </row>
        <row r="164">
          <cell r="D164" t="str">
            <v>16.37</v>
          </cell>
          <cell r="E164" t="str">
            <v>CP0012</v>
          </cell>
          <cell r="F164" t="str">
            <v>AMAC</v>
          </cell>
          <cell r="G164" t="str">
            <v>DISPOSITIVO DE PROTEÇÃO CONTRA SURTOS (DPS) 175 V 20 KA - FORNECIMENTO E INSTALAÇÃO</v>
          </cell>
          <cell r="H164" t="str">
            <v>UN</v>
          </cell>
          <cell r="I164">
            <v>4</v>
          </cell>
          <cell r="J164">
            <v>55.2</v>
          </cell>
          <cell r="K164">
            <v>66.430000000000007</v>
          </cell>
          <cell r="L164">
            <v>265.72000000000003</v>
          </cell>
        </row>
        <row r="165">
          <cell r="D165" t="str">
            <v>16.38</v>
          </cell>
          <cell r="E165">
            <v>97592</v>
          </cell>
          <cell r="F165" t="str">
            <v>SINAPI</v>
          </cell>
          <cell r="G165" t="str">
            <v>LUMINÁRIA TIPO PLAFON, DE SOBREPOR, COM 1 LÂMPADA LED DE 12/13 W, SEM REATOR - FORNECIMENTO E INSTALAÇÃO. AF_02/2020</v>
          </cell>
          <cell r="H165" t="str">
            <v>UN</v>
          </cell>
          <cell r="I165">
            <v>13</v>
          </cell>
          <cell r="J165" t="str">
            <v>33,98</v>
          </cell>
          <cell r="K165">
            <v>40.89</v>
          </cell>
          <cell r="L165">
            <v>531.57000000000005</v>
          </cell>
        </row>
        <row r="166">
          <cell r="D166" t="str">
            <v>16.39</v>
          </cell>
          <cell r="E166" t="str">
            <v>CP0013</v>
          </cell>
          <cell r="F166" t="str">
            <v>AMAC</v>
          </cell>
          <cell r="G166" t="str">
            <v>LUMINÁRIA TIPO CALHA, DE SOBREPOR, COM 2 LÂMPADAS TUBULARES DE LED 18 W - FORNECIMENTO E INSTALAÇÃO</v>
          </cell>
          <cell r="H166" t="str">
            <v>UN</v>
          </cell>
          <cell r="I166">
            <v>6</v>
          </cell>
          <cell r="J166">
            <v>59.45</v>
          </cell>
          <cell r="K166">
            <v>71.55</v>
          </cell>
          <cell r="L166">
            <v>429.3</v>
          </cell>
        </row>
        <row r="167">
          <cell r="D167" t="str">
            <v>16.40</v>
          </cell>
          <cell r="E167" t="str">
            <v>CP0014</v>
          </cell>
          <cell r="F167" t="str">
            <v>AMAC</v>
          </cell>
          <cell r="G167" t="str">
            <v>LUMINÁRIA TIPO CALHA, DE SOBREPOR, COM 1 LÂMPADA TUBULAR DE LED 18 W - FORNECIMENTO E INSTALAÇÃO</v>
          </cell>
          <cell r="H167" t="str">
            <v>UN</v>
          </cell>
          <cell r="I167">
            <v>16</v>
          </cell>
          <cell r="J167">
            <v>34.619999999999997</v>
          </cell>
          <cell r="K167">
            <v>41.67</v>
          </cell>
          <cell r="L167">
            <v>666.72</v>
          </cell>
        </row>
        <row r="168">
          <cell r="D168" t="str">
            <v>16.41</v>
          </cell>
          <cell r="E168" t="str">
            <v>74131/5</v>
          </cell>
          <cell r="F168" t="str">
            <v>SINAPI</v>
          </cell>
          <cell r="G168" t="str">
            <v>QUADRO DE DISTRIBUICAO DE ENERGIA DE EMBUTIR, EM CHAPA METALICA, PARA 24 DISJUNTORES TERMOMAGNETICOS MONOPOLARES, COM BARRAMENTO TRIFASICO E NEUTRO, FORNECIMENTO E INSTALACAO</v>
          </cell>
          <cell r="H168" t="str">
            <v>UN</v>
          </cell>
          <cell r="I168">
            <v>3</v>
          </cell>
          <cell r="J168" t="str">
            <v>477,88</v>
          </cell>
          <cell r="K168">
            <v>575.13</v>
          </cell>
          <cell r="L168">
            <v>1725.39</v>
          </cell>
        </row>
        <row r="169">
          <cell r="D169" t="str">
            <v>16.42</v>
          </cell>
          <cell r="E169" t="str">
            <v>CP0015</v>
          </cell>
          <cell r="F169" t="str">
            <v>AMAC</v>
          </cell>
          <cell r="G169" t="str">
            <v>MURETA DE MEDIÇÃO 2,50 X 1,50 M</v>
          </cell>
          <cell r="H169" t="str">
            <v>UN</v>
          </cell>
          <cell r="I169">
            <v>1</v>
          </cell>
          <cell r="J169">
            <v>744.84</v>
          </cell>
          <cell r="K169">
            <v>896.41</v>
          </cell>
          <cell r="L169">
            <v>896.41</v>
          </cell>
        </row>
        <row r="170">
          <cell r="D170" t="str">
            <v>16.43</v>
          </cell>
          <cell r="E170" t="str">
            <v>CP0016</v>
          </cell>
          <cell r="F170" t="str">
            <v>AMAC</v>
          </cell>
          <cell r="G170" t="str">
            <v>ENTRADA DE SERVIÇO, INCLUINDO CAIXA DE PROTEÇÃO PARA MEDIDOR</v>
          </cell>
          <cell r="H170" t="str">
            <v>UN</v>
          </cell>
          <cell r="I170">
            <v>1</v>
          </cell>
          <cell r="J170">
            <v>938</v>
          </cell>
          <cell r="K170">
            <v>1128.8800000000001</v>
          </cell>
          <cell r="L170">
            <v>1128.8800000000001</v>
          </cell>
        </row>
        <row r="171">
          <cell r="D171" t="str">
            <v>16.44</v>
          </cell>
          <cell r="E171">
            <v>83446</v>
          </cell>
          <cell r="F171" t="str">
            <v>SINAPI</v>
          </cell>
          <cell r="G171" t="str">
            <v>CAIXA DE PASSAGEM 30X30X40 COM TAMPA E DRENO BRITA</v>
          </cell>
          <cell r="H171" t="str">
            <v>UN</v>
          </cell>
          <cell r="I171">
            <v>8</v>
          </cell>
          <cell r="J171" t="str">
            <v>170,57</v>
          </cell>
          <cell r="K171">
            <v>205.28</v>
          </cell>
          <cell r="L171">
            <v>1642.24</v>
          </cell>
        </row>
        <row r="173">
          <cell r="C173">
            <v>17</v>
          </cell>
          <cell r="G173" t="str">
            <v>INSTALAÇÕES HIDRÁULICAS</v>
          </cell>
          <cell r="L173">
            <v>3839.16</v>
          </cell>
        </row>
        <row r="174">
          <cell r="D174" t="str">
            <v>17.1</v>
          </cell>
          <cell r="E174">
            <v>89987</v>
          </cell>
          <cell r="F174" t="str">
            <v>SINAPI</v>
          </cell>
          <cell r="G174" t="str">
            <v>REGISTRO DE GAVETA BRUTO, LATÃO, ROSCÁVEL, 3/4", COM ACABAMENTO E CANOPLA CROMADOS. FORNECIDO E INSTALADO EM RAMAL DE ÁGUA. AF_12/2014</v>
          </cell>
          <cell r="H174" t="str">
            <v>UN</v>
          </cell>
          <cell r="I174">
            <v>8</v>
          </cell>
          <cell r="J174" t="str">
            <v>49,45</v>
          </cell>
          <cell r="K174">
            <v>59.51</v>
          </cell>
          <cell r="L174">
            <v>476.08</v>
          </cell>
        </row>
        <row r="175">
          <cell r="D175" t="str">
            <v>17.2</v>
          </cell>
          <cell r="E175">
            <v>94792</v>
          </cell>
          <cell r="F175" t="str">
            <v>SINAPI</v>
          </cell>
          <cell r="G175" t="str">
            <v>REGISTRO DE GAVETA BRUTO, LATÃO, ROSCÁVEL, 1, COM ACABAMENTO E CANOPLA CROMADOS, INSTALADO EM RESERVAÇÃO DE ÁGUA DE EDIFICAÇÃO QUE POSSUA RESERVATÓRIO DE FIBRA/FIBROCIMENTO  FORNECIMENTO E INSTALAÇÃO. AF_06/2016</v>
          </cell>
          <cell r="H175" t="str">
            <v>UN</v>
          </cell>
          <cell r="I175">
            <v>1</v>
          </cell>
          <cell r="J175" t="str">
            <v>77,45</v>
          </cell>
          <cell r="K175">
            <v>93.21</v>
          </cell>
          <cell r="L175">
            <v>93.21</v>
          </cell>
        </row>
        <row r="176">
          <cell r="D176" t="str">
            <v>17.3</v>
          </cell>
          <cell r="E176" t="str">
            <v>CP0017</v>
          </cell>
          <cell r="F176" t="str">
            <v>SINAPI</v>
          </cell>
          <cell r="G176" t="str">
            <v>JOELHO DE REDUÇÃO, PVC, SOLDÁVEL COM ROSCA, DN 25MM X 1/2', INSTALADO EM RAMAL OU SUB-RAMAL DE ÁGUA - FORNECIMENTO E INSTALAÇÃO</v>
          </cell>
          <cell r="H176" t="str">
            <v>UN</v>
          </cell>
          <cell r="I176">
            <v>4</v>
          </cell>
          <cell r="J176">
            <v>8.1199999999999992</v>
          </cell>
          <cell r="K176">
            <v>9.77</v>
          </cell>
          <cell r="L176">
            <v>39.08</v>
          </cell>
        </row>
        <row r="177">
          <cell r="D177" t="str">
            <v>17.4</v>
          </cell>
          <cell r="E177">
            <v>94783</v>
          </cell>
          <cell r="F177" t="str">
            <v>SINAPI</v>
          </cell>
          <cell r="G177" t="str">
            <v>ADAPTADOR COM FLANGE E ANEL DE VEDAÇÃO, PVC, SOLDÁVEL, DN  20 MM X 1/2 , INSTALADO EM RESERVAÇÃO DE ÁGUA DE EDIFICAÇÃO QUE POSSUA RESERVATÓRIO DE FIBRA/FIBROCIMENTO   FORNECIMENTO E INSTALAÇÃO. AF_06/2016</v>
          </cell>
          <cell r="H177" t="str">
            <v>UN</v>
          </cell>
          <cell r="I177">
            <v>1</v>
          </cell>
          <cell r="J177" t="str">
            <v>13,11</v>
          </cell>
          <cell r="K177">
            <v>15.78</v>
          </cell>
          <cell r="L177">
            <v>15.78</v>
          </cell>
        </row>
        <row r="178">
          <cell r="D178" t="str">
            <v>17.5</v>
          </cell>
          <cell r="E178">
            <v>95141</v>
          </cell>
          <cell r="F178" t="str">
            <v>SINAPI</v>
          </cell>
          <cell r="G178" t="str">
            <v>ADAPTADOR COM FLANGES LIVRES, PVC, SOLDÁVEL LONGO, DN  25 MM X 3/4 , INSTALADO EM RESERVAÇÃO DE ÁGUA DE EDIFICAÇÃO QUE POSSUA RESERVATÓRIO DE FIBRA/FIBROCIMENTO    FORNECIMENTO E INSTALAÇÃO. AF_06/2016</v>
          </cell>
          <cell r="H178" t="str">
            <v>UN</v>
          </cell>
          <cell r="I178">
            <v>2</v>
          </cell>
          <cell r="J178" t="str">
            <v>22,07</v>
          </cell>
          <cell r="K178">
            <v>26.56</v>
          </cell>
          <cell r="L178">
            <v>53.12</v>
          </cell>
        </row>
        <row r="179">
          <cell r="D179" t="str">
            <v>17.6</v>
          </cell>
          <cell r="E179">
            <v>89538</v>
          </cell>
          <cell r="F179" t="str">
            <v>SINAPI</v>
          </cell>
          <cell r="G179" t="str">
            <v>ADAPTADOR CURTO COM BOLSA E ROSCA PARA REGISTRO, PVC, SOLDÁVEL, DN 25MM X 3/4, INSTALADO EM PRUMADA DE ÁGUA - FORNECIMENTO E INSTALAÇÃO. AF_12/2014</v>
          </cell>
          <cell r="H179" t="str">
            <v>UN</v>
          </cell>
          <cell r="I179">
            <v>19</v>
          </cell>
          <cell r="J179" t="str">
            <v>2,93</v>
          </cell>
          <cell r="K179">
            <v>3.53</v>
          </cell>
          <cell r="L179">
            <v>67.069999999999993</v>
          </cell>
        </row>
        <row r="180">
          <cell r="D180" t="str">
            <v>17.7</v>
          </cell>
          <cell r="E180" t="str">
            <v>CP0018</v>
          </cell>
          <cell r="F180" t="str">
            <v>AMAC</v>
          </cell>
          <cell r="G180" t="str">
            <v>ADAPTADOR COM FLANGES LIVRES, PVC, SOLDÁVEL LONGO, DN 20 MM X 1/2", INSTALADO EM RESERVAÇÃO DE ÁGUA DE EDIFICAÇÃO QUE POSSUA RESERVATÓRIO DE FIBRA/FIBROCIMENTO FORNECIMENTO E INSTALAÇÃO.</v>
          </cell>
          <cell r="H180" t="str">
            <v>UN</v>
          </cell>
          <cell r="I180">
            <v>1</v>
          </cell>
          <cell r="J180">
            <v>16.77</v>
          </cell>
          <cell r="K180">
            <v>20.18</v>
          </cell>
          <cell r="L180">
            <v>20.18</v>
          </cell>
        </row>
        <row r="181">
          <cell r="D181" t="str">
            <v>17.8</v>
          </cell>
          <cell r="E181">
            <v>89362</v>
          </cell>
          <cell r="F181" t="str">
            <v>SINAPI</v>
          </cell>
          <cell r="G181" t="str">
            <v>JOELHO 90 GRAUS, PVC, SOLDÁVEL, DN 25MM, INSTALADO EM RAMAL OU SUB-RAMAL DE ÁGUA - FORNECIMENTO E INSTALAÇÃO. AF_12/2014</v>
          </cell>
          <cell r="H181" t="str">
            <v>UN</v>
          </cell>
          <cell r="I181">
            <v>20</v>
          </cell>
          <cell r="J181" t="str">
            <v>7,11</v>
          </cell>
          <cell r="K181">
            <v>8.56</v>
          </cell>
          <cell r="L181">
            <v>171.2</v>
          </cell>
        </row>
        <row r="182">
          <cell r="D182" t="str">
            <v>17.9</v>
          </cell>
          <cell r="E182">
            <v>89367</v>
          </cell>
          <cell r="F182" t="str">
            <v>SINAPI</v>
          </cell>
          <cell r="G182" t="str">
            <v>JOELHO 90 GRAUS, PVC, SOLDÁVEL, DN 32MM, INSTALADO EM RAMAL OU SUB-RAMAL DE ÁGUA - FORNECIMENTO E INSTALAÇÃO. AF_12/2014</v>
          </cell>
          <cell r="H182" t="str">
            <v>UN</v>
          </cell>
          <cell r="I182">
            <v>9</v>
          </cell>
          <cell r="J182" t="str">
            <v>9,46</v>
          </cell>
          <cell r="K182">
            <v>11.39</v>
          </cell>
          <cell r="L182">
            <v>102.51</v>
          </cell>
        </row>
        <row r="183">
          <cell r="D183" t="str">
            <v>17.10</v>
          </cell>
          <cell r="E183">
            <v>89356</v>
          </cell>
          <cell r="F183" t="str">
            <v>SINAPI</v>
          </cell>
          <cell r="G183" t="str">
            <v>TUBO, PVC, SOLDÁVEL, DN 25MM, INSTALADO EM RAMAL OU SUB-RAMAL DE ÁGUA - FORNECIMENTO E INSTALAÇÃO. AF_12/2014</v>
          </cell>
          <cell r="H183" t="str">
            <v>M</v>
          </cell>
          <cell r="I183">
            <v>43.21</v>
          </cell>
          <cell r="J183" t="str">
            <v>16,96</v>
          </cell>
          <cell r="K183">
            <v>20.41</v>
          </cell>
          <cell r="L183">
            <v>881.92</v>
          </cell>
        </row>
        <row r="184">
          <cell r="D184" t="str">
            <v>17.11</v>
          </cell>
          <cell r="E184">
            <v>89357</v>
          </cell>
          <cell r="F184" t="str">
            <v>SINAPI</v>
          </cell>
          <cell r="G184" t="str">
            <v>TUBO, PVC, SOLDÁVEL, DN 32MM, INSTALADO EM RAMAL OU SUB-RAMAL DE ÁGUA - FORNECIMENTO E INSTALAÇÃO. AF_12/2014</v>
          </cell>
          <cell r="H184" t="str">
            <v>M</v>
          </cell>
          <cell r="I184">
            <v>14.86</v>
          </cell>
          <cell r="J184" t="str">
            <v>23,00</v>
          </cell>
          <cell r="K184">
            <v>27.68</v>
          </cell>
          <cell r="L184">
            <v>411.32</v>
          </cell>
        </row>
        <row r="185">
          <cell r="D185" t="str">
            <v>17.12</v>
          </cell>
          <cell r="E185">
            <v>89395</v>
          </cell>
          <cell r="F185" t="str">
            <v>SINAPI</v>
          </cell>
          <cell r="G185" t="str">
            <v>TE, PVC, SOLDÁVEL, DN 25MM, INSTALADO EM RAMAL OU SUB-RAMAL DE ÁGUA - FORNECIMENTO E INSTALAÇÃO. AF_12/2014</v>
          </cell>
          <cell r="H185" t="str">
            <v>UN</v>
          </cell>
          <cell r="I185">
            <v>5</v>
          </cell>
          <cell r="J185" t="str">
            <v>9,84</v>
          </cell>
          <cell r="K185">
            <v>11.84</v>
          </cell>
          <cell r="L185">
            <v>59.2</v>
          </cell>
        </row>
        <row r="186">
          <cell r="D186" t="str">
            <v>17.13</v>
          </cell>
          <cell r="E186">
            <v>89398</v>
          </cell>
          <cell r="F186" t="str">
            <v>SINAPI</v>
          </cell>
          <cell r="G186" t="str">
            <v>TE, PVC, SOLDÁVEL, DN 32MM, INSTALADO EM RAMAL OU SUB-RAMAL DE ÁGUA - FORNECIMENTO E INSTALAÇÃO. AF_12/2014</v>
          </cell>
          <cell r="H186" t="str">
            <v>UN</v>
          </cell>
          <cell r="I186">
            <v>2</v>
          </cell>
          <cell r="J186" t="str">
            <v>13,69</v>
          </cell>
          <cell r="K186">
            <v>16.48</v>
          </cell>
          <cell r="L186">
            <v>32.96</v>
          </cell>
        </row>
        <row r="187">
          <cell r="D187" t="str">
            <v>17.14</v>
          </cell>
          <cell r="E187">
            <v>89382</v>
          </cell>
          <cell r="F187" t="str">
            <v>SINAPI</v>
          </cell>
          <cell r="G187" t="str">
            <v>UNIÃO, PVC, SOLDÁVEL, DN 25MM, INSTALADO EM RAMAL OU SUB-RAMAL DE ÁGUA - FORNECIMENTO E INSTALAÇÃO. AF_12/2014</v>
          </cell>
          <cell r="H187" t="str">
            <v>UN</v>
          </cell>
          <cell r="I187">
            <v>8</v>
          </cell>
          <cell r="J187" t="str">
            <v>10,68</v>
          </cell>
          <cell r="K187">
            <v>12.85</v>
          </cell>
          <cell r="L187">
            <v>102.8</v>
          </cell>
        </row>
        <row r="188">
          <cell r="D188" t="str">
            <v>17.15</v>
          </cell>
          <cell r="E188">
            <v>89366</v>
          </cell>
          <cell r="F188" t="str">
            <v>SINAPI</v>
          </cell>
          <cell r="G188" t="str">
            <v>JOELHO 90 GRAUS COM BUCHA DE LATÃO, PVC, SOLDÁVEL, DN 25MM, X 3/4 INSTALADO EM RAMAL OU SUB-RAMAL DE ÁGUA - FORNECIMENTO E INSTALAÇÃO. AF_12/2014</v>
          </cell>
          <cell r="H188" t="str">
            <v>UN</v>
          </cell>
          <cell r="I188">
            <v>1</v>
          </cell>
          <cell r="J188" t="str">
            <v>11,48</v>
          </cell>
          <cell r="K188">
            <v>13.82</v>
          </cell>
          <cell r="L188">
            <v>13.82</v>
          </cell>
        </row>
        <row r="189">
          <cell r="D189" t="str">
            <v>17.16</v>
          </cell>
          <cell r="E189">
            <v>90373</v>
          </cell>
          <cell r="F189" t="str">
            <v>SINAPI</v>
          </cell>
          <cell r="G189" t="str">
            <v>JOELHO 90 GRAUS COM BUCHA DE LATÃO, PVC, SOLDÁVEL, DN 25MM, X 1/2 INSTALADO EM RAMAL OU SUB-RAMAL DE ÁGUA - FORNECIMENTO E INSTALAÇÃO. AF_12/2014</v>
          </cell>
          <cell r="H189" t="str">
            <v>UN</v>
          </cell>
          <cell r="I189">
            <v>5</v>
          </cell>
          <cell r="J189" t="str">
            <v>10,72</v>
          </cell>
          <cell r="K189">
            <v>12.9</v>
          </cell>
          <cell r="L189">
            <v>64.5</v>
          </cell>
        </row>
        <row r="190">
          <cell r="D190" t="str">
            <v>17.17</v>
          </cell>
          <cell r="E190" t="str">
            <v>CP0019</v>
          </cell>
          <cell r="F190" t="str">
            <v>AMAC</v>
          </cell>
          <cell r="G190" t="str">
            <v>CAIXA D´ÁGUA EM POLIETILENO 2000 LITROS, COM ACESSÓRIOS</v>
          </cell>
          <cell r="H190" t="str">
            <v>UN</v>
          </cell>
          <cell r="I190">
            <v>1</v>
          </cell>
          <cell r="J190">
            <v>1025.68</v>
          </cell>
          <cell r="K190">
            <v>1234.4100000000001</v>
          </cell>
          <cell r="L190">
            <v>1234.4100000000001</v>
          </cell>
        </row>
        <row r="192">
          <cell r="C192">
            <v>18</v>
          </cell>
          <cell r="G192" t="str">
            <v>LOUÇAS, BANCADAS E ACESSÓRIOS</v>
          </cell>
          <cell r="L192">
            <v>8480.2900000000009</v>
          </cell>
        </row>
        <row r="193">
          <cell r="D193" t="str">
            <v>18.1</v>
          </cell>
          <cell r="E193">
            <v>86931</v>
          </cell>
          <cell r="F193" t="str">
            <v>SINAPI</v>
          </cell>
          <cell r="G193" t="str">
            <v>VASO SANITÁRIO SIFONADO COM CAIXA ACOPLADA LOUÇA BRANCA, INCLUSO ENGATE FLEXÍVEL EM PLÁSTICO BRANCO, 1/2  X 40CM - FORNECIMENTO E INSTALAÇÃO. AF_01/2020</v>
          </cell>
          <cell r="H193" t="str">
            <v>UN</v>
          </cell>
          <cell r="I193">
            <v>2</v>
          </cell>
          <cell r="J193" t="str">
            <v>356,21</v>
          </cell>
          <cell r="K193">
            <v>428.7</v>
          </cell>
          <cell r="L193">
            <v>857.4</v>
          </cell>
        </row>
        <row r="194">
          <cell r="D194" t="str">
            <v>18.2</v>
          </cell>
          <cell r="E194">
            <v>95472</v>
          </cell>
          <cell r="F194" t="str">
            <v>SINAPI</v>
          </cell>
          <cell r="G194" t="str">
            <v>VASO SANITARIO SIFONADO CONVENCIONAL PARA PCD SEM FURO FRONTAL COM LOUÇA BRANCA SEM ASSENTO, INCLUSO CONJUNTO DE LIGAÇÃO PARA BACIA SANITÁRIA AJUSTÁVEL - FORNECIMENTO E INSTALAÇÃO. AF_01/2020</v>
          </cell>
          <cell r="H194" t="str">
            <v>UN</v>
          </cell>
          <cell r="I194">
            <v>2</v>
          </cell>
          <cell r="J194" t="str">
            <v>621,12</v>
          </cell>
          <cell r="K194">
            <v>747.52</v>
          </cell>
          <cell r="L194">
            <v>1495.04</v>
          </cell>
        </row>
        <row r="195">
          <cell r="D195" t="str">
            <v>18.3</v>
          </cell>
          <cell r="E195">
            <v>100849</v>
          </cell>
          <cell r="F195" t="str">
            <v>SINAPI</v>
          </cell>
          <cell r="G195" t="str">
            <v>ASSENTO SANITÁRIO CONVENCIONAL - FORNECIMENTO E INSTALACAO. AF_01/2020</v>
          </cell>
          <cell r="H195" t="str">
            <v>UN</v>
          </cell>
          <cell r="I195">
            <v>4</v>
          </cell>
          <cell r="J195" t="str">
            <v>29,66</v>
          </cell>
          <cell r="K195">
            <v>35.700000000000003</v>
          </cell>
          <cell r="L195">
            <v>142.80000000000001</v>
          </cell>
        </row>
        <row r="196">
          <cell r="D196" t="str">
            <v>18.4</v>
          </cell>
          <cell r="E196" t="str">
            <v>CP0028</v>
          </cell>
          <cell r="F196" t="str">
            <v>AMAC</v>
          </cell>
          <cell r="G196" t="str">
            <v>LAVATÓRIO LOUÇA BRANCA SUSPENSO DE CANTO, 40 X 30 CM OU EQUIVALENTE, PADRÃO POPULAR, INCLUSO SIFÃO TIPO GARRAFA EM PVC, VÁLVULA E ENGATE FLEXÍVEL 30CM EM PLÁSTICO E TORNEIRA CROMADA DE MESA, PADRÃO POPULAR - FORNECIMENTO E INSTALAÇÃO</v>
          </cell>
          <cell r="H196" t="str">
            <v>UN</v>
          </cell>
          <cell r="I196">
            <v>4</v>
          </cell>
          <cell r="J196">
            <v>219.78</v>
          </cell>
          <cell r="K196">
            <v>264.51</v>
          </cell>
          <cell r="L196">
            <v>1058.04</v>
          </cell>
        </row>
        <row r="197">
          <cell r="D197" t="str">
            <v>18.5</v>
          </cell>
          <cell r="E197">
            <v>86927</v>
          </cell>
          <cell r="F197" t="str">
            <v>SINAPI</v>
          </cell>
          <cell r="G197" t="str">
            <v>TANQUE DE MÁRMORE SINTÉTICO SUSPENSO, 22L OU EQUIVALENTE, INCLUSO SIFÃO TIPO GARRAFA EM PVC, VÁLVULA PLÁSTICA E TORNEIRA DE METAL CROMADO PADRÃO POPULAR - FORNEC. E INSTALAÇÃO. AF_01/2020</v>
          </cell>
          <cell r="H197" t="str">
            <v>UN</v>
          </cell>
          <cell r="I197">
            <v>1</v>
          </cell>
          <cell r="J197" t="str">
            <v>253,91</v>
          </cell>
          <cell r="K197">
            <v>305.58</v>
          </cell>
          <cell r="L197">
            <v>305.58</v>
          </cell>
        </row>
        <row r="198">
          <cell r="D198" t="str">
            <v>18.6</v>
          </cell>
          <cell r="E198" t="str">
            <v>CP0029</v>
          </cell>
          <cell r="F198" t="str">
            <v>AMAC</v>
          </cell>
          <cell r="G198" t="str">
            <v>TORNEIRA CROMADA, 1/2" OU 3/4", PARA JARDIM, PADRÃO POPULAR - FORNECIMENTO E INSTALAÇÃO</v>
          </cell>
          <cell r="H198" t="str">
            <v>UN</v>
          </cell>
          <cell r="I198">
            <v>1</v>
          </cell>
          <cell r="J198">
            <v>17.78</v>
          </cell>
          <cell r="K198">
            <v>21.4</v>
          </cell>
          <cell r="L198">
            <v>21.4</v>
          </cell>
        </row>
        <row r="199">
          <cell r="D199" t="str">
            <v>18.7</v>
          </cell>
          <cell r="E199" t="str">
            <v>CP0030</v>
          </cell>
          <cell r="F199" t="str">
            <v>AMAC</v>
          </cell>
          <cell r="G199" t="str">
            <v>BANCADA DE GRANITO CINZA POLIDO 172 X 60 CM, COM CUBA DE EMBUTIR DE AÇO INOXIDÁVEL MÉDIA, VÁLVULA AMERICANA EM METAL CROMADO, SIFÃO FLEXÍVEL EM PVC, ENGATE FLEXÍVEL 30 CM, TORNEIRA CROMADA LONGA DE PAREDE, 1/2 OU 3/4, PARA PIA DE COZINHA, PADRÃO POPULAR- FORNEC. E INSTAL.</v>
          </cell>
          <cell r="H199" t="str">
            <v>UN</v>
          </cell>
          <cell r="I199">
            <v>1</v>
          </cell>
          <cell r="J199">
            <v>999.76</v>
          </cell>
          <cell r="K199">
            <v>1203.21</v>
          </cell>
          <cell r="L199">
            <v>1203.21</v>
          </cell>
        </row>
        <row r="200">
          <cell r="D200" t="str">
            <v>18.8</v>
          </cell>
          <cell r="E200">
            <v>100868</v>
          </cell>
          <cell r="F200" t="str">
            <v>AMAC</v>
          </cell>
          <cell r="G200" t="str">
            <v>BARRA DE APOIO RETA, EM ACO INOX POLIDO, COMPRIMENTO 80 CM,  FIXADA NA PAREDE - FORNECIMENTO E INSTALAÇÃO. AF_01/2020</v>
          </cell>
          <cell r="H200" t="str">
            <v>UN</v>
          </cell>
          <cell r="I200">
            <v>4</v>
          </cell>
          <cell r="J200" t="str">
            <v>183,45</v>
          </cell>
          <cell r="K200">
            <v>220.78</v>
          </cell>
          <cell r="L200">
            <v>883.12</v>
          </cell>
        </row>
        <row r="201">
          <cell r="D201" t="str">
            <v>18.9</v>
          </cell>
          <cell r="E201">
            <v>100867</v>
          </cell>
          <cell r="F201" t="str">
            <v>AMAC</v>
          </cell>
          <cell r="G201" t="str">
            <v>BARRA DE APOIO RETA, EM ACO INOX POLIDO, COMPRIMENTO 70 CM,  FIXADA NA PAREDE - FORNECIMENTO E INSTALAÇÃO. AF_01/2020</v>
          </cell>
          <cell r="H201" t="str">
            <v>UN</v>
          </cell>
          <cell r="I201">
            <v>6</v>
          </cell>
          <cell r="J201" t="str">
            <v>176,45</v>
          </cell>
          <cell r="K201">
            <v>212.36</v>
          </cell>
          <cell r="L201">
            <v>1274.1600000000001</v>
          </cell>
        </row>
        <row r="202">
          <cell r="D202" t="str">
            <v>18.10</v>
          </cell>
          <cell r="E202">
            <v>95546</v>
          </cell>
          <cell r="F202" t="str">
            <v>SINAPI</v>
          </cell>
          <cell r="G202" t="str">
            <v>KIT DE ACESSORIOS PARA BANHEIRO EM METAL CROMADO, 5 PECAS, INCLUSO FIXAÇÃO. AF_01/2020</v>
          </cell>
          <cell r="H202" t="str">
            <v>UN</v>
          </cell>
          <cell r="I202">
            <v>4</v>
          </cell>
          <cell r="J202" t="str">
            <v>150,31</v>
          </cell>
          <cell r="K202">
            <v>180.9</v>
          </cell>
          <cell r="L202">
            <v>723.6</v>
          </cell>
        </row>
        <row r="203">
          <cell r="D203" t="str">
            <v>18.11</v>
          </cell>
          <cell r="E203" t="str">
            <v>CP0034</v>
          </cell>
          <cell r="F203" t="str">
            <v>AMAC</v>
          </cell>
          <cell r="G203" t="str">
            <v>ALARME PARA BANHEIROS PNE - FORNECIMENTO E INSTALAÇÃO</v>
          </cell>
          <cell r="H203" t="str">
            <v>UN</v>
          </cell>
          <cell r="I203">
            <v>2</v>
          </cell>
          <cell r="J203">
            <v>214.35</v>
          </cell>
          <cell r="K203">
            <v>257.97000000000003</v>
          </cell>
          <cell r="L203">
            <v>515.94000000000005</v>
          </cell>
        </row>
        <row r="205">
          <cell r="C205">
            <v>19</v>
          </cell>
          <cell r="G205" t="str">
            <v>INSTALAÇÕES SANITÁRIAS</v>
          </cell>
          <cell r="L205">
            <v>8638.14</v>
          </cell>
        </row>
        <row r="206">
          <cell r="D206" t="str">
            <v>19.1</v>
          </cell>
          <cell r="E206">
            <v>98104</v>
          </cell>
          <cell r="F206" t="str">
            <v>SINAPI</v>
          </cell>
          <cell r="G206" t="str">
            <v>CAIXA DE GORDURA SIMPLES (CAPACIDADE: 36L), RETANGULAR, EM ALVENARIA COM TIJOLOS CERÂMICOS MACIÇOS, DIMENSÕES INTERNAS = 0,2X0,4 M, ALTURA INTERNA = 0,8 M. AF_05/2018</v>
          </cell>
          <cell r="H206" t="str">
            <v>UN</v>
          </cell>
          <cell r="I206">
            <v>2</v>
          </cell>
          <cell r="J206" t="str">
            <v>323,70</v>
          </cell>
          <cell r="K206">
            <v>389.57</v>
          </cell>
          <cell r="L206">
            <v>779.14</v>
          </cell>
        </row>
        <row r="207">
          <cell r="D207" t="str">
            <v>19.2</v>
          </cell>
          <cell r="E207" t="str">
            <v>74166/1</v>
          </cell>
          <cell r="F207" t="str">
            <v>SINAPI</v>
          </cell>
          <cell r="G207" t="str">
            <v>CAIXA DE INSPEÇÃO EM CONCRETO PRÉ-MOLDADO DN 60CM COM TAMPA H= 60CM - FORNECIMENTO E INSTALACAO</v>
          </cell>
          <cell r="H207" t="str">
            <v>UN</v>
          </cell>
          <cell r="I207">
            <v>8</v>
          </cell>
          <cell r="J207" t="str">
            <v>274,75</v>
          </cell>
          <cell r="K207">
            <v>330.66</v>
          </cell>
          <cell r="L207">
            <v>2645.28</v>
          </cell>
        </row>
        <row r="208">
          <cell r="D208" t="str">
            <v>19.3</v>
          </cell>
          <cell r="E208" t="str">
            <v>CP0020</v>
          </cell>
          <cell r="F208" t="str">
            <v>SINAPI</v>
          </cell>
          <cell r="G208" t="str">
            <v>CAIXA SIFONADA, PVC, DN 150 X 150 X 50 MM, JUNTA ELÁSTICA, FORNECIDA E INSTALADA EM RAMAL DE DESCARGA OU EM RAMAL DE ESGOTO SANITÁRIO</v>
          </cell>
          <cell r="H208" t="str">
            <v>UN</v>
          </cell>
          <cell r="I208">
            <v>4</v>
          </cell>
          <cell r="J208">
            <v>41.1</v>
          </cell>
          <cell r="K208">
            <v>49.46</v>
          </cell>
          <cell r="L208">
            <v>197.84</v>
          </cell>
        </row>
        <row r="209">
          <cell r="D209" t="str">
            <v>19.4</v>
          </cell>
          <cell r="E209">
            <v>89728</v>
          </cell>
          <cell r="F209" t="str">
            <v>SINAPI</v>
          </cell>
          <cell r="G209" t="str">
            <v>CURVA CURTA 90 GRAUS, PVC, SERIE NORMAL, ESGOTO PREDIAL, DN 40 MM, JUNTA SOLDÁVEL, FORNECIDO E INSTALADO EM RAMAL DE DESCARGA OU RAMAL DE ESGOTO SANITÁRIO. AF_12/2014</v>
          </cell>
          <cell r="H209" t="str">
            <v>UN</v>
          </cell>
          <cell r="I209">
            <v>4</v>
          </cell>
          <cell r="J209" t="str">
            <v>7,44</v>
          </cell>
          <cell r="K209">
            <v>8.9499999999999993</v>
          </cell>
          <cell r="L209">
            <v>35.799999999999997</v>
          </cell>
        </row>
        <row r="210">
          <cell r="D210" t="str">
            <v>19.5</v>
          </cell>
          <cell r="E210">
            <v>89726</v>
          </cell>
          <cell r="F210" t="str">
            <v>SINAPI</v>
          </cell>
          <cell r="G210" t="str">
            <v>JOELHO 45 GRAUS, PVC, SERIE NORMAL, ESGOTO PREDIAL, DN 40 MM, JUNTA SOLDÁVEL, FORNECIDO E INSTALADO EM RAMAL DE DESCARGA OU RAMAL DE ESGOTO SANITÁRIO. AF_12/2014</v>
          </cell>
          <cell r="H210" t="str">
            <v>UN</v>
          </cell>
          <cell r="I210">
            <v>2</v>
          </cell>
          <cell r="J210" t="str">
            <v>5,73</v>
          </cell>
          <cell r="K210">
            <v>6.9</v>
          </cell>
          <cell r="L210">
            <v>13.8</v>
          </cell>
        </row>
        <row r="211">
          <cell r="D211" t="str">
            <v>19.6</v>
          </cell>
          <cell r="E211">
            <v>89732</v>
          </cell>
          <cell r="F211" t="str">
            <v>SINAPI</v>
          </cell>
          <cell r="G211" t="str">
            <v>JOELHO 45 GRAUS, PVC, SERIE NORMAL, ESGOTO PREDIAL, DN 50 MM, JUNTA ELÁSTICA, FORNECIDO E INSTALADO EM RAMAL DE DESCARGA OU RAMAL DE ESGOTO SANITÁRIO. AF_12/2014</v>
          </cell>
          <cell r="H211" t="str">
            <v>UN</v>
          </cell>
          <cell r="I211">
            <v>1</v>
          </cell>
          <cell r="J211" t="str">
            <v>8,44</v>
          </cell>
          <cell r="K211">
            <v>10.16</v>
          </cell>
          <cell r="L211">
            <v>10.16</v>
          </cell>
        </row>
        <row r="212">
          <cell r="D212" t="str">
            <v>19.7</v>
          </cell>
          <cell r="E212">
            <v>89744</v>
          </cell>
          <cell r="F212" t="str">
            <v>SINAPI</v>
          </cell>
          <cell r="G212" t="str">
            <v>JOELHO 90 GRAUS, PVC, SERIE NORMAL, ESGOTO PREDIAL, DN 100 MM, JUNTA ELÁSTICA, FORNECIDO E INSTALADO EM RAMAL DE DESCARGA OU RAMAL DE ESGOTO SANITÁRIO. AF_12/2014</v>
          </cell>
          <cell r="H212" t="str">
            <v>UN</v>
          </cell>
          <cell r="I212">
            <v>4</v>
          </cell>
          <cell r="J212" t="str">
            <v>17,40</v>
          </cell>
          <cell r="K212">
            <v>20.94</v>
          </cell>
          <cell r="L212">
            <v>83.76</v>
          </cell>
        </row>
        <row r="213">
          <cell r="D213" t="str">
            <v>19.8</v>
          </cell>
          <cell r="E213">
            <v>89731</v>
          </cell>
          <cell r="F213" t="str">
            <v>SINAPI</v>
          </cell>
          <cell r="G213" t="str">
            <v>JOELHO 90 GRAUS, PVC, SERIE NORMAL, ESGOTO PREDIAL, DN 50 MM, JUNTA ELÁSTICA, FORNECIDO E INSTALADO EM RAMAL DE DESCARGA OU RAMAL DE ESGOTO SANITÁRIO. AF_12/2014</v>
          </cell>
          <cell r="H213" t="str">
            <v>UN</v>
          </cell>
          <cell r="I213">
            <v>10</v>
          </cell>
          <cell r="J213" t="str">
            <v>8,11</v>
          </cell>
          <cell r="K213">
            <v>9.76</v>
          </cell>
          <cell r="L213">
            <v>97.6</v>
          </cell>
        </row>
        <row r="214">
          <cell r="D214" t="str">
            <v>19.9</v>
          </cell>
          <cell r="E214" t="str">
            <v>CP0021</v>
          </cell>
          <cell r="F214" t="str">
            <v>AMAC</v>
          </cell>
          <cell r="G214" t="str">
            <v>JOELHO 90 GRAUS, PVC, SERIE NORMAL, ESGOTO PREDIAL, DN 40 MM, COM ANEL, JUNTA SOLDÁVEL, FORNECIDO E INSTALADO EM RAMAL DE DESCARGA OU RAMAL DE ESGOTO SANITÁRIO</v>
          </cell>
          <cell r="H214" t="str">
            <v>UN</v>
          </cell>
          <cell r="I214">
            <v>4</v>
          </cell>
          <cell r="J214">
            <v>8.4600000000000009</v>
          </cell>
          <cell r="K214">
            <v>10.18</v>
          </cell>
          <cell r="L214">
            <v>40.72</v>
          </cell>
        </row>
        <row r="215">
          <cell r="D215" t="str">
            <v>19.10</v>
          </cell>
          <cell r="E215" t="str">
            <v>CP0022</v>
          </cell>
          <cell r="F215" t="str">
            <v>AMAC</v>
          </cell>
          <cell r="G215" t="str">
            <v>JUNÇÃO INVERTIDA, PVC, SERIE NORMAL, ESGOTO PREDIAL, DN 100 X 50 MM, JUNTA ELÁSTICA, FORNECIDO E INSTALADO EM RAMAL DE DESCARGA OU RAMAL DE ESGOTO SANITÁRIO</v>
          </cell>
          <cell r="H215" t="str">
            <v>UN</v>
          </cell>
          <cell r="I215">
            <v>2</v>
          </cell>
          <cell r="J215">
            <v>27.65</v>
          </cell>
          <cell r="K215">
            <v>33.28</v>
          </cell>
          <cell r="L215">
            <v>66.56</v>
          </cell>
        </row>
        <row r="216">
          <cell r="D216" t="str">
            <v>19.11</v>
          </cell>
          <cell r="E216" t="str">
            <v>CP0023</v>
          </cell>
          <cell r="F216" t="str">
            <v>AMAC</v>
          </cell>
          <cell r="G216" t="str">
            <v>JUNÇÃO SIMPLES, PVC, SERIE NORMAL, ESGOTO PREDIAL, DN 100 X 50 MM, JUNTA ELÁSTICA, FORNECIDO E INSTALADO EM RAMAL DE DESCARGA OU RAMAL DE ESGOTO SANITÁRIO</v>
          </cell>
          <cell r="H216" t="str">
            <v>UN</v>
          </cell>
          <cell r="I216">
            <v>3</v>
          </cell>
          <cell r="J216">
            <v>27.04</v>
          </cell>
          <cell r="K216">
            <v>32.54</v>
          </cell>
          <cell r="L216">
            <v>97.62</v>
          </cell>
        </row>
        <row r="217">
          <cell r="D217" t="str">
            <v>19.12</v>
          </cell>
          <cell r="E217">
            <v>89714</v>
          </cell>
          <cell r="F217" t="str">
            <v>SINAPI</v>
          </cell>
          <cell r="G217" t="str">
            <v>TUBO PVC, SERIE NORMAL, ESGOTO PREDIAL, DN 100 MM, FORNECIDO E INSTALADO EM RAMAL DE DESCARGA OU RAMAL DE ESGOTO SANITÁRIO. AF_12/2014</v>
          </cell>
          <cell r="H217" t="str">
            <v>M</v>
          </cell>
          <cell r="I217">
            <v>73.72</v>
          </cell>
          <cell r="J217" t="str">
            <v>41,94</v>
          </cell>
          <cell r="K217">
            <v>50.47</v>
          </cell>
          <cell r="L217">
            <v>3720.65</v>
          </cell>
        </row>
        <row r="218">
          <cell r="D218" t="str">
            <v>19.13</v>
          </cell>
          <cell r="E218">
            <v>89712</v>
          </cell>
          <cell r="F218" t="str">
            <v>SINAPI</v>
          </cell>
          <cell r="G218" t="str">
            <v>TUBO PVC, SERIE NORMAL, ESGOTO PREDIAL, DN 50 MM, FORNECIDO E INSTALADO EM RAMAL DE DESCARGA OU RAMAL DE ESGOTO SANITÁRIO. AF_12/2014</v>
          </cell>
          <cell r="H218" t="str">
            <v>M</v>
          </cell>
          <cell r="I218">
            <v>22.43</v>
          </cell>
          <cell r="J218" t="str">
            <v>21,15</v>
          </cell>
          <cell r="K218">
            <v>25.45</v>
          </cell>
          <cell r="L218">
            <v>570.84</v>
          </cell>
        </row>
        <row r="219">
          <cell r="D219" t="str">
            <v>19.14</v>
          </cell>
          <cell r="E219">
            <v>89711</v>
          </cell>
          <cell r="F219" t="str">
            <v>SINAPI</v>
          </cell>
          <cell r="G219" t="str">
            <v>TUBO PVC, SERIE NORMAL, ESGOTO PREDIAL, DN 40 MM, FORNECIDO E INSTALADO EM RAMAL DE DESCARGA OU RAMAL DE ESGOTO SANITÁRIO. AF_12/2014</v>
          </cell>
          <cell r="H219" t="str">
            <v>M</v>
          </cell>
          <cell r="I219">
            <v>8.02</v>
          </cell>
          <cell r="J219" t="str">
            <v>14,54</v>
          </cell>
          <cell r="K219">
            <v>17.5</v>
          </cell>
          <cell r="L219">
            <v>140.35</v>
          </cell>
        </row>
        <row r="220">
          <cell r="D220" t="str">
            <v>19.15</v>
          </cell>
          <cell r="E220">
            <v>89784</v>
          </cell>
          <cell r="F220" t="str">
            <v>SINAPI</v>
          </cell>
          <cell r="G220" t="str">
            <v>TE, PVC, SERIE NORMAL, ESGOTO PREDIAL, DN 50 X 50 MM, JUNTA ELÁSTICA, FORNECIDO E INSTALADO EM RAMAL DE DESCARGA OU RAMAL DE ESGOTO SANITÁRIO. AF_12/2014</v>
          </cell>
          <cell r="H220" t="str">
            <v>UN</v>
          </cell>
          <cell r="I220">
            <v>3</v>
          </cell>
          <cell r="J220" t="str">
            <v>13,89</v>
          </cell>
          <cell r="K220">
            <v>16.72</v>
          </cell>
          <cell r="L220">
            <v>50.16</v>
          </cell>
        </row>
        <row r="221">
          <cell r="D221" t="str">
            <v>19.16</v>
          </cell>
          <cell r="E221" t="str">
            <v>CP0024</v>
          </cell>
          <cell r="F221" t="str">
            <v>AMAC</v>
          </cell>
          <cell r="G221" t="str">
            <v>TE, PVC, SERIE NORMAL, ESGOTO PREDIAL, DN 100 X 50 MM, JUNTA ELÁSTICA, FORNECIDO E INSTALADO EM RAMAL DE DESCARGA OU RAMAL DE ESGOTO SANITÁRIO</v>
          </cell>
          <cell r="H221" t="str">
            <v>UN</v>
          </cell>
          <cell r="I221">
            <v>2</v>
          </cell>
          <cell r="J221">
            <v>26.51</v>
          </cell>
          <cell r="K221">
            <v>31.9</v>
          </cell>
          <cell r="L221">
            <v>63.8</v>
          </cell>
        </row>
        <row r="222">
          <cell r="D222" t="str">
            <v>19.17</v>
          </cell>
          <cell r="E222" t="str">
            <v>CP0025</v>
          </cell>
          <cell r="F222" t="str">
            <v>AMAC</v>
          </cell>
          <cell r="G222" t="str">
            <v>TERMINAL DE VENTILAÇÃO 50 MM - FORNECIMENTO E INSTALAÇÃO</v>
          </cell>
          <cell r="H222" t="str">
            <v>UN</v>
          </cell>
          <cell r="I222">
            <v>3</v>
          </cell>
          <cell r="J222">
            <v>6.66</v>
          </cell>
          <cell r="K222">
            <v>8.02</v>
          </cell>
          <cell r="L222">
            <v>24.06</v>
          </cell>
        </row>
        <row r="224">
          <cell r="C224">
            <v>20</v>
          </cell>
          <cell r="G224" t="str">
            <v>UNIDADES DE TRATAMENTO INDIVIDUAL (FOSSA, FILTRO E SUMIDOURO)</v>
          </cell>
          <cell r="L224">
            <v>14048.69</v>
          </cell>
        </row>
        <row r="225">
          <cell r="D225" t="str">
            <v>20.1</v>
          </cell>
          <cell r="E225">
            <v>83338</v>
          </cell>
          <cell r="F225" t="str">
            <v>SINAPI</v>
          </cell>
          <cell r="G225" t="str">
            <v>ESCAVACAO MECANICA, A CEU ABERTO, EM MATERIAL DE 1A CATEGORIA, COM ESCAVADEIRA HIDRAULICA, CAPACIDADE DE 0,78 M3</v>
          </cell>
          <cell r="H225" t="str">
            <v>M3</v>
          </cell>
          <cell r="I225">
            <v>33.450000000000003</v>
          </cell>
          <cell r="J225" t="str">
            <v>2,37</v>
          </cell>
          <cell r="K225">
            <v>2.85</v>
          </cell>
          <cell r="L225">
            <v>95.33</v>
          </cell>
        </row>
        <row r="226">
          <cell r="D226" t="str">
            <v>20.2</v>
          </cell>
          <cell r="E226">
            <v>94097</v>
          </cell>
          <cell r="F226" t="str">
            <v>SINAPI</v>
          </cell>
          <cell r="G226" t="str">
            <v>PREPARO DE FUNDO DE VALA COM LARGURA MENOR QUE 1,5 M, EM LOCAL COM NÍVEL BAIXO DE INTERFERÊNCIA. AF_06/2016</v>
          </cell>
          <cell r="H226" t="str">
            <v>M2</v>
          </cell>
          <cell r="I226">
            <v>9.43</v>
          </cell>
          <cell r="J226" t="str">
            <v>4,83</v>
          </cell>
          <cell r="K226">
            <v>5.81</v>
          </cell>
          <cell r="L226">
            <v>54.79</v>
          </cell>
        </row>
        <row r="227">
          <cell r="D227" t="str">
            <v>20.3</v>
          </cell>
          <cell r="E227">
            <v>96620</v>
          </cell>
          <cell r="F227" t="str">
            <v>SINAPI</v>
          </cell>
          <cell r="G227" t="str">
            <v>LASTRO DE CONCRETO MAGRO, APLICADO EM PISOS OU RADIERS. AF_08/2017</v>
          </cell>
          <cell r="H227" t="str">
            <v>M3</v>
          </cell>
          <cell r="I227">
            <v>0.95</v>
          </cell>
          <cell r="J227" t="str">
            <v>622,39</v>
          </cell>
          <cell r="K227">
            <v>749.05</v>
          </cell>
          <cell r="L227">
            <v>711.6</v>
          </cell>
        </row>
        <row r="228">
          <cell r="D228" t="str">
            <v>20.4</v>
          </cell>
          <cell r="E228">
            <v>94969</v>
          </cell>
          <cell r="F228" t="str">
            <v>SINAPI</v>
          </cell>
          <cell r="G228" t="str">
            <v>CONCRETO FCK = 15MPA, TRAÇO 1:3,4:3,5 (CIMENTO/ AREIA MÉDIA/ BRITA 1)  - PREPARO MECÂNICO COM BETONEIRA 600 L. AF_07/2016</v>
          </cell>
          <cell r="H228" t="str">
            <v>M3</v>
          </cell>
          <cell r="I228">
            <v>5.03</v>
          </cell>
          <cell r="J228" t="str">
            <v>466,15</v>
          </cell>
          <cell r="K228">
            <v>561.01</v>
          </cell>
          <cell r="L228">
            <v>2821.88</v>
          </cell>
        </row>
        <row r="229">
          <cell r="D229" t="str">
            <v>20.5</v>
          </cell>
          <cell r="E229">
            <v>92873</v>
          </cell>
          <cell r="F229" t="str">
            <v>SINAPI</v>
          </cell>
          <cell r="G229" t="str">
            <v>LANÇAMENTO COM USO DE BALDES, ADENSAMENTO E ACABAMENTO DE CONCRETO EM ESTRUTURAS. AF_12/2015</v>
          </cell>
          <cell r="H229" t="str">
            <v>M3</v>
          </cell>
          <cell r="I229">
            <v>5.03</v>
          </cell>
          <cell r="J229" t="str">
            <v>168,34</v>
          </cell>
          <cell r="K229">
            <v>202.6</v>
          </cell>
          <cell r="L229">
            <v>1019.08</v>
          </cell>
        </row>
        <row r="230">
          <cell r="D230" t="str">
            <v>20.6</v>
          </cell>
          <cell r="E230" t="str">
            <v>CP0026</v>
          </cell>
          <cell r="F230" t="str">
            <v>AMAC</v>
          </cell>
          <cell r="G230" t="str">
            <v>ARMACAO ACO CA-50 P/1,0M3 DE CONCRETO</v>
          </cell>
          <cell r="H230" t="str">
            <v>UN</v>
          </cell>
          <cell r="I230">
            <v>5.03</v>
          </cell>
          <cell r="J230">
            <v>615.01</v>
          </cell>
          <cell r="K230">
            <v>740.16</v>
          </cell>
          <cell r="L230">
            <v>3723</v>
          </cell>
        </row>
        <row r="231">
          <cell r="D231" t="str">
            <v>20.7</v>
          </cell>
          <cell r="E231" t="str">
            <v>CP0010</v>
          </cell>
          <cell r="F231" t="str">
            <v>AMAC</v>
          </cell>
          <cell r="G231" t="str">
            <v>ALVENARIA EM TIJOLO CERAMICO FURADO 9X19X19CM, 1 VEZ (ESPESSURA 19 CM), ASSENTADO EM ARGAMASSA TRACO 1:4 (CIMENTO E AREIA MÉDIA), PREPARO MECÂNICO, JUNTA1 CM</v>
          </cell>
          <cell r="H231" t="str">
            <v>M2</v>
          </cell>
          <cell r="I231">
            <v>33.119999999999997</v>
          </cell>
          <cell r="J231">
            <v>71.62</v>
          </cell>
          <cell r="K231">
            <v>86.19</v>
          </cell>
          <cell r="L231">
            <v>2854.61</v>
          </cell>
        </row>
        <row r="232">
          <cell r="D232" t="str">
            <v>20.8</v>
          </cell>
          <cell r="E232">
            <v>87879</v>
          </cell>
          <cell r="F232" t="str">
            <v>SINAPI</v>
          </cell>
          <cell r="G232" t="str">
            <v>CHAPISCO APLICADO EM ALVENARIAS E ESTRUTURAS DE CONCRETO INTERNAS, COM COLHER DE PEDREIRO.  ARGAMASSA TRAÇO 1:3 COM PREPARO EM BETONEIRA 400L. AF_06/2014</v>
          </cell>
          <cell r="H232" t="str">
            <v>M2</v>
          </cell>
          <cell r="I232">
            <v>12.96</v>
          </cell>
          <cell r="J232" t="str">
            <v>3,67</v>
          </cell>
          <cell r="K232">
            <v>4.42</v>
          </cell>
          <cell r="L232">
            <v>57.28</v>
          </cell>
        </row>
        <row r="233">
          <cell r="D233" t="str">
            <v>20.9</v>
          </cell>
          <cell r="E233" t="str">
            <v>CP0009</v>
          </cell>
          <cell r="F233" t="str">
            <v>AMAC</v>
          </cell>
          <cell r="G233" t="str">
            <v>MASSA ÚNICA, PARA RECEBIMENTO DE PINTURA, EM ARGAMASSA TRAÇO 1:4, PREPARO MECÂNICO COM BETONEIRA 400L, APLICADA MANUALMENTE EM FACES INTERNAS DE PAREDES, ESPESSURA DE 10MM, COM EXECUÇÃO DE TALISCAS</v>
          </cell>
          <cell r="H233" t="str">
            <v>M2</v>
          </cell>
          <cell r="I233">
            <v>12.96</v>
          </cell>
          <cell r="J233">
            <v>18.75</v>
          </cell>
          <cell r="K233">
            <v>22.57</v>
          </cell>
          <cell r="L233">
            <v>292.51</v>
          </cell>
        </row>
        <row r="234">
          <cell r="D234" t="str">
            <v>20.10</v>
          </cell>
          <cell r="E234">
            <v>6087</v>
          </cell>
          <cell r="F234" t="str">
            <v>SINAPI</v>
          </cell>
          <cell r="G234" t="str">
            <v>TAMPA EM CONCRETO ARMADO 60X60X5CM P/CX INSPECAO/FOSSA SEPTICA</v>
          </cell>
          <cell r="H234" t="str">
            <v>UN</v>
          </cell>
          <cell r="I234">
            <v>3</v>
          </cell>
          <cell r="J234" t="str">
            <v>27,61</v>
          </cell>
          <cell r="K234">
            <v>33.229999999999997</v>
          </cell>
          <cell r="L234">
            <v>99.69</v>
          </cell>
        </row>
        <row r="235">
          <cell r="D235" t="str">
            <v>20.11</v>
          </cell>
          <cell r="E235">
            <v>92521</v>
          </cell>
          <cell r="F235" t="str">
            <v>SINAPI</v>
          </cell>
          <cell r="G235" t="str">
            <v>MONTAGEM E DESMONTAGEM DE FÔRMA DE LAJE MACIÇA COM ÁREA MÉDIA MENOR OU IGUAL A 20 M², PÉ-DIREITO SIMPLES, EM CHAPA DE MADEIRA COMPENSADA RESINADA, 8 UTILIZAÇÕES. AF_12/2015</v>
          </cell>
          <cell r="H235" t="str">
            <v>M2</v>
          </cell>
          <cell r="I235">
            <v>40.46</v>
          </cell>
          <cell r="J235" t="str">
            <v>20,82</v>
          </cell>
          <cell r="K235">
            <v>25.06</v>
          </cell>
          <cell r="L235">
            <v>1013.93</v>
          </cell>
        </row>
        <row r="236">
          <cell r="D236" t="str">
            <v>20.12</v>
          </cell>
          <cell r="E236">
            <v>89446</v>
          </cell>
          <cell r="F236" t="str">
            <v>SINAPI</v>
          </cell>
          <cell r="G236" t="str">
            <v>TUBO, PVC, SOLDÁVEL, DN 25MM, INSTALADO EM PRUMADA DE ÁGUA - FORNECIMENTO E INSTALAÇÃO. AF_12/2014</v>
          </cell>
          <cell r="H236" t="str">
            <v>M</v>
          </cell>
          <cell r="I236">
            <v>11.7</v>
          </cell>
          <cell r="J236" t="str">
            <v>3,24</v>
          </cell>
          <cell r="K236">
            <v>3.9</v>
          </cell>
          <cell r="L236">
            <v>45.63</v>
          </cell>
        </row>
        <row r="237">
          <cell r="D237" t="str">
            <v>20.13</v>
          </cell>
          <cell r="E237" t="str">
            <v>CP0027</v>
          </cell>
          <cell r="F237" t="str">
            <v>AMAC</v>
          </cell>
          <cell r="G237" t="str">
            <v>FORNECIMENTO E LANÇAMENTO DE BRITA N. 2</v>
          </cell>
          <cell r="H237" t="str">
            <v>M3</v>
          </cell>
          <cell r="I237">
            <v>3.63</v>
          </cell>
          <cell r="J237">
            <v>288.27</v>
          </cell>
          <cell r="K237">
            <v>346.93</v>
          </cell>
          <cell r="L237">
            <v>1259.3599999999999</v>
          </cell>
        </row>
        <row r="239">
          <cell r="C239">
            <v>21</v>
          </cell>
          <cell r="G239" t="str">
            <v>INSTALAÇÕES DE COMBATE A INCÊNDIO E PÂNICO</v>
          </cell>
          <cell r="L239">
            <v>697.07</v>
          </cell>
        </row>
        <row r="240">
          <cell r="D240" t="str">
            <v>21.1</v>
          </cell>
          <cell r="E240">
            <v>72553</v>
          </cell>
          <cell r="F240" t="str">
            <v>SINAPI</v>
          </cell>
          <cell r="G240" t="str">
            <v>EXTINTOR DE PQS 4KG - FORNECIMENTO E INSTALACAO</v>
          </cell>
          <cell r="H240" t="str">
            <v>UN</v>
          </cell>
          <cell r="I240">
            <v>2</v>
          </cell>
          <cell r="J240" t="str">
            <v>146,80</v>
          </cell>
          <cell r="K240">
            <v>176.67</v>
          </cell>
          <cell r="L240">
            <v>353.34</v>
          </cell>
        </row>
        <row r="241">
          <cell r="D241" t="str">
            <v>21.2</v>
          </cell>
          <cell r="E241">
            <v>97599</v>
          </cell>
          <cell r="F241" t="str">
            <v>SINAPI</v>
          </cell>
          <cell r="G241" t="str">
            <v>LUMINÁRIA DE EMERGÊNCIA, COM 30 LÂMPADAS LED DE 2 W, SEM REATOR - FORNECIMENTO E INSTALAÇÃO. AF_02/2020</v>
          </cell>
          <cell r="H241" t="str">
            <v>UN</v>
          </cell>
          <cell r="I241">
            <v>7</v>
          </cell>
          <cell r="J241" t="str">
            <v>25,23</v>
          </cell>
          <cell r="K241">
            <v>30.36</v>
          </cell>
          <cell r="L241">
            <v>212.52</v>
          </cell>
        </row>
        <row r="242">
          <cell r="D242" t="str">
            <v>21.3</v>
          </cell>
          <cell r="E242" t="str">
            <v>CP0032</v>
          </cell>
          <cell r="F242" t="str">
            <v>AMAC</v>
          </cell>
          <cell r="G242" t="str">
            <v>PLACA DE SINALIZAÇÃO DE SEGURANÇA CONTRA INCÊNDIO 20 X 20 CM, INCLUSO FIXAÇÃO</v>
          </cell>
          <cell r="H242" t="str">
            <v>UN</v>
          </cell>
          <cell r="I242">
            <v>3</v>
          </cell>
          <cell r="J242">
            <v>22.39</v>
          </cell>
          <cell r="K242">
            <v>26.95</v>
          </cell>
          <cell r="L242">
            <v>80.849999999999994</v>
          </cell>
        </row>
        <row r="243">
          <cell r="D243" t="str">
            <v>21.4</v>
          </cell>
          <cell r="E243">
            <v>84665</v>
          </cell>
          <cell r="F243" t="str">
            <v>SINAPI</v>
          </cell>
          <cell r="G243" t="str">
            <v>PINTURA ACRILICA PARA SINALIZAÇÃO HORIZONTAL EM PISO CIMENTADO</v>
          </cell>
          <cell r="H243" t="str">
            <v>M2</v>
          </cell>
          <cell r="I243">
            <v>2</v>
          </cell>
          <cell r="J243" t="str">
            <v>20,92</v>
          </cell>
          <cell r="K243">
            <v>25.18</v>
          </cell>
          <cell r="L243">
            <v>50.36</v>
          </cell>
        </row>
        <row r="245">
          <cell r="C245">
            <v>22</v>
          </cell>
          <cell r="G245" t="str">
            <v>INSTALAÇÕES DE DRENAGEM DE ÁGUAS PLUVIAIS</v>
          </cell>
          <cell r="L245">
            <v>3231.5</v>
          </cell>
        </row>
        <row r="246">
          <cell r="D246" t="str">
            <v>22.1</v>
          </cell>
          <cell r="E246">
            <v>72285</v>
          </cell>
          <cell r="F246" t="str">
            <v>SINAPI</v>
          </cell>
          <cell r="G246" t="str">
            <v>CAIXA DE AREIA 40X40X40CM EM ALVENARIA - EXECUÇÃO</v>
          </cell>
          <cell r="H246" t="str">
            <v>UN</v>
          </cell>
          <cell r="I246">
            <v>6</v>
          </cell>
          <cell r="J246" t="str">
            <v>93,44</v>
          </cell>
          <cell r="K246">
            <v>112.46</v>
          </cell>
          <cell r="L246">
            <v>674.76</v>
          </cell>
        </row>
        <row r="247">
          <cell r="D247" t="str">
            <v>22.2</v>
          </cell>
          <cell r="E247">
            <v>89578</v>
          </cell>
          <cell r="F247" t="str">
            <v>SINAPI</v>
          </cell>
          <cell r="G247" t="str">
            <v>TUBO PVC, SÉRIE R, ÁGUA PLUVIAL, DN 100 MM, FORNECIDO E INSTALADO EM CONDUTORES VERTICAIS DE ÁGUAS PLUVIAIS. AF_12/2014</v>
          </cell>
          <cell r="H247" t="str">
            <v>M</v>
          </cell>
          <cell r="I247">
            <v>66.069999999999993</v>
          </cell>
          <cell r="J247" t="str">
            <v>24,69</v>
          </cell>
          <cell r="K247">
            <v>29.71</v>
          </cell>
          <cell r="L247">
            <v>1962.94</v>
          </cell>
        </row>
        <row r="248">
          <cell r="D248" t="str">
            <v>22.3</v>
          </cell>
          <cell r="E248">
            <v>89584</v>
          </cell>
          <cell r="F248" t="str">
            <v>SINAPI</v>
          </cell>
          <cell r="G248" t="str">
            <v>JOELHO 90 GRAUS, PVC, SERIE R, ÁGUA PLUVIAL, DN 100 MM, JUNTA ELÁSTICA, FORNECIDO E INSTALADO EM CONDUTORES VERTICAIS DE ÁGUAS PLUVIAIS. AF_12/2014</v>
          </cell>
          <cell r="H248" t="str">
            <v>UN</v>
          </cell>
          <cell r="I248">
            <v>18</v>
          </cell>
          <cell r="J248" t="str">
            <v>23,68</v>
          </cell>
          <cell r="K248">
            <v>28.5</v>
          </cell>
          <cell r="L248">
            <v>513</v>
          </cell>
        </row>
        <row r="249">
          <cell r="D249" t="str">
            <v>22.4</v>
          </cell>
          <cell r="E249" t="str">
            <v>CP0033</v>
          </cell>
          <cell r="F249" t="str">
            <v>AMAC</v>
          </cell>
          <cell r="G249" t="str">
            <v>CABECEIRA DIRETA OU ESQUERDA, PVC, PARA CALHA PLUVIAL - FORNECIMENTO E INSTALAÇÃO</v>
          </cell>
          <cell r="H249" t="str">
            <v>UN</v>
          </cell>
          <cell r="I249">
            <v>8</v>
          </cell>
          <cell r="J249">
            <v>8.39</v>
          </cell>
          <cell r="K249">
            <v>10.1</v>
          </cell>
          <cell r="L249">
            <v>80.8</v>
          </cell>
        </row>
        <row r="251">
          <cell r="C251">
            <v>23</v>
          </cell>
          <cell r="G251" t="str">
            <v>ÁREAS EXTERNAS</v>
          </cell>
          <cell r="L251">
            <v>2176.61</v>
          </cell>
        </row>
        <row r="252">
          <cell r="D252" t="str">
            <v>23.1</v>
          </cell>
          <cell r="E252">
            <v>93358</v>
          </cell>
          <cell r="F252" t="str">
            <v>SINAPI</v>
          </cell>
          <cell r="G252" t="str">
            <v>ESCAVAÇÃO MANUAL DE VALA COM PROFUNDIDADE MENOR OU IGUAL A 1,30 M. AF_03/2016</v>
          </cell>
          <cell r="H252" t="str">
            <v>M3</v>
          </cell>
          <cell r="I252">
            <v>0.09</v>
          </cell>
          <cell r="J252" t="str">
            <v>61,35</v>
          </cell>
          <cell r="K252">
            <v>73.83</v>
          </cell>
          <cell r="L252">
            <v>6.64</v>
          </cell>
        </row>
        <row r="253">
          <cell r="D253" t="str">
            <v>23.2</v>
          </cell>
          <cell r="E253">
            <v>94097</v>
          </cell>
          <cell r="F253" t="str">
            <v>SINAPI</v>
          </cell>
          <cell r="G253" t="str">
            <v>PREPARO DE FUNDO DE VALA COM LARGURA MENOR QUE 1,5 M, EM LOCAL COM NÍVEL BAIXO DE INTERFERÊNCIA. AF_06/2016</v>
          </cell>
          <cell r="H253" t="str">
            <v>M2</v>
          </cell>
          <cell r="I253">
            <v>0.61</v>
          </cell>
          <cell r="J253" t="str">
            <v>4,83</v>
          </cell>
          <cell r="K253">
            <v>5.81</v>
          </cell>
          <cell r="L253">
            <v>3.54</v>
          </cell>
        </row>
        <row r="254">
          <cell r="D254" t="str">
            <v>23.3</v>
          </cell>
          <cell r="E254">
            <v>95240</v>
          </cell>
          <cell r="F254" t="str">
            <v>SINAPI</v>
          </cell>
          <cell r="G254" t="str">
            <v>LASTRO DE CONCRETO MAGRO, APLICADO EM PISOS OU RADIERS, ESPESSURA DE 3 CM. AF_07/2016</v>
          </cell>
          <cell r="H254" t="str">
            <v>M2</v>
          </cell>
          <cell r="I254">
            <v>0.61</v>
          </cell>
          <cell r="J254" t="str">
            <v>18,65</v>
          </cell>
          <cell r="K254">
            <v>22.45</v>
          </cell>
          <cell r="L254">
            <v>13.69</v>
          </cell>
        </row>
        <row r="255">
          <cell r="D255" t="str">
            <v>23.4</v>
          </cell>
          <cell r="E255">
            <v>94990</v>
          </cell>
          <cell r="F255" t="str">
            <v>SINAPI</v>
          </cell>
          <cell r="G255" t="str">
            <v>EXECUÇÃO DE PASSEIO (CALÇADA) OU PISO DE CONCRETO COM CONCRETO MOLDADO IN LOCO, FEITO EM OBRA, ACABAMENTO CONVENCIONAL, NÃO ARMADO. AF_07/2016</v>
          </cell>
          <cell r="H255" t="str">
            <v>M3</v>
          </cell>
          <cell r="I255">
            <v>1.95</v>
          </cell>
          <cell r="J255" t="str">
            <v>799,03</v>
          </cell>
          <cell r="K255">
            <v>961.63</v>
          </cell>
          <cell r="L255">
            <v>1875.18</v>
          </cell>
        </row>
        <row r="256">
          <cell r="D256" t="str">
            <v>23.5</v>
          </cell>
          <cell r="E256" t="str">
            <v>CP0004</v>
          </cell>
          <cell r="F256" t="str">
            <v>AMAC</v>
          </cell>
          <cell r="G256" t="str">
            <v>ALVENARIA DE VEDAÇÃO DE BLOCOS CERÂMICOS FURADOS NA HORIZONTAL DE 9X19X19CM (ESPESSURA 9CM) DE PAREDES COM ÁREA LÍQUIDA MAIOR OU IGUAL A 6M² SEM VÃOS E ARGAMASSA DE ASSENTAMENTO COM PREPARO EM BETONEIRA</v>
          </cell>
          <cell r="H256" t="str">
            <v>M2</v>
          </cell>
          <cell r="I256">
            <v>1.68</v>
          </cell>
          <cell r="J256">
            <v>58.95</v>
          </cell>
          <cell r="K256">
            <v>70.95</v>
          </cell>
          <cell r="L256">
            <v>119.2</v>
          </cell>
        </row>
        <row r="257">
          <cell r="D257" t="str">
            <v>23.6</v>
          </cell>
          <cell r="E257">
            <v>87879</v>
          </cell>
          <cell r="F257" t="str">
            <v>SINAPI</v>
          </cell>
          <cell r="G257" t="str">
            <v>CHAPISCO APLICADO EM ALVENARIAS E ESTRUTURAS DE CONCRETO INTERNAS, COM COLHER DE PEDREIRO.  ARGAMASSA TRAÇO 1:3 COM PREPARO EM BETONEIRA 400L. AF_06/2014</v>
          </cell>
          <cell r="H257" t="str">
            <v>M2</v>
          </cell>
          <cell r="I257">
            <v>2.9</v>
          </cell>
          <cell r="J257" t="str">
            <v>3,67</v>
          </cell>
          <cell r="K257">
            <v>4.42</v>
          </cell>
          <cell r="L257">
            <v>12.82</v>
          </cell>
        </row>
        <row r="258">
          <cell r="D258" t="str">
            <v>23.7</v>
          </cell>
          <cell r="E258" t="str">
            <v>CP0009</v>
          </cell>
          <cell r="F258" t="str">
            <v>AMAC</v>
          </cell>
          <cell r="G258" t="str">
            <v>MASSA ÚNICA, PARA RECEBIMENTO DE PINTURA, EM ARGAMASSA TRAÇO 1:4, PREPARO MECÂNICO COM BETONEIRA 400L, APLICADA MANUALMENTE EM FACES INTERNAS DE PAREDES, ESPESSURA DE 10MM, COM EXECUÇÃO DE TALISCAS</v>
          </cell>
          <cell r="H258" t="str">
            <v>M2</v>
          </cell>
          <cell r="I258">
            <v>2.9</v>
          </cell>
          <cell r="J258">
            <v>18.75</v>
          </cell>
          <cell r="K258">
            <v>22.57</v>
          </cell>
          <cell r="L258">
            <v>65.45</v>
          </cell>
        </row>
        <row r="259">
          <cell r="D259" t="str">
            <v>23.8</v>
          </cell>
          <cell r="E259">
            <v>88485</v>
          </cell>
          <cell r="F259" t="str">
            <v>SINAPI</v>
          </cell>
          <cell r="G259" t="str">
            <v>APLICAÇÃO DE FUNDO SELADOR ACRÍLICO EM PAREDES, UMA DEMÃO. AF_06/2014</v>
          </cell>
          <cell r="H259" t="str">
            <v>M2</v>
          </cell>
          <cell r="I259">
            <v>2.9</v>
          </cell>
          <cell r="J259" t="str">
            <v>2,17</v>
          </cell>
          <cell r="K259">
            <v>2.61</v>
          </cell>
          <cell r="L259">
            <v>7.57</v>
          </cell>
        </row>
        <row r="260">
          <cell r="D260" t="str">
            <v>23.9</v>
          </cell>
          <cell r="E260">
            <v>88497</v>
          </cell>
          <cell r="F260" t="str">
            <v>SINAPI</v>
          </cell>
          <cell r="G260" t="str">
            <v>APLICAÇÃO E LIXAMENTO DE MASSA LÁTEX EM PAREDES, DUAS DEMÃOS. AF_06/2014</v>
          </cell>
          <cell r="H260" t="str">
            <v>M2</v>
          </cell>
          <cell r="I260">
            <v>2.9</v>
          </cell>
          <cell r="J260" t="str">
            <v>12,57</v>
          </cell>
          <cell r="K260">
            <v>15.13</v>
          </cell>
          <cell r="L260">
            <v>43.88</v>
          </cell>
        </row>
        <row r="261">
          <cell r="D261" t="str">
            <v>23.10</v>
          </cell>
          <cell r="E261">
            <v>88489</v>
          </cell>
          <cell r="F261" t="str">
            <v>SINAPI</v>
          </cell>
          <cell r="G261" t="str">
            <v>APLICAÇÃO MANUAL DE PINTURA COM TINTA LÁTEX ACRÍLICA EM PAREDES, DUAS DEMÃOS. AF_06/2014</v>
          </cell>
          <cell r="H261" t="str">
            <v>M2</v>
          </cell>
          <cell r="I261">
            <v>1.74</v>
          </cell>
          <cell r="J261" t="str">
            <v>13,68</v>
          </cell>
          <cell r="K261">
            <v>16.46</v>
          </cell>
          <cell r="L261">
            <v>28.64</v>
          </cell>
        </row>
        <row r="263">
          <cell r="C263">
            <v>24</v>
          </cell>
          <cell r="G263" t="str">
            <v>SERVIÇOS FINAIS</v>
          </cell>
          <cell r="L263">
            <v>806.54</v>
          </cell>
        </row>
        <row r="264">
          <cell r="D264" t="str">
            <v>24.1</v>
          </cell>
          <cell r="E264" t="str">
            <v>CP0035</v>
          </cell>
          <cell r="F264" t="str">
            <v>AMAC</v>
          </cell>
          <cell r="G264" t="str">
            <v>LIMPEZA FINAL DA OBRA</v>
          </cell>
          <cell r="H264" t="str">
            <v>M2</v>
          </cell>
          <cell r="I264">
            <v>272.48</v>
          </cell>
          <cell r="J264">
            <v>2.46</v>
          </cell>
          <cell r="K264">
            <v>2.96</v>
          </cell>
          <cell r="L264">
            <v>806.54</v>
          </cell>
        </row>
        <row r="267">
          <cell r="A267" t="str">
            <v>TOTAL GERAL COM L.S. 112,63% E SEM BDI</v>
          </cell>
          <cell r="L267">
            <v>244536.77</v>
          </cell>
        </row>
        <row r="268">
          <cell r="A268" t="str">
            <v xml:space="preserve">PARCELA REFERENTE AO BDI </v>
          </cell>
          <cell r="K268">
            <v>0.20349999999999999</v>
          </cell>
          <cell r="L268">
            <v>49763.23</v>
          </cell>
        </row>
        <row r="269">
          <cell r="A269" t="str">
            <v>TOTAL COM BDI</v>
          </cell>
          <cell r="L269">
            <v>294300</v>
          </cell>
        </row>
        <row r="270">
          <cell r="A270" t="str">
            <v>VALOR TOTAL:</v>
          </cell>
        </row>
        <row r="271">
          <cell r="A271">
            <v>294300</v>
          </cell>
          <cell r="L271" t="e">
            <v>#REF!</v>
          </cell>
        </row>
        <row r="272">
          <cell r="A272" t="str">
            <v>Duzentos e noventa e quatro mil e trezentos reais</v>
          </cell>
        </row>
        <row r="276">
          <cell r="J276">
            <v>294300</v>
          </cell>
        </row>
        <row r="277">
          <cell r="J277" t="str">
            <v>Decomposição</v>
          </cell>
        </row>
        <row r="278">
          <cell r="J278" t="str">
            <v>trilhões</v>
          </cell>
          <cell r="K278" t="str">
            <v>bilhões</v>
          </cell>
          <cell r="L278" t="str">
            <v>milhões</v>
          </cell>
        </row>
        <row r="279">
          <cell r="J279">
            <v>0</v>
          </cell>
          <cell r="K279">
            <v>0</v>
          </cell>
          <cell r="L279">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A "/>
      <sheetName val="RESUMO "/>
      <sheetName val="DECLARAÇÃO DE BDI "/>
      <sheetName val="COMPOSIÇÃO "/>
      <sheetName val="MAPA DE COTAÇÃO "/>
      <sheetName val="LEIS SOCIAIS "/>
      <sheetName val="ORÇAMENTO "/>
      <sheetName val="CURVA ABC"/>
      <sheetName val="MEMORIAL DE CÁLCULO "/>
      <sheetName val="REFSINAPI 05"/>
      <sheetName val="CFF"/>
    </sheetNames>
    <sheetDataSet>
      <sheetData sheetId="0" refreshError="1"/>
      <sheetData sheetId="1" refreshError="1">
        <row r="6">
          <cell r="F6">
            <v>0.26440000000000002</v>
          </cell>
        </row>
        <row r="7">
          <cell r="F7">
            <v>0.83069999999999999</v>
          </cell>
          <cell r="G7" t="str">
            <v xml:space="preserve"> COM DESONERAÇÃO </v>
          </cell>
        </row>
      </sheetData>
      <sheetData sheetId="2" refreshError="1"/>
      <sheetData sheetId="3" refreshError="1"/>
      <sheetData sheetId="4" refreshError="1"/>
      <sheetData sheetId="5" refreshError="1"/>
      <sheetData sheetId="6" refreshError="1">
        <row r="4">
          <cell r="K4">
            <v>44317</v>
          </cell>
        </row>
        <row r="17">
          <cell r="D17" t="str">
            <v>2.1</v>
          </cell>
          <cell r="E17" t="str">
            <v>CP0001</v>
          </cell>
          <cell r="F17" t="str">
            <v>SORRISO</v>
          </cell>
          <cell r="G17" t="str">
            <v>PLACA DE OBRA (PARA CONSTRUCAO CIVIL) EM CHAPA GALVANIZADA *N. 22*, ADESIVADA, DE *2,0 X 1,125* M</v>
          </cell>
          <cell r="H17" t="str">
            <v>M2</v>
          </cell>
          <cell r="I17">
            <v>6</v>
          </cell>
          <cell r="J17">
            <v>310.45999999999998</v>
          </cell>
          <cell r="K17">
            <v>392.55</v>
          </cell>
          <cell r="L17">
            <v>2355.3000000000002</v>
          </cell>
        </row>
        <row r="18">
          <cell r="D18" t="str">
            <v>2.2</v>
          </cell>
          <cell r="E18">
            <v>100575</v>
          </cell>
          <cell r="F18" t="str">
            <v>SINAPI</v>
          </cell>
          <cell r="G18" t="str">
            <v>REGULARIZAÇÃO DE SUPERFÍCIES COM MOTONIVELADORA. AF_11/2019</v>
          </cell>
          <cell r="H18" t="str">
            <v>M2</v>
          </cell>
          <cell r="I18">
            <v>8100</v>
          </cell>
          <cell r="J18" t="str">
            <v>0,07</v>
          </cell>
          <cell r="K18">
            <v>0.09</v>
          </cell>
          <cell r="L18">
            <v>729</v>
          </cell>
        </row>
        <row r="19">
          <cell r="D19" t="str">
            <v>2.3</v>
          </cell>
          <cell r="E19">
            <v>10776</v>
          </cell>
          <cell r="F19" t="str">
            <v>SINAPI</v>
          </cell>
          <cell r="G19" t="str">
            <v>LOCACAO DE CONTAINER 2,30  X  6,00 M, ALT. 2,50 M, PARA ESCRITORIO, SEM DIVISORIAS INTERNAS E SEM SANITARIO</v>
          </cell>
          <cell r="H19" t="str">
            <v xml:space="preserve">MES   </v>
          </cell>
          <cell r="I19">
            <v>4</v>
          </cell>
          <cell r="J19" t="str">
            <v>457,03</v>
          </cell>
          <cell r="K19">
            <v>577.87</v>
          </cell>
          <cell r="L19">
            <v>2311.48</v>
          </cell>
        </row>
        <row r="21">
          <cell r="G21" t="str">
            <v>PASSEIO PÚBLICO</v>
          </cell>
          <cell r="L21">
            <v>294055.2</v>
          </cell>
        </row>
        <row r="22">
          <cell r="D22" t="str">
            <v>3.1</v>
          </cell>
          <cell r="E22">
            <v>92396</v>
          </cell>
          <cell r="F22" t="str">
            <v xml:space="preserve">SINAPI </v>
          </cell>
          <cell r="G22" t="str">
            <v>EXECUÇÃO DE PASSEIO EM PISO INTERTRAVADO, COM BLOCO RETANGULAR COR NATURAL DE 20 X 10 CM, ESPESSURA 6 CM. AF_12/2015</v>
          </cell>
          <cell r="H22" t="str">
            <v>M2</v>
          </cell>
          <cell r="I22">
            <v>2681</v>
          </cell>
          <cell r="J22" t="str">
            <v>64,28</v>
          </cell>
          <cell r="K22">
            <v>81.28</v>
          </cell>
          <cell r="L22">
            <v>217911.67999999999</v>
          </cell>
        </row>
        <row r="23">
          <cell r="D23" t="str">
            <v>3.2</v>
          </cell>
          <cell r="E23" t="str">
            <v>CP0003</v>
          </cell>
          <cell r="F23" t="str">
            <v>SORRISO</v>
          </cell>
          <cell r="G23" t="str">
            <v>PISO PODOTATIL, DIRECIONAL OU ALERTA, ASSENTADO SOBRE ARGAMASSA. AF_05/2020</v>
          </cell>
          <cell r="H23" t="str">
            <v>M2</v>
          </cell>
          <cell r="I23">
            <v>689.5</v>
          </cell>
          <cell r="J23">
            <v>86.13</v>
          </cell>
          <cell r="K23">
            <v>108.9</v>
          </cell>
          <cell r="L23">
            <v>75086.55</v>
          </cell>
        </row>
        <row r="24">
          <cell r="D24" t="str">
            <v>3.3</v>
          </cell>
          <cell r="E24" t="str">
            <v>CP0023</v>
          </cell>
          <cell r="F24" t="str">
            <v xml:space="preserve">SINAPI </v>
          </cell>
          <cell r="G24" t="str">
            <v xml:space="preserve">PINTURA ACRILICA PARA SINALIZAÇÃO HORIZONTAL EM PISO CIMENTADO </v>
          </cell>
          <cell r="H24" t="str">
            <v>M2</v>
          </cell>
          <cell r="I24">
            <v>50.26</v>
          </cell>
          <cell r="J24">
            <v>16.630000000000003</v>
          </cell>
          <cell r="K24">
            <v>21.03</v>
          </cell>
          <cell r="L24">
            <v>1056.97</v>
          </cell>
        </row>
        <row r="26">
          <cell r="G26" t="str">
            <v>PAISAGISMO / MOBILIARIO</v>
          </cell>
          <cell r="L26">
            <v>75140.19</v>
          </cell>
        </row>
        <row r="27">
          <cell r="D27" t="str">
            <v>4.1</v>
          </cell>
          <cell r="E27">
            <v>98504</v>
          </cell>
          <cell r="F27" t="str">
            <v xml:space="preserve">SINAPI </v>
          </cell>
          <cell r="G27" t="str">
            <v>PLANTIO DE GRAMA EM PLACAS. AF_05/2018</v>
          </cell>
          <cell r="H27" t="str">
            <v>M2</v>
          </cell>
          <cell r="I27">
            <v>3855.54</v>
          </cell>
          <cell r="J27" t="str">
            <v>9,27</v>
          </cell>
          <cell r="K27">
            <v>11.72</v>
          </cell>
          <cell r="L27">
            <v>45186.93</v>
          </cell>
        </row>
        <row r="28">
          <cell r="D28" t="str">
            <v>4.2</v>
          </cell>
          <cell r="E28">
            <v>98511</v>
          </cell>
          <cell r="F28" t="str">
            <v xml:space="preserve">SINAPI </v>
          </cell>
          <cell r="G28" t="str">
            <v>PLANTIO DE ÁRVORE ORNAMENTAL COM ALTURA DE MUDA MAIOR QUE 2,00 M E MENOR OU IGUAL A 4,00 M. AF_05/2018</v>
          </cell>
          <cell r="H28" t="str">
            <v>UN</v>
          </cell>
          <cell r="I28">
            <v>10</v>
          </cell>
          <cell r="J28" t="str">
            <v>150,04</v>
          </cell>
          <cell r="K28">
            <v>189.71</v>
          </cell>
          <cell r="L28">
            <v>1897.1</v>
          </cell>
        </row>
        <row r="29">
          <cell r="D29" t="str">
            <v>4.3</v>
          </cell>
          <cell r="E29">
            <v>98510</v>
          </cell>
          <cell r="F29" t="str">
            <v xml:space="preserve">SINAPI </v>
          </cell>
          <cell r="G29" t="str">
            <v>PLANTIO DE ÁRVORE ORNAMENTAL COM ALTURA DE MUDA MENOR OU IGUAL A 2,00 M. AF_05/2018</v>
          </cell>
          <cell r="H29" t="str">
            <v>UN</v>
          </cell>
          <cell r="I29">
            <v>6</v>
          </cell>
          <cell r="J29" t="str">
            <v>77,08</v>
          </cell>
          <cell r="K29">
            <v>97.46</v>
          </cell>
          <cell r="L29">
            <v>584.76</v>
          </cell>
        </row>
        <row r="30">
          <cell r="D30" t="str">
            <v>4.4</v>
          </cell>
          <cell r="E30" t="str">
            <v>CP0021</v>
          </cell>
          <cell r="F30" t="str">
            <v xml:space="preserve">SINAPI </v>
          </cell>
          <cell r="G30" t="str">
            <v xml:space="preserve">BANCO PARA PRAÇA COM ASSENTO COMPOSTO POR 3 PEÇAS DE MAEDEIRA DE 0,20X0,20X2,50 M COM DOIS APOIOS DE CONCRETOS DE 0,20X0,45X0,34 M </v>
          </cell>
          <cell r="H30" t="str">
            <v>UNI</v>
          </cell>
          <cell r="I30">
            <v>22</v>
          </cell>
          <cell r="J30">
            <v>987.58000000000015</v>
          </cell>
          <cell r="K30">
            <v>1248.7</v>
          </cell>
          <cell r="L30">
            <v>27471.4</v>
          </cell>
        </row>
        <row r="32">
          <cell r="G32" t="str">
            <v xml:space="preserve">CAMPO DE FUTEBOL DE AREIA </v>
          </cell>
          <cell r="L32">
            <v>292773.65999999997</v>
          </cell>
        </row>
        <row r="33">
          <cell r="D33" t="str">
            <v>5.1</v>
          </cell>
          <cell r="E33">
            <v>101124</v>
          </cell>
          <cell r="F33" t="str">
            <v>SINAPI</v>
          </cell>
          <cell r="G33" t="str">
            <v>ESCAVAÇÃO HORIZONTAL, INCLUINDO CARGA E DESCARGA EM SOLO DE 1A CATEGORIA COM TRATOR DE ESTEIRAS (100HP/LÂMINA: 2,19M3). AF_07/2020</v>
          </cell>
          <cell r="H33" t="str">
            <v>M3</v>
          </cell>
          <cell r="I33">
            <v>300</v>
          </cell>
          <cell r="J33" t="str">
            <v>9,82</v>
          </cell>
          <cell r="K33">
            <v>12.42</v>
          </cell>
          <cell r="L33">
            <v>3726</v>
          </cell>
        </row>
        <row r="34">
          <cell r="D34" t="str">
            <v>5.2</v>
          </cell>
          <cell r="E34">
            <v>96521</v>
          </cell>
          <cell r="F34" t="str">
            <v>SINAPI</v>
          </cell>
          <cell r="G34" t="str">
            <v>ESCAVAÇÃO MECANIZADA PARA BLOCO DE COROAMENTO OU SAPATA, COM PREVISÃO DE FÔRMA, COM RETROESCAVADEIRA. AF_06/2017</v>
          </cell>
          <cell r="H34" t="str">
            <v>M3</v>
          </cell>
          <cell r="I34">
            <v>12.6</v>
          </cell>
          <cell r="J34" t="str">
            <v>29,93</v>
          </cell>
          <cell r="K34">
            <v>37.840000000000003</v>
          </cell>
          <cell r="L34">
            <v>476.78</v>
          </cell>
        </row>
        <row r="35">
          <cell r="D35" t="str">
            <v>5.3</v>
          </cell>
          <cell r="E35">
            <v>93382</v>
          </cell>
          <cell r="F35" t="str">
            <v>SINAPI</v>
          </cell>
          <cell r="G35" t="str">
            <v>REATERRO MANUAL DE VALAS COM COMPACTAÇÃO MECANIZADA. AF_04/2016</v>
          </cell>
          <cell r="H35" t="str">
            <v>M3</v>
          </cell>
          <cell r="I35">
            <v>7.5</v>
          </cell>
          <cell r="J35" t="str">
            <v>19,92</v>
          </cell>
          <cell r="K35">
            <v>25.19</v>
          </cell>
          <cell r="L35">
            <v>188.93</v>
          </cell>
        </row>
        <row r="36">
          <cell r="D36" t="str">
            <v>5.4</v>
          </cell>
          <cell r="E36">
            <v>96532</v>
          </cell>
          <cell r="F36" t="str">
            <v>SINAPI</v>
          </cell>
          <cell r="G36" t="str">
            <v>FABRICAÇÃO, MONTAGEM E DESMONTAGEM DE FÔRMA PARA SAPATA, EM MADEIRA SERRADA, E=25 MM, 2 UTILIZAÇÕES. AF_06/2017</v>
          </cell>
          <cell r="H36" t="str">
            <v>M2</v>
          </cell>
          <cell r="I36">
            <v>23.4</v>
          </cell>
          <cell r="J36" t="str">
            <v>136,44</v>
          </cell>
          <cell r="K36">
            <v>172.51</v>
          </cell>
          <cell r="L36">
            <v>4036.73</v>
          </cell>
        </row>
        <row r="37">
          <cell r="D37" t="str">
            <v>5.5</v>
          </cell>
          <cell r="E37">
            <v>96545</v>
          </cell>
          <cell r="F37" t="str">
            <v>SINAPI</v>
          </cell>
          <cell r="G37" t="str">
            <v>ARMAÇÃO DE BLOCO, VIGA BALDRAME OU SAPATA UTILIZANDO AÇO CA-50 DE 8 MM - MONTAGEM. AF_06/2017</v>
          </cell>
          <cell r="H37" t="str">
            <v>KG</v>
          </cell>
          <cell r="I37">
            <v>146.9</v>
          </cell>
          <cell r="J37" t="str">
            <v>18,55</v>
          </cell>
          <cell r="K37">
            <v>23.45</v>
          </cell>
          <cell r="L37">
            <v>3444.81</v>
          </cell>
        </row>
        <row r="38">
          <cell r="D38" t="str">
            <v>5.6</v>
          </cell>
          <cell r="E38">
            <v>96558</v>
          </cell>
          <cell r="F38" t="str">
            <v>SINAPI</v>
          </cell>
          <cell r="G38" t="str">
            <v>CONCRETAGEM DE SAPATAS, FCK 30 MPA, COM USO DE BOMBA  LANÇAMENTO, ADENSAMENTO E ACABAMENTO. AF_11/2016</v>
          </cell>
          <cell r="H38" t="str">
            <v>M3</v>
          </cell>
          <cell r="I38">
            <v>3.8</v>
          </cell>
          <cell r="J38" t="str">
            <v>570,58</v>
          </cell>
          <cell r="K38">
            <v>721.44</v>
          </cell>
          <cell r="L38">
            <v>2741.47</v>
          </cell>
        </row>
        <row r="39">
          <cell r="D39" t="str">
            <v>5.7</v>
          </cell>
          <cell r="E39">
            <v>96533</v>
          </cell>
          <cell r="F39" t="str">
            <v>SINAPI</v>
          </cell>
          <cell r="G39" t="str">
            <v>FABRICAÇÃO, MONTAGEM E DESMONTAGEM DE FÔRMA PARA VIGA BALDRAME, EM MADEIRA SERRADA, E=25 MM, 2 UTILIZAÇÕES. AF_06/2017</v>
          </cell>
          <cell r="H39" t="str">
            <v>M2</v>
          </cell>
          <cell r="I39">
            <v>155.4</v>
          </cell>
          <cell r="J39" t="str">
            <v>68,62</v>
          </cell>
          <cell r="K39">
            <v>86.76</v>
          </cell>
          <cell r="L39">
            <v>13482.5</v>
          </cell>
        </row>
        <row r="40">
          <cell r="D40" t="str">
            <v>5.8</v>
          </cell>
          <cell r="E40">
            <v>92760</v>
          </cell>
          <cell r="F40" t="str">
            <v>SINAPI</v>
          </cell>
          <cell r="G40" t="str">
            <v>ARMAÇÃO DE PILAR OU VIGA DE UMA ESTRUTURA CONVENCIONAL DE CONCRETO ARMADO EM UM EDIFÍCIO DE MÚLTIPLOS PAVIMENTOS UTILIZANDO AÇO CA-50 DE 6,3 MM - MONTAGEM. AF_12/2015</v>
          </cell>
          <cell r="H40" t="str">
            <v>KG</v>
          </cell>
          <cell r="I40">
            <v>244</v>
          </cell>
          <cell r="J40" t="str">
            <v>17,68</v>
          </cell>
          <cell r="K40">
            <v>22.35</v>
          </cell>
          <cell r="L40">
            <v>5453.4</v>
          </cell>
        </row>
        <row r="41">
          <cell r="D41" t="str">
            <v>5.9</v>
          </cell>
          <cell r="E41">
            <v>92759</v>
          </cell>
          <cell r="F41" t="str">
            <v>SINAPI</v>
          </cell>
          <cell r="G41" t="str">
            <v>ARMAÇÃO DE PILAR OU VIGA DE UMA ESTRUTURA CONVENCIONAL DE CONCRETO ARMADO EM UM EDIFÍCIO DE MÚLTIPLOS PAVIMENTOS UTILIZANDO AÇO CA-60 DE 5,0 MM - MONTAGEM. AF_12/2015</v>
          </cell>
          <cell r="H41" t="str">
            <v>KG</v>
          </cell>
          <cell r="I41">
            <v>121.7</v>
          </cell>
          <cell r="J41" t="str">
            <v>17,53</v>
          </cell>
          <cell r="K41">
            <v>22.16</v>
          </cell>
          <cell r="L41">
            <v>2696.87</v>
          </cell>
        </row>
        <row r="42">
          <cell r="D42" t="str">
            <v>5.10</v>
          </cell>
          <cell r="E42">
            <v>92725</v>
          </cell>
          <cell r="F42" t="str">
            <v>SINAPI</v>
          </cell>
          <cell r="G42" t="str">
            <v>CONCRETAGEM DE VIGAS E LAJES, FCK=20 MPA, PARA LAJES MACIÇAS OU NERVURADAS COM USO DE BOMBA EM EDIFICAÇÃO COM ÁREA MÉDIA DE LAJES MENOR OU IGUAL A 20 M² - LANÇAMENTO, ADENSAMENTO E ACABAMENTO. AF_12/2015</v>
          </cell>
          <cell r="H42" t="str">
            <v>M3</v>
          </cell>
          <cell r="I42">
            <v>9.8000000000000007</v>
          </cell>
          <cell r="J42" t="str">
            <v>517,85</v>
          </cell>
          <cell r="K42">
            <v>654.77</v>
          </cell>
          <cell r="L42">
            <v>6416.75</v>
          </cell>
        </row>
        <row r="43">
          <cell r="D43" t="str">
            <v>5.11</v>
          </cell>
          <cell r="E43">
            <v>92269</v>
          </cell>
          <cell r="F43" t="str">
            <v>SINAPI</v>
          </cell>
          <cell r="G43" t="str">
            <v>FABRICAÇÃO DE FÔRMA PARA PILARES E ESTRUTURAS SIMILARES, EM MADEIRA SERRADA, E=25 MM. AF_09/2020</v>
          </cell>
          <cell r="H43" t="str">
            <v>M2</v>
          </cell>
          <cell r="I43">
            <v>27</v>
          </cell>
          <cell r="J43" t="str">
            <v>111,12</v>
          </cell>
          <cell r="K43">
            <v>140.5</v>
          </cell>
          <cell r="L43">
            <v>3793.5</v>
          </cell>
        </row>
        <row r="44">
          <cell r="D44" t="str">
            <v>5.12</v>
          </cell>
          <cell r="E44">
            <v>92762</v>
          </cell>
          <cell r="F44" t="str">
            <v>SINAPI</v>
          </cell>
          <cell r="G44" t="str">
            <v>ARMAÇÃO DE PILAR OU VIGA DE UMA ESTRUTURA CONVENCIONAL DE CONCRETO ARMADO EM UM EDIFÍCIO DE MÚLTIPLOS PAVIMENTOS UTILIZANDO AÇO CA-50 DE 10,0 MM - MONTAGEM. AF_12/2015</v>
          </cell>
          <cell r="H44" t="str">
            <v>KG</v>
          </cell>
          <cell r="I44">
            <v>90.3</v>
          </cell>
          <cell r="J44" t="str">
            <v>15,95</v>
          </cell>
          <cell r="K44">
            <v>20.170000000000002</v>
          </cell>
          <cell r="L44">
            <v>1821.35</v>
          </cell>
        </row>
        <row r="45">
          <cell r="D45" t="str">
            <v>5.13</v>
          </cell>
          <cell r="E45">
            <v>92759</v>
          </cell>
          <cell r="F45" t="str">
            <v>SINAPI</v>
          </cell>
          <cell r="G45" t="str">
            <v>ARMAÇÃO DE PILAR OU VIGA DE UMA ESTRUTURA CONVENCIONAL DE CONCRETO ARMADO EM UM EDIFÍCIO DE MÚLTIPLOS PAVIMENTOS UTILIZANDO AÇO CA-60 DE 5,0 MM - MONTAGEM. AF_12/2015</v>
          </cell>
          <cell r="H45" t="str">
            <v>KG</v>
          </cell>
          <cell r="I45">
            <v>41.2</v>
          </cell>
          <cell r="J45" t="str">
            <v>17,53</v>
          </cell>
          <cell r="K45">
            <v>22.16</v>
          </cell>
          <cell r="L45">
            <v>912.99</v>
          </cell>
        </row>
        <row r="46">
          <cell r="D46" t="str">
            <v>5.14</v>
          </cell>
          <cell r="E46">
            <v>92720</v>
          </cell>
          <cell r="F46" t="str">
            <v>SINAPI</v>
          </cell>
          <cell r="G46" t="str">
            <v>CONCRETAGEM DE PILARES, FCK = 25 MPA, COM USO DE BOMBA EM EDIFICAÇÃO COM SEÇÃO MÉDIA DE PILARES MENOR OU IGUAL A 0,25 M² - LANÇAMENTO, ADENSAMENTO E ACABAMENTO. AF_12/2015</v>
          </cell>
          <cell r="H46" t="str">
            <v>M3</v>
          </cell>
          <cell r="I46">
            <v>1.3</v>
          </cell>
          <cell r="J46" t="str">
            <v>536,79</v>
          </cell>
          <cell r="K46">
            <v>678.72</v>
          </cell>
          <cell r="L46">
            <v>882.34</v>
          </cell>
        </row>
        <row r="47">
          <cell r="D47" t="str">
            <v>5.15</v>
          </cell>
          <cell r="E47">
            <v>87520</v>
          </cell>
          <cell r="F47" t="str">
            <v>SINAPI</v>
          </cell>
          <cell r="G47" t="str">
            <v>ALVENARIA DE VEDAÇÃO DE BLOCOS CERÂMICOS FURADOS NA HORIZONTAL DE 9X19X19CM (ESPESSURA 9CM) DE PAREDES COM ÁREA LÍQUIDA MAIOR OU IGUAL A 6M² COM VÃOS E ARGAMASSA DE ASSENTAMENTO COM PREPARO MANUAL. AF_06/2014</v>
          </cell>
          <cell r="H47" t="str">
            <v>M2</v>
          </cell>
          <cell r="I47">
            <v>64</v>
          </cell>
          <cell r="J47" t="str">
            <v>69,52</v>
          </cell>
          <cell r="K47">
            <v>87.9</v>
          </cell>
          <cell r="L47">
            <v>5625.6</v>
          </cell>
        </row>
        <row r="48">
          <cell r="D48" t="str">
            <v>5.16</v>
          </cell>
          <cell r="E48">
            <v>87894</v>
          </cell>
          <cell r="F48" t="str">
            <v>SINAPI</v>
          </cell>
          <cell r="G48" t="str">
            <v>CHAPISCO APLICADO EM ALVENARIA (SEM PRESENÇA DE VÃOS) E ESTRUTURAS DE CONCRETO DE FACHADA, COM COLHER DE PEDREIRO.  ARGAMASSA TRAÇO 1:3 COM PREPARO EM BETONEIRA 400L. AF_06/2014</v>
          </cell>
          <cell r="H48" t="str">
            <v>M2</v>
          </cell>
          <cell r="I48">
            <v>128</v>
          </cell>
          <cell r="J48" t="str">
            <v>4,74</v>
          </cell>
          <cell r="K48">
            <v>5.99</v>
          </cell>
          <cell r="L48">
            <v>766.72</v>
          </cell>
        </row>
        <row r="49">
          <cell r="D49" t="str">
            <v>5.17</v>
          </cell>
          <cell r="E49">
            <v>87547</v>
          </cell>
          <cell r="F49" t="str">
            <v>SINAPI</v>
          </cell>
          <cell r="G49" t="str">
            <v>MASSA ÚNICA, PARA RECEBIMENTO DE PINTURA, EM ARGAMASSA TRAÇO 1:2:8, PREPARO MECÂNICO COM BETONEIRA 400L, APLICADA MANUALMENTE EM FACES INTERNAS DE PAREDES, ESPESSURA DE 10MM, COM EXECUÇÃO DE TALISCAS. AF_06/2014</v>
          </cell>
          <cell r="H49" t="str">
            <v>M2</v>
          </cell>
          <cell r="I49">
            <v>128</v>
          </cell>
          <cell r="J49" t="str">
            <v>16,52</v>
          </cell>
          <cell r="K49">
            <v>20.89</v>
          </cell>
          <cell r="L49">
            <v>2673.92</v>
          </cell>
        </row>
        <row r="50">
          <cell r="D50" t="str">
            <v>5.18</v>
          </cell>
          <cell r="E50">
            <v>88489</v>
          </cell>
          <cell r="F50" t="str">
            <v>SINAPI</v>
          </cell>
          <cell r="G50" t="str">
            <v>APLICAÇÃO MANUAL DE PINTURA COM TINTA LÁTEX ACRÍLICA EM PAREDES, DUAS DEMÃOS. AF_06/2014</v>
          </cell>
          <cell r="H50" t="str">
            <v>M2</v>
          </cell>
          <cell r="I50">
            <v>128</v>
          </cell>
          <cell r="J50" t="str">
            <v>11,44</v>
          </cell>
          <cell r="K50">
            <v>14.46</v>
          </cell>
          <cell r="L50">
            <v>1850.88</v>
          </cell>
        </row>
        <row r="51">
          <cell r="D51" t="str">
            <v>5.19</v>
          </cell>
          <cell r="E51" t="str">
            <v>CP0024</v>
          </cell>
          <cell r="F51" t="str">
            <v>SORRISO</v>
          </cell>
          <cell r="G51" t="str">
            <v>ALAMBRADO PARA QUADRA POLIESPORTIVA, ESTRUTURADO POR TUBOS DE ACO GALVANIZADO, COM COSTURA, DIN 2440, DIAMETRO 2", COM TELA DE ARAME GALVANIZADO, FIO 14 BWG E MALHA QUADRADA 5X5CM</v>
          </cell>
          <cell r="H51" t="str">
            <v>M2</v>
          </cell>
          <cell r="I51">
            <v>565</v>
          </cell>
          <cell r="J51">
            <v>202.73999999999998</v>
          </cell>
          <cell r="K51">
            <v>256.33999999999997</v>
          </cell>
          <cell r="L51">
            <v>144832.1</v>
          </cell>
        </row>
        <row r="52">
          <cell r="D52" t="str">
            <v>5.20</v>
          </cell>
          <cell r="E52">
            <v>25398</v>
          </cell>
          <cell r="F52" t="str">
            <v>SINAPI</v>
          </cell>
          <cell r="G52" t="str">
            <v>CONJUNTO PARA FUTSAL COM TRAVES OFICIAIS DE 3,00 X 2,00 M EM TUBO DE ACO GALVANIZADO 3" COM REQUADRO EM TUBO DE 1", PINTURA EM PRIMER COM TINTA ESMALTE SINTETICO E REDES DE POLIETILENO FIO 4 MM</v>
          </cell>
          <cell r="H52" t="str">
            <v xml:space="preserve">UN    </v>
          </cell>
          <cell r="I52">
            <v>1</v>
          </cell>
          <cell r="J52" t="str">
            <v>4.506,50</v>
          </cell>
          <cell r="K52">
            <v>5698.02</v>
          </cell>
          <cell r="L52">
            <v>5698.02</v>
          </cell>
        </row>
        <row r="53">
          <cell r="D53" t="str">
            <v>5.21</v>
          </cell>
          <cell r="E53">
            <v>100323</v>
          </cell>
          <cell r="F53" t="str">
            <v>SINAPI</v>
          </cell>
          <cell r="G53" t="str">
            <v>LASTRO COM MATERIAL GRANULAR (AREIA MÉDIA), APLICADO EM PISOS OU LAJES SOBRE SOLO, ESPESSURA DE *10 CM*. AF_07/2019</v>
          </cell>
          <cell r="H53" t="str">
            <v>M3</v>
          </cell>
          <cell r="I53">
            <v>600</v>
          </cell>
          <cell r="J53" t="str">
            <v>107,10</v>
          </cell>
          <cell r="K53">
            <v>135.41999999999999</v>
          </cell>
          <cell r="L53">
            <v>81252</v>
          </cell>
        </row>
        <row r="55">
          <cell r="G55" t="str">
            <v xml:space="preserve">QUADRA DE VÔLEI DE AREIA </v>
          </cell>
          <cell r="L55">
            <v>126036.28</v>
          </cell>
        </row>
        <row r="56">
          <cell r="D56" t="str">
            <v>6.1</v>
          </cell>
          <cell r="E56">
            <v>101124</v>
          </cell>
          <cell r="F56" t="str">
            <v>SINAPI</v>
          </cell>
          <cell r="G56" t="str">
            <v>ESCAVAÇÃO HORIZONTAL, INCLUINDO CARGA E DESCARGA EM SOLO DE 1A CATEGORIA COM TRATOR DE ESTEIRAS (100HP/LÂMINA: 2,19M3). AF_07/2020</v>
          </cell>
          <cell r="H56" t="str">
            <v>M3</v>
          </cell>
          <cell r="I56">
            <v>72.36</v>
          </cell>
          <cell r="J56" t="str">
            <v>9,82</v>
          </cell>
          <cell r="K56">
            <v>12.42</v>
          </cell>
          <cell r="L56">
            <v>898.71</v>
          </cell>
        </row>
        <row r="57">
          <cell r="D57" t="str">
            <v>6.2</v>
          </cell>
          <cell r="E57">
            <v>96521</v>
          </cell>
          <cell r="F57" t="str">
            <v>SINAPI</v>
          </cell>
          <cell r="G57" t="str">
            <v>ESCAVAÇÃO MECANIZADA PARA BLOCO DE COROAMENTO OU SAPATA, COM PREVISÃO DE FÔRMA, COM RETROESCAVADEIRA. AF_06/2017</v>
          </cell>
          <cell r="H57" t="str">
            <v>M3</v>
          </cell>
          <cell r="I57">
            <v>7.56</v>
          </cell>
          <cell r="J57" t="str">
            <v>29,93</v>
          </cell>
          <cell r="K57">
            <v>37.840000000000003</v>
          </cell>
          <cell r="L57">
            <v>286.07</v>
          </cell>
        </row>
        <row r="58">
          <cell r="D58" t="str">
            <v>6.3</v>
          </cell>
          <cell r="E58">
            <v>93382</v>
          </cell>
          <cell r="F58" t="str">
            <v>SINAPI</v>
          </cell>
          <cell r="G58" t="str">
            <v>REATERRO MANUAL DE VALAS COM COMPACTAÇÃO MECANIZADA. AF_04/2016</v>
          </cell>
          <cell r="H58" t="str">
            <v>M3</v>
          </cell>
          <cell r="I58">
            <v>6.76</v>
          </cell>
          <cell r="J58" t="str">
            <v>19,92</v>
          </cell>
          <cell r="K58">
            <v>25.19</v>
          </cell>
          <cell r="L58">
            <v>170.28</v>
          </cell>
        </row>
        <row r="59">
          <cell r="D59" t="str">
            <v>6.4</v>
          </cell>
          <cell r="E59">
            <v>96532</v>
          </cell>
          <cell r="F59" t="str">
            <v>SINAPI</v>
          </cell>
          <cell r="G59" t="str">
            <v>FABRICAÇÃO, MONTAGEM E DESMONTAGEM DE FÔRMA PARA SAPATA, EM MADEIRA SERRADA, E=25 MM, 2 UTILIZAÇÕES. AF_06/2017</v>
          </cell>
          <cell r="H59" t="str">
            <v>M2</v>
          </cell>
          <cell r="I59">
            <v>14</v>
          </cell>
          <cell r="J59" t="str">
            <v>136,44</v>
          </cell>
          <cell r="K59">
            <v>172.51</v>
          </cell>
          <cell r="L59">
            <v>2415.14</v>
          </cell>
        </row>
        <row r="60">
          <cell r="D60" t="str">
            <v>6.5</v>
          </cell>
          <cell r="E60">
            <v>96545</v>
          </cell>
          <cell r="F60" t="str">
            <v>SINAPI</v>
          </cell>
          <cell r="G60" t="str">
            <v>ARMAÇÃO DE BLOCO, VIGA BALDRAME OU SAPATA UTILIZANDO AÇO CA-50 DE 8 MM - MONTAGEM. AF_06/2017</v>
          </cell>
          <cell r="H60" t="str">
            <v>KG</v>
          </cell>
          <cell r="I60">
            <v>88.1</v>
          </cell>
          <cell r="J60" t="str">
            <v>18,55</v>
          </cell>
          <cell r="K60">
            <v>23.45</v>
          </cell>
          <cell r="L60">
            <v>2065.9499999999998</v>
          </cell>
        </row>
        <row r="61">
          <cell r="D61" t="str">
            <v>6.6</v>
          </cell>
          <cell r="E61">
            <v>96558</v>
          </cell>
          <cell r="F61" t="str">
            <v>SINAPI</v>
          </cell>
          <cell r="G61" t="str">
            <v>CONCRETAGEM DE SAPATAS, FCK 30 MPA, COM USO DE BOMBA  LANÇAMENTO, ADENSAMENTO E ACABAMENTO. AF_11/2016</v>
          </cell>
          <cell r="H61" t="str">
            <v>M3</v>
          </cell>
          <cell r="I61">
            <v>2.2999999999999998</v>
          </cell>
          <cell r="J61" t="str">
            <v>570,58</v>
          </cell>
          <cell r="K61">
            <v>721.44</v>
          </cell>
          <cell r="L61">
            <v>1659.31</v>
          </cell>
        </row>
        <row r="62">
          <cell r="D62" t="str">
            <v>6.7</v>
          </cell>
          <cell r="E62">
            <v>96533</v>
          </cell>
          <cell r="F62" t="str">
            <v>SINAPI</v>
          </cell>
          <cell r="G62" t="str">
            <v>FABRICAÇÃO, MONTAGEM E DESMONTAGEM DE FÔRMA PARA VIGA BALDRAME, EM MADEIRA SERRADA, E=25 MM, 2 UTILIZAÇÕES. AF_06/2017</v>
          </cell>
          <cell r="H62" t="str">
            <v>M2</v>
          </cell>
          <cell r="I62">
            <v>75.8</v>
          </cell>
          <cell r="J62" t="str">
            <v>68,62</v>
          </cell>
          <cell r="K62">
            <v>86.76</v>
          </cell>
          <cell r="L62">
            <v>6576.41</v>
          </cell>
        </row>
        <row r="63">
          <cell r="D63" t="str">
            <v>6.8</v>
          </cell>
          <cell r="E63">
            <v>92760</v>
          </cell>
          <cell r="F63" t="str">
            <v>SINAPI</v>
          </cell>
          <cell r="G63" t="str">
            <v>ARMAÇÃO DE PILAR OU VIGA DE UMA ESTRUTURA CONVENCIONAL DE CONCRETO ARMADO EM UM EDIFÍCIO DE MÚLTIPLOS PAVIMENTOS UTILIZANDO AÇO CA-50 DE 6,3 MM - MONTAGEM. AF_12/2015</v>
          </cell>
          <cell r="H63" t="str">
            <v>KG</v>
          </cell>
          <cell r="I63">
            <v>120.3</v>
          </cell>
          <cell r="J63" t="str">
            <v>17,68</v>
          </cell>
          <cell r="K63">
            <v>22.35</v>
          </cell>
          <cell r="L63">
            <v>2688.71</v>
          </cell>
        </row>
        <row r="64">
          <cell r="D64" t="str">
            <v>6.9</v>
          </cell>
          <cell r="E64">
            <v>92759</v>
          </cell>
          <cell r="F64" t="str">
            <v>SINAPI</v>
          </cell>
          <cell r="G64" t="str">
            <v>ARMAÇÃO DE PILAR OU VIGA DE UMA ESTRUTURA CONVENCIONAL DE CONCRETO ARMADO EM UM EDIFÍCIO DE MÚLTIPLOS PAVIMENTOS UTILIZANDO AÇO CA-60 DE 5,0 MM - MONTAGEM. AF_12/2015</v>
          </cell>
          <cell r="H64" t="str">
            <v>KG</v>
          </cell>
          <cell r="I64">
            <v>58.9</v>
          </cell>
          <cell r="J64" t="str">
            <v>17,53</v>
          </cell>
          <cell r="K64">
            <v>22.16</v>
          </cell>
          <cell r="L64">
            <v>1305.22</v>
          </cell>
        </row>
        <row r="65">
          <cell r="D65" t="str">
            <v>6.10</v>
          </cell>
          <cell r="E65">
            <v>92725</v>
          </cell>
          <cell r="F65" t="str">
            <v>SINAPI</v>
          </cell>
          <cell r="G65" t="str">
            <v>CONCRETAGEM DE VIGAS E LAJES, FCK=20 MPA, PARA LAJES MACIÇAS OU NERVURADAS COM USO DE BOMBA EM EDIFICAÇÃO COM ÁREA MÉDIA DE LAJES MENOR OU IGUAL A 20 M² - LANÇAMENTO, ADENSAMENTO E ACABAMENTO. AF_12/2015</v>
          </cell>
          <cell r="H65" t="str">
            <v>M3</v>
          </cell>
          <cell r="I65">
            <v>4.8</v>
          </cell>
          <cell r="J65" t="str">
            <v>517,85</v>
          </cell>
          <cell r="K65">
            <v>654.77</v>
          </cell>
          <cell r="L65">
            <v>3142.9</v>
          </cell>
        </row>
        <row r="66">
          <cell r="D66" t="str">
            <v>6.11</v>
          </cell>
          <cell r="E66">
            <v>92269</v>
          </cell>
          <cell r="F66" t="str">
            <v>SINAPI</v>
          </cell>
          <cell r="G66" t="str">
            <v>FABRICAÇÃO DE FÔRMA PARA PILARES E ESTRUTURAS SIMILARES, EM MADEIRA SERRADA, E=25 MM. AF_09/2020</v>
          </cell>
          <cell r="H66" t="str">
            <v>M2</v>
          </cell>
          <cell r="I66">
            <v>16.2</v>
          </cell>
          <cell r="J66" t="str">
            <v>111,12</v>
          </cell>
          <cell r="K66">
            <v>140.5</v>
          </cell>
          <cell r="L66">
            <v>2276.1</v>
          </cell>
        </row>
        <row r="67">
          <cell r="D67" t="str">
            <v>6.12</v>
          </cell>
          <cell r="E67">
            <v>92762</v>
          </cell>
          <cell r="F67" t="str">
            <v>SINAPI</v>
          </cell>
          <cell r="G67" t="str">
            <v>ARMAÇÃO DE PILAR OU VIGA DE UMA ESTRUTURA CONVENCIONAL DE CONCRETO ARMADO EM UM EDIFÍCIO DE MÚLTIPLOS PAVIMENTOS UTILIZANDO AÇO CA-50 DE 10,0 MM - MONTAGEM. AF_12/2015</v>
          </cell>
          <cell r="H67" t="str">
            <v>KG</v>
          </cell>
          <cell r="I67">
            <v>54.2</v>
          </cell>
          <cell r="J67" t="str">
            <v>15,95</v>
          </cell>
          <cell r="K67">
            <v>20.170000000000002</v>
          </cell>
          <cell r="L67">
            <v>1093.21</v>
          </cell>
        </row>
        <row r="68">
          <cell r="D68" t="str">
            <v>6.13</v>
          </cell>
          <cell r="E68">
            <v>92759</v>
          </cell>
          <cell r="F68" t="str">
            <v>SINAPI</v>
          </cell>
          <cell r="G68" t="str">
            <v>ARMAÇÃO DE PILAR OU VIGA DE UMA ESTRUTURA CONVENCIONAL DE CONCRETO ARMADO EM UM EDIFÍCIO DE MÚLTIPLOS PAVIMENTOS UTILIZANDO AÇO CA-60 DE 5,0 MM - MONTAGEM. AF_12/2015</v>
          </cell>
          <cell r="H68" t="str">
            <v>KG</v>
          </cell>
          <cell r="I68">
            <v>24.7</v>
          </cell>
          <cell r="J68" t="str">
            <v>17,53</v>
          </cell>
          <cell r="K68">
            <v>22.16</v>
          </cell>
          <cell r="L68">
            <v>547.35</v>
          </cell>
        </row>
        <row r="69">
          <cell r="D69" t="str">
            <v>6.14</v>
          </cell>
          <cell r="E69">
            <v>92720</v>
          </cell>
          <cell r="F69" t="str">
            <v>SINAPI</v>
          </cell>
          <cell r="G69" t="str">
            <v>CONCRETAGEM DE PILARES, FCK = 25 MPA, COM USO DE BOMBA EM EDIFICAÇÃO COM SEÇÃO MÉDIA DE PILARES MENOR OU IGUAL A 0,25 M² - LANÇAMENTO, ADENSAMENTO E ACABAMENTO. AF_12/2015</v>
          </cell>
          <cell r="H69" t="str">
            <v>M3</v>
          </cell>
          <cell r="I69">
            <v>0.8</v>
          </cell>
          <cell r="J69" t="str">
            <v>536,79</v>
          </cell>
          <cell r="K69">
            <v>678.72</v>
          </cell>
          <cell r="L69">
            <v>542.98</v>
          </cell>
        </row>
        <row r="70">
          <cell r="D70" t="str">
            <v>6.15</v>
          </cell>
          <cell r="E70">
            <v>87520</v>
          </cell>
          <cell r="F70" t="str">
            <v>SINAPI</v>
          </cell>
          <cell r="G70" t="str">
            <v>ALVENARIA DE VEDAÇÃO DE BLOCOS CERÂMICOS FURADOS NA HORIZONTAL DE 9X19X19CM (ESPESSURA 9CM) DE PAREDES COM ÁREA LÍQUIDA MAIOR OU IGUAL A 6M² COM VÃOS E ARGAMASSA DE ASSENTAMENTO COM PREPARO MANUAL. AF_06/2014</v>
          </cell>
          <cell r="H70" t="str">
            <v>M2</v>
          </cell>
          <cell r="I70">
            <v>31.7</v>
          </cell>
          <cell r="J70" t="str">
            <v>69,52</v>
          </cell>
          <cell r="K70">
            <v>87.9</v>
          </cell>
          <cell r="L70">
            <v>2786.43</v>
          </cell>
        </row>
        <row r="71">
          <cell r="D71" t="str">
            <v>6.16</v>
          </cell>
          <cell r="E71">
            <v>87894</v>
          </cell>
          <cell r="F71" t="str">
            <v>SINAPI</v>
          </cell>
          <cell r="G71" t="str">
            <v>CHAPISCO APLICADO EM ALVENARIA (SEM PRESENÇA DE VÃOS) E ESTRUTURAS DE CONCRETO DE FACHADA, COM COLHER DE PEDREIRO.  ARGAMASSA TRAÇO 1:3 COM PREPARO EM BETONEIRA 400L. AF_06/2014</v>
          </cell>
          <cell r="H71" t="str">
            <v>M2</v>
          </cell>
          <cell r="I71">
            <v>63.4</v>
          </cell>
          <cell r="J71" t="str">
            <v>4,74</v>
          </cell>
          <cell r="K71">
            <v>5.99</v>
          </cell>
          <cell r="L71">
            <v>379.77</v>
          </cell>
        </row>
        <row r="72">
          <cell r="D72" t="str">
            <v>6.17</v>
          </cell>
          <cell r="E72">
            <v>87547</v>
          </cell>
          <cell r="F72" t="str">
            <v>SINAPI</v>
          </cell>
          <cell r="G72" t="str">
            <v>MASSA ÚNICA, PARA RECEBIMENTO DE PINTURA, EM ARGAMASSA TRAÇO 1:2:8, PREPARO MECÂNICO COM BETONEIRA 400L, APLICADA MANUALMENTE EM FACES INTERNAS DE PAREDES, ESPESSURA DE 10MM, COM EXECUÇÃO DE TALISCAS. AF_06/2014</v>
          </cell>
          <cell r="H72" t="str">
            <v>M2</v>
          </cell>
          <cell r="I72">
            <v>63.4</v>
          </cell>
          <cell r="J72" t="str">
            <v>16,52</v>
          </cell>
          <cell r="K72">
            <v>20.89</v>
          </cell>
          <cell r="L72">
            <v>1324.43</v>
          </cell>
        </row>
        <row r="73">
          <cell r="D73" t="str">
            <v>6.18</v>
          </cell>
          <cell r="E73">
            <v>88489</v>
          </cell>
          <cell r="F73" t="str">
            <v>SINAPI</v>
          </cell>
          <cell r="G73" t="str">
            <v>APLICAÇÃO MANUAL DE PINTURA COM TINTA LÁTEX ACRÍLICA EM PAREDES, DUAS DEMÃOS. AF_06/2014</v>
          </cell>
          <cell r="H73" t="str">
            <v>M2</v>
          </cell>
          <cell r="I73">
            <v>63.4</v>
          </cell>
          <cell r="J73" t="str">
            <v>11,44</v>
          </cell>
          <cell r="K73">
            <v>14.46</v>
          </cell>
          <cell r="L73">
            <v>916.76</v>
          </cell>
        </row>
        <row r="74">
          <cell r="D74" t="str">
            <v>6.19</v>
          </cell>
          <cell r="E74" t="str">
            <v>CP0024</v>
          </cell>
          <cell r="F74" t="str">
            <v>SINAPI</v>
          </cell>
          <cell r="G74" t="str">
            <v>ALAMBRADO PARA QUADRA POLIESPORTIVA, ESTRUTURADO POR TUBOS DE ACO GALVANIZADO, COM COSTURA, DIN 2440, DIAMETRO 2", COM TELA DE ARAME GALVANIZADO, FIO 14 BWG E MALHA QUADRADA 5X5CM</v>
          </cell>
          <cell r="H74" t="str">
            <v>M2</v>
          </cell>
          <cell r="I74">
            <v>280.5</v>
          </cell>
          <cell r="J74">
            <v>202.73999999999998</v>
          </cell>
          <cell r="K74">
            <v>256.33999999999997</v>
          </cell>
          <cell r="L74">
            <v>71903.37</v>
          </cell>
        </row>
        <row r="75">
          <cell r="D75" t="str">
            <v>6.20</v>
          </cell>
          <cell r="E75">
            <v>25399</v>
          </cell>
          <cell r="F75" t="str">
            <v>SINAPI</v>
          </cell>
          <cell r="G75" t="str">
            <v>CONJUNTO PARA QUADRA DE  VOLEI COM POSTES EM TUBO DE ACO GALVANIZADO 3", H = *255* CM, PINTURA EM TINTA ESMALTE SINTETICO, REDE DE NYLON COM 2 MM, MALHA 10 X 10 CM E ANTENAS OFICIAIS EM FIBRA DE VIDRO</v>
          </cell>
          <cell r="H75" t="str">
            <v xml:space="preserve">UN    </v>
          </cell>
          <cell r="I75">
            <v>1</v>
          </cell>
          <cell r="J75" t="str">
            <v>2.735,84</v>
          </cell>
          <cell r="K75">
            <v>3459.2</v>
          </cell>
          <cell r="L75">
            <v>3459.2</v>
          </cell>
        </row>
        <row r="76">
          <cell r="D76" t="str">
            <v>6.21</v>
          </cell>
          <cell r="E76">
            <v>100323</v>
          </cell>
          <cell r="F76" t="str">
            <v>SINAPI</v>
          </cell>
          <cell r="G76" t="str">
            <v>LASTRO COM MATERIAL GRANULAR (AREIA MÉDIA), APLICADO EM PISOS OU LAJES SOBRE SOLO, ESPESSURA DE *10 CM*. AF_07/2019</v>
          </cell>
          <cell r="H76" t="str">
            <v>M3</v>
          </cell>
          <cell r="I76">
            <v>144.72</v>
          </cell>
          <cell r="J76" t="str">
            <v>107,10</v>
          </cell>
          <cell r="K76">
            <v>135.41999999999999</v>
          </cell>
          <cell r="L76">
            <v>19597.98</v>
          </cell>
        </row>
        <row r="78">
          <cell r="G78" t="str">
            <v>ACADEMIA</v>
          </cell>
          <cell r="L78">
            <v>26662.47</v>
          </cell>
        </row>
        <row r="79">
          <cell r="D79" t="str">
            <v>7.1</v>
          </cell>
          <cell r="E79">
            <v>96521</v>
          </cell>
          <cell r="F79" t="str">
            <v xml:space="preserve">SINAPI </v>
          </cell>
          <cell r="G79" t="str">
            <v>ESCAVAÇÃO MECANIZADA PARA BLOCO DE COROAMENTO OU SAPATA, COM PREVISÃO DE FÔRMA, COM RETROESCAVADEIRA. AF_06/2017</v>
          </cell>
          <cell r="H79" t="str">
            <v>M3</v>
          </cell>
          <cell r="I79">
            <v>3.36</v>
          </cell>
          <cell r="J79" t="str">
            <v>29,93</v>
          </cell>
          <cell r="K79">
            <v>37.840000000000003</v>
          </cell>
          <cell r="L79">
            <v>127.14</v>
          </cell>
        </row>
        <row r="80">
          <cell r="D80" t="str">
            <v>7.2</v>
          </cell>
          <cell r="E80">
            <v>93382</v>
          </cell>
          <cell r="F80" t="str">
            <v xml:space="preserve">SINAPI </v>
          </cell>
          <cell r="G80" t="str">
            <v>REATERRO MANUAL DE VALAS COM COMPACTAÇÃO MECANIZADA. AF_04/2016</v>
          </cell>
          <cell r="H80" t="str">
            <v>M3</v>
          </cell>
          <cell r="I80">
            <v>3.0680000000000001</v>
          </cell>
          <cell r="J80" t="str">
            <v>19,92</v>
          </cell>
          <cell r="K80">
            <v>25.19</v>
          </cell>
          <cell r="L80">
            <v>77.28</v>
          </cell>
        </row>
        <row r="81">
          <cell r="D81" t="str">
            <v>7.3</v>
          </cell>
          <cell r="E81">
            <v>96532</v>
          </cell>
          <cell r="F81" t="str">
            <v xml:space="preserve">SINAPI </v>
          </cell>
          <cell r="G81" t="str">
            <v>FABRICAÇÃO, MONTAGEM E DESMONTAGEM DE FÔRMA PARA SAPATA, EM MADEIRA SERRADA, E=25 MM, 2 UTILIZAÇÕES. AF_06/2017</v>
          </cell>
          <cell r="H81" t="str">
            <v>M2</v>
          </cell>
          <cell r="I81">
            <v>6.2</v>
          </cell>
          <cell r="J81" t="str">
            <v>136,44</v>
          </cell>
          <cell r="K81">
            <v>172.51</v>
          </cell>
          <cell r="L81">
            <v>1069.56</v>
          </cell>
        </row>
        <row r="82">
          <cell r="D82" t="str">
            <v>7.4</v>
          </cell>
          <cell r="E82">
            <v>96545</v>
          </cell>
          <cell r="F82" t="str">
            <v xml:space="preserve">SINAPI </v>
          </cell>
          <cell r="G82" t="str">
            <v>ARMAÇÃO DE BLOCO, VIGA BALDRAME OU SAPATA UTILIZANDO AÇO CA-50 DE 8 MM - MONTAGEM. AF_06/2017</v>
          </cell>
          <cell r="H82" t="str">
            <v>KG</v>
          </cell>
          <cell r="I82">
            <v>39.200000000000003</v>
          </cell>
          <cell r="J82" t="str">
            <v>18,55</v>
          </cell>
          <cell r="K82">
            <v>23.45</v>
          </cell>
          <cell r="L82">
            <v>919.24</v>
          </cell>
        </row>
        <row r="83">
          <cell r="D83" t="str">
            <v>7.5</v>
          </cell>
          <cell r="E83">
            <v>96558</v>
          </cell>
          <cell r="F83" t="str">
            <v xml:space="preserve">SINAPI </v>
          </cell>
          <cell r="G83" t="str">
            <v>CONCRETAGEM DE SAPATAS, FCK 30 MPA, COM USO DE BOMBA  LANÇAMENTO, ADENSAMENTO E ACABAMENTO. AF_11/2016</v>
          </cell>
          <cell r="H83" t="str">
            <v>M3</v>
          </cell>
          <cell r="I83">
            <v>1</v>
          </cell>
          <cell r="J83" t="str">
            <v>570,58</v>
          </cell>
          <cell r="K83">
            <v>721.44</v>
          </cell>
          <cell r="L83">
            <v>721.44</v>
          </cell>
        </row>
        <row r="84">
          <cell r="D84" t="str">
            <v>7.6</v>
          </cell>
          <cell r="E84">
            <v>96533</v>
          </cell>
          <cell r="F84" t="str">
            <v xml:space="preserve">SINAPI </v>
          </cell>
          <cell r="G84" t="str">
            <v>FABRICAÇÃO, MONTAGEM E DESMONTAGEM DE FÔRMA PARA VIGA BALDRAME, EM MADEIRA SERRADA, E=25 MM, 2 UTILIZAÇÕES. AF_06/2017</v>
          </cell>
          <cell r="H84" t="str">
            <v>M2</v>
          </cell>
          <cell r="I84">
            <v>32.700000000000003</v>
          </cell>
          <cell r="J84" t="str">
            <v>68,62</v>
          </cell>
          <cell r="K84">
            <v>86.76</v>
          </cell>
          <cell r="L84">
            <v>2837.05</v>
          </cell>
        </row>
        <row r="85">
          <cell r="D85" t="str">
            <v>7.7</v>
          </cell>
          <cell r="E85">
            <v>92760</v>
          </cell>
          <cell r="F85" t="str">
            <v xml:space="preserve">SINAPI </v>
          </cell>
          <cell r="G85" t="str">
            <v>ARMAÇÃO DE PILAR OU VIGA DE UMA ESTRUTURA CONVENCIONAL DE CONCRETO ARMADO EM UM EDIFÍCIO DE MÚLTIPLOS PAVIMENTOS UTILIZANDO AÇO CA-50 DE 6,3 MM - MONTAGEM. AF_12/2015</v>
          </cell>
          <cell r="H85" t="str">
            <v>KG</v>
          </cell>
          <cell r="I85">
            <v>56.7</v>
          </cell>
          <cell r="J85" t="str">
            <v>17,68</v>
          </cell>
          <cell r="K85">
            <v>22.35</v>
          </cell>
          <cell r="L85">
            <v>1267.25</v>
          </cell>
        </row>
        <row r="86">
          <cell r="D86" t="str">
            <v>7.8</v>
          </cell>
          <cell r="E86">
            <v>92759</v>
          </cell>
          <cell r="F86" t="str">
            <v xml:space="preserve">SINAPI </v>
          </cell>
          <cell r="G86" t="str">
            <v>ARMAÇÃO DE PILAR OU VIGA DE UMA ESTRUTURA CONVENCIONAL DE CONCRETO ARMADO EM UM EDIFÍCIO DE MÚLTIPLOS PAVIMENTOS UTILIZANDO AÇO CA-60 DE 5,0 MM - MONTAGEM. AF_12/2015</v>
          </cell>
          <cell r="H86" t="str">
            <v>KG</v>
          </cell>
          <cell r="I86">
            <v>29.5</v>
          </cell>
          <cell r="J86" t="str">
            <v>17,53</v>
          </cell>
          <cell r="K86">
            <v>22.16</v>
          </cell>
          <cell r="L86">
            <v>653.72</v>
          </cell>
        </row>
        <row r="87">
          <cell r="D87" t="str">
            <v>7.9</v>
          </cell>
          <cell r="E87">
            <v>92725</v>
          </cell>
          <cell r="F87" t="str">
            <v xml:space="preserve">SINAPI </v>
          </cell>
          <cell r="G87" t="str">
            <v>CONCRETAGEM DE VIGAS E LAJES, FCK=20 MPA, PARA LAJES MACIÇAS OU NERVURADAS COM USO DE BOMBA EM EDIFICAÇÃO COM ÁREA MÉDIA DE LAJES MENOR OU IGUAL A 20 M² - LANÇAMENTO, ADENSAMENTO E ACABAMENTO. AF_12/2015</v>
          </cell>
          <cell r="H87" t="str">
            <v>M3</v>
          </cell>
          <cell r="I87">
            <v>2</v>
          </cell>
          <cell r="J87" t="str">
            <v>517,85</v>
          </cell>
          <cell r="K87">
            <v>654.77</v>
          </cell>
          <cell r="L87">
            <v>1309.54</v>
          </cell>
        </row>
        <row r="88">
          <cell r="D88" t="str">
            <v>7.10</v>
          </cell>
          <cell r="E88">
            <v>92269</v>
          </cell>
          <cell r="F88" t="str">
            <v xml:space="preserve">SINAPI </v>
          </cell>
          <cell r="G88" t="str">
            <v>FABRICAÇÃO DE FÔRMA PARA PILARES E ESTRUTURAS SIMILARES, EM MADEIRA SERRADA, E=25 MM. AF_09/2020</v>
          </cell>
          <cell r="H88" t="str">
            <v>M2</v>
          </cell>
          <cell r="I88">
            <v>7.2</v>
          </cell>
          <cell r="J88" t="str">
            <v>111,12</v>
          </cell>
          <cell r="K88">
            <v>140.5</v>
          </cell>
          <cell r="L88">
            <v>1011.6</v>
          </cell>
        </row>
        <row r="89">
          <cell r="D89" t="str">
            <v>7.11</v>
          </cell>
          <cell r="E89">
            <v>92762</v>
          </cell>
          <cell r="F89" t="str">
            <v xml:space="preserve">SINAPI </v>
          </cell>
          <cell r="G89" t="str">
            <v>ARMAÇÃO DE PILAR OU VIGA DE UMA ESTRUTURA CONVENCIONAL DE CONCRETO ARMADO EM UM EDIFÍCIO DE MÚLTIPLOS PAVIMENTOS UTILIZANDO AÇO CA-50 DE 10,0 MM - MONTAGEM. AF_12/2015</v>
          </cell>
          <cell r="H89" t="str">
            <v>KG</v>
          </cell>
          <cell r="I89">
            <v>23.9</v>
          </cell>
          <cell r="J89" t="str">
            <v>15,95</v>
          </cell>
          <cell r="K89">
            <v>20.170000000000002</v>
          </cell>
          <cell r="L89">
            <v>482.06</v>
          </cell>
        </row>
        <row r="90">
          <cell r="D90" t="str">
            <v>7.12</v>
          </cell>
          <cell r="E90">
            <v>92759</v>
          </cell>
          <cell r="F90" t="str">
            <v xml:space="preserve">SINAPI </v>
          </cell>
          <cell r="G90" t="str">
            <v>ARMAÇÃO DE PILAR OU VIGA DE UMA ESTRUTURA CONVENCIONAL DE CONCRETO ARMADO EM UM EDIFÍCIO DE MÚLTIPLOS PAVIMENTOS UTILIZANDO AÇO CA-60 DE 5,0 MM - MONTAGEM. AF_12/2015</v>
          </cell>
          <cell r="H90" t="str">
            <v>KG</v>
          </cell>
          <cell r="I90">
            <v>10.4</v>
          </cell>
          <cell r="J90" t="str">
            <v>17,53</v>
          </cell>
          <cell r="K90">
            <v>22.16</v>
          </cell>
          <cell r="L90">
            <v>230.46</v>
          </cell>
        </row>
        <row r="91">
          <cell r="D91" t="str">
            <v>7.13</v>
          </cell>
          <cell r="E91">
            <v>92720</v>
          </cell>
          <cell r="F91" t="str">
            <v xml:space="preserve">SINAPI </v>
          </cell>
          <cell r="G91" t="str">
            <v>CONCRETAGEM DE PILARES, FCK = 25 MPA, COM USO DE BOMBA EM EDIFICAÇÃO COM SEÇÃO MÉDIA DE PILARES MENOR OU IGUAL A 0,25 M² - LANÇAMENTO, ADENSAMENTO E ACABAMENTO. AF_12/2015</v>
          </cell>
          <cell r="H91" t="str">
            <v>M3</v>
          </cell>
          <cell r="I91">
            <v>0.4</v>
          </cell>
          <cell r="J91" t="str">
            <v>536,79</v>
          </cell>
          <cell r="K91">
            <v>678.72</v>
          </cell>
          <cell r="L91">
            <v>271.49</v>
          </cell>
        </row>
        <row r="92">
          <cell r="D92" t="str">
            <v>7.14</v>
          </cell>
          <cell r="E92">
            <v>87520</v>
          </cell>
          <cell r="F92" t="str">
            <v xml:space="preserve">SINAPI </v>
          </cell>
          <cell r="G92" t="str">
            <v>ALVENARIA DE VEDAÇÃO DE BLOCOS CERÂMICOS FURADOS NA HORIZONTAL DE 9X19X19CM (ESPESSURA 9CM) DE PAREDES COM ÁREA LÍQUIDA MAIOR OU IGUAL A 6M² COM VÃOS E ARGAMASSA DE ASSENTAMENTO COM PREPARO MANUAL. AF_06/2014</v>
          </cell>
          <cell r="H92" t="str">
            <v>M2</v>
          </cell>
          <cell r="I92">
            <v>15.07</v>
          </cell>
          <cell r="J92" t="str">
            <v>69,52</v>
          </cell>
          <cell r="K92">
            <v>87.9</v>
          </cell>
          <cell r="L92">
            <v>1324.65</v>
          </cell>
        </row>
        <row r="93">
          <cell r="D93" t="str">
            <v>7.15</v>
          </cell>
          <cell r="E93">
            <v>87894</v>
          </cell>
          <cell r="F93" t="str">
            <v xml:space="preserve">SINAPI </v>
          </cell>
          <cell r="G93" t="str">
            <v>CHAPISCO APLICADO EM ALVENARIA (SEM PRESENÇA DE VÃOS) E ESTRUTURAS DE CONCRETO DE FACHADA, COM COLHER DE PEDREIRO.  ARGAMASSA TRAÇO 1:3 COM PREPARO EM BETONEIRA 400L. AF_06/2014</v>
          </cell>
          <cell r="H93" t="str">
            <v>M2</v>
          </cell>
          <cell r="I93">
            <v>30.14</v>
          </cell>
          <cell r="J93" t="str">
            <v>4,74</v>
          </cell>
          <cell r="K93">
            <v>5.99</v>
          </cell>
          <cell r="L93">
            <v>180.54</v>
          </cell>
        </row>
        <row r="94">
          <cell r="D94" t="str">
            <v>7.16</v>
          </cell>
          <cell r="E94">
            <v>87795</v>
          </cell>
          <cell r="F94" t="str">
            <v xml:space="preserve">SINAPI </v>
          </cell>
          <cell r="G94" t="str">
            <v>EMBOÇO OU MASSA ÚNICA EM ARGAMASSA INDUSTRIALIZADA, PREPARO MECÂNICO E APLICAÇÃO COM EQUIPAMENTO DE MISTURA E PROJEÇÃO DE 1,5 M3/H DE ARGAMASSA EM PANOS CEGOS DE FACHADA (SEM PRESENÇA DE VÃOS), ESPESSURA DE 25 MM. AF_06/2014</v>
          </cell>
          <cell r="H94" t="str">
            <v>M2</v>
          </cell>
          <cell r="I94">
            <v>30.14</v>
          </cell>
          <cell r="J94" t="str">
            <v>61,89</v>
          </cell>
          <cell r="K94">
            <v>78.25</v>
          </cell>
          <cell r="L94">
            <v>2358.46</v>
          </cell>
        </row>
        <row r="95">
          <cell r="D95" t="str">
            <v>7.17</v>
          </cell>
          <cell r="E95">
            <v>102492</v>
          </cell>
          <cell r="F95" t="str">
            <v xml:space="preserve">SINAPI </v>
          </cell>
          <cell r="G95" t="str">
            <v>PINTURA DE PISO COM TINTA ACRÍLICA, APLICAÇÃO MANUAL, 3 DEMÃOS, INCLUSO FUNDO PREPARADOR. AF_05/2021</v>
          </cell>
          <cell r="H95" t="str">
            <v>M2</v>
          </cell>
          <cell r="I95">
            <v>30.4</v>
          </cell>
          <cell r="J95" t="str">
            <v>15,72</v>
          </cell>
          <cell r="K95">
            <v>19.88</v>
          </cell>
          <cell r="L95">
            <v>604.35</v>
          </cell>
        </row>
        <row r="96">
          <cell r="D96" t="str">
            <v>7.18</v>
          </cell>
          <cell r="E96">
            <v>92396</v>
          </cell>
          <cell r="F96" t="str">
            <v xml:space="preserve">SINAPI </v>
          </cell>
          <cell r="G96" t="str">
            <v>EXECUÇÃO DE PASSEIO EM PISO INTERTRAVADO, COM BLOCO RETANGULAR COR NATURAL DE 20 X 10 CM, ESPESSURA 6 CM. AF_12/2015</v>
          </cell>
          <cell r="H96" t="str">
            <v>M2</v>
          </cell>
          <cell r="I96">
            <v>138</v>
          </cell>
          <cell r="J96" t="str">
            <v>64,28</v>
          </cell>
          <cell r="K96">
            <v>81.28</v>
          </cell>
          <cell r="L96">
            <v>11216.64</v>
          </cell>
        </row>
        <row r="98">
          <cell r="G98" t="str">
            <v xml:space="preserve">ARQUIBANCADA </v>
          </cell>
          <cell r="L98">
            <v>187664.62</v>
          </cell>
        </row>
        <row r="99">
          <cell r="D99" t="str">
            <v>8.1</v>
          </cell>
          <cell r="E99">
            <v>87496</v>
          </cell>
          <cell r="F99" t="str">
            <v xml:space="preserve">SINAPI </v>
          </cell>
          <cell r="G99" t="str">
            <v>ALVENARIA DE VEDAÇÃO DE BLOCOS CERÂMICOS FURADOS NA HORIZONTAL DE 9X19X19CM (ESPESSURA 9CM) DE PAREDES COM ÁREA LÍQUIDA MENOR QUE 6M² SEM VÃOS E ARGAMASSA DE ASSENTAMENTO COM PREPARO MANUAL. AF_06/2014</v>
          </cell>
          <cell r="H99" t="str">
            <v>M2</v>
          </cell>
          <cell r="I99">
            <v>44.38</v>
          </cell>
          <cell r="J99" t="str">
            <v>74,31</v>
          </cell>
          <cell r="K99">
            <v>93.96</v>
          </cell>
          <cell r="L99">
            <v>4169.9399999999996</v>
          </cell>
        </row>
        <row r="100">
          <cell r="D100" t="str">
            <v>8.2</v>
          </cell>
          <cell r="E100">
            <v>96521</v>
          </cell>
          <cell r="F100" t="str">
            <v xml:space="preserve">SINAPI </v>
          </cell>
          <cell r="G100" t="str">
            <v>ESCAVAÇÃO MECANIZADA PARA BLOCO DE COROAMENTO OU SAPATA, COM PREVISÃO DE FÔRMA, COM RETROESCAVADEIRA. AF_06/2017</v>
          </cell>
          <cell r="H100" t="str">
            <v>M3</v>
          </cell>
          <cell r="I100">
            <v>19.34</v>
          </cell>
          <cell r="J100" t="str">
            <v>29,93</v>
          </cell>
          <cell r="K100">
            <v>37.840000000000003</v>
          </cell>
          <cell r="L100">
            <v>731.83</v>
          </cell>
        </row>
        <row r="101">
          <cell r="D101" t="str">
            <v>8.3</v>
          </cell>
          <cell r="E101">
            <v>93382</v>
          </cell>
          <cell r="F101" t="str">
            <v xml:space="preserve">SINAPI </v>
          </cell>
          <cell r="G101" t="str">
            <v>REATERRO MANUAL DE VALAS COM COMPACTAÇÃO MECANIZADA. AF_04/2016</v>
          </cell>
          <cell r="H101" t="str">
            <v>M3</v>
          </cell>
          <cell r="I101">
            <v>17.600000000000001</v>
          </cell>
          <cell r="J101" t="str">
            <v>19,92</v>
          </cell>
          <cell r="K101">
            <v>25.19</v>
          </cell>
          <cell r="L101">
            <v>443.34</v>
          </cell>
        </row>
        <row r="102">
          <cell r="D102" t="str">
            <v>8.4</v>
          </cell>
          <cell r="E102">
            <v>96532</v>
          </cell>
          <cell r="F102" t="str">
            <v xml:space="preserve">SINAPI </v>
          </cell>
          <cell r="G102" t="str">
            <v>FABRICAÇÃO, MONTAGEM E DESMONTAGEM DE FÔRMA PARA SAPATA, EM MADEIRA SERRADA, E=25 MM, 2 UTILIZAÇÕES. AF_06/2017</v>
          </cell>
          <cell r="H102" t="str">
            <v>M2</v>
          </cell>
          <cell r="I102">
            <v>24</v>
          </cell>
          <cell r="J102" t="str">
            <v>136,44</v>
          </cell>
          <cell r="K102">
            <v>172.51</v>
          </cell>
          <cell r="L102">
            <v>4140.24</v>
          </cell>
        </row>
        <row r="103">
          <cell r="D103" t="str">
            <v>8.5</v>
          </cell>
          <cell r="E103">
            <v>96545</v>
          </cell>
          <cell r="F103" t="str">
            <v xml:space="preserve">SINAPI </v>
          </cell>
          <cell r="G103" t="str">
            <v>ARMAÇÃO DE BLOCO, VIGA BALDRAME OU SAPATA UTILIZANDO AÇO CA-50 DE 8 MM - MONTAGEM. AF_06/2017</v>
          </cell>
          <cell r="H103" t="str">
            <v>KG</v>
          </cell>
          <cell r="I103">
            <v>135.9</v>
          </cell>
          <cell r="J103" t="str">
            <v>18,55</v>
          </cell>
          <cell r="K103">
            <v>23.45</v>
          </cell>
          <cell r="L103">
            <v>3186.86</v>
          </cell>
        </row>
        <row r="104">
          <cell r="D104" t="str">
            <v>8.6</v>
          </cell>
          <cell r="E104">
            <v>96558</v>
          </cell>
          <cell r="F104" t="str">
            <v xml:space="preserve">SINAPI </v>
          </cell>
          <cell r="G104" t="str">
            <v>CONCRETAGEM DE SAPATAS, FCK 30 MPA, COM USO DE BOMBA  LANÇAMENTO, ADENSAMENTO E ACABAMENTO. AF_11/2016</v>
          </cell>
          <cell r="H104" t="str">
            <v>M3</v>
          </cell>
          <cell r="I104">
            <v>5.8</v>
          </cell>
          <cell r="J104" t="str">
            <v>570,58</v>
          </cell>
          <cell r="K104">
            <v>721.44</v>
          </cell>
          <cell r="L104">
            <v>4184.3500000000004</v>
          </cell>
        </row>
        <row r="105">
          <cell r="D105" t="str">
            <v>8.7</v>
          </cell>
          <cell r="E105">
            <v>96533</v>
          </cell>
          <cell r="F105" t="str">
            <v xml:space="preserve">SINAPI </v>
          </cell>
          <cell r="G105" t="str">
            <v>FABRICAÇÃO, MONTAGEM E DESMONTAGEM DE FÔRMA PARA VIGA BALDRAME, EM MADEIRA SERRADA, E=25 MM, 2 UTILIZAÇÕES. AF_06/2017</v>
          </cell>
          <cell r="H105" t="str">
            <v>M2</v>
          </cell>
          <cell r="I105">
            <v>87</v>
          </cell>
          <cell r="J105" t="str">
            <v>68,62</v>
          </cell>
          <cell r="K105">
            <v>86.76</v>
          </cell>
          <cell r="L105">
            <v>7548.12</v>
          </cell>
        </row>
        <row r="106">
          <cell r="D106" t="str">
            <v>8.8</v>
          </cell>
          <cell r="E106">
            <v>92760</v>
          </cell>
          <cell r="F106" t="str">
            <v xml:space="preserve">SINAPI </v>
          </cell>
          <cell r="G106" t="str">
            <v>ARMAÇÃO DE PILAR OU VIGA DE UMA ESTRUTURA CONVENCIONAL DE CONCRETO ARMADO EM UM EDIFÍCIO DE MÚLTIPLOS PAVIMENTOS UTILIZANDO AÇO CA-50 DE 6,3 MM - MONTAGEM. AF_12/2015</v>
          </cell>
          <cell r="H106" t="str">
            <v>KG</v>
          </cell>
          <cell r="I106">
            <v>99.9</v>
          </cell>
          <cell r="J106" t="str">
            <v>17,68</v>
          </cell>
          <cell r="K106">
            <v>22.35</v>
          </cell>
          <cell r="L106">
            <v>2232.77</v>
          </cell>
        </row>
        <row r="107">
          <cell r="D107" t="str">
            <v>8.9</v>
          </cell>
          <cell r="E107">
            <v>92761</v>
          </cell>
          <cell r="F107" t="str">
            <v xml:space="preserve">SINAPI </v>
          </cell>
          <cell r="G107" t="str">
            <v>ARMAÇÃO DE PILAR OU VIGA DE UMA ESTRUTURA CONVENCIONAL DE CONCRETO ARMADO EM UM EDIFÍCIO DE MÚLTIPLOS PAVIMENTOS UTILIZANDO AÇO CA-50 DE 8,0 MM - MONTAGEM. AF_12/2015</v>
          </cell>
          <cell r="H107" t="str">
            <v>KG</v>
          </cell>
          <cell r="I107">
            <v>52.7</v>
          </cell>
          <cell r="J107" t="str">
            <v>17,41</v>
          </cell>
          <cell r="K107">
            <v>22.01</v>
          </cell>
          <cell r="L107">
            <v>1159.93</v>
          </cell>
        </row>
        <row r="108">
          <cell r="D108" t="str">
            <v>8.10</v>
          </cell>
          <cell r="E108">
            <v>92762</v>
          </cell>
          <cell r="F108" t="str">
            <v xml:space="preserve">SINAPI </v>
          </cell>
          <cell r="G108" t="str">
            <v>ARMAÇÃO DE PILAR OU VIGA DE UMA ESTRUTURA CONVENCIONAL DE CONCRETO ARMADO EM UM EDIFÍCIO DE MÚLTIPLOS PAVIMENTOS UTILIZANDO AÇO CA-50 DE 10,0 MM - MONTAGEM. AF_12/2015</v>
          </cell>
          <cell r="H108" t="str">
            <v>KG</v>
          </cell>
          <cell r="I108">
            <v>34.200000000000003</v>
          </cell>
          <cell r="J108" t="str">
            <v>15,95</v>
          </cell>
          <cell r="K108">
            <v>20.170000000000002</v>
          </cell>
          <cell r="L108">
            <v>689.81</v>
          </cell>
        </row>
        <row r="109">
          <cell r="D109" t="str">
            <v>8.11</v>
          </cell>
          <cell r="E109">
            <v>92759</v>
          </cell>
          <cell r="F109" t="str">
            <v xml:space="preserve">SINAPI </v>
          </cell>
          <cell r="G109" t="str">
            <v>ARMAÇÃO DE PILAR OU VIGA DE UMA ESTRUTURA CONVENCIONAL DE CONCRETO ARMADO EM UM EDIFÍCIO DE MÚLTIPLOS PAVIMENTOS UTILIZANDO AÇO CA-60 DE 5,0 MM - MONTAGEM. AF_12/2015</v>
          </cell>
          <cell r="H109" t="str">
            <v>KG</v>
          </cell>
          <cell r="I109">
            <v>69.5</v>
          </cell>
          <cell r="J109" t="str">
            <v>17,53</v>
          </cell>
          <cell r="K109">
            <v>22.16</v>
          </cell>
          <cell r="L109">
            <v>1540.12</v>
          </cell>
        </row>
        <row r="110">
          <cell r="D110" t="str">
            <v>8.12</v>
          </cell>
          <cell r="E110">
            <v>92725</v>
          </cell>
          <cell r="F110" t="str">
            <v xml:space="preserve">SINAPI </v>
          </cell>
          <cell r="G110" t="str">
            <v>CONCRETAGEM DE VIGAS E LAJES, FCK=20 MPA, PARA LAJES MACIÇAS OU NERVURADAS COM USO DE BOMBA EM EDIFICAÇÃO COM ÁREA MÉDIA DE LAJES MENOR OU IGUAL A 20 M² - LANÇAMENTO, ADENSAMENTO E ACABAMENTO. AF_12/2015</v>
          </cell>
          <cell r="H110" t="str">
            <v>M3</v>
          </cell>
          <cell r="I110">
            <v>5.5</v>
          </cell>
          <cell r="J110" t="str">
            <v>517,85</v>
          </cell>
          <cell r="K110">
            <v>654.77</v>
          </cell>
          <cell r="L110">
            <v>3601.24</v>
          </cell>
        </row>
        <row r="111">
          <cell r="D111" t="str">
            <v>8.13</v>
          </cell>
          <cell r="E111">
            <v>92269</v>
          </cell>
          <cell r="F111" t="str">
            <v xml:space="preserve">SINAPI </v>
          </cell>
          <cell r="G111" t="str">
            <v>FABRICAÇÃO DE FÔRMA PARA PILARES E ESTRUTURAS SIMILARES, EM MADEIRA SERRADA, E=25 MM. AF_09/2020</v>
          </cell>
          <cell r="H111" t="str">
            <v>M2</v>
          </cell>
          <cell r="I111">
            <v>18.899999999999999</v>
          </cell>
          <cell r="J111" t="str">
            <v>111,12</v>
          </cell>
          <cell r="K111">
            <v>140.5</v>
          </cell>
          <cell r="L111">
            <v>2655.45</v>
          </cell>
        </row>
        <row r="112">
          <cell r="D112" t="str">
            <v>8.14</v>
          </cell>
          <cell r="E112">
            <v>92762</v>
          </cell>
          <cell r="F112" t="str">
            <v xml:space="preserve">SINAPI </v>
          </cell>
          <cell r="G112" t="str">
            <v>ARMAÇÃO DE PILAR OU VIGA DE UMA ESTRUTURA CONVENCIONAL DE CONCRETO ARMADO EM UM EDIFÍCIO DE MÚLTIPLOS PAVIMENTOS UTILIZANDO AÇO CA-50 DE 10,0 MM - MONTAGEM. AF_12/2015</v>
          </cell>
          <cell r="H112" t="str">
            <v>KG</v>
          </cell>
          <cell r="I112">
            <v>71</v>
          </cell>
          <cell r="J112" t="str">
            <v>15,95</v>
          </cell>
          <cell r="K112">
            <v>20.170000000000002</v>
          </cell>
          <cell r="L112">
            <v>1432.07</v>
          </cell>
        </row>
        <row r="113">
          <cell r="D113" t="str">
            <v>8.15</v>
          </cell>
          <cell r="E113">
            <v>92759</v>
          </cell>
          <cell r="F113" t="str">
            <v xml:space="preserve">SINAPI </v>
          </cell>
          <cell r="G113" t="str">
            <v>ARMAÇÃO DE PILAR OU VIGA DE UMA ESTRUTURA CONVENCIONAL DE CONCRETO ARMADO EM UM EDIFÍCIO DE MÚLTIPLOS PAVIMENTOS UTILIZANDO AÇO CA-60 DE 5,0 MM - MONTAGEM. AF_12/2015</v>
          </cell>
          <cell r="H113" t="str">
            <v>KG</v>
          </cell>
          <cell r="I113">
            <v>28.7</v>
          </cell>
          <cell r="J113" t="str">
            <v>17,53</v>
          </cell>
          <cell r="K113">
            <v>22.16</v>
          </cell>
          <cell r="L113">
            <v>635.99</v>
          </cell>
        </row>
        <row r="114">
          <cell r="D114" t="str">
            <v>8.16</v>
          </cell>
          <cell r="E114">
            <v>92720</v>
          </cell>
          <cell r="F114" t="str">
            <v xml:space="preserve">SINAPI </v>
          </cell>
          <cell r="G114" t="str">
            <v>CONCRETAGEM DE PILARES, FCK = 25 MPA, COM USO DE BOMBA EM EDIFICAÇÃO COM SEÇÃO MÉDIA DE PILARES MENOR OU IGUAL A 0,25 M² - LANÇAMENTO, ADENSAMENTO E ACABAMENTO. AF_12/2015</v>
          </cell>
          <cell r="H114" t="str">
            <v>M3</v>
          </cell>
          <cell r="I114">
            <v>0.9</v>
          </cell>
          <cell r="J114" t="str">
            <v>536,79</v>
          </cell>
          <cell r="K114">
            <v>678.72</v>
          </cell>
          <cell r="L114">
            <v>610.85</v>
          </cell>
        </row>
        <row r="115">
          <cell r="D115" t="str">
            <v>8.17</v>
          </cell>
          <cell r="E115">
            <v>92270</v>
          </cell>
          <cell r="F115" t="str">
            <v xml:space="preserve">SINAPI </v>
          </cell>
          <cell r="G115" t="str">
            <v>FABRICAÇÃO DE FÔRMA PARA VIGAS, COM MADEIRA SERRADA, E = 25 MM. AF_09/2020</v>
          </cell>
          <cell r="H115" t="str">
            <v>M2</v>
          </cell>
          <cell r="I115">
            <v>45.5</v>
          </cell>
          <cell r="J115" t="str">
            <v>89,62</v>
          </cell>
          <cell r="K115">
            <v>113.32</v>
          </cell>
          <cell r="L115">
            <v>5156.0600000000004</v>
          </cell>
        </row>
        <row r="116">
          <cell r="D116" t="str">
            <v>8.18</v>
          </cell>
          <cell r="E116">
            <v>92760</v>
          </cell>
          <cell r="F116" t="str">
            <v xml:space="preserve">SINAPI </v>
          </cell>
          <cell r="G116" t="str">
            <v>ARMAÇÃO DE PILAR OU VIGA DE UMA ESTRUTURA CONVENCIONAL DE CONCRETO ARMADO EM UM EDIFÍCIO DE MÚLTIPLOS PAVIMENTOS UTILIZANDO AÇO CA-50 DE 6,3 MM - MONTAGEM. AF_12/2015</v>
          </cell>
          <cell r="H116" t="str">
            <v>KG</v>
          </cell>
          <cell r="I116">
            <v>91.6</v>
          </cell>
          <cell r="J116" t="str">
            <v>17,68</v>
          </cell>
          <cell r="K116">
            <v>22.35</v>
          </cell>
          <cell r="L116">
            <v>2047.26</v>
          </cell>
        </row>
        <row r="117">
          <cell r="D117" t="str">
            <v>8.19</v>
          </cell>
          <cell r="E117">
            <v>92759</v>
          </cell>
          <cell r="F117" t="str">
            <v xml:space="preserve">SINAPI </v>
          </cell>
          <cell r="G117" t="str">
            <v>ARMAÇÃO DE PILAR OU VIGA DE UMA ESTRUTURA CONVENCIONAL DE CONCRETO ARMADO EM UM EDIFÍCIO DE MÚLTIPLOS PAVIMENTOS UTILIZANDO AÇO CA-60 DE 5,0 MM - MONTAGEM. AF_12/2015</v>
          </cell>
          <cell r="H117" t="str">
            <v>KG</v>
          </cell>
          <cell r="I117">
            <v>49.6</v>
          </cell>
          <cell r="J117" t="str">
            <v>17,53</v>
          </cell>
          <cell r="K117">
            <v>22.16</v>
          </cell>
          <cell r="L117">
            <v>1099.1400000000001</v>
          </cell>
        </row>
        <row r="118">
          <cell r="D118" t="str">
            <v>8.20</v>
          </cell>
          <cell r="E118">
            <v>92725</v>
          </cell>
          <cell r="F118" t="str">
            <v xml:space="preserve">SINAPI </v>
          </cell>
          <cell r="G118" t="str">
            <v>CONCRETAGEM DE VIGAS E LAJES, FCK=20 MPA, PARA LAJES MACIÇAS OU NERVURADAS COM USO DE BOMBA EM EDIFICAÇÃO COM ÁREA MÉDIA DE LAJES MENOR OU IGUAL A 20 M² - LANÇAMENTO, ADENSAMENTO E ACABAMENTO. AF_12/2015</v>
          </cell>
          <cell r="H118" t="str">
            <v>M3</v>
          </cell>
          <cell r="I118">
            <v>2.7</v>
          </cell>
          <cell r="J118" t="str">
            <v>517,85</v>
          </cell>
          <cell r="K118">
            <v>654.77</v>
          </cell>
          <cell r="L118">
            <v>1767.88</v>
          </cell>
        </row>
        <row r="119">
          <cell r="D119" t="str">
            <v>8.21</v>
          </cell>
          <cell r="E119">
            <v>92269</v>
          </cell>
          <cell r="F119" t="str">
            <v xml:space="preserve">SINAPI </v>
          </cell>
          <cell r="G119" t="str">
            <v>FABRICAÇÃO DE FÔRMA PARA PILARES E ESTRUTURAS SIMILARES, EM MADEIRA SERRADA, E=25 MM. AF_09/2020</v>
          </cell>
          <cell r="H119" t="str">
            <v>M2</v>
          </cell>
          <cell r="I119">
            <v>14.1</v>
          </cell>
          <cell r="J119" t="str">
            <v>111,12</v>
          </cell>
          <cell r="K119">
            <v>140.5</v>
          </cell>
          <cell r="L119">
            <v>1981.05</v>
          </cell>
        </row>
        <row r="120">
          <cell r="D120" t="str">
            <v>8.22</v>
          </cell>
          <cell r="E120">
            <v>92762</v>
          </cell>
          <cell r="F120" t="str">
            <v xml:space="preserve">SINAPI </v>
          </cell>
          <cell r="G120" t="str">
            <v>ARMAÇÃO DE PILAR OU VIGA DE UMA ESTRUTURA CONVENCIONAL DE CONCRETO ARMADO EM UM EDIFÍCIO DE MÚLTIPLOS PAVIMENTOS UTILIZANDO AÇO CA-50 DE 10,0 MM - MONTAGEM. AF_12/2015</v>
          </cell>
          <cell r="H120" t="str">
            <v>KG</v>
          </cell>
          <cell r="I120">
            <v>42</v>
          </cell>
          <cell r="J120" t="str">
            <v>15,95</v>
          </cell>
          <cell r="K120">
            <v>20.170000000000002</v>
          </cell>
          <cell r="L120">
            <v>847.14</v>
          </cell>
        </row>
        <row r="121">
          <cell r="D121" t="str">
            <v>8.23</v>
          </cell>
          <cell r="E121">
            <v>92759</v>
          </cell>
          <cell r="F121" t="str">
            <v xml:space="preserve">SINAPI </v>
          </cell>
          <cell r="G121" t="str">
            <v>ARMAÇÃO DE PILAR OU VIGA DE UMA ESTRUTURA CONVENCIONAL DE CONCRETO ARMADO EM UM EDIFÍCIO DE MÚLTIPLOS PAVIMENTOS UTILIZANDO AÇO CA-60 DE 5,0 MM - MONTAGEM. AF_12/2015</v>
          </cell>
          <cell r="H121" t="str">
            <v>KG</v>
          </cell>
          <cell r="I121">
            <v>21</v>
          </cell>
          <cell r="J121" t="str">
            <v>17,53</v>
          </cell>
          <cell r="K121">
            <v>22.16</v>
          </cell>
          <cell r="L121">
            <v>465.36</v>
          </cell>
        </row>
        <row r="122">
          <cell r="D122" t="str">
            <v>8.24</v>
          </cell>
          <cell r="E122">
            <v>92720</v>
          </cell>
          <cell r="F122" t="str">
            <v xml:space="preserve">SINAPI </v>
          </cell>
          <cell r="G122" t="str">
            <v>CONCRETAGEM DE PILARES, FCK = 25 MPA, COM USO DE BOMBA EM EDIFICAÇÃO COM SEÇÃO MÉDIA DE PILARES MENOR OU IGUAL A 0,25 M² - LANÇAMENTO, ADENSAMENTO E ACABAMENTO. AF_12/2015</v>
          </cell>
          <cell r="H122" t="str">
            <v>M3</v>
          </cell>
          <cell r="I122">
            <v>0.7</v>
          </cell>
          <cell r="J122" t="str">
            <v>536,79</v>
          </cell>
          <cell r="K122">
            <v>678.72</v>
          </cell>
          <cell r="L122">
            <v>475.1</v>
          </cell>
        </row>
        <row r="123">
          <cell r="D123" t="str">
            <v>8.25</v>
          </cell>
          <cell r="E123">
            <v>102041</v>
          </cell>
          <cell r="F123" t="str">
            <v xml:space="preserve">SINAPI </v>
          </cell>
          <cell r="G123" t="str">
            <v>MONTAGEM E DESMONTAGEM DE FÔRMA PARA ESCADAS, COM 1 LANCE E LAJE PLANA, EM CHAPA DE MADEIRA COMPENSADA RESINADA, 2 UTILIZAÇÕES. AF_11/2020</v>
          </cell>
          <cell r="H123" t="str">
            <v>M2</v>
          </cell>
          <cell r="I123">
            <v>0.7</v>
          </cell>
          <cell r="J123" t="str">
            <v>209,81</v>
          </cell>
          <cell r="K123">
            <v>265.27999999999997</v>
          </cell>
          <cell r="L123">
            <v>185.7</v>
          </cell>
        </row>
        <row r="124">
          <cell r="D124" t="str">
            <v>8.26</v>
          </cell>
          <cell r="E124">
            <v>92762</v>
          </cell>
          <cell r="F124" t="str">
            <v xml:space="preserve">SINAPI </v>
          </cell>
          <cell r="G124" t="str">
            <v>ARMAÇÃO DE PILAR OU VIGA DE UMA ESTRUTURA CONVENCIONAL DE CONCRETO ARMADO EM UM EDIFÍCIO DE MÚLTIPLOS PAVIMENTOS UTILIZANDO AÇO CA-50 DE 10,0 MM - MONTAGEM. AF_12/2015</v>
          </cell>
          <cell r="H124" t="str">
            <v>KG</v>
          </cell>
          <cell r="I124">
            <v>249.3</v>
          </cell>
          <cell r="J124" t="str">
            <v>15,95</v>
          </cell>
          <cell r="K124">
            <v>20.170000000000002</v>
          </cell>
          <cell r="L124">
            <v>5028.38</v>
          </cell>
        </row>
        <row r="125">
          <cell r="D125" t="str">
            <v>8.27</v>
          </cell>
          <cell r="E125">
            <v>92763</v>
          </cell>
          <cell r="F125" t="str">
            <v xml:space="preserve">SINAPI </v>
          </cell>
          <cell r="G125" t="str">
            <v>ARMAÇÃO DE PILAR OU VIGA DE UMA ESTRUTURA CONVENCIONAL DE CONCRETO ARMADO EM UM EDIFÍCIO DE MÚLTIPLOS PAVIMENTOS UTILIZANDO AÇO CA-50 DE 12,5 MM - MONTAGEM. AF_12/2015</v>
          </cell>
          <cell r="H125" t="str">
            <v>KG</v>
          </cell>
          <cell r="I125">
            <v>3817.6</v>
          </cell>
          <cell r="J125" t="str">
            <v>13,65</v>
          </cell>
          <cell r="K125">
            <v>17.260000000000002</v>
          </cell>
          <cell r="L125">
            <v>65891.78</v>
          </cell>
        </row>
        <row r="126">
          <cell r="D126" t="str">
            <v>8.28</v>
          </cell>
          <cell r="E126">
            <v>92759</v>
          </cell>
          <cell r="F126" t="str">
            <v xml:space="preserve">SINAPI </v>
          </cell>
          <cell r="G126" t="str">
            <v>ARMAÇÃO DE PILAR OU VIGA DE UMA ESTRUTURA CONVENCIONAL DE CONCRETO ARMADO EM UM EDIFÍCIO DE MÚLTIPLOS PAVIMENTOS UTILIZANDO AÇO CA-60 DE 5,0 MM - MONTAGEM. AF_12/2015</v>
          </cell>
          <cell r="H126" t="str">
            <v>KG</v>
          </cell>
          <cell r="I126">
            <v>347.9</v>
          </cell>
          <cell r="J126" t="str">
            <v>17,53</v>
          </cell>
          <cell r="K126">
            <v>22.16</v>
          </cell>
          <cell r="L126">
            <v>7709.46</v>
          </cell>
        </row>
        <row r="127">
          <cell r="D127" t="str">
            <v>8.29</v>
          </cell>
          <cell r="E127">
            <v>92725</v>
          </cell>
          <cell r="F127" t="str">
            <v xml:space="preserve">SINAPI </v>
          </cell>
          <cell r="G127" t="str">
            <v>CONCRETAGEM DE VIGAS E LAJES, FCK=20 MPA, PARA LAJES MACIÇAS OU NERVURADAS COM USO DE BOMBA EM EDIFICAÇÃO COM ÁREA MÉDIA DE LAJES MENOR OU IGUAL A 20 M² - LANÇAMENTO, ADENSAMENTO E ACABAMENTO. AF_12/2015</v>
          </cell>
          <cell r="H127" t="str">
            <v>M3</v>
          </cell>
          <cell r="I127">
            <v>31.9</v>
          </cell>
          <cell r="J127" t="str">
            <v>517,85</v>
          </cell>
          <cell r="K127">
            <v>654.77</v>
          </cell>
          <cell r="L127">
            <v>20887.16</v>
          </cell>
        </row>
        <row r="128">
          <cell r="D128" t="str">
            <v>8.30</v>
          </cell>
          <cell r="E128">
            <v>94308</v>
          </cell>
          <cell r="F128" t="str">
            <v xml:space="preserve">SINAPI </v>
          </cell>
          <cell r="G128" t="str">
            <v>ATERRO MECANIZADO DE VALA COM ESCAVADEIRA HIDRÁULICA (CAPACIDADE DA CAÇAMBA: 0,8 M³ / POTÊNCIA: 111 HP), LARGURA DE 1,5 A 2,5 M, PROFUNDIDADE DE 3,0 A 4,5 M, COM SOLO ARGILO-ARENOSO. AF_05/2016</v>
          </cell>
          <cell r="H128" t="str">
            <v>M3</v>
          </cell>
          <cell r="I128">
            <v>130.5</v>
          </cell>
          <cell r="J128" t="str">
            <v>18,73</v>
          </cell>
          <cell r="K128">
            <v>23.68</v>
          </cell>
          <cell r="L128">
            <v>3090.24</v>
          </cell>
        </row>
        <row r="129">
          <cell r="D129" t="str">
            <v>8.31</v>
          </cell>
          <cell r="E129">
            <v>87894</v>
          </cell>
          <cell r="F129" t="str">
            <v xml:space="preserve">SINAPI </v>
          </cell>
          <cell r="G129" t="str">
            <v>CHAPISCO APLICADO EM ALVENARIA (SEM PRESENÇA DE VÃOS) E ESTRUTURAS DE CONCRETO DE FACHADA, COM COLHER DE PEDREIRO.  ARGAMASSA TRAÇO 1:3 COM PREPARO EM BETONEIRA 400L. AF_06/2014</v>
          </cell>
          <cell r="H129" t="str">
            <v>M2</v>
          </cell>
          <cell r="I129">
            <v>308.01</v>
          </cell>
          <cell r="J129" t="str">
            <v>4,74</v>
          </cell>
          <cell r="K129">
            <v>5.99</v>
          </cell>
          <cell r="L129">
            <v>1844.98</v>
          </cell>
        </row>
        <row r="130">
          <cell r="D130" t="str">
            <v>8.32</v>
          </cell>
          <cell r="E130">
            <v>87795</v>
          </cell>
          <cell r="F130" t="str">
            <v xml:space="preserve">SINAPI </v>
          </cell>
          <cell r="G130" t="str">
            <v>EMBOÇO OU MASSA ÚNICA EM ARGAMASSA INDUSTRIALIZADA, PREPARO MECÂNICO E APLICAÇÃO COM EQUIPAMENTO DE MISTURA E PROJEÇÃO DE 1,5 M3/H DE ARGAMASSA EM PANOS CEGOS DE FACHADA (SEM PRESENÇA DE VÃOS), ESPESSURA DE 25 MM. AF_06/2014</v>
          </cell>
          <cell r="H130" t="str">
            <v>M2</v>
          </cell>
          <cell r="I130">
            <v>308.01</v>
          </cell>
          <cell r="J130" t="str">
            <v>61,89</v>
          </cell>
          <cell r="K130">
            <v>78.25</v>
          </cell>
          <cell r="L130">
            <v>24101.78</v>
          </cell>
        </row>
        <row r="131">
          <cell r="D131" t="str">
            <v>8.33</v>
          </cell>
          <cell r="E131">
            <v>102492</v>
          </cell>
          <cell r="F131" t="str">
            <v xml:space="preserve">SINAPI </v>
          </cell>
          <cell r="G131" t="str">
            <v>PINTURA DE PISO COM TINTA ACRÍLICA, APLICAÇÃO MANUAL, 3 DEMÃOS, INCLUSO FUNDO PREPARADOR. AF_05/2021</v>
          </cell>
          <cell r="H131" t="str">
            <v>M2</v>
          </cell>
          <cell r="I131">
            <v>308.01</v>
          </cell>
          <cell r="J131" t="str">
            <v>15,72</v>
          </cell>
          <cell r="K131">
            <v>19.88</v>
          </cell>
          <cell r="L131">
            <v>6123.24</v>
          </cell>
        </row>
        <row r="133">
          <cell r="G133" t="str">
            <v>INSTALAÇOES ELETRICA</v>
          </cell>
          <cell r="L133">
            <v>334326.03999999998</v>
          </cell>
        </row>
        <row r="134">
          <cell r="D134" t="str">
            <v>9.1</v>
          </cell>
          <cell r="E134" t="str">
            <v>CP0004</v>
          </cell>
          <cell r="F134" t="str">
            <v>SORRISO</v>
          </cell>
          <cell r="G134" t="str">
            <v xml:space="preserve">QUADRO DE DISTRIBUIÇÃO DE ENERGIA DE EMBUTIR, EM CHAPA METALIZA, PARA 50 DISJUNTORES TERMOMAGNETICOS MONOPOLARES, COM BARRAMENTO TRIFASICO E NEUTRO, FORNECIMENTO E INSTALÇÃO </v>
          </cell>
          <cell r="H134" t="str">
            <v>UNI</v>
          </cell>
          <cell r="I134">
            <v>1</v>
          </cell>
          <cell r="J134">
            <v>1468.06</v>
          </cell>
          <cell r="K134">
            <v>1856.22</v>
          </cell>
          <cell r="L134">
            <v>1856.22</v>
          </cell>
        </row>
        <row r="135">
          <cell r="D135" t="str">
            <v>9.2</v>
          </cell>
          <cell r="E135">
            <v>41627</v>
          </cell>
          <cell r="F135" t="str">
            <v>SINAPI</v>
          </cell>
          <cell r="G135" t="str">
            <v>CAIXA DE CONCRETO ARMADO PRE-MOLDADO, COM FUNDO E TAMPA, DIMENSOES DE 0,30 X 0,30 X 0,30 M</v>
          </cell>
          <cell r="H135" t="str">
            <v xml:space="preserve">UN    </v>
          </cell>
          <cell r="I135">
            <v>71</v>
          </cell>
          <cell r="J135" t="str">
            <v>154,60</v>
          </cell>
          <cell r="K135">
            <v>195.48</v>
          </cell>
          <cell r="L135">
            <v>13879.08</v>
          </cell>
        </row>
        <row r="136">
          <cell r="D136" t="str">
            <v>9.3</v>
          </cell>
          <cell r="E136">
            <v>91927</v>
          </cell>
          <cell r="F136" t="str">
            <v>SINAPI</v>
          </cell>
          <cell r="G136" t="str">
            <v>CABO DE COBRE FLEXÍVEL ISOLADO, 2,5 MM², ANTI-CHAMA 0,6/1,0 KV, PARA CIRCUITOS TERMINAIS - FORNECIMENTO E INSTALAÇÃO. AF_12/2015</v>
          </cell>
          <cell r="H136" t="str">
            <v>M</v>
          </cell>
          <cell r="I136">
            <v>1101.06</v>
          </cell>
          <cell r="J136" t="str">
            <v>5,27</v>
          </cell>
          <cell r="K136">
            <v>6.66</v>
          </cell>
          <cell r="L136">
            <v>7333.06</v>
          </cell>
        </row>
        <row r="137">
          <cell r="D137" t="str">
            <v>9.4</v>
          </cell>
          <cell r="E137">
            <v>91928</v>
          </cell>
          <cell r="F137" t="str">
            <v>SINAPI</v>
          </cell>
          <cell r="G137" t="str">
            <v>CABO DE COBRE FLEXÍVEL ISOLADO, 4 MM², ANTI-CHAMA 450/750 V, PARA CIRCUITOS TERMINAIS - FORNECIMENTO E INSTALAÇÃO. AF_12/2015</v>
          </cell>
          <cell r="H137" t="str">
            <v>M</v>
          </cell>
          <cell r="I137">
            <v>690.27</v>
          </cell>
          <cell r="J137" t="str">
            <v>6,47</v>
          </cell>
          <cell r="K137">
            <v>8.18</v>
          </cell>
          <cell r="L137">
            <v>5646.41</v>
          </cell>
        </row>
        <row r="138">
          <cell r="D138" t="str">
            <v>9.5</v>
          </cell>
          <cell r="E138">
            <v>91930</v>
          </cell>
          <cell r="F138" t="str">
            <v>SINAPI</v>
          </cell>
          <cell r="G138" t="str">
            <v>CABO DE COBRE FLEXÍVEL ISOLADO, 6 MM², ANTI-CHAMA 450/750 V, PARA CIRCUITOS TERMINAIS - FORNECIMENTO E INSTALAÇÃO. AF_12/2015</v>
          </cell>
          <cell r="H138" t="str">
            <v>M</v>
          </cell>
          <cell r="I138">
            <v>4117.28</v>
          </cell>
          <cell r="J138" t="str">
            <v>8,91</v>
          </cell>
          <cell r="K138">
            <v>11.27</v>
          </cell>
          <cell r="L138">
            <v>46401.75</v>
          </cell>
        </row>
        <row r="139">
          <cell r="D139" t="str">
            <v>9.6</v>
          </cell>
          <cell r="E139">
            <v>92986</v>
          </cell>
          <cell r="F139" t="str">
            <v>SINAPI</v>
          </cell>
          <cell r="G139" t="str">
            <v>CABO DE COBRE FLEXÍVEL ISOLADO, 35 MM², ANTI-CHAMA 0,6/1,0 KV, PARA DISTRIBUIÇÃO - FORNECIMENTO E INSTALAÇÃO. AF_12/2015</v>
          </cell>
          <cell r="H139" t="str">
            <v>M</v>
          </cell>
          <cell r="I139">
            <v>40</v>
          </cell>
          <cell r="J139" t="str">
            <v>39,25</v>
          </cell>
          <cell r="K139">
            <v>49.63</v>
          </cell>
          <cell r="L139">
            <v>1985.2</v>
          </cell>
        </row>
        <row r="140">
          <cell r="D140" t="str">
            <v>9.7</v>
          </cell>
          <cell r="E140">
            <v>93662</v>
          </cell>
          <cell r="F140" t="str">
            <v>SINAPI</v>
          </cell>
          <cell r="G140" t="str">
            <v>DISJUNTOR BIPOLAR TIPO DIN, CORRENTE NOMINAL DE 20A - FORNECIMENTO E INSTALAÇÃO. AF_10/2020</v>
          </cell>
          <cell r="H140" t="str">
            <v>UN</v>
          </cell>
          <cell r="I140">
            <v>17</v>
          </cell>
          <cell r="J140" t="str">
            <v>53,25</v>
          </cell>
          <cell r="K140">
            <v>67.33</v>
          </cell>
          <cell r="L140">
            <v>1144.6099999999999</v>
          </cell>
        </row>
        <row r="141">
          <cell r="D141" t="str">
            <v>9.8</v>
          </cell>
          <cell r="E141">
            <v>93666</v>
          </cell>
          <cell r="F141" t="str">
            <v>SINAPI</v>
          </cell>
          <cell r="G141" t="str">
            <v>DISJUNTOR BIPOLAR TIPO DIN, CORRENTE NOMINAL DE 50A - FORNECIMENTO E INSTALAÇÃO. AF_10/2020</v>
          </cell>
          <cell r="H141" t="str">
            <v>UN</v>
          </cell>
          <cell r="I141">
            <v>1</v>
          </cell>
          <cell r="J141" t="str">
            <v>61,53</v>
          </cell>
          <cell r="K141">
            <v>77.8</v>
          </cell>
          <cell r="L141">
            <v>77.8</v>
          </cell>
        </row>
        <row r="142">
          <cell r="D142" t="str">
            <v>9.9</v>
          </cell>
          <cell r="E142">
            <v>91836</v>
          </cell>
          <cell r="F142" t="str">
            <v>SINAPI</v>
          </cell>
          <cell r="G142" t="str">
            <v>ELETRODUTO FLEXÍVEL CORRUGADO, PVC, DN 32 MM (1"), PARA CIRCUITOS TERMINAIS, INSTALADO EM FORRO - FORNECIMENTO E INSTALAÇÃO. AF_12/2015</v>
          </cell>
          <cell r="H142" t="str">
            <v>M</v>
          </cell>
          <cell r="I142">
            <v>604.16999999999996</v>
          </cell>
          <cell r="J142" t="str">
            <v>8,30</v>
          </cell>
          <cell r="K142">
            <v>10.49</v>
          </cell>
          <cell r="L142">
            <v>6337.74</v>
          </cell>
        </row>
        <row r="143">
          <cell r="D143" t="str">
            <v>9.10</v>
          </cell>
          <cell r="E143" t="str">
            <v>CP0005</v>
          </cell>
          <cell r="F143" t="str">
            <v>SORRISO</v>
          </cell>
          <cell r="G143" t="str">
            <v xml:space="preserve"> ELETRODUTO/DUTO PEAD FLEXIVEL PAREDE SIMPLES, CORRUGACAO HELICOIDAL, COR PRETA, SEM ROSCA, DE 2", PARA CABEAMENTO SUBTERRANEO (NBR 15715) - FORNECIMENTO E INSTALAÇÃO</v>
          </cell>
          <cell r="H143" t="str">
            <v>CJ</v>
          </cell>
          <cell r="I143">
            <v>236.1</v>
          </cell>
          <cell r="J143">
            <v>21.65</v>
          </cell>
          <cell r="K143">
            <v>27.37</v>
          </cell>
          <cell r="L143">
            <v>6462.06</v>
          </cell>
        </row>
        <row r="144">
          <cell r="D144" t="str">
            <v>9.11</v>
          </cell>
          <cell r="E144" t="str">
            <v>CP0006</v>
          </cell>
          <cell r="F144" t="str">
            <v>SORRISO</v>
          </cell>
          <cell r="G144" t="str">
            <v>POSTE DE CONCRETO DUPLO T, TIPO B, 300 KG, H = 10 M (NBR 8451)</v>
          </cell>
          <cell r="H144" t="str">
            <v>CJ</v>
          </cell>
          <cell r="I144">
            <v>12</v>
          </cell>
          <cell r="J144">
            <v>1328.4200000000003</v>
          </cell>
          <cell r="K144">
            <v>1679.65</v>
          </cell>
          <cell r="L144">
            <v>20155.8</v>
          </cell>
        </row>
        <row r="145">
          <cell r="D145" t="str">
            <v>9.12</v>
          </cell>
          <cell r="E145" t="str">
            <v>CP0007</v>
          </cell>
          <cell r="F145" t="str">
            <v>SORRISO</v>
          </cell>
          <cell r="G145" t="str">
            <v>POSTE CONICO CONTINUO EM ACO GALVANIZADO, RETO, ENGASTADO, H = 9 M, DIAMETRO INFERIOR = *145* MM - FORNECIMENTO E INSTALACAO</v>
          </cell>
          <cell r="H145" t="str">
            <v>CJ</v>
          </cell>
          <cell r="I145">
            <v>11</v>
          </cell>
          <cell r="J145">
            <v>2183.42</v>
          </cell>
          <cell r="K145">
            <v>2760.72</v>
          </cell>
          <cell r="L145">
            <v>30367.919999999998</v>
          </cell>
        </row>
        <row r="146">
          <cell r="D146" t="str">
            <v>9.13</v>
          </cell>
          <cell r="E146" t="str">
            <v>CP0009</v>
          </cell>
          <cell r="F146" t="str">
            <v>SORRISO</v>
          </cell>
          <cell r="G146" t="str">
            <v>POSTE CONICO CONTINUO EM ACO GALVANIZADO, RETO, FLANGEADO, H = 7 M, DIAMETRO INFERIOR = *125* CM - FORNECIMENTO E INSTALACAO</v>
          </cell>
          <cell r="H146" t="str">
            <v>CJ</v>
          </cell>
          <cell r="I146">
            <v>48</v>
          </cell>
          <cell r="J146">
            <v>1611.6999999999998</v>
          </cell>
          <cell r="K146">
            <v>2037.83</v>
          </cell>
          <cell r="L146">
            <v>97815.84</v>
          </cell>
        </row>
        <row r="147">
          <cell r="D147" t="str">
            <v>9.14</v>
          </cell>
          <cell r="E147" t="str">
            <v>CP0018</v>
          </cell>
          <cell r="F147" t="str">
            <v>SORRISO</v>
          </cell>
          <cell r="G147" t="str">
            <v>CRUZETA DE CONCRETO (90x115x2400mm) -FORNECIMENTO E INSTALAÇÃO</v>
          </cell>
          <cell r="H147" t="str">
            <v>CJ</v>
          </cell>
          <cell r="I147">
            <v>12</v>
          </cell>
          <cell r="J147">
            <v>174.6</v>
          </cell>
          <cell r="K147">
            <v>220.76</v>
          </cell>
          <cell r="L147">
            <v>2649.12</v>
          </cell>
        </row>
        <row r="148">
          <cell r="D148" t="str">
            <v>9.15</v>
          </cell>
          <cell r="E148" t="str">
            <v>CP0016</v>
          </cell>
          <cell r="F148" t="str">
            <v>SORRISO</v>
          </cell>
          <cell r="G148" t="str">
            <v>MÃO FRANCESA 3/16X32X619mm - FORNECIMENTO E INSTALAÇÃO</v>
          </cell>
          <cell r="H148" t="str">
            <v>CJ</v>
          </cell>
          <cell r="I148">
            <v>24</v>
          </cell>
          <cell r="J148">
            <v>22.89</v>
          </cell>
          <cell r="K148">
            <v>28.94</v>
          </cell>
          <cell r="L148">
            <v>694.56</v>
          </cell>
        </row>
        <row r="149">
          <cell r="D149" t="str">
            <v>9.16</v>
          </cell>
          <cell r="E149" t="str">
            <v>CP0008</v>
          </cell>
          <cell r="F149" t="str">
            <v>SORRISO</v>
          </cell>
          <cell r="G149" t="str">
            <v>HASTE DE ATERRAMENTO EM ACO COM 3,00 M DE COMPRIMENTO E DN = 5/8", REVESTIDA COM BAIXA CAMADA DE COBRE, COM CONECTOR TIPO GRAMPO - FORNECIMENTO E INSTALAÇÃO</v>
          </cell>
          <cell r="H149" t="str">
            <v>CJ</v>
          </cell>
          <cell r="I149">
            <v>72</v>
          </cell>
          <cell r="J149">
            <v>54.63</v>
          </cell>
          <cell r="K149">
            <v>69.069999999999993</v>
          </cell>
          <cell r="L149">
            <v>4973.04</v>
          </cell>
        </row>
        <row r="150">
          <cell r="D150" t="str">
            <v>9.17</v>
          </cell>
          <cell r="E150" t="str">
            <v>CP0013</v>
          </cell>
          <cell r="F150" t="str">
            <v>SORRISO</v>
          </cell>
          <cell r="G150" t="str">
            <v>ARRUELA QUADRADA EM ACO GALVANIZADO, DIMENSAO = 38 MM, ESPESSURA = 3MM, DIAMETRO DO FURO= 18 MM - FORNECIMENTO E INSTALAÇÃO</v>
          </cell>
          <cell r="H150" t="str">
            <v>CJ</v>
          </cell>
          <cell r="I150">
            <v>72</v>
          </cell>
          <cell r="J150">
            <v>1.22</v>
          </cell>
          <cell r="K150">
            <v>1.54</v>
          </cell>
          <cell r="L150">
            <v>110.88</v>
          </cell>
        </row>
        <row r="151">
          <cell r="D151" t="str">
            <v>9.18</v>
          </cell>
          <cell r="E151" t="str">
            <v>CP0014</v>
          </cell>
          <cell r="F151" t="str">
            <v>SORRISO</v>
          </cell>
          <cell r="G151" t="str">
            <v xml:space="preserve"> PARAFUSO M16 EM ACO GALVANIZADO, COMPRIMENTO = 125 MM, DIAMETRO = 16 MM, ROSCA MAQUINA, CABECA QUADRADA - FORNECIMENTO E INSTALAÇÃO</v>
          </cell>
          <cell r="H151" t="str">
            <v>CJ</v>
          </cell>
          <cell r="I151">
            <v>48</v>
          </cell>
          <cell r="J151">
            <v>9.43</v>
          </cell>
          <cell r="K151">
            <v>11.92</v>
          </cell>
          <cell r="L151">
            <v>572.16</v>
          </cell>
        </row>
        <row r="152">
          <cell r="D152" t="str">
            <v>9.19</v>
          </cell>
          <cell r="E152" t="str">
            <v>CP0015</v>
          </cell>
          <cell r="F152" t="str">
            <v>SORRISO</v>
          </cell>
          <cell r="G152" t="str">
            <v xml:space="preserve">QUADRO DE DISTRIBUIÇÃO DE ENERGIA DE EMBUTIR, EM CHAPA METALIZA, PARA 50 DISJUNTORES TERMOMAGNETICOS MONOPOLARES, COM BARRAMENTO TRIFASICO E NEUTRO, FORNECIMENTO E INSTALÇÃO </v>
          </cell>
          <cell r="H152" t="str">
            <v>CJ</v>
          </cell>
          <cell r="I152">
            <v>12</v>
          </cell>
          <cell r="J152">
            <v>14.12</v>
          </cell>
          <cell r="K152">
            <v>17.850000000000001</v>
          </cell>
          <cell r="L152">
            <v>214.2</v>
          </cell>
        </row>
        <row r="153">
          <cell r="D153" t="str">
            <v>9.20</v>
          </cell>
          <cell r="E153" t="str">
            <v>CP0017</v>
          </cell>
          <cell r="F153" t="str">
            <v>SORRISO</v>
          </cell>
          <cell r="G153" t="str">
            <v>REFLETOR COMPLETO DE LED POTÊNCIA DE 300W  -FORNECIMENTO E INSTALAÇÃO</v>
          </cell>
          <cell r="H153" t="str">
            <v>CJ</v>
          </cell>
          <cell r="I153">
            <v>44</v>
          </cell>
          <cell r="J153">
            <v>714.18000000000006</v>
          </cell>
          <cell r="K153">
            <v>903.01</v>
          </cell>
          <cell r="L153">
            <v>39732.44</v>
          </cell>
        </row>
        <row r="154">
          <cell r="D154" t="str">
            <v>9.21</v>
          </cell>
          <cell r="E154" t="str">
            <v>CP0011</v>
          </cell>
          <cell r="F154" t="str">
            <v>SORRISO</v>
          </cell>
          <cell r="G154" t="str">
            <v xml:space="preserve">LUMINARIA DE LED PARA ILUMINAÇÃO PUBLICA, 180 W, INVOLUCRO EM ALUMINIO OU AÇO INOX - FORNCIMENTO E INSTALAÇÃO </v>
          </cell>
          <cell r="H154" t="str">
            <v>CJ</v>
          </cell>
          <cell r="I154">
            <v>33</v>
          </cell>
          <cell r="J154">
            <v>631.67999999999995</v>
          </cell>
          <cell r="K154">
            <v>798.7</v>
          </cell>
          <cell r="L154">
            <v>26357.1</v>
          </cell>
        </row>
        <row r="155">
          <cell r="D155" t="str">
            <v>9.22</v>
          </cell>
          <cell r="E155" t="str">
            <v>CP0019</v>
          </cell>
          <cell r="F155" t="str">
            <v>SORRISO</v>
          </cell>
          <cell r="G155" t="str">
            <v xml:space="preserve">SUPORTE PARA FIXAÇÃO DE TRÊS PETALAS </v>
          </cell>
          <cell r="H155" t="str">
            <v>CJ</v>
          </cell>
          <cell r="I155">
            <v>11</v>
          </cell>
          <cell r="J155">
            <v>219.05</v>
          </cell>
          <cell r="K155">
            <v>276.97000000000003</v>
          </cell>
          <cell r="L155">
            <v>3046.67</v>
          </cell>
        </row>
        <row r="156">
          <cell r="D156" t="str">
            <v>9.23</v>
          </cell>
          <cell r="E156" t="str">
            <v>CP0010</v>
          </cell>
          <cell r="F156" t="str">
            <v>SORRISO</v>
          </cell>
          <cell r="G156" t="str">
            <v>LUMINARIA DE LED PARA ILUMINACAO PUBLICA, 50 W, INVOLUCRO EM ALUMINIO OU ACO INOX - FORNECIMENTO E INSTALAÇÃO</v>
          </cell>
          <cell r="H156" t="str">
            <v>CJ</v>
          </cell>
          <cell r="I156">
            <v>48</v>
          </cell>
          <cell r="J156">
            <v>212.43</v>
          </cell>
          <cell r="K156">
            <v>268.60000000000002</v>
          </cell>
          <cell r="L156">
            <v>12892.8</v>
          </cell>
        </row>
        <row r="157">
          <cell r="D157" t="str">
            <v>9.24</v>
          </cell>
          <cell r="E157" t="str">
            <v>CP0012</v>
          </cell>
          <cell r="F157" t="str">
            <v>SORRISO</v>
          </cell>
          <cell r="G157" t="str">
            <v>RELE FOTOELETRICO P/ COMANDO DE ILUMINACAO EXTERNA 220V/1000W - FORNECIMENTO E INSTALACAO</v>
          </cell>
          <cell r="H157" t="str">
            <v>CJ</v>
          </cell>
          <cell r="I157">
            <v>71</v>
          </cell>
          <cell r="J157">
            <v>40.32</v>
          </cell>
          <cell r="K157">
            <v>50.98</v>
          </cell>
          <cell r="L157">
            <v>3619.58</v>
          </cell>
        </row>
      </sheetData>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1"/>
    </sheetNames>
    <sheetDataSet>
      <sheetData sheetId="0">
        <row r="6">
          <cell r="B6" t="str">
            <v>884129/2019</v>
          </cell>
          <cell r="C6">
            <v>0</v>
          </cell>
          <cell r="D6">
            <v>0</v>
          </cell>
          <cell r="E6">
            <v>0</v>
          </cell>
          <cell r="F6">
            <v>0</v>
          </cell>
          <cell r="G6">
            <v>0</v>
          </cell>
          <cell r="H6">
            <v>0</v>
          </cell>
          <cell r="I6">
            <v>0</v>
          </cell>
          <cell r="J6">
            <v>0</v>
          </cell>
          <cell r="K6">
            <v>0</v>
          </cell>
          <cell r="L6">
            <v>0</v>
          </cell>
        </row>
        <row r="7">
          <cell r="B7" t="str">
            <v xml:space="preserve">CONTRUÇÃO DE PRAÇA NO MUNICIPIO DE SORRISO </v>
          </cell>
          <cell r="C7">
            <v>0</v>
          </cell>
          <cell r="D7">
            <v>0</v>
          </cell>
          <cell r="E7">
            <v>0</v>
          </cell>
          <cell r="F7">
            <v>0</v>
          </cell>
          <cell r="G7">
            <v>0</v>
          </cell>
          <cell r="H7">
            <v>0</v>
          </cell>
          <cell r="I7">
            <v>0</v>
          </cell>
          <cell r="J7">
            <v>0</v>
          </cell>
          <cell r="K7">
            <v>0</v>
          </cell>
          <cell r="L7">
            <v>0</v>
          </cell>
        </row>
        <row r="8">
          <cell r="B8" t="str">
            <v xml:space="preserve">QUADRA 53, AREA DE PRAÇA, LOTEAMENTO JARDIM AURORA, MUNICIPOL DE SORRISO - MT </v>
          </cell>
          <cell r="C8">
            <v>0</v>
          </cell>
          <cell r="D8">
            <v>0</v>
          </cell>
          <cell r="E8">
            <v>0</v>
          </cell>
          <cell r="F8">
            <v>0</v>
          </cell>
          <cell r="G8">
            <v>0</v>
          </cell>
          <cell r="H8">
            <v>0</v>
          </cell>
          <cell r="I8">
            <v>0</v>
          </cell>
          <cell r="J8">
            <v>0</v>
          </cell>
          <cell r="K8">
            <v>0</v>
          </cell>
          <cell r="L8">
            <v>0</v>
          </cell>
        </row>
        <row r="9">
          <cell r="B9">
            <v>44340</v>
          </cell>
          <cell r="C9">
            <v>44340</v>
          </cell>
          <cell r="D9">
            <v>44340</v>
          </cell>
          <cell r="E9">
            <v>44340</v>
          </cell>
          <cell r="F9">
            <v>44340</v>
          </cell>
          <cell r="G9">
            <v>44340</v>
          </cell>
          <cell r="H9">
            <v>44340</v>
          </cell>
          <cell r="I9">
            <v>44340</v>
          </cell>
          <cell r="J9">
            <v>44340</v>
          </cell>
          <cell r="K9">
            <v>44340</v>
          </cell>
          <cell r="L9">
            <v>44340</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
  <sheetViews>
    <sheetView view="pageBreakPreview" topLeftCell="A3" zoomScaleNormal="100" zoomScaleSheetLayoutView="100" workbookViewId="0">
      <selection activeCell="H42" sqref="H42"/>
    </sheetView>
  </sheetViews>
  <sheetFormatPr defaultRowHeight="15"/>
  <cols>
    <col min="1" max="1" width="12.5703125" customWidth="1"/>
    <col min="2" max="2" width="26.140625" customWidth="1"/>
    <col min="3" max="3" width="24.85546875" customWidth="1"/>
    <col min="4" max="4" width="31.42578125" customWidth="1"/>
  </cols>
  <sheetData>
    <row r="1" spans="1:4" ht="15" customHeight="1">
      <c r="A1" s="609" t="s">
        <v>20751</v>
      </c>
      <c r="B1" s="609"/>
      <c r="C1" s="609"/>
      <c r="D1" s="609"/>
    </row>
    <row r="2" spans="1:4" ht="15" customHeight="1">
      <c r="A2" s="609"/>
      <c r="B2" s="609"/>
      <c r="C2" s="609"/>
      <c r="D2" s="609"/>
    </row>
    <row r="3" spans="1:4" ht="15" customHeight="1">
      <c r="A3" s="609"/>
      <c r="B3" s="609"/>
      <c r="C3" s="609"/>
      <c r="D3" s="609"/>
    </row>
    <row r="4" spans="1:4" ht="15" customHeight="1">
      <c r="A4" s="609"/>
      <c r="B4" s="609"/>
      <c r="C4" s="609"/>
      <c r="D4" s="609"/>
    </row>
    <row r="5" spans="1:4" ht="15" customHeight="1">
      <c r="A5" s="609"/>
      <c r="B5" s="609"/>
      <c r="C5" s="609"/>
      <c r="D5" s="609"/>
    </row>
    <row r="6" spans="1:4" ht="15" customHeight="1">
      <c r="A6" s="609"/>
      <c r="B6" s="609"/>
      <c r="C6" s="609"/>
      <c r="D6" s="609"/>
    </row>
    <row r="7" spans="1:4" ht="15" customHeight="1">
      <c r="A7" s="609"/>
      <c r="B7" s="609"/>
      <c r="C7" s="609"/>
      <c r="D7" s="609"/>
    </row>
    <row r="8" spans="1:4" ht="15" customHeight="1">
      <c r="A8" s="609"/>
      <c r="B8" s="609"/>
      <c r="C8" s="609"/>
      <c r="D8" s="609"/>
    </row>
    <row r="9" spans="1:4" ht="15" customHeight="1">
      <c r="A9" s="609"/>
      <c r="B9" s="609"/>
      <c r="C9" s="609"/>
      <c r="D9" s="609"/>
    </row>
    <row r="10" spans="1:4" ht="15" customHeight="1">
      <c r="A10" s="609"/>
      <c r="B10" s="609"/>
      <c r="C10" s="609"/>
      <c r="D10" s="609"/>
    </row>
    <row r="11" spans="1:4" ht="15" customHeight="1">
      <c r="A11" s="609"/>
      <c r="B11" s="609"/>
      <c r="C11" s="609"/>
      <c r="D11" s="609"/>
    </row>
    <row r="12" spans="1:4" ht="15" customHeight="1">
      <c r="A12" s="609"/>
      <c r="B12" s="609"/>
      <c r="C12" s="609"/>
      <c r="D12" s="609"/>
    </row>
    <row r="13" spans="1:4" ht="15" customHeight="1">
      <c r="A13" s="609"/>
      <c r="B13" s="609"/>
      <c r="C13" s="609"/>
      <c r="D13" s="609"/>
    </row>
    <row r="14" spans="1:4" ht="21" customHeight="1">
      <c r="A14" s="609"/>
      <c r="B14" s="609"/>
      <c r="C14" s="609"/>
      <c r="D14" s="609"/>
    </row>
    <row r="15" spans="1:4" ht="21" customHeight="1">
      <c r="A15" s="609"/>
      <c r="B15" s="609"/>
      <c r="C15" s="609"/>
      <c r="D15" s="609"/>
    </row>
    <row r="16" spans="1:4" ht="15" customHeight="1">
      <c r="A16" s="609"/>
      <c r="B16" s="609"/>
      <c r="C16" s="609"/>
      <c r="D16" s="609"/>
    </row>
    <row r="17" spans="1:4" ht="15" customHeight="1">
      <c r="A17" s="609"/>
      <c r="B17" s="609"/>
      <c r="C17" s="609"/>
      <c r="D17" s="609"/>
    </row>
    <row r="18" spans="1:4" ht="15" customHeight="1">
      <c r="A18" s="609"/>
      <c r="B18" s="609"/>
      <c r="C18" s="609"/>
      <c r="D18" s="609"/>
    </row>
    <row r="19" spans="1:4" ht="15" customHeight="1">
      <c r="A19" s="609"/>
      <c r="B19" s="609"/>
      <c r="C19" s="609"/>
      <c r="D19" s="609"/>
    </row>
    <row r="20" spans="1:4" ht="15" customHeight="1">
      <c r="A20" s="609"/>
      <c r="B20" s="609"/>
      <c r="C20" s="609"/>
      <c r="D20" s="609"/>
    </row>
    <row r="21" spans="1:4" ht="15" customHeight="1">
      <c r="A21" s="609"/>
      <c r="B21" s="609"/>
      <c r="C21" s="609"/>
      <c r="D21" s="609"/>
    </row>
    <row r="22" spans="1:4" ht="15" customHeight="1">
      <c r="A22" s="609"/>
      <c r="B22" s="609"/>
      <c r="C22" s="609"/>
      <c r="D22" s="609"/>
    </row>
    <row r="23" spans="1:4" ht="15" customHeight="1">
      <c r="A23" s="609"/>
      <c r="B23" s="609"/>
      <c r="C23" s="609"/>
      <c r="D23" s="609"/>
    </row>
    <row r="24" spans="1:4" ht="15" customHeight="1">
      <c r="A24" s="609"/>
      <c r="B24" s="609"/>
      <c r="C24" s="609"/>
      <c r="D24" s="609"/>
    </row>
    <row r="25" spans="1:4" ht="15" customHeight="1">
      <c r="A25" s="609"/>
      <c r="B25" s="609"/>
      <c r="C25" s="609"/>
      <c r="D25" s="609"/>
    </row>
    <row r="26" spans="1:4" ht="15" customHeight="1">
      <c r="A26" s="609"/>
      <c r="B26" s="609"/>
      <c r="C26" s="609"/>
      <c r="D26" s="609"/>
    </row>
    <row r="27" spans="1:4" ht="15" customHeight="1">
      <c r="A27" s="609"/>
      <c r="B27" s="609"/>
      <c r="C27" s="609"/>
      <c r="D27" s="609"/>
    </row>
    <row r="28" spans="1:4" ht="15" customHeight="1">
      <c r="A28" s="609"/>
      <c r="B28" s="609"/>
      <c r="C28" s="609"/>
      <c r="D28" s="609"/>
    </row>
    <row r="29" spans="1:4" ht="15" customHeight="1">
      <c r="A29" s="609"/>
      <c r="B29" s="609"/>
      <c r="C29" s="609"/>
      <c r="D29" s="609"/>
    </row>
    <row r="30" spans="1:4" ht="15" customHeight="1">
      <c r="A30" s="609"/>
      <c r="B30" s="609"/>
      <c r="C30" s="609"/>
      <c r="D30" s="609"/>
    </row>
    <row r="31" spans="1:4" ht="15" customHeight="1">
      <c r="A31" s="609"/>
      <c r="B31" s="609"/>
      <c r="C31" s="609"/>
      <c r="D31" s="609"/>
    </row>
    <row r="32" spans="1:4" ht="15" customHeight="1">
      <c r="A32" s="609"/>
      <c r="B32" s="609"/>
      <c r="C32" s="609"/>
      <c r="D32" s="609"/>
    </row>
    <row r="33" spans="1:4" ht="15" customHeight="1">
      <c r="A33" s="609"/>
      <c r="B33" s="609"/>
      <c r="C33" s="609"/>
      <c r="D33" s="609"/>
    </row>
    <row r="34" spans="1:4" ht="15" customHeight="1">
      <c r="A34" s="609"/>
      <c r="B34" s="609"/>
      <c r="C34" s="609"/>
      <c r="D34" s="609"/>
    </row>
    <row r="35" spans="1:4" ht="15" customHeight="1">
      <c r="A35" s="609"/>
      <c r="B35" s="609"/>
      <c r="C35" s="609"/>
      <c r="D35" s="609"/>
    </row>
    <row r="36" spans="1:4" ht="15" customHeight="1">
      <c r="A36" s="609"/>
      <c r="B36" s="609"/>
      <c r="C36" s="609"/>
      <c r="D36" s="609"/>
    </row>
    <row r="37" spans="1:4" ht="15" customHeight="1">
      <c r="A37" s="609"/>
      <c r="B37" s="609"/>
      <c r="C37" s="609"/>
      <c r="D37" s="609"/>
    </row>
    <row r="38" spans="1:4" ht="15" customHeight="1">
      <c r="A38" s="609"/>
      <c r="B38" s="609"/>
      <c r="C38" s="609"/>
      <c r="D38" s="609"/>
    </row>
    <row r="39" spans="1:4" ht="15" customHeight="1">
      <c r="A39" s="609"/>
      <c r="B39" s="609"/>
      <c r="C39" s="609"/>
      <c r="D39" s="609"/>
    </row>
    <row r="40" spans="1:4" ht="15" customHeight="1">
      <c r="A40" s="609"/>
      <c r="B40" s="609"/>
      <c r="C40" s="609"/>
      <c r="D40" s="609"/>
    </row>
    <row r="41" spans="1:4" ht="15" customHeight="1">
      <c r="A41" s="609"/>
      <c r="B41" s="609"/>
      <c r="C41" s="609"/>
      <c r="D41" s="609"/>
    </row>
    <row r="42" spans="1:4" ht="15" customHeight="1">
      <c r="A42" s="609"/>
      <c r="B42" s="609"/>
      <c r="C42" s="609"/>
      <c r="D42" s="609"/>
    </row>
    <row r="43" spans="1:4" ht="15" customHeight="1">
      <c r="A43" s="609"/>
      <c r="B43" s="609"/>
      <c r="C43" s="609"/>
      <c r="D43" s="609"/>
    </row>
    <row r="44" spans="1:4">
      <c r="A44" s="609"/>
      <c r="B44" s="609"/>
      <c r="C44" s="609"/>
      <c r="D44" s="609"/>
    </row>
    <row r="45" spans="1:4">
      <c r="A45" s="407" t="s">
        <v>20745</v>
      </c>
      <c r="B45" s="391" t="s">
        <v>20746</v>
      </c>
      <c r="C45" s="391"/>
      <c r="D45" s="407"/>
    </row>
    <row r="46" spans="1:4">
      <c r="A46" s="408" t="s">
        <v>20747</v>
      </c>
      <c r="B46" s="391" t="s">
        <v>20748</v>
      </c>
      <c r="C46" s="391"/>
      <c r="D46" s="408"/>
    </row>
    <row r="47" spans="1:4">
      <c r="A47" s="409" t="s">
        <v>20749</v>
      </c>
      <c r="B47" s="608" t="s">
        <v>20750</v>
      </c>
      <c r="C47" s="608"/>
      <c r="D47" s="608"/>
    </row>
  </sheetData>
  <mergeCells count="2">
    <mergeCell ref="B47:D47"/>
    <mergeCell ref="A1:D44"/>
  </mergeCells>
  <pageMargins left="0.511811024" right="0.511811024" top="0.78740157499999996" bottom="0.78740157499999996" header="0.31496062000000002" footer="0.31496062000000002"/>
  <pageSetup paperSize="9" scale="97"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86"/>
  <sheetViews>
    <sheetView topLeftCell="A52" workbookViewId="0">
      <selection activeCell="L20" sqref="L20"/>
    </sheetView>
  </sheetViews>
  <sheetFormatPr defaultRowHeight="15"/>
  <cols>
    <col min="3" max="3" width="9.140625" style="378"/>
    <col min="4" max="4" width="13.7109375" customWidth="1"/>
    <col min="5" max="5" width="90.28515625" customWidth="1"/>
    <col min="6" max="6" width="9.140625" style="396"/>
    <col min="7" max="7" width="16.140625" style="396" customWidth="1"/>
    <col min="8" max="8" width="16.7109375" style="396" customWidth="1"/>
    <col min="9" max="9" width="13.7109375" style="396" customWidth="1"/>
    <col min="10" max="10" width="14.85546875" style="397" bestFit="1" customWidth="1"/>
    <col min="11" max="11" width="18.85546875" bestFit="1" customWidth="1"/>
    <col min="12" max="12" width="9.140625" style="399"/>
    <col min="13" max="13" width="14.7109375" style="399" bestFit="1" customWidth="1"/>
  </cols>
  <sheetData>
    <row r="1" spans="2:31" s="390" customFormat="1">
      <c r="C1" s="378"/>
      <c r="F1" s="396"/>
      <c r="G1" s="396"/>
      <c r="H1" s="396"/>
      <c r="I1" s="396"/>
      <c r="J1" s="397"/>
      <c r="L1" s="399"/>
      <c r="M1" s="399"/>
    </row>
    <row r="2" spans="2:31">
      <c r="H2" s="908" t="s">
        <v>18</v>
      </c>
      <c r="I2" s="908"/>
      <c r="R2" t="s">
        <v>20742</v>
      </c>
      <c r="S2" t="s">
        <v>20743</v>
      </c>
    </row>
    <row r="3" spans="2:31">
      <c r="B3" t="s">
        <v>12</v>
      </c>
      <c r="C3" s="398" t="s">
        <v>13</v>
      </c>
      <c r="D3" t="s">
        <v>14</v>
      </c>
      <c r="E3" t="s">
        <v>15</v>
      </c>
      <c r="F3" s="396" t="s">
        <v>16</v>
      </c>
      <c r="G3" s="396" t="s">
        <v>17</v>
      </c>
      <c r="H3" s="396" t="s">
        <v>20</v>
      </c>
      <c r="I3" s="396" t="s">
        <v>21</v>
      </c>
      <c r="J3" s="397" t="s">
        <v>19</v>
      </c>
      <c r="K3" s="396" t="s">
        <v>20740</v>
      </c>
      <c r="L3" s="400" t="s">
        <v>14149</v>
      </c>
      <c r="M3" s="400" t="s">
        <v>20741</v>
      </c>
      <c r="N3" t="s">
        <v>20742</v>
      </c>
      <c r="R3" t="s">
        <v>167</v>
      </c>
      <c r="S3" s="395">
        <v>0.85</v>
      </c>
      <c r="AE3" t="s">
        <v>20744</v>
      </c>
    </row>
    <row r="4" spans="2:31">
      <c r="B4" t="s">
        <v>27</v>
      </c>
      <c r="C4" s="378">
        <v>92396</v>
      </c>
      <c r="D4" t="s">
        <v>8332</v>
      </c>
      <c r="E4" t="s">
        <v>6675</v>
      </c>
      <c r="F4" s="396" t="s">
        <v>145</v>
      </c>
      <c r="G4" s="396">
        <v>2832.31</v>
      </c>
      <c r="H4" s="396" t="s">
        <v>14868</v>
      </c>
      <c r="I4" s="396">
        <v>81.28</v>
      </c>
      <c r="J4" s="397">
        <v>230210.16</v>
      </c>
      <c r="K4" s="394">
        <f>J4</f>
        <v>230210.16</v>
      </c>
      <c r="L4" s="399">
        <f t="shared" ref="L4:L35" si="0">J4/$K$71</f>
        <v>0.19753217975789769</v>
      </c>
      <c r="M4" s="399">
        <f>K4/$K$86</f>
        <v>0.19713644577934414</v>
      </c>
      <c r="N4" t="str">
        <f>IF(M4&lt;$S$3,$R$3,IF(M4&lt;$S$4,$R$4,$R$5))</f>
        <v>A</v>
      </c>
      <c r="R4" t="s">
        <v>187</v>
      </c>
      <c r="S4" s="395">
        <v>0.95</v>
      </c>
    </row>
    <row r="5" spans="2:31">
      <c r="B5" t="s">
        <v>36</v>
      </c>
      <c r="C5" s="378" t="s">
        <v>15989</v>
      </c>
      <c r="D5" t="s">
        <v>3</v>
      </c>
      <c r="E5" t="s">
        <v>15994</v>
      </c>
      <c r="F5" s="396" t="s">
        <v>145</v>
      </c>
      <c r="G5" s="396">
        <v>565</v>
      </c>
      <c r="H5" s="396">
        <v>202.73999999999998</v>
      </c>
      <c r="I5" s="396">
        <v>256.33999999999997</v>
      </c>
      <c r="J5" s="397">
        <v>144832.1</v>
      </c>
      <c r="K5" s="394">
        <f>J5+K4</f>
        <v>375042.26</v>
      </c>
      <c r="L5" s="399">
        <f t="shared" si="0"/>
        <v>0.12427340483979427</v>
      </c>
      <c r="M5" s="399">
        <f t="shared" ref="M5:M68" si="1">K5/$K$86</f>
        <v>0.3211608825320858</v>
      </c>
      <c r="N5" s="390" t="str">
        <f t="shared" ref="N5:N68" si="2">IF(M5&lt;$S$3,$R$3,IF(M5&lt;$S$4,$R$4,$R$5))</f>
        <v>A</v>
      </c>
      <c r="R5" t="s">
        <v>209</v>
      </c>
      <c r="S5" s="395">
        <v>1</v>
      </c>
    </row>
    <row r="6" spans="2:31">
      <c r="B6" t="s">
        <v>14159</v>
      </c>
      <c r="C6" s="378" t="s">
        <v>8326</v>
      </c>
      <c r="D6" t="s">
        <v>8315</v>
      </c>
      <c r="E6" t="s">
        <v>14068</v>
      </c>
      <c r="F6" s="396" t="s">
        <v>145</v>
      </c>
      <c r="G6" s="396">
        <v>957.22</v>
      </c>
      <c r="H6" s="396">
        <v>86.13</v>
      </c>
      <c r="I6" s="396">
        <v>108.9</v>
      </c>
      <c r="J6" s="397">
        <v>104241.26</v>
      </c>
      <c r="K6" s="394">
        <f t="shared" ref="K6:K69" si="3">J6+K5</f>
        <v>479283.52</v>
      </c>
      <c r="L6" s="399">
        <f t="shared" si="0"/>
        <v>8.9444372518179688E-2</v>
      </c>
      <c r="M6" s="399">
        <f t="shared" si="1"/>
        <v>0.41042606309562185</v>
      </c>
      <c r="N6" s="390" t="str">
        <f t="shared" si="2"/>
        <v>A</v>
      </c>
    </row>
    <row r="7" spans="2:31">
      <c r="B7" t="s">
        <v>14175</v>
      </c>
      <c r="C7" s="378" t="s">
        <v>13868</v>
      </c>
      <c r="D7" t="s">
        <v>8315</v>
      </c>
      <c r="E7" t="s">
        <v>15995</v>
      </c>
      <c r="F7" s="396" t="s">
        <v>14142</v>
      </c>
      <c r="G7" s="396">
        <v>48</v>
      </c>
      <c r="H7" s="396">
        <v>1611.6999999999998</v>
      </c>
      <c r="I7" s="396">
        <v>2037.83</v>
      </c>
      <c r="J7" s="397">
        <v>97815.84</v>
      </c>
      <c r="K7" s="394">
        <f t="shared" si="3"/>
        <v>577099.36</v>
      </c>
      <c r="L7" s="399">
        <f t="shared" si="0"/>
        <v>8.3931031063310832E-2</v>
      </c>
      <c r="M7" s="399">
        <f t="shared" si="1"/>
        <v>0.4941889475770061</v>
      </c>
      <c r="N7" s="390" t="str">
        <f t="shared" si="2"/>
        <v>A</v>
      </c>
    </row>
    <row r="8" spans="2:31">
      <c r="B8" t="s">
        <v>15999</v>
      </c>
      <c r="C8" s="378">
        <v>370</v>
      </c>
      <c r="D8" t="s">
        <v>3</v>
      </c>
      <c r="E8" t="s">
        <v>8324</v>
      </c>
      <c r="F8" s="396" t="s">
        <v>8554</v>
      </c>
      <c r="G8" s="396">
        <v>600</v>
      </c>
      <c r="H8" s="396" t="s">
        <v>19408</v>
      </c>
      <c r="I8" s="396">
        <v>93.78</v>
      </c>
      <c r="J8" s="397">
        <v>56268</v>
      </c>
      <c r="K8" s="394">
        <f t="shared" si="3"/>
        <v>633367.36</v>
      </c>
      <c r="L8" s="399">
        <f t="shared" si="0"/>
        <v>4.8280843428532373E-2</v>
      </c>
      <c r="M8" s="399">
        <f t="shared" si="1"/>
        <v>0.54237306565030108</v>
      </c>
      <c r="N8" s="390" t="str">
        <f t="shared" si="2"/>
        <v>A</v>
      </c>
    </row>
    <row r="9" spans="2:31">
      <c r="B9" t="s">
        <v>14167</v>
      </c>
      <c r="C9" s="378">
        <v>91930</v>
      </c>
      <c r="D9" t="s">
        <v>3</v>
      </c>
      <c r="E9" t="s">
        <v>3425</v>
      </c>
      <c r="F9" s="396" t="s">
        <v>239</v>
      </c>
      <c r="G9" s="396">
        <v>4117.28</v>
      </c>
      <c r="H9" s="396" t="s">
        <v>6350</v>
      </c>
      <c r="I9" s="396">
        <v>11.27</v>
      </c>
      <c r="J9" s="397">
        <v>46401.75</v>
      </c>
      <c r="K9" s="394">
        <f t="shared" si="3"/>
        <v>679769.11</v>
      </c>
      <c r="L9" s="399">
        <f t="shared" si="0"/>
        <v>3.9815092531454863E-2</v>
      </c>
      <c r="M9" s="399">
        <f t="shared" si="1"/>
        <v>0.58210839302656325</v>
      </c>
      <c r="N9" s="390" t="str">
        <f t="shared" si="2"/>
        <v>A</v>
      </c>
    </row>
    <row r="10" spans="2:31">
      <c r="B10" t="s">
        <v>28</v>
      </c>
      <c r="C10" s="378">
        <v>98504</v>
      </c>
      <c r="D10" t="s">
        <v>8332</v>
      </c>
      <c r="E10" t="s">
        <v>7867</v>
      </c>
      <c r="F10" s="396" t="s">
        <v>145</v>
      </c>
      <c r="G10" s="396">
        <v>3897.2</v>
      </c>
      <c r="H10" s="396" t="s">
        <v>2565</v>
      </c>
      <c r="I10" s="396">
        <v>11.72</v>
      </c>
      <c r="J10" s="397">
        <v>45675.18</v>
      </c>
      <c r="K10" s="394">
        <f t="shared" si="3"/>
        <v>725444.29</v>
      </c>
      <c r="L10" s="399">
        <f t="shared" si="0"/>
        <v>3.9191658032096989E-2</v>
      </c>
      <c r="M10" s="399">
        <f t="shared" si="1"/>
        <v>0.62122153488586174</v>
      </c>
      <c r="N10" s="390" t="str">
        <f t="shared" si="2"/>
        <v>A</v>
      </c>
    </row>
    <row r="11" spans="2:31">
      <c r="B11" t="s">
        <v>14182</v>
      </c>
      <c r="C11" s="378" t="s">
        <v>14098</v>
      </c>
      <c r="D11" t="s">
        <v>8315</v>
      </c>
      <c r="E11" t="s">
        <v>14115</v>
      </c>
      <c r="F11" s="396" t="s">
        <v>14142</v>
      </c>
      <c r="G11" s="396">
        <v>44</v>
      </c>
      <c r="H11" s="396">
        <v>714.18000000000006</v>
      </c>
      <c r="I11" s="396">
        <v>903.01</v>
      </c>
      <c r="J11" s="397">
        <v>39732.44</v>
      </c>
      <c r="K11" s="394">
        <f t="shared" si="3"/>
        <v>765176.73</v>
      </c>
      <c r="L11" s="399">
        <f t="shared" si="0"/>
        <v>3.4092480889200916E-2</v>
      </c>
      <c r="M11" s="399">
        <f t="shared" si="1"/>
        <v>0.65524571524237174</v>
      </c>
      <c r="N11" s="390" t="str">
        <f t="shared" si="2"/>
        <v>A</v>
      </c>
    </row>
    <row r="12" spans="2:31">
      <c r="B12" t="s">
        <v>22</v>
      </c>
      <c r="C12" s="378" t="s">
        <v>14145</v>
      </c>
      <c r="D12" t="s">
        <v>8315</v>
      </c>
      <c r="E12" t="s">
        <v>14147</v>
      </c>
      <c r="F12" s="396" t="s">
        <v>14128</v>
      </c>
      <c r="G12" s="396">
        <v>1</v>
      </c>
      <c r="H12" s="396">
        <v>27157</v>
      </c>
      <c r="I12" s="396">
        <v>34337.31</v>
      </c>
      <c r="J12" s="397">
        <v>42444</v>
      </c>
      <c r="K12" s="394">
        <f t="shared" si="3"/>
        <v>807620.73</v>
      </c>
      <c r="L12" s="399">
        <f t="shared" si="0"/>
        <v>3.6419139092923651E-2</v>
      </c>
      <c r="M12" s="399">
        <f t="shared" si="1"/>
        <v>0.69159189259900311</v>
      </c>
      <c r="N12" s="390" t="str">
        <f t="shared" si="2"/>
        <v>A</v>
      </c>
    </row>
    <row r="13" spans="2:31">
      <c r="B13" t="s">
        <v>14174</v>
      </c>
      <c r="C13" s="378" t="s">
        <v>13864</v>
      </c>
      <c r="D13" t="s">
        <v>8315</v>
      </c>
      <c r="E13" t="s">
        <v>14081</v>
      </c>
      <c r="F13" s="396" t="s">
        <v>14142</v>
      </c>
      <c r="G13" s="396">
        <v>11</v>
      </c>
      <c r="H13" s="396">
        <v>2183.42</v>
      </c>
      <c r="I13" s="396">
        <v>2760.72</v>
      </c>
      <c r="J13" s="397">
        <v>30367.919999999998</v>
      </c>
      <c r="K13" s="394">
        <f t="shared" si="3"/>
        <v>837988.65</v>
      </c>
      <c r="L13" s="399">
        <f t="shared" si="0"/>
        <v>2.6057240185721846E-2</v>
      </c>
      <c r="M13" s="399">
        <f t="shared" si="1"/>
        <v>0.71759692997229485</v>
      </c>
      <c r="N13" s="390" t="str">
        <f t="shared" si="2"/>
        <v>A</v>
      </c>
    </row>
    <row r="14" spans="2:31">
      <c r="B14" t="s">
        <v>15998</v>
      </c>
      <c r="C14" s="378" t="s">
        <v>14107</v>
      </c>
      <c r="D14" t="s">
        <v>8332</v>
      </c>
      <c r="E14" t="s">
        <v>14143</v>
      </c>
      <c r="F14" s="396" t="s">
        <v>14128</v>
      </c>
      <c r="G14" s="396">
        <v>22</v>
      </c>
      <c r="H14" s="396">
        <v>987.58000000000015</v>
      </c>
      <c r="I14" s="396">
        <v>1248.7</v>
      </c>
      <c r="J14" s="397">
        <v>27471.4</v>
      </c>
      <c r="K14" s="394">
        <f t="shared" si="3"/>
        <v>865460.05</v>
      </c>
      <c r="L14" s="399">
        <f t="shared" si="0"/>
        <v>2.3571876771212488E-2</v>
      </c>
      <c r="M14" s="399">
        <f t="shared" si="1"/>
        <v>0.74112158308309872</v>
      </c>
      <c r="N14" s="390" t="str">
        <f t="shared" si="2"/>
        <v>A</v>
      </c>
    </row>
    <row r="15" spans="2:31">
      <c r="B15" t="s">
        <v>14183</v>
      </c>
      <c r="C15" s="378" t="s">
        <v>13872</v>
      </c>
      <c r="D15" t="s">
        <v>8315</v>
      </c>
      <c r="E15" t="s">
        <v>14140</v>
      </c>
      <c r="F15" s="396" t="s">
        <v>14142</v>
      </c>
      <c r="G15" s="396">
        <v>33</v>
      </c>
      <c r="H15" s="396">
        <v>631.67999999999995</v>
      </c>
      <c r="I15" s="396">
        <v>798.7</v>
      </c>
      <c r="J15" s="397">
        <v>26357.1</v>
      </c>
      <c r="K15" s="394">
        <f t="shared" si="3"/>
        <v>891817.15</v>
      </c>
      <c r="L15" s="399">
        <f t="shared" si="0"/>
        <v>2.2615749952551549E-2</v>
      </c>
      <c r="M15" s="399">
        <f t="shared" si="1"/>
        <v>0.76369202487007615</v>
      </c>
      <c r="N15" s="390" t="str">
        <f t="shared" si="2"/>
        <v>A</v>
      </c>
    </row>
    <row r="16" spans="2:31">
      <c r="B16" t="s">
        <v>49</v>
      </c>
      <c r="C16" s="378">
        <v>97086</v>
      </c>
      <c r="D16" t="s">
        <v>8332</v>
      </c>
      <c r="E16" t="s">
        <v>2591</v>
      </c>
      <c r="F16" s="396" t="s">
        <v>145</v>
      </c>
      <c r="G16" s="396">
        <v>228.96</v>
      </c>
      <c r="H16" s="396" t="s">
        <v>14415</v>
      </c>
      <c r="I16" s="396">
        <v>99.61</v>
      </c>
      <c r="J16" s="397">
        <v>22806.71</v>
      </c>
      <c r="K16" s="394">
        <f t="shared" si="3"/>
        <v>914623.86</v>
      </c>
      <c r="L16" s="399">
        <f t="shared" si="0"/>
        <v>1.9569332384835849E-2</v>
      </c>
      <c r="M16" s="399">
        <f t="shared" si="1"/>
        <v>0.78322215225159664</v>
      </c>
      <c r="N16" s="390" t="str">
        <f t="shared" si="2"/>
        <v>A</v>
      </c>
    </row>
    <row r="17" spans="2:14">
      <c r="B17" t="s">
        <v>14173</v>
      </c>
      <c r="C17" s="378" t="s">
        <v>13861</v>
      </c>
      <c r="D17" t="s">
        <v>8315</v>
      </c>
      <c r="E17" t="s">
        <v>12370</v>
      </c>
      <c r="F17" s="396" t="s">
        <v>14142</v>
      </c>
      <c r="G17" s="396">
        <v>12</v>
      </c>
      <c r="H17" s="396">
        <v>1328.4200000000003</v>
      </c>
      <c r="I17" s="396">
        <v>1679.65</v>
      </c>
      <c r="J17" s="397">
        <v>20155.8</v>
      </c>
      <c r="K17" s="394">
        <f t="shared" si="3"/>
        <v>934779.66</v>
      </c>
      <c r="L17" s="399">
        <f t="shared" si="0"/>
        <v>1.7294715006341308E-2</v>
      </c>
      <c r="M17" s="399">
        <f t="shared" si="1"/>
        <v>0.80048221920015927</v>
      </c>
      <c r="N17" s="390" t="str">
        <f t="shared" si="2"/>
        <v>A</v>
      </c>
    </row>
    <row r="18" spans="2:14">
      <c r="B18" t="s">
        <v>51</v>
      </c>
      <c r="C18" s="378">
        <v>91595</v>
      </c>
      <c r="D18" t="s">
        <v>8332</v>
      </c>
      <c r="E18" t="s">
        <v>2867</v>
      </c>
      <c r="F18" s="396" t="s">
        <v>130</v>
      </c>
      <c r="G18" s="396">
        <v>862.94</v>
      </c>
      <c r="H18" s="396" t="s">
        <v>17142</v>
      </c>
      <c r="I18" s="396">
        <v>21.53</v>
      </c>
      <c r="J18" s="397">
        <v>18579.099999999999</v>
      </c>
      <c r="K18" s="394">
        <f t="shared" si="3"/>
        <v>953358.76</v>
      </c>
      <c r="L18" s="399">
        <f t="shared" si="0"/>
        <v>1.5941825160713831E-2</v>
      </c>
      <c r="M18" s="399">
        <f t="shared" si="1"/>
        <v>0.8163921066689791</v>
      </c>
      <c r="N18" s="390" t="str">
        <f t="shared" si="2"/>
        <v>A</v>
      </c>
    </row>
    <row r="19" spans="2:14">
      <c r="B19" t="s">
        <v>46</v>
      </c>
      <c r="C19" s="378">
        <v>94971</v>
      </c>
      <c r="D19" t="s">
        <v>8332</v>
      </c>
      <c r="E19" t="s">
        <v>14461</v>
      </c>
      <c r="F19" s="396" t="s">
        <v>133</v>
      </c>
      <c r="G19" s="396">
        <v>32.24</v>
      </c>
      <c r="H19" s="396" t="s">
        <v>17209</v>
      </c>
      <c r="I19" s="396">
        <v>483.06</v>
      </c>
      <c r="J19" s="397">
        <v>15573.85</v>
      </c>
      <c r="K19" s="394">
        <f t="shared" si="3"/>
        <v>968932.61</v>
      </c>
      <c r="L19" s="399">
        <f t="shared" si="0"/>
        <v>1.3363165803466427E-2</v>
      </c>
      <c r="M19" s="399">
        <f t="shared" si="1"/>
        <v>0.8297285008407248</v>
      </c>
      <c r="N19" s="390" t="str">
        <f t="shared" si="2"/>
        <v>A</v>
      </c>
    </row>
    <row r="20" spans="2:14">
      <c r="B20" t="s">
        <v>50</v>
      </c>
      <c r="C20" s="378">
        <v>94342</v>
      </c>
      <c r="D20" t="s">
        <v>8332</v>
      </c>
      <c r="E20" t="s">
        <v>6384</v>
      </c>
      <c r="F20" s="396" t="s">
        <v>133</v>
      </c>
      <c r="G20" s="396">
        <v>123.48</v>
      </c>
      <c r="H20" s="396" t="s">
        <v>18494</v>
      </c>
      <c r="I20" s="396">
        <v>115.86</v>
      </c>
      <c r="J20" s="397">
        <v>14306.39</v>
      </c>
      <c r="K20" s="394">
        <f t="shared" si="3"/>
        <v>983239</v>
      </c>
      <c r="L20" s="399">
        <f t="shared" si="0"/>
        <v>1.2275619812638111E-2</v>
      </c>
      <c r="M20" s="399">
        <f t="shared" si="1"/>
        <v>0.84197952780032181</v>
      </c>
      <c r="N20" s="390" t="str">
        <f t="shared" si="2"/>
        <v>A</v>
      </c>
    </row>
    <row r="21" spans="2:14">
      <c r="B21" t="s">
        <v>14164</v>
      </c>
      <c r="C21" s="378">
        <v>41627</v>
      </c>
      <c r="D21" t="s">
        <v>8315</v>
      </c>
      <c r="E21" t="s">
        <v>9358</v>
      </c>
      <c r="F21" s="396" t="s">
        <v>8354</v>
      </c>
      <c r="G21" s="396">
        <v>71</v>
      </c>
      <c r="H21" s="396" t="s">
        <v>17355</v>
      </c>
      <c r="I21" s="396">
        <v>195.48</v>
      </c>
      <c r="J21" s="397">
        <v>13879.08</v>
      </c>
      <c r="K21" s="394">
        <f t="shared" si="3"/>
        <v>997118.08</v>
      </c>
      <c r="L21" s="399">
        <f t="shared" si="0"/>
        <v>1.1908965813820912E-2</v>
      </c>
      <c r="M21" s="399">
        <f t="shared" si="1"/>
        <v>0.85386463531202839</v>
      </c>
      <c r="N21" s="390" t="str">
        <f t="shared" si="2"/>
        <v>B</v>
      </c>
    </row>
    <row r="22" spans="2:14">
      <c r="B22" t="s">
        <v>16000</v>
      </c>
      <c r="C22" s="378">
        <v>370</v>
      </c>
      <c r="D22" t="s">
        <v>3</v>
      </c>
      <c r="E22" t="s">
        <v>8324</v>
      </c>
      <c r="F22" s="396" t="s">
        <v>8554</v>
      </c>
      <c r="G22" s="396">
        <v>144.71600000000001</v>
      </c>
      <c r="H22" s="396" t="s">
        <v>19408</v>
      </c>
      <c r="I22" s="396">
        <v>93.78</v>
      </c>
      <c r="J22" s="397">
        <v>13571.47</v>
      </c>
      <c r="K22" s="394">
        <f t="shared" si="3"/>
        <v>1010689.5499999999</v>
      </c>
      <c r="L22" s="399">
        <f t="shared" si="0"/>
        <v>1.1645020583013867E-2</v>
      </c>
      <c r="M22" s="399">
        <f t="shared" si="1"/>
        <v>0.86548632637814371</v>
      </c>
      <c r="N22" s="390" t="str">
        <f t="shared" si="2"/>
        <v>B</v>
      </c>
    </row>
    <row r="23" spans="2:14">
      <c r="B23" t="s">
        <v>16001</v>
      </c>
      <c r="C23" s="378" t="s">
        <v>13870</v>
      </c>
      <c r="D23" t="s">
        <v>8315</v>
      </c>
      <c r="E23" t="s">
        <v>14088</v>
      </c>
      <c r="F23" s="396" t="s">
        <v>14142</v>
      </c>
      <c r="G23" s="396">
        <v>48</v>
      </c>
      <c r="H23" s="396">
        <v>212.43</v>
      </c>
      <c r="I23" s="396">
        <v>268.60000000000002</v>
      </c>
      <c r="J23" s="397">
        <v>12892.8</v>
      </c>
      <c r="K23" s="394">
        <f t="shared" si="3"/>
        <v>1023582.35</v>
      </c>
      <c r="L23" s="399">
        <f t="shared" si="0"/>
        <v>1.1062686751890633E-2</v>
      </c>
      <c r="M23" s="399">
        <f t="shared" si="1"/>
        <v>0.87652685025486554</v>
      </c>
      <c r="N23" s="390" t="str">
        <f t="shared" si="2"/>
        <v>B</v>
      </c>
    </row>
    <row r="24" spans="2:14">
      <c r="B24" t="s">
        <v>8343</v>
      </c>
      <c r="C24" s="378">
        <v>92396</v>
      </c>
      <c r="D24" t="s">
        <v>8332</v>
      </c>
      <c r="E24" t="s">
        <v>6675</v>
      </c>
      <c r="F24" s="396" t="s">
        <v>145</v>
      </c>
      <c r="G24" s="396">
        <v>118.82</v>
      </c>
      <c r="H24" s="396" t="s">
        <v>14868</v>
      </c>
      <c r="I24" s="396">
        <v>81.28</v>
      </c>
      <c r="J24" s="397">
        <v>9657.69</v>
      </c>
      <c r="K24" s="394">
        <f t="shared" si="3"/>
        <v>1033240.0399999999</v>
      </c>
      <c r="L24" s="399">
        <f t="shared" si="0"/>
        <v>8.2867956702086954E-3</v>
      </c>
      <c r="M24" s="399">
        <f t="shared" si="1"/>
        <v>0.88479704424212791</v>
      </c>
      <c r="N24" s="390" t="str">
        <f t="shared" si="2"/>
        <v>B</v>
      </c>
    </row>
    <row r="25" spans="2:14">
      <c r="B25" t="s">
        <v>31</v>
      </c>
      <c r="C25" s="378">
        <v>96545</v>
      </c>
      <c r="D25" t="s">
        <v>3</v>
      </c>
      <c r="E25" t="s">
        <v>3027</v>
      </c>
      <c r="F25" s="396" t="s">
        <v>130</v>
      </c>
      <c r="G25" s="396">
        <v>379.2</v>
      </c>
      <c r="H25" s="396" t="s">
        <v>4241</v>
      </c>
      <c r="I25" s="396">
        <v>23.45</v>
      </c>
      <c r="J25" s="397">
        <v>8892.24</v>
      </c>
      <c r="K25" s="394">
        <f t="shared" si="3"/>
        <v>1042132.2799999999</v>
      </c>
      <c r="L25" s="399">
        <f t="shared" si="0"/>
        <v>7.6300001274069223E-3</v>
      </c>
      <c r="M25" s="399">
        <f t="shared" si="1"/>
        <v>0.89241175850416099</v>
      </c>
      <c r="N25" s="390" t="str">
        <f t="shared" si="2"/>
        <v>B</v>
      </c>
    </row>
    <row r="26" spans="2:14">
      <c r="B26" t="s">
        <v>47</v>
      </c>
      <c r="C26" s="378" t="s">
        <v>14105</v>
      </c>
      <c r="D26" t="s">
        <v>8315</v>
      </c>
      <c r="E26" t="s">
        <v>14122</v>
      </c>
      <c r="F26" s="396" t="s">
        <v>14142</v>
      </c>
      <c r="G26" s="396">
        <v>257.25</v>
      </c>
      <c r="H26" s="396">
        <v>23.959349999999997</v>
      </c>
      <c r="I26" s="396">
        <v>30.29</v>
      </c>
      <c r="J26" s="397">
        <v>7792.1</v>
      </c>
      <c r="K26" s="394">
        <f t="shared" si="3"/>
        <v>1049924.3799999999</v>
      </c>
      <c r="L26" s="399">
        <f t="shared" si="0"/>
        <v>6.6860233183953068E-3</v>
      </c>
      <c r="M26" s="399">
        <f t="shared" si="1"/>
        <v>0.89908438711080985</v>
      </c>
      <c r="N26" s="390" t="str">
        <f t="shared" si="2"/>
        <v>B</v>
      </c>
    </row>
    <row r="27" spans="2:14">
      <c r="B27" t="s">
        <v>14165</v>
      </c>
      <c r="C27" s="378">
        <v>91927</v>
      </c>
      <c r="D27" t="s">
        <v>3</v>
      </c>
      <c r="E27" t="s">
        <v>3422</v>
      </c>
      <c r="F27" s="396" t="s">
        <v>239</v>
      </c>
      <c r="G27" s="396">
        <v>1101.06</v>
      </c>
      <c r="H27" s="396" t="s">
        <v>6822</v>
      </c>
      <c r="I27" s="396">
        <v>6.66</v>
      </c>
      <c r="J27" s="397">
        <v>7333.06</v>
      </c>
      <c r="K27" s="394">
        <f t="shared" si="3"/>
        <v>1057257.44</v>
      </c>
      <c r="L27" s="399">
        <f t="shared" si="0"/>
        <v>6.2921433445658924E-3</v>
      </c>
      <c r="M27" s="399">
        <f t="shared" si="1"/>
        <v>0.90536392483880013</v>
      </c>
      <c r="N27" s="390" t="str">
        <f t="shared" si="2"/>
        <v>B</v>
      </c>
    </row>
    <row r="28" spans="2:14">
      <c r="B28" t="s">
        <v>14172</v>
      </c>
      <c r="C28" s="378" t="s">
        <v>13859</v>
      </c>
      <c r="D28" t="s">
        <v>8315</v>
      </c>
      <c r="E28" t="s">
        <v>14074</v>
      </c>
      <c r="F28" s="396" t="s">
        <v>14142</v>
      </c>
      <c r="G28" s="396">
        <v>236.1</v>
      </c>
      <c r="H28" s="396">
        <v>21.65</v>
      </c>
      <c r="I28" s="396">
        <v>27.37</v>
      </c>
      <c r="J28" s="397">
        <v>6462.06</v>
      </c>
      <c r="K28" s="394">
        <f t="shared" si="3"/>
        <v>1063719.5</v>
      </c>
      <c r="L28" s="399">
        <f t="shared" si="0"/>
        <v>5.5447804628879988E-3</v>
      </c>
      <c r="M28" s="399">
        <f t="shared" si="1"/>
        <v>0.91089759694437922</v>
      </c>
      <c r="N28" s="390" t="str">
        <f t="shared" si="2"/>
        <v>B</v>
      </c>
    </row>
    <row r="29" spans="2:14">
      <c r="B29" t="s">
        <v>8346</v>
      </c>
      <c r="C29" s="378">
        <v>87547</v>
      </c>
      <c r="D29" t="s">
        <v>8332</v>
      </c>
      <c r="E29" t="s">
        <v>7142</v>
      </c>
      <c r="F29" s="396" t="s">
        <v>145</v>
      </c>
      <c r="G29" s="396">
        <v>308.01</v>
      </c>
      <c r="H29" s="396" t="s">
        <v>12950</v>
      </c>
      <c r="I29" s="396">
        <v>20.89</v>
      </c>
      <c r="J29" s="397">
        <v>6434.33</v>
      </c>
      <c r="K29" s="394">
        <f t="shared" si="3"/>
        <v>1070153.83</v>
      </c>
      <c r="L29" s="399">
        <f t="shared" si="0"/>
        <v>5.5209866939914106E-3</v>
      </c>
      <c r="M29" s="399">
        <f t="shared" si="1"/>
        <v>0.91640752294925842</v>
      </c>
      <c r="N29" s="390" t="str">
        <f t="shared" si="2"/>
        <v>B</v>
      </c>
    </row>
    <row r="30" spans="2:14">
      <c r="B30" t="s">
        <v>14171</v>
      </c>
      <c r="C30" s="378">
        <v>91836</v>
      </c>
      <c r="D30" t="s">
        <v>3</v>
      </c>
      <c r="E30" t="s">
        <v>3233</v>
      </c>
      <c r="F30" s="396" t="s">
        <v>239</v>
      </c>
      <c r="G30" s="396">
        <v>604.16999999999996</v>
      </c>
      <c r="H30" s="396" t="s">
        <v>1850</v>
      </c>
      <c r="I30" s="396">
        <v>10.49</v>
      </c>
      <c r="J30" s="397">
        <v>6337.74</v>
      </c>
      <c r="K30" s="394">
        <f t="shared" si="3"/>
        <v>1076491.57</v>
      </c>
      <c r="L30" s="399">
        <f t="shared" si="0"/>
        <v>5.4381074968142956E-3</v>
      </c>
      <c r="M30" s="399">
        <f t="shared" si="1"/>
        <v>0.92183473579630903</v>
      </c>
      <c r="N30" s="390" t="str">
        <f t="shared" si="2"/>
        <v>B</v>
      </c>
    </row>
    <row r="31" spans="2:14">
      <c r="B31" t="s">
        <v>14161</v>
      </c>
      <c r="C31" s="378" t="s">
        <v>15988</v>
      </c>
      <c r="D31" t="s">
        <v>3</v>
      </c>
      <c r="E31" t="s">
        <v>15990</v>
      </c>
      <c r="F31" s="396" t="s">
        <v>145</v>
      </c>
      <c r="G31" s="396">
        <v>280.5</v>
      </c>
      <c r="H31" s="396">
        <v>16.630000000000003</v>
      </c>
      <c r="I31" s="396">
        <v>21.03</v>
      </c>
      <c r="J31" s="397">
        <v>5898.92</v>
      </c>
      <c r="K31" s="394">
        <f t="shared" si="3"/>
        <v>1082390.49</v>
      </c>
      <c r="L31" s="399">
        <f t="shared" si="0"/>
        <v>5.0615773248993776E-3</v>
      </c>
      <c r="M31" s="399">
        <f t="shared" si="1"/>
        <v>0.92688617280819718</v>
      </c>
      <c r="N31" s="390" t="str">
        <f t="shared" si="2"/>
        <v>B</v>
      </c>
    </row>
    <row r="32" spans="2:14">
      <c r="B32" t="s">
        <v>8335</v>
      </c>
      <c r="C32" s="378">
        <v>25398</v>
      </c>
      <c r="D32" t="s">
        <v>3</v>
      </c>
      <c r="E32" t="s">
        <v>9939</v>
      </c>
      <c r="F32" s="396" t="s">
        <v>8354</v>
      </c>
      <c r="G32" s="396">
        <v>1</v>
      </c>
      <c r="H32" s="396" t="s">
        <v>15165</v>
      </c>
      <c r="I32" s="396">
        <v>5698.02</v>
      </c>
      <c r="J32" s="397">
        <v>5698.02</v>
      </c>
      <c r="K32" s="394">
        <f t="shared" si="3"/>
        <v>1088088.51</v>
      </c>
      <c r="L32" s="399">
        <f t="shared" si="0"/>
        <v>4.8891947727419862E-3</v>
      </c>
      <c r="M32" s="399">
        <f t="shared" si="1"/>
        <v>0.9317655726173959</v>
      </c>
      <c r="N32" s="390" t="str">
        <f t="shared" si="2"/>
        <v>B</v>
      </c>
    </row>
    <row r="33" spans="2:14">
      <c r="B33" t="s">
        <v>14166</v>
      </c>
      <c r="C33" s="378">
        <v>91928</v>
      </c>
      <c r="D33" t="s">
        <v>3</v>
      </c>
      <c r="E33" t="s">
        <v>3423</v>
      </c>
      <c r="F33" s="396" t="s">
        <v>239</v>
      </c>
      <c r="G33" s="396">
        <v>690.27</v>
      </c>
      <c r="H33" s="396" t="s">
        <v>4025</v>
      </c>
      <c r="I33" s="396">
        <v>8.18</v>
      </c>
      <c r="J33" s="397">
        <v>5646.41</v>
      </c>
      <c r="K33" s="394">
        <f t="shared" si="3"/>
        <v>1093734.92</v>
      </c>
      <c r="L33" s="399">
        <f t="shared" si="0"/>
        <v>4.844910733335101E-3</v>
      </c>
      <c r="M33" s="399">
        <f t="shared" si="1"/>
        <v>0.93660077710538603</v>
      </c>
      <c r="N33" s="390" t="str">
        <f t="shared" si="2"/>
        <v>B</v>
      </c>
    </row>
    <row r="34" spans="2:14">
      <c r="B34" t="s">
        <v>14178</v>
      </c>
      <c r="C34" s="378" t="s">
        <v>13866</v>
      </c>
      <c r="D34" t="s">
        <v>8315</v>
      </c>
      <c r="E34" t="s">
        <v>14083</v>
      </c>
      <c r="F34" s="396" t="s">
        <v>14142</v>
      </c>
      <c r="G34" s="396">
        <v>72</v>
      </c>
      <c r="H34" s="396">
        <v>54.63</v>
      </c>
      <c r="I34" s="396">
        <v>69.069999999999993</v>
      </c>
      <c r="J34" s="397">
        <v>4973.04</v>
      </c>
      <c r="K34" s="394">
        <f t="shared" si="3"/>
        <v>1098707.96</v>
      </c>
      <c r="L34" s="399">
        <f t="shared" si="0"/>
        <v>4.2671245753150748E-3</v>
      </c>
      <c r="M34" s="399">
        <f t="shared" si="1"/>
        <v>0.94085935296632339</v>
      </c>
      <c r="N34" s="390" t="str">
        <f t="shared" si="2"/>
        <v>B</v>
      </c>
    </row>
    <row r="35" spans="2:14">
      <c r="B35" t="s">
        <v>48</v>
      </c>
      <c r="C35" s="378">
        <v>87775</v>
      </c>
      <c r="D35" t="s">
        <v>8332</v>
      </c>
      <c r="E35" t="s">
        <v>7155</v>
      </c>
      <c r="F35" s="396" t="s">
        <v>145</v>
      </c>
      <c r="G35" s="396">
        <v>88.76</v>
      </c>
      <c r="H35" s="396" t="s">
        <v>14729</v>
      </c>
      <c r="I35" s="396">
        <v>52.45</v>
      </c>
      <c r="J35" s="397">
        <v>4655.46</v>
      </c>
      <c r="K35" s="394">
        <f t="shared" si="3"/>
        <v>1103363.42</v>
      </c>
      <c r="L35" s="399">
        <f t="shared" si="0"/>
        <v>3.9946245707648282E-3</v>
      </c>
      <c r="M35" s="399">
        <f t="shared" si="1"/>
        <v>0.9448459747464738</v>
      </c>
      <c r="N35" s="390" t="str">
        <f t="shared" si="2"/>
        <v>B</v>
      </c>
    </row>
    <row r="36" spans="2:14">
      <c r="B36" t="s">
        <v>8337</v>
      </c>
      <c r="C36" s="378">
        <v>96545</v>
      </c>
      <c r="D36" t="s">
        <v>3</v>
      </c>
      <c r="E36" t="s">
        <v>3027</v>
      </c>
      <c r="F36" s="396" t="s">
        <v>130</v>
      </c>
      <c r="G36" s="396">
        <v>196.7</v>
      </c>
      <c r="H36" s="396" t="s">
        <v>4241</v>
      </c>
      <c r="I36" s="396">
        <v>23.45</v>
      </c>
      <c r="J36" s="397">
        <v>4612.62</v>
      </c>
      <c r="K36" s="394">
        <f t="shared" si="3"/>
        <v>1107976.04</v>
      </c>
      <c r="L36" s="399">
        <f t="shared" ref="L36:L67" si="4">J36/$K$71</f>
        <v>3.9578656432664571E-3</v>
      </c>
      <c r="M36" s="399">
        <f t="shared" si="1"/>
        <v>0.94879591124159079</v>
      </c>
      <c r="N36" s="390" t="str">
        <f t="shared" si="2"/>
        <v>B</v>
      </c>
    </row>
    <row r="37" spans="2:14">
      <c r="B37" t="s">
        <v>8347</v>
      </c>
      <c r="C37" s="378">
        <v>88489</v>
      </c>
      <c r="D37" t="s">
        <v>8332</v>
      </c>
      <c r="E37" t="s">
        <v>6776</v>
      </c>
      <c r="F37" s="396" t="s">
        <v>145</v>
      </c>
      <c r="G37" s="396">
        <v>308.01</v>
      </c>
      <c r="H37" s="396" t="s">
        <v>2060</v>
      </c>
      <c r="I37" s="396">
        <v>14.46</v>
      </c>
      <c r="J37" s="397">
        <v>4453.82</v>
      </c>
      <c r="K37" s="394">
        <f t="shared" si="3"/>
        <v>1112429.8600000001</v>
      </c>
      <c r="L37" s="399">
        <f t="shared" si="4"/>
        <v>3.8216070604760442E-3</v>
      </c>
      <c r="M37" s="399">
        <f t="shared" si="1"/>
        <v>0.95260986213298926</v>
      </c>
      <c r="N37" s="390" t="str">
        <f t="shared" si="2"/>
        <v>C</v>
      </c>
    </row>
    <row r="38" spans="2:14">
      <c r="B38" t="s">
        <v>45</v>
      </c>
      <c r="C38" s="378">
        <v>87496</v>
      </c>
      <c r="D38" t="s">
        <v>8332</v>
      </c>
      <c r="E38" t="s">
        <v>6465</v>
      </c>
      <c r="F38" s="396" t="s">
        <v>145</v>
      </c>
      <c r="G38" s="396">
        <v>44.38</v>
      </c>
      <c r="H38" s="396" t="s">
        <v>18523</v>
      </c>
      <c r="I38" s="396">
        <v>93.96</v>
      </c>
      <c r="J38" s="397">
        <v>4169.9399999999996</v>
      </c>
      <c r="K38" s="394">
        <f t="shared" si="3"/>
        <v>1116599.8</v>
      </c>
      <c r="L38" s="399">
        <f t="shared" si="4"/>
        <v>3.5780233924499584E-3</v>
      </c>
      <c r="M38" s="399">
        <f t="shared" si="1"/>
        <v>0.95618071734942756</v>
      </c>
      <c r="N38" s="390" t="str">
        <f t="shared" si="2"/>
        <v>C</v>
      </c>
    </row>
    <row r="39" spans="2:14">
      <c r="B39" t="s">
        <v>16002</v>
      </c>
      <c r="C39" s="378" t="s">
        <v>13874</v>
      </c>
      <c r="D39" t="s">
        <v>8315</v>
      </c>
      <c r="E39" t="s">
        <v>14089</v>
      </c>
      <c r="F39" s="396" t="s">
        <v>14142</v>
      </c>
      <c r="G39" s="396">
        <v>71</v>
      </c>
      <c r="H39" s="396">
        <v>40.32</v>
      </c>
      <c r="I39" s="396">
        <v>50.98</v>
      </c>
      <c r="J39" s="397">
        <v>3619.58</v>
      </c>
      <c r="K39" s="394">
        <f t="shared" si="3"/>
        <v>1120219.3800000001</v>
      </c>
      <c r="L39" s="399">
        <f t="shared" si="4"/>
        <v>3.105786153000768E-3</v>
      </c>
      <c r="M39" s="399">
        <f t="shared" si="1"/>
        <v>0.95928028140174404</v>
      </c>
      <c r="N39" s="390" t="str">
        <f t="shared" si="2"/>
        <v>C</v>
      </c>
    </row>
    <row r="40" spans="2:14">
      <c r="B40" t="s">
        <v>14162</v>
      </c>
      <c r="C40" s="378">
        <v>25399</v>
      </c>
      <c r="D40" t="s">
        <v>3</v>
      </c>
      <c r="E40" t="s">
        <v>9940</v>
      </c>
      <c r="F40" s="396" t="s">
        <v>8354</v>
      </c>
      <c r="G40" s="396">
        <v>1</v>
      </c>
      <c r="H40" s="396" t="s">
        <v>15166</v>
      </c>
      <c r="I40" s="396">
        <v>3459.2</v>
      </c>
      <c r="J40" s="397">
        <v>3459.2</v>
      </c>
      <c r="K40" s="394">
        <f t="shared" si="3"/>
        <v>1123678.58</v>
      </c>
      <c r="L40" s="399">
        <f t="shared" si="4"/>
        <v>2.9681718487946825E-3</v>
      </c>
      <c r="M40" s="399">
        <f t="shared" si="1"/>
        <v>0.96224250684496471</v>
      </c>
      <c r="N40" s="390" t="str">
        <f t="shared" si="2"/>
        <v>C</v>
      </c>
    </row>
    <row r="41" spans="2:14">
      <c r="B41" t="s">
        <v>30</v>
      </c>
      <c r="C41" s="378">
        <v>96543</v>
      </c>
      <c r="D41" t="s">
        <v>3</v>
      </c>
      <c r="E41" t="s">
        <v>2755</v>
      </c>
      <c r="F41" s="396" t="s">
        <v>130</v>
      </c>
      <c r="G41" s="396">
        <v>135.69999999999999</v>
      </c>
      <c r="H41" s="396" t="s">
        <v>975</v>
      </c>
      <c r="I41" s="396">
        <v>24.67</v>
      </c>
      <c r="J41" s="397">
        <v>3347.72</v>
      </c>
      <c r="K41" s="394">
        <f t="shared" si="3"/>
        <v>1127026.3</v>
      </c>
      <c r="L41" s="399">
        <f t="shared" si="4"/>
        <v>2.8725162643521433E-3</v>
      </c>
      <c r="M41" s="399">
        <f t="shared" si="1"/>
        <v>0.96510926833917687</v>
      </c>
      <c r="N41" s="390" t="str">
        <f t="shared" si="2"/>
        <v>C</v>
      </c>
    </row>
    <row r="42" spans="2:14">
      <c r="B42" t="s">
        <v>14184</v>
      </c>
      <c r="C42" s="378" t="s">
        <v>14102</v>
      </c>
      <c r="D42" t="s">
        <v>8315</v>
      </c>
      <c r="E42" t="s">
        <v>14120</v>
      </c>
      <c r="F42" s="396" t="s">
        <v>14142</v>
      </c>
      <c r="G42" s="396">
        <v>11</v>
      </c>
      <c r="H42" s="396">
        <v>219.05</v>
      </c>
      <c r="I42" s="396">
        <v>276.97000000000003</v>
      </c>
      <c r="J42" s="397">
        <v>3046.67</v>
      </c>
      <c r="K42" s="394">
        <f t="shared" si="3"/>
        <v>1130072.97</v>
      </c>
      <c r="L42" s="399">
        <f t="shared" si="4"/>
        <v>2.6141998515747267E-3</v>
      </c>
      <c r="M42" s="399">
        <f t="shared" si="1"/>
        <v>0.96771823092911002</v>
      </c>
      <c r="N42" s="390" t="str">
        <f t="shared" si="2"/>
        <v>C</v>
      </c>
    </row>
    <row r="43" spans="2:14">
      <c r="B43" t="s">
        <v>32</v>
      </c>
      <c r="C43" s="378">
        <v>87520</v>
      </c>
      <c r="D43" t="s">
        <v>3</v>
      </c>
      <c r="E43" t="s">
        <v>6491</v>
      </c>
      <c r="F43" s="396" t="s">
        <v>145</v>
      </c>
      <c r="G43" s="396">
        <v>32</v>
      </c>
      <c r="H43" s="396" t="s">
        <v>18537</v>
      </c>
      <c r="I43" s="396">
        <v>87.9</v>
      </c>
      <c r="J43" s="397">
        <v>2812.8</v>
      </c>
      <c r="K43" s="394">
        <f t="shared" si="3"/>
        <v>1132885.77</v>
      </c>
      <c r="L43" s="399">
        <f t="shared" si="4"/>
        <v>2.4135273405092748E-3</v>
      </c>
      <c r="M43" s="399">
        <f t="shared" si="1"/>
        <v>0.97012692303326453</v>
      </c>
      <c r="N43" s="390" t="str">
        <f t="shared" si="2"/>
        <v>C</v>
      </c>
    </row>
    <row r="44" spans="2:14">
      <c r="B44" t="s">
        <v>14176</v>
      </c>
      <c r="C44" s="378" t="s">
        <v>14100</v>
      </c>
      <c r="D44" t="s">
        <v>8315</v>
      </c>
      <c r="E44" t="s">
        <v>14118</v>
      </c>
      <c r="F44" s="396" t="s">
        <v>14142</v>
      </c>
      <c r="G44" s="396">
        <v>12</v>
      </c>
      <c r="H44" s="396">
        <v>174.6</v>
      </c>
      <c r="I44" s="396">
        <v>220.76</v>
      </c>
      <c r="J44" s="397">
        <v>2649.12</v>
      </c>
      <c r="K44" s="394">
        <f t="shared" si="3"/>
        <v>1135534.8900000001</v>
      </c>
      <c r="L44" s="399">
        <f t="shared" si="4"/>
        <v>2.2730814662577964E-3</v>
      </c>
      <c r="M44" s="399">
        <f t="shared" si="1"/>
        <v>0.97239545063101696</v>
      </c>
      <c r="N44" s="390" t="str">
        <f t="shared" si="2"/>
        <v>C</v>
      </c>
    </row>
    <row r="45" spans="2:14">
      <c r="B45" t="s">
        <v>8340</v>
      </c>
      <c r="C45" s="378">
        <v>94319</v>
      </c>
      <c r="D45" t="s">
        <v>3</v>
      </c>
      <c r="E45" t="s">
        <v>6371</v>
      </c>
      <c r="F45" s="396" t="s">
        <v>133</v>
      </c>
      <c r="G45" s="396">
        <v>63.4</v>
      </c>
      <c r="H45" s="396" t="s">
        <v>14344</v>
      </c>
      <c r="I45" s="396">
        <v>40.380000000000003</v>
      </c>
      <c r="J45" s="397">
        <v>2560.09</v>
      </c>
      <c r="K45" s="394">
        <f t="shared" si="3"/>
        <v>1138094.9800000002</v>
      </c>
      <c r="L45" s="399">
        <f t="shared" si="4"/>
        <v>2.1966891386392168E-3</v>
      </c>
      <c r="M45" s="399">
        <f t="shared" si="1"/>
        <v>0.97458773894477013</v>
      </c>
      <c r="N45" s="390" t="str">
        <f t="shared" si="2"/>
        <v>C</v>
      </c>
    </row>
    <row r="46" spans="2:14">
      <c r="B46" t="s">
        <v>8329</v>
      </c>
      <c r="C46" s="378">
        <v>10776</v>
      </c>
      <c r="D46" t="s">
        <v>3</v>
      </c>
      <c r="E46" t="s">
        <v>11356</v>
      </c>
      <c r="F46" s="396" t="s">
        <v>8559</v>
      </c>
      <c r="G46" s="396">
        <v>4</v>
      </c>
      <c r="H46" s="396" t="s">
        <v>15441</v>
      </c>
      <c r="I46" s="396">
        <v>577.87</v>
      </c>
      <c r="J46" s="397">
        <v>2311.48</v>
      </c>
      <c r="K46" s="394">
        <f t="shared" si="3"/>
        <v>1140406.4600000002</v>
      </c>
      <c r="L46" s="399">
        <f t="shared" si="4"/>
        <v>1.9833689480376771E-3</v>
      </c>
      <c r="M46" s="399">
        <f t="shared" si="1"/>
        <v>0.97656713443144216</v>
      </c>
      <c r="N46" s="390" t="str">
        <f t="shared" si="2"/>
        <v>C</v>
      </c>
    </row>
    <row r="47" spans="2:14">
      <c r="B47" t="s">
        <v>39</v>
      </c>
      <c r="C47" s="378">
        <v>96545</v>
      </c>
      <c r="D47" t="s">
        <v>8332</v>
      </c>
      <c r="E47" t="s">
        <v>3027</v>
      </c>
      <c r="F47" s="396" t="s">
        <v>130</v>
      </c>
      <c r="G47" s="396">
        <v>89.3</v>
      </c>
      <c r="H47" s="396" t="s">
        <v>4241</v>
      </c>
      <c r="I47" s="396">
        <v>23.45</v>
      </c>
      <c r="J47" s="397">
        <v>2094.09</v>
      </c>
      <c r="K47" s="394">
        <f t="shared" si="3"/>
        <v>1142500.5500000003</v>
      </c>
      <c r="L47" s="399">
        <f t="shared" si="4"/>
        <v>1.7968371261686104E-3</v>
      </c>
      <c r="M47" s="399">
        <f t="shared" si="1"/>
        <v>0.97836037179221758</v>
      </c>
      <c r="N47" s="390" t="str">
        <f t="shared" si="2"/>
        <v>C</v>
      </c>
    </row>
    <row r="48" spans="2:14">
      <c r="B48" t="s">
        <v>14168</v>
      </c>
      <c r="C48" s="378">
        <v>92986</v>
      </c>
      <c r="D48" t="s">
        <v>3</v>
      </c>
      <c r="E48" t="s">
        <v>3445</v>
      </c>
      <c r="F48" s="396" t="s">
        <v>239</v>
      </c>
      <c r="G48" s="396">
        <v>40</v>
      </c>
      <c r="H48" s="396" t="s">
        <v>14305</v>
      </c>
      <c r="I48" s="396">
        <v>49.63</v>
      </c>
      <c r="J48" s="397">
        <v>1985.2</v>
      </c>
      <c r="K48" s="394">
        <f t="shared" si="3"/>
        <v>1144485.7500000002</v>
      </c>
      <c r="L48" s="399">
        <f t="shared" si="4"/>
        <v>1.70340389518594E-3</v>
      </c>
      <c r="M48" s="399">
        <f t="shared" si="1"/>
        <v>0.98006036310520372</v>
      </c>
      <c r="N48" s="390" t="str">
        <f t="shared" si="2"/>
        <v>C</v>
      </c>
    </row>
    <row r="49" spans="2:14">
      <c r="B49" t="s">
        <v>15996</v>
      </c>
      <c r="C49" s="378">
        <v>98511</v>
      </c>
      <c r="D49" t="s">
        <v>8332</v>
      </c>
      <c r="E49" t="s">
        <v>7858</v>
      </c>
      <c r="F49" s="396" t="s">
        <v>146</v>
      </c>
      <c r="G49" s="396">
        <v>10</v>
      </c>
      <c r="H49" s="396" t="s">
        <v>19126</v>
      </c>
      <c r="I49" s="396">
        <v>189.71</v>
      </c>
      <c r="J49" s="397">
        <v>1897.1</v>
      </c>
      <c r="K49" s="394">
        <f t="shared" si="3"/>
        <v>1146382.8500000003</v>
      </c>
      <c r="L49" s="399">
        <f t="shared" si="4"/>
        <v>1.6278095554892436E-3</v>
      </c>
      <c r="M49" s="399">
        <f t="shared" si="1"/>
        <v>0.98168491152343162</v>
      </c>
      <c r="N49" s="390" t="str">
        <f t="shared" si="2"/>
        <v>C</v>
      </c>
    </row>
    <row r="50" spans="2:14">
      <c r="B50" t="s">
        <v>14163</v>
      </c>
      <c r="C50" s="378" t="s">
        <v>8327</v>
      </c>
      <c r="D50" t="s">
        <v>8315</v>
      </c>
      <c r="E50" t="s">
        <v>14072</v>
      </c>
      <c r="F50" s="396" t="s">
        <v>14128</v>
      </c>
      <c r="G50" s="396">
        <v>1</v>
      </c>
      <c r="H50" s="396">
        <v>1468.06</v>
      </c>
      <c r="I50" s="396">
        <v>1856.22</v>
      </c>
      <c r="J50" s="397">
        <v>1856.22</v>
      </c>
      <c r="K50" s="394">
        <f t="shared" si="3"/>
        <v>1148239.0700000003</v>
      </c>
      <c r="L50" s="399">
        <f t="shared" si="4"/>
        <v>1.5927324089875306E-3</v>
      </c>
      <c r="M50" s="399">
        <f t="shared" si="1"/>
        <v>0.9832744530683597</v>
      </c>
      <c r="N50" s="390" t="str">
        <f t="shared" si="2"/>
        <v>C</v>
      </c>
    </row>
    <row r="51" spans="2:14">
      <c r="B51" t="s">
        <v>8336</v>
      </c>
      <c r="C51" s="378">
        <v>96543</v>
      </c>
      <c r="D51" t="s">
        <v>3</v>
      </c>
      <c r="E51" t="s">
        <v>2755</v>
      </c>
      <c r="F51" s="396" t="s">
        <v>130</v>
      </c>
      <c r="G51" s="396">
        <v>70.400000000000006</v>
      </c>
      <c r="H51" s="396" t="s">
        <v>975</v>
      </c>
      <c r="I51" s="396">
        <v>24.67</v>
      </c>
      <c r="J51" s="397">
        <v>1736.77</v>
      </c>
      <c r="K51" s="394">
        <f t="shared" si="3"/>
        <v>1149975.8400000003</v>
      </c>
      <c r="L51" s="399">
        <f t="shared" si="4"/>
        <v>1.4902381538596035E-3</v>
      </c>
      <c r="M51" s="399">
        <f t="shared" si="1"/>
        <v>0.98476170569411781</v>
      </c>
      <c r="N51" s="390" t="str">
        <f t="shared" si="2"/>
        <v>C</v>
      </c>
    </row>
    <row r="52" spans="2:14">
      <c r="B52" t="s">
        <v>143</v>
      </c>
      <c r="C52" s="378">
        <v>87520</v>
      </c>
      <c r="D52" t="s">
        <v>3</v>
      </c>
      <c r="E52" t="s">
        <v>6491</v>
      </c>
      <c r="F52" s="396" t="s">
        <v>145</v>
      </c>
      <c r="G52" s="396">
        <v>15.85</v>
      </c>
      <c r="H52" s="396" t="s">
        <v>18537</v>
      </c>
      <c r="I52" s="396">
        <v>87.9</v>
      </c>
      <c r="J52" s="397">
        <v>1393.22</v>
      </c>
      <c r="K52" s="394">
        <f t="shared" si="3"/>
        <v>1151369.0600000003</v>
      </c>
      <c r="L52" s="399">
        <f t="shared" si="4"/>
        <v>1.1954545511036446E-3</v>
      </c>
      <c r="M52" s="399">
        <f t="shared" si="1"/>
        <v>0.98595476528361936</v>
      </c>
      <c r="N52" s="390" t="str">
        <f t="shared" si="2"/>
        <v>C</v>
      </c>
    </row>
    <row r="53" spans="2:14">
      <c r="B53" t="s">
        <v>34</v>
      </c>
      <c r="C53" s="378">
        <v>87547</v>
      </c>
      <c r="D53" t="s">
        <v>3</v>
      </c>
      <c r="E53" t="s">
        <v>7142</v>
      </c>
      <c r="F53" s="396" t="s">
        <v>145</v>
      </c>
      <c r="G53" s="396">
        <v>64</v>
      </c>
      <c r="H53" s="396" t="s">
        <v>12950</v>
      </c>
      <c r="I53" s="396">
        <v>20.89</v>
      </c>
      <c r="J53" s="397">
        <v>1336.96</v>
      </c>
      <c r="K53" s="394">
        <f t="shared" si="3"/>
        <v>1152706.0200000003</v>
      </c>
      <c r="L53" s="399">
        <f t="shared" si="4"/>
        <v>1.1471805720873435E-3</v>
      </c>
      <c r="M53" s="399">
        <f t="shared" si="1"/>
        <v>0.98709964760570779</v>
      </c>
      <c r="N53" s="390" t="str">
        <f t="shared" si="2"/>
        <v>C</v>
      </c>
    </row>
    <row r="54" spans="2:14">
      <c r="B54" t="s">
        <v>142</v>
      </c>
      <c r="C54" s="378">
        <v>94319</v>
      </c>
      <c r="D54" t="s">
        <v>3</v>
      </c>
      <c r="E54" t="s">
        <v>6371</v>
      </c>
      <c r="F54" s="396" t="s">
        <v>133</v>
      </c>
      <c r="G54" s="396">
        <v>32</v>
      </c>
      <c r="H54" s="396" t="s">
        <v>14344</v>
      </c>
      <c r="I54" s="396">
        <v>40.380000000000003</v>
      </c>
      <c r="J54" s="397">
        <v>1292.1600000000001</v>
      </c>
      <c r="K54" s="394">
        <f t="shared" si="3"/>
        <v>1153998.1800000002</v>
      </c>
      <c r="L54" s="399">
        <f t="shared" si="4"/>
        <v>1.1087398635923154E-3</v>
      </c>
      <c r="M54" s="399">
        <f t="shared" si="1"/>
        <v>0.98820616623102919</v>
      </c>
      <c r="N54" s="390" t="str">
        <f t="shared" si="2"/>
        <v>C</v>
      </c>
    </row>
    <row r="55" spans="2:14">
      <c r="B55" t="s">
        <v>14158</v>
      </c>
      <c r="C55" s="378">
        <v>101746</v>
      </c>
      <c r="D55" t="s">
        <v>8332</v>
      </c>
      <c r="E55" t="s">
        <v>6883</v>
      </c>
      <c r="F55" s="396" t="s">
        <v>145</v>
      </c>
      <c r="G55" s="396">
        <v>4</v>
      </c>
      <c r="H55" s="396" t="s">
        <v>18742</v>
      </c>
      <c r="I55" s="396">
        <v>291.10000000000002</v>
      </c>
      <c r="J55" s="397">
        <v>1164.4000000000001</v>
      </c>
      <c r="K55" s="394">
        <f t="shared" si="3"/>
        <v>1155162.58</v>
      </c>
      <c r="L55" s="399">
        <f t="shared" si="4"/>
        <v>9.9911520025917216E-4</v>
      </c>
      <c r="M55" s="399">
        <f t="shared" si="1"/>
        <v>0.98920327981396339</v>
      </c>
      <c r="N55" s="390" t="str">
        <f t="shared" si="2"/>
        <v>C</v>
      </c>
    </row>
    <row r="56" spans="2:14">
      <c r="B56" t="s">
        <v>14169</v>
      </c>
      <c r="C56" s="378">
        <v>93662</v>
      </c>
      <c r="D56" t="s">
        <v>3</v>
      </c>
      <c r="E56" t="s">
        <v>3562</v>
      </c>
      <c r="F56" s="396" t="s">
        <v>146</v>
      </c>
      <c r="G56" s="396">
        <v>17</v>
      </c>
      <c r="H56" s="396" t="s">
        <v>17360</v>
      </c>
      <c r="I56" s="396">
        <v>67.33</v>
      </c>
      <c r="J56" s="397">
        <v>1144.6099999999999</v>
      </c>
      <c r="K56" s="394">
        <f t="shared" si="3"/>
        <v>1156307.1900000002</v>
      </c>
      <c r="L56" s="399">
        <f t="shared" si="4"/>
        <v>9.8213436050210491E-4</v>
      </c>
      <c r="M56" s="399">
        <f t="shared" si="1"/>
        <v>0.99018344657638391</v>
      </c>
      <c r="N56" s="390" t="str">
        <f t="shared" si="2"/>
        <v>C</v>
      </c>
    </row>
    <row r="57" spans="2:14">
      <c r="B57" t="s">
        <v>14160</v>
      </c>
      <c r="C57" s="378" t="s">
        <v>15988</v>
      </c>
      <c r="D57" t="s">
        <v>8332</v>
      </c>
      <c r="E57" t="s">
        <v>15990</v>
      </c>
      <c r="F57" s="396" t="s">
        <v>145</v>
      </c>
      <c r="G57" s="396">
        <v>50.26</v>
      </c>
      <c r="H57" s="396">
        <v>16.630000000000003</v>
      </c>
      <c r="I57" s="396">
        <v>21.03</v>
      </c>
      <c r="J57" s="397">
        <v>1056.97</v>
      </c>
      <c r="K57" s="394">
        <f t="shared" si="3"/>
        <v>1157364.1600000001</v>
      </c>
      <c r="L57" s="399">
        <f t="shared" si="4"/>
        <v>9.0693472450870593E-4</v>
      </c>
      <c r="M57" s="399">
        <f t="shared" si="1"/>
        <v>0.99108856435700399</v>
      </c>
      <c r="N57" s="390" t="str">
        <f t="shared" si="2"/>
        <v>C</v>
      </c>
    </row>
    <row r="58" spans="2:14">
      <c r="B58" t="s">
        <v>35</v>
      </c>
      <c r="C58" s="378">
        <v>88489</v>
      </c>
      <c r="D58" t="s">
        <v>3</v>
      </c>
      <c r="E58" t="s">
        <v>6776</v>
      </c>
      <c r="F58" s="396" t="s">
        <v>145</v>
      </c>
      <c r="G58" s="396">
        <v>64</v>
      </c>
      <c r="H58" s="396" t="s">
        <v>2060</v>
      </c>
      <c r="I58" s="396">
        <v>14.46</v>
      </c>
      <c r="J58" s="397">
        <v>925.44</v>
      </c>
      <c r="K58" s="394">
        <f t="shared" si="3"/>
        <v>1158289.6000000001</v>
      </c>
      <c r="L58" s="399">
        <f t="shared" si="4"/>
        <v>7.9407520691158388E-4</v>
      </c>
      <c r="M58" s="399">
        <f t="shared" si="1"/>
        <v>0.99188104872164728</v>
      </c>
      <c r="N58" s="390" t="str">
        <f t="shared" si="2"/>
        <v>C</v>
      </c>
    </row>
    <row r="59" spans="2:14">
      <c r="B59" t="s">
        <v>26</v>
      </c>
      <c r="C59" s="378">
        <v>87496</v>
      </c>
      <c r="D59" t="s">
        <v>8332</v>
      </c>
      <c r="E59" t="s">
        <v>6465</v>
      </c>
      <c r="F59" s="396" t="s">
        <v>145</v>
      </c>
      <c r="G59" s="396">
        <v>9</v>
      </c>
      <c r="H59" s="396" t="s">
        <v>18523</v>
      </c>
      <c r="I59" s="396">
        <v>93.96</v>
      </c>
      <c r="J59" s="397">
        <v>845.64</v>
      </c>
      <c r="K59" s="394">
        <f t="shared" si="3"/>
        <v>1159135.24</v>
      </c>
      <c r="L59" s="399">
        <f t="shared" si="4"/>
        <v>7.2560269490481479E-4</v>
      </c>
      <c r="M59" s="399">
        <f t="shared" si="1"/>
        <v>0.99260519775142431</v>
      </c>
      <c r="N59" s="390" t="str">
        <f t="shared" si="2"/>
        <v>C</v>
      </c>
    </row>
    <row r="60" spans="2:14">
      <c r="B60" t="s">
        <v>25</v>
      </c>
      <c r="C60" s="378">
        <v>100575</v>
      </c>
      <c r="D60" t="s">
        <v>3</v>
      </c>
      <c r="E60" t="s">
        <v>6666</v>
      </c>
      <c r="F60" s="396" t="s">
        <v>145</v>
      </c>
      <c r="G60" s="396">
        <v>8100</v>
      </c>
      <c r="H60" s="396" t="s">
        <v>710</v>
      </c>
      <c r="I60" s="396">
        <v>0.09</v>
      </c>
      <c r="J60" s="397">
        <v>729</v>
      </c>
      <c r="K60" s="394">
        <f t="shared" si="3"/>
        <v>1159864.24</v>
      </c>
      <c r="L60" s="399">
        <f t="shared" si="4"/>
        <v>6.2551956457311618E-4</v>
      </c>
      <c r="M60" s="399">
        <f t="shared" si="1"/>
        <v>0.99322946415640467</v>
      </c>
      <c r="N60" s="390" t="str">
        <f t="shared" si="2"/>
        <v>C</v>
      </c>
    </row>
    <row r="61" spans="2:14">
      <c r="B61" t="s">
        <v>14177</v>
      </c>
      <c r="C61" s="378" t="s">
        <v>14097</v>
      </c>
      <c r="D61" t="s">
        <v>8315</v>
      </c>
      <c r="E61" t="s">
        <v>14112</v>
      </c>
      <c r="F61" s="396" t="s">
        <v>14142</v>
      </c>
      <c r="G61" s="396">
        <v>24</v>
      </c>
      <c r="H61" s="396">
        <v>22.89</v>
      </c>
      <c r="I61" s="396">
        <v>28.94</v>
      </c>
      <c r="J61" s="397">
        <v>694.56</v>
      </c>
      <c r="K61" s="394">
        <f t="shared" si="3"/>
        <v>1160558.8</v>
      </c>
      <c r="L61" s="399">
        <f t="shared" si="4"/>
        <v>5.9596826991756312E-4</v>
      </c>
      <c r="M61" s="399">
        <f t="shared" si="1"/>
        <v>0.99382423846949541</v>
      </c>
      <c r="N61" s="390" t="str">
        <f t="shared" si="2"/>
        <v>C</v>
      </c>
    </row>
    <row r="62" spans="2:14">
      <c r="B62" t="s">
        <v>40</v>
      </c>
      <c r="C62" s="378">
        <v>87520</v>
      </c>
      <c r="D62" t="s">
        <v>8332</v>
      </c>
      <c r="E62" t="s">
        <v>6491</v>
      </c>
      <c r="F62" s="396" t="s">
        <v>145</v>
      </c>
      <c r="G62" s="396">
        <v>7.54</v>
      </c>
      <c r="H62" s="396" t="s">
        <v>18537</v>
      </c>
      <c r="I62" s="396">
        <v>87.9</v>
      </c>
      <c r="J62" s="397">
        <v>662.77</v>
      </c>
      <c r="K62" s="394">
        <f t="shared" si="3"/>
        <v>1161221.57</v>
      </c>
      <c r="L62" s="399">
        <f t="shared" si="4"/>
        <v>5.6869081181361346E-4</v>
      </c>
      <c r="M62" s="399">
        <f t="shared" si="1"/>
        <v>0.99439178997186684</v>
      </c>
      <c r="N62" s="390" t="str">
        <f t="shared" si="2"/>
        <v>C</v>
      </c>
    </row>
    <row r="63" spans="2:14">
      <c r="B63" t="s">
        <v>8338</v>
      </c>
      <c r="C63" s="378">
        <v>87547</v>
      </c>
      <c r="D63" t="s">
        <v>3</v>
      </c>
      <c r="E63" t="s">
        <v>7142</v>
      </c>
      <c r="F63" s="396" t="s">
        <v>145</v>
      </c>
      <c r="G63" s="396">
        <v>31.7</v>
      </c>
      <c r="H63" s="396" t="s">
        <v>12950</v>
      </c>
      <c r="I63" s="396">
        <v>20.89</v>
      </c>
      <c r="J63" s="397">
        <v>662.21</v>
      </c>
      <c r="K63" s="394">
        <f t="shared" si="3"/>
        <v>1161883.78</v>
      </c>
      <c r="L63" s="399">
        <f t="shared" si="4"/>
        <v>5.6821030295742562E-4</v>
      </c>
      <c r="M63" s="399">
        <f t="shared" si="1"/>
        <v>0.99495886192802874</v>
      </c>
      <c r="N63" s="390" t="str">
        <f t="shared" si="2"/>
        <v>C</v>
      </c>
    </row>
    <row r="64" spans="2:14">
      <c r="B64" t="s">
        <v>15997</v>
      </c>
      <c r="C64" s="378">
        <v>98510</v>
      </c>
      <c r="D64" t="s">
        <v>8332</v>
      </c>
      <c r="E64" t="s">
        <v>7857</v>
      </c>
      <c r="F64" s="396" t="s">
        <v>146</v>
      </c>
      <c r="G64" s="396">
        <v>6</v>
      </c>
      <c r="H64" s="396" t="s">
        <v>19125</v>
      </c>
      <c r="I64" s="396">
        <v>97.46</v>
      </c>
      <c r="J64" s="397">
        <v>584.76</v>
      </c>
      <c r="K64" s="394">
        <f t="shared" si="3"/>
        <v>1162468.54</v>
      </c>
      <c r="L64" s="399">
        <f t="shared" si="4"/>
        <v>5.0175421204358764E-4</v>
      </c>
      <c r="M64" s="399">
        <f t="shared" si="1"/>
        <v>0.99545961093073965</v>
      </c>
      <c r="N64" s="390" t="str">
        <f t="shared" si="2"/>
        <v>C</v>
      </c>
    </row>
    <row r="65" spans="2:14">
      <c r="B65" t="s">
        <v>14180</v>
      </c>
      <c r="C65" s="378" t="s">
        <v>14093</v>
      </c>
      <c r="D65" t="s">
        <v>8315</v>
      </c>
      <c r="E65" t="s">
        <v>14109</v>
      </c>
      <c r="F65" s="396" t="s">
        <v>14142</v>
      </c>
      <c r="G65" s="396">
        <v>48</v>
      </c>
      <c r="H65" s="396">
        <v>9.43</v>
      </c>
      <c r="I65" s="396">
        <v>11.92</v>
      </c>
      <c r="J65" s="397">
        <v>572.16</v>
      </c>
      <c r="K65" s="394">
        <f t="shared" si="3"/>
        <v>1163040.7</v>
      </c>
      <c r="L65" s="399">
        <f t="shared" si="4"/>
        <v>4.909427627793609E-4</v>
      </c>
      <c r="M65" s="399">
        <f t="shared" si="1"/>
        <v>0.99594957014373486</v>
      </c>
      <c r="N65" s="390" t="str">
        <f t="shared" si="2"/>
        <v>C</v>
      </c>
    </row>
    <row r="66" spans="2:14">
      <c r="B66" t="s">
        <v>14153</v>
      </c>
      <c r="C66" s="378">
        <v>87775</v>
      </c>
      <c r="D66" t="s">
        <v>8332</v>
      </c>
      <c r="E66" t="s">
        <v>7155</v>
      </c>
      <c r="F66" s="396" t="s">
        <v>145</v>
      </c>
      <c r="G66" s="396">
        <v>9</v>
      </c>
      <c r="H66" s="396" t="s">
        <v>14729</v>
      </c>
      <c r="I66" s="396">
        <v>52.45</v>
      </c>
      <c r="J66" s="397">
        <v>472.05</v>
      </c>
      <c r="K66" s="394">
        <f t="shared" si="3"/>
        <v>1163512.75</v>
      </c>
      <c r="L66" s="399">
        <f t="shared" si="4"/>
        <v>4.0504322422049314E-4</v>
      </c>
      <c r="M66" s="399">
        <f t="shared" si="1"/>
        <v>0.99635380190844125</v>
      </c>
      <c r="N66" s="390" t="str">
        <f t="shared" si="2"/>
        <v>C</v>
      </c>
    </row>
    <row r="67" spans="2:14">
      <c r="B67" t="s">
        <v>8339</v>
      </c>
      <c r="C67" s="378">
        <v>88489</v>
      </c>
      <c r="D67" t="s">
        <v>3</v>
      </c>
      <c r="E67" t="s">
        <v>6776</v>
      </c>
      <c r="F67" s="396" t="s">
        <v>145</v>
      </c>
      <c r="G67" s="396">
        <v>31.7</v>
      </c>
      <c r="H67" s="396" t="s">
        <v>2060</v>
      </c>
      <c r="I67" s="396">
        <v>14.46</v>
      </c>
      <c r="J67" s="397">
        <v>458.38</v>
      </c>
      <c r="K67" s="394">
        <f t="shared" si="3"/>
        <v>1163971.1299999999</v>
      </c>
      <c r="L67" s="399">
        <f t="shared" si="4"/>
        <v>3.9331365982033607E-4</v>
      </c>
      <c r="M67" s="399">
        <f t="shared" si="1"/>
        <v>0.99674632760763859</v>
      </c>
      <c r="N67" s="390" t="str">
        <f t="shared" si="2"/>
        <v>C</v>
      </c>
    </row>
    <row r="68" spans="2:14">
      <c r="B68" t="s">
        <v>24</v>
      </c>
      <c r="C68" s="378" t="s">
        <v>140</v>
      </c>
      <c r="D68" t="s">
        <v>8315</v>
      </c>
      <c r="E68" t="s">
        <v>12242</v>
      </c>
      <c r="F68" s="396" t="s">
        <v>145</v>
      </c>
      <c r="G68" s="396">
        <v>1</v>
      </c>
      <c r="H68" s="396">
        <v>310.45999999999998</v>
      </c>
      <c r="I68" s="396">
        <v>392.55</v>
      </c>
      <c r="J68" s="397">
        <v>392.55</v>
      </c>
      <c r="K68" s="394">
        <f t="shared" si="3"/>
        <v>1164363.68</v>
      </c>
      <c r="L68" s="399">
        <f t="shared" ref="L68:L86" si="5">J68/$K$71</f>
        <v>3.368281276723961E-4</v>
      </c>
      <c r="M68" s="399">
        <f t="shared" si="1"/>
        <v>0.99708248093723395</v>
      </c>
      <c r="N68" s="390" t="str">
        <f t="shared" si="2"/>
        <v>C</v>
      </c>
    </row>
    <row r="69" spans="2:14">
      <c r="B69" t="s">
        <v>33</v>
      </c>
      <c r="C69" s="378">
        <v>87894</v>
      </c>
      <c r="D69" t="s">
        <v>3</v>
      </c>
      <c r="E69" t="s">
        <v>7074</v>
      </c>
      <c r="F69" s="396" t="s">
        <v>145</v>
      </c>
      <c r="G69" s="396">
        <v>64</v>
      </c>
      <c r="H69" s="396" t="s">
        <v>796</v>
      </c>
      <c r="I69" s="396">
        <v>5.99</v>
      </c>
      <c r="J69" s="397">
        <v>383.36</v>
      </c>
      <c r="K69" s="394">
        <f t="shared" si="3"/>
        <v>1164747.04</v>
      </c>
      <c r="L69" s="399">
        <f t="shared" si="5"/>
        <v>3.2894263412174186E-4</v>
      </c>
      <c r="M69" s="399">
        <f t="shared" ref="M69:M86" si="6">K69/$K$86</f>
        <v>0.99741076457099709</v>
      </c>
      <c r="N69" s="390" t="str">
        <f t="shared" ref="N69:N86" si="7">IF(M69&lt;$S$3,$R$3,IF(M69&lt;$S$4,$R$4,$R$5))</f>
        <v>C</v>
      </c>
    </row>
    <row r="70" spans="2:14">
      <c r="B70" t="s">
        <v>14156</v>
      </c>
      <c r="C70" s="378">
        <v>98561</v>
      </c>
      <c r="D70" t="s">
        <v>8332</v>
      </c>
      <c r="E70" t="s">
        <v>3201</v>
      </c>
      <c r="F70" s="396" t="s">
        <v>145</v>
      </c>
      <c r="G70" s="396">
        <v>9</v>
      </c>
      <c r="H70" s="396" t="s">
        <v>938</v>
      </c>
      <c r="I70" s="396">
        <v>38.15</v>
      </c>
      <c r="J70" s="397">
        <v>343.35</v>
      </c>
      <c r="K70" s="394">
        <f t="shared" ref="K70:K86" si="8">J70+K69</f>
        <v>1165090.3900000001</v>
      </c>
      <c r="L70" s="399">
        <f t="shared" si="5"/>
        <v>2.9461199245017756E-4</v>
      </c>
      <c r="M70" s="399">
        <f t="shared" si="6"/>
        <v>0.99770478634075022</v>
      </c>
      <c r="N70" s="390" t="str">
        <f t="shared" si="7"/>
        <v>C</v>
      </c>
    </row>
    <row r="71" spans="2:14" s="390" customFormat="1">
      <c r="B71" t="s">
        <v>14155</v>
      </c>
      <c r="C71" s="378">
        <v>93358</v>
      </c>
      <c r="D71" t="s">
        <v>8332</v>
      </c>
      <c r="E71" t="s">
        <v>6286</v>
      </c>
      <c r="F71" s="396" t="s">
        <v>133</v>
      </c>
      <c r="G71" s="396">
        <v>4.8600000000000003</v>
      </c>
      <c r="H71" s="396" t="s">
        <v>14752</v>
      </c>
      <c r="I71" s="396">
        <v>70.12</v>
      </c>
      <c r="J71" s="397">
        <f>I71*G71</f>
        <v>340.78320000000002</v>
      </c>
      <c r="K71" s="394">
        <f t="shared" si="8"/>
        <v>1165431.1732000001</v>
      </c>
      <c r="L71" s="399">
        <f t="shared" si="5"/>
        <v>2.924095457857794E-4</v>
      </c>
      <c r="M71" s="399">
        <f t="shared" si="6"/>
        <v>0.99799661007619833</v>
      </c>
      <c r="N71" s="390" t="str">
        <f t="shared" si="7"/>
        <v>C</v>
      </c>
    </row>
    <row r="72" spans="2:14">
      <c r="B72" t="s">
        <v>43</v>
      </c>
      <c r="C72" s="378">
        <v>87547</v>
      </c>
      <c r="D72" t="s">
        <v>8332</v>
      </c>
      <c r="E72" t="s">
        <v>7142</v>
      </c>
      <c r="F72" s="396" t="s">
        <v>145</v>
      </c>
      <c r="G72" s="396">
        <v>15.08</v>
      </c>
      <c r="H72" s="396" t="s">
        <v>12950</v>
      </c>
      <c r="I72" s="396">
        <v>20.89</v>
      </c>
      <c r="J72" s="397">
        <v>315.02</v>
      </c>
      <c r="K72" s="394">
        <f t="shared" si="8"/>
        <v>1165746.1932000001</v>
      </c>
      <c r="L72" s="399">
        <f t="shared" si="5"/>
        <v>2.7030339263624562E-4</v>
      </c>
      <c r="M72" s="399">
        <f t="shared" si="6"/>
        <v>0.99826637194574142</v>
      </c>
      <c r="N72" s="390" t="str">
        <f t="shared" si="7"/>
        <v>C</v>
      </c>
    </row>
    <row r="73" spans="2:14">
      <c r="B73" t="s">
        <v>42</v>
      </c>
      <c r="C73" s="378">
        <v>94319</v>
      </c>
      <c r="D73" t="s">
        <v>8332</v>
      </c>
      <c r="E73" t="s">
        <v>6371</v>
      </c>
      <c r="F73" s="396" t="s">
        <v>133</v>
      </c>
      <c r="G73" s="396">
        <v>7.54</v>
      </c>
      <c r="H73" s="396" t="s">
        <v>14344</v>
      </c>
      <c r="I73" s="396">
        <v>40.380000000000003</v>
      </c>
      <c r="J73" s="397">
        <v>304.47000000000003</v>
      </c>
      <c r="K73" s="394">
        <f t="shared" si="8"/>
        <v>1166050.6632000001</v>
      </c>
      <c r="L73" s="399">
        <f t="shared" si="5"/>
        <v>2.6125094900627806E-4</v>
      </c>
      <c r="M73" s="399">
        <f t="shared" si="6"/>
        <v>0.99852709950722884</v>
      </c>
      <c r="N73" s="390" t="str">
        <f t="shared" si="7"/>
        <v>C</v>
      </c>
    </row>
    <row r="74" spans="2:14">
      <c r="B74" t="s">
        <v>14154</v>
      </c>
      <c r="C74" s="378">
        <v>97086</v>
      </c>
      <c r="D74" t="s">
        <v>8332</v>
      </c>
      <c r="E74" t="s">
        <v>2591</v>
      </c>
      <c r="F74" s="396" t="s">
        <v>145</v>
      </c>
      <c r="G74" s="396">
        <v>2.25</v>
      </c>
      <c r="H74" s="396" t="s">
        <v>14415</v>
      </c>
      <c r="I74" s="396">
        <v>99.61</v>
      </c>
      <c r="J74" s="397">
        <v>224.12</v>
      </c>
      <c r="K74" s="394">
        <f t="shared" si="8"/>
        <v>1166274.7832000002</v>
      </c>
      <c r="L74" s="399">
        <f t="shared" si="5"/>
        <v>1.9230650865861016E-4</v>
      </c>
      <c r="M74" s="399">
        <f t="shared" si="6"/>
        <v>0.99871902075096575</v>
      </c>
      <c r="N74" s="390" t="str">
        <f t="shared" si="7"/>
        <v>C</v>
      </c>
    </row>
    <row r="75" spans="2:14">
      <c r="B75" t="s">
        <v>44</v>
      </c>
      <c r="C75" s="378">
        <v>88489</v>
      </c>
      <c r="D75" t="s">
        <v>8332</v>
      </c>
      <c r="E75" t="s">
        <v>6776</v>
      </c>
      <c r="F75" s="396" t="s">
        <v>145</v>
      </c>
      <c r="G75" s="396">
        <v>15.08</v>
      </c>
      <c r="H75" s="396" t="s">
        <v>2060</v>
      </c>
      <c r="I75" s="396">
        <v>14.46</v>
      </c>
      <c r="J75" s="397">
        <v>218.06</v>
      </c>
      <c r="K75" s="394">
        <f t="shared" si="8"/>
        <v>1166492.8432000002</v>
      </c>
      <c r="L75" s="399">
        <f t="shared" si="5"/>
        <v>1.8710671639343446E-4</v>
      </c>
      <c r="M75" s="399">
        <f t="shared" si="6"/>
        <v>0.99890575261964898</v>
      </c>
      <c r="N75" s="390" t="str">
        <f t="shared" si="7"/>
        <v>C</v>
      </c>
    </row>
    <row r="76" spans="2:14">
      <c r="B76" t="s">
        <v>14181</v>
      </c>
      <c r="C76" s="378" t="s">
        <v>14095</v>
      </c>
      <c r="D76" t="s">
        <v>8315</v>
      </c>
      <c r="E76" t="s">
        <v>14111</v>
      </c>
      <c r="F76" s="396" t="s">
        <v>14142</v>
      </c>
      <c r="G76" s="396">
        <v>12</v>
      </c>
      <c r="H76" s="396">
        <v>14.12</v>
      </c>
      <c r="I76" s="396">
        <v>17.850000000000001</v>
      </c>
      <c r="J76" s="397">
        <v>214.2</v>
      </c>
      <c r="K76" s="394">
        <f t="shared" si="8"/>
        <v>1166707.0432000002</v>
      </c>
      <c r="L76" s="399">
        <f t="shared" si="5"/>
        <v>1.8379463749185388E-4</v>
      </c>
      <c r="M76" s="399">
        <f t="shared" si="6"/>
        <v>0.99908917904481598</v>
      </c>
      <c r="N76" s="390" t="str">
        <f t="shared" si="7"/>
        <v>C</v>
      </c>
    </row>
    <row r="77" spans="2:14">
      <c r="B77" t="s">
        <v>144</v>
      </c>
      <c r="C77" s="378">
        <v>87894</v>
      </c>
      <c r="D77" t="s">
        <v>3</v>
      </c>
      <c r="E77" t="s">
        <v>7074</v>
      </c>
      <c r="F77" s="396" t="s">
        <v>145</v>
      </c>
      <c r="G77" s="396">
        <v>31.7</v>
      </c>
      <c r="H77" s="396" t="s">
        <v>796</v>
      </c>
      <c r="I77" s="396">
        <v>5.99</v>
      </c>
      <c r="J77" s="397">
        <v>189.88</v>
      </c>
      <c r="K77" s="394">
        <f t="shared" si="8"/>
        <v>1166896.9232000001</v>
      </c>
      <c r="L77" s="399">
        <f t="shared" si="5"/>
        <v>1.6292682430883853E-4</v>
      </c>
      <c r="M77" s="399">
        <f t="shared" si="6"/>
        <v>0.99925177946316657</v>
      </c>
      <c r="N77" s="390" t="str">
        <f t="shared" si="7"/>
        <v>C</v>
      </c>
    </row>
    <row r="78" spans="2:14">
      <c r="B78" t="s">
        <v>8330</v>
      </c>
      <c r="C78" s="378">
        <v>94971</v>
      </c>
      <c r="D78" t="s">
        <v>8332</v>
      </c>
      <c r="E78" t="s">
        <v>14461</v>
      </c>
      <c r="F78" s="396" t="s">
        <v>133</v>
      </c>
      <c r="G78" s="396">
        <v>0.34</v>
      </c>
      <c r="H78" s="396" t="s">
        <v>17209</v>
      </c>
      <c r="I78" s="396">
        <v>483.06</v>
      </c>
      <c r="J78" s="397">
        <v>164.24</v>
      </c>
      <c r="K78" s="394">
        <f t="shared" si="8"/>
        <v>1167061.1632000001</v>
      </c>
      <c r="L78" s="399">
        <f t="shared" si="5"/>
        <v>1.4092638310766613E-4</v>
      </c>
      <c r="M78" s="399">
        <f t="shared" si="6"/>
        <v>0.99939242351577839</v>
      </c>
      <c r="N78" s="390" t="str">
        <f t="shared" si="7"/>
        <v>C</v>
      </c>
    </row>
    <row r="79" spans="2:14">
      <c r="B79" t="s">
        <v>38</v>
      </c>
      <c r="C79" s="378">
        <v>96543</v>
      </c>
      <c r="D79" t="s">
        <v>8332</v>
      </c>
      <c r="E79" t="s">
        <v>2755</v>
      </c>
      <c r="F79" s="396" t="s">
        <v>130</v>
      </c>
      <c r="G79" s="396">
        <v>6.4</v>
      </c>
      <c r="H79" s="396" t="s">
        <v>975</v>
      </c>
      <c r="I79" s="396">
        <v>24.67</v>
      </c>
      <c r="J79" s="397">
        <v>157.88999999999999</v>
      </c>
      <c r="K79" s="394">
        <f t="shared" si="8"/>
        <v>1167219.0532</v>
      </c>
      <c r="L79" s="399">
        <f t="shared" si="5"/>
        <v>1.3547775589910742E-4</v>
      </c>
      <c r="M79" s="399">
        <f t="shared" si="6"/>
        <v>0.99952762985690635</v>
      </c>
      <c r="N79" s="390" t="str">
        <f t="shared" si="7"/>
        <v>C</v>
      </c>
    </row>
    <row r="80" spans="2:14">
      <c r="B80" t="s">
        <v>14157</v>
      </c>
      <c r="C80" s="378">
        <v>88489</v>
      </c>
      <c r="D80" t="s">
        <v>8332</v>
      </c>
      <c r="E80" t="s">
        <v>6776</v>
      </c>
      <c r="F80" s="396" t="s">
        <v>145</v>
      </c>
      <c r="G80" s="396">
        <v>9</v>
      </c>
      <c r="H80" s="396" t="s">
        <v>2060</v>
      </c>
      <c r="I80" s="396">
        <v>14.46</v>
      </c>
      <c r="J80" s="397">
        <v>130.13999999999999</v>
      </c>
      <c r="K80" s="394">
        <f t="shared" si="8"/>
        <v>1167349.1931999999</v>
      </c>
      <c r="L80" s="399">
        <f t="shared" si="5"/>
        <v>1.1166682597194148E-4</v>
      </c>
      <c r="M80" s="399">
        <f t="shared" si="6"/>
        <v>0.99963907297068422</v>
      </c>
      <c r="N80" s="390" t="str">
        <f t="shared" si="7"/>
        <v>C</v>
      </c>
    </row>
    <row r="81" spans="2:14">
      <c r="B81" t="s">
        <v>14179</v>
      </c>
      <c r="C81" s="378" t="s">
        <v>13876</v>
      </c>
      <c r="D81" t="s">
        <v>8315</v>
      </c>
      <c r="E81" t="s">
        <v>14091</v>
      </c>
      <c r="F81" s="396" t="s">
        <v>14142</v>
      </c>
      <c r="G81" s="396">
        <v>72</v>
      </c>
      <c r="H81" s="396">
        <v>1.22</v>
      </c>
      <c r="I81" s="396">
        <v>1.54</v>
      </c>
      <c r="J81" s="397">
        <v>110.88</v>
      </c>
      <c r="K81" s="394">
        <f t="shared" si="8"/>
        <v>1167460.0731999998</v>
      </c>
      <c r="L81" s="399">
        <f t="shared" si="5"/>
        <v>9.5140753525194946E-5</v>
      </c>
      <c r="M81" s="399">
        <f t="shared" si="6"/>
        <v>0.99973402312018234</v>
      </c>
      <c r="N81" s="390" t="str">
        <f t="shared" si="7"/>
        <v>C</v>
      </c>
    </row>
    <row r="82" spans="2:14">
      <c r="B82" t="s">
        <v>41</v>
      </c>
      <c r="C82" s="378">
        <v>87894</v>
      </c>
      <c r="D82" t="s">
        <v>8332</v>
      </c>
      <c r="E82" t="s">
        <v>7074</v>
      </c>
      <c r="F82" s="396" t="s">
        <v>145</v>
      </c>
      <c r="G82" s="396">
        <v>15.08</v>
      </c>
      <c r="H82" s="396" t="s">
        <v>796</v>
      </c>
      <c r="I82" s="396">
        <v>5.99</v>
      </c>
      <c r="J82" s="397">
        <v>90.33</v>
      </c>
      <c r="K82" s="394">
        <f t="shared" si="8"/>
        <v>1167550.4031999998</v>
      </c>
      <c r="L82" s="399">
        <f t="shared" si="5"/>
        <v>7.7507794606158556E-5</v>
      </c>
      <c r="M82" s="399">
        <f t="shared" si="6"/>
        <v>0.99981137563645384</v>
      </c>
      <c r="N82" s="390" t="str">
        <f t="shared" si="7"/>
        <v>C</v>
      </c>
    </row>
    <row r="83" spans="2:14">
      <c r="B83" t="s">
        <v>14170</v>
      </c>
      <c r="C83" s="378">
        <v>93666</v>
      </c>
      <c r="D83" t="s">
        <v>3</v>
      </c>
      <c r="E83" t="s">
        <v>3566</v>
      </c>
      <c r="F83" s="396" t="s">
        <v>146</v>
      </c>
      <c r="G83" s="396">
        <v>1</v>
      </c>
      <c r="H83" s="396" t="s">
        <v>14522</v>
      </c>
      <c r="I83" s="396">
        <v>77.8</v>
      </c>
      <c r="J83" s="397">
        <v>77.8</v>
      </c>
      <c r="K83" s="394">
        <f t="shared" si="8"/>
        <v>1167628.2031999999</v>
      </c>
      <c r="L83" s="399">
        <f t="shared" si="5"/>
        <v>6.6756408948955329E-5</v>
      </c>
      <c r="M83" s="399">
        <f t="shared" si="6"/>
        <v>0.99987799830628576</v>
      </c>
      <c r="N83" s="390" t="str">
        <f t="shared" si="7"/>
        <v>C</v>
      </c>
    </row>
    <row r="84" spans="2:14">
      <c r="B84" t="s">
        <v>29</v>
      </c>
      <c r="C84" s="378">
        <v>96522</v>
      </c>
      <c r="D84" t="s">
        <v>3</v>
      </c>
      <c r="E84" t="s">
        <v>6106</v>
      </c>
      <c r="F84" s="396" t="s">
        <v>133</v>
      </c>
      <c r="G84" s="396">
        <v>0.43</v>
      </c>
      <c r="H84" s="396" t="s">
        <v>18466</v>
      </c>
      <c r="I84" s="396">
        <v>126.25</v>
      </c>
      <c r="J84" s="397">
        <v>54.29</v>
      </c>
      <c r="K84" s="394">
        <f t="shared" si="8"/>
        <v>1167682.4931999999</v>
      </c>
      <c r="L84" s="399">
        <f t="shared" si="5"/>
        <v>4.6583617504354566E-5</v>
      </c>
      <c r="M84" s="399">
        <f t="shared" si="6"/>
        <v>0.99992448859864025</v>
      </c>
      <c r="N84" s="390" t="str">
        <f t="shared" si="7"/>
        <v>C</v>
      </c>
    </row>
    <row r="85" spans="2:14">
      <c r="B85" t="s">
        <v>8331</v>
      </c>
      <c r="C85" s="378" t="s">
        <v>8323</v>
      </c>
      <c r="D85" t="s">
        <v>8315</v>
      </c>
      <c r="E85" t="s">
        <v>14066</v>
      </c>
      <c r="F85" s="396" t="s">
        <v>145</v>
      </c>
      <c r="G85" s="396">
        <v>2.25</v>
      </c>
      <c r="H85" s="396">
        <v>19.010000000000002</v>
      </c>
      <c r="I85" s="396">
        <v>24.04</v>
      </c>
      <c r="J85" s="397">
        <v>54.09</v>
      </c>
      <c r="K85" s="394">
        <f t="shared" si="8"/>
        <v>1167736.5832</v>
      </c>
      <c r="L85" s="399">
        <f t="shared" si="5"/>
        <v>4.6412007198573195E-5</v>
      </c>
      <c r="M85" s="399">
        <f t="shared" si="6"/>
        <v>0.99997080762449131</v>
      </c>
      <c r="N85" s="390" t="str">
        <f t="shared" si="7"/>
        <v>C</v>
      </c>
    </row>
    <row r="86" spans="2:14">
      <c r="B86" t="s">
        <v>37</v>
      </c>
      <c r="C86" s="378">
        <v>96522</v>
      </c>
      <c r="D86" t="s">
        <v>3</v>
      </c>
      <c r="E86" t="s">
        <v>6106</v>
      </c>
      <c r="F86" s="396" t="s">
        <v>133</v>
      </c>
      <c r="G86" s="396">
        <v>0.27</v>
      </c>
      <c r="H86" s="396" t="s">
        <v>18466</v>
      </c>
      <c r="I86" s="396">
        <v>126.25</v>
      </c>
      <c r="J86" s="397">
        <v>34.090000000000003</v>
      </c>
      <c r="K86" s="394">
        <f t="shared" si="8"/>
        <v>1167770.6732000001</v>
      </c>
      <c r="L86" s="399">
        <f t="shared" si="5"/>
        <v>2.9250976620435573E-5</v>
      </c>
      <c r="M86" s="399">
        <f t="shared" si="6"/>
        <v>1</v>
      </c>
      <c r="N86" s="390" t="str">
        <f t="shared" si="7"/>
        <v>C</v>
      </c>
    </row>
  </sheetData>
  <sortState ref="B4:J86">
    <sortCondition descending="1" ref="J4"/>
  </sortState>
  <mergeCells count="1">
    <mergeCell ref="H2:I2"/>
  </mergeCells>
  <pageMargins left="0.511811024" right="0.511811024" top="0.78740157499999996" bottom="0.78740157499999996" header="0.31496062000000002" footer="0.31496062000000002"/>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4"/>
  <sheetViews>
    <sheetView view="pageBreakPreview" topLeftCell="A382" zoomScale="60" zoomScaleNormal="85" workbookViewId="0">
      <selection activeCell="H91" sqref="H91"/>
    </sheetView>
  </sheetViews>
  <sheetFormatPr defaultRowHeight="15"/>
  <cols>
    <col min="1" max="1" width="8.7109375" customWidth="1"/>
    <col min="2" max="2" width="5.7109375" customWidth="1"/>
    <col min="3" max="3" width="7.28515625" customWidth="1"/>
    <col min="4" max="4" width="10.5703125" style="463" bestFit="1" customWidth="1"/>
    <col min="5" max="5" width="14.85546875" style="463" bestFit="1" customWidth="1"/>
    <col min="6" max="6" width="10.85546875" style="463" bestFit="1" customWidth="1"/>
    <col min="7" max="7" width="7.140625" style="463" bestFit="1" customWidth="1"/>
    <col min="8" max="8" width="86.85546875" style="463" customWidth="1"/>
    <col min="9" max="9" width="37.140625" style="283" customWidth="1"/>
    <col min="10" max="10" width="40.140625" style="463" customWidth="1"/>
    <col min="11" max="11" width="12" style="463" customWidth="1"/>
    <col min="12" max="12" width="11.7109375" style="464" customWidth="1"/>
    <col min="13" max="14" width="9.140625" customWidth="1"/>
  </cols>
  <sheetData>
    <row r="1" spans="1:12" ht="231.75" customHeight="1">
      <c r="A1" s="909" t="s">
        <v>20739</v>
      </c>
      <c r="B1" s="909"/>
      <c r="C1" s="909"/>
      <c r="D1" s="909"/>
      <c r="E1" s="909"/>
      <c r="F1" s="909"/>
      <c r="G1" s="909"/>
      <c r="H1" s="909"/>
      <c r="I1" s="909"/>
      <c r="J1" s="909"/>
      <c r="K1" s="910" t="s">
        <v>20738</v>
      </c>
      <c r="L1" s="911"/>
    </row>
    <row r="2" spans="1:12">
      <c r="A2" s="912" t="s">
        <v>134</v>
      </c>
      <c r="B2" s="912"/>
      <c r="C2" s="912"/>
      <c r="D2" s="912"/>
      <c r="E2" s="912"/>
      <c r="F2" s="912"/>
      <c r="G2" s="912"/>
      <c r="H2" s="912"/>
      <c r="I2" s="912"/>
      <c r="J2" s="912"/>
      <c r="K2" s="913"/>
      <c r="L2" s="913"/>
    </row>
    <row r="3" spans="1:12">
      <c r="A3" s="107" t="str">
        <f>[2]ORÇAMENTO!A4</f>
        <v>CONV.:</v>
      </c>
      <c r="B3" s="914" t="str">
        <f>'RESUMO '!B4:D4</f>
        <v>884129/2019</v>
      </c>
      <c r="C3" s="652"/>
      <c r="D3" s="652"/>
      <c r="E3" s="652"/>
      <c r="F3" s="652"/>
      <c r="G3" s="652"/>
      <c r="H3" s="652"/>
      <c r="I3" s="104"/>
      <c r="J3" s="105"/>
      <c r="K3" s="106"/>
      <c r="L3" s="588"/>
    </row>
    <row r="4" spans="1:12" ht="18.75">
      <c r="A4" s="107" t="str">
        <f>[2]ORÇAMENTO!A5</f>
        <v>OBJETO:</v>
      </c>
      <c r="B4" s="914" t="str">
        <f>'RESUMO '!B5:D5</f>
        <v xml:space="preserve">CONTRUÇÃO DE PRAÇA NO MUNICIPIO DE SORRISO </v>
      </c>
      <c r="C4" s="652"/>
      <c r="D4" s="652"/>
      <c r="E4" s="652"/>
      <c r="F4" s="652"/>
      <c r="G4" s="652"/>
      <c r="H4" s="652"/>
      <c r="I4" s="108" t="str">
        <f>[2]ORÇAMENTO!H5</f>
        <v>REFERÊNCIAS:</v>
      </c>
      <c r="J4" s="109" t="str">
        <f>[2]ORÇAMENTO!J5</f>
        <v>SINAPI</v>
      </c>
      <c r="K4" s="929">
        <f>'[3]ORÇAMENTO '!K4</f>
        <v>44317</v>
      </c>
      <c r="L4" s="930"/>
    </row>
    <row r="5" spans="1:12">
      <c r="A5" s="107" t="str">
        <f>[2]ORÇAMENTO!A6</f>
        <v>LOCAL:</v>
      </c>
      <c r="B5" s="914" t="str">
        <f>'RESUMO '!B6:D6</f>
        <v xml:space="preserve">QUADRA 53, AREA DE PRAÇA, LOTEAMENTO JARDIM AURORA, SORRISO - MT </v>
      </c>
      <c r="C5" s="652"/>
      <c r="D5" s="652"/>
      <c r="E5" s="652"/>
      <c r="F5" s="652"/>
      <c r="G5" s="652"/>
      <c r="H5" s="652"/>
      <c r="I5" s="108" t="str">
        <f>[2]ORÇAMENTO!H6</f>
        <v>BDI:</v>
      </c>
      <c r="J5" s="421">
        <f>'[3]RESUMO '!F6</f>
        <v>0.26440000000000002</v>
      </c>
      <c r="K5" s="110"/>
      <c r="L5" s="589"/>
    </row>
    <row r="6" spans="1:12">
      <c r="A6" s="107" t="str">
        <f>[2]ORÇAMENTO!A7</f>
        <v>DATA:</v>
      </c>
      <c r="B6" s="927">
        <f>'RESUMO '!B7:D7</f>
        <v>44340</v>
      </c>
      <c r="C6" s="928"/>
      <c r="D6" s="928"/>
      <c r="E6" s="928"/>
      <c r="F6" s="928"/>
      <c r="G6" s="928"/>
      <c r="H6" s="928"/>
      <c r="I6" s="108" t="str">
        <f>[2]ORÇAMENTO!H7</f>
        <v>LEIS SOCIAIS:</v>
      </c>
      <c r="J6" s="421">
        <f>'[3]RESUMO '!F7</f>
        <v>0.83069999999999999</v>
      </c>
      <c r="K6" s="931" t="str">
        <f>'[3]RESUMO '!G7</f>
        <v xml:space="preserve"> COM DESONERAÇÃO </v>
      </c>
      <c r="L6" s="932"/>
    </row>
    <row r="7" spans="1:12">
      <c r="A7" s="112"/>
      <c r="B7" s="111"/>
      <c r="C7" s="111"/>
      <c r="D7" s="111"/>
      <c r="E7" s="111"/>
      <c r="F7" s="111"/>
      <c r="G7" s="111"/>
      <c r="H7" s="111"/>
      <c r="I7" s="111"/>
      <c r="J7" s="113"/>
      <c r="K7" s="110"/>
      <c r="L7" s="589"/>
    </row>
    <row r="8" spans="1:12">
      <c r="A8" s="921" t="s">
        <v>135</v>
      </c>
      <c r="B8" s="922"/>
      <c r="C8" s="922"/>
      <c r="D8" s="922"/>
      <c r="E8" s="922"/>
      <c r="F8" s="922"/>
      <c r="G8" s="922"/>
      <c r="H8" s="922"/>
      <c r="I8" s="922"/>
      <c r="J8" s="922"/>
      <c r="K8" s="922"/>
      <c r="L8" s="923"/>
    </row>
    <row r="9" spans="1:12" ht="60">
      <c r="A9" s="114" t="s">
        <v>9</v>
      </c>
      <c r="B9" s="115" t="s">
        <v>10</v>
      </c>
      <c r="C9" s="115" t="s">
        <v>11</v>
      </c>
      <c r="D9" s="587" t="s">
        <v>12</v>
      </c>
      <c r="E9" s="587" t="s">
        <v>136</v>
      </c>
      <c r="F9" s="587" t="s">
        <v>14</v>
      </c>
      <c r="G9" s="587" t="s">
        <v>16</v>
      </c>
      <c r="H9" s="587" t="s">
        <v>15</v>
      </c>
      <c r="I9" s="586" t="s">
        <v>137</v>
      </c>
      <c r="J9" s="587" t="s">
        <v>138</v>
      </c>
      <c r="K9" s="924" t="s">
        <v>139</v>
      </c>
      <c r="L9" s="924"/>
    </row>
    <row r="10" spans="1:12">
      <c r="A10" s="116">
        <v>1</v>
      </c>
      <c r="B10" s="117"/>
      <c r="C10" s="118"/>
      <c r="D10" s="529"/>
      <c r="E10" s="529"/>
      <c r="F10" s="530"/>
      <c r="G10" s="529"/>
      <c r="H10" s="531" t="str">
        <f>IFERROR(VLOOKUP(A10,[2]ORÇAMENTO!$A$12:$L$4087,7,FALSE),"-")</f>
        <v>CONSTRUÇÃO DE PRÉDIO PÚBLICO - CRAS</v>
      </c>
      <c r="I10" s="532"/>
      <c r="J10" s="532"/>
      <c r="K10" s="533"/>
      <c r="L10" s="590"/>
    </row>
    <row r="11" spans="1:12">
      <c r="A11" s="116"/>
      <c r="B11" s="116">
        <v>1</v>
      </c>
      <c r="C11" s="116"/>
      <c r="D11" s="534"/>
      <c r="E11" s="535"/>
      <c r="F11" s="535"/>
      <c r="G11" s="535"/>
      <c r="H11" s="536" t="str">
        <f>IFERROR(VLOOKUP(B11,[2]ORÇAMENTO!$A$12:$L$4087,7,FALSE),"-")</f>
        <v>CONSTRUÇÃO DE PRÉDIO PÚBLICO - CRAS</v>
      </c>
      <c r="I11" s="537"/>
      <c r="J11" s="537"/>
      <c r="K11" s="538"/>
      <c r="L11" s="591"/>
    </row>
    <row r="12" spans="1:12">
      <c r="A12" s="119"/>
      <c r="B12" s="119"/>
      <c r="C12" s="119">
        <v>1</v>
      </c>
      <c r="D12" s="539"/>
      <c r="E12" s="540"/>
      <c r="F12" s="540"/>
      <c r="G12" s="541"/>
      <c r="H12" s="542" t="s">
        <v>141</v>
      </c>
      <c r="I12" s="541"/>
      <c r="J12" s="541"/>
      <c r="K12" s="543"/>
      <c r="L12" s="592"/>
    </row>
    <row r="13" spans="1:12" s="354" customFormat="1" ht="39" customHeight="1">
      <c r="A13" s="465"/>
      <c r="B13" s="465"/>
      <c r="C13" s="465"/>
      <c r="D13" s="466" t="s">
        <v>22</v>
      </c>
      <c r="E13" s="467" t="s">
        <v>14145</v>
      </c>
      <c r="F13" s="467" t="s">
        <v>8333</v>
      </c>
      <c r="G13" s="507" t="str">
        <f>VLOOKUP(D13,'ORÇAMENTO '!$D$12:$L$149,5,FALSE)</f>
        <v>UNI</v>
      </c>
      <c r="H13" s="468" t="str">
        <f>VLOOKUP(E13,'COMPOSIÇÃO '!A5:J368,3,FALSE)</f>
        <v xml:space="preserve">ADMINISTRAÇÃO LOCAL DE OBRA </v>
      </c>
      <c r="I13" s="501" t="s">
        <v>20754</v>
      </c>
      <c r="J13" s="491"/>
      <c r="K13" s="469"/>
      <c r="L13" s="593">
        <f t="shared" ref="L13" si="0">K14</f>
        <v>1</v>
      </c>
    </row>
    <row r="14" spans="1:12" s="354" customFormat="1">
      <c r="A14" s="470"/>
      <c r="B14" s="470"/>
      <c r="C14" s="470"/>
      <c r="D14" s="471"/>
      <c r="E14" s="472"/>
      <c r="F14" s="472"/>
      <c r="G14" s="492"/>
      <c r="H14" s="473"/>
      <c r="I14" s="474"/>
      <c r="J14" s="475"/>
      <c r="K14" s="120">
        <v>1</v>
      </c>
      <c r="L14" s="594"/>
    </row>
    <row r="15" spans="1:12" s="354" customFormat="1">
      <c r="A15" s="476"/>
      <c r="B15" s="476"/>
      <c r="C15" s="476"/>
      <c r="D15" s="477"/>
      <c r="E15" s="478"/>
      <c r="F15" s="478"/>
      <c r="G15" s="479"/>
      <c r="H15" s="925" t="s">
        <v>20729</v>
      </c>
      <c r="I15" s="925"/>
      <c r="J15" s="925"/>
      <c r="K15" s="925"/>
      <c r="L15" s="926"/>
    </row>
    <row r="16" spans="1:12" s="354" customFormat="1">
      <c r="A16" s="489"/>
      <c r="B16" s="489"/>
      <c r="C16" s="489"/>
      <c r="D16" s="504"/>
      <c r="E16" s="502"/>
      <c r="F16" s="502"/>
      <c r="G16" s="505"/>
      <c r="H16" s="544"/>
      <c r="I16" s="488"/>
      <c r="J16" s="506"/>
      <c r="K16" s="366"/>
      <c r="L16" s="595"/>
    </row>
    <row r="17" spans="1:12" s="354" customFormat="1">
      <c r="A17" s="237"/>
      <c r="B17" s="237"/>
      <c r="C17" s="237">
        <v>2</v>
      </c>
      <c r="D17" s="545"/>
      <c r="E17" s="546"/>
      <c r="F17" s="546"/>
      <c r="G17" s="546"/>
      <c r="H17" s="547" t="s">
        <v>8334</v>
      </c>
      <c r="I17" s="548"/>
      <c r="J17" s="548"/>
      <c r="K17" s="549"/>
      <c r="L17" s="596"/>
    </row>
    <row r="18" spans="1:12" ht="39" customHeight="1">
      <c r="A18" s="465"/>
      <c r="B18" s="465"/>
      <c r="C18" s="465"/>
      <c r="D18" s="466" t="s">
        <v>24</v>
      </c>
      <c r="E18" s="467" t="s">
        <v>140</v>
      </c>
      <c r="F18" s="467" t="s">
        <v>8333</v>
      </c>
      <c r="G18" s="507" t="str">
        <f>VLOOKUP(D18,'ORÇAMENTO '!$D$17:$L$149,5,FALSE)</f>
        <v>M2</v>
      </c>
      <c r="H18" s="468" t="str">
        <f>VLOOKUP(E18,'COMPOSIÇÃO '!A10:J350,3,FALSE)</f>
        <v>PLACA DE OBRA (PARA CONSTRUCAO CIVIL) EM CHAPA GALVANIZADA *N. 22*, ADESIVADA, DE *3 X 2* M</v>
      </c>
      <c r="I18" s="508"/>
      <c r="J18" s="491" t="s">
        <v>20752</v>
      </c>
      <c r="K18" s="469"/>
      <c r="L18" s="593">
        <f t="shared" ref="L18" si="1">K19</f>
        <v>6</v>
      </c>
    </row>
    <row r="19" spans="1:12">
      <c r="A19" s="470"/>
      <c r="B19" s="470"/>
      <c r="C19" s="470"/>
      <c r="D19" s="471"/>
      <c r="E19" s="472"/>
      <c r="F19" s="472"/>
      <c r="G19" s="492"/>
      <c r="H19" s="473"/>
      <c r="I19" s="474"/>
      <c r="J19" s="475"/>
      <c r="K19" s="120">
        <v>6</v>
      </c>
      <c r="L19" s="594"/>
    </row>
    <row r="20" spans="1:12">
      <c r="A20" s="476"/>
      <c r="B20" s="476"/>
      <c r="C20" s="476"/>
      <c r="D20" s="477"/>
      <c r="E20" s="478"/>
      <c r="F20" s="478"/>
      <c r="G20" s="479"/>
      <c r="H20" s="925"/>
      <c r="I20" s="925"/>
      <c r="J20" s="925"/>
      <c r="K20" s="925"/>
      <c r="L20" s="926"/>
    </row>
    <row r="21" spans="1:12" ht="35.25" customHeight="1">
      <c r="A21" s="465"/>
      <c r="B21" s="465"/>
      <c r="C21" s="465"/>
      <c r="D21" s="466" t="s">
        <v>25</v>
      </c>
      <c r="E21" s="512">
        <f>VLOOKUP(D21,'ORÇAMENTO '!$D$17:$L$149,2,FALSE)</f>
        <v>100575</v>
      </c>
      <c r="F21" s="467" t="s">
        <v>3</v>
      </c>
      <c r="G21" s="499" t="str">
        <f>VLOOKUP(D21,'ORÇAMENTO '!$D$17:$L$149,5,FALSE)</f>
        <v>M2</v>
      </c>
      <c r="H21" s="468" t="str">
        <f>VLOOKUP(D21,'ORÇAMENTO '!$D$17:$L$149,4,FALSE)</f>
        <v>REGULARIZAÇÃO DE SUPERFÍCIES COM MOTONIVELADORA. AF_11/2019</v>
      </c>
      <c r="I21" s="501" t="s">
        <v>20731</v>
      </c>
      <c r="J21" s="491" t="s">
        <v>14138</v>
      </c>
      <c r="K21" s="469"/>
      <c r="L21" s="593">
        <f t="shared" ref="L21" si="2">K22</f>
        <v>8100</v>
      </c>
    </row>
    <row r="22" spans="1:12" s="261" customFormat="1">
      <c r="A22" s="470"/>
      <c r="B22" s="470"/>
      <c r="C22" s="470"/>
      <c r="D22" s="471"/>
      <c r="E22" s="472"/>
      <c r="F22" s="472"/>
      <c r="G22" s="492"/>
      <c r="H22" s="473"/>
      <c r="I22" s="474"/>
      <c r="J22" s="509"/>
      <c r="K22" s="430">
        <v>8100</v>
      </c>
      <c r="L22" s="594"/>
    </row>
    <row r="23" spans="1:12" s="261" customFormat="1">
      <c r="A23" s="476"/>
      <c r="B23" s="476"/>
      <c r="C23" s="476"/>
      <c r="D23" s="477"/>
      <c r="E23" s="478"/>
      <c r="F23" s="478"/>
      <c r="G23" s="479"/>
      <c r="H23" s="925"/>
      <c r="I23" s="925"/>
      <c r="J23" s="925"/>
      <c r="K23" s="925"/>
      <c r="L23" s="926"/>
    </row>
    <row r="24" spans="1:12" s="261" customFormat="1" ht="33.75" customHeight="1">
      <c r="A24" s="465"/>
      <c r="B24" s="465"/>
      <c r="C24" s="465"/>
      <c r="D24" s="466" t="s">
        <v>8329</v>
      </c>
      <c r="E24" s="512">
        <f>VLOOKUP(D24,'ORÇAMENTO '!$D$17:$L$149,2,FALSE)</f>
        <v>10776</v>
      </c>
      <c r="F24" s="467" t="s">
        <v>8332</v>
      </c>
      <c r="G24" s="499" t="str">
        <f>VLOOKUP(D24,'ORÇAMENTO '!$D$17:$L$149,5,FALSE)</f>
        <v xml:space="preserve">MES   </v>
      </c>
      <c r="H24" s="468" t="str">
        <f>VLOOKUP(D24,'ORÇAMENTO '!$D$17:$L$149,4,FALSE)</f>
        <v>LOCACAO DE CONTAINER 2,30  X  6,00 M, ALT. 2,50 M, PARA ESCRITORIO, SEM DIVISORIAS INTERNAS E SEM SANITARIO</v>
      </c>
      <c r="I24" s="508"/>
      <c r="J24" s="491" t="s">
        <v>14148</v>
      </c>
      <c r="K24" s="469"/>
      <c r="L24" s="593">
        <f t="shared" ref="L24" si="3">K25</f>
        <v>4</v>
      </c>
    </row>
    <row r="25" spans="1:12" s="261" customFormat="1">
      <c r="A25" s="470"/>
      <c r="B25" s="470"/>
      <c r="C25" s="470"/>
      <c r="D25" s="471"/>
      <c r="E25" s="472"/>
      <c r="F25" s="472"/>
      <c r="G25" s="492"/>
      <c r="H25" s="473"/>
      <c r="I25" s="474"/>
      <c r="J25" s="509"/>
      <c r="K25" s="430">
        <v>4</v>
      </c>
      <c r="L25" s="594"/>
    </row>
    <row r="26" spans="1:12" s="261" customFormat="1">
      <c r="A26" s="476"/>
      <c r="B26" s="476"/>
      <c r="C26" s="476"/>
      <c r="D26" s="477"/>
      <c r="E26" s="478"/>
      <c r="F26" s="478"/>
      <c r="G26" s="479"/>
      <c r="H26" s="925"/>
      <c r="I26" s="925"/>
      <c r="J26" s="925"/>
      <c r="K26" s="925"/>
      <c r="L26" s="926"/>
    </row>
    <row r="27" spans="1:12" s="211" customFormat="1">
      <c r="A27" s="484"/>
      <c r="B27" s="485"/>
      <c r="C27" s="485"/>
      <c r="D27" s="486"/>
      <c r="E27" s="481"/>
      <c r="F27" s="481"/>
      <c r="G27" s="486"/>
      <c r="H27" s="487"/>
      <c r="I27" s="510"/>
      <c r="J27" s="487"/>
      <c r="K27" s="487"/>
      <c r="L27" s="597"/>
    </row>
    <row r="28" spans="1:12" s="211" customFormat="1">
      <c r="A28" s="119"/>
      <c r="B28" s="119"/>
      <c r="C28" s="489">
        <v>3</v>
      </c>
      <c r="D28" s="550"/>
      <c r="E28" s="551"/>
      <c r="F28" s="551"/>
      <c r="G28" s="553"/>
      <c r="H28" s="531" t="s">
        <v>8341</v>
      </c>
      <c r="I28" s="532"/>
      <c r="J28" s="532"/>
      <c r="K28" s="552"/>
      <c r="L28" s="598"/>
    </row>
    <row r="29" spans="1:12" s="283" customFormat="1" ht="34.5" customHeight="1">
      <c r="A29" s="470"/>
      <c r="B29" s="494"/>
      <c r="C29" s="489"/>
      <c r="D29" s="491" t="s">
        <v>26</v>
      </c>
      <c r="E29" s="512">
        <f>VLOOKUP(D29,'ORÇAMENTO '!$D$17:$L$149,2,FALSE)</f>
        <v>101124</v>
      </c>
      <c r="F29" s="467" t="s">
        <v>3</v>
      </c>
      <c r="G29" s="499" t="str">
        <f>VLOOKUP(D29,'ORÇAMENTO '!$D$17:$L$149,5,FALSE)</f>
        <v>M3</v>
      </c>
      <c r="H29" s="513" t="str">
        <f>VLOOKUP(D29,'ORÇAMENTO '!$D$17:$L$149,4,FALSE)</f>
        <v>ESCAVAÇÃO HORIZONTAL, INCLUINDO CARGA E DESCARGA EM SOLO DE 1A CATEGORIA COM TRATOR DE ESTEIRAS (100HP/LÂMINA: 2,19M3). AF_07/2020</v>
      </c>
      <c r="I29" s="501" t="s">
        <v>20732</v>
      </c>
      <c r="J29" s="515" t="s">
        <v>20788</v>
      </c>
      <c r="K29" s="516"/>
      <c r="L29" s="599">
        <f t="shared" ref="L29" si="4">K30</f>
        <v>300</v>
      </c>
    </row>
    <row r="30" spans="1:12">
      <c r="A30" s="470"/>
      <c r="B30" s="494"/>
      <c r="C30" s="490"/>
      <c r="D30" s="495"/>
      <c r="E30" s="472"/>
      <c r="F30" s="472"/>
      <c r="G30" s="492"/>
      <c r="H30" s="517"/>
      <c r="I30" s="474"/>
      <c r="J30" s="518"/>
      <c r="K30" s="441">
        <v>300</v>
      </c>
      <c r="L30" s="600"/>
    </row>
    <row r="31" spans="1:12">
      <c r="A31" s="470"/>
      <c r="B31" s="494"/>
      <c r="C31" s="490"/>
      <c r="D31" s="496"/>
      <c r="E31" s="482"/>
      <c r="F31" s="482"/>
      <c r="G31" s="498"/>
      <c r="H31" s="915"/>
      <c r="I31" s="915"/>
      <c r="J31" s="915"/>
      <c r="K31" s="915"/>
      <c r="L31" s="916"/>
    </row>
    <row r="32" spans="1:12" s="283" customFormat="1" ht="34.5" customHeight="1">
      <c r="A32" s="470"/>
      <c r="B32" s="494"/>
      <c r="C32" s="489"/>
      <c r="D32" s="491" t="s">
        <v>8330</v>
      </c>
      <c r="E32" s="512">
        <f>VLOOKUP(D32,'ORÇAMENTO '!$D$17:$L$149,2,FALSE)</f>
        <v>96521</v>
      </c>
      <c r="F32" s="467" t="s">
        <v>3</v>
      </c>
      <c r="G32" s="499" t="str">
        <f>VLOOKUP(D32,'ORÇAMENTO '!$D$17:$L$149,5,FALSE)</f>
        <v>M3</v>
      </c>
      <c r="H32" s="513" t="str">
        <f>VLOOKUP(D32,'ORÇAMENTO '!$D$17:$L$149,4,FALSE)</f>
        <v>ESCAVAÇÃO MECANIZADA PARA BLOCO DE COROAMENTO OU SAPATA, COM PREVISÃO DE FÔRMA, COM RETROESCAVADEIRA. AF_06/2017</v>
      </c>
      <c r="I32" s="501" t="s">
        <v>20789</v>
      </c>
      <c r="J32" s="515"/>
      <c r="K32" s="516"/>
      <c r="L32" s="599">
        <f t="shared" ref="L32" si="5">K33</f>
        <v>12.6</v>
      </c>
    </row>
    <row r="33" spans="1:12" s="429" customFormat="1">
      <c r="A33" s="470"/>
      <c r="B33" s="494"/>
      <c r="C33" s="490"/>
      <c r="D33" s="495"/>
      <c r="E33" s="472"/>
      <c r="F33" s="472"/>
      <c r="G33" s="492"/>
      <c r="H33" s="517"/>
      <c r="I33" s="474"/>
      <c r="J33" s="518"/>
      <c r="K33" s="441">
        <v>12.6</v>
      </c>
      <c r="L33" s="600"/>
    </row>
    <row r="34" spans="1:12" s="429" customFormat="1">
      <c r="A34" s="470"/>
      <c r="B34" s="494"/>
      <c r="C34" s="490"/>
      <c r="D34" s="496"/>
      <c r="E34" s="482"/>
      <c r="F34" s="482"/>
      <c r="G34" s="498"/>
      <c r="H34" s="915"/>
      <c r="I34" s="915"/>
      <c r="J34" s="915"/>
      <c r="K34" s="915"/>
      <c r="L34" s="916"/>
    </row>
    <row r="35" spans="1:12" s="283" customFormat="1" ht="34.5" customHeight="1">
      <c r="A35" s="470"/>
      <c r="B35" s="494"/>
      <c r="C35" s="489"/>
      <c r="D35" s="491" t="s">
        <v>8331</v>
      </c>
      <c r="E35" s="512">
        <f>VLOOKUP(D35,'ORÇAMENTO '!$D$17:$L$149,2,FALSE)</f>
        <v>93382</v>
      </c>
      <c r="F35" s="467" t="s">
        <v>3</v>
      </c>
      <c r="G35" s="499" t="str">
        <f>VLOOKUP(D35,'ORÇAMENTO '!$D$17:$L$149,5,FALSE)</f>
        <v>M3</v>
      </c>
      <c r="H35" s="513" t="str">
        <f>VLOOKUP(D35,'ORÇAMENTO '!$D$17:$L$149,4,FALSE)</f>
        <v>REATERRO MANUAL DE VALAS COM COMPACTAÇÃO MECANIZADA. AF_04/2016</v>
      </c>
      <c r="I35" s="501" t="s">
        <v>20789</v>
      </c>
      <c r="J35" s="515"/>
      <c r="K35" s="516"/>
      <c r="L35" s="599">
        <f t="shared" ref="L35" si="6">K36</f>
        <v>8.8000000000000007</v>
      </c>
    </row>
    <row r="36" spans="1:12" s="429" customFormat="1">
      <c r="A36" s="470"/>
      <c r="B36" s="494"/>
      <c r="C36" s="490"/>
      <c r="D36" s="495"/>
      <c r="E36" s="472"/>
      <c r="F36" s="472"/>
      <c r="G36" s="492"/>
      <c r="H36" s="517"/>
      <c r="I36" s="474"/>
      <c r="J36" s="518"/>
      <c r="K36" s="441">
        <v>8.8000000000000007</v>
      </c>
      <c r="L36" s="600"/>
    </row>
    <row r="37" spans="1:12" s="429" customFormat="1">
      <c r="A37" s="470"/>
      <c r="B37" s="494"/>
      <c r="C37" s="490"/>
      <c r="D37" s="496"/>
      <c r="E37" s="482"/>
      <c r="F37" s="482"/>
      <c r="G37" s="498"/>
      <c r="H37" s="915"/>
      <c r="I37" s="915"/>
      <c r="J37" s="915"/>
      <c r="K37" s="915"/>
      <c r="L37" s="916"/>
    </row>
    <row r="38" spans="1:12" s="283" customFormat="1" ht="34.5" customHeight="1">
      <c r="A38" s="470"/>
      <c r="B38" s="494"/>
      <c r="C38" s="489"/>
      <c r="D38" s="491" t="s">
        <v>14153</v>
      </c>
      <c r="E38" s="512">
        <f>VLOOKUP(D38,'ORÇAMENTO '!$D$17:$L$149,2,FALSE)</f>
        <v>96532</v>
      </c>
      <c r="F38" s="467" t="s">
        <v>3</v>
      </c>
      <c r="G38" s="499" t="str">
        <f>VLOOKUP(D38,'ORÇAMENTO '!$D$17:$L$149,5,FALSE)</f>
        <v>M2</v>
      </c>
      <c r="H38" s="513" t="str">
        <f>VLOOKUP(D38,'ORÇAMENTO '!$D$17:$L$149,4,FALSE)</f>
        <v>FABRICAÇÃO, MONTAGEM E DESMONTAGEM DE FÔRMA PARA SAPATA, EM MADEIRA SERRADA, E=25 MM, 2 UTILIZAÇÕES. AF_06/2017</v>
      </c>
      <c r="I38" s="501" t="s">
        <v>20789</v>
      </c>
      <c r="J38" s="515"/>
      <c r="K38" s="516"/>
      <c r="L38" s="599">
        <f t="shared" ref="L38" si="7">K39</f>
        <v>23.4</v>
      </c>
    </row>
    <row r="39" spans="1:12" s="429" customFormat="1">
      <c r="A39" s="470"/>
      <c r="B39" s="494"/>
      <c r="C39" s="490"/>
      <c r="D39" s="495"/>
      <c r="E39" s="472"/>
      <c r="F39" s="472"/>
      <c r="G39" s="492"/>
      <c r="H39" s="517"/>
      <c r="I39" s="474"/>
      <c r="J39" s="518"/>
      <c r="K39" s="441">
        <v>23.4</v>
      </c>
      <c r="L39" s="600"/>
    </row>
    <row r="40" spans="1:12" s="429" customFormat="1">
      <c r="A40" s="470"/>
      <c r="B40" s="494"/>
      <c r="C40" s="490"/>
      <c r="D40" s="496"/>
      <c r="E40" s="482"/>
      <c r="F40" s="482"/>
      <c r="G40" s="498"/>
      <c r="H40" s="915"/>
      <c r="I40" s="915"/>
      <c r="J40" s="915"/>
      <c r="K40" s="915"/>
      <c r="L40" s="916"/>
    </row>
    <row r="41" spans="1:12" s="283" customFormat="1" ht="34.5" customHeight="1">
      <c r="A41" s="470"/>
      <c r="B41" s="494"/>
      <c r="C41" s="489"/>
      <c r="D41" s="491" t="s">
        <v>14154</v>
      </c>
      <c r="E41" s="512">
        <f>VLOOKUP(D41,'ORÇAMENTO '!$D$17:$L$149,2,FALSE)</f>
        <v>96545</v>
      </c>
      <c r="F41" s="467" t="s">
        <v>3</v>
      </c>
      <c r="G41" s="499" t="str">
        <f>VLOOKUP(D41,'ORÇAMENTO '!$D$17:$L$149,5,FALSE)</f>
        <v>KG</v>
      </c>
      <c r="H41" s="513" t="str">
        <f>VLOOKUP(D41,'ORÇAMENTO '!$D$17:$L$149,4,FALSE)</f>
        <v>ARMAÇÃO DE BLOCO, VIGA BALDRAME OU SAPATA UTILIZANDO AÇO CA-50 DE 8 MM - MONTAGEM. AF_06/2017</v>
      </c>
      <c r="I41" s="501" t="s">
        <v>20789</v>
      </c>
      <c r="J41" s="526" t="s">
        <v>20755</v>
      </c>
      <c r="K41" s="516"/>
      <c r="L41" s="599">
        <f t="shared" ref="L41" si="8">K42</f>
        <v>146.9</v>
      </c>
    </row>
    <row r="42" spans="1:12" s="429" customFormat="1">
      <c r="A42" s="470"/>
      <c r="B42" s="494"/>
      <c r="C42" s="490"/>
      <c r="D42" s="495"/>
      <c r="E42" s="472"/>
      <c r="F42" s="472"/>
      <c r="G42" s="492"/>
      <c r="H42" s="517"/>
      <c r="I42" s="474"/>
      <c r="J42" s="518"/>
      <c r="K42" s="441">
        <v>146.9</v>
      </c>
      <c r="L42" s="600"/>
    </row>
    <row r="43" spans="1:12" s="429" customFormat="1">
      <c r="A43" s="470"/>
      <c r="B43" s="494"/>
      <c r="C43" s="490"/>
      <c r="D43" s="496"/>
      <c r="E43" s="482"/>
      <c r="F43" s="482"/>
      <c r="G43" s="498"/>
      <c r="H43" s="915"/>
      <c r="I43" s="915"/>
      <c r="J43" s="915"/>
      <c r="K43" s="915"/>
      <c r="L43" s="916"/>
    </row>
    <row r="44" spans="1:12" s="283" customFormat="1" ht="34.5" customHeight="1">
      <c r="A44" s="470"/>
      <c r="B44" s="494"/>
      <c r="C44" s="489"/>
      <c r="D44" s="491" t="s">
        <v>14155</v>
      </c>
      <c r="E44" s="512">
        <f>VLOOKUP(D44,'ORÇAMENTO '!$D$17:$L$149,2,FALSE)</f>
        <v>96558</v>
      </c>
      <c r="F44" s="467" t="s">
        <v>3</v>
      </c>
      <c r="G44" s="499" t="str">
        <f>VLOOKUP(D44,'ORÇAMENTO '!$D$17:$L$149,5,FALSE)</f>
        <v>M3</v>
      </c>
      <c r="H44" s="513" t="str">
        <f>VLOOKUP(D44,'ORÇAMENTO '!$D$17:$L$149,4,FALSE)</f>
        <v>CONCRETAGEM DE SAPATAS, FCK 30 MPA, COM USO DE BOMBA  LANÇAMENTO, ADENSAMENTO E ACABAMENTO. AF_11/2016</v>
      </c>
      <c r="I44" s="501" t="s">
        <v>20789</v>
      </c>
      <c r="J44" s="515"/>
      <c r="K44" s="516"/>
      <c r="L44" s="599">
        <f t="shared" ref="L44" si="9">K45</f>
        <v>3.8</v>
      </c>
    </row>
    <row r="45" spans="1:12" s="429" customFormat="1">
      <c r="A45" s="470"/>
      <c r="B45" s="494"/>
      <c r="C45" s="490"/>
      <c r="D45" s="495"/>
      <c r="E45" s="472"/>
      <c r="F45" s="472"/>
      <c r="G45" s="492"/>
      <c r="H45" s="517"/>
      <c r="I45" s="474"/>
      <c r="J45" s="518"/>
      <c r="K45" s="441">
        <v>3.8</v>
      </c>
      <c r="L45" s="600"/>
    </row>
    <row r="46" spans="1:12" s="429" customFormat="1">
      <c r="A46" s="470"/>
      <c r="B46" s="494"/>
      <c r="C46" s="490"/>
      <c r="D46" s="496"/>
      <c r="E46" s="482"/>
      <c r="F46" s="482"/>
      <c r="G46" s="498"/>
      <c r="H46" s="915"/>
      <c r="I46" s="915"/>
      <c r="J46" s="915"/>
      <c r="K46" s="915"/>
      <c r="L46" s="916"/>
    </row>
    <row r="47" spans="1:12" s="283" customFormat="1" ht="34.5" customHeight="1">
      <c r="A47" s="470"/>
      <c r="B47" s="494"/>
      <c r="C47" s="489"/>
      <c r="D47" s="491" t="s">
        <v>14156</v>
      </c>
      <c r="E47" s="512">
        <f>VLOOKUP(D47,'ORÇAMENTO '!$D$17:$L$149,2,FALSE)</f>
        <v>96533</v>
      </c>
      <c r="F47" s="467" t="s">
        <v>3</v>
      </c>
      <c r="G47" s="499" t="str">
        <f>VLOOKUP(D47,'ORÇAMENTO '!$D$17:$L$149,5,FALSE)</f>
        <v>M2</v>
      </c>
      <c r="H47" s="513" t="str">
        <f>VLOOKUP(D47,'ORÇAMENTO '!$D$17:$L$149,4,FALSE)</f>
        <v>FABRICAÇÃO, MONTAGEM E DESMONTAGEM DE FÔRMA PARA VIGA BALDRAME, EM MADEIRA SERRADA, E=25 MM, 2 UTILIZAÇÕES. AF_06/2017</v>
      </c>
      <c r="I47" s="501" t="s">
        <v>20789</v>
      </c>
      <c r="J47" s="515"/>
      <c r="K47" s="516"/>
      <c r="L47" s="599">
        <f t="shared" ref="L47" si="10">K48</f>
        <v>155.4</v>
      </c>
    </row>
    <row r="48" spans="1:12" s="429" customFormat="1">
      <c r="A48" s="470"/>
      <c r="B48" s="494"/>
      <c r="C48" s="490"/>
      <c r="D48" s="495"/>
      <c r="E48" s="472"/>
      <c r="F48" s="472"/>
      <c r="G48" s="492"/>
      <c r="H48" s="517"/>
      <c r="I48" s="474"/>
      <c r="J48" s="518"/>
      <c r="K48" s="441">
        <v>155.4</v>
      </c>
      <c r="L48" s="600"/>
    </row>
    <row r="49" spans="1:12" s="429" customFormat="1">
      <c r="A49" s="470"/>
      <c r="B49" s="494"/>
      <c r="C49" s="490"/>
      <c r="D49" s="496"/>
      <c r="E49" s="482"/>
      <c r="F49" s="482"/>
      <c r="G49" s="498"/>
      <c r="H49" s="915"/>
      <c r="I49" s="915"/>
      <c r="J49" s="915"/>
      <c r="K49" s="915"/>
      <c r="L49" s="916"/>
    </row>
    <row r="50" spans="1:12" s="283" customFormat="1" ht="34.5" customHeight="1">
      <c r="A50" s="470"/>
      <c r="B50" s="494"/>
      <c r="C50" s="489"/>
      <c r="D50" s="491" t="s">
        <v>14157</v>
      </c>
      <c r="E50" s="512">
        <f>VLOOKUP(D50,'ORÇAMENTO '!$D$17:$L$149,2,FALSE)</f>
        <v>92760</v>
      </c>
      <c r="F50" s="467" t="s">
        <v>3</v>
      </c>
      <c r="G50" s="499" t="str">
        <f>VLOOKUP(D50,'ORÇAMENTO '!$D$17:$L$149,5,FALSE)</f>
        <v>KG</v>
      </c>
      <c r="H50" s="513" t="str">
        <f>VLOOKUP(D50,'ORÇAMENTO '!$D$17:$L$149,4,FALSE)</f>
        <v>ARMAÇÃO DE PILAR OU VIGA DE UMA ESTRUTURA CONVENCIONAL DE CONCRETO ARMADO EM UM EDIFÍCIO DE MÚLTIPLOS PAVIMENTOS UTILIZANDO AÇO CA-50 DE 6,3 MM - MONTAGEM. AF_12/2015</v>
      </c>
      <c r="I50" s="501" t="s">
        <v>20789</v>
      </c>
      <c r="J50" s="515"/>
      <c r="K50" s="516"/>
      <c r="L50" s="599">
        <f t="shared" ref="L50" si="11">K51</f>
        <v>244</v>
      </c>
    </row>
    <row r="51" spans="1:12" s="429" customFormat="1">
      <c r="A51" s="470"/>
      <c r="B51" s="494"/>
      <c r="C51" s="490"/>
      <c r="D51" s="495"/>
      <c r="E51" s="472"/>
      <c r="F51" s="472"/>
      <c r="G51" s="492"/>
      <c r="H51" s="517"/>
      <c r="I51" s="474"/>
      <c r="J51" s="518"/>
      <c r="K51" s="441">
        <v>244</v>
      </c>
      <c r="L51" s="600"/>
    </row>
    <row r="52" spans="1:12" s="429" customFormat="1">
      <c r="A52" s="470"/>
      <c r="B52" s="494"/>
      <c r="C52" s="490"/>
      <c r="D52" s="496"/>
      <c r="E52" s="482"/>
      <c r="F52" s="482"/>
      <c r="G52" s="498"/>
      <c r="H52" s="915"/>
      <c r="I52" s="915"/>
      <c r="J52" s="915"/>
      <c r="K52" s="915"/>
      <c r="L52" s="916"/>
    </row>
    <row r="53" spans="1:12" s="283" customFormat="1" ht="42.75">
      <c r="A53" s="470"/>
      <c r="B53" s="494"/>
      <c r="C53" s="489"/>
      <c r="D53" s="491" t="s">
        <v>14158</v>
      </c>
      <c r="E53" s="512">
        <f>VLOOKUP(D53,'ORÇAMENTO '!$D$17:$L$149,2,FALSE)</f>
        <v>92759</v>
      </c>
      <c r="F53" s="467" t="s">
        <v>3</v>
      </c>
      <c r="G53" s="499" t="str">
        <f>VLOOKUP(D53,'ORÇAMENTO '!$D$17:$L$149,5,FALSE)</f>
        <v>KG</v>
      </c>
      <c r="H53" s="513" t="str">
        <f>VLOOKUP(D53,'ORÇAMENTO '!$D$17:$L$149,4,FALSE)</f>
        <v>ARMAÇÃO DE PILAR OU VIGA DE UMA ESTRUTURA CONVENCIONAL DE CONCRETO ARMADO EM UM EDIFÍCIO DE MÚLTIPLOS PAVIMENTOS UTILIZANDO AÇO CA-60 DE 5,0 MM - MONTAGEM. AF_12/2015</v>
      </c>
      <c r="I53" s="501" t="s">
        <v>20789</v>
      </c>
      <c r="J53" s="515"/>
      <c r="K53" s="516"/>
      <c r="L53" s="599">
        <f t="shared" ref="L53" si="12">K54</f>
        <v>121.7</v>
      </c>
    </row>
    <row r="54" spans="1:12" s="429" customFormat="1">
      <c r="A54" s="470"/>
      <c r="B54" s="494"/>
      <c r="C54" s="490"/>
      <c r="D54" s="495"/>
      <c r="E54" s="472"/>
      <c r="F54" s="472"/>
      <c r="G54" s="492"/>
      <c r="H54" s="517"/>
      <c r="I54" s="474"/>
      <c r="J54" s="518"/>
      <c r="K54" s="441">
        <v>121.7</v>
      </c>
      <c r="L54" s="600"/>
    </row>
    <row r="55" spans="1:12" s="429" customFormat="1">
      <c r="A55" s="470"/>
      <c r="B55" s="494"/>
      <c r="C55" s="490"/>
      <c r="D55" s="496"/>
      <c r="E55" s="482"/>
      <c r="F55" s="482"/>
      <c r="G55" s="498"/>
      <c r="H55" s="915"/>
      <c r="I55" s="915"/>
      <c r="J55" s="915"/>
      <c r="K55" s="915"/>
      <c r="L55" s="916"/>
    </row>
    <row r="56" spans="1:12" s="429" customFormat="1" ht="61.5" customHeight="1">
      <c r="A56" s="470"/>
      <c r="B56" s="494"/>
      <c r="C56" s="490"/>
      <c r="D56" s="491" t="s">
        <v>21189</v>
      </c>
      <c r="E56" s="512">
        <f>VLOOKUP(D56,'ORÇAMENTO '!$D$17:$L$149,2,FALSE)</f>
        <v>92725</v>
      </c>
      <c r="F56" s="467" t="s">
        <v>3</v>
      </c>
      <c r="G56" s="499" t="str">
        <f>VLOOKUP(D56,'ORÇAMENTO '!$D$17:$L$149,5,FALSE)</f>
        <v>M3</v>
      </c>
      <c r="H56" s="513" t="str">
        <f>VLOOKUP(D56,'ORÇAMENTO '!$D$17:$L$149,4,FALSE)</f>
        <v>CONCRETAGEM DE VIGAS E LAJES, FCK=20 MPA, PARA LAJES MACIÇAS OU NERVURADAS COM USO DE BOMBA EM EDIFICAÇÃO COM ÁREA MÉDIA DE LAJES MENOR OU IGUAL A 20 M² - LANÇAMENTO, ADENSAMENTO E ACABAMENTO. AF_12/2015</v>
      </c>
      <c r="I56" s="501" t="s">
        <v>20789</v>
      </c>
      <c r="J56" s="515"/>
      <c r="K56" s="516"/>
      <c r="L56" s="599">
        <f t="shared" ref="L56" si="13">K57</f>
        <v>9.8000000000000007</v>
      </c>
    </row>
    <row r="57" spans="1:12" s="429" customFormat="1">
      <c r="A57" s="470"/>
      <c r="B57" s="494"/>
      <c r="C57" s="490"/>
      <c r="D57" s="495"/>
      <c r="E57" s="472"/>
      <c r="F57" s="472"/>
      <c r="G57" s="492"/>
      <c r="H57" s="517"/>
      <c r="I57" s="474"/>
      <c r="J57" s="518"/>
      <c r="K57" s="441">
        <v>9.8000000000000007</v>
      </c>
      <c r="L57" s="600"/>
    </row>
    <row r="58" spans="1:12" s="429" customFormat="1">
      <c r="A58" s="470"/>
      <c r="B58" s="494"/>
      <c r="C58" s="490"/>
      <c r="D58" s="496"/>
      <c r="E58" s="482"/>
      <c r="F58" s="482"/>
      <c r="G58" s="498"/>
      <c r="H58" s="915"/>
      <c r="I58" s="915"/>
      <c r="J58" s="915"/>
      <c r="K58" s="915"/>
      <c r="L58" s="916"/>
    </row>
    <row r="59" spans="1:12" s="429" customFormat="1" ht="28.5">
      <c r="A59" s="470"/>
      <c r="B59" s="494"/>
      <c r="C59" s="490"/>
      <c r="D59" s="491" t="s">
        <v>21190</v>
      </c>
      <c r="E59" s="512">
        <f>VLOOKUP(D59,'ORÇAMENTO '!$D$17:$L$149,2,FALSE)</f>
        <v>92269</v>
      </c>
      <c r="F59" s="467" t="s">
        <v>3</v>
      </c>
      <c r="G59" s="499" t="str">
        <f>VLOOKUP(D59,'ORÇAMENTO '!$D$17:$L$149,5,FALSE)</f>
        <v>M2</v>
      </c>
      <c r="H59" s="513" t="str">
        <f>VLOOKUP(D59,'ORÇAMENTO '!$D$17:$L$149,4,FALSE)</f>
        <v>FABRICAÇÃO DE FÔRMA PARA PILARES E ESTRUTURAS SIMILARES, EM MADEIRA SERRADA, E=25 MM. AF_09/2020</v>
      </c>
      <c r="I59" s="501" t="s">
        <v>20789</v>
      </c>
      <c r="J59" s="515"/>
      <c r="K59" s="516"/>
      <c r="L59" s="599">
        <f t="shared" ref="L59" si="14">K60</f>
        <v>27</v>
      </c>
    </row>
    <row r="60" spans="1:12" s="429" customFormat="1">
      <c r="A60" s="470"/>
      <c r="B60" s="494"/>
      <c r="C60" s="490"/>
      <c r="D60" s="495"/>
      <c r="E60" s="472"/>
      <c r="F60" s="472"/>
      <c r="G60" s="492"/>
      <c r="H60" s="517"/>
      <c r="I60" s="474"/>
      <c r="J60" s="518"/>
      <c r="K60" s="441">
        <v>27</v>
      </c>
      <c r="L60" s="600"/>
    </row>
    <row r="61" spans="1:12" s="429" customFormat="1">
      <c r="A61" s="470"/>
      <c r="B61" s="494"/>
      <c r="C61" s="490"/>
      <c r="D61" s="496"/>
      <c r="E61" s="482"/>
      <c r="F61" s="482"/>
      <c r="G61" s="498"/>
      <c r="H61" s="915"/>
      <c r="I61" s="915"/>
      <c r="J61" s="915"/>
      <c r="K61" s="915"/>
      <c r="L61" s="916"/>
    </row>
    <row r="62" spans="1:12" s="429" customFormat="1" ht="42.75">
      <c r="A62" s="470"/>
      <c r="B62" s="494"/>
      <c r="C62" s="490"/>
      <c r="D62" s="491" t="s">
        <v>21191</v>
      </c>
      <c r="E62" s="512">
        <f>VLOOKUP(D62,'ORÇAMENTO '!$D$17:$L$149,2,FALSE)</f>
        <v>92762</v>
      </c>
      <c r="F62" s="467" t="s">
        <v>3</v>
      </c>
      <c r="G62" s="499" t="str">
        <f>VLOOKUP(D62,'ORÇAMENTO '!$D$17:$L$149,5,FALSE)</f>
        <v>KG</v>
      </c>
      <c r="H62" s="513" t="str">
        <f>VLOOKUP(D62,'ORÇAMENTO '!$D$17:$L$149,4,FALSE)</f>
        <v>ARMAÇÃO DE PILAR OU VIGA DE UMA ESTRUTURA CONVENCIONAL DE CONCRETO ARMADO EM UM EDIFÍCIO DE MÚLTIPLOS PAVIMENTOS UTILIZANDO AÇO CA-50 DE 10,0 MM - MONTAGEM. AF_12/2015</v>
      </c>
      <c r="I62" s="501" t="s">
        <v>20789</v>
      </c>
      <c r="J62" s="515"/>
      <c r="K62" s="516"/>
      <c r="L62" s="599">
        <f t="shared" ref="L62" si="15">K63</f>
        <v>90.3</v>
      </c>
    </row>
    <row r="63" spans="1:12" s="429" customFormat="1">
      <c r="A63" s="470"/>
      <c r="B63" s="494"/>
      <c r="C63" s="490"/>
      <c r="D63" s="495"/>
      <c r="E63" s="472"/>
      <c r="F63" s="472"/>
      <c r="G63" s="492"/>
      <c r="H63" s="517"/>
      <c r="I63" s="474"/>
      <c r="J63" s="518"/>
      <c r="K63" s="441">
        <v>90.3</v>
      </c>
      <c r="L63" s="600"/>
    </row>
    <row r="64" spans="1:12" s="429" customFormat="1">
      <c r="A64" s="470"/>
      <c r="B64" s="494"/>
      <c r="C64" s="490"/>
      <c r="D64" s="496"/>
      <c r="E64" s="482"/>
      <c r="F64" s="482"/>
      <c r="G64" s="498"/>
      <c r="H64" s="915"/>
      <c r="I64" s="915"/>
      <c r="J64" s="915"/>
      <c r="K64" s="915"/>
      <c r="L64" s="916"/>
    </row>
    <row r="65" spans="1:12" s="429" customFormat="1" ht="42.75">
      <c r="A65" s="470"/>
      <c r="B65" s="494"/>
      <c r="C65" s="490"/>
      <c r="D65" s="491" t="s">
        <v>21192</v>
      </c>
      <c r="E65" s="512">
        <f>VLOOKUP(D65,'ORÇAMENTO '!$D$17:$L$149,2,FALSE)</f>
        <v>92759</v>
      </c>
      <c r="F65" s="467" t="s">
        <v>3</v>
      </c>
      <c r="G65" s="499" t="str">
        <f>VLOOKUP(D65,'ORÇAMENTO '!$D$17:$L$149,5,FALSE)</f>
        <v>KG</v>
      </c>
      <c r="H65" s="513" t="str">
        <f>VLOOKUP(D65,'ORÇAMENTO '!$D$17:$L$149,4,FALSE)</f>
        <v>ARMAÇÃO DE PILAR OU VIGA DE UMA ESTRUTURA CONVENCIONAL DE CONCRETO ARMADO EM UM EDIFÍCIO DE MÚLTIPLOS PAVIMENTOS UTILIZANDO AÇO CA-60 DE 5,0 MM - MONTAGEM. AF_12/2015</v>
      </c>
      <c r="I65" s="501" t="s">
        <v>20789</v>
      </c>
      <c r="J65" s="515"/>
      <c r="K65" s="516"/>
      <c r="L65" s="599">
        <f t="shared" ref="L65" si="16">K66</f>
        <v>41.2</v>
      </c>
    </row>
    <row r="66" spans="1:12" s="429" customFormat="1">
      <c r="A66" s="470"/>
      <c r="B66" s="494"/>
      <c r="C66" s="490"/>
      <c r="D66" s="495"/>
      <c r="E66" s="472"/>
      <c r="F66" s="472"/>
      <c r="G66" s="492"/>
      <c r="H66" s="517"/>
      <c r="I66" s="474"/>
      <c r="J66" s="518"/>
      <c r="K66" s="441">
        <v>41.2</v>
      </c>
      <c r="L66" s="600"/>
    </row>
    <row r="67" spans="1:12" s="429" customFormat="1">
      <c r="A67" s="470"/>
      <c r="B67" s="494"/>
      <c r="C67" s="490"/>
      <c r="D67" s="496"/>
      <c r="E67" s="482"/>
      <c r="F67" s="482"/>
      <c r="G67" s="498"/>
      <c r="H67" s="915"/>
      <c r="I67" s="915"/>
      <c r="J67" s="915"/>
      <c r="K67" s="915"/>
      <c r="L67" s="916"/>
    </row>
    <row r="68" spans="1:12" s="429" customFormat="1" ht="58.5" customHeight="1">
      <c r="A68" s="470"/>
      <c r="B68" s="494"/>
      <c r="C68" s="490"/>
      <c r="D68" s="491" t="s">
        <v>21193</v>
      </c>
      <c r="E68" s="563">
        <f>VLOOKUP(D68,'ORÇAMENTO '!$D$17:$L$149,2,FALSE)</f>
        <v>92720</v>
      </c>
      <c r="F68" s="564" t="s">
        <v>3</v>
      </c>
      <c r="G68" s="565" t="str">
        <f>VLOOKUP(D68,'ORÇAMENTO '!$D$17:$L$149,5,FALSE)</f>
        <v>M3</v>
      </c>
      <c r="H68" s="513" t="str">
        <f>VLOOKUP(D68,'ORÇAMENTO '!$D$17:$L$149,4,FALSE)</f>
        <v>CONCRETAGEM DE PILARES, FCK = 25 MPA, COM USO DE BOMBA EM EDIFICAÇÃO COM SEÇÃO MÉDIA DE PILARES MENOR OU IGUAL A 0,25 M² - LANÇAMENTO, ADENSAMENTO E ACABAMENTO. AF_12/2015</v>
      </c>
      <c r="I68" s="514" t="s">
        <v>20789</v>
      </c>
      <c r="J68" s="515"/>
      <c r="K68" s="516"/>
      <c r="L68" s="599">
        <f t="shared" ref="L68" si="17">K69</f>
        <v>1.35</v>
      </c>
    </row>
    <row r="69" spans="1:12" s="429" customFormat="1" ht="20.25" customHeight="1">
      <c r="A69" s="470"/>
      <c r="B69" s="494"/>
      <c r="C69" s="490"/>
      <c r="D69" s="495"/>
      <c r="E69" s="472"/>
      <c r="F69" s="472"/>
      <c r="G69" s="492"/>
      <c r="H69" s="517"/>
      <c r="I69" s="474"/>
      <c r="J69" s="518"/>
      <c r="K69" s="441">
        <v>1.35</v>
      </c>
      <c r="L69" s="600"/>
    </row>
    <row r="70" spans="1:12" s="429" customFormat="1">
      <c r="A70" s="470"/>
      <c r="B70" s="494"/>
      <c r="C70" s="490"/>
      <c r="D70" s="496"/>
      <c r="E70" s="482"/>
      <c r="F70" s="482"/>
      <c r="G70" s="498"/>
      <c r="H70" s="915"/>
      <c r="I70" s="915"/>
      <c r="J70" s="915"/>
      <c r="K70" s="915"/>
      <c r="L70" s="916"/>
    </row>
    <row r="71" spans="1:12" s="429" customFormat="1" ht="57" customHeight="1">
      <c r="A71" s="470"/>
      <c r="B71" s="494"/>
      <c r="C71" s="490"/>
      <c r="D71" s="491" t="s">
        <v>21194</v>
      </c>
      <c r="E71" s="512">
        <f>VLOOKUP(D71,'ORÇAMENTO '!$D$17:$L$149,2,FALSE)</f>
        <v>87520</v>
      </c>
      <c r="F71" s="467" t="s">
        <v>3</v>
      </c>
      <c r="G71" s="499" t="str">
        <f>VLOOKUP(D71,'ORÇAMENTO '!$D$17:$L$149,5,FALSE)</f>
        <v>M2</v>
      </c>
      <c r="H71" s="508" t="str">
        <f>VLOOKUP(D71,'ORÇAMENTO '!$D$17:$L$149,4,FALSE)</f>
        <v>ALVENARIA DE VEDAÇÃO DE BLOCOS CERÂMICOS FURADOS NA HORIZONTAL DE 9X19X19CM (ESPESSURA 9CM) DE PAREDES COM ÁREA LÍQUIDA MAIOR OU IGUAL A 6M² COM VÃOS E ARGAMASSA DE ASSENTAMENTO COM PREPARO MANUAL. AF_06/2014</v>
      </c>
      <c r="I71" s="501" t="s">
        <v>20732</v>
      </c>
      <c r="J71" s="491" t="s">
        <v>21167</v>
      </c>
      <c r="K71" s="469"/>
      <c r="L71" s="593">
        <f t="shared" ref="L71" si="18">K72</f>
        <v>64</v>
      </c>
    </row>
    <row r="72" spans="1:12" s="429" customFormat="1">
      <c r="A72" s="470"/>
      <c r="B72" s="494"/>
      <c r="C72" s="490"/>
      <c r="D72" s="495"/>
      <c r="E72" s="472"/>
      <c r="F72" s="472"/>
      <c r="G72" s="492"/>
      <c r="H72" s="517"/>
      <c r="I72" s="474"/>
      <c r="J72" s="518"/>
      <c r="K72" s="441">
        <v>64</v>
      </c>
      <c r="L72" s="600"/>
    </row>
    <row r="73" spans="1:12" s="429" customFormat="1">
      <c r="A73" s="470"/>
      <c r="B73" s="494"/>
      <c r="C73" s="490"/>
      <c r="D73" s="496"/>
      <c r="E73" s="482"/>
      <c r="F73" s="482"/>
      <c r="G73" s="498"/>
      <c r="H73" s="915"/>
      <c r="I73" s="915"/>
      <c r="J73" s="915"/>
      <c r="K73" s="915"/>
      <c r="L73" s="916"/>
    </row>
    <row r="74" spans="1:12" s="429" customFormat="1" ht="47.25" customHeight="1">
      <c r="A74" s="470"/>
      <c r="B74" s="494"/>
      <c r="C74" s="490"/>
      <c r="D74" s="491" t="s">
        <v>21195</v>
      </c>
      <c r="E74" s="512">
        <f>VLOOKUP(D74,'ORÇAMENTO '!$D$17:$L$149,2,FALSE)</f>
        <v>87894</v>
      </c>
      <c r="F74" s="467" t="s">
        <v>3</v>
      </c>
      <c r="G74" s="499" t="str">
        <f>VLOOKUP(D74,'ORÇAMENTO '!$D$17:$L$149,5,FALSE)</f>
        <v>M2</v>
      </c>
      <c r="H74" s="513" t="str">
        <f>VLOOKUP(D74,'ORÇAMENTO '!$D$17:$L$149,4,FALSE)</f>
        <v>CHAPISCO APLICADO EM ALVENARIA (SEM PRESENÇA DE VÃOS) E ESTRUTURAS DE CONCRETO DE FACHADA, COM COLHER DE PEDREIRO.  ARGAMASSA TRAÇO 1:3 COM PREPARO EM BETONEIRA 400L. AF_06/2014</v>
      </c>
      <c r="I74" s="501" t="s">
        <v>20732</v>
      </c>
      <c r="J74" s="515" t="s">
        <v>21168</v>
      </c>
      <c r="K74" s="516"/>
      <c r="L74" s="599">
        <f t="shared" ref="L74" si="19">K75</f>
        <v>128</v>
      </c>
    </row>
    <row r="75" spans="1:12" s="429" customFormat="1">
      <c r="A75" s="470"/>
      <c r="B75" s="494"/>
      <c r="C75" s="490"/>
      <c r="D75" s="495"/>
      <c r="E75" s="472"/>
      <c r="F75" s="472"/>
      <c r="G75" s="492"/>
      <c r="H75" s="517"/>
      <c r="I75" s="474"/>
      <c r="J75" s="518"/>
      <c r="K75" s="441">
        <v>128</v>
      </c>
      <c r="L75" s="600"/>
    </row>
    <row r="76" spans="1:12" s="429" customFormat="1">
      <c r="A76" s="470"/>
      <c r="B76" s="494"/>
      <c r="C76" s="490"/>
      <c r="D76" s="496"/>
      <c r="E76" s="482"/>
      <c r="F76" s="482"/>
      <c r="G76" s="498"/>
      <c r="H76" s="915"/>
      <c r="I76" s="915"/>
      <c r="J76" s="915"/>
      <c r="K76" s="915"/>
      <c r="L76" s="916"/>
    </row>
    <row r="77" spans="1:12" s="429" customFormat="1" ht="46.5" customHeight="1">
      <c r="A77" s="470"/>
      <c r="B77" s="494"/>
      <c r="C77" s="490"/>
      <c r="D77" s="491" t="s">
        <v>21196</v>
      </c>
      <c r="E77" s="512">
        <f>VLOOKUP(D77,'ORÇAMENTO '!$D$17:$L$149,2,FALSE)</f>
        <v>87547</v>
      </c>
      <c r="F77" s="467" t="s">
        <v>3</v>
      </c>
      <c r="G77" s="499" t="str">
        <f>VLOOKUP(D77,'ORÇAMENTO '!$D$17:$L$149,5,FALSE)</f>
        <v>M2</v>
      </c>
      <c r="H77" s="513" t="str">
        <f>VLOOKUP(D77,'ORÇAMENTO '!$D$17:$L$149,4,FALSE)</f>
        <v>MASSA ÚNICA, PARA RECEBIMENTO DE PINTURA, EM ARGAMASSA TRAÇO 1:2:8, PREPARO MECÂNICO COM BETONEIRA 400L, APLICADA MANUALMENTE EM FACES INTERNAS DE PAREDES, ESPESSURA DE 10MM, COM EXECUÇÃO DE TALISCAS. AF_06/2014</v>
      </c>
      <c r="I77" s="501" t="s">
        <v>20732</v>
      </c>
      <c r="J77" s="515" t="s">
        <v>21168</v>
      </c>
      <c r="K77" s="516"/>
      <c r="L77" s="599">
        <f t="shared" ref="L77" si="20">K78</f>
        <v>128</v>
      </c>
    </row>
    <row r="78" spans="1:12" s="429" customFormat="1">
      <c r="A78" s="470"/>
      <c r="B78" s="494"/>
      <c r="C78" s="490"/>
      <c r="D78" s="495"/>
      <c r="E78" s="472"/>
      <c r="F78" s="472"/>
      <c r="G78" s="492"/>
      <c r="H78" s="517"/>
      <c r="I78" s="474"/>
      <c r="J78" s="518"/>
      <c r="K78" s="441">
        <v>128</v>
      </c>
      <c r="L78" s="600"/>
    </row>
    <row r="79" spans="1:12" s="429" customFormat="1">
      <c r="A79" s="470"/>
      <c r="B79" s="494"/>
      <c r="C79" s="490"/>
      <c r="D79" s="496"/>
      <c r="E79" s="482"/>
      <c r="F79" s="482"/>
      <c r="G79" s="498"/>
      <c r="H79" s="915"/>
      <c r="I79" s="915"/>
      <c r="J79" s="915"/>
      <c r="K79" s="915"/>
      <c r="L79" s="916"/>
    </row>
    <row r="80" spans="1:12" s="429" customFormat="1" ht="28.5">
      <c r="A80" s="470"/>
      <c r="B80" s="494"/>
      <c r="C80" s="490"/>
      <c r="D80" s="491" t="s">
        <v>21197</v>
      </c>
      <c r="E80" s="512">
        <f>VLOOKUP(D80,'ORÇAMENTO '!$D$17:$L$149,2,FALSE)</f>
        <v>88489</v>
      </c>
      <c r="F80" s="467" t="s">
        <v>3</v>
      </c>
      <c r="G80" s="499" t="str">
        <f>VLOOKUP(D80,'ORÇAMENTO '!$D$17:$L$149,5,FALSE)</f>
        <v>M2</v>
      </c>
      <c r="H80" s="513" t="str">
        <f>VLOOKUP(D80,'ORÇAMENTO '!$D$17:$L$149,4,FALSE)</f>
        <v>APLICAÇÃO MANUAL DE PINTURA COM TINTA LÁTEX ACRÍLICA EM PAREDES, DUAS DEMÃOS. AF_06/2014</v>
      </c>
      <c r="I80" s="501" t="s">
        <v>20732</v>
      </c>
      <c r="J80" s="515" t="s">
        <v>21168</v>
      </c>
      <c r="K80" s="516"/>
      <c r="L80" s="599">
        <f t="shared" ref="L80" si="21">K81</f>
        <v>128</v>
      </c>
    </row>
    <row r="81" spans="1:13" s="429" customFormat="1">
      <c r="A81" s="470"/>
      <c r="B81" s="494"/>
      <c r="C81" s="490"/>
      <c r="D81" s="495"/>
      <c r="E81" s="472"/>
      <c r="F81" s="472"/>
      <c r="G81" s="492"/>
      <c r="H81" s="517"/>
      <c r="I81" s="474"/>
      <c r="J81" s="518"/>
      <c r="K81" s="441">
        <v>128</v>
      </c>
      <c r="L81" s="600"/>
    </row>
    <row r="82" spans="1:13" s="429" customFormat="1">
      <c r="A82" s="470"/>
      <c r="B82" s="494"/>
      <c r="C82" s="490"/>
      <c r="D82" s="496"/>
      <c r="E82" s="482"/>
      <c r="F82" s="482"/>
      <c r="G82" s="498"/>
      <c r="H82" s="915"/>
      <c r="I82" s="915"/>
      <c r="J82" s="915"/>
      <c r="K82" s="915"/>
      <c r="L82" s="916"/>
    </row>
    <row r="83" spans="1:13" s="429" customFormat="1" ht="42" customHeight="1">
      <c r="A83" s="470"/>
      <c r="B83" s="494"/>
      <c r="C83" s="490"/>
      <c r="D83" s="491" t="s">
        <v>21198</v>
      </c>
      <c r="E83" s="512" t="str">
        <f>VLOOKUP(D83,'ORÇAMENTO '!$D$17:$L$149,2,FALSE)</f>
        <v>CP0024</v>
      </c>
      <c r="F83" s="467" t="s">
        <v>8333</v>
      </c>
      <c r="G83" s="499" t="str">
        <f>VLOOKUP(D83,'ORÇAMENTO '!$D$17:$L$149,5,FALSE)</f>
        <v>M2</v>
      </c>
      <c r="H83" s="513" t="str">
        <f>VLOOKUP(D83,'ORÇAMENTO '!$D$17:$L$149,4,FALSE)</f>
        <v>ALAMBRADO PARA QUADRA POLIESPORTIVA, ESTRUTURADO POR TUBOS DE ACO GALVANIZADO, COM COSTURA, DIN 2440, DIAMETRO 2", COM TELA DE ARAME GALVANIZADO, FIO 14 BWG E MALHA QUADRADA 5X5CM</v>
      </c>
      <c r="I83" s="501" t="s">
        <v>20732</v>
      </c>
      <c r="J83" s="515"/>
      <c r="K83" s="516"/>
      <c r="L83" s="599">
        <f t="shared" ref="L83" si="22">K84</f>
        <v>565</v>
      </c>
    </row>
    <row r="84" spans="1:13" s="429" customFormat="1">
      <c r="A84" s="470"/>
      <c r="B84" s="494"/>
      <c r="C84" s="490"/>
      <c r="D84" s="495"/>
      <c r="E84" s="472"/>
      <c r="F84" s="472"/>
      <c r="G84" s="492"/>
      <c r="H84" s="517"/>
      <c r="I84" s="474"/>
      <c r="J84" s="518"/>
      <c r="K84" s="441">
        <v>565</v>
      </c>
      <c r="L84" s="600"/>
    </row>
    <row r="85" spans="1:13" s="429" customFormat="1">
      <c r="A85" s="470"/>
      <c r="B85" s="494"/>
      <c r="C85" s="490"/>
      <c r="D85" s="496"/>
      <c r="E85" s="482"/>
      <c r="F85" s="482"/>
      <c r="G85" s="498"/>
      <c r="H85" s="915"/>
      <c r="I85" s="915"/>
      <c r="J85" s="915"/>
      <c r="K85" s="915"/>
      <c r="L85" s="916"/>
    </row>
    <row r="86" spans="1:13" ht="50.25" customHeight="1">
      <c r="A86" s="470"/>
      <c r="B86" s="494"/>
      <c r="C86" s="490"/>
      <c r="D86" s="491" t="s">
        <v>21199</v>
      </c>
      <c r="E86" s="512">
        <f>VLOOKUP(D86,'ORÇAMENTO '!$D$17:$L$149,2,FALSE)</f>
        <v>25398</v>
      </c>
      <c r="F86" s="467" t="s">
        <v>3</v>
      </c>
      <c r="G86" s="499" t="str">
        <f>VLOOKUP(D86,'ORÇAMENTO '!$D$17:$L$149,5,FALSE)</f>
        <v xml:space="preserve">UN    </v>
      </c>
      <c r="H86" s="519" t="str">
        <f>VLOOKUP(D86,'ORÇAMENTO '!$D$17:$L$149,4,FALSE)</f>
        <v>CONJUNTO PARA FUTSAL COM TRAVES OFICIAIS DE 3,00 X 2,00 M EM TUBO DE ACO GALVANIZADO 3" COM REQUADRO EM TUBO DE 1", PINTURA EM PRIMER COM TINTA ESMALTE SINTETICO E REDES DE POLIETILENO FIO 4 MM</v>
      </c>
      <c r="I86" s="501" t="s">
        <v>20732</v>
      </c>
      <c r="J86" s="519"/>
      <c r="K86" s="520"/>
      <c r="L86" s="601">
        <f>SUM(K87:K88)</f>
        <v>1</v>
      </c>
    </row>
    <row r="87" spans="1:13">
      <c r="A87" s="470"/>
      <c r="B87" s="494"/>
      <c r="C87" s="490"/>
      <c r="D87" s="495"/>
      <c r="E87" s="472"/>
      <c r="F87" s="480"/>
      <c r="G87" s="498"/>
      <c r="H87" s="517"/>
      <c r="I87" s="559"/>
      <c r="J87" s="521"/>
      <c r="K87" s="522"/>
      <c r="L87" s="602"/>
    </row>
    <row r="88" spans="1:13">
      <c r="A88" s="470"/>
      <c r="B88" s="494"/>
      <c r="C88" s="490"/>
      <c r="D88" s="496"/>
      <c r="E88" s="482"/>
      <c r="F88" s="482"/>
      <c r="G88" s="498"/>
      <c r="H88" s="523"/>
      <c r="I88" s="559"/>
      <c r="J88" s="521"/>
      <c r="K88" s="522">
        <v>1</v>
      </c>
      <c r="L88" s="602"/>
    </row>
    <row r="89" spans="1:13" ht="35.25" customHeight="1">
      <c r="A89" s="470"/>
      <c r="B89" s="494"/>
      <c r="C89" s="490"/>
      <c r="D89" s="491" t="s">
        <v>21200</v>
      </c>
      <c r="E89" s="512">
        <f>VLOOKUP(D89,'ORÇAMENTO '!$D$17:$L$149,2,FALSE)</f>
        <v>100323</v>
      </c>
      <c r="F89" s="467" t="s">
        <v>3</v>
      </c>
      <c r="G89" s="499" t="str">
        <f>VLOOKUP(D89,'ORÇAMENTO '!$D$17:$L$149,5,FALSE)</f>
        <v>M3</v>
      </c>
      <c r="H89" s="519" t="str">
        <f>VLOOKUP(D89,'ORÇAMENTO '!$D$17:$L$149,4,FALSE)</f>
        <v>LASTRO COM MATERIAL GRANULAR (AREIA MÉDIA), APLICADO EM PISOS OU LAJES SOBRE SOLO, ESPESSURA DE *10 CM*. AF_07/2019</v>
      </c>
      <c r="I89" s="501" t="s">
        <v>20732</v>
      </c>
      <c r="J89" s="519"/>
      <c r="K89" s="520"/>
      <c r="L89" s="601">
        <f>SUM(K90:K91)</f>
        <v>300</v>
      </c>
    </row>
    <row r="90" spans="1:13">
      <c r="A90" s="483"/>
      <c r="B90" s="497"/>
      <c r="C90" s="490"/>
      <c r="D90" s="495"/>
      <c r="E90" s="472"/>
      <c r="F90" s="480"/>
      <c r="G90" s="498"/>
      <c r="H90" s="517"/>
      <c r="I90" s="559"/>
      <c r="J90" s="515" t="s">
        <v>20788</v>
      </c>
      <c r="K90" s="522"/>
      <c r="L90" s="602"/>
    </row>
    <row r="91" spans="1:13">
      <c r="A91" s="490"/>
      <c r="B91" s="490"/>
      <c r="C91" s="490"/>
      <c r="D91" s="496"/>
      <c r="E91" s="482"/>
      <c r="F91" s="482"/>
      <c r="G91" s="496"/>
      <c r="H91" s="523"/>
      <c r="I91" s="559"/>
      <c r="J91" s="521"/>
      <c r="K91" s="522">
        <v>300</v>
      </c>
      <c r="L91" s="602"/>
    </row>
    <row r="92" spans="1:13" s="211" customFormat="1">
      <c r="A92" s="119"/>
      <c r="B92" s="119"/>
      <c r="C92" s="489">
        <v>4</v>
      </c>
      <c r="D92" s="550"/>
      <c r="E92" s="551"/>
      <c r="F92" s="551"/>
      <c r="G92" s="553"/>
      <c r="H92" s="531" t="s">
        <v>8342</v>
      </c>
      <c r="I92" s="532"/>
      <c r="J92" s="532"/>
      <c r="K92" s="552"/>
      <c r="L92" s="598"/>
      <c r="M92" s="287"/>
    </row>
    <row r="93" spans="1:13" ht="39.75" customHeight="1">
      <c r="A93" s="470"/>
      <c r="B93" s="494"/>
      <c r="C93" s="489"/>
      <c r="D93" s="491" t="s">
        <v>27</v>
      </c>
      <c r="E93" s="512">
        <f>VLOOKUP(D93,'ORÇAMENTO '!$D$17:$L$149,2,FALSE)</f>
        <v>101124</v>
      </c>
      <c r="F93" s="467" t="s">
        <v>3</v>
      </c>
      <c r="G93" s="499" t="str">
        <f>VLOOKUP(D93,'ORÇAMENTO '!$D$17:$L$149,5,FALSE)</f>
        <v>M3</v>
      </c>
      <c r="H93" s="508" t="str">
        <f>VLOOKUP(D93,'ORÇAMENTO '!$D$17:$L$149,4,FALSE)</f>
        <v>ESCAVAÇÃO HORIZONTAL, INCLUINDO CARGA E DESCARGA EM SOLO DE 1A CATEGORIA COM TRATOR DE ESTEIRAS (100HP/LÂMINA: 2,19M3). AF_07/2020</v>
      </c>
      <c r="I93" s="501" t="s">
        <v>20732</v>
      </c>
      <c r="J93" s="491" t="s">
        <v>21169</v>
      </c>
      <c r="K93" s="469"/>
      <c r="L93" s="593">
        <f t="shared" ref="L93" si="23">K94</f>
        <v>72.36</v>
      </c>
      <c r="M93" s="287"/>
    </row>
    <row r="94" spans="1:13">
      <c r="A94" s="470"/>
      <c r="B94" s="494"/>
      <c r="C94" s="490"/>
      <c r="D94" s="495"/>
      <c r="E94" s="472"/>
      <c r="F94" s="472"/>
      <c r="G94" s="492"/>
      <c r="H94" s="511"/>
      <c r="I94" s="474"/>
      <c r="J94" s="509"/>
      <c r="K94" s="430">
        <v>72.36</v>
      </c>
      <c r="L94" s="594"/>
      <c r="M94" s="287"/>
    </row>
    <row r="95" spans="1:13">
      <c r="A95" s="470"/>
      <c r="B95" s="494"/>
      <c r="C95" s="490"/>
      <c r="D95" s="486"/>
      <c r="E95" s="482"/>
      <c r="F95" s="482"/>
      <c r="G95" s="499"/>
      <c r="H95" s="919"/>
      <c r="I95" s="919"/>
      <c r="J95" s="919"/>
      <c r="K95" s="919"/>
      <c r="L95" s="920"/>
      <c r="M95" s="287"/>
    </row>
    <row r="96" spans="1:13" s="429" customFormat="1" ht="28.5">
      <c r="A96" s="470"/>
      <c r="B96" s="494"/>
      <c r="C96" s="490"/>
      <c r="D96" s="491" t="s">
        <v>14159</v>
      </c>
      <c r="E96" s="512">
        <f>VLOOKUP(D96,'ORÇAMENTO '!$D$17:$L$149,2,FALSE)</f>
        <v>96521</v>
      </c>
      <c r="F96" s="467" t="s">
        <v>3</v>
      </c>
      <c r="G96" s="499" t="str">
        <f>VLOOKUP(D96,'ORÇAMENTO '!$D$17:$L$149,5,FALSE)</f>
        <v>M3</v>
      </c>
      <c r="H96" s="508" t="str">
        <f>VLOOKUP(D96,'ORÇAMENTO '!$D$17:$L$149,4,FALSE)</f>
        <v>ESCAVAÇÃO MECANIZADA PARA BLOCO DE COROAMENTO OU SAPATA, COM PREVISÃO DE FÔRMA, COM RETROESCAVADEIRA. AF_06/2017</v>
      </c>
      <c r="I96" s="501" t="s">
        <v>20790</v>
      </c>
      <c r="J96" s="491"/>
      <c r="K96" s="469"/>
      <c r="L96" s="593">
        <f t="shared" ref="L96" si="24">K97</f>
        <v>7.56</v>
      </c>
    </row>
    <row r="97" spans="1:12" s="429" customFormat="1">
      <c r="A97" s="470"/>
      <c r="B97" s="494"/>
      <c r="C97" s="490"/>
      <c r="D97" s="495"/>
      <c r="E97" s="472"/>
      <c r="F97" s="472"/>
      <c r="G97" s="492"/>
      <c r="H97" s="511"/>
      <c r="I97" s="474"/>
      <c r="J97" s="509"/>
      <c r="K97" s="430">
        <v>7.56</v>
      </c>
      <c r="L97" s="594"/>
    </row>
    <row r="98" spans="1:12" s="429" customFormat="1">
      <c r="A98" s="470"/>
      <c r="B98" s="494"/>
      <c r="C98" s="490"/>
      <c r="D98" s="486"/>
      <c r="E98" s="482"/>
      <c r="F98" s="482"/>
      <c r="G98" s="499"/>
      <c r="H98" s="919"/>
      <c r="I98" s="919"/>
      <c r="J98" s="919"/>
      <c r="K98" s="919"/>
      <c r="L98" s="920"/>
    </row>
    <row r="99" spans="1:12" s="429" customFormat="1" ht="28.5">
      <c r="A99" s="470"/>
      <c r="B99" s="494"/>
      <c r="C99" s="490"/>
      <c r="D99" s="491" t="s">
        <v>14160</v>
      </c>
      <c r="E99" s="512">
        <f>VLOOKUP(D99,'ORÇAMENTO '!$D$17:$L$149,2,FALSE)</f>
        <v>93382</v>
      </c>
      <c r="F99" s="467" t="s">
        <v>3</v>
      </c>
      <c r="G99" s="499" t="str">
        <f>VLOOKUP(D99,'ORÇAMENTO '!$D$17:$L$149,5,FALSE)</f>
        <v>M3</v>
      </c>
      <c r="H99" s="508" t="str">
        <f>VLOOKUP(D99,'ORÇAMENTO '!$D$17:$L$149,4,FALSE)</f>
        <v>REATERRO MANUAL DE VALAS COM COMPACTAÇÃO MECANIZADA. AF_04/2016</v>
      </c>
      <c r="I99" s="501" t="s">
        <v>20790</v>
      </c>
      <c r="J99" s="491"/>
      <c r="K99" s="469"/>
      <c r="L99" s="593">
        <v>5.26</v>
      </c>
    </row>
    <row r="100" spans="1:12" s="429" customFormat="1">
      <c r="A100" s="470"/>
      <c r="B100" s="494"/>
      <c r="C100" s="490"/>
      <c r="D100" s="495"/>
      <c r="E100" s="472"/>
      <c r="F100" s="472"/>
      <c r="G100" s="492"/>
      <c r="H100" s="511"/>
      <c r="I100" s="474"/>
      <c r="J100" s="509"/>
      <c r="K100" s="430">
        <v>6.76</v>
      </c>
      <c r="L100" s="594"/>
    </row>
    <row r="101" spans="1:12" s="429" customFormat="1">
      <c r="A101" s="470"/>
      <c r="B101" s="494"/>
      <c r="C101" s="490"/>
      <c r="D101" s="486"/>
      <c r="E101" s="482"/>
      <c r="F101" s="482"/>
      <c r="G101" s="499"/>
      <c r="H101" s="919"/>
      <c r="I101" s="919"/>
      <c r="J101" s="919"/>
      <c r="K101" s="919"/>
      <c r="L101" s="920"/>
    </row>
    <row r="102" spans="1:12" s="429" customFormat="1" ht="28.5">
      <c r="A102" s="470"/>
      <c r="B102" s="494"/>
      <c r="C102" s="490"/>
      <c r="D102" s="491" t="s">
        <v>20756</v>
      </c>
      <c r="E102" s="512">
        <f>VLOOKUP(D102,'ORÇAMENTO '!$D$17:$L$149,2,FALSE)</f>
        <v>96532</v>
      </c>
      <c r="F102" s="467" t="s">
        <v>3</v>
      </c>
      <c r="G102" s="499" t="str">
        <f>VLOOKUP(D102,'ORÇAMENTO '!$D$17:$L$149,5,FALSE)</f>
        <v>M2</v>
      </c>
      <c r="H102" s="508" t="str">
        <f>VLOOKUP(D102,'ORÇAMENTO '!$D$17:$L$149,4,FALSE)</f>
        <v>FABRICAÇÃO, MONTAGEM E DESMONTAGEM DE FÔRMA PARA SAPATA, EM MADEIRA SERRADA, E=25 MM, 2 UTILIZAÇÕES. AF_06/2017</v>
      </c>
      <c r="I102" s="501" t="s">
        <v>20790</v>
      </c>
      <c r="J102" s="491"/>
      <c r="K102" s="469"/>
      <c r="L102" s="593">
        <f t="shared" ref="L102" si="25">K103</f>
        <v>14</v>
      </c>
    </row>
    <row r="103" spans="1:12" s="429" customFormat="1">
      <c r="A103" s="470"/>
      <c r="B103" s="494"/>
      <c r="C103" s="490"/>
      <c r="D103" s="495"/>
      <c r="E103" s="472"/>
      <c r="F103" s="472"/>
      <c r="G103" s="492"/>
      <c r="H103" s="511"/>
      <c r="I103" s="474"/>
      <c r="J103" s="509"/>
      <c r="K103" s="430">
        <v>14</v>
      </c>
      <c r="L103" s="594"/>
    </row>
    <row r="104" spans="1:12" s="429" customFormat="1">
      <c r="A104" s="470"/>
      <c r="B104" s="494"/>
      <c r="C104" s="490"/>
      <c r="D104" s="486"/>
      <c r="E104" s="482"/>
      <c r="F104" s="482"/>
      <c r="G104" s="499"/>
      <c r="H104" s="919"/>
      <c r="I104" s="919"/>
      <c r="J104" s="919"/>
      <c r="K104" s="919"/>
      <c r="L104" s="920"/>
    </row>
    <row r="105" spans="1:12" s="429" customFormat="1" ht="28.5">
      <c r="A105" s="470"/>
      <c r="B105" s="494"/>
      <c r="C105" s="490"/>
      <c r="D105" s="491" t="s">
        <v>21201</v>
      </c>
      <c r="E105" s="512">
        <f>VLOOKUP(D105,'ORÇAMENTO '!$D$17:$L$149,2,FALSE)</f>
        <v>96545</v>
      </c>
      <c r="F105" s="467" t="s">
        <v>3</v>
      </c>
      <c r="G105" s="499" t="str">
        <f>VLOOKUP(D105,'ORÇAMENTO '!$D$17:$L$149,5,FALSE)</f>
        <v>KG</v>
      </c>
      <c r="H105" s="508" t="str">
        <f>VLOOKUP(D105,'ORÇAMENTO '!$D$17:$L$149,4,FALSE)</f>
        <v>ARMAÇÃO DE BLOCO, VIGA BALDRAME OU SAPATA UTILIZANDO AÇO CA-50 DE 8 MM - MONTAGEM. AF_06/2017</v>
      </c>
      <c r="I105" s="501" t="s">
        <v>20790</v>
      </c>
      <c r="J105" s="491"/>
      <c r="K105" s="469"/>
      <c r="L105" s="593">
        <f t="shared" ref="L105" si="26">K106</f>
        <v>88.1</v>
      </c>
    </row>
    <row r="106" spans="1:12" s="429" customFormat="1">
      <c r="A106" s="470"/>
      <c r="B106" s="494"/>
      <c r="C106" s="490"/>
      <c r="D106" s="495"/>
      <c r="E106" s="472"/>
      <c r="F106" s="472"/>
      <c r="G106" s="492"/>
      <c r="H106" s="511"/>
      <c r="I106" s="474"/>
      <c r="J106" s="509"/>
      <c r="K106" s="430">
        <v>88.1</v>
      </c>
      <c r="L106" s="594"/>
    </row>
    <row r="107" spans="1:12" s="429" customFormat="1">
      <c r="A107" s="470"/>
      <c r="B107" s="494"/>
      <c r="C107" s="490"/>
      <c r="D107" s="486"/>
      <c r="E107" s="482"/>
      <c r="F107" s="482"/>
      <c r="G107" s="499"/>
      <c r="H107" s="919"/>
      <c r="I107" s="919"/>
      <c r="J107" s="919"/>
      <c r="K107" s="919"/>
      <c r="L107" s="920"/>
    </row>
    <row r="108" spans="1:12" s="429" customFormat="1" ht="28.5">
      <c r="A108" s="470"/>
      <c r="B108" s="494"/>
      <c r="C108" s="490"/>
      <c r="D108" s="491" t="s">
        <v>21202</v>
      </c>
      <c r="E108" s="512">
        <f>VLOOKUP(D108,'ORÇAMENTO '!$D$17:$L$149,2,FALSE)</f>
        <v>96558</v>
      </c>
      <c r="F108" s="467" t="s">
        <v>3</v>
      </c>
      <c r="G108" s="499" t="str">
        <f>VLOOKUP(D108,'ORÇAMENTO '!$D$17:$L$149,5,FALSE)</f>
        <v>M3</v>
      </c>
      <c r="H108" s="508" t="str">
        <f>VLOOKUP(D108,'ORÇAMENTO '!$D$17:$L$149,4,FALSE)</f>
        <v>CONCRETAGEM DE SAPATAS, FCK 30 MPA, COM USO DE BOMBA  LANÇAMENTO, ADENSAMENTO E ACABAMENTO. AF_11/2016</v>
      </c>
      <c r="I108" s="501" t="s">
        <v>20790</v>
      </c>
      <c r="J108" s="491"/>
      <c r="K108" s="469"/>
      <c r="L108" s="593">
        <f t="shared" ref="L108" si="27">K109</f>
        <v>2.2999999999999998</v>
      </c>
    </row>
    <row r="109" spans="1:12" s="429" customFormat="1">
      <c r="A109" s="470"/>
      <c r="B109" s="494"/>
      <c r="C109" s="490"/>
      <c r="D109" s="495"/>
      <c r="E109" s="472"/>
      <c r="F109" s="472"/>
      <c r="G109" s="492"/>
      <c r="H109" s="511"/>
      <c r="I109" s="474"/>
      <c r="J109" s="509"/>
      <c r="K109" s="430">
        <v>2.2999999999999998</v>
      </c>
      <c r="L109" s="594"/>
    </row>
    <row r="110" spans="1:12" s="429" customFormat="1">
      <c r="A110" s="470"/>
      <c r="B110" s="494"/>
      <c r="C110" s="490"/>
      <c r="D110" s="486"/>
      <c r="E110" s="482"/>
      <c r="F110" s="482"/>
      <c r="G110" s="499"/>
      <c r="H110" s="919"/>
      <c r="I110" s="919"/>
      <c r="J110" s="919"/>
      <c r="K110" s="919"/>
      <c r="L110" s="920"/>
    </row>
    <row r="111" spans="1:12" s="429" customFormat="1" ht="28.5">
      <c r="A111" s="470"/>
      <c r="B111" s="494"/>
      <c r="C111" s="490"/>
      <c r="D111" s="491" t="s">
        <v>21203</v>
      </c>
      <c r="E111" s="512">
        <f>VLOOKUP(D111,'ORÇAMENTO '!$D$17:$L$149,2,FALSE)</f>
        <v>96533</v>
      </c>
      <c r="F111" s="467" t="s">
        <v>3</v>
      </c>
      <c r="G111" s="499" t="str">
        <f>VLOOKUP(D111,'ORÇAMENTO '!$D$17:$L$149,5,FALSE)</f>
        <v>M2</v>
      </c>
      <c r="H111" s="508" t="str">
        <f>VLOOKUP(D111,'ORÇAMENTO '!$D$17:$L$149,4,FALSE)</f>
        <v>FABRICAÇÃO, MONTAGEM E DESMONTAGEM DE FÔRMA PARA VIGA BALDRAME, EM MADEIRA SERRADA, E=25 MM, 2 UTILIZAÇÕES. AF_06/2017</v>
      </c>
      <c r="I111" s="501" t="s">
        <v>20790</v>
      </c>
      <c r="J111" s="491"/>
      <c r="K111" s="469"/>
      <c r="L111" s="593">
        <f t="shared" ref="L111" si="28">K112</f>
        <v>75.8</v>
      </c>
    </row>
    <row r="112" spans="1:12" s="429" customFormat="1">
      <c r="A112" s="470"/>
      <c r="B112" s="494"/>
      <c r="C112" s="490"/>
      <c r="D112" s="495"/>
      <c r="E112" s="472"/>
      <c r="F112" s="472"/>
      <c r="G112" s="492"/>
      <c r="H112" s="511"/>
      <c r="I112" s="474"/>
      <c r="J112" s="509"/>
      <c r="K112" s="430">
        <v>75.8</v>
      </c>
      <c r="L112" s="594"/>
    </row>
    <row r="113" spans="1:13" s="429" customFormat="1">
      <c r="A113" s="470"/>
      <c r="B113" s="494"/>
      <c r="C113" s="490"/>
      <c r="D113" s="486"/>
      <c r="E113" s="482"/>
      <c r="F113" s="482"/>
      <c r="G113" s="499"/>
      <c r="H113" s="919"/>
      <c r="I113" s="919"/>
      <c r="J113" s="919"/>
      <c r="K113" s="919"/>
      <c r="L113" s="920"/>
    </row>
    <row r="114" spans="1:13" s="429" customFormat="1" ht="42.75">
      <c r="A114" s="470"/>
      <c r="B114" s="494"/>
      <c r="C114" s="490"/>
      <c r="D114" s="491" t="s">
        <v>21204</v>
      </c>
      <c r="E114" s="512">
        <f>VLOOKUP(D114,'ORÇAMENTO '!$D$17:$L$149,2,FALSE)</f>
        <v>92760</v>
      </c>
      <c r="F114" s="467" t="s">
        <v>3</v>
      </c>
      <c r="G114" s="499" t="str">
        <f>VLOOKUP(D114,'ORÇAMENTO '!$D$17:$L$149,5,FALSE)</f>
        <v>KG</v>
      </c>
      <c r="H114" s="508" t="str">
        <f>VLOOKUP(D114,'ORÇAMENTO '!$D$17:$L$149,4,FALSE)</f>
        <v>ARMAÇÃO DE PILAR OU VIGA DE UMA ESTRUTURA CONVENCIONAL DE CONCRETO ARMADO EM UM EDIFÍCIO DE MÚLTIPLOS PAVIMENTOS UTILIZANDO AÇO CA-50 DE 6,3 MM - MONTAGEM. AF_12/2015</v>
      </c>
      <c r="I114" s="501" t="s">
        <v>20790</v>
      </c>
      <c r="J114" s="491"/>
      <c r="K114" s="469"/>
      <c r="L114" s="593">
        <f t="shared" ref="L114" si="29">K115</f>
        <v>120.3</v>
      </c>
    </row>
    <row r="115" spans="1:13" s="429" customFormat="1">
      <c r="A115" s="470"/>
      <c r="B115" s="494"/>
      <c r="C115" s="490"/>
      <c r="D115" s="495"/>
      <c r="E115" s="472"/>
      <c r="F115" s="472"/>
      <c r="G115" s="492"/>
      <c r="H115" s="511"/>
      <c r="I115" s="474"/>
      <c r="J115" s="509"/>
      <c r="K115" s="430">
        <v>120.3</v>
      </c>
      <c r="L115" s="594"/>
    </row>
    <row r="116" spans="1:13" s="429" customFormat="1">
      <c r="A116" s="470"/>
      <c r="B116" s="494"/>
      <c r="C116" s="490"/>
      <c r="D116" s="486"/>
      <c r="E116" s="482"/>
      <c r="F116" s="482"/>
      <c r="G116" s="499"/>
      <c r="H116" s="919"/>
      <c r="I116" s="919"/>
      <c r="J116" s="919"/>
      <c r="K116" s="919"/>
      <c r="L116" s="920"/>
    </row>
    <row r="117" spans="1:13" s="429" customFormat="1" ht="42.75">
      <c r="A117" s="470"/>
      <c r="B117" s="494"/>
      <c r="C117" s="490"/>
      <c r="D117" s="491" t="s">
        <v>21205</v>
      </c>
      <c r="E117" s="512">
        <f>VLOOKUP(D117,'ORÇAMENTO '!$D$17:$L$149,2,FALSE)</f>
        <v>92759</v>
      </c>
      <c r="F117" s="467" t="s">
        <v>3</v>
      </c>
      <c r="G117" s="499" t="str">
        <f>VLOOKUP(D117,'ORÇAMENTO '!$D$17:$L$149,5,FALSE)</f>
        <v>KG</v>
      </c>
      <c r="H117" s="508" t="str">
        <f>VLOOKUP(D117,'ORÇAMENTO '!$D$17:$L$149,4,FALSE)</f>
        <v>ARMAÇÃO DE PILAR OU VIGA DE UMA ESTRUTURA CONVENCIONAL DE CONCRETO ARMADO EM UM EDIFÍCIO DE MÚLTIPLOS PAVIMENTOS UTILIZANDO AÇO CA-60 DE 5,0 MM - MONTAGEM. AF_12/2015</v>
      </c>
      <c r="I117" s="501" t="s">
        <v>20790</v>
      </c>
      <c r="J117" s="491"/>
      <c r="K117" s="469"/>
      <c r="L117" s="593">
        <f t="shared" ref="L117" si="30">K118</f>
        <v>58.9</v>
      </c>
    </row>
    <row r="118" spans="1:13" s="429" customFormat="1">
      <c r="A118" s="470"/>
      <c r="B118" s="494"/>
      <c r="C118" s="490"/>
      <c r="D118" s="495"/>
      <c r="E118" s="472"/>
      <c r="F118" s="472"/>
      <c r="G118" s="492"/>
      <c r="H118" s="511"/>
      <c r="I118" s="474"/>
      <c r="J118" s="509"/>
      <c r="K118" s="430">
        <v>58.9</v>
      </c>
      <c r="L118" s="594"/>
    </row>
    <row r="119" spans="1:13" s="429" customFormat="1">
      <c r="A119" s="470"/>
      <c r="B119" s="494"/>
      <c r="C119" s="490"/>
      <c r="D119" s="486"/>
      <c r="E119" s="482"/>
      <c r="F119" s="482"/>
      <c r="G119" s="499"/>
      <c r="H119" s="919"/>
      <c r="I119" s="919"/>
      <c r="J119" s="919"/>
      <c r="K119" s="919"/>
      <c r="L119" s="920"/>
    </row>
    <row r="120" spans="1:13" s="429" customFormat="1" ht="57">
      <c r="A120" s="470"/>
      <c r="B120" s="494"/>
      <c r="C120" s="490"/>
      <c r="D120" s="491" t="s">
        <v>21206</v>
      </c>
      <c r="E120" s="512">
        <f>VLOOKUP(D120,'ORÇAMENTO '!$D$17:$L$149,2,FALSE)</f>
        <v>92725</v>
      </c>
      <c r="F120" s="467" t="s">
        <v>3</v>
      </c>
      <c r="G120" s="499" t="str">
        <f>VLOOKUP(D120,'ORÇAMENTO '!$D$17:$L$149,5,FALSE)</f>
        <v>M3</v>
      </c>
      <c r="H120" s="508" t="str">
        <f>VLOOKUP(D120,'ORÇAMENTO '!$D$17:$L$149,4,FALSE)</f>
        <v>CONCRETAGEM DE VIGAS E LAJES, FCK=20 MPA, PARA LAJES MACIÇAS OU NERVURADAS COM USO DE BOMBA EM EDIFICAÇÃO COM ÁREA MÉDIA DE LAJES MENOR OU IGUAL A 20 M² - LANÇAMENTO, ADENSAMENTO E ACABAMENTO. AF_12/2015</v>
      </c>
      <c r="I120" s="501" t="s">
        <v>20790</v>
      </c>
      <c r="J120" s="491"/>
      <c r="K120" s="469"/>
      <c r="L120" s="593">
        <f t="shared" ref="L120" si="31">K121</f>
        <v>4.8</v>
      </c>
    </row>
    <row r="121" spans="1:13" s="429" customFormat="1">
      <c r="A121" s="470"/>
      <c r="B121" s="494"/>
      <c r="C121" s="490"/>
      <c r="D121" s="495"/>
      <c r="E121" s="472"/>
      <c r="F121" s="472"/>
      <c r="G121" s="492"/>
      <c r="H121" s="511"/>
      <c r="I121" s="474"/>
      <c r="J121" s="509"/>
      <c r="K121" s="430">
        <v>4.8</v>
      </c>
      <c r="L121" s="594"/>
    </row>
    <row r="122" spans="1:13" s="429" customFormat="1">
      <c r="A122" s="470"/>
      <c r="B122" s="494"/>
      <c r="C122" s="490"/>
      <c r="D122" s="486"/>
      <c r="E122" s="482"/>
      <c r="F122" s="482"/>
      <c r="G122" s="499"/>
      <c r="H122" s="919"/>
      <c r="I122" s="919"/>
      <c r="J122" s="919"/>
      <c r="K122" s="919"/>
      <c r="L122" s="920"/>
    </row>
    <row r="123" spans="1:13" s="429" customFormat="1" ht="28.5">
      <c r="A123" s="470"/>
      <c r="B123" s="494"/>
      <c r="C123" s="490"/>
      <c r="D123" s="491" t="s">
        <v>21207</v>
      </c>
      <c r="E123" s="512">
        <f>VLOOKUP(D123,'ORÇAMENTO '!$D$17:$L$149,2,FALSE)</f>
        <v>92269</v>
      </c>
      <c r="F123" s="467" t="s">
        <v>3</v>
      </c>
      <c r="G123" s="499" t="str">
        <f>VLOOKUP(D123,'ORÇAMENTO '!$D$17:$L$149,5,FALSE)</f>
        <v>M2</v>
      </c>
      <c r="H123" s="508" t="str">
        <f>VLOOKUP(D123,'ORÇAMENTO '!$D$17:$L$149,4,FALSE)</f>
        <v>FABRICAÇÃO DE FÔRMA PARA PILARES E ESTRUTURAS SIMILARES, EM MADEIRA SERRADA, E=25 MM. AF_09/2020</v>
      </c>
      <c r="I123" s="501" t="s">
        <v>20790</v>
      </c>
      <c r="J123" s="491"/>
      <c r="K123" s="469"/>
      <c r="L123" s="593">
        <f t="shared" ref="L123" si="32">K124</f>
        <v>16.2</v>
      </c>
    </row>
    <row r="124" spans="1:13" s="429" customFormat="1">
      <c r="A124" s="470"/>
      <c r="B124" s="494"/>
      <c r="C124" s="490"/>
      <c r="D124" s="495"/>
      <c r="E124" s="472"/>
      <c r="F124" s="472"/>
      <c r="G124" s="492"/>
      <c r="H124" s="511"/>
      <c r="I124" s="474"/>
      <c r="J124" s="509"/>
      <c r="K124" s="430">
        <v>16.2</v>
      </c>
      <c r="L124" s="594"/>
    </row>
    <row r="125" spans="1:13" s="429" customFormat="1">
      <c r="A125" s="470"/>
      <c r="B125" s="494"/>
      <c r="C125" s="490"/>
      <c r="D125" s="486"/>
      <c r="E125" s="482"/>
      <c r="F125" s="482"/>
      <c r="G125" s="499"/>
      <c r="H125" s="919"/>
      <c r="I125" s="919"/>
      <c r="J125" s="919"/>
      <c r="K125" s="919"/>
      <c r="L125" s="920"/>
    </row>
    <row r="126" spans="1:13" ht="41.25" customHeight="1">
      <c r="A126" s="470"/>
      <c r="B126" s="494"/>
      <c r="C126" s="490"/>
      <c r="D126" s="491" t="s">
        <v>21208</v>
      </c>
      <c r="E126" s="512">
        <f>VLOOKUP(D126,'ORÇAMENTO '!$D$17:$L$149,2,FALSE)</f>
        <v>92762</v>
      </c>
      <c r="F126" s="467" t="s">
        <v>3</v>
      </c>
      <c r="G126" s="499" t="str">
        <f>VLOOKUP(D126,'ORÇAMENTO '!$D$17:$L$149,5,FALSE)</f>
        <v>KG</v>
      </c>
      <c r="H126" s="508" t="str">
        <f>VLOOKUP(D126,'ORÇAMENTO '!$D$17:$L$149,4,FALSE)</f>
        <v>ARMAÇÃO DE PILAR OU VIGA DE UMA ESTRUTURA CONVENCIONAL DE CONCRETO ARMADO EM UM EDIFÍCIO DE MÚLTIPLOS PAVIMENTOS UTILIZANDO AÇO CA-50 DE 10,0 MM - MONTAGEM. AF_12/2015</v>
      </c>
      <c r="I126" s="501" t="s">
        <v>20790</v>
      </c>
      <c r="J126" s="491"/>
      <c r="K126" s="469"/>
      <c r="L126" s="593">
        <f t="shared" ref="L126" si="33">K127</f>
        <v>54.2</v>
      </c>
      <c r="M126" s="287"/>
    </row>
    <row r="127" spans="1:13">
      <c r="A127" s="470"/>
      <c r="B127" s="494"/>
      <c r="C127" s="490"/>
      <c r="D127" s="495"/>
      <c r="E127" s="472"/>
      <c r="F127" s="472"/>
      <c r="G127" s="492"/>
      <c r="H127" s="511"/>
      <c r="I127" s="474"/>
      <c r="J127" s="509"/>
      <c r="K127" s="430">
        <v>54.2</v>
      </c>
      <c r="L127" s="594"/>
      <c r="M127" s="287"/>
    </row>
    <row r="128" spans="1:13">
      <c r="A128" s="470"/>
      <c r="B128" s="494"/>
      <c r="C128" s="490"/>
      <c r="D128" s="486"/>
      <c r="E128" s="482"/>
      <c r="F128" s="482"/>
      <c r="G128" s="499"/>
      <c r="H128" s="919"/>
      <c r="I128" s="919"/>
      <c r="J128" s="919"/>
      <c r="K128" s="919"/>
      <c r="L128" s="920"/>
      <c r="M128" s="287"/>
    </row>
    <row r="129" spans="1:13" ht="39.75" customHeight="1">
      <c r="A129" s="470"/>
      <c r="B129" s="494"/>
      <c r="C129" s="490"/>
      <c r="D129" s="491" t="s">
        <v>21209</v>
      </c>
      <c r="E129" s="512">
        <f>VLOOKUP(D129,'ORÇAMENTO '!$D$17:$L$149,2,FALSE)</f>
        <v>92759</v>
      </c>
      <c r="F129" s="467" t="s">
        <v>3</v>
      </c>
      <c r="G129" s="499" t="str">
        <f>VLOOKUP(D129,'ORÇAMENTO '!$D$17:$L$149,5,FALSE)</f>
        <v>KG</v>
      </c>
      <c r="H129" s="508" t="str">
        <f>VLOOKUP(D129,'ORÇAMENTO '!$D$17:$L$149,4,FALSE)</f>
        <v>ARMAÇÃO DE PILAR OU VIGA DE UMA ESTRUTURA CONVENCIONAL DE CONCRETO ARMADO EM UM EDIFÍCIO DE MÚLTIPLOS PAVIMENTOS UTILIZANDO AÇO CA-60 DE 5,0 MM - MONTAGEM. AF_12/2015</v>
      </c>
      <c r="I129" s="501" t="s">
        <v>20790</v>
      </c>
      <c r="J129" s="491"/>
      <c r="K129" s="469"/>
      <c r="L129" s="593">
        <f t="shared" ref="L129" si="34">K130</f>
        <v>24.7</v>
      </c>
      <c r="M129" s="287"/>
    </row>
    <row r="130" spans="1:13">
      <c r="A130" s="483"/>
      <c r="B130" s="497"/>
      <c r="C130" s="490"/>
      <c r="D130" s="495"/>
      <c r="E130" s="472"/>
      <c r="F130" s="472"/>
      <c r="G130" s="492"/>
      <c r="H130" s="511"/>
      <c r="I130" s="474"/>
      <c r="J130" s="509"/>
      <c r="K130" s="430">
        <v>24.7</v>
      </c>
      <c r="L130" s="594"/>
      <c r="M130" s="287"/>
    </row>
    <row r="131" spans="1:13">
      <c r="A131" s="490"/>
      <c r="B131" s="490"/>
      <c r="C131" s="490"/>
      <c r="D131" s="486"/>
      <c r="E131" s="482"/>
      <c r="F131" s="482"/>
      <c r="G131" s="499"/>
      <c r="H131" s="919"/>
      <c r="I131" s="919"/>
      <c r="J131" s="919"/>
      <c r="K131" s="919"/>
      <c r="L131" s="920"/>
      <c r="M131" s="287"/>
    </row>
    <row r="132" spans="1:13" ht="48.75" customHeight="1">
      <c r="A132" s="470"/>
      <c r="B132" s="494"/>
      <c r="C132" s="490"/>
      <c r="D132" s="491" t="s">
        <v>21210</v>
      </c>
      <c r="E132" s="512">
        <f>VLOOKUP(D132,'ORÇAMENTO '!$D$17:$L$149,2,FALSE)</f>
        <v>92720</v>
      </c>
      <c r="F132" s="467" t="s">
        <v>3</v>
      </c>
      <c r="G132" s="499" t="str">
        <f>VLOOKUP(D132,'ORÇAMENTO '!$D$17:$L$149,5,FALSE)</f>
        <v>M3</v>
      </c>
      <c r="H132" s="508" t="str">
        <f>VLOOKUP(D132,'ORÇAMENTO '!$D$17:$L$149,4,FALSE)</f>
        <v>CONCRETAGEM DE PILARES, FCK = 25 MPA, COM USO DE BOMBA EM EDIFICAÇÃO COM SEÇÃO MÉDIA DE PILARES MENOR OU IGUAL A 0,25 M² - LANÇAMENTO, ADENSAMENTO E ACABAMENTO. AF_12/2015</v>
      </c>
      <c r="I132" s="501" t="s">
        <v>20790</v>
      </c>
      <c r="J132" s="491"/>
      <c r="K132" s="469"/>
      <c r="L132" s="593">
        <f t="shared" ref="L132" si="35">K133</f>
        <v>0.81</v>
      </c>
      <c r="M132" s="287"/>
    </row>
    <row r="133" spans="1:13">
      <c r="A133" s="483"/>
      <c r="B133" s="497"/>
      <c r="C133" s="490"/>
      <c r="D133" s="495"/>
      <c r="E133" s="472"/>
      <c r="F133" s="472"/>
      <c r="G133" s="492"/>
      <c r="H133" s="511"/>
      <c r="I133" s="474"/>
      <c r="J133" s="509"/>
      <c r="K133" s="430">
        <v>0.81</v>
      </c>
      <c r="L133" s="594"/>
      <c r="M133" s="287"/>
    </row>
    <row r="134" spans="1:13">
      <c r="A134" s="490"/>
      <c r="B134" s="490"/>
      <c r="C134" s="490"/>
      <c r="D134" s="486"/>
      <c r="E134" s="482"/>
      <c r="F134" s="482"/>
      <c r="G134" s="499"/>
      <c r="H134" s="919"/>
      <c r="I134" s="919"/>
      <c r="J134" s="919"/>
      <c r="K134" s="919"/>
      <c r="L134" s="920"/>
      <c r="M134" s="287"/>
    </row>
    <row r="135" spans="1:13" ht="51" customHeight="1">
      <c r="A135" s="470"/>
      <c r="B135" s="494"/>
      <c r="C135" s="490"/>
      <c r="D135" s="491" t="s">
        <v>21211</v>
      </c>
      <c r="E135" s="512">
        <f>VLOOKUP(D135,'ORÇAMENTO '!$D$17:$L$149,2,FALSE)</f>
        <v>87520</v>
      </c>
      <c r="F135" s="467" t="s">
        <v>3</v>
      </c>
      <c r="G135" s="499" t="str">
        <f>VLOOKUP(D135,'ORÇAMENTO '!$D$17:$L$149,5,FALSE)</f>
        <v>M2</v>
      </c>
      <c r="H135" s="508" t="str">
        <f>VLOOKUP(D135,'ORÇAMENTO '!$D$17:$L$149,4,FALSE)</f>
        <v>ALVENARIA DE VEDAÇÃO DE BLOCOS CERÂMICOS FURADOS NA HORIZONTAL DE 9X19X19CM (ESPESSURA 9CM) DE PAREDES COM ÁREA LÍQUIDA MAIOR OU IGUAL A 6M² COM VÃOS E ARGAMASSA DE ASSENTAMENTO COM PREPARO MANUAL. AF_06/2014</v>
      </c>
      <c r="I135" s="501" t="s">
        <v>20732</v>
      </c>
      <c r="J135" s="491" t="s">
        <v>21170</v>
      </c>
      <c r="K135" s="469"/>
      <c r="L135" s="593">
        <f t="shared" ref="L135" si="36">K136</f>
        <v>31.7</v>
      </c>
      <c r="M135" s="287"/>
    </row>
    <row r="136" spans="1:13">
      <c r="A136" s="483"/>
      <c r="B136" s="497"/>
      <c r="C136" s="490"/>
      <c r="D136" s="495"/>
      <c r="E136" s="472"/>
      <c r="F136" s="472"/>
      <c r="G136" s="492"/>
      <c r="H136" s="511"/>
      <c r="I136" s="474"/>
      <c r="J136" s="509"/>
      <c r="K136" s="430">
        <v>31.7</v>
      </c>
      <c r="L136" s="594"/>
      <c r="M136" s="287"/>
    </row>
    <row r="137" spans="1:13">
      <c r="A137" s="490"/>
      <c r="B137" s="490"/>
      <c r="C137" s="490"/>
      <c r="D137" s="486"/>
      <c r="E137" s="482"/>
      <c r="F137" s="482"/>
      <c r="G137" s="499"/>
      <c r="H137" s="919"/>
      <c r="I137" s="919"/>
      <c r="J137" s="919"/>
      <c r="K137" s="919"/>
      <c r="L137" s="920"/>
      <c r="M137" s="287"/>
    </row>
    <row r="138" spans="1:13" ht="51.75" customHeight="1">
      <c r="A138" s="470"/>
      <c r="B138" s="494"/>
      <c r="C138" s="490"/>
      <c r="D138" s="491" t="s">
        <v>21212</v>
      </c>
      <c r="E138" s="512">
        <f>VLOOKUP(D138,'ORÇAMENTO '!$D$17:$L$149,2,FALSE)</f>
        <v>87894</v>
      </c>
      <c r="F138" s="467" t="s">
        <v>3</v>
      </c>
      <c r="G138" s="499" t="str">
        <f>VLOOKUP(D138,'ORÇAMENTO '!$D$17:$L$149,5,FALSE)</f>
        <v>M2</v>
      </c>
      <c r="H138" s="508" t="str">
        <f>VLOOKUP(D138,'ORÇAMENTO '!$D$17:$L$149,4,FALSE)</f>
        <v>CHAPISCO APLICADO EM ALVENARIA (SEM PRESENÇA DE VÃOS) E ESTRUTURAS DE CONCRETO DE FACHADA, COM COLHER DE PEDREIRO.  ARGAMASSA TRAÇO 1:3 COM PREPARO EM BETONEIRA 400L. AF_06/2014</v>
      </c>
      <c r="I138" s="501" t="s">
        <v>20732</v>
      </c>
      <c r="J138" s="491" t="s">
        <v>21171</v>
      </c>
      <c r="K138" s="469"/>
      <c r="L138" s="593">
        <f t="shared" ref="L138" si="37">K139</f>
        <v>63.4</v>
      </c>
      <c r="M138" s="287"/>
    </row>
    <row r="139" spans="1:13">
      <c r="A139" s="483"/>
      <c r="B139" s="497"/>
      <c r="C139" s="490"/>
      <c r="D139" s="495"/>
      <c r="E139" s="472"/>
      <c r="F139" s="472"/>
      <c r="G139" s="492"/>
      <c r="H139" s="511"/>
      <c r="I139" s="474"/>
      <c r="J139" s="509"/>
      <c r="K139" s="430">
        <v>63.4</v>
      </c>
      <c r="L139" s="594"/>
      <c r="M139" s="287"/>
    </row>
    <row r="140" spans="1:13">
      <c r="A140" s="490"/>
      <c r="B140" s="490"/>
      <c r="C140" s="490"/>
      <c r="D140" s="486"/>
      <c r="E140" s="482"/>
      <c r="F140" s="482"/>
      <c r="G140" s="499"/>
      <c r="H140" s="919"/>
      <c r="I140" s="919"/>
      <c r="J140" s="919"/>
      <c r="K140" s="919"/>
      <c r="L140" s="920"/>
      <c r="M140" s="287"/>
    </row>
    <row r="141" spans="1:13" ht="39" customHeight="1">
      <c r="A141" s="470"/>
      <c r="B141" s="494"/>
      <c r="C141" s="490"/>
      <c r="D141" s="491" t="s">
        <v>21213</v>
      </c>
      <c r="E141" s="512">
        <f>VLOOKUP(D141,'ORÇAMENTO '!$D$17:$L$149,2,FALSE)</f>
        <v>87547</v>
      </c>
      <c r="F141" s="467" t="s">
        <v>3</v>
      </c>
      <c r="G141" s="499" t="str">
        <f>VLOOKUP(D141,'ORÇAMENTO '!$D$17:$L$149,5,FALSE)</f>
        <v>M2</v>
      </c>
      <c r="H141" s="508" t="str">
        <f>VLOOKUP(D141,'ORÇAMENTO '!$D$17:$L$149,4,FALSE)</f>
        <v>MASSA ÚNICA, PARA RECEBIMENTO DE PINTURA, EM ARGAMASSA TRAÇO 1:2:8, PREPARO MECÂNICO COM BETONEIRA 400L, APLICADA MANUALMENTE EM FACES INTERNAS DE PAREDES, ESPESSURA DE 10MM, COM EXECUÇÃO DE TALISCAS. AF_06/2014</v>
      </c>
      <c r="I141" s="501" t="s">
        <v>20732</v>
      </c>
      <c r="J141" s="491" t="s">
        <v>21171</v>
      </c>
      <c r="K141" s="469"/>
      <c r="L141" s="593">
        <f t="shared" ref="L141" si="38">K142</f>
        <v>63.4</v>
      </c>
      <c r="M141" s="287"/>
    </row>
    <row r="142" spans="1:13">
      <c r="A142" s="483"/>
      <c r="B142" s="497"/>
      <c r="C142" s="490"/>
      <c r="D142" s="495"/>
      <c r="E142" s="472"/>
      <c r="F142" s="472"/>
      <c r="G142" s="492"/>
      <c r="H142" s="511"/>
      <c r="I142" s="474"/>
      <c r="J142" s="509"/>
      <c r="K142" s="430">
        <v>63.4</v>
      </c>
      <c r="L142" s="594"/>
      <c r="M142" s="287"/>
    </row>
    <row r="143" spans="1:13">
      <c r="A143" s="490"/>
      <c r="B143" s="490"/>
      <c r="C143" s="490"/>
      <c r="D143" s="486"/>
      <c r="E143" s="482"/>
      <c r="F143" s="482"/>
      <c r="G143" s="499"/>
      <c r="H143" s="919"/>
      <c r="I143" s="919"/>
      <c r="J143" s="919"/>
      <c r="K143" s="919"/>
      <c r="L143" s="920"/>
      <c r="M143" s="287"/>
    </row>
    <row r="144" spans="1:13" ht="33" customHeight="1">
      <c r="A144" s="470"/>
      <c r="B144" s="494"/>
      <c r="C144" s="490"/>
      <c r="D144" s="491" t="s">
        <v>21214</v>
      </c>
      <c r="E144" s="512">
        <f>VLOOKUP(D144,'ORÇAMENTO '!$D$17:$L$149,2,FALSE)</f>
        <v>88489</v>
      </c>
      <c r="F144" s="467" t="s">
        <v>3</v>
      </c>
      <c r="G144" s="499" t="str">
        <f>VLOOKUP(D144,'ORÇAMENTO '!$D$17:$L$149,5,FALSE)</f>
        <v>M2</v>
      </c>
      <c r="H144" s="508" t="str">
        <f>VLOOKUP(D144,'ORÇAMENTO '!$D$17:$L$149,4,FALSE)</f>
        <v>APLICAÇÃO MANUAL DE PINTURA COM TINTA LÁTEX ACRÍLICA EM PAREDES, DUAS DEMÃOS. AF_06/2014</v>
      </c>
      <c r="I144" s="501" t="s">
        <v>20732</v>
      </c>
      <c r="J144" s="491" t="s">
        <v>21171</v>
      </c>
      <c r="K144" s="469"/>
      <c r="L144" s="593">
        <f t="shared" ref="L144" si="39">K145</f>
        <v>63.4</v>
      </c>
      <c r="M144" s="287"/>
    </row>
    <row r="145" spans="1:13">
      <c r="A145" s="483"/>
      <c r="B145" s="497"/>
      <c r="C145" s="490"/>
      <c r="D145" s="495"/>
      <c r="E145" s="472"/>
      <c r="F145" s="472"/>
      <c r="G145" s="492"/>
      <c r="H145" s="511"/>
      <c r="I145" s="474"/>
      <c r="J145" s="509"/>
      <c r="K145" s="430">
        <v>63.4</v>
      </c>
      <c r="L145" s="594"/>
      <c r="M145" s="287"/>
    </row>
    <row r="146" spans="1:13">
      <c r="A146" s="490"/>
      <c r="B146" s="490"/>
      <c r="C146" s="490"/>
      <c r="D146" s="486"/>
      <c r="E146" s="482"/>
      <c r="F146" s="482"/>
      <c r="G146" s="499"/>
      <c r="H146" s="919"/>
      <c r="I146" s="919"/>
      <c r="J146" s="919"/>
      <c r="K146" s="919"/>
      <c r="L146" s="920"/>
      <c r="M146" s="283"/>
    </row>
    <row r="147" spans="1:13" ht="42.75">
      <c r="A147" s="470"/>
      <c r="B147" s="494"/>
      <c r="C147" s="490"/>
      <c r="D147" s="491" t="s">
        <v>21215</v>
      </c>
      <c r="E147" s="512" t="str">
        <f>VLOOKUP(D147,'ORÇAMENTO '!$D$17:$L$149,2,FALSE)</f>
        <v>CP0024</v>
      </c>
      <c r="F147" s="467" t="s">
        <v>8333</v>
      </c>
      <c r="G147" s="499" t="str">
        <f>VLOOKUP(D147,'ORÇAMENTO '!$D$17:$L$149,5,FALSE)</f>
        <v>M2</v>
      </c>
      <c r="H147" s="508" t="str">
        <f>VLOOKUP(D147,'ORÇAMENTO '!$D$17:$L$149,4,FALSE)</f>
        <v>ALAMBRADO PARA QUADRA POLIESPORTIVA, ESTRUTURADO POR TUBOS DE ACO GALVANIZADO, COM COSTURA, DIN 2440, DIAMETRO 2", COM TELA DE ARAME GALVANIZADO, FIO 14 BWG E MALHA QUADRADA 5X5CM</v>
      </c>
      <c r="I147" s="501" t="s">
        <v>20732</v>
      </c>
      <c r="J147" s="491"/>
      <c r="K147" s="469"/>
      <c r="L147" s="593">
        <f t="shared" ref="L147" si="40">K148</f>
        <v>280.5</v>
      </c>
      <c r="M147" s="283"/>
    </row>
    <row r="148" spans="1:13">
      <c r="A148" s="483"/>
      <c r="B148" s="497"/>
      <c r="C148" s="490"/>
      <c r="D148" s="495"/>
      <c r="E148" s="472"/>
      <c r="F148" s="472"/>
      <c r="G148" s="492"/>
      <c r="H148" s="511"/>
      <c r="I148" s="474"/>
      <c r="J148" s="509"/>
      <c r="K148" s="430">
        <v>280.5</v>
      </c>
      <c r="L148" s="594"/>
      <c r="M148" s="283"/>
    </row>
    <row r="149" spans="1:13">
      <c r="A149" s="490"/>
      <c r="B149" s="490"/>
      <c r="C149" s="490"/>
      <c r="D149" s="486"/>
      <c r="E149" s="482"/>
      <c r="F149" s="482"/>
      <c r="G149" s="499"/>
      <c r="H149" s="919"/>
      <c r="I149" s="919"/>
      <c r="J149" s="919"/>
      <c r="K149" s="919"/>
      <c r="L149" s="920"/>
      <c r="M149" s="283"/>
    </row>
    <row r="150" spans="1:13" s="386" customFormat="1" ht="50.25" customHeight="1">
      <c r="A150" s="470"/>
      <c r="B150" s="494"/>
      <c r="C150" s="490"/>
      <c r="D150" s="491" t="s">
        <v>21216</v>
      </c>
      <c r="E150" s="512">
        <f>VLOOKUP(D150,'ORÇAMENTO '!$D$17:$L$149,2,FALSE)</f>
        <v>25399</v>
      </c>
      <c r="F150" s="467" t="s">
        <v>3</v>
      </c>
      <c r="G150" s="499" t="str">
        <f>VLOOKUP(D150,'ORÇAMENTO '!$D$17:$L$149,5,FALSE)</f>
        <v xml:space="preserve">UN    </v>
      </c>
      <c r="H150" s="508" t="str">
        <f>VLOOKUP(D150,'ORÇAMENTO '!$D$17:$L$149,4,FALSE)</f>
        <v>CONJUNTO PARA QUADRA DE  VOLEI COM POSTES EM TUBO DE ACO GALVANIZADO 3", H = *255* CM, PINTURA EM TINTA ESMALTE SINTETICO, REDE DE NYLON COM 2 MM, MALHA 10 X 10 CM E ANTENAS OFICIAIS EM FIBRA DE VIDRO</v>
      </c>
      <c r="I150" s="501" t="s">
        <v>20732</v>
      </c>
      <c r="J150" s="491"/>
      <c r="K150" s="469"/>
      <c r="L150" s="593">
        <f t="shared" ref="L150" si="41">K151</f>
        <v>1</v>
      </c>
      <c r="M150" s="283"/>
    </row>
    <row r="151" spans="1:13" s="386" customFormat="1">
      <c r="A151" s="483"/>
      <c r="B151" s="497"/>
      <c r="C151" s="490"/>
      <c r="D151" s="495"/>
      <c r="E151" s="472"/>
      <c r="F151" s="472"/>
      <c r="G151" s="492"/>
      <c r="H151" s="511"/>
      <c r="I151" s="474"/>
      <c r="J151" s="509"/>
      <c r="K151" s="430">
        <v>1</v>
      </c>
      <c r="L151" s="594"/>
      <c r="M151" s="283"/>
    </row>
    <row r="152" spans="1:13" s="386" customFormat="1">
      <c r="A152" s="490"/>
      <c r="B152" s="490"/>
      <c r="C152" s="490"/>
      <c r="D152" s="486"/>
      <c r="E152" s="482"/>
      <c r="F152" s="482"/>
      <c r="G152" s="499"/>
      <c r="H152" s="919"/>
      <c r="I152" s="919"/>
      <c r="J152" s="919"/>
      <c r="K152" s="919"/>
      <c r="L152" s="920"/>
      <c r="M152" s="283"/>
    </row>
    <row r="153" spans="1:13" ht="36.75" customHeight="1">
      <c r="A153" s="470"/>
      <c r="B153" s="494"/>
      <c r="C153" s="490"/>
      <c r="D153" s="491" t="s">
        <v>21217</v>
      </c>
      <c r="E153" s="512">
        <f>VLOOKUP(D153,'ORÇAMENTO '!$D$17:$L$149,2,FALSE)</f>
        <v>100323</v>
      </c>
      <c r="F153" s="467" t="s">
        <v>3</v>
      </c>
      <c r="G153" s="499" t="str">
        <f>VLOOKUP(D153,'ORÇAMENTO '!$D$17:$L$149,5,FALSE)</f>
        <v>M3</v>
      </c>
      <c r="H153" s="508" t="str">
        <f>VLOOKUP(D153,'ORÇAMENTO '!$D$17:$L$149,4,FALSE)</f>
        <v>LASTRO COM MATERIAL GRANULAR (AREIA MÉDIA), APLICADO EM PISOS OU LAJES SOBRE SOLO, ESPESSURA DE *10 CM*. AF_07/2019</v>
      </c>
      <c r="I153" s="501" t="s">
        <v>20732</v>
      </c>
      <c r="J153" s="491" t="s">
        <v>21169</v>
      </c>
      <c r="K153" s="469"/>
      <c r="L153" s="593">
        <f t="shared" ref="L153" si="42">K154</f>
        <v>72.36</v>
      </c>
      <c r="M153" s="287"/>
    </row>
    <row r="154" spans="1:13">
      <c r="A154" s="483"/>
      <c r="B154" s="497"/>
      <c r="C154" s="490"/>
      <c r="D154" s="495"/>
      <c r="E154" s="472"/>
      <c r="F154" s="472"/>
      <c r="G154" s="492"/>
      <c r="H154" s="511"/>
      <c r="I154" s="474"/>
      <c r="J154" s="509"/>
      <c r="K154" s="430">
        <f>144.72/2</f>
        <v>72.36</v>
      </c>
      <c r="L154" s="594"/>
      <c r="M154" s="287"/>
    </row>
    <row r="155" spans="1:13">
      <c r="A155" s="490"/>
      <c r="B155" s="490"/>
      <c r="C155" s="490"/>
      <c r="D155" s="486"/>
      <c r="E155" s="482"/>
      <c r="F155" s="482"/>
      <c r="G155" s="499"/>
      <c r="H155" s="919"/>
      <c r="I155" s="919"/>
      <c r="J155" s="919"/>
      <c r="K155" s="919"/>
      <c r="L155" s="920"/>
      <c r="M155" s="287"/>
    </row>
    <row r="156" spans="1:13" s="211" customFormat="1">
      <c r="A156" s="119"/>
      <c r="B156" s="119"/>
      <c r="C156" s="489">
        <v>5</v>
      </c>
      <c r="D156" s="550"/>
      <c r="E156" s="551"/>
      <c r="F156" s="551"/>
      <c r="G156" s="553"/>
      <c r="H156" s="531" t="s">
        <v>14139</v>
      </c>
      <c r="I156" s="532"/>
      <c r="J156" s="532"/>
      <c r="K156" s="552"/>
      <c r="L156" s="598"/>
      <c r="M156" s="287"/>
    </row>
    <row r="157" spans="1:13" s="211" customFormat="1" ht="44.25" customHeight="1">
      <c r="A157" s="470"/>
      <c r="B157" s="494"/>
      <c r="C157" s="489"/>
      <c r="D157" s="491" t="s">
        <v>28</v>
      </c>
      <c r="E157" s="512">
        <f>VLOOKUP(D157,'ORÇAMENTO '!$D$17:$L$149,2,FALSE)</f>
        <v>96521</v>
      </c>
      <c r="F157" s="467" t="s">
        <v>3</v>
      </c>
      <c r="G157" s="499" t="str">
        <f>VLOOKUP(D157,'ORÇAMENTO '!$D$17:$L$149,5,FALSE)</f>
        <v>M3</v>
      </c>
      <c r="H157" s="508" t="str">
        <f>VLOOKUP(D157,'ORÇAMENTO '!$D$17:$L$149,4,FALSE)</f>
        <v>ESCAVAÇÃO MECANIZADA PARA BLOCO DE COROAMENTO OU SAPATA, COM PREVISÃO DE FÔRMA, COM RETROESCAVADEIRA. AF_06/2017</v>
      </c>
      <c r="I157" s="501" t="s">
        <v>20791</v>
      </c>
      <c r="J157" s="491"/>
      <c r="K157" s="469"/>
      <c r="L157" s="593">
        <f t="shared" ref="L157" si="43">K158</f>
        <v>3.36</v>
      </c>
      <c r="M157" s="287"/>
    </row>
    <row r="158" spans="1:13">
      <c r="A158" s="470"/>
      <c r="B158" s="494"/>
      <c r="C158" s="490"/>
      <c r="D158" s="495"/>
      <c r="E158" s="472"/>
      <c r="F158" s="472"/>
      <c r="G158" s="492"/>
      <c r="H158" s="511"/>
      <c r="I158" s="474"/>
      <c r="J158" s="509"/>
      <c r="K158" s="430">
        <v>3.36</v>
      </c>
      <c r="L158" s="594"/>
      <c r="M158" s="287"/>
    </row>
    <row r="159" spans="1:13">
      <c r="A159" s="470"/>
      <c r="B159" s="494"/>
      <c r="C159" s="490"/>
      <c r="D159" s="486"/>
      <c r="E159" s="482"/>
      <c r="F159" s="482"/>
      <c r="G159" s="554"/>
      <c r="H159" s="919"/>
      <c r="I159" s="919"/>
      <c r="J159" s="919"/>
      <c r="K159" s="919"/>
      <c r="L159" s="920"/>
      <c r="M159" s="287"/>
    </row>
    <row r="160" spans="1:13" s="429" customFormat="1" ht="44.25" customHeight="1">
      <c r="A160" s="470"/>
      <c r="B160" s="494"/>
      <c r="C160" s="489"/>
      <c r="D160" s="491" t="s">
        <v>15996</v>
      </c>
      <c r="E160" s="512">
        <f>VLOOKUP(D160,'ORÇAMENTO '!$D$17:$L$149,2,FALSE)</f>
        <v>93382</v>
      </c>
      <c r="F160" s="467" t="s">
        <v>3</v>
      </c>
      <c r="G160" s="499" t="str">
        <f>VLOOKUP(D160,'ORÇAMENTO '!$D$17:$L$149,5,FALSE)</f>
        <v>M3</v>
      </c>
      <c r="H160" s="508" t="str">
        <f>VLOOKUP(D160,'ORÇAMENTO '!$D$17:$L$149,4,FALSE)</f>
        <v>REATERRO MANUAL DE VALAS COM COMPACTAÇÃO MECANIZADA. AF_04/2016</v>
      </c>
      <c r="I160" s="501" t="s">
        <v>20791</v>
      </c>
      <c r="J160" s="491"/>
      <c r="K160" s="469"/>
      <c r="L160" s="593">
        <f t="shared" ref="L160" si="44">K161</f>
        <v>2.3499999999999996</v>
      </c>
    </row>
    <row r="161" spans="1:12" s="429" customFormat="1">
      <c r="A161" s="470"/>
      <c r="B161" s="494"/>
      <c r="C161" s="490"/>
      <c r="D161" s="495"/>
      <c r="E161" s="472"/>
      <c r="F161" s="472"/>
      <c r="G161" s="492"/>
      <c r="H161" s="511"/>
      <c r="I161" s="474"/>
      <c r="J161" s="509"/>
      <c r="K161" s="430">
        <f>K158-K170</f>
        <v>2.3499999999999996</v>
      </c>
      <c r="L161" s="594"/>
    </row>
    <row r="162" spans="1:12" s="429" customFormat="1">
      <c r="A162" s="470"/>
      <c r="B162" s="494"/>
      <c r="C162" s="490"/>
      <c r="D162" s="486"/>
      <c r="E162" s="482"/>
      <c r="F162" s="482"/>
      <c r="G162" s="554"/>
      <c r="H162" s="919"/>
      <c r="I162" s="919"/>
      <c r="J162" s="919"/>
      <c r="K162" s="919"/>
      <c r="L162" s="920"/>
    </row>
    <row r="163" spans="1:12" s="429" customFormat="1" ht="44.25" customHeight="1">
      <c r="A163" s="470"/>
      <c r="B163" s="494"/>
      <c r="C163" s="489"/>
      <c r="D163" s="491" t="s">
        <v>15997</v>
      </c>
      <c r="E163" s="512">
        <f>VLOOKUP(D163,'ORÇAMENTO '!$D$17:$L$149,2,FALSE)</f>
        <v>96532</v>
      </c>
      <c r="F163" s="467" t="s">
        <v>3</v>
      </c>
      <c r="G163" s="499" t="str">
        <f>VLOOKUP(D163,'ORÇAMENTO '!$D$17:$L$149,5,FALSE)</f>
        <v>M2</v>
      </c>
      <c r="H163" s="508" t="str">
        <f>VLOOKUP(D163,'ORÇAMENTO '!$D$17:$L$149,4,FALSE)</f>
        <v>FABRICAÇÃO, MONTAGEM E DESMONTAGEM DE FÔRMA PARA SAPATA, EM MADEIRA SERRADA, E=25 MM, 2 UTILIZAÇÕES. AF_06/2017</v>
      </c>
      <c r="I163" s="501" t="s">
        <v>20791</v>
      </c>
      <c r="J163" s="491"/>
      <c r="K163" s="469"/>
      <c r="L163" s="593">
        <f t="shared" ref="L163" si="45">K164</f>
        <v>6.24</v>
      </c>
    </row>
    <row r="164" spans="1:12" s="429" customFormat="1">
      <c r="A164" s="470"/>
      <c r="B164" s="494"/>
      <c r="C164" s="490"/>
      <c r="D164" s="495"/>
      <c r="E164" s="472"/>
      <c r="F164" s="472"/>
      <c r="G164" s="492"/>
      <c r="H164" s="511"/>
      <c r="I164" s="474"/>
      <c r="J164" s="509"/>
      <c r="K164" s="430">
        <v>6.24</v>
      </c>
      <c r="L164" s="594"/>
    </row>
    <row r="165" spans="1:12" s="429" customFormat="1">
      <c r="A165" s="470"/>
      <c r="B165" s="494"/>
      <c r="C165" s="490"/>
      <c r="D165" s="486"/>
      <c r="E165" s="482"/>
      <c r="F165" s="482"/>
      <c r="G165" s="554"/>
      <c r="H165" s="919"/>
      <c r="I165" s="919"/>
      <c r="J165" s="919"/>
      <c r="K165" s="919"/>
      <c r="L165" s="920"/>
    </row>
    <row r="166" spans="1:12" s="429" customFormat="1" ht="44.25" customHeight="1">
      <c r="A166" s="470"/>
      <c r="B166" s="494"/>
      <c r="C166" s="489"/>
      <c r="D166" s="491" t="s">
        <v>15998</v>
      </c>
      <c r="E166" s="512">
        <f>VLOOKUP(D166,'ORÇAMENTO '!$D$17:$L$149,2,FALSE)</f>
        <v>96545</v>
      </c>
      <c r="F166" s="467" t="s">
        <v>3</v>
      </c>
      <c r="G166" s="499" t="str">
        <f>VLOOKUP(D166,'ORÇAMENTO '!$D$17:$L$149,5,FALSE)</f>
        <v>KG</v>
      </c>
      <c r="H166" s="508" t="str">
        <f>VLOOKUP(D166,'ORÇAMENTO '!$D$17:$L$149,4,FALSE)</f>
        <v>ARMAÇÃO DE BLOCO, VIGA BALDRAME OU SAPATA UTILIZANDO AÇO CA-50 DE 8 MM - MONTAGEM. AF_06/2017</v>
      </c>
      <c r="I166" s="501" t="s">
        <v>20791</v>
      </c>
      <c r="J166" s="491"/>
      <c r="K166" s="469"/>
      <c r="L166" s="593">
        <f t="shared" ref="L166" si="46">K167</f>
        <v>39.200000000000003</v>
      </c>
    </row>
    <row r="167" spans="1:12" s="429" customFormat="1">
      <c r="A167" s="470"/>
      <c r="B167" s="494"/>
      <c r="C167" s="490"/>
      <c r="D167" s="495"/>
      <c r="E167" s="472"/>
      <c r="F167" s="472"/>
      <c r="G167" s="492"/>
      <c r="H167" s="511"/>
      <c r="I167" s="474"/>
      <c r="J167" s="509"/>
      <c r="K167" s="430">
        <v>39.200000000000003</v>
      </c>
      <c r="L167" s="594"/>
    </row>
    <row r="168" spans="1:12" s="429" customFormat="1">
      <c r="A168" s="470"/>
      <c r="B168" s="494"/>
      <c r="C168" s="490"/>
      <c r="D168" s="486"/>
      <c r="E168" s="482"/>
      <c r="F168" s="482"/>
      <c r="G168" s="554"/>
      <c r="H168" s="919"/>
      <c r="I168" s="919"/>
      <c r="J168" s="919"/>
      <c r="K168" s="919"/>
      <c r="L168" s="920"/>
    </row>
    <row r="169" spans="1:12" s="429" customFormat="1" ht="44.25" customHeight="1">
      <c r="A169" s="470"/>
      <c r="B169" s="494"/>
      <c r="C169" s="489"/>
      <c r="D169" s="491" t="s">
        <v>20757</v>
      </c>
      <c r="E169" s="512">
        <f>VLOOKUP(D169,'ORÇAMENTO '!$D$17:$L$149,2,FALSE)</f>
        <v>96558</v>
      </c>
      <c r="F169" s="467" t="s">
        <v>3</v>
      </c>
      <c r="G169" s="499" t="str">
        <f>VLOOKUP(D169,'ORÇAMENTO '!$D$17:$L$149,5,FALSE)</f>
        <v>M3</v>
      </c>
      <c r="H169" s="508" t="str">
        <f>VLOOKUP(D169,'ORÇAMENTO '!$D$17:$L$149,4,FALSE)</f>
        <v>CONCRETAGEM DE SAPATAS, FCK 30 MPA, COM USO DE BOMBA  LANÇAMENTO, ADENSAMENTO E ACABAMENTO. AF_11/2016</v>
      </c>
      <c r="I169" s="501" t="s">
        <v>20791</v>
      </c>
      <c r="J169" s="491"/>
      <c r="K169" s="469"/>
      <c r="L169" s="593">
        <f t="shared" ref="L169" si="47">K170</f>
        <v>1.01</v>
      </c>
    </row>
    <row r="170" spans="1:12" s="429" customFormat="1">
      <c r="A170" s="470"/>
      <c r="B170" s="494"/>
      <c r="C170" s="490"/>
      <c r="D170" s="495"/>
      <c r="E170" s="472"/>
      <c r="F170" s="472"/>
      <c r="G170" s="492"/>
      <c r="H170" s="511"/>
      <c r="I170" s="474"/>
      <c r="J170" s="509"/>
      <c r="K170" s="430">
        <v>1.01</v>
      </c>
      <c r="L170" s="594"/>
    </row>
    <row r="171" spans="1:12" s="429" customFormat="1">
      <c r="A171" s="470"/>
      <c r="B171" s="494"/>
      <c r="C171" s="490"/>
      <c r="D171" s="486"/>
      <c r="E171" s="482"/>
      <c r="F171" s="482"/>
      <c r="G171" s="554"/>
      <c r="H171" s="919"/>
      <c r="I171" s="919"/>
      <c r="J171" s="919"/>
      <c r="K171" s="919"/>
      <c r="L171" s="920"/>
    </row>
    <row r="172" spans="1:12" s="429" customFormat="1" ht="44.25" customHeight="1">
      <c r="A172" s="470"/>
      <c r="B172" s="494"/>
      <c r="C172" s="489"/>
      <c r="D172" s="491" t="s">
        <v>20758</v>
      </c>
      <c r="E172" s="512">
        <f>VLOOKUP(D172,'ORÇAMENTO '!$D$17:$L$149,2,FALSE)</f>
        <v>96533</v>
      </c>
      <c r="F172" s="467" t="s">
        <v>3</v>
      </c>
      <c r="G172" s="499" t="str">
        <f>VLOOKUP(D172,'ORÇAMENTO '!$D$17:$L$149,5,FALSE)</f>
        <v>M2</v>
      </c>
      <c r="H172" s="508" t="str">
        <f>VLOOKUP(D172,'ORÇAMENTO '!$D$17:$L$149,4,FALSE)</f>
        <v>FABRICAÇÃO, MONTAGEM E DESMONTAGEM DE FÔRMA PARA VIGA BALDRAME, EM MADEIRA SERRADA, E=25 MM, 2 UTILIZAÇÕES. AF_06/2017</v>
      </c>
      <c r="I172" s="501" t="s">
        <v>20791</v>
      </c>
      <c r="J172" s="491"/>
      <c r="K172" s="469"/>
      <c r="L172" s="593">
        <f t="shared" ref="L172" si="48">K173</f>
        <v>32.700000000000003</v>
      </c>
    </row>
    <row r="173" spans="1:12" s="429" customFormat="1">
      <c r="A173" s="470"/>
      <c r="B173" s="494"/>
      <c r="C173" s="490"/>
      <c r="D173" s="495"/>
      <c r="E173" s="472"/>
      <c r="F173" s="472"/>
      <c r="G173" s="492"/>
      <c r="H173" s="511"/>
      <c r="I173" s="474"/>
      <c r="J173" s="509"/>
      <c r="K173" s="430">
        <v>32.700000000000003</v>
      </c>
      <c r="L173" s="594"/>
    </row>
    <row r="174" spans="1:12" s="429" customFormat="1">
      <c r="A174" s="470"/>
      <c r="B174" s="494"/>
      <c r="C174" s="490"/>
      <c r="D174" s="486"/>
      <c r="E174" s="482"/>
      <c r="F174" s="482"/>
      <c r="G174" s="554"/>
      <c r="H174" s="919"/>
      <c r="I174" s="919"/>
      <c r="J174" s="919"/>
      <c r="K174" s="919"/>
      <c r="L174" s="920"/>
    </row>
    <row r="175" spans="1:12" s="429" customFormat="1" ht="44.25" customHeight="1">
      <c r="A175" s="470"/>
      <c r="B175" s="494"/>
      <c r="C175" s="489"/>
      <c r="D175" s="491" t="s">
        <v>20759</v>
      </c>
      <c r="E175" s="512">
        <f>VLOOKUP(D175,'ORÇAMENTO '!$D$17:$L$149,2,FALSE)</f>
        <v>92760</v>
      </c>
      <c r="F175" s="467" t="s">
        <v>3</v>
      </c>
      <c r="G175" s="499" t="str">
        <f>VLOOKUP(D175,'ORÇAMENTO '!$D$17:$L$149,5,FALSE)</f>
        <v>KG</v>
      </c>
      <c r="H175" s="508" t="str">
        <f>VLOOKUP(D175,'ORÇAMENTO '!$D$17:$L$149,4,FALSE)</f>
        <v>ARMAÇÃO DE PILAR OU VIGA DE UMA ESTRUTURA CONVENCIONAL DE CONCRETO ARMADO EM UM EDIFÍCIO DE MÚLTIPLOS PAVIMENTOS UTILIZANDO AÇO CA-50 DE 6,3 MM - MONTAGEM. AF_12/2015</v>
      </c>
      <c r="I175" s="501" t="s">
        <v>20791</v>
      </c>
      <c r="J175" s="491"/>
      <c r="K175" s="469"/>
      <c r="L175" s="593">
        <f t="shared" ref="L175" si="49">K176</f>
        <v>56.7</v>
      </c>
    </row>
    <row r="176" spans="1:12" s="429" customFormat="1">
      <c r="A176" s="470"/>
      <c r="B176" s="494"/>
      <c r="C176" s="490"/>
      <c r="D176" s="495"/>
      <c r="E176" s="472"/>
      <c r="F176" s="472"/>
      <c r="G176" s="492"/>
      <c r="H176" s="511"/>
      <c r="I176" s="474"/>
      <c r="J176" s="509"/>
      <c r="K176" s="430">
        <v>56.7</v>
      </c>
      <c r="L176" s="594"/>
    </row>
    <row r="177" spans="1:13" s="429" customFormat="1">
      <c r="A177" s="470"/>
      <c r="B177" s="494"/>
      <c r="C177" s="490"/>
      <c r="D177" s="486"/>
      <c r="E177" s="482"/>
      <c r="F177" s="482"/>
      <c r="G177" s="554"/>
      <c r="H177" s="919"/>
      <c r="I177" s="919"/>
      <c r="J177" s="919"/>
      <c r="K177" s="919"/>
      <c r="L177" s="920"/>
    </row>
    <row r="178" spans="1:13" s="429" customFormat="1" ht="44.25" customHeight="1">
      <c r="A178" s="470"/>
      <c r="B178" s="494"/>
      <c r="C178" s="489"/>
      <c r="D178" s="491" t="s">
        <v>20760</v>
      </c>
      <c r="E178" s="512">
        <f>VLOOKUP(D178,'ORÇAMENTO '!$D$17:$L$149,2,FALSE)</f>
        <v>92759</v>
      </c>
      <c r="F178" s="467" t="s">
        <v>3</v>
      </c>
      <c r="G178" s="499" t="str">
        <f>VLOOKUP(D178,'ORÇAMENTO '!$D$17:$L$149,5,FALSE)</f>
        <v>KG</v>
      </c>
      <c r="H178" s="508" t="str">
        <f>VLOOKUP(D178,'ORÇAMENTO '!$D$17:$L$149,4,FALSE)</f>
        <v>ARMAÇÃO DE PILAR OU VIGA DE UMA ESTRUTURA CONVENCIONAL DE CONCRETO ARMADO EM UM EDIFÍCIO DE MÚLTIPLOS PAVIMENTOS UTILIZANDO AÇO CA-60 DE 5,0 MM - MONTAGEM. AF_12/2015</v>
      </c>
      <c r="I178" s="501" t="s">
        <v>20791</v>
      </c>
      <c r="J178" s="491"/>
      <c r="K178" s="469"/>
      <c r="L178" s="593">
        <f t="shared" ref="L178" si="50">K179</f>
        <v>29.5</v>
      </c>
    </row>
    <row r="179" spans="1:13" s="429" customFormat="1">
      <c r="A179" s="470"/>
      <c r="B179" s="494"/>
      <c r="C179" s="490"/>
      <c r="D179" s="495"/>
      <c r="E179" s="472"/>
      <c r="F179" s="472"/>
      <c r="G179" s="492"/>
      <c r="H179" s="511"/>
      <c r="I179" s="474"/>
      <c r="J179" s="509"/>
      <c r="K179" s="430">
        <v>29.5</v>
      </c>
      <c r="L179" s="594"/>
    </row>
    <row r="180" spans="1:13" s="429" customFormat="1">
      <c r="A180" s="470"/>
      <c r="B180" s="494"/>
      <c r="C180" s="490"/>
      <c r="D180" s="486"/>
      <c r="E180" s="482"/>
      <c r="F180" s="482"/>
      <c r="G180" s="554"/>
      <c r="H180" s="919"/>
      <c r="I180" s="919"/>
      <c r="J180" s="919"/>
      <c r="K180" s="919"/>
      <c r="L180" s="920"/>
    </row>
    <row r="181" spans="1:13" ht="51.75" customHeight="1">
      <c r="A181" s="470"/>
      <c r="B181" s="494"/>
      <c r="C181" s="490"/>
      <c r="D181" s="491" t="s">
        <v>20761</v>
      </c>
      <c r="E181" s="512">
        <f>VLOOKUP(D181,'ORÇAMENTO '!$D$17:$L$149,2,FALSE)</f>
        <v>92725</v>
      </c>
      <c r="F181" s="493" t="str">
        <f>VLOOKUP(D181,'[3]ORÇAMENTO '!$D$17:$L$158,3,FALSE)</f>
        <v>SINAPI</v>
      </c>
      <c r="G181" s="499" t="str">
        <f>VLOOKUP(D181,'ORÇAMENTO '!$D$17:$L$149,5,FALSE)</f>
        <v>M3</v>
      </c>
      <c r="H181" s="575" t="str">
        <f>VLOOKUP(D181,'ORÇAMENTO '!$D$17:$L$149,4,FALSE)</f>
        <v>CONCRETAGEM DE VIGAS E LAJES, FCK=20 MPA, PARA LAJES MACIÇAS OU NERVURADAS COM USO DE BOMBA EM EDIFICAÇÃO COM ÁREA MÉDIA DE LAJES MENOR OU IGUAL A 20 M² - LANÇAMENTO, ADENSAMENTO E ACABAMENTO. AF_12/2015</v>
      </c>
      <c r="I181" s="501" t="s">
        <v>20791</v>
      </c>
      <c r="J181" s="575"/>
      <c r="K181" s="576"/>
      <c r="L181" s="603">
        <f>SUM(K182:K183)</f>
        <v>2.02</v>
      </c>
      <c r="M181" s="287"/>
    </row>
    <row r="182" spans="1:13">
      <c r="A182" s="470"/>
      <c r="B182" s="494"/>
      <c r="C182" s="490"/>
      <c r="D182" s="495"/>
      <c r="E182" s="472"/>
      <c r="F182" s="480"/>
      <c r="G182" s="554"/>
      <c r="H182" s="511"/>
      <c r="I182" s="559"/>
      <c r="J182" s="559"/>
      <c r="K182" s="577">
        <v>2.02</v>
      </c>
      <c r="L182" s="604"/>
      <c r="M182" s="287"/>
    </row>
    <row r="183" spans="1:13">
      <c r="A183" s="470"/>
      <c r="B183" s="494"/>
      <c r="C183" s="490"/>
      <c r="D183" s="486"/>
      <c r="E183" s="482"/>
      <c r="F183" s="482"/>
      <c r="G183" s="554"/>
      <c r="H183" s="578"/>
      <c r="I183" s="559"/>
      <c r="J183" s="559"/>
      <c r="K183" s="577"/>
      <c r="L183" s="604"/>
      <c r="M183" s="287"/>
    </row>
    <row r="184" spans="1:13" ht="51.75" customHeight="1">
      <c r="A184" s="470"/>
      <c r="B184" s="494"/>
      <c r="C184" s="490"/>
      <c r="D184" s="491" t="s">
        <v>20762</v>
      </c>
      <c r="E184" s="512">
        <f>VLOOKUP(D184,'ORÇAMENTO '!$D$17:$L$149,2,FALSE)</f>
        <v>92269</v>
      </c>
      <c r="F184" s="493" t="str">
        <f>VLOOKUP(D184,'[3]ORÇAMENTO '!$D$17:$L$158,3,FALSE)</f>
        <v>SINAPI</v>
      </c>
      <c r="G184" s="499" t="str">
        <f>VLOOKUP(D184,'ORÇAMENTO '!$D$17:$L$149,5,FALSE)</f>
        <v>M2</v>
      </c>
      <c r="H184" s="519" t="str">
        <f>VLOOKUP(D184,'ORÇAMENTO '!$D$17:$L$149,4,FALSE)</f>
        <v>FABRICAÇÃO DE FÔRMA PARA PILARES E ESTRUTURAS SIMILARES, EM MADEIRA SERRADA, E=25 MM. AF_09/2020</v>
      </c>
      <c r="I184" s="501" t="s">
        <v>20791</v>
      </c>
      <c r="J184" s="519"/>
      <c r="K184" s="520"/>
      <c r="L184" s="601">
        <f>SUM(K185:K186)</f>
        <v>7.2</v>
      </c>
      <c r="M184" s="287"/>
    </row>
    <row r="185" spans="1:13">
      <c r="A185" s="483"/>
      <c r="B185" s="497"/>
      <c r="C185" s="490"/>
      <c r="D185" s="495"/>
      <c r="E185" s="472"/>
      <c r="F185" s="480"/>
      <c r="G185" s="498"/>
      <c r="H185" s="517"/>
      <c r="I185" s="559"/>
      <c r="J185" s="521"/>
      <c r="K185" s="522">
        <v>7.2</v>
      </c>
      <c r="L185" s="602"/>
      <c r="M185" s="287"/>
    </row>
    <row r="186" spans="1:13">
      <c r="A186" s="490"/>
      <c r="B186" s="490"/>
      <c r="C186" s="490"/>
      <c r="D186" s="486"/>
      <c r="E186" s="482"/>
      <c r="F186" s="482"/>
      <c r="G186" s="496"/>
      <c r="H186" s="523"/>
      <c r="I186" s="559"/>
      <c r="J186" s="521"/>
      <c r="K186" s="522"/>
      <c r="L186" s="602"/>
      <c r="M186" s="287"/>
    </row>
    <row r="187" spans="1:13" ht="49.5" customHeight="1">
      <c r="A187" s="470"/>
      <c r="B187" s="494"/>
      <c r="C187" s="490"/>
      <c r="D187" s="491" t="s">
        <v>20763</v>
      </c>
      <c r="E187" s="512">
        <f>VLOOKUP(D187,'ORÇAMENTO '!$D$17:$L$149,2,FALSE)</f>
        <v>92762</v>
      </c>
      <c r="F187" s="493" t="str">
        <f>VLOOKUP(D187,'[3]ORÇAMENTO '!$D$17:$L$158,3,FALSE)</f>
        <v>SINAPI</v>
      </c>
      <c r="G187" s="499" t="str">
        <f>VLOOKUP(D187,'ORÇAMENTO '!$D$17:$L$149,5,FALSE)</f>
        <v>KG</v>
      </c>
      <c r="H187" s="519" t="str">
        <f>VLOOKUP(D187,'ORÇAMENTO '!$D$17:$L$149,4,FALSE)</f>
        <v>ARMAÇÃO DE PILAR OU VIGA DE UMA ESTRUTURA CONVENCIONAL DE CONCRETO ARMADO EM UM EDIFÍCIO DE MÚLTIPLOS PAVIMENTOS UTILIZANDO AÇO CA-50 DE 10,0 MM - MONTAGEM. AF_12/2015</v>
      </c>
      <c r="I187" s="501" t="s">
        <v>20791</v>
      </c>
      <c r="J187" s="519"/>
      <c r="K187" s="520"/>
      <c r="L187" s="601">
        <f t="shared" ref="L187" si="51">SUM(K188:K189)</f>
        <v>23.9</v>
      </c>
      <c r="M187" s="287"/>
    </row>
    <row r="188" spans="1:13" ht="33" customHeight="1">
      <c r="A188" s="483"/>
      <c r="B188" s="497"/>
      <c r="C188" s="490"/>
      <c r="D188" s="495"/>
      <c r="E188" s="472"/>
      <c r="F188" s="480"/>
      <c r="G188" s="498"/>
      <c r="H188" s="517"/>
      <c r="I188" s="559"/>
      <c r="J188" s="521"/>
      <c r="K188" s="522"/>
      <c r="L188" s="602"/>
      <c r="M188" s="287"/>
    </row>
    <row r="189" spans="1:13">
      <c r="A189" s="490"/>
      <c r="B189" s="490"/>
      <c r="C189" s="490"/>
      <c r="D189" s="486"/>
      <c r="E189" s="482"/>
      <c r="F189" s="482"/>
      <c r="G189" s="496"/>
      <c r="H189" s="523"/>
      <c r="I189" s="559"/>
      <c r="J189" s="521"/>
      <c r="K189" s="522">
        <v>23.9</v>
      </c>
      <c r="L189" s="602"/>
      <c r="M189" s="287"/>
    </row>
    <row r="190" spans="1:13" ht="38.25" customHeight="1">
      <c r="A190" s="470"/>
      <c r="B190" s="494"/>
      <c r="C190" s="490"/>
      <c r="D190" s="491" t="s">
        <v>20764</v>
      </c>
      <c r="E190" s="512">
        <f>VLOOKUP(D190,'ORÇAMENTO '!$D$17:$L$149,2,FALSE)</f>
        <v>92759</v>
      </c>
      <c r="F190" s="493" t="str">
        <f>VLOOKUP(D190,'[3]ORÇAMENTO '!$D$17:$L$158,3,FALSE)</f>
        <v>SINAPI</v>
      </c>
      <c r="G190" s="499" t="str">
        <f>VLOOKUP(D190,'ORÇAMENTO '!$D$17:$L$149,5,FALSE)</f>
        <v>KG</v>
      </c>
      <c r="H190" s="519" t="str">
        <f>VLOOKUP(D190,'ORÇAMENTO '!$D$17:$L$149,4,FALSE)</f>
        <v>ARMAÇÃO DE PILAR OU VIGA DE UMA ESTRUTURA CONVENCIONAL DE CONCRETO ARMADO EM UM EDIFÍCIO DE MÚLTIPLOS PAVIMENTOS UTILIZANDO AÇO CA-60 DE 5,0 MM - MONTAGEM. AF_12/2015</v>
      </c>
      <c r="I190" s="501" t="s">
        <v>20791</v>
      </c>
      <c r="J190" s="519"/>
      <c r="K190" s="520"/>
      <c r="L190" s="601">
        <f t="shared" ref="L190" si="52">SUM(K191:K192)</f>
        <v>10.4</v>
      </c>
      <c r="M190" s="287"/>
    </row>
    <row r="191" spans="1:13" ht="33" customHeight="1">
      <c r="A191" s="483"/>
      <c r="B191" s="497"/>
      <c r="C191" s="490"/>
      <c r="D191" s="495"/>
      <c r="E191" s="472"/>
      <c r="F191" s="480"/>
      <c r="G191" s="498"/>
      <c r="H191" s="517"/>
      <c r="I191" s="559"/>
      <c r="J191" s="521"/>
      <c r="K191" s="522"/>
      <c r="L191" s="602"/>
      <c r="M191" s="287"/>
    </row>
    <row r="192" spans="1:13">
      <c r="A192" s="490"/>
      <c r="B192" s="490"/>
      <c r="C192" s="490"/>
      <c r="D192" s="486"/>
      <c r="E192" s="482"/>
      <c r="F192" s="482"/>
      <c r="G192" s="496"/>
      <c r="H192" s="523"/>
      <c r="I192" s="559"/>
      <c r="J192" s="521"/>
      <c r="K192" s="522">
        <v>10.4</v>
      </c>
      <c r="L192" s="602"/>
      <c r="M192" s="287"/>
    </row>
    <row r="193" spans="1:13" ht="46.5" customHeight="1">
      <c r="A193" s="470"/>
      <c r="B193" s="494"/>
      <c r="C193" s="490"/>
      <c r="D193" s="491" t="s">
        <v>20765</v>
      </c>
      <c r="E193" s="512">
        <f>VLOOKUP(D193,'ORÇAMENTO '!$D$17:$L$149,2,FALSE)</f>
        <v>92720</v>
      </c>
      <c r="F193" s="493" t="str">
        <f>VLOOKUP(D193,'[3]ORÇAMENTO '!$D$17:$L$158,3,FALSE)</f>
        <v>SINAPI</v>
      </c>
      <c r="G193" s="499" t="str">
        <f>VLOOKUP(D193,'ORÇAMENTO '!$D$17:$L$149,5,FALSE)</f>
        <v>M3</v>
      </c>
      <c r="H193" s="519" t="str">
        <f>VLOOKUP(D193,'ORÇAMENTO '!$D$17:$L$149,4,FALSE)</f>
        <v>CONCRETAGEM DE PILARES, FCK = 25 MPA, COM USO DE BOMBA EM EDIFICAÇÃO COM SEÇÃO MÉDIA DE PILARES MENOR OU IGUAL A 0,25 M² - LANÇAMENTO, ADENSAMENTO E ACABAMENTO. AF_12/2015</v>
      </c>
      <c r="I193" s="501" t="s">
        <v>20791</v>
      </c>
      <c r="J193" s="519"/>
      <c r="K193" s="520"/>
      <c r="L193" s="601">
        <f t="shared" ref="L193" si="53">SUM(K194:K195)</f>
        <v>0.4</v>
      </c>
      <c r="M193" s="287"/>
    </row>
    <row r="194" spans="1:13">
      <c r="A194" s="483"/>
      <c r="B194" s="497"/>
      <c r="C194" s="490"/>
      <c r="D194" s="495"/>
      <c r="E194" s="472"/>
      <c r="F194" s="480"/>
      <c r="G194" s="498"/>
      <c r="H194" s="517"/>
      <c r="I194" s="559"/>
      <c r="J194" s="521"/>
      <c r="K194" s="522"/>
      <c r="L194" s="602"/>
      <c r="M194" s="287"/>
    </row>
    <row r="195" spans="1:13">
      <c r="A195" s="490"/>
      <c r="B195" s="490"/>
      <c r="C195" s="490"/>
      <c r="D195" s="486"/>
      <c r="E195" s="482"/>
      <c r="F195" s="482"/>
      <c r="G195" s="496"/>
      <c r="H195" s="523"/>
      <c r="I195" s="559"/>
      <c r="J195" s="521"/>
      <c r="K195" s="522">
        <v>0.4</v>
      </c>
      <c r="L195" s="602"/>
      <c r="M195" s="287"/>
    </row>
    <row r="196" spans="1:13" ht="39.75" customHeight="1">
      <c r="A196" s="470"/>
      <c r="B196" s="494"/>
      <c r="C196" s="490"/>
      <c r="D196" s="491" t="s">
        <v>20766</v>
      </c>
      <c r="E196" s="512">
        <f>VLOOKUP(D196,'ORÇAMENTO '!$D$17:$L$149,2,FALSE)</f>
        <v>87520</v>
      </c>
      <c r="F196" s="493" t="str">
        <f>VLOOKUP(D196,'[3]ORÇAMENTO '!$D$17:$L$158,3,FALSE)</f>
        <v>SINAPI</v>
      </c>
      <c r="G196" s="499" t="str">
        <f>VLOOKUP(D196,'ORÇAMENTO '!$D$17:$L$149,5,FALSE)</f>
        <v>M2</v>
      </c>
      <c r="H196" s="519" t="str">
        <f>VLOOKUP(D196,'ORÇAMENTO '!$D$17:$L$149,4,FALSE)</f>
        <v>ALVENARIA DE VEDAÇÃO DE BLOCOS CERÂMICOS FURADOS NA HORIZONTAL DE 9X19X19CM (ESPESSURA 9CM) DE PAREDES COM ÁREA LÍQUIDA MAIOR OU IGUAL A 6M² COM VÃOS E ARGAMASSA DE ASSENTAMENTO COM PREPARO MANUAL. AF_06/2014</v>
      </c>
      <c r="I196" s="501" t="s">
        <v>20730</v>
      </c>
      <c r="J196" s="514" t="s">
        <v>21172</v>
      </c>
      <c r="K196" s="520"/>
      <c r="L196" s="601">
        <v>7.5359999999999996</v>
      </c>
      <c r="M196" s="287"/>
    </row>
    <row r="197" spans="1:13" ht="21.75" customHeight="1">
      <c r="A197" s="483"/>
      <c r="B197" s="497"/>
      <c r="C197" s="490"/>
      <c r="D197" s="495"/>
      <c r="E197" s="472"/>
      <c r="F197" s="480"/>
      <c r="G197" s="498"/>
      <c r="H197" s="517"/>
      <c r="I197" s="559"/>
      <c r="J197" s="521"/>
      <c r="K197" s="522"/>
      <c r="L197" s="602"/>
      <c r="M197" s="287"/>
    </row>
    <row r="198" spans="1:13" ht="21.75" customHeight="1">
      <c r="A198" s="490"/>
      <c r="B198" s="490"/>
      <c r="C198" s="490"/>
      <c r="D198" s="486"/>
      <c r="E198" s="482"/>
      <c r="F198" s="482"/>
      <c r="G198" s="496"/>
      <c r="H198" s="523"/>
      <c r="I198" s="559"/>
      <c r="J198" s="521"/>
      <c r="K198" s="522">
        <v>15.07</v>
      </c>
      <c r="L198" s="602"/>
      <c r="M198" s="287"/>
    </row>
    <row r="199" spans="1:13" s="429" customFormat="1" ht="53.25" customHeight="1">
      <c r="A199" s="470"/>
      <c r="B199" s="494"/>
      <c r="C199" s="490"/>
      <c r="D199" s="491" t="s">
        <v>20767</v>
      </c>
      <c r="E199" s="512">
        <f>VLOOKUP(D199,'ORÇAMENTO '!$D$17:$L$149,2,FALSE)</f>
        <v>87894</v>
      </c>
      <c r="F199" s="493" t="str">
        <f>VLOOKUP(D199,'[3]ORÇAMENTO '!$D$17:$L$158,3,FALSE)</f>
        <v>SINAPI</v>
      </c>
      <c r="G199" s="499" t="str">
        <f>VLOOKUP(D199,'ORÇAMENTO '!$D$17:$L$149,5,FALSE)</f>
        <v>M2</v>
      </c>
      <c r="H199" s="519" t="str">
        <f>VLOOKUP(D199,'ORÇAMENTO '!$D$17:$L$149,4,FALSE)</f>
        <v>CHAPISCO APLICADO EM ALVENARIA (SEM PRESENÇA DE VÃOS) E ESTRUTURAS DE CONCRETO DE FACHADA, COM COLHER DE PEDREIRO.  ARGAMASSA TRAÇO 1:3 COM PREPARO EM BETONEIRA 400L. AF_06/2014</v>
      </c>
      <c r="I199" s="501" t="s">
        <v>20730</v>
      </c>
      <c r="J199" s="514" t="s">
        <v>21173</v>
      </c>
      <c r="K199" s="520"/>
      <c r="L199" s="601">
        <f t="shared" ref="L199" si="54">SUM(K200:K201)</f>
        <v>15.071999999999999</v>
      </c>
    </row>
    <row r="200" spans="1:13" s="429" customFormat="1" ht="21.75" customHeight="1">
      <c r="A200" s="483"/>
      <c r="B200" s="497"/>
      <c r="C200" s="490"/>
      <c r="D200" s="495"/>
      <c r="E200" s="472"/>
      <c r="F200" s="480"/>
      <c r="G200" s="498"/>
      <c r="H200" s="517"/>
      <c r="I200" s="559"/>
      <c r="J200" s="566"/>
      <c r="K200" s="522">
        <f>L196*2</f>
        <v>15.071999999999999</v>
      </c>
      <c r="L200" s="602"/>
    </row>
    <row r="201" spans="1:13" s="429" customFormat="1" ht="21.75" customHeight="1">
      <c r="A201" s="490"/>
      <c r="B201" s="490"/>
      <c r="C201" s="490"/>
      <c r="D201" s="486"/>
      <c r="E201" s="482"/>
      <c r="F201" s="482"/>
      <c r="G201" s="496"/>
      <c r="H201" s="523"/>
      <c r="I201" s="559"/>
      <c r="J201" s="566"/>
      <c r="K201" s="522"/>
      <c r="L201" s="602"/>
    </row>
    <row r="202" spans="1:13" s="429" customFormat="1" ht="42" customHeight="1">
      <c r="A202" s="470"/>
      <c r="B202" s="494"/>
      <c r="C202" s="490"/>
      <c r="D202" s="491" t="s">
        <v>20768</v>
      </c>
      <c r="E202" s="512">
        <f>VLOOKUP(D202,'ORÇAMENTO '!$D$17:$L$149,2,FALSE)</f>
        <v>87795</v>
      </c>
      <c r="F202" s="493" t="str">
        <f>VLOOKUP(D202,'[3]ORÇAMENTO '!$D$17:$L$158,3,FALSE)</f>
        <v>SINAPI</v>
      </c>
      <c r="G202" s="499" t="str">
        <f>VLOOKUP(D202,'ORÇAMENTO '!$D$17:$L$149,5,FALSE)</f>
        <v>M2</v>
      </c>
      <c r="H202" s="519" t="str">
        <f>VLOOKUP(D202,'ORÇAMENTO '!$D$17:$L$149,4,FALSE)</f>
        <v>EMBOÇO OU MASSA ÚNICA EM ARGAMASSA INDUSTRIALIZADA, PREPARO MECÂNICO E APLICAÇÃO COM EQUIPAMENTO DE MISTURA E PROJEÇÃO DE 1,5 M3/H DE ARGAMASSA EM PANOS CEGOS DE FACHADA (SEM PRESENÇA DE VÃOS), ESPESSURA DE 25 MM. AF_06/2014</v>
      </c>
      <c r="I202" s="501" t="s">
        <v>20730</v>
      </c>
      <c r="J202" s="514" t="s">
        <v>21173</v>
      </c>
      <c r="K202" s="520"/>
      <c r="L202" s="601">
        <f t="shared" ref="L202" si="55">SUM(K203:K204)</f>
        <v>15.071999999999999</v>
      </c>
    </row>
    <row r="203" spans="1:13" s="429" customFormat="1" ht="33" customHeight="1">
      <c r="A203" s="483"/>
      <c r="B203" s="497"/>
      <c r="C203" s="490"/>
      <c r="D203" s="495"/>
      <c r="E203" s="472"/>
      <c r="F203" s="480"/>
      <c r="G203" s="498"/>
      <c r="H203" s="517"/>
      <c r="I203" s="559"/>
      <c r="J203" s="566"/>
      <c r="K203" s="522"/>
      <c r="L203" s="602"/>
    </row>
    <row r="204" spans="1:13" s="429" customFormat="1" ht="21.75" customHeight="1">
      <c r="A204" s="490"/>
      <c r="B204" s="490"/>
      <c r="C204" s="490"/>
      <c r="D204" s="486"/>
      <c r="E204" s="482"/>
      <c r="F204" s="482"/>
      <c r="G204" s="496"/>
      <c r="H204" s="523"/>
      <c r="I204" s="559"/>
      <c r="J204" s="566"/>
      <c r="K204" s="522">
        <f>L196*2</f>
        <v>15.071999999999999</v>
      </c>
      <c r="L204" s="602"/>
    </row>
    <row r="205" spans="1:13" s="429" customFormat="1" ht="40.5" customHeight="1">
      <c r="A205" s="470"/>
      <c r="B205" s="494"/>
      <c r="C205" s="490"/>
      <c r="D205" s="491" t="s">
        <v>20769</v>
      </c>
      <c r="E205" s="512">
        <f>VLOOKUP(D205,'ORÇAMENTO '!$D$17:$L$149,2,FALSE)</f>
        <v>102492</v>
      </c>
      <c r="F205" s="493" t="str">
        <f>VLOOKUP(D205,'[3]ORÇAMENTO '!$D$17:$L$158,3,FALSE)</f>
        <v>SINAPI</v>
      </c>
      <c r="G205" s="499" t="str">
        <f>VLOOKUP(D205,'ORÇAMENTO '!$D$17:$L$149,5,FALSE)</f>
        <v>M2</v>
      </c>
      <c r="H205" s="519" t="str">
        <f>VLOOKUP(D205,'ORÇAMENTO '!$D$17:$L$149,4,FALSE)</f>
        <v>PINTURA DE PISO COM TINTA ACRÍLICA, APLICAÇÃO MANUAL, 3 DEMÃOS, INCLUSO FUNDO PREPARADOR. AF_05/2021</v>
      </c>
      <c r="I205" s="501" t="s">
        <v>20730</v>
      </c>
      <c r="J205" s="514" t="s">
        <v>21173</v>
      </c>
      <c r="K205" s="520"/>
      <c r="L205" s="601">
        <f t="shared" ref="L205" si="56">SUM(K206:K207)</f>
        <v>15.071999999999999</v>
      </c>
    </row>
    <row r="206" spans="1:13" s="429" customFormat="1" ht="21.75" customHeight="1">
      <c r="A206" s="483"/>
      <c r="B206" s="497"/>
      <c r="C206" s="490"/>
      <c r="D206" s="495"/>
      <c r="E206" s="472"/>
      <c r="F206" s="480"/>
      <c r="G206" s="498"/>
      <c r="H206" s="517"/>
      <c r="I206" s="559"/>
      <c r="J206" s="521"/>
      <c r="K206" s="522"/>
      <c r="L206" s="602"/>
    </row>
    <row r="207" spans="1:13" s="429" customFormat="1" ht="21.75" customHeight="1">
      <c r="A207" s="490"/>
      <c r="B207" s="490"/>
      <c r="C207" s="490"/>
      <c r="D207" s="486"/>
      <c r="E207" s="482"/>
      <c r="F207" s="482"/>
      <c r="G207" s="496"/>
      <c r="H207" s="523"/>
      <c r="I207" s="559"/>
      <c r="J207" s="521"/>
      <c r="K207" s="522">
        <f>L196*2</f>
        <v>15.071999999999999</v>
      </c>
      <c r="L207" s="602"/>
    </row>
    <row r="208" spans="1:13" s="429" customFormat="1" ht="42" customHeight="1">
      <c r="A208" s="470"/>
      <c r="B208" s="494"/>
      <c r="C208" s="490"/>
      <c r="D208" s="491" t="s">
        <v>20770</v>
      </c>
      <c r="E208" s="512">
        <f>VLOOKUP(D208,'ORÇAMENTO '!$D$17:$L$149,2,FALSE)</f>
        <v>92396</v>
      </c>
      <c r="F208" s="493" t="str">
        <f>VLOOKUP(D208,'[3]ORÇAMENTO '!$D$17:$L$158,3,FALSE)</f>
        <v>SINAPI</v>
      </c>
      <c r="G208" s="499" t="str">
        <f>VLOOKUP(D208,'ORÇAMENTO '!$D$17:$L$149,5,FALSE)</f>
        <v>M2</v>
      </c>
      <c r="H208" s="519" t="str">
        <f>VLOOKUP(D208,'ORÇAMENTO '!$D$17:$L$149,4,FALSE)</f>
        <v>EXECUÇÃO DE PASSEIO EM PISO INTERTRAVADO, COM BLOCO RETANGULAR COR NATURAL DE 20 X 10 CM, ESPESSURA 6 CM. AF_12/2015</v>
      </c>
      <c r="I208" s="501" t="s">
        <v>20730</v>
      </c>
      <c r="J208" s="519"/>
      <c r="K208" s="520"/>
      <c r="L208" s="601">
        <f t="shared" ref="L208" si="57">SUM(K209:K210)</f>
        <v>138</v>
      </c>
    </row>
    <row r="209" spans="1:13" s="429" customFormat="1" ht="21.75" customHeight="1">
      <c r="A209" s="483"/>
      <c r="B209" s="497"/>
      <c r="C209" s="490"/>
      <c r="D209" s="495"/>
      <c r="E209" s="472"/>
      <c r="F209" s="480"/>
      <c r="G209" s="498"/>
      <c r="H209" s="517"/>
      <c r="I209" s="559"/>
      <c r="J209" s="521"/>
      <c r="K209" s="522">
        <v>138</v>
      </c>
      <c r="L209" s="602"/>
    </row>
    <row r="210" spans="1:13" s="429" customFormat="1" ht="21.75" customHeight="1">
      <c r="A210" s="490"/>
      <c r="B210" s="490"/>
      <c r="C210" s="490"/>
      <c r="D210" s="486"/>
      <c r="E210" s="482"/>
      <c r="F210" s="482"/>
      <c r="G210" s="496"/>
      <c r="H210" s="523"/>
      <c r="I210" s="559"/>
      <c r="J210" s="521"/>
      <c r="K210" s="522"/>
      <c r="L210" s="602"/>
    </row>
    <row r="211" spans="1:13">
      <c r="A211" s="119"/>
      <c r="B211" s="119"/>
      <c r="C211" s="489">
        <v>6</v>
      </c>
      <c r="D211" s="550"/>
      <c r="E211" s="551"/>
      <c r="F211" s="551"/>
      <c r="G211" s="553"/>
      <c r="H211" s="531" t="s">
        <v>8345</v>
      </c>
      <c r="I211" s="532"/>
      <c r="J211" s="532"/>
      <c r="K211" s="552"/>
      <c r="L211" s="598"/>
      <c r="M211" s="287"/>
    </row>
    <row r="212" spans="1:13" ht="50.25" customHeight="1">
      <c r="A212" s="470"/>
      <c r="B212" s="494"/>
      <c r="C212" s="489"/>
      <c r="D212" s="491" t="s">
        <v>29</v>
      </c>
      <c r="E212" s="512">
        <f>VLOOKUP(D212,'ORÇAMENTO '!$D$17:$L$149,2,FALSE)</f>
        <v>87496</v>
      </c>
      <c r="F212" s="467" t="s">
        <v>3</v>
      </c>
      <c r="G212" s="499" t="str">
        <f>VLOOKUP(D212,'ORÇAMENTO '!$D$17:$L$149,5,FALSE)</f>
        <v>M2</v>
      </c>
      <c r="H212" s="527" t="str">
        <f>VLOOKUP(D212,'ORÇAMENTO '!$D$17:$L$149,4,FALSE)</f>
        <v>ALVENARIA DE VEDAÇÃO DE BLOCOS CERÂMICOS FURADOS NA HORIZONTAL DE 9X19X19CM (ESPESSURA 9CM) DE PAREDES COM ÁREA LÍQUIDA MENOR QUE 6M² SEM VÃOS E ARGAMASSA DE ASSENTAMENTO COM PREPARO MANUAL. AF_06/2014</v>
      </c>
      <c r="I212" s="501" t="s">
        <v>20732</v>
      </c>
      <c r="J212" s="528" t="s">
        <v>21174</v>
      </c>
      <c r="K212" s="516"/>
      <c r="L212" s="599">
        <v>41.55</v>
      </c>
      <c r="M212" s="287"/>
    </row>
    <row r="213" spans="1:13">
      <c r="A213" s="470"/>
      <c r="B213" s="494"/>
      <c r="C213" s="490"/>
      <c r="D213" s="495"/>
      <c r="E213" s="472"/>
      <c r="F213" s="472"/>
      <c r="G213" s="492"/>
      <c r="H213" s="517"/>
      <c r="I213" s="474"/>
      <c r="J213" s="518"/>
      <c r="K213" s="441">
        <v>44.38</v>
      </c>
      <c r="L213" s="600"/>
      <c r="M213" s="287"/>
    </row>
    <row r="214" spans="1:13">
      <c r="A214" s="470"/>
      <c r="B214" s="494"/>
      <c r="C214" s="490"/>
      <c r="D214" s="496"/>
      <c r="E214" s="482"/>
      <c r="F214" s="482"/>
      <c r="G214" s="498"/>
      <c r="H214" s="915"/>
      <c r="I214" s="915"/>
      <c r="J214" s="915"/>
      <c r="K214" s="915"/>
      <c r="L214" s="916"/>
      <c r="M214" s="287"/>
    </row>
    <row r="215" spans="1:13" s="429" customFormat="1" ht="99" customHeight="1">
      <c r="A215" s="470"/>
      <c r="B215" s="494"/>
      <c r="C215" s="489"/>
      <c r="D215" s="491" t="s">
        <v>30</v>
      </c>
      <c r="E215" s="512">
        <f>VLOOKUP(D215,'ORÇAMENTO '!$D$17:$L$149,2,FALSE)</f>
        <v>96521</v>
      </c>
      <c r="F215" s="467" t="s">
        <v>3</v>
      </c>
      <c r="G215" s="499" t="str">
        <f>VLOOKUP(D215,'ORÇAMENTO '!$D$17:$L$149,5,FALSE)</f>
        <v>M3</v>
      </c>
      <c r="H215" s="527" t="str">
        <f>VLOOKUP(D215,'ORÇAMENTO '!$D$17:$L$149,4,FALSE)</f>
        <v>ESCAVAÇÃO MECANIZADA PARA BLOCO DE COROAMENTO OU SAPATA, COM PREVISÃO DE FÔRMA, COM RETROESCAVADEIRA. AF_06/2017</v>
      </c>
      <c r="I215" s="501" t="s">
        <v>20792</v>
      </c>
      <c r="J215" s="568" t="s">
        <v>21177</v>
      </c>
      <c r="K215" s="516"/>
      <c r="L215" s="599">
        <f t="shared" ref="L215" si="58">K216</f>
        <v>19.34</v>
      </c>
    </row>
    <row r="216" spans="1:13" s="429" customFormat="1" ht="43.5" customHeight="1">
      <c r="A216" s="470"/>
      <c r="B216" s="494"/>
      <c r="C216" s="490"/>
      <c r="D216" s="495"/>
      <c r="E216" s="472"/>
      <c r="F216" s="472"/>
      <c r="G216" s="492"/>
      <c r="H216" s="517"/>
      <c r="I216" s="474"/>
      <c r="J216" s="567" t="s">
        <v>21178</v>
      </c>
      <c r="K216" s="441">
        <v>19.34</v>
      </c>
      <c r="L216" s="600"/>
    </row>
    <row r="217" spans="1:13" s="429" customFormat="1">
      <c r="A217" s="470"/>
      <c r="B217" s="494"/>
      <c r="C217" s="490"/>
      <c r="D217" s="496"/>
      <c r="E217" s="482"/>
      <c r="F217" s="482"/>
      <c r="G217" s="498"/>
      <c r="H217" s="915"/>
      <c r="I217" s="915"/>
      <c r="J217" s="915"/>
      <c r="K217" s="915"/>
      <c r="L217" s="916"/>
    </row>
    <row r="218" spans="1:13" s="429" customFormat="1" ht="50.25" customHeight="1">
      <c r="A218" s="470"/>
      <c r="B218" s="494"/>
      <c r="C218" s="489"/>
      <c r="D218" s="491" t="s">
        <v>31</v>
      </c>
      <c r="E218" s="512">
        <f>VLOOKUP(D218,'ORÇAMENTO '!$D$17:$L$149,2,FALSE)</f>
        <v>93382</v>
      </c>
      <c r="F218" s="467" t="s">
        <v>3</v>
      </c>
      <c r="G218" s="499" t="str">
        <f>VLOOKUP(D218,'ORÇAMENTO '!$D$17:$L$149,5,FALSE)</f>
        <v>M3</v>
      </c>
      <c r="H218" s="527" t="str">
        <f>VLOOKUP(D218,'ORÇAMENTO '!$D$17:$L$149,4,FALSE)</f>
        <v>REATERRO MANUAL DE VALAS COM COMPACTAÇÃO MECANIZADA. AF_04/2016</v>
      </c>
      <c r="I218" s="501" t="s">
        <v>20792</v>
      </c>
      <c r="J218" s="528"/>
      <c r="K218" s="516"/>
      <c r="L218" s="599">
        <f t="shared" ref="L218" si="59">K219</f>
        <v>13.54</v>
      </c>
    </row>
    <row r="219" spans="1:13" s="429" customFormat="1">
      <c r="A219" s="470"/>
      <c r="B219" s="494"/>
      <c r="C219" s="490"/>
      <c r="D219" s="495"/>
      <c r="E219" s="472"/>
      <c r="F219" s="472"/>
      <c r="G219" s="492"/>
      <c r="H219" s="517"/>
      <c r="I219" s="474"/>
      <c r="J219" s="518"/>
      <c r="K219" s="441">
        <v>13.54</v>
      </c>
      <c r="L219" s="600"/>
    </row>
    <row r="220" spans="1:13" s="429" customFormat="1">
      <c r="A220" s="470"/>
      <c r="B220" s="494"/>
      <c r="C220" s="490"/>
      <c r="D220" s="496"/>
      <c r="E220" s="482"/>
      <c r="F220" s="482"/>
      <c r="G220" s="554"/>
      <c r="H220" s="919"/>
      <c r="I220" s="919"/>
      <c r="J220" s="919"/>
      <c r="K220" s="919"/>
      <c r="L220" s="920"/>
    </row>
    <row r="221" spans="1:13" s="429" customFormat="1" ht="50.25" customHeight="1">
      <c r="A221" s="470"/>
      <c r="B221" s="494"/>
      <c r="C221" s="489"/>
      <c r="D221" s="491" t="s">
        <v>32</v>
      </c>
      <c r="E221" s="512">
        <f>VLOOKUP(D221,'ORÇAMENTO '!$D$17:$L$149,2,FALSE)</f>
        <v>96532</v>
      </c>
      <c r="F221" s="467" t="s">
        <v>3</v>
      </c>
      <c r="G221" s="499" t="str">
        <f>VLOOKUP(D221,'ORÇAMENTO '!$D$17:$L$149,5,FALSE)</f>
        <v>M2</v>
      </c>
      <c r="H221" s="573" t="str">
        <f>VLOOKUP(D221,'ORÇAMENTO '!$D$17:$L$149,4,FALSE)</f>
        <v>FABRICAÇÃO, MONTAGEM E DESMONTAGEM DE FÔRMA PARA SAPATA, EM MADEIRA SERRADA, E=25 MM, 2 UTILIZAÇÕES. AF_06/2017</v>
      </c>
      <c r="I221" s="501" t="s">
        <v>21181</v>
      </c>
      <c r="J221" s="574"/>
      <c r="K221" s="469"/>
      <c r="L221" s="593">
        <f t="shared" ref="L221" si="60">K222</f>
        <v>24</v>
      </c>
    </row>
    <row r="222" spans="1:13" s="429" customFormat="1">
      <c r="A222" s="470"/>
      <c r="B222" s="494"/>
      <c r="C222" s="490"/>
      <c r="D222" s="495"/>
      <c r="E222" s="472"/>
      <c r="F222" s="472"/>
      <c r="G222" s="492"/>
      <c r="H222" s="511"/>
      <c r="I222" s="474"/>
      <c r="J222" s="509"/>
      <c r="K222" s="430">
        <v>24</v>
      </c>
      <c r="L222" s="594"/>
    </row>
    <row r="223" spans="1:13" s="429" customFormat="1">
      <c r="A223" s="470"/>
      <c r="B223" s="494"/>
      <c r="C223" s="490"/>
      <c r="D223" s="496"/>
      <c r="E223" s="482"/>
      <c r="F223" s="482"/>
      <c r="G223" s="554"/>
      <c r="H223" s="919"/>
      <c r="I223" s="919"/>
      <c r="J223" s="919"/>
      <c r="K223" s="919"/>
      <c r="L223" s="920"/>
    </row>
    <row r="224" spans="1:13" s="429" customFormat="1" ht="50.25" customHeight="1">
      <c r="A224" s="470"/>
      <c r="B224" s="494"/>
      <c r="C224" s="489"/>
      <c r="D224" s="491" t="s">
        <v>33</v>
      </c>
      <c r="E224" s="512">
        <f>VLOOKUP(D224,'ORÇAMENTO '!$D$17:$L$149,2,FALSE)</f>
        <v>96545</v>
      </c>
      <c r="F224" s="467" t="s">
        <v>3</v>
      </c>
      <c r="G224" s="499" t="str">
        <f>VLOOKUP(D224,'ORÇAMENTO '!$D$17:$L$149,5,FALSE)</f>
        <v>KG</v>
      </c>
      <c r="H224" s="573" t="str">
        <f>VLOOKUP(D224,'ORÇAMENTO '!$D$17:$L$149,4,FALSE)</f>
        <v>ARMAÇÃO DE BLOCO, VIGA BALDRAME OU SAPATA UTILIZANDO AÇO CA-50 DE 8 MM - MONTAGEM. AF_06/2017</v>
      </c>
      <c r="I224" s="501" t="s">
        <v>21181</v>
      </c>
      <c r="J224" s="574"/>
      <c r="K224" s="469"/>
      <c r="L224" s="593">
        <f t="shared" ref="L224" si="61">K225</f>
        <v>135.9</v>
      </c>
    </row>
    <row r="225" spans="1:12" s="429" customFormat="1">
      <c r="A225" s="470"/>
      <c r="B225" s="494"/>
      <c r="C225" s="490"/>
      <c r="D225" s="495"/>
      <c r="E225" s="472"/>
      <c r="F225" s="472"/>
      <c r="G225" s="492"/>
      <c r="H225" s="511"/>
      <c r="I225" s="474"/>
      <c r="J225" s="509"/>
      <c r="K225" s="430">
        <v>135.9</v>
      </c>
      <c r="L225" s="594"/>
    </row>
    <row r="226" spans="1:12" s="429" customFormat="1">
      <c r="A226" s="470"/>
      <c r="B226" s="494"/>
      <c r="C226" s="490"/>
      <c r="D226" s="496"/>
      <c r="E226" s="482"/>
      <c r="F226" s="482"/>
      <c r="G226" s="554"/>
      <c r="H226" s="919"/>
      <c r="I226" s="919"/>
      <c r="J226" s="919"/>
      <c r="K226" s="919"/>
      <c r="L226" s="920"/>
    </row>
    <row r="227" spans="1:12" s="429" customFormat="1" ht="50.25" customHeight="1">
      <c r="A227" s="470"/>
      <c r="B227" s="494"/>
      <c r="C227" s="489"/>
      <c r="D227" s="491" t="s">
        <v>34</v>
      </c>
      <c r="E227" s="512">
        <f>VLOOKUP(D227,'ORÇAMENTO '!$D$17:$L$149,2,FALSE)</f>
        <v>96558</v>
      </c>
      <c r="F227" s="467" t="s">
        <v>3</v>
      </c>
      <c r="G227" s="499" t="str">
        <f>VLOOKUP(D227,'ORÇAMENTO '!$D$17:$L$149,5,FALSE)</f>
        <v>M3</v>
      </c>
      <c r="H227" s="573" t="str">
        <f>VLOOKUP(D227,'ORÇAMENTO '!$D$17:$L$149,4,FALSE)</f>
        <v>CONCRETAGEM DE SAPATAS, FCK 30 MPA, COM USO DE BOMBA  LANÇAMENTO, ADENSAMENTO E ACABAMENTO. AF_11/2016</v>
      </c>
      <c r="I227" s="501" t="s">
        <v>21181</v>
      </c>
      <c r="J227" s="574"/>
      <c r="K227" s="469"/>
      <c r="L227" s="593">
        <f t="shared" ref="L227" si="62">K228</f>
        <v>5.8</v>
      </c>
    </row>
    <row r="228" spans="1:12" s="429" customFormat="1">
      <c r="A228" s="470"/>
      <c r="B228" s="494"/>
      <c r="C228" s="490"/>
      <c r="D228" s="495"/>
      <c r="E228" s="472"/>
      <c r="F228" s="472"/>
      <c r="G228" s="492"/>
      <c r="H228" s="511"/>
      <c r="I228" s="474"/>
      <c r="J228" s="509"/>
      <c r="K228" s="430">
        <v>5.8</v>
      </c>
      <c r="L228" s="594"/>
    </row>
    <row r="229" spans="1:12" s="429" customFormat="1">
      <c r="A229" s="470"/>
      <c r="B229" s="494"/>
      <c r="C229" s="490"/>
      <c r="D229" s="496"/>
      <c r="E229" s="482"/>
      <c r="F229" s="482"/>
      <c r="G229" s="554"/>
      <c r="H229" s="919"/>
      <c r="I229" s="919"/>
      <c r="J229" s="919"/>
      <c r="K229" s="919"/>
      <c r="L229" s="920"/>
    </row>
    <row r="230" spans="1:12" s="429" customFormat="1" ht="50.25" customHeight="1">
      <c r="A230" s="470"/>
      <c r="B230" s="494"/>
      <c r="C230" s="489"/>
      <c r="D230" s="491" t="s">
        <v>35</v>
      </c>
      <c r="E230" s="512">
        <f>VLOOKUP(D230,'ORÇAMENTO '!$D$17:$L$149,2,FALSE)</f>
        <v>96533</v>
      </c>
      <c r="F230" s="467" t="s">
        <v>3</v>
      </c>
      <c r="G230" s="499" t="str">
        <f>VLOOKUP(D230,'ORÇAMENTO '!$D$17:$L$149,5,FALSE)</f>
        <v>M2</v>
      </c>
      <c r="H230" s="527" t="str">
        <f>VLOOKUP(D230,'ORÇAMENTO '!$D$17:$L$149,4,FALSE)</f>
        <v>FABRICAÇÃO, MONTAGEM E DESMONTAGEM DE FÔRMA PARA VIGA BALDRAME, EM MADEIRA SERRADA, E=25 MM, 2 UTILIZAÇÕES. AF_06/2017</v>
      </c>
      <c r="I230" s="501" t="s">
        <v>21180</v>
      </c>
      <c r="J230" s="528"/>
      <c r="K230" s="516"/>
      <c r="L230" s="599">
        <f t="shared" ref="L230" si="63">K231</f>
        <v>87</v>
      </c>
    </row>
    <row r="231" spans="1:12" s="429" customFormat="1">
      <c r="A231" s="470"/>
      <c r="B231" s="494"/>
      <c r="C231" s="490"/>
      <c r="D231" s="495"/>
      <c r="E231" s="472"/>
      <c r="F231" s="472"/>
      <c r="G231" s="492"/>
      <c r="H231" s="517"/>
      <c r="I231" s="474"/>
      <c r="J231" s="518"/>
      <c r="K231" s="441">
        <v>87</v>
      </c>
      <c r="L231" s="600"/>
    </row>
    <row r="232" spans="1:12" s="429" customFormat="1">
      <c r="A232" s="470"/>
      <c r="B232" s="494"/>
      <c r="C232" s="490"/>
      <c r="D232" s="496"/>
      <c r="E232" s="482"/>
      <c r="F232" s="482"/>
      <c r="G232" s="498"/>
      <c r="H232" s="915"/>
      <c r="I232" s="915"/>
      <c r="J232" s="915"/>
      <c r="K232" s="915"/>
      <c r="L232" s="916"/>
    </row>
    <row r="233" spans="1:12" s="429" customFormat="1" ht="50.25" customHeight="1">
      <c r="A233" s="470"/>
      <c r="B233" s="494"/>
      <c r="C233" s="489"/>
      <c r="D233" s="491" t="s">
        <v>36</v>
      </c>
      <c r="E233" s="512">
        <f>VLOOKUP(D233,'ORÇAMENTO '!$D$17:$L$149,2,FALSE)</f>
        <v>92760</v>
      </c>
      <c r="F233" s="467" t="s">
        <v>3</v>
      </c>
      <c r="G233" s="499" t="str">
        <f>VLOOKUP(D233,'ORÇAMENTO '!$D$17:$L$149,5,FALSE)</f>
        <v>KG</v>
      </c>
      <c r="H233" s="527" t="str">
        <f>VLOOKUP(D233,'ORÇAMENTO '!$D$17:$L$149,4,FALSE)</f>
        <v>ARMAÇÃO DE PILAR OU VIGA DE UMA ESTRUTURA CONVENCIONAL DE CONCRETO ARMADO EM UM EDIFÍCIO DE MÚLTIPLOS PAVIMENTOS UTILIZANDO AÇO CA-50 DE 6,3 MM - MONTAGEM. AF_12/2015</v>
      </c>
      <c r="I233" s="501" t="s">
        <v>21180</v>
      </c>
      <c r="J233" s="528"/>
      <c r="K233" s="516"/>
      <c r="L233" s="599">
        <f t="shared" ref="L233" si="64">K234</f>
        <v>99.9</v>
      </c>
    </row>
    <row r="234" spans="1:12" s="429" customFormat="1">
      <c r="A234" s="470"/>
      <c r="B234" s="494"/>
      <c r="C234" s="490"/>
      <c r="D234" s="495"/>
      <c r="E234" s="472"/>
      <c r="F234" s="472"/>
      <c r="G234" s="492"/>
      <c r="H234" s="517"/>
      <c r="I234" s="474"/>
      <c r="J234" s="518"/>
      <c r="K234" s="441">
        <v>99.9</v>
      </c>
      <c r="L234" s="600"/>
    </row>
    <row r="235" spans="1:12" s="429" customFormat="1">
      <c r="A235" s="470"/>
      <c r="B235" s="494"/>
      <c r="C235" s="490"/>
      <c r="D235" s="496"/>
      <c r="E235" s="482"/>
      <c r="F235" s="482"/>
      <c r="G235" s="498"/>
      <c r="H235" s="915"/>
      <c r="I235" s="915"/>
      <c r="J235" s="915"/>
      <c r="K235" s="915"/>
      <c r="L235" s="916"/>
    </row>
    <row r="236" spans="1:12" s="429" customFormat="1" ht="50.25" customHeight="1">
      <c r="A236" s="470"/>
      <c r="B236" s="494"/>
      <c r="C236" s="489"/>
      <c r="D236" s="491" t="s">
        <v>142</v>
      </c>
      <c r="E236" s="512">
        <f>VLOOKUP(D236,'ORÇAMENTO '!$D$17:$L$149,2,FALSE)</f>
        <v>92761</v>
      </c>
      <c r="F236" s="467" t="s">
        <v>3</v>
      </c>
      <c r="G236" s="499" t="str">
        <f>VLOOKUP(D236,'ORÇAMENTO '!$D$17:$L$149,5,FALSE)</f>
        <v>KG</v>
      </c>
      <c r="H236" s="527" t="str">
        <f>VLOOKUP(D236,'ORÇAMENTO '!$D$17:$L$149,4,FALSE)</f>
        <v>ARMAÇÃO DE PILAR OU VIGA DE UMA ESTRUTURA CONVENCIONAL DE CONCRETO ARMADO EM UM EDIFÍCIO DE MÚLTIPLOS PAVIMENTOS UTILIZANDO AÇO CA-50 DE 8,0 MM - MONTAGEM. AF_12/2015</v>
      </c>
      <c r="I236" s="501" t="s">
        <v>21180</v>
      </c>
      <c r="J236" s="528"/>
      <c r="K236" s="516"/>
      <c r="L236" s="599">
        <f t="shared" ref="L236" si="65">K237</f>
        <v>52.7</v>
      </c>
    </row>
    <row r="237" spans="1:12" s="429" customFormat="1">
      <c r="A237" s="470"/>
      <c r="B237" s="494"/>
      <c r="C237" s="490"/>
      <c r="D237" s="495"/>
      <c r="E237" s="472"/>
      <c r="F237" s="472"/>
      <c r="G237" s="492"/>
      <c r="H237" s="517"/>
      <c r="I237" s="474"/>
      <c r="J237" s="518"/>
      <c r="K237" s="441">
        <v>52.7</v>
      </c>
      <c r="L237" s="600"/>
    </row>
    <row r="238" spans="1:12" s="429" customFormat="1">
      <c r="A238" s="470"/>
      <c r="B238" s="494"/>
      <c r="C238" s="490"/>
      <c r="D238" s="496"/>
      <c r="E238" s="482"/>
      <c r="F238" s="482"/>
      <c r="G238" s="498"/>
      <c r="H238" s="915"/>
      <c r="I238" s="915"/>
      <c r="J238" s="915"/>
      <c r="K238" s="915"/>
      <c r="L238" s="916"/>
    </row>
    <row r="239" spans="1:12" s="429" customFormat="1" ht="50.25" customHeight="1">
      <c r="A239" s="470"/>
      <c r="B239" s="494"/>
      <c r="C239" s="489"/>
      <c r="D239" s="491" t="s">
        <v>8335</v>
      </c>
      <c r="E239" s="512">
        <f>VLOOKUP(D239,'ORÇAMENTO '!$D$17:$L$149,2,FALSE)</f>
        <v>92762</v>
      </c>
      <c r="F239" s="467" t="s">
        <v>3</v>
      </c>
      <c r="G239" s="499" t="str">
        <f>VLOOKUP(D239,'ORÇAMENTO '!$D$17:$L$149,5,FALSE)</f>
        <v>KG</v>
      </c>
      <c r="H239" s="527" t="str">
        <f>VLOOKUP(D239,'ORÇAMENTO '!$D$17:$L$149,4,FALSE)</f>
        <v>ARMAÇÃO DE PILAR OU VIGA DE UMA ESTRUTURA CONVENCIONAL DE CONCRETO ARMADO EM UM EDIFÍCIO DE MÚLTIPLOS PAVIMENTOS UTILIZANDO AÇO CA-50 DE 10,0 MM - MONTAGEM. AF_12/2015</v>
      </c>
      <c r="I239" s="501" t="s">
        <v>21180</v>
      </c>
      <c r="J239" s="528"/>
      <c r="K239" s="516"/>
      <c r="L239" s="599">
        <f t="shared" ref="L239" si="66">K240</f>
        <v>34.200000000000003</v>
      </c>
    </row>
    <row r="240" spans="1:12" s="429" customFormat="1">
      <c r="A240" s="470"/>
      <c r="B240" s="494"/>
      <c r="C240" s="490"/>
      <c r="D240" s="495"/>
      <c r="E240" s="472"/>
      <c r="F240" s="472"/>
      <c r="G240" s="492"/>
      <c r="H240" s="517"/>
      <c r="I240" s="474"/>
      <c r="J240" s="518"/>
      <c r="K240" s="441">
        <v>34.200000000000003</v>
      </c>
      <c r="L240" s="600"/>
    </row>
    <row r="241" spans="1:12" s="429" customFormat="1">
      <c r="A241" s="470"/>
      <c r="B241" s="494"/>
      <c r="C241" s="490"/>
      <c r="D241" s="496"/>
      <c r="E241" s="482"/>
      <c r="F241" s="482"/>
      <c r="G241" s="498"/>
      <c r="H241" s="915"/>
      <c r="I241" s="915"/>
      <c r="J241" s="915"/>
      <c r="K241" s="915"/>
      <c r="L241" s="916"/>
    </row>
    <row r="242" spans="1:12" s="429" customFormat="1" ht="50.25" customHeight="1">
      <c r="A242" s="470"/>
      <c r="B242" s="494"/>
      <c r="C242" s="489"/>
      <c r="D242" s="491" t="s">
        <v>15999</v>
      </c>
      <c r="E242" s="512">
        <f>VLOOKUP(D242,'ORÇAMENTO '!$D$17:$L$149,2,FALSE)</f>
        <v>92759</v>
      </c>
      <c r="F242" s="467" t="s">
        <v>3</v>
      </c>
      <c r="G242" s="499" t="str">
        <f>VLOOKUP(D242,'ORÇAMENTO '!$D$17:$L$149,5,FALSE)</f>
        <v>KG</v>
      </c>
      <c r="H242" s="527" t="str">
        <f>VLOOKUP(D242,'ORÇAMENTO '!$D$17:$L$149,4,FALSE)</f>
        <v>ARMAÇÃO DE PILAR OU VIGA DE UMA ESTRUTURA CONVENCIONAL DE CONCRETO ARMADO EM UM EDIFÍCIO DE MÚLTIPLOS PAVIMENTOS UTILIZANDO AÇO CA-60 DE 5,0 MM - MONTAGEM. AF_12/2015</v>
      </c>
      <c r="I242" s="501" t="s">
        <v>21180</v>
      </c>
      <c r="J242" s="528"/>
      <c r="K242" s="516"/>
      <c r="L242" s="599">
        <f t="shared" ref="L242" si="67">K243</f>
        <v>69.5</v>
      </c>
    </row>
    <row r="243" spans="1:12" s="429" customFormat="1">
      <c r="A243" s="470"/>
      <c r="B243" s="494"/>
      <c r="C243" s="490"/>
      <c r="D243" s="495"/>
      <c r="E243" s="472"/>
      <c r="F243" s="472"/>
      <c r="G243" s="492"/>
      <c r="H243" s="517"/>
      <c r="I243" s="474"/>
      <c r="J243" s="518"/>
      <c r="K243" s="441">
        <v>69.5</v>
      </c>
      <c r="L243" s="600"/>
    </row>
    <row r="244" spans="1:12" s="429" customFormat="1">
      <c r="A244" s="470"/>
      <c r="B244" s="494"/>
      <c r="C244" s="490"/>
      <c r="D244" s="496"/>
      <c r="E244" s="482"/>
      <c r="F244" s="482"/>
      <c r="G244" s="498"/>
      <c r="H244" s="915"/>
      <c r="I244" s="915"/>
      <c r="J244" s="915"/>
      <c r="K244" s="915"/>
      <c r="L244" s="916"/>
    </row>
    <row r="245" spans="1:12" s="429" customFormat="1" ht="50.25" customHeight="1">
      <c r="A245" s="470"/>
      <c r="B245" s="494"/>
      <c r="C245" s="489"/>
      <c r="D245" s="491" t="s">
        <v>20771</v>
      </c>
      <c r="E245" s="512">
        <f>VLOOKUP(D245,'ORÇAMENTO '!$D$17:$L$149,2,FALSE)</f>
        <v>92725</v>
      </c>
      <c r="F245" s="467" t="s">
        <v>3</v>
      </c>
      <c r="G245" s="499" t="str">
        <f>VLOOKUP(D245,'ORÇAMENTO '!$D$17:$L$149,5,FALSE)</f>
        <v>M3</v>
      </c>
      <c r="H245" s="527" t="str">
        <f>VLOOKUP(D245,'ORÇAMENTO '!$D$17:$L$149,4,FALSE)</f>
        <v>CONCRETAGEM DE VIGAS E LAJES, FCK=20 MPA, PARA LAJES MACIÇAS OU NERVURADAS COM USO DE BOMBA EM EDIFICAÇÃO COM ÁREA MÉDIA DE LAJES MENOR OU IGUAL A 20 M² - LANÇAMENTO, ADENSAMENTO E ACABAMENTO. AF_12/2015</v>
      </c>
      <c r="I245" s="501" t="s">
        <v>21179</v>
      </c>
      <c r="J245" s="528"/>
      <c r="K245" s="516"/>
      <c r="L245" s="599">
        <f t="shared" ref="L245" si="68">K246</f>
        <v>5.5</v>
      </c>
    </row>
    <row r="246" spans="1:12" s="429" customFormat="1">
      <c r="A246" s="470"/>
      <c r="B246" s="494"/>
      <c r="C246" s="490"/>
      <c r="D246" s="495"/>
      <c r="E246" s="472"/>
      <c r="F246" s="472"/>
      <c r="G246" s="492"/>
      <c r="H246" s="517"/>
      <c r="I246" s="474"/>
      <c r="J246" s="518"/>
      <c r="K246" s="441">
        <v>5.5</v>
      </c>
      <c r="L246" s="600"/>
    </row>
    <row r="247" spans="1:12" s="429" customFormat="1">
      <c r="A247" s="470"/>
      <c r="B247" s="494"/>
      <c r="C247" s="490"/>
      <c r="D247" s="496"/>
      <c r="E247" s="482"/>
      <c r="F247" s="482"/>
      <c r="G247" s="498"/>
      <c r="H247" s="915"/>
      <c r="I247" s="915"/>
      <c r="J247" s="915"/>
      <c r="K247" s="915"/>
      <c r="L247" s="916"/>
    </row>
    <row r="248" spans="1:12" s="429" customFormat="1" ht="50.25" customHeight="1">
      <c r="A248" s="470"/>
      <c r="B248" s="494"/>
      <c r="C248" s="489"/>
      <c r="D248" s="491" t="s">
        <v>20772</v>
      </c>
      <c r="E248" s="512">
        <f>VLOOKUP(D248,'ORÇAMENTO '!$D$17:$L$149,2,FALSE)</f>
        <v>92269</v>
      </c>
      <c r="F248" s="467" t="s">
        <v>3</v>
      </c>
      <c r="G248" s="499" t="str">
        <f>VLOOKUP(D248,'ORÇAMENTO '!$D$17:$L$149,5,FALSE)</f>
        <v>M2</v>
      </c>
      <c r="H248" s="527" t="str">
        <f>VLOOKUP(D248,'ORÇAMENTO '!$D$17:$L$149,4,FALSE)</f>
        <v>FABRICAÇÃO DE FÔRMA PARA PILARES E ESTRUTURAS SIMILARES, EM MADEIRA SERRADA, E=25 MM. AF_09/2020</v>
      </c>
      <c r="I248" s="501" t="s">
        <v>21179</v>
      </c>
      <c r="J248" s="528"/>
      <c r="K248" s="516"/>
      <c r="L248" s="599">
        <f t="shared" ref="L248" si="69">K249</f>
        <v>18.899999999999999</v>
      </c>
    </row>
    <row r="249" spans="1:12" s="429" customFormat="1">
      <c r="A249" s="470"/>
      <c r="B249" s="494"/>
      <c r="C249" s="490"/>
      <c r="D249" s="495"/>
      <c r="E249" s="472"/>
      <c r="F249" s="472"/>
      <c r="G249" s="492"/>
      <c r="H249" s="517"/>
      <c r="I249" s="474"/>
      <c r="J249" s="518"/>
      <c r="K249" s="441">
        <v>18.899999999999999</v>
      </c>
      <c r="L249" s="600"/>
    </row>
    <row r="250" spans="1:12" s="429" customFormat="1">
      <c r="A250" s="470"/>
      <c r="B250" s="494"/>
      <c r="C250" s="490"/>
      <c r="D250" s="496"/>
      <c r="E250" s="482"/>
      <c r="F250" s="482"/>
      <c r="G250" s="498"/>
      <c r="H250" s="915"/>
      <c r="I250" s="915"/>
      <c r="J250" s="915"/>
      <c r="K250" s="915"/>
      <c r="L250" s="916"/>
    </row>
    <row r="251" spans="1:12" s="429" customFormat="1" ht="50.25" customHeight="1">
      <c r="A251" s="470"/>
      <c r="B251" s="494"/>
      <c r="C251" s="489"/>
      <c r="D251" s="491" t="s">
        <v>20773</v>
      </c>
      <c r="E251" s="512">
        <f>VLOOKUP(D251,'ORÇAMENTO '!$D$17:$L$149,2,FALSE)</f>
        <v>92762</v>
      </c>
      <c r="F251" s="467" t="s">
        <v>3</v>
      </c>
      <c r="G251" s="499" t="str">
        <f>VLOOKUP(D251,'ORÇAMENTO '!$D$17:$L$149,5,FALSE)</f>
        <v>KG</v>
      </c>
      <c r="H251" s="527" t="str">
        <f>VLOOKUP(D251,'ORÇAMENTO '!$D$17:$L$149,4,FALSE)</f>
        <v>ARMAÇÃO DE PILAR OU VIGA DE UMA ESTRUTURA CONVENCIONAL DE CONCRETO ARMADO EM UM EDIFÍCIO DE MÚLTIPLOS PAVIMENTOS UTILIZANDO AÇO CA-50 DE 10,0 MM - MONTAGEM. AF_12/2015</v>
      </c>
      <c r="I251" s="501" t="s">
        <v>21179</v>
      </c>
      <c r="J251" s="528"/>
      <c r="K251" s="516"/>
      <c r="L251" s="599">
        <f t="shared" ref="L251" si="70">K252</f>
        <v>71</v>
      </c>
    </row>
    <row r="252" spans="1:12" s="429" customFormat="1">
      <c r="A252" s="470"/>
      <c r="B252" s="494"/>
      <c r="C252" s="490"/>
      <c r="D252" s="495"/>
      <c r="E252" s="472"/>
      <c r="F252" s="472"/>
      <c r="G252" s="492"/>
      <c r="H252" s="517"/>
      <c r="I252" s="474"/>
      <c r="J252" s="518"/>
      <c r="K252" s="441">
        <v>71</v>
      </c>
      <c r="L252" s="600"/>
    </row>
    <row r="253" spans="1:12" s="429" customFormat="1">
      <c r="A253" s="470"/>
      <c r="B253" s="494"/>
      <c r="C253" s="490"/>
      <c r="D253" s="496"/>
      <c r="E253" s="482"/>
      <c r="F253" s="482"/>
      <c r="G253" s="498"/>
      <c r="H253" s="915"/>
      <c r="I253" s="915"/>
      <c r="J253" s="915"/>
      <c r="K253" s="915"/>
      <c r="L253" s="916"/>
    </row>
    <row r="254" spans="1:12" s="429" customFormat="1" ht="50.25" customHeight="1">
      <c r="A254" s="470"/>
      <c r="B254" s="494"/>
      <c r="C254" s="489"/>
      <c r="D254" s="491" t="s">
        <v>20774</v>
      </c>
      <c r="E254" s="512">
        <f>VLOOKUP(D254,'ORÇAMENTO '!$D$17:$L$149,2,FALSE)</f>
        <v>92759</v>
      </c>
      <c r="F254" s="467" t="s">
        <v>3</v>
      </c>
      <c r="G254" s="499" t="str">
        <f>VLOOKUP(D254,'ORÇAMENTO '!$D$17:$L$149,5,FALSE)</f>
        <v>KG</v>
      </c>
      <c r="H254" s="527" t="str">
        <f>VLOOKUP(D254,'ORÇAMENTO '!$D$17:$L$149,4,FALSE)</f>
        <v>ARMAÇÃO DE PILAR OU VIGA DE UMA ESTRUTURA CONVENCIONAL DE CONCRETO ARMADO EM UM EDIFÍCIO DE MÚLTIPLOS PAVIMENTOS UTILIZANDO AÇO CA-60 DE 5,0 MM - MONTAGEM. AF_12/2015</v>
      </c>
      <c r="I254" s="501" t="s">
        <v>21179</v>
      </c>
      <c r="J254" s="528"/>
      <c r="K254" s="516"/>
      <c r="L254" s="599">
        <f t="shared" ref="L254" si="71">K255</f>
        <v>28.7</v>
      </c>
    </row>
    <row r="255" spans="1:12" s="429" customFormat="1">
      <c r="A255" s="470"/>
      <c r="B255" s="494"/>
      <c r="C255" s="490"/>
      <c r="D255" s="495"/>
      <c r="E255" s="472"/>
      <c r="F255" s="472"/>
      <c r="G255" s="492"/>
      <c r="H255" s="517"/>
      <c r="I255" s="474"/>
      <c r="J255" s="518"/>
      <c r="K255" s="441">
        <v>28.7</v>
      </c>
      <c r="L255" s="600"/>
    </row>
    <row r="256" spans="1:12" s="429" customFormat="1">
      <c r="A256" s="470"/>
      <c r="B256" s="494"/>
      <c r="C256" s="490"/>
      <c r="D256" s="496"/>
      <c r="E256" s="482"/>
      <c r="F256" s="482"/>
      <c r="G256" s="498"/>
      <c r="H256" s="915"/>
      <c r="I256" s="915"/>
      <c r="J256" s="915"/>
      <c r="K256" s="915"/>
      <c r="L256" s="916"/>
    </row>
    <row r="257" spans="1:12" s="429" customFormat="1" ht="50.25" customHeight="1">
      <c r="A257" s="470"/>
      <c r="B257" s="494"/>
      <c r="C257" s="489"/>
      <c r="D257" s="491" t="s">
        <v>20775</v>
      </c>
      <c r="E257" s="512">
        <f>VLOOKUP(D257,'ORÇAMENTO '!$D$17:$L$149,2,FALSE)</f>
        <v>92720</v>
      </c>
      <c r="F257" s="467" t="s">
        <v>3</v>
      </c>
      <c r="G257" s="499" t="str">
        <f>VLOOKUP(D257,'ORÇAMENTO '!$D$17:$L$149,5,FALSE)</f>
        <v>M3</v>
      </c>
      <c r="H257" s="527" t="str">
        <f>VLOOKUP(D257,'ORÇAMENTO '!$D$17:$L$149,4,FALSE)</f>
        <v>CONCRETAGEM DE PILARES, FCK = 25 MPA, COM USO DE BOMBA EM EDIFICAÇÃO COM SEÇÃO MÉDIA DE PILARES MENOR OU IGUAL A 0,25 M² - LANÇAMENTO, ADENSAMENTO E ACABAMENTO. AF_12/2015</v>
      </c>
      <c r="I257" s="501" t="s">
        <v>21179</v>
      </c>
      <c r="J257" s="528"/>
      <c r="K257" s="516"/>
      <c r="L257" s="599">
        <f t="shared" ref="L257" si="72">K258</f>
        <v>0.95</v>
      </c>
    </row>
    <row r="258" spans="1:12" s="429" customFormat="1">
      <c r="A258" s="470"/>
      <c r="B258" s="494"/>
      <c r="C258" s="490"/>
      <c r="D258" s="495"/>
      <c r="E258" s="472"/>
      <c r="F258" s="472"/>
      <c r="G258" s="492"/>
      <c r="H258" s="517"/>
      <c r="I258" s="474"/>
      <c r="J258" s="518"/>
      <c r="K258" s="441">
        <v>0.95</v>
      </c>
      <c r="L258" s="600"/>
    </row>
    <row r="259" spans="1:12" s="429" customFormat="1">
      <c r="A259" s="470"/>
      <c r="B259" s="494"/>
      <c r="C259" s="490"/>
      <c r="D259" s="496"/>
      <c r="E259" s="482"/>
      <c r="F259" s="482"/>
      <c r="G259" s="498"/>
      <c r="H259" s="915"/>
      <c r="I259" s="915"/>
      <c r="J259" s="915"/>
      <c r="K259" s="915"/>
      <c r="L259" s="916"/>
    </row>
    <row r="260" spans="1:12" s="429" customFormat="1" ht="50.25" customHeight="1">
      <c r="A260" s="470"/>
      <c r="B260" s="494"/>
      <c r="C260" s="489"/>
      <c r="D260" s="491" t="s">
        <v>20776</v>
      </c>
      <c r="E260" s="512">
        <f>VLOOKUP(D260,'ORÇAMENTO '!$D$17:$L$149,2,FALSE)</f>
        <v>92270</v>
      </c>
      <c r="F260" s="467" t="s">
        <v>3</v>
      </c>
      <c r="G260" s="499" t="str">
        <f>VLOOKUP(D260,'ORÇAMENTO '!$D$17:$L$149,5,FALSE)</f>
        <v>M2</v>
      </c>
      <c r="H260" s="527" t="str">
        <f>VLOOKUP(D260,'ORÇAMENTO '!$D$17:$L$149,4,FALSE)</f>
        <v>FABRICAÇÃO DE FÔRMA PARA VIGAS, COM MADEIRA SERRADA, E = 25 MM. AF_09/2020</v>
      </c>
      <c r="I260" s="501" t="s">
        <v>21180</v>
      </c>
      <c r="J260" s="528"/>
      <c r="K260" s="516"/>
      <c r="L260" s="599">
        <f t="shared" ref="L260" si="73">K261</f>
        <v>45.5</v>
      </c>
    </row>
    <row r="261" spans="1:12" s="429" customFormat="1">
      <c r="A261" s="470"/>
      <c r="B261" s="494"/>
      <c r="C261" s="490"/>
      <c r="D261" s="495"/>
      <c r="E261" s="472"/>
      <c r="F261" s="472"/>
      <c r="G261" s="492"/>
      <c r="H261" s="517"/>
      <c r="I261" s="474"/>
      <c r="J261" s="518"/>
      <c r="K261" s="441">
        <v>45.5</v>
      </c>
      <c r="L261" s="600"/>
    </row>
    <row r="262" spans="1:12" s="429" customFormat="1">
      <c r="A262" s="470"/>
      <c r="B262" s="494"/>
      <c r="C262" s="490"/>
      <c r="D262" s="496"/>
      <c r="E262" s="482"/>
      <c r="F262" s="482"/>
      <c r="G262" s="498"/>
      <c r="H262" s="915"/>
      <c r="I262" s="915"/>
      <c r="J262" s="915"/>
      <c r="K262" s="915"/>
      <c r="L262" s="916"/>
    </row>
    <row r="263" spans="1:12" s="429" customFormat="1" ht="50.25" customHeight="1">
      <c r="A263" s="470"/>
      <c r="B263" s="494"/>
      <c r="C263" s="489"/>
      <c r="D263" s="491" t="s">
        <v>20777</v>
      </c>
      <c r="E263" s="512">
        <f>VLOOKUP(D263,'ORÇAMENTO '!$D$17:$L$149,2,FALSE)</f>
        <v>92760</v>
      </c>
      <c r="F263" s="467" t="s">
        <v>3</v>
      </c>
      <c r="G263" s="499" t="str">
        <f>VLOOKUP(D263,'ORÇAMENTO '!$D$17:$L$149,5,FALSE)</f>
        <v>KG</v>
      </c>
      <c r="H263" s="527" t="str">
        <f>VLOOKUP(D263,'ORÇAMENTO '!$D$17:$L$149,4,FALSE)</f>
        <v>ARMAÇÃO DE PILAR OU VIGA DE UMA ESTRUTURA CONVENCIONAL DE CONCRETO ARMADO EM UM EDIFÍCIO DE MÚLTIPLOS PAVIMENTOS UTILIZANDO AÇO CA-50 DE 6,3 MM - MONTAGEM. AF_12/2015</v>
      </c>
      <c r="I263" s="501" t="s">
        <v>21180</v>
      </c>
      <c r="J263" s="528"/>
      <c r="K263" s="516"/>
      <c r="L263" s="599">
        <f t="shared" ref="L263" si="74">K264</f>
        <v>90.8</v>
      </c>
    </row>
    <row r="264" spans="1:12" s="429" customFormat="1">
      <c r="A264" s="470"/>
      <c r="B264" s="494"/>
      <c r="C264" s="490"/>
      <c r="D264" s="495"/>
      <c r="E264" s="472"/>
      <c r="F264" s="472"/>
      <c r="G264" s="492"/>
      <c r="H264" s="517"/>
      <c r="I264" s="474"/>
      <c r="J264" s="518"/>
      <c r="K264" s="441">
        <v>90.8</v>
      </c>
      <c r="L264" s="600"/>
    </row>
    <row r="265" spans="1:12" s="429" customFormat="1">
      <c r="A265" s="470"/>
      <c r="B265" s="494"/>
      <c r="C265" s="490"/>
      <c r="D265" s="496"/>
      <c r="E265" s="482"/>
      <c r="F265" s="482"/>
      <c r="G265" s="498"/>
      <c r="H265" s="915"/>
      <c r="I265" s="915"/>
      <c r="J265" s="915"/>
      <c r="K265" s="915"/>
      <c r="L265" s="916"/>
    </row>
    <row r="266" spans="1:12" s="429" customFormat="1" ht="50.25" customHeight="1">
      <c r="A266" s="470"/>
      <c r="B266" s="494"/>
      <c r="C266" s="489"/>
      <c r="D266" s="491" t="s">
        <v>20778</v>
      </c>
      <c r="E266" s="512">
        <f>VLOOKUP(D266,'ORÇAMENTO '!$D$17:$L$149,2,FALSE)</f>
        <v>92759</v>
      </c>
      <c r="F266" s="467" t="s">
        <v>3</v>
      </c>
      <c r="G266" s="499" t="str">
        <f>VLOOKUP(D266,'ORÇAMENTO '!$D$17:$L$149,5,FALSE)</f>
        <v>KG</v>
      </c>
      <c r="H266" s="527" t="str">
        <f>VLOOKUP(D266,'ORÇAMENTO '!$D$17:$L$149,4,FALSE)</f>
        <v>ARMAÇÃO DE PILAR OU VIGA DE UMA ESTRUTURA CONVENCIONAL DE CONCRETO ARMADO EM UM EDIFÍCIO DE MÚLTIPLOS PAVIMENTOS UTILIZANDO AÇO CA-60 DE 5,0 MM - MONTAGEM. AF_12/2015</v>
      </c>
      <c r="I266" s="501" t="s">
        <v>21180</v>
      </c>
      <c r="J266" s="528"/>
      <c r="K266" s="516"/>
      <c r="L266" s="599">
        <f t="shared" ref="L266" si="75">K267</f>
        <v>49.6</v>
      </c>
    </row>
    <row r="267" spans="1:12" s="429" customFormat="1">
      <c r="A267" s="470"/>
      <c r="B267" s="494"/>
      <c r="C267" s="490"/>
      <c r="D267" s="495"/>
      <c r="E267" s="472"/>
      <c r="F267" s="472"/>
      <c r="G267" s="492"/>
      <c r="H267" s="517"/>
      <c r="I267" s="474"/>
      <c r="J267" s="518"/>
      <c r="K267" s="441">
        <v>49.6</v>
      </c>
      <c r="L267" s="600"/>
    </row>
    <row r="268" spans="1:12" s="429" customFormat="1">
      <c r="A268" s="470"/>
      <c r="B268" s="494"/>
      <c r="C268" s="490"/>
      <c r="D268" s="496"/>
      <c r="E268" s="482"/>
      <c r="F268" s="482"/>
      <c r="G268" s="498"/>
      <c r="H268" s="915"/>
      <c r="I268" s="915"/>
      <c r="J268" s="915"/>
      <c r="K268" s="915"/>
      <c r="L268" s="916"/>
    </row>
    <row r="269" spans="1:12" s="429" customFormat="1" ht="50.25" customHeight="1">
      <c r="A269" s="470"/>
      <c r="B269" s="494"/>
      <c r="C269" s="489"/>
      <c r="D269" s="491" t="s">
        <v>20779</v>
      </c>
      <c r="E269" s="512">
        <f>VLOOKUP(D269,'ORÇAMENTO '!$D$17:$L$149,2,FALSE)</f>
        <v>92725</v>
      </c>
      <c r="F269" s="467" t="s">
        <v>3</v>
      </c>
      <c r="G269" s="499" t="str">
        <f>VLOOKUP(D269,'ORÇAMENTO '!$D$17:$L$149,5,FALSE)</f>
        <v>M3</v>
      </c>
      <c r="H269" s="527" t="str">
        <f>VLOOKUP(D269,'ORÇAMENTO '!$D$17:$L$149,4,FALSE)</f>
        <v>CONCRETAGEM DE VIGAS E LAJES, FCK=20 MPA, PARA LAJES MACIÇAS OU NERVURADAS COM USO DE BOMBA EM EDIFICAÇÃO COM ÁREA MÉDIA DE LAJES MENOR OU IGUAL A 20 M² - LANÇAMENTO, ADENSAMENTO E ACABAMENTO. AF_12/2015</v>
      </c>
      <c r="I269" s="501" t="s">
        <v>21180</v>
      </c>
      <c r="J269" s="528"/>
      <c r="K269" s="516"/>
      <c r="L269" s="599">
        <f t="shared" ref="L269" si="76">K270</f>
        <v>2.73</v>
      </c>
    </row>
    <row r="270" spans="1:12" s="429" customFormat="1">
      <c r="A270" s="470"/>
      <c r="B270" s="494"/>
      <c r="C270" s="490"/>
      <c r="D270" s="495"/>
      <c r="E270" s="472"/>
      <c r="F270" s="472"/>
      <c r="G270" s="492"/>
      <c r="H270" s="517"/>
      <c r="I270" s="474"/>
      <c r="J270" s="518"/>
      <c r="K270" s="441">
        <v>2.73</v>
      </c>
      <c r="L270" s="600"/>
    </row>
    <row r="271" spans="1:12" s="429" customFormat="1">
      <c r="A271" s="470"/>
      <c r="B271" s="494"/>
      <c r="C271" s="490"/>
      <c r="D271" s="496"/>
      <c r="E271" s="482"/>
      <c r="F271" s="482"/>
      <c r="G271" s="498"/>
      <c r="H271" s="915"/>
      <c r="I271" s="915"/>
      <c r="J271" s="915"/>
      <c r="K271" s="915"/>
      <c r="L271" s="916"/>
    </row>
    <row r="272" spans="1:12" s="429" customFormat="1" ht="50.25" customHeight="1">
      <c r="A272" s="470"/>
      <c r="B272" s="494"/>
      <c r="C272" s="489"/>
      <c r="D272" s="491" t="s">
        <v>20780</v>
      </c>
      <c r="E272" s="512">
        <f>VLOOKUP(D272,'ORÇAMENTO '!$D$17:$L$149,2,FALSE)</f>
        <v>92269</v>
      </c>
      <c r="F272" s="467" t="s">
        <v>3</v>
      </c>
      <c r="G272" s="499" t="str">
        <f>VLOOKUP(D272,'ORÇAMENTO '!$D$17:$L$149,5,FALSE)</f>
        <v>M2</v>
      </c>
      <c r="H272" s="527" t="str">
        <f>VLOOKUP(D272,'ORÇAMENTO '!$D$17:$L$149,4,FALSE)</f>
        <v>FABRICAÇÃO DE FÔRMA PARA PILARES E ESTRUTURAS SIMILARES, EM MADEIRA SERRADA, E=25 MM. AF_09/2020</v>
      </c>
      <c r="I272" s="501" t="s">
        <v>21179</v>
      </c>
      <c r="J272" s="528"/>
      <c r="K272" s="516"/>
      <c r="L272" s="599">
        <f t="shared" ref="L272" si="77">K273</f>
        <v>14.1</v>
      </c>
    </row>
    <row r="273" spans="1:12" s="429" customFormat="1">
      <c r="A273" s="470"/>
      <c r="B273" s="494"/>
      <c r="C273" s="490"/>
      <c r="D273" s="495"/>
      <c r="E273" s="472"/>
      <c r="F273" s="472"/>
      <c r="G273" s="492"/>
      <c r="H273" s="517"/>
      <c r="I273" s="474"/>
      <c r="J273" s="518"/>
      <c r="K273" s="441">
        <v>14.1</v>
      </c>
      <c r="L273" s="600"/>
    </row>
    <row r="274" spans="1:12" s="429" customFormat="1">
      <c r="A274" s="470"/>
      <c r="B274" s="494"/>
      <c r="C274" s="490"/>
      <c r="D274" s="496"/>
      <c r="E274" s="482"/>
      <c r="F274" s="482"/>
      <c r="G274" s="498"/>
      <c r="H274" s="915"/>
      <c r="I274" s="915"/>
      <c r="J274" s="915"/>
      <c r="K274" s="915"/>
      <c r="L274" s="916"/>
    </row>
    <row r="275" spans="1:12" s="429" customFormat="1" ht="50.25" customHeight="1">
      <c r="A275" s="470"/>
      <c r="B275" s="494"/>
      <c r="C275" s="489"/>
      <c r="D275" s="491" t="s">
        <v>21218</v>
      </c>
      <c r="E275" s="512">
        <f>VLOOKUP(D275,'ORÇAMENTO '!$D$17:$L$149,2,FALSE)</f>
        <v>92762</v>
      </c>
      <c r="F275" s="467" t="s">
        <v>3</v>
      </c>
      <c r="G275" s="499" t="str">
        <f>VLOOKUP(D275,'ORÇAMENTO '!$D$17:$L$149,5,FALSE)</f>
        <v>KG</v>
      </c>
      <c r="H275" s="527" t="str">
        <f>VLOOKUP(D275,'ORÇAMENTO '!$D$17:$L$149,4,FALSE)</f>
        <v>ARMAÇÃO DE PILAR OU VIGA DE UMA ESTRUTURA CONVENCIONAL DE CONCRETO ARMADO EM UM EDIFÍCIO DE MÚLTIPLOS PAVIMENTOS UTILIZANDO AÇO CA-50 DE 10,0 MM - MONTAGEM. AF_12/2015</v>
      </c>
      <c r="I275" s="501" t="s">
        <v>21179</v>
      </c>
      <c r="J275" s="528"/>
      <c r="K275" s="516"/>
      <c r="L275" s="599">
        <f t="shared" ref="L275" si="78">K276</f>
        <v>42</v>
      </c>
    </row>
    <row r="276" spans="1:12" s="429" customFormat="1">
      <c r="A276" s="470"/>
      <c r="B276" s="494"/>
      <c r="C276" s="490"/>
      <c r="D276" s="495"/>
      <c r="E276" s="472"/>
      <c r="F276" s="472"/>
      <c r="G276" s="492"/>
      <c r="H276" s="517"/>
      <c r="I276" s="474"/>
      <c r="J276" s="518"/>
      <c r="K276" s="441">
        <v>42</v>
      </c>
      <c r="L276" s="600"/>
    </row>
    <row r="277" spans="1:12" s="429" customFormat="1">
      <c r="A277" s="470"/>
      <c r="B277" s="494"/>
      <c r="C277" s="490"/>
      <c r="D277" s="496"/>
      <c r="E277" s="482"/>
      <c r="F277" s="482"/>
      <c r="G277" s="498"/>
      <c r="H277" s="915"/>
      <c r="I277" s="915"/>
      <c r="J277" s="915"/>
      <c r="K277" s="915"/>
      <c r="L277" s="916"/>
    </row>
    <row r="278" spans="1:12" s="429" customFormat="1" ht="50.25" customHeight="1">
      <c r="A278" s="470"/>
      <c r="B278" s="494"/>
      <c r="C278" s="489"/>
      <c r="D278" s="491" t="s">
        <v>21219</v>
      </c>
      <c r="E278" s="512">
        <f>VLOOKUP(D278,'ORÇAMENTO '!$D$17:$L$149,2,FALSE)</f>
        <v>92759</v>
      </c>
      <c r="F278" s="467" t="s">
        <v>3</v>
      </c>
      <c r="G278" s="499" t="str">
        <f>VLOOKUP(D278,'ORÇAMENTO '!$D$17:$L$149,5,FALSE)</f>
        <v>KG</v>
      </c>
      <c r="H278" s="527" t="str">
        <f>VLOOKUP(D278,'ORÇAMENTO '!$D$17:$L$149,4,FALSE)</f>
        <v>ARMAÇÃO DE PILAR OU VIGA DE UMA ESTRUTURA CONVENCIONAL DE CONCRETO ARMADO EM UM EDIFÍCIO DE MÚLTIPLOS PAVIMENTOS UTILIZANDO AÇO CA-60 DE 5,0 MM - MONTAGEM. AF_12/2015</v>
      </c>
      <c r="I278" s="501" t="s">
        <v>21179</v>
      </c>
      <c r="J278" s="528"/>
      <c r="K278" s="516"/>
      <c r="L278" s="599">
        <f t="shared" ref="L278" si="79">K279</f>
        <v>21</v>
      </c>
    </row>
    <row r="279" spans="1:12" s="429" customFormat="1">
      <c r="A279" s="470"/>
      <c r="B279" s="494"/>
      <c r="C279" s="490"/>
      <c r="D279" s="495"/>
      <c r="E279" s="472"/>
      <c r="F279" s="472"/>
      <c r="G279" s="492"/>
      <c r="H279" s="517"/>
      <c r="I279" s="474"/>
      <c r="J279" s="518"/>
      <c r="K279" s="441">
        <v>21</v>
      </c>
      <c r="L279" s="600"/>
    </row>
    <row r="280" spans="1:12" s="429" customFormat="1">
      <c r="A280" s="470"/>
      <c r="B280" s="494"/>
      <c r="C280" s="490"/>
      <c r="D280" s="496"/>
      <c r="E280" s="482"/>
      <c r="F280" s="482"/>
      <c r="G280" s="498"/>
      <c r="H280" s="915"/>
      <c r="I280" s="915"/>
      <c r="J280" s="915"/>
      <c r="K280" s="915"/>
      <c r="L280" s="916"/>
    </row>
    <row r="281" spans="1:12" s="429" customFormat="1" ht="50.25" customHeight="1">
      <c r="A281" s="470"/>
      <c r="B281" s="494"/>
      <c r="C281" s="489"/>
      <c r="D281" s="491" t="s">
        <v>21220</v>
      </c>
      <c r="E281" s="512">
        <f>VLOOKUP(D281,'ORÇAMENTO '!$D$17:$L$149,2,FALSE)</f>
        <v>92720</v>
      </c>
      <c r="F281" s="467" t="s">
        <v>3</v>
      </c>
      <c r="G281" s="499" t="str">
        <f>VLOOKUP(D281,'ORÇAMENTO '!$D$17:$L$149,5,FALSE)</f>
        <v>M3</v>
      </c>
      <c r="H281" s="527" t="str">
        <f>VLOOKUP(D281,'ORÇAMENTO '!$D$17:$L$149,4,FALSE)</f>
        <v>CONCRETAGEM DE PILARES, FCK = 25 MPA, COM USO DE BOMBA EM EDIFICAÇÃO COM SEÇÃO MÉDIA DE PILARES MENOR OU IGUAL A 0,25 M² - LANÇAMENTO, ADENSAMENTO E ACABAMENTO. AF_12/2015</v>
      </c>
      <c r="I281" s="501" t="s">
        <v>21179</v>
      </c>
      <c r="J281" s="528"/>
      <c r="K281" s="516"/>
      <c r="L281" s="599">
        <f>K282</f>
        <v>0.71</v>
      </c>
    </row>
    <row r="282" spans="1:12" s="579" customFormat="1">
      <c r="A282" s="470"/>
      <c r="B282" s="494"/>
      <c r="C282" s="490"/>
      <c r="D282" s="495"/>
      <c r="E282" s="472"/>
      <c r="F282" s="472"/>
      <c r="G282" s="492"/>
      <c r="H282" s="517"/>
      <c r="I282" s="474"/>
      <c r="J282" s="518"/>
      <c r="K282" s="441">
        <v>0.71</v>
      </c>
      <c r="L282" s="600"/>
    </row>
    <row r="283" spans="1:12" s="579" customFormat="1">
      <c r="A283" s="470"/>
      <c r="B283" s="494"/>
      <c r="C283" s="490"/>
      <c r="D283" s="496"/>
      <c r="E283" s="503"/>
      <c r="F283" s="503"/>
      <c r="G283" s="554"/>
      <c r="H283" s="444"/>
      <c r="I283" s="560"/>
      <c r="J283" s="555"/>
      <c r="K283" s="556"/>
      <c r="L283" s="605"/>
    </row>
    <row r="284" spans="1:12" s="579" customFormat="1" ht="50.25" customHeight="1">
      <c r="A284" s="470"/>
      <c r="B284" s="494"/>
      <c r="C284" s="489"/>
      <c r="D284" s="491" t="s">
        <v>21221</v>
      </c>
      <c r="E284" s="512">
        <f>VLOOKUP(D284,'ORÇAMENTO '!$D$17:$L$149,2,FALSE)</f>
        <v>92267</v>
      </c>
      <c r="F284" s="467" t="s">
        <v>3</v>
      </c>
      <c r="G284" s="499" t="str">
        <f>VLOOKUP(D284,'ORÇAMENTO '!$D$17:$L$149,5,FALSE)</f>
        <v>M2</v>
      </c>
      <c r="H284" s="573" t="str">
        <f>VLOOKUP(D284,'ORÇAMENTO '!$D$17:$L$149,4,FALSE)</f>
        <v>FABRICAÇÃO DE FÔRMA PARA LAJES, EM CHAPA DE MADEIRA COMPENSADA RESINADA, E = 17 MM. AF_09/2020</v>
      </c>
      <c r="I284" s="501"/>
      <c r="J284" s="574"/>
      <c r="K284" s="469"/>
      <c r="L284" s="593">
        <f>K285</f>
        <v>320.38</v>
      </c>
    </row>
    <row r="285" spans="1:12" s="429" customFormat="1">
      <c r="A285" s="470"/>
      <c r="B285" s="494"/>
      <c r="C285" s="490"/>
      <c r="D285" s="495"/>
      <c r="E285" s="503"/>
      <c r="F285" s="503"/>
      <c r="G285" s="554"/>
      <c r="H285" s="444"/>
      <c r="I285" s="560"/>
      <c r="J285" s="555"/>
      <c r="K285" s="556">
        <f>160.19*2</f>
        <v>320.38</v>
      </c>
      <c r="L285" s="605"/>
    </row>
    <row r="286" spans="1:12" s="429" customFormat="1">
      <c r="A286" s="470"/>
      <c r="B286" s="494"/>
      <c r="C286" s="490"/>
      <c r="D286" s="496"/>
      <c r="E286" s="503"/>
      <c r="F286" s="503"/>
      <c r="G286" s="554"/>
      <c r="H286" s="444"/>
      <c r="I286" s="560"/>
      <c r="J286" s="555"/>
      <c r="K286" s="556"/>
      <c r="L286" s="605"/>
    </row>
    <row r="287" spans="1:12" s="429" customFormat="1" ht="50.25" customHeight="1">
      <c r="A287" s="470"/>
      <c r="B287" s="494"/>
      <c r="C287" s="489"/>
      <c r="D287" s="491" t="s">
        <v>21222</v>
      </c>
      <c r="E287" s="512">
        <f>VLOOKUP(D287,'ORÇAMENTO '!$D$17:$L$149,2,FALSE)</f>
        <v>92762</v>
      </c>
      <c r="F287" s="467" t="s">
        <v>3</v>
      </c>
      <c r="G287" s="499" t="str">
        <f>VLOOKUP(D287,'ORÇAMENTO '!$D$17:$L$149,5,FALSE)</f>
        <v>KG</v>
      </c>
      <c r="H287" s="527" t="str">
        <f>VLOOKUP(D287,'ORÇAMENTO '!$D$17:$L$149,4,FALSE)</f>
        <v>ARMAÇÃO DE PILAR OU VIGA DE UMA ESTRUTURA CONVENCIONAL DE CONCRETO ARMADO EM UM EDIFÍCIO DE MÚLTIPLOS PAVIMENTOS UTILIZANDO AÇO CA-50 DE 10,0 MM - MONTAGEM. AF_12/2015</v>
      </c>
      <c r="I287" s="501" t="s">
        <v>21182</v>
      </c>
      <c r="J287" s="528"/>
      <c r="K287" s="516"/>
      <c r="L287" s="599">
        <f t="shared" ref="L287" si="80">K288</f>
        <v>463.6</v>
      </c>
    </row>
    <row r="288" spans="1:12" s="429" customFormat="1">
      <c r="A288" s="470"/>
      <c r="B288" s="494"/>
      <c r="C288" s="490"/>
      <c r="D288" s="495"/>
      <c r="E288" s="472"/>
      <c r="F288" s="472"/>
      <c r="G288" s="492"/>
      <c r="H288" s="517"/>
      <c r="I288" s="474"/>
      <c r="J288" s="518"/>
      <c r="K288" s="441">
        <v>463.6</v>
      </c>
      <c r="L288" s="600"/>
    </row>
    <row r="289" spans="1:12" s="429" customFormat="1">
      <c r="A289" s="470"/>
      <c r="B289" s="494"/>
      <c r="C289" s="490"/>
      <c r="D289" s="496"/>
      <c r="E289" s="482"/>
      <c r="F289" s="482"/>
      <c r="G289" s="498"/>
      <c r="H289" s="915"/>
      <c r="I289" s="915"/>
      <c r="J289" s="915"/>
      <c r="K289" s="915"/>
      <c r="L289" s="916"/>
    </row>
    <row r="290" spans="1:12" s="429" customFormat="1" ht="50.25" customHeight="1">
      <c r="A290" s="470"/>
      <c r="B290" s="494"/>
      <c r="C290" s="489"/>
      <c r="D290" s="491" t="s">
        <v>21223</v>
      </c>
      <c r="E290" s="512">
        <f>VLOOKUP(D290,'ORÇAMENTO '!$D$17:$L$149,2,FALSE)</f>
        <v>92763</v>
      </c>
      <c r="F290" s="467" t="s">
        <v>3</v>
      </c>
      <c r="G290" s="499" t="str">
        <f>VLOOKUP(D290,'ORÇAMENTO '!$D$17:$L$149,5,FALSE)</f>
        <v>KG</v>
      </c>
      <c r="H290" s="527" t="str">
        <f>VLOOKUP(D290,'ORÇAMENTO '!$D$17:$L$149,4,FALSE)</f>
        <v>ARMAÇÃO DE PILAR OU VIGA DE UMA ESTRUTURA CONVENCIONAL DE CONCRETO ARMADO EM UM EDIFÍCIO DE MÚLTIPLOS PAVIMENTOS UTILIZANDO AÇO CA-50 DE 12,5 MM - MONTAGEM. AF_12/2015</v>
      </c>
      <c r="I290" s="501" t="s">
        <v>21182</v>
      </c>
      <c r="J290" s="528"/>
      <c r="K290" s="516"/>
      <c r="L290" s="599">
        <f t="shared" ref="L290" si="81">K291</f>
        <v>3958.9</v>
      </c>
    </row>
    <row r="291" spans="1:12" s="429" customFormat="1">
      <c r="A291" s="470"/>
      <c r="B291" s="494"/>
      <c r="C291" s="490"/>
      <c r="D291" s="495"/>
      <c r="E291" s="472"/>
      <c r="F291" s="472"/>
      <c r="G291" s="492"/>
      <c r="H291" s="517"/>
      <c r="I291" s="474"/>
      <c r="J291" s="518"/>
      <c r="K291" s="441">
        <v>3958.9</v>
      </c>
      <c r="L291" s="600"/>
    </row>
    <row r="292" spans="1:12" s="429" customFormat="1">
      <c r="A292" s="470"/>
      <c r="B292" s="494"/>
      <c r="C292" s="490"/>
      <c r="D292" s="496"/>
      <c r="E292" s="482"/>
      <c r="F292" s="482"/>
      <c r="G292" s="498"/>
      <c r="H292" s="915"/>
      <c r="I292" s="915"/>
      <c r="J292" s="915"/>
      <c r="K292" s="915"/>
      <c r="L292" s="916"/>
    </row>
    <row r="293" spans="1:12" s="429" customFormat="1" ht="50.25" customHeight="1">
      <c r="A293" s="470"/>
      <c r="B293" s="494"/>
      <c r="C293" s="489"/>
      <c r="D293" s="491" t="s">
        <v>21224</v>
      </c>
      <c r="E293" s="512">
        <f>VLOOKUP(D293,'ORÇAMENTO '!$D$17:$L$149,2,FALSE)</f>
        <v>92759</v>
      </c>
      <c r="F293" s="467" t="s">
        <v>3</v>
      </c>
      <c r="G293" s="499" t="str">
        <f>VLOOKUP(D293,'ORÇAMENTO '!$D$17:$L$149,5,FALSE)</f>
        <v>KG</v>
      </c>
      <c r="H293" s="527" t="str">
        <f>VLOOKUP(D293,'ORÇAMENTO '!$D$17:$L$149,4,FALSE)</f>
        <v>ARMAÇÃO DE PILAR OU VIGA DE UMA ESTRUTURA CONVENCIONAL DE CONCRETO ARMADO EM UM EDIFÍCIO DE MÚLTIPLOS PAVIMENTOS UTILIZANDO AÇO CA-60 DE 5,0 MM - MONTAGEM. AF_12/2015</v>
      </c>
      <c r="I293" s="501" t="s">
        <v>21182</v>
      </c>
      <c r="J293" s="528"/>
      <c r="K293" s="516"/>
      <c r="L293" s="599">
        <f t="shared" ref="L293" si="82">K294</f>
        <v>347.9</v>
      </c>
    </row>
    <row r="294" spans="1:12" s="429" customFormat="1">
      <c r="A294" s="470"/>
      <c r="B294" s="494"/>
      <c r="C294" s="490"/>
      <c r="D294" s="495"/>
      <c r="E294" s="472"/>
      <c r="F294" s="472"/>
      <c r="G294" s="492"/>
      <c r="H294" s="517"/>
      <c r="I294" s="474"/>
      <c r="J294" s="518"/>
      <c r="K294" s="441">
        <v>347.9</v>
      </c>
      <c r="L294" s="600"/>
    </row>
    <row r="295" spans="1:12" s="429" customFormat="1">
      <c r="A295" s="470"/>
      <c r="B295" s="494"/>
      <c r="C295" s="490"/>
      <c r="D295" s="496"/>
      <c r="E295" s="482"/>
      <c r="F295" s="482"/>
      <c r="G295" s="498"/>
      <c r="H295" s="915"/>
      <c r="I295" s="915"/>
      <c r="J295" s="915"/>
      <c r="K295" s="915"/>
      <c r="L295" s="916"/>
    </row>
    <row r="296" spans="1:12" s="429" customFormat="1" ht="50.25" customHeight="1">
      <c r="A296" s="470"/>
      <c r="B296" s="494"/>
      <c r="C296" s="489"/>
      <c r="D296" s="491" t="s">
        <v>21225</v>
      </c>
      <c r="E296" s="512">
        <f>VLOOKUP(D296,'ORÇAMENTO '!$D$17:$L$149,2,FALSE)</f>
        <v>92725</v>
      </c>
      <c r="F296" s="467" t="s">
        <v>3</v>
      </c>
      <c r="G296" s="499" t="str">
        <f>VLOOKUP(D296,'ORÇAMENTO '!$D$17:$L$149,5,FALSE)</f>
        <v>M3</v>
      </c>
      <c r="H296" s="527" t="str">
        <f>VLOOKUP(D296,'ORÇAMENTO '!$D$17:$L$149,4,FALSE)</f>
        <v>CONCRETAGEM DE VIGAS E LAJES, FCK=20 MPA, PARA LAJES MACIÇAS OU NERVURADAS COM USO DE BOMBA EM EDIFICAÇÃO COM ÁREA MÉDIA DE LAJES MENOR OU IGUAL A 20 M² - LANÇAMENTO, ADENSAMENTO E ACABAMENTO. AF_12/2015</v>
      </c>
      <c r="I296" s="501" t="s">
        <v>21182</v>
      </c>
      <c r="J296" s="528"/>
      <c r="K296" s="516"/>
      <c r="L296" s="599">
        <f t="shared" ref="L296" si="83">K297</f>
        <v>31.9</v>
      </c>
    </row>
    <row r="297" spans="1:12" s="429" customFormat="1">
      <c r="A297" s="470"/>
      <c r="B297" s="494"/>
      <c r="C297" s="490"/>
      <c r="D297" s="495"/>
      <c r="E297" s="472"/>
      <c r="F297" s="472"/>
      <c r="G297" s="492"/>
      <c r="H297" s="517"/>
      <c r="I297" s="474"/>
      <c r="J297" s="518"/>
      <c r="K297" s="441">
        <v>31.9</v>
      </c>
      <c r="L297" s="600"/>
    </row>
    <row r="298" spans="1:12" s="429" customFormat="1">
      <c r="A298" s="470"/>
      <c r="B298" s="494"/>
      <c r="C298" s="490"/>
      <c r="D298" s="496"/>
      <c r="E298" s="482"/>
      <c r="F298" s="482"/>
      <c r="G298" s="498"/>
      <c r="H298" s="915"/>
      <c r="I298" s="915"/>
      <c r="J298" s="915"/>
      <c r="K298" s="915"/>
      <c r="L298" s="916"/>
    </row>
    <row r="299" spans="1:12" s="429" customFormat="1" ht="72" customHeight="1">
      <c r="A299" s="470"/>
      <c r="B299" s="494"/>
      <c r="C299" s="489"/>
      <c r="D299" s="491" t="s">
        <v>21226</v>
      </c>
      <c r="E299" s="512">
        <f>VLOOKUP(D299,'ORÇAMENTO '!$D$17:$L$149,2,FALSE)</f>
        <v>94308</v>
      </c>
      <c r="F299" s="467" t="s">
        <v>3</v>
      </c>
      <c r="G299" s="499" t="str">
        <f>VLOOKUP(D299,'ORÇAMENTO '!$D$17:$L$149,5,FALSE)</f>
        <v>M3</v>
      </c>
      <c r="H299" s="527" t="str">
        <f>VLOOKUP(D299,'ORÇAMENTO '!$D$17:$L$149,4,FALSE)</f>
        <v>ATERRO MECANIZADO DE VALA COM ESCAVADEIRA HIDRÁULICA (CAPACIDADE DA CAÇAMBA: 0,8 M³ / POTÊNCIA: 111 HP), LARGURA DE 1,5 A 2,5 M, PROFUNDIDADE DE 3,0 A 4,5 M, COM SOLO ARGILO-ARENOSO. AF_05/2016</v>
      </c>
      <c r="I299" s="561" t="s">
        <v>20732</v>
      </c>
      <c r="J299" s="580" t="s">
        <v>21188</v>
      </c>
      <c r="K299" s="516"/>
      <c r="L299" s="599">
        <f t="shared" ref="L299" si="84">K300</f>
        <v>144.44999999999999</v>
      </c>
    </row>
    <row r="300" spans="1:12" s="429" customFormat="1">
      <c r="A300" s="470"/>
      <c r="B300" s="494"/>
      <c r="C300" s="490"/>
      <c r="D300" s="495"/>
      <c r="E300" s="472"/>
      <c r="F300" s="472"/>
      <c r="G300" s="492"/>
      <c r="H300" s="517"/>
      <c r="I300" s="474"/>
      <c r="J300" s="581">
        <f>(14.25312+36.79632+60.06672)*1.3</f>
        <v>144.451008</v>
      </c>
      <c r="K300" s="441">
        <v>144.44999999999999</v>
      </c>
      <c r="L300" s="600"/>
    </row>
    <row r="301" spans="1:12" s="429" customFormat="1">
      <c r="A301" s="470"/>
      <c r="B301" s="494"/>
      <c r="C301" s="490"/>
      <c r="D301" s="496"/>
      <c r="E301" s="482"/>
      <c r="F301" s="482"/>
      <c r="G301" s="498"/>
      <c r="H301" s="915"/>
      <c r="I301" s="915"/>
      <c r="J301" s="915"/>
      <c r="K301" s="915"/>
      <c r="L301" s="916"/>
    </row>
    <row r="302" spans="1:12" s="429" customFormat="1" ht="208.5" customHeight="1">
      <c r="A302" s="470"/>
      <c r="B302" s="494"/>
      <c r="C302" s="489"/>
      <c r="D302" s="491" t="s">
        <v>21227</v>
      </c>
      <c r="E302" s="512">
        <f>VLOOKUP(D302,'ORÇAMENTO '!$D$17:$L$149,2,FALSE)</f>
        <v>87894</v>
      </c>
      <c r="F302" s="467" t="s">
        <v>3</v>
      </c>
      <c r="G302" s="499" t="str">
        <f>VLOOKUP(D302,'ORÇAMENTO '!$D$17:$L$149,5,FALSE)</f>
        <v>M2</v>
      </c>
      <c r="H302" s="527" t="str">
        <f>VLOOKUP(D302,'ORÇAMENTO '!$D$17:$L$149,4,FALSE)</f>
        <v>CHAPISCO APLICADO EM ALVENARIA (SEM PRESENÇA DE VÃOS) E ESTRUTURAS DE CONCRETO DE FACHADA, COM COLHER DE PEDREIRO.  ARGAMASSA TRAÇO 1:3 COM PREPARO EM BETONEIRA 400L. AF_06/2014</v>
      </c>
      <c r="I302" s="561" t="s">
        <v>20732</v>
      </c>
      <c r="J302" s="568" t="s">
        <v>21175</v>
      </c>
      <c r="K302" s="516"/>
      <c r="L302" s="599">
        <f t="shared" ref="L302" si="85">K303</f>
        <v>346.46</v>
      </c>
    </row>
    <row r="303" spans="1:12" s="429" customFormat="1">
      <c r="A303" s="470"/>
      <c r="B303" s="494"/>
      <c r="C303" s="490"/>
      <c r="D303" s="495"/>
      <c r="E303" s="472"/>
      <c r="F303" s="472"/>
      <c r="G303" s="492"/>
      <c r="H303" s="517"/>
      <c r="I303" s="474"/>
      <c r="J303" s="518" t="s">
        <v>21176</v>
      </c>
      <c r="K303" s="441">
        <v>346.46</v>
      </c>
      <c r="L303" s="600"/>
    </row>
    <row r="304" spans="1:12" s="429" customFormat="1">
      <c r="A304" s="470"/>
      <c r="B304" s="494"/>
      <c r="C304" s="490"/>
      <c r="D304" s="496"/>
      <c r="E304" s="482"/>
      <c r="F304" s="482"/>
      <c r="G304" s="498"/>
      <c r="H304" s="915"/>
      <c r="I304" s="915"/>
      <c r="J304" s="915"/>
      <c r="K304" s="915"/>
      <c r="L304" s="916"/>
    </row>
    <row r="305" spans="1:13" s="429" customFormat="1" ht="206.25" customHeight="1">
      <c r="A305" s="470"/>
      <c r="B305" s="494"/>
      <c r="C305" s="489"/>
      <c r="D305" s="491" t="s">
        <v>21228</v>
      </c>
      <c r="E305" s="512">
        <f>VLOOKUP(D305,'ORÇAMENTO '!$D$17:$L$149,2,FALSE)</f>
        <v>87795</v>
      </c>
      <c r="F305" s="467" t="s">
        <v>3</v>
      </c>
      <c r="G305" s="499" t="str">
        <f>VLOOKUP(D305,'ORÇAMENTO '!$D$17:$L$149,5,FALSE)</f>
        <v>M2</v>
      </c>
      <c r="H305" s="527" t="str">
        <f>VLOOKUP(D305,'ORÇAMENTO '!$D$17:$L$149,4,FALSE)</f>
        <v>EMBOÇO OU MASSA ÚNICA EM ARGAMASSA INDUSTRIALIZADA, PREPARO MECÂNICO E APLICAÇÃO COM EQUIPAMENTO DE MISTURA E PROJEÇÃO DE 1,5 M3/H DE ARGAMASSA EM PANOS CEGOS DE FACHADA (SEM PRESENÇA DE VÃOS), ESPESSURA DE 25 MM. AF_06/2014</v>
      </c>
      <c r="I305" s="501" t="s">
        <v>20732</v>
      </c>
      <c r="J305" s="568" t="s">
        <v>21175</v>
      </c>
      <c r="K305" s="516"/>
      <c r="L305" s="599">
        <f t="shared" ref="L305" si="86">K306</f>
        <v>346.46</v>
      </c>
    </row>
    <row r="306" spans="1:13" s="429" customFormat="1">
      <c r="A306" s="470"/>
      <c r="B306" s="494"/>
      <c r="C306" s="490"/>
      <c r="D306" s="495"/>
      <c r="E306" s="472"/>
      <c r="F306" s="472"/>
      <c r="G306" s="492"/>
      <c r="H306" s="517"/>
      <c r="I306" s="474"/>
      <c r="J306" s="518" t="s">
        <v>21176</v>
      </c>
      <c r="K306" s="441">
        <v>346.46</v>
      </c>
      <c r="L306" s="600"/>
    </row>
    <row r="307" spans="1:13" s="429" customFormat="1">
      <c r="A307" s="470"/>
      <c r="B307" s="494"/>
      <c r="C307" s="490"/>
      <c r="D307" s="496"/>
      <c r="E307" s="482"/>
      <c r="F307" s="482"/>
      <c r="G307" s="498"/>
      <c r="H307" s="915"/>
      <c r="I307" s="915"/>
      <c r="J307" s="915"/>
      <c r="K307" s="915"/>
      <c r="L307" s="916"/>
    </row>
    <row r="308" spans="1:13" s="429" customFormat="1" ht="207.75" customHeight="1">
      <c r="A308" s="470"/>
      <c r="B308" s="494"/>
      <c r="C308" s="489"/>
      <c r="D308" s="491" t="s">
        <v>21229</v>
      </c>
      <c r="E308" s="512">
        <f>VLOOKUP(D308,'ORÇAMENTO '!$D$17:$L$149,2,FALSE)</f>
        <v>102492</v>
      </c>
      <c r="F308" s="467" t="s">
        <v>3</v>
      </c>
      <c r="G308" s="499" t="str">
        <f>VLOOKUP(D308,'ORÇAMENTO '!$D$17:$L$149,5,FALSE)</f>
        <v>M2</v>
      </c>
      <c r="H308" s="527" t="str">
        <f>VLOOKUP(D308,'ORÇAMENTO '!$D$17:$L$149,4,FALSE)</f>
        <v>PINTURA DE PISO COM TINTA ACRÍLICA, APLICAÇÃO MANUAL, 3 DEMÃOS, INCLUSO FUNDO PREPARADOR. AF_05/2021</v>
      </c>
      <c r="I308" s="501" t="s">
        <v>20732</v>
      </c>
      <c r="J308" s="568" t="s">
        <v>21175</v>
      </c>
      <c r="K308" s="516"/>
      <c r="L308" s="599">
        <f t="shared" ref="L308" si="87">K309</f>
        <v>346.46</v>
      </c>
    </row>
    <row r="309" spans="1:13" s="429" customFormat="1">
      <c r="A309" s="470"/>
      <c r="B309" s="494"/>
      <c r="C309" s="490"/>
      <c r="D309" s="495"/>
      <c r="E309" s="472"/>
      <c r="F309" s="472"/>
      <c r="G309" s="492"/>
      <c r="H309" s="517"/>
      <c r="I309" s="474"/>
      <c r="J309" s="518" t="s">
        <v>21176</v>
      </c>
      <c r="K309" s="441">
        <v>346.46</v>
      </c>
      <c r="L309" s="600"/>
    </row>
    <row r="310" spans="1:13" s="429" customFormat="1">
      <c r="A310" s="470"/>
      <c r="B310" s="494"/>
      <c r="C310" s="490"/>
      <c r="D310" s="496"/>
      <c r="E310" s="482"/>
      <c r="F310" s="482"/>
      <c r="G310" s="498"/>
      <c r="H310" s="917"/>
      <c r="I310" s="917"/>
      <c r="J310" s="917"/>
      <c r="K310" s="917"/>
      <c r="L310" s="918"/>
    </row>
    <row r="311" spans="1:13">
      <c r="A311" s="119"/>
      <c r="B311" s="119"/>
      <c r="C311" s="489">
        <v>7</v>
      </c>
      <c r="D311" s="550"/>
      <c r="E311" s="557"/>
      <c r="F311" s="557"/>
      <c r="G311" s="553"/>
      <c r="H311" s="558" t="s">
        <v>14123</v>
      </c>
      <c r="I311" s="532"/>
      <c r="J311" s="532"/>
      <c r="K311" s="552"/>
      <c r="L311" s="598"/>
      <c r="M311" s="283"/>
    </row>
    <row r="312" spans="1:13" ht="51.75" customHeight="1">
      <c r="A312" s="470"/>
      <c r="B312" s="494"/>
      <c r="C312" s="489"/>
      <c r="D312" s="501" t="s">
        <v>37</v>
      </c>
      <c r="E312" s="512" t="str">
        <f>VLOOKUP(D312,'ORÇAMENTO '!$D$17:$L$149,2,FALSE)</f>
        <v>CP0004</v>
      </c>
      <c r="F312" s="467" t="s">
        <v>8333</v>
      </c>
      <c r="G312" s="499" t="str">
        <f>VLOOKUP(D312,'ORÇAMENTO '!$D$17:$L$149,5,FALSE)</f>
        <v>UNI</v>
      </c>
      <c r="H312" s="513" t="str">
        <f>VLOOKUP(D312,'ORÇAMENTO '!$D$17:$L$149,4,FALSE)</f>
        <v xml:space="preserve">QUADRO DE DISTRIBUIÇÃO DE ENERGIA DE EMBUTIR, EM CHAPA METALIZA, PARA 50 DISJUNTORES TERMOMAGNETICOS MONOPOLARES, COM BARRAMENTO TRIFASICO E NEUTRO, FORNECIMENTO E INSTALÇÃO </v>
      </c>
      <c r="I312" s="501" t="s">
        <v>20753</v>
      </c>
      <c r="J312" s="515"/>
      <c r="K312" s="516"/>
      <c r="L312" s="599">
        <f t="shared" ref="L312" si="88">K313</f>
        <v>1</v>
      </c>
      <c r="M312" s="283"/>
    </row>
    <row r="313" spans="1:13">
      <c r="A313" s="470"/>
      <c r="B313" s="494"/>
      <c r="C313" s="490"/>
      <c r="D313" s="495"/>
      <c r="E313" s="503"/>
      <c r="F313" s="503"/>
      <c r="G313" s="492"/>
      <c r="H313" s="517"/>
      <c r="I313" s="474"/>
      <c r="J313" s="518"/>
      <c r="K313" s="441">
        <v>1</v>
      </c>
      <c r="L313" s="600"/>
      <c r="M313" s="283"/>
    </row>
    <row r="314" spans="1:13">
      <c r="A314" s="470"/>
      <c r="B314" s="494"/>
      <c r="C314" s="490"/>
      <c r="D314" s="496"/>
      <c r="E314" s="482"/>
      <c r="F314" s="482"/>
      <c r="G314" s="498"/>
      <c r="H314" s="915"/>
      <c r="I314" s="915"/>
      <c r="J314" s="915"/>
      <c r="K314" s="915"/>
      <c r="L314" s="916"/>
      <c r="M314" s="283"/>
    </row>
    <row r="315" spans="1:13" s="386" customFormat="1" ht="28.5">
      <c r="A315" s="470"/>
      <c r="B315" s="494"/>
      <c r="C315" s="490"/>
      <c r="D315" s="501" t="s">
        <v>8336</v>
      </c>
      <c r="E315" s="512">
        <f>VLOOKUP(D315,'ORÇAMENTO '!$D$17:$L$149,2,FALSE)</f>
        <v>41627</v>
      </c>
      <c r="F315" s="502" t="s">
        <v>3</v>
      </c>
      <c r="G315" s="499" t="str">
        <f>VLOOKUP(D315,'ORÇAMENTO '!$D$17:$L$149,5,FALSE)</f>
        <v xml:space="preserve">UN    </v>
      </c>
      <c r="H315" s="513" t="str">
        <f>VLOOKUP(D315,'ORÇAMENTO '!$D$17:$L$149,4,FALSE)</f>
        <v>CAIXA DE CONCRETO ARMADO PRE-MOLDADO, COM FUNDO E TAMPA, DIMENSOES DE 0,30 X 0,30 X 0,30 M</v>
      </c>
      <c r="I315" s="501" t="s">
        <v>20753</v>
      </c>
      <c r="J315" s="515"/>
      <c r="K315" s="516"/>
      <c r="L315" s="599">
        <f t="shared" ref="L315" si="89">K316</f>
        <v>71</v>
      </c>
      <c r="M315" s="283"/>
    </row>
    <row r="316" spans="1:13" s="386" customFormat="1">
      <c r="A316" s="470"/>
      <c r="B316" s="494"/>
      <c r="C316" s="490"/>
      <c r="D316" s="495"/>
      <c r="E316" s="503"/>
      <c r="F316" s="503"/>
      <c r="G316" s="492"/>
      <c r="H316" s="517"/>
      <c r="I316" s="474"/>
      <c r="J316" s="518"/>
      <c r="K316" s="441">
        <v>71</v>
      </c>
      <c r="L316" s="600"/>
      <c r="M316" s="283"/>
    </row>
    <row r="317" spans="1:13" s="386" customFormat="1">
      <c r="A317" s="470"/>
      <c r="B317" s="494"/>
      <c r="C317" s="490"/>
      <c r="D317" s="496"/>
      <c r="E317" s="482"/>
      <c r="F317" s="482"/>
      <c r="G317" s="498"/>
      <c r="H317" s="915"/>
      <c r="I317" s="915"/>
      <c r="J317" s="915"/>
      <c r="K317" s="915"/>
      <c r="L317" s="916"/>
      <c r="M317" s="283"/>
    </row>
    <row r="318" spans="1:13" ht="28.5" customHeight="1">
      <c r="A318" s="470"/>
      <c r="B318" s="494"/>
      <c r="C318" s="490"/>
      <c r="D318" s="501" t="s">
        <v>8337</v>
      </c>
      <c r="E318" s="512">
        <f>VLOOKUP(D318,'ORÇAMENTO '!$D$17:$L$149,2,FALSE)</f>
        <v>91927</v>
      </c>
      <c r="F318" s="482" t="str">
        <f>VLOOKUP(D318,'[3]ORÇAMENTO '!$D$17:$L$158,3,FALSE)</f>
        <v xml:space="preserve">SINAPI </v>
      </c>
      <c r="G318" s="499" t="str">
        <f>VLOOKUP(D318,'ORÇAMENTO '!$D$17:$L$149,5,FALSE)</f>
        <v>M</v>
      </c>
      <c r="H318" s="519" t="str">
        <f>VLOOKUP(D318,'ORÇAMENTO '!$D$17:$L$149,4,FALSE)</f>
        <v>CABO DE COBRE FLEXÍVEL ISOLADO, 2,5 MM², ANTI-CHAMA 0,6/1,0 KV, PARA CIRCUITOS TERMINAIS - FORNECIMENTO E INSTALAÇÃO. AF_12/2015</v>
      </c>
      <c r="I318" s="501" t="s">
        <v>20753</v>
      </c>
      <c r="J318" s="519"/>
      <c r="K318" s="520"/>
      <c r="L318" s="601">
        <f>SUM(K319:K320)</f>
        <v>1101.06</v>
      </c>
      <c r="M318" s="287"/>
    </row>
    <row r="319" spans="1:13">
      <c r="A319" s="483"/>
      <c r="B319" s="497"/>
      <c r="C319" s="490"/>
      <c r="D319" s="495"/>
      <c r="E319" s="503"/>
      <c r="F319" s="482"/>
      <c r="G319" s="498"/>
      <c r="H319" s="517"/>
      <c r="I319" s="559"/>
      <c r="J319" s="521"/>
      <c r="K319" s="522"/>
      <c r="L319" s="602"/>
      <c r="M319" s="287"/>
    </row>
    <row r="320" spans="1:13">
      <c r="A320" s="490"/>
      <c r="B320" s="490"/>
      <c r="C320" s="490"/>
      <c r="D320" s="496"/>
      <c r="E320" s="482"/>
      <c r="F320" s="482"/>
      <c r="G320" s="496"/>
      <c r="H320" s="523"/>
      <c r="I320" s="559"/>
      <c r="J320" s="521"/>
      <c r="K320" s="522">
        <v>1101.06</v>
      </c>
      <c r="L320" s="602"/>
      <c r="M320" s="287"/>
    </row>
    <row r="321" spans="1:13" ht="36.75" customHeight="1">
      <c r="A321" s="470"/>
      <c r="B321" s="494"/>
      <c r="C321" s="490"/>
      <c r="D321" s="501" t="s">
        <v>143</v>
      </c>
      <c r="E321" s="512">
        <f>VLOOKUP(D321,'ORÇAMENTO '!$D$17:$L$149,2,FALSE)</f>
        <v>91928</v>
      </c>
      <c r="F321" s="482" t="str">
        <f>VLOOKUP(D321,'[3]ORÇAMENTO '!$D$17:$L$158,3,FALSE)</f>
        <v xml:space="preserve">SINAPI </v>
      </c>
      <c r="G321" s="499" t="str">
        <f>VLOOKUP(D321,'ORÇAMENTO '!$D$17:$L$149,5,FALSE)</f>
        <v>M</v>
      </c>
      <c r="H321" s="519" t="str">
        <f>VLOOKUP(D321,'ORÇAMENTO '!$D$17:$L$149,4,FALSE)</f>
        <v>CABO DE COBRE FLEXÍVEL ISOLADO, 4 MM², ANTI-CHAMA 450/750 V, PARA CIRCUITOS TERMINAIS - FORNECIMENTO E INSTALAÇÃO. AF_12/2015</v>
      </c>
      <c r="I321" s="501" t="s">
        <v>20753</v>
      </c>
      <c r="J321" s="519"/>
      <c r="K321" s="520"/>
      <c r="L321" s="601">
        <f t="shared" ref="L321" si="90">SUM(K322:K323)</f>
        <v>690.27</v>
      </c>
      <c r="M321" s="287"/>
    </row>
    <row r="322" spans="1:13">
      <c r="A322" s="483"/>
      <c r="B322" s="497"/>
      <c r="C322" s="490"/>
      <c r="D322" s="495"/>
      <c r="E322" s="503"/>
      <c r="F322" s="482"/>
      <c r="G322" s="498"/>
      <c r="H322" s="517"/>
      <c r="I322" s="559"/>
      <c r="J322" s="521"/>
      <c r="K322" s="522"/>
      <c r="L322" s="602"/>
      <c r="M322" s="287"/>
    </row>
    <row r="323" spans="1:13">
      <c r="A323" s="490"/>
      <c r="B323" s="490"/>
      <c r="C323" s="490"/>
      <c r="D323" s="496"/>
      <c r="E323" s="482"/>
      <c r="F323" s="482"/>
      <c r="G323" s="496"/>
      <c r="H323" s="523"/>
      <c r="I323" s="559"/>
      <c r="J323" s="521"/>
      <c r="K323" s="522">
        <v>690.27</v>
      </c>
      <c r="L323" s="602"/>
      <c r="M323" s="287"/>
    </row>
    <row r="324" spans="1:13" ht="36.75" customHeight="1">
      <c r="A324" s="470"/>
      <c r="B324" s="494"/>
      <c r="C324" s="490"/>
      <c r="D324" s="501" t="s">
        <v>144</v>
      </c>
      <c r="E324" s="512">
        <f>VLOOKUP(D324,'ORÇAMENTO '!$D$17:$L$149,2,FALSE)</f>
        <v>91930</v>
      </c>
      <c r="F324" s="482" t="str">
        <f>VLOOKUP(D324,'[3]ORÇAMENTO '!$D$17:$L$158,3,FALSE)</f>
        <v xml:space="preserve">SINAPI </v>
      </c>
      <c r="G324" s="499" t="str">
        <f>VLOOKUP(D324,'ORÇAMENTO '!$D$17:$L$149,5,FALSE)</f>
        <v>M</v>
      </c>
      <c r="H324" s="519" t="str">
        <f>VLOOKUP(D324,'ORÇAMENTO '!$D$17:$L$149,4,FALSE)</f>
        <v>CABO DE COBRE FLEXÍVEL ISOLADO, 6 MM², ANTI-CHAMA 450/750 V, PARA CIRCUITOS TERMINAIS - FORNECIMENTO E INSTALAÇÃO. AF_12/2015</v>
      </c>
      <c r="I324" s="501" t="s">
        <v>20753</v>
      </c>
      <c r="J324" s="519"/>
      <c r="K324" s="520"/>
      <c r="L324" s="601">
        <f t="shared" ref="L324" si="91">SUM(K325:K326)</f>
        <v>4117.28</v>
      </c>
      <c r="M324" s="287"/>
    </row>
    <row r="325" spans="1:13">
      <c r="A325" s="483"/>
      <c r="B325" s="497"/>
      <c r="C325" s="490"/>
      <c r="D325" s="495"/>
      <c r="E325" s="503"/>
      <c r="F325" s="482"/>
      <c r="G325" s="499"/>
      <c r="H325" s="517"/>
      <c r="I325" s="559"/>
      <c r="J325" s="521"/>
      <c r="K325" s="522"/>
      <c r="L325" s="602"/>
    </row>
    <row r="326" spans="1:13">
      <c r="A326" s="490"/>
      <c r="B326" s="490"/>
      <c r="C326" s="490"/>
      <c r="D326" s="496"/>
      <c r="E326" s="482"/>
      <c r="F326" s="482"/>
      <c r="G326" s="496"/>
      <c r="H326" s="523"/>
      <c r="I326" s="559"/>
      <c r="J326" s="521"/>
      <c r="K326" s="522">
        <v>4117.28</v>
      </c>
      <c r="L326" s="602"/>
    </row>
    <row r="327" spans="1:13" ht="42" customHeight="1">
      <c r="A327" s="470"/>
      <c r="B327" s="494"/>
      <c r="C327" s="490"/>
      <c r="D327" s="501" t="s">
        <v>8338</v>
      </c>
      <c r="E327" s="512">
        <f>VLOOKUP(D327,'ORÇAMENTO '!$D$17:$L$149,2,FALSE)</f>
        <v>92986</v>
      </c>
      <c r="F327" s="482" t="str">
        <f>VLOOKUP(D327,'[3]ORÇAMENTO '!$D$17:$L$158,3,FALSE)</f>
        <v xml:space="preserve">SINAPI </v>
      </c>
      <c r="G327" s="499" t="str">
        <f>VLOOKUP(D327,'ORÇAMENTO '!$D$17:$L$149,5,FALSE)</f>
        <v>M</v>
      </c>
      <c r="H327" s="519" t="str">
        <f>VLOOKUP(D327,'ORÇAMENTO '!$D$17:$L$149,4,FALSE)</f>
        <v>CABO DE COBRE FLEXÍVEL ISOLADO, 35 MM², ANTI-CHAMA 0,6/1,0 KV, PARA DISTRIBUIÇÃO - FORNECIMENTO E INSTALAÇÃO. AF_12/2015</v>
      </c>
      <c r="I327" s="501" t="s">
        <v>20753</v>
      </c>
      <c r="J327" s="519"/>
      <c r="K327" s="520"/>
      <c r="L327" s="601">
        <f t="shared" ref="L327" si="92">SUM(K328:K329)</f>
        <v>40</v>
      </c>
    </row>
    <row r="328" spans="1:13">
      <c r="A328" s="483"/>
      <c r="B328" s="497"/>
      <c r="C328" s="490"/>
      <c r="D328" s="495"/>
      <c r="E328" s="503"/>
      <c r="F328" s="482"/>
      <c r="G328" s="498"/>
      <c r="H328" s="517"/>
      <c r="I328" s="559"/>
      <c r="J328" s="521"/>
      <c r="K328" s="522"/>
      <c r="L328" s="602"/>
    </row>
    <row r="329" spans="1:13">
      <c r="A329" s="490"/>
      <c r="B329" s="490"/>
      <c r="C329" s="490"/>
      <c r="D329" s="496"/>
      <c r="E329" s="482"/>
      <c r="F329" s="482"/>
      <c r="G329" s="496"/>
      <c r="H329" s="523"/>
      <c r="I329" s="559"/>
      <c r="J329" s="521"/>
      <c r="K329" s="522">
        <v>40</v>
      </c>
      <c r="L329" s="602"/>
    </row>
    <row r="330" spans="1:13" ht="41.25" customHeight="1">
      <c r="A330" s="470"/>
      <c r="B330" s="494"/>
      <c r="C330" s="490"/>
      <c r="D330" s="501" t="s">
        <v>8339</v>
      </c>
      <c r="E330" s="512">
        <f>VLOOKUP(D330,'ORÇAMENTO '!$D$17:$L$149,2,FALSE)</f>
        <v>93662</v>
      </c>
      <c r="F330" s="482" t="str">
        <f>VLOOKUP(D330,'[3]ORÇAMENTO '!$D$17:$L$158,3,FALSE)</f>
        <v xml:space="preserve">SINAPI </v>
      </c>
      <c r="G330" s="499" t="str">
        <f>VLOOKUP(D330,'ORÇAMENTO '!$D$17:$L$149,5,FALSE)</f>
        <v>UN</v>
      </c>
      <c r="H330" s="519" t="str">
        <f>VLOOKUP(D330,'ORÇAMENTO '!$D$17:$L$149,4,FALSE)</f>
        <v>DISJUNTOR BIPOLAR TIPO DIN, CORRENTE NOMINAL DE 20A - FORNECIMENTO E INSTALAÇÃO. AF_10/2020</v>
      </c>
      <c r="I330" s="501" t="s">
        <v>20753</v>
      </c>
      <c r="J330" s="519"/>
      <c r="K330" s="520"/>
      <c r="L330" s="601">
        <f t="shared" ref="L330" si="93">SUM(K331:K332)</f>
        <v>17</v>
      </c>
    </row>
    <row r="331" spans="1:13">
      <c r="A331" s="483"/>
      <c r="B331" s="497"/>
      <c r="C331" s="490"/>
      <c r="D331" s="495"/>
      <c r="E331" s="503"/>
      <c r="F331" s="482"/>
      <c r="G331" s="498"/>
      <c r="H331" s="517"/>
      <c r="I331" s="559"/>
      <c r="J331" s="521"/>
      <c r="K331" s="522"/>
      <c r="L331" s="602"/>
    </row>
    <row r="332" spans="1:13">
      <c r="A332" s="490"/>
      <c r="B332" s="490"/>
      <c r="C332" s="490"/>
      <c r="D332" s="496"/>
      <c r="E332" s="482"/>
      <c r="F332" s="482"/>
      <c r="G332" s="496"/>
      <c r="H332" s="523"/>
      <c r="I332" s="559"/>
      <c r="J332" s="521"/>
      <c r="K332" s="522">
        <v>17</v>
      </c>
      <c r="L332" s="602"/>
    </row>
    <row r="333" spans="1:13" ht="38.25" customHeight="1">
      <c r="A333" s="470"/>
      <c r="B333" s="494"/>
      <c r="C333" s="490"/>
      <c r="D333" s="501" t="s">
        <v>8340</v>
      </c>
      <c r="E333" s="512">
        <f>VLOOKUP(D333,'ORÇAMENTO '!$D$17:$L$149,2,FALSE)</f>
        <v>93666</v>
      </c>
      <c r="F333" s="482" t="str">
        <f>VLOOKUP(D333,'[3]ORÇAMENTO '!$D$17:$L$158,3,FALSE)</f>
        <v xml:space="preserve">SINAPI </v>
      </c>
      <c r="G333" s="499" t="str">
        <f>VLOOKUP(D333,'ORÇAMENTO '!$D$17:$L$149,5,FALSE)</f>
        <v>UN</v>
      </c>
      <c r="H333" s="519" t="str">
        <f>VLOOKUP(D333,'ORÇAMENTO '!$D$17:$L$149,4,FALSE)</f>
        <v>DISJUNTOR BIPOLAR TIPO DIN, CORRENTE NOMINAL DE 50A - FORNECIMENTO E INSTALAÇÃO. AF_10/2020</v>
      </c>
      <c r="I333" s="501" t="s">
        <v>20753</v>
      </c>
      <c r="J333" s="519"/>
      <c r="K333" s="520"/>
      <c r="L333" s="601">
        <f t="shared" ref="L333" si="94">SUM(K334:K335)</f>
        <v>1</v>
      </c>
    </row>
    <row r="334" spans="1:13">
      <c r="A334" s="483"/>
      <c r="B334" s="497"/>
      <c r="C334" s="490"/>
      <c r="D334" s="495"/>
      <c r="E334" s="503"/>
      <c r="F334" s="482"/>
      <c r="G334" s="498"/>
      <c r="H334" s="517"/>
      <c r="I334" s="559"/>
      <c r="J334" s="521"/>
      <c r="K334" s="522"/>
      <c r="L334" s="602"/>
    </row>
    <row r="335" spans="1:13">
      <c r="A335" s="490"/>
      <c r="B335" s="490"/>
      <c r="C335" s="490"/>
      <c r="D335" s="496"/>
      <c r="E335" s="482"/>
      <c r="F335" s="482"/>
      <c r="G335" s="496"/>
      <c r="H335" s="523"/>
      <c r="I335" s="559"/>
      <c r="J335" s="521"/>
      <c r="K335" s="522">
        <v>1</v>
      </c>
      <c r="L335" s="602"/>
    </row>
    <row r="336" spans="1:13" ht="53.25" customHeight="1">
      <c r="A336" s="470"/>
      <c r="B336" s="494"/>
      <c r="C336" s="490"/>
      <c r="D336" s="501" t="s">
        <v>14161</v>
      </c>
      <c r="E336" s="512">
        <f>VLOOKUP(D336,'ORÇAMENTO '!$D$17:$L$149,2,FALSE)</f>
        <v>91836</v>
      </c>
      <c r="F336" s="482" t="str">
        <f>VLOOKUP(D336,'[3]ORÇAMENTO '!$D$17:$L$158,3,FALSE)</f>
        <v xml:space="preserve">SINAPI </v>
      </c>
      <c r="G336" s="499" t="str">
        <f>VLOOKUP(D336,'ORÇAMENTO '!$D$17:$L$149,5,FALSE)</f>
        <v>M</v>
      </c>
      <c r="H336" s="519" t="str">
        <f>VLOOKUP(D336,'ORÇAMENTO '!$D$17:$L$149,4,FALSE)</f>
        <v>ELETRODUTO FLEXÍVEL CORRUGADO, PVC, DN 32 MM (1"), PARA CIRCUITOS TERMINAIS, INSTALADO EM FORRO - FORNECIMENTO E INSTALAÇÃO. AF_12/2015</v>
      </c>
      <c r="I336" s="501" t="s">
        <v>20753</v>
      </c>
      <c r="J336" s="519"/>
      <c r="K336" s="520"/>
      <c r="L336" s="601">
        <f t="shared" ref="L336" si="95">SUM(K337:K338)</f>
        <v>604.16999999999996</v>
      </c>
    </row>
    <row r="337" spans="1:14">
      <c r="A337" s="483"/>
      <c r="B337" s="497"/>
      <c r="C337" s="490"/>
      <c r="D337" s="495"/>
      <c r="E337" s="503"/>
      <c r="F337" s="482"/>
      <c r="G337" s="498"/>
      <c r="H337" s="517"/>
      <c r="I337" s="559"/>
      <c r="J337" s="521"/>
      <c r="K337" s="522"/>
      <c r="L337" s="602"/>
      <c r="M337" s="283"/>
      <c r="N337" s="283"/>
    </row>
    <row r="338" spans="1:14">
      <c r="A338" s="490"/>
      <c r="B338" s="484"/>
      <c r="C338" s="490"/>
      <c r="D338" s="496"/>
      <c r="E338" s="482"/>
      <c r="F338" s="482"/>
      <c r="G338" s="496"/>
      <c r="H338" s="517"/>
      <c r="I338" s="559"/>
      <c r="J338" s="521"/>
      <c r="K338" s="522">
        <v>604.16999999999996</v>
      </c>
      <c r="L338" s="602"/>
      <c r="M338" s="283"/>
      <c r="N338" s="283"/>
    </row>
    <row r="339" spans="1:14" ht="48" customHeight="1">
      <c r="A339" s="470"/>
      <c r="B339" s="494"/>
      <c r="C339" s="490"/>
      <c r="D339" s="501" t="s">
        <v>14162</v>
      </c>
      <c r="E339" s="512" t="str">
        <f>VLOOKUP(D339,'ORÇAMENTO '!$D$17:$L$149,2,FALSE)</f>
        <v>CP0005</v>
      </c>
      <c r="F339" s="467" t="s">
        <v>8333</v>
      </c>
      <c r="G339" s="499" t="str">
        <f>VLOOKUP(D339,'ORÇAMENTO '!$D$17:$L$149,5,FALSE)</f>
        <v>CJ</v>
      </c>
      <c r="H339" s="513" t="str">
        <f>VLOOKUP(D339,'ORÇAMENTO '!$D$17:$L$149,4,FALSE)</f>
        <v xml:space="preserve"> ELETRODUTO/DUTO PEAD FLEXIVEL PAREDE SIMPLES, CORRUGACAO HELICOIDAL, COR PRETA, SEM ROSCA, DE 2", PARA CABEAMENTO SUBTERRANEO (NBR 15715) - FORNECIMENTO E INSTALAÇÃO</v>
      </c>
      <c r="I339" s="501" t="s">
        <v>20753</v>
      </c>
      <c r="J339" s="515"/>
      <c r="K339" s="516"/>
      <c r="L339" s="599">
        <f t="shared" ref="L339" si="96">K340</f>
        <v>236.1</v>
      </c>
      <c r="M339" s="283"/>
      <c r="N339" s="283"/>
    </row>
    <row r="340" spans="1:14">
      <c r="A340" s="470"/>
      <c r="B340" s="494"/>
      <c r="C340" s="490"/>
      <c r="D340" s="495"/>
      <c r="E340" s="503"/>
      <c r="F340" s="503"/>
      <c r="G340" s="492"/>
      <c r="H340" s="517"/>
      <c r="I340" s="474"/>
      <c r="J340" s="518"/>
      <c r="K340" s="441">
        <v>236.1</v>
      </c>
      <c r="L340" s="600"/>
      <c r="M340" s="283"/>
      <c r="N340" s="283"/>
    </row>
    <row r="341" spans="1:14">
      <c r="A341" s="470"/>
      <c r="B341" s="494"/>
      <c r="C341" s="490"/>
      <c r="D341" s="496"/>
      <c r="E341" s="482"/>
      <c r="F341" s="482"/>
      <c r="G341" s="498"/>
      <c r="H341" s="915"/>
      <c r="I341" s="915"/>
      <c r="J341" s="915"/>
      <c r="K341" s="915"/>
      <c r="L341" s="916"/>
      <c r="M341" s="283"/>
      <c r="N341" s="283"/>
    </row>
    <row r="342" spans="1:14">
      <c r="A342" s="470"/>
      <c r="B342" s="494"/>
      <c r="C342" s="490"/>
      <c r="D342" s="501" t="s">
        <v>16000</v>
      </c>
      <c r="E342" s="512" t="str">
        <f>VLOOKUP(D342,'ORÇAMENTO '!$D$17:$L$149,2,FALSE)</f>
        <v>CP0006</v>
      </c>
      <c r="F342" s="467" t="s">
        <v>8333</v>
      </c>
      <c r="G342" s="499" t="str">
        <f>VLOOKUP(D342,'ORÇAMENTO '!$D$17:$L$149,5,FALSE)</f>
        <v>CJ</v>
      </c>
      <c r="H342" s="519" t="str">
        <f>VLOOKUP(D342,'ORÇAMENTO '!$D$17:$L$149,4,FALSE)</f>
        <v>POSTE DE CONCRETO DUPLO T, TIPO B, 300 KG, H = 10 M (NBR 8451)</v>
      </c>
      <c r="I342" s="501" t="s">
        <v>20753</v>
      </c>
      <c r="J342" s="519"/>
      <c r="K342" s="520"/>
      <c r="L342" s="601">
        <f>SUM(K343:K344)</f>
        <v>12</v>
      </c>
      <c r="M342" s="283"/>
      <c r="N342" s="283"/>
    </row>
    <row r="343" spans="1:14">
      <c r="A343" s="470"/>
      <c r="B343" s="494"/>
      <c r="C343" s="490"/>
      <c r="D343" s="495"/>
      <c r="E343" s="503"/>
      <c r="F343" s="482"/>
      <c r="G343" s="498"/>
      <c r="H343" s="517"/>
      <c r="I343" s="559"/>
      <c r="J343" s="521"/>
      <c r="K343" s="522"/>
      <c r="L343" s="602"/>
      <c r="M343" s="283"/>
      <c r="N343" s="283"/>
    </row>
    <row r="344" spans="1:14">
      <c r="A344" s="470"/>
      <c r="B344" s="494"/>
      <c r="C344" s="490"/>
      <c r="D344" s="496"/>
      <c r="E344" s="482"/>
      <c r="F344" s="482"/>
      <c r="G344" s="498"/>
      <c r="H344" s="523"/>
      <c r="I344" s="559"/>
      <c r="J344" s="521"/>
      <c r="K344" s="522">
        <v>12</v>
      </c>
      <c r="L344" s="602"/>
      <c r="M344" s="283"/>
      <c r="N344" s="283"/>
    </row>
    <row r="345" spans="1:14" ht="39.75" customHeight="1">
      <c r="A345" s="470"/>
      <c r="B345" s="494"/>
      <c r="C345" s="490"/>
      <c r="D345" s="501" t="s">
        <v>20781</v>
      </c>
      <c r="E345" s="512" t="str">
        <f>VLOOKUP(D345,'ORÇAMENTO '!$D$17:$L$149,2,FALSE)</f>
        <v>CP0007</v>
      </c>
      <c r="F345" s="467" t="s">
        <v>8333</v>
      </c>
      <c r="G345" s="499" t="str">
        <f>VLOOKUP(D345,'ORÇAMENTO '!$D$17:$L$149,5,FALSE)</f>
        <v>CJ</v>
      </c>
      <c r="H345" s="519" t="str">
        <f>VLOOKUP(D345,'ORÇAMENTO '!$D$17:$L$149,4,FALSE)</f>
        <v>POSTE CONICO CONTINUO EM ACO GALVANIZADO, RETO, ENGASTADO, H = 9 M, DIAMETRO INFERIOR = *145* MM - FORNECIMENTO E INSTALACAO</v>
      </c>
      <c r="I345" s="501" t="s">
        <v>20753</v>
      </c>
      <c r="J345" s="519"/>
      <c r="K345" s="520"/>
      <c r="L345" s="601">
        <f>SUM(K346:K347)</f>
        <v>11</v>
      </c>
      <c r="M345" s="283"/>
      <c r="N345" s="283"/>
    </row>
    <row r="346" spans="1:14">
      <c r="A346" s="483"/>
      <c r="B346" s="497"/>
      <c r="C346" s="490"/>
      <c r="D346" s="495"/>
      <c r="E346" s="503"/>
      <c r="F346" s="482"/>
      <c r="G346" s="498"/>
      <c r="H346" s="517"/>
      <c r="I346" s="559"/>
      <c r="J346" s="521"/>
      <c r="K346" s="522"/>
      <c r="L346" s="602"/>
      <c r="M346" s="283"/>
      <c r="N346" s="283"/>
    </row>
    <row r="347" spans="1:14">
      <c r="A347" s="490"/>
      <c r="B347" s="490"/>
      <c r="C347" s="490"/>
      <c r="D347" s="496"/>
      <c r="E347" s="482"/>
      <c r="F347" s="482"/>
      <c r="G347" s="496"/>
      <c r="H347" s="523"/>
      <c r="I347" s="559"/>
      <c r="J347" s="521"/>
      <c r="K347" s="522">
        <v>11</v>
      </c>
      <c r="L347" s="602"/>
      <c r="M347" s="283"/>
      <c r="N347" s="283"/>
    </row>
    <row r="348" spans="1:14" ht="43.5" customHeight="1">
      <c r="A348" s="470"/>
      <c r="B348" s="494"/>
      <c r="C348" s="490"/>
      <c r="D348" s="501" t="s">
        <v>20782</v>
      </c>
      <c r="E348" s="512" t="str">
        <f>VLOOKUP(D348,'ORÇAMENTO '!$D$17:$L$149,2,FALSE)</f>
        <v>CP0009</v>
      </c>
      <c r="F348" s="467" t="s">
        <v>8333</v>
      </c>
      <c r="G348" s="499" t="str">
        <f>VLOOKUP(D348,'ORÇAMENTO '!$D$17:$L$149,5,FALSE)</f>
        <v>CJ</v>
      </c>
      <c r="H348" s="519" t="str">
        <f>VLOOKUP(D348,'ORÇAMENTO '!$D$17:$L$149,4,FALSE)</f>
        <v>POSTE CONICO CONTINUO EM ACO GALVANIZADO, RETO, FLANGEADO, H = 7 M, DIAMETRO INFERIOR = *125* CM - FORNECIMENTO E INSTALACAO</v>
      </c>
      <c r="I348" s="501" t="s">
        <v>20753</v>
      </c>
      <c r="J348" s="519"/>
      <c r="K348" s="520"/>
      <c r="L348" s="601">
        <f t="shared" ref="L348" si="97">SUM(K349:K350)</f>
        <v>48</v>
      </c>
      <c r="M348" s="283"/>
      <c r="N348" s="283"/>
    </row>
    <row r="349" spans="1:14">
      <c r="A349" s="483"/>
      <c r="B349" s="497"/>
      <c r="C349" s="490"/>
      <c r="D349" s="495"/>
      <c r="E349" s="503"/>
      <c r="F349" s="482"/>
      <c r="G349" s="498"/>
      <c r="H349" s="517"/>
      <c r="I349" s="559"/>
      <c r="J349" s="521"/>
      <c r="K349" s="522"/>
      <c r="L349" s="602"/>
      <c r="M349" s="283"/>
      <c r="N349" s="283"/>
    </row>
    <row r="350" spans="1:14">
      <c r="A350" s="490"/>
      <c r="B350" s="490"/>
      <c r="C350" s="490"/>
      <c r="D350" s="496"/>
      <c r="E350" s="482"/>
      <c r="F350" s="482"/>
      <c r="G350" s="496"/>
      <c r="H350" s="523"/>
      <c r="I350" s="559"/>
      <c r="J350" s="521"/>
      <c r="K350" s="522">
        <v>48</v>
      </c>
      <c r="L350" s="602"/>
      <c r="M350" s="283"/>
      <c r="N350" s="283"/>
    </row>
    <row r="351" spans="1:14">
      <c r="A351" s="470"/>
      <c r="B351" s="494"/>
      <c r="C351" s="490"/>
      <c r="D351" s="501" t="s">
        <v>20783</v>
      </c>
      <c r="E351" s="512" t="str">
        <f>VLOOKUP(D351,'ORÇAMENTO '!$D$17:$L$149,2,FALSE)</f>
        <v>CP0018</v>
      </c>
      <c r="F351" s="467" t="s">
        <v>8333</v>
      </c>
      <c r="G351" s="499" t="str">
        <f>VLOOKUP(D351,'ORÇAMENTO '!$D$17:$L$149,5,FALSE)</f>
        <v>CJ</v>
      </c>
      <c r="H351" s="519" t="str">
        <f>VLOOKUP(D351,'ORÇAMENTO '!$D$17:$L$149,4,FALSE)</f>
        <v>CRUZETA DE CONCRETO (90x115x2400mm) -FORNECIMENTO E INSTALAÇÃO</v>
      </c>
      <c r="I351" s="501" t="s">
        <v>20753</v>
      </c>
      <c r="J351" s="519"/>
      <c r="K351" s="520"/>
      <c r="L351" s="601">
        <f t="shared" ref="L351" si="98">SUM(K352:K353)</f>
        <v>12</v>
      </c>
      <c r="M351" s="283"/>
      <c r="N351" s="283"/>
    </row>
    <row r="352" spans="1:14">
      <c r="A352" s="483"/>
      <c r="B352" s="497"/>
      <c r="C352" s="490"/>
      <c r="D352" s="495"/>
      <c r="E352" s="503"/>
      <c r="F352" s="482"/>
      <c r="G352" s="498"/>
      <c r="H352" s="517"/>
      <c r="I352" s="559"/>
      <c r="J352" s="521"/>
      <c r="K352" s="522"/>
      <c r="L352" s="602"/>
      <c r="M352" s="283"/>
      <c r="N352" s="283"/>
    </row>
    <row r="353" spans="1:14">
      <c r="A353" s="490"/>
      <c r="B353" s="490"/>
      <c r="C353" s="490"/>
      <c r="D353" s="496"/>
      <c r="E353" s="482"/>
      <c r="F353" s="482"/>
      <c r="G353" s="496"/>
      <c r="H353" s="523"/>
      <c r="I353" s="559"/>
      <c r="J353" s="521"/>
      <c r="K353" s="522">
        <v>12</v>
      </c>
      <c r="L353" s="602"/>
      <c r="M353" s="283"/>
      <c r="N353" s="283"/>
    </row>
    <row r="354" spans="1:14">
      <c r="A354" s="470"/>
      <c r="B354" s="494"/>
      <c r="C354" s="490"/>
      <c r="D354" s="501" t="s">
        <v>20784</v>
      </c>
      <c r="E354" s="512" t="str">
        <f>VLOOKUP(D354,'ORÇAMENTO '!$D$17:$L$149,2,FALSE)</f>
        <v>CP0016</v>
      </c>
      <c r="F354" s="467" t="s">
        <v>8333</v>
      </c>
      <c r="G354" s="499" t="str">
        <f>VLOOKUP(D354,'ORÇAMENTO '!$D$17:$L$149,5,FALSE)</f>
        <v>CJ</v>
      </c>
      <c r="H354" s="519" t="str">
        <f>VLOOKUP(D354,'ORÇAMENTO '!$D$17:$L$149,4,FALSE)</f>
        <v>MÃO FRANCESA 3/16X32X619mm - FORNECIMENTO E INSTALAÇÃO</v>
      </c>
      <c r="I354" s="501" t="s">
        <v>20753</v>
      </c>
      <c r="J354" s="519"/>
      <c r="K354" s="520"/>
      <c r="L354" s="601">
        <f t="shared" ref="L354" si="99">SUM(K355:K356)</f>
        <v>24</v>
      </c>
      <c r="M354" s="283"/>
      <c r="N354" s="283"/>
    </row>
    <row r="355" spans="1:14">
      <c r="A355" s="483"/>
      <c r="B355" s="497"/>
      <c r="C355" s="490"/>
      <c r="D355" s="495"/>
      <c r="E355" s="503"/>
      <c r="F355" s="482"/>
      <c r="G355" s="498"/>
      <c r="H355" s="517"/>
      <c r="I355" s="559"/>
      <c r="J355" s="521"/>
      <c r="K355" s="522"/>
      <c r="L355" s="602"/>
      <c r="M355" s="283"/>
      <c r="N355" s="283"/>
    </row>
    <row r="356" spans="1:14">
      <c r="A356" s="490"/>
      <c r="B356" s="490"/>
      <c r="C356" s="490"/>
      <c r="D356" s="496"/>
      <c r="E356" s="482"/>
      <c r="F356" s="482"/>
      <c r="G356" s="496"/>
      <c r="H356" s="523"/>
      <c r="I356" s="559"/>
      <c r="J356" s="521"/>
      <c r="K356" s="522">
        <v>24</v>
      </c>
      <c r="L356" s="602"/>
      <c r="M356" s="283"/>
      <c r="N356" s="283"/>
    </row>
    <row r="357" spans="1:14" s="386" customFormat="1" ht="45" customHeight="1">
      <c r="A357" s="490"/>
      <c r="B357" s="484"/>
      <c r="C357" s="490"/>
      <c r="D357" s="501" t="s">
        <v>20785</v>
      </c>
      <c r="E357" s="512" t="str">
        <f>VLOOKUP(D357,'ORÇAMENTO '!$D$17:$L$149,2,FALSE)</f>
        <v>CP0008</v>
      </c>
      <c r="F357" s="467" t="s">
        <v>8333</v>
      </c>
      <c r="G357" s="499" t="str">
        <f>VLOOKUP(D357,'ORÇAMENTO '!$D$17:$L$149,5,FALSE)</f>
        <v>CJ</v>
      </c>
      <c r="H357" s="519" t="str">
        <f>VLOOKUP(D357,'ORÇAMENTO '!$D$17:$L$149,4,FALSE)</f>
        <v>HASTE DE ATERRAMENTO EM ACO COM 3,00 M DE COMPRIMENTO E DN = 5/8", REVESTIDA COM BAIXA CAMADA DE COBRE, COM CONECTOR TIPO GRAMPO - FORNECIMENTO E INSTALAÇÃO</v>
      </c>
      <c r="I357" s="501" t="s">
        <v>20753</v>
      </c>
      <c r="J357" s="519"/>
      <c r="K357" s="520"/>
      <c r="L357" s="601">
        <f t="shared" ref="L357" si="100">SUM(K358:K359)</f>
        <v>72</v>
      </c>
      <c r="M357" s="283"/>
      <c r="N357" s="283"/>
    </row>
    <row r="358" spans="1:14" s="386" customFormat="1">
      <c r="A358" s="490"/>
      <c r="B358" s="484"/>
      <c r="C358" s="490"/>
      <c r="D358" s="495"/>
      <c r="E358" s="503"/>
      <c r="F358" s="482"/>
      <c r="G358" s="498"/>
      <c r="H358" s="517"/>
      <c r="I358" s="559"/>
      <c r="J358" s="521"/>
      <c r="K358" s="522"/>
      <c r="L358" s="602"/>
      <c r="M358" s="283"/>
      <c r="N358" s="283"/>
    </row>
    <row r="359" spans="1:14" s="386" customFormat="1">
      <c r="A359" s="490"/>
      <c r="B359" s="484"/>
      <c r="C359" s="490"/>
      <c r="D359" s="496"/>
      <c r="E359" s="482"/>
      <c r="F359" s="482"/>
      <c r="G359" s="496"/>
      <c r="H359" s="523"/>
      <c r="I359" s="559"/>
      <c r="J359" s="521"/>
      <c r="K359" s="522">
        <v>72</v>
      </c>
      <c r="L359" s="602"/>
      <c r="M359" s="283"/>
      <c r="N359" s="283"/>
    </row>
    <row r="360" spans="1:14" ht="31.5" customHeight="1">
      <c r="A360" s="470"/>
      <c r="B360" s="494"/>
      <c r="C360" s="490"/>
      <c r="D360" s="501" t="s">
        <v>20786</v>
      </c>
      <c r="E360" s="512" t="str">
        <f>VLOOKUP(D360,'ORÇAMENTO '!$D$17:$L$149,2,FALSE)</f>
        <v>CP0013</v>
      </c>
      <c r="F360" s="467" t="s">
        <v>8333</v>
      </c>
      <c r="G360" s="499" t="str">
        <f>VLOOKUP(D360,'ORÇAMENTO '!$D$17:$L$149,5,FALSE)</f>
        <v>CJ</v>
      </c>
      <c r="H360" s="519" t="str">
        <f>VLOOKUP(D360,'ORÇAMENTO '!$D$17:$L$149,4,FALSE)</f>
        <v>ARRUELA QUADRADA EM ACO GALVANIZADO, DIMENSAO = 38 MM, ESPESSURA = 3MM, DIAMETRO DO FURO= 18 MM - FORNECIMENTO E INSTALAÇÃO</v>
      </c>
      <c r="I360" s="501" t="s">
        <v>20753</v>
      </c>
      <c r="J360" s="519"/>
      <c r="K360" s="520"/>
      <c r="L360" s="601">
        <f t="shared" ref="L360" si="101">SUM(K361:K362)</f>
        <v>72</v>
      </c>
      <c r="M360" s="283"/>
      <c r="N360" s="283"/>
    </row>
    <row r="361" spans="1:14">
      <c r="A361" s="483"/>
      <c r="B361" s="497"/>
      <c r="C361" s="490"/>
      <c r="D361" s="495"/>
      <c r="E361" s="503"/>
      <c r="F361" s="482"/>
      <c r="G361" s="498"/>
      <c r="H361" s="517"/>
      <c r="I361" s="559"/>
      <c r="J361" s="521"/>
      <c r="K361" s="522"/>
      <c r="L361" s="602"/>
      <c r="M361" s="283"/>
      <c r="N361" s="283"/>
    </row>
    <row r="362" spans="1:14">
      <c r="A362" s="490"/>
      <c r="B362" s="490"/>
      <c r="C362" s="490"/>
      <c r="D362" s="496"/>
      <c r="E362" s="482"/>
      <c r="F362" s="482"/>
      <c r="G362" s="496"/>
      <c r="H362" s="523"/>
      <c r="I362" s="559"/>
      <c r="J362" s="521"/>
      <c r="K362" s="522">
        <v>72</v>
      </c>
      <c r="L362" s="602"/>
      <c r="M362" s="283"/>
      <c r="N362" s="283"/>
    </row>
    <row r="363" spans="1:14" ht="38.25" customHeight="1">
      <c r="A363" s="470"/>
      <c r="B363" s="494"/>
      <c r="C363" s="490"/>
      <c r="D363" s="501" t="s">
        <v>20787</v>
      </c>
      <c r="E363" s="512" t="str">
        <f>VLOOKUP(D363,'ORÇAMENTO '!$D$17:$L$149,2,FALSE)</f>
        <v>CP0014</v>
      </c>
      <c r="F363" s="467" t="s">
        <v>8333</v>
      </c>
      <c r="G363" s="499" t="str">
        <f>VLOOKUP(D363,'ORÇAMENTO '!$D$17:$L$149,5,FALSE)</f>
        <v>CJ</v>
      </c>
      <c r="H363" s="519" t="str">
        <f>VLOOKUP(D363,'ORÇAMENTO '!$D$17:$L$149,4,FALSE)</f>
        <v xml:space="preserve"> PARAFUSO M16 EM ACO GALVANIZADO, COMPRIMENTO = 125 MM, DIAMETRO = 16 MM, ROSCA MAQUINA, CABECA QUADRADA - FORNECIMENTO E INSTALAÇÃO</v>
      </c>
      <c r="I363" s="501" t="s">
        <v>20753</v>
      </c>
      <c r="J363" s="519"/>
      <c r="K363" s="520"/>
      <c r="L363" s="601">
        <f t="shared" ref="L363" si="102">SUM(K364:K365)</f>
        <v>48</v>
      </c>
      <c r="M363" s="283"/>
      <c r="N363" s="283"/>
    </row>
    <row r="364" spans="1:14">
      <c r="A364" s="483"/>
      <c r="B364" s="497"/>
      <c r="C364" s="490"/>
      <c r="D364" s="495"/>
      <c r="E364" s="503"/>
      <c r="F364" s="482"/>
      <c r="G364" s="498"/>
      <c r="H364" s="517"/>
      <c r="I364" s="559"/>
      <c r="J364" s="521"/>
      <c r="K364" s="522"/>
      <c r="L364" s="602"/>
      <c r="M364" s="283"/>
      <c r="N364" s="283"/>
    </row>
    <row r="365" spans="1:14">
      <c r="A365" s="490"/>
      <c r="B365" s="484"/>
      <c r="C365" s="490"/>
      <c r="D365" s="496"/>
      <c r="E365" s="482"/>
      <c r="F365" s="482"/>
      <c r="G365" s="496"/>
      <c r="H365" s="523"/>
      <c r="I365" s="559"/>
      <c r="J365" s="521"/>
      <c r="K365" s="522">
        <v>48</v>
      </c>
      <c r="L365" s="602"/>
      <c r="M365" s="283"/>
      <c r="N365" s="283"/>
    </row>
    <row r="366" spans="1:14" ht="36.75" customHeight="1">
      <c r="A366" s="470"/>
      <c r="B366" s="494"/>
      <c r="C366" s="490"/>
      <c r="D366" s="501" t="s">
        <v>21230</v>
      </c>
      <c r="E366" s="512" t="str">
        <f>VLOOKUP(D366,'ORÇAMENTO '!$D$17:$L$149,2,FALSE)</f>
        <v>CP0015</v>
      </c>
      <c r="F366" s="467" t="s">
        <v>8333</v>
      </c>
      <c r="G366" s="499" t="str">
        <f>VLOOKUP(D366,'ORÇAMENTO '!$D$17:$L$149,5,FALSE)</f>
        <v>CJ</v>
      </c>
      <c r="H366" s="513" t="str">
        <f>VLOOKUP(D366,'ORÇAMENTO '!$D$17:$L$149,4,FALSE)</f>
        <v xml:space="preserve"> PARAFUSO M16 EM ACO GALVANIZADO, COMPRIMENTO = 300 MM, DIAMETRO = 16 MM, ROSCA MAQUINA, CABECA QUADRADA - FORNECIMENTO E INSTALAÇÃO</v>
      </c>
      <c r="I366" s="501" t="s">
        <v>20753</v>
      </c>
      <c r="J366" s="515"/>
      <c r="K366" s="516"/>
      <c r="L366" s="599">
        <f t="shared" ref="L366" si="103">K367</f>
        <v>12</v>
      </c>
      <c r="M366" s="283"/>
      <c r="N366" s="283"/>
    </row>
    <row r="367" spans="1:14">
      <c r="A367" s="470"/>
      <c r="B367" s="494"/>
      <c r="C367" s="490"/>
      <c r="D367" s="495"/>
      <c r="E367" s="503"/>
      <c r="F367" s="503"/>
      <c r="G367" s="492"/>
      <c r="H367" s="517"/>
      <c r="I367" s="474"/>
      <c r="J367" s="518"/>
      <c r="K367" s="441">
        <v>12</v>
      </c>
      <c r="L367" s="600"/>
      <c r="M367" s="283"/>
      <c r="N367" s="283"/>
    </row>
    <row r="368" spans="1:14">
      <c r="A368" s="470"/>
      <c r="B368" s="494"/>
      <c r="C368" s="490"/>
      <c r="D368" s="496"/>
      <c r="E368" s="482"/>
      <c r="F368" s="482"/>
      <c r="G368" s="498"/>
      <c r="H368" s="915"/>
      <c r="I368" s="915"/>
      <c r="J368" s="915"/>
      <c r="K368" s="915"/>
      <c r="L368" s="916"/>
      <c r="M368" s="283"/>
      <c r="N368" s="283"/>
    </row>
    <row r="369" spans="1:14" ht="28.5">
      <c r="A369" s="470"/>
      <c r="B369" s="494"/>
      <c r="C369" s="490"/>
      <c r="D369" s="501" t="s">
        <v>21231</v>
      </c>
      <c r="E369" s="512" t="str">
        <f>VLOOKUP(D369,'ORÇAMENTO '!$D$17:$L$149,2,FALSE)</f>
        <v>CP0017</v>
      </c>
      <c r="F369" s="503" t="s">
        <v>8333</v>
      </c>
      <c r="G369" s="499" t="str">
        <f>VLOOKUP(D369,'ORÇAMENTO '!$D$17:$L$149,5,FALSE)</f>
        <v>CJ</v>
      </c>
      <c r="H369" s="519" t="str">
        <f>VLOOKUP(D369,'ORÇAMENTO '!$D$17:$L$149,4,FALSE)</f>
        <v>REFLETOR COMPLETO DE LED POTÊNCIA DE 300W  -FORNECIMENTO E INSTALAÇÃO</v>
      </c>
      <c r="I369" s="501" t="s">
        <v>20753</v>
      </c>
      <c r="J369" s="519"/>
      <c r="K369" s="520"/>
      <c r="L369" s="601">
        <f>SUM(K370:K371)</f>
        <v>44</v>
      </c>
      <c r="M369" s="283"/>
      <c r="N369" s="283"/>
    </row>
    <row r="370" spans="1:14">
      <c r="A370" s="470"/>
      <c r="B370" s="494"/>
      <c r="C370" s="490"/>
      <c r="D370" s="495"/>
      <c r="E370" s="503"/>
      <c r="F370" s="482"/>
      <c r="G370" s="498"/>
      <c r="H370" s="517"/>
      <c r="I370" s="559"/>
      <c r="J370" s="521"/>
      <c r="K370" s="522"/>
      <c r="L370" s="602"/>
      <c r="M370" s="283"/>
      <c r="N370" s="283"/>
    </row>
    <row r="371" spans="1:14">
      <c r="A371" s="470"/>
      <c r="B371" s="494"/>
      <c r="C371" s="490"/>
      <c r="D371" s="496"/>
      <c r="E371" s="482"/>
      <c r="F371" s="482"/>
      <c r="G371" s="498"/>
      <c r="H371" s="523"/>
      <c r="I371" s="559"/>
      <c r="J371" s="521"/>
      <c r="K371" s="522">
        <v>44</v>
      </c>
      <c r="L371" s="602"/>
      <c r="M371" s="283"/>
      <c r="N371" s="283"/>
    </row>
    <row r="372" spans="1:14" ht="39.75" customHeight="1">
      <c r="A372" s="470"/>
      <c r="B372" s="494"/>
      <c r="C372" s="490"/>
      <c r="D372" s="501" t="s">
        <v>21232</v>
      </c>
      <c r="E372" s="512" t="str">
        <f>VLOOKUP(D372,'ORÇAMENTO '!$D$17:$L$149,2,FALSE)</f>
        <v>CP0011</v>
      </c>
      <c r="F372" s="467" t="s">
        <v>8333</v>
      </c>
      <c r="G372" s="499" t="str">
        <f>VLOOKUP(D372,'ORÇAMENTO '!$D$17:$L$149,5,FALSE)</f>
        <v>CJ</v>
      </c>
      <c r="H372" s="519" t="str">
        <f>VLOOKUP(D372,'ORÇAMENTO '!$D$17:$L$149,4,FALSE)</f>
        <v xml:space="preserve">LUMINARIA DE LED PARA ILUMINAÇÃO PUBLICA, 180 W, INVOLUCRO EM ALUMINIO OU AÇO INOX - FORNCIMENTO E INSTALAÇÃO </v>
      </c>
      <c r="I372" s="501" t="s">
        <v>20753</v>
      </c>
      <c r="J372" s="519"/>
      <c r="K372" s="520"/>
      <c r="L372" s="601">
        <f>SUM(K373:K374)</f>
        <v>33</v>
      </c>
      <c r="M372" s="283"/>
      <c r="N372" s="283"/>
    </row>
    <row r="373" spans="1:14">
      <c r="A373" s="483"/>
      <c r="B373" s="497"/>
      <c r="C373" s="490"/>
      <c r="D373" s="495"/>
      <c r="E373" s="503"/>
      <c r="F373" s="482"/>
      <c r="G373" s="498"/>
      <c r="H373" s="517"/>
      <c r="I373" s="559"/>
      <c r="J373" s="521"/>
      <c r="K373" s="522"/>
      <c r="L373" s="602"/>
      <c r="M373" s="283"/>
      <c r="N373" s="283"/>
    </row>
    <row r="374" spans="1:14">
      <c r="A374" s="490"/>
      <c r="B374" s="490"/>
      <c r="C374" s="490"/>
      <c r="D374" s="496"/>
      <c r="E374" s="482"/>
      <c r="F374" s="482"/>
      <c r="G374" s="496"/>
      <c r="H374" s="523"/>
      <c r="I374" s="559"/>
      <c r="J374" s="521"/>
      <c r="K374" s="522">
        <v>33</v>
      </c>
      <c r="L374" s="602"/>
      <c r="M374" s="283"/>
      <c r="N374" s="283"/>
    </row>
    <row r="375" spans="1:14">
      <c r="A375" s="470"/>
      <c r="B375" s="494"/>
      <c r="C375" s="490"/>
      <c r="D375" s="501" t="s">
        <v>21233</v>
      </c>
      <c r="E375" s="512" t="str">
        <f>VLOOKUP(D375,'ORÇAMENTO '!$D$17:$L$149,2,FALSE)</f>
        <v>CP0019</v>
      </c>
      <c r="F375" s="467" t="s">
        <v>8333</v>
      </c>
      <c r="G375" s="499" t="str">
        <f>VLOOKUP(D375,'ORÇAMENTO '!$D$17:$L$149,5,FALSE)</f>
        <v>CJ</v>
      </c>
      <c r="H375" s="519" t="str">
        <f>VLOOKUP(D375,'ORÇAMENTO '!$D$17:$L$149,4,FALSE)</f>
        <v xml:space="preserve">SUPORTE PARA FIXAÇÃO DE TRÊS PETALAS </v>
      </c>
      <c r="I375" s="501" t="s">
        <v>20753</v>
      </c>
      <c r="J375" s="519"/>
      <c r="K375" s="520"/>
      <c r="L375" s="601">
        <f t="shared" ref="L375" si="104">SUM(K376:K377)</f>
        <v>11</v>
      </c>
      <c r="M375" s="283"/>
      <c r="N375" s="283"/>
    </row>
    <row r="376" spans="1:14">
      <c r="A376" s="483"/>
      <c r="B376" s="494"/>
      <c r="C376" s="490"/>
      <c r="D376" s="495"/>
      <c r="E376" s="503"/>
      <c r="F376" s="482"/>
      <c r="G376" s="498"/>
      <c r="H376" s="517"/>
      <c r="I376" s="559"/>
      <c r="J376" s="521"/>
      <c r="K376" s="522"/>
      <c r="L376" s="602"/>
      <c r="M376" s="283"/>
      <c r="N376" s="283"/>
    </row>
    <row r="377" spans="1:14">
      <c r="A377" s="483"/>
      <c r="B377" s="494"/>
      <c r="C377" s="490"/>
      <c r="D377" s="496"/>
      <c r="E377" s="482"/>
      <c r="F377" s="481"/>
      <c r="G377" s="500"/>
      <c r="H377" s="517"/>
      <c r="I377" s="562"/>
      <c r="J377" s="524"/>
      <c r="K377" s="525">
        <v>11</v>
      </c>
      <c r="L377" s="606"/>
      <c r="M377" s="283"/>
      <c r="N377" s="283"/>
    </row>
    <row r="378" spans="1:14" ht="39.75" customHeight="1">
      <c r="A378" s="483"/>
      <c r="B378" s="494"/>
      <c r="C378" s="490"/>
      <c r="D378" s="501" t="s">
        <v>21234</v>
      </c>
      <c r="E378" s="512" t="str">
        <f>VLOOKUP(D378,'ORÇAMENTO '!$D$17:$L$149,2,FALSE)</f>
        <v>CP0010</v>
      </c>
      <c r="F378" s="467" t="s">
        <v>8333</v>
      </c>
      <c r="G378" s="499" t="str">
        <f>VLOOKUP(D378,'ORÇAMENTO '!$D$17:$L$149,5,FALSE)</f>
        <v>CJ</v>
      </c>
      <c r="H378" s="519" t="str">
        <f>VLOOKUP(D378,'ORÇAMENTO '!$D$17:$L$149,4,FALSE)</f>
        <v>LUMINARIA DE LED PARA ILUMINACAO PUBLICA, 50 W, INVOLUCRO EM ALUMINIO OU ACO INOX - FORNECIMENTO E INSTALAÇÃO</v>
      </c>
      <c r="I378" s="501" t="s">
        <v>20753</v>
      </c>
      <c r="J378" s="519"/>
      <c r="K378" s="520"/>
      <c r="L378" s="601">
        <f t="shared" ref="L378" si="105">SUM(K379:K380)</f>
        <v>48</v>
      </c>
      <c r="M378" s="283"/>
      <c r="N378" s="283"/>
    </row>
    <row r="379" spans="1:14">
      <c r="A379" s="483"/>
      <c r="B379" s="494"/>
      <c r="C379" s="490"/>
      <c r="D379" s="495"/>
      <c r="E379" s="503"/>
      <c r="F379" s="482"/>
      <c r="G379" s="498"/>
      <c r="H379" s="517"/>
      <c r="I379" s="559"/>
      <c r="J379" s="521"/>
      <c r="K379" s="522"/>
      <c r="L379" s="602"/>
    </row>
    <row r="380" spans="1:14">
      <c r="A380" s="483"/>
      <c r="B380" s="494"/>
      <c r="C380" s="490"/>
      <c r="D380" s="496"/>
      <c r="E380" s="482"/>
      <c r="F380" s="481"/>
      <c r="G380" s="500"/>
      <c r="H380" s="517"/>
      <c r="I380" s="562"/>
      <c r="J380" s="524"/>
      <c r="K380" s="525">
        <v>48</v>
      </c>
      <c r="L380" s="606"/>
    </row>
    <row r="381" spans="1:14" ht="41.25" customHeight="1">
      <c r="A381" s="483"/>
      <c r="B381" s="494"/>
      <c r="C381" s="490"/>
      <c r="D381" s="501" t="s">
        <v>21235</v>
      </c>
      <c r="E381" s="512" t="str">
        <f>VLOOKUP(D381,'ORÇAMENTO '!$D$17:$L$149,2,FALSE)</f>
        <v>CP0012</v>
      </c>
      <c r="F381" s="467" t="s">
        <v>8333</v>
      </c>
      <c r="G381" s="499" t="str">
        <f>VLOOKUP(D381,'ORÇAMENTO '!$D$17:$L$149,5,FALSE)</f>
        <v>CJ</v>
      </c>
      <c r="H381" s="519" t="str">
        <f>VLOOKUP(D381,'ORÇAMENTO '!$D$17:$L$149,4,FALSE)</f>
        <v>RELE FOTOELETRICO P/ COMANDO DE ILUMINACAO EXTERNA 220V/1000W - FORNECIMENTO E INSTALACAO</v>
      </c>
      <c r="I381" s="501" t="s">
        <v>20753</v>
      </c>
      <c r="J381" s="519"/>
      <c r="K381" s="520"/>
      <c r="L381" s="601">
        <f t="shared" ref="L381" si="106">SUM(K382:K383)</f>
        <v>71</v>
      </c>
    </row>
    <row r="382" spans="1:14">
      <c r="A382" s="483"/>
      <c r="B382" s="494"/>
      <c r="C382" s="490"/>
      <c r="D382" s="495"/>
      <c r="E382" s="503"/>
      <c r="F382" s="482"/>
      <c r="G382" s="498"/>
      <c r="H382" s="517"/>
      <c r="I382" s="559"/>
      <c r="J382" s="521"/>
      <c r="K382" s="522"/>
      <c r="L382" s="602"/>
    </row>
    <row r="383" spans="1:14">
      <c r="A383" s="476"/>
      <c r="B383" s="291"/>
      <c r="C383" s="290"/>
      <c r="D383" s="369"/>
      <c r="E383" s="481"/>
      <c r="F383" s="481"/>
      <c r="G383" s="500"/>
      <c r="H383" s="517"/>
      <c r="I383" s="562"/>
      <c r="J383" s="524"/>
      <c r="K383" s="525">
        <v>71</v>
      </c>
      <c r="L383" s="606"/>
    </row>
    <row r="384" spans="1:14">
      <c r="A384" s="236"/>
      <c r="H384" s="442"/>
      <c r="J384" s="442"/>
      <c r="K384" s="442"/>
      <c r="L384" s="443"/>
    </row>
  </sheetData>
  <mergeCells count="99">
    <mergeCell ref="H73:L73"/>
    <mergeCell ref="H95:L95"/>
    <mergeCell ref="H40:L40"/>
    <mergeCell ref="H76:L76"/>
    <mergeCell ref="H49:L49"/>
    <mergeCell ref="H58:L58"/>
    <mergeCell ref="H43:L43"/>
    <mergeCell ref="H52:L52"/>
    <mergeCell ref="H55:L55"/>
    <mergeCell ref="H46:L46"/>
    <mergeCell ref="H61:L61"/>
    <mergeCell ref="H64:L64"/>
    <mergeCell ref="H67:L67"/>
    <mergeCell ref="H70:L70"/>
    <mergeCell ref="H104:L104"/>
    <mergeCell ref="H107:L107"/>
    <mergeCell ref="H79:L79"/>
    <mergeCell ref="H82:L82"/>
    <mergeCell ref="H85:L85"/>
    <mergeCell ref="H98:L98"/>
    <mergeCell ref="H101:L101"/>
    <mergeCell ref="H295:L295"/>
    <mergeCell ref="H298:L298"/>
    <mergeCell ref="H250:L250"/>
    <mergeCell ref="H277:L277"/>
    <mergeCell ref="H301:L301"/>
    <mergeCell ref="H253:L253"/>
    <mergeCell ref="H256:L256"/>
    <mergeCell ref="H259:L259"/>
    <mergeCell ref="H314:L314"/>
    <mergeCell ref="H217:L217"/>
    <mergeCell ref="H220:L220"/>
    <mergeCell ref="H223:L223"/>
    <mergeCell ref="H226:L226"/>
    <mergeCell ref="H229:L229"/>
    <mergeCell ref="H232:L232"/>
    <mergeCell ref="H235:L235"/>
    <mergeCell ref="H238:L238"/>
    <mergeCell ref="H241:L241"/>
    <mergeCell ref="H244:L244"/>
    <mergeCell ref="H247:L247"/>
    <mergeCell ref="H304:L304"/>
    <mergeCell ref="H307:L307"/>
    <mergeCell ref="H289:L289"/>
    <mergeCell ref="H292:L292"/>
    <mergeCell ref="H149:L149"/>
    <mergeCell ref="H152:L152"/>
    <mergeCell ref="H155:L155"/>
    <mergeCell ref="H162:L162"/>
    <mergeCell ref="H165:L165"/>
    <mergeCell ref="H159:L159"/>
    <mergeCell ref="H168:L168"/>
    <mergeCell ref="H171:L171"/>
    <mergeCell ref="H174:L174"/>
    <mergeCell ref="H177:L177"/>
    <mergeCell ref="H180:L180"/>
    <mergeCell ref="H140:L140"/>
    <mergeCell ref="H143:L143"/>
    <mergeCell ref="H146:L146"/>
    <mergeCell ref="H119:L119"/>
    <mergeCell ref="H122:L122"/>
    <mergeCell ref="H125:L125"/>
    <mergeCell ref="H128:L128"/>
    <mergeCell ref="H131:L131"/>
    <mergeCell ref="B4:H4"/>
    <mergeCell ref="B5:H5"/>
    <mergeCell ref="B6:H6"/>
    <mergeCell ref="K4:L4"/>
    <mergeCell ref="K6:L6"/>
    <mergeCell ref="A8:L8"/>
    <mergeCell ref="K9:L9"/>
    <mergeCell ref="H31:L31"/>
    <mergeCell ref="H34:L34"/>
    <mergeCell ref="H37:L37"/>
    <mergeCell ref="H15:L15"/>
    <mergeCell ref="H20:L20"/>
    <mergeCell ref="H23:L23"/>
    <mergeCell ref="H26:L26"/>
    <mergeCell ref="H368:L368"/>
    <mergeCell ref="H341:L341"/>
    <mergeCell ref="H317:L317"/>
    <mergeCell ref="H310:L310"/>
    <mergeCell ref="H110:L110"/>
    <mergeCell ref="H113:L113"/>
    <mergeCell ref="H116:L116"/>
    <mergeCell ref="H262:L262"/>
    <mergeCell ref="H280:L280"/>
    <mergeCell ref="H265:L265"/>
    <mergeCell ref="H268:L268"/>
    <mergeCell ref="H271:L271"/>
    <mergeCell ref="H274:L274"/>
    <mergeCell ref="H214:L214"/>
    <mergeCell ref="H134:L134"/>
    <mergeCell ref="H137:L137"/>
    <mergeCell ref="A1:J1"/>
    <mergeCell ref="K1:L1"/>
    <mergeCell ref="A2:J2"/>
    <mergeCell ref="K2:L2"/>
    <mergeCell ref="B3:H3"/>
  </mergeCells>
  <pageMargins left="0.511811024" right="0.511811024" top="0.78740157499999996" bottom="0.78740157499999996" header="0.31496062000000002" footer="0.31496062000000002"/>
  <pageSetup paperSize="9" scale="3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062"/>
  <sheetViews>
    <sheetView topLeftCell="A6590" zoomScale="55" zoomScaleNormal="55" workbookViewId="0">
      <selection activeCell="B6739" sqref="B6739"/>
    </sheetView>
  </sheetViews>
  <sheetFormatPr defaultRowHeight="15"/>
  <cols>
    <col min="1" max="1" width="39" style="208" customWidth="1"/>
    <col min="2" max="2" width="187.42578125" style="376" customWidth="1"/>
    <col min="3" max="3" width="9.140625" style="376"/>
    <col min="4" max="4" width="37.140625" style="376" customWidth="1"/>
    <col min="5" max="5" width="18.85546875" style="208" customWidth="1"/>
    <col min="6" max="6" width="40.85546875" style="376" customWidth="1"/>
  </cols>
  <sheetData>
    <row r="1" spans="1:7">
      <c r="A1" s="933"/>
      <c r="B1" s="933"/>
      <c r="C1" s="933"/>
      <c r="D1" s="933"/>
      <c r="E1" s="933"/>
      <c r="F1" s="933"/>
      <c r="G1" s="933"/>
    </row>
    <row r="2" spans="1:7">
      <c r="A2" s="934"/>
      <c r="B2" s="934"/>
      <c r="C2" s="934"/>
      <c r="D2" s="934"/>
      <c r="E2" s="934"/>
      <c r="F2" s="934"/>
      <c r="G2" s="934"/>
    </row>
    <row r="3" spans="1:7">
      <c r="A3" s="934"/>
      <c r="B3" s="934"/>
      <c r="C3" s="934"/>
      <c r="D3" s="934"/>
      <c r="E3" s="934"/>
      <c r="F3" s="934"/>
      <c r="G3" s="934"/>
    </row>
    <row r="4" spans="1:7">
      <c r="G4" s="208"/>
    </row>
    <row r="5" spans="1:7">
      <c r="A5" s="388" t="s">
        <v>232</v>
      </c>
      <c r="B5" s="388" t="s">
        <v>233</v>
      </c>
      <c r="C5" s="388" t="s">
        <v>234</v>
      </c>
      <c r="D5" s="388" t="s">
        <v>235</v>
      </c>
      <c r="E5" s="388" t="s">
        <v>236</v>
      </c>
      <c r="F5" s="388" t="s">
        <v>237</v>
      </c>
      <c r="G5" s="208"/>
    </row>
    <row r="6" spans="1:7">
      <c r="A6" s="387"/>
      <c r="B6" s="387"/>
      <c r="C6" s="387"/>
      <c r="D6" s="387"/>
      <c r="E6" s="387"/>
      <c r="F6" s="387"/>
      <c r="G6" s="208"/>
    </row>
    <row r="7" spans="1:7">
      <c r="A7" s="388">
        <v>97141</v>
      </c>
      <c r="B7" s="388" t="s">
        <v>238</v>
      </c>
      <c r="C7" s="388" t="s">
        <v>239</v>
      </c>
      <c r="D7" s="388" t="s">
        <v>240</v>
      </c>
      <c r="E7" s="389" t="s">
        <v>15987</v>
      </c>
      <c r="F7" s="388" t="s">
        <v>241</v>
      </c>
      <c r="G7" s="208"/>
    </row>
    <row r="8" spans="1:7">
      <c r="A8" s="388">
        <v>97142</v>
      </c>
      <c r="B8" s="388" t="s">
        <v>242</v>
      </c>
      <c r="C8" s="388" t="s">
        <v>239</v>
      </c>
      <c r="D8" s="388" t="s">
        <v>240</v>
      </c>
      <c r="E8" s="389" t="s">
        <v>3607</v>
      </c>
      <c r="F8" s="388" t="s">
        <v>241</v>
      </c>
      <c r="G8" s="208"/>
    </row>
    <row r="9" spans="1:7">
      <c r="A9" s="388">
        <v>97143</v>
      </c>
      <c r="B9" s="388" t="s">
        <v>243</v>
      </c>
      <c r="C9" s="388" t="s">
        <v>239</v>
      </c>
      <c r="D9" s="388" t="s">
        <v>240</v>
      </c>
      <c r="E9" s="389" t="s">
        <v>4422</v>
      </c>
      <c r="F9" s="388" t="s">
        <v>241</v>
      </c>
      <c r="G9" s="208"/>
    </row>
    <row r="10" spans="1:7">
      <c r="A10" s="388">
        <v>97144</v>
      </c>
      <c r="B10" s="388" t="s">
        <v>244</v>
      </c>
      <c r="C10" s="388" t="s">
        <v>239</v>
      </c>
      <c r="D10" s="388" t="s">
        <v>240</v>
      </c>
      <c r="E10" s="389" t="s">
        <v>14185</v>
      </c>
      <c r="F10" s="388" t="s">
        <v>241</v>
      </c>
      <c r="G10" s="208"/>
    </row>
    <row r="11" spans="1:7">
      <c r="A11" s="388">
        <v>97145</v>
      </c>
      <c r="B11" s="388" t="s">
        <v>246</v>
      </c>
      <c r="C11" s="388" t="s">
        <v>239</v>
      </c>
      <c r="D11" s="388" t="s">
        <v>240</v>
      </c>
      <c r="E11" s="389" t="s">
        <v>16003</v>
      </c>
      <c r="F11" s="388" t="s">
        <v>241</v>
      </c>
      <c r="G11" s="208"/>
    </row>
    <row r="12" spans="1:7">
      <c r="A12" s="388">
        <v>97146</v>
      </c>
      <c r="B12" s="388" t="s">
        <v>248</v>
      </c>
      <c r="C12" s="388" t="s">
        <v>239</v>
      </c>
      <c r="D12" s="388" t="s">
        <v>240</v>
      </c>
      <c r="E12" s="389" t="s">
        <v>10114</v>
      </c>
      <c r="F12" s="388" t="s">
        <v>241</v>
      </c>
      <c r="G12" s="208"/>
    </row>
    <row r="13" spans="1:7">
      <c r="A13" s="388">
        <v>97147</v>
      </c>
      <c r="B13" s="388" t="s">
        <v>249</v>
      </c>
      <c r="C13" s="388" t="s">
        <v>239</v>
      </c>
      <c r="D13" s="388" t="s">
        <v>240</v>
      </c>
      <c r="E13" s="389" t="s">
        <v>2969</v>
      </c>
      <c r="F13" s="388" t="s">
        <v>241</v>
      </c>
      <c r="G13" s="208"/>
    </row>
    <row r="14" spans="1:7">
      <c r="A14" s="388">
        <v>97148</v>
      </c>
      <c r="B14" s="388" t="s">
        <v>251</v>
      </c>
      <c r="C14" s="388" t="s">
        <v>239</v>
      </c>
      <c r="D14" s="388" t="s">
        <v>240</v>
      </c>
      <c r="E14" s="389" t="s">
        <v>7944</v>
      </c>
      <c r="F14" s="388" t="s">
        <v>241</v>
      </c>
      <c r="G14" s="208"/>
    </row>
    <row r="15" spans="1:7">
      <c r="A15" s="388">
        <v>97149</v>
      </c>
      <c r="B15" s="388" t="s">
        <v>253</v>
      </c>
      <c r="C15" s="388" t="s">
        <v>239</v>
      </c>
      <c r="D15" s="388" t="s">
        <v>240</v>
      </c>
      <c r="E15" s="389" t="s">
        <v>16004</v>
      </c>
      <c r="F15" s="388" t="s">
        <v>241</v>
      </c>
      <c r="G15" s="208"/>
    </row>
    <row r="16" spans="1:7">
      <c r="A16" s="388">
        <v>97150</v>
      </c>
      <c r="B16" s="388" t="s">
        <v>255</v>
      </c>
      <c r="C16" s="388" t="s">
        <v>239</v>
      </c>
      <c r="D16" s="388" t="s">
        <v>240</v>
      </c>
      <c r="E16" s="389" t="s">
        <v>14186</v>
      </c>
      <c r="F16" s="388" t="s">
        <v>241</v>
      </c>
      <c r="G16" s="208"/>
    </row>
    <row r="17" spans="1:7">
      <c r="A17" s="388">
        <v>97151</v>
      </c>
      <c r="B17" s="388" t="s">
        <v>256</v>
      </c>
      <c r="C17" s="388" t="s">
        <v>239</v>
      </c>
      <c r="D17" s="388" t="s">
        <v>240</v>
      </c>
      <c r="E17" s="389" t="s">
        <v>14187</v>
      </c>
      <c r="F17" s="388" t="s">
        <v>241</v>
      </c>
      <c r="G17" s="208"/>
    </row>
    <row r="18" spans="1:7">
      <c r="A18" s="388">
        <v>97152</v>
      </c>
      <c r="B18" s="388" t="s">
        <v>258</v>
      </c>
      <c r="C18" s="388" t="s">
        <v>239</v>
      </c>
      <c r="D18" s="388" t="s">
        <v>240</v>
      </c>
      <c r="E18" s="389" t="s">
        <v>16005</v>
      </c>
      <c r="F18" s="388" t="s">
        <v>241</v>
      </c>
      <c r="G18" s="208"/>
    </row>
    <row r="19" spans="1:7">
      <c r="A19" s="388">
        <v>97153</v>
      </c>
      <c r="B19" s="388" t="s">
        <v>259</v>
      </c>
      <c r="C19" s="388" t="s">
        <v>239</v>
      </c>
      <c r="D19" s="388" t="s">
        <v>240</v>
      </c>
      <c r="E19" s="389" t="s">
        <v>16006</v>
      </c>
      <c r="F19" s="388" t="s">
        <v>241</v>
      </c>
      <c r="G19" s="208"/>
    </row>
    <row r="20" spans="1:7">
      <c r="A20" s="388">
        <v>97154</v>
      </c>
      <c r="B20" s="388" t="s">
        <v>261</v>
      </c>
      <c r="C20" s="388" t="s">
        <v>239</v>
      </c>
      <c r="D20" s="388" t="s">
        <v>240</v>
      </c>
      <c r="E20" s="389" t="s">
        <v>16007</v>
      </c>
      <c r="F20" s="388" t="s">
        <v>241</v>
      </c>
      <c r="G20" s="208"/>
    </row>
    <row r="21" spans="1:7">
      <c r="A21" s="388">
        <v>97155</v>
      </c>
      <c r="B21" s="388" t="s">
        <v>263</v>
      </c>
      <c r="C21" s="388" t="s">
        <v>239</v>
      </c>
      <c r="D21" s="388" t="s">
        <v>240</v>
      </c>
      <c r="E21" s="389" t="s">
        <v>14188</v>
      </c>
      <c r="F21" s="388" t="s">
        <v>241</v>
      </c>
      <c r="G21" s="208"/>
    </row>
    <row r="22" spans="1:7">
      <c r="A22" s="388">
        <v>97156</v>
      </c>
      <c r="B22" s="388" t="s">
        <v>265</v>
      </c>
      <c r="C22" s="388" t="s">
        <v>239</v>
      </c>
      <c r="D22" s="388" t="s">
        <v>240</v>
      </c>
      <c r="E22" s="389" t="s">
        <v>16008</v>
      </c>
      <c r="F22" s="388" t="s">
        <v>241</v>
      </c>
      <c r="G22" s="208"/>
    </row>
    <row r="23" spans="1:7">
      <c r="A23" s="388">
        <v>97157</v>
      </c>
      <c r="B23" s="388" t="s">
        <v>266</v>
      </c>
      <c r="C23" s="388" t="s">
        <v>239</v>
      </c>
      <c r="D23" s="388" t="s">
        <v>240</v>
      </c>
      <c r="E23" s="389" t="s">
        <v>8965</v>
      </c>
      <c r="F23" s="388" t="s">
        <v>241</v>
      </c>
      <c r="G23" s="208"/>
    </row>
    <row r="24" spans="1:7">
      <c r="A24" s="388">
        <v>97158</v>
      </c>
      <c r="B24" s="388" t="s">
        <v>268</v>
      </c>
      <c r="C24" s="388" t="s">
        <v>239</v>
      </c>
      <c r="D24" s="388" t="s">
        <v>240</v>
      </c>
      <c r="E24" s="389" t="s">
        <v>16009</v>
      </c>
      <c r="F24" s="388" t="s">
        <v>241</v>
      </c>
      <c r="G24" s="208"/>
    </row>
    <row r="25" spans="1:7">
      <c r="A25" s="388">
        <v>97159</v>
      </c>
      <c r="B25" s="388" t="s">
        <v>269</v>
      </c>
      <c r="C25" s="388" t="s">
        <v>239</v>
      </c>
      <c r="D25" s="388" t="s">
        <v>240</v>
      </c>
      <c r="E25" s="389" t="s">
        <v>14189</v>
      </c>
      <c r="F25" s="388" t="s">
        <v>241</v>
      </c>
      <c r="G25" s="208"/>
    </row>
    <row r="26" spans="1:7">
      <c r="A26" s="388">
        <v>97160</v>
      </c>
      <c r="B26" s="388" t="s">
        <v>271</v>
      </c>
      <c r="C26" s="388" t="s">
        <v>239</v>
      </c>
      <c r="D26" s="388" t="s">
        <v>240</v>
      </c>
      <c r="E26" s="389" t="s">
        <v>16010</v>
      </c>
      <c r="F26" s="388" t="s">
        <v>241</v>
      </c>
      <c r="G26" s="208"/>
    </row>
    <row r="27" spans="1:7">
      <c r="A27" s="388">
        <v>97161</v>
      </c>
      <c r="B27" s="388" t="s">
        <v>273</v>
      </c>
      <c r="C27" s="388" t="s">
        <v>239</v>
      </c>
      <c r="D27" s="388" t="s">
        <v>240</v>
      </c>
      <c r="E27" s="389" t="s">
        <v>3232</v>
      </c>
      <c r="F27" s="388" t="s">
        <v>241</v>
      </c>
      <c r="G27" s="208"/>
    </row>
    <row r="28" spans="1:7">
      <c r="A28" s="388">
        <v>97162</v>
      </c>
      <c r="B28" s="388" t="s">
        <v>275</v>
      </c>
      <c r="C28" s="388" t="s">
        <v>239</v>
      </c>
      <c r="D28" s="388" t="s">
        <v>240</v>
      </c>
      <c r="E28" s="389" t="s">
        <v>4400</v>
      </c>
      <c r="F28" s="388" t="s">
        <v>241</v>
      </c>
      <c r="G28" s="208"/>
    </row>
    <row r="29" spans="1:7">
      <c r="A29" s="388">
        <v>97163</v>
      </c>
      <c r="B29" s="388" t="s">
        <v>276</v>
      </c>
      <c r="C29" s="388" t="s">
        <v>239</v>
      </c>
      <c r="D29" s="388" t="s">
        <v>240</v>
      </c>
      <c r="E29" s="389" t="s">
        <v>4030</v>
      </c>
      <c r="F29" s="388" t="s">
        <v>241</v>
      </c>
      <c r="G29" s="208"/>
    </row>
    <row r="30" spans="1:7">
      <c r="A30" s="388">
        <v>97164</v>
      </c>
      <c r="B30" s="388" t="s">
        <v>278</v>
      </c>
      <c r="C30" s="388" t="s">
        <v>239</v>
      </c>
      <c r="D30" s="388" t="s">
        <v>240</v>
      </c>
      <c r="E30" s="389" t="s">
        <v>14190</v>
      </c>
      <c r="F30" s="388" t="s">
        <v>241</v>
      </c>
      <c r="G30" s="208"/>
    </row>
    <row r="31" spans="1:7">
      <c r="A31" s="388">
        <v>97165</v>
      </c>
      <c r="B31" s="388" t="s">
        <v>279</v>
      </c>
      <c r="C31" s="388" t="s">
        <v>239</v>
      </c>
      <c r="D31" s="388" t="s">
        <v>240</v>
      </c>
      <c r="E31" s="389" t="s">
        <v>3364</v>
      </c>
      <c r="F31" s="388" t="s">
        <v>241</v>
      </c>
      <c r="G31" s="208"/>
    </row>
    <row r="32" spans="1:7">
      <c r="A32" s="388">
        <v>97166</v>
      </c>
      <c r="B32" s="388" t="s">
        <v>281</v>
      </c>
      <c r="C32" s="388" t="s">
        <v>239</v>
      </c>
      <c r="D32" s="388" t="s">
        <v>240</v>
      </c>
      <c r="E32" s="389" t="s">
        <v>16011</v>
      </c>
      <c r="F32" s="388" t="s">
        <v>241</v>
      </c>
      <c r="G32" s="208"/>
    </row>
    <row r="33" spans="1:7">
      <c r="A33" s="388">
        <v>97167</v>
      </c>
      <c r="B33" s="388" t="s">
        <v>283</v>
      </c>
      <c r="C33" s="388" t="s">
        <v>239</v>
      </c>
      <c r="D33" s="388" t="s">
        <v>240</v>
      </c>
      <c r="E33" s="389" t="s">
        <v>14191</v>
      </c>
      <c r="F33" s="388" t="s">
        <v>241</v>
      </c>
      <c r="G33" s="208"/>
    </row>
    <row r="34" spans="1:7">
      <c r="A34" s="388">
        <v>97168</v>
      </c>
      <c r="B34" s="388" t="s">
        <v>285</v>
      </c>
      <c r="C34" s="388" t="s">
        <v>239</v>
      </c>
      <c r="D34" s="388" t="s">
        <v>240</v>
      </c>
      <c r="E34" s="389" t="s">
        <v>16012</v>
      </c>
      <c r="F34" s="388" t="s">
        <v>241</v>
      </c>
      <c r="G34" s="208"/>
    </row>
    <row r="35" spans="1:7">
      <c r="A35" s="388">
        <v>97169</v>
      </c>
      <c r="B35" s="388" t="s">
        <v>286</v>
      </c>
      <c r="C35" s="388" t="s">
        <v>239</v>
      </c>
      <c r="D35" s="388" t="s">
        <v>240</v>
      </c>
      <c r="E35" s="389" t="s">
        <v>16013</v>
      </c>
      <c r="F35" s="388" t="s">
        <v>241</v>
      </c>
      <c r="G35" s="208"/>
    </row>
    <row r="36" spans="1:7">
      <c r="A36" s="388">
        <v>97170</v>
      </c>
      <c r="B36" s="388" t="s">
        <v>288</v>
      </c>
      <c r="C36" s="388" t="s">
        <v>239</v>
      </c>
      <c r="D36" s="388" t="s">
        <v>240</v>
      </c>
      <c r="E36" s="389" t="s">
        <v>14192</v>
      </c>
      <c r="F36" s="388" t="s">
        <v>241</v>
      </c>
      <c r="G36" s="208"/>
    </row>
    <row r="37" spans="1:7">
      <c r="A37" s="388">
        <v>97171</v>
      </c>
      <c r="B37" s="388" t="s">
        <v>289</v>
      </c>
      <c r="C37" s="388" t="s">
        <v>239</v>
      </c>
      <c r="D37" s="388" t="s">
        <v>240</v>
      </c>
      <c r="E37" s="389" t="s">
        <v>14193</v>
      </c>
      <c r="F37" s="388" t="s">
        <v>241</v>
      </c>
      <c r="G37" s="208"/>
    </row>
    <row r="38" spans="1:7">
      <c r="A38" s="388">
        <v>97172</v>
      </c>
      <c r="B38" s="388" t="s">
        <v>291</v>
      </c>
      <c r="C38" s="388" t="s">
        <v>239</v>
      </c>
      <c r="D38" s="388" t="s">
        <v>240</v>
      </c>
      <c r="E38" s="389" t="s">
        <v>14194</v>
      </c>
      <c r="F38" s="388" t="s">
        <v>241</v>
      </c>
      <c r="G38" s="208"/>
    </row>
    <row r="39" spans="1:7">
      <c r="A39" s="388">
        <v>97173</v>
      </c>
      <c r="B39" s="388" t="s">
        <v>292</v>
      </c>
      <c r="C39" s="388" t="s">
        <v>239</v>
      </c>
      <c r="D39" s="388" t="s">
        <v>240</v>
      </c>
      <c r="E39" s="389" t="s">
        <v>955</v>
      </c>
      <c r="F39" s="388" t="s">
        <v>241</v>
      </c>
      <c r="G39" s="208"/>
    </row>
    <row r="40" spans="1:7">
      <c r="A40" s="388">
        <v>97174</v>
      </c>
      <c r="B40" s="388" t="s">
        <v>294</v>
      </c>
      <c r="C40" s="388" t="s">
        <v>239</v>
      </c>
      <c r="D40" s="388" t="s">
        <v>240</v>
      </c>
      <c r="E40" s="389" t="s">
        <v>14195</v>
      </c>
      <c r="F40" s="388" t="s">
        <v>241</v>
      </c>
      <c r="G40" s="208"/>
    </row>
    <row r="41" spans="1:7">
      <c r="A41" s="388">
        <v>97175</v>
      </c>
      <c r="B41" s="388" t="s">
        <v>295</v>
      </c>
      <c r="C41" s="388" t="s">
        <v>239</v>
      </c>
      <c r="D41" s="388" t="s">
        <v>240</v>
      </c>
      <c r="E41" s="389" t="s">
        <v>16014</v>
      </c>
      <c r="F41" s="388" t="s">
        <v>241</v>
      </c>
      <c r="G41" s="208"/>
    </row>
    <row r="42" spans="1:7">
      <c r="A42" s="388">
        <v>97176</v>
      </c>
      <c r="B42" s="388" t="s">
        <v>297</v>
      </c>
      <c r="C42" s="388" t="s">
        <v>239</v>
      </c>
      <c r="D42" s="388" t="s">
        <v>240</v>
      </c>
      <c r="E42" s="389" t="s">
        <v>16015</v>
      </c>
      <c r="F42" s="388" t="s">
        <v>241</v>
      </c>
      <c r="G42" s="208"/>
    </row>
    <row r="43" spans="1:7">
      <c r="A43" s="388">
        <v>97177</v>
      </c>
      <c r="B43" s="388" t="s">
        <v>299</v>
      </c>
      <c r="C43" s="388" t="s">
        <v>239</v>
      </c>
      <c r="D43" s="388" t="s">
        <v>240</v>
      </c>
      <c r="E43" s="389" t="s">
        <v>16016</v>
      </c>
      <c r="F43" s="388" t="s">
        <v>241</v>
      </c>
      <c r="G43" s="208"/>
    </row>
    <row r="44" spans="1:7">
      <c r="A44" s="388">
        <v>97178</v>
      </c>
      <c r="B44" s="388" t="s">
        <v>301</v>
      </c>
      <c r="C44" s="388" t="s">
        <v>239</v>
      </c>
      <c r="D44" s="388" t="s">
        <v>240</v>
      </c>
      <c r="E44" s="389" t="s">
        <v>16017</v>
      </c>
      <c r="F44" s="388" t="s">
        <v>241</v>
      </c>
      <c r="G44" s="208"/>
    </row>
    <row r="45" spans="1:7">
      <c r="A45" s="388">
        <v>97179</v>
      </c>
      <c r="B45" s="388" t="s">
        <v>302</v>
      </c>
      <c r="C45" s="388" t="s">
        <v>239</v>
      </c>
      <c r="D45" s="388" t="s">
        <v>240</v>
      </c>
      <c r="E45" s="389" t="s">
        <v>5658</v>
      </c>
      <c r="F45" s="388" t="s">
        <v>241</v>
      </c>
      <c r="G45" s="208"/>
    </row>
    <row r="46" spans="1:7">
      <c r="A46" s="388">
        <v>97180</v>
      </c>
      <c r="B46" s="388" t="s">
        <v>304</v>
      </c>
      <c r="C46" s="388" t="s">
        <v>239</v>
      </c>
      <c r="D46" s="388" t="s">
        <v>240</v>
      </c>
      <c r="E46" s="389" t="s">
        <v>16018</v>
      </c>
      <c r="F46" s="388" t="s">
        <v>241</v>
      </c>
      <c r="G46" s="208"/>
    </row>
    <row r="47" spans="1:7">
      <c r="A47" s="388">
        <v>97181</v>
      </c>
      <c r="B47" s="388" t="s">
        <v>305</v>
      </c>
      <c r="C47" s="388" t="s">
        <v>239</v>
      </c>
      <c r="D47" s="388" t="s">
        <v>240</v>
      </c>
      <c r="E47" s="389" t="s">
        <v>16019</v>
      </c>
      <c r="F47" s="388" t="s">
        <v>241</v>
      </c>
      <c r="G47" s="208"/>
    </row>
    <row r="48" spans="1:7">
      <c r="A48" s="388">
        <v>97182</v>
      </c>
      <c r="B48" s="388" t="s">
        <v>306</v>
      </c>
      <c r="C48" s="388" t="s">
        <v>239</v>
      </c>
      <c r="D48" s="388" t="s">
        <v>240</v>
      </c>
      <c r="E48" s="389" t="s">
        <v>16020</v>
      </c>
      <c r="F48" s="388" t="s">
        <v>241</v>
      </c>
      <c r="G48" s="208"/>
    </row>
    <row r="49" spans="1:7">
      <c r="A49" s="388">
        <v>97183</v>
      </c>
      <c r="B49" s="388" t="s">
        <v>307</v>
      </c>
      <c r="C49" s="388" t="s">
        <v>239</v>
      </c>
      <c r="D49" s="388" t="s">
        <v>240</v>
      </c>
      <c r="E49" s="389" t="s">
        <v>14196</v>
      </c>
      <c r="F49" s="388" t="s">
        <v>241</v>
      </c>
      <c r="G49" s="208"/>
    </row>
    <row r="50" spans="1:7">
      <c r="A50" s="388">
        <v>97184</v>
      </c>
      <c r="B50" s="388" t="s">
        <v>308</v>
      </c>
      <c r="C50" s="388" t="s">
        <v>239</v>
      </c>
      <c r="D50" s="388" t="s">
        <v>240</v>
      </c>
      <c r="E50" s="389" t="s">
        <v>6359</v>
      </c>
      <c r="F50" s="388" t="s">
        <v>241</v>
      </c>
      <c r="G50" s="208"/>
    </row>
    <row r="51" spans="1:7">
      <c r="A51" s="388">
        <v>97185</v>
      </c>
      <c r="B51" s="388" t="s">
        <v>309</v>
      </c>
      <c r="C51" s="388" t="s">
        <v>239</v>
      </c>
      <c r="D51" s="388" t="s">
        <v>240</v>
      </c>
      <c r="E51" s="389" t="s">
        <v>16021</v>
      </c>
      <c r="F51" s="388" t="s">
        <v>241</v>
      </c>
      <c r="G51" s="208"/>
    </row>
    <row r="52" spans="1:7">
      <c r="A52" s="388">
        <v>97186</v>
      </c>
      <c r="B52" s="388" t="s">
        <v>310</v>
      </c>
      <c r="C52" s="388" t="s">
        <v>239</v>
      </c>
      <c r="D52" s="388" t="s">
        <v>240</v>
      </c>
      <c r="E52" s="389" t="s">
        <v>16022</v>
      </c>
      <c r="F52" s="388" t="s">
        <v>241</v>
      </c>
      <c r="G52" s="208"/>
    </row>
    <row r="53" spans="1:7">
      <c r="A53" s="388">
        <v>97187</v>
      </c>
      <c r="B53" s="388" t="s">
        <v>312</v>
      </c>
      <c r="C53" s="388" t="s">
        <v>239</v>
      </c>
      <c r="D53" s="388" t="s">
        <v>240</v>
      </c>
      <c r="E53" s="389" t="s">
        <v>16023</v>
      </c>
      <c r="F53" s="388" t="s">
        <v>241</v>
      </c>
      <c r="G53" s="208"/>
    </row>
    <row r="54" spans="1:7">
      <c r="A54" s="388">
        <v>97188</v>
      </c>
      <c r="B54" s="388" t="s">
        <v>313</v>
      </c>
      <c r="C54" s="388" t="s">
        <v>239</v>
      </c>
      <c r="D54" s="388" t="s">
        <v>240</v>
      </c>
      <c r="E54" s="389" t="s">
        <v>7152</v>
      </c>
      <c r="F54" s="388" t="s">
        <v>241</v>
      </c>
      <c r="G54" s="208"/>
    </row>
    <row r="55" spans="1:7">
      <c r="A55" s="388">
        <v>97189</v>
      </c>
      <c r="B55" s="388" t="s">
        <v>314</v>
      </c>
      <c r="C55" s="388" t="s">
        <v>239</v>
      </c>
      <c r="D55" s="388" t="s">
        <v>240</v>
      </c>
      <c r="E55" s="389" t="s">
        <v>16024</v>
      </c>
      <c r="F55" s="388" t="s">
        <v>241</v>
      </c>
      <c r="G55" s="208"/>
    </row>
    <row r="56" spans="1:7">
      <c r="A56" s="388">
        <v>97190</v>
      </c>
      <c r="B56" s="388" t="s">
        <v>315</v>
      </c>
      <c r="C56" s="388" t="s">
        <v>239</v>
      </c>
      <c r="D56" s="388" t="s">
        <v>240</v>
      </c>
      <c r="E56" s="389" t="s">
        <v>13958</v>
      </c>
      <c r="F56" s="388" t="s">
        <v>241</v>
      </c>
      <c r="G56" s="208"/>
    </row>
    <row r="57" spans="1:7">
      <c r="A57" s="388">
        <v>97191</v>
      </c>
      <c r="B57" s="388" t="s">
        <v>317</v>
      </c>
      <c r="C57" s="388" t="s">
        <v>239</v>
      </c>
      <c r="D57" s="388" t="s">
        <v>240</v>
      </c>
      <c r="E57" s="389" t="s">
        <v>16025</v>
      </c>
      <c r="F57" s="388" t="s">
        <v>241</v>
      </c>
      <c r="G57" s="208"/>
    </row>
    <row r="58" spans="1:7">
      <c r="A58" s="388">
        <v>97192</v>
      </c>
      <c r="B58" s="388" t="s">
        <v>318</v>
      </c>
      <c r="C58" s="388" t="s">
        <v>239</v>
      </c>
      <c r="D58" s="388" t="s">
        <v>240</v>
      </c>
      <c r="E58" s="389" t="s">
        <v>16026</v>
      </c>
      <c r="F58" s="388" t="s">
        <v>241</v>
      </c>
      <c r="G58" s="208"/>
    </row>
    <row r="59" spans="1:7">
      <c r="A59" s="388">
        <v>90694</v>
      </c>
      <c r="B59" s="388" t="s">
        <v>319</v>
      </c>
      <c r="C59" s="388" t="s">
        <v>239</v>
      </c>
      <c r="D59" s="388" t="s">
        <v>240</v>
      </c>
      <c r="E59" s="389" t="s">
        <v>16027</v>
      </c>
      <c r="F59" s="388" t="s">
        <v>241</v>
      </c>
      <c r="G59" s="208"/>
    </row>
    <row r="60" spans="1:7">
      <c r="A60" s="388">
        <v>90695</v>
      </c>
      <c r="B60" s="388" t="s">
        <v>320</v>
      </c>
      <c r="C60" s="388" t="s">
        <v>239</v>
      </c>
      <c r="D60" s="388" t="s">
        <v>240</v>
      </c>
      <c r="E60" s="389" t="s">
        <v>16028</v>
      </c>
      <c r="F60" s="388" t="s">
        <v>241</v>
      </c>
      <c r="G60" s="208"/>
    </row>
    <row r="61" spans="1:7">
      <c r="A61" s="388">
        <v>90696</v>
      </c>
      <c r="B61" s="388" t="s">
        <v>321</v>
      </c>
      <c r="C61" s="388" t="s">
        <v>239</v>
      </c>
      <c r="D61" s="388" t="s">
        <v>240</v>
      </c>
      <c r="E61" s="389" t="s">
        <v>16029</v>
      </c>
      <c r="F61" s="388" t="s">
        <v>241</v>
      </c>
      <c r="G61" s="208"/>
    </row>
    <row r="62" spans="1:7">
      <c r="A62" s="388">
        <v>90697</v>
      </c>
      <c r="B62" s="388" t="s">
        <v>322</v>
      </c>
      <c r="C62" s="388" t="s">
        <v>239</v>
      </c>
      <c r="D62" s="388" t="s">
        <v>240</v>
      </c>
      <c r="E62" s="389" t="s">
        <v>16030</v>
      </c>
      <c r="F62" s="388" t="s">
        <v>241</v>
      </c>
      <c r="G62" s="208"/>
    </row>
    <row r="63" spans="1:7">
      <c r="A63" s="388">
        <v>90698</v>
      </c>
      <c r="B63" s="388" t="s">
        <v>323</v>
      </c>
      <c r="C63" s="388" t="s">
        <v>239</v>
      </c>
      <c r="D63" s="388" t="s">
        <v>240</v>
      </c>
      <c r="E63" s="389" t="s">
        <v>16031</v>
      </c>
      <c r="F63" s="388" t="s">
        <v>241</v>
      </c>
      <c r="G63" s="208"/>
    </row>
    <row r="64" spans="1:7">
      <c r="A64" s="388">
        <v>90699</v>
      </c>
      <c r="B64" s="388" t="s">
        <v>324</v>
      </c>
      <c r="C64" s="388" t="s">
        <v>239</v>
      </c>
      <c r="D64" s="388" t="s">
        <v>240</v>
      </c>
      <c r="E64" s="389" t="s">
        <v>16032</v>
      </c>
      <c r="F64" s="388" t="s">
        <v>241</v>
      </c>
      <c r="G64" s="208"/>
    </row>
    <row r="65" spans="1:7">
      <c r="A65" s="388">
        <v>90700</v>
      </c>
      <c r="B65" s="388" t="s">
        <v>325</v>
      </c>
      <c r="C65" s="388" t="s">
        <v>239</v>
      </c>
      <c r="D65" s="388" t="s">
        <v>240</v>
      </c>
      <c r="E65" s="389" t="s">
        <v>16033</v>
      </c>
      <c r="F65" s="388" t="s">
        <v>241</v>
      </c>
      <c r="G65" s="208"/>
    </row>
    <row r="66" spans="1:7">
      <c r="A66" s="388">
        <v>90701</v>
      </c>
      <c r="B66" s="388" t="s">
        <v>326</v>
      </c>
      <c r="C66" s="388" t="s">
        <v>239</v>
      </c>
      <c r="D66" s="388" t="s">
        <v>240</v>
      </c>
      <c r="E66" s="389" t="s">
        <v>14197</v>
      </c>
      <c r="F66" s="388" t="s">
        <v>241</v>
      </c>
      <c r="G66" s="208"/>
    </row>
    <row r="67" spans="1:7">
      <c r="A67" s="388">
        <v>90702</v>
      </c>
      <c r="B67" s="388" t="s">
        <v>327</v>
      </c>
      <c r="C67" s="388" t="s">
        <v>239</v>
      </c>
      <c r="D67" s="388" t="s">
        <v>240</v>
      </c>
      <c r="E67" s="389" t="s">
        <v>16034</v>
      </c>
      <c r="F67" s="388" t="s">
        <v>241</v>
      </c>
      <c r="G67" s="208"/>
    </row>
    <row r="68" spans="1:7">
      <c r="A68" s="388">
        <v>90703</v>
      </c>
      <c r="B68" s="388" t="s">
        <v>328</v>
      </c>
      <c r="C68" s="388" t="s">
        <v>239</v>
      </c>
      <c r="D68" s="388" t="s">
        <v>240</v>
      </c>
      <c r="E68" s="389" t="s">
        <v>16035</v>
      </c>
      <c r="F68" s="388" t="s">
        <v>241</v>
      </c>
      <c r="G68" s="208"/>
    </row>
    <row r="69" spans="1:7">
      <c r="A69" s="388">
        <v>90704</v>
      </c>
      <c r="B69" s="388" t="s">
        <v>329</v>
      </c>
      <c r="C69" s="388" t="s">
        <v>239</v>
      </c>
      <c r="D69" s="388" t="s">
        <v>240</v>
      </c>
      <c r="E69" s="389" t="s">
        <v>16036</v>
      </c>
      <c r="F69" s="388" t="s">
        <v>241</v>
      </c>
      <c r="G69" s="208"/>
    </row>
    <row r="70" spans="1:7">
      <c r="A70" s="388">
        <v>90705</v>
      </c>
      <c r="B70" s="388" t="s">
        <v>330</v>
      </c>
      <c r="C70" s="388" t="s">
        <v>239</v>
      </c>
      <c r="D70" s="388" t="s">
        <v>240</v>
      </c>
      <c r="E70" s="389" t="s">
        <v>16037</v>
      </c>
      <c r="F70" s="388" t="s">
        <v>241</v>
      </c>
      <c r="G70" s="208"/>
    </row>
    <row r="71" spans="1:7">
      <c r="A71" s="388">
        <v>90706</v>
      </c>
      <c r="B71" s="388" t="s">
        <v>331</v>
      </c>
      <c r="C71" s="388" t="s">
        <v>239</v>
      </c>
      <c r="D71" s="388" t="s">
        <v>240</v>
      </c>
      <c r="E71" s="389" t="s">
        <v>16038</v>
      </c>
      <c r="F71" s="388" t="s">
        <v>241</v>
      </c>
      <c r="G71" s="208"/>
    </row>
    <row r="72" spans="1:7">
      <c r="A72" s="388">
        <v>90708</v>
      </c>
      <c r="B72" s="388" t="s">
        <v>332</v>
      </c>
      <c r="C72" s="388" t="s">
        <v>239</v>
      </c>
      <c r="D72" s="388" t="s">
        <v>240</v>
      </c>
      <c r="E72" s="389" t="s">
        <v>16039</v>
      </c>
      <c r="F72" s="388" t="s">
        <v>241</v>
      </c>
      <c r="G72" s="208"/>
    </row>
    <row r="73" spans="1:7">
      <c r="A73" s="388">
        <v>90724</v>
      </c>
      <c r="B73" s="388" t="s">
        <v>333</v>
      </c>
      <c r="C73" s="388" t="s">
        <v>146</v>
      </c>
      <c r="D73" s="388" t="s">
        <v>334</v>
      </c>
      <c r="E73" s="389" t="s">
        <v>5509</v>
      </c>
      <c r="F73" s="388" t="s">
        <v>241</v>
      </c>
      <c r="G73" s="208"/>
    </row>
    <row r="74" spans="1:7">
      <c r="A74" s="388">
        <v>90725</v>
      </c>
      <c r="B74" s="388" t="s">
        <v>336</v>
      </c>
      <c r="C74" s="388" t="s">
        <v>146</v>
      </c>
      <c r="D74" s="388" t="s">
        <v>334</v>
      </c>
      <c r="E74" s="389" t="s">
        <v>4658</v>
      </c>
      <c r="F74" s="388" t="s">
        <v>241</v>
      </c>
      <c r="G74" s="208"/>
    </row>
    <row r="75" spans="1:7">
      <c r="A75" s="388">
        <v>90726</v>
      </c>
      <c r="B75" s="388" t="s">
        <v>337</v>
      </c>
      <c r="C75" s="388" t="s">
        <v>146</v>
      </c>
      <c r="D75" s="388" t="s">
        <v>334</v>
      </c>
      <c r="E75" s="389" t="s">
        <v>16040</v>
      </c>
      <c r="F75" s="388" t="s">
        <v>241</v>
      </c>
      <c r="G75" s="208"/>
    </row>
    <row r="76" spans="1:7">
      <c r="A76" s="388">
        <v>90727</v>
      </c>
      <c r="B76" s="388" t="s">
        <v>338</v>
      </c>
      <c r="C76" s="388" t="s">
        <v>146</v>
      </c>
      <c r="D76" s="388" t="s">
        <v>334</v>
      </c>
      <c r="E76" s="389" t="s">
        <v>14198</v>
      </c>
      <c r="F76" s="388" t="s">
        <v>241</v>
      </c>
      <c r="G76" s="208"/>
    </row>
    <row r="77" spans="1:7">
      <c r="A77" s="388">
        <v>90728</v>
      </c>
      <c r="B77" s="388" t="s">
        <v>340</v>
      </c>
      <c r="C77" s="388" t="s">
        <v>146</v>
      </c>
      <c r="D77" s="388" t="s">
        <v>334</v>
      </c>
      <c r="E77" s="389" t="s">
        <v>938</v>
      </c>
      <c r="F77" s="388" t="s">
        <v>241</v>
      </c>
      <c r="G77" s="208"/>
    </row>
    <row r="78" spans="1:7">
      <c r="A78" s="388">
        <v>90729</v>
      </c>
      <c r="B78" s="388" t="s">
        <v>341</v>
      </c>
      <c r="C78" s="388" t="s">
        <v>146</v>
      </c>
      <c r="D78" s="388" t="s">
        <v>334</v>
      </c>
      <c r="E78" s="389" t="s">
        <v>4112</v>
      </c>
      <c r="F78" s="388" t="s">
        <v>241</v>
      </c>
      <c r="G78" s="208"/>
    </row>
    <row r="79" spans="1:7">
      <c r="A79" s="388">
        <v>90730</v>
      </c>
      <c r="B79" s="388" t="s">
        <v>342</v>
      </c>
      <c r="C79" s="388" t="s">
        <v>146</v>
      </c>
      <c r="D79" s="388" t="s">
        <v>334</v>
      </c>
      <c r="E79" s="389" t="s">
        <v>16041</v>
      </c>
      <c r="F79" s="388" t="s">
        <v>241</v>
      </c>
      <c r="G79" s="208"/>
    </row>
    <row r="80" spans="1:7">
      <c r="A80" s="388">
        <v>90731</v>
      </c>
      <c r="B80" s="388" t="s">
        <v>343</v>
      </c>
      <c r="C80" s="388" t="s">
        <v>146</v>
      </c>
      <c r="D80" s="388" t="s">
        <v>334</v>
      </c>
      <c r="E80" s="389" t="s">
        <v>16042</v>
      </c>
      <c r="F80" s="388" t="s">
        <v>241</v>
      </c>
      <c r="G80" s="208"/>
    </row>
    <row r="81" spans="1:7">
      <c r="A81" s="388">
        <v>90732</v>
      </c>
      <c r="B81" s="388" t="s">
        <v>344</v>
      </c>
      <c r="C81" s="388" t="s">
        <v>146</v>
      </c>
      <c r="D81" s="388" t="s">
        <v>334</v>
      </c>
      <c r="E81" s="389" t="s">
        <v>16043</v>
      </c>
      <c r="F81" s="388" t="s">
        <v>241</v>
      </c>
      <c r="G81" s="208"/>
    </row>
    <row r="82" spans="1:7">
      <c r="A82" s="388">
        <v>90733</v>
      </c>
      <c r="B82" s="388" t="s">
        <v>346</v>
      </c>
      <c r="C82" s="388" t="s">
        <v>239</v>
      </c>
      <c r="D82" s="388" t="s">
        <v>334</v>
      </c>
      <c r="E82" s="389" t="s">
        <v>625</v>
      </c>
      <c r="F82" s="388" t="s">
        <v>241</v>
      </c>
      <c r="G82" s="208"/>
    </row>
    <row r="83" spans="1:7">
      <c r="A83" s="388">
        <v>90734</v>
      </c>
      <c r="B83" s="388" t="s">
        <v>348</v>
      </c>
      <c r="C83" s="388" t="s">
        <v>239</v>
      </c>
      <c r="D83" s="388" t="s">
        <v>334</v>
      </c>
      <c r="E83" s="389" t="s">
        <v>6125</v>
      </c>
      <c r="F83" s="388" t="s">
        <v>241</v>
      </c>
      <c r="G83" s="208"/>
    </row>
    <row r="84" spans="1:7">
      <c r="A84" s="388">
        <v>90735</v>
      </c>
      <c r="B84" s="388" t="s">
        <v>350</v>
      </c>
      <c r="C84" s="388" t="s">
        <v>239</v>
      </c>
      <c r="D84" s="388" t="s">
        <v>334</v>
      </c>
      <c r="E84" s="389" t="s">
        <v>16044</v>
      </c>
      <c r="F84" s="388" t="s">
        <v>241</v>
      </c>
      <c r="G84" s="208"/>
    </row>
    <row r="85" spans="1:7">
      <c r="A85" s="388">
        <v>90736</v>
      </c>
      <c r="B85" s="388" t="s">
        <v>352</v>
      </c>
      <c r="C85" s="388" t="s">
        <v>239</v>
      </c>
      <c r="D85" s="388" t="s">
        <v>334</v>
      </c>
      <c r="E85" s="389" t="s">
        <v>9313</v>
      </c>
      <c r="F85" s="388" t="s">
        <v>241</v>
      </c>
      <c r="G85" s="208"/>
    </row>
    <row r="86" spans="1:7">
      <c r="A86" s="388">
        <v>90737</v>
      </c>
      <c r="B86" s="388" t="s">
        <v>354</v>
      </c>
      <c r="C86" s="388" t="s">
        <v>239</v>
      </c>
      <c r="D86" s="388" t="s">
        <v>334</v>
      </c>
      <c r="E86" s="389" t="s">
        <v>1533</v>
      </c>
      <c r="F86" s="388" t="s">
        <v>241</v>
      </c>
      <c r="G86" s="208"/>
    </row>
    <row r="87" spans="1:7">
      <c r="A87" s="388">
        <v>90738</v>
      </c>
      <c r="B87" s="388" t="s">
        <v>356</v>
      </c>
      <c r="C87" s="388" t="s">
        <v>239</v>
      </c>
      <c r="D87" s="388" t="s">
        <v>334</v>
      </c>
      <c r="E87" s="389" t="s">
        <v>10266</v>
      </c>
      <c r="F87" s="388" t="s">
        <v>241</v>
      </c>
      <c r="G87" s="208"/>
    </row>
    <row r="88" spans="1:7">
      <c r="A88" s="388">
        <v>90739</v>
      </c>
      <c r="B88" s="388" t="s">
        <v>358</v>
      </c>
      <c r="C88" s="388" t="s">
        <v>239</v>
      </c>
      <c r="D88" s="388" t="s">
        <v>240</v>
      </c>
      <c r="E88" s="389" t="s">
        <v>5266</v>
      </c>
      <c r="F88" s="388" t="s">
        <v>241</v>
      </c>
      <c r="G88" s="208"/>
    </row>
    <row r="89" spans="1:7">
      <c r="A89" s="388">
        <v>90740</v>
      </c>
      <c r="B89" s="388" t="s">
        <v>360</v>
      </c>
      <c r="C89" s="388" t="s">
        <v>239</v>
      </c>
      <c r="D89" s="388" t="s">
        <v>334</v>
      </c>
      <c r="E89" s="389" t="s">
        <v>1207</v>
      </c>
      <c r="F89" s="388" t="s">
        <v>241</v>
      </c>
      <c r="G89" s="208"/>
    </row>
    <row r="90" spans="1:7">
      <c r="A90" s="388">
        <v>90741</v>
      </c>
      <c r="B90" s="388" t="s">
        <v>362</v>
      </c>
      <c r="C90" s="388" t="s">
        <v>239</v>
      </c>
      <c r="D90" s="388" t="s">
        <v>334</v>
      </c>
      <c r="E90" s="389" t="s">
        <v>1445</v>
      </c>
      <c r="F90" s="388" t="s">
        <v>241</v>
      </c>
      <c r="G90" s="208"/>
    </row>
    <row r="91" spans="1:7">
      <c r="A91" s="388">
        <v>90742</v>
      </c>
      <c r="B91" s="388" t="s">
        <v>364</v>
      </c>
      <c r="C91" s="388" t="s">
        <v>239</v>
      </c>
      <c r="D91" s="388" t="s">
        <v>334</v>
      </c>
      <c r="E91" s="389" t="s">
        <v>1013</v>
      </c>
      <c r="F91" s="388" t="s">
        <v>241</v>
      </c>
      <c r="G91" s="208"/>
    </row>
    <row r="92" spans="1:7">
      <c r="A92" s="388">
        <v>90743</v>
      </c>
      <c r="B92" s="388" t="s">
        <v>366</v>
      </c>
      <c r="C92" s="388" t="s">
        <v>239</v>
      </c>
      <c r="D92" s="388" t="s">
        <v>334</v>
      </c>
      <c r="E92" s="389" t="s">
        <v>16045</v>
      </c>
      <c r="F92" s="388" t="s">
        <v>241</v>
      </c>
      <c r="G92" s="208"/>
    </row>
    <row r="93" spans="1:7">
      <c r="A93" s="388">
        <v>90744</v>
      </c>
      <c r="B93" s="388" t="s">
        <v>368</v>
      </c>
      <c r="C93" s="388" t="s">
        <v>239</v>
      </c>
      <c r="D93" s="388" t="s">
        <v>334</v>
      </c>
      <c r="E93" s="389" t="s">
        <v>854</v>
      </c>
      <c r="F93" s="388" t="s">
        <v>241</v>
      </c>
      <c r="G93" s="208"/>
    </row>
    <row r="94" spans="1:7">
      <c r="A94" s="388">
        <v>90745</v>
      </c>
      <c r="B94" s="388" t="s">
        <v>370</v>
      </c>
      <c r="C94" s="388" t="s">
        <v>239</v>
      </c>
      <c r="D94" s="388" t="s">
        <v>240</v>
      </c>
      <c r="E94" s="389" t="s">
        <v>14199</v>
      </c>
      <c r="F94" s="388" t="s">
        <v>241</v>
      </c>
      <c r="G94" s="208"/>
    </row>
    <row r="95" spans="1:7">
      <c r="A95" s="388">
        <v>90746</v>
      </c>
      <c r="B95" s="388" t="s">
        <v>371</v>
      </c>
      <c r="C95" s="388" t="s">
        <v>239</v>
      </c>
      <c r="D95" s="388" t="s">
        <v>334</v>
      </c>
      <c r="E95" s="389" t="s">
        <v>14200</v>
      </c>
      <c r="F95" s="388" t="s">
        <v>241</v>
      </c>
      <c r="G95" s="208"/>
    </row>
    <row r="96" spans="1:7">
      <c r="A96" s="388">
        <v>90747</v>
      </c>
      <c r="B96" s="388" t="s">
        <v>373</v>
      </c>
      <c r="C96" s="388" t="s">
        <v>239</v>
      </c>
      <c r="D96" s="388" t="s">
        <v>240</v>
      </c>
      <c r="E96" s="389" t="s">
        <v>4464</v>
      </c>
      <c r="F96" s="388" t="s">
        <v>241</v>
      </c>
      <c r="G96" s="208"/>
    </row>
    <row r="97" spans="1:7">
      <c r="A97" s="388">
        <v>94869</v>
      </c>
      <c r="B97" s="388" t="s">
        <v>374</v>
      </c>
      <c r="C97" s="388" t="s">
        <v>239</v>
      </c>
      <c r="D97" s="388" t="s">
        <v>240</v>
      </c>
      <c r="E97" s="389" t="s">
        <v>16046</v>
      </c>
      <c r="F97" s="388" t="s">
        <v>241</v>
      </c>
      <c r="G97" s="208"/>
    </row>
    <row r="98" spans="1:7">
      <c r="A98" s="388">
        <v>94870</v>
      </c>
      <c r="B98" s="388" t="s">
        <v>375</v>
      </c>
      <c r="C98" s="388" t="s">
        <v>239</v>
      </c>
      <c r="D98" s="388" t="s">
        <v>334</v>
      </c>
      <c r="E98" s="389" t="s">
        <v>1756</v>
      </c>
      <c r="F98" s="388" t="s">
        <v>241</v>
      </c>
      <c r="G98" s="208"/>
    </row>
    <row r="99" spans="1:7">
      <c r="A99" s="388">
        <v>94871</v>
      </c>
      <c r="B99" s="388" t="s">
        <v>377</v>
      </c>
      <c r="C99" s="388" t="s">
        <v>239</v>
      </c>
      <c r="D99" s="388" t="s">
        <v>240</v>
      </c>
      <c r="E99" s="389" t="s">
        <v>14201</v>
      </c>
      <c r="F99" s="388" t="s">
        <v>241</v>
      </c>
      <c r="G99" s="208"/>
    </row>
    <row r="100" spans="1:7">
      <c r="A100" s="388">
        <v>94872</v>
      </c>
      <c r="B100" s="388" t="s">
        <v>378</v>
      </c>
      <c r="C100" s="388" t="s">
        <v>239</v>
      </c>
      <c r="D100" s="388" t="s">
        <v>334</v>
      </c>
      <c r="E100" s="389" t="s">
        <v>7476</v>
      </c>
      <c r="F100" s="388" t="s">
        <v>241</v>
      </c>
      <c r="G100" s="208"/>
    </row>
    <row r="101" spans="1:7">
      <c r="A101" s="388">
        <v>94875</v>
      </c>
      <c r="B101" s="388" t="s">
        <v>380</v>
      </c>
      <c r="C101" s="388" t="s">
        <v>239</v>
      </c>
      <c r="D101" s="388" t="s">
        <v>240</v>
      </c>
      <c r="E101" s="389" t="s">
        <v>16047</v>
      </c>
      <c r="F101" s="388" t="s">
        <v>241</v>
      </c>
      <c r="G101" s="208"/>
    </row>
    <row r="102" spans="1:7">
      <c r="A102" s="388">
        <v>94876</v>
      </c>
      <c r="B102" s="388" t="s">
        <v>381</v>
      </c>
      <c r="C102" s="388" t="s">
        <v>239</v>
      </c>
      <c r="D102" s="388" t="s">
        <v>240</v>
      </c>
      <c r="E102" s="389" t="s">
        <v>14202</v>
      </c>
      <c r="F102" s="388" t="s">
        <v>241</v>
      </c>
      <c r="G102" s="208"/>
    </row>
    <row r="103" spans="1:7">
      <c r="A103" s="388">
        <v>94878</v>
      </c>
      <c r="B103" s="388" t="s">
        <v>14203</v>
      </c>
      <c r="C103" s="388" t="s">
        <v>239</v>
      </c>
      <c r="D103" s="388" t="s">
        <v>240</v>
      </c>
      <c r="E103" s="389" t="s">
        <v>14204</v>
      </c>
      <c r="F103" s="388" t="s">
        <v>241</v>
      </c>
      <c r="G103" s="208"/>
    </row>
    <row r="104" spans="1:7">
      <c r="A104" s="388">
        <v>94879</v>
      </c>
      <c r="B104" s="388" t="s">
        <v>14205</v>
      </c>
      <c r="C104" s="388" t="s">
        <v>239</v>
      </c>
      <c r="D104" s="388" t="s">
        <v>240</v>
      </c>
      <c r="E104" s="389" t="s">
        <v>16048</v>
      </c>
      <c r="F104" s="388" t="s">
        <v>241</v>
      </c>
      <c r="G104" s="208"/>
    </row>
    <row r="105" spans="1:7">
      <c r="A105" s="388">
        <v>94880</v>
      </c>
      <c r="B105" s="388" t="s">
        <v>14206</v>
      </c>
      <c r="C105" s="388" t="s">
        <v>239</v>
      </c>
      <c r="D105" s="388" t="s">
        <v>240</v>
      </c>
      <c r="E105" s="389" t="s">
        <v>16049</v>
      </c>
      <c r="F105" s="388" t="s">
        <v>241</v>
      </c>
      <c r="G105" s="208"/>
    </row>
    <row r="106" spans="1:7">
      <c r="A106" s="388">
        <v>94881</v>
      </c>
      <c r="B106" s="388" t="s">
        <v>14207</v>
      </c>
      <c r="C106" s="388" t="s">
        <v>239</v>
      </c>
      <c r="D106" s="388" t="s">
        <v>240</v>
      </c>
      <c r="E106" s="389" t="s">
        <v>16050</v>
      </c>
      <c r="F106" s="388" t="s">
        <v>241</v>
      </c>
      <c r="G106" s="208"/>
    </row>
    <row r="107" spans="1:7">
      <c r="A107" s="388">
        <v>94882</v>
      </c>
      <c r="B107" s="388" t="s">
        <v>14208</v>
      </c>
      <c r="C107" s="388" t="s">
        <v>239</v>
      </c>
      <c r="D107" s="388" t="s">
        <v>240</v>
      </c>
      <c r="E107" s="389" t="s">
        <v>16051</v>
      </c>
      <c r="F107" s="388" t="s">
        <v>241</v>
      </c>
      <c r="G107" s="208"/>
    </row>
    <row r="108" spans="1:7">
      <c r="A108" s="388">
        <v>94884</v>
      </c>
      <c r="B108" s="388" t="s">
        <v>14209</v>
      </c>
      <c r="C108" s="388" t="s">
        <v>239</v>
      </c>
      <c r="D108" s="388" t="s">
        <v>240</v>
      </c>
      <c r="E108" s="389" t="s">
        <v>16052</v>
      </c>
      <c r="F108" s="388" t="s">
        <v>241</v>
      </c>
      <c r="G108" s="208"/>
    </row>
    <row r="109" spans="1:7">
      <c r="A109" s="388">
        <v>97121</v>
      </c>
      <c r="B109" s="388" t="s">
        <v>383</v>
      </c>
      <c r="C109" s="388" t="s">
        <v>239</v>
      </c>
      <c r="D109" s="388" t="s">
        <v>334</v>
      </c>
      <c r="E109" s="389" t="s">
        <v>6117</v>
      </c>
      <c r="F109" s="388" t="s">
        <v>241</v>
      </c>
      <c r="G109" s="208"/>
    </row>
    <row r="110" spans="1:7">
      <c r="A110" s="388">
        <v>97122</v>
      </c>
      <c r="B110" s="388" t="s">
        <v>385</v>
      </c>
      <c r="C110" s="388" t="s">
        <v>239</v>
      </c>
      <c r="D110" s="388" t="s">
        <v>334</v>
      </c>
      <c r="E110" s="389" t="s">
        <v>1180</v>
      </c>
      <c r="F110" s="388" t="s">
        <v>241</v>
      </c>
      <c r="G110" s="208"/>
    </row>
    <row r="111" spans="1:7">
      <c r="A111" s="388">
        <v>97123</v>
      </c>
      <c r="B111" s="388" t="s">
        <v>387</v>
      </c>
      <c r="C111" s="388" t="s">
        <v>239</v>
      </c>
      <c r="D111" s="388" t="s">
        <v>334</v>
      </c>
      <c r="E111" s="389" t="s">
        <v>349</v>
      </c>
      <c r="F111" s="388" t="s">
        <v>241</v>
      </c>
      <c r="G111" s="208"/>
    </row>
    <row r="112" spans="1:7">
      <c r="A112" s="388">
        <v>97124</v>
      </c>
      <c r="B112" s="388" t="s">
        <v>389</v>
      </c>
      <c r="C112" s="388" t="s">
        <v>239</v>
      </c>
      <c r="D112" s="388" t="s">
        <v>334</v>
      </c>
      <c r="E112" s="389" t="s">
        <v>1143</v>
      </c>
      <c r="F112" s="388" t="s">
        <v>241</v>
      </c>
      <c r="G112" s="208"/>
    </row>
    <row r="113" spans="1:7">
      <c r="A113" s="388">
        <v>97125</v>
      </c>
      <c r="B113" s="388" t="s">
        <v>391</v>
      </c>
      <c r="C113" s="388" t="s">
        <v>239</v>
      </c>
      <c r="D113" s="388" t="s">
        <v>334</v>
      </c>
      <c r="E113" s="389" t="s">
        <v>392</v>
      </c>
      <c r="F113" s="388" t="s">
        <v>241</v>
      </c>
      <c r="G113" s="208"/>
    </row>
    <row r="114" spans="1:7">
      <c r="A114" s="388">
        <v>97126</v>
      </c>
      <c r="B114" s="388" t="s">
        <v>393</v>
      </c>
      <c r="C114" s="388" t="s">
        <v>239</v>
      </c>
      <c r="D114" s="388" t="s">
        <v>334</v>
      </c>
      <c r="E114" s="389" t="s">
        <v>4063</v>
      </c>
      <c r="F114" s="388" t="s">
        <v>241</v>
      </c>
      <c r="G114" s="208"/>
    </row>
    <row r="115" spans="1:7">
      <c r="A115" s="388">
        <v>102264</v>
      </c>
      <c r="B115" s="388" t="s">
        <v>395</v>
      </c>
      <c r="C115" s="388" t="s">
        <v>239</v>
      </c>
      <c r="D115" s="388" t="s">
        <v>334</v>
      </c>
      <c r="E115" s="389" t="s">
        <v>14210</v>
      </c>
      <c r="F115" s="388" t="s">
        <v>241</v>
      </c>
      <c r="G115" s="208"/>
    </row>
    <row r="116" spans="1:7">
      <c r="A116" s="388">
        <v>102265</v>
      </c>
      <c r="B116" s="388" t="s">
        <v>397</v>
      </c>
      <c r="C116" s="388" t="s">
        <v>146</v>
      </c>
      <c r="D116" s="388" t="s">
        <v>334</v>
      </c>
      <c r="E116" s="389" t="s">
        <v>16053</v>
      </c>
      <c r="F116" s="388" t="s">
        <v>241</v>
      </c>
      <c r="G116" s="208"/>
    </row>
    <row r="117" spans="1:7">
      <c r="A117" s="388">
        <v>102266</v>
      </c>
      <c r="B117" s="388" t="s">
        <v>398</v>
      </c>
      <c r="C117" s="388" t="s">
        <v>146</v>
      </c>
      <c r="D117" s="388" t="s">
        <v>334</v>
      </c>
      <c r="E117" s="389" t="s">
        <v>16054</v>
      </c>
      <c r="F117" s="388" t="s">
        <v>241</v>
      </c>
      <c r="G117" s="208"/>
    </row>
    <row r="118" spans="1:7">
      <c r="A118" s="388">
        <v>102267</v>
      </c>
      <c r="B118" s="388" t="s">
        <v>400</v>
      </c>
      <c r="C118" s="388" t="s">
        <v>146</v>
      </c>
      <c r="D118" s="388" t="s">
        <v>334</v>
      </c>
      <c r="E118" s="389" t="s">
        <v>16055</v>
      </c>
      <c r="F118" s="388" t="s">
        <v>241</v>
      </c>
      <c r="G118" s="208"/>
    </row>
    <row r="119" spans="1:7">
      <c r="A119" s="388">
        <v>102268</v>
      </c>
      <c r="B119" s="388" t="s">
        <v>401</v>
      </c>
      <c r="C119" s="388" t="s">
        <v>146</v>
      </c>
      <c r="D119" s="388" t="s">
        <v>334</v>
      </c>
      <c r="E119" s="389" t="s">
        <v>16056</v>
      </c>
      <c r="F119" s="388" t="s">
        <v>241</v>
      </c>
      <c r="G119" s="208"/>
    </row>
    <row r="120" spans="1:7">
      <c r="A120" s="388">
        <v>102269</v>
      </c>
      <c r="B120" s="388" t="s">
        <v>402</v>
      </c>
      <c r="C120" s="388" t="s">
        <v>146</v>
      </c>
      <c r="D120" s="388" t="s">
        <v>334</v>
      </c>
      <c r="E120" s="389" t="s">
        <v>16057</v>
      </c>
      <c r="F120" s="388" t="s">
        <v>241</v>
      </c>
      <c r="G120" s="208"/>
    </row>
    <row r="121" spans="1:7">
      <c r="A121" s="388">
        <v>92833</v>
      </c>
      <c r="B121" s="388" t="s">
        <v>403</v>
      </c>
      <c r="C121" s="388" t="s">
        <v>239</v>
      </c>
      <c r="D121" s="388" t="s">
        <v>240</v>
      </c>
      <c r="E121" s="389" t="s">
        <v>16058</v>
      </c>
      <c r="F121" s="388" t="s">
        <v>241</v>
      </c>
      <c r="G121" s="208"/>
    </row>
    <row r="122" spans="1:7">
      <c r="A122" s="388">
        <v>92834</v>
      </c>
      <c r="B122" s="388" t="s">
        <v>404</v>
      </c>
      <c r="C122" s="388" t="s">
        <v>239</v>
      </c>
      <c r="D122" s="388" t="s">
        <v>240</v>
      </c>
      <c r="E122" s="389" t="s">
        <v>518</v>
      </c>
      <c r="F122" s="388" t="s">
        <v>241</v>
      </c>
      <c r="G122" s="208"/>
    </row>
    <row r="123" spans="1:7">
      <c r="A123" s="388">
        <v>92835</v>
      </c>
      <c r="B123" s="388" t="s">
        <v>406</v>
      </c>
      <c r="C123" s="388" t="s">
        <v>239</v>
      </c>
      <c r="D123" s="388" t="s">
        <v>240</v>
      </c>
      <c r="E123" s="389" t="s">
        <v>16059</v>
      </c>
      <c r="F123" s="388" t="s">
        <v>241</v>
      </c>
      <c r="G123" s="208"/>
    </row>
    <row r="124" spans="1:7">
      <c r="A124" s="388">
        <v>92836</v>
      </c>
      <c r="B124" s="388" t="s">
        <v>407</v>
      </c>
      <c r="C124" s="388" t="s">
        <v>239</v>
      </c>
      <c r="D124" s="388" t="s">
        <v>240</v>
      </c>
      <c r="E124" s="389" t="s">
        <v>10009</v>
      </c>
      <c r="F124" s="388" t="s">
        <v>241</v>
      </c>
      <c r="G124" s="208"/>
    </row>
    <row r="125" spans="1:7">
      <c r="A125" s="388">
        <v>92837</v>
      </c>
      <c r="B125" s="388" t="s">
        <v>409</v>
      </c>
      <c r="C125" s="388" t="s">
        <v>239</v>
      </c>
      <c r="D125" s="388" t="s">
        <v>240</v>
      </c>
      <c r="E125" s="389" t="s">
        <v>16060</v>
      </c>
      <c r="F125" s="388" t="s">
        <v>241</v>
      </c>
      <c r="G125" s="208"/>
    </row>
    <row r="126" spans="1:7">
      <c r="A126" s="388">
        <v>92838</v>
      </c>
      <c r="B126" s="388" t="s">
        <v>410</v>
      </c>
      <c r="C126" s="388" t="s">
        <v>239</v>
      </c>
      <c r="D126" s="388" t="s">
        <v>240</v>
      </c>
      <c r="E126" s="389" t="s">
        <v>14211</v>
      </c>
      <c r="F126" s="388" t="s">
        <v>241</v>
      </c>
      <c r="G126" s="208"/>
    </row>
    <row r="127" spans="1:7">
      <c r="A127" s="388">
        <v>92839</v>
      </c>
      <c r="B127" s="388" t="s">
        <v>411</v>
      </c>
      <c r="C127" s="388" t="s">
        <v>239</v>
      </c>
      <c r="D127" s="388" t="s">
        <v>240</v>
      </c>
      <c r="E127" s="389" t="s">
        <v>16061</v>
      </c>
      <c r="F127" s="388" t="s">
        <v>241</v>
      </c>
      <c r="G127" s="208"/>
    </row>
    <row r="128" spans="1:7">
      <c r="A128" s="388">
        <v>92840</v>
      </c>
      <c r="B128" s="388" t="s">
        <v>412</v>
      </c>
      <c r="C128" s="388" t="s">
        <v>239</v>
      </c>
      <c r="D128" s="388" t="s">
        <v>240</v>
      </c>
      <c r="E128" s="389" t="s">
        <v>14212</v>
      </c>
      <c r="F128" s="388" t="s">
        <v>241</v>
      </c>
      <c r="G128" s="208"/>
    </row>
    <row r="129" spans="1:7">
      <c r="A129" s="388">
        <v>92841</v>
      </c>
      <c r="B129" s="388" t="s">
        <v>414</v>
      </c>
      <c r="C129" s="388" t="s">
        <v>239</v>
      </c>
      <c r="D129" s="388" t="s">
        <v>240</v>
      </c>
      <c r="E129" s="389" t="s">
        <v>14213</v>
      </c>
      <c r="F129" s="388" t="s">
        <v>241</v>
      </c>
      <c r="G129" s="208"/>
    </row>
    <row r="130" spans="1:7">
      <c r="A130" s="388">
        <v>92842</v>
      </c>
      <c r="B130" s="388" t="s">
        <v>415</v>
      </c>
      <c r="C130" s="388" t="s">
        <v>239</v>
      </c>
      <c r="D130" s="388" t="s">
        <v>240</v>
      </c>
      <c r="E130" s="389" t="s">
        <v>3439</v>
      </c>
      <c r="F130" s="388" t="s">
        <v>241</v>
      </c>
      <c r="G130" s="208"/>
    </row>
    <row r="131" spans="1:7">
      <c r="A131" s="388">
        <v>92843</v>
      </c>
      <c r="B131" s="388" t="s">
        <v>416</v>
      </c>
      <c r="C131" s="388" t="s">
        <v>239</v>
      </c>
      <c r="D131" s="388" t="s">
        <v>240</v>
      </c>
      <c r="E131" s="389" t="s">
        <v>16062</v>
      </c>
      <c r="F131" s="388" t="s">
        <v>241</v>
      </c>
      <c r="G131" s="208"/>
    </row>
    <row r="132" spans="1:7">
      <c r="A132" s="388">
        <v>92844</v>
      </c>
      <c r="B132" s="388" t="s">
        <v>417</v>
      </c>
      <c r="C132" s="388" t="s">
        <v>239</v>
      </c>
      <c r="D132" s="388" t="s">
        <v>240</v>
      </c>
      <c r="E132" s="389" t="s">
        <v>12402</v>
      </c>
      <c r="F132" s="388" t="s">
        <v>241</v>
      </c>
      <c r="G132" s="208"/>
    </row>
    <row r="133" spans="1:7">
      <c r="A133" s="388">
        <v>92845</v>
      </c>
      <c r="B133" s="388" t="s">
        <v>419</v>
      </c>
      <c r="C133" s="388" t="s">
        <v>239</v>
      </c>
      <c r="D133" s="388" t="s">
        <v>240</v>
      </c>
      <c r="E133" s="389" t="s">
        <v>16063</v>
      </c>
      <c r="F133" s="388" t="s">
        <v>241</v>
      </c>
      <c r="G133" s="208"/>
    </row>
    <row r="134" spans="1:7">
      <c r="A134" s="388">
        <v>92846</v>
      </c>
      <c r="B134" s="388" t="s">
        <v>420</v>
      </c>
      <c r="C134" s="388" t="s">
        <v>239</v>
      </c>
      <c r="D134" s="388" t="s">
        <v>240</v>
      </c>
      <c r="E134" s="389" t="s">
        <v>6869</v>
      </c>
      <c r="F134" s="388" t="s">
        <v>241</v>
      </c>
      <c r="G134" s="208"/>
    </row>
    <row r="135" spans="1:7">
      <c r="A135" s="388">
        <v>92847</v>
      </c>
      <c r="B135" s="388" t="s">
        <v>422</v>
      </c>
      <c r="C135" s="388" t="s">
        <v>239</v>
      </c>
      <c r="D135" s="388" t="s">
        <v>240</v>
      </c>
      <c r="E135" s="389" t="s">
        <v>16064</v>
      </c>
      <c r="F135" s="388" t="s">
        <v>241</v>
      </c>
      <c r="G135" s="208"/>
    </row>
    <row r="136" spans="1:7">
      <c r="A136" s="388">
        <v>92848</v>
      </c>
      <c r="B136" s="388" t="s">
        <v>423</v>
      </c>
      <c r="C136" s="388" t="s">
        <v>239</v>
      </c>
      <c r="D136" s="388" t="s">
        <v>240</v>
      </c>
      <c r="E136" s="389" t="s">
        <v>6762</v>
      </c>
      <c r="F136" s="388" t="s">
        <v>241</v>
      </c>
      <c r="G136" s="208"/>
    </row>
    <row r="137" spans="1:7">
      <c r="A137" s="388">
        <v>92849</v>
      </c>
      <c r="B137" s="388" t="s">
        <v>425</v>
      </c>
      <c r="C137" s="388" t="s">
        <v>239</v>
      </c>
      <c r="D137" s="388" t="s">
        <v>240</v>
      </c>
      <c r="E137" s="389" t="s">
        <v>16065</v>
      </c>
      <c r="F137" s="388" t="s">
        <v>241</v>
      </c>
      <c r="G137" s="208"/>
    </row>
    <row r="138" spans="1:7">
      <c r="A138" s="388">
        <v>92850</v>
      </c>
      <c r="B138" s="388" t="s">
        <v>426</v>
      </c>
      <c r="C138" s="388" t="s">
        <v>239</v>
      </c>
      <c r="D138" s="388" t="s">
        <v>240</v>
      </c>
      <c r="E138" s="389" t="s">
        <v>14214</v>
      </c>
      <c r="F138" s="388" t="s">
        <v>241</v>
      </c>
      <c r="G138" s="208"/>
    </row>
    <row r="139" spans="1:7">
      <c r="A139" s="388">
        <v>92851</v>
      </c>
      <c r="B139" s="388" t="s">
        <v>427</v>
      </c>
      <c r="C139" s="388" t="s">
        <v>239</v>
      </c>
      <c r="D139" s="388" t="s">
        <v>240</v>
      </c>
      <c r="E139" s="389" t="s">
        <v>16066</v>
      </c>
      <c r="F139" s="388" t="s">
        <v>241</v>
      </c>
      <c r="G139" s="208"/>
    </row>
    <row r="140" spans="1:7">
      <c r="A140" s="388">
        <v>92852</v>
      </c>
      <c r="B140" s="388" t="s">
        <v>428</v>
      </c>
      <c r="C140" s="388" t="s">
        <v>239</v>
      </c>
      <c r="D140" s="388" t="s">
        <v>240</v>
      </c>
      <c r="E140" s="389" t="s">
        <v>5166</v>
      </c>
      <c r="F140" s="388" t="s">
        <v>241</v>
      </c>
      <c r="G140" s="208"/>
    </row>
    <row r="141" spans="1:7">
      <c r="A141" s="388">
        <v>92853</v>
      </c>
      <c r="B141" s="388" t="s">
        <v>430</v>
      </c>
      <c r="C141" s="388" t="s">
        <v>239</v>
      </c>
      <c r="D141" s="388" t="s">
        <v>240</v>
      </c>
      <c r="E141" s="389" t="s">
        <v>16067</v>
      </c>
      <c r="F141" s="388" t="s">
        <v>241</v>
      </c>
      <c r="G141" s="208"/>
    </row>
    <row r="142" spans="1:7">
      <c r="A142" s="388">
        <v>92854</v>
      </c>
      <c r="B142" s="388" t="s">
        <v>431</v>
      </c>
      <c r="C142" s="388" t="s">
        <v>239</v>
      </c>
      <c r="D142" s="388" t="s">
        <v>240</v>
      </c>
      <c r="E142" s="389" t="s">
        <v>6709</v>
      </c>
      <c r="F142" s="388" t="s">
        <v>241</v>
      </c>
      <c r="G142" s="208"/>
    </row>
    <row r="143" spans="1:7">
      <c r="A143" s="388">
        <v>92855</v>
      </c>
      <c r="B143" s="388" t="s">
        <v>433</v>
      </c>
      <c r="C143" s="388" t="s">
        <v>239</v>
      </c>
      <c r="D143" s="388" t="s">
        <v>240</v>
      </c>
      <c r="E143" s="389" t="s">
        <v>16068</v>
      </c>
      <c r="F143" s="388" t="s">
        <v>241</v>
      </c>
      <c r="G143" s="208"/>
    </row>
    <row r="144" spans="1:7">
      <c r="A144" s="388">
        <v>92856</v>
      </c>
      <c r="B144" s="388" t="s">
        <v>434</v>
      </c>
      <c r="C144" s="388" t="s">
        <v>239</v>
      </c>
      <c r="D144" s="388" t="s">
        <v>240</v>
      </c>
      <c r="E144" s="389" t="s">
        <v>16069</v>
      </c>
      <c r="F144" s="388" t="s">
        <v>241</v>
      </c>
      <c r="G144" s="208"/>
    </row>
    <row r="145" spans="1:7">
      <c r="A145" s="388">
        <v>92857</v>
      </c>
      <c r="B145" s="388" t="s">
        <v>436</v>
      </c>
      <c r="C145" s="388" t="s">
        <v>239</v>
      </c>
      <c r="D145" s="388" t="s">
        <v>240</v>
      </c>
      <c r="E145" s="389" t="s">
        <v>16070</v>
      </c>
      <c r="F145" s="388" t="s">
        <v>241</v>
      </c>
      <c r="G145" s="208"/>
    </row>
    <row r="146" spans="1:7">
      <c r="A146" s="388">
        <v>92858</v>
      </c>
      <c r="B146" s="388" t="s">
        <v>437</v>
      </c>
      <c r="C146" s="388" t="s">
        <v>239</v>
      </c>
      <c r="D146" s="388" t="s">
        <v>240</v>
      </c>
      <c r="E146" s="389" t="s">
        <v>3111</v>
      </c>
      <c r="F146" s="388" t="s">
        <v>241</v>
      </c>
      <c r="G146" s="208"/>
    </row>
    <row r="147" spans="1:7">
      <c r="A147" s="388">
        <v>92859</v>
      </c>
      <c r="B147" s="388" t="s">
        <v>438</v>
      </c>
      <c r="C147" s="388" t="s">
        <v>239</v>
      </c>
      <c r="D147" s="388" t="s">
        <v>240</v>
      </c>
      <c r="E147" s="389" t="s">
        <v>16071</v>
      </c>
      <c r="F147" s="388" t="s">
        <v>241</v>
      </c>
      <c r="G147" s="208"/>
    </row>
    <row r="148" spans="1:7">
      <c r="A148" s="388">
        <v>92860</v>
      </c>
      <c r="B148" s="388" t="s">
        <v>439</v>
      </c>
      <c r="C148" s="388" t="s">
        <v>239</v>
      </c>
      <c r="D148" s="388" t="s">
        <v>240</v>
      </c>
      <c r="E148" s="389" t="s">
        <v>14215</v>
      </c>
      <c r="F148" s="388" t="s">
        <v>241</v>
      </c>
      <c r="G148" s="208"/>
    </row>
    <row r="149" spans="1:7">
      <c r="A149" s="388">
        <v>92861</v>
      </c>
      <c r="B149" s="388" t="s">
        <v>440</v>
      </c>
      <c r="C149" s="388" t="s">
        <v>239</v>
      </c>
      <c r="D149" s="388" t="s">
        <v>240</v>
      </c>
      <c r="E149" s="389" t="s">
        <v>16072</v>
      </c>
      <c r="F149" s="388" t="s">
        <v>241</v>
      </c>
      <c r="G149" s="208"/>
    </row>
    <row r="150" spans="1:7">
      <c r="A150" s="388">
        <v>92862</v>
      </c>
      <c r="B150" s="388" t="s">
        <v>441</v>
      </c>
      <c r="C150" s="388" t="s">
        <v>239</v>
      </c>
      <c r="D150" s="388" t="s">
        <v>240</v>
      </c>
      <c r="E150" s="389" t="s">
        <v>5037</v>
      </c>
      <c r="F150" s="388" t="s">
        <v>241</v>
      </c>
      <c r="G150" s="208"/>
    </row>
    <row r="151" spans="1:7">
      <c r="A151" s="388">
        <v>92863</v>
      </c>
      <c r="B151" s="388" t="s">
        <v>442</v>
      </c>
      <c r="C151" s="388" t="s">
        <v>239</v>
      </c>
      <c r="D151" s="388" t="s">
        <v>240</v>
      </c>
      <c r="E151" s="389" t="s">
        <v>16073</v>
      </c>
      <c r="F151" s="388" t="s">
        <v>241</v>
      </c>
      <c r="G151" s="208"/>
    </row>
    <row r="152" spans="1:7">
      <c r="A152" s="388">
        <v>92864</v>
      </c>
      <c r="B152" s="388" t="s">
        <v>443</v>
      </c>
      <c r="C152" s="388" t="s">
        <v>239</v>
      </c>
      <c r="D152" s="388" t="s">
        <v>240</v>
      </c>
      <c r="E152" s="389" t="s">
        <v>16074</v>
      </c>
      <c r="F152" s="388" t="s">
        <v>241</v>
      </c>
      <c r="G152" s="208"/>
    </row>
    <row r="153" spans="1:7">
      <c r="A153" s="388">
        <v>92210</v>
      </c>
      <c r="B153" s="388" t="s">
        <v>445</v>
      </c>
      <c r="C153" s="388" t="s">
        <v>239</v>
      </c>
      <c r="D153" s="388" t="s">
        <v>240</v>
      </c>
      <c r="E153" s="389" t="s">
        <v>14216</v>
      </c>
      <c r="F153" s="388" t="s">
        <v>241</v>
      </c>
      <c r="G153" s="208"/>
    </row>
    <row r="154" spans="1:7">
      <c r="A154" s="388">
        <v>92211</v>
      </c>
      <c r="B154" s="388" t="s">
        <v>446</v>
      </c>
      <c r="C154" s="388" t="s">
        <v>239</v>
      </c>
      <c r="D154" s="388" t="s">
        <v>240</v>
      </c>
      <c r="E154" s="389" t="s">
        <v>16075</v>
      </c>
      <c r="F154" s="388" t="s">
        <v>241</v>
      </c>
      <c r="G154" s="208"/>
    </row>
    <row r="155" spans="1:7">
      <c r="A155" s="388">
        <v>92212</v>
      </c>
      <c r="B155" s="388" t="s">
        <v>447</v>
      </c>
      <c r="C155" s="388" t="s">
        <v>239</v>
      </c>
      <c r="D155" s="388" t="s">
        <v>240</v>
      </c>
      <c r="E155" s="389" t="s">
        <v>16076</v>
      </c>
      <c r="F155" s="388" t="s">
        <v>241</v>
      </c>
      <c r="G155" s="208"/>
    </row>
    <row r="156" spans="1:7">
      <c r="A156" s="388">
        <v>92213</v>
      </c>
      <c r="B156" s="388" t="s">
        <v>448</v>
      </c>
      <c r="C156" s="388" t="s">
        <v>239</v>
      </c>
      <c r="D156" s="388" t="s">
        <v>240</v>
      </c>
      <c r="E156" s="389" t="s">
        <v>16077</v>
      </c>
      <c r="F156" s="388" t="s">
        <v>241</v>
      </c>
      <c r="G156" s="208"/>
    </row>
    <row r="157" spans="1:7">
      <c r="A157" s="388">
        <v>92214</v>
      </c>
      <c r="B157" s="388" t="s">
        <v>449</v>
      </c>
      <c r="C157" s="388" t="s">
        <v>239</v>
      </c>
      <c r="D157" s="388" t="s">
        <v>240</v>
      </c>
      <c r="E157" s="389" t="s">
        <v>14217</v>
      </c>
      <c r="F157" s="388" t="s">
        <v>241</v>
      </c>
      <c r="G157" s="208"/>
    </row>
    <row r="158" spans="1:7">
      <c r="A158" s="388">
        <v>92215</v>
      </c>
      <c r="B158" s="388" t="s">
        <v>450</v>
      </c>
      <c r="C158" s="388" t="s">
        <v>239</v>
      </c>
      <c r="D158" s="388" t="s">
        <v>240</v>
      </c>
      <c r="E158" s="389" t="s">
        <v>16078</v>
      </c>
      <c r="F158" s="388" t="s">
        <v>241</v>
      </c>
      <c r="G158" s="208"/>
    </row>
    <row r="159" spans="1:7">
      <c r="A159" s="388">
        <v>92216</v>
      </c>
      <c r="B159" s="388" t="s">
        <v>451</v>
      </c>
      <c r="C159" s="388" t="s">
        <v>239</v>
      </c>
      <c r="D159" s="388" t="s">
        <v>240</v>
      </c>
      <c r="E159" s="389" t="s">
        <v>16079</v>
      </c>
      <c r="F159" s="388" t="s">
        <v>241</v>
      </c>
      <c r="G159" s="208"/>
    </row>
    <row r="160" spans="1:7">
      <c r="A160" s="388">
        <v>92219</v>
      </c>
      <c r="B160" s="388" t="s">
        <v>452</v>
      </c>
      <c r="C160" s="388" t="s">
        <v>239</v>
      </c>
      <c r="D160" s="388" t="s">
        <v>240</v>
      </c>
      <c r="E160" s="389" t="s">
        <v>16080</v>
      </c>
      <c r="F160" s="388" t="s">
        <v>241</v>
      </c>
      <c r="G160" s="208"/>
    </row>
    <row r="161" spans="1:7">
      <c r="A161" s="388">
        <v>92220</v>
      </c>
      <c r="B161" s="388" t="s">
        <v>453</v>
      </c>
      <c r="C161" s="388" t="s">
        <v>239</v>
      </c>
      <c r="D161" s="388" t="s">
        <v>240</v>
      </c>
      <c r="E161" s="389" t="s">
        <v>16081</v>
      </c>
      <c r="F161" s="388" t="s">
        <v>241</v>
      </c>
      <c r="G161" s="208"/>
    </row>
    <row r="162" spans="1:7">
      <c r="A162" s="388">
        <v>92221</v>
      </c>
      <c r="B162" s="388" t="s">
        <v>455</v>
      </c>
      <c r="C162" s="388" t="s">
        <v>239</v>
      </c>
      <c r="D162" s="388" t="s">
        <v>240</v>
      </c>
      <c r="E162" s="389" t="s">
        <v>16082</v>
      </c>
      <c r="F162" s="388" t="s">
        <v>241</v>
      </c>
      <c r="G162" s="208"/>
    </row>
    <row r="163" spans="1:7">
      <c r="A163" s="388">
        <v>92222</v>
      </c>
      <c r="B163" s="388" t="s">
        <v>456</v>
      </c>
      <c r="C163" s="388" t="s">
        <v>239</v>
      </c>
      <c r="D163" s="388" t="s">
        <v>240</v>
      </c>
      <c r="E163" s="389" t="s">
        <v>16083</v>
      </c>
      <c r="F163" s="388" t="s">
        <v>241</v>
      </c>
      <c r="G163" s="208"/>
    </row>
    <row r="164" spans="1:7">
      <c r="A164" s="388">
        <v>92223</v>
      </c>
      <c r="B164" s="388" t="s">
        <v>457</v>
      </c>
      <c r="C164" s="388" t="s">
        <v>239</v>
      </c>
      <c r="D164" s="388" t="s">
        <v>240</v>
      </c>
      <c r="E164" s="389" t="s">
        <v>16084</v>
      </c>
      <c r="F164" s="388" t="s">
        <v>241</v>
      </c>
      <c r="G164" s="208"/>
    </row>
    <row r="165" spans="1:7">
      <c r="A165" s="388">
        <v>92224</v>
      </c>
      <c r="B165" s="388" t="s">
        <v>458</v>
      </c>
      <c r="C165" s="388" t="s">
        <v>239</v>
      </c>
      <c r="D165" s="388" t="s">
        <v>240</v>
      </c>
      <c r="E165" s="389" t="s">
        <v>16085</v>
      </c>
      <c r="F165" s="388" t="s">
        <v>241</v>
      </c>
      <c r="G165" s="208"/>
    </row>
    <row r="166" spans="1:7">
      <c r="A166" s="388">
        <v>92226</v>
      </c>
      <c r="B166" s="388" t="s">
        <v>459</v>
      </c>
      <c r="C166" s="388" t="s">
        <v>239</v>
      </c>
      <c r="D166" s="388" t="s">
        <v>240</v>
      </c>
      <c r="E166" s="389" t="s">
        <v>16086</v>
      </c>
      <c r="F166" s="388" t="s">
        <v>241</v>
      </c>
      <c r="G166" s="208"/>
    </row>
    <row r="167" spans="1:7">
      <c r="A167" s="388">
        <v>92808</v>
      </c>
      <c r="B167" s="388" t="s">
        <v>460</v>
      </c>
      <c r="C167" s="388" t="s">
        <v>239</v>
      </c>
      <c r="D167" s="388" t="s">
        <v>240</v>
      </c>
      <c r="E167" s="389" t="s">
        <v>14218</v>
      </c>
      <c r="F167" s="388" t="s">
        <v>241</v>
      </c>
      <c r="G167" s="208"/>
    </row>
    <row r="168" spans="1:7">
      <c r="A168" s="388">
        <v>92809</v>
      </c>
      <c r="B168" s="388" t="s">
        <v>462</v>
      </c>
      <c r="C168" s="388" t="s">
        <v>239</v>
      </c>
      <c r="D168" s="388" t="s">
        <v>240</v>
      </c>
      <c r="E168" s="389" t="s">
        <v>16087</v>
      </c>
      <c r="F168" s="388" t="s">
        <v>241</v>
      </c>
      <c r="G168" s="208"/>
    </row>
    <row r="169" spans="1:7">
      <c r="A169" s="388">
        <v>92810</v>
      </c>
      <c r="B169" s="388" t="s">
        <v>464</v>
      </c>
      <c r="C169" s="388" t="s">
        <v>239</v>
      </c>
      <c r="D169" s="388" t="s">
        <v>240</v>
      </c>
      <c r="E169" s="389" t="s">
        <v>16088</v>
      </c>
      <c r="F169" s="388" t="s">
        <v>241</v>
      </c>
      <c r="G169" s="208"/>
    </row>
    <row r="170" spans="1:7">
      <c r="A170" s="388">
        <v>92811</v>
      </c>
      <c r="B170" s="388" t="s">
        <v>466</v>
      </c>
      <c r="C170" s="388" t="s">
        <v>239</v>
      </c>
      <c r="D170" s="388" t="s">
        <v>240</v>
      </c>
      <c r="E170" s="389" t="s">
        <v>5637</v>
      </c>
      <c r="F170" s="388" t="s">
        <v>241</v>
      </c>
      <c r="G170" s="208"/>
    </row>
    <row r="171" spans="1:7">
      <c r="A171" s="388">
        <v>92812</v>
      </c>
      <c r="B171" s="388" t="s">
        <v>467</v>
      </c>
      <c r="C171" s="388" t="s">
        <v>239</v>
      </c>
      <c r="D171" s="388" t="s">
        <v>240</v>
      </c>
      <c r="E171" s="389" t="s">
        <v>16089</v>
      </c>
      <c r="F171" s="388" t="s">
        <v>241</v>
      </c>
      <c r="G171" s="208"/>
    </row>
    <row r="172" spans="1:7">
      <c r="A172" s="388">
        <v>92813</v>
      </c>
      <c r="B172" s="388" t="s">
        <v>469</v>
      </c>
      <c r="C172" s="388" t="s">
        <v>239</v>
      </c>
      <c r="D172" s="388" t="s">
        <v>240</v>
      </c>
      <c r="E172" s="389" t="s">
        <v>16090</v>
      </c>
      <c r="F172" s="388" t="s">
        <v>241</v>
      </c>
      <c r="G172" s="208"/>
    </row>
    <row r="173" spans="1:7">
      <c r="A173" s="388">
        <v>92814</v>
      </c>
      <c r="B173" s="388" t="s">
        <v>470</v>
      </c>
      <c r="C173" s="388" t="s">
        <v>239</v>
      </c>
      <c r="D173" s="388" t="s">
        <v>240</v>
      </c>
      <c r="E173" s="389" t="s">
        <v>16091</v>
      </c>
      <c r="F173" s="388" t="s">
        <v>241</v>
      </c>
      <c r="G173" s="208"/>
    </row>
    <row r="174" spans="1:7">
      <c r="A174" s="388">
        <v>92815</v>
      </c>
      <c r="B174" s="388" t="s">
        <v>471</v>
      </c>
      <c r="C174" s="388" t="s">
        <v>239</v>
      </c>
      <c r="D174" s="388" t="s">
        <v>240</v>
      </c>
      <c r="E174" s="389" t="s">
        <v>16092</v>
      </c>
      <c r="F174" s="388" t="s">
        <v>241</v>
      </c>
      <c r="G174" s="208"/>
    </row>
    <row r="175" spans="1:7">
      <c r="A175" s="388">
        <v>92816</v>
      </c>
      <c r="B175" s="388" t="s">
        <v>472</v>
      </c>
      <c r="C175" s="388" t="s">
        <v>239</v>
      </c>
      <c r="D175" s="388" t="s">
        <v>240</v>
      </c>
      <c r="E175" s="389" t="s">
        <v>16093</v>
      </c>
      <c r="F175" s="388" t="s">
        <v>241</v>
      </c>
      <c r="G175" s="208"/>
    </row>
    <row r="176" spans="1:7">
      <c r="A176" s="388">
        <v>92817</v>
      </c>
      <c r="B176" s="388" t="s">
        <v>473</v>
      </c>
      <c r="C176" s="388" t="s">
        <v>239</v>
      </c>
      <c r="D176" s="388" t="s">
        <v>240</v>
      </c>
      <c r="E176" s="389" t="s">
        <v>16094</v>
      </c>
      <c r="F176" s="388" t="s">
        <v>241</v>
      </c>
      <c r="G176" s="208"/>
    </row>
    <row r="177" spans="1:7">
      <c r="A177" s="388">
        <v>92818</v>
      </c>
      <c r="B177" s="388" t="s">
        <v>474</v>
      </c>
      <c r="C177" s="388" t="s">
        <v>239</v>
      </c>
      <c r="D177" s="388" t="s">
        <v>240</v>
      </c>
      <c r="E177" s="389" t="s">
        <v>16095</v>
      </c>
      <c r="F177" s="388" t="s">
        <v>241</v>
      </c>
      <c r="G177" s="208"/>
    </row>
    <row r="178" spans="1:7">
      <c r="A178" s="388">
        <v>92819</v>
      </c>
      <c r="B178" s="388" t="s">
        <v>475</v>
      </c>
      <c r="C178" s="388" t="s">
        <v>239</v>
      </c>
      <c r="D178" s="388" t="s">
        <v>240</v>
      </c>
      <c r="E178" s="389" t="s">
        <v>16096</v>
      </c>
      <c r="F178" s="388" t="s">
        <v>241</v>
      </c>
      <c r="G178" s="208"/>
    </row>
    <row r="179" spans="1:7">
      <c r="A179" s="388">
        <v>92820</v>
      </c>
      <c r="B179" s="388" t="s">
        <v>476</v>
      </c>
      <c r="C179" s="388" t="s">
        <v>239</v>
      </c>
      <c r="D179" s="388" t="s">
        <v>240</v>
      </c>
      <c r="E179" s="389" t="s">
        <v>16097</v>
      </c>
      <c r="F179" s="388" t="s">
        <v>241</v>
      </c>
      <c r="G179" s="208"/>
    </row>
    <row r="180" spans="1:7">
      <c r="A180" s="388">
        <v>92821</v>
      </c>
      <c r="B180" s="388" t="s">
        <v>477</v>
      </c>
      <c r="C180" s="388" t="s">
        <v>239</v>
      </c>
      <c r="D180" s="388" t="s">
        <v>240</v>
      </c>
      <c r="E180" s="389" t="s">
        <v>3869</v>
      </c>
      <c r="F180" s="388" t="s">
        <v>241</v>
      </c>
      <c r="G180" s="208"/>
    </row>
    <row r="181" spans="1:7">
      <c r="A181" s="388">
        <v>92822</v>
      </c>
      <c r="B181" s="388" t="s">
        <v>478</v>
      </c>
      <c r="C181" s="388" t="s">
        <v>239</v>
      </c>
      <c r="D181" s="388" t="s">
        <v>240</v>
      </c>
      <c r="E181" s="389" t="s">
        <v>16098</v>
      </c>
      <c r="F181" s="388" t="s">
        <v>241</v>
      </c>
      <c r="G181" s="208"/>
    </row>
    <row r="182" spans="1:7">
      <c r="A182" s="388">
        <v>92824</v>
      </c>
      <c r="B182" s="388" t="s">
        <v>479</v>
      </c>
      <c r="C182" s="388" t="s">
        <v>239</v>
      </c>
      <c r="D182" s="388" t="s">
        <v>240</v>
      </c>
      <c r="E182" s="389" t="s">
        <v>16099</v>
      </c>
      <c r="F182" s="388" t="s">
        <v>241</v>
      </c>
      <c r="G182" s="208"/>
    </row>
    <row r="183" spans="1:7">
      <c r="A183" s="388">
        <v>92825</v>
      </c>
      <c r="B183" s="388" t="s">
        <v>480</v>
      </c>
      <c r="C183" s="388" t="s">
        <v>239</v>
      </c>
      <c r="D183" s="388" t="s">
        <v>240</v>
      </c>
      <c r="E183" s="389" t="s">
        <v>16100</v>
      </c>
      <c r="F183" s="388" t="s">
        <v>241</v>
      </c>
      <c r="G183" s="208"/>
    </row>
    <row r="184" spans="1:7">
      <c r="A184" s="388">
        <v>92826</v>
      </c>
      <c r="B184" s="388" t="s">
        <v>481</v>
      </c>
      <c r="C184" s="388" t="s">
        <v>239</v>
      </c>
      <c r="D184" s="388" t="s">
        <v>240</v>
      </c>
      <c r="E184" s="389" t="s">
        <v>16101</v>
      </c>
      <c r="F184" s="388" t="s">
        <v>241</v>
      </c>
      <c r="G184" s="208"/>
    </row>
    <row r="185" spans="1:7">
      <c r="A185" s="388">
        <v>92827</v>
      </c>
      <c r="B185" s="388" t="s">
        <v>482</v>
      </c>
      <c r="C185" s="388" t="s">
        <v>239</v>
      </c>
      <c r="D185" s="388" t="s">
        <v>240</v>
      </c>
      <c r="E185" s="389" t="s">
        <v>16102</v>
      </c>
      <c r="F185" s="388" t="s">
        <v>241</v>
      </c>
      <c r="G185" s="208"/>
    </row>
    <row r="186" spans="1:7">
      <c r="A186" s="388">
        <v>92828</v>
      </c>
      <c r="B186" s="388" t="s">
        <v>483</v>
      </c>
      <c r="C186" s="388" t="s">
        <v>239</v>
      </c>
      <c r="D186" s="388" t="s">
        <v>240</v>
      </c>
      <c r="E186" s="389" t="s">
        <v>16103</v>
      </c>
      <c r="F186" s="388" t="s">
        <v>241</v>
      </c>
      <c r="G186" s="208"/>
    </row>
    <row r="187" spans="1:7">
      <c r="A187" s="388">
        <v>92829</v>
      </c>
      <c r="B187" s="388" t="s">
        <v>484</v>
      </c>
      <c r="C187" s="388" t="s">
        <v>239</v>
      </c>
      <c r="D187" s="388" t="s">
        <v>240</v>
      </c>
      <c r="E187" s="389" t="s">
        <v>16104</v>
      </c>
      <c r="F187" s="388" t="s">
        <v>241</v>
      </c>
      <c r="G187" s="208"/>
    </row>
    <row r="188" spans="1:7">
      <c r="A188" s="388">
        <v>92830</v>
      </c>
      <c r="B188" s="388" t="s">
        <v>485</v>
      </c>
      <c r="C188" s="388" t="s">
        <v>239</v>
      </c>
      <c r="D188" s="388" t="s">
        <v>240</v>
      </c>
      <c r="E188" s="389" t="s">
        <v>14219</v>
      </c>
      <c r="F188" s="388" t="s">
        <v>241</v>
      </c>
      <c r="G188" s="208"/>
    </row>
    <row r="189" spans="1:7">
      <c r="A189" s="388">
        <v>92831</v>
      </c>
      <c r="B189" s="388" t="s">
        <v>486</v>
      </c>
      <c r="C189" s="388" t="s">
        <v>239</v>
      </c>
      <c r="D189" s="388" t="s">
        <v>240</v>
      </c>
      <c r="E189" s="389" t="s">
        <v>16105</v>
      </c>
      <c r="F189" s="388" t="s">
        <v>241</v>
      </c>
      <c r="G189" s="208"/>
    </row>
    <row r="190" spans="1:7">
      <c r="A190" s="388">
        <v>92832</v>
      </c>
      <c r="B190" s="388" t="s">
        <v>487</v>
      </c>
      <c r="C190" s="388" t="s">
        <v>239</v>
      </c>
      <c r="D190" s="388" t="s">
        <v>240</v>
      </c>
      <c r="E190" s="389" t="s">
        <v>16106</v>
      </c>
      <c r="F190" s="388" t="s">
        <v>241</v>
      </c>
      <c r="G190" s="208"/>
    </row>
    <row r="191" spans="1:7">
      <c r="A191" s="388">
        <v>95565</v>
      </c>
      <c r="B191" s="388" t="s">
        <v>488</v>
      </c>
      <c r="C191" s="388" t="s">
        <v>239</v>
      </c>
      <c r="D191" s="388" t="s">
        <v>240</v>
      </c>
      <c r="E191" s="389" t="s">
        <v>16107</v>
      </c>
      <c r="F191" s="388" t="s">
        <v>241</v>
      </c>
      <c r="G191" s="208"/>
    </row>
    <row r="192" spans="1:7">
      <c r="A192" s="388">
        <v>95566</v>
      </c>
      <c r="B192" s="388" t="s">
        <v>489</v>
      </c>
      <c r="C192" s="388" t="s">
        <v>239</v>
      </c>
      <c r="D192" s="388" t="s">
        <v>240</v>
      </c>
      <c r="E192" s="389" t="s">
        <v>16108</v>
      </c>
      <c r="F192" s="388" t="s">
        <v>241</v>
      </c>
      <c r="G192" s="208"/>
    </row>
    <row r="193" spans="1:7">
      <c r="A193" s="388">
        <v>95567</v>
      </c>
      <c r="B193" s="388" t="s">
        <v>490</v>
      </c>
      <c r="C193" s="388" t="s">
        <v>239</v>
      </c>
      <c r="D193" s="388" t="s">
        <v>240</v>
      </c>
      <c r="E193" s="389" t="s">
        <v>16109</v>
      </c>
      <c r="F193" s="388" t="s">
        <v>241</v>
      </c>
      <c r="G193" s="208"/>
    </row>
    <row r="194" spans="1:7">
      <c r="A194" s="388">
        <v>95568</v>
      </c>
      <c r="B194" s="388" t="s">
        <v>491</v>
      </c>
      <c r="C194" s="388" t="s">
        <v>239</v>
      </c>
      <c r="D194" s="388" t="s">
        <v>240</v>
      </c>
      <c r="E194" s="389" t="s">
        <v>16110</v>
      </c>
      <c r="F194" s="388" t="s">
        <v>241</v>
      </c>
      <c r="G194" s="208"/>
    </row>
    <row r="195" spans="1:7">
      <c r="A195" s="388">
        <v>95569</v>
      </c>
      <c r="B195" s="388" t="s">
        <v>492</v>
      </c>
      <c r="C195" s="388" t="s">
        <v>239</v>
      </c>
      <c r="D195" s="388" t="s">
        <v>240</v>
      </c>
      <c r="E195" s="389" t="s">
        <v>16111</v>
      </c>
      <c r="F195" s="388" t="s">
        <v>241</v>
      </c>
      <c r="G195" s="208"/>
    </row>
    <row r="196" spans="1:7">
      <c r="A196" s="388">
        <v>95570</v>
      </c>
      <c r="B196" s="388" t="s">
        <v>493</v>
      </c>
      <c r="C196" s="388" t="s">
        <v>239</v>
      </c>
      <c r="D196" s="388" t="s">
        <v>240</v>
      </c>
      <c r="E196" s="389" t="s">
        <v>16112</v>
      </c>
      <c r="F196" s="388" t="s">
        <v>241</v>
      </c>
      <c r="G196" s="208"/>
    </row>
    <row r="197" spans="1:7">
      <c r="A197" s="388">
        <v>95571</v>
      </c>
      <c r="B197" s="388" t="s">
        <v>494</v>
      </c>
      <c r="C197" s="388" t="s">
        <v>239</v>
      </c>
      <c r="D197" s="388" t="s">
        <v>240</v>
      </c>
      <c r="E197" s="389" t="s">
        <v>16113</v>
      </c>
      <c r="F197" s="388" t="s">
        <v>241</v>
      </c>
      <c r="G197" s="208"/>
    </row>
    <row r="198" spans="1:7">
      <c r="A198" s="388">
        <v>95572</v>
      </c>
      <c r="B198" s="388" t="s">
        <v>496</v>
      </c>
      <c r="C198" s="388" t="s">
        <v>239</v>
      </c>
      <c r="D198" s="388" t="s">
        <v>240</v>
      </c>
      <c r="E198" s="389" t="s">
        <v>16114</v>
      </c>
      <c r="F198" s="388" t="s">
        <v>241</v>
      </c>
      <c r="G198" s="208"/>
    </row>
    <row r="199" spans="1:7">
      <c r="A199" s="388">
        <v>97127</v>
      </c>
      <c r="B199" s="388" t="s">
        <v>497</v>
      </c>
      <c r="C199" s="388" t="s">
        <v>239</v>
      </c>
      <c r="D199" s="388" t="s">
        <v>334</v>
      </c>
      <c r="E199" s="389" t="s">
        <v>513</v>
      </c>
      <c r="F199" s="388" t="s">
        <v>241</v>
      </c>
      <c r="G199" s="208"/>
    </row>
    <row r="200" spans="1:7">
      <c r="A200" s="388">
        <v>97128</v>
      </c>
      <c r="B200" s="388" t="s">
        <v>499</v>
      </c>
      <c r="C200" s="388" t="s">
        <v>239</v>
      </c>
      <c r="D200" s="388" t="s">
        <v>240</v>
      </c>
      <c r="E200" s="389" t="s">
        <v>6202</v>
      </c>
      <c r="F200" s="388" t="s">
        <v>241</v>
      </c>
      <c r="G200" s="208"/>
    </row>
    <row r="201" spans="1:7">
      <c r="A201" s="388">
        <v>97129</v>
      </c>
      <c r="B201" s="388" t="s">
        <v>501</v>
      </c>
      <c r="C201" s="388" t="s">
        <v>239</v>
      </c>
      <c r="D201" s="388" t="s">
        <v>240</v>
      </c>
      <c r="E201" s="389" t="s">
        <v>6000</v>
      </c>
      <c r="F201" s="388" t="s">
        <v>241</v>
      </c>
      <c r="G201" s="208"/>
    </row>
    <row r="202" spans="1:7">
      <c r="A202" s="388">
        <v>97130</v>
      </c>
      <c r="B202" s="388" t="s">
        <v>503</v>
      </c>
      <c r="C202" s="388" t="s">
        <v>239</v>
      </c>
      <c r="D202" s="388" t="s">
        <v>240</v>
      </c>
      <c r="E202" s="389" t="s">
        <v>4809</v>
      </c>
      <c r="F202" s="388" t="s">
        <v>241</v>
      </c>
      <c r="G202" s="208"/>
    </row>
    <row r="203" spans="1:7">
      <c r="A203" s="388">
        <v>97131</v>
      </c>
      <c r="B203" s="388" t="s">
        <v>505</v>
      </c>
      <c r="C203" s="388" t="s">
        <v>239</v>
      </c>
      <c r="D203" s="388" t="s">
        <v>240</v>
      </c>
      <c r="E203" s="389" t="s">
        <v>6855</v>
      </c>
      <c r="F203" s="388" t="s">
        <v>241</v>
      </c>
      <c r="G203" s="208"/>
    </row>
    <row r="204" spans="1:7">
      <c r="A204" s="388">
        <v>97132</v>
      </c>
      <c r="B204" s="388" t="s">
        <v>507</v>
      </c>
      <c r="C204" s="388" t="s">
        <v>239</v>
      </c>
      <c r="D204" s="388" t="s">
        <v>240</v>
      </c>
      <c r="E204" s="389" t="s">
        <v>2929</v>
      </c>
      <c r="F204" s="388" t="s">
        <v>241</v>
      </c>
      <c r="G204" s="208"/>
    </row>
    <row r="205" spans="1:7">
      <c r="A205" s="388">
        <v>97133</v>
      </c>
      <c r="B205" s="388" t="s">
        <v>508</v>
      </c>
      <c r="C205" s="388" t="s">
        <v>239</v>
      </c>
      <c r="D205" s="388" t="s">
        <v>240</v>
      </c>
      <c r="E205" s="389" t="s">
        <v>16115</v>
      </c>
      <c r="F205" s="388" t="s">
        <v>241</v>
      </c>
      <c r="G205" s="208"/>
    </row>
    <row r="206" spans="1:7">
      <c r="A206" s="388">
        <v>97134</v>
      </c>
      <c r="B206" s="388" t="s">
        <v>510</v>
      </c>
      <c r="C206" s="388" t="s">
        <v>239</v>
      </c>
      <c r="D206" s="388" t="s">
        <v>334</v>
      </c>
      <c r="E206" s="389" t="s">
        <v>1732</v>
      </c>
      <c r="F206" s="388" t="s">
        <v>241</v>
      </c>
      <c r="G206" s="208"/>
    </row>
    <row r="207" spans="1:7">
      <c r="A207" s="388">
        <v>97135</v>
      </c>
      <c r="B207" s="388" t="s">
        <v>512</v>
      </c>
      <c r="C207" s="388" t="s">
        <v>239</v>
      </c>
      <c r="D207" s="388" t="s">
        <v>240</v>
      </c>
      <c r="E207" s="389" t="s">
        <v>14220</v>
      </c>
      <c r="F207" s="388" t="s">
        <v>241</v>
      </c>
      <c r="G207" s="208"/>
    </row>
    <row r="208" spans="1:7">
      <c r="A208" s="388">
        <v>97136</v>
      </c>
      <c r="B208" s="388" t="s">
        <v>514</v>
      </c>
      <c r="C208" s="388" t="s">
        <v>239</v>
      </c>
      <c r="D208" s="388" t="s">
        <v>240</v>
      </c>
      <c r="E208" s="389" t="s">
        <v>852</v>
      </c>
      <c r="F208" s="388" t="s">
        <v>241</v>
      </c>
      <c r="G208" s="208"/>
    </row>
    <row r="209" spans="1:7">
      <c r="A209" s="388">
        <v>97137</v>
      </c>
      <c r="B209" s="388" t="s">
        <v>516</v>
      </c>
      <c r="C209" s="388" t="s">
        <v>239</v>
      </c>
      <c r="D209" s="388" t="s">
        <v>240</v>
      </c>
      <c r="E209" s="389" t="s">
        <v>14221</v>
      </c>
      <c r="F209" s="388" t="s">
        <v>241</v>
      </c>
      <c r="G209" s="208"/>
    </row>
    <row r="210" spans="1:7">
      <c r="A210" s="388">
        <v>97138</v>
      </c>
      <c r="B210" s="388" t="s">
        <v>517</v>
      </c>
      <c r="C210" s="388" t="s">
        <v>239</v>
      </c>
      <c r="D210" s="388" t="s">
        <v>240</v>
      </c>
      <c r="E210" s="389" t="s">
        <v>6302</v>
      </c>
      <c r="F210" s="388" t="s">
        <v>241</v>
      </c>
      <c r="G210" s="208"/>
    </row>
    <row r="211" spans="1:7">
      <c r="A211" s="388">
        <v>97139</v>
      </c>
      <c r="B211" s="388" t="s">
        <v>519</v>
      </c>
      <c r="C211" s="388" t="s">
        <v>239</v>
      </c>
      <c r="D211" s="388" t="s">
        <v>240</v>
      </c>
      <c r="E211" s="389" t="s">
        <v>4443</v>
      </c>
      <c r="F211" s="388" t="s">
        <v>241</v>
      </c>
      <c r="G211" s="208"/>
    </row>
    <row r="212" spans="1:7">
      <c r="A212" s="388">
        <v>97140</v>
      </c>
      <c r="B212" s="388" t="s">
        <v>521</v>
      </c>
      <c r="C212" s="388" t="s">
        <v>239</v>
      </c>
      <c r="D212" s="388" t="s">
        <v>240</v>
      </c>
      <c r="E212" s="389" t="s">
        <v>3437</v>
      </c>
      <c r="F212" s="388" t="s">
        <v>241</v>
      </c>
      <c r="G212" s="208"/>
    </row>
    <row r="213" spans="1:7">
      <c r="A213" s="388">
        <v>93206</v>
      </c>
      <c r="B213" s="388" t="s">
        <v>523</v>
      </c>
      <c r="C213" s="388" t="s">
        <v>145</v>
      </c>
      <c r="D213" s="388" t="s">
        <v>240</v>
      </c>
      <c r="E213" s="389" t="s">
        <v>16116</v>
      </c>
      <c r="F213" s="388" t="s">
        <v>241</v>
      </c>
      <c r="G213" s="208"/>
    </row>
    <row r="214" spans="1:7">
      <c r="A214" s="388">
        <v>93207</v>
      </c>
      <c r="B214" s="388" t="s">
        <v>524</v>
      </c>
      <c r="C214" s="388" t="s">
        <v>145</v>
      </c>
      <c r="D214" s="388" t="s">
        <v>240</v>
      </c>
      <c r="E214" s="389" t="s">
        <v>16117</v>
      </c>
      <c r="F214" s="388" t="s">
        <v>241</v>
      </c>
      <c r="G214" s="208"/>
    </row>
    <row r="215" spans="1:7">
      <c r="A215" s="388">
        <v>93208</v>
      </c>
      <c r="B215" s="388" t="s">
        <v>525</v>
      </c>
      <c r="C215" s="388" t="s">
        <v>145</v>
      </c>
      <c r="D215" s="388" t="s">
        <v>240</v>
      </c>
      <c r="E215" s="389" t="s">
        <v>16118</v>
      </c>
      <c r="F215" s="388" t="s">
        <v>241</v>
      </c>
      <c r="G215" s="208"/>
    </row>
    <row r="216" spans="1:7">
      <c r="A216" s="388">
        <v>93209</v>
      </c>
      <c r="B216" s="388" t="s">
        <v>526</v>
      </c>
      <c r="C216" s="388" t="s">
        <v>145</v>
      </c>
      <c r="D216" s="388" t="s">
        <v>240</v>
      </c>
      <c r="E216" s="389" t="s">
        <v>16119</v>
      </c>
      <c r="F216" s="388" t="s">
        <v>241</v>
      </c>
      <c r="G216" s="208"/>
    </row>
    <row r="217" spans="1:7">
      <c r="A217" s="388">
        <v>93210</v>
      </c>
      <c r="B217" s="388" t="s">
        <v>527</v>
      </c>
      <c r="C217" s="388" t="s">
        <v>145</v>
      </c>
      <c r="D217" s="388" t="s">
        <v>240</v>
      </c>
      <c r="E217" s="389" t="s">
        <v>16120</v>
      </c>
      <c r="F217" s="388" t="s">
        <v>241</v>
      </c>
      <c r="G217" s="208"/>
    </row>
    <row r="218" spans="1:7">
      <c r="A218" s="388">
        <v>93211</v>
      </c>
      <c r="B218" s="388" t="s">
        <v>528</v>
      </c>
      <c r="C218" s="388" t="s">
        <v>145</v>
      </c>
      <c r="D218" s="388" t="s">
        <v>240</v>
      </c>
      <c r="E218" s="389" t="s">
        <v>16121</v>
      </c>
      <c r="F218" s="388" t="s">
        <v>241</v>
      </c>
      <c r="G218" s="208"/>
    </row>
    <row r="219" spans="1:7">
      <c r="A219" s="388">
        <v>93212</v>
      </c>
      <c r="B219" s="388" t="s">
        <v>529</v>
      </c>
      <c r="C219" s="388" t="s">
        <v>145</v>
      </c>
      <c r="D219" s="388" t="s">
        <v>240</v>
      </c>
      <c r="E219" s="389" t="s">
        <v>16122</v>
      </c>
      <c r="F219" s="388" t="s">
        <v>241</v>
      </c>
      <c r="G219" s="208"/>
    </row>
    <row r="220" spans="1:7">
      <c r="A220" s="388">
        <v>93213</v>
      </c>
      <c r="B220" s="388" t="s">
        <v>530</v>
      </c>
      <c r="C220" s="388" t="s">
        <v>145</v>
      </c>
      <c r="D220" s="388" t="s">
        <v>240</v>
      </c>
      <c r="E220" s="389" t="s">
        <v>16123</v>
      </c>
      <c r="F220" s="388" t="s">
        <v>241</v>
      </c>
      <c r="G220" s="208"/>
    </row>
    <row r="221" spans="1:7">
      <c r="A221" s="388">
        <v>93214</v>
      </c>
      <c r="B221" s="388" t="s">
        <v>531</v>
      </c>
      <c r="C221" s="388" t="s">
        <v>146</v>
      </c>
      <c r="D221" s="388" t="s">
        <v>240</v>
      </c>
      <c r="E221" s="389" t="s">
        <v>16124</v>
      </c>
      <c r="F221" s="388" t="s">
        <v>241</v>
      </c>
      <c r="G221" s="208"/>
    </row>
    <row r="222" spans="1:7">
      <c r="A222" s="388">
        <v>93243</v>
      </c>
      <c r="B222" s="388" t="s">
        <v>532</v>
      </c>
      <c r="C222" s="388" t="s">
        <v>146</v>
      </c>
      <c r="D222" s="388" t="s">
        <v>240</v>
      </c>
      <c r="E222" s="389" t="s">
        <v>16125</v>
      </c>
      <c r="F222" s="388" t="s">
        <v>241</v>
      </c>
      <c r="G222" s="208"/>
    </row>
    <row r="223" spans="1:7">
      <c r="A223" s="388">
        <v>93582</v>
      </c>
      <c r="B223" s="388" t="s">
        <v>533</v>
      </c>
      <c r="C223" s="388" t="s">
        <v>145</v>
      </c>
      <c r="D223" s="388" t="s">
        <v>240</v>
      </c>
      <c r="E223" s="389" t="s">
        <v>16126</v>
      </c>
      <c r="F223" s="388" t="s">
        <v>241</v>
      </c>
      <c r="G223" s="208"/>
    </row>
    <row r="224" spans="1:7">
      <c r="A224" s="388">
        <v>93583</v>
      </c>
      <c r="B224" s="388" t="s">
        <v>534</v>
      </c>
      <c r="C224" s="388" t="s">
        <v>145</v>
      </c>
      <c r="D224" s="388" t="s">
        <v>240</v>
      </c>
      <c r="E224" s="389" t="s">
        <v>16127</v>
      </c>
      <c r="F224" s="388" t="s">
        <v>241</v>
      </c>
      <c r="G224" s="208"/>
    </row>
    <row r="225" spans="1:7">
      <c r="A225" s="388">
        <v>93584</v>
      </c>
      <c r="B225" s="388" t="s">
        <v>535</v>
      </c>
      <c r="C225" s="388" t="s">
        <v>145</v>
      </c>
      <c r="D225" s="388" t="s">
        <v>240</v>
      </c>
      <c r="E225" s="389" t="s">
        <v>16128</v>
      </c>
      <c r="F225" s="388" t="s">
        <v>241</v>
      </c>
      <c r="G225" s="208"/>
    </row>
    <row r="226" spans="1:7">
      <c r="A226" s="388">
        <v>93585</v>
      </c>
      <c r="B226" s="388" t="s">
        <v>536</v>
      </c>
      <c r="C226" s="388" t="s">
        <v>145</v>
      </c>
      <c r="D226" s="388" t="s">
        <v>240</v>
      </c>
      <c r="E226" s="389" t="s">
        <v>16129</v>
      </c>
      <c r="F226" s="388" t="s">
        <v>241</v>
      </c>
      <c r="G226" s="208"/>
    </row>
    <row r="227" spans="1:7">
      <c r="A227" s="388">
        <v>98441</v>
      </c>
      <c r="B227" s="388" t="s">
        <v>537</v>
      </c>
      <c r="C227" s="388" t="s">
        <v>145</v>
      </c>
      <c r="D227" s="388" t="s">
        <v>334</v>
      </c>
      <c r="E227" s="389" t="s">
        <v>16130</v>
      </c>
      <c r="F227" s="388" t="s">
        <v>241</v>
      </c>
      <c r="G227" s="208"/>
    </row>
    <row r="228" spans="1:7">
      <c r="A228" s="388">
        <v>98442</v>
      </c>
      <c r="B228" s="388" t="s">
        <v>538</v>
      </c>
      <c r="C228" s="388" t="s">
        <v>145</v>
      </c>
      <c r="D228" s="388" t="s">
        <v>334</v>
      </c>
      <c r="E228" s="389" t="s">
        <v>16131</v>
      </c>
      <c r="F228" s="388" t="s">
        <v>241</v>
      </c>
      <c r="G228" s="208"/>
    </row>
    <row r="229" spans="1:7">
      <c r="A229" s="388">
        <v>98443</v>
      </c>
      <c r="B229" s="388" t="s">
        <v>539</v>
      </c>
      <c r="C229" s="388" t="s">
        <v>145</v>
      </c>
      <c r="D229" s="388" t="s">
        <v>334</v>
      </c>
      <c r="E229" s="389" t="s">
        <v>16132</v>
      </c>
      <c r="F229" s="388" t="s">
        <v>241</v>
      </c>
      <c r="G229" s="208"/>
    </row>
    <row r="230" spans="1:7">
      <c r="A230" s="388">
        <v>98444</v>
      </c>
      <c r="B230" s="388" t="s">
        <v>540</v>
      </c>
      <c r="C230" s="388" t="s">
        <v>145</v>
      </c>
      <c r="D230" s="388" t="s">
        <v>334</v>
      </c>
      <c r="E230" s="389" t="s">
        <v>16133</v>
      </c>
      <c r="F230" s="388" t="s">
        <v>241</v>
      </c>
      <c r="G230" s="208"/>
    </row>
    <row r="231" spans="1:7">
      <c r="A231" s="388">
        <v>98445</v>
      </c>
      <c r="B231" s="388" t="s">
        <v>541</v>
      </c>
      <c r="C231" s="388" t="s">
        <v>145</v>
      </c>
      <c r="D231" s="388" t="s">
        <v>334</v>
      </c>
      <c r="E231" s="389" t="s">
        <v>16134</v>
      </c>
      <c r="F231" s="388" t="s">
        <v>241</v>
      </c>
      <c r="G231" s="208"/>
    </row>
    <row r="232" spans="1:7">
      <c r="A232" s="388">
        <v>98446</v>
      </c>
      <c r="B232" s="388" t="s">
        <v>542</v>
      </c>
      <c r="C232" s="388" t="s">
        <v>145</v>
      </c>
      <c r="D232" s="388" t="s">
        <v>334</v>
      </c>
      <c r="E232" s="389" t="s">
        <v>16135</v>
      </c>
      <c r="F232" s="388" t="s">
        <v>241</v>
      </c>
      <c r="G232" s="208"/>
    </row>
    <row r="233" spans="1:7">
      <c r="A233" s="388">
        <v>98447</v>
      </c>
      <c r="B233" s="388" t="s">
        <v>543</v>
      </c>
      <c r="C233" s="388" t="s">
        <v>145</v>
      </c>
      <c r="D233" s="388" t="s">
        <v>334</v>
      </c>
      <c r="E233" s="389" t="s">
        <v>16136</v>
      </c>
      <c r="F233" s="388" t="s">
        <v>241</v>
      </c>
      <c r="G233" s="208"/>
    </row>
    <row r="234" spans="1:7">
      <c r="A234" s="388">
        <v>98448</v>
      </c>
      <c r="B234" s="388" t="s">
        <v>544</v>
      </c>
      <c r="C234" s="388" t="s">
        <v>145</v>
      </c>
      <c r="D234" s="388" t="s">
        <v>334</v>
      </c>
      <c r="E234" s="389" t="s">
        <v>16137</v>
      </c>
      <c r="F234" s="388" t="s">
        <v>241</v>
      </c>
      <c r="G234" s="208"/>
    </row>
    <row r="235" spans="1:7">
      <c r="A235" s="388">
        <v>98449</v>
      </c>
      <c r="B235" s="388" t="s">
        <v>545</v>
      </c>
      <c r="C235" s="388" t="s">
        <v>145</v>
      </c>
      <c r="D235" s="388" t="s">
        <v>334</v>
      </c>
      <c r="E235" s="389" t="s">
        <v>16138</v>
      </c>
      <c r="F235" s="388" t="s">
        <v>241</v>
      </c>
      <c r="G235" s="208"/>
    </row>
    <row r="236" spans="1:7">
      <c r="A236" s="388">
        <v>98450</v>
      </c>
      <c r="B236" s="388" t="s">
        <v>546</v>
      </c>
      <c r="C236" s="388" t="s">
        <v>145</v>
      </c>
      <c r="D236" s="388" t="s">
        <v>334</v>
      </c>
      <c r="E236" s="389" t="s">
        <v>16139</v>
      </c>
      <c r="F236" s="388" t="s">
        <v>241</v>
      </c>
      <c r="G236" s="208"/>
    </row>
    <row r="237" spans="1:7">
      <c r="A237" s="388">
        <v>98451</v>
      </c>
      <c r="B237" s="388" t="s">
        <v>547</v>
      </c>
      <c r="C237" s="388" t="s">
        <v>145</v>
      </c>
      <c r="D237" s="388" t="s">
        <v>334</v>
      </c>
      <c r="E237" s="389" t="s">
        <v>16140</v>
      </c>
      <c r="F237" s="388" t="s">
        <v>241</v>
      </c>
      <c r="G237" s="208"/>
    </row>
    <row r="238" spans="1:7">
      <c r="A238" s="388">
        <v>98452</v>
      </c>
      <c r="B238" s="388" t="s">
        <v>548</v>
      </c>
      <c r="C238" s="388" t="s">
        <v>145</v>
      </c>
      <c r="D238" s="388" t="s">
        <v>334</v>
      </c>
      <c r="E238" s="389" t="s">
        <v>16141</v>
      </c>
      <c r="F238" s="388" t="s">
        <v>241</v>
      </c>
      <c r="G238" s="208"/>
    </row>
    <row r="239" spans="1:7">
      <c r="A239" s="388">
        <v>98453</v>
      </c>
      <c r="B239" s="388" t="s">
        <v>549</v>
      </c>
      <c r="C239" s="388" t="s">
        <v>145</v>
      </c>
      <c r="D239" s="388" t="s">
        <v>334</v>
      </c>
      <c r="E239" s="389" t="s">
        <v>16142</v>
      </c>
      <c r="F239" s="388" t="s">
        <v>241</v>
      </c>
      <c r="G239" s="208"/>
    </row>
    <row r="240" spans="1:7">
      <c r="A240" s="388">
        <v>98454</v>
      </c>
      <c r="B240" s="388" t="s">
        <v>551</v>
      </c>
      <c r="C240" s="388" t="s">
        <v>145</v>
      </c>
      <c r="D240" s="388" t="s">
        <v>334</v>
      </c>
      <c r="E240" s="389" t="s">
        <v>16143</v>
      </c>
      <c r="F240" s="388" t="s">
        <v>241</v>
      </c>
      <c r="G240" s="208"/>
    </row>
    <row r="241" spans="1:7">
      <c r="A241" s="388">
        <v>98455</v>
      </c>
      <c r="B241" s="388" t="s">
        <v>552</v>
      </c>
      <c r="C241" s="388" t="s">
        <v>145</v>
      </c>
      <c r="D241" s="388" t="s">
        <v>334</v>
      </c>
      <c r="E241" s="389" t="s">
        <v>16144</v>
      </c>
      <c r="F241" s="388" t="s">
        <v>241</v>
      </c>
      <c r="G241" s="208"/>
    </row>
    <row r="242" spans="1:7">
      <c r="A242" s="388">
        <v>98456</v>
      </c>
      <c r="B242" s="388" t="s">
        <v>553</v>
      </c>
      <c r="C242" s="388" t="s">
        <v>145</v>
      </c>
      <c r="D242" s="388" t="s">
        <v>334</v>
      </c>
      <c r="E242" s="389" t="s">
        <v>16145</v>
      </c>
      <c r="F242" s="388" t="s">
        <v>241</v>
      </c>
      <c r="G242" s="208"/>
    </row>
    <row r="243" spans="1:7">
      <c r="A243" s="388">
        <v>98458</v>
      </c>
      <c r="B243" s="388" t="s">
        <v>554</v>
      </c>
      <c r="C243" s="388" t="s">
        <v>145</v>
      </c>
      <c r="D243" s="388" t="s">
        <v>334</v>
      </c>
      <c r="E243" s="389" t="s">
        <v>16146</v>
      </c>
      <c r="F243" s="388" t="s">
        <v>241</v>
      </c>
      <c r="G243" s="208"/>
    </row>
    <row r="244" spans="1:7">
      <c r="A244" s="388">
        <v>98459</v>
      </c>
      <c r="B244" s="388" t="s">
        <v>556</v>
      </c>
      <c r="C244" s="388" t="s">
        <v>145</v>
      </c>
      <c r="D244" s="388" t="s">
        <v>334</v>
      </c>
      <c r="E244" s="389" t="s">
        <v>14222</v>
      </c>
      <c r="F244" s="388" t="s">
        <v>241</v>
      </c>
      <c r="G244" s="208"/>
    </row>
    <row r="245" spans="1:7">
      <c r="A245" s="388">
        <v>98460</v>
      </c>
      <c r="B245" s="388" t="s">
        <v>557</v>
      </c>
      <c r="C245" s="388" t="s">
        <v>145</v>
      </c>
      <c r="D245" s="388" t="s">
        <v>334</v>
      </c>
      <c r="E245" s="389" t="s">
        <v>16147</v>
      </c>
      <c r="F245" s="388" t="s">
        <v>241</v>
      </c>
      <c r="G245" s="208"/>
    </row>
    <row r="246" spans="1:7">
      <c r="A246" s="388">
        <v>98461</v>
      </c>
      <c r="B246" s="388" t="s">
        <v>558</v>
      </c>
      <c r="C246" s="388" t="s">
        <v>146</v>
      </c>
      <c r="D246" s="388" t="s">
        <v>240</v>
      </c>
      <c r="E246" s="389" t="s">
        <v>16148</v>
      </c>
      <c r="F246" s="388" t="s">
        <v>241</v>
      </c>
      <c r="G246" s="208"/>
    </row>
    <row r="247" spans="1:7">
      <c r="A247" s="388">
        <v>98462</v>
      </c>
      <c r="B247" s="388" t="s">
        <v>559</v>
      </c>
      <c r="C247" s="388" t="s">
        <v>146</v>
      </c>
      <c r="D247" s="388" t="s">
        <v>240</v>
      </c>
      <c r="E247" s="389" t="s">
        <v>16149</v>
      </c>
      <c r="F247" s="388" t="s">
        <v>241</v>
      </c>
      <c r="G247" s="208"/>
    </row>
    <row r="248" spans="1:7">
      <c r="A248" s="388">
        <v>5631</v>
      </c>
      <c r="B248" s="388" t="s">
        <v>560</v>
      </c>
      <c r="C248" s="388" t="s">
        <v>561</v>
      </c>
      <c r="D248" s="388" t="s">
        <v>240</v>
      </c>
      <c r="E248" s="389" t="s">
        <v>16150</v>
      </c>
      <c r="F248" s="388" t="s">
        <v>241</v>
      </c>
      <c r="G248" s="208"/>
    </row>
    <row r="249" spans="1:7">
      <c r="A249" s="388">
        <v>5678</v>
      </c>
      <c r="B249" s="388" t="s">
        <v>562</v>
      </c>
      <c r="C249" s="388" t="s">
        <v>561</v>
      </c>
      <c r="D249" s="388" t="s">
        <v>240</v>
      </c>
      <c r="E249" s="389" t="s">
        <v>16151</v>
      </c>
      <c r="F249" s="388" t="s">
        <v>241</v>
      </c>
      <c r="G249" s="208"/>
    </row>
    <row r="250" spans="1:7">
      <c r="A250" s="388">
        <v>5680</v>
      </c>
      <c r="B250" s="388" t="s">
        <v>563</v>
      </c>
      <c r="C250" s="388" t="s">
        <v>561</v>
      </c>
      <c r="D250" s="388" t="s">
        <v>240</v>
      </c>
      <c r="E250" s="389" t="s">
        <v>16152</v>
      </c>
      <c r="F250" s="388" t="s">
        <v>241</v>
      </c>
      <c r="G250" s="208"/>
    </row>
    <row r="251" spans="1:7">
      <c r="A251" s="388">
        <v>5684</v>
      </c>
      <c r="B251" s="388" t="s">
        <v>564</v>
      </c>
      <c r="C251" s="388" t="s">
        <v>561</v>
      </c>
      <c r="D251" s="388" t="s">
        <v>240</v>
      </c>
      <c r="E251" s="389" t="s">
        <v>16153</v>
      </c>
      <c r="F251" s="388" t="s">
        <v>241</v>
      </c>
      <c r="G251" s="208"/>
    </row>
    <row r="252" spans="1:7">
      <c r="A252" s="388">
        <v>5689</v>
      </c>
      <c r="B252" s="388" t="s">
        <v>565</v>
      </c>
      <c r="C252" s="388" t="s">
        <v>561</v>
      </c>
      <c r="D252" s="388" t="s">
        <v>240</v>
      </c>
      <c r="E252" s="389" t="s">
        <v>7765</v>
      </c>
      <c r="F252" s="388" t="s">
        <v>241</v>
      </c>
      <c r="G252" s="208"/>
    </row>
    <row r="253" spans="1:7">
      <c r="A253" s="388">
        <v>5795</v>
      </c>
      <c r="B253" s="388" t="s">
        <v>567</v>
      </c>
      <c r="C253" s="388" t="s">
        <v>561</v>
      </c>
      <c r="D253" s="388" t="s">
        <v>334</v>
      </c>
      <c r="E253" s="389" t="s">
        <v>16154</v>
      </c>
      <c r="F253" s="388" t="s">
        <v>241</v>
      </c>
      <c r="G253" s="208"/>
    </row>
    <row r="254" spans="1:7">
      <c r="A254" s="388">
        <v>5811</v>
      </c>
      <c r="B254" s="388" t="s">
        <v>569</v>
      </c>
      <c r="C254" s="388" t="s">
        <v>561</v>
      </c>
      <c r="D254" s="388" t="s">
        <v>240</v>
      </c>
      <c r="E254" s="389" t="s">
        <v>16155</v>
      </c>
      <c r="F254" s="388" t="s">
        <v>241</v>
      </c>
      <c r="G254" s="208"/>
    </row>
    <row r="255" spans="1:7">
      <c r="A255" s="388">
        <v>5823</v>
      </c>
      <c r="B255" s="388" t="s">
        <v>570</v>
      </c>
      <c r="C255" s="388" t="s">
        <v>561</v>
      </c>
      <c r="D255" s="388" t="s">
        <v>240</v>
      </c>
      <c r="E255" s="389" t="s">
        <v>16156</v>
      </c>
      <c r="F255" s="388" t="s">
        <v>241</v>
      </c>
      <c r="G255" s="208"/>
    </row>
    <row r="256" spans="1:7">
      <c r="A256" s="388">
        <v>5824</v>
      </c>
      <c r="B256" s="388" t="s">
        <v>571</v>
      </c>
      <c r="C256" s="388" t="s">
        <v>561</v>
      </c>
      <c r="D256" s="388" t="s">
        <v>240</v>
      </c>
      <c r="E256" s="389" t="s">
        <v>16157</v>
      </c>
      <c r="F256" s="388" t="s">
        <v>241</v>
      </c>
      <c r="G256" s="208"/>
    </row>
    <row r="257" spans="1:7">
      <c r="A257" s="388">
        <v>5835</v>
      </c>
      <c r="B257" s="388" t="s">
        <v>572</v>
      </c>
      <c r="C257" s="388" t="s">
        <v>561</v>
      </c>
      <c r="D257" s="388" t="s">
        <v>240</v>
      </c>
      <c r="E257" s="389" t="s">
        <v>16158</v>
      </c>
      <c r="F257" s="388" t="s">
        <v>241</v>
      </c>
      <c r="G257" s="208"/>
    </row>
    <row r="258" spans="1:7">
      <c r="A258" s="388">
        <v>5839</v>
      </c>
      <c r="B258" s="388" t="s">
        <v>573</v>
      </c>
      <c r="C258" s="388" t="s">
        <v>561</v>
      </c>
      <c r="D258" s="388" t="s">
        <v>240</v>
      </c>
      <c r="E258" s="389" t="s">
        <v>3251</v>
      </c>
      <c r="F258" s="388" t="s">
        <v>241</v>
      </c>
      <c r="G258" s="208"/>
    </row>
    <row r="259" spans="1:7">
      <c r="A259" s="388">
        <v>5843</v>
      </c>
      <c r="B259" s="388" t="s">
        <v>575</v>
      </c>
      <c r="C259" s="388" t="s">
        <v>561</v>
      </c>
      <c r="D259" s="388" t="s">
        <v>240</v>
      </c>
      <c r="E259" s="389" t="s">
        <v>16159</v>
      </c>
      <c r="F259" s="388" t="s">
        <v>241</v>
      </c>
      <c r="G259" s="208"/>
    </row>
    <row r="260" spans="1:7">
      <c r="A260" s="388">
        <v>5847</v>
      </c>
      <c r="B260" s="388" t="s">
        <v>576</v>
      </c>
      <c r="C260" s="388" t="s">
        <v>561</v>
      </c>
      <c r="D260" s="388" t="s">
        <v>240</v>
      </c>
      <c r="E260" s="389" t="s">
        <v>16160</v>
      </c>
      <c r="F260" s="388" t="s">
        <v>241</v>
      </c>
      <c r="G260" s="208"/>
    </row>
    <row r="261" spans="1:7">
      <c r="A261" s="388">
        <v>5851</v>
      </c>
      <c r="B261" s="388" t="s">
        <v>577</v>
      </c>
      <c r="C261" s="388" t="s">
        <v>561</v>
      </c>
      <c r="D261" s="388" t="s">
        <v>240</v>
      </c>
      <c r="E261" s="389" t="s">
        <v>16161</v>
      </c>
      <c r="F261" s="388" t="s">
        <v>241</v>
      </c>
      <c r="G261" s="208"/>
    </row>
    <row r="262" spans="1:7">
      <c r="A262" s="388">
        <v>5855</v>
      </c>
      <c r="B262" s="388" t="s">
        <v>578</v>
      </c>
      <c r="C262" s="388" t="s">
        <v>561</v>
      </c>
      <c r="D262" s="388" t="s">
        <v>240</v>
      </c>
      <c r="E262" s="389" t="s">
        <v>16162</v>
      </c>
      <c r="F262" s="388" t="s">
        <v>241</v>
      </c>
      <c r="G262" s="208"/>
    </row>
    <row r="263" spans="1:7">
      <c r="A263" s="388">
        <v>5863</v>
      </c>
      <c r="B263" s="388" t="s">
        <v>579</v>
      </c>
      <c r="C263" s="388" t="s">
        <v>561</v>
      </c>
      <c r="D263" s="388" t="s">
        <v>240</v>
      </c>
      <c r="E263" s="389" t="s">
        <v>11155</v>
      </c>
      <c r="F263" s="388" t="s">
        <v>241</v>
      </c>
      <c r="G263" s="208"/>
    </row>
    <row r="264" spans="1:7">
      <c r="A264" s="388">
        <v>5867</v>
      </c>
      <c r="B264" s="388" t="s">
        <v>581</v>
      </c>
      <c r="C264" s="388" t="s">
        <v>561</v>
      </c>
      <c r="D264" s="388" t="s">
        <v>240</v>
      </c>
      <c r="E264" s="389" t="s">
        <v>16163</v>
      </c>
      <c r="F264" s="388" t="s">
        <v>241</v>
      </c>
      <c r="G264" s="208"/>
    </row>
    <row r="265" spans="1:7">
      <c r="A265" s="388">
        <v>5875</v>
      </c>
      <c r="B265" s="388" t="s">
        <v>582</v>
      </c>
      <c r="C265" s="388" t="s">
        <v>561</v>
      </c>
      <c r="D265" s="388" t="s">
        <v>240</v>
      </c>
      <c r="E265" s="389" t="s">
        <v>16164</v>
      </c>
      <c r="F265" s="388" t="s">
        <v>241</v>
      </c>
      <c r="G265" s="208"/>
    </row>
    <row r="266" spans="1:7">
      <c r="A266" s="388">
        <v>5879</v>
      </c>
      <c r="B266" s="388" t="s">
        <v>583</v>
      </c>
      <c r="C266" s="388" t="s">
        <v>561</v>
      </c>
      <c r="D266" s="388" t="s">
        <v>240</v>
      </c>
      <c r="E266" s="389" t="s">
        <v>16165</v>
      </c>
      <c r="F266" s="388" t="s">
        <v>241</v>
      </c>
      <c r="G266" s="208"/>
    </row>
    <row r="267" spans="1:7">
      <c r="A267" s="388">
        <v>5882</v>
      </c>
      <c r="B267" s="388" t="s">
        <v>584</v>
      </c>
      <c r="C267" s="388" t="s">
        <v>561</v>
      </c>
      <c r="D267" s="388" t="s">
        <v>240</v>
      </c>
      <c r="E267" s="389" t="s">
        <v>16166</v>
      </c>
      <c r="F267" s="388" t="s">
        <v>241</v>
      </c>
      <c r="G267" s="208"/>
    </row>
    <row r="268" spans="1:7">
      <c r="A268" s="388">
        <v>5890</v>
      </c>
      <c r="B268" s="388" t="s">
        <v>586</v>
      </c>
      <c r="C268" s="388" t="s">
        <v>561</v>
      </c>
      <c r="D268" s="388" t="s">
        <v>240</v>
      </c>
      <c r="E268" s="389" t="s">
        <v>16167</v>
      </c>
      <c r="F268" s="388" t="s">
        <v>241</v>
      </c>
      <c r="G268" s="208"/>
    </row>
    <row r="269" spans="1:7">
      <c r="A269" s="388">
        <v>5894</v>
      </c>
      <c r="B269" s="388" t="s">
        <v>587</v>
      </c>
      <c r="C269" s="388" t="s">
        <v>561</v>
      </c>
      <c r="D269" s="388" t="s">
        <v>240</v>
      </c>
      <c r="E269" s="389" t="s">
        <v>16168</v>
      </c>
      <c r="F269" s="388" t="s">
        <v>241</v>
      </c>
      <c r="G269" s="208"/>
    </row>
    <row r="270" spans="1:7">
      <c r="A270" s="388">
        <v>5901</v>
      </c>
      <c r="B270" s="388" t="s">
        <v>588</v>
      </c>
      <c r="C270" s="388" t="s">
        <v>561</v>
      </c>
      <c r="D270" s="388" t="s">
        <v>240</v>
      </c>
      <c r="E270" s="389" t="s">
        <v>16169</v>
      </c>
      <c r="F270" s="388" t="s">
        <v>241</v>
      </c>
      <c r="G270" s="208"/>
    </row>
    <row r="271" spans="1:7">
      <c r="A271" s="388">
        <v>5909</v>
      </c>
      <c r="B271" s="388" t="s">
        <v>589</v>
      </c>
      <c r="C271" s="388" t="s">
        <v>561</v>
      </c>
      <c r="D271" s="388" t="s">
        <v>240</v>
      </c>
      <c r="E271" s="389" t="s">
        <v>14005</v>
      </c>
      <c r="F271" s="388" t="s">
        <v>241</v>
      </c>
      <c r="G271" s="208"/>
    </row>
    <row r="272" spans="1:7">
      <c r="A272" s="388">
        <v>5921</v>
      </c>
      <c r="B272" s="388" t="s">
        <v>591</v>
      </c>
      <c r="C272" s="388" t="s">
        <v>561</v>
      </c>
      <c r="D272" s="388" t="s">
        <v>240</v>
      </c>
      <c r="E272" s="389" t="s">
        <v>790</v>
      </c>
      <c r="F272" s="388" t="s">
        <v>241</v>
      </c>
      <c r="G272" s="208"/>
    </row>
    <row r="273" spans="1:7">
      <c r="A273" s="388">
        <v>5928</v>
      </c>
      <c r="B273" s="388" t="s">
        <v>593</v>
      </c>
      <c r="C273" s="388" t="s">
        <v>561</v>
      </c>
      <c r="D273" s="388" t="s">
        <v>240</v>
      </c>
      <c r="E273" s="389" t="s">
        <v>16170</v>
      </c>
      <c r="F273" s="388" t="s">
        <v>241</v>
      </c>
      <c r="G273" s="208"/>
    </row>
    <row r="274" spans="1:7">
      <c r="A274" s="388">
        <v>5932</v>
      </c>
      <c r="B274" s="388" t="s">
        <v>594</v>
      </c>
      <c r="C274" s="388" t="s">
        <v>561</v>
      </c>
      <c r="D274" s="388" t="s">
        <v>240</v>
      </c>
      <c r="E274" s="389" t="s">
        <v>16171</v>
      </c>
      <c r="F274" s="388" t="s">
        <v>241</v>
      </c>
      <c r="G274" s="208"/>
    </row>
    <row r="275" spans="1:7">
      <c r="A275" s="388">
        <v>5940</v>
      </c>
      <c r="B275" s="388" t="s">
        <v>595</v>
      </c>
      <c r="C275" s="388" t="s">
        <v>561</v>
      </c>
      <c r="D275" s="388" t="s">
        <v>240</v>
      </c>
      <c r="E275" s="389" t="s">
        <v>16172</v>
      </c>
      <c r="F275" s="388" t="s">
        <v>241</v>
      </c>
      <c r="G275" s="208"/>
    </row>
    <row r="276" spans="1:7">
      <c r="A276" s="388">
        <v>5944</v>
      </c>
      <c r="B276" s="388" t="s">
        <v>596</v>
      </c>
      <c r="C276" s="388" t="s">
        <v>561</v>
      </c>
      <c r="D276" s="388" t="s">
        <v>240</v>
      </c>
      <c r="E276" s="389" t="s">
        <v>16173</v>
      </c>
      <c r="F276" s="388" t="s">
        <v>241</v>
      </c>
      <c r="G276" s="208"/>
    </row>
    <row r="277" spans="1:7">
      <c r="A277" s="388">
        <v>5953</v>
      </c>
      <c r="B277" s="388" t="s">
        <v>597</v>
      </c>
      <c r="C277" s="388" t="s">
        <v>561</v>
      </c>
      <c r="D277" s="388" t="s">
        <v>240</v>
      </c>
      <c r="E277" s="389" t="s">
        <v>16174</v>
      </c>
      <c r="F277" s="388" t="s">
        <v>241</v>
      </c>
      <c r="G277" s="208"/>
    </row>
    <row r="278" spans="1:7">
      <c r="A278" s="388">
        <v>6259</v>
      </c>
      <c r="B278" s="388" t="s">
        <v>598</v>
      </c>
      <c r="C278" s="388" t="s">
        <v>561</v>
      </c>
      <c r="D278" s="388" t="s">
        <v>240</v>
      </c>
      <c r="E278" s="389" t="s">
        <v>16175</v>
      </c>
      <c r="F278" s="388" t="s">
        <v>241</v>
      </c>
      <c r="G278" s="208"/>
    </row>
    <row r="279" spans="1:7">
      <c r="A279" s="388">
        <v>6879</v>
      </c>
      <c r="B279" s="388" t="s">
        <v>599</v>
      </c>
      <c r="C279" s="388" t="s">
        <v>561</v>
      </c>
      <c r="D279" s="388" t="s">
        <v>240</v>
      </c>
      <c r="E279" s="389" t="s">
        <v>16176</v>
      </c>
      <c r="F279" s="388" t="s">
        <v>241</v>
      </c>
      <c r="G279" s="208"/>
    </row>
    <row r="280" spans="1:7">
      <c r="A280" s="388">
        <v>7030</v>
      </c>
      <c r="B280" s="388" t="s">
        <v>600</v>
      </c>
      <c r="C280" s="388" t="s">
        <v>561</v>
      </c>
      <c r="D280" s="388" t="s">
        <v>240</v>
      </c>
      <c r="E280" s="389" t="s">
        <v>16177</v>
      </c>
      <c r="F280" s="388" t="s">
        <v>241</v>
      </c>
      <c r="G280" s="208"/>
    </row>
    <row r="281" spans="1:7">
      <c r="A281" s="388">
        <v>7042</v>
      </c>
      <c r="B281" s="388" t="s">
        <v>601</v>
      </c>
      <c r="C281" s="388" t="s">
        <v>561</v>
      </c>
      <c r="D281" s="388" t="s">
        <v>334</v>
      </c>
      <c r="E281" s="389" t="s">
        <v>6399</v>
      </c>
      <c r="F281" s="388" t="s">
        <v>241</v>
      </c>
      <c r="G281" s="208"/>
    </row>
    <row r="282" spans="1:7">
      <c r="A282" s="388">
        <v>7049</v>
      </c>
      <c r="B282" s="388" t="s">
        <v>602</v>
      </c>
      <c r="C282" s="388" t="s">
        <v>561</v>
      </c>
      <c r="D282" s="388" t="s">
        <v>240</v>
      </c>
      <c r="E282" s="389" t="s">
        <v>16178</v>
      </c>
      <c r="F282" s="388" t="s">
        <v>241</v>
      </c>
      <c r="G282" s="208"/>
    </row>
    <row r="283" spans="1:7">
      <c r="A283" s="388">
        <v>67826</v>
      </c>
      <c r="B283" s="388" t="s">
        <v>603</v>
      </c>
      <c r="C283" s="388" t="s">
        <v>561</v>
      </c>
      <c r="D283" s="388" t="s">
        <v>240</v>
      </c>
      <c r="E283" s="389" t="s">
        <v>16179</v>
      </c>
      <c r="F283" s="388" t="s">
        <v>241</v>
      </c>
      <c r="G283" s="208"/>
    </row>
    <row r="284" spans="1:7">
      <c r="A284" s="388">
        <v>73417</v>
      </c>
      <c r="B284" s="388" t="s">
        <v>604</v>
      </c>
      <c r="C284" s="388" t="s">
        <v>561</v>
      </c>
      <c r="D284" s="388" t="s">
        <v>240</v>
      </c>
      <c r="E284" s="389" t="s">
        <v>14223</v>
      </c>
      <c r="F284" s="388" t="s">
        <v>241</v>
      </c>
      <c r="G284" s="208"/>
    </row>
    <row r="285" spans="1:7">
      <c r="A285" s="388">
        <v>73436</v>
      </c>
      <c r="B285" s="388" t="s">
        <v>605</v>
      </c>
      <c r="C285" s="388" t="s">
        <v>561</v>
      </c>
      <c r="D285" s="388" t="s">
        <v>240</v>
      </c>
      <c r="E285" s="389" t="s">
        <v>16180</v>
      </c>
      <c r="F285" s="388" t="s">
        <v>241</v>
      </c>
      <c r="G285" s="208"/>
    </row>
    <row r="286" spans="1:7">
      <c r="A286" s="388">
        <v>73467</v>
      </c>
      <c r="B286" s="388" t="s">
        <v>606</v>
      </c>
      <c r="C286" s="388" t="s">
        <v>561</v>
      </c>
      <c r="D286" s="388" t="s">
        <v>240</v>
      </c>
      <c r="E286" s="389" t="s">
        <v>16181</v>
      </c>
      <c r="F286" s="388" t="s">
        <v>241</v>
      </c>
      <c r="G286" s="208"/>
    </row>
    <row r="287" spans="1:7">
      <c r="A287" s="388">
        <v>73536</v>
      </c>
      <c r="B287" s="388" t="s">
        <v>607</v>
      </c>
      <c r="C287" s="388" t="s">
        <v>561</v>
      </c>
      <c r="D287" s="388" t="s">
        <v>334</v>
      </c>
      <c r="E287" s="389" t="s">
        <v>16182</v>
      </c>
      <c r="F287" s="388" t="s">
        <v>241</v>
      </c>
      <c r="G287" s="208"/>
    </row>
    <row r="288" spans="1:7">
      <c r="A288" s="388">
        <v>83362</v>
      </c>
      <c r="B288" s="388" t="s">
        <v>608</v>
      </c>
      <c r="C288" s="388" t="s">
        <v>561</v>
      </c>
      <c r="D288" s="388" t="s">
        <v>240</v>
      </c>
      <c r="E288" s="389" t="s">
        <v>16183</v>
      </c>
      <c r="F288" s="388" t="s">
        <v>241</v>
      </c>
      <c r="G288" s="208"/>
    </row>
    <row r="289" spans="1:7">
      <c r="A289" s="388">
        <v>83765</v>
      </c>
      <c r="B289" s="388" t="s">
        <v>609</v>
      </c>
      <c r="C289" s="388" t="s">
        <v>561</v>
      </c>
      <c r="D289" s="388" t="s">
        <v>240</v>
      </c>
      <c r="E289" s="389" t="s">
        <v>16184</v>
      </c>
      <c r="F289" s="388" t="s">
        <v>241</v>
      </c>
      <c r="G289" s="208"/>
    </row>
    <row r="290" spans="1:7">
      <c r="A290" s="388">
        <v>87445</v>
      </c>
      <c r="B290" s="388" t="s">
        <v>610</v>
      </c>
      <c r="C290" s="388" t="s">
        <v>561</v>
      </c>
      <c r="D290" s="388" t="s">
        <v>334</v>
      </c>
      <c r="E290" s="389" t="s">
        <v>6123</v>
      </c>
      <c r="F290" s="388" t="s">
        <v>241</v>
      </c>
      <c r="G290" s="208"/>
    </row>
    <row r="291" spans="1:7">
      <c r="A291" s="388">
        <v>88386</v>
      </c>
      <c r="B291" s="388" t="s">
        <v>612</v>
      </c>
      <c r="C291" s="388" t="s">
        <v>561</v>
      </c>
      <c r="D291" s="388" t="s">
        <v>334</v>
      </c>
      <c r="E291" s="389" t="s">
        <v>901</v>
      </c>
      <c r="F291" s="388" t="s">
        <v>241</v>
      </c>
      <c r="G291" s="208"/>
    </row>
    <row r="292" spans="1:7">
      <c r="A292" s="388">
        <v>88393</v>
      </c>
      <c r="B292" s="388" t="s">
        <v>613</v>
      </c>
      <c r="C292" s="388" t="s">
        <v>561</v>
      </c>
      <c r="D292" s="388" t="s">
        <v>334</v>
      </c>
      <c r="E292" s="389" t="s">
        <v>1292</v>
      </c>
      <c r="F292" s="388" t="s">
        <v>241</v>
      </c>
      <c r="G292" s="208"/>
    </row>
    <row r="293" spans="1:7">
      <c r="A293" s="388">
        <v>88399</v>
      </c>
      <c r="B293" s="388" t="s">
        <v>615</v>
      </c>
      <c r="C293" s="388" t="s">
        <v>561</v>
      </c>
      <c r="D293" s="388" t="s">
        <v>334</v>
      </c>
      <c r="E293" s="389" t="s">
        <v>3326</v>
      </c>
      <c r="F293" s="388" t="s">
        <v>241</v>
      </c>
      <c r="G293" s="208"/>
    </row>
    <row r="294" spans="1:7">
      <c r="A294" s="388">
        <v>88418</v>
      </c>
      <c r="B294" s="388" t="s">
        <v>617</v>
      </c>
      <c r="C294" s="388" t="s">
        <v>561</v>
      </c>
      <c r="D294" s="388" t="s">
        <v>334</v>
      </c>
      <c r="E294" s="389" t="s">
        <v>1747</v>
      </c>
      <c r="F294" s="388" t="s">
        <v>241</v>
      </c>
      <c r="G294" s="208"/>
    </row>
    <row r="295" spans="1:7">
      <c r="A295" s="388">
        <v>88433</v>
      </c>
      <c r="B295" s="388" t="s">
        <v>619</v>
      </c>
      <c r="C295" s="388" t="s">
        <v>561</v>
      </c>
      <c r="D295" s="388" t="s">
        <v>334</v>
      </c>
      <c r="E295" s="389" t="s">
        <v>1005</v>
      </c>
      <c r="F295" s="388" t="s">
        <v>241</v>
      </c>
      <c r="G295" s="208"/>
    </row>
    <row r="296" spans="1:7">
      <c r="A296" s="388">
        <v>88830</v>
      </c>
      <c r="B296" s="388" t="s">
        <v>620</v>
      </c>
      <c r="C296" s="388" t="s">
        <v>561</v>
      </c>
      <c r="D296" s="388" t="s">
        <v>334</v>
      </c>
      <c r="E296" s="389" t="s">
        <v>7718</v>
      </c>
      <c r="F296" s="388" t="s">
        <v>241</v>
      </c>
      <c r="G296" s="208"/>
    </row>
    <row r="297" spans="1:7">
      <c r="A297" s="388">
        <v>88843</v>
      </c>
      <c r="B297" s="388" t="s">
        <v>622</v>
      </c>
      <c r="C297" s="388" t="s">
        <v>561</v>
      </c>
      <c r="D297" s="388" t="s">
        <v>240</v>
      </c>
      <c r="E297" s="389" t="s">
        <v>16185</v>
      </c>
      <c r="F297" s="388" t="s">
        <v>241</v>
      </c>
      <c r="G297" s="208"/>
    </row>
    <row r="298" spans="1:7">
      <c r="A298" s="388">
        <v>88907</v>
      </c>
      <c r="B298" s="388" t="s">
        <v>623</v>
      </c>
      <c r="C298" s="388" t="s">
        <v>561</v>
      </c>
      <c r="D298" s="388" t="s">
        <v>240</v>
      </c>
      <c r="E298" s="389" t="s">
        <v>16186</v>
      </c>
      <c r="F298" s="388" t="s">
        <v>241</v>
      </c>
      <c r="G298" s="208"/>
    </row>
    <row r="299" spans="1:7">
      <c r="A299" s="388">
        <v>89021</v>
      </c>
      <c r="B299" s="388" t="s">
        <v>624</v>
      </c>
      <c r="C299" s="388" t="s">
        <v>561</v>
      </c>
      <c r="D299" s="388" t="s">
        <v>240</v>
      </c>
      <c r="E299" s="389" t="s">
        <v>1726</v>
      </c>
      <c r="F299" s="388" t="s">
        <v>241</v>
      </c>
      <c r="G299" s="208"/>
    </row>
    <row r="300" spans="1:7">
      <c r="A300" s="388">
        <v>89028</v>
      </c>
      <c r="B300" s="388" t="s">
        <v>626</v>
      </c>
      <c r="C300" s="388" t="s">
        <v>561</v>
      </c>
      <c r="D300" s="388" t="s">
        <v>240</v>
      </c>
      <c r="E300" s="389" t="s">
        <v>16187</v>
      </c>
      <c r="F300" s="388" t="s">
        <v>241</v>
      </c>
      <c r="G300" s="208"/>
    </row>
    <row r="301" spans="1:7">
      <c r="A301" s="388">
        <v>89032</v>
      </c>
      <c r="B301" s="388" t="s">
        <v>627</v>
      </c>
      <c r="C301" s="388" t="s">
        <v>561</v>
      </c>
      <c r="D301" s="388" t="s">
        <v>240</v>
      </c>
      <c r="E301" s="389" t="s">
        <v>16188</v>
      </c>
      <c r="F301" s="388" t="s">
        <v>241</v>
      </c>
      <c r="G301" s="208"/>
    </row>
    <row r="302" spans="1:7">
      <c r="A302" s="388">
        <v>89035</v>
      </c>
      <c r="B302" s="388" t="s">
        <v>628</v>
      </c>
      <c r="C302" s="388" t="s">
        <v>561</v>
      </c>
      <c r="D302" s="388" t="s">
        <v>240</v>
      </c>
      <c r="E302" s="389" t="s">
        <v>14224</v>
      </c>
      <c r="F302" s="388" t="s">
        <v>241</v>
      </c>
      <c r="G302" s="208"/>
    </row>
    <row r="303" spans="1:7">
      <c r="A303" s="388">
        <v>89225</v>
      </c>
      <c r="B303" s="388" t="s">
        <v>629</v>
      </c>
      <c r="C303" s="388" t="s">
        <v>561</v>
      </c>
      <c r="D303" s="388" t="s">
        <v>334</v>
      </c>
      <c r="E303" s="389" t="s">
        <v>13930</v>
      </c>
      <c r="F303" s="388" t="s">
        <v>241</v>
      </c>
      <c r="G303" s="208"/>
    </row>
    <row r="304" spans="1:7">
      <c r="A304" s="388">
        <v>89234</v>
      </c>
      <c r="B304" s="388" t="s">
        <v>631</v>
      </c>
      <c r="C304" s="388" t="s">
        <v>561</v>
      </c>
      <c r="D304" s="388" t="s">
        <v>240</v>
      </c>
      <c r="E304" s="389" t="s">
        <v>16189</v>
      </c>
      <c r="F304" s="388" t="s">
        <v>241</v>
      </c>
      <c r="G304" s="208"/>
    </row>
    <row r="305" spans="1:7">
      <c r="A305" s="388">
        <v>89242</v>
      </c>
      <c r="B305" s="388" t="s">
        <v>632</v>
      </c>
      <c r="C305" s="388" t="s">
        <v>561</v>
      </c>
      <c r="D305" s="388" t="s">
        <v>240</v>
      </c>
      <c r="E305" s="389" t="s">
        <v>16190</v>
      </c>
      <c r="F305" s="388" t="s">
        <v>241</v>
      </c>
      <c r="G305" s="208"/>
    </row>
    <row r="306" spans="1:7">
      <c r="A306" s="388">
        <v>89250</v>
      </c>
      <c r="B306" s="388" t="s">
        <v>633</v>
      </c>
      <c r="C306" s="388" t="s">
        <v>561</v>
      </c>
      <c r="D306" s="388" t="s">
        <v>240</v>
      </c>
      <c r="E306" s="389" t="s">
        <v>16191</v>
      </c>
      <c r="F306" s="388" t="s">
        <v>241</v>
      </c>
      <c r="G306" s="208"/>
    </row>
    <row r="307" spans="1:7">
      <c r="A307" s="388">
        <v>89257</v>
      </c>
      <c r="B307" s="388" t="s">
        <v>634</v>
      </c>
      <c r="C307" s="388" t="s">
        <v>561</v>
      </c>
      <c r="D307" s="388" t="s">
        <v>240</v>
      </c>
      <c r="E307" s="389" t="s">
        <v>16192</v>
      </c>
      <c r="F307" s="388" t="s">
        <v>241</v>
      </c>
      <c r="G307" s="208"/>
    </row>
    <row r="308" spans="1:7">
      <c r="A308" s="388">
        <v>89272</v>
      </c>
      <c r="B308" s="388" t="s">
        <v>635</v>
      </c>
      <c r="C308" s="388" t="s">
        <v>561</v>
      </c>
      <c r="D308" s="388" t="s">
        <v>240</v>
      </c>
      <c r="E308" s="389" t="s">
        <v>16193</v>
      </c>
      <c r="F308" s="388" t="s">
        <v>241</v>
      </c>
      <c r="G308" s="208"/>
    </row>
    <row r="309" spans="1:7">
      <c r="A309" s="388">
        <v>89278</v>
      </c>
      <c r="B309" s="388" t="s">
        <v>636</v>
      </c>
      <c r="C309" s="388" t="s">
        <v>561</v>
      </c>
      <c r="D309" s="388" t="s">
        <v>334</v>
      </c>
      <c r="E309" s="389" t="s">
        <v>504</v>
      </c>
      <c r="F309" s="388" t="s">
        <v>241</v>
      </c>
      <c r="G309" s="208"/>
    </row>
    <row r="310" spans="1:7">
      <c r="A310" s="388">
        <v>89843</v>
      </c>
      <c r="B310" s="388" t="s">
        <v>637</v>
      </c>
      <c r="C310" s="388" t="s">
        <v>561</v>
      </c>
      <c r="D310" s="388" t="s">
        <v>240</v>
      </c>
      <c r="E310" s="389" t="s">
        <v>16194</v>
      </c>
      <c r="F310" s="388" t="s">
        <v>241</v>
      </c>
      <c r="G310" s="208"/>
    </row>
    <row r="311" spans="1:7">
      <c r="A311" s="388">
        <v>89876</v>
      </c>
      <c r="B311" s="388" t="s">
        <v>638</v>
      </c>
      <c r="C311" s="388" t="s">
        <v>561</v>
      </c>
      <c r="D311" s="388" t="s">
        <v>240</v>
      </c>
      <c r="E311" s="389" t="s">
        <v>16195</v>
      </c>
      <c r="F311" s="388" t="s">
        <v>241</v>
      </c>
      <c r="G311" s="208"/>
    </row>
    <row r="312" spans="1:7">
      <c r="A312" s="388">
        <v>89883</v>
      </c>
      <c r="B312" s="388" t="s">
        <v>639</v>
      </c>
      <c r="C312" s="388" t="s">
        <v>561</v>
      </c>
      <c r="D312" s="388" t="s">
        <v>240</v>
      </c>
      <c r="E312" s="389" t="s">
        <v>16196</v>
      </c>
      <c r="F312" s="388" t="s">
        <v>241</v>
      </c>
      <c r="G312" s="208"/>
    </row>
    <row r="313" spans="1:7">
      <c r="A313" s="388">
        <v>90586</v>
      </c>
      <c r="B313" s="388" t="s">
        <v>640</v>
      </c>
      <c r="C313" s="388" t="s">
        <v>561</v>
      </c>
      <c r="D313" s="388" t="s">
        <v>240</v>
      </c>
      <c r="E313" s="389" t="s">
        <v>7704</v>
      </c>
      <c r="F313" s="388" t="s">
        <v>241</v>
      </c>
      <c r="G313" s="208"/>
    </row>
    <row r="314" spans="1:7">
      <c r="A314" s="388">
        <v>90625</v>
      </c>
      <c r="B314" s="388" t="s">
        <v>642</v>
      </c>
      <c r="C314" s="388" t="s">
        <v>561</v>
      </c>
      <c r="D314" s="388" t="s">
        <v>334</v>
      </c>
      <c r="E314" s="389" t="s">
        <v>643</v>
      </c>
      <c r="F314" s="388" t="s">
        <v>241</v>
      </c>
      <c r="G314" s="208"/>
    </row>
    <row r="315" spans="1:7">
      <c r="A315" s="388">
        <v>90631</v>
      </c>
      <c r="B315" s="388" t="s">
        <v>644</v>
      </c>
      <c r="C315" s="388" t="s">
        <v>561</v>
      </c>
      <c r="D315" s="388" t="s">
        <v>240</v>
      </c>
      <c r="E315" s="389" t="s">
        <v>16197</v>
      </c>
      <c r="F315" s="388" t="s">
        <v>241</v>
      </c>
      <c r="G315" s="208"/>
    </row>
    <row r="316" spans="1:7">
      <c r="A316" s="388">
        <v>90637</v>
      </c>
      <c r="B316" s="388" t="s">
        <v>645</v>
      </c>
      <c r="C316" s="388" t="s">
        <v>561</v>
      </c>
      <c r="D316" s="388" t="s">
        <v>334</v>
      </c>
      <c r="E316" s="389" t="s">
        <v>16198</v>
      </c>
      <c r="F316" s="388" t="s">
        <v>241</v>
      </c>
      <c r="G316" s="208"/>
    </row>
    <row r="317" spans="1:7">
      <c r="A317" s="388">
        <v>90643</v>
      </c>
      <c r="B317" s="388" t="s">
        <v>646</v>
      </c>
      <c r="C317" s="388" t="s">
        <v>561</v>
      </c>
      <c r="D317" s="388" t="s">
        <v>334</v>
      </c>
      <c r="E317" s="389" t="s">
        <v>14225</v>
      </c>
      <c r="F317" s="388" t="s">
        <v>241</v>
      </c>
      <c r="G317" s="208"/>
    </row>
    <row r="318" spans="1:7">
      <c r="A318" s="388">
        <v>90650</v>
      </c>
      <c r="B318" s="388" t="s">
        <v>648</v>
      </c>
      <c r="C318" s="388" t="s">
        <v>561</v>
      </c>
      <c r="D318" s="388" t="s">
        <v>334</v>
      </c>
      <c r="E318" s="389" t="s">
        <v>9237</v>
      </c>
      <c r="F318" s="388" t="s">
        <v>241</v>
      </c>
      <c r="G318" s="208"/>
    </row>
    <row r="319" spans="1:7">
      <c r="A319" s="388">
        <v>90656</v>
      </c>
      <c r="B319" s="388" t="s">
        <v>650</v>
      </c>
      <c r="C319" s="388" t="s">
        <v>561</v>
      </c>
      <c r="D319" s="388" t="s">
        <v>334</v>
      </c>
      <c r="E319" s="389" t="s">
        <v>14060</v>
      </c>
      <c r="F319" s="388" t="s">
        <v>241</v>
      </c>
      <c r="G319" s="208"/>
    </row>
    <row r="320" spans="1:7">
      <c r="A320" s="388">
        <v>90662</v>
      </c>
      <c r="B320" s="388" t="s">
        <v>651</v>
      </c>
      <c r="C320" s="388" t="s">
        <v>561</v>
      </c>
      <c r="D320" s="388" t="s">
        <v>334</v>
      </c>
      <c r="E320" s="389" t="s">
        <v>14226</v>
      </c>
      <c r="F320" s="388" t="s">
        <v>241</v>
      </c>
      <c r="G320" s="208"/>
    </row>
    <row r="321" spans="1:7">
      <c r="A321" s="388">
        <v>90668</v>
      </c>
      <c r="B321" s="388" t="s">
        <v>653</v>
      </c>
      <c r="C321" s="388" t="s">
        <v>561</v>
      </c>
      <c r="D321" s="388" t="s">
        <v>240</v>
      </c>
      <c r="E321" s="389" t="s">
        <v>14227</v>
      </c>
      <c r="F321" s="388" t="s">
        <v>241</v>
      </c>
      <c r="G321" s="208"/>
    </row>
    <row r="322" spans="1:7">
      <c r="A322" s="388">
        <v>90674</v>
      </c>
      <c r="B322" s="388" t="s">
        <v>654</v>
      </c>
      <c r="C322" s="388" t="s">
        <v>561</v>
      </c>
      <c r="D322" s="388" t="s">
        <v>240</v>
      </c>
      <c r="E322" s="389" t="s">
        <v>16199</v>
      </c>
      <c r="F322" s="388" t="s">
        <v>241</v>
      </c>
      <c r="G322" s="208"/>
    </row>
    <row r="323" spans="1:7">
      <c r="A323" s="388">
        <v>90680</v>
      </c>
      <c r="B323" s="388" t="s">
        <v>655</v>
      </c>
      <c r="C323" s="388" t="s">
        <v>561</v>
      </c>
      <c r="D323" s="388" t="s">
        <v>240</v>
      </c>
      <c r="E323" s="389" t="s">
        <v>16200</v>
      </c>
      <c r="F323" s="388" t="s">
        <v>241</v>
      </c>
      <c r="G323" s="208"/>
    </row>
    <row r="324" spans="1:7">
      <c r="A324" s="388">
        <v>90686</v>
      </c>
      <c r="B324" s="388" t="s">
        <v>656</v>
      </c>
      <c r="C324" s="388" t="s">
        <v>561</v>
      </c>
      <c r="D324" s="388" t="s">
        <v>240</v>
      </c>
      <c r="E324" s="389" t="s">
        <v>14228</v>
      </c>
      <c r="F324" s="388" t="s">
        <v>241</v>
      </c>
      <c r="G324" s="208"/>
    </row>
    <row r="325" spans="1:7">
      <c r="A325" s="388">
        <v>90692</v>
      </c>
      <c r="B325" s="388" t="s">
        <v>657</v>
      </c>
      <c r="C325" s="388" t="s">
        <v>561</v>
      </c>
      <c r="D325" s="388" t="s">
        <v>240</v>
      </c>
      <c r="E325" s="389" t="s">
        <v>16201</v>
      </c>
      <c r="F325" s="388" t="s">
        <v>241</v>
      </c>
      <c r="G325" s="208"/>
    </row>
    <row r="326" spans="1:7">
      <c r="A326" s="388">
        <v>90964</v>
      </c>
      <c r="B326" s="388" t="s">
        <v>658</v>
      </c>
      <c r="C326" s="388" t="s">
        <v>561</v>
      </c>
      <c r="D326" s="388" t="s">
        <v>240</v>
      </c>
      <c r="E326" s="389" t="s">
        <v>14229</v>
      </c>
      <c r="F326" s="388" t="s">
        <v>241</v>
      </c>
      <c r="G326" s="208"/>
    </row>
    <row r="327" spans="1:7">
      <c r="A327" s="388">
        <v>90972</v>
      </c>
      <c r="B327" s="388" t="s">
        <v>660</v>
      </c>
      <c r="C327" s="388" t="s">
        <v>561</v>
      </c>
      <c r="D327" s="388" t="s">
        <v>240</v>
      </c>
      <c r="E327" s="389" t="s">
        <v>16202</v>
      </c>
      <c r="F327" s="388" t="s">
        <v>241</v>
      </c>
      <c r="G327" s="208"/>
    </row>
    <row r="328" spans="1:7">
      <c r="A328" s="388">
        <v>90979</v>
      </c>
      <c r="B328" s="388" t="s">
        <v>662</v>
      </c>
      <c r="C328" s="388" t="s">
        <v>561</v>
      </c>
      <c r="D328" s="388" t="s">
        <v>240</v>
      </c>
      <c r="E328" s="389" t="s">
        <v>16203</v>
      </c>
      <c r="F328" s="388" t="s">
        <v>241</v>
      </c>
      <c r="G328" s="208"/>
    </row>
    <row r="329" spans="1:7">
      <c r="A329" s="388">
        <v>90991</v>
      </c>
      <c r="B329" s="388" t="s">
        <v>663</v>
      </c>
      <c r="C329" s="388" t="s">
        <v>561</v>
      </c>
      <c r="D329" s="388" t="s">
        <v>240</v>
      </c>
      <c r="E329" s="389" t="s">
        <v>14230</v>
      </c>
      <c r="F329" s="388" t="s">
        <v>241</v>
      </c>
      <c r="G329" s="208"/>
    </row>
    <row r="330" spans="1:7">
      <c r="A330" s="388">
        <v>90999</v>
      </c>
      <c r="B330" s="388" t="s">
        <v>664</v>
      </c>
      <c r="C330" s="388" t="s">
        <v>561</v>
      </c>
      <c r="D330" s="388" t="s">
        <v>240</v>
      </c>
      <c r="E330" s="389" t="s">
        <v>16204</v>
      </c>
      <c r="F330" s="388" t="s">
        <v>241</v>
      </c>
      <c r="G330" s="208"/>
    </row>
    <row r="331" spans="1:7">
      <c r="A331" s="388">
        <v>91031</v>
      </c>
      <c r="B331" s="388" t="s">
        <v>665</v>
      </c>
      <c r="C331" s="388" t="s">
        <v>561</v>
      </c>
      <c r="D331" s="388" t="s">
        <v>240</v>
      </c>
      <c r="E331" s="389" t="s">
        <v>16205</v>
      </c>
      <c r="F331" s="388" t="s">
        <v>241</v>
      </c>
      <c r="G331" s="208"/>
    </row>
    <row r="332" spans="1:7">
      <c r="A332" s="388">
        <v>91277</v>
      </c>
      <c r="B332" s="388" t="s">
        <v>666</v>
      </c>
      <c r="C332" s="388" t="s">
        <v>561</v>
      </c>
      <c r="D332" s="388" t="s">
        <v>240</v>
      </c>
      <c r="E332" s="389" t="s">
        <v>6064</v>
      </c>
      <c r="F332" s="388" t="s">
        <v>241</v>
      </c>
      <c r="G332" s="208"/>
    </row>
    <row r="333" spans="1:7">
      <c r="A333" s="388">
        <v>91283</v>
      </c>
      <c r="B333" s="388" t="s">
        <v>668</v>
      </c>
      <c r="C333" s="388" t="s">
        <v>561</v>
      </c>
      <c r="D333" s="388" t="s">
        <v>334</v>
      </c>
      <c r="E333" s="389" t="s">
        <v>10400</v>
      </c>
      <c r="F333" s="388" t="s">
        <v>241</v>
      </c>
      <c r="G333" s="208"/>
    </row>
    <row r="334" spans="1:7">
      <c r="A334" s="388">
        <v>91386</v>
      </c>
      <c r="B334" s="388" t="s">
        <v>670</v>
      </c>
      <c r="C334" s="388" t="s">
        <v>561</v>
      </c>
      <c r="D334" s="388" t="s">
        <v>240</v>
      </c>
      <c r="E334" s="389" t="s">
        <v>16206</v>
      </c>
      <c r="F334" s="388" t="s">
        <v>241</v>
      </c>
      <c r="G334" s="208"/>
    </row>
    <row r="335" spans="1:7">
      <c r="A335" s="388">
        <v>91533</v>
      </c>
      <c r="B335" s="388" t="s">
        <v>671</v>
      </c>
      <c r="C335" s="388" t="s">
        <v>561</v>
      </c>
      <c r="D335" s="388" t="s">
        <v>240</v>
      </c>
      <c r="E335" s="389" t="s">
        <v>14231</v>
      </c>
      <c r="F335" s="388" t="s">
        <v>241</v>
      </c>
      <c r="G335" s="208"/>
    </row>
    <row r="336" spans="1:7">
      <c r="A336" s="388">
        <v>91634</v>
      </c>
      <c r="B336" s="388" t="s">
        <v>673</v>
      </c>
      <c r="C336" s="388" t="s">
        <v>561</v>
      </c>
      <c r="D336" s="388" t="s">
        <v>240</v>
      </c>
      <c r="E336" s="389" t="s">
        <v>16207</v>
      </c>
      <c r="F336" s="388" t="s">
        <v>241</v>
      </c>
      <c r="G336" s="208"/>
    </row>
    <row r="337" spans="1:7">
      <c r="A337" s="388">
        <v>91645</v>
      </c>
      <c r="B337" s="388" t="s">
        <v>674</v>
      </c>
      <c r="C337" s="388" t="s">
        <v>561</v>
      </c>
      <c r="D337" s="388" t="s">
        <v>240</v>
      </c>
      <c r="E337" s="389" t="s">
        <v>16208</v>
      </c>
      <c r="F337" s="388" t="s">
        <v>241</v>
      </c>
      <c r="G337" s="208"/>
    </row>
    <row r="338" spans="1:7">
      <c r="A338" s="388">
        <v>91692</v>
      </c>
      <c r="B338" s="388" t="s">
        <v>675</v>
      </c>
      <c r="C338" s="388" t="s">
        <v>561</v>
      </c>
      <c r="D338" s="388" t="s">
        <v>334</v>
      </c>
      <c r="E338" s="389" t="s">
        <v>11369</v>
      </c>
      <c r="F338" s="388" t="s">
        <v>241</v>
      </c>
      <c r="G338" s="208"/>
    </row>
    <row r="339" spans="1:7">
      <c r="A339" s="388">
        <v>92043</v>
      </c>
      <c r="B339" s="388" t="s">
        <v>677</v>
      </c>
      <c r="C339" s="388" t="s">
        <v>561</v>
      </c>
      <c r="D339" s="388" t="s">
        <v>240</v>
      </c>
      <c r="E339" s="389" t="s">
        <v>14185</v>
      </c>
      <c r="F339" s="388" t="s">
        <v>241</v>
      </c>
      <c r="G339" s="208"/>
    </row>
    <row r="340" spans="1:7">
      <c r="A340" s="388">
        <v>92106</v>
      </c>
      <c r="B340" s="388" t="s">
        <v>679</v>
      </c>
      <c r="C340" s="388" t="s">
        <v>561</v>
      </c>
      <c r="D340" s="388" t="s">
        <v>240</v>
      </c>
      <c r="E340" s="389" t="s">
        <v>16209</v>
      </c>
      <c r="F340" s="388" t="s">
        <v>241</v>
      </c>
      <c r="G340" s="208"/>
    </row>
    <row r="341" spans="1:7">
      <c r="A341" s="388">
        <v>92112</v>
      </c>
      <c r="B341" s="388" t="s">
        <v>680</v>
      </c>
      <c r="C341" s="388" t="s">
        <v>561</v>
      </c>
      <c r="D341" s="388" t="s">
        <v>334</v>
      </c>
      <c r="E341" s="389" t="s">
        <v>8756</v>
      </c>
      <c r="F341" s="388" t="s">
        <v>241</v>
      </c>
      <c r="G341" s="208"/>
    </row>
    <row r="342" spans="1:7">
      <c r="A342" s="388">
        <v>92118</v>
      </c>
      <c r="B342" s="388" t="s">
        <v>682</v>
      </c>
      <c r="C342" s="388" t="s">
        <v>561</v>
      </c>
      <c r="D342" s="388" t="s">
        <v>334</v>
      </c>
      <c r="E342" s="389" t="s">
        <v>7454</v>
      </c>
      <c r="F342" s="388" t="s">
        <v>241</v>
      </c>
      <c r="G342" s="208"/>
    </row>
    <row r="343" spans="1:7">
      <c r="A343" s="388">
        <v>92138</v>
      </c>
      <c r="B343" s="388" t="s">
        <v>684</v>
      </c>
      <c r="C343" s="388" t="s">
        <v>561</v>
      </c>
      <c r="D343" s="388" t="s">
        <v>334</v>
      </c>
      <c r="E343" s="389" t="s">
        <v>16210</v>
      </c>
      <c r="F343" s="388" t="s">
        <v>241</v>
      </c>
      <c r="G343" s="208"/>
    </row>
    <row r="344" spans="1:7">
      <c r="A344" s="388">
        <v>92145</v>
      </c>
      <c r="B344" s="388" t="s">
        <v>685</v>
      </c>
      <c r="C344" s="388" t="s">
        <v>561</v>
      </c>
      <c r="D344" s="388" t="s">
        <v>334</v>
      </c>
      <c r="E344" s="389" t="s">
        <v>16211</v>
      </c>
      <c r="F344" s="388" t="s">
        <v>241</v>
      </c>
      <c r="G344" s="208"/>
    </row>
    <row r="345" spans="1:7">
      <c r="A345" s="388">
        <v>92242</v>
      </c>
      <c r="B345" s="388" t="s">
        <v>686</v>
      </c>
      <c r="C345" s="388" t="s">
        <v>561</v>
      </c>
      <c r="D345" s="388" t="s">
        <v>240</v>
      </c>
      <c r="E345" s="389" t="s">
        <v>16212</v>
      </c>
      <c r="F345" s="388" t="s">
        <v>241</v>
      </c>
      <c r="G345" s="208"/>
    </row>
    <row r="346" spans="1:7">
      <c r="A346" s="388">
        <v>92716</v>
      </c>
      <c r="B346" s="388" t="s">
        <v>687</v>
      </c>
      <c r="C346" s="388" t="s">
        <v>561</v>
      </c>
      <c r="D346" s="388" t="s">
        <v>334</v>
      </c>
      <c r="E346" s="389" t="s">
        <v>16213</v>
      </c>
      <c r="F346" s="388" t="s">
        <v>241</v>
      </c>
      <c r="G346" s="208"/>
    </row>
    <row r="347" spans="1:7">
      <c r="A347" s="388">
        <v>92960</v>
      </c>
      <c r="B347" s="388" t="s">
        <v>688</v>
      </c>
      <c r="C347" s="388" t="s">
        <v>561</v>
      </c>
      <c r="D347" s="388" t="s">
        <v>240</v>
      </c>
      <c r="E347" s="389" t="s">
        <v>8191</v>
      </c>
      <c r="F347" s="388" t="s">
        <v>241</v>
      </c>
      <c r="G347" s="208"/>
    </row>
    <row r="348" spans="1:7">
      <c r="A348" s="388">
        <v>92966</v>
      </c>
      <c r="B348" s="388" t="s">
        <v>690</v>
      </c>
      <c r="C348" s="388" t="s">
        <v>561</v>
      </c>
      <c r="D348" s="388" t="s">
        <v>334</v>
      </c>
      <c r="E348" s="389" t="s">
        <v>7638</v>
      </c>
      <c r="F348" s="388" t="s">
        <v>241</v>
      </c>
      <c r="G348" s="208"/>
    </row>
    <row r="349" spans="1:7">
      <c r="A349" s="388">
        <v>93224</v>
      </c>
      <c r="B349" s="388" t="s">
        <v>692</v>
      </c>
      <c r="C349" s="388" t="s">
        <v>561</v>
      </c>
      <c r="D349" s="388" t="s">
        <v>240</v>
      </c>
      <c r="E349" s="389" t="s">
        <v>16214</v>
      </c>
      <c r="F349" s="388" t="s">
        <v>241</v>
      </c>
      <c r="G349" s="208"/>
    </row>
    <row r="350" spans="1:7">
      <c r="A350" s="388">
        <v>93233</v>
      </c>
      <c r="B350" s="388" t="s">
        <v>693</v>
      </c>
      <c r="C350" s="388" t="s">
        <v>561</v>
      </c>
      <c r="D350" s="388" t="s">
        <v>334</v>
      </c>
      <c r="E350" s="389" t="s">
        <v>1518</v>
      </c>
      <c r="F350" s="388" t="s">
        <v>241</v>
      </c>
      <c r="G350" s="208"/>
    </row>
    <row r="351" spans="1:7">
      <c r="A351" s="388">
        <v>93272</v>
      </c>
      <c r="B351" s="388" t="s">
        <v>694</v>
      </c>
      <c r="C351" s="388" t="s">
        <v>561</v>
      </c>
      <c r="D351" s="388" t="s">
        <v>240</v>
      </c>
      <c r="E351" s="389" t="s">
        <v>14232</v>
      </c>
      <c r="F351" s="388" t="s">
        <v>241</v>
      </c>
      <c r="G351" s="208"/>
    </row>
    <row r="352" spans="1:7">
      <c r="A352" s="388">
        <v>93281</v>
      </c>
      <c r="B352" s="388" t="s">
        <v>695</v>
      </c>
      <c r="C352" s="388" t="s">
        <v>561</v>
      </c>
      <c r="D352" s="388" t="s">
        <v>334</v>
      </c>
      <c r="E352" s="389" t="s">
        <v>1785</v>
      </c>
      <c r="F352" s="388" t="s">
        <v>241</v>
      </c>
      <c r="G352" s="208"/>
    </row>
    <row r="353" spans="1:7">
      <c r="A353" s="388">
        <v>93287</v>
      </c>
      <c r="B353" s="388" t="s">
        <v>697</v>
      </c>
      <c r="C353" s="388" t="s">
        <v>561</v>
      </c>
      <c r="D353" s="388" t="s">
        <v>240</v>
      </c>
      <c r="E353" s="389" t="s">
        <v>16215</v>
      </c>
      <c r="F353" s="388" t="s">
        <v>241</v>
      </c>
      <c r="G353" s="208"/>
    </row>
    <row r="354" spans="1:7">
      <c r="A354" s="388">
        <v>93402</v>
      </c>
      <c r="B354" s="388" t="s">
        <v>698</v>
      </c>
      <c r="C354" s="388" t="s">
        <v>561</v>
      </c>
      <c r="D354" s="388" t="s">
        <v>240</v>
      </c>
      <c r="E354" s="389" t="s">
        <v>14233</v>
      </c>
      <c r="F354" s="388" t="s">
        <v>241</v>
      </c>
      <c r="G354" s="208"/>
    </row>
    <row r="355" spans="1:7">
      <c r="A355" s="388">
        <v>93408</v>
      </c>
      <c r="B355" s="388" t="s">
        <v>699</v>
      </c>
      <c r="C355" s="388" t="s">
        <v>561</v>
      </c>
      <c r="D355" s="388" t="s">
        <v>240</v>
      </c>
      <c r="E355" s="389" t="s">
        <v>16216</v>
      </c>
      <c r="F355" s="388" t="s">
        <v>241</v>
      </c>
      <c r="G355" s="208"/>
    </row>
    <row r="356" spans="1:7">
      <c r="A356" s="388">
        <v>93415</v>
      </c>
      <c r="B356" s="388" t="s">
        <v>700</v>
      </c>
      <c r="C356" s="388" t="s">
        <v>561</v>
      </c>
      <c r="D356" s="388" t="s">
        <v>240</v>
      </c>
      <c r="E356" s="389" t="s">
        <v>8181</v>
      </c>
      <c r="F356" s="388" t="s">
        <v>241</v>
      </c>
      <c r="G356" s="208"/>
    </row>
    <row r="357" spans="1:7">
      <c r="A357" s="388">
        <v>93421</v>
      </c>
      <c r="B357" s="388" t="s">
        <v>701</v>
      </c>
      <c r="C357" s="388" t="s">
        <v>561</v>
      </c>
      <c r="D357" s="388" t="s">
        <v>240</v>
      </c>
      <c r="E357" s="389" t="s">
        <v>16217</v>
      </c>
      <c r="F357" s="388" t="s">
        <v>241</v>
      </c>
      <c r="G357" s="208"/>
    </row>
    <row r="358" spans="1:7">
      <c r="A358" s="388">
        <v>93427</v>
      </c>
      <c r="B358" s="388" t="s">
        <v>702</v>
      </c>
      <c r="C358" s="388" t="s">
        <v>561</v>
      </c>
      <c r="D358" s="388" t="s">
        <v>240</v>
      </c>
      <c r="E358" s="389" t="s">
        <v>16218</v>
      </c>
      <c r="F358" s="388" t="s">
        <v>241</v>
      </c>
      <c r="G358" s="208"/>
    </row>
    <row r="359" spans="1:7">
      <c r="A359" s="388">
        <v>93433</v>
      </c>
      <c r="B359" s="388" t="s">
        <v>703</v>
      </c>
      <c r="C359" s="388" t="s">
        <v>561</v>
      </c>
      <c r="D359" s="388" t="s">
        <v>240</v>
      </c>
      <c r="E359" s="389" t="s">
        <v>16219</v>
      </c>
      <c r="F359" s="388" t="s">
        <v>241</v>
      </c>
      <c r="G359" s="208"/>
    </row>
    <row r="360" spans="1:7">
      <c r="A360" s="388">
        <v>93439</v>
      </c>
      <c r="B360" s="388" t="s">
        <v>704</v>
      </c>
      <c r="C360" s="388" t="s">
        <v>561</v>
      </c>
      <c r="D360" s="388" t="s">
        <v>240</v>
      </c>
      <c r="E360" s="389" t="s">
        <v>16220</v>
      </c>
      <c r="F360" s="388" t="s">
        <v>241</v>
      </c>
      <c r="G360" s="208"/>
    </row>
    <row r="361" spans="1:7">
      <c r="A361" s="388">
        <v>95121</v>
      </c>
      <c r="B361" s="388" t="s">
        <v>705</v>
      </c>
      <c r="C361" s="388" t="s">
        <v>561</v>
      </c>
      <c r="D361" s="388" t="s">
        <v>240</v>
      </c>
      <c r="E361" s="389" t="s">
        <v>16221</v>
      </c>
      <c r="F361" s="388" t="s">
        <v>241</v>
      </c>
      <c r="G361" s="208"/>
    </row>
    <row r="362" spans="1:7">
      <c r="A362" s="388">
        <v>95127</v>
      </c>
      <c r="B362" s="388" t="s">
        <v>706</v>
      </c>
      <c r="C362" s="388" t="s">
        <v>561</v>
      </c>
      <c r="D362" s="388" t="s">
        <v>240</v>
      </c>
      <c r="E362" s="389" t="s">
        <v>16222</v>
      </c>
      <c r="F362" s="388" t="s">
        <v>241</v>
      </c>
      <c r="G362" s="208"/>
    </row>
    <row r="363" spans="1:7">
      <c r="A363" s="388">
        <v>95133</v>
      </c>
      <c r="B363" s="388" t="s">
        <v>707</v>
      </c>
      <c r="C363" s="388" t="s">
        <v>561</v>
      </c>
      <c r="D363" s="388" t="s">
        <v>240</v>
      </c>
      <c r="E363" s="389" t="s">
        <v>16223</v>
      </c>
      <c r="F363" s="388" t="s">
        <v>241</v>
      </c>
      <c r="G363" s="208"/>
    </row>
    <row r="364" spans="1:7">
      <c r="A364" s="388">
        <v>95139</v>
      </c>
      <c r="B364" s="388" t="s">
        <v>708</v>
      </c>
      <c r="C364" s="388" t="s">
        <v>561</v>
      </c>
      <c r="D364" s="388" t="s">
        <v>709</v>
      </c>
      <c r="E364" s="389" t="s">
        <v>710</v>
      </c>
      <c r="F364" s="388" t="s">
        <v>241</v>
      </c>
      <c r="G364" s="208"/>
    </row>
    <row r="365" spans="1:7">
      <c r="A365" s="388">
        <v>95212</v>
      </c>
      <c r="B365" s="388" t="s">
        <v>711</v>
      </c>
      <c r="C365" s="388" t="s">
        <v>561</v>
      </c>
      <c r="D365" s="388" t="s">
        <v>240</v>
      </c>
      <c r="E365" s="389" t="s">
        <v>16224</v>
      </c>
      <c r="F365" s="388" t="s">
        <v>241</v>
      </c>
      <c r="G365" s="208"/>
    </row>
    <row r="366" spans="1:7">
      <c r="A366" s="388">
        <v>95218</v>
      </c>
      <c r="B366" s="388" t="s">
        <v>712</v>
      </c>
      <c r="C366" s="388" t="s">
        <v>561</v>
      </c>
      <c r="D366" s="388" t="s">
        <v>334</v>
      </c>
      <c r="E366" s="389" t="s">
        <v>1003</v>
      </c>
      <c r="F366" s="388" t="s">
        <v>241</v>
      </c>
      <c r="G366" s="208"/>
    </row>
    <row r="367" spans="1:7">
      <c r="A367" s="388">
        <v>95258</v>
      </c>
      <c r="B367" s="388" t="s">
        <v>714</v>
      </c>
      <c r="C367" s="388" t="s">
        <v>561</v>
      </c>
      <c r="D367" s="388" t="s">
        <v>334</v>
      </c>
      <c r="E367" s="389" t="s">
        <v>8197</v>
      </c>
      <c r="F367" s="388" t="s">
        <v>241</v>
      </c>
      <c r="G367" s="208"/>
    </row>
    <row r="368" spans="1:7">
      <c r="A368" s="388">
        <v>95264</v>
      </c>
      <c r="B368" s="388" t="s">
        <v>716</v>
      </c>
      <c r="C368" s="388" t="s">
        <v>561</v>
      </c>
      <c r="D368" s="388" t="s">
        <v>240</v>
      </c>
      <c r="E368" s="389" t="s">
        <v>4025</v>
      </c>
      <c r="F368" s="388" t="s">
        <v>241</v>
      </c>
      <c r="G368" s="208"/>
    </row>
    <row r="369" spans="1:7">
      <c r="A369" s="388">
        <v>95270</v>
      </c>
      <c r="B369" s="388" t="s">
        <v>717</v>
      </c>
      <c r="C369" s="388" t="s">
        <v>561</v>
      </c>
      <c r="D369" s="388" t="s">
        <v>240</v>
      </c>
      <c r="E369" s="389" t="s">
        <v>14015</v>
      </c>
      <c r="F369" s="388" t="s">
        <v>241</v>
      </c>
      <c r="G369" s="208"/>
    </row>
    <row r="370" spans="1:7">
      <c r="A370" s="388">
        <v>95276</v>
      </c>
      <c r="B370" s="388" t="s">
        <v>719</v>
      </c>
      <c r="C370" s="388" t="s">
        <v>561</v>
      </c>
      <c r="D370" s="388" t="s">
        <v>240</v>
      </c>
      <c r="E370" s="389" t="s">
        <v>1409</v>
      </c>
      <c r="F370" s="388" t="s">
        <v>241</v>
      </c>
      <c r="G370" s="208"/>
    </row>
    <row r="371" spans="1:7">
      <c r="A371" s="388">
        <v>95282</v>
      </c>
      <c r="B371" s="388" t="s">
        <v>720</v>
      </c>
      <c r="C371" s="388" t="s">
        <v>561</v>
      </c>
      <c r="D371" s="388" t="s">
        <v>240</v>
      </c>
      <c r="E371" s="389" t="s">
        <v>13888</v>
      </c>
      <c r="F371" s="388" t="s">
        <v>241</v>
      </c>
      <c r="G371" s="208"/>
    </row>
    <row r="372" spans="1:7">
      <c r="A372" s="388">
        <v>95620</v>
      </c>
      <c r="B372" s="388" t="s">
        <v>721</v>
      </c>
      <c r="C372" s="388" t="s">
        <v>561</v>
      </c>
      <c r="D372" s="388" t="s">
        <v>334</v>
      </c>
      <c r="E372" s="389" t="s">
        <v>1838</v>
      </c>
      <c r="F372" s="388" t="s">
        <v>241</v>
      </c>
      <c r="G372" s="208"/>
    </row>
    <row r="373" spans="1:7">
      <c r="A373" s="388">
        <v>95631</v>
      </c>
      <c r="B373" s="388" t="s">
        <v>722</v>
      </c>
      <c r="C373" s="388" t="s">
        <v>561</v>
      </c>
      <c r="D373" s="388" t="s">
        <v>240</v>
      </c>
      <c r="E373" s="389" t="s">
        <v>16225</v>
      </c>
      <c r="F373" s="388" t="s">
        <v>241</v>
      </c>
      <c r="G373" s="208"/>
    </row>
    <row r="374" spans="1:7">
      <c r="A374" s="388">
        <v>95702</v>
      </c>
      <c r="B374" s="388" t="s">
        <v>723</v>
      </c>
      <c r="C374" s="388" t="s">
        <v>561</v>
      </c>
      <c r="D374" s="388" t="s">
        <v>334</v>
      </c>
      <c r="E374" s="389" t="s">
        <v>14234</v>
      </c>
      <c r="F374" s="388" t="s">
        <v>241</v>
      </c>
      <c r="G374" s="208"/>
    </row>
    <row r="375" spans="1:7">
      <c r="A375" s="388">
        <v>95708</v>
      </c>
      <c r="B375" s="388" t="s">
        <v>724</v>
      </c>
      <c r="C375" s="388" t="s">
        <v>561</v>
      </c>
      <c r="D375" s="388" t="s">
        <v>240</v>
      </c>
      <c r="E375" s="389" t="s">
        <v>16226</v>
      </c>
      <c r="F375" s="388" t="s">
        <v>241</v>
      </c>
      <c r="G375" s="208"/>
    </row>
    <row r="376" spans="1:7">
      <c r="A376" s="388">
        <v>95714</v>
      </c>
      <c r="B376" s="388" t="s">
        <v>725</v>
      </c>
      <c r="C376" s="388" t="s">
        <v>561</v>
      </c>
      <c r="D376" s="388" t="s">
        <v>240</v>
      </c>
      <c r="E376" s="389" t="s">
        <v>16227</v>
      </c>
      <c r="F376" s="388" t="s">
        <v>241</v>
      </c>
      <c r="G376" s="208"/>
    </row>
    <row r="377" spans="1:7">
      <c r="A377" s="388">
        <v>95720</v>
      </c>
      <c r="B377" s="388" t="s">
        <v>726</v>
      </c>
      <c r="C377" s="388" t="s">
        <v>561</v>
      </c>
      <c r="D377" s="388" t="s">
        <v>240</v>
      </c>
      <c r="E377" s="389" t="s">
        <v>16228</v>
      </c>
      <c r="F377" s="388" t="s">
        <v>241</v>
      </c>
      <c r="G377" s="208"/>
    </row>
    <row r="378" spans="1:7">
      <c r="A378" s="388">
        <v>95872</v>
      </c>
      <c r="B378" s="388" t="s">
        <v>727</v>
      </c>
      <c r="C378" s="388" t="s">
        <v>561</v>
      </c>
      <c r="D378" s="388" t="s">
        <v>240</v>
      </c>
      <c r="E378" s="389" t="s">
        <v>16229</v>
      </c>
      <c r="F378" s="388" t="s">
        <v>241</v>
      </c>
      <c r="G378" s="208"/>
    </row>
    <row r="379" spans="1:7">
      <c r="A379" s="388">
        <v>96013</v>
      </c>
      <c r="B379" s="388" t="s">
        <v>728</v>
      </c>
      <c r="C379" s="388" t="s">
        <v>561</v>
      </c>
      <c r="D379" s="388" t="s">
        <v>240</v>
      </c>
      <c r="E379" s="389" t="s">
        <v>16230</v>
      </c>
      <c r="F379" s="388" t="s">
        <v>241</v>
      </c>
      <c r="G379" s="208"/>
    </row>
    <row r="380" spans="1:7">
      <c r="A380" s="388">
        <v>96020</v>
      </c>
      <c r="B380" s="388" t="s">
        <v>729</v>
      </c>
      <c r="C380" s="388" t="s">
        <v>561</v>
      </c>
      <c r="D380" s="388" t="s">
        <v>240</v>
      </c>
      <c r="E380" s="389" t="s">
        <v>16231</v>
      </c>
      <c r="F380" s="388" t="s">
        <v>241</v>
      </c>
      <c r="G380" s="208"/>
    </row>
    <row r="381" spans="1:7">
      <c r="A381" s="388">
        <v>96028</v>
      </c>
      <c r="B381" s="388" t="s">
        <v>731</v>
      </c>
      <c r="C381" s="388" t="s">
        <v>561</v>
      </c>
      <c r="D381" s="388" t="s">
        <v>240</v>
      </c>
      <c r="E381" s="389" t="s">
        <v>16232</v>
      </c>
      <c r="F381" s="388" t="s">
        <v>241</v>
      </c>
      <c r="G381" s="208"/>
    </row>
    <row r="382" spans="1:7">
      <c r="A382" s="388">
        <v>96035</v>
      </c>
      <c r="B382" s="388" t="s">
        <v>732</v>
      </c>
      <c r="C382" s="388" t="s">
        <v>561</v>
      </c>
      <c r="D382" s="388" t="s">
        <v>240</v>
      </c>
      <c r="E382" s="389" t="s">
        <v>16233</v>
      </c>
      <c r="F382" s="388" t="s">
        <v>241</v>
      </c>
      <c r="G382" s="208"/>
    </row>
    <row r="383" spans="1:7">
      <c r="A383" s="388">
        <v>96157</v>
      </c>
      <c r="B383" s="388" t="s">
        <v>733</v>
      </c>
      <c r="C383" s="388" t="s">
        <v>561</v>
      </c>
      <c r="D383" s="388" t="s">
        <v>240</v>
      </c>
      <c r="E383" s="389" t="s">
        <v>16234</v>
      </c>
      <c r="F383" s="388" t="s">
        <v>241</v>
      </c>
      <c r="G383" s="208"/>
    </row>
    <row r="384" spans="1:7">
      <c r="A384" s="388">
        <v>96158</v>
      </c>
      <c r="B384" s="388" t="s">
        <v>734</v>
      </c>
      <c r="C384" s="388" t="s">
        <v>561</v>
      </c>
      <c r="D384" s="388" t="s">
        <v>240</v>
      </c>
      <c r="E384" s="389" t="s">
        <v>16235</v>
      </c>
      <c r="F384" s="388" t="s">
        <v>241</v>
      </c>
      <c r="G384" s="208"/>
    </row>
    <row r="385" spans="1:7">
      <c r="A385" s="388">
        <v>96245</v>
      </c>
      <c r="B385" s="388" t="s">
        <v>735</v>
      </c>
      <c r="C385" s="388" t="s">
        <v>561</v>
      </c>
      <c r="D385" s="388" t="s">
        <v>240</v>
      </c>
      <c r="E385" s="389" t="s">
        <v>16236</v>
      </c>
      <c r="F385" s="388" t="s">
        <v>241</v>
      </c>
      <c r="G385" s="208"/>
    </row>
    <row r="386" spans="1:7">
      <c r="A386" s="388">
        <v>96303</v>
      </c>
      <c r="B386" s="388" t="s">
        <v>736</v>
      </c>
      <c r="C386" s="388" t="s">
        <v>561</v>
      </c>
      <c r="D386" s="388" t="s">
        <v>240</v>
      </c>
      <c r="E386" s="389" t="s">
        <v>16237</v>
      </c>
      <c r="F386" s="388" t="s">
        <v>241</v>
      </c>
      <c r="G386" s="208"/>
    </row>
    <row r="387" spans="1:7">
      <c r="A387" s="388">
        <v>96463</v>
      </c>
      <c r="B387" s="388" t="s">
        <v>738</v>
      </c>
      <c r="C387" s="388" t="s">
        <v>561</v>
      </c>
      <c r="D387" s="388" t="s">
        <v>240</v>
      </c>
      <c r="E387" s="389" t="s">
        <v>16238</v>
      </c>
      <c r="F387" s="388" t="s">
        <v>241</v>
      </c>
      <c r="G387" s="208"/>
    </row>
    <row r="388" spans="1:7">
      <c r="A388" s="388">
        <v>98764</v>
      </c>
      <c r="B388" s="388" t="s">
        <v>739</v>
      </c>
      <c r="C388" s="388" t="s">
        <v>561</v>
      </c>
      <c r="D388" s="388" t="s">
        <v>334</v>
      </c>
      <c r="E388" s="389" t="s">
        <v>14235</v>
      </c>
      <c r="F388" s="388" t="s">
        <v>241</v>
      </c>
      <c r="G388" s="208"/>
    </row>
    <row r="389" spans="1:7">
      <c r="A389" s="388">
        <v>99833</v>
      </c>
      <c r="B389" s="388" t="s">
        <v>740</v>
      </c>
      <c r="C389" s="388" t="s">
        <v>561</v>
      </c>
      <c r="D389" s="388" t="s">
        <v>334</v>
      </c>
      <c r="E389" s="389" t="s">
        <v>16239</v>
      </c>
      <c r="F389" s="388" t="s">
        <v>241</v>
      </c>
      <c r="G389" s="208"/>
    </row>
    <row r="390" spans="1:7">
      <c r="A390" s="388">
        <v>100641</v>
      </c>
      <c r="B390" s="388" t="s">
        <v>742</v>
      </c>
      <c r="C390" s="388" t="s">
        <v>561</v>
      </c>
      <c r="D390" s="388" t="s">
        <v>240</v>
      </c>
      <c r="E390" s="389" t="s">
        <v>16240</v>
      </c>
      <c r="F390" s="388" t="s">
        <v>241</v>
      </c>
      <c r="G390" s="208"/>
    </row>
    <row r="391" spans="1:7">
      <c r="A391" s="388">
        <v>100647</v>
      </c>
      <c r="B391" s="388" t="s">
        <v>743</v>
      </c>
      <c r="C391" s="388" t="s">
        <v>561</v>
      </c>
      <c r="D391" s="388" t="s">
        <v>240</v>
      </c>
      <c r="E391" s="389" t="s">
        <v>16241</v>
      </c>
      <c r="F391" s="388" t="s">
        <v>241</v>
      </c>
      <c r="G391" s="208"/>
    </row>
    <row r="392" spans="1:7">
      <c r="A392" s="388">
        <v>102275</v>
      </c>
      <c r="B392" s="388" t="s">
        <v>744</v>
      </c>
      <c r="C392" s="388" t="s">
        <v>561</v>
      </c>
      <c r="D392" s="388" t="s">
        <v>334</v>
      </c>
      <c r="E392" s="389" t="s">
        <v>14236</v>
      </c>
      <c r="F392" s="388" t="s">
        <v>241</v>
      </c>
      <c r="G392" s="208"/>
    </row>
    <row r="393" spans="1:7">
      <c r="A393" s="388">
        <v>5632</v>
      </c>
      <c r="B393" s="388" t="s">
        <v>746</v>
      </c>
      <c r="C393" s="388" t="s">
        <v>747</v>
      </c>
      <c r="D393" s="388" t="s">
        <v>240</v>
      </c>
      <c r="E393" s="389" t="s">
        <v>16242</v>
      </c>
      <c r="F393" s="388" t="s">
        <v>241</v>
      </c>
      <c r="G393" s="208"/>
    </row>
    <row r="394" spans="1:7">
      <c r="A394" s="388">
        <v>5679</v>
      </c>
      <c r="B394" s="388" t="s">
        <v>748</v>
      </c>
      <c r="C394" s="388" t="s">
        <v>747</v>
      </c>
      <c r="D394" s="388" t="s">
        <v>240</v>
      </c>
      <c r="E394" s="389" t="s">
        <v>2712</v>
      </c>
      <c r="F394" s="388" t="s">
        <v>241</v>
      </c>
      <c r="G394" s="208"/>
    </row>
    <row r="395" spans="1:7">
      <c r="A395" s="388">
        <v>5681</v>
      </c>
      <c r="B395" s="388" t="s">
        <v>750</v>
      </c>
      <c r="C395" s="388" t="s">
        <v>747</v>
      </c>
      <c r="D395" s="388" t="s">
        <v>240</v>
      </c>
      <c r="E395" s="389" t="s">
        <v>16243</v>
      </c>
      <c r="F395" s="388" t="s">
        <v>241</v>
      </c>
      <c r="G395" s="208"/>
    </row>
    <row r="396" spans="1:7">
      <c r="A396" s="388">
        <v>5685</v>
      </c>
      <c r="B396" s="388" t="s">
        <v>751</v>
      </c>
      <c r="C396" s="388" t="s">
        <v>747</v>
      </c>
      <c r="D396" s="388" t="s">
        <v>240</v>
      </c>
      <c r="E396" s="389" t="s">
        <v>13953</v>
      </c>
      <c r="F396" s="388" t="s">
        <v>241</v>
      </c>
      <c r="G396" s="208"/>
    </row>
    <row r="397" spans="1:7">
      <c r="A397" s="388">
        <v>5690</v>
      </c>
      <c r="B397" s="388" t="s">
        <v>752</v>
      </c>
      <c r="C397" s="388" t="s">
        <v>747</v>
      </c>
      <c r="D397" s="388" t="s">
        <v>240</v>
      </c>
      <c r="E397" s="389" t="s">
        <v>1445</v>
      </c>
      <c r="F397" s="388" t="s">
        <v>241</v>
      </c>
      <c r="G397" s="208"/>
    </row>
    <row r="398" spans="1:7">
      <c r="A398" s="388">
        <v>5806</v>
      </c>
      <c r="B398" s="388" t="s">
        <v>753</v>
      </c>
      <c r="C398" s="388" t="s">
        <v>747</v>
      </c>
      <c r="D398" s="388" t="s">
        <v>334</v>
      </c>
      <c r="E398" s="389" t="s">
        <v>898</v>
      </c>
      <c r="F398" s="388" t="s">
        <v>241</v>
      </c>
      <c r="G398" s="208"/>
    </row>
    <row r="399" spans="1:7">
      <c r="A399" s="388">
        <v>5826</v>
      </c>
      <c r="B399" s="388" t="s">
        <v>755</v>
      </c>
      <c r="C399" s="388" t="s">
        <v>747</v>
      </c>
      <c r="D399" s="388" t="s">
        <v>240</v>
      </c>
      <c r="E399" s="389" t="s">
        <v>14237</v>
      </c>
      <c r="F399" s="388" t="s">
        <v>241</v>
      </c>
      <c r="G399" s="208"/>
    </row>
    <row r="400" spans="1:7">
      <c r="A400" s="388">
        <v>5829</v>
      </c>
      <c r="B400" s="388" t="s">
        <v>756</v>
      </c>
      <c r="C400" s="388" t="s">
        <v>747</v>
      </c>
      <c r="D400" s="388" t="s">
        <v>240</v>
      </c>
      <c r="E400" s="389" t="s">
        <v>16244</v>
      </c>
      <c r="F400" s="388" t="s">
        <v>241</v>
      </c>
      <c r="G400" s="208"/>
    </row>
    <row r="401" spans="1:7">
      <c r="A401" s="388">
        <v>5837</v>
      </c>
      <c r="B401" s="388" t="s">
        <v>757</v>
      </c>
      <c r="C401" s="388" t="s">
        <v>747</v>
      </c>
      <c r="D401" s="388" t="s">
        <v>240</v>
      </c>
      <c r="E401" s="389" t="s">
        <v>16245</v>
      </c>
      <c r="F401" s="388" t="s">
        <v>241</v>
      </c>
      <c r="G401" s="208"/>
    </row>
    <row r="402" spans="1:7">
      <c r="A402" s="388">
        <v>5841</v>
      </c>
      <c r="B402" s="388" t="s">
        <v>758</v>
      </c>
      <c r="C402" s="388" t="s">
        <v>747</v>
      </c>
      <c r="D402" s="388" t="s">
        <v>240</v>
      </c>
      <c r="E402" s="389" t="s">
        <v>12980</v>
      </c>
      <c r="F402" s="388" t="s">
        <v>241</v>
      </c>
      <c r="G402" s="208"/>
    </row>
    <row r="403" spans="1:7">
      <c r="A403" s="388">
        <v>5845</v>
      </c>
      <c r="B403" s="388" t="s">
        <v>760</v>
      </c>
      <c r="C403" s="388" t="s">
        <v>747</v>
      </c>
      <c r="D403" s="388" t="s">
        <v>240</v>
      </c>
      <c r="E403" s="389" t="s">
        <v>14194</v>
      </c>
      <c r="F403" s="388" t="s">
        <v>241</v>
      </c>
      <c r="G403" s="208"/>
    </row>
    <row r="404" spans="1:7">
      <c r="A404" s="388">
        <v>5849</v>
      </c>
      <c r="B404" s="388" t="s">
        <v>761</v>
      </c>
      <c r="C404" s="388" t="s">
        <v>747</v>
      </c>
      <c r="D404" s="388" t="s">
        <v>240</v>
      </c>
      <c r="E404" s="389" t="s">
        <v>14238</v>
      </c>
      <c r="F404" s="388" t="s">
        <v>241</v>
      </c>
      <c r="G404" s="208"/>
    </row>
    <row r="405" spans="1:7">
      <c r="A405" s="388">
        <v>5853</v>
      </c>
      <c r="B405" s="388" t="s">
        <v>762</v>
      </c>
      <c r="C405" s="388" t="s">
        <v>747</v>
      </c>
      <c r="D405" s="388" t="s">
        <v>240</v>
      </c>
      <c r="E405" s="389" t="s">
        <v>14239</v>
      </c>
      <c r="F405" s="388" t="s">
        <v>241</v>
      </c>
      <c r="G405" s="208"/>
    </row>
    <row r="406" spans="1:7">
      <c r="A406" s="388">
        <v>5857</v>
      </c>
      <c r="B406" s="388" t="s">
        <v>763</v>
      </c>
      <c r="C406" s="388" t="s">
        <v>747</v>
      </c>
      <c r="D406" s="388" t="s">
        <v>240</v>
      </c>
      <c r="E406" s="389" t="s">
        <v>16246</v>
      </c>
      <c r="F406" s="388" t="s">
        <v>241</v>
      </c>
      <c r="G406" s="208"/>
    </row>
    <row r="407" spans="1:7">
      <c r="A407" s="388">
        <v>5865</v>
      </c>
      <c r="B407" s="388" t="s">
        <v>764</v>
      </c>
      <c r="C407" s="388" t="s">
        <v>747</v>
      </c>
      <c r="D407" s="388" t="s">
        <v>240</v>
      </c>
      <c r="E407" s="389" t="s">
        <v>1020</v>
      </c>
      <c r="F407" s="388" t="s">
        <v>241</v>
      </c>
      <c r="G407" s="208"/>
    </row>
    <row r="408" spans="1:7">
      <c r="A408" s="388">
        <v>5869</v>
      </c>
      <c r="B408" s="388" t="s">
        <v>766</v>
      </c>
      <c r="C408" s="388" t="s">
        <v>747</v>
      </c>
      <c r="D408" s="388" t="s">
        <v>240</v>
      </c>
      <c r="E408" s="389" t="s">
        <v>16247</v>
      </c>
      <c r="F408" s="388" t="s">
        <v>241</v>
      </c>
      <c r="G408" s="208"/>
    </row>
    <row r="409" spans="1:7">
      <c r="A409" s="388">
        <v>5877</v>
      </c>
      <c r="B409" s="388" t="s">
        <v>767</v>
      </c>
      <c r="C409" s="388" t="s">
        <v>747</v>
      </c>
      <c r="D409" s="388" t="s">
        <v>240</v>
      </c>
      <c r="E409" s="389" t="s">
        <v>16248</v>
      </c>
      <c r="F409" s="388" t="s">
        <v>241</v>
      </c>
      <c r="G409" s="208"/>
    </row>
    <row r="410" spans="1:7">
      <c r="A410" s="388">
        <v>5881</v>
      </c>
      <c r="B410" s="388" t="s">
        <v>768</v>
      </c>
      <c r="C410" s="388" t="s">
        <v>747</v>
      </c>
      <c r="D410" s="388" t="s">
        <v>240</v>
      </c>
      <c r="E410" s="389" t="s">
        <v>16249</v>
      </c>
      <c r="F410" s="388" t="s">
        <v>241</v>
      </c>
      <c r="G410" s="208"/>
    </row>
    <row r="411" spans="1:7">
      <c r="A411" s="388">
        <v>5884</v>
      </c>
      <c r="B411" s="388" t="s">
        <v>770</v>
      </c>
      <c r="C411" s="388" t="s">
        <v>747</v>
      </c>
      <c r="D411" s="388" t="s">
        <v>240</v>
      </c>
      <c r="E411" s="389" t="s">
        <v>4107</v>
      </c>
      <c r="F411" s="388" t="s">
        <v>241</v>
      </c>
      <c r="G411" s="208"/>
    </row>
    <row r="412" spans="1:7">
      <c r="A412" s="388">
        <v>5892</v>
      </c>
      <c r="B412" s="388" t="s">
        <v>772</v>
      </c>
      <c r="C412" s="388" t="s">
        <v>747</v>
      </c>
      <c r="D412" s="388" t="s">
        <v>240</v>
      </c>
      <c r="E412" s="389" t="s">
        <v>9702</v>
      </c>
      <c r="F412" s="388" t="s">
        <v>241</v>
      </c>
      <c r="G412" s="208"/>
    </row>
    <row r="413" spans="1:7">
      <c r="A413" s="388">
        <v>5896</v>
      </c>
      <c r="B413" s="388" t="s">
        <v>773</v>
      </c>
      <c r="C413" s="388" t="s">
        <v>747</v>
      </c>
      <c r="D413" s="388" t="s">
        <v>240</v>
      </c>
      <c r="E413" s="389" t="s">
        <v>16250</v>
      </c>
      <c r="F413" s="388" t="s">
        <v>241</v>
      </c>
      <c r="G413" s="208"/>
    </row>
    <row r="414" spans="1:7">
      <c r="A414" s="388">
        <v>5903</v>
      </c>
      <c r="B414" s="388" t="s">
        <v>774</v>
      </c>
      <c r="C414" s="388" t="s">
        <v>747</v>
      </c>
      <c r="D414" s="388" t="s">
        <v>240</v>
      </c>
      <c r="E414" s="389" t="s">
        <v>16251</v>
      </c>
      <c r="F414" s="388" t="s">
        <v>241</v>
      </c>
      <c r="G414" s="208"/>
    </row>
    <row r="415" spans="1:7">
      <c r="A415" s="388">
        <v>5911</v>
      </c>
      <c r="B415" s="388" t="s">
        <v>775</v>
      </c>
      <c r="C415" s="388" t="s">
        <v>747</v>
      </c>
      <c r="D415" s="388" t="s">
        <v>240</v>
      </c>
      <c r="E415" s="389" t="s">
        <v>5119</v>
      </c>
      <c r="F415" s="388" t="s">
        <v>241</v>
      </c>
      <c r="G415" s="208"/>
    </row>
    <row r="416" spans="1:7">
      <c r="A416" s="388">
        <v>5923</v>
      </c>
      <c r="B416" s="388" t="s">
        <v>776</v>
      </c>
      <c r="C416" s="388" t="s">
        <v>747</v>
      </c>
      <c r="D416" s="388" t="s">
        <v>240</v>
      </c>
      <c r="E416" s="389" t="s">
        <v>1197</v>
      </c>
      <c r="F416" s="388" t="s">
        <v>241</v>
      </c>
      <c r="G416" s="208"/>
    </row>
    <row r="417" spans="1:7">
      <c r="A417" s="388">
        <v>5930</v>
      </c>
      <c r="B417" s="388" t="s">
        <v>778</v>
      </c>
      <c r="C417" s="388" t="s">
        <v>747</v>
      </c>
      <c r="D417" s="388" t="s">
        <v>240</v>
      </c>
      <c r="E417" s="389" t="s">
        <v>16252</v>
      </c>
      <c r="F417" s="388" t="s">
        <v>241</v>
      </c>
      <c r="G417" s="208"/>
    </row>
    <row r="418" spans="1:7">
      <c r="A418" s="388">
        <v>5934</v>
      </c>
      <c r="B418" s="388" t="s">
        <v>779</v>
      </c>
      <c r="C418" s="388" t="s">
        <v>747</v>
      </c>
      <c r="D418" s="388" t="s">
        <v>240</v>
      </c>
      <c r="E418" s="389" t="s">
        <v>14240</v>
      </c>
      <c r="F418" s="388" t="s">
        <v>241</v>
      </c>
      <c r="G418" s="208"/>
    </row>
    <row r="419" spans="1:7">
      <c r="A419" s="388">
        <v>5942</v>
      </c>
      <c r="B419" s="388" t="s">
        <v>780</v>
      </c>
      <c r="C419" s="388" t="s">
        <v>747</v>
      </c>
      <c r="D419" s="388" t="s">
        <v>240</v>
      </c>
      <c r="E419" s="389" t="s">
        <v>14241</v>
      </c>
      <c r="F419" s="388" t="s">
        <v>241</v>
      </c>
      <c r="G419" s="208"/>
    </row>
    <row r="420" spans="1:7">
      <c r="A420" s="388">
        <v>5946</v>
      </c>
      <c r="B420" s="388" t="s">
        <v>781</v>
      </c>
      <c r="C420" s="388" t="s">
        <v>747</v>
      </c>
      <c r="D420" s="388" t="s">
        <v>240</v>
      </c>
      <c r="E420" s="389" t="s">
        <v>16253</v>
      </c>
      <c r="F420" s="388" t="s">
        <v>241</v>
      </c>
      <c r="G420" s="208"/>
    </row>
    <row r="421" spans="1:7">
      <c r="A421" s="388">
        <v>5952</v>
      </c>
      <c r="B421" s="388" t="s">
        <v>782</v>
      </c>
      <c r="C421" s="388" t="s">
        <v>747</v>
      </c>
      <c r="D421" s="388" t="s">
        <v>334</v>
      </c>
      <c r="E421" s="389" t="s">
        <v>8799</v>
      </c>
      <c r="F421" s="388" t="s">
        <v>241</v>
      </c>
      <c r="G421" s="208"/>
    </row>
    <row r="422" spans="1:7">
      <c r="A422" s="388">
        <v>5954</v>
      </c>
      <c r="B422" s="388" t="s">
        <v>783</v>
      </c>
      <c r="C422" s="388" t="s">
        <v>747</v>
      </c>
      <c r="D422" s="388" t="s">
        <v>240</v>
      </c>
      <c r="E422" s="389" t="s">
        <v>1640</v>
      </c>
      <c r="F422" s="388" t="s">
        <v>241</v>
      </c>
      <c r="G422" s="208"/>
    </row>
    <row r="423" spans="1:7">
      <c r="A423" s="388">
        <v>5961</v>
      </c>
      <c r="B423" s="388" t="s">
        <v>785</v>
      </c>
      <c r="C423" s="388" t="s">
        <v>747</v>
      </c>
      <c r="D423" s="388" t="s">
        <v>240</v>
      </c>
      <c r="E423" s="389" t="s">
        <v>13952</v>
      </c>
      <c r="F423" s="388" t="s">
        <v>241</v>
      </c>
      <c r="G423" s="208"/>
    </row>
    <row r="424" spans="1:7">
      <c r="A424" s="388">
        <v>6260</v>
      </c>
      <c r="B424" s="388" t="s">
        <v>787</v>
      </c>
      <c r="C424" s="388" t="s">
        <v>747</v>
      </c>
      <c r="D424" s="388" t="s">
        <v>240</v>
      </c>
      <c r="E424" s="389" t="s">
        <v>13918</v>
      </c>
      <c r="F424" s="388" t="s">
        <v>241</v>
      </c>
      <c r="G424" s="208"/>
    </row>
    <row r="425" spans="1:7">
      <c r="A425" s="388">
        <v>6880</v>
      </c>
      <c r="B425" s="388" t="s">
        <v>788</v>
      </c>
      <c r="C425" s="388" t="s">
        <v>747</v>
      </c>
      <c r="D425" s="388" t="s">
        <v>240</v>
      </c>
      <c r="E425" s="389" t="s">
        <v>14242</v>
      </c>
      <c r="F425" s="388" t="s">
        <v>241</v>
      </c>
      <c r="G425" s="208"/>
    </row>
    <row r="426" spans="1:7">
      <c r="A426" s="388">
        <v>7031</v>
      </c>
      <c r="B426" s="388" t="s">
        <v>789</v>
      </c>
      <c r="C426" s="388" t="s">
        <v>747</v>
      </c>
      <c r="D426" s="388" t="s">
        <v>240</v>
      </c>
      <c r="E426" s="389" t="s">
        <v>1473</v>
      </c>
      <c r="F426" s="388" t="s">
        <v>241</v>
      </c>
      <c r="G426" s="208"/>
    </row>
    <row r="427" spans="1:7">
      <c r="A427" s="388">
        <v>7043</v>
      </c>
      <c r="B427" s="388" t="s">
        <v>791</v>
      </c>
      <c r="C427" s="388" t="s">
        <v>747</v>
      </c>
      <c r="D427" s="388" t="s">
        <v>334</v>
      </c>
      <c r="E427" s="389" t="s">
        <v>1204</v>
      </c>
      <c r="F427" s="388" t="s">
        <v>241</v>
      </c>
      <c r="G427" s="208"/>
    </row>
    <row r="428" spans="1:7">
      <c r="A428" s="388">
        <v>7050</v>
      </c>
      <c r="B428" s="388" t="s">
        <v>793</v>
      </c>
      <c r="C428" s="388" t="s">
        <v>747</v>
      </c>
      <c r="D428" s="388" t="s">
        <v>240</v>
      </c>
      <c r="E428" s="389" t="s">
        <v>16254</v>
      </c>
      <c r="F428" s="388" t="s">
        <v>241</v>
      </c>
      <c r="G428" s="208"/>
    </row>
    <row r="429" spans="1:7">
      <c r="A429" s="388">
        <v>67827</v>
      </c>
      <c r="B429" s="388" t="s">
        <v>794</v>
      </c>
      <c r="C429" s="388" t="s">
        <v>747</v>
      </c>
      <c r="D429" s="388" t="s">
        <v>240</v>
      </c>
      <c r="E429" s="389" t="s">
        <v>14243</v>
      </c>
      <c r="F429" s="388" t="s">
        <v>241</v>
      </c>
      <c r="G429" s="208"/>
    </row>
    <row r="430" spans="1:7">
      <c r="A430" s="388">
        <v>73395</v>
      </c>
      <c r="B430" s="388" t="s">
        <v>795</v>
      </c>
      <c r="C430" s="388" t="s">
        <v>747</v>
      </c>
      <c r="D430" s="388" t="s">
        <v>240</v>
      </c>
      <c r="E430" s="389" t="s">
        <v>3279</v>
      </c>
      <c r="F430" s="388" t="s">
        <v>241</v>
      </c>
      <c r="G430" s="208"/>
    </row>
    <row r="431" spans="1:7">
      <c r="A431" s="388">
        <v>83766</v>
      </c>
      <c r="B431" s="388" t="s">
        <v>797</v>
      </c>
      <c r="C431" s="388" t="s">
        <v>747</v>
      </c>
      <c r="D431" s="388" t="s">
        <v>240</v>
      </c>
      <c r="E431" s="389" t="s">
        <v>16255</v>
      </c>
      <c r="F431" s="388" t="s">
        <v>241</v>
      </c>
      <c r="G431" s="208"/>
    </row>
    <row r="432" spans="1:7">
      <c r="A432" s="388">
        <v>84013</v>
      </c>
      <c r="B432" s="388" t="s">
        <v>799</v>
      </c>
      <c r="C432" s="388" t="s">
        <v>747</v>
      </c>
      <c r="D432" s="388" t="s">
        <v>240</v>
      </c>
      <c r="E432" s="389" t="s">
        <v>14244</v>
      </c>
      <c r="F432" s="388" t="s">
        <v>241</v>
      </c>
      <c r="G432" s="208"/>
    </row>
    <row r="433" spans="1:7">
      <c r="A433" s="388">
        <v>87446</v>
      </c>
      <c r="B433" s="388" t="s">
        <v>800</v>
      </c>
      <c r="C433" s="388" t="s">
        <v>747</v>
      </c>
      <c r="D433" s="388" t="s">
        <v>334</v>
      </c>
      <c r="E433" s="389" t="s">
        <v>832</v>
      </c>
      <c r="F433" s="388" t="s">
        <v>241</v>
      </c>
      <c r="G433" s="208"/>
    </row>
    <row r="434" spans="1:7">
      <c r="A434" s="388">
        <v>88392</v>
      </c>
      <c r="B434" s="388" t="s">
        <v>802</v>
      </c>
      <c r="C434" s="388" t="s">
        <v>747</v>
      </c>
      <c r="D434" s="388" t="s">
        <v>334</v>
      </c>
      <c r="E434" s="389" t="s">
        <v>1277</v>
      </c>
      <c r="F434" s="388" t="s">
        <v>241</v>
      </c>
      <c r="G434" s="208"/>
    </row>
    <row r="435" spans="1:7">
      <c r="A435" s="388">
        <v>88398</v>
      </c>
      <c r="B435" s="388" t="s">
        <v>804</v>
      </c>
      <c r="C435" s="388" t="s">
        <v>747</v>
      </c>
      <c r="D435" s="388" t="s">
        <v>334</v>
      </c>
      <c r="E435" s="389" t="s">
        <v>379</v>
      </c>
      <c r="F435" s="388" t="s">
        <v>241</v>
      </c>
      <c r="G435" s="208"/>
    </row>
    <row r="436" spans="1:7">
      <c r="A436" s="388">
        <v>88404</v>
      </c>
      <c r="B436" s="388" t="s">
        <v>806</v>
      </c>
      <c r="C436" s="388" t="s">
        <v>747</v>
      </c>
      <c r="D436" s="388" t="s">
        <v>334</v>
      </c>
      <c r="E436" s="389" t="s">
        <v>8138</v>
      </c>
      <c r="F436" s="388" t="s">
        <v>241</v>
      </c>
      <c r="G436" s="208"/>
    </row>
    <row r="437" spans="1:7">
      <c r="A437" s="388">
        <v>88430</v>
      </c>
      <c r="B437" s="388" t="s">
        <v>808</v>
      </c>
      <c r="C437" s="388" t="s">
        <v>747</v>
      </c>
      <c r="D437" s="388" t="s">
        <v>334</v>
      </c>
      <c r="E437" s="389" t="s">
        <v>6321</v>
      </c>
      <c r="F437" s="388" t="s">
        <v>241</v>
      </c>
      <c r="G437" s="208"/>
    </row>
    <row r="438" spans="1:7">
      <c r="A438" s="388">
        <v>88438</v>
      </c>
      <c r="B438" s="388" t="s">
        <v>809</v>
      </c>
      <c r="C438" s="388" t="s">
        <v>747</v>
      </c>
      <c r="D438" s="388" t="s">
        <v>334</v>
      </c>
      <c r="E438" s="389" t="s">
        <v>6352</v>
      </c>
      <c r="F438" s="388" t="s">
        <v>241</v>
      </c>
      <c r="G438" s="208"/>
    </row>
    <row r="439" spans="1:7">
      <c r="A439" s="388">
        <v>88831</v>
      </c>
      <c r="B439" s="388" t="s">
        <v>810</v>
      </c>
      <c r="C439" s="388" t="s">
        <v>747</v>
      </c>
      <c r="D439" s="388" t="s">
        <v>709</v>
      </c>
      <c r="E439" s="389" t="s">
        <v>7483</v>
      </c>
      <c r="F439" s="388" t="s">
        <v>241</v>
      </c>
      <c r="G439" s="208"/>
    </row>
    <row r="440" spans="1:7">
      <c r="A440" s="388">
        <v>88844</v>
      </c>
      <c r="B440" s="388" t="s">
        <v>812</v>
      </c>
      <c r="C440" s="388" t="s">
        <v>747</v>
      </c>
      <c r="D440" s="388" t="s">
        <v>240</v>
      </c>
      <c r="E440" s="389" t="s">
        <v>16256</v>
      </c>
      <c r="F440" s="388" t="s">
        <v>241</v>
      </c>
      <c r="G440" s="208"/>
    </row>
    <row r="441" spans="1:7">
      <c r="A441" s="388">
        <v>88908</v>
      </c>
      <c r="B441" s="388" t="s">
        <v>813</v>
      </c>
      <c r="C441" s="388" t="s">
        <v>747</v>
      </c>
      <c r="D441" s="388" t="s">
        <v>240</v>
      </c>
      <c r="E441" s="389" t="s">
        <v>16257</v>
      </c>
      <c r="F441" s="388" t="s">
        <v>241</v>
      </c>
      <c r="G441" s="208"/>
    </row>
    <row r="442" spans="1:7">
      <c r="A442" s="388">
        <v>89022</v>
      </c>
      <c r="B442" s="388" t="s">
        <v>814</v>
      </c>
      <c r="C442" s="388" t="s">
        <v>747</v>
      </c>
      <c r="D442" s="388" t="s">
        <v>240</v>
      </c>
      <c r="E442" s="389" t="s">
        <v>1174</v>
      </c>
      <c r="F442" s="388" t="s">
        <v>241</v>
      </c>
      <c r="G442" s="208"/>
    </row>
    <row r="443" spans="1:7">
      <c r="A443" s="388">
        <v>89027</v>
      </c>
      <c r="B443" s="388" t="s">
        <v>816</v>
      </c>
      <c r="C443" s="388" t="s">
        <v>747</v>
      </c>
      <c r="D443" s="388" t="s">
        <v>240</v>
      </c>
      <c r="E443" s="389" t="s">
        <v>4899</v>
      </c>
      <c r="F443" s="388" t="s">
        <v>241</v>
      </c>
      <c r="G443" s="208"/>
    </row>
    <row r="444" spans="1:7">
      <c r="A444" s="388">
        <v>89031</v>
      </c>
      <c r="B444" s="388" t="s">
        <v>817</v>
      </c>
      <c r="C444" s="388" t="s">
        <v>747</v>
      </c>
      <c r="D444" s="388" t="s">
        <v>240</v>
      </c>
      <c r="E444" s="389" t="s">
        <v>16258</v>
      </c>
      <c r="F444" s="388" t="s">
        <v>241</v>
      </c>
      <c r="G444" s="208"/>
    </row>
    <row r="445" spans="1:7">
      <c r="A445" s="388">
        <v>89036</v>
      </c>
      <c r="B445" s="388" t="s">
        <v>818</v>
      </c>
      <c r="C445" s="388" t="s">
        <v>747</v>
      </c>
      <c r="D445" s="388" t="s">
        <v>240</v>
      </c>
      <c r="E445" s="389" t="s">
        <v>5216</v>
      </c>
      <c r="F445" s="388" t="s">
        <v>241</v>
      </c>
      <c r="G445" s="208"/>
    </row>
    <row r="446" spans="1:7">
      <c r="A446" s="388">
        <v>89218</v>
      </c>
      <c r="B446" s="388" t="s">
        <v>819</v>
      </c>
      <c r="C446" s="388" t="s">
        <v>747</v>
      </c>
      <c r="D446" s="388" t="s">
        <v>240</v>
      </c>
      <c r="E446" s="389" t="s">
        <v>16259</v>
      </c>
      <c r="F446" s="388" t="s">
        <v>241</v>
      </c>
      <c r="G446" s="208"/>
    </row>
    <row r="447" spans="1:7">
      <c r="A447" s="388">
        <v>89226</v>
      </c>
      <c r="B447" s="388" t="s">
        <v>820</v>
      </c>
      <c r="C447" s="388" t="s">
        <v>747</v>
      </c>
      <c r="D447" s="388" t="s">
        <v>334</v>
      </c>
      <c r="E447" s="389" t="s">
        <v>1072</v>
      </c>
      <c r="F447" s="388" t="s">
        <v>241</v>
      </c>
      <c r="G447" s="208"/>
    </row>
    <row r="448" spans="1:7">
      <c r="A448" s="388">
        <v>89235</v>
      </c>
      <c r="B448" s="388" t="s">
        <v>822</v>
      </c>
      <c r="C448" s="388" t="s">
        <v>747</v>
      </c>
      <c r="D448" s="388" t="s">
        <v>240</v>
      </c>
      <c r="E448" s="389" t="s">
        <v>16260</v>
      </c>
      <c r="F448" s="388" t="s">
        <v>241</v>
      </c>
      <c r="G448" s="208"/>
    </row>
    <row r="449" spans="1:7">
      <c r="A449" s="388">
        <v>89243</v>
      </c>
      <c r="B449" s="388" t="s">
        <v>823</v>
      </c>
      <c r="C449" s="388" t="s">
        <v>747</v>
      </c>
      <c r="D449" s="388" t="s">
        <v>240</v>
      </c>
      <c r="E449" s="389" t="s">
        <v>16261</v>
      </c>
      <c r="F449" s="388" t="s">
        <v>241</v>
      </c>
      <c r="G449" s="208"/>
    </row>
    <row r="450" spans="1:7">
      <c r="A450" s="388">
        <v>89251</v>
      </c>
      <c r="B450" s="388" t="s">
        <v>824</v>
      </c>
      <c r="C450" s="388" t="s">
        <v>747</v>
      </c>
      <c r="D450" s="388" t="s">
        <v>240</v>
      </c>
      <c r="E450" s="389" t="s">
        <v>16262</v>
      </c>
      <c r="F450" s="388" t="s">
        <v>241</v>
      </c>
      <c r="G450" s="208"/>
    </row>
    <row r="451" spans="1:7">
      <c r="A451" s="388">
        <v>89258</v>
      </c>
      <c r="B451" s="388" t="s">
        <v>825</v>
      </c>
      <c r="C451" s="388" t="s">
        <v>747</v>
      </c>
      <c r="D451" s="388" t="s">
        <v>240</v>
      </c>
      <c r="E451" s="389" t="s">
        <v>16263</v>
      </c>
      <c r="F451" s="388" t="s">
        <v>241</v>
      </c>
      <c r="G451" s="208"/>
    </row>
    <row r="452" spans="1:7">
      <c r="A452" s="388">
        <v>89273</v>
      </c>
      <c r="B452" s="388" t="s">
        <v>826</v>
      </c>
      <c r="C452" s="388" t="s">
        <v>747</v>
      </c>
      <c r="D452" s="388" t="s">
        <v>240</v>
      </c>
      <c r="E452" s="389" t="s">
        <v>14245</v>
      </c>
      <c r="F452" s="388" t="s">
        <v>241</v>
      </c>
      <c r="G452" s="208"/>
    </row>
    <row r="453" spans="1:7">
      <c r="A453" s="388">
        <v>89279</v>
      </c>
      <c r="B453" s="388" t="s">
        <v>827</v>
      </c>
      <c r="C453" s="388" t="s">
        <v>747</v>
      </c>
      <c r="D453" s="388" t="s">
        <v>334</v>
      </c>
      <c r="E453" s="389" t="s">
        <v>16264</v>
      </c>
      <c r="F453" s="388" t="s">
        <v>241</v>
      </c>
      <c r="G453" s="208"/>
    </row>
    <row r="454" spans="1:7">
      <c r="A454" s="388">
        <v>89877</v>
      </c>
      <c r="B454" s="388" t="s">
        <v>829</v>
      </c>
      <c r="C454" s="388" t="s">
        <v>747</v>
      </c>
      <c r="D454" s="388" t="s">
        <v>240</v>
      </c>
      <c r="E454" s="389" t="s">
        <v>14246</v>
      </c>
      <c r="F454" s="388" t="s">
        <v>241</v>
      </c>
      <c r="G454" s="208"/>
    </row>
    <row r="455" spans="1:7">
      <c r="A455" s="388">
        <v>89884</v>
      </c>
      <c r="B455" s="388" t="s">
        <v>830</v>
      </c>
      <c r="C455" s="388" t="s">
        <v>747</v>
      </c>
      <c r="D455" s="388" t="s">
        <v>240</v>
      </c>
      <c r="E455" s="389" t="s">
        <v>4780</v>
      </c>
      <c r="F455" s="388" t="s">
        <v>241</v>
      </c>
      <c r="G455" s="208"/>
    </row>
    <row r="456" spans="1:7">
      <c r="A456" s="388">
        <v>90587</v>
      </c>
      <c r="B456" s="388" t="s">
        <v>831</v>
      </c>
      <c r="C456" s="388" t="s">
        <v>747</v>
      </c>
      <c r="D456" s="388" t="s">
        <v>240</v>
      </c>
      <c r="E456" s="389" t="s">
        <v>918</v>
      </c>
      <c r="F456" s="388" t="s">
        <v>241</v>
      </c>
      <c r="G456" s="208"/>
    </row>
    <row r="457" spans="1:7">
      <c r="A457" s="388">
        <v>90626</v>
      </c>
      <c r="B457" s="388" t="s">
        <v>833</v>
      </c>
      <c r="C457" s="388" t="s">
        <v>747</v>
      </c>
      <c r="D457" s="388" t="s">
        <v>334</v>
      </c>
      <c r="E457" s="389" t="s">
        <v>834</v>
      </c>
      <c r="F457" s="388" t="s">
        <v>241</v>
      </c>
      <c r="G457" s="208"/>
    </row>
    <row r="458" spans="1:7">
      <c r="A458" s="388">
        <v>90632</v>
      </c>
      <c r="B458" s="388" t="s">
        <v>835</v>
      </c>
      <c r="C458" s="388" t="s">
        <v>747</v>
      </c>
      <c r="D458" s="388" t="s">
        <v>240</v>
      </c>
      <c r="E458" s="389" t="s">
        <v>16265</v>
      </c>
      <c r="F458" s="388" t="s">
        <v>241</v>
      </c>
      <c r="G458" s="208"/>
    </row>
    <row r="459" spans="1:7">
      <c r="A459" s="388">
        <v>90638</v>
      </c>
      <c r="B459" s="388" t="s">
        <v>836</v>
      </c>
      <c r="C459" s="388" t="s">
        <v>747</v>
      </c>
      <c r="D459" s="388" t="s">
        <v>334</v>
      </c>
      <c r="E459" s="389" t="s">
        <v>958</v>
      </c>
      <c r="F459" s="388" t="s">
        <v>241</v>
      </c>
      <c r="G459" s="208"/>
    </row>
    <row r="460" spans="1:7">
      <c r="A460" s="388">
        <v>90644</v>
      </c>
      <c r="B460" s="388" t="s">
        <v>838</v>
      </c>
      <c r="C460" s="388" t="s">
        <v>747</v>
      </c>
      <c r="D460" s="388" t="s">
        <v>334</v>
      </c>
      <c r="E460" s="389" t="s">
        <v>13887</v>
      </c>
      <c r="F460" s="388" t="s">
        <v>241</v>
      </c>
      <c r="G460" s="208"/>
    </row>
    <row r="461" spans="1:7">
      <c r="A461" s="388">
        <v>90651</v>
      </c>
      <c r="B461" s="388" t="s">
        <v>840</v>
      </c>
      <c r="C461" s="388" t="s">
        <v>747</v>
      </c>
      <c r="D461" s="388" t="s">
        <v>334</v>
      </c>
      <c r="E461" s="389" t="s">
        <v>877</v>
      </c>
      <c r="F461" s="388" t="s">
        <v>241</v>
      </c>
      <c r="G461" s="208"/>
    </row>
    <row r="462" spans="1:7">
      <c r="A462" s="388">
        <v>90657</v>
      </c>
      <c r="B462" s="388" t="s">
        <v>842</v>
      </c>
      <c r="C462" s="388" t="s">
        <v>747</v>
      </c>
      <c r="D462" s="388" t="s">
        <v>334</v>
      </c>
      <c r="E462" s="389" t="s">
        <v>7786</v>
      </c>
      <c r="F462" s="388" t="s">
        <v>241</v>
      </c>
      <c r="G462" s="208"/>
    </row>
    <row r="463" spans="1:7">
      <c r="A463" s="388">
        <v>90663</v>
      </c>
      <c r="B463" s="388" t="s">
        <v>844</v>
      </c>
      <c r="C463" s="388" t="s">
        <v>747</v>
      </c>
      <c r="D463" s="388" t="s">
        <v>334</v>
      </c>
      <c r="E463" s="389" t="s">
        <v>6307</v>
      </c>
      <c r="F463" s="388" t="s">
        <v>241</v>
      </c>
      <c r="G463" s="208"/>
    </row>
    <row r="464" spans="1:7">
      <c r="A464" s="388">
        <v>90669</v>
      </c>
      <c r="B464" s="388" t="s">
        <v>845</v>
      </c>
      <c r="C464" s="388" t="s">
        <v>747</v>
      </c>
      <c r="D464" s="388" t="s">
        <v>240</v>
      </c>
      <c r="E464" s="389" t="s">
        <v>5464</v>
      </c>
      <c r="F464" s="388" t="s">
        <v>241</v>
      </c>
      <c r="G464" s="208"/>
    </row>
    <row r="465" spans="1:7">
      <c r="A465" s="388">
        <v>90675</v>
      </c>
      <c r="B465" s="388" t="s">
        <v>847</v>
      </c>
      <c r="C465" s="388" t="s">
        <v>747</v>
      </c>
      <c r="D465" s="388" t="s">
        <v>240</v>
      </c>
      <c r="E465" s="389" t="s">
        <v>16266</v>
      </c>
      <c r="F465" s="388" t="s">
        <v>241</v>
      </c>
      <c r="G465" s="208"/>
    </row>
    <row r="466" spans="1:7">
      <c r="A466" s="388">
        <v>90681</v>
      </c>
      <c r="B466" s="388" t="s">
        <v>848</v>
      </c>
      <c r="C466" s="388" t="s">
        <v>747</v>
      </c>
      <c r="D466" s="388" t="s">
        <v>240</v>
      </c>
      <c r="E466" s="389" t="s">
        <v>16267</v>
      </c>
      <c r="F466" s="388" t="s">
        <v>241</v>
      </c>
      <c r="G466" s="208"/>
    </row>
    <row r="467" spans="1:7">
      <c r="A467" s="388">
        <v>90687</v>
      </c>
      <c r="B467" s="388" t="s">
        <v>849</v>
      </c>
      <c r="C467" s="388" t="s">
        <v>747</v>
      </c>
      <c r="D467" s="388" t="s">
        <v>240</v>
      </c>
      <c r="E467" s="389" t="s">
        <v>5220</v>
      </c>
      <c r="F467" s="388" t="s">
        <v>241</v>
      </c>
      <c r="G467" s="208"/>
    </row>
    <row r="468" spans="1:7">
      <c r="A468" s="388">
        <v>90693</v>
      </c>
      <c r="B468" s="388" t="s">
        <v>850</v>
      </c>
      <c r="C468" s="388" t="s">
        <v>747</v>
      </c>
      <c r="D468" s="388" t="s">
        <v>240</v>
      </c>
      <c r="E468" s="389" t="s">
        <v>16268</v>
      </c>
      <c r="F468" s="388" t="s">
        <v>241</v>
      </c>
      <c r="G468" s="208"/>
    </row>
    <row r="469" spans="1:7">
      <c r="A469" s="388">
        <v>90965</v>
      </c>
      <c r="B469" s="388" t="s">
        <v>851</v>
      </c>
      <c r="C469" s="388" t="s">
        <v>747</v>
      </c>
      <c r="D469" s="388" t="s">
        <v>240</v>
      </c>
      <c r="E469" s="389" t="s">
        <v>7073</v>
      </c>
      <c r="F469" s="388" t="s">
        <v>241</v>
      </c>
      <c r="G469" s="208"/>
    </row>
    <row r="470" spans="1:7">
      <c r="A470" s="388">
        <v>90973</v>
      </c>
      <c r="B470" s="388" t="s">
        <v>853</v>
      </c>
      <c r="C470" s="388" t="s">
        <v>747</v>
      </c>
      <c r="D470" s="388" t="s">
        <v>240</v>
      </c>
      <c r="E470" s="389" t="s">
        <v>12265</v>
      </c>
      <c r="F470" s="388" t="s">
        <v>241</v>
      </c>
      <c r="G470" s="208"/>
    </row>
    <row r="471" spans="1:7">
      <c r="A471" s="388">
        <v>90982</v>
      </c>
      <c r="B471" s="388" t="s">
        <v>855</v>
      </c>
      <c r="C471" s="388" t="s">
        <v>747</v>
      </c>
      <c r="D471" s="388" t="s">
        <v>240</v>
      </c>
      <c r="E471" s="389" t="s">
        <v>282</v>
      </c>
      <c r="F471" s="388" t="s">
        <v>241</v>
      </c>
      <c r="G471" s="208"/>
    </row>
    <row r="472" spans="1:7">
      <c r="A472" s="388">
        <v>91001</v>
      </c>
      <c r="B472" s="388" t="s">
        <v>857</v>
      </c>
      <c r="C472" s="388" t="s">
        <v>747</v>
      </c>
      <c r="D472" s="388" t="s">
        <v>240</v>
      </c>
      <c r="E472" s="389" t="s">
        <v>4407</v>
      </c>
      <c r="F472" s="388" t="s">
        <v>241</v>
      </c>
      <c r="G472" s="208"/>
    </row>
    <row r="473" spans="1:7">
      <c r="A473" s="388">
        <v>91032</v>
      </c>
      <c r="B473" s="388" t="s">
        <v>858</v>
      </c>
      <c r="C473" s="388" t="s">
        <v>747</v>
      </c>
      <c r="D473" s="388" t="s">
        <v>240</v>
      </c>
      <c r="E473" s="389" t="s">
        <v>14247</v>
      </c>
      <c r="F473" s="388" t="s">
        <v>241</v>
      </c>
      <c r="G473" s="208"/>
    </row>
    <row r="474" spans="1:7">
      <c r="A474" s="388">
        <v>91278</v>
      </c>
      <c r="B474" s="388" t="s">
        <v>859</v>
      </c>
      <c r="C474" s="388" t="s">
        <v>747</v>
      </c>
      <c r="D474" s="388" t="s">
        <v>240</v>
      </c>
      <c r="E474" s="389" t="s">
        <v>10566</v>
      </c>
      <c r="F474" s="388" t="s">
        <v>241</v>
      </c>
      <c r="G474" s="208"/>
    </row>
    <row r="475" spans="1:7">
      <c r="A475" s="388">
        <v>91285</v>
      </c>
      <c r="B475" s="388" t="s">
        <v>860</v>
      </c>
      <c r="C475" s="388" t="s">
        <v>747</v>
      </c>
      <c r="D475" s="388" t="s">
        <v>334</v>
      </c>
      <c r="E475" s="389" t="s">
        <v>379</v>
      </c>
      <c r="F475" s="388" t="s">
        <v>241</v>
      </c>
      <c r="G475" s="208"/>
    </row>
    <row r="476" spans="1:7">
      <c r="A476" s="388">
        <v>91387</v>
      </c>
      <c r="B476" s="388" t="s">
        <v>862</v>
      </c>
      <c r="C476" s="388" t="s">
        <v>747</v>
      </c>
      <c r="D476" s="388" t="s">
        <v>240</v>
      </c>
      <c r="E476" s="389" t="s">
        <v>16269</v>
      </c>
      <c r="F476" s="388" t="s">
        <v>241</v>
      </c>
      <c r="G476" s="208"/>
    </row>
    <row r="477" spans="1:7">
      <c r="A477" s="388">
        <v>91395</v>
      </c>
      <c r="B477" s="388" t="s">
        <v>864</v>
      </c>
      <c r="C477" s="388" t="s">
        <v>747</v>
      </c>
      <c r="D477" s="388" t="s">
        <v>240</v>
      </c>
      <c r="E477" s="389" t="s">
        <v>2480</v>
      </c>
      <c r="F477" s="388" t="s">
        <v>241</v>
      </c>
      <c r="G477" s="208"/>
    </row>
    <row r="478" spans="1:7">
      <c r="A478" s="388">
        <v>91486</v>
      </c>
      <c r="B478" s="388" t="s">
        <v>866</v>
      </c>
      <c r="C478" s="388" t="s">
        <v>747</v>
      </c>
      <c r="D478" s="388" t="s">
        <v>240</v>
      </c>
      <c r="E478" s="389" t="s">
        <v>16270</v>
      </c>
      <c r="F478" s="388" t="s">
        <v>241</v>
      </c>
      <c r="G478" s="208"/>
    </row>
    <row r="479" spans="1:7">
      <c r="A479" s="388">
        <v>91534</v>
      </c>
      <c r="B479" s="388" t="s">
        <v>868</v>
      </c>
      <c r="C479" s="388" t="s">
        <v>747</v>
      </c>
      <c r="D479" s="388" t="s">
        <v>240</v>
      </c>
      <c r="E479" s="389" t="s">
        <v>16271</v>
      </c>
      <c r="F479" s="388" t="s">
        <v>241</v>
      </c>
      <c r="G479" s="208"/>
    </row>
    <row r="480" spans="1:7">
      <c r="A480" s="388">
        <v>91635</v>
      </c>
      <c r="B480" s="388" t="s">
        <v>870</v>
      </c>
      <c r="C480" s="388" t="s">
        <v>747</v>
      </c>
      <c r="D480" s="388" t="s">
        <v>240</v>
      </c>
      <c r="E480" s="389" t="s">
        <v>16272</v>
      </c>
      <c r="F480" s="388" t="s">
        <v>241</v>
      </c>
      <c r="G480" s="208"/>
    </row>
    <row r="481" spans="1:7">
      <c r="A481" s="388">
        <v>91646</v>
      </c>
      <c r="B481" s="388" t="s">
        <v>871</v>
      </c>
      <c r="C481" s="388" t="s">
        <v>747</v>
      </c>
      <c r="D481" s="388" t="s">
        <v>240</v>
      </c>
      <c r="E481" s="389" t="s">
        <v>16273</v>
      </c>
      <c r="F481" s="388" t="s">
        <v>241</v>
      </c>
      <c r="G481" s="208"/>
    </row>
    <row r="482" spans="1:7">
      <c r="A482" s="388">
        <v>91693</v>
      </c>
      <c r="B482" s="388" t="s">
        <v>872</v>
      </c>
      <c r="C482" s="388" t="s">
        <v>747</v>
      </c>
      <c r="D482" s="388" t="s">
        <v>334</v>
      </c>
      <c r="E482" s="389" t="s">
        <v>1747</v>
      </c>
      <c r="F482" s="388" t="s">
        <v>241</v>
      </c>
      <c r="G482" s="208"/>
    </row>
    <row r="483" spans="1:7">
      <c r="A483" s="388">
        <v>92044</v>
      </c>
      <c r="B483" s="388" t="s">
        <v>874</v>
      </c>
      <c r="C483" s="388" t="s">
        <v>747</v>
      </c>
      <c r="D483" s="388" t="s">
        <v>240</v>
      </c>
      <c r="E483" s="389" t="s">
        <v>7742</v>
      </c>
      <c r="F483" s="388" t="s">
        <v>241</v>
      </c>
      <c r="G483" s="208"/>
    </row>
    <row r="484" spans="1:7">
      <c r="A484" s="388">
        <v>92107</v>
      </c>
      <c r="B484" s="388" t="s">
        <v>875</v>
      </c>
      <c r="C484" s="388" t="s">
        <v>747</v>
      </c>
      <c r="D484" s="388" t="s">
        <v>240</v>
      </c>
      <c r="E484" s="389" t="s">
        <v>16274</v>
      </c>
      <c r="F484" s="388" t="s">
        <v>241</v>
      </c>
      <c r="G484" s="208"/>
    </row>
    <row r="485" spans="1:7">
      <c r="A485" s="388">
        <v>92113</v>
      </c>
      <c r="B485" s="388" t="s">
        <v>876</v>
      </c>
      <c r="C485" s="388" t="s">
        <v>747</v>
      </c>
      <c r="D485" s="388" t="s">
        <v>334</v>
      </c>
      <c r="E485" s="389" t="s">
        <v>8419</v>
      </c>
      <c r="F485" s="388" t="s">
        <v>241</v>
      </c>
      <c r="G485" s="208"/>
    </row>
    <row r="486" spans="1:7">
      <c r="A486" s="388">
        <v>92119</v>
      </c>
      <c r="B486" s="388" t="s">
        <v>878</v>
      </c>
      <c r="C486" s="388" t="s">
        <v>747</v>
      </c>
      <c r="D486" s="388" t="s">
        <v>334</v>
      </c>
      <c r="E486" s="389" t="s">
        <v>1120</v>
      </c>
      <c r="F486" s="388" t="s">
        <v>241</v>
      </c>
      <c r="G486" s="208"/>
    </row>
    <row r="487" spans="1:7">
      <c r="A487" s="388">
        <v>92139</v>
      </c>
      <c r="B487" s="388" t="s">
        <v>880</v>
      </c>
      <c r="C487" s="388" t="s">
        <v>747</v>
      </c>
      <c r="D487" s="388" t="s">
        <v>334</v>
      </c>
      <c r="E487" s="389" t="s">
        <v>16275</v>
      </c>
      <c r="F487" s="388" t="s">
        <v>241</v>
      </c>
      <c r="G487" s="208"/>
    </row>
    <row r="488" spans="1:7">
      <c r="A488" s="388">
        <v>92146</v>
      </c>
      <c r="B488" s="388" t="s">
        <v>881</v>
      </c>
      <c r="C488" s="388" t="s">
        <v>747</v>
      </c>
      <c r="D488" s="388" t="s">
        <v>334</v>
      </c>
      <c r="E488" s="389" t="s">
        <v>1866</v>
      </c>
      <c r="F488" s="388" t="s">
        <v>241</v>
      </c>
      <c r="G488" s="208"/>
    </row>
    <row r="489" spans="1:7">
      <c r="A489" s="388">
        <v>92243</v>
      </c>
      <c r="B489" s="388" t="s">
        <v>883</v>
      </c>
      <c r="C489" s="388" t="s">
        <v>747</v>
      </c>
      <c r="D489" s="388" t="s">
        <v>240</v>
      </c>
      <c r="E489" s="389" t="s">
        <v>14248</v>
      </c>
      <c r="F489" s="388" t="s">
        <v>241</v>
      </c>
      <c r="G489" s="208"/>
    </row>
    <row r="490" spans="1:7">
      <c r="A490" s="388">
        <v>92717</v>
      </c>
      <c r="B490" s="388" t="s">
        <v>884</v>
      </c>
      <c r="C490" s="388" t="s">
        <v>747</v>
      </c>
      <c r="D490" s="388" t="s">
        <v>334</v>
      </c>
      <c r="E490" s="389" t="s">
        <v>832</v>
      </c>
      <c r="F490" s="388" t="s">
        <v>241</v>
      </c>
      <c r="G490" s="208"/>
    </row>
    <row r="491" spans="1:7">
      <c r="A491" s="388">
        <v>92961</v>
      </c>
      <c r="B491" s="388" t="s">
        <v>885</v>
      </c>
      <c r="C491" s="388" t="s">
        <v>747</v>
      </c>
      <c r="D491" s="388" t="s">
        <v>240</v>
      </c>
      <c r="E491" s="389" t="s">
        <v>1321</v>
      </c>
      <c r="F491" s="388" t="s">
        <v>241</v>
      </c>
      <c r="G491" s="208"/>
    </row>
    <row r="492" spans="1:7">
      <c r="A492" s="388">
        <v>92967</v>
      </c>
      <c r="B492" s="388" t="s">
        <v>886</v>
      </c>
      <c r="C492" s="388" t="s">
        <v>747</v>
      </c>
      <c r="D492" s="388" t="s">
        <v>334</v>
      </c>
      <c r="E492" s="389" t="s">
        <v>2955</v>
      </c>
      <c r="F492" s="388" t="s">
        <v>241</v>
      </c>
      <c r="G492" s="208"/>
    </row>
    <row r="493" spans="1:7">
      <c r="A493" s="388">
        <v>93225</v>
      </c>
      <c r="B493" s="388" t="s">
        <v>887</v>
      </c>
      <c r="C493" s="388" t="s">
        <v>747</v>
      </c>
      <c r="D493" s="388" t="s">
        <v>240</v>
      </c>
      <c r="E493" s="389" t="s">
        <v>16276</v>
      </c>
      <c r="F493" s="388" t="s">
        <v>241</v>
      </c>
      <c r="G493" s="208"/>
    </row>
    <row r="494" spans="1:7">
      <c r="A494" s="388">
        <v>93234</v>
      </c>
      <c r="B494" s="388" t="s">
        <v>888</v>
      </c>
      <c r="C494" s="388" t="s">
        <v>747</v>
      </c>
      <c r="D494" s="388" t="s">
        <v>334</v>
      </c>
      <c r="E494" s="389" t="s">
        <v>801</v>
      </c>
      <c r="F494" s="388" t="s">
        <v>241</v>
      </c>
      <c r="G494" s="208"/>
    </row>
    <row r="495" spans="1:7">
      <c r="A495" s="388">
        <v>93244</v>
      </c>
      <c r="B495" s="388" t="s">
        <v>890</v>
      </c>
      <c r="C495" s="388" t="s">
        <v>747</v>
      </c>
      <c r="D495" s="388" t="s">
        <v>240</v>
      </c>
      <c r="E495" s="389" t="s">
        <v>14020</v>
      </c>
      <c r="F495" s="388" t="s">
        <v>241</v>
      </c>
      <c r="G495" s="208"/>
    </row>
    <row r="496" spans="1:7">
      <c r="A496" s="388">
        <v>93274</v>
      </c>
      <c r="B496" s="388" t="s">
        <v>891</v>
      </c>
      <c r="C496" s="388" t="s">
        <v>747</v>
      </c>
      <c r="D496" s="388" t="s">
        <v>240</v>
      </c>
      <c r="E496" s="389" t="s">
        <v>16277</v>
      </c>
      <c r="F496" s="388" t="s">
        <v>241</v>
      </c>
      <c r="G496" s="208"/>
    </row>
    <row r="497" spans="1:7">
      <c r="A497" s="388">
        <v>93282</v>
      </c>
      <c r="B497" s="388" t="s">
        <v>892</v>
      </c>
      <c r="C497" s="388" t="s">
        <v>747</v>
      </c>
      <c r="D497" s="388" t="s">
        <v>334</v>
      </c>
      <c r="E497" s="389" t="s">
        <v>2958</v>
      </c>
      <c r="F497" s="388" t="s">
        <v>241</v>
      </c>
      <c r="G497" s="208"/>
    </row>
    <row r="498" spans="1:7">
      <c r="A498" s="388">
        <v>93288</v>
      </c>
      <c r="B498" s="388" t="s">
        <v>894</v>
      </c>
      <c r="C498" s="388" t="s">
        <v>747</v>
      </c>
      <c r="D498" s="388" t="s">
        <v>240</v>
      </c>
      <c r="E498" s="389" t="s">
        <v>16278</v>
      </c>
      <c r="F498" s="388" t="s">
        <v>241</v>
      </c>
      <c r="G498" s="208"/>
    </row>
    <row r="499" spans="1:7">
      <c r="A499" s="388">
        <v>93403</v>
      </c>
      <c r="B499" s="388" t="s">
        <v>895</v>
      </c>
      <c r="C499" s="388" t="s">
        <v>747</v>
      </c>
      <c r="D499" s="388" t="s">
        <v>240</v>
      </c>
      <c r="E499" s="389" t="s">
        <v>16272</v>
      </c>
      <c r="F499" s="388" t="s">
        <v>241</v>
      </c>
      <c r="G499" s="208"/>
    </row>
    <row r="500" spans="1:7">
      <c r="A500" s="388">
        <v>93409</v>
      </c>
      <c r="B500" s="388" t="s">
        <v>896</v>
      </c>
      <c r="C500" s="388" t="s">
        <v>747</v>
      </c>
      <c r="D500" s="388" t="s">
        <v>240</v>
      </c>
      <c r="E500" s="389" t="s">
        <v>4420</v>
      </c>
      <c r="F500" s="388" t="s">
        <v>241</v>
      </c>
      <c r="G500" s="208"/>
    </row>
    <row r="501" spans="1:7">
      <c r="A501" s="388">
        <v>93416</v>
      </c>
      <c r="B501" s="388" t="s">
        <v>897</v>
      </c>
      <c r="C501" s="388" t="s">
        <v>747</v>
      </c>
      <c r="D501" s="388" t="s">
        <v>240</v>
      </c>
      <c r="E501" s="389" t="s">
        <v>898</v>
      </c>
      <c r="F501" s="388" t="s">
        <v>241</v>
      </c>
      <c r="G501" s="208"/>
    </row>
    <row r="502" spans="1:7">
      <c r="A502" s="388">
        <v>93422</v>
      </c>
      <c r="B502" s="388" t="s">
        <v>899</v>
      </c>
      <c r="C502" s="388" t="s">
        <v>747</v>
      </c>
      <c r="D502" s="388" t="s">
        <v>240</v>
      </c>
      <c r="E502" s="389" t="s">
        <v>1326</v>
      </c>
      <c r="F502" s="388" t="s">
        <v>241</v>
      </c>
      <c r="G502" s="208"/>
    </row>
    <row r="503" spans="1:7">
      <c r="A503" s="388">
        <v>93428</v>
      </c>
      <c r="B503" s="388" t="s">
        <v>900</v>
      </c>
      <c r="C503" s="388" t="s">
        <v>747</v>
      </c>
      <c r="D503" s="388" t="s">
        <v>240</v>
      </c>
      <c r="E503" s="389" t="s">
        <v>4393</v>
      </c>
      <c r="F503" s="388" t="s">
        <v>241</v>
      </c>
      <c r="G503" s="208"/>
    </row>
    <row r="504" spans="1:7">
      <c r="A504" s="388">
        <v>93434</v>
      </c>
      <c r="B504" s="388" t="s">
        <v>902</v>
      </c>
      <c r="C504" s="388" t="s">
        <v>747</v>
      </c>
      <c r="D504" s="388" t="s">
        <v>240</v>
      </c>
      <c r="E504" s="389" t="s">
        <v>16279</v>
      </c>
      <c r="F504" s="388" t="s">
        <v>241</v>
      </c>
      <c r="G504" s="208"/>
    </row>
    <row r="505" spans="1:7">
      <c r="A505" s="388">
        <v>93440</v>
      </c>
      <c r="B505" s="388" t="s">
        <v>903</v>
      </c>
      <c r="C505" s="388" t="s">
        <v>747</v>
      </c>
      <c r="D505" s="388" t="s">
        <v>240</v>
      </c>
      <c r="E505" s="389" t="s">
        <v>16280</v>
      </c>
      <c r="F505" s="388" t="s">
        <v>241</v>
      </c>
      <c r="G505" s="208"/>
    </row>
    <row r="506" spans="1:7">
      <c r="A506" s="388">
        <v>95122</v>
      </c>
      <c r="B506" s="388" t="s">
        <v>904</v>
      </c>
      <c r="C506" s="388" t="s">
        <v>747</v>
      </c>
      <c r="D506" s="388" t="s">
        <v>240</v>
      </c>
      <c r="E506" s="389" t="s">
        <v>16281</v>
      </c>
      <c r="F506" s="388" t="s">
        <v>241</v>
      </c>
      <c r="G506" s="208"/>
    </row>
    <row r="507" spans="1:7">
      <c r="A507" s="388">
        <v>95128</v>
      </c>
      <c r="B507" s="388" t="s">
        <v>905</v>
      </c>
      <c r="C507" s="388" t="s">
        <v>747</v>
      </c>
      <c r="D507" s="388" t="s">
        <v>240</v>
      </c>
      <c r="E507" s="389" t="s">
        <v>16282</v>
      </c>
      <c r="F507" s="388" t="s">
        <v>241</v>
      </c>
      <c r="G507" s="208"/>
    </row>
    <row r="508" spans="1:7">
      <c r="A508" s="388">
        <v>95140</v>
      </c>
      <c r="B508" s="388" t="s">
        <v>906</v>
      </c>
      <c r="C508" s="388" t="s">
        <v>747</v>
      </c>
      <c r="D508" s="388" t="s">
        <v>709</v>
      </c>
      <c r="E508" s="389" t="s">
        <v>907</v>
      </c>
      <c r="F508" s="388" t="s">
        <v>241</v>
      </c>
      <c r="G508" s="208"/>
    </row>
    <row r="509" spans="1:7">
      <c r="A509" s="388">
        <v>95213</v>
      </c>
      <c r="B509" s="388" t="s">
        <v>908</v>
      </c>
      <c r="C509" s="388" t="s">
        <v>747</v>
      </c>
      <c r="D509" s="388" t="s">
        <v>240</v>
      </c>
      <c r="E509" s="389" t="s">
        <v>14249</v>
      </c>
      <c r="F509" s="388" t="s">
        <v>241</v>
      </c>
      <c r="G509" s="208"/>
    </row>
    <row r="510" spans="1:7">
      <c r="A510" s="388">
        <v>95219</v>
      </c>
      <c r="B510" s="388" t="s">
        <v>909</v>
      </c>
      <c r="C510" s="388" t="s">
        <v>747</v>
      </c>
      <c r="D510" s="388" t="s">
        <v>334</v>
      </c>
      <c r="E510" s="389" t="s">
        <v>713</v>
      </c>
      <c r="F510" s="388" t="s">
        <v>241</v>
      </c>
      <c r="G510" s="208"/>
    </row>
    <row r="511" spans="1:7">
      <c r="A511" s="388">
        <v>95259</v>
      </c>
      <c r="B511" s="388" t="s">
        <v>911</v>
      </c>
      <c r="C511" s="388" t="s">
        <v>747</v>
      </c>
      <c r="D511" s="388" t="s">
        <v>334</v>
      </c>
      <c r="E511" s="389" t="s">
        <v>2941</v>
      </c>
      <c r="F511" s="388" t="s">
        <v>241</v>
      </c>
      <c r="G511" s="208"/>
    </row>
    <row r="512" spans="1:7">
      <c r="A512" s="388">
        <v>95265</v>
      </c>
      <c r="B512" s="388" t="s">
        <v>913</v>
      </c>
      <c r="C512" s="388" t="s">
        <v>747</v>
      </c>
      <c r="D512" s="388" t="s">
        <v>240</v>
      </c>
      <c r="E512" s="389" t="s">
        <v>803</v>
      </c>
      <c r="F512" s="388" t="s">
        <v>241</v>
      </c>
      <c r="G512" s="208"/>
    </row>
    <row r="513" spans="1:7">
      <c r="A513" s="388">
        <v>95271</v>
      </c>
      <c r="B513" s="388" t="s">
        <v>915</v>
      </c>
      <c r="C513" s="388" t="s">
        <v>747</v>
      </c>
      <c r="D513" s="388" t="s">
        <v>240</v>
      </c>
      <c r="E513" s="389" t="s">
        <v>1135</v>
      </c>
      <c r="F513" s="388" t="s">
        <v>241</v>
      </c>
      <c r="G513" s="208"/>
    </row>
    <row r="514" spans="1:7">
      <c r="A514" s="388">
        <v>95277</v>
      </c>
      <c r="B514" s="388" t="s">
        <v>917</v>
      </c>
      <c r="C514" s="388" t="s">
        <v>747</v>
      </c>
      <c r="D514" s="388" t="s">
        <v>240</v>
      </c>
      <c r="E514" s="389" t="s">
        <v>916</v>
      </c>
      <c r="F514" s="388" t="s">
        <v>241</v>
      </c>
      <c r="G514" s="208"/>
    </row>
    <row r="515" spans="1:7">
      <c r="A515" s="388">
        <v>95283</v>
      </c>
      <c r="B515" s="388" t="s">
        <v>919</v>
      </c>
      <c r="C515" s="388" t="s">
        <v>747</v>
      </c>
      <c r="D515" s="388" t="s">
        <v>240</v>
      </c>
      <c r="E515" s="389" t="s">
        <v>920</v>
      </c>
      <c r="F515" s="388" t="s">
        <v>241</v>
      </c>
      <c r="G515" s="208"/>
    </row>
    <row r="516" spans="1:7">
      <c r="A516" s="388">
        <v>95621</v>
      </c>
      <c r="B516" s="388" t="s">
        <v>921</v>
      </c>
      <c r="C516" s="388" t="s">
        <v>747</v>
      </c>
      <c r="D516" s="388" t="s">
        <v>334</v>
      </c>
      <c r="E516" s="389" t="s">
        <v>14060</v>
      </c>
      <c r="F516" s="388" t="s">
        <v>241</v>
      </c>
      <c r="G516" s="208"/>
    </row>
    <row r="517" spans="1:7">
      <c r="A517" s="388">
        <v>95632</v>
      </c>
      <c r="B517" s="388" t="s">
        <v>923</v>
      </c>
      <c r="C517" s="388" t="s">
        <v>747</v>
      </c>
      <c r="D517" s="388" t="s">
        <v>240</v>
      </c>
      <c r="E517" s="389" t="s">
        <v>16283</v>
      </c>
      <c r="F517" s="388" t="s">
        <v>241</v>
      </c>
      <c r="G517" s="208"/>
    </row>
    <row r="518" spans="1:7">
      <c r="A518" s="388">
        <v>95703</v>
      </c>
      <c r="B518" s="388" t="s">
        <v>925</v>
      </c>
      <c r="C518" s="388" t="s">
        <v>747</v>
      </c>
      <c r="D518" s="388" t="s">
        <v>334</v>
      </c>
      <c r="E518" s="389" t="s">
        <v>16284</v>
      </c>
      <c r="F518" s="388" t="s">
        <v>241</v>
      </c>
      <c r="G518" s="208"/>
    </row>
    <row r="519" spans="1:7">
      <c r="A519" s="388">
        <v>95709</v>
      </c>
      <c r="B519" s="388" t="s">
        <v>927</v>
      </c>
      <c r="C519" s="388" t="s">
        <v>747</v>
      </c>
      <c r="D519" s="388" t="s">
        <v>240</v>
      </c>
      <c r="E519" s="389" t="s">
        <v>16285</v>
      </c>
      <c r="F519" s="388" t="s">
        <v>241</v>
      </c>
      <c r="G519" s="208"/>
    </row>
    <row r="520" spans="1:7">
      <c r="A520" s="388">
        <v>95715</v>
      </c>
      <c r="B520" s="388" t="s">
        <v>928</v>
      </c>
      <c r="C520" s="388" t="s">
        <v>747</v>
      </c>
      <c r="D520" s="388" t="s">
        <v>240</v>
      </c>
      <c r="E520" s="389" t="s">
        <v>16286</v>
      </c>
      <c r="F520" s="388" t="s">
        <v>241</v>
      </c>
      <c r="G520" s="208"/>
    </row>
    <row r="521" spans="1:7">
      <c r="A521" s="388">
        <v>95721</v>
      </c>
      <c r="B521" s="388" t="s">
        <v>930</v>
      </c>
      <c r="C521" s="388" t="s">
        <v>747</v>
      </c>
      <c r="D521" s="388" t="s">
        <v>240</v>
      </c>
      <c r="E521" s="389" t="s">
        <v>16287</v>
      </c>
      <c r="F521" s="388" t="s">
        <v>241</v>
      </c>
      <c r="G521" s="208"/>
    </row>
    <row r="522" spans="1:7">
      <c r="A522" s="388">
        <v>95873</v>
      </c>
      <c r="B522" s="388" t="s">
        <v>931</v>
      </c>
      <c r="C522" s="388" t="s">
        <v>747</v>
      </c>
      <c r="D522" s="388" t="s">
        <v>240</v>
      </c>
      <c r="E522" s="389" t="s">
        <v>14250</v>
      </c>
      <c r="F522" s="388" t="s">
        <v>241</v>
      </c>
      <c r="G522" s="208"/>
    </row>
    <row r="523" spans="1:7">
      <c r="A523" s="388">
        <v>96014</v>
      </c>
      <c r="B523" s="388" t="s">
        <v>932</v>
      </c>
      <c r="C523" s="388" t="s">
        <v>747</v>
      </c>
      <c r="D523" s="388" t="s">
        <v>240</v>
      </c>
      <c r="E523" s="389" t="s">
        <v>16288</v>
      </c>
      <c r="F523" s="388" t="s">
        <v>241</v>
      </c>
      <c r="G523" s="208"/>
    </row>
    <row r="524" spans="1:7">
      <c r="A524" s="388">
        <v>96021</v>
      </c>
      <c r="B524" s="388" t="s">
        <v>933</v>
      </c>
      <c r="C524" s="388" t="s">
        <v>747</v>
      </c>
      <c r="D524" s="388" t="s">
        <v>240</v>
      </c>
      <c r="E524" s="389" t="s">
        <v>16289</v>
      </c>
      <c r="F524" s="388" t="s">
        <v>241</v>
      </c>
      <c r="G524" s="208"/>
    </row>
    <row r="525" spans="1:7">
      <c r="A525" s="388">
        <v>96029</v>
      </c>
      <c r="B525" s="388" t="s">
        <v>934</v>
      </c>
      <c r="C525" s="388" t="s">
        <v>747</v>
      </c>
      <c r="D525" s="388" t="s">
        <v>240</v>
      </c>
      <c r="E525" s="389" t="s">
        <v>5482</v>
      </c>
      <c r="F525" s="388" t="s">
        <v>241</v>
      </c>
      <c r="G525" s="208"/>
    </row>
    <row r="526" spans="1:7">
      <c r="A526" s="388">
        <v>96036</v>
      </c>
      <c r="B526" s="388" t="s">
        <v>935</v>
      </c>
      <c r="C526" s="388" t="s">
        <v>747</v>
      </c>
      <c r="D526" s="388" t="s">
        <v>240</v>
      </c>
      <c r="E526" s="389" t="s">
        <v>4145</v>
      </c>
      <c r="F526" s="388" t="s">
        <v>241</v>
      </c>
      <c r="G526" s="208"/>
    </row>
    <row r="527" spans="1:7">
      <c r="A527" s="388">
        <v>96155</v>
      </c>
      <c r="B527" s="388" t="s">
        <v>936</v>
      </c>
      <c r="C527" s="388" t="s">
        <v>747</v>
      </c>
      <c r="D527" s="388" t="s">
        <v>240</v>
      </c>
      <c r="E527" s="389" t="s">
        <v>16290</v>
      </c>
      <c r="F527" s="388" t="s">
        <v>241</v>
      </c>
      <c r="G527" s="208"/>
    </row>
    <row r="528" spans="1:7">
      <c r="A528" s="388">
        <v>96156</v>
      </c>
      <c r="B528" s="388" t="s">
        <v>937</v>
      </c>
      <c r="C528" s="388" t="s">
        <v>747</v>
      </c>
      <c r="D528" s="388" t="s">
        <v>240</v>
      </c>
      <c r="E528" s="389" t="s">
        <v>13993</v>
      </c>
      <c r="F528" s="388" t="s">
        <v>241</v>
      </c>
      <c r="G528" s="208"/>
    </row>
    <row r="529" spans="1:7">
      <c r="A529" s="388">
        <v>96159</v>
      </c>
      <c r="B529" s="388" t="s">
        <v>939</v>
      </c>
      <c r="C529" s="388" t="s">
        <v>747</v>
      </c>
      <c r="D529" s="388" t="s">
        <v>240</v>
      </c>
      <c r="E529" s="389" t="s">
        <v>14251</v>
      </c>
      <c r="F529" s="388" t="s">
        <v>241</v>
      </c>
      <c r="G529" s="208"/>
    </row>
    <row r="530" spans="1:7">
      <c r="A530" s="388">
        <v>96246</v>
      </c>
      <c r="B530" s="388" t="s">
        <v>940</v>
      </c>
      <c r="C530" s="388" t="s">
        <v>747</v>
      </c>
      <c r="D530" s="388" t="s">
        <v>240</v>
      </c>
      <c r="E530" s="389" t="s">
        <v>16288</v>
      </c>
      <c r="F530" s="388" t="s">
        <v>241</v>
      </c>
      <c r="G530" s="208"/>
    </row>
    <row r="531" spans="1:7">
      <c r="A531" s="388">
        <v>96302</v>
      </c>
      <c r="B531" s="388" t="s">
        <v>941</v>
      </c>
      <c r="C531" s="388" t="s">
        <v>747</v>
      </c>
      <c r="D531" s="388" t="s">
        <v>240</v>
      </c>
      <c r="E531" s="389" t="s">
        <v>16291</v>
      </c>
      <c r="F531" s="388" t="s">
        <v>241</v>
      </c>
      <c r="G531" s="208"/>
    </row>
    <row r="532" spans="1:7">
      <c r="A532" s="388">
        <v>96464</v>
      </c>
      <c r="B532" s="388" t="s">
        <v>944</v>
      </c>
      <c r="C532" s="388" t="s">
        <v>747</v>
      </c>
      <c r="D532" s="388" t="s">
        <v>240</v>
      </c>
      <c r="E532" s="389" t="s">
        <v>16292</v>
      </c>
      <c r="F532" s="388" t="s">
        <v>241</v>
      </c>
      <c r="G532" s="208"/>
    </row>
    <row r="533" spans="1:7">
      <c r="A533" s="388">
        <v>98765</v>
      </c>
      <c r="B533" s="388" t="s">
        <v>945</v>
      </c>
      <c r="C533" s="388" t="s">
        <v>747</v>
      </c>
      <c r="D533" s="388" t="s">
        <v>709</v>
      </c>
      <c r="E533" s="389" t="s">
        <v>943</v>
      </c>
      <c r="F533" s="388" t="s">
        <v>241</v>
      </c>
      <c r="G533" s="208"/>
    </row>
    <row r="534" spans="1:7">
      <c r="A534" s="388">
        <v>99834</v>
      </c>
      <c r="B534" s="388" t="s">
        <v>947</v>
      </c>
      <c r="C534" s="388" t="s">
        <v>747</v>
      </c>
      <c r="D534" s="388" t="s">
        <v>709</v>
      </c>
      <c r="E534" s="389" t="s">
        <v>754</v>
      </c>
      <c r="F534" s="388" t="s">
        <v>241</v>
      </c>
      <c r="G534" s="208"/>
    </row>
    <row r="535" spans="1:7">
      <c r="A535" s="388">
        <v>100642</v>
      </c>
      <c r="B535" s="388" t="s">
        <v>949</v>
      </c>
      <c r="C535" s="388" t="s">
        <v>747</v>
      </c>
      <c r="D535" s="388" t="s">
        <v>240</v>
      </c>
      <c r="E535" s="389" t="s">
        <v>16293</v>
      </c>
      <c r="F535" s="388" t="s">
        <v>241</v>
      </c>
      <c r="G535" s="208"/>
    </row>
    <row r="536" spans="1:7">
      <c r="A536" s="388">
        <v>100648</v>
      </c>
      <c r="B536" s="388" t="s">
        <v>950</v>
      </c>
      <c r="C536" s="388" t="s">
        <v>747</v>
      </c>
      <c r="D536" s="388" t="s">
        <v>240</v>
      </c>
      <c r="E536" s="389" t="s">
        <v>16294</v>
      </c>
      <c r="F536" s="388" t="s">
        <v>241</v>
      </c>
      <c r="G536" s="208"/>
    </row>
    <row r="537" spans="1:7">
      <c r="A537" s="388">
        <v>102274</v>
      </c>
      <c r="B537" s="388" t="s">
        <v>951</v>
      </c>
      <c r="C537" s="388" t="s">
        <v>747</v>
      </c>
      <c r="D537" s="388" t="s">
        <v>334</v>
      </c>
      <c r="E537" s="389" t="s">
        <v>1730</v>
      </c>
      <c r="F537" s="388" t="s">
        <v>241</v>
      </c>
      <c r="G537" s="208"/>
    </row>
    <row r="538" spans="1:7">
      <c r="A538" s="388">
        <v>5089</v>
      </c>
      <c r="B538" s="388" t="s">
        <v>953</v>
      </c>
      <c r="C538" s="388" t="s">
        <v>954</v>
      </c>
      <c r="D538" s="388" t="s">
        <v>240</v>
      </c>
      <c r="E538" s="389" t="s">
        <v>3849</v>
      </c>
      <c r="F538" s="388" t="s">
        <v>241</v>
      </c>
      <c r="G538" s="208"/>
    </row>
    <row r="539" spans="1:7">
      <c r="A539" s="388">
        <v>5627</v>
      </c>
      <c r="B539" s="388" t="s">
        <v>956</v>
      </c>
      <c r="C539" s="388" t="s">
        <v>954</v>
      </c>
      <c r="D539" s="388" t="s">
        <v>240</v>
      </c>
      <c r="E539" s="389" t="s">
        <v>4778</v>
      </c>
      <c r="F539" s="388" t="s">
        <v>241</v>
      </c>
      <c r="G539" s="208"/>
    </row>
    <row r="540" spans="1:7">
      <c r="A540" s="388">
        <v>5628</v>
      </c>
      <c r="B540" s="388" t="s">
        <v>957</v>
      </c>
      <c r="C540" s="388" t="s">
        <v>954</v>
      </c>
      <c r="D540" s="388" t="s">
        <v>240</v>
      </c>
      <c r="E540" s="389" t="s">
        <v>369</v>
      </c>
      <c r="F540" s="388" t="s">
        <v>241</v>
      </c>
      <c r="G540" s="208"/>
    </row>
    <row r="541" spans="1:7">
      <c r="A541" s="388">
        <v>5629</v>
      </c>
      <c r="B541" s="388" t="s">
        <v>959</v>
      </c>
      <c r="C541" s="388" t="s">
        <v>954</v>
      </c>
      <c r="D541" s="388" t="s">
        <v>240</v>
      </c>
      <c r="E541" s="389" t="s">
        <v>14252</v>
      </c>
      <c r="F541" s="388" t="s">
        <v>241</v>
      </c>
      <c r="G541" s="208"/>
    </row>
    <row r="542" spans="1:7">
      <c r="A542" s="388">
        <v>5630</v>
      </c>
      <c r="B542" s="388" t="s">
        <v>960</v>
      </c>
      <c r="C542" s="388" t="s">
        <v>954</v>
      </c>
      <c r="D542" s="388" t="s">
        <v>709</v>
      </c>
      <c r="E542" s="389" t="s">
        <v>14253</v>
      </c>
      <c r="F542" s="388" t="s">
        <v>241</v>
      </c>
      <c r="G542" s="208"/>
    </row>
    <row r="543" spans="1:7">
      <c r="A543" s="388">
        <v>5658</v>
      </c>
      <c r="B543" s="388" t="s">
        <v>961</v>
      </c>
      <c r="C543" s="388" t="s">
        <v>954</v>
      </c>
      <c r="D543" s="388" t="s">
        <v>240</v>
      </c>
      <c r="E543" s="389" t="s">
        <v>7515</v>
      </c>
      <c r="F543" s="388" t="s">
        <v>241</v>
      </c>
      <c r="G543" s="208"/>
    </row>
    <row r="544" spans="1:7">
      <c r="A544" s="388">
        <v>5664</v>
      </c>
      <c r="B544" s="388" t="s">
        <v>963</v>
      </c>
      <c r="C544" s="388" t="s">
        <v>954</v>
      </c>
      <c r="D544" s="388" t="s">
        <v>240</v>
      </c>
      <c r="E544" s="389" t="s">
        <v>13353</v>
      </c>
      <c r="F544" s="388" t="s">
        <v>241</v>
      </c>
      <c r="G544" s="208"/>
    </row>
    <row r="545" spans="1:7">
      <c r="A545" s="388">
        <v>5667</v>
      </c>
      <c r="B545" s="388" t="s">
        <v>965</v>
      </c>
      <c r="C545" s="388" t="s">
        <v>954</v>
      </c>
      <c r="D545" s="388" t="s">
        <v>240</v>
      </c>
      <c r="E545" s="389" t="s">
        <v>3682</v>
      </c>
      <c r="F545" s="388" t="s">
        <v>241</v>
      </c>
      <c r="G545" s="208"/>
    </row>
    <row r="546" spans="1:7">
      <c r="A546" s="388">
        <v>5668</v>
      </c>
      <c r="B546" s="388" t="s">
        <v>967</v>
      </c>
      <c r="C546" s="388" t="s">
        <v>954</v>
      </c>
      <c r="D546" s="388" t="s">
        <v>709</v>
      </c>
      <c r="E546" s="389" t="s">
        <v>16295</v>
      </c>
      <c r="F546" s="388" t="s">
        <v>241</v>
      </c>
      <c r="G546" s="208"/>
    </row>
    <row r="547" spans="1:7">
      <c r="A547" s="388">
        <v>5674</v>
      </c>
      <c r="B547" s="388" t="s">
        <v>968</v>
      </c>
      <c r="C547" s="388" t="s">
        <v>954</v>
      </c>
      <c r="D547" s="388" t="s">
        <v>240</v>
      </c>
      <c r="E547" s="389" t="s">
        <v>13964</v>
      </c>
      <c r="F547" s="388" t="s">
        <v>241</v>
      </c>
      <c r="G547" s="208"/>
    </row>
    <row r="548" spans="1:7">
      <c r="A548" s="388">
        <v>5692</v>
      </c>
      <c r="B548" s="388" t="s">
        <v>970</v>
      </c>
      <c r="C548" s="388" t="s">
        <v>954</v>
      </c>
      <c r="D548" s="388" t="s">
        <v>334</v>
      </c>
      <c r="E548" s="389" t="s">
        <v>898</v>
      </c>
      <c r="F548" s="388" t="s">
        <v>241</v>
      </c>
      <c r="G548" s="208"/>
    </row>
    <row r="549" spans="1:7">
      <c r="A549" s="388">
        <v>5693</v>
      </c>
      <c r="B549" s="388" t="s">
        <v>971</v>
      </c>
      <c r="C549" s="388" t="s">
        <v>954</v>
      </c>
      <c r="D549" s="388" t="s">
        <v>709</v>
      </c>
      <c r="E549" s="389" t="s">
        <v>502</v>
      </c>
      <c r="F549" s="388" t="s">
        <v>241</v>
      </c>
      <c r="G549" s="208"/>
    </row>
    <row r="550" spans="1:7">
      <c r="A550" s="388">
        <v>5695</v>
      </c>
      <c r="B550" s="388" t="s">
        <v>973</v>
      </c>
      <c r="C550" s="388" t="s">
        <v>954</v>
      </c>
      <c r="D550" s="388" t="s">
        <v>240</v>
      </c>
      <c r="E550" s="389" t="s">
        <v>16296</v>
      </c>
      <c r="F550" s="388" t="s">
        <v>241</v>
      </c>
      <c r="G550" s="208"/>
    </row>
    <row r="551" spans="1:7">
      <c r="A551" s="388">
        <v>5703</v>
      </c>
      <c r="B551" s="388" t="s">
        <v>974</v>
      </c>
      <c r="C551" s="388" t="s">
        <v>954</v>
      </c>
      <c r="D551" s="388" t="s">
        <v>334</v>
      </c>
      <c r="E551" s="389" t="s">
        <v>975</v>
      </c>
      <c r="F551" s="388" t="s">
        <v>241</v>
      </c>
      <c r="G551" s="208"/>
    </row>
    <row r="552" spans="1:7">
      <c r="A552" s="388">
        <v>5705</v>
      </c>
      <c r="B552" s="388" t="s">
        <v>976</v>
      </c>
      <c r="C552" s="388" t="s">
        <v>954</v>
      </c>
      <c r="D552" s="388" t="s">
        <v>240</v>
      </c>
      <c r="E552" s="389" t="s">
        <v>4714</v>
      </c>
      <c r="F552" s="388" t="s">
        <v>241</v>
      </c>
      <c r="G552" s="208"/>
    </row>
    <row r="553" spans="1:7">
      <c r="A553" s="388">
        <v>5707</v>
      </c>
      <c r="B553" s="388" t="s">
        <v>978</v>
      </c>
      <c r="C553" s="388" t="s">
        <v>954</v>
      </c>
      <c r="D553" s="388" t="s">
        <v>240</v>
      </c>
      <c r="E553" s="389" t="s">
        <v>14254</v>
      </c>
      <c r="F553" s="388" t="s">
        <v>241</v>
      </c>
      <c r="G553" s="208"/>
    </row>
    <row r="554" spans="1:7">
      <c r="A554" s="388">
        <v>5710</v>
      </c>
      <c r="B554" s="388" t="s">
        <v>979</v>
      </c>
      <c r="C554" s="388" t="s">
        <v>954</v>
      </c>
      <c r="D554" s="388" t="s">
        <v>240</v>
      </c>
      <c r="E554" s="389" t="s">
        <v>14255</v>
      </c>
      <c r="F554" s="388" t="s">
        <v>241</v>
      </c>
      <c r="G554" s="208"/>
    </row>
    <row r="555" spans="1:7">
      <c r="A555" s="388">
        <v>5711</v>
      </c>
      <c r="B555" s="388" t="s">
        <v>980</v>
      </c>
      <c r="C555" s="388" t="s">
        <v>954</v>
      </c>
      <c r="D555" s="388" t="s">
        <v>709</v>
      </c>
      <c r="E555" s="389" t="s">
        <v>14256</v>
      </c>
      <c r="F555" s="388" t="s">
        <v>241</v>
      </c>
      <c r="G555" s="208"/>
    </row>
    <row r="556" spans="1:7">
      <c r="A556" s="388">
        <v>5714</v>
      </c>
      <c r="B556" s="388" t="s">
        <v>981</v>
      </c>
      <c r="C556" s="388" t="s">
        <v>954</v>
      </c>
      <c r="D556" s="388" t="s">
        <v>240</v>
      </c>
      <c r="E556" s="389" t="s">
        <v>3189</v>
      </c>
      <c r="F556" s="388" t="s">
        <v>241</v>
      </c>
      <c r="G556" s="208"/>
    </row>
    <row r="557" spans="1:7">
      <c r="A557" s="388">
        <v>5715</v>
      </c>
      <c r="B557" s="388" t="s">
        <v>983</v>
      </c>
      <c r="C557" s="388" t="s">
        <v>954</v>
      </c>
      <c r="D557" s="388" t="s">
        <v>709</v>
      </c>
      <c r="E557" s="389" t="s">
        <v>16297</v>
      </c>
      <c r="F557" s="388" t="s">
        <v>241</v>
      </c>
      <c r="G557" s="208"/>
    </row>
    <row r="558" spans="1:7">
      <c r="A558" s="388">
        <v>5718</v>
      </c>
      <c r="B558" s="388" t="s">
        <v>984</v>
      </c>
      <c r="C558" s="388" t="s">
        <v>954</v>
      </c>
      <c r="D558" s="388" t="s">
        <v>709</v>
      </c>
      <c r="E558" s="389" t="s">
        <v>16298</v>
      </c>
      <c r="F558" s="388" t="s">
        <v>241</v>
      </c>
      <c r="G558" s="208"/>
    </row>
    <row r="559" spans="1:7">
      <c r="A559" s="388">
        <v>5721</v>
      </c>
      <c r="B559" s="388" t="s">
        <v>985</v>
      </c>
      <c r="C559" s="388" t="s">
        <v>954</v>
      </c>
      <c r="D559" s="388" t="s">
        <v>709</v>
      </c>
      <c r="E559" s="389" t="s">
        <v>16299</v>
      </c>
      <c r="F559" s="388" t="s">
        <v>241</v>
      </c>
      <c r="G559" s="208"/>
    </row>
    <row r="560" spans="1:7">
      <c r="A560" s="388">
        <v>5722</v>
      </c>
      <c r="B560" s="388" t="s">
        <v>986</v>
      </c>
      <c r="C560" s="388" t="s">
        <v>954</v>
      </c>
      <c r="D560" s="388" t="s">
        <v>709</v>
      </c>
      <c r="E560" s="389" t="s">
        <v>16300</v>
      </c>
      <c r="F560" s="388" t="s">
        <v>241</v>
      </c>
      <c r="G560" s="208"/>
    </row>
    <row r="561" spans="1:7">
      <c r="A561" s="388">
        <v>5724</v>
      </c>
      <c r="B561" s="388" t="s">
        <v>988</v>
      </c>
      <c r="C561" s="388" t="s">
        <v>954</v>
      </c>
      <c r="D561" s="388" t="s">
        <v>240</v>
      </c>
      <c r="E561" s="389" t="s">
        <v>4229</v>
      </c>
      <c r="F561" s="388" t="s">
        <v>241</v>
      </c>
      <c r="G561" s="208"/>
    </row>
    <row r="562" spans="1:7">
      <c r="A562" s="388">
        <v>5727</v>
      </c>
      <c r="B562" s="388" t="s">
        <v>989</v>
      </c>
      <c r="C562" s="388" t="s">
        <v>954</v>
      </c>
      <c r="D562" s="388" t="s">
        <v>240</v>
      </c>
      <c r="E562" s="389" t="s">
        <v>4628</v>
      </c>
      <c r="F562" s="388" t="s">
        <v>241</v>
      </c>
      <c r="G562" s="208"/>
    </row>
    <row r="563" spans="1:7">
      <c r="A563" s="388">
        <v>5729</v>
      </c>
      <c r="B563" s="388" t="s">
        <v>990</v>
      </c>
      <c r="C563" s="388" t="s">
        <v>954</v>
      </c>
      <c r="D563" s="388" t="s">
        <v>240</v>
      </c>
      <c r="E563" s="389" t="s">
        <v>14257</v>
      </c>
      <c r="F563" s="388" t="s">
        <v>241</v>
      </c>
      <c r="G563" s="208"/>
    </row>
    <row r="564" spans="1:7">
      <c r="A564" s="388">
        <v>5730</v>
      </c>
      <c r="B564" s="388" t="s">
        <v>992</v>
      </c>
      <c r="C564" s="388" t="s">
        <v>954</v>
      </c>
      <c r="D564" s="388" t="s">
        <v>709</v>
      </c>
      <c r="E564" s="389" t="s">
        <v>16301</v>
      </c>
      <c r="F564" s="388" t="s">
        <v>241</v>
      </c>
      <c r="G564" s="208"/>
    </row>
    <row r="565" spans="1:7">
      <c r="A565" s="388">
        <v>5735</v>
      </c>
      <c r="B565" s="388" t="s">
        <v>994</v>
      </c>
      <c r="C565" s="388" t="s">
        <v>954</v>
      </c>
      <c r="D565" s="388" t="s">
        <v>240</v>
      </c>
      <c r="E565" s="389" t="s">
        <v>13611</v>
      </c>
      <c r="F565" s="388" t="s">
        <v>241</v>
      </c>
      <c r="G565" s="208"/>
    </row>
    <row r="566" spans="1:7">
      <c r="A566" s="388">
        <v>5736</v>
      </c>
      <c r="B566" s="388" t="s">
        <v>995</v>
      </c>
      <c r="C566" s="388" t="s">
        <v>954</v>
      </c>
      <c r="D566" s="388" t="s">
        <v>709</v>
      </c>
      <c r="E566" s="389" t="s">
        <v>14258</v>
      </c>
      <c r="F566" s="388" t="s">
        <v>241</v>
      </c>
      <c r="G566" s="208"/>
    </row>
    <row r="567" spans="1:7">
      <c r="A567" s="388">
        <v>5738</v>
      </c>
      <c r="B567" s="388" t="s">
        <v>996</v>
      </c>
      <c r="C567" s="388" t="s">
        <v>954</v>
      </c>
      <c r="D567" s="388" t="s">
        <v>240</v>
      </c>
      <c r="E567" s="389" t="s">
        <v>14215</v>
      </c>
      <c r="F567" s="388" t="s">
        <v>241</v>
      </c>
      <c r="G567" s="208"/>
    </row>
    <row r="568" spans="1:7">
      <c r="A568" s="388">
        <v>5739</v>
      </c>
      <c r="B568" s="388" t="s">
        <v>997</v>
      </c>
      <c r="C568" s="388" t="s">
        <v>954</v>
      </c>
      <c r="D568" s="388" t="s">
        <v>240</v>
      </c>
      <c r="E568" s="389" t="s">
        <v>14259</v>
      </c>
      <c r="F568" s="388" t="s">
        <v>241</v>
      </c>
      <c r="G568" s="208"/>
    </row>
    <row r="569" spans="1:7">
      <c r="A569" s="388">
        <v>5741</v>
      </c>
      <c r="B569" s="388" t="s">
        <v>998</v>
      </c>
      <c r="C569" s="388" t="s">
        <v>954</v>
      </c>
      <c r="D569" s="388" t="s">
        <v>240</v>
      </c>
      <c r="E569" s="389" t="s">
        <v>14260</v>
      </c>
      <c r="F569" s="388" t="s">
        <v>241</v>
      </c>
      <c r="G569" s="208"/>
    </row>
    <row r="570" spans="1:7">
      <c r="A570" s="388">
        <v>5742</v>
      </c>
      <c r="B570" s="388" t="s">
        <v>1000</v>
      </c>
      <c r="C570" s="388" t="s">
        <v>954</v>
      </c>
      <c r="D570" s="388" t="s">
        <v>709</v>
      </c>
      <c r="E570" s="389" t="s">
        <v>14261</v>
      </c>
      <c r="F570" s="388" t="s">
        <v>241</v>
      </c>
      <c r="G570" s="208"/>
    </row>
    <row r="571" spans="1:7">
      <c r="A571" s="388">
        <v>5747</v>
      </c>
      <c r="B571" s="388" t="s">
        <v>1001</v>
      </c>
      <c r="C571" s="388" t="s">
        <v>954</v>
      </c>
      <c r="D571" s="388" t="s">
        <v>709</v>
      </c>
      <c r="E571" s="389" t="s">
        <v>3104</v>
      </c>
      <c r="F571" s="388" t="s">
        <v>241</v>
      </c>
      <c r="G571" s="208"/>
    </row>
    <row r="572" spans="1:7">
      <c r="A572" s="388">
        <v>5751</v>
      </c>
      <c r="B572" s="388" t="s">
        <v>1002</v>
      </c>
      <c r="C572" s="388" t="s">
        <v>954</v>
      </c>
      <c r="D572" s="388" t="s">
        <v>240</v>
      </c>
      <c r="E572" s="389" t="s">
        <v>6834</v>
      </c>
      <c r="F572" s="388" t="s">
        <v>241</v>
      </c>
      <c r="G572" s="208"/>
    </row>
    <row r="573" spans="1:7">
      <c r="A573" s="388">
        <v>5754</v>
      </c>
      <c r="B573" s="388" t="s">
        <v>1004</v>
      </c>
      <c r="C573" s="388" t="s">
        <v>954</v>
      </c>
      <c r="D573" s="388" t="s">
        <v>240</v>
      </c>
      <c r="E573" s="389" t="s">
        <v>2904</v>
      </c>
      <c r="F573" s="388" t="s">
        <v>241</v>
      </c>
      <c r="G573" s="208"/>
    </row>
    <row r="574" spans="1:7">
      <c r="A574" s="388">
        <v>5763</v>
      </c>
      <c r="B574" s="388" t="s">
        <v>1006</v>
      </c>
      <c r="C574" s="388" t="s">
        <v>954</v>
      </c>
      <c r="D574" s="388" t="s">
        <v>240</v>
      </c>
      <c r="E574" s="389" t="s">
        <v>14262</v>
      </c>
      <c r="F574" s="388" t="s">
        <v>241</v>
      </c>
      <c r="G574" s="208"/>
    </row>
    <row r="575" spans="1:7">
      <c r="A575" s="388">
        <v>5765</v>
      </c>
      <c r="B575" s="388" t="s">
        <v>1007</v>
      </c>
      <c r="C575" s="388" t="s">
        <v>954</v>
      </c>
      <c r="D575" s="388" t="s">
        <v>240</v>
      </c>
      <c r="E575" s="389" t="s">
        <v>372</v>
      </c>
      <c r="F575" s="388" t="s">
        <v>241</v>
      </c>
      <c r="G575" s="208"/>
    </row>
    <row r="576" spans="1:7">
      <c r="A576" s="388">
        <v>5766</v>
      </c>
      <c r="B576" s="388" t="s">
        <v>1009</v>
      </c>
      <c r="C576" s="388" t="s">
        <v>954</v>
      </c>
      <c r="D576" s="388" t="s">
        <v>709</v>
      </c>
      <c r="E576" s="389" t="s">
        <v>8260</v>
      </c>
      <c r="F576" s="388" t="s">
        <v>241</v>
      </c>
      <c r="G576" s="208"/>
    </row>
    <row r="577" spans="1:7">
      <c r="A577" s="388">
        <v>5779</v>
      </c>
      <c r="B577" s="388" t="s">
        <v>1010</v>
      </c>
      <c r="C577" s="388" t="s">
        <v>954</v>
      </c>
      <c r="D577" s="388" t="s">
        <v>240</v>
      </c>
      <c r="E577" s="389" t="s">
        <v>14263</v>
      </c>
      <c r="F577" s="388" t="s">
        <v>241</v>
      </c>
      <c r="G577" s="208"/>
    </row>
    <row r="578" spans="1:7">
      <c r="A578" s="388">
        <v>5787</v>
      </c>
      <c r="B578" s="388" t="s">
        <v>1011</v>
      </c>
      <c r="C578" s="388" t="s">
        <v>954</v>
      </c>
      <c r="D578" s="388" t="s">
        <v>709</v>
      </c>
      <c r="E578" s="389" t="s">
        <v>16302</v>
      </c>
      <c r="F578" s="388" t="s">
        <v>241</v>
      </c>
      <c r="G578" s="208"/>
    </row>
    <row r="579" spans="1:7">
      <c r="A579" s="388">
        <v>5797</v>
      </c>
      <c r="B579" s="388" t="s">
        <v>1012</v>
      </c>
      <c r="C579" s="388" t="s">
        <v>954</v>
      </c>
      <c r="D579" s="388" t="s">
        <v>240</v>
      </c>
      <c r="E579" s="389" t="s">
        <v>6037</v>
      </c>
      <c r="F579" s="388" t="s">
        <v>241</v>
      </c>
      <c r="G579" s="208"/>
    </row>
    <row r="580" spans="1:7">
      <c r="A580" s="388">
        <v>5800</v>
      </c>
      <c r="B580" s="388" t="s">
        <v>1014</v>
      </c>
      <c r="C580" s="388" t="s">
        <v>954</v>
      </c>
      <c r="D580" s="388" t="s">
        <v>240</v>
      </c>
      <c r="E580" s="389" t="s">
        <v>815</v>
      </c>
      <c r="F580" s="388" t="s">
        <v>241</v>
      </c>
      <c r="G580" s="208"/>
    </row>
    <row r="581" spans="1:7">
      <c r="A581" s="388">
        <v>7032</v>
      </c>
      <c r="B581" s="388" t="s">
        <v>1015</v>
      </c>
      <c r="C581" s="388" t="s">
        <v>954</v>
      </c>
      <c r="D581" s="388" t="s">
        <v>240</v>
      </c>
      <c r="E581" s="389" t="s">
        <v>7793</v>
      </c>
      <c r="F581" s="388" t="s">
        <v>241</v>
      </c>
      <c r="G581" s="208"/>
    </row>
    <row r="582" spans="1:7">
      <c r="A582" s="388">
        <v>7033</v>
      </c>
      <c r="B582" s="388" t="s">
        <v>1017</v>
      </c>
      <c r="C582" s="388" t="s">
        <v>954</v>
      </c>
      <c r="D582" s="388" t="s">
        <v>240</v>
      </c>
      <c r="E582" s="389" t="s">
        <v>803</v>
      </c>
      <c r="F582" s="388" t="s">
        <v>241</v>
      </c>
      <c r="G582" s="208"/>
    </row>
    <row r="583" spans="1:7">
      <c r="A583" s="388">
        <v>7034</v>
      </c>
      <c r="B583" s="388" t="s">
        <v>1019</v>
      </c>
      <c r="C583" s="388" t="s">
        <v>954</v>
      </c>
      <c r="D583" s="388" t="s">
        <v>240</v>
      </c>
      <c r="E583" s="389" t="s">
        <v>9294</v>
      </c>
      <c r="F583" s="388" t="s">
        <v>241</v>
      </c>
      <c r="G583" s="208"/>
    </row>
    <row r="584" spans="1:7">
      <c r="A584" s="388">
        <v>7035</v>
      </c>
      <c r="B584" s="388" t="s">
        <v>1021</v>
      </c>
      <c r="C584" s="388" t="s">
        <v>954</v>
      </c>
      <c r="D584" s="388" t="s">
        <v>709</v>
      </c>
      <c r="E584" s="389" t="s">
        <v>16186</v>
      </c>
      <c r="F584" s="388" t="s">
        <v>241</v>
      </c>
      <c r="G584" s="208"/>
    </row>
    <row r="585" spans="1:7">
      <c r="A585" s="388">
        <v>7038</v>
      </c>
      <c r="B585" s="388" t="s">
        <v>1022</v>
      </c>
      <c r="C585" s="388" t="s">
        <v>954</v>
      </c>
      <c r="D585" s="388" t="s">
        <v>240</v>
      </c>
      <c r="E585" s="389" t="s">
        <v>14264</v>
      </c>
      <c r="F585" s="388" t="s">
        <v>241</v>
      </c>
      <c r="G585" s="208"/>
    </row>
    <row r="586" spans="1:7">
      <c r="A586" s="388">
        <v>7039</v>
      </c>
      <c r="B586" s="388" t="s">
        <v>1024</v>
      </c>
      <c r="C586" s="388" t="s">
        <v>954</v>
      </c>
      <c r="D586" s="388" t="s">
        <v>240</v>
      </c>
      <c r="E586" s="389" t="s">
        <v>10266</v>
      </c>
      <c r="F586" s="388" t="s">
        <v>241</v>
      </c>
      <c r="G586" s="208"/>
    </row>
    <row r="587" spans="1:7">
      <c r="A587" s="388">
        <v>7040</v>
      </c>
      <c r="B587" s="388" t="s">
        <v>1026</v>
      </c>
      <c r="C587" s="388" t="s">
        <v>954</v>
      </c>
      <c r="D587" s="388" t="s">
        <v>240</v>
      </c>
      <c r="E587" s="389" t="s">
        <v>14265</v>
      </c>
      <c r="F587" s="388" t="s">
        <v>241</v>
      </c>
      <c r="G587" s="208"/>
    </row>
    <row r="588" spans="1:7">
      <c r="A588" s="388">
        <v>7044</v>
      </c>
      <c r="B588" s="388" t="s">
        <v>1027</v>
      </c>
      <c r="C588" s="388" t="s">
        <v>954</v>
      </c>
      <c r="D588" s="388" t="s">
        <v>334</v>
      </c>
      <c r="E588" s="389" t="s">
        <v>7456</v>
      </c>
      <c r="F588" s="388" t="s">
        <v>241</v>
      </c>
      <c r="G588" s="208"/>
    </row>
    <row r="589" spans="1:7">
      <c r="A589" s="388">
        <v>7045</v>
      </c>
      <c r="B589" s="388" t="s">
        <v>1029</v>
      </c>
      <c r="C589" s="388" t="s">
        <v>954</v>
      </c>
      <c r="D589" s="388" t="s">
        <v>334</v>
      </c>
      <c r="E589" s="389" t="s">
        <v>1030</v>
      </c>
      <c r="F589" s="388" t="s">
        <v>241</v>
      </c>
      <c r="G589" s="208"/>
    </row>
    <row r="590" spans="1:7">
      <c r="A590" s="388">
        <v>7046</v>
      </c>
      <c r="B590" s="388" t="s">
        <v>1031</v>
      </c>
      <c r="C590" s="388" t="s">
        <v>954</v>
      </c>
      <c r="D590" s="388" t="s">
        <v>334</v>
      </c>
      <c r="E590" s="389" t="s">
        <v>1204</v>
      </c>
      <c r="F590" s="388" t="s">
        <v>241</v>
      </c>
      <c r="G590" s="208"/>
    </row>
    <row r="591" spans="1:7">
      <c r="A591" s="388">
        <v>7047</v>
      </c>
      <c r="B591" s="388" t="s">
        <v>1032</v>
      </c>
      <c r="C591" s="388" t="s">
        <v>954</v>
      </c>
      <c r="D591" s="388" t="s">
        <v>709</v>
      </c>
      <c r="E591" s="389" t="s">
        <v>16303</v>
      </c>
      <c r="F591" s="388" t="s">
        <v>241</v>
      </c>
      <c r="G591" s="208"/>
    </row>
    <row r="592" spans="1:7">
      <c r="A592" s="388">
        <v>7051</v>
      </c>
      <c r="B592" s="388" t="s">
        <v>1033</v>
      </c>
      <c r="C592" s="388" t="s">
        <v>954</v>
      </c>
      <c r="D592" s="388" t="s">
        <v>240</v>
      </c>
      <c r="E592" s="389" t="s">
        <v>14266</v>
      </c>
      <c r="F592" s="388" t="s">
        <v>241</v>
      </c>
      <c r="G592" s="208"/>
    </row>
    <row r="593" spans="1:7">
      <c r="A593" s="388">
        <v>7052</v>
      </c>
      <c r="B593" s="388" t="s">
        <v>1034</v>
      </c>
      <c r="C593" s="388" t="s">
        <v>954</v>
      </c>
      <c r="D593" s="388" t="s">
        <v>240</v>
      </c>
      <c r="E593" s="389" t="s">
        <v>6127</v>
      </c>
      <c r="F593" s="388" t="s">
        <v>241</v>
      </c>
      <c r="G593" s="208"/>
    </row>
    <row r="594" spans="1:7">
      <c r="A594" s="388">
        <v>7053</v>
      </c>
      <c r="B594" s="388" t="s">
        <v>1036</v>
      </c>
      <c r="C594" s="388" t="s">
        <v>954</v>
      </c>
      <c r="D594" s="388" t="s">
        <v>240</v>
      </c>
      <c r="E594" s="389" t="s">
        <v>14267</v>
      </c>
      <c r="F594" s="388" t="s">
        <v>241</v>
      </c>
      <c r="G594" s="208"/>
    </row>
    <row r="595" spans="1:7">
      <c r="A595" s="388">
        <v>7054</v>
      </c>
      <c r="B595" s="388" t="s">
        <v>1037</v>
      </c>
      <c r="C595" s="388" t="s">
        <v>954</v>
      </c>
      <c r="D595" s="388" t="s">
        <v>709</v>
      </c>
      <c r="E595" s="389" t="s">
        <v>16304</v>
      </c>
      <c r="F595" s="388" t="s">
        <v>241</v>
      </c>
      <c r="G595" s="208"/>
    </row>
    <row r="596" spans="1:7">
      <c r="A596" s="388">
        <v>7058</v>
      </c>
      <c r="B596" s="388" t="s">
        <v>1038</v>
      </c>
      <c r="C596" s="388" t="s">
        <v>954</v>
      </c>
      <c r="D596" s="388" t="s">
        <v>240</v>
      </c>
      <c r="E596" s="389" t="s">
        <v>14268</v>
      </c>
      <c r="F596" s="388" t="s">
        <v>241</v>
      </c>
      <c r="G596" s="208"/>
    </row>
    <row r="597" spans="1:7">
      <c r="A597" s="388">
        <v>7059</v>
      </c>
      <c r="B597" s="388" t="s">
        <v>1040</v>
      </c>
      <c r="C597" s="388" t="s">
        <v>954</v>
      </c>
      <c r="D597" s="388" t="s">
        <v>240</v>
      </c>
      <c r="E597" s="389" t="s">
        <v>4012</v>
      </c>
      <c r="F597" s="388" t="s">
        <v>241</v>
      </c>
      <c r="G597" s="208"/>
    </row>
    <row r="598" spans="1:7">
      <c r="A598" s="388">
        <v>7060</v>
      </c>
      <c r="B598" s="388" t="s">
        <v>1042</v>
      </c>
      <c r="C598" s="388" t="s">
        <v>954</v>
      </c>
      <c r="D598" s="388" t="s">
        <v>240</v>
      </c>
      <c r="E598" s="389" t="s">
        <v>4842</v>
      </c>
      <c r="F598" s="388" t="s">
        <v>241</v>
      </c>
      <c r="G598" s="208"/>
    </row>
    <row r="599" spans="1:7">
      <c r="A599" s="388">
        <v>7061</v>
      </c>
      <c r="B599" s="388" t="s">
        <v>1043</v>
      </c>
      <c r="C599" s="388" t="s">
        <v>954</v>
      </c>
      <c r="D599" s="388" t="s">
        <v>709</v>
      </c>
      <c r="E599" s="389" t="s">
        <v>16305</v>
      </c>
      <c r="F599" s="388" t="s">
        <v>241</v>
      </c>
      <c r="G599" s="208"/>
    </row>
    <row r="600" spans="1:7">
      <c r="A600" s="388">
        <v>7063</v>
      </c>
      <c r="B600" s="388" t="s">
        <v>1044</v>
      </c>
      <c r="C600" s="388" t="s">
        <v>954</v>
      </c>
      <c r="D600" s="388" t="s">
        <v>240</v>
      </c>
      <c r="E600" s="389" t="s">
        <v>6871</v>
      </c>
      <c r="F600" s="388" t="s">
        <v>241</v>
      </c>
      <c r="G600" s="208"/>
    </row>
    <row r="601" spans="1:7">
      <c r="A601" s="388">
        <v>7064</v>
      </c>
      <c r="B601" s="388" t="s">
        <v>1046</v>
      </c>
      <c r="C601" s="388" t="s">
        <v>954</v>
      </c>
      <c r="D601" s="388" t="s">
        <v>240</v>
      </c>
      <c r="E601" s="389" t="s">
        <v>1180</v>
      </c>
      <c r="F601" s="388" t="s">
        <v>241</v>
      </c>
      <c r="G601" s="208"/>
    </row>
    <row r="602" spans="1:7">
      <c r="A602" s="388">
        <v>7065</v>
      </c>
      <c r="B602" s="388" t="s">
        <v>1048</v>
      </c>
      <c r="C602" s="388" t="s">
        <v>954</v>
      </c>
      <c r="D602" s="388" t="s">
        <v>240</v>
      </c>
      <c r="E602" s="389" t="s">
        <v>14269</v>
      </c>
      <c r="F602" s="388" t="s">
        <v>241</v>
      </c>
      <c r="G602" s="208"/>
    </row>
    <row r="603" spans="1:7">
      <c r="A603" s="388">
        <v>7066</v>
      </c>
      <c r="B603" s="388" t="s">
        <v>1050</v>
      </c>
      <c r="C603" s="388" t="s">
        <v>954</v>
      </c>
      <c r="D603" s="388" t="s">
        <v>709</v>
      </c>
      <c r="E603" s="389" t="s">
        <v>16306</v>
      </c>
      <c r="F603" s="388" t="s">
        <v>241</v>
      </c>
      <c r="G603" s="208"/>
    </row>
    <row r="604" spans="1:7">
      <c r="A604" s="388">
        <v>53786</v>
      </c>
      <c r="B604" s="388" t="s">
        <v>1051</v>
      </c>
      <c r="C604" s="388" t="s">
        <v>954</v>
      </c>
      <c r="D604" s="388" t="s">
        <v>709</v>
      </c>
      <c r="E604" s="389" t="s">
        <v>16307</v>
      </c>
      <c r="F604" s="388" t="s">
        <v>241</v>
      </c>
      <c r="G604" s="208"/>
    </row>
    <row r="605" spans="1:7">
      <c r="A605" s="388">
        <v>53788</v>
      </c>
      <c r="B605" s="388" t="s">
        <v>1053</v>
      </c>
      <c r="C605" s="388" t="s">
        <v>954</v>
      </c>
      <c r="D605" s="388" t="s">
        <v>709</v>
      </c>
      <c r="E605" s="389" t="s">
        <v>16308</v>
      </c>
      <c r="F605" s="388" t="s">
        <v>241</v>
      </c>
      <c r="G605" s="208"/>
    </row>
    <row r="606" spans="1:7">
      <c r="A606" s="388">
        <v>53792</v>
      </c>
      <c r="B606" s="388" t="s">
        <v>1054</v>
      </c>
      <c r="C606" s="388" t="s">
        <v>954</v>
      </c>
      <c r="D606" s="388" t="s">
        <v>709</v>
      </c>
      <c r="E606" s="389" t="s">
        <v>16309</v>
      </c>
      <c r="F606" s="388" t="s">
        <v>241</v>
      </c>
      <c r="G606" s="208"/>
    </row>
    <row r="607" spans="1:7">
      <c r="A607" s="388">
        <v>53794</v>
      </c>
      <c r="B607" s="388" t="s">
        <v>1055</v>
      </c>
      <c r="C607" s="388" t="s">
        <v>954</v>
      </c>
      <c r="D607" s="388" t="s">
        <v>240</v>
      </c>
      <c r="E607" s="389" t="s">
        <v>1056</v>
      </c>
      <c r="F607" s="388" t="s">
        <v>241</v>
      </c>
      <c r="G607" s="208"/>
    </row>
    <row r="608" spans="1:7">
      <c r="A608" s="388">
        <v>53797</v>
      </c>
      <c r="B608" s="388" t="s">
        <v>1057</v>
      </c>
      <c r="C608" s="388" t="s">
        <v>954</v>
      </c>
      <c r="D608" s="388" t="s">
        <v>709</v>
      </c>
      <c r="E608" s="389" t="s">
        <v>16310</v>
      </c>
      <c r="F608" s="388" t="s">
        <v>241</v>
      </c>
      <c r="G608" s="208"/>
    </row>
    <row r="609" spans="1:7">
      <c r="A609" s="388">
        <v>53804</v>
      </c>
      <c r="B609" s="388" t="s">
        <v>1058</v>
      </c>
      <c r="C609" s="388" t="s">
        <v>954</v>
      </c>
      <c r="D609" s="388" t="s">
        <v>240</v>
      </c>
      <c r="E609" s="389" t="s">
        <v>1497</v>
      </c>
      <c r="F609" s="388" t="s">
        <v>241</v>
      </c>
      <c r="G609" s="208"/>
    </row>
    <row r="610" spans="1:7">
      <c r="A610" s="388">
        <v>53806</v>
      </c>
      <c r="B610" s="388" t="s">
        <v>1060</v>
      </c>
      <c r="C610" s="388" t="s">
        <v>954</v>
      </c>
      <c r="D610" s="388" t="s">
        <v>240</v>
      </c>
      <c r="E610" s="389" t="s">
        <v>14270</v>
      </c>
      <c r="F610" s="388" t="s">
        <v>241</v>
      </c>
      <c r="G610" s="208"/>
    </row>
    <row r="611" spans="1:7">
      <c r="A611" s="388">
        <v>53810</v>
      </c>
      <c r="B611" s="388" t="s">
        <v>1061</v>
      </c>
      <c r="C611" s="388" t="s">
        <v>954</v>
      </c>
      <c r="D611" s="388" t="s">
        <v>240</v>
      </c>
      <c r="E611" s="389" t="s">
        <v>4185</v>
      </c>
      <c r="F611" s="388" t="s">
        <v>241</v>
      </c>
      <c r="G611" s="208"/>
    </row>
    <row r="612" spans="1:7">
      <c r="A612" s="388">
        <v>53814</v>
      </c>
      <c r="B612" s="388" t="s">
        <v>1062</v>
      </c>
      <c r="C612" s="388" t="s">
        <v>954</v>
      </c>
      <c r="D612" s="388" t="s">
        <v>240</v>
      </c>
      <c r="E612" s="389" t="s">
        <v>14271</v>
      </c>
      <c r="F612" s="388" t="s">
        <v>241</v>
      </c>
      <c r="G612" s="208"/>
    </row>
    <row r="613" spans="1:7">
      <c r="A613" s="388">
        <v>53817</v>
      </c>
      <c r="B613" s="388" t="s">
        <v>1063</v>
      </c>
      <c r="C613" s="388" t="s">
        <v>954</v>
      </c>
      <c r="D613" s="388" t="s">
        <v>709</v>
      </c>
      <c r="E613" s="389" t="s">
        <v>7196</v>
      </c>
      <c r="F613" s="388" t="s">
        <v>241</v>
      </c>
      <c r="G613" s="208"/>
    </row>
    <row r="614" spans="1:7">
      <c r="A614" s="388">
        <v>53818</v>
      </c>
      <c r="B614" s="388" t="s">
        <v>1064</v>
      </c>
      <c r="C614" s="388" t="s">
        <v>954</v>
      </c>
      <c r="D614" s="388" t="s">
        <v>240</v>
      </c>
      <c r="E614" s="389" t="s">
        <v>4495</v>
      </c>
      <c r="F614" s="388" t="s">
        <v>241</v>
      </c>
      <c r="G614" s="208"/>
    </row>
    <row r="615" spans="1:7">
      <c r="A615" s="388">
        <v>53827</v>
      </c>
      <c r="B615" s="388" t="s">
        <v>1066</v>
      </c>
      <c r="C615" s="388" t="s">
        <v>954</v>
      </c>
      <c r="D615" s="388" t="s">
        <v>709</v>
      </c>
      <c r="E615" s="389" t="s">
        <v>5939</v>
      </c>
      <c r="F615" s="388" t="s">
        <v>241</v>
      </c>
      <c r="G615" s="208"/>
    </row>
    <row r="616" spans="1:7">
      <c r="A616" s="388">
        <v>53829</v>
      </c>
      <c r="B616" s="388" t="s">
        <v>1067</v>
      </c>
      <c r="C616" s="388" t="s">
        <v>954</v>
      </c>
      <c r="D616" s="388" t="s">
        <v>709</v>
      </c>
      <c r="E616" s="389" t="s">
        <v>16310</v>
      </c>
      <c r="F616" s="388" t="s">
        <v>241</v>
      </c>
      <c r="G616" s="208"/>
    </row>
    <row r="617" spans="1:7">
      <c r="A617" s="388">
        <v>53831</v>
      </c>
      <c r="B617" s="388" t="s">
        <v>1068</v>
      </c>
      <c r="C617" s="388" t="s">
        <v>954</v>
      </c>
      <c r="D617" s="388" t="s">
        <v>709</v>
      </c>
      <c r="E617" s="389" t="s">
        <v>16311</v>
      </c>
      <c r="F617" s="388" t="s">
        <v>241</v>
      </c>
      <c r="G617" s="208"/>
    </row>
    <row r="618" spans="1:7">
      <c r="A618" s="388">
        <v>53840</v>
      </c>
      <c r="B618" s="388" t="s">
        <v>1069</v>
      </c>
      <c r="C618" s="388" t="s">
        <v>954</v>
      </c>
      <c r="D618" s="388" t="s">
        <v>240</v>
      </c>
      <c r="E618" s="389" t="s">
        <v>6935</v>
      </c>
      <c r="F618" s="388" t="s">
        <v>241</v>
      </c>
      <c r="G618" s="208"/>
    </row>
    <row r="619" spans="1:7">
      <c r="A619" s="388">
        <v>53841</v>
      </c>
      <c r="B619" s="388" t="s">
        <v>1071</v>
      </c>
      <c r="C619" s="388" t="s">
        <v>954</v>
      </c>
      <c r="D619" s="388" t="s">
        <v>240</v>
      </c>
      <c r="E619" s="389" t="s">
        <v>1750</v>
      </c>
      <c r="F619" s="388" t="s">
        <v>241</v>
      </c>
      <c r="G619" s="208"/>
    </row>
    <row r="620" spans="1:7">
      <c r="A620" s="388">
        <v>53849</v>
      </c>
      <c r="B620" s="388" t="s">
        <v>1073</v>
      </c>
      <c r="C620" s="388" t="s">
        <v>954</v>
      </c>
      <c r="D620" s="388" t="s">
        <v>709</v>
      </c>
      <c r="E620" s="389" t="s">
        <v>14272</v>
      </c>
      <c r="F620" s="388" t="s">
        <v>241</v>
      </c>
      <c r="G620" s="208"/>
    </row>
    <row r="621" spans="1:7">
      <c r="A621" s="388">
        <v>53857</v>
      </c>
      <c r="B621" s="388" t="s">
        <v>1074</v>
      </c>
      <c r="C621" s="388" t="s">
        <v>954</v>
      </c>
      <c r="D621" s="388" t="s">
        <v>240</v>
      </c>
      <c r="E621" s="389" t="s">
        <v>10694</v>
      </c>
      <c r="F621" s="388" t="s">
        <v>241</v>
      </c>
      <c r="G621" s="208"/>
    </row>
    <row r="622" spans="1:7">
      <c r="A622" s="388">
        <v>53858</v>
      </c>
      <c r="B622" s="388" t="s">
        <v>1076</v>
      </c>
      <c r="C622" s="388" t="s">
        <v>954</v>
      </c>
      <c r="D622" s="388" t="s">
        <v>709</v>
      </c>
      <c r="E622" s="389" t="s">
        <v>5222</v>
      </c>
      <c r="F622" s="388" t="s">
        <v>241</v>
      </c>
      <c r="G622" s="208"/>
    </row>
    <row r="623" spans="1:7">
      <c r="A623" s="388">
        <v>53861</v>
      </c>
      <c r="B623" s="388" t="s">
        <v>1077</v>
      </c>
      <c r="C623" s="388" t="s">
        <v>954</v>
      </c>
      <c r="D623" s="388" t="s">
        <v>240</v>
      </c>
      <c r="E623" s="389" t="s">
        <v>7152</v>
      </c>
      <c r="F623" s="388" t="s">
        <v>241</v>
      </c>
      <c r="G623" s="208"/>
    </row>
    <row r="624" spans="1:7">
      <c r="A624" s="388">
        <v>53863</v>
      </c>
      <c r="B624" s="388" t="s">
        <v>1078</v>
      </c>
      <c r="C624" s="388" t="s">
        <v>954</v>
      </c>
      <c r="D624" s="388" t="s">
        <v>334</v>
      </c>
      <c r="E624" s="389" t="s">
        <v>1079</v>
      </c>
      <c r="F624" s="388" t="s">
        <v>241</v>
      </c>
      <c r="G624" s="208"/>
    </row>
    <row r="625" spans="1:7">
      <c r="A625" s="388">
        <v>53865</v>
      </c>
      <c r="B625" s="388" t="s">
        <v>1080</v>
      </c>
      <c r="C625" s="388" t="s">
        <v>954</v>
      </c>
      <c r="D625" s="388" t="s">
        <v>709</v>
      </c>
      <c r="E625" s="389" t="s">
        <v>16312</v>
      </c>
      <c r="F625" s="388" t="s">
        <v>241</v>
      </c>
      <c r="G625" s="208"/>
    </row>
    <row r="626" spans="1:7">
      <c r="A626" s="388">
        <v>53866</v>
      </c>
      <c r="B626" s="388" t="s">
        <v>1081</v>
      </c>
      <c r="C626" s="388" t="s">
        <v>954</v>
      </c>
      <c r="D626" s="388" t="s">
        <v>709</v>
      </c>
      <c r="E626" s="389" t="s">
        <v>1082</v>
      </c>
      <c r="F626" s="388" t="s">
        <v>241</v>
      </c>
      <c r="G626" s="208"/>
    </row>
    <row r="627" spans="1:7">
      <c r="A627" s="388">
        <v>53882</v>
      </c>
      <c r="B627" s="388" t="s">
        <v>1083</v>
      </c>
      <c r="C627" s="388" t="s">
        <v>954</v>
      </c>
      <c r="D627" s="388" t="s">
        <v>240</v>
      </c>
      <c r="E627" s="389" t="s">
        <v>14273</v>
      </c>
      <c r="F627" s="388" t="s">
        <v>241</v>
      </c>
      <c r="G627" s="208"/>
    </row>
    <row r="628" spans="1:7">
      <c r="A628" s="388">
        <v>55263</v>
      </c>
      <c r="B628" s="388" t="s">
        <v>1084</v>
      </c>
      <c r="C628" s="388" t="s">
        <v>954</v>
      </c>
      <c r="D628" s="388" t="s">
        <v>709</v>
      </c>
      <c r="E628" s="389" t="s">
        <v>14253</v>
      </c>
      <c r="F628" s="388" t="s">
        <v>241</v>
      </c>
      <c r="G628" s="208"/>
    </row>
    <row r="629" spans="1:7">
      <c r="A629" s="388">
        <v>73303</v>
      </c>
      <c r="B629" s="388" t="s">
        <v>1085</v>
      </c>
      <c r="C629" s="388" t="s">
        <v>954</v>
      </c>
      <c r="D629" s="388" t="s">
        <v>240</v>
      </c>
      <c r="E629" s="389" t="s">
        <v>14235</v>
      </c>
      <c r="F629" s="388" t="s">
        <v>241</v>
      </c>
      <c r="G629" s="208"/>
    </row>
    <row r="630" spans="1:7">
      <c r="A630" s="388">
        <v>73307</v>
      </c>
      <c r="B630" s="388" t="s">
        <v>1087</v>
      </c>
      <c r="C630" s="388" t="s">
        <v>954</v>
      </c>
      <c r="D630" s="388" t="s">
        <v>240</v>
      </c>
      <c r="E630" s="389" t="s">
        <v>13995</v>
      </c>
      <c r="F630" s="388" t="s">
        <v>241</v>
      </c>
      <c r="G630" s="208"/>
    </row>
    <row r="631" spans="1:7">
      <c r="A631" s="388">
        <v>73309</v>
      </c>
      <c r="B631" s="388" t="s">
        <v>1089</v>
      </c>
      <c r="C631" s="388" t="s">
        <v>954</v>
      </c>
      <c r="D631" s="388" t="s">
        <v>240</v>
      </c>
      <c r="E631" s="389" t="s">
        <v>14274</v>
      </c>
      <c r="F631" s="388" t="s">
        <v>241</v>
      </c>
      <c r="G631" s="208"/>
    </row>
    <row r="632" spans="1:7">
      <c r="A632" s="388">
        <v>73311</v>
      </c>
      <c r="B632" s="388" t="s">
        <v>1090</v>
      </c>
      <c r="C632" s="388" t="s">
        <v>954</v>
      </c>
      <c r="D632" s="388" t="s">
        <v>709</v>
      </c>
      <c r="E632" s="389" t="s">
        <v>16313</v>
      </c>
      <c r="F632" s="388" t="s">
        <v>241</v>
      </c>
      <c r="G632" s="208"/>
    </row>
    <row r="633" spans="1:7">
      <c r="A633" s="388">
        <v>73313</v>
      </c>
      <c r="B633" s="388" t="s">
        <v>1091</v>
      </c>
      <c r="C633" s="388" t="s">
        <v>954</v>
      </c>
      <c r="D633" s="388" t="s">
        <v>240</v>
      </c>
      <c r="E633" s="389" t="s">
        <v>7644</v>
      </c>
      <c r="F633" s="388" t="s">
        <v>241</v>
      </c>
      <c r="G633" s="208"/>
    </row>
    <row r="634" spans="1:7">
      <c r="A634" s="388">
        <v>73315</v>
      </c>
      <c r="B634" s="388" t="s">
        <v>1093</v>
      </c>
      <c r="C634" s="388" t="s">
        <v>954</v>
      </c>
      <c r="D634" s="388" t="s">
        <v>709</v>
      </c>
      <c r="E634" s="389" t="s">
        <v>16308</v>
      </c>
      <c r="F634" s="388" t="s">
        <v>241</v>
      </c>
      <c r="G634" s="208"/>
    </row>
    <row r="635" spans="1:7">
      <c r="A635" s="388">
        <v>73335</v>
      </c>
      <c r="B635" s="388" t="s">
        <v>1094</v>
      </c>
      <c r="C635" s="388" t="s">
        <v>954</v>
      </c>
      <c r="D635" s="388" t="s">
        <v>240</v>
      </c>
      <c r="E635" s="389" t="s">
        <v>2316</v>
      </c>
      <c r="F635" s="388" t="s">
        <v>241</v>
      </c>
      <c r="G635" s="208"/>
    </row>
    <row r="636" spans="1:7">
      <c r="A636" s="388">
        <v>73340</v>
      </c>
      <c r="B636" s="388" t="s">
        <v>1096</v>
      </c>
      <c r="C636" s="388" t="s">
        <v>954</v>
      </c>
      <c r="D636" s="388" t="s">
        <v>709</v>
      </c>
      <c r="E636" s="389" t="s">
        <v>16305</v>
      </c>
      <c r="F636" s="388" t="s">
        <v>241</v>
      </c>
      <c r="G636" s="208"/>
    </row>
    <row r="637" spans="1:7">
      <c r="A637" s="388">
        <v>83361</v>
      </c>
      <c r="B637" s="388" t="s">
        <v>1097</v>
      </c>
      <c r="C637" s="388" t="s">
        <v>954</v>
      </c>
      <c r="D637" s="388" t="s">
        <v>240</v>
      </c>
      <c r="E637" s="389" t="s">
        <v>2902</v>
      </c>
      <c r="F637" s="388" t="s">
        <v>241</v>
      </c>
      <c r="G637" s="208"/>
    </row>
    <row r="638" spans="1:7">
      <c r="A638" s="388">
        <v>83761</v>
      </c>
      <c r="B638" s="388" t="s">
        <v>1099</v>
      </c>
      <c r="C638" s="388" t="s">
        <v>954</v>
      </c>
      <c r="D638" s="388" t="s">
        <v>240</v>
      </c>
      <c r="E638" s="389" t="s">
        <v>1518</v>
      </c>
      <c r="F638" s="388" t="s">
        <v>241</v>
      </c>
      <c r="G638" s="208"/>
    </row>
    <row r="639" spans="1:7">
      <c r="A639" s="388">
        <v>83762</v>
      </c>
      <c r="B639" s="388" t="s">
        <v>1100</v>
      </c>
      <c r="C639" s="388" t="s">
        <v>954</v>
      </c>
      <c r="D639" s="388" t="s">
        <v>240</v>
      </c>
      <c r="E639" s="389" t="s">
        <v>506</v>
      </c>
      <c r="F639" s="388" t="s">
        <v>241</v>
      </c>
      <c r="G639" s="208"/>
    </row>
    <row r="640" spans="1:7">
      <c r="A640" s="388">
        <v>83763</v>
      </c>
      <c r="B640" s="388" t="s">
        <v>1102</v>
      </c>
      <c r="C640" s="388" t="s">
        <v>954</v>
      </c>
      <c r="D640" s="388" t="s">
        <v>709</v>
      </c>
      <c r="E640" s="389" t="s">
        <v>16314</v>
      </c>
      <c r="F640" s="388" t="s">
        <v>241</v>
      </c>
      <c r="G640" s="208"/>
    </row>
    <row r="641" spans="1:7">
      <c r="A641" s="388">
        <v>83764</v>
      </c>
      <c r="B641" s="388" t="s">
        <v>1103</v>
      </c>
      <c r="C641" s="388" t="s">
        <v>954</v>
      </c>
      <c r="D641" s="388" t="s">
        <v>240</v>
      </c>
      <c r="E641" s="389" t="s">
        <v>1236</v>
      </c>
      <c r="F641" s="388" t="s">
        <v>241</v>
      </c>
      <c r="G641" s="208"/>
    </row>
    <row r="642" spans="1:7">
      <c r="A642" s="388">
        <v>87026</v>
      </c>
      <c r="B642" s="388" t="s">
        <v>1105</v>
      </c>
      <c r="C642" s="388" t="s">
        <v>954</v>
      </c>
      <c r="D642" s="388" t="s">
        <v>240</v>
      </c>
      <c r="E642" s="389" t="s">
        <v>1174</v>
      </c>
      <c r="F642" s="388" t="s">
        <v>241</v>
      </c>
      <c r="G642" s="208"/>
    </row>
    <row r="643" spans="1:7">
      <c r="A643" s="388">
        <v>87441</v>
      </c>
      <c r="B643" s="388" t="s">
        <v>1106</v>
      </c>
      <c r="C643" s="388" t="s">
        <v>954</v>
      </c>
      <c r="D643" s="388" t="s">
        <v>334</v>
      </c>
      <c r="E643" s="389" t="s">
        <v>801</v>
      </c>
      <c r="F643" s="388" t="s">
        <v>241</v>
      </c>
      <c r="G643" s="208"/>
    </row>
    <row r="644" spans="1:7">
      <c r="A644" s="388">
        <v>87442</v>
      </c>
      <c r="B644" s="388" t="s">
        <v>1107</v>
      </c>
      <c r="C644" s="388" t="s">
        <v>954</v>
      </c>
      <c r="D644" s="388" t="s">
        <v>334</v>
      </c>
      <c r="E644" s="389" t="s">
        <v>907</v>
      </c>
      <c r="F644" s="388" t="s">
        <v>241</v>
      </c>
      <c r="G644" s="208"/>
    </row>
    <row r="645" spans="1:7">
      <c r="A645" s="388">
        <v>87443</v>
      </c>
      <c r="B645" s="388" t="s">
        <v>1109</v>
      </c>
      <c r="C645" s="388" t="s">
        <v>954</v>
      </c>
      <c r="D645" s="388" t="s">
        <v>334</v>
      </c>
      <c r="E645" s="389" t="s">
        <v>1199</v>
      </c>
      <c r="F645" s="388" t="s">
        <v>241</v>
      </c>
      <c r="G645" s="208"/>
    </row>
    <row r="646" spans="1:7">
      <c r="A646" s="388">
        <v>87444</v>
      </c>
      <c r="B646" s="388" t="s">
        <v>1110</v>
      </c>
      <c r="C646" s="388" t="s">
        <v>954</v>
      </c>
      <c r="D646" s="388" t="s">
        <v>709</v>
      </c>
      <c r="E646" s="389" t="s">
        <v>9313</v>
      </c>
      <c r="F646" s="388" t="s">
        <v>241</v>
      </c>
      <c r="G646" s="208"/>
    </row>
    <row r="647" spans="1:7">
      <c r="A647" s="388">
        <v>88387</v>
      </c>
      <c r="B647" s="388" t="s">
        <v>1111</v>
      </c>
      <c r="C647" s="388" t="s">
        <v>954</v>
      </c>
      <c r="D647" s="388" t="s">
        <v>334</v>
      </c>
      <c r="E647" s="389" t="s">
        <v>1469</v>
      </c>
      <c r="F647" s="388" t="s">
        <v>241</v>
      </c>
      <c r="G647" s="208"/>
    </row>
    <row r="648" spans="1:7">
      <c r="A648" s="388">
        <v>88389</v>
      </c>
      <c r="B648" s="388" t="s">
        <v>1113</v>
      </c>
      <c r="C648" s="388" t="s">
        <v>954</v>
      </c>
      <c r="D648" s="388" t="s">
        <v>334</v>
      </c>
      <c r="E648" s="389" t="s">
        <v>879</v>
      </c>
      <c r="F648" s="388" t="s">
        <v>241</v>
      </c>
      <c r="G648" s="208"/>
    </row>
    <row r="649" spans="1:7">
      <c r="A649" s="388">
        <v>88390</v>
      </c>
      <c r="B649" s="388" t="s">
        <v>1114</v>
      </c>
      <c r="C649" s="388" t="s">
        <v>954</v>
      </c>
      <c r="D649" s="388" t="s">
        <v>334</v>
      </c>
      <c r="E649" s="389" t="s">
        <v>16315</v>
      </c>
      <c r="F649" s="388" t="s">
        <v>241</v>
      </c>
      <c r="G649" s="208"/>
    </row>
    <row r="650" spans="1:7">
      <c r="A650" s="388">
        <v>88391</v>
      </c>
      <c r="B650" s="388" t="s">
        <v>1116</v>
      </c>
      <c r="C650" s="388" t="s">
        <v>954</v>
      </c>
      <c r="D650" s="388" t="s">
        <v>334</v>
      </c>
      <c r="E650" s="389" t="s">
        <v>1117</v>
      </c>
      <c r="F650" s="388" t="s">
        <v>241</v>
      </c>
      <c r="G650" s="208"/>
    </row>
    <row r="651" spans="1:7">
      <c r="A651" s="388">
        <v>88394</v>
      </c>
      <c r="B651" s="388" t="s">
        <v>1118</v>
      </c>
      <c r="C651" s="388" t="s">
        <v>954</v>
      </c>
      <c r="D651" s="388" t="s">
        <v>334</v>
      </c>
      <c r="E651" s="389" t="s">
        <v>8916</v>
      </c>
      <c r="F651" s="388" t="s">
        <v>241</v>
      </c>
      <c r="G651" s="208"/>
    </row>
    <row r="652" spans="1:7">
      <c r="A652" s="388">
        <v>88395</v>
      </c>
      <c r="B652" s="388" t="s">
        <v>1119</v>
      </c>
      <c r="C652" s="388" t="s">
        <v>954</v>
      </c>
      <c r="D652" s="388" t="s">
        <v>334</v>
      </c>
      <c r="E652" s="389" t="s">
        <v>1120</v>
      </c>
      <c r="F652" s="388" t="s">
        <v>241</v>
      </c>
      <c r="G652" s="208"/>
    </row>
    <row r="653" spans="1:7">
      <c r="A653" s="388">
        <v>88396</v>
      </c>
      <c r="B653" s="388" t="s">
        <v>1121</v>
      </c>
      <c r="C653" s="388" t="s">
        <v>954</v>
      </c>
      <c r="D653" s="388" t="s">
        <v>334</v>
      </c>
      <c r="E653" s="389" t="s">
        <v>8416</v>
      </c>
      <c r="F653" s="388" t="s">
        <v>241</v>
      </c>
      <c r="G653" s="208"/>
    </row>
    <row r="654" spans="1:7">
      <c r="A654" s="388">
        <v>88397</v>
      </c>
      <c r="B654" s="388" t="s">
        <v>1123</v>
      </c>
      <c r="C654" s="388" t="s">
        <v>954</v>
      </c>
      <c r="D654" s="388" t="s">
        <v>334</v>
      </c>
      <c r="E654" s="389" t="s">
        <v>1124</v>
      </c>
      <c r="F654" s="388" t="s">
        <v>241</v>
      </c>
      <c r="G654" s="208"/>
    </row>
    <row r="655" spans="1:7">
      <c r="A655" s="388">
        <v>88400</v>
      </c>
      <c r="B655" s="388" t="s">
        <v>1125</v>
      </c>
      <c r="C655" s="388" t="s">
        <v>954</v>
      </c>
      <c r="D655" s="388" t="s">
        <v>334</v>
      </c>
      <c r="E655" s="389" t="s">
        <v>9698</v>
      </c>
      <c r="F655" s="388" t="s">
        <v>241</v>
      </c>
      <c r="G655" s="208"/>
    </row>
    <row r="656" spans="1:7">
      <c r="A656" s="388">
        <v>88401</v>
      </c>
      <c r="B656" s="388" t="s">
        <v>1127</v>
      </c>
      <c r="C656" s="388" t="s">
        <v>954</v>
      </c>
      <c r="D656" s="388" t="s">
        <v>334</v>
      </c>
      <c r="E656" s="389" t="s">
        <v>710</v>
      </c>
      <c r="F656" s="388" t="s">
        <v>241</v>
      </c>
      <c r="G656" s="208"/>
    </row>
    <row r="657" spans="1:7">
      <c r="A657" s="388">
        <v>88402</v>
      </c>
      <c r="B657" s="388" t="s">
        <v>1128</v>
      </c>
      <c r="C657" s="388" t="s">
        <v>954</v>
      </c>
      <c r="D657" s="388" t="s">
        <v>334</v>
      </c>
      <c r="E657" s="389" t="s">
        <v>8477</v>
      </c>
      <c r="F657" s="388" t="s">
        <v>241</v>
      </c>
      <c r="G657" s="208"/>
    </row>
    <row r="658" spans="1:7">
      <c r="A658" s="388">
        <v>88403</v>
      </c>
      <c r="B658" s="388" t="s">
        <v>1130</v>
      </c>
      <c r="C658" s="388" t="s">
        <v>954</v>
      </c>
      <c r="D658" s="388" t="s">
        <v>334</v>
      </c>
      <c r="E658" s="389" t="s">
        <v>1131</v>
      </c>
      <c r="F658" s="388" t="s">
        <v>241</v>
      </c>
      <c r="G658" s="208"/>
    </row>
    <row r="659" spans="1:7">
      <c r="A659" s="388">
        <v>88419</v>
      </c>
      <c r="B659" s="388" t="s">
        <v>1132</v>
      </c>
      <c r="C659" s="388" t="s">
        <v>954</v>
      </c>
      <c r="D659" s="388" t="s">
        <v>334</v>
      </c>
      <c r="E659" s="389" t="s">
        <v>6056</v>
      </c>
      <c r="F659" s="388" t="s">
        <v>241</v>
      </c>
      <c r="G659" s="208"/>
    </row>
    <row r="660" spans="1:7">
      <c r="A660" s="388">
        <v>88422</v>
      </c>
      <c r="B660" s="388" t="s">
        <v>1134</v>
      </c>
      <c r="C660" s="388" t="s">
        <v>954</v>
      </c>
      <c r="D660" s="388" t="s">
        <v>334</v>
      </c>
      <c r="E660" s="389" t="s">
        <v>1654</v>
      </c>
      <c r="F660" s="388" t="s">
        <v>241</v>
      </c>
      <c r="G660" s="208"/>
    </row>
    <row r="661" spans="1:7">
      <c r="A661" s="388">
        <v>88425</v>
      </c>
      <c r="B661" s="388" t="s">
        <v>1136</v>
      </c>
      <c r="C661" s="388" t="s">
        <v>954</v>
      </c>
      <c r="D661" s="388" t="s">
        <v>334</v>
      </c>
      <c r="E661" s="389" t="s">
        <v>1215</v>
      </c>
      <c r="F661" s="388" t="s">
        <v>241</v>
      </c>
      <c r="G661" s="208"/>
    </row>
    <row r="662" spans="1:7">
      <c r="A662" s="388">
        <v>88427</v>
      </c>
      <c r="B662" s="388" t="s">
        <v>1138</v>
      </c>
      <c r="C662" s="388" t="s">
        <v>954</v>
      </c>
      <c r="D662" s="388" t="s">
        <v>334</v>
      </c>
      <c r="E662" s="389" t="s">
        <v>1139</v>
      </c>
      <c r="F662" s="388" t="s">
        <v>241</v>
      </c>
      <c r="G662" s="208"/>
    </row>
    <row r="663" spans="1:7">
      <c r="A663" s="388">
        <v>88434</v>
      </c>
      <c r="B663" s="388" t="s">
        <v>1140</v>
      </c>
      <c r="C663" s="388" t="s">
        <v>954</v>
      </c>
      <c r="D663" s="388" t="s">
        <v>334</v>
      </c>
      <c r="E663" s="389" t="s">
        <v>4543</v>
      </c>
      <c r="F663" s="388" t="s">
        <v>241</v>
      </c>
      <c r="G663" s="208"/>
    </row>
    <row r="664" spans="1:7">
      <c r="A664" s="388">
        <v>88435</v>
      </c>
      <c r="B664" s="388" t="s">
        <v>1142</v>
      </c>
      <c r="C664" s="388" t="s">
        <v>954</v>
      </c>
      <c r="D664" s="388" t="s">
        <v>334</v>
      </c>
      <c r="E664" s="389" t="s">
        <v>841</v>
      </c>
      <c r="F664" s="388" t="s">
        <v>241</v>
      </c>
      <c r="G664" s="208"/>
    </row>
    <row r="665" spans="1:7">
      <c r="A665" s="388">
        <v>88436</v>
      </c>
      <c r="B665" s="388" t="s">
        <v>1144</v>
      </c>
      <c r="C665" s="388" t="s">
        <v>954</v>
      </c>
      <c r="D665" s="388" t="s">
        <v>334</v>
      </c>
      <c r="E665" s="389" t="s">
        <v>3333</v>
      </c>
      <c r="F665" s="388" t="s">
        <v>241</v>
      </c>
      <c r="G665" s="208"/>
    </row>
    <row r="666" spans="1:7">
      <c r="A666" s="388">
        <v>88437</v>
      </c>
      <c r="B666" s="388" t="s">
        <v>1146</v>
      </c>
      <c r="C666" s="388" t="s">
        <v>954</v>
      </c>
      <c r="D666" s="388" t="s">
        <v>334</v>
      </c>
      <c r="E666" s="389" t="s">
        <v>1139</v>
      </c>
      <c r="F666" s="388" t="s">
        <v>241</v>
      </c>
      <c r="G666" s="208"/>
    </row>
    <row r="667" spans="1:7">
      <c r="A667" s="388">
        <v>88569</v>
      </c>
      <c r="B667" s="388" t="s">
        <v>1147</v>
      </c>
      <c r="C667" s="388" t="s">
        <v>954</v>
      </c>
      <c r="D667" s="388" t="s">
        <v>240</v>
      </c>
      <c r="E667" s="389" t="s">
        <v>14275</v>
      </c>
      <c r="F667" s="388" t="s">
        <v>241</v>
      </c>
      <c r="G667" s="208"/>
    </row>
    <row r="668" spans="1:7">
      <c r="A668" s="388">
        <v>88570</v>
      </c>
      <c r="B668" s="388" t="s">
        <v>1148</v>
      </c>
      <c r="C668" s="388" t="s">
        <v>954</v>
      </c>
      <c r="D668" s="388" t="s">
        <v>240</v>
      </c>
      <c r="E668" s="389" t="s">
        <v>1126</v>
      </c>
      <c r="F668" s="388" t="s">
        <v>241</v>
      </c>
      <c r="G668" s="208"/>
    </row>
    <row r="669" spans="1:7">
      <c r="A669" s="388">
        <v>88826</v>
      </c>
      <c r="B669" s="388" t="s">
        <v>1149</v>
      </c>
      <c r="C669" s="388" t="s">
        <v>954</v>
      </c>
      <c r="D669" s="388" t="s">
        <v>709</v>
      </c>
      <c r="E669" s="389" t="s">
        <v>811</v>
      </c>
      <c r="F669" s="388" t="s">
        <v>241</v>
      </c>
      <c r="G669" s="208"/>
    </row>
    <row r="670" spans="1:7">
      <c r="A670" s="388">
        <v>88827</v>
      </c>
      <c r="B670" s="388" t="s">
        <v>1150</v>
      </c>
      <c r="C670" s="388" t="s">
        <v>954</v>
      </c>
      <c r="D670" s="388" t="s">
        <v>709</v>
      </c>
      <c r="E670" s="389" t="s">
        <v>1108</v>
      </c>
      <c r="F670" s="388" t="s">
        <v>241</v>
      </c>
      <c r="G670" s="208"/>
    </row>
    <row r="671" spans="1:7">
      <c r="A671" s="388">
        <v>88828</v>
      </c>
      <c r="B671" s="388" t="s">
        <v>1151</v>
      </c>
      <c r="C671" s="388" t="s">
        <v>954</v>
      </c>
      <c r="D671" s="388" t="s">
        <v>709</v>
      </c>
      <c r="E671" s="389" t="s">
        <v>7456</v>
      </c>
      <c r="F671" s="388" t="s">
        <v>241</v>
      </c>
      <c r="G671" s="208"/>
    </row>
    <row r="672" spans="1:7">
      <c r="A672" s="388">
        <v>88829</v>
      </c>
      <c r="B672" s="388" t="s">
        <v>1152</v>
      </c>
      <c r="C672" s="388" t="s">
        <v>954</v>
      </c>
      <c r="D672" s="388" t="s">
        <v>334</v>
      </c>
      <c r="E672" s="389" t="s">
        <v>1153</v>
      </c>
      <c r="F672" s="388" t="s">
        <v>241</v>
      </c>
      <c r="G672" s="208"/>
    </row>
    <row r="673" spans="1:7">
      <c r="A673" s="388">
        <v>88832</v>
      </c>
      <c r="B673" s="388" t="s">
        <v>1154</v>
      </c>
      <c r="C673" s="388" t="s">
        <v>954</v>
      </c>
      <c r="D673" s="388" t="s">
        <v>240</v>
      </c>
      <c r="E673" s="389" t="s">
        <v>5702</v>
      </c>
      <c r="F673" s="388" t="s">
        <v>241</v>
      </c>
      <c r="G673" s="208"/>
    </row>
    <row r="674" spans="1:7">
      <c r="A674" s="388">
        <v>88834</v>
      </c>
      <c r="B674" s="388" t="s">
        <v>1155</v>
      </c>
      <c r="C674" s="388" t="s">
        <v>954</v>
      </c>
      <c r="D674" s="388" t="s">
        <v>240</v>
      </c>
      <c r="E674" s="389" t="s">
        <v>1321</v>
      </c>
      <c r="F674" s="388" t="s">
        <v>241</v>
      </c>
      <c r="G674" s="208"/>
    </row>
    <row r="675" spans="1:7">
      <c r="A675" s="388">
        <v>88835</v>
      </c>
      <c r="B675" s="388" t="s">
        <v>1157</v>
      </c>
      <c r="C675" s="388" t="s">
        <v>954</v>
      </c>
      <c r="D675" s="388" t="s">
        <v>240</v>
      </c>
      <c r="E675" s="389" t="s">
        <v>14276</v>
      </c>
      <c r="F675" s="388" t="s">
        <v>241</v>
      </c>
      <c r="G675" s="208"/>
    </row>
    <row r="676" spans="1:7">
      <c r="A676" s="388">
        <v>88836</v>
      </c>
      <c r="B676" s="388" t="s">
        <v>1158</v>
      </c>
      <c r="C676" s="388" t="s">
        <v>954</v>
      </c>
      <c r="D676" s="388" t="s">
        <v>709</v>
      </c>
      <c r="E676" s="389" t="s">
        <v>16316</v>
      </c>
      <c r="F676" s="388" t="s">
        <v>241</v>
      </c>
      <c r="G676" s="208"/>
    </row>
    <row r="677" spans="1:7">
      <c r="A677" s="388">
        <v>88839</v>
      </c>
      <c r="B677" s="388" t="s">
        <v>1159</v>
      </c>
      <c r="C677" s="388" t="s">
        <v>954</v>
      </c>
      <c r="D677" s="388" t="s">
        <v>240</v>
      </c>
      <c r="E677" s="389" t="s">
        <v>12538</v>
      </c>
      <c r="F677" s="388" t="s">
        <v>241</v>
      </c>
      <c r="G677" s="208"/>
    </row>
    <row r="678" spans="1:7">
      <c r="A678" s="388">
        <v>88840</v>
      </c>
      <c r="B678" s="388" t="s">
        <v>1160</v>
      </c>
      <c r="C678" s="388" t="s">
        <v>954</v>
      </c>
      <c r="D678" s="388" t="s">
        <v>240</v>
      </c>
      <c r="E678" s="389" t="s">
        <v>7707</v>
      </c>
      <c r="F678" s="388" t="s">
        <v>241</v>
      </c>
      <c r="G678" s="208"/>
    </row>
    <row r="679" spans="1:7">
      <c r="A679" s="388">
        <v>88841</v>
      </c>
      <c r="B679" s="388" t="s">
        <v>1162</v>
      </c>
      <c r="C679" s="388" t="s">
        <v>954</v>
      </c>
      <c r="D679" s="388" t="s">
        <v>240</v>
      </c>
      <c r="E679" s="389" t="s">
        <v>14277</v>
      </c>
      <c r="F679" s="388" t="s">
        <v>241</v>
      </c>
      <c r="G679" s="208"/>
    </row>
    <row r="680" spans="1:7">
      <c r="A680" s="388">
        <v>88842</v>
      </c>
      <c r="B680" s="388" t="s">
        <v>1163</v>
      </c>
      <c r="C680" s="388" t="s">
        <v>954</v>
      </c>
      <c r="D680" s="388" t="s">
        <v>709</v>
      </c>
      <c r="E680" s="389" t="s">
        <v>16317</v>
      </c>
      <c r="F680" s="388" t="s">
        <v>241</v>
      </c>
      <c r="G680" s="208"/>
    </row>
    <row r="681" spans="1:7">
      <c r="A681" s="388">
        <v>88847</v>
      </c>
      <c r="B681" s="388" t="s">
        <v>1164</v>
      </c>
      <c r="C681" s="388" t="s">
        <v>954</v>
      </c>
      <c r="D681" s="388" t="s">
        <v>240</v>
      </c>
      <c r="E681" s="389" t="s">
        <v>5412</v>
      </c>
      <c r="F681" s="388" t="s">
        <v>241</v>
      </c>
      <c r="G681" s="208"/>
    </row>
    <row r="682" spans="1:7">
      <c r="A682" s="388">
        <v>88848</v>
      </c>
      <c r="B682" s="388" t="s">
        <v>1166</v>
      </c>
      <c r="C682" s="388" t="s">
        <v>954</v>
      </c>
      <c r="D682" s="388" t="s">
        <v>240</v>
      </c>
      <c r="E682" s="389" t="s">
        <v>1035</v>
      </c>
      <c r="F682" s="388" t="s">
        <v>241</v>
      </c>
      <c r="G682" s="208"/>
    </row>
    <row r="683" spans="1:7">
      <c r="A683" s="388">
        <v>88853</v>
      </c>
      <c r="B683" s="388" t="s">
        <v>1168</v>
      </c>
      <c r="C683" s="388" t="s">
        <v>954</v>
      </c>
      <c r="D683" s="388" t="s">
        <v>334</v>
      </c>
      <c r="E683" s="389" t="s">
        <v>7454</v>
      </c>
      <c r="F683" s="388" t="s">
        <v>241</v>
      </c>
      <c r="G683" s="208"/>
    </row>
    <row r="684" spans="1:7">
      <c r="A684" s="388">
        <v>88854</v>
      </c>
      <c r="B684" s="388" t="s">
        <v>1170</v>
      </c>
      <c r="C684" s="388" t="s">
        <v>954</v>
      </c>
      <c r="D684" s="388" t="s">
        <v>334</v>
      </c>
      <c r="E684" s="389" t="s">
        <v>1030</v>
      </c>
      <c r="F684" s="388" t="s">
        <v>241</v>
      </c>
      <c r="G684" s="208"/>
    </row>
    <row r="685" spans="1:7">
      <c r="A685" s="388">
        <v>88855</v>
      </c>
      <c r="B685" s="388" t="s">
        <v>1171</v>
      </c>
      <c r="C685" s="388" t="s">
        <v>954</v>
      </c>
      <c r="D685" s="388" t="s">
        <v>240</v>
      </c>
      <c r="E685" s="389" t="s">
        <v>1207</v>
      </c>
      <c r="F685" s="388" t="s">
        <v>241</v>
      </c>
      <c r="G685" s="208"/>
    </row>
    <row r="686" spans="1:7">
      <c r="A686" s="388">
        <v>88856</v>
      </c>
      <c r="B686" s="388" t="s">
        <v>1173</v>
      </c>
      <c r="C686" s="388" t="s">
        <v>954</v>
      </c>
      <c r="D686" s="388" t="s">
        <v>240</v>
      </c>
      <c r="E686" s="389" t="s">
        <v>832</v>
      </c>
      <c r="F686" s="388" t="s">
        <v>241</v>
      </c>
      <c r="G686" s="208"/>
    </row>
    <row r="687" spans="1:7">
      <c r="A687" s="388">
        <v>88857</v>
      </c>
      <c r="B687" s="388" t="s">
        <v>1175</v>
      </c>
      <c r="C687" s="388" t="s">
        <v>954</v>
      </c>
      <c r="D687" s="388" t="s">
        <v>240</v>
      </c>
      <c r="E687" s="389" t="s">
        <v>6003</v>
      </c>
      <c r="F687" s="388" t="s">
        <v>241</v>
      </c>
      <c r="G687" s="208"/>
    </row>
    <row r="688" spans="1:7">
      <c r="A688" s="388">
        <v>88858</v>
      </c>
      <c r="B688" s="388" t="s">
        <v>1176</v>
      </c>
      <c r="C688" s="388" t="s">
        <v>954</v>
      </c>
      <c r="D688" s="388" t="s">
        <v>240</v>
      </c>
      <c r="E688" s="389" t="s">
        <v>7279</v>
      </c>
      <c r="F688" s="388" t="s">
        <v>241</v>
      </c>
      <c r="G688" s="208"/>
    </row>
    <row r="689" spans="1:7">
      <c r="A689" s="388">
        <v>88859</v>
      </c>
      <c r="B689" s="388" t="s">
        <v>1177</v>
      </c>
      <c r="C689" s="388" t="s">
        <v>954</v>
      </c>
      <c r="D689" s="388" t="s">
        <v>240</v>
      </c>
      <c r="E689" s="389" t="s">
        <v>14278</v>
      </c>
      <c r="F689" s="388" t="s">
        <v>241</v>
      </c>
      <c r="G689" s="208"/>
    </row>
    <row r="690" spans="1:7">
      <c r="A690" s="388">
        <v>88860</v>
      </c>
      <c r="B690" s="388" t="s">
        <v>1179</v>
      </c>
      <c r="C690" s="388" t="s">
        <v>954</v>
      </c>
      <c r="D690" s="388" t="s">
        <v>240</v>
      </c>
      <c r="E690" s="389" t="s">
        <v>347</v>
      </c>
      <c r="F690" s="388" t="s">
        <v>241</v>
      </c>
      <c r="G690" s="208"/>
    </row>
    <row r="691" spans="1:7">
      <c r="A691" s="388">
        <v>88900</v>
      </c>
      <c r="B691" s="388" t="s">
        <v>1181</v>
      </c>
      <c r="C691" s="388" t="s">
        <v>954</v>
      </c>
      <c r="D691" s="388" t="s">
        <v>240</v>
      </c>
      <c r="E691" s="389" t="s">
        <v>14279</v>
      </c>
      <c r="F691" s="388" t="s">
        <v>241</v>
      </c>
      <c r="G691" s="208"/>
    </row>
    <row r="692" spans="1:7">
      <c r="A692" s="388">
        <v>88902</v>
      </c>
      <c r="B692" s="388" t="s">
        <v>1182</v>
      </c>
      <c r="C692" s="388" t="s">
        <v>954</v>
      </c>
      <c r="D692" s="388" t="s">
        <v>240</v>
      </c>
      <c r="E692" s="389" t="s">
        <v>11405</v>
      </c>
      <c r="F692" s="388" t="s">
        <v>241</v>
      </c>
      <c r="G692" s="208"/>
    </row>
    <row r="693" spans="1:7">
      <c r="A693" s="388">
        <v>88903</v>
      </c>
      <c r="B693" s="388" t="s">
        <v>1183</v>
      </c>
      <c r="C693" s="388" t="s">
        <v>954</v>
      </c>
      <c r="D693" s="388" t="s">
        <v>240</v>
      </c>
      <c r="E693" s="389" t="s">
        <v>4159</v>
      </c>
      <c r="F693" s="388" t="s">
        <v>241</v>
      </c>
      <c r="G693" s="208"/>
    </row>
    <row r="694" spans="1:7">
      <c r="A694" s="388">
        <v>88904</v>
      </c>
      <c r="B694" s="388" t="s">
        <v>1184</v>
      </c>
      <c r="C694" s="388" t="s">
        <v>954</v>
      </c>
      <c r="D694" s="388" t="s">
        <v>709</v>
      </c>
      <c r="E694" s="389" t="s">
        <v>16318</v>
      </c>
      <c r="F694" s="388" t="s">
        <v>241</v>
      </c>
      <c r="G694" s="208"/>
    </row>
    <row r="695" spans="1:7">
      <c r="A695" s="388">
        <v>89009</v>
      </c>
      <c r="B695" s="388" t="s">
        <v>1185</v>
      </c>
      <c r="C695" s="388" t="s">
        <v>954</v>
      </c>
      <c r="D695" s="388" t="s">
        <v>240</v>
      </c>
      <c r="E695" s="389" t="s">
        <v>2320</v>
      </c>
      <c r="F695" s="388" t="s">
        <v>241</v>
      </c>
      <c r="G695" s="208"/>
    </row>
    <row r="696" spans="1:7">
      <c r="A696" s="388">
        <v>89010</v>
      </c>
      <c r="B696" s="388" t="s">
        <v>1187</v>
      </c>
      <c r="C696" s="388" t="s">
        <v>954</v>
      </c>
      <c r="D696" s="388" t="s">
        <v>240</v>
      </c>
      <c r="E696" s="389" t="s">
        <v>1020</v>
      </c>
      <c r="F696" s="388" t="s">
        <v>241</v>
      </c>
      <c r="G696" s="208"/>
    </row>
    <row r="697" spans="1:7">
      <c r="A697" s="388">
        <v>89011</v>
      </c>
      <c r="B697" s="388" t="s">
        <v>1188</v>
      </c>
      <c r="C697" s="388" t="s">
        <v>954</v>
      </c>
      <c r="D697" s="388" t="s">
        <v>240</v>
      </c>
      <c r="E697" s="389" t="s">
        <v>14280</v>
      </c>
      <c r="F697" s="388" t="s">
        <v>241</v>
      </c>
      <c r="G697" s="208"/>
    </row>
    <row r="698" spans="1:7">
      <c r="A698" s="388">
        <v>89012</v>
      </c>
      <c r="B698" s="388" t="s">
        <v>1190</v>
      </c>
      <c r="C698" s="388" t="s">
        <v>954</v>
      </c>
      <c r="D698" s="388" t="s">
        <v>240</v>
      </c>
      <c r="E698" s="389" t="s">
        <v>1172</v>
      </c>
      <c r="F698" s="388" t="s">
        <v>241</v>
      </c>
      <c r="G698" s="208"/>
    </row>
    <row r="699" spans="1:7">
      <c r="A699" s="388">
        <v>89013</v>
      </c>
      <c r="B699" s="388" t="s">
        <v>1192</v>
      </c>
      <c r="C699" s="388" t="s">
        <v>954</v>
      </c>
      <c r="D699" s="388" t="s">
        <v>240</v>
      </c>
      <c r="E699" s="389" t="s">
        <v>14281</v>
      </c>
      <c r="F699" s="388" t="s">
        <v>241</v>
      </c>
      <c r="G699" s="208"/>
    </row>
    <row r="700" spans="1:7">
      <c r="A700" s="388">
        <v>89014</v>
      </c>
      <c r="B700" s="388" t="s">
        <v>1194</v>
      </c>
      <c r="C700" s="388" t="s">
        <v>954</v>
      </c>
      <c r="D700" s="388" t="s">
        <v>240</v>
      </c>
      <c r="E700" s="389" t="s">
        <v>14282</v>
      </c>
      <c r="F700" s="388" t="s">
        <v>241</v>
      </c>
      <c r="G700" s="208"/>
    </row>
    <row r="701" spans="1:7">
      <c r="A701" s="388">
        <v>89015</v>
      </c>
      <c r="B701" s="388" t="s">
        <v>1196</v>
      </c>
      <c r="C701" s="388" t="s">
        <v>954</v>
      </c>
      <c r="D701" s="388" t="s">
        <v>240</v>
      </c>
      <c r="E701" s="389" t="s">
        <v>843</v>
      </c>
      <c r="F701" s="388" t="s">
        <v>241</v>
      </c>
      <c r="G701" s="208"/>
    </row>
    <row r="702" spans="1:7">
      <c r="A702" s="388">
        <v>89016</v>
      </c>
      <c r="B702" s="388" t="s">
        <v>1198</v>
      </c>
      <c r="C702" s="388" t="s">
        <v>954</v>
      </c>
      <c r="D702" s="388" t="s">
        <v>240</v>
      </c>
      <c r="E702" s="389" t="s">
        <v>918</v>
      </c>
      <c r="F702" s="388" t="s">
        <v>241</v>
      </c>
      <c r="G702" s="208"/>
    </row>
    <row r="703" spans="1:7">
      <c r="A703" s="388">
        <v>89017</v>
      </c>
      <c r="B703" s="388" t="s">
        <v>1200</v>
      </c>
      <c r="C703" s="388" t="s">
        <v>954</v>
      </c>
      <c r="D703" s="388" t="s">
        <v>240</v>
      </c>
      <c r="E703" s="389" t="s">
        <v>14283</v>
      </c>
      <c r="F703" s="388" t="s">
        <v>241</v>
      </c>
      <c r="G703" s="208"/>
    </row>
    <row r="704" spans="1:7">
      <c r="A704" s="388">
        <v>89018</v>
      </c>
      <c r="B704" s="388" t="s">
        <v>1201</v>
      </c>
      <c r="C704" s="388" t="s">
        <v>954</v>
      </c>
      <c r="D704" s="388" t="s">
        <v>240</v>
      </c>
      <c r="E704" s="389" t="s">
        <v>14284</v>
      </c>
      <c r="F704" s="388" t="s">
        <v>241</v>
      </c>
      <c r="G704" s="208"/>
    </row>
    <row r="705" spans="1:7">
      <c r="A705" s="388">
        <v>89019</v>
      </c>
      <c r="B705" s="388" t="s">
        <v>1203</v>
      </c>
      <c r="C705" s="388" t="s">
        <v>954</v>
      </c>
      <c r="D705" s="388" t="s">
        <v>240</v>
      </c>
      <c r="E705" s="389" t="s">
        <v>1311</v>
      </c>
      <c r="F705" s="388" t="s">
        <v>241</v>
      </c>
      <c r="G705" s="208"/>
    </row>
    <row r="706" spans="1:7">
      <c r="A706" s="388">
        <v>89020</v>
      </c>
      <c r="B706" s="388" t="s">
        <v>1205</v>
      </c>
      <c r="C706" s="388" t="s">
        <v>954</v>
      </c>
      <c r="D706" s="388" t="s">
        <v>240</v>
      </c>
      <c r="E706" s="389" t="s">
        <v>1108</v>
      </c>
      <c r="F706" s="388" t="s">
        <v>241</v>
      </c>
      <c r="G706" s="208"/>
    </row>
    <row r="707" spans="1:7">
      <c r="A707" s="388">
        <v>89023</v>
      </c>
      <c r="B707" s="388" t="s">
        <v>1206</v>
      </c>
      <c r="C707" s="388" t="s">
        <v>954</v>
      </c>
      <c r="D707" s="388" t="s">
        <v>240</v>
      </c>
      <c r="E707" s="389" t="s">
        <v>11532</v>
      </c>
      <c r="F707" s="388" t="s">
        <v>241</v>
      </c>
      <c r="G707" s="208"/>
    </row>
    <row r="708" spans="1:7">
      <c r="A708" s="388">
        <v>89024</v>
      </c>
      <c r="B708" s="388" t="s">
        <v>1208</v>
      </c>
      <c r="C708" s="388" t="s">
        <v>954</v>
      </c>
      <c r="D708" s="388" t="s">
        <v>240</v>
      </c>
      <c r="E708" s="389" t="s">
        <v>12062</v>
      </c>
      <c r="F708" s="388" t="s">
        <v>241</v>
      </c>
      <c r="G708" s="208"/>
    </row>
    <row r="709" spans="1:7">
      <c r="A709" s="388">
        <v>89025</v>
      </c>
      <c r="B709" s="388" t="s">
        <v>1209</v>
      </c>
      <c r="C709" s="388" t="s">
        <v>954</v>
      </c>
      <c r="D709" s="388" t="s">
        <v>240</v>
      </c>
      <c r="E709" s="389" t="s">
        <v>12247</v>
      </c>
      <c r="F709" s="388" t="s">
        <v>241</v>
      </c>
      <c r="G709" s="208"/>
    </row>
    <row r="710" spans="1:7">
      <c r="A710" s="388">
        <v>89026</v>
      </c>
      <c r="B710" s="388" t="s">
        <v>1211</v>
      </c>
      <c r="C710" s="388" t="s">
        <v>954</v>
      </c>
      <c r="D710" s="388" t="s">
        <v>709</v>
      </c>
      <c r="E710" s="389" t="s">
        <v>16319</v>
      </c>
      <c r="F710" s="388" t="s">
        <v>241</v>
      </c>
      <c r="G710" s="208"/>
    </row>
    <row r="711" spans="1:7">
      <c r="A711" s="388">
        <v>89029</v>
      </c>
      <c r="B711" s="388" t="s">
        <v>1212</v>
      </c>
      <c r="C711" s="388" t="s">
        <v>954</v>
      </c>
      <c r="D711" s="388" t="s">
        <v>240</v>
      </c>
      <c r="E711" s="389" t="s">
        <v>14285</v>
      </c>
      <c r="F711" s="388" t="s">
        <v>241</v>
      </c>
      <c r="G711" s="208"/>
    </row>
    <row r="712" spans="1:7">
      <c r="A712" s="388">
        <v>89030</v>
      </c>
      <c r="B712" s="388" t="s">
        <v>1214</v>
      </c>
      <c r="C712" s="388" t="s">
        <v>954</v>
      </c>
      <c r="D712" s="388" t="s">
        <v>240</v>
      </c>
      <c r="E712" s="389" t="s">
        <v>7059</v>
      </c>
      <c r="F712" s="388" t="s">
        <v>241</v>
      </c>
      <c r="G712" s="208"/>
    </row>
    <row r="713" spans="1:7">
      <c r="A713" s="388">
        <v>89033</v>
      </c>
      <c r="B713" s="388" t="s">
        <v>1216</v>
      </c>
      <c r="C713" s="388" t="s">
        <v>954</v>
      </c>
      <c r="D713" s="388" t="s">
        <v>240</v>
      </c>
      <c r="E713" s="389" t="s">
        <v>14286</v>
      </c>
      <c r="F713" s="388" t="s">
        <v>241</v>
      </c>
      <c r="G713" s="208"/>
    </row>
    <row r="714" spans="1:7">
      <c r="A714" s="388">
        <v>89034</v>
      </c>
      <c r="B714" s="388" t="s">
        <v>1218</v>
      </c>
      <c r="C714" s="388" t="s">
        <v>954</v>
      </c>
      <c r="D714" s="388" t="s">
        <v>240</v>
      </c>
      <c r="E714" s="389" t="s">
        <v>1656</v>
      </c>
      <c r="F714" s="388" t="s">
        <v>241</v>
      </c>
      <c r="G714" s="208"/>
    </row>
    <row r="715" spans="1:7">
      <c r="A715" s="388">
        <v>89128</v>
      </c>
      <c r="B715" s="388" t="s">
        <v>1220</v>
      </c>
      <c r="C715" s="388" t="s">
        <v>954</v>
      </c>
      <c r="D715" s="388" t="s">
        <v>240</v>
      </c>
      <c r="E715" s="389" t="s">
        <v>14287</v>
      </c>
      <c r="F715" s="388" t="s">
        <v>241</v>
      </c>
      <c r="G715" s="208"/>
    </row>
    <row r="716" spans="1:7">
      <c r="A716" s="388">
        <v>89129</v>
      </c>
      <c r="B716" s="388" t="s">
        <v>1222</v>
      </c>
      <c r="C716" s="388" t="s">
        <v>954</v>
      </c>
      <c r="D716" s="388" t="s">
        <v>240</v>
      </c>
      <c r="E716" s="389" t="s">
        <v>592</v>
      </c>
      <c r="F716" s="388" t="s">
        <v>241</v>
      </c>
      <c r="G716" s="208"/>
    </row>
    <row r="717" spans="1:7">
      <c r="A717" s="388">
        <v>89130</v>
      </c>
      <c r="B717" s="388" t="s">
        <v>1224</v>
      </c>
      <c r="C717" s="388" t="s">
        <v>954</v>
      </c>
      <c r="D717" s="388" t="s">
        <v>240</v>
      </c>
      <c r="E717" s="389" t="s">
        <v>7123</v>
      </c>
      <c r="F717" s="388" t="s">
        <v>241</v>
      </c>
      <c r="G717" s="208"/>
    </row>
    <row r="718" spans="1:7">
      <c r="A718" s="388">
        <v>89131</v>
      </c>
      <c r="B718" s="388" t="s">
        <v>1225</v>
      </c>
      <c r="C718" s="388" t="s">
        <v>954</v>
      </c>
      <c r="D718" s="388" t="s">
        <v>240</v>
      </c>
      <c r="E718" s="389" t="s">
        <v>270</v>
      </c>
      <c r="F718" s="388" t="s">
        <v>241</v>
      </c>
      <c r="G718" s="208"/>
    </row>
    <row r="719" spans="1:7">
      <c r="A719" s="388">
        <v>89210</v>
      </c>
      <c r="B719" s="388" t="s">
        <v>1226</v>
      </c>
      <c r="C719" s="388" t="s">
        <v>954</v>
      </c>
      <c r="D719" s="388" t="s">
        <v>240</v>
      </c>
      <c r="E719" s="389" t="s">
        <v>5471</v>
      </c>
      <c r="F719" s="388" t="s">
        <v>241</v>
      </c>
      <c r="G719" s="208"/>
    </row>
    <row r="720" spans="1:7">
      <c r="A720" s="388">
        <v>89211</v>
      </c>
      <c r="B720" s="388" t="s">
        <v>1228</v>
      </c>
      <c r="C720" s="388" t="s">
        <v>954</v>
      </c>
      <c r="D720" s="388" t="s">
        <v>240</v>
      </c>
      <c r="E720" s="389" t="s">
        <v>8751</v>
      </c>
      <c r="F720" s="388" t="s">
        <v>241</v>
      </c>
      <c r="G720" s="208"/>
    </row>
    <row r="721" spans="1:7">
      <c r="A721" s="388">
        <v>89212</v>
      </c>
      <c r="B721" s="388" t="s">
        <v>1229</v>
      </c>
      <c r="C721" s="388" t="s">
        <v>954</v>
      </c>
      <c r="D721" s="388" t="s">
        <v>240</v>
      </c>
      <c r="E721" s="389" t="s">
        <v>6071</v>
      </c>
      <c r="F721" s="388" t="s">
        <v>241</v>
      </c>
      <c r="G721" s="208"/>
    </row>
    <row r="722" spans="1:7">
      <c r="A722" s="388">
        <v>89213</v>
      </c>
      <c r="B722" s="388" t="s">
        <v>1230</v>
      </c>
      <c r="C722" s="388" t="s">
        <v>954</v>
      </c>
      <c r="D722" s="388" t="s">
        <v>240</v>
      </c>
      <c r="E722" s="389" t="s">
        <v>616</v>
      </c>
      <c r="F722" s="388" t="s">
        <v>241</v>
      </c>
      <c r="G722" s="208"/>
    </row>
    <row r="723" spans="1:7">
      <c r="A723" s="388">
        <v>89214</v>
      </c>
      <c r="B723" s="388" t="s">
        <v>1232</v>
      </c>
      <c r="C723" s="388" t="s">
        <v>954</v>
      </c>
      <c r="D723" s="388" t="s">
        <v>240</v>
      </c>
      <c r="E723" s="389" t="s">
        <v>3324</v>
      </c>
      <c r="F723" s="388" t="s">
        <v>241</v>
      </c>
      <c r="G723" s="208"/>
    </row>
    <row r="724" spans="1:7">
      <c r="A724" s="388">
        <v>89215</v>
      </c>
      <c r="B724" s="388" t="s">
        <v>1234</v>
      </c>
      <c r="C724" s="388" t="s">
        <v>954</v>
      </c>
      <c r="D724" s="388" t="s">
        <v>709</v>
      </c>
      <c r="E724" s="389" t="s">
        <v>16320</v>
      </c>
      <c r="F724" s="388" t="s">
        <v>241</v>
      </c>
      <c r="G724" s="208"/>
    </row>
    <row r="725" spans="1:7">
      <c r="A725" s="388">
        <v>89221</v>
      </c>
      <c r="B725" s="388" t="s">
        <v>1235</v>
      </c>
      <c r="C725" s="388" t="s">
        <v>954</v>
      </c>
      <c r="D725" s="388" t="s">
        <v>334</v>
      </c>
      <c r="E725" s="389" t="s">
        <v>1460</v>
      </c>
      <c r="F725" s="388" t="s">
        <v>241</v>
      </c>
      <c r="G725" s="208"/>
    </row>
    <row r="726" spans="1:7">
      <c r="A726" s="388">
        <v>89222</v>
      </c>
      <c r="B726" s="388" t="s">
        <v>1237</v>
      </c>
      <c r="C726" s="388" t="s">
        <v>954</v>
      </c>
      <c r="D726" s="388" t="s">
        <v>334</v>
      </c>
      <c r="E726" s="389" t="s">
        <v>1773</v>
      </c>
      <c r="F726" s="388" t="s">
        <v>241</v>
      </c>
      <c r="G726" s="208"/>
    </row>
    <row r="727" spans="1:7">
      <c r="A727" s="388">
        <v>89223</v>
      </c>
      <c r="B727" s="388" t="s">
        <v>1239</v>
      </c>
      <c r="C727" s="388" t="s">
        <v>954</v>
      </c>
      <c r="D727" s="388" t="s">
        <v>334</v>
      </c>
      <c r="E727" s="389" t="s">
        <v>10558</v>
      </c>
      <c r="F727" s="388" t="s">
        <v>241</v>
      </c>
      <c r="G727" s="208"/>
    </row>
    <row r="728" spans="1:7">
      <c r="A728" s="388">
        <v>89224</v>
      </c>
      <c r="B728" s="388" t="s">
        <v>1241</v>
      </c>
      <c r="C728" s="388" t="s">
        <v>954</v>
      </c>
      <c r="D728" s="388" t="s">
        <v>334</v>
      </c>
      <c r="E728" s="389" t="s">
        <v>1242</v>
      </c>
      <c r="F728" s="388" t="s">
        <v>241</v>
      </c>
      <c r="G728" s="208"/>
    </row>
    <row r="729" spans="1:7">
      <c r="A729" s="388">
        <v>89228</v>
      </c>
      <c r="B729" s="388" t="s">
        <v>1243</v>
      </c>
      <c r="C729" s="388" t="s">
        <v>954</v>
      </c>
      <c r="D729" s="388" t="s">
        <v>240</v>
      </c>
      <c r="E729" s="389" t="s">
        <v>14288</v>
      </c>
      <c r="F729" s="388" t="s">
        <v>241</v>
      </c>
      <c r="G729" s="208"/>
    </row>
    <row r="730" spans="1:7">
      <c r="A730" s="388">
        <v>89229</v>
      </c>
      <c r="B730" s="388" t="s">
        <v>1244</v>
      </c>
      <c r="C730" s="388" t="s">
        <v>954</v>
      </c>
      <c r="D730" s="388" t="s">
        <v>240</v>
      </c>
      <c r="E730" s="389" t="s">
        <v>1335</v>
      </c>
      <c r="F730" s="388" t="s">
        <v>241</v>
      </c>
      <c r="G730" s="208"/>
    </row>
    <row r="731" spans="1:7">
      <c r="A731" s="388">
        <v>89230</v>
      </c>
      <c r="B731" s="388" t="s">
        <v>1245</v>
      </c>
      <c r="C731" s="388" t="s">
        <v>954</v>
      </c>
      <c r="D731" s="388" t="s">
        <v>240</v>
      </c>
      <c r="E731" s="389" t="s">
        <v>14289</v>
      </c>
      <c r="F731" s="388" t="s">
        <v>241</v>
      </c>
      <c r="G731" s="208"/>
    </row>
    <row r="732" spans="1:7">
      <c r="A732" s="388">
        <v>89231</v>
      </c>
      <c r="B732" s="388" t="s">
        <v>1246</v>
      </c>
      <c r="C732" s="388" t="s">
        <v>954</v>
      </c>
      <c r="D732" s="388" t="s">
        <v>240</v>
      </c>
      <c r="E732" s="389" t="s">
        <v>4281</v>
      </c>
      <c r="F732" s="388" t="s">
        <v>241</v>
      </c>
      <c r="G732" s="208"/>
    </row>
    <row r="733" spans="1:7">
      <c r="A733" s="388">
        <v>89232</v>
      </c>
      <c r="B733" s="388" t="s">
        <v>1248</v>
      </c>
      <c r="C733" s="388" t="s">
        <v>954</v>
      </c>
      <c r="D733" s="388" t="s">
        <v>240</v>
      </c>
      <c r="E733" s="389" t="s">
        <v>14290</v>
      </c>
      <c r="F733" s="388" t="s">
        <v>241</v>
      </c>
      <c r="G733" s="208"/>
    </row>
    <row r="734" spans="1:7">
      <c r="A734" s="388">
        <v>89233</v>
      </c>
      <c r="B734" s="388" t="s">
        <v>1249</v>
      </c>
      <c r="C734" s="388" t="s">
        <v>954</v>
      </c>
      <c r="D734" s="388" t="s">
        <v>709</v>
      </c>
      <c r="E734" s="389" t="s">
        <v>16321</v>
      </c>
      <c r="F734" s="388" t="s">
        <v>241</v>
      </c>
      <c r="G734" s="208"/>
    </row>
    <row r="735" spans="1:7">
      <c r="A735" s="388">
        <v>89236</v>
      </c>
      <c r="B735" s="388" t="s">
        <v>1250</v>
      </c>
      <c r="C735" s="388" t="s">
        <v>954</v>
      </c>
      <c r="D735" s="388" t="s">
        <v>240</v>
      </c>
      <c r="E735" s="389" t="s">
        <v>14291</v>
      </c>
      <c r="F735" s="388" t="s">
        <v>241</v>
      </c>
      <c r="G735" s="208"/>
    </row>
    <row r="736" spans="1:7">
      <c r="A736" s="388">
        <v>89237</v>
      </c>
      <c r="B736" s="388" t="s">
        <v>1251</v>
      </c>
      <c r="C736" s="388" t="s">
        <v>954</v>
      </c>
      <c r="D736" s="388" t="s">
        <v>240</v>
      </c>
      <c r="E736" s="389" t="s">
        <v>8522</v>
      </c>
      <c r="F736" s="388" t="s">
        <v>241</v>
      </c>
      <c r="G736" s="208"/>
    </row>
    <row r="737" spans="1:7">
      <c r="A737" s="388">
        <v>89238</v>
      </c>
      <c r="B737" s="388" t="s">
        <v>1253</v>
      </c>
      <c r="C737" s="388" t="s">
        <v>954</v>
      </c>
      <c r="D737" s="388" t="s">
        <v>240</v>
      </c>
      <c r="E737" s="389" t="s">
        <v>14292</v>
      </c>
      <c r="F737" s="388" t="s">
        <v>241</v>
      </c>
      <c r="G737" s="208"/>
    </row>
    <row r="738" spans="1:7">
      <c r="A738" s="388">
        <v>89239</v>
      </c>
      <c r="B738" s="388" t="s">
        <v>1254</v>
      </c>
      <c r="C738" s="388" t="s">
        <v>954</v>
      </c>
      <c r="D738" s="388" t="s">
        <v>709</v>
      </c>
      <c r="E738" s="389" t="s">
        <v>16322</v>
      </c>
      <c r="F738" s="388" t="s">
        <v>241</v>
      </c>
      <c r="G738" s="208"/>
    </row>
    <row r="739" spans="1:7">
      <c r="A739" s="388">
        <v>89240</v>
      </c>
      <c r="B739" s="388" t="s">
        <v>1255</v>
      </c>
      <c r="C739" s="388" t="s">
        <v>954</v>
      </c>
      <c r="D739" s="388" t="s">
        <v>240</v>
      </c>
      <c r="E739" s="389" t="s">
        <v>14293</v>
      </c>
      <c r="F739" s="388" t="s">
        <v>241</v>
      </c>
      <c r="G739" s="208"/>
    </row>
    <row r="740" spans="1:7">
      <c r="A740" s="388">
        <v>89241</v>
      </c>
      <c r="B740" s="388" t="s">
        <v>1256</v>
      </c>
      <c r="C740" s="388" t="s">
        <v>954</v>
      </c>
      <c r="D740" s="388" t="s">
        <v>240</v>
      </c>
      <c r="E740" s="389" t="s">
        <v>4954</v>
      </c>
      <c r="F740" s="388" t="s">
        <v>241</v>
      </c>
      <c r="G740" s="208"/>
    </row>
    <row r="741" spans="1:7">
      <c r="A741" s="388">
        <v>89246</v>
      </c>
      <c r="B741" s="388" t="s">
        <v>1258</v>
      </c>
      <c r="C741" s="388" t="s">
        <v>954</v>
      </c>
      <c r="D741" s="388" t="s">
        <v>240</v>
      </c>
      <c r="E741" s="389" t="s">
        <v>14294</v>
      </c>
      <c r="F741" s="388" t="s">
        <v>241</v>
      </c>
      <c r="G741" s="208"/>
    </row>
    <row r="742" spans="1:7">
      <c r="A742" s="388">
        <v>89247</v>
      </c>
      <c r="B742" s="388" t="s">
        <v>1259</v>
      </c>
      <c r="C742" s="388" t="s">
        <v>954</v>
      </c>
      <c r="D742" s="388" t="s">
        <v>240</v>
      </c>
      <c r="E742" s="389" t="s">
        <v>4145</v>
      </c>
      <c r="F742" s="388" t="s">
        <v>241</v>
      </c>
      <c r="G742" s="208"/>
    </row>
    <row r="743" spans="1:7">
      <c r="A743" s="388">
        <v>89248</v>
      </c>
      <c r="B743" s="388" t="s">
        <v>1260</v>
      </c>
      <c r="C743" s="388" t="s">
        <v>954</v>
      </c>
      <c r="D743" s="388" t="s">
        <v>240</v>
      </c>
      <c r="E743" s="389" t="s">
        <v>14295</v>
      </c>
      <c r="F743" s="388" t="s">
        <v>241</v>
      </c>
      <c r="G743" s="208"/>
    </row>
    <row r="744" spans="1:7">
      <c r="A744" s="388">
        <v>89249</v>
      </c>
      <c r="B744" s="388" t="s">
        <v>1261</v>
      </c>
      <c r="C744" s="388" t="s">
        <v>954</v>
      </c>
      <c r="D744" s="388" t="s">
        <v>709</v>
      </c>
      <c r="E744" s="389" t="s">
        <v>16323</v>
      </c>
      <c r="F744" s="388" t="s">
        <v>241</v>
      </c>
      <c r="G744" s="208"/>
    </row>
    <row r="745" spans="1:7">
      <c r="A745" s="388">
        <v>89253</v>
      </c>
      <c r="B745" s="388" t="s">
        <v>1262</v>
      </c>
      <c r="C745" s="388" t="s">
        <v>954</v>
      </c>
      <c r="D745" s="388" t="s">
        <v>240</v>
      </c>
      <c r="E745" s="389" t="s">
        <v>14296</v>
      </c>
      <c r="F745" s="388" t="s">
        <v>241</v>
      </c>
      <c r="G745" s="208"/>
    </row>
    <row r="746" spans="1:7">
      <c r="A746" s="388">
        <v>89254</v>
      </c>
      <c r="B746" s="388" t="s">
        <v>1263</v>
      </c>
      <c r="C746" s="388" t="s">
        <v>954</v>
      </c>
      <c r="D746" s="388" t="s">
        <v>240</v>
      </c>
      <c r="E746" s="389" t="s">
        <v>2996</v>
      </c>
      <c r="F746" s="388" t="s">
        <v>241</v>
      </c>
      <c r="G746" s="208"/>
    </row>
    <row r="747" spans="1:7">
      <c r="A747" s="388">
        <v>89255</v>
      </c>
      <c r="B747" s="388" t="s">
        <v>1265</v>
      </c>
      <c r="C747" s="388" t="s">
        <v>954</v>
      </c>
      <c r="D747" s="388" t="s">
        <v>240</v>
      </c>
      <c r="E747" s="389" t="s">
        <v>14297</v>
      </c>
      <c r="F747" s="388" t="s">
        <v>241</v>
      </c>
      <c r="G747" s="208"/>
    </row>
    <row r="748" spans="1:7">
      <c r="A748" s="388">
        <v>89256</v>
      </c>
      <c r="B748" s="388" t="s">
        <v>1266</v>
      </c>
      <c r="C748" s="388" t="s">
        <v>954</v>
      </c>
      <c r="D748" s="388" t="s">
        <v>709</v>
      </c>
      <c r="E748" s="389" t="s">
        <v>16324</v>
      </c>
      <c r="F748" s="388" t="s">
        <v>241</v>
      </c>
      <c r="G748" s="208"/>
    </row>
    <row r="749" spans="1:7">
      <c r="A749" s="388">
        <v>89259</v>
      </c>
      <c r="B749" s="388" t="s">
        <v>1268</v>
      </c>
      <c r="C749" s="388" t="s">
        <v>954</v>
      </c>
      <c r="D749" s="388" t="s">
        <v>240</v>
      </c>
      <c r="E749" s="389" t="s">
        <v>893</v>
      </c>
      <c r="F749" s="388" t="s">
        <v>241</v>
      </c>
      <c r="G749" s="208"/>
    </row>
    <row r="750" spans="1:7">
      <c r="A750" s="388">
        <v>89260</v>
      </c>
      <c r="B750" s="388" t="s">
        <v>1270</v>
      </c>
      <c r="C750" s="388" t="s">
        <v>954</v>
      </c>
      <c r="D750" s="388" t="s">
        <v>240</v>
      </c>
      <c r="E750" s="389" t="s">
        <v>6125</v>
      </c>
      <c r="F750" s="388" t="s">
        <v>241</v>
      </c>
      <c r="G750" s="208"/>
    </row>
    <row r="751" spans="1:7">
      <c r="A751" s="388">
        <v>89262</v>
      </c>
      <c r="B751" s="388" t="s">
        <v>1272</v>
      </c>
      <c r="C751" s="388" t="s">
        <v>954</v>
      </c>
      <c r="D751" s="388" t="s">
        <v>240</v>
      </c>
      <c r="E751" s="389" t="s">
        <v>14298</v>
      </c>
      <c r="F751" s="388" t="s">
        <v>241</v>
      </c>
      <c r="G751" s="208"/>
    </row>
    <row r="752" spans="1:7">
      <c r="A752" s="388">
        <v>89264</v>
      </c>
      <c r="B752" s="388" t="s">
        <v>1273</v>
      </c>
      <c r="C752" s="388" t="s">
        <v>954</v>
      </c>
      <c r="D752" s="388" t="s">
        <v>240</v>
      </c>
      <c r="E752" s="389" t="s">
        <v>14299</v>
      </c>
      <c r="F752" s="388" t="s">
        <v>241</v>
      </c>
      <c r="G752" s="208"/>
    </row>
    <row r="753" spans="1:7">
      <c r="A753" s="388">
        <v>89265</v>
      </c>
      <c r="B753" s="388" t="s">
        <v>1275</v>
      </c>
      <c r="C753" s="388" t="s">
        <v>954</v>
      </c>
      <c r="D753" s="388" t="s">
        <v>240</v>
      </c>
      <c r="E753" s="389" t="s">
        <v>16325</v>
      </c>
      <c r="F753" s="388" t="s">
        <v>241</v>
      </c>
      <c r="G753" s="208"/>
    </row>
    <row r="754" spans="1:7">
      <c r="A754" s="388">
        <v>89266</v>
      </c>
      <c r="B754" s="388" t="s">
        <v>1276</v>
      </c>
      <c r="C754" s="388" t="s">
        <v>954</v>
      </c>
      <c r="D754" s="388" t="s">
        <v>240</v>
      </c>
      <c r="E754" s="389" t="s">
        <v>1793</v>
      </c>
      <c r="F754" s="388" t="s">
        <v>241</v>
      </c>
      <c r="G754" s="208"/>
    </row>
    <row r="755" spans="1:7">
      <c r="A755" s="388">
        <v>89267</v>
      </c>
      <c r="B755" s="388" t="s">
        <v>1278</v>
      </c>
      <c r="C755" s="388" t="s">
        <v>954</v>
      </c>
      <c r="D755" s="388" t="s">
        <v>240</v>
      </c>
      <c r="E755" s="389" t="s">
        <v>14300</v>
      </c>
      <c r="F755" s="388" t="s">
        <v>241</v>
      </c>
      <c r="G755" s="208"/>
    </row>
    <row r="756" spans="1:7">
      <c r="A756" s="388">
        <v>89268</v>
      </c>
      <c r="B756" s="388" t="s">
        <v>1279</v>
      </c>
      <c r="C756" s="388" t="s">
        <v>954</v>
      </c>
      <c r="D756" s="388" t="s">
        <v>240</v>
      </c>
      <c r="E756" s="389" t="s">
        <v>3485</v>
      </c>
      <c r="F756" s="388" t="s">
        <v>241</v>
      </c>
      <c r="G756" s="208"/>
    </row>
    <row r="757" spans="1:7">
      <c r="A757" s="388">
        <v>89269</v>
      </c>
      <c r="B757" s="388" t="s">
        <v>1281</v>
      </c>
      <c r="C757" s="388" t="s">
        <v>954</v>
      </c>
      <c r="D757" s="388" t="s">
        <v>240</v>
      </c>
      <c r="E757" s="389" t="s">
        <v>7279</v>
      </c>
      <c r="F757" s="388" t="s">
        <v>241</v>
      </c>
      <c r="G757" s="208"/>
    </row>
    <row r="758" spans="1:7">
      <c r="A758" s="388">
        <v>89270</v>
      </c>
      <c r="B758" s="388" t="s">
        <v>1283</v>
      </c>
      <c r="C758" s="388" t="s">
        <v>954</v>
      </c>
      <c r="D758" s="388" t="s">
        <v>240</v>
      </c>
      <c r="E758" s="389" t="s">
        <v>3125</v>
      </c>
      <c r="F758" s="388" t="s">
        <v>241</v>
      </c>
      <c r="G758" s="208"/>
    </row>
    <row r="759" spans="1:7">
      <c r="A759" s="388">
        <v>89271</v>
      </c>
      <c r="B759" s="388" t="s">
        <v>1284</v>
      </c>
      <c r="C759" s="388" t="s">
        <v>954</v>
      </c>
      <c r="D759" s="388" t="s">
        <v>709</v>
      </c>
      <c r="E759" s="389" t="s">
        <v>14301</v>
      </c>
      <c r="F759" s="388" t="s">
        <v>241</v>
      </c>
      <c r="G759" s="208"/>
    </row>
    <row r="760" spans="1:7">
      <c r="A760" s="388">
        <v>89274</v>
      </c>
      <c r="B760" s="388" t="s">
        <v>1286</v>
      </c>
      <c r="C760" s="388" t="s">
        <v>954</v>
      </c>
      <c r="D760" s="388" t="s">
        <v>334</v>
      </c>
      <c r="E760" s="389" t="s">
        <v>7861</v>
      </c>
      <c r="F760" s="388" t="s">
        <v>241</v>
      </c>
      <c r="G760" s="208"/>
    </row>
    <row r="761" spans="1:7">
      <c r="A761" s="388">
        <v>89275</v>
      </c>
      <c r="B761" s="388" t="s">
        <v>1288</v>
      </c>
      <c r="C761" s="388" t="s">
        <v>954</v>
      </c>
      <c r="D761" s="388" t="s">
        <v>334</v>
      </c>
      <c r="E761" s="389" t="s">
        <v>1776</v>
      </c>
      <c r="F761" s="388" t="s">
        <v>241</v>
      </c>
      <c r="G761" s="208"/>
    </row>
    <row r="762" spans="1:7">
      <c r="A762" s="388">
        <v>89276</v>
      </c>
      <c r="B762" s="388" t="s">
        <v>1289</v>
      </c>
      <c r="C762" s="388" t="s">
        <v>954</v>
      </c>
      <c r="D762" s="388" t="s">
        <v>334</v>
      </c>
      <c r="E762" s="389" t="s">
        <v>11663</v>
      </c>
      <c r="F762" s="388" t="s">
        <v>241</v>
      </c>
      <c r="G762" s="208"/>
    </row>
    <row r="763" spans="1:7">
      <c r="A763" s="388">
        <v>89277</v>
      </c>
      <c r="B763" s="388" t="s">
        <v>1291</v>
      </c>
      <c r="C763" s="388" t="s">
        <v>954</v>
      </c>
      <c r="D763" s="388" t="s">
        <v>709</v>
      </c>
      <c r="E763" s="389" t="s">
        <v>16326</v>
      </c>
      <c r="F763" s="388" t="s">
        <v>241</v>
      </c>
      <c r="G763" s="208"/>
    </row>
    <row r="764" spans="1:7">
      <c r="A764" s="388">
        <v>89280</v>
      </c>
      <c r="B764" s="388" t="s">
        <v>1293</v>
      </c>
      <c r="C764" s="388" t="s">
        <v>954</v>
      </c>
      <c r="D764" s="388" t="s">
        <v>240</v>
      </c>
      <c r="E764" s="389" t="s">
        <v>4856</v>
      </c>
      <c r="F764" s="388" t="s">
        <v>241</v>
      </c>
      <c r="G764" s="208"/>
    </row>
    <row r="765" spans="1:7">
      <c r="A765" s="388">
        <v>89281</v>
      </c>
      <c r="B765" s="388" t="s">
        <v>1294</v>
      </c>
      <c r="C765" s="388" t="s">
        <v>954</v>
      </c>
      <c r="D765" s="388" t="s">
        <v>240</v>
      </c>
      <c r="E765" s="389" t="s">
        <v>10485</v>
      </c>
      <c r="F765" s="388" t="s">
        <v>241</v>
      </c>
      <c r="G765" s="208"/>
    </row>
    <row r="766" spans="1:7">
      <c r="A766" s="388">
        <v>89870</v>
      </c>
      <c r="B766" s="388" t="s">
        <v>1295</v>
      </c>
      <c r="C766" s="388" t="s">
        <v>954</v>
      </c>
      <c r="D766" s="388" t="s">
        <v>240</v>
      </c>
      <c r="E766" s="389" t="s">
        <v>16327</v>
      </c>
      <c r="F766" s="388" t="s">
        <v>241</v>
      </c>
      <c r="G766" s="208"/>
    </row>
    <row r="767" spans="1:7">
      <c r="A767" s="388">
        <v>89871</v>
      </c>
      <c r="B767" s="388" t="s">
        <v>1296</v>
      </c>
      <c r="C767" s="388" t="s">
        <v>954</v>
      </c>
      <c r="D767" s="388" t="s">
        <v>240</v>
      </c>
      <c r="E767" s="389" t="s">
        <v>1388</v>
      </c>
      <c r="F767" s="388" t="s">
        <v>241</v>
      </c>
      <c r="G767" s="208"/>
    </row>
    <row r="768" spans="1:7">
      <c r="A768" s="388">
        <v>89872</v>
      </c>
      <c r="B768" s="388" t="s">
        <v>1297</v>
      </c>
      <c r="C768" s="388" t="s">
        <v>954</v>
      </c>
      <c r="D768" s="388" t="s">
        <v>240</v>
      </c>
      <c r="E768" s="389" t="s">
        <v>1008</v>
      </c>
      <c r="F768" s="388" t="s">
        <v>241</v>
      </c>
      <c r="G768" s="208"/>
    </row>
    <row r="769" spans="1:7">
      <c r="A769" s="388">
        <v>89873</v>
      </c>
      <c r="B769" s="388" t="s">
        <v>1298</v>
      </c>
      <c r="C769" s="388" t="s">
        <v>954</v>
      </c>
      <c r="D769" s="388" t="s">
        <v>240</v>
      </c>
      <c r="E769" s="389" t="s">
        <v>14302</v>
      </c>
      <c r="F769" s="388" t="s">
        <v>241</v>
      </c>
      <c r="G769" s="208"/>
    </row>
    <row r="770" spans="1:7">
      <c r="A770" s="388">
        <v>89874</v>
      </c>
      <c r="B770" s="388" t="s">
        <v>1299</v>
      </c>
      <c r="C770" s="388" t="s">
        <v>954</v>
      </c>
      <c r="D770" s="388" t="s">
        <v>709</v>
      </c>
      <c r="E770" s="389" t="s">
        <v>16328</v>
      </c>
      <c r="F770" s="388" t="s">
        <v>241</v>
      </c>
      <c r="G770" s="208"/>
    </row>
    <row r="771" spans="1:7">
      <c r="A771" s="388">
        <v>89878</v>
      </c>
      <c r="B771" s="388" t="s">
        <v>1300</v>
      </c>
      <c r="C771" s="388" t="s">
        <v>954</v>
      </c>
      <c r="D771" s="388" t="s">
        <v>240</v>
      </c>
      <c r="E771" s="389" t="s">
        <v>14303</v>
      </c>
      <c r="F771" s="388" t="s">
        <v>241</v>
      </c>
      <c r="G771" s="208"/>
    </row>
    <row r="772" spans="1:7">
      <c r="A772" s="388">
        <v>89879</v>
      </c>
      <c r="B772" s="388" t="s">
        <v>1302</v>
      </c>
      <c r="C772" s="388" t="s">
        <v>954</v>
      </c>
      <c r="D772" s="388" t="s">
        <v>240</v>
      </c>
      <c r="E772" s="389" t="s">
        <v>16329</v>
      </c>
      <c r="F772" s="388" t="s">
        <v>241</v>
      </c>
      <c r="G772" s="208"/>
    </row>
    <row r="773" spans="1:7">
      <c r="A773" s="388">
        <v>89880</v>
      </c>
      <c r="B773" s="388" t="s">
        <v>1304</v>
      </c>
      <c r="C773" s="388" t="s">
        <v>954</v>
      </c>
      <c r="D773" s="388" t="s">
        <v>240</v>
      </c>
      <c r="E773" s="389" t="s">
        <v>347</v>
      </c>
      <c r="F773" s="388" t="s">
        <v>241</v>
      </c>
      <c r="G773" s="208"/>
    </row>
    <row r="774" spans="1:7">
      <c r="A774" s="388">
        <v>89881</v>
      </c>
      <c r="B774" s="388" t="s">
        <v>1306</v>
      </c>
      <c r="C774" s="388" t="s">
        <v>954</v>
      </c>
      <c r="D774" s="388" t="s">
        <v>240</v>
      </c>
      <c r="E774" s="389" t="s">
        <v>16330</v>
      </c>
      <c r="F774" s="388" t="s">
        <v>241</v>
      </c>
      <c r="G774" s="208"/>
    </row>
    <row r="775" spans="1:7">
      <c r="A775" s="388">
        <v>89882</v>
      </c>
      <c r="B775" s="388" t="s">
        <v>1307</v>
      </c>
      <c r="C775" s="388" t="s">
        <v>954</v>
      </c>
      <c r="D775" s="388" t="s">
        <v>709</v>
      </c>
      <c r="E775" s="389" t="s">
        <v>14304</v>
      </c>
      <c r="F775" s="388" t="s">
        <v>241</v>
      </c>
      <c r="G775" s="208"/>
    </row>
    <row r="776" spans="1:7">
      <c r="A776" s="388">
        <v>90582</v>
      </c>
      <c r="B776" s="388" t="s">
        <v>1308</v>
      </c>
      <c r="C776" s="388" t="s">
        <v>954</v>
      </c>
      <c r="D776" s="388" t="s">
        <v>240</v>
      </c>
      <c r="E776" s="389" t="s">
        <v>832</v>
      </c>
      <c r="F776" s="388" t="s">
        <v>241</v>
      </c>
      <c r="G776" s="208"/>
    </row>
    <row r="777" spans="1:7">
      <c r="A777" s="388">
        <v>90583</v>
      </c>
      <c r="B777" s="388" t="s">
        <v>1309</v>
      </c>
      <c r="C777" s="388" t="s">
        <v>954</v>
      </c>
      <c r="D777" s="388" t="s">
        <v>240</v>
      </c>
      <c r="E777" s="389" t="s">
        <v>907</v>
      </c>
      <c r="F777" s="388" t="s">
        <v>241</v>
      </c>
      <c r="G777" s="208"/>
    </row>
    <row r="778" spans="1:7">
      <c r="A778" s="388">
        <v>90584</v>
      </c>
      <c r="B778" s="388" t="s">
        <v>1310</v>
      </c>
      <c r="C778" s="388" t="s">
        <v>954</v>
      </c>
      <c r="D778" s="388" t="s">
        <v>240</v>
      </c>
      <c r="E778" s="389" t="s">
        <v>1174</v>
      </c>
      <c r="F778" s="388" t="s">
        <v>241</v>
      </c>
      <c r="G778" s="208"/>
    </row>
    <row r="779" spans="1:7">
      <c r="A779" s="388">
        <v>90585</v>
      </c>
      <c r="B779" s="388" t="s">
        <v>1312</v>
      </c>
      <c r="C779" s="388" t="s">
        <v>954</v>
      </c>
      <c r="D779" s="388" t="s">
        <v>334</v>
      </c>
      <c r="E779" s="389" t="s">
        <v>1153</v>
      </c>
      <c r="F779" s="388" t="s">
        <v>241</v>
      </c>
      <c r="G779" s="208"/>
    </row>
    <row r="780" spans="1:7">
      <c r="A780" s="388">
        <v>90621</v>
      </c>
      <c r="B780" s="388" t="s">
        <v>1313</v>
      </c>
      <c r="C780" s="388" t="s">
        <v>954</v>
      </c>
      <c r="D780" s="388" t="s">
        <v>334</v>
      </c>
      <c r="E780" s="389" t="s">
        <v>1314</v>
      </c>
      <c r="F780" s="388" t="s">
        <v>241</v>
      </c>
      <c r="G780" s="208"/>
    </row>
    <row r="781" spans="1:7">
      <c r="A781" s="388">
        <v>90622</v>
      </c>
      <c r="B781" s="388" t="s">
        <v>1315</v>
      </c>
      <c r="C781" s="388" t="s">
        <v>954</v>
      </c>
      <c r="D781" s="388" t="s">
        <v>334</v>
      </c>
      <c r="E781" s="389" t="s">
        <v>948</v>
      </c>
      <c r="F781" s="388" t="s">
        <v>241</v>
      </c>
      <c r="G781" s="208"/>
    </row>
    <row r="782" spans="1:7">
      <c r="A782" s="388">
        <v>90623</v>
      </c>
      <c r="B782" s="388" t="s">
        <v>1316</v>
      </c>
      <c r="C782" s="388" t="s">
        <v>954</v>
      </c>
      <c r="D782" s="388" t="s">
        <v>334</v>
      </c>
      <c r="E782" s="389" t="s">
        <v>1092</v>
      </c>
      <c r="F782" s="388" t="s">
        <v>241</v>
      </c>
      <c r="G782" s="208"/>
    </row>
    <row r="783" spans="1:7">
      <c r="A783" s="388">
        <v>90624</v>
      </c>
      <c r="B783" s="388" t="s">
        <v>1317</v>
      </c>
      <c r="C783" s="388" t="s">
        <v>954</v>
      </c>
      <c r="D783" s="388" t="s">
        <v>334</v>
      </c>
      <c r="E783" s="389" t="s">
        <v>1117</v>
      </c>
      <c r="F783" s="388" t="s">
        <v>241</v>
      </c>
      <c r="G783" s="208"/>
    </row>
    <row r="784" spans="1:7">
      <c r="A784" s="388">
        <v>90627</v>
      </c>
      <c r="B784" s="388" t="s">
        <v>1318</v>
      </c>
      <c r="C784" s="388" t="s">
        <v>954</v>
      </c>
      <c r="D784" s="388" t="s">
        <v>240</v>
      </c>
      <c r="E784" s="389" t="s">
        <v>298</v>
      </c>
      <c r="F784" s="388" t="s">
        <v>241</v>
      </c>
      <c r="G784" s="208"/>
    </row>
    <row r="785" spans="1:7">
      <c r="A785" s="388">
        <v>90628</v>
      </c>
      <c r="B785" s="388" t="s">
        <v>1320</v>
      </c>
      <c r="C785" s="388" t="s">
        <v>954</v>
      </c>
      <c r="D785" s="388" t="s">
        <v>240</v>
      </c>
      <c r="E785" s="389" t="s">
        <v>854</v>
      </c>
      <c r="F785" s="388" t="s">
        <v>241</v>
      </c>
      <c r="G785" s="208"/>
    </row>
    <row r="786" spans="1:7">
      <c r="A786" s="388">
        <v>90629</v>
      </c>
      <c r="B786" s="388" t="s">
        <v>1322</v>
      </c>
      <c r="C786" s="388" t="s">
        <v>954</v>
      </c>
      <c r="D786" s="388" t="s">
        <v>240</v>
      </c>
      <c r="E786" s="389" t="s">
        <v>14305</v>
      </c>
      <c r="F786" s="388" t="s">
        <v>241</v>
      </c>
      <c r="G786" s="208"/>
    </row>
    <row r="787" spans="1:7">
      <c r="A787" s="388">
        <v>90630</v>
      </c>
      <c r="B787" s="388" t="s">
        <v>1323</v>
      </c>
      <c r="C787" s="388" t="s">
        <v>954</v>
      </c>
      <c r="D787" s="388" t="s">
        <v>334</v>
      </c>
      <c r="E787" s="389" t="s">
        <v>1324</v>
      </c>
      <c r="F787" s="388" t="s">
        <v>241</v>
      </c>
      <c r="G787" s="208"/>
    </row>
    <row r="788" spans="1:7">
      <c r="A788" s="388">
        <v>90633</v>
      </c>
      <c r="B788" s="388" t="s">
        <v>1325</v>
      </c>
      <c r="C788" s="388" t="s">
        <v>954</v>
      </c>
      <c r="D788" s="388" t="s">
        <v>334</v>
      </c>
      <c r="E788" s="389" t="s">
        <v>498</v>
      </c>
      <c r="F788" s="388" t="s">
        <v>241</v>
      </c>
      <c r="G788" s="208"/>
    </row>
    <row r="789" spans="1:7">
      <c r="A789" s="388">
        <v>90634</v>
      </c>
      <c r="B789" s="388" t="s">
        <v>1327</v>
      </c>
      <c r="C789" s="388" t="s">
        <v>954</v>
      </c>
      <c r="D789" s="388" t="s">
        <v>334</v>
      </c>
      <c r="E789" s="389" t="s">
        <v>7685</v>
      </c>
      <c r="F789" s="388" t="s">
        <v>241</v>
      </c>
      <c r="G789" s="208"/>
    </row>
    <row r="790" spans="1:7">
      <c r="A790" s="388">
        <v>90635</v>
      </c>
      <c r="B790" s="388" t="s">
        <v>1328</v>
      </c>
      <c r="C790" s="388" t="s">
        <v>954</v>
      </c>
      <c r="D790" s="388" t="s">
        <v>334</v>
      </c>
      <c r="E790" s="389" t="s">
        <v>13995</v>
      </c>
      <c r="F790" s="388" t="s">
        <v>241</v>
      </c>
      <c r="G790" s="208"/>
    </row>
    <row r="791" spans="1:7">
      <c r="A791" s="388">
        <v>90636</v>
      </c>
      <c r="B791" s="388" t="s">
        <v>1329</v>
      </c>
      <c r="C791" s="388" t="s">
        <v>954</v>
      </c>
      <c r="D791" s="388" t="s">
        <v>334</v>
      </c>
      <c r="E791" s="389" t="s">
        <v>1330</v>
      </c>
      <c r="F791" s="388" t="s">
        <v>241</v>
      </c>
      <c r="G791" s="208"/>
    </row>
    <row r="792" spans="1:7">
      <c r="A792" s="388">
        <v>90639</v>
      </c>
      <c r="B792" s="388" t="s">
        <v>1331</v>
      </c>
      <c r="C792" s="388" t="s">
        <v>954</v>
      </c>
      <c r="D792" s="388" t="s">
        <v>334</v>
      </c>
      <c r="E792" s="389" t="s">
        <v>8598</v>
      </c>
      <c r="F792" s="388" t="s">
        <v>241</v>
      </c>
      <c r="G792" s="208"/>
    </row>
    <row r="793" spans="1:7">
      <c r="A793" s="388">
        <v>90640</v>
      </c>
      <c r="B793" s="388" t="s">
        <v>1333</v>
      </c>
      <c r="C793" s="388" t="s">
        <v>954</v>
      </c>
      <c r="D793" s="388" t="s">
        <v>334</v>
      </c>
      <c r="E793" s="389" t="s">
        <v>1419</v>
      </c>
      <c r="F793" s="388" t="s">
        <v>241</v>
      </c>
      <c r="G793" s="208"/>
    </row>
    <row r="794" spans="1:7">
      <c r="A794" s="388">
        <v>90641</v>
      </c>
      <c r="B794" s="388" t="s">
        <v>1334</v>
      </c>
      <c r="C794" s="388" t="s">
        <v>954</v>
      </c>
      <c r="D794" s="388" t="s">
        <v>334</v>
      </c>
      <c r="E794" s="389" t="s">
        <v>5422</v>
      </c>
      <c r="F794" s="388" t="s">
        <v>241</v>
      </c>
      <c r="G794" s="208"/>
    </row>
    <row r="795" spans="1:7">
      <c r="A795" s="388">
        <v>90642</v>
      </c>
      <c r="B795" s="388" t="s">
        <v>1336</v>
      </c>
      <c r="C795" s="388" t="s">
        <v>954</v>
      </c>
      <c r="D795" s="388" t="s">
        <v>709</v>
      </c>
      <c r="E795" s="389" t="s">
        <v>10329</v>
      </c>
      <c r="F795" s="388" t="s">
        <v>241</v>
      </c>
      <c r="G795" s="208"/>
    </row>
    <row r="796" spans="1:7">
      <c r="A796" s="388">
        <v>90646</v>
      </c>
      <c r="B796" s="388" t="s">
        <v>1338</v>
      </c>
      <c r="C796" s="388" t="s">
        <v>954</v>
      </c>
      <c r="D796" s="388" t="s">
        <v>334</v>
      </c>
      <c r="E796" s="389" t="s">
        <v>803</v>
      </c>
      <c r="F796" s="388" t="s">
        <v>241</v>
      </c>
      <c r="G796" s="208"/>
    </row>
    <row r="797" spans="1:7">
      <c r="A797" s="388">
        <v>90647</v>
      </c>
      <c r="B797" s="388" t="s">
        <v>1339</v>
      </c>
      <c r="C797" s="388" t="s">
        <v>954</v>
      </c>
      <c r="D797" s="388" t="s">
        <v>334</v>
      </c>
      <c r="E797" s="389" t="s">
        <v>879</v>
      </c>
      <c r="F797" s="388" t="s">
        <v>241</v>
      </c>
      <c r="G797" s="208"/>
    </row>
    <row r="798" spans="1:7">
      <c r="A798" s="388">
        <v>90648</v>
      </c>
      <c r="B798" s="388" t="s">
        <v>1340</v>
      </c>
      <c r="C798" s="388" t="s">
        <v>954</v>
      </c>
      <c r="D798" s="388" t="s">
        <v>334</v>
      </c>
      <c r="E798" s="389" t="s">
        <v>1277</v>
      </c>
      <c r="F798" s="388" t="s">
        <v>241</v>
      </c>
      <c r="G798" s="208"/>
    </row>
    <row r="799" spans="1:7">
      <c r="A799" s="388">
        <v>90649</v>
      </c>
      <c r="B799" s="388" t="s">
        <v>1341</v>
      </c>
      <c r="C799" s="388" t="s">
        <v>954</v>
      </c>
      <c r="D799" s="388" t="s">
        <v>709</v>
      </c>
      <c r="E799" s="389" t="s">
        <v>16331</v>
      </c>
      <c r="F799" s="388" t="s">
        <v>241</v>
      </c>
      <c r="G799" s="208"/>
    </row>
    <row r="800" spans="1:7">
      <c r="A800" s="388">
        <v>90652</v>
      </c>
      <c r="B800" s="388" t="s">
        <v>1342</v>
      </c>
      <c r="C800" s="388" t="s">
        <v>954</v>
      </c>
      <c r="D800" s="388" t="s">
        <v>334</v>
      </c>
      <c r="E800" s="389" t="s">
        <v>3307</v>
      </c>
      <c r="F800" s="388" t="s">
        <v>241</v>
      </c>
      <c r="G800" s="208"/>
    </row>
    <row r="801" spans="1:7">
      <c r="A801" s="388">
        <v>90653</v>
      </c>
      <c r="B801" s="388" t="s">
        <v>1344</v>
      </c>
      <c r="C801" s="388" t="s">
        <v>954</v>
      </c>
      <c r="D801" s="388" t="s">
        <v>334</v>
      </c>
      <c r="E801" s="389" t="s">
        <v>10698</v>
      </c>
      <c r="F801" s="388" t="s">
        <v>241</v>
      </c>
      <c r="G801" s="208"/>
    </row>
    <row r="802" spans="1:7">
      <c r="A802" s="388">
        <v>90654</v>
      </c>
      <c r="B802" s="388" t="s">
        <v>1346</v>
      </c>
      <c r="C802" s="388" t="s">
        <v>954</v>
      </c>
      <c r="D802" s="388" t="s">
        <v>334</v>
      </c>
      <c r="E802" s="389" t="s">
        <v>11058</v>
      </c>
      <c r="F802" s="388" t="s">
        <v>241</v>
      </c>
      <c r="G802" s="208"/>
    </row>
    <row r="803" spans="1:7">
      <c r="A803" s="388">
        <v>90655</v>
      </c>
      <c r="B803" s="388" t="s">
        <v>1347</v>
      </c>
      <c r="C803" s="388" t="s">
        <v>954</v>
      </c>
      <c r="D803" s="388" t="s">
        <v>709</v>
      </c>
      <c r="E803" s="389" t="s">
        <v>1348</v>
      </c>
      <c r="F803" s="388" t="s">
        <v>241</v>
      </c>
      <c r="G803" s="208"/>
    </row>
    <row r="804" spans="1:7">
      <c r="A804" s="388">
        <v>90658</v>
      </c>
      <c r="B804" s="388" t="s">
        <v>1349</v>
      </c>
      <c r="C804" s="388" t="s">
        <v>954</v>
      </c>
      <c r="D804" s="388" t="s">
        <v>334</v>
      </c>
      <c r="E804" s="389" t="s">
        <v>1035</v>
      </c>
      <c r="F804" s="388" t="s">
        <v>241</v>
      </c>
      <c r="G804" s="208"/>
    </row>
    <row r="805" spans="1:7">
      <c r="A805" s="388">
        <v>90659</v>
      </c>
      <c r="B805" s="388" t="s">
        <v>1351</v>
      </c>
      <c r="C805" s="388" t="s">
        <v>954</v>
      </c>
      <c r="D805" s="388" t="s">
        <v>334</v>
      </c>
      <c r="E805" s="389" t="s">
        <v>1541</v>
      </c>
      <c r="F805" s="388" t="s">
        <v>241</v>
      </c>
      <c r="G805" s="208"/>
    </row>
    <row r="806" spans="1:7">
      <c r="A806" s="388">
        <v>90660</v>
      </c>
      <c r="B806" s="388" t="s">
        <v>1353</v>
      </c>
      <c r="C806" s="388" t="s">
        <v>954</v>
      </c>
      <c r="D806" s="388" t="s">
        <v>334</v>
      </c>
      <c r="E806" s="389" t="s">
        <v>367</v>
      </c>
      <c r="F806" s="388" t="s">
        <v>241</v>
      </c>
      <c r="G806" s="208"/>
    </row>
    <row r="807" spans="1:7">
      <c r="A807" s="388">
        <v>90661</v>
      </c>
      <c r="B807" s="388" t="s">
        <v>1354</v>
      </c>
      <c r="C807" s="388" t="s">
        <v>954</v>
      </c>
      <c r="D807" s="388" t="s">
        <v>709</v>
      </c>
      <c r="E807" s="389" t="s">
        <v>1348</v>
      </c>
      <c r="F807" s="388" t="s">
        <v>241</v>
      </c>
      <c r="G807" s="208"/>
    </row>
    <row r="808" spans="1:7">
      <c r="A808" s="388">
        <v>90664</v>
      </c>
      <c r="B808" s="388" t="s">
        <v>1355</v>
      </c>
      <c r="C808" s="388" t="s">
        <v>954</v>
      </c>
      <c r="D808" s="388" t="s">
        <v>240</v>
      </c>
      <c r="E808" s="389" t="s">
        <v>1485</v>
      </c>
      <c r="F808" s="388" t="s">
        <v>241</v>
      </c>
      <c r="G808" s="208"/>
    </row>
    <row r="809" spans="1:7">
      <c r="A809" s="388">
        <v>90665</v>
      </c>
      <c r="B809" s="388" t="s">
        <v>1356</v>
      </c>
      <c r="C809" s="388" t="s">
        <v>954</v>
      </c>
      <c r="D809" s="388" t="s">
        <v>240</v>
      </c>
      <c r="E809" s="389" t="s">
        <v>1419</v>
      </c>
      <c r="F809" s="388" t="s">
        <v>241</v>
      </c>
      <c r="G809" s="208"/>
    </row>
    <row r="810" spans="1:7">
      <c r="A810" s="388">
        <v>90666</v>
      </c>
      <c r="B810" s="388" t="s">
        <v>1358</v>
      </c>
      <c r="C810" s="388" t="s">
        <v>954</v>
      </c>
      <c r="D810" s="388" t="s">
        <v>240</v>
      </c>
      <c r="E810" s="389" t="s">
        <v>614</v>
      </c>
      <c r="F810" s="388" t="s">
        <v>241</v>
      </c>
      <c r="G810" s="208"/>
    </row>
    <row r="811" spans="1:7">
      <c r="A811" s="388">
        <v>90667</v>
      </c>
      <c r="B811" s="388" t="s">
        <v>1359</v>
      </c>
      <c r="C811" s="388" t="s">
        <v>954</v>
      </c>
      <c r="D811" s="388" t="s">
        <v>709</v>
      </c>
      <c r="E811" s="389" t="s">
        <v>16332</v>
      </c>
      <c r="F811" s="388" t="s">
        <v>241</v>
      </c>
      <c r="G811" s="208"/>
    </row>
    <row r="812" spans="1:7">
      <c r="A812" s="388">
        <v>90670</v>
      </c>
      <c r="B812" s="388" t="s">
        <v>1361</v>
      </c>
      <c r="C812" s="388" t="s">
        <v>954</v>
      </c>
      <c r="D812" s="388" t="s">
        <v>240</v>
      </c>
      <c r="E812" s="389" t="s">
        <v>14306</v>
      </c>
      <c r="F812" s="388" t="s">
        <v>241</v>
      </c>
      <c r="G812" s="208"/>
    </row>
    <row r="813" spans="1:7">
      <c r="A813" s="388">
        <v>90671</v>
      </c>
      <c r="B813" s="388" t="s">
        <v>1362</v>
      </c>
      <c r="C813" s="388" t="s">
        <v>954</v>
      </c>
      <c r="D813" s="388" t="s">
        <v>240</v>
      </c>
      <c r="E813" s="389" t="s">
        <v>5170</v>
      </c>
      <c r="F813" s="388" t="s">
        <v>241</v>
      </c>
      <c r="G813" s="208"/>
    </row>
    <row r="814" spans="1:7">
      <c r="A814" s="388">
        <v>90672</v>
      </c>
      <c r="B814" s="388" t="s">
        <v>1363</v>
      </c>
      <c r="C814" s="388" t="s">
        <v>954</v>
      </c>
      <c r="D814" s="388" t="s">
        <v>240</v>
      </c>
      <c r="E814" s="389" t="s">
        <v>14307</v>
      </c>
      <c r="F814" s="388" t="s">
        <v>241</v>
      </c>
      <c r="G814" s="208"/>
    </row>
    <row r="815" spans="1:7">
      <c r="A815" s="388">
        <v>90673</v>
      </c>
      <c r="B815" s="388" t="s">
        <v>1364</v>
      </c>
      <c r="C815" s="388" t="s">
        <v>954</v>
      </c>
      <c r="D815" s="388" t="s">
        <v>709</v>
      </c>
      <c r="E815" s="389" t="s">
        <v>16333</v>
      </c>
      <c r="F815" s="388" t="s">
        <v>241</v>
      </c>
      <c r="G815" s="208"/>
    </row>
    <row r="816" spans="1:7">
      <c r="A816" s="388">
        <v>90676</v>
      </c>
      <c r="B816" s="388" t="s">
        <v>1365</v>
      </c>
      <c r="C816" s="388" t="s">
        <v>954</v>
      </c>
      <c r="D816" s="388" t="s">
        <v>240</v>
      </c>
      <c r="E816" s="389" t="s">
        <v>16334</v>
      </c>
      <c r="F816" s="388" t="s">
        <v>241</v>
      </c>
      <c r="G816" s="208"/>
    </row>
    <row r="817" spans="1:7">
      <c r="A817" s="388">
        <v>90677</v>
      </c>
      <c r="B817" s="388" t="s">
        <v>1366</v>
      </c>
      <c r="C817" s="388" t="s">
        <v>954</v>
      </c>
      <c r="D817" s="388" t="s">
        <v>240</v>
      </c>
      <c r="E817" s="389" t="s">
        <v>2932</v>
      </c>
      <c r="F817" s="388" t="s">
        <v>241</v>
      </c>
      <c r="G817" s="208"/>
    </row>
    <row r="818" spans="1:7">
      <c r="A818" s="388">
        <v>90678</v>
      </c>
      <c r="B818" s="388" t="s">
        <v>1368</v>
      </c>
      <c r="C818" s="388" t="s">
        <v>954</v>
      </c>
      <c r="D818" s="388" t="s">
        <v>240</v>
      </c>
      <c r="E818" s="389" t="s">
        <v>16335</v>
      </c>
      <c r="F818" s="388" t="s">
        <v>241</v>
      </c>
      <c r="G818" s="208"/>
    </row>
    <row r="819" spans="1:7">
      <c r="A819" s="388">
        <v>90679</v>
      </c>
      <c r="B819" s="388" t="s">
        <v>1369</v>
      </c>
      <c r="C819" s="388" t="s">
        <v>954</v>
      </c>
      <c r="D819" s="388" t="s">
        <v>709</v>
      </c>
      <c r="E819" s="389" t="s">
        <v>16336</v>
      </c>
      <c r="F819" s="388" t="s">
        <v>241</v>
      </c>
      <c r="G819" s="208"/>
    </row>
    <row r="820" spans="1:7">
      <c r="A820" s="388">
        <v>90682</v>
      </c>
      <c r="B820" s="388" t="s">
        <v>1370</v>
      </c>
      <c r="C820" s="388" t="s">
        <v>954</v>
      </c>
      <c r="D820" s="388" t="s">
        <v>240</v>
      </c>
      <c r="E820" s="389" t="s">
        <v>14308</v>
      </c>
      <c r="F820" s="388" t="s">
        <v>241</v>
      </c>
      <c r="G820" s="208"/>
    </row>
    <row r="821" spans="1:7">
      <c r="A821" s="388">
        <v>90683</v>
      </c>
      <c r="B821" s="388" t="s">
        <v>1371</v>
      </c>
      <c r="C821" s="388" t="s">
        <v>954</v>
      </c>
      <c r="D821" s="388" t="s">
        <v>240</v>
      </c>
      <c r="E821" s="389" t="s">
        <v>7635</v>
      </c>
      <c r="F821" s="388" t="s">
        <v>241</v>
      </c>
      <c r="G821" s="208"/>
    </row>
    <row r="822" spans="1:7">
      <c r="A822" s="388">
        <v>90684</v>
      </c>
      <c r="B822" s="388" t="s">
        <v>1373</v>
      </c>
      <c r="C822" s="388" t="s">
        <v>954</v>
      </c>
      <c r="D822" s="388" t="s">
        <v>240</v>
      </c>
      <c r="E822" s="389" t="s">
        <v>13917</v>
      </c>
      <c r="F822" s="388" t="s">
        <v>241</v>
      </c>
      <c r="G822" s="208"/>
    </row>
    <row r="823" spans="1:7">
      <c r="A823" s="388">
        <v>90685</v>
      </c>
      <c r="B823" s="388" t="s">
        <v>1374</v>
      </c>
      <c r="C823" s="388" t="s">
        <v>954</v>
      </c>
      <c r="D823" s="388" t="s">
        <v>709</v>
      </c>
      <c r="E823" s="389" t="s">
        <v>16337</v>
      </c>
      <c r="F823" s="388" t="s">
        <v>241</v>
      </c>
      <c r="G823" s="208"/>
    </row>
    <row r="824" spans="1:7">
      <c r="A824" s="388">
        <v>90688</v>
      </c>
      <c r="B824" s="388" t="s">
        <v>1376</v>
      </c>
      <c r="C824" s="388" t="s">
        <v>954</v>
      </c>
      <c r="D824" s="388" t="s">
        <v>240</v>
      </c>
      <c r="E824" s="389" t="s">
        <v>696</v>
      </c>
      <c r="F824" s="388" t="s">
        <v>241</v>
      </c>
      <c r="G824" s="208"/>
    </row>
    <row r="825" spans="1:7">
      <c r="A825" s="388">
        <v>90689</v>
      </c>
      <c r="B825" s="388" t="s">
        <v>1377</v>
      </c>
      <c r="C825" s="388" t="s">
        <v>954</v>
      </c>
      <c r="D825" s="388" t="s">
        <v>240</v>
      </c>
      <c r="E825" s="389" t="s">
        <v>828</v>
      </c>
      <c r="F825" s="388" t="s">
        <v>241</v>
      </c>
      <c r="G825" s="208"/>
    </row>
    <row r="826" spans="1:7">
      <c r="A826" s="388">
        <v>90690</v>
      </c>
      <c r="B826" s="388" t="s">
        <v>1379</v>
      </c>
      <c r="C826" s="388" t="s">
        <v>954</v>
      </c>
      <c r="D826" s="388" t="s">
        <v>240</v>
      </c>
      <c r="E826" s="389" t="s">
        <v>12551</v>
      </c>
      <c r="F826" s="388" t="s">
        <v>241</v>
      </c>
      <c r="G826" s="208"/>
    </row>
    <row r="827" spans="1:7">
      <c r="A827" s="388">
        <v>90691</v>
      </c>
      <c r="B827" s="388" t="s">
        <v>1381</v>
      </c>
      <c r="C827" s="388" t="s">
        <v>954</v>
      </c>
      <c r="D827" s="388" t="s">
        <v>709</v>
      </c>
      <c r="E827" s="389" t="s">
        <v>16338</v>
      </c>
      <c r="F827" s="388" t="s">
        <v>241</v>
      </c>
      <c r="G827" s="208"/>
    </row>
    <row r="828" spans="1:7">
      <c r="A828" s="388">
        <v>90957</v>
      </c>
      <c r="B828" s="388" t="s">
        <v>1382</v>
      </c>
      <c r="C828" s="388" t="s">
        <v>954</v>
      </c>
      <c r="D828" s="388" t="s">
        <v>240</v>
      </c>
      <c r="E828" s="389" t="s">
        <v>4902</v>
      </c>
      <c r="F828" s="388" t="s">
        <v>241</v>
      </c>
      <c r="G828" s="208"/>
    </row>
    <row r="829" spans="1:7">
      <c r="A829" s="388">
        <v>90958</v>
      </c>
      <c r="B829" s="388" t="s">
        <v>1384</v>
      </c>
      <c r="C829" s="388" t="s">
        <v>954</v>
      </c>
      <c r="D829" s="388" t="s">
        <v>240</v>
      </c>
      <c r="E829" s="389" t="s">
        <v>918</v>
      </c>
      <c r="F829" s="388" t="s">
        <v>241</v>
      </c>
      <c r="G829" s="208"/>
    </row>
    <row r="830" spans="1:7">
      <c r="A830" s="388">
        <v>90960</v>
      </c>
      <c r="B830" s="388" t="s">
        <v>1385</v>
      </c>
      <c r="C830" s="388" t="s">
        <v>954</v>
      </c>
      <c r="D830" s="388" t="s">
        <v>240</v>
      </c>
      <c r="E830" s="389" t="s">
        <v>7793</v>
      </c>
      <c r="F830" s="388" t="s">
        <v>241</v>
      </c>
      <c r="G830" s="208"/>
    </row>
    <row r="831" spans="1:7">
      <c r="A831" s="388">
        <v>90961</v>
      </c>
      <c r="B831" s="388" t="s">
        <v>1386</v>
      </c>
      <c r="C831" s="388" t="s">
        <v>954</v>
      </c>
      <c r="D831" s="388" t="s">
        <v>240</v>
      </c>
      <c r="E831" s="389" t="s">
        <v>1419</v>
      </c>
      <c r="F831" s="388" t="s">
        <v>241</v>
      </c>
      <c r="G831" s="208"/>
    </row>
    <row r="832" spans="1:7">
      <c r="A832" s="388">
        <v>90962</v>
      </c>
      <c r="B832" s="388" t="s">
        <v>1387</v>
      </c>
      <c r="C832" s="388" t="s">
        <v>954</v>
      </c>
      <c r="D832" s="388" t="s">
        <v>240</v>
      </c>
      <c r="E832" s="389" t="s">
        <v>6819</v>
      </c>
      <c r="F832" s="388" t="s">
        <v>241</v>
      </c>
      <c r="G832" s="208"/>
    </row>
    <row r="833" spans="1:7">
      <c r="A833" s="388">
        <v>90963</v>
      </c>
      <c r="B833" s="388" t="s">
        <v>1389</v>
      </c>
      <c r="C833" s="388" t="s">
        <v>954</v>
      </c>
      <c r="D833" s="388" t="s">
        <v>709</v>
      </c>
      <c r="E833" s="389" t="s">
        <v>16332</v>
      </c>
      <c r="F833" s="388" t="s">
        <v>241</v>
      </c>
      <c r="G833" s="208"/>
    </row>
    <row r="834" spans="1:7">
      <c r="A834" s="388">
        <v>90968</v>
      </c>
      <c r="B834" s="388" t="s">
        <v>1390</v>
      </c>
      <c r="C834" s="388" t="s">
        <v>954</v>
      </c>
      <c r="D834" s="388" t="s">
        <v>240</v>
      </c>
      <c r="E834" s="389" t="s">
        <v>4393</v>
      </c>
      <c r="F834" s="388" t="s">
        <v>241</v>
      </c>
      <c r="G834" s="208"/>
    </row>
    <row r="835" spans="1:7">
      <c r="A835" s="388">
        <v>90969</v>
      </c>
      <c r="B835" s="388" t="s">
        <v>1392</v>
      </c>
      <c r="C835" s="388" t="s">
        <v>954</v>
      </c>
      <c r="D835" s="388" t="s">
        <v>240</v>
      </c>
      <c r="E835" s="389" t="s">
        <v>1419</v>
      </c>
      <c r="F835" s="388" t="s">
        <v>241</v>
      </c>
      <c r="G835" s="208"/>
    </row>
    <row r="836" spans="1:7">
      <c r="A836" s="388">
        <v>90970</v>
      </c>
      <c r="B836" s="388" t="s">
        <v>1393</v>
      </c>
      <c r="C836" s="388" t="s">
        <v>954</v>
      </c>
      <c r="D836" s="388" t="s">
        <v>240</v>
      </c>
      <c r="E836" s="389" t="s">
        <v>1210</v>
      </c>
      <c r="F836" s="388" t="s">
        <v>241</v>
      </c>
      <c r="G836" s="208"/>
    </row>
    <row r="837" spans="1:7">
      <c r="A837" s="388">
        <v>90971</v>
      </c>
      <c r="B837" s="388" t="s">
        <v>1395</v>
      </c>
      <c r="C837" s="388" t="s">
        <v>954</v>
      </c>
      <c r="D837" s="388" t="s">
        <v>709</v>
      </c>
      <c r="E837" s="389" t="s">
        <v>16339</v>
      </c>
      <c r="F837" s="388" t="s">
        <v>241</v>
      </c>
      <c r="G837" s="208"/>
    </row>
    <row r="838" spans="1:7">
      <c r="A838" s="388">
        <v>90975</v>
      </c>
      <c r="B838" s="388" t="s">
        <v>1396</v>
      </c>
      <c r="C838" s="388" t="s">
        <v>954</v>
      </c>
      <c r="D838" s="388" t="s">
        <v>240</v>
      </c>
      <c r="E838" s="389" t="s">
        <v>1475</v>
      </c>
      <c r="F838" s="388" t="s">
        <v>241</v>
      </c>
      <c r="G838" s="208"/>
    </row>
    <row r="839" spans="1:7">
      <c r="A839" s="388">
        <v>90976</v>
      </c>
      <c r="B839" s="388" t="s">
        <v>1397</v>
      </c>
      <c r="C839" s="388" t="s">
        <v>954</v>
      </c>
      <c r="D839" s="388" t="s">
        <v>240</v>
      </c>
      <c r="E839" s="389" t="s">
        <v>14309</v>
      </c>
      <c r="F839" s="388" t="s">
        <v>241</v>
      </c>
      <c r="G839" s="208"/>
    </row>
    <row r="840" spans="1:7">
      <c r="A840" s="388">
        <v>90977</v>
      </c>
      <c r="B840" s="388" t="s">
        <v>1398</v>
      </c>
      <c r="C840" s="388" t="s">
        <v>954</v>
      </c>
      <c r="D840" s="388" t="s">
        <v>240</v>
      </c>
      <c r="E840" s="389" t="s">
        <v>3322</v>
      </c>
      <c r="F840" s="388" t="s">
        <v>241</v>
      </c>
      <c r="G840" s="208"/>
    </row>
    <row r="841" spans="1:7">
      <c r="A841" s="388">
        <v>90978</v>
      </c>
      <c r="B841" s="388" t="s">
        <v>1399</v>
      </c>
      <c r="C841" s="388" t="s">
        <v>954</v>
      </c>
      <c r="D841" s="388" t="s">
        <v>709</v>
      </c>
      <c r="E841" s="389" t="s">
        <v>16340</v>
      </c>
      <c r="F841" s="388" t="s">
        <v>241</v>
      </c>
      <c r="G841" s="208"/>
    </row>
    <row r="842" spans="1:7">
      <c r="A842" s="388">
        <v>90992</v>
      </c>
      <c r="B842" s="388" t="s">
        <v>1400</v>
      </c>
      <c r="C842" s="388" t="s">
        <v>954</v>
      </c>
      <c r="D842" s="388" t="s">
        <v>240</v>
      </c>
      <c r="E842" s="389" t="s">
        <v>6337</v>
      </c>
      <c r="F842" s="388" t="s">
        <v>241</v>
      </c>
      <c r="G842" s="208"/>
    </row>
    <row r="843" spans="1:7">
      <c r="A843" s="388">
        <v>90993</v>
      </c>
      <c r="B843" s="388" t="s">
        <v>1402</v>
      </c>
      <c r="C843" s="388" t="s">
        <v>954</v>
      </c>
      <c r="D843" s="388" t="s">
        <v>240</v>
      </c>
      <c r="E843" s="389" t="s">
        <v>1469</v>
      </c>
      <c r="F843" s="388" t="s">
        <v>241</v>
      </c>
      <c r="G843" s="208"/>
    </row>
    <row r="844" spans="1:7">
      <c r="A844" s="388">
        <v>90994</v>
      </c>
      <c r="B844" s="388" t="s">
        <v>1403</v>
      </c>
      <c r="C844" s="388" t="s">
        <v>954</v>
      </c>
      <c r="D844" s="388" t="s">
        <v>240</v>
      </c>
      <c r="E844" s="389" t="s">
        <v>14310</v>
      </c>
      <c r="F844" s="388" t="s">
        <v>241</v>
      </c>
      <c r="G844" s="208"/>
    </row>
    <row r="845" spans="1:7">
      <c r="A845" s="388">
        <v>90995</v>
      </c>
      <c r="B845" s="388" t="s">
        <v>1404</v>
      </c>
      <c r="C845" s="388" t="s">
        <v>954</v>
      </c>
      <c r="D845" s="388" t="s">
        <v>709</v>
      </c>
      <c r="E845" s="389" t="s">
        <v>14311</v>
      </c>
      <c r="F845" s="388" t="s">
        <v>241</v>
      </c>
      <c r="G845" s="208"/>
    </row>
    <row r="846" spans="1:7">
      <c r="A846" s="388">
        <v>91021</v>
      </c>
      <c r="B846" s="388" t="s">
        <v>1405</v>
      </c>
      <c r="C846" s="388" t="s">
        <v>954</v>
      </c>
      <c r="D846" s="388" t="s">
        <v>240</v>
      </c>
      <c r="E846" s="389" t="s">
        <v>790</v>
      </c>
      <c r="F846" s="388" t="s">
        <v>241</v>
      </c>
      <c r="G846" s="208"/>
    </row>
    <row r="847" spans="1:7">
      <c r="A847" s="388">
        <v>91026</v>
      </c>
      <c r="B847" s="388" t="s">
        <v>1406</v>
      </c>
      <c r="C847" s="388" t="s">
        <v>954</v>
      </c>
      <c r="D847" s="388" t="s">
        <v>240</v>
      </c>
      <c r="E847" s="389" t="s">
        <v>14312</v>
      </c>
      <c r="F847" s="388" t="s">
        <v>241</v>
      </c>
      <c r="G847" s="208"/>
    </row>
    <row r="848" spans="1:7">
      <c r="A848" s="388">
        <v>91027</v>
      </c>
      <c r="B848" s="388" t="s">
        <v>1408</v>
      </c>
      <c r="C848" s="388" t="s">
        <v>954</v>
      </c>
      <c r="D848" s="388" t="s">
        <v>240</v>
      </c>
      <c r="E848" s="389" t="s">
        <v>616</v>
      </c>
      <c r="F848" s="388" t="s">
        <v>241</v>
      </c>
      <c r="G848" s="208"/>
    </row>
    <row r="849" spans="1:7">
      <c r="A849" s="388">
        <v>91028</v>
      </c>
      <c r="B849" s="388" t="s">
        <v>1410</v>
      </c>
      <c r="C849" s="388" t="s">
        <v>954</v>
      </c>
      <c r="D849" s="388" t="s">
        <v>240</v>
      </c>
      <c r="E849" s="389" t="s">
        <v>1679</v>
      </c>
      <c r="F849" s="388" t="s">
        <v>241</v>
      </c>
      <c r="G849" s="208"/>
    </row>
    <row r="850" spans="1:7">
      <c r="A850" s="388">
        <v>91029</v>
      </c>
      <c r="B850" s="388" t="s">
        <v>1412</v>
      </c>
      <c r="C850" s="388" t="s">
        <v>954</v>
      </c>
      <c r="D850" s="388" t="s">
        <v>240</v>
      </c>
      <c r="E850" s="389" t="s">
        <v>14313</v>
      </c>
      <c r="F850" s="388" t="s">
        <v>241</v>
      </c>
      <c r="G850" s="208"/>
    </row>
    <row r="851" spans="1:7">
      <c r="A851" s="388">
        <v>91030</v>
      </c>
      <c r="B851" s="388" t="s">
        <v>1414</v>
      </c>
      <c r="C851" s="388" t="s">
        <v>954</v>
      </c>
      <c r="D851" s="388" t="s">
        <v>709</v>
      </c>
      <c r="E851" s="389" t="s">
        <v>16341</v>
      </c>
      <c r="F851" s="388" t="s">
        <v>241</v>
      </c>
      <c r="G851" s="208"/>
    </row>
    <row r="852" spans="1:7">
      <c r="A852" s="388">
        <v>91273</v>
      </c>
      <c r="B852" s="388" t="s">
        <v>1415</v>
      </c>
      <c r="C852" s="388" t="s">
        <v>954</v>
      </c>
      <c r="D852" s="388" t="s">
        <v>240</v>
      </c>
      <c r="E852" s="389" t="s">
        <v>1135</v>
      </c>
      <c r="F852" s="388" t="s">
        <v>241</v>
      </c>
      <c r="G852" s="208"/>
    </row>
    <row r="853" spans="1:7">
      <c r="A853" s="388">
        <v>91274</v>
      </c>
      <c r="B853" s="388" t="s">
        <v>1416</v>
      </c>
      <c r="C853" s="388" t="s">
        <v>954</v>
      </c>
      <c r="D853" s="388" t="s">
        <v>240</v>
      </c>
      <c r="E853" s="389" t="s">
        <v>1417</v>
      </c>
      <c r="F853" s="388" t="s">
        <v>241</v>
      </c>
      <c r="G853" s="208"/>
    </row>
    <row r="854" spans="1:7">
      <c r="A854" s="388">
        <v>91275</v>
      </c>
      <c r="B854" s="388" t="s">
        <v>1418</v>
      </c>
      <c r="C854" s="388" t="s">
        <v>954</v>
      </c>
      <c r="D854" s="388" t="s">
        <v>240</v>
      </c>
      <c r="E854" s="389" t="s">
        <v>1018</v>
      </c>
      <c r="F854" s="388" t="s">
        <v>241</v>
      </c>
      <c r="G854" s="208"/>
    </row>
    <row r="855" spans="1:7">
      <c r="A855" s="388">
        <v>91276</v>
      </c>
      <c r="B855" s="388" t="s">
        <v>1420</v>
      </c>
      <c r="C855" s="388" t="s">
        <v>954</v>
      </c>
      <c r="D855" s="388" t="s">
        <v>709</v>
      </c>
      <c r="E855" s="389" t="s">
        <v>502</v>
      </c>
      <c r="F855" s="388" t="s">
        <v>241</v>
      </c>
      <c r="G855" s="208"/>
    </row>
    <row r="856" spans="1:7">
      <c r="A856" s="388">
        <v>91279</v>
      </c>
      <c r="B856" s="388" t="s">
        <v>1421</v>
      </c>
      <c r="C856" s="388" t="s">
        <v>954</v>
      </c>
      <c r="D856" s="388" t="s">
        <v>334</v>
      </c>
      <c r="E856" s="389" t="s">
        <v>8916</v>
      </c>
      <c r="F856" s="388" t="s">
        <v>241</v>
      </c>
      <c r="G856" s="208"/>
    </row>
    <row r="857" spans="1:7">
      <c r="A857" s="388">
        <v>91280</v>
      </c>
      <c r="B857" s="388" t="s">
        <v>1422</v>
      </c>
      <c r="C857" s="388" t="s">
        <v>954</v>
      </c>
      <c r="D857" s="388" t="s">
        <v>334</v>
      </c>
      <c r="E857" s="389" t="s">
        <v>1120</v>
      </c>
      <c r="F857" s="388" t="s">
        <v>241</v>
      </c>
      <c r="G857" s="208"/>
    </row>
    <row r="858" spans="1:7">
      <c r="A858" s="388">
        <v>91281</v>
      </c>
      <c r="B858" s="388" t="s">
        <v>1423</v>
      </c>
      <c r="C858" s="388" t="s">
        <v>954</v>
      </c>
      <c r="D858" s="388" t="s">
        <v>334</v>
      </c>
      <c r="E858" s="389" t="s">
        <v>8416</v>
      </c>
      <c r="F858" s="388" t="s">
        <v>241</v>
      </c>
      <c r="G858" s="208"/>
    </row>
    <row r="859" spans="1:7">
      <c r="A859" s="388">
        <v>91282</v>
      </c>
      <c r="B859" s="388" t="s">
        <v>1425</v>
      </c>
      <c r="C859" s="388" t="s">
        <v>954</v>
      </c>
      <c r="D859" s="388" t="s">
        <v>709</v>
      </c>
      <c r="E859" s="389" t="s">
        <v>14314</v>
      </c>
      <c r="F859" s="388" t="s">
        <v>241</v>
      </c>
      <c r="G859" s="208"/>
    </row>
    <row r="860" spans="1:7">
      <c r="A860" s="388">
        <v>91354</v>
      </c>
      <c r="B860" s="388" t="s">
        <v>1427</v>
      </c>
      <c r="C860" s="388" t="s">
        <v>954</v>
      </c>
      <c r="D860" s="388" t="s">
        <v>240</v>
      </c>
      <c r="E860" s="389" t="s">
        <v>16342</v>
      </c>
      <c r="F860" s="388" t="s">
        <v>241</v>
      </c>
      <c r="G860" s="208"/>
    </row>
    <row r="861" spans="1:7">
      <c r="A861" s="388">
        <v>91355</v>
      </c>
      <c r="B861" s="388" t="s">
        <v>1428</v>
      </c>
      <c r="C861" s="388" t="s">
        <v>954</v>
      </c>
      <c r="D861" s="388" t="s">
        <v>240</v>
      </c>
      <c r="E861" s="389" t="s">
        <v>1477</v>
      </c>
      <c r="F861" s="388" t="s">
        <v>241</v>
      </c>
      <c r="G861" s="208"/>
    </row>
    <row r="862" spans="1:7">
      <c r="A862" s="388">
        <v>91356</v>
      </c>
      <c r="B862" s="388" t="s">
        <v>1429</v>
      </c>
      <c r="C862" s="388" t="s">
        <v>954</v>
      </c>
      <c r="D862" s="388" t="s">
        <v>240</v>
      </c>
      <c r="E862" s="389" t="s">
        <v>16315</v>
      </c>
      <c r="F862" s="388" t="s">
        <v>241</v>
      </c>
      <c r="G862" s="208"/>
    </row>
    <row r="863" spans="1:7">
      <c r="A863" s="388">
        <v>91359</v>
      </c>
      <c r="B863" s="388" t="s">
        <v>1431</v>
      </c>
      <c r="C863" s="388" t="s">
        <v>954</v>
      </c>
      <c r="D863" s="388" t="s">
        <v>240</v>
      </c>
      <c r="E863" s="389" t="s">
        <v>3288</v>
      </c>
      <c r="F863" s="388" t="s">
        <v>241</v>
      </c>
      <c r="G863" s="208"/>
    </row>
    <row r="864" spans="1:7">
      <c r="A864" s="388">
        <v>91360</v>
      </c>
      <c r="B864" s="388" t="s">
        <v>1432</v>
      </c>
      <c r="C864" s="388" t="s">
        <v>954</v>
      </c>
      <c r="D864" s="388" t="s">
        <v>240</v>
      </c>
      <c r="E864" s="389" t="s">
        <v>1092</v>
      </c>
      <c r="F864" s="388" t="s">
        <v>241</v>
      </c>
      <c r="G864" s="208"/>
    </row>
    <row r="865" spans="1:7">
      <c r="A865" s="388">
        <v>91361</v>
      </c>
      <c r="B865" s="388" t="s">
        <v>1434</v>
      </c>
      <c r="C865" s="388" t="s">
        <v>954</v>
      </c>
      <c r="D865" s="388" t="s">
        <v>240</v>
      </c>
      <c r="E865" s="389" t="s">
        <v>10558</v>
      </c>
      <c r="F865" s="388" t="s">
        <v>241</v>
      </c>
      <c r="G865" s="208"/>
    </row>
    <row r="866" spans="1:7">
      <c r="A866" s="388">
        <v>91367</v>
      </c>
      <c r="B866" s="388" t="s">
        <v>1435</v>
      </c>
      <c r="C866" s="388" t="s">
        <v>954</v>
      </c>
      <c r="D866" s="388" t="s">
        <v>240</v>
      </c>
      <c r="E866" s="389" t="s">
        <v>4754</v>
      </c>
      <c r="F866" s="388" t="s">
        <v>241</v>
      </c>
      <c r="G866" s="208"/>
    </row>
    <row r="867" spans="1:7">
      <c r="A867" s="388">
        <v>91368</v>
      </c>
      <c r="B867" s="388" t="s">
        <v>1436</v>
      </c>
      <c r="C867" s="388" t="s">
        <v>954</v>
      </c>
      <c r="D867" s="388" t="s">
        <v>240</v>
      </c>
      <c r="E867" s="389" t="s">
        <v>1223</v>
      </c>
      <c r="F867" s="388" t="s">
        <v>241</v>
      </c>
      <c r="G867" s="208"/>
    </row>
    <row r="868" spans="1:7">
      <c r="A868" s="388">
        <v>91369</v>
      </c>
      <c r="B868" s="388" t="s">
        <v>1438</v>
      </c>
      <c r="C868" s="388" t="s">
        <v>954</v>
      </c>
      <c r="D868" s="388" t="s">
        <v>240</v>
      </c>
      <c r="E868" s="389" t="s">
        <v>7753</v>
      </c>
      <c r="F868" s="388" t="s">
        <v>241</v>
      </c>
      <c r="G868" s="208"/>
    </row>
    <row r="869" spans="1:7">
      <c r="A869" s="388">
        <v>91375</v>
      </c>
      <c r="B869" s="388" t="s">
        <v>1439</v>
      </c>
      <c r="C869" s="388" t="s">
        <v>954</v>
      </c>
      <c r="D869" s="388" t="s">
        <v>240</v>
      </c>
      <c r="E869" s="389" t="s">
        <v>16343</v>
      </c>
      <c r="F869" s="388" t="s">
        <v>241</v>
      </c>
      <c r="G869" s="208"/>
    </row>
    <row r="870" spans="1:7">
      <c r="A870" s="388">
        <v>91376</v>
      </c>
      <c r="B870" s="388" t="s">
        <v>1441</v>
      </c>
      <c r="C870" s="388" t="s">
        <v>954</v>
      </c>
      <c r="D870" s="388" t="s">
        <v>240</v>
      </c>
      <c r="E870" s="389" t="s">
        <v>1008</v>
      </c>
      <c r="F870" s="388" t="s">
        <v>241</v>
      </c>
      <c r="G870" s="208"/>
    </row>
    <row r="871" spans="1:7">
      <c r="A871" s="388">
        <v>91377</v>
      </c>
      <c r="B871" s="388" t="s">
        <v>1442</v>
      </c>
      <c r="C871" s="388" t="s">
        <v>954</v>
      </c>
      <c r="D871" s="388" t="s">
        <v>240</v>
      </c>
      <c r="E871" s="389" t="s">
        <v>11597</v>
      </c>
      <c r="F871" s="388" t="s">
        <v>241</v>
      </c>
      <c r="G871" s="208"/>
    </row>
    <row r="872" spans="1:7">
      <c r="A872" s="388">
        <v>91380</v>
      </c>
      <c r="B872" s="388" t="s">
        <v>1443</v>
      </c>
      <c r="C872" s="388" t="s">
        <v>954</v>
      </c>
      <c r="D872" s="388" t="s">
        <v>240</v>
      </c>
      <c r="E872" s="389" t="s">
        <v>9995</v>
      </c>
      <c r="F872" s="388" t="s">
        <v>241</v>
      </c>
      <c r="G872" s="208"/>
    </row>
    <row r="873" spans="1:7">
      <c r="A873" s="388">
        <v>91381</v>
      </c>
      <c r="B873" s="388" t="s">
        <v>1444</v>
      </c>
      <c r="C873" s="388" t="s">
        <v>954</v>
      </c>
      <c r="D873" s="388" t="s">
        <v>240</v>
      </c>
      <c r="E873" s="389" t="s">
        <v>12048</v>
      </c>
      <c r="F873" s="388" t="s">
        <v>241</v>
      </c>
      <c r="G873" s="208"/>
    </row>
    <row r="874" spans="1:7">
      <c r="A874" s="388">
        <v>91382</v>
      </c>
      <c r="B874" s="388" t="s">
        <v>1446</v>
      </c>
      <c r="C874" s="388" t="s">
        <v>954</v>
      </c>
      <c r="D874" s="388" t="s">
        <v>240</v>
      </c>
      <c r="E874" s="389" t="s">
        <v>828</v>
      </c>
      <c r="F874" s="388" t="s">
        <v>241</v>
      </c>
      <c r="G874" s="208"/>
    </row>
    <row r="875" spans="1:7">
      <c r="A875" s="388">
        <v>91383</v>
      </c>
      <c r="B875" s="388" t="s">
        <v>1448</v>
      </c>
      <c r="C875" s="388" t="s">
        <v>954</v>
      </c>
      <c r="D875" s="388" t="s">
        <v>240</v>
      </c>
      <c r="E875" s="389" t="s">
        <v>16344</v>
      </c>
      <c r="F875" s="388" t="s">
        <v>241</v>
      </c>
      <c r="G875" s="208"/>
    </row>
    <row r="876" spans="1:7">
      <c r="A876" s="388">
        <v>91384</v>
      </c>
      <c r="B876" s="388" t="s">
        <v>1449</v>
      </c>
      <c r="C876" s="388" t="s">
        <v>954</v>
      </c>
      <c r="D876" s="388" t="s">
        <v>709</v>
      </c>
      <c r="E876" s="389" t="s">
        <v>14315</v>
      </c>
      <c r="F876" s="388" t="s">
        <v>241</v>
      </c>
      <c r="G876" s="208"/>
    </row>
    <row r="877" spans="1:7">
      <c r="A877" s="388">
        <v>91390</v>
      </c>
      <c r="B877" s="388" t="s">
        <v>1450</v>
      </c>
      <c r="C877" s="388" t="s">
        <v>954</v>
      </c>
      <c r="D877" s="388" t="s">
        <v>240</v>
      </c>
      <c r="E877" s="389" t="s">
        <v>16332</v>
      </c>
      <c r="F877" s="388" t="s">
        <v>241</v>
      </c>
      <c r="G877" s="208"/>
    </row>
    <row r="878" spans="1:7">
      <c r="A878" s="388">
        <v>91391</v>
      </c>
      <c r="B878" s="388" t="s">
        <v>1452</v>
      </c>
      <c r="C878" s="388" t="s">
        <v>954</v>
      </c>
      <c r="D878" s="388" t="s">
        <v>240</v>
      </c>
      <c r="E878" s="389" t="s">
        <v>16345</v>
      </c>
      <c r="F878" s="388" t="s">
        <v>241</v>
      </c>
      <c r="G878" s="208"/>
    </row>
    <row r="879" spans="1:7">
      <c r="A879" s="388">
        <v>91392</v>
      </c>
      <c r="B879" s="388" t="s">
        <v>1453</v>
      </c>
      <c r="C879" s="388" t="s">
        <v>954</v>
      </c>
      <c r="D879" s="388" t="s">
        <v>240</v>
      </c>
      <c r="E879" s="389" t="s">
        <v>1104</v>
      </c>
      <c r="F879" s="388" t="s">
        <v>241</v>
      </c>
      <c r="G879" s="208"/>
    </row>
    <row r="880" spans="1:7">
      <c r="A880" s="388">
        <v>91396</v>
      </c>
      <c r="B880" s="388" t="s">
        <v>1454</v>
      </c>
      <c r="C880" s="388" t="s">
        <v>954</v>
      </c>
      <c r="D880" s="388" t="s">
        <v>240</v>
      </c>
      <c r="E880" s="389" t="s">
        <v>6765</v>
      </c>
      <c r="F880" s="388" t="s">
        <v>241</v>
      </c>
      <c r="G880" s="208"/>
    </row>
    <row r="881" spans="1:7">
      <c r="A881" s="388">
        <v>91397</v>
      </c>
      <c r="B881" s="388" t="s">
        <v>1455</v>
      </c>
      <c r="C881" s="388" t="s">
        <v>954</v>
      </c>
      <c r="D881" s="388" t="s">
        <v>240</v>
      </c>
      <c r="E881" s="389" t="s">
        <v>10609</v>
      </c>
      <c r="F881" s="388" t="s">
        <v>241</v>
      </c>
      <c r="G881" s="208"/>
    </row>
    <row r="882" spans="1:7">
      <c r="A882" s="388">
        <v>91398</v>
      </c>
      <c r="B882" s="388" t="s">
        <v>1457</v>
      </c>
      <c r="C882" s="388" t="s">
        <v>954</v>
      </c>
      <c r="D882" s="388" t="s">
        <v>240</v>
      </c>
      <c r="E882" s="389" t="s">
        <v>10562</v>
      </c>
      <c r="F882" s="388" t="s">
        <v>241</v>
      </c>
      <c r="G882" s="208"/>
    </row>
    <row r="883" spans="1:7">
      <c r="A883" s="388">
        <v>91402</v>
      </c>
      <c r="B883" s="388" t="s">
        <v>1459</v>
      </c>
      <c r="C883" s="388" t="s">
        <v>954</v>
      </c>
      <c r="D883" s="388" t="s">
        <v>240</v>
      </c>
      <c r="E883" s="389" t="s">
        <v>1290</v>
      </c>
      <c r="F883" s="388" t="s">
        <v>241</v>
      </c>
      <c r="G883" s="208"/>
    </row>
    <row r="884" spans="1:7">
      <c r="A884" s="388">
        <v>91466</v>
      </c>
      <c r="B884" s="388" t="s">
        <v>1461</v>
      </c>
      <c r="C884" s="388" t="s">
        <v>954</v>
      </c>
      <c r="D884" s="388" t="s">
        <v>240</v>
      </c>
      <c r="E884" s="389" t="s">
        <v>12051</v>
      </c>
      <c r="F884" s="388" t="s">
        <v>241</v>
      </c>
      <c r="G884" s="208"/>
    </row>
    <row r="885" spans="1:7">
      <c r="A885" s="388">
        <v>91467</v>
      </c>
      <c r="B885" s="388" t="s">
        <v>1462</v>
      </c>
      <c r="C885" s="388" t="s">
        <v>954</v>
      </c>
      <c r="D885" s="388" t="s">
        <v>709</v>
      </c>
      <c r="E885" s="389" t="s">
        <v>3104</v>
      </c>
      <c r="F885" s="388" t="s">
        <v>241</v>
      </c>
      <c r="G885" s="208"/>
    </row>
    <row r="886" spans="1:7">
      <c r="A886" s="388">
        <v>91468</v>
      </c>
      <c r="B886" s="388" t="s">
        <v>1463</v>
      </c>
      <c r="C886" s="388" t="s">
        <v>954</v>
      </c>
      <c r="D886" s="388" t="s">
        <v>240</v>
      </c>
      <c r="E886" s="389" t="s">
        <v>16346</v>
      </c>
      <c r="F886" s="388" t="s">
        <v>241</v>
      </c>
      <c r="G886" s="208"/>
    </row>
    <row r="887" spans="1:7">
      <c r="A887" s="388">
        <v>91469</v>
      </c>
      <c r="B887" s="388" t="s">
        <v>1465</v>
      </c>
      <c r="C887" s="388" t="s">
        <v>954</v>
      </c>
      <c r="D887" s="388" t="s">
        <v>240</v>
      </c>
      <c r="E887" s="389" t="s">
        <v>1156</v>
      </c>
      <c r="F887" s="388" t="s">
        <v>241</v>
      </c>
      <c r="G887" s="208"/>
    </row>
    <row r="888" spans="1:7">
      <c r="A888" s="388">
        <v>91484</v>
      </c>
      <c r="B888" s="388" t="s">
        <v>1466</v>
      </c>
      <c r="C888" s="388" t="s">
        <v>954</v>
      </c>
      <c r="D888" s="388" t="s">
        <v>240</v>
      </c>
      <c r="E888" s="389" t="s">
        <v>394</v>
      </c>
      <c r="F888" s="388" t="s">
        <v>241</v>
      </c>
      <c r="G888" s="208"/>
    </row>
    <row r="889" spans="1:7">
      <c r="A889" s="388">
        <v>91485</v>
      </c>
      <c r="B889" s="388" t="s">
        <v>1467</v>
      </c>
      <c r="C889" s="388" t="s">
        <v>954</v>
      </c>
      <c r="D889" s="388" t="s">
        <v>709</v>
      </c>
      <c r="E889" s="389" t="s">
        <v>16347</v>
      </c>
      <c r="F889" s="388" t="s">
        <v>241</v>
      </c>
      <c r="G889" s="208"/>
    </row>
    <row r="890" spans="1:7">
      <c r="A890" s="388">
        <v>91529</v>
      </c>
      <c r="B890" s="388" t="s">
        <v>1468</v>
      </c>
      <c r="C890" s="388" t="s">
        <v>954</v>
      </c>
      <c r="D890" s="388" t="s">
        <v>240</v>
      </c>
      <c r="E890" s="389" t="s">
        <v>11109</v>
      </c>
      <c r="F890" s="388" t="s">
        <v>241</v>
      </c>
      <c r="G890" s="208"/>
    </row>
    <row r="891" spans="1:7">
      <c r="A891" s="388">
        <v>91530</v>
      </c>
      <c r="B891" s="388" t="s">
        <v>1470</v>
      </c>
      <c r="C891" s="388" t="s">
        <v>954</v>
      </c>
      <c r="D891" s="388" t="s">
        <v>240</v>
      </c>
      <c r="E891" s="389" t="s">
        <v>1120</v>
      </c>
      <c r="F891" s="388" t="s">
        <v>241</v>
      </c>
      <c r="G891" s="208"/>
    </row>
    <row r="892" spans="1:7">
      <c r="A892" s="388">
        <v>91531</v>
      </c>
      <c r="B892" s="388" t="s">
        <v>1471</v>
      </c>
      <c r="C892" s="388" t="s">
        <v>954</v>
      </c>
      <c r="D892" s="388" t="s">
        <v>240</v>
      </c>
      <c r="E892" s="389" t="s">
        <v>1430</v>
      </c>
      <c r="F892" s="388" t="s">
        <v>241</v>
      </c>
      <c r="G892" s="208"/>
    </row>
    <row r="893" spans="1:7">
      <c r="A893" s="388">
        <v>91532</v>
      </c>
      <c r="B893" s="388" t="s">
        <v>1472</v>
      </c>
      <c r="C893" s="388" t="s">
        <v>954</v>
      </c>
      <c r="D893" s="388" t="s">
        <v>709</v>
      </c>
      <c r="E893" s="389" t="s">
        <v>4543</v>
      </c>
      <c r="F893" s="388" t="s">
        <v>241</v>
      </c>
      <c r="G893" s="208"/>
    </row>
    <row r="894" spans="1:7">
      <c r="A894" s="388">
        <v>91629</v>
      </c>
      <c r="B894" s="388" t="s">
        <v>1474</v>
      </c>
      <c r="C894" s="388" t="s">
        <v>954</v>
      </c>
      <c r="D894" s="388" t="s">
        <v>240</v>
      </c>
      <c r="E894" s="389" t="s">
        <v>1894</v>
      </c>
      <c r="F894" s="388" t="s">
        <v>241</v>
      </c>
      <c r="G894" s="208"/>
    </row>
    <row r="895" spans="1:7">
      <c r="A895" s="388">
        <v>91630</v>
      </c>
      <c r="B895" s="388" t="s">
        <v>1476</v>
      </c>
      <c r="C895" s="388" t="s">
        <v>954</v>
      </c>
      <c r="D895" s="388" t="s">
        <v>240</v>
      </c>
      <c r="E895" s="389" t="s">
        <v>8910</v>
      </c>
      <c r="F895" s="388" t="s">
        <v>241</v>
      </c>
      <c r="G895" s="208"/>
    </row>
    <row r="896" spans="1:7">
      <c r="A896" s="388">
        <v>91631</v>
      </c>
      <c r="B896" s="388" t="s">
        <v>1478</v>
      </c>
      <c r="C896" s="388" t="s">
        <v>954</v>
      </c>
      <c r="D896" s="388" t="s">
        <v>240</v>
      </c>
      <c r="E896" s="389" t="s">
        <v>1240</v>
      </c>
      <c r="F896" s="388" t="s">
        <v>241</v>
      </c>
      <c r="G896" s="208"/>
    </row>
    <row r="897" spans="1:7">
      <c r="A897" s="388">
        <v>91632</v>
      </c>
      <c r="B897" s="388" t="s">
        <v>1479</v>
      </c>
      <c r="C897" s="388" t="s">
        <v>954</v>
      </c>
      <c r="D897" s="388" t="s">
        <v>240</v>
      </c>
      <c r="E897" s="389" t="s">
        <v>293</v>
      </c>
      <c r="F897" s="388" t="s">
        <v>241</v>
      </c>
      <c r="G897" s="208"/>
    </row>
    <row r="898" spans="1:7">
      <c r="A898" s="388">
        <v>91633</v>
      </c>
      <c r="B898" s="388" t="s">
        <v>1481</v>
      </c>
      <c r="C898" s="388" t="s">
        <v>954</v>
      </c>
      <c r="D898" s="388" t="s">
        <v>709</v>
      </c>
      <c r="E898" s="389" t="s">
        <v>16348</v>
      </c>
      <c r="F898" s="388" t="s">
        <v>241</v>
      </c>
      <c r="G898" s="208"/>
    </row>
    <row r="899" spans="1:7">
      <c r="A899" s="388">
        <v>91640</v>
      </c>
      <c r="B899" s="388" t="s">
        <v>1482</v>
      </c>
      <c r="C899" s="388" t="s">
        <v>954</v>
      </c>
      <c r="D899" s="388" t="s">
        <v>240</v>
      </c>
      <c r="E899" s="389" t="s">
        <v>16349</v>
      </c>
      <c r="F899" s="388" t="s">
        <v>241</v>
      </c>
      <c r="G899" s="208"/>
    </row>
    <row r="900" spans="1:7">
      <c r="A900" s="388">
        <v>91641</v>
      </c>
      <c r="B900" s="388" t="s">
        <v>1484</v>
      </c>
      <c r="C900" s="388" t="s">
        <v>954</v>
      </c>
      <c r="D900" s="388" t="s">
        <v>240</v>
      </c>
      <c r="E900" s="389" t="s">
        <v>16350</v>
      </c>
      <c r="F900" s="388" t="s">
        <v>241</v>
      </c>
      <c r="G900" s="208"/>
    </row>
    <row r="901" spans="1:7">
      <c r="A901" s="388">
        <v>91642</v>
      </c>
      <c r="B901" s="388" t="s">
        <v>1486</v>
      </c>
      <c r="C901" s="388" t="s">
        <v>954</v>
      </c>
      <c r="D901" s="388" t="s">
        <v>240</v>
      </c>
      <c r="E901" s="389" t="s">
        <v>372</v>
      </c>
      <c r="F901" s="388" t="s">
        <v>241</v>
      </c>
      <c r="G901" s="208"/>
    </row>
    <row r="902" spans="1:7">
      <c r="A902" s="388">
        <v>91643</v>
      </c>
      <c r="B902" s="388" t="s">
        <v>1488</v>
      </c>
      <c r="C902" s="388" t="s">
        <v>954</v>
      </c>
      <c r="D902" s="388" t="s">
        <v>240</v>
      </c>
      <c r="E902" s="389" t="s">
        <v>14316</v>
      </c>
      <c r="F902" s="388" t="s">
        <v>241</v>
      </c>
      <c r="G902" s="208"/>
    </row>
    <row r="903" spans="1:7">
      <c r="A903" s="388">
        <v>91644</v>
      </c>
      <c r="B903" s="388" t="s">
        <v>1489</v>
      </c>
      <c r="C903" s="388" t="s">
        <v>954</v>
      </c>
      <c r="D903" s="388" t="s">
        <v>709</v>
      </c>
      <c r="E903" s="389" t="s">
        <v>14317</v>
      </c>
      <c r="F903" s="388" t="s">
        <v>241</v>
      </c>
      <c r="G903" s="208"/>
    </row>
    <row r="904" spans="1:7">
      <c r="A904" s="388">
        <v>91688</v>
      </c>
      <c r="B904" s="388" t="s">
        <v>1490</v>
      </c>
      <c r="C904" s="388" t="s">
        <v>954</v>
      </c>
      <c r="D904" s="388" t="s">
        <v>334</v>
      </c>
      <c r="E904" s="389" t="s">
        <v>1120</v>
      </c>
      <c r="F904" s="388" t="s">
        <v>241</v>
      </c>
      <c r="G904" s="208"/>
    </row>
    <row r="905" spans="1:7">
      <c r="A905" s="388">
        <v>91689</v>
      </c>
      <c r="B905" s="388" t="s">
        <v>1491</v>
      </c>
      <c r="C905" s="388" t="s">
        <v>954</v>
      </c>
      <c r="D905" s="388" t="s">
        <v>334</v>
      </c>
      <c r="E905" s="389" t="s">
        <v>1492</v>
      </c>
      <c r="F905" s="388" t="s">
        <v>241</v>
      </c>
      <c r="G905" s="208"/>
    </row>
    <row r="906" spans="1:7">
      <c r="A906" s="388">
        <v>91690</v>
      </c>
      <c r="B906" s="388" t="s">
        <v>1493</v>
      </c>
      <c r="C906" s="388" t="s">
        <v>954</v>
      </c>
      <c r="D906" s="388" t="s">
        <v>334</v>
      </c>
      <c r="E906" s="389" t="s">
        <v>1417</v>
      </c>
      <c r="F906" s="388" t="s">
        <v>241</v>
      </c>
      <c r="G906" s="208"/>
    </row>
    <row r="907" spans="1:7">
      <c r="A907" s="388">
        <v>91691</v>
      </c>
      <c r="B907" s="388" t="s">
        <v>1494</v>
      </c>
      <c r="C907" s="388" t="s">
        <v>954</v>
      </c>
      <c r="D907" s="388" t="s">
        <v>334</v>
      </c>
      <c r="E907" s="389" t="s">
        <v>1495</v>
      </c>
      <c r="F907" s="388" t="s">
        <v>241</v>
      </c>
      <c r="G907" s="208"/>
    </row>
    <row r="908" spans="1:7">
      <c r="A908" s="388">
        <v>92040</v>
      </c>
      <c r="B908" s="388" t="s">
        <v>1496</v>
      </c>
      <c r="C908" s="388" t="s">
        <v>954</v>
      </c>
      <c r="D908" s="388" t="s">
        <v>240</v>
      </c>
      <c r="E908" s="389" t="s">
        <v>14189</v>
      </c>
      <c r="F908" s="388" t="s">
        <v>241</v>
      </c>
      <c r="G908" s="208"/>
    </row>
    <row r="909" spans="1:7">
      <c r="A909" s="388">
        <v>92041</v>
      </c>
      <c r="B909" s="388" t="s">
        <v>1498</v>
      </c>
      <c r="C909" s="388" t="s">
        <v>954</v>
      </c>
      <c r="D909" s="388" t="s">
        <v>240</v>
      </c>
      <c r="E909" s="389" t="s">
        <v>920</v>
      </c>
      <c r="F909" s="388" t="s">
        <v>241</v>
      </c>
      <c r="G909" s="208"/>
    </row>
    <row r="910" spans="1:7">
      <c r="A910" s="388">
        <v>92042</v>
      </c>
      <c r="B910" s="388" t="s">
        <v>1500</v>
      </c>
      <c r="C910" s="388" t="s">
        <v>954</v>
      </c>
      <c r="D910" s="388" t="s">
        <v>240</v>
      </c>
      <c r="E910" s="389" t="s">
        <v>1025</v>
      </c>
      <c r="F910" s="388" t="s">
        <v>241</v>
      </c>
      <c r="G910" s="208"/>
    </row>
    <row r="911" spans="1:7">
      <c r="A911" s="388">
        <v>92101</v>
      </c>
      <c r="B911" s="388" t="s">
        <v>1501</v>
      </c>
      <c r="C911" s="388" t="s">
        <v>954</v>
      </c>
      <c r="D911" s="388" t="s">
        <v>240</v>
      </c>
      <c r="E911" s="389" t="s">
        <v>14318</v>
      </c>
      <c r="F911" s="388" t="s">
        <v>241</v>
      </c>
      <c r="G911" s="208"/>
    </row>
    <row r="912" spans="1:7">
      <c r="A912" s="388">
        <v>92102</v>
      </c>
      <c r="B912" s="388" t="s">
        <v>1503</v>
      </c>
      <c r="C912" s="388" t="s">
        <v>954</v>
      </c>
      <c r="D912" s="388" t="s">
        <v>240</v>
      </c>
      <c r="E912" s="389" t="s">
        <v>9983</v>
      </c>
      <c r="F912" s="388" t="s">
        <v>241</v>
      </c>
      <c r="G912" s="208"/>
    </row>
    <row r="913" spans="1:7">
      <c r="A913" s="388">
        <v>92103</v>
      </c>
      <c r="B913" s="388" t="s">
        <v>1505</v>
      </c>
      <c r="C913" s="388" t="s">
        <v>954</v>
      </c>
      <c r="D913" s="388" t="s">
        <v>240</v>
      </c>
      <c r="E913" s="389" t="s">
        <v>1683</v>
      </c>
      <c r="F913" s="388" t="s">
        <v>241</v>
      </c>
      <c r="G913" s="208"/>
    </row>
    <row r="914" spans="1:7">
      <c r="A914" s="388">
        <v>92104</v>
      </c>
      <c r="B914" s="388" t="s">
        <v>1506</v>
      </c>
      <c r="C914" s="388" t="s">
        <v>954</v>
      </c>
      <c r="D914" s="388" t="s">
        <v>240</v>
      </c>
      <c r="E914" s="389" t="s">
        <v>14319</v>
      </c>
      <c r="F914" s="388" t="s">
        <v>241</v>
      </c>
      <c r="G914" s="208"/>
    </row>
    <row r="915" spans="1:7">
      <c r="A915" s="388">
        <v>92105</v>
      </c>
      <c r="B915" s="388" t="s">
        <v>1507</v>
      </c>
      <c r="C915" s="388" t="s">
        <v>954</v>
      </c>
      <c r="D915" s="388" t="s">
        <v>709</v>
      </c>
      <c r="E915" s="389" t="s">
        <v>16311</v>
      </c>
      <c r="F915" s="388" t="s">
        <v>241</v>
      </c>
      <c r="G915" s="208"/>
    </row>
    <row r="916" spans="1:7">
      <c r="A916" s="388">
        <v>92108</v>
      </c>
      <c r="B916" s="388" t="s">
        <v>1508</v>
      </c>
      <c r="C916" s="388" t="s">
        <v>954</v>
      </c>
      <c r="D916" s="388" t="s">
        <v>334</v>
      </c>
      <c r="E916" s="389" t="s">
        <v>1277</v>
      </c>
      <c r="F916" s="388" t="s">
        <v>241</v>
      </c>
      <c r="G916" s="208"/>
    </row>
    <row r="917" spans="1:7">
      <c r="A917" s="388">
        <v>92109</v>
      </c>
      <c r="B917" s="388" t="s">
        <v>1509</v>
      </c>
      <c r="C917" s="388" t="s">
        <v>954</v>
      </c>
      <c r="D917" s="388" t="s">
        <v>334</v>
      </c>
      <c r="E917" s="389" t="s">
        <v>1120</v>
      </c>
      <c r="F917" s="388" t="s">
        <v>241</v>
      </c>
      <c r="G917" s="208"/>
    </row>
    <row r="918" spans="1:7">
      <c r="A918" s="388">
        <v>92110</v>
      </c>
      <c r="B918" s="388" t="s">
        <v>1510</v>
      </c>
      <c r="C918" s="388" t="s">
        <v>954</v>
      </c>
      <c r="D918" s="388" t="s">
        <v>334</v>
      </c>
      <c r="E918" s="389" t="s">
        <v>390</v>
      </c>
      <c r="F918" s="388" t="s">
        <v>241</v>
      </c>
      <c r="G918" s="208"/>
    </row>
    <row r="919" spans="1:7">
      <c r="A919" s="388">
        <v>92111</v>
      </c>
      <c r="B919" s="388" t="s">
        <v>1512</v>
      </c>
      <c r="C919" s="388" t="s">
        <v>954</v>
      </c>
      <c r="D919" s="388" t="s">
        <v>334</v>
      </c>
      <c r="E919" s="389" t="s">
        <v>1153</v>
      </c>
      <c r="F919" s="388" t="s">
        <v>241</v>
      </c>
      <c r="G919" s="208"/>
    </row>
    <row r="920" spans="1:7">
      <c r="A920" s="388">
        <v>92114</v>
      </c>
      <c r="B920" s="388" t="s">
        <v>1513</v>
      </c>
      <c r="C920" s="388" t="s">
        <v>954</v>
      </c>
      <c r="D920" s="388" t="s">
        <v>334</v>
      </c>
      <c r="E920" s="389" t="s">
        <v>879</v>
      </c>
      <c r="F920" s="388" t="s">
        <v>241</v>
      </c>
      <c r="G920" s="208"/>
    </row>
    <row r="921" spans="1:7">
      <c r="A921" s="388">
        <v>92115</v>
      </c>
      <c r="B921" s="388" t="s">
        <v>1514</v>
      </c>
      <c r="C921" s="388" t="s">
        <v>954</v>
      </c>
      <c r="D921" s="388" t="s">
        <v>334</v>
      </c>
      <c r="E921" s="389" t="s">
        <v>1492</v>
      </c>
      <c r="F921" s="388" t="s">
        <v>241</v>
      </c>
      <c r="G921" s="208"/>
    </row>
    <row r="922" spans="1:7">
      <c r="A922" s="388">
        <v>92116</v>
      </c>
      <c r="B922" s="388" t="s">
        <v>1515</v>
      </c>
      <c r="C922" s="388" t="s">
        <v>954</v>
      </c>
      <c r="D922" s="388" t="s">
        <v>334</v>
      </c>
      <c r="E922" s="389" t="s">
        <v>1238</v>
      </c>
      <c r="F922" s="388" t="s">
        <v>241</v>
      </c>
      <c r="G922" s="208"/>
    </row>
    <row r="923" spans="1:7">
      <c r="A923" s="388">
        <v>92133</v>
      </c>
      <c r="B923" s="388" t="s">
        <v>1517</v>
      </c>
      <c r="C923" s="388" t="s">
        <v>954</v>
      </c>
      <c r="D923" s="388" t="s">
        <v>709</v>
      </c>
      <c r="E923" s="389" t="s">
        <v>14320</v>
      </c>
      <c r="F923" s="388" t="s">
        <v>241</v>
      </c>
      <c r="G923" s="208"/>
    </row>
    <row r="924" spans="1:7">
      <c r="A924" s="388">
        <v>92134</v>
      </c>
      <c r="B924" s="388" t="s">
        <v>1519</v>
      </c>
      <c r="C924" s="388" t="s">
        <v>954</v>
      </c>
      <c r="D924" s="388" t="s">
        <v>709</v>
      </c>
      <c r="E924" s="389" t="s">
        <v>741</v>
      </c>
      <c r="F924" s="388" t="s">
        <v>241</v>
      </c>
      <c r="G924" s="208"/>
    </row>
    <row r="925" spans="1:7">
      <c r="A925" s="388">
        <v>92135</v>
      </c>
      <c r="B925" s="388" t="s">
        <v>1520</v>
      </c>
      <c r="C925" s="388" t="s">
        <v>954</v>
      </c>
      <c r="D925" s="388" t="s">
        <v>709</v>
      </c>
      <c r="E925" s="389" t="s">
        <v>1126</v>
      </c>
      <c r="F925" s="388" t="s">
        <v>241</v>
      </c>
      <c r="G925" s="208"/>
    </row>
    <row r="926" spans="1:7">
      <c r="A926" s="388">
        <v>92136</v>
      </c>
      <c r="B926" s="388" t="s">
        <v>1521</v>
      </c>
      <c r="C926" s="388" t="s">
        <v>954</v>
      </c>
      <c r="D926" s="388" t="s">
        <v>709</v>
      </c>
      <c r="E926" s="389" t="s">
        <v>2638</v>
      </c>
      <c r="F926" s="388" t="s">
        <v>241</v>
      </c>
      <c r="G926" s="208"/>
    </row>
    <row r="927" spans="1:7">
      <c r="A927" s="388">
        <v>92137</v>
      </c>
      <c r="B927" s="388" t="s">
        <v>1522</v>
      </c>
      <c r="C927" s="388" t="s">
        <v>954</v>
      </c>
      <c r="D927" s="388" t="s">
        <v>709</v>
      </c>
      <c r="E927" s="389" t="s">
        <v>14321</v>
      </c>
      <c r="F927" s="388" t="s">
        <v>241</v>
      </c>
      <c r="G927" s="208"/>
    </row>
    <row r="928" spans="1:7">
      <c r="A928" s="388">
        <v>92140</v>
      </c>
      <c r="B928" s="388" t="s">
        <v>1523</v>
      </c>
      <c r="C928" s="388" t="s">
        <v>954</v>
      </c>
      <c r="D928" s="388" t="s">
        <v>334</v>
      </c>
      <c r="E928" s="389" t="s">
        <v>1383</v>
      </c>
      <c r="F928" s="388" t="s">
        <v>241</v>
      </c>
      <c r="G928" s="208"/>
    </row>
    <row r="929" spans="1:7">
      <c r="A929" s="388">
        <v>92141</v>
      </c>
      <c r="B929" s="388" t="s">
        <v>1525</v>
      </c>
      <c r="C929" s="388" t="s">
        <v>954</v>
      </c>
      <c r="D929" s="388" t="s">
        <v>334</v>
      </c>
      <c r="E929" s="389" t="s">
        <v>1135</v>
      </c>
      <c r="F929" s="388" t="s">
        <v>241</v>
      </c>
      <c r="G929" s="208"/>
    </row>
    <row r="930" spans="1:7">
      <c r="A930" s="388">
        <v>92142</v>
      </c>
      <c r="B930" s="388" t="s">
        <v>1527</v>
      </c>
      <c r="C930" s="388" t="s">
        <v>954</v>
      </c>
      <c r="D930" s="388" t="s">
        <v>334</v>
      </c>
      <c r="E930" s="389" t="s">
        <v>683</v>
      </c>
      <c r="F930" s="388" t="s">
        <v>241</v>
      </c>
      <c r="G930" s="208"/>
    </row>
    <row r="931" spans="1:7">
      <c r="A931" s="388">
        <v>92143</v>
      </c>
      <c r="B931" s="388" t="s">
        <v>1528</v>
      </c>
      <c r="C931" s="388" t="s">
        <v>954</v>
      </c>
      <c r="D931" s="388" t="s">
        <v>334</v>
      </c>
      <c r="E931" s="389" t="s">
        <v>3242</v>
      </c>
      <c r="F931" s="388" t="s">
        <v>241</v>
      </c>
      <c r="G931" s="208"/>
    </row>
    <row r="932" spans="1:7">
      <c r="A932" s="388">
        <v>92144</v>
      </c>
      <c r="B932" s="388" t="s">
        <v>1529</v>
      </c>
      <c r="C932" s="388" t="s">
        <v>954</v>
      </c>
      <c r="D932" s="388" t="s">
        <v>709</v>
      </c>
      <c r="E932" s="389" t="s">
        <v>3700</v>
      </c>
      <c r="F932" s="388" t="s">
        <v>241</v>
      </c>
      <c r="G932" s="208"/>
    </row>
    <row r="933" spans="1:7">
      <c r="A933" s="388">
        <v>92237</v>
      </c>
      <c r="B933" s="388" t="s">
        <v>1530</v>
      </c>
      <c r="C933" s="388" t="s">
        <v>954</v>
      </c>
      <c r="D933" s="388" t="s">
        <v>240</v>
      </c>
      <c r="E933" s="389" t="s">
        <v>1003</v>
      </c>
      <c r="F933" s="388" t="s">
        <v>241</v>
      </c>
      <c r="G933" s="208"/>
    </row>
    <row r="934" spans="1:7">
      <c r="A934" s="388">
        <v>92238</v>
      </c>
      <c r="B934" s="388" t="s">
        <v>1532</v>
      </c>
      <c r="C934" s="388" t="s">
        <v>954</v>
      </c>
      <c r="D934" s="388" t="s">
        <v>240</v>
      </c>
      <c r="E934" s="389" t="s">
        <v>7510</v>
      </c>
      <c r="F934" s="388" t="s">
        <v>241</v>
      </c>
      <c r="G934" s="208"/>
    </row>
    <row r="935" spans="1:7">
      <c r="A935" s="388">
        <v>92239</v>
      </c>
      <c r="B935" s="388" t="s">
        <v>1534</v>
      </c>
      <c r="C935" s="388" t="s">
        <v>954</v>
      </c>
      <c r="D935" s="388" t="s">
        <v>240</v>
      </c>
      <c r="E935" s="389" t="s">
        <v>1550</v>
      </c>
      <c r="F935" s="388" t="s">
        <v>241</v>
      </c>
      <c r="G935" s="208"/>
    </row>
    <row r="936" spans="1:7">
      <c r="A936" s="388">
        <v>92240</v>
      </c>
      <c r="B936" s="388" t="s">
        <v>1535</v>
      </c>
      <c r="C936" s="388" t="s">
        <v>954</v>
      </c>
      <c r="D936" s="388" t="s">
        <v>240</v>
      </c>
      <c r="E936" s="389" t="s">
        <v>16351</v>
      </c>
      <c r="F936" s="388" t="s">
        <v>241</v>
      </c>
      <c r="G936" s="208"/>
    </row>
    <row r="937" spans="1:7">
      <c r="A937" s="388">
        <v>92241</v>
      </c>
      <c r="B937" s="388" t="s">
        <v>1537</v>
      </c>
      <c r="C937" s="388" t="s">
        <v>954</v>
      </c>
      <c r="D937" s="388" t="s">
        <v>709</v>
      </c>
      <c r="E937" s="389" t="s">
        <v>16352</v>
      </c>
      <c r="F937" s="388" t="s">
        <v>241</v>
      </c>
      <c r="G937" s="208"/>
    </row>
    <row r="938" spans="1:7">
      <c r="A938" s="388">
        <v>92712</v>
      </c>
      <c r="B938" s="388" t="s">
        <v>1538</v>
      </c>
      <c r="C938" s="388" t="s">
        <v>954</v>
      </c>
      <c r="D938" s="388" t="s">
        <v>334</v>
      </c>
      <c r="E938" s="389" t="s">
        <v>801</v>
      </c>
      <c r="F938" s="388" t="s">
        <v>241</v>
      </c>
      <c r="G938" s="208"/>
    </row>
    <row r="939" spans="1:7">
      <c r="A939" s="388">
        <v>92713</v>
      </c>
      <c r="B939" s="388" t="s">
        <v>1539</v>
      </c>
      <c r="C939" s="388" t="s">
        <v>954</v>
      </c>
      <c r="D939" s="388" t="s">
        <v>334</v>
      </c>
      <c r="E939" s="389" t="s">
        <v>907</v>
      </c>
      <c r="F939" s="388" t="s">
        <v>241</v>
      </c>
      <c r="G939" s="208"/>
    </row>
    <row r="940" spans="1:7">
      <c r="A940" s="388">
        <v>92714</v>
      </c>
      <c r="B940" s="388" t="s">
        <v>1540</v>
      </c>
      <c r="C940" s="388" t="s">
        <v>954</v>
      </c>
      <c r="D940" s="388" t="s">
        <v>334</v>
      </c>
      <c r="E940" s="389" t="s">
        <v>916</v>
      </c>
      <c r="F940" s="388" t="s">
        <v>241</v>
      </c>
      <c r="G940" s="208"/>
    </row>
    <row r="941" spans="1:7">
      <c r="A941" s="388">
        <v>92715</v>
      </c>
      <c r="B941" s="388" t="s">
        <v>1542</v>
      </c>
      <c r="C941" s="388" t="s">
        <v>954</v>
      </c>
      <c r="D941" s="388" t="s">
        <v>334</v>
      </c>
      <c r="E941" s="389" t="s">
        <v>16353</v>
      </c>
      <c r="F941" s="388" t="s">
        <v>241</v>
      </c>
      <c r="G941" s="208"/>
    </row>
    <row r="942" spans="1:7">
      <c r="A942" s="388">
        <v>92956</v>
      </c>
      <c r="B942" s="388" t="s">
        <v>1543</v>
      </c>
      <c r="C942" s="388" t="s">
        <v>954</v>
      </c>
      <c r="D942" s="388" t="s">
        <v>240</v>
      </c>
      <c r="E942" s="389" t="s">
        <v>611</v>
      </c>
      <c r="F942" s="388" t="s">
        <v>241</v>
      </c>
      <c r="G942" s="208"/>
    </row>
    <row r="943" spans="1:7">
      <c r="A943" s="388">
        <v>92957</v>
      </c>
      <c r="B943" s="388" t="s">
        <v>1544</v>
      </c>
      <c r="C943" s="388" t="s">
        <v>954</v>
      </c>
      <c r="D943" s="388" t="s">
        <v>240</v>
      </c>
      <c r="E943" s="389" t="s">
        <v>1526</v>
      </c>
      <c r="F943" s="388" t="s">
        <v>241</v>
      </c>
      <c r="G943" s="208"/>
    </row>
    <row r="944" spans="1:7">
      <c r="A944" s="388">
        <v>92958</v>
      </c>
      <c r="B944" s="388" t="s">
        <v>1545</v>
      </c>
      <c r="C944" s="388" t="s">
        <v>954</v>
      </c>
      <c r="D944" s="388" t="s">
        <v>240</v>
      </c>
      <c r="E944" s="389" t="s">
        <v>1139</v>
      </c>
      <c r="F944" s="388" t="s">
        <v>241</v>
      </c>
      <c r="G944" s="208"/>
    </row>
    <row r="945" spans="1:7">
      <c r="A945" s="388">
        <v>92959</v>
      </c>
      <c r="B945" s="388" t="s">
        <v>1547</v>
      </c>
      <c r="C945" s="388" t="s">
        <v>954</v>
      </c>
      <c r="D945" s="388" t="s">
        <v>709</v>
      </c>
      <c r="E945" s="389" t="s">
        <v>16354</v>
      </c>
      <c r="F945" s="388" t="s">
        <v>241</v>
      </c>
      <c r="G945" s="208"/>
    </row>
    <row r="946" spans="1:7">
      <c r="A946" s="388">
        <v>92963</v>
      </c>
      <c r="B946" s="388" t="s">
        <v>1549</v>
      </c>
      <c r="C946" s="388" t="s">
        <v>954</v>
      </c>
      <c r="D946" s="388" t="s">
        <v>334</v>
      </c>
      <c r="E946" s="389" t="s">
        <v>1550</v>
      </c>
      <c r="F946" s="388" t="s">
        <v>241</v>
      </c>
      <c r="G946" s="208"/>
    </row>
    <row r="947" spans="1:7">
      <c r="A947" s="388">
        <v>92964</v>
      </c>
      <c r="B947" s="388" t="s">
        <v>1551</v>
      </c>
      <c r="C947" s="388" t="s">
        <v>954</v>
      </c>
      <c r="D947" s="388" t="s">
        <v>334</v>
      </c>
      <c r="E947" s="389" t="s">
        <v>754</v>
      </c>
      <c r="F947" s="388" t="s">
        <v>241</v>
      </c>
      <c r="G947" s="208"/>
    </row>
    <row r="948" spans="1:7">
      <c r="A948" s="388">
        <v>92965</v>
      </c>
      <c r="B948" s="388" t="s">
        <v>1552</v>
      </c>
      <c r="C948" s="388" t="s">
        <v>954</v>
      </c>
      <c r="D948" s="388" t="s">
        <v>334</v>
      </c>
      <c r="E948" s="389" t="s">
        <v>1553</v>
      </c>
      <c r="F948" s="388" t="s">
        <v>241</v>
      </c>
      <c r="G948" s="208"/>
    </row>
    <row r="949" spans="1:7">
      <c r="A949" s="388">
        <v>93220</v>
      </c>
      <c r="B949" s="388" t="s">
        <v>1554</v>
      </c>
      <c r="C949" s="388" t="s">
        <v>954</v>
      </c>
      <c r="D949" s="388" t="s">
        <v>240</v>
      </c>
      <c r="E949" s="389" t="s">
        <v>14322</v>
      </c>
      <c r="F949" s="388" t="s">
        <v>241</v>
      </c>
      <c r="G949" s="208"/>
    </row>
    <row r="950" spans="1:7">
      <c r="A950" s="388">
        <v>93221</v>
      </c>
      <c r="B950" s="388" t="s">
        <v>1555</v>
      </c>
      <c r="C950" s="388" t="s">
        <v>954</v>
      </c>
      <c r="D950" s="388" t="s">
        <v>240</v>
      </c>
      <c r="E950" s="389" t="s">
        <v>14323</v>
      </c>
      <c r="F950" s="388" t="s">
        <v>241</v>
      </c>
      <c r="G950" s="208"/>
    </row>
    <row r="951" spans="1:7">
      <c r="A951" s="388">
        <v>93222</v>
      </c>
      <c r="B951" s="388" t="s">
        <v>1556</v>
      </c>
      <c r="C951" s="388" t="s">
        <v>954</v>
      </c>
      <c r="D951" s="388" t="s">
        <v>240</v>
      </c>
      <c r="E951" s="389" t="s">
        <v>14324</v>
      </c>
      <c r="F951" s="388" t="s">
        <v>241</v>
      </c>
      <c r="G951" s="208"/>
    </row>
    <row r="952" spans="1:7">
      <c r="A952" s="388">
        <v>93223</v>
      </c>
      <c r="B952" s="388" t="s">
        <v>1557</v>
      </c>
      <c r="C952" s="388" t="s">
        <v>954</v>
      </c>
      <c r="D952" s="388" t="s">
        <v>709</v>
      </c>
      <c r="E952" s="389" t="s">
        <v>14325</v>
      </c>
      <c r="F952" s="388" t="s">
        <v>241</v>
      </c>
      <c r="G952" s="208"/>
    </row>
    <row r="953" spans="1:7">
      <c r="A953" s="388">
        <v>93229</v>
      </c>
      <c r="B953" s="388" t="s">
        <v>1558</v>
      </c>
      <c r="C953" s="388" t="s">
        <v>954</v>
      </c>
      <c r="D953" s="388" t="s">
        <v>334</v>
      </c>
      <c r="E953" s="389" t="s">
        <v>889</v>
      </c>
      <c r="F953" s="388" t="s">
        <v>241</v>
      </c>
      <c r="G953" s="208"/>
    </row>
    <row r="954" spans="1:7">
      <c r="A954" s="388">
        <v>93230</v>
      </c>
      <c r="B954" s="388" t="s">
        <v>1559</v>
      </c>
      <c r="C954" s="388" t="s">
        <v>954</v>
      </c>
      <c r="D954" s="388" t="s">
        <v>334</v>
      </c>
      <c r="E954" s="389" t="s">
        <v>1108</v>
      </c>
      <c r="F954" s="388" t="s">
        <v>241</v>
      </c>
      <c r="G954" s="208"/>
    </row>
    <row r="955" spans="1:7">
      <c r="A955" s="388">
        <v>93231</v>
      </c>
      <c r="B955" s="388" t="s">
        <v>1560</v>
      </c>
      <c r="C955" s="388" t="s">
        <v>954</v>
      </c>
      <c r="D955" s="388" t="s">
        <v>334</v>
      </c>
      <c r="E955" s="389" t="s">
        <v>1174</v>
      </c>
      <c r="F955" s="388" t="s">
        <v>241</v>
      </c>
      <c r="G955" s="208"/>
    </row>
    <row r="956" spans="1:7">
      <c r="A956" s="388">
        <v>93232</v>
      </c>
      <c r="B956" s="388" t="s">
        <v>1561</v>
      </c>
      <c r="C956" s="388" t="s">
        <v>954</v>
      </c>
      <c r="D956" s="388" t="s">
        <v>709</v>
      </c>
      <c r="E956" s="389" t="s">
        <v>16355</v>
      </c>
      <c r="F956" s="388" t="s">
        <v>241</v>
      </c>
      <c r="G956" s="208"/>
    </row>
    <row r="957" spans="1:7">
      <c r="A957" s="388">
        <v>93235</v>
      </c>
      <c r="B957" s="388" t="s">
        <v>1563</v>
      </c>
      <c r="C957" s="388" t="s">
        <v>954</v>
      </c>
      <c r="D957" s="388" t="s">
        <v>240</v>
      </c>
      <c r="E957" s="389" t="s">
        <v>8138</v>
      </c>
      <c r="F957" s="388" t="s">
        <v>241</v>
      </c>
      <c r="G957" s="208"/>
    </row>
    <row r="958" spans="1:7">
      <c r="A958" s="388">
        <v>93238</v>
      </c>
      <c r="B958" s="388" t="s">
        <v>1564</v>
      </c>
      <c r="C958" s="388" t="s">
        <v>954</v>
      </c>
      <c r="D958" s="388" t="s">
        <v>240</v>
      </c>
      <c r="E958" s="389" t="s">
        <v>1115</v>
      </c>
      <c r="F958" s="388" t="s">
        <v>241</v>
      </c>
      <c r="G958" s="208"/>
    </row>
    <row r="959" spans="1:7">
      <c r="A959" s="388">
        <v>93239</v>
      </c>
      <c r="B959" s="388" t="s">
        <v>1565</v>
      </c>
      <c r="C959" s="388" t="s">
        <v>954</v>
      </c>
      <c r="D959" s="388" t="s">
        <v>240</v>
      </c>
      <c r="E959" s="389" t="s">
        <v>13995</v>
      </c>
      <c r="F959" s="388" t="s">
        <v>241</v>
      </c>
      <c r="G959" s="208"/>
    </row>
    <row r="960" spans="1:7">
      <c r="A960" s="388">
        <v>93240</v>
      </c>
      <c r="B960" s="388" t="s">
        <v>1566</v>
      </c>
      <c r="C960" s="388" t="s">
        <v>954</v>
      </c>
      <c r="D960" s="388" t="s">
        <v>709</v>
      </c>
      <c r="E960" s="389" t="s">
        <v>3553</v>
      </c>
      <c r="F960" s="388" t="s">
        <v>241</v>
      </c>
      <c r="G960" s="208"/>
    </row>
    <row r="961" spans="1:7">
      <c r="A961" s="388">
        <v>93267</v>
      </c>
      <c r="B961" s="388" t="s">
        <v>1568</v>
      </c>
      <c r="C961" s="388" t="s">
        <v>954</v>
      </c>
      <c r="D961" s="388" t="s">
        <v>240</v>
      </c>
      <c r="E961" s="389" t="s">
        <v>1771</v>
      </c>
      <c r="F961" s="388" t="s">
        <v>241</v>
      </c>
      <c r="G961" s="208"/>
    </row>
    <row r="962" spans="1:7">
      <c r="A962" s="388">
        <v>93269</v>
      </c>
      <c r="B962" s="388" t="s">
        <v>1569</v>
      </c>
      <c r="C962" s="388" t="s">
        <v>954</v>
      </c>
      <c r="D962" s="388" t="s">
        <v>240</v>
      </c>
      <c r="E962" s="389" t="s">
        <v>1156</v>
      </c>
      <c r="F962" s="388" t="s">
        <v>241</v>
      </c>
      <c r="G962" s="208"/>
    </row>
    <row r="963" spans="1:7">
      <c r="A963" s="388">
        <v>93270</v>
      </c>
      <c r="B963" s="388" t="s">
        <v>1571</v>
      </c>
      <c r="C963" s="388" t="s">
        <v>954</v>
      </c>
      <c r="D963" s="388" t="s">
        <v>240</v>
      </c>
      <c r="E963" s="389" t="s">
        <v>11883</v>
      </c>
      <c r="F963" s="388" t="s">
        <v>241</v>
      </c>
      <c r="G963" s="208"/>
    </row>
    <row r="964" spans="1:7">
      <c r="A964" s="388">
        <v>93271</v>
      </c>
      <c r="B964" s="388" t="s">
        <v>1572</v>
      </c>
      <c r="C964" s="388" t="s">
        <v>954</v>
      </c>
      <c r="D964" s="388" t="s">
        <v>334</v>
      </c>
      <c r="E964" s="389" t="s">
        <v>1573</v>
      </c>
      <c r="F964" s="388" t="s">
        <v>241</v>
      </c>
      <c r="G964" s="208"/>
    </row>
    <row r="965" spans="1:7">
      <c r="A965" s="388">
        <v>93277</v>
      </c>
      <c r="B965" s="388" t="s">
        <v>1574</v>
      </c>
      <c r="C965" s="388" t="s">
        <v>954</v>
      </c>
      <c r="D965" s="388" t="s">
        <v>334</v>
      </c>
      <c r="E965" s="389" t="s">
        <v>889</v>
      </c>
      <c r="F965" s="388" t="s">
        <v>241</v>
      </c>
      <c r="G965" s="208"/>
    </row>
    <row r="966" spans="1:7">
      <c r="A966" s="388">
        <v>93278</v>
      </c>
      <c r="B966" s="388" t="s">
        <v>1575</v>
      </c>
      <c r="C966" s="388" t="s">
        <v>954</v>
      </c>
      <c r="D966" s="388" t="s">
        <v>334</v>
      </c>
      <c r="E966" s="389" t="s">
        <v>1108</v>
      </c>
      <c r="F966" s="388" t="s">
        <v>241</v>
      </c>
      <c r="G966" s="208"/>
    </row>
    <row r="967" spans="1:7">
      <c r="A967" s="388">
        <v>93279</v>
      </c>
      <c r="B967" s="388" t="s">
        <v>1576</v>
      </c>
      <c r="C967" s="388" t="s">
        <v>954</v>
      </c>
      <c r="D967" s="388" t="s">
        <v>334</v>
      </c>
      <c r="E967" s="389" t="s">
        <v>1174</v>
      </c>
      <c r="F967" s="388" t="s">
        <v>241</v>
      </c>
      <c r="G967" s="208"/>
    </row>
    <row r="968" spans="1:7">
      <c r="A968" s="388">
        <v>93280</v>
      </c>
      <c r="B968" s="388" t="s">
        <v>1577</v>
      </c>
      <c r="C968" s="388" t="s">
        <v>954</v>
      </c>
      <c r="D968" s="388" t="s">
        <v>334</v>
      </c>
      <c r="E968" s="389" t="s">
        <v>1578</v>
      </c>
      <c r="F968" s="388" t="s">
        <v>241</v>
      </c>
      <c r="G968" s="208"/>
    </row>
    <row r="969" spans="1:7">
      <c r="A969" s="388">
        <v>93283</v>
      </c>
      <c r="B969" s="388" t="s">
        <v>1579</v>
      </c>
      <c r="C969" s="388" t="s">
        <v>954</v>
      </c>
      <c r="D969" s="388" t="s">
        <v>240</v>
      </c>
      <c r="E969" s="389" t="s">
        <v>14326</v>
      </c>
      <c r="F969" s="388" t="s">
        <v>241</v>
      </c>
      <c r="G969" s="208"/>
    </row>
    <row r="970" spans="1:7">
      <c r="A970" s="388">
        <v>93284</v>
      </c>
      <c r="B970" s="388" t="s">
        <v>1580</v>
      </c>
      <c r="C970" s="388" t="s">
        <v>954</v>
      </c>
      <c r="D970" s="388" t="s">
        <v>240</v>
      </c>
      <c r="E970" s="389" t="s">
        <v>3277</v>
      </c>
      <c r="F970" s="388" t="s">
        <v>241</v>
      </c>
      <c r="G970" s="208"/>
    </row>
    <row r="971" spans="1:7">
      <c r="A971" s="388">
        <v>93285</v>
      </c>
      <c r="B971" s="388" t="s">
        <v>1581</v>
      </c>
      <c r="C971" s="388" t="s">
        <v>954</v>
      </c>
      <c r="D971" s="388" t="s">
        <v>240</v>
      </c>
      <c r="E971" s="389" t="s">
        <v>13655</v>
      </c>
      <c r="F971" s="388" t="s">
        <v>241</v>
      </c>
      <c r="G971" s="208"/>
    </row>
    <row r="972" spans="1:7">
      <c r="A972" s="388">
        <v>93286</v>
      </c>
      <c r="B972" s="388" t="s">
        <v>1582</v>
      </c>
      <c r="C972" s="388" t="s">
        <v>954</v>
      </c>
      <c r="D972" s="388" t="s">
        <v>334</v>
      </c>
      <c r="E972" s="389" t="s">
        <v>16356</v>
      </c>
      <c r="F972" s="388" t="s">
        <v>241</v>
      </c>
      <c r="G972" s="208"/>
    </row>
    <row r="973" spans="1:7">
      <c r="A973" s="388">
        <v>93296</v>
      </c>
      <c r="B973" s="388" t="s">
        <v>1583</v>
      </c>
      <c r="C973" s="388" t="s">
        <v>954</v>
      </c>
      <c r="D973" s="388" t="s">
        <v>240</v>
      </c>
      <c r="E973" s="389" t="s">
        <v>14327</v>
      </c>
      <c r="F973" s="388" t="s">
        <v>241</v>
      </c>
      <c r="G973" s="208"/>
    </row>
    <row r="974" spans="1:7">
      <c r="A974" s="388">
        <v>93397</v>
      </c>
      <c r="B974" s="388" t="s">
        <v>1585</v>
      </c>
      <c r="C974" s="388" t="s">
        <v>954</v>
      </c>
      <c r="D974" s="388" t="s">
        <v>240</v>
      </c>
      <c r="E974" s="389" t="s">
        <v>1894</v>
      </c>
      <c r="F974" s="388" t="s">
        <v>241</v>
      </c>
      <c r="G974" s="208"/>
    </row>
    <row r="975" spans="1:7">
      <c r="A975" s="388">
        <v>93398</v>
      </c>
      <c r="B975" s="388" t="s">
        <v>1586</v>
      </c>
      <c r="C975" s="388" t="s">
        <v>954</v>
      </c>
      <c r="D975" s="388" t="s">
        <v>240</v>
      </c>
      <c r="E975" s="389" t="s">
        <v>8910</v>
      </c>
      <c r="F975" s="388" t="s">
        <v>241</v>
      </c>
      <c r="G975" s="208"/>
    </row>
    <row r="976" spans="1:7">
      <c r="A976" s="388">
        <v>93399</v>
      </c>
      <c r="B976" s="388" t="s">
        <v>1587</v>
      </c>
      <c r="C976" s="388" t="s">
        <v>954</v>
      </c>
      <c r="D976" s="388" t="s">
        <v>240</v>
      </c>
      <c r="E976" s="389" t="s">
        <v>1240</v>
      </c>
      <c r="F976" s="388" t="s">
        <v>241</v>
      </c>
      <c r="G976" s="208"/>
    </row>
    <row r="977" spans="1:7">
      <c r="A977" s="388">
        <v>93400</v>
      </c>
      <c r="B977" s="388" t="s">
        <v>1588</v>
      </c>
      <c r="C977" s="388" t="s">
        <v>954</v>
      </c>
      <c r="D977" s="388" t="s">
        <v>240</v>
      </c>
      <c r="E977" s="389" t="s">
        <v>293</v>
      </c>
      <c r="F977" s="388" t="s">
        <v>241</v>
      </c>
      <c r="G977" s="208"/>
    </row>
    <row r="978" spans="1:7">
      <c r="A978" s="388">
        <v>93401</v>
      </c>
      <c r="B978" s="388" t="s">
        <v>1589</v>
      </c>
      <c r="C978" s="388" t="s">
        <v>954</v>
      </c>
      <c r="D978" s="388" t="s">
        <v>709</v>
      </c>
      <c r="E978" s="389" t="s">
        <v>3104</v>
      </c>
      <c r="F978" s="388" t="s">
        <v>241</v>
      </c>
      <c r="G978" s="208"/>
    </row>
    <row r="979" spans="1:7">
      <c r="A979" s="388">
        <v>93404</v>
      </c>
      <c r="B979" s="388" t="s">
        <v>1590</v>
      </c>
      <c r="C979" s="388" t="s">
        <v>954</v>
      </c>
      <c r="D979" s="388" t="s">
        <v>240</v>
      </c>
      <c r="E979" s="389" t="s">
        <v>7468</v>
      </c>
      <c r="F979" s="388" t="s">
        <v>241</v>
      </c>
      <c r="G979" s="208"/>
    </row>
    <row r="980" spans="1:7">
      <c r="A980" s="388">
        <v>93405</v>
      </c>
      <c r="B980" s="388" t="s">
        <v>1591</v>
      </c>
      <c r="C980" s="388" t="s">
        <v>954</v>
      </c>
      <c r="D980" s="388" t="s">
        <v>240</v>
      </c>
      <c r="E980" s="389" t="s">
        <v>390</v>
      </c>
      <c r="F980" s="388" t="s">
        <v>241</v>
      </c>
      <c r="G980" s="208"/>
    </row>
    <row r="981" spans="1:7">
      <c r="A981" s="388">
        <v>93406</v>
      </c>
      <c r="B981" s="388" t="s">
        <v>1593</v>
      </c>
      <c r="C981" s="388" t="s">
        <v>954</v>
      </c>
      <c r="D981" s="388" t="s">
        <v>240</v>
      </c>
      <c r="E981" s="389" t="s">
        <v>10009</v>
      </c>
      <c r="F981" s="388" t="s">
        <v>241</v>
      </c>
      <c r="G981" s="208"/>
    </row>
    <row r="982" spans="1:7">
      <c r="A982" s="388">
        <v>93407</v>
      </c>
      <c r="B982" s="388" t="s">
        <v>1595</v>
      </c>
      <c r="C982" s="388" t="s">
        <v>954</v>
      </c>
      <c r="D982" s="388" t="s">
        <v>709</v>
      </c>
      <c r="E982" s="389" t="s">
        <v>16312</v>
      </c>
      <c r="F982" s="388" t="s">
        <v>241</v>
      </c>
      <c r="G982" s="208"/>
    </row>
    <row r="983" spans="1:7">
      <c r="A983" s="388">
        <v>93411</v>
      </c>
      <c r="B983" s="388" t="s">
        <v>1596</v>
      </c>
      <c r="C983" s="388" t="s">
        <v>954</v>
      </c>
      <c r="D983" s="388" t="s">
        <v>240</v>
      </c>
      <c r="E983" s="389" t="s">
        <v>754</v>
      </c>
      <c r="F983" s="388" t="s">
        <v>241</v>
      </c>
      <c r="G983" s="208"/>
    </row>
    <row r="984" spans="1:7">
      <c r="A984" s="388">
        <v>93412</v>
      </c>
      <c r="B984" s="388" t="s">
        <v>1597</v>
      </c>
      <c r="C984" s="388" t="s">
        <v>954</v>
      </c>
      <c r="D984" s="388" t="s">
        <v>240</v>
      </c>
      <c r="E984" s="389" t="s">
        <v>1108</v>
      </c>
      <c r="F984" s="388" t="s">
        <v>241</v>
      </c>
      <c r="G984" s="208"/>
    </row>
    <row r="985" spans="1:7">
      <c r="A985" s="388">
        <v>93413</v>
      </c>
      <c r="B985" s="388" t="s">
        <v>1598</v>
      </c>
      <c r="C985" s="388" t="s">
        <v>954</v>
      </c>
      <c r="D985" s="388" t="s">
        <v>240</v>
      </c>
      <c r="E985" s="389" t="s">
        <v>1169</v>
      </c>
      <c r="F985" s="388" t="s">
        <v>241</v>
      </c>
      <c r="G985" s="208"/>
    </row>
    <row r="986" spans="1:7">
      <c r="A986" s="388">
        <v>93414</v>
      </c>
      <c r="B986" s="388" t="s">
        <v>1599</v>
      </c>
      <c r="C986" s="388" t="s">
        <v>954</v>
      </c>
      <c r="D986" s="388" t="s">
        <v>709</v>
      </c>
      <c r="E986" s="389" t="s">
        <v>13979</v>
      </c>
      <c r="F986" s="388" t="s">
        <v>241</v>
      </c>
      <c r="G986" s="208"/>
    </row>
    <row r="987" spans="1:7">
      <c r="A987" s="388">
        <v>93417</v>
      </c>
      <c r="B987" s="388" t="s">
        <v>1600</v>
      </c>
      <c r="C987" s="388" t="s">
        <v>954</v>
      </c>
      <c r="D987" s="388" t="s">
        <v>240</v>
      </c>
      <c r="E987" s="389" t="s">
        <v>6125</v>
      </c>
      <c r="F987" s="388" t="s">
        <v>241</v>
      </c>
      <c r="G987" s="208"/>
    </row>
    <row r="988" spans="1:7">
      <c r="A988" s="388">
        <v>93418</v>
      </c>
      <c r="B988" s="388" t="s">
        <v>1602</v>
      </c>
      <c r="C988" s="388" t="s">
        <v>954</v>
      </c>
      <c r="D988" s="388" t="s">
        <v>240</v>
      </c>
      <c r="E988" s="389" t="s">
        <v>1135</v>
      </c>
      <c r="F988" s="388" t="s">
        <v>241</v>
      </c>
      <c r="G988" s="208"/>
    </row>
    <row r="989" spans="1:7">
      <c r="A989" s="388">
        <v>93419</v>
      </c>
      <c r="B989" s="388" t="s">
        <v>1603</v>
      </c>
      <c r="C989" s="388" t="s">
        <v>954</v>
      </c>
      <c r="D989" s="388" t="s">
        <v>240</v>
      </c>
      <c r="E989" s="389" t="s">
        <v>8753</v>
      </c>
      <c r="F989" s="388" t="s">
        <v>241</v>
      </c>
      <c r="G989" s="208"/>
    </row>
    <row r="990" spans="1:7">
      <c r="A990" s="388">
        <v>93420</v>
      </c>
      <c r="B990" s="388" t="s">
        <v>1605</v>
      </c>
      <c r="C990" s="388" t="s">
        <v>954</v>
      </c>
      <c r="D990" s="388" t="s">
        <v>709</v>
      </c>
      <c r="E990" s="389" t="s">
        <v>11888</v>
      </c>
      <c r="F990" s="388" t="s">
        <v>241</v>
      </c>
      <c r="G990" s="208"/>
    </row>
    <row r="991" spans="1:7">
      <c r="A991" s="388">
        <v>93423</v>
      </c>
      <c r="B991" s="388" t="s">
        <v>1606</v>
      </c>
      <c r="C991" s="388" t="s">
        <v>954</v>
      </c>
      <c r="D991" s="388" t="s">
        <v>240</v>
      </c>
      <c r="E991" s="389" t="s">
        <v>1640</v>
      </c>
      <c r="F991" s="388" t="s">
        <v>241</v>
      </c>
      <c r="G991" s="208"/>
    </row>
    <row r="992" spans="1:7">
      <c r="A992" s="388">
        <v>93424</v>
      </c>
      <c r="B992" s="388" t="s">
        <v>1608</v>
      </c>
      <c r="C992" s="388" t="s">
        <v>954</v>
      </c>
      <c r="D992" s="388" t="s">
        <v>240</v>
      </c>
      <c r="E992" s="389" t="s">
        <v>6643</v>
      </c>
      <c r="F992" s="388" t="s">
        <v>241</v>
      </c>
      <c r="G992" s="208"/>
    </row>
    <row r="993" spans="1:7">
      <c r="A993" s="388">
        <v>93425</v>
      </c>
      <c r="B993" s="388" t="s">
        <v>1609</v>
      </c>
      <c r="C993" s="388" t="s">
        <v>954</v>
      </c>
      <c r="D993" s="388" t="s">
        <v>240</v>
      </c>
      <c r="E993" s="389" t="s">
        <v>3307</v>
      </c>
      <c r="F993" s="388" t="s">
        <v>241</v>
      </c>
      <c r="G993" s="208"/>
    </row>
    <row r="994" spans="1:7">
      <c r="A994" s="388">
        <v>93426</v>
      </c>
      <c r="B994" s="388" t="s">
        <v>1610</v>
      </c>
      <c r="C994" s="388" t="s">
        <v>954</v>
      </c>
      <c r="D994" s="388" t="s">
        <v>709</v>
      </c>
      <c r="E994" s="389" t="s">
        <v>16357</v>
      </c>
      <c r="F994" s="388" t="s">
        <v>241</v>
      </c>
      <c r="G994" s="208"/>
    </row>
    <row r="995" spans="1:7">
      <c r="A995" s="388">
        <v>93429</v>
      </c>
      <c r="B995" s="388" t="s">
        <v>1611</v>
      </c>
      <c r="C995" s="388" t="s">
        <v>954</v>
      </c>
      <c r="D995" s="388" t="s">
        <v>240</v>
      </c>
      <c r="E995" s="389" t="s">
        <v>14328</v>
      </c>
      <c r="F995" s="388" t="s">
        <v>241</v>
      </c>
      <c r="G995" s="208"/>
    </row>
    <row r="996" spans="1:7">
      <c r="A996" s="388">
        <v>93430</v>
      </c>
      <c r="B996" s="388" t="s">
        <v>1613</v>
      </c>
      <c r="C996" s="388" t="s">
        <v>954</v>
      </c>
      <c r="D996" s="388" t="s">
        <v>240</v>
      </c>
      <c r="E996" s="389" t="s">
        <v>2955</v>
      </c>
      <c r="F996" s="388" t="s">
        <v>241</v>
      </c>
      <c r="G996" s="208"/>
    </row>
    <row r="997" spans="1:7">
      <c r="A997" s="388">
        <v>93431</v>
      </c>
      <c r="B997" s="388" t="s">
        <v>1614</v>
      </c>
      <c r="C997" s="388" t="s">
        <v>954</v>
      </c>
      <c r="D997" s="388" t="s">
        <v>240</v>
      </c>
      <c r="E997" s="389" t="s">
        <v>550</v>
      </c>
      <c r="F997" s="388" t="s">
        <v>241</v>
      </c>
      <c r="G997" s="208"/>
    </row>
    <row r="998" spans="1:7">
      <c r="A998" s="388">
        <v>93432</v>
      </c>
      <c r="B998" s="388" t="s">
        <v>1615</v>
      </c>
      <c r="C998" s="388" t="s">
        <v>954</v>
      </c>
      <c r="D998" s="388" t="s">
        <v>709</v>
      </c>
      <c r="E998" s="389" t="s">
        <v>16358</v>
      </c>
      <c r="F998" s="388" t="s">
        <v>241</v>
      </c>
      <c r="G998" s="208"/>
    </row>
    <row r="999" spans="1:7">
      <c r="A999" s="388">
        <v>93435</v>
      </c>
      <c r="B999" s="388" t="s">
        <v>1616</v>
      </c>
      <c r="C999" s="388" t="s">
        <v>954</v>
      </c>
      <c r="D999" s="388" t="s">
        <v>240</v>
      </c>
      <c r="E999" s="389" t="s">
        <v>6307</v>
      </c>
      <c r="F999" s="388" t="s">
        <v>241</v>
      </c>
      <c r="G999" s="208"/>
    </row>
    <row r="1000" spans="1:7">
      <c r="A1000" s="388">
        <v>93436</v>
      </c>
      <c r="B1000" s="388" t="s">
        <v>1617</v>
      </c>
      <c r="C1000" s="388" t="s">
        <v>954</v>
      </c>
      <c r="D1000" s="388" t="s">
        <v>240</v>
      </c>
      <c r="E1000" s="389" t="s">
        <v>1793</v>
      </c>
      <c r="F1000" s="388" t="s">
        <v>241</v>
      </c>
      <c r="G1000" s="208"/>
    </row>
    <row r="1001" spans="1:7">
      <c r="A1001" s="388">
        <v>93437</v>
      </c>
      <c r="B1001" s="388" t="s">
        <v>1618</v>
      </c>
      <c r="C1001" s="388" t="s">
        <v>954</v>
      </c>
      <c r="D1001" s="388" t="s">
        <v>240</v>
      </c>
      <c r="E1001" s="389" t="s">
        <v>13922</v>
      </c>
      <c r="F1001" s="388" t="s">
        <v>241</v>
      </c>
      <c r="G1001" s="208"/>
    </row>
    <row r="1002" spans="1:7">
      <c r="A1002" s="388">
        <v>93438</v>
      </c>
      <c r="B1002" s="388" t="s">
        <v>1620</v>
      </c>
      <c r="C1002" s="388" t="s">
        <v>954</v>
      </c>
      <c r="D1002" s="388" t="s">
        <v>709</v>
      </c>
      <c r="E1002" s="389" t="s">
        <v>3501</v>
      </c>
      <c r="F1002" s="388" t="s">
        <v>241</v>
      </c>
      <c r="G1002" s="208"/>
    </row>
    <row r="1003" spans="1:7">
      <c r="A1003" s="388">
        <v>95114</v>
      </c>
      <c r="B1003" s="388" t="s">
        <v>1622</v>
      </c>
      <c r="C1003" s="388" t="s">
        <v>954</v>
      </c>
      <c r="D1003" s="388" t="s">
        <v>334</v>
      </c>
      <c r="E1003" s="389" t="s">
        <v>1082</v>
      </c>
      <c r="F1003" s="388" t="s">
        <v>241</v>
      </c>
      <c r="G1003" s="208"/>
    </row>
    <row r="1004" spans="1:7">
      <c r="A1004" s="388">
        <v>95115</v>
      </c>
      <c r="B1004" s="388" t="s">
        <v>1623</v>
      </c>
      <c r="C1004" s="388" t="s">
        <v>954</v>
      </c>
      <c r="D1004" s="388" t="s">
        <v>334</v>
      </c>
      <c r="E1004" s="389" t="s">
        <v>683</v>
      </c>
      <c r="F1004" s="388" t="s">
        <v>241</v>
      </c>
      <c r="G1004" s="208"/>
    </row>
    <row r="1005" spans="1:7">
      <c r="A1005" s="388">
        <v>95116</v>
      </c>
      <c r="B1005" s="388" t="s">
        <v>1624</v>
      </c>
      <c r="C1005" s="388" t="s">
        <v>954</v>
      </c>
      <c r="D1005" s="388" t="s">
        <v>240</v>
      </c>
      <c r="E1005" s="389" t="s">
        <v>1625</v>
      </c>
      <c r="F1005" s="388" t="s">
        <v>241</v>
      </c>
      <c r="G1005" s="208"/>
    </row>
    <row r="1006" spans="1:7">
      <c r="A1006" s="388">
        <v>95117</v>
      </c>
      <c r="B1006" s="388" t="s">
        <v>1626</v>
      </c>
      <c r="C1006" s="388" t="s">
        <v>954</v>
      </c>
      <c r="D1006" s="388" t="s">
        <v>240</v>
      </c>
      <c r="E1006" s="389" t="s">
        <v>1627</v>
      </c>
      <c r="F1006" s="388" t="s">
        <v>241</v>
      </c>
      <c r="G1006" s="208"/>
    </row>
    <row r="1007" spans="1:7">
      <c r="A1007" s="388">
        <v>95118</v>
      </c>
      <c r="B1007" s="388" t="s">
        <v>1628</v>
      </c>
      <c r="C1007" s="388" t="s">
        <v>954</v>
      </c>
      <c r="D1007" s="388" t="s">
        <v>240</v>
      </c>
      <c r="E1007" s="389" t="s">
        <v>14329</v>
      </c>
      <c r="F1007" s="388" t="s">
        <v>241</v>
      </c>
      <c r="G1007" s="208"/>
    </row>
    <row r="1008" spans="1:7">
      <c r="A1008" s="388">
        <v>95119</v>
      </c>
      <c r="B1008" s="388" t="s">
        <v>1629</v>
      </c>
      <c r="C1008" s="388" t="s">
        <v>954</v>
      </c>
      <c r="D1008" s="388" t="s">
        <v>240</v>
      </c>
      <c r="E1008" s="389" t="s">
        <v>520</v>
      </c>
      <c r="F1008" s="388" t="s">
        <v>241</v>
      </c>
      <c r="G1008" s="208"/>
    </row>
    <row r="1009" spans="1:7">
      <c r="A1009" s="388">
        <v>95120</v>
      </c>
      <c r="B1009" s="388" t="s">
        <v>1630</v>
      </c>
      <c r="C1009" s="388" t="s">
        <v>954</v>
      </c>
      <c r="D1009" s="388" t="s">
        <v>334</v>
      </c>
      <c r="E1009" s="389" t="s">
        <v>16359</v>
      </c>
      <c r="F1009" s="388" t="s">
        <v>241</v>
      </c>
      <c r="G1009" s="208"/>
    </row>
    <row r="1010" spans="1:7">
      <c r="A1010" s="388">
        <v>95123</v>
      </c>
      <c r="B1010" s="388" t="s">
        <v>1631</v>
      </c>
      <c r="C1010" s="388" t="s">
        <v>954</v>
      </c>
      <c r="D1010" s="388" t="s">
        <v>240</v>
      </c>
      <c r="E1010" s="389" t="s">
        <v>4832</v>
      </c>
      <c r="F1010" s="388" t="s">
        <v>241</v>
      </c>
      <c r="G1010" s="208"/>
    </row>
    <row r="1011" spans="1:7">
      <c r="A1011" s="388">
        <v>95124</v>
      </c>
      <c r="B1011" s="388" t="s">
        <v>1633</v>
      </c>
      <c r="C1011" s="388" t="s">
        <v>954</v>
      </c>
      <c r="D1011" s="388" t="s">
        <v>240</v>
      </c>
      <c r="E1011" s="389" t="s">
        <v>3418</v>
      </c>
      <c r="F1011" s="388" t="s">
        <v>241</v>
      </c>
      <c r="G1011" s="208"/>
    </row>
    <row r="1012" spans="1:7">
      <c r="A1012" s="388">
        <v>95125</v>
      </c>
      <c r="B1012" s="388" t="s">
        <v>1635</v>
      </c>
      <c r="C1012" s="388" t="s">
        <v>954</v>
      </c>
      <c r="D1012" s="388" t="s">
        <v>240</v>
      </c>
      <c r="E1012" s="389" t="s">
        <v>13969</v>
      </c>
      <c r="F1012" s="388" t="s">
        <v>241</v>
      </c>
      <c r="G1012" s="208"/>
    </row>
    <row r="1013" spans="1:7">
      <c r="A1013" s="388">
        <v>95126</v>
      </c>
      <c r="B1013" s="388" t="s">
        <v>1636</v>
      </c>
      <c r="C1013" s="388" t="s">
        <v>954</v>
      </c>
      <c r="D1013" s="388" t="s">
        <v>709</v>
      </c>
      <c r="E1013" s="389" t="s">
        <v>16360</v>
      </c>
      <c r="F1013" s="388" t="s">
        <v>241</v>
      </c>
      <c r="G1013" s="208"/>
    </row>
    <row r="1014" spans="1:7">
      <c r="A1014" s="388">
        <v>95129</v>
      </c>
      <c r="B1014" s="388" t="s">
        <v>1637</v>
      </c>
      <c r="C1014" s="388" t="s">
        <v>954</v>
      </c>
      <c r="D1014" s="388" t="s">
        <v>240</v>
      </c>
      <c r="E1014" s="389" t="s">
        <v>14301</v>
      </c>
      <c r="F1014" s="388" t="s">
        <v>241</v>
      </c>
      <c r="G1014" s="208"/>
    </row>
    <row r="1015" spans="1:7">
      <c r="A1015" s="388">
        <v>95130</v>
      </c>
      <c r="B1015" s="388" t="s">
        <v>1639</v>
      </c>
      <c r="C1015" s="388" t="s">
        <v>954</v>
      </c>
      <c r="D1015" s="388" t="s">
        <v>240</v>
      </c>
      <c r="E1015" s="389" t="s">
        <v>13900</v>
      </c>
      <c r="F1015" s="388" t="s">
        <v>241</v>
      </c>
      <c r="G1015" s="208"/>
    </row>
    <row r="1016" spans="1:7">
      <c r="A1016" s="388">
        <v>95131</v>
      </c>
      <c r="B1016" s="388" t="s">
        <v>1641</v>
      </c>
      <c r="C1016" s="388" t="s">
        <v>954</v>
      </c>
      <c r="D1016" s="388" t="s">
        <v>240</v>
      </c>
      <c r="E1016" s="389" t="s">
        <v>3631</v>
      </c>
      <c r="F1016" s="388" t="s">
        <v>241</v>
      </c>
      <c r="G1016" s="208"/>
    </row>
    <row r="1017" spans="1:7">
      <c r="A1017" s="388">
        <v>95132</v>
      </c>
      <c r="B1017" s="388" t="s">
        <v>1642</v>
      </c>
      <c r="C1017" s="388" t="s">
        <v>954</v>
      </c>
      <c r="D1017" s="388" t="s">
        <v>709</v>
      </c>
      <c r="E1017" s="389" t="s">
        <v>14330</v>
      </c>
      <c r="F1017" s="388" t="s">
        <v>241</v>
      </c>
      <c r="G1017" s="208"/>
    </row>
    <row r="1018" spans="1:7">
      <c r="A1018" s="388">
        <v>95136</v>
      </c>
      <c r="B1018" s="388" t="s">
        <v>1643</v>
      </c>
      <c r="C1018" s="388" t="s">
        <v>954</v>
      </c>
      <c r="D1018" s="388" t="s">
        <v>709</v>
      </c>
      <c r="E1018" s="389" t="s">
        <v>1108</v>
      </c>
      <c r="F1018" s="388" t="s">
        <v>241</v>
      </c>
      <c r="G1018" s="208"/>
    </row>
    <row r="1019" spans="1:7">
      <c r="A1019" s="388">
        <v>95137</v>
      </c>
      <c r="B1019" s="388" t="s">
        <v>1644</v>
      </c>
      <c r="C1019" s="388" t="s">
        <v>954</v>
      </c>
      <c r="D1019" s="388" t="s">
        <v>709</v>
      </c>
      <c r="E1019" s="389" t="s">
        <v>1492</v>
      </c>
      <c r="F1019" s="388" t="s">
        <v>241</v>
      </c>
      <c r="G1019" s="208"/>
    </row>
    <row r="1020" spans="1:7">
      <c r="A1020" s="388">
        <v>95138</v>
      </c>
      <c r="B1020" s="388" t="s">
        <v>1645</v>
      </c>
      <c r="C1020" s="388" t="s">
        <v>954</v>
      </c>
      <c r="D1020" s="388" t="s">
        <v>709</v>
      </c>
      <c r="E1020" s="389" t="s">
        <v>1108</v>
      </c>
      <c r="F1020" s="388" t="s">
        <v>241</v>
      </c>
      <c r="G1020" s="208"/>
    </row>
    <row r="1021" spans="1:7">
      <c r="A1021" s="388">
        <v>95208</v>
      </c>
      <c r="B1021" s="388" t="s">
        <v>1646</v>
      </c>
      <c r="C1021" s="388" t="s">
        <v>954</v>
      </c>
      <c r="D1021" s="388" t="s">
        <v>240</v>
      </c>
      <c r="E1021" s="389" t="s">
        <v>14331</v>
      </c>
      <c r="F1021" s="388" t="s">
        <v>241</v>
      </c>
      <c r="G1021" s="208"/>
    </row>
    <row r="1022" spans="1:7">
      <c r="A1022" s="388">
        <v>95209</v>
      </c>
      <c r="B1022" s="388" t="s">
        <v>1647</v>
      </c>
      <c r="C1022" s="388" t="s">
        <v>954</v>
      </c>
      <c r="D1022" s="388" t="s">
        <v>240</v>
      </c>
      <c r="E1022" s="389" t="s">
        <v>14332</v>
      </c>
      <c r="F1022" s="388" t="s">
        <v>241</v>
      </c>
      <c r="G1022" s="208"/>
    </row>
    <row r="1023" spans="1:7">
      <c r="A1023" s="388">
        <v>95210</v>
      </c>
      <c r="B1023" s="388" t="s">
        <v>1648</v>
      </c>
      <c r="C1023" s="388" t="s">
        <v>954</v>
      </c>
      <c r="D1023" s="388" t="s">
        <v>240</v>
      </c>
      <c r="E1023" s="389" t="s">
        <v>14333</v>
      </c>
      <c r="F1023" s="388" t="s">
        <v>241</v>
      </c>
      <c r="G1023" s="208"/>
    </row>
    <row r="1024" spans="1:7">
      <c r="A1024" s="388">
        <v>95211</v>
      </c>
      <c r="B1024" s="388" t="s">
        <v>1649</v>
      </c>
      <c r="C1024" s="388" t="s">
        <v>954</v>
      </c>
      <c r="D1024" s="388" t="s">
        <v>334</v>
      </c>
      <c r="E1024" s="389" t="s">
        <v>1573</v>
      </c>
      <c r="F1024" s="388" t="s">
        <v>241</v>
      </c>
      <c r="G1024" s="208"/>
    </row>
    <row r="1025" spans="1:7">
      <c r="A1025" s="388">
        <v>95214</v>
      </c>
      <c r="B1025" s="388" t="s">
        <v>1650</v>
      </c>
      <c r="C1025" s="388" t="s">
        <v>954</v>
      </c>
      <c r="D1025" s="388" t="s">
        <v>334</v>
      </c>
      <c r="E1025" s="389" t="s">
        <v>9038</v>
      </c>
      <c r="F1025" s="388" t="s">
        <v>241</v>
      </c>
      <c r="G1025" s="208"/>
    </row>
    <row r="1026" spans="1:7">
      <c r="A1026" s="388">
        <v>95215</v>
      </c>
      <c r="B1026" s="388" t="s">
        <v>1651</v>
      </c>
      <c r="C1026" s="388" t="s">
        <v>954</v>
      </c>
      <c r="D1026" s="388" t="s">
        <v>334</v>
      </c>
      <c r="E1026" s="389" t="s">
        <v>1108</v>
      </c>
      <c r="F1026" s="388" t="s">
        <v>241</v>
      </c>
      <c r="G1026" s="208"/>
    </row>
    <row r="1027" spans="1:7">
      <c r="A1027" s="388">
        <v>95216</v>
      </c>
      <c r="B1027" s="388" t="s">
        <v>1652</v>
      </c>
      <c r="C1027" s="388" t="s">
        <v>954</v>
      </c>
      <c r="D1027" s="388" t="s">
        <v>334</v>
      </c>
      <c r="E1027" s="389" t="s">
        <v>898</v>
      </c>
      <c r="F1027" s="388" t="s">
        <v>241</v>
      </c>
      <c r="G1027" s="208"/>
    </row>
    <row r="1028" spans="1:7">
      <c r="A1028" s="388">
        <v>95217</v>
      </c>
      <c r="B1028" s="388" t="s">
        <v>1653</v>
      </c>
      <c r="C1028" s="388" t="s">
        <v>954</v>
      </c>
      <c r="D1028" s="388" t="s">
        <v>334</v>
      </c>
      <c r="E1028" s="389" t="s">
        <v>1654</v>
      </c>
      <c r="F1028" s="388" t="s">
        <v>241</v>
      </c>
      <c r="G1028" s="208"/>
    </row>
    <row r="1029" spans="1:7">
      <c r="A1029" s="388">
        <v>95255</v>
      </c>
      <c r="B1029" s="388" t="s">
        <v>1655</v>
      </c>
      <c r="C1029" s="388" t="s">
        <v>954</v>
      </c>
      <c r="D1029" s="388" t="s">
        <v>334</v>
      </c>
      <c r="E1029" s="389" t="s">
        <v>1656</v>
      </c>
      <c r="F1029" s="388" t="s">
        <v>241</v>
      </c>
      <c r="G1029" s="208"/>
    </row>
    <row r="1030" spans="1:7">
      <c r="A1030" s="388">
        <v>95256</v>
      </c>
      <c r="B1030" s="388" t="s">
        <v>1657</v>
      </c>
      <c r="C1030" s="388" t="s">
        <v>954</v>
      </c>
      <c r="D1030" s="388" t="s">
        <v>334</v>
      </c>
      <c r="E1030" s="389" t="s">
        <v>943</v>
      </c>
      <c r="F1030" s="388" t="s">
        <v>241</v>
      </c>
      <c r="G1030" s="208"/>
    </row>
    <row r="1031" spans="1:7">
      <c r="A1031" s="388">
        <v>95257</v>
      </c>
      <c r="B1031" s="388" t="s">
        <v>1658</v>
      </c>
      <c r="C1031" s="388" t="s">
        <v>954</v>
      </c>
      <c r="D1031" s="388" t="s">
        <v>334</v>
      </c>
      <c r="E1031" s="389" t="s">
        <v>1659</v>
      </c>
      <c r="F1031" s="388" t="s">
        <v>241</v>
      </c>
      <c r="G1031" s="208"/>
    </row>
    <row r="1032" spans="1:7">
      <c r="A1032" s="388">
        <v>95260</v>
      </c>
      <c r="B1032" s="388" t="s">
        <v>1660</v>
      </c>
      <c r="C1032" s="388" t="s">
        <v>954</v>
      </c>
      <c r="D1032" s="388" t="s">
        <v>240</v>
      </c>
      <c r="E1032" s="389" t="s">
        <v>1511</v>
      </c>
      <c r="F1032" s="388" t="s">
        <v>241</v>
      </c>
      <c r="G1032" s="208"/>
    </row>
    <row r="1033" spans="1:7">
      <c r="A1033" s="388">
        <v>95261</v>
      </c>
      <c r="B1033" s="388" t="s">
        <v>1661</v>
      </c>
      <c r="C1033" s="388" t="s">
        <v>954</v>
      </c>
      <c r="D1033" s="388" t="s">
        <v>334</v>
      </c>
      <c r="E1033" s="389" t="s">
        <v>943</v>
      </c>
      <c r="F1033" s="388" t="s">
        <v>241</v>
      </c>
      <c r="G1033" s="208"/>
    </row>
    <row r="1034" spans="1:7">
      <c r="A1034" s="388">
        <v>95262</v>
      </c>
      <c r="B1034" s="388" t="s">
        <v>1662</v>
      </c>
      <c r="C1034" s="388" t="s">
        <v>954</v>
      </c>
      <c r="D1034" s="388" t="s">
        <v>334</v>
      </c>
      <c r="E1034" s="389" t="s">
        <v>1663</v>
      </c>
      <c r="F1034" s="388" t="s">
        <v>241</v>
      </c>
      <c r="G1034" s="208"/>
    </row>
    <row r="1035" spans="1:7">
      <c r="A1035" s="388">
        <v>95263</v>
      </c>
      <c r="B1035" s="388" t="s">
        <v>1664</v>
      </c>
      <c r="C1035" s="388" t="s">
        <v>954</v>
      </c>
      <c r="D1035" s="388" t="s">
        <v>709</v>
      </c>
      <c r="E1035" s="389" t="s">
        <v>16361</v>
      </c>
      <c r="F1035" s="388" t="s">
        <v>241</v>
      </c>
      <c r="G1035" s="208"/>
    </row>
    <row r="1036" spans="1:7">
      <c r="A1036" s="388">
        <v>95266</v>
      </c>
      <c r="B1036" s="388" t="s">
        <v>1665</v>
      </c>
      <c r="C1036" s="388" t="s">
        <v>954</v>
      </c>
      <c r="D1036" s="388" t="s">
        <v>240</v>
      </c>
      <c r="E1036" s="389" t="s">
        <v>1526</v>
      </c>
      <c r="F1036" s="388" t="s">
        <v>241</v>
      </c>
      <c r="G1036" s="208"/>
    </row>
    <row r="1037" spans="1:7">
      <c r="A1037" s="388">
        <v>95267</v>
      </c>
      <c r="B1037" s="388" t="s">
        <v>1666</v>
      </c>
      <c r="C1037" s="388" t="s">
        <v>954</v>
      </c>
      <c r="D1037" s="388" t="s">
        <v>240</v>
      </c>
      <c r="E1037" s="389" t="s">
        <v>907</v>
      </c>
      <c r="F1037" s="388" t="s">
        <v>241</v>
      </c>
      <c r="G1037" s="208"/>
    </row>
    <row r="1038" spans="1:7">
      <c r="A1038" s="388">
        <v>95268</v>
      </c>
      <c r="B1038" s="388" t="s">
        <v>1667</v>
      </c>
      <c r="C1038" s="388" t="s">
        <v>954</v>
      </c>
      <c r="D1038" s="388" t="s">
        <v>240</v>
      </c>
      <c r="E1038" s="389" t="s">
        <v>1541</v>
      </c>
      <c r="F1038" s="388" t="s">
        <v>241</v>
      </c>
      <c r="G1038" s="208"/>
    </row>
    <row r="1039" spans="1:7">
      <c r="A1039" s="388">
        <v>95269</v>
      </c>
      <c r="B1039" s="388" t="s">
        <v>1668</v>
      </c>
      <c r="C1039" s="388" t="s">
        <v>954</v>
      </c>
      <c r="D1039" s="388" t="s">
        <v>709</v>
      </c>
      <c r="E1039" s="389" t="s">
        <v>16355</v>
      </c>
      <c r="F1039" s="388" t="s">
        <v>241</v>
      </c>
      <c r="G1039" s="208"/>
    </row>
    <row r="1040" spans="1:7">
      <c r="A1040" s="388">
        <v>95272</v>
      </c>
      <c r="B1040" s="388" t="s">
        <v>1669</v>
      </c>
      <c r="C1040" s="388" t="s">
        <v>954</v>
      </c>
      <c r="D1040" s="388" t="s">
        <v>240</v>
      </c>
      <c r="E1040" s="389" t="s">
        <v>1541</v>
      </c>
      <c r="F1040" s="388" t="s">
        <v>241</v>
      </c>
      <c r="G1040" s="208"/>
    </row>
    <row r="1041" spans="1:7">
      <c r="A1041" s="388">
        <v>95273</v>
      </c>
      <c r="B1041" s="388" t="s">
        <v>1670</v>
      </c>
      <c r="C1041" s="388" t="s">
        <v>954</v>
      </c>
      <c r="D1041" s="388" t="s">
        <v>240</v>
      </c>
      <c r="E1041" s="389" t="s">
        <v>907</v>
      </c>
      <c r="F1041" s="388" t="s">
        <v>241</v>
      </c>
      <c r="G1041" s="208"/>
    </row>
    <row r="1042" spans="1:7">
      <c r="A1042" s="388">
        <v>95274</v>
      </c>
      <c r="B1042" s="388" t="s">
        <v>1671</v>
      </c>
      <c r="C1042" s="388" t="s">
        <v>954</v>
      </c>
      <c r="D1042" s="388" t="s">
        <v>240</v>
      </c>
      <c r="E1042" s="389" t="s">
        <v>9038</v>
      </c>
      <c r="F1042" s="388" t="s">
        <v>241</v>
      </c>
      <c r="G1042" s="208"/>
    </row>
    <row r="1043" spans="1:7">
      <c r="A1043" s="388">
        <v>95275</v>
      </c>
      <c r="B1043" s="388" t="s">
        <v>1672</v>
      </c>
      <c r="C1043" s="388" t="s">
        <v>954</v>
      </c>
      <c r="D1043" s="388" t="s">
        <v>334</v>
      </c>
      <c r="E1043" s="389" t="s">
        <v>1282</v>
      </c>
      <c r="F1043" s="388" t="s">
        <v>241</v>
      </c>
      <c r="G1043" s="208"/>
    </row>
    <row r="1044" spans="1:7">
      <c r="A1044" s="388">
        <v>95278</v>
      </c>
      <c r="B1044" s="388" t="s">
        <v>1673</v>
      </c>
      <c r="C1044" s="388" t="s">
        <v>954</v>
      </c>
      <c r="D1044" s="388" t="s">
        <v>240</v>
      </c>
      <c r="E1044" s="389" t="s">
        <v>918</v>
      </c>
      <c r="F1044" s="388" t="s">
        <v>241</v>
      </c>
      <c r="G1044" s="208"/>
    </row>
    <row r="1045" spans="1:7">
      <c r="A1045" s="388">
        <v>95279</v>
      </c>
      <c r="B1045" s="388" t="s">
        <v>1674</v>
      </c>
      <c r="C1045" s="388" t="s">
        <v>954</v>
      </c>
      <c r="D1045" s="388" t="s">
        <v>240</v>
      </c>
      <c r="E1045" s="389" t="s">
        <v>1675</v>
      </c>
      <c r="F1045" s="388" t="s">
        <v>241</v>
      </c>
      <c r="G1045" s="208"/>
    </row>
    <row r="1046" spans="1:7">
      <c r="A1046" s="388">
        <v>95280</v>
      </c>
      <c r="B1046" s="388" t="s">
        <v>1676</v>
      </c>
      <c r="C1046" s="388" t="s">
        <v>954</v>
      </c>
      <c r="D1046" s="388" t="s">
        <v>240</v>
      </c>
      <c r="E1046" s="389" t="s">
        <v>1345</v>
      </c>
      <c r="F1046" s="388" t="s">
        <v>241</v>
      </c>
      <c r="G1046" s="208"/>
    </row>
    <row r="1047" spans="1:7">
      <c r="A1047" s="388">
        <v>95281</v>
      </c>
      <c r="B1047" s="388" t="s">
        <v>1677</v>
      </c>
      <c r="C1047" s="388" t="s">
        <v>954</v>
      </c>
      <c r="D1047" s="388" t="s">
        <v>709</v>
      </c>
      <c r="E1047" s="389" t="s">
        <v>16355</v>
      </c>
      <c r="F1047" s="388" t="s">
        <v>241</v>
      </c>
      <c r="G1047" s="208"/>
    </row>
    <row r="1048" spans="1:7">
      <c r="A1048" s="388">
        <v>95617</v>
      </c>
      <c r="B1048" s="388" t="s">
        <v>1678</v>
      </c>
      <c r="C1048" s="388" t="s">
        <v>954</v>
      </c>
      <c r="D1048" s="388" t="s">
        <v>334</v>
      </c>
      <c r="E1048" s="389" t="s">
        <v>1679</v>
      </c>
      <c r="F1048" s="388" t="s">
        <v>241</v>
      </c>
      <c r="G1048" s="208"/>
    </row>
    <row r="1049" spans="1:7">
      <c r="A1049" s="388">
        <v>95618</v>
      </c>
      <c r="B1049" s="388" t="s">
        <v>1680</v>
      </c>
      <c r="C1049" s="388" t="s">
        <v>954</v>
      </c>
      <c r="D1049" s="388" t="s">
        <v>334</v>
      </c>
      <c r="E1049" s="389" t="s">
        <v>1681</v>
      </c>
      <c r="F1049" s="388" t="s">
        <v>241</v>
      </c>
      <c r="G1049" s="208"/>
    </row>
    <row r="1050" spans="1:7">
      <c r="A1050" s="388">
        <v>95619</v>
      </c>
      <c r="B1050" s="388" t="s">
        <v>1682</v>
      </c>
      <c r="C1050" s="388" t="s">
        <v>954</v>
      </c>
      <c r="D1050" s="388" t="s">
        <v>334</v>
      </c>
      <c r="E1050" s="389" t="s">
        <v>1683</v>
      </c>
      <c r="F1050" s="388" t="s">
        <v>241</v>
      </c>
      <c r="G1050" s="208"/>
    </row>
    <row r="1051" spans="1:7">
      <c r="A1051" s="388">
        <v>95627</v>
      </c>
      <c r="B1051" s="388" t="s">
        <v>1684</v>
      </c>
      <c r="C1051" s="388" t="s">
        <v>954</v>
      </c>
      <c r="D1051" s="388" t="s">
        <v>240</v>
      </c>
      <c r="E1051" s="389" t="s">
        <v>13981</v>
      </c>
      <c r="F1051" s="388" t="s">
        <v>241</v>
      </c>
      <c r="G1051" s="208"/>
    </row>
    <row r="1052" spans="1:7">
      <c r="A1052" s="388">
        <v>95628</v>
      </c>
      <c r="B1052" s="388" t="s">
        <v>1685</v>
      </c>
      <c r="C1052" s="388" t="s">
        <v>954</v>
      </c>
      <c r="D1052" s="388" t="s">
        <v>240</v>
      </c>
      <c r="E1052" s="389" t="s">
        <v>1321</v>
      </c>
      <c r="F1052" s="388" t="s">
        <v>241</v>
      </c>
      <c r="G1052" s="208"/>
    </row>
    <row r="1053" spans="1:7">
      <c r="A1053" s="388">
        <v>95629</v>
      </c>
      <c r="B1053" s="388" t="s">
        <v>1686</v>
      </c>
      <c r="C1053" s="388" t="s">
        <v>954</v>
      </c>
      <c r="D1053" s="388" t="s">
        <v>240</v>
      </c>
      <c r="E1053" s="389" t="s">
        <v>14038</v>
      </c>
      <c r="F1053" s="388" t="s">
        <v>241</v>
      </c>
      <c r="G1053" s="208"/>
    </row>
    <row r="1054" spans="1:7">
      <c r="A1054" s="388">
        <v>95630</v>
      </c>
      <c r="B1054" s="388" t="s">
        <v>1687</v>
      </c>
      <c r="C1054" s="388" t="s">
        <v>954</v>
      </c>
      <c r="D1054" s="388" t="s">
        <v>709</v>
      </c>
      <c r="E1054" s="389" t="s">
        <v>16304</v>
      </c>
      <c r="F1054" s="388" t="s">
        <v>241</v>
      </c>
      <c r="G1054" s="208"/>
    </row>
    <row r="1055" spans="1:7">
      <c r="A1055" s="388">
        <v>95698</v>
      </c>
      <c r="B1055" s="388" t="s">
        <v>1688</v>
      </c>
      <c r="C1055" s="388" t="s">
        <v>954</v>
      </c>
      <c r="D1055" s="388" t="s">
        <v>334</v>
      </c>
      <c r="E1055" s="389" t="s">
        <v>1689</v>
      </c>
      <c r="F1055" s="388" t="s">
        <v>241</v>
      </c>
      <c r="G1055" s="208"/>
    </row>
    <row r="1056" spans="1:7">
      <c r="A1056" s="388">
        <v>95699</v>
      </c>
      <c r="B1056" s="388" t="s">
        <v>1690</v>
      </c>
      <c r="C1056" s="388" t="s">
        <v>954</v>
      </c>
      <c r="D1056" s="388" t="s">
        <v>334</v>
      </c>
      <c r="E1056" s="389" t="s">
        <v>1511</v>
      </c>
      <c r="F1056" s="388" t="s">
        <v>241</v>
      </c>
      <c r="G1056" s="208"/>
    </row>
    <row r="1057" spans="1:7">
      <c r="A1057" s="388">
        <v>95700</v>
      </c>
      <c r="B1057" s="388" t="s">
        <v>1691</v>
      </c>
      <c r="C1057" s="388" t="s">
        <v>954</v>
      </c>
      <c r="D1057" s="388" t="s">
        <v>334</v>
      </c>
      <c r="E1057" s="389" t="s">
        <v>1692</v>
      </c>
      <c r="F1057" s="388" t="s">
        <v>241</v>
      </c>
      <c r="G1057" s="208"/>
    </row>
    <row r="1058" spans="1:7">
      <c r="A1058" s="388">
        <v>95701</v>
      </c>
      <c r="B1058" s="388" t="s">
        <v>1693</v>
      </c>
      <c r="C1058" s="388" t="s">
        <v>954</v>
      </c>
      <c r="D1058" s="388" t="s">
        <v>334</v>
      </c>
      <c r="E1058" s="389" t="s">
        <v>1117</v>
      </c>
      <c r="F1058" s="388" t="s">
        <v>241</v>
      </c>
      <c r="G1058" s="208"/>
    </row>
    <row r="1059" spans="1:7">
      <c r="A1059" s="388">
        <v>95704</v>
      </c>
      <c r="B1059" s="388" t="s">
        <v>1694</v>
      </c>
      <c r="C1059" s="388" t="s">
        <v>954</v>
      </c>
      <c r="D1059" s="388" t="s">
        <v>240</v>
      </c>
      <c r="E1059" s="389" t="s">
        <v>14334</v>
      </c>
      <c r="F1059" s="388" t="s">
        <v>241</v>
      </c>
      <c r="G1059" s="208"/>
    </row>
    <row r="1060" spans="1:7">
      <c r="A1060" s="388">
        <v>95705</v>
      </c>
      <c r="B1060" s="388" t="s">
        <v>1695</v>
      </c>
      <c r="C1060" s="388" t="s">
        <v>954</v>
      </c>
      <c r="D1060" s="388" t="s">
        <v>240</v>
      </c>
      <c r="E1060" s="389" t="s">
        <v>515</v>
      </c>
      <c r="F1060" s="388" t="s">
        <v>241</v>
      </c>
      <c r="G1060" s="208"/>
    </row>
    <row r="1061" spans="1:7">
      <c r="A1061" s="388">
        <v>95706</v>
      </c>
      <c r="B1061" s="388" t="s">
        <v>1697</v>
      </c>
      <c r="C1061" s="388" t="s">
        <v>954</v>
      </c>
      <c r="D1061" s="388" t="s">
        <v>240</v>
      </c>
      <c r="E1061" s="389" t="s">
        <v>14035</v>
      </c>
      <c r="F1061" s="388" t="s">
        <v>241</v>
      </c>
      <c r="G1061" s="208"/>
    </row>
    <row r="1062" spans="1:7">
      <c r="A1062" s="388">
        <v>95707</v>
      </c>
      <c r="B1062" s="388" t="s">
        <v>1699</v>
      </c>
      <c r="C1062" s="388" t="s">
        <v>954</v>
      </c>
      <c r="D1062" s="388" t="s">
        <v>334</v>
      </c>
      <c r="E1062" s="389" t="s">
        <v>16362</v>
      </c>
      <c r="F1062" s="388" t="s">
        <v>241</v>
      </c>
      <c r="G1062" s="208"/>
    </row>
    <row r="1063" spans="1:7">
      <c r="A1063" s="388">
        <v>95710</v>
      </c>
      <c r="B1063" s="388" t="s">
        <v>1700</v>
      </c>
      <c r="C1063" s="388" t="s">
        <v>954</v>
      </c>
      <c r="D1063" s="388" t="s">
        <v>240</v>
      </c>
      <c r="E1063" s="389" t="s">
        <v>14335</v>
      </c>
      <c r="F1063" s="388" t="s">
        <v>241</v>
      </c>
      <c r="G1063" s="208"/>
    </row>
    <row r="1064" spans="1:7">
      <c r="A1064" s="388">
        <v>95711</v>
      </c>
      <c r="B1064" s="388" t="s">
        <v>1702</v>
      </c>
      <c r="C1064" s="388" t="s">
        <v>954</v>
      </c>
      <c r="D1064" s="388" t="s">
        <v>240</v>
      </c>
      <c r="E1064" s="389" t="s">
        <v>4551</v>
      </c>
      <c r="F1064" s="388" t="s">
        <v>241</v>
      </c>
      <c r="G1064" s="208"/>
    </row>
    <row r="1065" spans="1:7">
      <c r="A1065" s="388">
        <v>95712</v>
      </c>
      <c r="B1065" s="388" t="s">
        <v>1704</v>
      </c>
      <c r="C1065" s="388" t="s">
        <v>954</v>
      </c>
      <c r="D1065" s="388" t="s">
        <v>240</v>
      </c>
      <c r="E1065" s="389" t="s">
        <v>14007</v>
      </c>
      <c r="F1065" s="388" t="s">
        <v>241</v>
      </c>
      <c r="G1065" s="208"/>
    </row>
    <row r="1066" spans="1:7">
      <c r="A1066" s="388">
        <v>95713</v>
      </c>
      <c r="B1066" s="388" t="s">
        <v>1705</v>
      </c>
      <c r="C1066" s="388" t="s">
        <v>954</v>
      </c>
      <c r="D1066" s="388" t="s">
        <v>709</v>
      </c>
      <c r="E1066" s="389" t="s">
        <v>16318</v>
      </c>
      <c r="F1066" s="388" t="s">
        <v>241</v>
      </c>
      <c r="G1066" s="208"/>
    </row>
    <row r="1067" spans="1:7">
      <c r="A1067" s="388">
        <v>95716</v>
      </c>
      <c r="B1067" s="388" t="s">
        <v>1706</v>
      </c>
      <c r="C1067" s="388" t="s">
        <v>954</v>
      </c>
      <c r="D1067" s="388" t="s">
        <v>240</v>
      </c>
      <c r="E1067" s="389" t="s">
        <v>7614</v>
      </c>
      <c r="F1067" s="388" t="s">
        <v>241</v>
      </c>
      <c r="G1067" s="208"/>
    </row>
    <row r="1068" spans="1:7">
      <c r="A1068" s="388">
        <v>95717</v>
      </c>
      <c r="B1068" s="388" t="s">
        <v>1707</v>
      </c>
      <c r="C1068" s="388" t="s">
        <v>954</v>
      </c>
      <c r="D1068" s="388" t="s">
        <v>240</v>
      </c>
      <c r="E1068" s="389" t="s">
        <v>4001</v>
      </c>
      <c r="F1068" s="388" t="s">
        <v>241</v>
      </c>
      <c r="G1068" s="208"/>
    </row>
    <row r="1069" spans="1:7">
      <c r="A1069" s="388">
        <v>95718</v>
      </c>
      <c r="B1069" s="388" t="s">
        <v>1708</v>
      </c>
      <c r="C1069" s="388" t="s">
        <v>954</v>
      </c>
      <c r="D1069" s="388" t="s">
        <v>240</v>
      </c>
      <c r="E1069" s="389" t="s">
        <v>14248</v>
      </c>
      <c r="F1069" s="388" t="s">
        <v>241</v>
      </c>
      <c r="G1069" s="208"/>
    </row>
    <row r="1070" spans="1:7">
      <c r="A1070" s="388">
        <v>95719</v>
      </c>
      <c r="B1070" s="388" t="s">
        <v>1709</v>
      </c>
      <c r="C1070" s="388" t="s">
        <v>954</v>
      </c>
      <c r="D1070" s="388" t="s">
        <v>709</v>
      </c>
      <c r="E1070" s="389" t="s">
        <v>16318</v>
      </c>
      <c r="F1070" s="388" t="s">
        <v>241</v>
      </c>
      <c r="G1070" s="208"/>
    </row>
    <row r="1071" spans="1:7">
      <c r="A1071" s="388">
        <v>95869</v>
      </c>
      <c r="B1071" s="388" t="s">
        <v>1710</v>
      </c>
      <c r="C1071" s="388" t="s">
        <v>954</v>
      </c>
      <c r="D1071" s="388" t="s">
        <v>240</v>
      </c>
      <c r="E1071" s="389" t="s">
        <v>8416</v>
      </c>
      <c r="F1071" s="388" t="s">
        <v>241</v>
      </c>
      <c r="G1071" s="208"/>
    </row>
    <row r="1072" spans="1:7">
      <c r="A1072" s="388">
        <v>95870</v>
      </c>
      <c r="B1072" s="388" t="s">
        <v>1712</v>
      </c>
      <c r="C1072" s="388" t="s">
        <v>954</v>
      </c>
      <c r="D1072" s="388" t="s">
        <v>240</v>
      </c>
      <c r="E1072" s="389" t="s">
        <v>7742</v>
      </c>
      <c r="F1072" s="388" t="s">
        <v>241</v>
      </c>
      <c r="G1072" s="208"/>
    </row>
    <row r="1073" spans="1:7">
      <c r="A1073" s="388">
        <v>95871</v>
      </c>
      <c r="B1073" s="388" t="s">
        <v>1714</v>
      </c>
      <c r="C1073" s="388" t="s">
        <v>954</v>
      </c>
      <c r="D1073" s="388" t="s">
        <v>709</v>
      </c>
      <c r="E1073" s="389" t="s">
        <v>16363</v>
      </c>
      <c r="F1073" s="388" t="s">
        <v>241</v>
      </c>
      <c r="G1073" s="208"/>
    </row>
    <row r="1074" spans="1:7">
      <c r="A1074" s="388">
        <v>95874</v>
      </c>
      <c r="B1074" s="388" t="s">
        <v>1715</v>
      </c>
      <c r="C1074" s="388" t="s">
        <v>954</v>
      </c>
      <c r="D1074" s="388" t="s">
        <v>240</v>
      </c>
      <c r="E1074" s="389" t="s">
        <v>2550</v>
      </c>
      <c r="F1074" s="388" t="s">
        <v>241</v>
      </c>
      <c r="G1074" s="208"/>
    </row>
    <row r="1075" spans="1:7">
      <c r="A1075" s="388">
        <v>96008</v>
      </c>
      <c r="B1075" s="388" t="s">
        <v>1716</v>
      </c>
      <c r="C1075" s="388" t="s">
        <v>954</v>
      </c>
      <c r="D1075" s="388" t="s">
        <v>240</v>
      </c>
      <c r="E1075" s="389" t="s">
        <v>396</v>
      </c>
      <c r="F1075" s="388" t="s">
        <v>241</v>
      </c>
      <c r="G1075" s="208"/>
    </row>
    <row r="1076" spans="1:7">
      <c r="A1076" s="388">
        <v>96009</v>
      </c>
      <c r="B1076" s="388" t="s">
        <v>1718</v>
      </c>
      <c r="C1076" s="388" t="s">
        <v>954</v>
      </c>
      <c r="D1076" s="388" t="s">
        <v>240</v>
      </c>
      <c r="E1076" s="389" t="s">
        <v>14336</v>
      </c>
      <c r="F1076" s="388" t="s">
        <v>241</v>
      </c>
      <c r="G1076" s="208"/>
    </row>
    <row r="1077" spans="1:7">
      <c r="A1077" s="388">
        <v>96011</v>
      </c>
      <c r="B1077" s="388" t="s">
        <v>1720</v>
      </c>
      <c r="C1077" s="388" t="s">
        <v>954</v>
      </c>
      <c r="D1077" s="388" t="s">
        <v>240</v>
      </c>
      <c r="E1077" s="389" t="s">
        <v>4637</v>
      </c>
      <c r="F1077" s="388" t="s">
        <v>241</v>
      </c>
      <c r="G1077" s="208"/>
    </row>
    <row r="1078" spans="1:7">
      <c r="A1078" s="388">
        <v>96012</v>
      </c>
      <c r="B1078" s="388" t="s">
        <v>1722</v>
      </c>
      <c r="C1078" s="388" t="s">
        <v>954</v>
      </c>
      <c r="D1078" s="388" t="s">
        <v>709</v>
      </c>
      <c r="E1078" s="389" t="s">
        <v>16306</v>
      </c>
      <c r="F1078" s="388" t="s">
        <v>241</v>
      </c>
      <c r="G1078" s="208"/>
    </row>
    <row r="1079" spans="1:7">
      <c r="A1079" s="388">
        <v>96015</v>
      </c>
      <c r="B1079" s="388" t="s">
        <v>1723</v>
      </c>
      <c r="C1079" s="388" t="s">
        <v>954</v>
      </c>
      <c r="D1079" s="388" t="s">
        <v>240</v>
      </c>
      <c r="E1079" s="389" t="s">
        <v>1005</v>
      </c>
      <c r="F1079" s="388" t="s">
        <v>241</v>
      </c>
      <c r="G1079" s="208"/>
    </row>
    <row r="1080" spans="1:7">
      <c r="A1080" s="388">
        <v>96016</v>
      </c>
      <c r="B1080" s="388" t="s">
        <v>1725</v>
      </c>
      <c r="C1080" s="388" t="s">
        <v>954</v>
      </c>
      <c r="D1080" s="388" t="s">
        <v>240</v>
      </c>
      <c r="E1080" s="389" t="s">
        <v>8753</v>
      </c>
      <c r="F1080" s="388" t="s">
        <v>241</v>
      </c>
      <c r="G1080" s="208"/>
    </row>
    <row r="1081" spans="1:7">
      <c r="A1081" s="388">
        <v>96018</v>
      </c>
      <c r="B1081" s="388" t="s">
        <v>1727</v>
      </c>
      <c r="C1081" s="388" t="s">
        <v>954</v>
      </c>
      <c r="D1081" s="388" t="s">
        <v>240</v>
      </c>
      <c r="E1081" s="389" t="s">
        <v>11893</v>
      </c>
      <c r="F1081" s="388" t="s">
        <v>241</v>
      </c>
      <c r="G1081" s="208"/>
    </row>
    <row r="1082" spans="1:7">
      <c r="A1082" s="388">
        <v>96019</v>
      </c>
      <c r="B1082" s="388" t="s">
        <v>1728</v>
      </c>
      <c r="C1082" s="388" t="s">
        <v>954</v>
      </c>
      <c r="D1082" s="388" t="s">
        <v>709</v>
      </c>
      <c r="E1082" s="389" t="s">
        <v>16306</v>
      </c>
      <c r="F1082" s="388" t="s">
        <v>241</v>
      </c>
      <c r="G1082" s="208"/>
    </row>
    <row r="1083" spans="1:7">
      <c r="A1083" s="388">
        <v>96023</v>
      </c>
      <c r="B1083" s="388" t="s">
        <v>1729</v>
      </c>
      <c r="C1083" s="388" t="s">
        <v>954</v>
      </c>
      <c r="D1083" s="388" t="s">
        <v>240</v>
      </c>
      <c r="E1083" s="389" t="s">
        <v>10586</v>
      </c>
      <c r="F1083" s="388" t="s">
        <v>241</v>
      </c>
      <c r="G1083" s="208"/>
    </row>
    <row r="1084" spans="1:7">
      <c r="A1084" s="388">
        <v>96024</v>
      </c>
      <c r="B1084" s="388" t="s">
        <v>1731</v>
      </c>
      <c r="C1084" s="388" t="s">
        <v>954</v>
      </c>
      <c r="D1084" s="388" t="s">
        <v>240</v>
      </c>
      <c r="E1084" s="389" t="s">
        <v>6754</v>
      </c>
      <c r="F1084" s="388" t="s">
        <v>241</v>
      </c>
      <c r="G1084" s="208"/>
    </row>
    <row r="1085" spans="1:7">
      <c r="A1085" s="388">
        <v>96026</v>
      </c>
      <c r="B1085" s="388" t="s">
        <v>1733</v>
      </c>
      <c r="C1085" s="388" t="s">
        <v>954</v>
      </c>
      <c r="D1085" s="388" t="s">
        <v>240</v>
      </c>
      <c r="E1085" s="389" t="s">
        <v>14337</v>
      </c>
      <c r="F1085" s="388" t="s">
        <v>241</v>
      </c>
      <c r="G1085" s="208"/>
    </row>
    <row r="1086" spans="1:7">
      <c r="A1086" s="388">
        <v>96027</v>
      </c>
      <c r="B1086" s="388" t="s">
        <v>1734</v>
      </c>
      <c r="C1086" s="388" t="s">
        <v>954</v>
      </c>
      <c r="D1086" s="388" t="s">
        <v>709</v>
      </c>
      <c r="E1086" s="389" t="s">
        <v>16297</v>
      </c>
      <c r="F1086" s="388" t="s">
        <v>241</v>
      </c>
      <c r="G1086" s="208"/>
    </row>
    <row r="1087" spans="1:7">
      <c r="A1087" s="388">
        <v>96030</v>
      </c>
      <c r="B1087" s="388" t="s">
        <v>1735</v>
      </c>
      <c r="C1087" s="388" t="s">
        <v>954</v>
      </c>
      <c r="D1087" s="388" t="s">
        <v>240</v>
      </c>
      <c r="E1087" s="389" t="s">
        <v>16364</v>
      </c>
      <c r="F1087" s="388" t="s">
        <v>241</v>
      </c>
      <c r="G1087" s="208"/>
    </row>
    <row r="1088" spans="1:7">
      <c r="A1088" s="388">
        <v>96031</v>
      </c>
      <c r="B1088" s="388" t="s">
        <v>1737</v>
      </c>
      <c r="C1088" s="388" t="s">
        <v>954</v>
      </c>
      <c r="D1088" s="388" t="s">
        <v>240</v>
      </c>
      <c r="E1088" s="389" t="s">
        <v>3208</v>
      </c>
      <c r="F1088" s="388" t="s">
        <v>241</v>
      </c>
      <c r="G1088" s="208"/>
    </row>
    <row r="1089" spans="1:7">
      <c r="A1089" s="388">
        <v>96032</v>
      </c>
      <c r="B1089" s="388" t="s">
        <v>1739</v>
      </c>
      <c r="C1089" s="388" t="s">
        <v>954</v>
      </c>
      <c r="D1089" s="388" t="s">
        <v>240</v>
      </c>
      <c r="E1089" s="389" t="s">
        <v>14309</v>
      </c>
      <c r="F1089" s="388" t="s">
        <v>241</v>
      </c>
      <c r="G1089" s="208"/>
    </row>
    <row r="1090" spans="1:7">
      <c r="A1090" s="388">
        <v>96033</v>
      </c>
      <c r="B1090" s="388" t="s">
        <v>1740</v>
      </c>
      <c r="C1090" s="388" t="s">
        <v>954</v>
      </c>
      <c r="D1090" s="388" t="s">
        <v>240</v>
      </c>
      <c r="E1090" s="389" t="s">
        <v>16365</v>
      </c>
      <c r="F1090" s="388" t="s">
        <v>241</v>
      </c>
      <c r="G1090" s="208"/>
    </row>
    <row r="1091" spans="1:7">
      <c r="A1091" s="388">
        <v>96034</v>
      </c>
      <c r="B1091" s="388" t="s">
        <v>1741</v>
      </c>
      <c r="C1091" s="388" t="s">
        <v>954</v>
      </c>
      <c r="D1091" s="388" t="s">
        <v>709</v>
      </c>
      <c r="E1091" s="389" t="s">
        <v>14315</v>
      </c>
      <c r="F1091" s="388" t="s">
        <v>241</v>
      </c>
      <c r="G1091" s="208"/>
    </row>
    <row r="1092" spans="1:7">
      <c r="A1092" s="388">
        <v>96053</v>
      </c>
      <c r="B1092" s="388" t="s">
        <v>1742</v>
      </c>
      <c r="C1092" s="388" t="s">
        <v>954</v>
      </c>
      <c r="D1092" s="388" t="s">
        <v>240</v>
      </c>
      <c r="E1092" s="389" t="s">
        <v>14338</v>
      </c>
      <c r="F1092" s="388" t="s">
        <v>241</v>
      </c>
      <c r="G1092" s="208"/>
    </row>
    <row r="1093" spans="1:7">
      <c r="A1093" s="388">
        <v>96054</v>
      </c>
      <c r="B1093" s="388" t="s">
        <v>1744</v>
      </c>
      <c r="C1093" s="388" t="s">
        <v>954</v>
      </c>
      <c r="D1093" s="388" t="s">
        <v>240</v>
      </c>
      <c r="E1093" s="389" t="s">
        <v>14339</v>
      </c>
      <c r="F1093" s="388" t="s">
        <v>241</v>
      </c>
      <c r="G1093" s="208"/>
    </row>
    <row r="1094" spans="1:7">
      <c r="A1094" s="388">
        <v>96055</v>
      </c>
      <c r="B1094" s="388" t="s">
        <v>1745</v>
      </c>
      <c r="C1094" s="388" t="s">
        <v>954</v>
      </c>
      <c r="D1094" s="388" t="s">
        <v>240</v>
      </c>
      <c r="E1094" s="389" t="s">
        <v>386</v>
      </c>
      <c r="F1094" s="388" t="s">
        <v>241</v>
      </c>
      <c r="G1094" s="208"/>
    </row>
    <row r="1095" spans="1:7">
      <c r="A1095" s="388">
        <v>96056</v>
      </c>
      <c r="B1095" s="388" t="s">
        <v>1746</v>
      </c>
      <c r="C1095" s="388" t="s">
        <v>954</v>
      </c>
      <c r="D1095" s="388" t="s">
        <v>240</v>
      </c>
      <c r="E1095" s="389" t="s">
        <v>252</v>
      </c>
      <c r="F1095" s="388" t="s">
        <v>241</v>
      </c>
      <c r="G1095" s="208"/>
    </row>
    <row r="1096" spans="1:7">
      <c r="A1096" s="388">
        <v>96057</v>
      </c>
      <c r="B1096" s="388" t="s">
        <v>1748</v>
      </c>
      <c r="C1096" s="388" t="s">
        <v>954</v>
      </c>
      <c r="D1096" s="388" t="s">
        <v>709</v>
      </c>
      <c r="E1096" s="389" t="s">
        <v>16297</v>
      </c>
      <c r="F1096" s="388" t="s">
        <v>241</v>
      </c>
      <c r="G1096" s="208"/>
    </row>
    <row r="1097" spans="1:7">
      <c r="A1097" s="388">
        <v>96060</v>
      </c>
      <c r="B1097" s="388" t="s">
        <v>1749</v>
      </c>
      <c r="C1097" s="388" t="s">
        <v>954</v>
      </c>
      <c r="D1097" s="388" t="s">
        <v>240</v>
      </c>
      <c r="E1097" s="389" t="s">
        <v>6754</v>
      </c>
      <c r="F1097" s="388" t="s">
        <v>241</v>
      </c>
      <c r="G1097" s="208"/>
    </row>
    <row r="1098" spans="1:7">
      <c r="A1098" s="388">
        <v>96061</v>
      </c>
      <c r="B1098" s="388" t="s">
        <v>1751</v>
      </c>
      <c r="C1098" s="388" t="s">
        <v>954</v>
      </c>
      <c r="D1098" s="388" t="s">
        <v>240</v>
      </c>
      <c r="E1098" s="389" t="s">
        <v>14340</v>
      </c>
      <c r="F1098" s="388" t="s">
        <v>241</v>
      </c>
      <c r="G1098" s="208"/>
    </row>
    <row r="1099" spans="1:7">
      <c r="A1099" s="388">
        <v>96062</v>
      </c>
      <c r="B1099" s="388" t="s">
        <v>1753</v>
      </c>
      <c r="C1099" s="388" t="s">
        <v>954</v>
      </c>
      <c r="D1099" s="388" t="s">
        <v>709</v>
      </c>
      <c r="E1099" s="389" t="s">
        <v>16338</v>
      </c>
      <c r="F1099" s="388" t="s">
        <v>241</v>
      </c>
      <c r="G1099" s="208"/>
    </row>
    <row r="1100" spans="1:7">
      <c r="A1100" s="388">
        <v>96241</v>
      </c>
      <c r="B1100" s="388" t="s">
        <v>1754</v>
      </c>
      <c r="C1100" s="388" t="s">
        <v>954</v>
      </c>
      <c r="D1100" s="388" t="s">
        <v>240</v>
      </c>
      <c r="E1100" s="389" t="s">
        <v>14016</v>
      </c>
      <c r="F1100" s="388" t="s">
        <v>241</v>
      </c>
      <c r="G1100" s="208"/>
    </row>
    <row r="1101" spans="1:7">
      <c r="A1101" s="388">
        <v>96242</v>
      </c>
      <c r="B1101" s="388" t="s">
        <v>1755</v>
      </c>
      <c r="C1101" s="388" t="s">
        <v>954</v>
      </c>
      <c r="D1101" s="388" t="s">
        <v>240</v>
      </c>
      <c r="E1101" s="389" t="s">
        <v>10615</v>
      </c>
      <c r="F1101" s="388" t="s">
        <v>241</v>
      </c>
      <c r="G1101" s="208"/>
    </row>
    <row r="1102" spans="1:7">
      <c r="A1102" s="388">
        <v>96243</v>
      </c>
      <c r="B1102" s="388" t="s">
        <v>1757</v>
      </c>
      <c r="C1102" s="388" t="s">
        <v>954</v>
      </c>
      <c r="D1102" s="388" t="s">
        <v>240</v>
      </c>
      <c r="E1102" s="389" t="s">
        <v>14004</v>
      </c>
      <c r="F1102" s="388" t="s">
        <v>241</v>
      </c>
      <c r="G1102" s="208"/>
    </row>
    <row r="1103" spans="1:7">
      <c r="A1103" s="388">
        <v>96244</v>
      </c>
      <c r="B1103" s="388" t="s">
        <v>1759</v>
      </c>
      <c r="C1103" s="388" t="s">
        <v>954</v>
      </c>
      <c r="D1103" s="388" t="s">
        <v>709</v>
      </c>
      <c r="E1103" s="389" t="s">
        <v>7626</v>
      </c>
      <c r="F1103" s="388" t="s">
        <v>241</v>
      </c>
      <c r="G1103" s="208"/>
    </row>
    <row r="1104" spans="1:7">
      <c r="A1104" s="388">
        <v>96298</v>
      </c>
      <c r="B1104" s="388" t="s">
        <v>1760</v>
      </c>
      <c r="C1104" s="388" t="s">
        <v>954</v>
      </c>
      <c r="D1104" s="388" t="s">
        <v>240</v>
      </c>
      <c r="E1104" s="389" t="s">
        <v>14341</v>
      </c>
      <c r="F1104" s="388" t="s">
        <v>241</v>
      </c>
      <c r="G1104" s="208"/>
    </row>
    <row r="1105" spans="1:7">
      <c r="A1105" s="388">
        <v>96299</v>
      </c>
      <c r="B1105" s="388" t="s">
        <v>1762</v>
      </c>
      <c r="C1105" s="388" t="s">
        <v>954</v>
      </c>
      <c r="D1105" s="388" t="s">
        <v>240</v>
      </c>
      <c r="E1105" s="389" t="s">
        <v>12247</v>
      </c>
      <c r="F1105" s="388" t="s">
        <v>241</v>
      </c>
      <c r="G1105" s="208"/>
    </row>
    <row r="1106" spans="1:7">
      <c r="A1106" s="388">
        <v>96300</v>
      </c>
      <c r="B1106" s="388" t="s">
        <v>1763</v>
      </c>
      <c r="C1106" s="388" t="s">
        <v>954</v>
      </c>
      <c r="D1106" s="388" t="s">
        <v>240</v>
      </c>
      <c r="E1106" s="389" t="s">
        <v>14342</v>
      </c>
      <c r="F1106" s="388" t="s">
        <v>241</v>
      </c>
      <c r="G1106" s="208"/>
    </row>
    <row r="1107" spans="1:7">
      <c r="A1107" s="388">
        <v>96301</v>
      </c>
      <c r="B1107" s="388" t="s">
        <v>1764</v>
      </c>
      <c r="C1107" s="388" t="s">
        <v>954</v>
      </c>
      <c r="D1107" s="388" t="s">
        <v>709</v>
      </c>
      <c r="E1107" s="389" t="s">
        <v>14343</v>
      </c>
      <c r="F1107" s="388" t="s">
        <v>241</v>
      </c>
      <c r="G1107" s="208"/>
    </row>
    <row r="1108" spans="1:7">
      <c r="A1108" s="388">
        <v>96457</v>
      </c>
      <c r="B1108" s="388" t="s">
        <v>1767</v>
      </c>
      <c r="C1108" s="388" t="s">
        <v>954</v>
      </c>
      <c r="D1108" s="388" t="s">
        <v>709</v>
      </c>
      <c r="E1108" s="389" t="s">
        <v>16316</v>
      </c>
      <c r="F1108" s="388" t="s">
        <v>241</v>
      </c>
      <c r="G1108" s="208"/>
    </row>
    <row r="1109" spans="1:7">
      <c r="A1109" s="388">
        <v>96458</v>
      </c>
      <c r="B1109" s="388" t="s">
        <v>1768</v>
      </c>
      <c r="C1109" s="388" t="s">
        <v>954</v>
      </c>
      <c r="D1109" s="388" t="s">
        <v>240</v>
      </c>
      <c r="E1109" s="389" t="s">
        <v>7242</v>
      </c>
      <c r="F1109" s="388" t="s">
        <v>241</v>
      </c>
      <c r="G1109" s="208"/>
    </row>
    <row r="1110" spans="1:7">
      <c r="A1110" s="388">
        <v>96459</v>
      </c>
      <c r="B1110" s="388" t="s">
        <v>1769</v>
      </c>
      <c r="C1110" s="388" t="s">
        <v>954</v>
      </c>
      <c r="D1110" s="388" t="s">
        <v>240</v>
      </c>
      <c r="E1110" s="389" t="s">
        <v>5460</v>
      </c>
      <c r="F1110" s="388" t="s">
        <v>241</v>
      </c>
      <c r="G1110" s="208"/>
    </row>
    <row r="1111" spans="1:7">
      <c r="A1111" s="388">
        <v>96460</v>
      </c>
      <c r="B1111" s="388" t="s">
        <v>1770</v>
      </c>
      <c r="C1111" s="388" t="s">
        <v>954</v>
      </c>
      <c r="D1111" s="388" t="s">
        <v>240</v>
      </c>
      <c r="E1111" s="389" t="s">
        <v>14344</v>
      </c>
      <c r="F1111" s="388" t="s">
        <v>241</v>
      </c>
      <c r="G1111" s="208"/>
    </row>
    <row r="1112" spans="1:7">
      <c r="A1112" s="388">
        <v>98760</v>
      </c>
      <c r="B1112" s="388" t="s">
        <v>1772</v>
      </c>
      <c r="C1112" s="388" t="s">
        <v>954</v>
      </c>
      <c r="D1112" s="388" t="s">
        <v>709</v>
      </c>
      <c r="E1112" s="389" t="s">
        <v>1681</v>
      </c>
      <c r="F1112" s="388" t="s">
        <v>241</v>
      </c>
      <c r="G1112" s="208"/>
    </row>
    <row r="1113" spans="1:7">
      <c r="A1113" s="388">
        <v>98761</v>
      </c>
      <c r="B1113" s="388" t="s">
        <v>1774</v>
      </c>
      <c r="C1113" s="388" t="s">
        <v>954</v>
      </c>
      <c r="D1113" s="388" t="s">
        <v>709</v>
      </c>
      <c r="E1113" s="389" t="s">
        <v>1108</v>
      </c>
      <c r="F1113" s="388" t="s">
        <v>241</v>
      </c>
      <c r="G1113" s="208"/>
    </row>
    <row r="1114" spans="1:7">
      <c r="A1114" s="388">
        <v>98762</v>
      </c>
      <c r="B1114" s="388" t="s">
        <v>1775</v>
      </c>
      <c r="C1114" s="388" t="s">
        <v>954</v>
      </c>
      <c r="D1114" s="388" t="s">
        <v>709</v>
      </c>
      <c r="E1114" s="389" t="s">
        <v>1169</v>
      </c>
      <c r="F1114" s="388" t="s">
        <v>241</v>
      </c>
      <c r="G1114" s="208"/>
    </row>
    <row r="1115" spans="1:7">
      <c r="A1115" s="388">
        <v>98763</v>
      </c>
      <c r="B1115" s="388" t="s">
        <v>1777</v>
      </c>
      <c r="C1115" s="388" t="s">
        <v>954</v>
      </c>
      <c r="D1115" s="388" t="s">
        <v>334</v>
      </c>
      <c r="E1115" s="389" t="s">
        <v>16009</v>
      </c>
      <c r="F1115" s="388" t="s">
        <v>241</v>
      </c>
      <c r="G1115" s="208"/>
    </row>
    <row r="1116" spans="1:7">
      <c r="A1116" s="388">
        <v>99829</v>
      </c>
      <c r="B1116" s="388" t="s">
        <v>1778</v>
      </c>
      <c r="C1116" s="388" t="s">
        <v>954</v>
      </c>
      <c r="D1116" s="388" t="s">
        <v>709</v>
      </c>
      <c r="E1116" s="389" t="s">
        <v>1169</v>
      </c>
      <c r="F1116" s="388" t="s">
        <v>241</v>
      </c>
      <c r="G1116" s="208"/>
    </row>
    <row r="1117" spans="1:7">
      <c r="A1117" s="388">
        <v>99830</v>
      </c>
      <c r="B1117" s="388" t="s">
        <v>1779</v>
      </c>
      <c r="C1117" s="388" t="s">
        <v>954</v>
      </c>
      <c r="D1117" s="388" t="s">
        <v>709</v>
      </c>
      <c r="E1117" s="389" t="s">
        <v>1030</v>
      </c>
      <c r="F1117" s="388" t="s">
        <v>241</v>
      </c>
      <c r="G1117" s="208"/>
    </row>
    <row r="1118" spans="1:7">
      <c r="A1118" s="388">
        <v>99831</v>
      </c>
      <c r="B1118" s="388" t="s">
        <v>1780</v>
      </c>
      <c r="C1118" s="388" t="s">
        <v>954</v>
      </c>
      <c r="D1118" s="388" t="s">
        <v>709</v>
      </c>
      <c r="E1118" s="389" t="s">
        <v>7456</v>
      </c>
      <c r="F1118" s="388" t="s">
        <v>241</v>
      </c>
      <c r="G1118" s="208"/>
    </row>
    <row r="1119" spans="1:7">
      <c r="A1119" s="388">
        <v>99832</v>
      </c>
      <c r="B1119" s="388" t="s">
        <v>1781</v>
      </c>
      <c r="C1119" s="388" t="s">
        <v>954</v>
      </c>
      <c r="D1119" s="388" t="s">
        <v>334</v>
      </c>
      <c r="E1119" s="389" t="s">
        <v>1782</v>
      </c>
      <c r="F1119" s="388" t="s">
        <v>241</v>
      </c>
      <c r="G1119" s="208"/>
    </row>
    <row r="1120" spans="1:7">
      <c r="A1120" s="388">
        <v>100637</v>
      </c>
      <c r="B1120" s="388" t="s">
        <v>1783</v>
      </c>
      <c r="C1120" s="388" t="s">
        <v>954</v>
      </c>
      <c r="D1120" s="388" t="s">
        <v>240</v>
      </c>
      <c r="E1120" s="389" t="s">
        <v>14345</v>
      </c>
      <c r="F1120" s="388" t="s">
        <v>241</v>
      </c>
      <c r="G1120" s="208"/>
    </row>
    <row r="1121" spans="1:7">
      <c r="A1121" s="388">
        <v>100638</v>
      </c>
      <c r="B1121" s="388" t="s">
        <v>1784</v>
      </c>
      <c r="C1121" s="388" t="s">
        <v>954</v>
      </c>
      <c r="D1121" s="388" t="s">
        <v>240</v>
      </c>
      <c r="E1121" s="389" t="s">
        <v>12748</v>
      </c>
      <c r="F1121" s="388" t="s">
        <v>241</v>
      </c>
      <c r="G1121" s="208"/>
    </row>
    <row r="1122" spans="1:7">
      <c r="A1122" s="388">
        <v>100639</v>
      </c>
      <c r="B1122" s="388" t="s">
        <v>1786</v>
      </c>
      <c r="C1122" s="388" t="s">
        <v>954</v>
      </c>
      <c r="D1122" s="388" t="s">
        <v>240</v>
      </c>
      <c r="E1122" s="389" t="s">
        <v>14346</v>
      </c>
      <c r="F1122" s="388" t="s">
        <v>241</v>
      </c>
      <c r="G1122" s="208"/>
    </row>
    <row r="1123" spans="1:7">
      <c r="A1123" s="388">
        <v>100640</v>
      </c>
      <c r="B1123" s="388" t="s">
        <v>1787</v>
      </c>
      <c r="C1123" s="388" t="s">
        <v>954</v>
      </c>
      <c r="D1123" s="388" t="s">
        <v>334</v>
      </c>
      <c r="E1123" s="389" t="s">
        <v>16366</v>
      </c>
      <c r="F1123" s="388" t="s">
        <v>241</v>
      </c>
      <c r="G1123" s="208"/>
    </row>
    <row r="1124" spans="1:7">
      <c r="A1124" s="388">
        <v>100643</v>
      </c>
      <c r="B1124" s="388" t="s">
        <v>1788</v>
      </c>
      <c r="C1124" s="388" t="s">
        <v>954</v>
      </c>
      <c r="D1124" s="388" t="s">
        <v>240</v>
      </c>
      <c r="E1124" s="389" t="s">
        <v>14347</v>
      </c>
      <c r="F1124" s="388" t="s">
        <v>241</v>
      </c>
      <c r="G1124" s="208"/>
    </row>
    <row r="1125" spans="1:7">
      <c r="A1125" s="388">
        <v>100644</v>
      </c>
      <c r="B1125" s="388" t="s">
        <v>1789</v>
      </c>
      <c r="C1125" s="388" t="s">
        <v>954</v>
      </c>
      <c r="D1125" s="388" t="s">
        <v>240</v>
      </c>
      <c r="E1125" s="389" t="s">
        <v>14051</v>
      </c>
      <c r="F1125" s="388" t="s">
        <v>241</v>
      </c>
      <c r="G1125" s="208"/>
    </row>
    <row r="1126" spans="1:7">
      <c r="A1126" s="388">
        <v>100645</v>
      </c>
      <c r="B1126" s="388" t="s">
        <v>1790</v>
      </c>
      <c r="C1126" s="388" t="s">
        <v>954</v>
      </c>
      <c r="D1126" s="388" t="s">
        <v>240</v>
      </c>
      <c r="E1126" s="389" t="s">
        <v>14348</v>
      </c>
      <c r="F1126" s="388" t="s">
        <v>241</v>
      </c>
      <c r="G1126" s="208"/>
    </row>
    <row r="1127" spans="1:7">
      <c r="A1127" s="388">
        <v>100646</v>
      </c>
      <c r="B1127" s="388" t="s">
        <v>1791</v>
      </c>
      <c r="C1127" s="388" t="s">
        <v>954</v>
      </c>
      <c r="D1127" s="388" t="s">
        <v>334</v>
      </c>
      <c r="E1127" s="389" t="s">
        <v>16367</v>
      </c>
      <c r="F1127" s="388" t="s">
        <v>241</v>
      </c>
      <c r="G1127" s="208"/>
    </row>
    <row r="1128" spans="1:7">
      <c r="A1128" s="388">
        <v>102270</v>
      </c>
      <c r="B1128" s="388" t="s">
        <v>1792</v>
      </c>
      <c r="C1128" s="388" t="s">
        <v>954</v>
      </c>
      <c r="D1128" s="388" t="s">
        <v>709</v>
      </c>
      <c r="E1128" s="389" t="s">
        <v>1793</v>
      </c>
      <c r="F1128" s="388" t="s">
        <v>241</v>
      </c>
      <c r="G1128" s="208"/>
    </row>
    <row r="1129" spans="1:7">
      <c r="A1129" s="388">
        <v>102271</v>
      </c>
      <c r="B1129" s="388" t="s">
        <v>1794</v>
      </c>
      <c r="C1129" s="388" t="s">
        <v>954</v>
      </c>
      <c r="D1129" s="388" t="s">
        <v>709</v>
      </c>
      <c r="E1129" s="389" t="s">
        <v>792</v>
      </c>
      <c r="F1129" s="388" t="s">
        <v>241</v>
      </c>
      <c r="G1129" s="208"/>
    </row>
    <row r="1130" spans="1:7">
      <c r="A1130" s="388">
        <v>102272</v>
      </c>
      <c r="B1130" s="388" t="s">
        <v>1795</v>
      </c>
      <c r="C1130" s="388" t="s">
        <v>954</v>
      </c>
      <c r="D1130" s="388" t="s">
        <v>709</v>
      </c>
      <c r="E1130" s="389" t="s">
        <v>376</v>
      </c>
      <c r="F1130" s="388" t="s">
        <v>241</v>
      </c>
      <c r="G1130" s="208"/>
    </row>
    <row r="1131" spans="1:7">
      <c r="A1131" s="388">
        <v>102273</v>
      </c>
      <c r="B1131" s="388" t="s">
        <v>1796</v>
      </c>
      <c r="C1131" s="388" t="s">
        <v>954</v>
      </c>
      <c r="D1131" s="388" t="s">
        <v>334</v>
      </c>
      <c r="E1131" s="389" t="s">
        <v>1656</v>
      </c>
      <c r="F1131" s="388" t="s">
        <v>241</v>
      </c>
      <c r="G1131" s="208"/>
    </row>
    <row r="1132" spans="1:7">
      <c r="A1132" s="388">
        <v>92259</v>
      </c>
      <c r="B1132" s="388" t="s">
        <v>1797</v>
      </c>
      <c r="C1132" s="388" t="s">
        <v>146</v>
      </c>
      <c r="D1132" s="388" t="s">
        <v>240</v>
      </c>
      <c r="E1132" s="389" t="s">
        <v>16368</v>
      </c>
      <c r="F1132" s="388" t="s">
        <v>241</v>
      </c>
      <c r="G1132" s="208"/>
    </row>
    <row r="1133" spans="1:7">
      <c r="A1133" s="388">
        <v>92260</v>
      </c>
      <c r="B1133" s="388" t="s">
        <v>1798</v>
      </c>
      <c r="C1133" s="388" t="s">
        <v>146</v>
      </c>
      <c r="D1133" s="388" t="s">
        <v>240</v>
      </c>
      <c r="E1133" s="389" t="s">
        <v>16369</v>
      </c>
      <c r="F1133" s="388" t="s">
        <v>241</v>
      </c>
      <c r="G1133" s="208"/>
    </row>
    <row r="1134" spans="1:7">
      <c r="A1134" s="388">
        <v>92261</v>
      </c>
      <c r="B1134" s="388" t="s">
        <v>1799</v>
      </c>
      <c r="C1134" s="388" t="s">
        <v>146</v>
      </c>
      <c r="D1134" s="388" t="s">
        <v>240</v>
      </c>
      <c r="E1134" s="389" t="s">
        <v>16370</v>
      </c>
      <c r="F1134" s="388" t="s">
        <v>241</v>
      </c>
      <c r="G1134" s="208"/>
    </row>
    <row r="1135" spans="1:7">
      <c r="A1135" s="388">
        <v>92262</v>
      </c>
      <c r="B1135" s="388" t="s">
        <v>1800</v>
      </c>
      <c r="C1135" s="388" t="s">
        <v>146</v>
      </c>
      <c r="D1135" s="388" t="s">
        <v>240</v>
      </c>
      <c r="E1135" s="389" t="s">
        <v>16371</v>
      </c>
      <c r="F1135" s="388" t="s">
        <v>241</v>
      </c>
      <c r="G1135" s="208"/>
    </row>
    <row r="1136" spans="1:7">
      <c r="A1136" s="388">
        <v>92539</v>
      </c>
      <c r="B1136" s="388" t="s">
        <v>1801</v>
      </c>
      <c r="C1136" s="388" t="s">
        <v>145</v>
      </c>
      <c r="D1136" s="388" t="s">
        <v>334</v>
      </c>
      <c r="E1136" s="389" t="s">
        <v>16372</v>
      </c>
      <c r="F1136" s="388" t="s">
        <v>241</v>
      </c>
      <c r="G1136" s="208"/>
    </row>
    <row r="1137" spans="1:7">
      <c r="A1137" s="388">
        <v>92540</v>
      </c>
      <c r="B1137" s="388" t="s">
        <v>1802</v>
      </c>
      <c r="C1137" s="388" t="s">
        <v>145</v>
      </c>
      <c r="D1137" s="388" t="s">
        <v>334</v>
      </c>
      <c r="E1137" s="389" t="s">
        <v>14349</v>
      </c>
      <c r="F1137" s="388" t="s">
        <v>241</v>
      </c>
      <c r="G1137" s="208"/>
    </row>
    <row r="1138" spans="1:7">
      <c r="A1138" s="388">
        <v>92541</v>
      </c>
      <c r="B1138" s="388" t="s">
        <v>1803</v>
      </c>
      <c r="C1138" s="388" t="s">
        <v>145</v>
      </c>
      <c r="D1138" s="388" t="s">
        <v>334</v>
      </c>
      <c r="E1138" s="389" t="s">
        <v>14350</v>
      </c>
      <c r="F1138" s="388" t="s">
        <v>241</v>
      </c>
      <c r="G1138" s="208"/>
    </row>
    <row r="1139" spans="1:7">
      <c r="A1139" s="388">
        <v>92542</v>
      </c>
      <c r="B1139" s="388" t="s">
        <v>1804</v>
      </c>
      <c r="C1139" s="388" t="s">
        <v>145</v>
      </c>
      <c r="D1139" s="388" t="s">
        <v>334</v>
      </c>
      <c r="E1139" s="389" t="s">
        <v>16373</v>
      </c>
      <c r="F1139" s="388" t="s">
        <v>241</v>
      </c>
      <c r="G1139" s="208"/>
    </row>
    <row r="1140" spans="1:7">
      <c r="A1140" s="388">
        <v>92543</v>
      </c>
      <c r="B1140" s="388" t="s">
        <v>1806</v>
      </c>
      <c r="C1140" s="388" t="s">
        <v>145</v>
      </c>
      <c r="D1140" s="388" t="s">
        <v>334</v>
      </c>
      <c r="E1140" s="389" t="s">
        <v>6777</v>
      </c>
      <c r="F1140" s="388" t="s">
        <v>241</v>
      </c>
      <c r="G1140" s="208"/>
    </row>
    <row r="1141" spans="1:7">
      <c r="A1141" s="388">
        <v>92544</v>
      </c>
      <c r="B1141" s="388" t="s">
        <v>1807</v>
      </c>
      <c r="C1141" s="388" t="s">
        <v>145</v>
      </c>
      <c r="D1141" s="388" t="s">
        <v>334</v>
      </c>
      <c r="E1141" s="389" t="s">
        <v>3265</v>
      </c>
      <c r="F1141" s="388" t="s">
        <v>241</v>
      </c>
      <c r="G1141" s="208"/>
    </row>
    <row r="1142" spans="1:7">
      <c r="A1142" s="388">
        <v>92545</v>
      </c>
      <c r="B1142" s="388" t="s">
        <v>1808</v>
      </c>
      <c r="C1142" s="388" t="s">
        <v>146</v>
      </c>
      <c r="D1142" s="388" t="s">
        <v>240</v>
      </c>
      <c r="E1142" s="389" t="s">
        <v>16374</v>
      </c>
      <c r="F1142" s="388" t="s">
        <v>241</v>
      </c>
      <c r="G1142" s="208"/>
    </row>
    <row r="1143" spans="1:7">
      <c r="A1143" s="388">
        <v>92546</v>
      </c>
      <c r="B1143" s="388" t="s">
        <v>1809</v>
      </c>
      <c r="C1143" s="388" t="s">
        <v>146</v>
      </c>
      <c r="D1143" s="388" t="s">
        <v>240</v>
      </c>
      <c r="E1143" s="389" t="s">
        <v>16375</v>
      </c>
      <c r="F1143" s="388" t="s">
        <v>241</v>
      </c>
      <c r="G1143" s="208"/>
    </row>
    <row r="1144" spans="1:7">
      <c r="A1144" s="388">
        <v>92547</v>
      </c>
      <c r="B1144" s="388" t="s">
        <v>1810</v>
      </c>
      <c r="C1144" s="388" t="s">
        <v>146</v>
      </c>
      <c r="D1144" s="388" t="s">
        <v>240</v>
      </c>
      <c r="E1144" s="389" t="s">
        <v>16376</v>
      </c>
      <c r="F1144" s="388" t="s">
        <v>241</v>
      </c>
      <c r="G1144" s="208"/>
    </row>
    <row r="1145" spans="1:7">
      <c r="A1145" s="388">
        <v>92548</v>
      </c>
      <c r="B1145" s="388" t="s">
        <v>1811</v>
      </c>
      <c r="C1145" s="388" t="s">
        <v>146</v>
      </c>
      <c r="D1145" s="388" t="s">
        <v>240</v>
      </c>
      <c r="E1145" s="389" t="s">
        <v>16377</v>
      </c>
      <c r="F1145" s="388" t="s">
        <v>241</v>
      </c>
      <c r="G1145" s="208"/>
    </row>
    <row r="1146" spans="1:7">
      <c r="A1146" s="388">
        <v>92549</v>
      </c>
      <c r="B1146" s="388" t="s">
        <v>1812</v>
      </c>
      <c r="C1146" s="388" t="s">
        <v>146</v>
      </c>
      <c r="D1146" s="388" t="s">
        <v>240</v>
      </c>
      <c r="E1146" s="389" t="s">
        <v>16378</v>
      </c>
      <c r="F1146" s="388" t="s">
        <v>241</v>
      </c>
      <c r="G1146" s="208"/>
    </row>
    <row r="1147" spans="1:7">
      <c r="A1147" s="388">
        <v>92550</v>
      </c>
      <c r="B1147" s="388" t="s">
        <v>1813</v>
      </c>
      <c r="C1147" s="388" t="s">
        <v>146</v>
      </c>
      <c r="D1147" s="388" t="s">
        <v>240</v>
      </c>
      <c r="E1147" s="389" t="s">
        <v>16379</v>
      </c>
      <c r="F1147" s="388" t="s">
        <v>241</v>
      </c>
      <c r="G1147" s="208"/>
    </row>
    <row r="1148" spans="1:7">
      <c r="A1148" s="388">
        <v>92551</v>
      </c>
      <c r="B1148" s="388" t="s">
        <v>1814</v>
      </c>
      <c r="C1148" s="388" t="s">
        <v>146</v>
      </c>
      <c r="D1148" s="388" t="s">
        <v>240</v>
      </c>
      <c r="E1148" s="389" t="s">
        <v>16380</v>
      </c>
      <c r="F1148" s="388" t="s">
        <v>241</v>
      </c>
      <c r="G1148" s="208"/>
    </row>
    <row r="1149" spans="1:7">
      <c r="A1149" s="388">
        <v>92552</v>
      </c>
      <c r="B1149" s="388" t="s">
        <v>1815</v>
      </c>
      <c r="C1149" s="388" t="s">
        <v>146</v>
      </c>
      <c r="D1149" s="388" t="s">
        <v>240</v>
      </c>
      <c r="E1149" s="389" t="s">
        <v>16381</v>
      </c>
      <c r="F1149" s="388" t="s">
        <v>241</v>
      </c>
      <c r="G1149" s="208"/>
    </row>
    <row r="1150" spans="1:7">
      <c r="A1150" s="388">
        <v>92553</v>
      </c>
      <c r="B1150" s="388" t="s">
        <v>1816</v>
      </c>
      <c r="C1150" s="388" t="s">
        <v>146</v>
      </c>
      <c r="D1150" s="388" t="s">
        <v>240</v>
      </c>
      <c r="E1150" s="389" t="s">
        <v>16382</v>
      </c>
      <c r="F1150" s="388" t="s">
        <v>241</v>
      </c>
      <c r="G1150" s="208"/>
    </row>
    <row r="1151" spans="1:7">
      <c r="A1151" s="388">
        <v>92554</v>
      </c>
      <c r="B1151" s="388" t="s">
        <v>1817</v>
      </c>
      <c r="C1151" s="388" t="s">
        <v>146</v>
      </c>
      <c r="D1151" s="388" t="s">
        <v>240</v>
      </c>
      <c r="E1151" s="389" t="s">
        <v>16383</v>
      </c>
      <c r="F1151" s="388" t="s">
        <v>241</v>
      </c>
      <c r="G1151" s="208"/>
    </row>
    <row r="1152" spans="1:7">
      <c r="A1152" s="388">
        <v>92555</v>
      </c>
      <c r="B1152" s="388" t="s">
        <v>1818</v>
      </c>
      <c r="C1152" s="388" t="s">
        <v>146</v>
      </c>
      <c r="D1152" s="388" t="s">
        <v>240</v>
      </c>
      <c r="E1152" s="389" t="s">
        <v>16384</v>
      </c>
      <c r="F1152" s="388" t="s">
        <v>241</v>
      </c>
      <c r="G1152" s="208"/>
    </row>
    <row r="1153" spans="1:7">
      <c r="A1153" s="388">
        <v>92556</v>
      </c>
      <c r="B1153" s="388" t="s">
        <v>1819</v>
      </c>
      <c r="C1153" s="388" t="s">
        <v>146</v>
      </c>
      <c r="D1153" s="388" t="s">
        <v>240</v>
      </c>
      <c r="E1153" s="389" t="s">
        <v>16385</v>
      </c>
      <c r="F1153" s="388" t="s">
        <v>241</v>
      </c>
      <c r="G1153" s="208"/>
    </row>
    <row r="1154" spans="1:7">
      <c r="A1154" s="388">
        <v>92557</v>
      </c>
      <c r="B1154" s="388" t="s">
        <v>1820</v>
      </c>
      <c r="C1154" s="388" t="s">
        <v>146</v>
      </c>
      <c r="D1154" s="388" t="s">
        <v>240</v>
      </c>
      <c r="E1154" s="389" t="s">
        <v>16386</v>
      </c>
      <c r="F1154" s="388" t="s">
        <v>241</v>
      </c>
      <c r="G1154" s="208"/>
    </row>
    <row r="1155" spans="1:7">
      <c r="A1155" s="388">
        <v>92558</v>
      </c>
      <c r="B1155" s="388" t="s">
        <v>1821</v>
      </c>
      <c r="C1155" s="388" t="s">
        <v>146</v>
      </c>
      <c r="D1155" s="388" t="s">
        <v>240</v>
      </c>
      <c r="E1155" s="389" t="s">
        <v>16387</v>
      </c>
      <c r="F1155" s="388" t="s">
        <v>241</v>
      </c>
      <c r="G1155" s="208"/>
    </row>
    <row r="1156" spans="1:7">
      <c r="A1156" s="388">
        <v>92559</v>
      </c>
      <c r="B1156" s="388" t="s">
        <v>1822</v>
      </c>
      <c r="C1156" s="388" t="s">
        <v>146</v>
      </c>
      <c r="D1156" s="388" t="s">
        <v>240</v>
      </c>
      <c r="E1156" s="389" t="s">
        <v>16388</v>
      </c>
      <c r="F1156" s="388" t="s">
        <v>241</v>
      </c>
      <c r="G1156" s="208"/>
    </row>
    <row r="1157" spans="1:7">
      <c r="A1157" s="388">
        <v>92560</v>
      </c>
      <c r="B1157" s="388" t="s">
        <v>1823</v>
      </c>
      <c r="C1157" s="388" t="s">
        <v>146</v>
      </c>
      <c r="D1157" s="388" t="s">
        <v>240</v>
      </c>
      <c r="E1157" s="389" t="s">
        <v>16389</v>
      </c>
      <c r="F1157" s="388" t="s">
        <v>241</v>
      </c>
      <c r="G1157" s="208"/>
    </row>
    <row r="1158" spans="1:7">
      <c r="A1158" s="388">
        <v>92561</v>
      </c>
      <c r="B1158" s="388" t="s">
        <v>1824</v>
      </c>
      <c r="C1158" s="388" t="s">
        <v>146</v>
      </c>
      <c r="D1158" s="388" t="s">
        <v>240</v>
      </c>
      <c r="E1158" s="389" t="s">
        <v>16390</v>
      </c>
      <c r="F1158" s="388" t="s">
        <v>241</v>
      </c>
      <c r="G1158" s="208"/>
    </row>
    <row r="1159" spans="1:7">
      <c r="A1159" s="388">
        <v>92562</v>
      </c>
      <c r="B1159" s="388" t="s">
        <v>1825</v>
      </c>
      <c r="C1159" s="388" t="s">
        <v>146</v>
      </c>
      <c r="D1159" s="388" t="s">
        <v>240</v>
      </c>
      <c r="E1159" s="389" t="s">
        <v>16391</v>
      </c>
      <c r="F1159" s="388" t="s">
        <v>241</v>
      </c>
      <c r="G1159" s="208"/>
    </row>
    <row r="1160" spans="1:7">
      <c r="A1160" s="388">
        <v>92563</v>
      </c>
      <c r="B1160" s="388" t="s">
        <v>1826</v>
      </c>
      <c r="C1160" s="388" t="s">
        <v>146</v>
      </c>
      <c r="D1160" s="388" t="s">
        <v>240</v>
      </c>
      <c r="E1160" s="389" t="s">
        <v>16392</v>
      </c>
      <c r="F1160" s="388" t="s">
        <v>241</v>
      </c>
      <c r="G1160" s="208"/>
    </row>
    <row r="1161" spans="1:7">
      <c r="A1161" s="388">
        <v>92564</v>
      </c>
      <c r="B1161" s="388" t="s">
        <v>1827</v>
      </c>
      <c r="C1161" s="388" t="s">
        <v>146</v>
      </c>
      <c r="D1161" s="388" t="s">
        <v>240</v>
      </c>
      <c r="E1161" s="389" t="s">
        <v>16393</v>
      </c>
      <c r="F1161" s="388" t="s">
        <v>241</v>
      </c>
      <c r="G1161" s="208"/>
    </row>
    <row r="1162" spans="1:7">
      <c r="A1162" s="388">
        <v>92565</v>
      </c>
      <c r="B1162" s="388" t="s">
        <v>1828</v>
      </c>
      <c r="C1162" s="388" t="s">
        <v>145</v>
      </c>
      <c r="D1162" s="388" t="s">
        <v>334</v>
      </c>
      <c r="E1162" s="389" t="s">
        <v>14282</v>
      </c>
      <c r="F1162" s="388" t="s">
        <v>241</v>
      </c>
      <c r="G1162" s="208"/>
    </row>
    <row r="1163" spans="1:7">
      <c r="A1163" s="388">
        <v>92566</v>
      </c>
      <c r="B1163" s="388" t="s">
        <v>1830</v>
      </c>
      <c r="C1163" s="388" t="s">
        <v>145</v>
      </c>
      <c r="D1163" s="388" t="s">
        <v>334</v>
      </c>
      <c r="E1163" s="389" t="s">
        <v>16198</v>
      </c>
      <c r="F1163" s="388" t="s">
        <v>241</v>
      </c>
      <c r="G1163" s="208"/>
    </row>
    <row r="1164" spans="1:7">
      <c r="A1164" s="388">
        <v>92567</v>
      </c>
      <c r="B1164" s="388" t="s">
        <v>1831</v>
      </c>
      <c r="C1164" s="388" t="s">
        <v>145</v>
      </c>
      <c r="D1164" s="388" t="s">
        <v>334</v>
      </c>
      <c r="E1164" s="389" t="s">
        <v>16394</v>
      </c>
      <c r="F1164" s="388" t="s">
        <v>241</v>
      </c>
      <c r="G1164" s="208"/>
    </row>
    <row r="1165" spans="1:7">
      <c r="A1165" s="388">
        <v>100379</v>
      </c>
      <c r="B1165" s="388" t="s">
        <v>1832</v>
      </c>
      <c r="C1165" s="388" t="s">
        <v>145</v>
      </c>
      <c r="D1165" s="388" t="s">
        <v>334</v>
      </c>
      <c r="E1165" s="389" t="s">
        <v>14282</v>
      </c>
      <c r="F1165" s="388" t="s">
        <v>241</v>
      </c>
      <c r="G1165" s="208"/>
    </row>
    <row r="1166" spans="1:7">
      <c r="A1166" s="388">
        <v>100380</v>
      </c>
      <c r="B1166" s="388" t="s">
        <v>1833</v>
      </c>
      <c r="C1166" s="388" t="s">
        <v>145</v>
      </c>
      <c r="D1166" s="388" t="s">
        <v>240</v>
      </c>
      <c r="E1166" s="389" t="s">
        <v>14351</v>
      </c>
      <c r="F1166" s="388" t="s">
        <v>241</v>
      </c>
      <c r="G1166" s="208"/>
    </row>
    <row r="1167" spans="1:7">
      <c r="A1167" s="388">
        <v>100381</v>
      </c>
      <c r="B1167" s="388" t="s">
        <v>1834</v>
      </c>
      <c r="C1167" s="388" t="s">
        <v>145</v>
      </c>
      <c r="D1167" s="388" t="s">
        <v>334</v>
      </c>
      <c r="E1167" s="389" t="s">
        <v>13919</v>
      </c>
      <c r="F1167" s="388" t="s">
        <v>241</v>
      </c>
      <c r="G1167" s="208"/>
    </row>
    <row r="1168" spans="1:7">
      <c r="A1168" s="388">
        <v>100383</v>
      </c>
      <c r="B1168" s="388" t="s">
        <v>1835</v>
      </c>
      <c r="C1168" s="388" t="s">
        <v>145</v>
      </c>
      <c r="D1168" s="388" t="s">
        <v>240</v>
      </c>
      <c r="E1168" s="389" t="s">
        <v>16395</v>
      </c>
      <c r="F1168" s="388" t="s">
        <v>241</v>
      </c>
      <c r="G1168" s="208"/>
    </row>
    <row r="1169" spans="1:7">
      <c r="A1169" s="388">
        <v>100384</v>
      </c>
      <c r="B1169" s="388" t="s">
        <v>1837</v>
      </c>
      <c r="C1169" s="388" t="s">
        <v>145</v>
      </c>
      <c r="D1169" s="388" t="s">
        <v>334</v>
      </c>
      <c r="E1169" s="389" t="s">
        <v>16396</v>
      </c>
      <c r="F1169" s="388" t="s">
        <v>241</v>
      </c>
      <c r="G1169" s="208"/>
    </row>
    <row r="1170" spans="1:7">
      <c r="A1170" s="388">
        <v>100385</v>
      </c>
      <c r="B1170" s="388" t="s">
        <v>1839</v>
      </c>
      <c r="C1170" s="388" t="s">
        <v>145</v>
      </c>
      <c r="D1170" s="388" t="s">
        <v>334</v>
      </c>
      <c r="E1170" s="389" t="s">
        <v>16394</v>
      </c>
      <c r="F1170" s="388" t="s">
        <v>241</v>
      </c>
      <c r="G1170" s="208"/>
    </row>
    <row r="1171" spans="1:7">
      <c r="A1171" s="388">
        <v>100386</v>
      </c>
      <c r="B1171" s="388" t="s">
        <v>1840</v>
      </c>
      <c r="C1171" s="388" t="s">
        <v>145</v>
      </c>
      <c r="D1171" s="388" t="s">
        <v>240</v>
      </c>
      <c r="E1171" s="389" t="s">
        <v>3623</v>
      </c>
      <c r="F1171" s="388" t="s">
        <v>241</v>
      </c>
      <c r="G1171" s="208"/>
    </row>
    <row r="1172" spans="1:7">
      <c r="A1172" s="388">
        <v>100387</v>
      </c>
      <c r="B1172" s="388" t="s">
        <v>1842</v>
      </c>
      <c r="C1172" s="388" t="s">
        <v>145</v>
      </c>
      <c r="D1172" s="388" t="s">
        <v>334</v>
      </c>
      <c r="E1172" s="389" t="s">
        <v>12906</v>
      </c>
      <c r="F1172" s="388" t="s">
        <v>241</v>
      </c>
      <c r="G1172" s="208"/>
    </row>
    <row r="1173" spans="1:7">
      <c r="A1173" s="388">
        <v>100388</v>
      </c>
      <c r="B1173" s="388" t="s">
        <v>1843</v>
      </c>
      <c r="C1173" s="388" t="s">
        <v>145</v>
      </c>
      <c r="D1173" s="388" t="s">
        <v>334</v>
      </c>
      <c r="E1173" s="389" t="s">
        <v>3189</v>
      </c>
      <c r="F1173" s="388" t="s">
        <v>241</v>
      </c>
      <c r="G1173" s="208"/>
    </row>
    <row r="1174" spans="1:7">
      <c r="A1174" s="388">
        <v>100389</v>
      </c>
      <c r="B1174" s="388" t="s">
        <v>1845</v>
      </c>
      <c r="C1174" s="388" t="s">
        <v>145</v>
      </c>
      <c r="D1174" s="388" t="s">
        <v>334</v>
      </c>
      <c r="E1174" s="389" t="s">
        <v>6774</v>
      </c>
      <c r="F1174" s="388" t="s">
        <v>241</v>
      </c>
      <c r="G1174" s="208"/>
    </row>
    <row r="1175" spans="1:7">
      <c r="A1175" s="388">
        <v>100390</v>
      </c>
      <c r="B1175" s="388" t="s">
        <v>1847</v>
      </c>
      <c r="C1175" s="388" t="s">
        <v>145</v>
      </c>
      <c r="D1175" s="388" t="s">
        <v>334</v>
      </c>
      <c r="E1175" s="389" t="s">
        <v>3010</v>
      </c>
      <c r="F1175" s="388" t="s">
        <v>241</v>
      </c>
      <c r="G1175" s="208"/>
    </row>
    <row r="1176" spans="1:7">
      <c r="A1176" s="388">
        <v>100391</v>
      </c>
      <c r="B1176" s="388" t="s">
        <v>1848</v>
      </c>
      <c r="C1176" s="388" t="s">
        <v>145</v>
      </c>
      <c r="D1176" s="388" t="s">
        <v>334</v>
      </c>
      <c r="E1176" s="389" t="s">
        <v>1098</v>
      </c>
      <c r="F1176" s="388" t="s">
        <v>241</v>
      </c>
      <c r="G1176" s="208"/>
    </row>
    <row r="1177" spans="1:7">
      <c r="A1177" s="388">
        <v>100392</v>
      </c>
      <c r="B1177" s="388" t="s">
        <v>1849</v>
      </c>
      <c r="C1177" s="388" t="s">
        <v>145</v>
      </c>
      <c r="D1177" s="388" t="s">
        <v>334</v>
      </c>
      <c r="E1177" s="389" t="s">
        <v>3471</v>
      </c>
      <c r="F1177" s="388" t="s">
        <v>241</v>
      </c>
      <c r="G1177" s="208"/>
    </row>
    <row r="1178" spans="1:7">
      <c r="A1178" s="388">
        <v>100393</v>
      </c>
      <c r="B1178" s="388" t="s">
        <v>1851</v>
      </c>
      <c r="C1178" s="388" t="s">
        <v>145</v>
      </c>
      <c r="D1178" s="388" t="s">
        <v>334</v>
      </c>
      <c r="E1178" s="389" t="s">
        <v>14010</v>
      </c>
      <c r="F1178" s="388" t="s">
        <v>241</v>
      </c>
      <c r="G1178" s="208"/>
    </row>
    <row r="1179" spans="1:7">
      <c r="A1179" s="388">
        <v>100394</v>
      </c>
      <c r="B1179" s="388" t="s">
        <v>1853</v>
      </c>
      <c r="C1179" s="388" t="s">
        <v>145</v>
      </c>
      <c r="D1179" s="388" t="s">
        <v>334</v>
      </c>
      <c r="E1179" s="389" t="s">
        <v>3526</v>
      </c>
      <c r="F1179" s="388" t="s">
        <v>241</v>
      </c>
      <c r="G1179" s="208"/>
    </row>
    <row r="1180" spans="1:7">
      <c r="A1180" s="388">
        <v>100395</v>
      </c>
      <c r="B1180" s="388" t="s">
        <v>1855</v>
      </c>
      <c r="C1180" s="388" t="s">
        <v>145</v>
      </c>
      <c r="D1180" s="388" t="s">
        <v>334</v>
      </c>
      <c r="E1180" s="389" t="s">
        <v>7148</v>
      </c>
      <c r="F1180" s="388" t="s">
        <v>241</v>
      </c>
      <c r="G1180" s="208"/>
    </row>
    <row r="1181" spans="1:7">
      <c r="A1181" s="388">
        <v>94189</v>
      </c>
      <c r="B1181" s="388" t="s">
        <v>1856</v>
      </c>
      <c r="C1181" s="388" t="s">
        <v>145</v>
      </c>
      <c r="D1181" s="388" t="s">
        <v>334</v>
      </c>
      <c r="E1181" s="389" t="s">
        <v>14352</v>
      </c>
      <c r="F1181" s="388" t="s">
        <v>241</v>
      </c>
      <c r="G1181" s="208"/>
    </row>
    <row r="1182" spans="1:7">
      <c r="A1182" s="388">
        <v>94192</v>
      </c>
      <c r="B1182" s="388" t="s">
        <v>1858</v>
      </c>
      <c r="C1182" s="388" t="s">
        <v>145</v>
      </c>
      <c r="D1182" s="388" t="s">
        <v>334</v>
      </c>
      <c r="E1182" s="389" t="s">
        <v>16397</v>
      </c>
      <c r="F1182" s="388" t="s">
        <v>241</v>
      </c>
      <c r="G1182" s="208"/>
    </row>
    <row r="1183" spans="1:7">
      <c r="A1183" s="388">
        <v>94195</v>
      </c>
      <c r="B1183" s="388" t="s">
        <v>1859</v>
      </c>
      <c r="C1183" s="388" t="s">
        <v>145</v>
      </c>
      <c r="D1183" s="388" t="s">
        <v>334</v>
      </c>
      <c r="E1183" s="389" t="s">
        <v>16398</v>
      </c>
      <c r="F1183" s="388" t="s">
        <v>241</v>
      </c>
      <c r="G1183" s="208"/>
    </row>
    <row r="1184" spans="1:7">
      <c r="A1184" s="388">
        <v>94198</v>
      </c>
      <c r="B1184" s="388" t="s">
        <v>1860</v>
      </c>
      <c r="C1184" s="388" t="s">
        <v>145</v>
      </c>
      <c r="D1184" s="388" t="s">
        <v>334</v>
      </c>
      <c r="E1184" s="389" t="s">
        <v>16399</v>
      </c>
      <c r="F1184" s="388" t="s">
        <v>241</v>
      </c>
      <c r="G1184" s="208"/>
    </row>
    <row r="1185" spans="1:7">
      <c r="A1185" s="388">
        <v>94201</v>
      </c>
      <c r="B1185" s="388" t="s">
        <v>1862</v>
      </c>
      <c r="C1185" s="388" t="s">
        <v>145</v>
      </c>
      <c r="D1185" s="388" t="s">
        <v>334</v>
      </c>
      <c r="E1185" s="389" t="s">
        <v>16400</v>
      </c>
      <c r="F1185" s="388" t="s">
        <v>241</v>
      </c>
      <c r="G1185" s="208"/>
    </row>
    <row r="1186" spans="1:7">
      <c r="A1186" s="388">
        <v>94204</v>
      </c>
      <c r="B1186" s="388" t="s">
        <v>1864</v>
      </c>
      <c r="C1186" s="388" t="s">
        <v>145</v>
      </c>
      <c r="D1186" s="388" t="s">
        <v>334</v>
      </c>
      <c r="E1186" s="389" t="s">
        <v>16401</v>
      </c>
      <c r="F1186" s="388" t="s">
        <v>241</v>
      </c>
      <c r="G1186" s="208"/>
    </row>
    <row r="1187" spans="1:7">
      <c r="A1187" s="388">
        <v>94224</v>
      </c>
      <c r="B1187" s="388" t="s">
        <v>1865</v>
      </c>
      <c r="C1187" s="388" t="s">
        <v>239</v>
      </c>
      <c r="D1187" s="388" t="s">
        <v>334</v>
      </c>
      <c r="E1187" s="389" t="s">
        <v>9172</v>
      </c>
      <c r="F1187" s="388" t="s">
        <v>241</v>
      </c>
      <c r="G1187" s="208"/>
    </row>
    <row r="1188" spans="1:7">
      <c r="A1188" s="388">
        <v>94225</v>
      </c>
      <c r="B1188" s="388" t="s">
        <v>1867</v>
      </c>
      <c r="C1188" s="388" t="s">
        <v>145</v>
      </c>
      <c r="D1188" s="388" t="s">
        <v>240</v>
      </c>
      <c r="E1188" s="389" t="s">
        <v>16097</v>
      </c>
      <c r="F1188" s="388" t="s">
        <v>241</v>
      </c>
      <c r="G1188" s="208"/>
    </row>
    <row r="1189" spans="1:7">
      <c r="A1189" s="388">
        <v>94226</v>
      </c>
      <c r="B1189" s="388" t="s">
        <v>1868</v>
      </c>
      <c r="C1189" s="388" t="s">
        <v>145</v>
      </c>
      <c r="D1189" s="388" t="s">
        <v>334</v>
      </c>
      <c r="E1189" s="389" t="s">
        <v>16402</v>
      </c>
      <c r="F1189" s="388" t="s">
        <v>241</v>
      </c>
      <c r="G1189" s="208"/>
    </row>
    <row r="1190" spans="1:7">
      <c r="A1190" s="388">
        <v>94232</v>
      </c>
      <c r="B1190" s="388" t="s">
        <v>1869</v>
      </c>
      <c r="C1190" s="388" t="s">
        <v>146</v>
      </c>
      <c r="D1190" s="388" t="s">
        <v>334</v>
      </c>
      <c r="E1190" s="389" t="s">
        <v>3418</v>
      </c>
      <c r="F1190" s="388" t="s">
        <v>241</v>
      </c>
      <c r="G1190" s="208"/>
    </row>
    <row r="1191" spans="1:7">
      <c r="A1191" s="388">
        <v>94440</v>
      </c>
      <c r="B1191" s="388" t="s">
        <v>1870</v>
      </c>
      <c r="C1191" s="388" t="s">
        <v>145</v>
      </c>
      <c r="D1191" s="388" t="s">
        <v>334</v>
      </c>
      <c r="E1191" s="389" t="s">
        <v>16398</v>
      </c>
      <c r="F1191" s="388" t="s">
        <v>241</v>
      </c>
      <c r="G1191" s="208"/>
    </row>
    <row r="1192" spans="1:7">
      <c r="A1192" s="388">
        <v>94441</v>
      </c>
      <c r="B1192" s="388" t="s">
        <v>1871</v>
      </c>
      <c r="C1192" s="388" t="s">
        <v>145</v>
      </c>
      <c r="D1192" s="388" t="s">
        <v>334</v>
      </c>
      <c r="E1192" s="389" t="s">
        <v>16399</v>
      </c>
      <c r="F1192" s="388" t="s">
        <v>241</v>
      </c>
      <c r="G1192" s="208"/>
    </row>
    <row r="1193" spans="1:7">
      <c r="A1193" s="388">
        <v>94442</v>
      </c>
      <c r="B1193" s="388" t="s">
        <v>1872</v>
      </c>
      <c r="C1193" s="388" t="s">
        <v>145</v>
      </c>
      <c r="D1193" s="388" t="s">
        <v>334</v>
      </c>
      <c r="E1193" s="389" t="s">
        <v>16398</v>
      </c>
      <c r="F1193" s="388" t="s">
        <v>241</v>
      </c>
      <c r="G1193" s="208"/>
    </row>
    <row r="1194" spans="1:7">
      <c r="A1194" s="388">
        <v>94443</v>
      </c>
      <c r="B1194" s="388" t="s">
        <v>1873</v>
      </c>
      <c r="C1194" s="388" t="s">
        <v>145</v>
      </c>
      <c r="D1194" s="388" t="s">
        <v>334</v>
      </c>
      <c r="E1194" s="389" t="s">
        <v>16399</v>
      </c>
      <c r="F1194" s="388" t="s">
        <v>241</v>
      </c>
      <c r="G1194" s="208"/>
    </row>
    <row r="1195" spans="1:7">
      <c r="A1195" s="388">
        <v>94445</v>
      </c>
      <c r="B1195" s="388" t="s">
        <v>1874</v>
      </c>
      <c r="C1195" s="388" t="s">
        <v>145</v>
      </c>
      <c r="D1195" s="388" t="s">
        <v>334</v>
      </c>
      <c r="E1195" s="389" t="s">
        <v>16400</v>
      </c>
      <c r="F1195" s="388" t="s">
        <v>241</v>
      </c>
      <c r="G1195" s="208"/>
    </row>
    <row r="1196" spans="1:7">
      <c r="A1196" s="388">
        <v>94446</v>
      </c>
      <c r="B1196" s="388" t="s">
        <v>1875</v>
      </c>
      <c r="C1196" s="388" t="s">
        <v>145</v>
      </c>
      <c r="D1196" s="388" t="s">
        <v>334</v>
      </c>
      <c r="E1196" s="389" t="s">
        <v>16401</v>
      </c>
      <c r="F1196" s="388" t="s">
        <v>241</v>
      </c>
      <c r="G1196" s="208"/>
    </row>
    <row r="1197" spans="1:7">
      <c r="A1197" s="388">
        <v>94447</v>
      </c>
      <c r="B1197" s="388" t="s">
        <v>1876</v>
      </c>
      <c r="C1197" s="388" t="s">
        <v>145</v>
      </c>
      <c r="D1197" s="388" t="s">
        <v>334</v>
      </c>
      <c r="E1197" s="389" t="s">
        <v>16400</v>
      </c>
      <c r="F1197" s="388" t="s">
        <v>241</v>
      </c>
      <c r="G1197" s="208"/>
    </row>
    <row r="1198" spans="1:7">
      <c r="A1198" s="388">
        <v>94448</v>
      </c>
      <c r="B1198" s="388" t="s">
        <v>1877</v>
      </c>
      <c r="C1198" s="388" t="s">
        <v>145</v>
      </c>
      <c r="D1198" s="388" t="s">
        <v>334</v>
      </c>
      <c r="E1198" s="389" t="s">
        <v>16401</v>
      </c>
      <c r="F1198" s="388" t="s">
        <v>241</v>
      </c>
      <c r="G1198" s="208"/>
    </row>
    <row r="1199" spans="1:7">
      <c r="A1199" s="388">
        <v>94207</v>
      </c>
      <c r="B1199" s="388" t="s">
        <v>1878</v>
      </c>
      <c r="C1199" s="388" t="s">
        <v>145</v>
      </c>
      <c r="D1199" s="388" t="s">
        <v>334</v>
      </c>
      <c r="E1199" s="389" t="s">
        <v>11746</v>
      </c>
      <c r="F1199" s="388" t="s">
        <v>241</v>
      </c>
      <c r="G1199" s="208"/>
    </row>
    <row r="1200" spans="1:7">
      <c r="A1200" s="388">
        <v>94210</v>
      </c>
      <c r="B1200" s="388" t="s">
        <v>1880</v>
      </c>
      <c r="C1200" s="388" t="s">
        <v>145</v>
      </c>
      <c r="D1200" s="388" t="s">
        <v>334</v>
      </c>
      <c r="E1200" s="389" t="s">
        <v>16403</v>
      </c>
      <c r="F1200" s="388" t="s">
        <v>241</v>
      </c>
      <c r="G1200" s="208"/>
    </row>
    <row r="1201" spans="1:7">
      <c r="A1201" s="388">
        <v>94218</v>
      </c>
      <c r="B1201" s="388" t="s">
        <v>14353</v>
      </c>
      <c r="C1201" s="388" t="s">
        <v>145</v>
      </c>
      <c r="D1201" s="388" t="s">
        <v>334</v>
      </c>
      <c r="E1201" s="389" t="s">
        <v>16404</v>
      </c>
      <c r="F1201" s="388" t="s">
        <v>241</v>
      </c>
      <c r="G1201" s="208"/>
    </row>
    <row r="1202" spans="1:7">
      <c r="A1202" s="388">
        <v>94213</v>
      </c>
      <c r="B1202" s="388" t="s">
        <v>1881</v>
      </c>
      <c r="C1202" s="388" t="s">
        <v>145</v>
      </c>
      <c r="D1202" s="388" t="s">
        <v>334</v>
      </c>
      <c r="E1202" s="389" t="s">
        <v>16405</v>
      </c>
      <c r="F1202" s="388" t="s">
        <v>241</v>
      </c>
      <c r="G1202" s="208"/>
    </row>
    <row r="1203" spans="1:7">
      <c r="A1203" s="388">
        <v>94216</v>
      </c>
      <c r="B1203" s="388" t="s">
        <v>1883</v>
      </c>
      <c r="C1203" s="388" t="s">
        <v>145</v>
      </c>
      <c r="D1203" s="388" t="s">
        <v>334</v>
      </c>
      <c r="E1203" s="389" t="s">
        <v>16406</v>
      </c>
      <c r="F1203" s="388" t="s">
        <v>241</v>
      </c>
      <c r="G1203" s="208"/>
    </row>
    <row r="1204" spans="1:7">
      <c r="A1204" s="388">
        <v>94219</v>
      </c>
      <c r="B1204" s="388" t="s">
        <v>1884</v>
      </c>
      <c r="C1204" s="388" t="s">
        <v>239</v>
      </c>
      <c r="D1204" s="388" t="s">
        <v>334</v>
      </c>
      <c r="E1204" s="389" t="s">
        <v>16407</v>
      </c>
      <c r="F1204" s="388" t="s">
        <v>241</v>
      </c>
      <c r="G1204" s="208"/>
    </row>
    <row r="1205" spans="1:7">
      <c r="A1205" s="388">
        <v>94220</v>
      </c>
      <c r="B1205" s="388" t="s">
        <v>1886</v>
      </c>
      <c r="C1205" s="388" t="s">
        <v>239</v>
      </c>
      <c r="D1205" s="388" t="s">
        <v>334</v>
      </c>
      <c r="E1205" s="389" t="s">
        <v>16247</v>
      </c>
      <c r="F1205" s="388" t="s">
        <v>241</v>
      </c>
      <c r="G1205" s="208"/>
    </row>
    <row r="1206" spans="1:7">
      <c r="A1206" s="388">
        <v>94221</v>
      </c>
      <c r="B1206" s="388" t="s">
        <v>1887</v>
      </c>
      <c r="C1206" s="388" t="s">
        <v>239</v>
      </c>
      <c r="D1206" s="388" t="s">
        <v>334</v>
      </c>
      <c r="E1206" s="389" t="s">
        <v>14354</v>
      </c>
      <c r="F1206" s="388" t="s">
        <v>241</v>
      </c>
      <c r="G1206" s="208"/>
    </row>
    <row r="1207" spans="1:7">
      <c r="A1207" s="388">
        <v>94222</v>
      </c>
      <c r="B1207" s="388" t="s">
        <v>1888</v>
      </c>
      <c r="C1207" s="388" t="s">
        <v>239</v>
      </c>
      <c r="D1207" s="388" t="s">
        <v>334</v>
      </c>
      <c r="E1207" s="389" t="s">
        <v>14355</v>
      </c>
      <c r="F1207" s="388" t="s">
        <v>241</v>
      </c>
      <c r="G1207" s="208"/>
    </row>
    <row r="1208" spans="1:7">
      <c r="A1208" s="388">
        <v>94223</v>
      </c>
      <c r="B1208" s="388" t="s">
        <v>1889</v>
      </c>
      <c r="C1208" s="388" t="s">
        <v>239</v>
      </c>
      <c r="D1208" s="388" t="s">
        <v>334</v>
      </c>
      <c r="E1208" s="389" t="s">
        <v>16408</v>
      </c>
      <c r="F1208" s="388" t="s">
        <v>241</v>
      </c>
      <c r="G1208" s="208"/>
    </row>
    <row r="1209" spans="1:7">
      <c r="A1209" s="388">
        <v>94451</v>
      </c>
      <c r="B1209" s="388" t="s">
        <v>1890</v>
      </c>
      <c r="C1209" s="388" t="s">
        <v>239</v>
      </c>
      <c r="D1209" s="388" t="s">
        <v>334</v>
      </c>
      <c r="E1209" s="389" t="s">
        <v>16409</v>
      </c>
      <c r="F1209" s="388" t="s">
        <v>241</v>
      </c>
      <c r="G1209" s="208"/>
    </row>
    <row r="1210" spans="1:7">
      <c r="A1210" s="388">
        <v>100325</v>
      </c>
      <c r="B1210" s="388" t="s">
        <v>1891</v>
      </c>
      <c r="C1210" s="388" t="s">
        <v>239</v>
      </c>
      <c r="D1210" s="388" t="s">
        <v>334</v>
      </c>
      <c r="E1210" s="389" t="s">
        <v>16410</v>
      </c>
      <c r="F1210" s="388" t="s">
        <v>241</v>
      </c>
      <c r="G1210" s="208"/>
    </row>
    <row r="1211" spans="1:7">
      <c r="A1211" s="388">
        <v>100327</v>
      </c>
      <c r="B1211" s="388" t="s">
        <v>1892</v>
      </c>
      <c r="C1211" s="388" t="s">
        <v>239</v>
      </c>
      <c r="D1211" s="388" t="s">
        <v>240</v>
      </c>
      <c r="E1211" s="389" t="s">
        <v>16411</v>
      </c>
      <c r="F1211" s="388" t="s">
        <v>241</v>
      </c>
      <c r="G1211" s="208"/>
    </row>
    <row r="1212" spans="1:7">
      <c r="A1212" s="388">
        <v>100328</v>
      </c>
      <c r="B1212" s="388" t="s">
        <v>1893</v>
      </c>
      <c r="C1212" s="388" t="s">
        <v>145</v>
      </c>
      <c r="D1212" s="388" t="s">
        <v>334</v>
      </c>
      <c r="E1212" s="389" t="s">
        <v>922</v>
      </c>
      <c r="F1212" s="388" t="s">
        <v>241</v>
      </c>
      <c r="G1212" s="208"/>
    </row>
    <row r="1213" spans="1:7">
      <c r="A1213" s="388">
        <v>100329</v>
      </c>
      <c r="B1213" s="388" t="s">
        <v>1895</v>
      </c>
      <c r="C1213" s="388" t="s">
        <v>145</v>
      </c>
      <c r="D1213" s="388" t="s">
        <v>334</v>
      </c>
      <c r="E1213" s="389" t="s">
        <v>1178</v>
      </c>
      <c r="F1213" s="388" t="s">
        <v>241</v>
      </c>
      <c r="G1213" s="208"/>
    </row>
    <row r="1214" spans="1:7">
      <c r="A1214" s="388">
        <v>100330</v>
      </c>
      <c r="B1214" s="388" t="s">
        <v>1896</v>
      </c>
      <c r="C1214" s="388" t="s">
        <v>145</v>
      </c>
      <c r="D1214" s="388" t="s">
        <v>334</v>
      </c>
      <c r="E1214" s="389" t="s">
        <v>5196</v>
      </c>
      <c r="F1214" s="388" t="s">
        <v>241</v>
      </c>
      <c r="G1214" s="208"/>
    </row>
    <row r="1215" spans="1:7">
      <c r="A1215" s="388">
        <v>100331</v>
      </c>
      <c r="B1215" s="388" t="s">
        <v>1898</v>
      </c>
      <c r="C1215" s="388" t="s">
        <v>145</v>
      </c>
      <c r="D1215" s="388" t="s">
        <v>334</v>
      </c>
      <c r="E1215" s="389" t="s">
        <v>14356</v>
      </c>
      <c r="F1215" s="388" t="s">
        <v>241</v>
      </c>
      <c r="G1215" s="208"/>
    </row>
    <row r="1216" spans="1:7">
      <c r="A1216" s="388">
        <v>100434</v>
      </c>
      <c r="B1216" s="388" t="s">
        <v>1899</v>
      </c>
      <c r="C1216" s="388" t="s">
        <v>239</v>
      </c>
      <c r="D1216" s="388" t="s">
        <v>240</v>
      </c>
      <c r="E1216" s="389" t="s">
        <v>16412</v>
      </c>
      <c r="F1216" s="388" t="s">
        <v>241</v>
      </c>
      <c r="G1216" s="208"/>
    </row>
    <row r="1217" spans="1:7">
      <c r="A1217" s="388">
        <v>100435</v>
      </c>
      <c r="B1217" s="388" t="s">
        <v>1900</v>
      </c>
      <c r="C1217" s="388" t="s">
        <v>239</v>
      </c>
      <c r="D1217" s="388" t="s">
        <v>334</v>
      </c>
      <c r="E1217" s="389" t="s">
        <v>13946</v>
      </c>
      <c r="F1217" s="388" t="s">
        <v>241</v>
      </c>
      <c r="G1217" s="208"/>
    </row>
    <row r="1218" spans="1:7">
      <c r="A1218" s="388">
        <v>94227</v>
      </c>
      <c r="B1218" s="388" t="s">
        <v>1901</v>
      </c>
      <c r="C1218" s="388" t="s">
        <v>239</v>
      </c>
      <c r="D1218" s="388" t="s">
        <v>240</v>
      </c>
      <c r="E1218" s="389" t="s">
        <v>16413</v>
      </c>
      <c r="F1218" s="388" t="s">
        <v>241</v>
      </c>
      <c r="G1218" s="208"/>
    </row>
    <row r="1219" spans="1:7">
      <c r="A1219" s="388">
        <v>94228</v>
      </c>
      <c r="B1219" s="388" t="s">
        <v>1902</v>
      </c>
      <c r="C1219" s="388" t="s">
        <v>239</v>
      </c>
      <c r="D1219" s="388" t="s">
        <v>240</v>
      </c>
      <c r="E1219" s="389" t="s">
        <v>14357</v>
      </c>
      <c r="F1219" s="388" t="s">
        <v>241</v>
      </c>
      <c r="G1219" s="208"/>
    </row>
    <row r="1220" spans="1:7">
      <c r="A1220" s="388">
        <v>94229</v>
      </c>
      <c r="B1220" s="388" t="s">
        <v>1903</v>
      </c>
      <c r="C1220" s="388" t="s">
        <v>239</v>
      </c>
      <c r="D1220" s="388" t="s">
        <v>240</v>
      </c>
      <c r="E1220" s="389" t="s">
        <v>16414</v>
      </c>
      <c r="F1220" s="388" t="s">
        <v>241</v>
      </c>
      <c r="G1220" s="208"/>
    </row>
    <row r="1221" spans="1:7">
      <c r="A1221" s="388">
        <v>94231</v>
      </c>
      <c r="B1221" s="388" t="s">
        <v>1904</v>
      </c>
      <c r="C1221" s="388" t="s">
        <v>239</v>
      </c>
      <c r="D1221" s="388" t="s">
        <v>240</v>
      </c>
      <c r="E1221" s="389" t="s">
        <v>16415</v>
      </c>
      <c r="F1221" s="388" t="s">
        <v>241</v>
      </c>
      <c r="G1221" s="208"/>
    </row>
    <row r="1222" spans="1:7">
      <c r="A1222" s="388">
        <v>94449</v>
      </c>
      <c r="B1222" s="388" t="s">
        <v>1905</v>
      </c>
      <c r="C1222" s="388" t="s">
        <v>145</v>
      </c>
      <c r="D1222" s="388" t="s">
        <v>334</v>
      </c>
      <c r="E1222" s="389" t="s">
        <v>468</v>
      </c>
      <c r="F1222" s="388" t="s">
        <v>241</v>
      </c>
      <c r="G1222" s="208"/>
    </row>
    <row r="1223" spans="1:7">
      <c r="A1223" s="388">
        <v>92255</v>
      </c>
      <c r="B1223" s="388" t="s">
        <v>1906</v>
      </c>
      <c r="C1223" s="388" t="s">
        <v>146</v>
      </c>
      <c r="D1223" s="388" t="s">
        <v>240</v>
      </c>
      <c r="E1223" s="389" t="s">
        <v>16416</v>
      </c>
      <c r="F1223" s="388" t="s">
        <v>241</v>
      </c>
      <c r="G1223" s="208"/>
    </row>
    <row r="1224" spans="1:7">
      <c r="A1224" s="388">
        <v>92256</v>
      </c>
      <c r="B1224" s="388" t="s">
        <v>1907</v>
      </c>
      <c r="C1224" s="388" t="s">
        <v>146</v>
      </c>
      <c r="D1224" s="388" t="s">
        <v>240</v>
      </c>
      <c r="E1224" s="389" t="s">
        <v>16417</v>
      </c>
      <c r="F1224" s="388" t="s">
        <v>241</v>
      </c>
      <c r="G1224" s="208"/>
    </row>
    <row r="1225" spans="1:7">
      <c r="A1225" s="388">
        <v>92257</v>
      </c>
      <c r="B1225" s="388" t="s">
        <v>1908</v>
      </c>
      <c r="C1225" s="388" t="s">
        <v>146</v>
      </c>
      <c r="D1225" s="388" t="s">
        <v>240</v>
      </c>
      <c r="E1225" s="389" t="s">
        <v>16418</v>
      </c>
      <c r="F1225" s="388" t="s">
        <v>241</v>
      </c>
      <c r="G1225" s="208"/>
    </row>
    <row r="1226" spans="1:7">
      <c r="A1226" s="388">
        <v>92258</v>
      </c>
      <c r="B1226" s="388" t="s">
        <v>1909</v>
      </c>
      <c r="C1226" s="388" t="s">
        <v>146</v>
      </c>
      <c r="D1226" s="388" t="s">
        <v>240</v>
      </c>
      <c r="E1226" s="389" t="s">
        <v>16419</v>
      </c>
      <c r="F1226" s="388" t="s">
        <v>241</v>
      </c>
      <c r="G1226" s="208"/>
    </row>
    <row r="1227" spans="1:7">
      <c r="A1227" s="388">
        <v>92568</v>
      </c>
      <c r="B1227" s="388" t="s">
        <v>1910</v>
      </c>
      <c r="C1227" s="388" t="s">
        <v>145</v>
      </c>
      <c r="D1227" s="388" t="s">
        <v>240</v>
      </c>
      <c r="E1227" s="389" t="s">
        <v>16420</v>
      </c>
      <c r="F1227" s="388" t="s">
        <v>241</v>
      </c>
      <c r="G1227" s="208"/>
    </row>
    <row r="1228" spans="1:7">
      <c r="A1228" s="388">
        <v>92569</v>
      </c>
      <c r="B1228" s="388" t="s">
        <v>1911</v>
      </c>
      <c r="C1228" s="388" t="s">
        <v>145</v>
      </c>
      <c r="D1228" s="388" t="s">
        <v>240</v>
      </c>
      <c r="E1228" s="389" t="s">
        <v>16421</v>
      </c>
      <c r="F1228" s="388" t="s">
        <v>241</v>
      </c>
      <c r="G1228" s="208"/>
    </row>
    <row r="1229" spans="1:7">
      <c r="A1229" s="388">
        <v>92570</v>
      </c>
      <c r="B1229" s="388" t="s">
        <v>1912</v>
      </c>
      <c r="C1229" s="388" t="s">
        <v>145</v>
      </c>
      <c r="D1229" s="388" t="s">
        <v>240</v>
      </c>
      <c r="E1229" s="389" t="s">
        <v>16422</v>
      </c>
      <c r="F1229" s="388" t="s">
        <v>241</v>
      </c>
      <c r="G1229" s="208"/>
    </row>
    <row r="1230" spans="1:7">
      <c r="A1230" s="388">
        <v>92571</v>
      </c>
      <c r="B1230" s="388" t="s">
        <v>1913</v>
      </c>
      <c r="C1230" s="388" t="s">
        <v>145</v>
      </c>
      <c r="D1230" s="388" t="s">
        <v>240</v>
      </c>
      <c r="E1230" s="389" t="s">
        <v>14358</v>
      </c>
      <c r="F1230" s="388" t="s">
        <v>241</v>
      </c>
      <c r="G1230" s="208"/>
    </row>
    <row r="1231" spans="1:7">
      <c r="A1231" s="388">
        <v>92572</v>
      </c>
      <c r="B1231" s="388" t="s">
        <v>1914</v>
      </c>
      <c r="C1231" s="388" t="s">
        <v>145</v>
      </c>
      <c r="D1231" s="388" t="s">
        <v>240</v>
      </c>
      <c r="E1231" s="389" t="s">
        <v>16423</v>
      </c>
      <c r="F1231" s="388" t="s">
        <v>241</v>
      </c>
      <c r="G1231" s="208"/>
    </row>
    <row r="1232" spans="1:7">
      <c r="A1232" s="388">
        <v>92573</v>
      </c>
      <c r="B1232" s="388" t="s">
        <v>1915</v>
      </c>
      <c r="C1232" s="388" t="s">
        <v>145</v>
      </c>
      <c r="D1232" s="388" t="s">
        <v>240</v>
      </c>
      <c r="E1232" s="389" t="s">
        <v>14359</v>
      </c>
      <c r="F1232" s="388" t="s">
        <v>241</v>
      </c>
      <c r="G1232" s="208"/>
    </row>
    <row r="1233" spans="1:7">
      <c r="A1233" s="388">
        <v>92574</v>
      </c>
      <c r="B1233" s="388" t="s">
        <v>1916</v>
      </c>
      <c r="C1233" s="388" t="s">
        <v>145</v>
      </c>
      <c r="D1233" s="388" t="s">
        <v>240</v>
      </c>
      <c r="E1233" s="389" t="s">
        <v>16424</v>
      </c>
      <c r="F1233" s="388" t="s">
        <v>241</v>
      </c>
      <c r="G1233" s="208"/>
    </row>
    <row r="1234" spans="1:7">
      <c r="A1234" s="388">
        <v>92575</v>
      </c>
      <c r="B1234" s="388" t="s">
        <v>1918</v>
      </c>
      <c r="C1234" s="388" t="s">
        <v>145</v>
      </c>
      <c r="D1234" s="388" t="s">
        <v>240</v>
      </c>
      <c r="E1234" s="389" t="s">
        <v>16425</v>
      </c>
      <c r="F1234" s="388" t="s">
        <v>241</v>
      </c>
      <c r="G1234" s="208"/>
    </row>
    <row r="1235" spans="1:7">
      <c r="A1235" s="388">
        <v>92576</v>
      </c>
      <c r="B1235" s="388" t="s">
        <v>1919</v>
      </c>
      <c r="C1235" s="388" t="s">
        <v>145</v>
      </c>
      <c r="D1235" s="388" t="s">
        <v>240</v>
      </c>
      <c r="E1235" s="389" t="s">
        <v>16426</v>
      </c>
      <c r="F1235" s="388" t="s">
        <v>241</v>
      </c>
      <c r="G1235" s="208"/>
    </row>
    <row r="1236" spans="1:7">
      <c r="A1236" s="388">
        <v>92577</v>
      </c>
      <c r="B1236" s="388" t="s">
        <v>1920</v>
      </c>
      <c r="C1236" s="388" t="s">
        <v>145</v>
      </c>
      <c r="D1236" s="388" t="s">
        <v>240</v>
      </c>
      <c r="E1236" s="389" t="s">
        <v>14360</v>
      </c>
      <c r="F1236" s="388" t="s">
        <v>241</v>
      </c>
      <c r="G1236" s="208"/>
    </row>
    <row r="1237" spans="1:7">
      <c r="A1237" s="388">
        <v>92578</v>
      </c>
      <c r="B1237" s="388" t="s">
        <v>1921</v>
      </c>
      <c r="C1237" s="388" t="s">
        <v>145</v>
      </c>
      <c r="D1237" s="388" t="s">
        <v>240</v>
      </c>
      <c r="E1237" s="389" t="s">
        <v>16427</v>
      </c>
      <c r="F1237" s="388" t="s">
        <v>241</v>
      </c>
      <c r="G1237" s="208"/>
    </row>
    <row r="1238" spans="1:7">
      <c r="A1238" s="388">
        <v>92579</v>
      </c>
      <c r="B1238" s="388" t="s">
        <v>1922</v>
      </c>
      <c r="C1238" s="388" t="s">
        <v>145</v>
      </c>
      <c r="D1238" s="388" t="s">
        <v>240</v>
      </c>
      <c r="E1238" s="389" t="s">
        <v>16428</v>
      </c>
      <c r="F1238" s="388" t="s">
        <v>241</v>
      </c>
      <c r="G1238" s="208"/>
    </row>
    <row r="1239" spans="1:7">
      <c r="A1239" s="388">
        <v>92580</v>
      </c>
      <c r="B1239" s="388" t="s">
        <v>1924</v>
      </c>
      <c r="C1239" s="388" t="s">
        <v>145</v>
      </c>
      <c r="D1239" s="388" t="s">
        <v>240</v>
      </c>
      <c r="E1239" s="389" t="s">
        <v>16429</v>
      </c>
      <c r="F1239" s="388" t="s">
        <v>241</v>
      </c>
      <c r="G1239" s="208"/>
    </row>
    <row r="1240" spans="1:7">
      <c r="A1240" s="388">
        <v>92581</v>
      </c>
      <c r="B1240" s="388" t="s">
        <v>1926</v>
      </c>
      <c r="C1240" s="388" t="s">
        <v>145</v>
      </c>
      <c r="D1240" s="388" t="s">
        <v>240</v>
      </c>
      <c r="E1240" s="389" t="s">
        <v>14361</v>
      </c>
      <c r="F1240" s="388" t="s">
        <v>241</v>
      </c>
      <c r="G1240" s="208"/>
    </row>
    <row r="1241" spans="1:7">
      <c r="A1241" s="388">
        <v>92582</v>
      </c>
      <c r="B1241" s="388" t="s">
        <v>1927</v>
      </c>
      <c r="C1241" s="388" t="s">
        <v>146</v>
      </c>
      <c r="D1241" s="388" t="s">
        <v>240</v>
      </c>
      <c r="E1241" s="389" t="s">
        <v>16430</v>
      </c>
      <c r="F1241" s="388" t="s">
        <v>241</v>
      </c>
      <c r="G1241" s="208"/>
    </row>
    <row r="1242" spans="1:7">
      <c r="A1242" s="388">
        <v>92584</v>
      </c>
      <c r="B1242" s="388" t="s">
        <v>1928</v>
      </c>
      <c r="C1242" s="388" t="s">
        <v>146</v>
      </c>
      <c r="D1242" s="388" t="s">
        <v>240</v>
      </c>
      <c r="E1242" s="389" t="s">
        <v>16431</v>
      </c>
      <c r="F1242" s="388" t="s">
        <v>241</v>
      </c>
      <c r="G1242" s="208"/>
    </row>
    <row r="1243" spans="1:7">
      <c r="A1243" s="388">
        <v>92586</v>
      </c>
      <c r="B1243" s="388" t="s">
        <v>1929</v>
      </c>
      <c r="C1243" s="388" t="s">
        <v>146</v>
      </c>
      <c r="D1243" s="388" t="s">
        <v>240</v>
      </c>
      <c r="E1243" s="389" t="s">
        <v>16432</v>
      </c>
      <c r="F1243" s="388" t="s">
        <v>241</v>
      </c>
      <c r="G1243" s="208"/>
    </row>
    <row r="1244" spans="1:7">
      <c r="A1244" s="388">
        <v>92588</v>
      </c>
      <c r="B1244" s="388" t="s">
        <v>1930</v>
      </c>
      <c r="C1244" s="388" t="s">
        <v>146</v>
      </c>
      <c r="D1244" s="388" t="s">
        <v>240</v>
      </c>
      <c r="E1244" s="389" t="s">
        <v>16433</v>
      </c>
      <c r="F1244" s="388" t="s">
        <v>241</v>
      </c>
      <c r="G1244" s="208"/>
    </row>
    <row r="1245" spans="1:7">
      <c r="A1245" s="388">
        <v>92590</v>
      </c>
      <c r="B1245" s="388" t="s">
        <v>1931</v>
      </c>
      <c r="C1245" s="388" t="s">
        <v>146</v>
      </c>
      <c r="D1245" s="388" t="s">
        <v>240</v>
      </c>
      <c r="E1245" s="389" t="s">
        <v>16434</v>
      </c>
      <c r="F1245" s="388" t="s">
        <v>241</v>
      </c>
      <c r="G1245" s="208"/>
    </row>
    <row r="1246" spans="1:7">
      <c r="A1246" s="388">
        <v>92592</v>
      </c>
      <c r="B1246" s="388" t="s">
        <v>1932</v>
      </c>
      <c r="C1246" s="388" t="s">
        <v>146</v>
      </c>
      <c r="D1246" s="388" t="s">
        <v>240</v>
      </c>
      <c r="E1246" s="389" t="s">
        <v>16435</v>
      </c>
      <c r="F1246" s="388" t="s">
        <v>241</v>
      </c>
      <c r="G1246" s="208"/>
    </row>
    <row r="1247" spans="1:7">
      <c r="A1247" s="388">
        <v>92593</v>
      </c>
      <c r="B1247" s="388" t="s">
        <v>1933</v>
      </c>
      <c r="C1247" s="388" t="s">
        <v>130</v>
      </c>
      <c r="D1247" s="388" t="s">
        <v>240</v>
      </c>
      <c r="E1247" s="389" t="s">
        <v>2522</v>
      </c>
      <c r="F1247" s="388" t="s">
        <v>241</v>
      </c>
      <c r="G1247" s="208"/>
    </row>
    <row r="1248" spans="1:7">
      <c r="A1248" s="388">
        <v>92594</v>
      </c>
      <c r="B1248" s="388" t="s">
        <v>1935</v>
      </c>
      <c r="C1248" s="388" t="s">
        <v>146</v>
      </c>
      <c r="D1248" s="388" t="s">
        <v>240</v>
      </c>
      <c r="E1248" s="389" t="s">
        <v>16436</v>
      </c>
      <c r="F1248" s="388" t="s">
        <v>241</v>
      </c>
      <c r="G1248" s="208"/>
    </row>
    <row r="1249" spans="1:7">
      <c r="A1249" s="388">
        <v>92596</v>
      </c>
      <c r="B1249" s="388" t="s">
        <v>1936</v>
      </c>
      <c r="C1249" s="388" t="s">
        <v>146</v>
      </c>
      <c r="D1249" s="388" t="s">
        <v>240</v>
      </c>
      <c r="E1249" s="389" t="s">
        <v>16437</v>
      </c>
      <c r="F1249" s="388" t="s">
        <v>241</v>
      </c>
      <c r="G1249" s="208"/>
    </row>
    <row r="1250" spans="1:7">
      <c r="A1250" s="388">
        <v>92598</v>
      </c>
      <c r="B1250" s="388" t="s">
        <v>1937</v>
      </c>
      <c r="C1250" s="388" t="s">
        <v>146</v>
      </c>
      <c r="D1250" s="388" t="s">
        <v>240</v>
      </c>
      <c r="E1250" s="389" t="s">
        <v>16438</v>
      </c>
      <c r="F1250" s="388" t="s">
        <v>241</v>
      </c>
      <c r="G1250" s="208"/>
    </row>
    <row r="1251" spans="1:7">
      <c r="A1251" s="388">
        <v>92600</v>
      </c>
      <c r="B1251" s="388" t="s">
        <v>1938</v>
      </c>
      <c r="C1251" s="388" t="s">
        <v>146</v>
      </c>
      <c r="D1251" s="388" t="s">
        <v>240</v>
      </c>
      <c r="E1251" s="389" t="s">
        <v>16439</v>
      </c>
      <c r="F1251" s="388" t="s">
        <v>241</v>
      </c>
      <c r="G1251" s="208"/>
    </row>
    <row r="1252" spans="1:7">
      <c r="A1252" s="388">
        <v>92602</v>
      </c>
      <c r="B1252" s="388" t="s">
        <v>1939</v>
      </c>
      <c r="C1252" s="388" t="s">
        <v>146</v>
      </c>
      <c r="D1252" s="388" t="s">
        <v>240</v>
      </c>
      <c r="E1252" s="389" t="s">
        <v>16430</v>
      </c>
      <c r="F1252" s="388" t="s">
        <v>241</v>
      </c>
      <c r="G1252" s="208"/>
    </row>
    <row r="1253" spans="1:7">
      <c r="A1253" s="388">
        <v>92604</v>
      </c>
      <c r="B1253" s="388" t="s">
        <v>1940</v>
      </c>
      <c r="C1253" s="388" t="s">
        <v>146</v>
      </c>
      <c r="D1253" s="388" t="s">
        <v>240</v>
      </c>
      <c r="E1253" s="389" t="s">
        <v>16440</v>
      </c>
      <c r="F1253" s="388" t="s">
        <v>241</v>
      </c>
      <c r="G1253" s="208"/>
    </row>
    <row r="1254" spans="1:7">
      <c r="A1254" s="388">
        <v>92606</v>
      </c>
      <c r="B1254" s="388" t="s">
        <v>1941</v>
      </c>
      <c r="C1254" s="388" t="s">
        <v>146</v>
      </c>
      <c r="D1254" s="388" t="s">
        <v>240</v>
      </c>
      <c r="E1254" s="389" t="s">
        <v>16441</v>
      </c>
      <c r="F1254" s="388" t="s">
        <v>241</v>
      </c>
      <c r="G1254" s="208"/>
    </row>
    <row r="1255" spans="1:7">
      <c r="A1255" s="388">
        <v>92608</v>
      </c>
      <c r="B1255" s="388" t="s">
        <v>1942</v>
      </c>
      <c r="C1255" s="388" t="s">
        <v>146</v>
      </c>
      <c r="D1255" s="388" t="s">
        <v>240</v>
      </c>
      <c r="E1255" s="389" t="s">
        <v>16442</v>
      </c>
      <c r="F1255" s="388" t="s">
        <v>241</v>
      </c>
      <c r="G1255" s="208"/>
    </row>
    <row r="1256" spans="1:7">
      <c r="A1256" s="388">
        <v>92610</v>
      </c>
      <c r="B1256" s="388" t="s">
        <v>1943</v>
      </c>
      <c r="C1256" s="388" t="s">
        <v>146</v>
      </c>
      <c r="D1256" s="388" t="s">
        <v>240</v>
      </c>
      <c r="E1256" s="389" t="s">
        <v>16443</v>
      </c>
      <c r="F1256" s="388" t="s">
        <v>241</v>
      </c>
      <c r="G1256" s="208"/>
    </row>
    <row r="1257" spans="1:7">
      <c r="A1257" s="388">
        <v>92612</v>
      </c>
      <c r="B1257" s="388" t="s">
        <v>1944</v>
      </c>
      <c r="C1257" s="388" t="s">
        <v>146</v>
      </c>
      <c r="D1257" s="388" t="s">
        <v>240</v>
      </c>
      <c r="E1257" s="389" t="s">
        <v>16444</v>
      </c>
      <c r="F1257" s="388" t="s">
        <v>241</v>
      </c>
      <c r="G1257" s="208"/>
    </row>
    <row r="1258" spans="1:7">
      <c r="A1258" s="388">
        <v>92614</v>
      </c>
      <c r="B1258" s="388" t="s">
        <v>1945</v>
      </c>
      <c r="C1258" s="388" t="s">
        <v>146</v>
      </c>
      <c r="D1258" s="388" t="s">
        <v>240</v>
      </c>
      <c r="E1258" s="389" t="s">
        <v>16445</v>
      </c>
      <c r="F1258" s="388" t="s">
        <v>241</v>
      </c>
      <c r="G1258" s="208"/>
    </row>
    <row r="1259" spans="1:7">
      <c r="A1259" s="388">
        <v>92616</v>
      </c>
      <c r="B1259" s="388" t="s">
        <v>1946</v>
      </c>
      <c r="C1259" s="388" t="s">
        <v>146</v>
      </c>
      <c r="D1259" s="388" t="s">
        <v>240</v>
      </c>
      <c r="E1259" s="389" t="s">
        <v>16446</v>
      </c>
      <c r="F1259" s="388" t="s">
        <v>241</v>
      </c>
      <c r="G1259" s="208"/>
    </row>
    <row r="1260" spans="1:7">
      <c r="A1260" s="388">
        <v>92618</v>
      </c>
      <c r="B1260" s="388" t="s">
        <v>1947</v>
      </c>
      <c r="C1260" s="388" t="s">
        <v>146</v>
      </c>
      <c r="D1260" s="388" t="s">
        <v>240</v>
      </c>
      <c r="E1260" s="389" t="s">
        <v>16447</v>
      </c>
      <c r="F1260" s="388" t="s">
        <v>241</v>
      </c>
      <c r="G1260" s="208"/>
    </row>
    <row r="1261" spans="1:7">
      <c r="A1261" s="388">
        <v>92620</v>
      </c>
      <c r="B1261" s="388" t="s">
        <v>1948</v>
      </c>
      <c r="C1261" s="388" t="s">
        <v>146</v>
      </c>
      <c r="D1261" s="388" t="s">
        <v>240</v>
      </c>
      <c r="E1261" s="389" t="s">
        <v>16448</v>
      </c>
      <c r="F1261" s="388" t="s">
        <v>241</v>
      </c>
      <c r="G1261" s="208"/>
    </row>
    <row r="1262" spans="1:7">
      <c r="A1262" s="388">
        <v>100357</v>
      </c>
      <c r="B1262" s="388" t="s">
        <v>1949</v>
      </c>
      <c r="C1262" s="388" t="s">
        <v>146</v>
      </c>
      <c r="D1262" s="388" t="s">
        <v>240</v>
      </c>
      <c r="E1262" s="389" t="s">
        <v>16449</v>
      </c>
      <c r="F1262" s="388" t="s">
        <v>241</v>
      </c>
      <c r="G1262" s="208"/>
    </row>
    <row r="1263" spans="1:7">
      <c r="A1263" s="388">
        <v>100358</v>
      </c>
      <c r="B1263" s="388" t="s">
        <v>1950</v>
      </c>
      <c r="C1263" s="388" t="s">
        <v>146</v>
      </c>
      <c r="D1263" s="388" t="s">
        <v>240</v>
      </c>
      <c r="E1263" s="389" t="s">
        <v>16450</v>
      </c>
      <c r="F1263" s="388" t="s">
        <v>241</v>
      </c>
      <c r="G1263" s="208"/>
    </row>
    <row r="1264" spans="1:7">
      <c r="A1264" s="388">
        <v>100359</v>
      </c>
      <c r="B1264" s="388" t="s">
        <v>1951</v>
      </c>
      <c r="C1264" s="388" t="s">
        <v>146</v>
      </c>
      <c r="D1264" s="388" t="s">
        <v>240</v>
      </c>
      <c r="E1264" s="389" t="s">
        <v>16451</v>
      </c>
      <c r="F1264" s="388" t="s">
        <v>241</v>
      </c>
      <c r="G1264" s="208"/>
    </row>
    <row r="1265" spans="1:7">
      <c r="A1265" s="388">
        <v>100360</v>
      </c>
      <c r="B1265" s="388" t="s">
        <v>1952</v>
      </c>
      <c r="C1265" s="388" t="s">
        <v>146</v>
      </c>
      <c r="D1265" s="388" t="s">
        <v>240</v>
      </c>
      <c r="E1265" s="389" t="s">
        <v>16452</v>
      </c>
      <c r="F1265" s="388" t="s">
        <v>241</v>
      </c>
      <c r="G1265" s="208"/>
    </row>
    <row r="1266" spans="1:7">
      <c r="A1266" s="388">
        <v>100361</v>
      </c>
      <c r="B1266" s="388" t="s">
        <v>1953</v>
      </c>
      <c r="C1266" s="388" t="s">
        <v>146</v>
      </c>
      <c r="D1266" s="388" t="s">
        <v>240</v>
      </c>
      <c r="E1266" s="389" t="s">
        <v>16453</v>
      </c>
      <c r="F1266" s="388" t="s">
        <v>241</v>
      </c>
      <c r="G1266" s="208"/>
    </row>
    <row r="1267" spans="1:7">
      <c r="A1267" s="388">
        <v>100362</v>
      </c>
      <c r="B1267" s="388" t="s">
        <v>1954</v>
      </c>
      <c r="C1267" s="388" t="s">
        <v>146</v>
      </c>
      <c r="D1267" s="388" t="s">
        <v>240</v>
      </c>
      <c r="E1267" s="389" t="s">
        <v>16454</v>
      </c>
      <c r="F1267" s="388" t="s">
        <v>241</v>
      </c>
      <c r="G1267" s="208"/>
    </row>
    <row r="1268" spans="1:7">
      <c r="A1268" s="388">
        <v>100363</v>
      </c>
      <c r="B1268" s="388" t="s">
        <v>1955</v>
      </c>
      <c r="C1268" s="388" t="s">
        <v>146</v>
      </c>
      <c r="D1268" s="388" t="s">
        <v>240</v>
      </c>
      <c r="E1268" s="389" t="s">
        <v>16455</v>
      </c>
      <c r="F1268" s="388" t="s">
        <v>241</v>
      </c>
      <c r="G1268" s="208"/>
    </row>
    <row r="1269" spans="1:7">
      <c r="A1269" s="388">
        <v>100364</v>
      </c>
      <c r="B1269" s="388" t="s">
        <v>1956</v>
      </c>
      <c r="C1269" s="388" t="s">
        <v>146</v>
      </c>
      <c r="D1269" s="388" t="s">
        <v>240</v>
      </c>
      <c r="E1269" s="389" t="s">
        <v>16456</v>
      </c>
      <c r="F1269" s="388" t="s">
        <v>241</v>
      </c>
      <c r="G1269" s="208"/>
    </row>
    <row r="1270" spans="1:7">
      <c r="A1270" s="388">
        <v>100365</v>
      </c>
      <c r="B1270" s="388" t="s">
        <v>1957</v>
      </c>
      <c r="C1270" s="388" t="s">
        <v>146</v>
      </c>
      <c r="D1270" s="388" t="s">
        <v>240</v>
      </c>
      <c r="E1270" s="389" t="s">
        <v>16457</v>
      </c>
      <c r="F1270" s="388" t="s">
        <v>241</v>
      </c>
      <c r="G1270" s="208"/>
    </row>
    <row r="1271" spans="1:7">
      <c r="A1271" s="388">
        <v>100366</v>
      </c>
      <c r="B1271" s="388" t="s">
        <v>1958</v>
      </c>
      <c r="C1271" s="388" t="s">
        <v>146</v>
      </c>
      <c r="D1271" s="388" t="s">
        <v>240</v>
      </c>
      <c r="E1271" s="389" t="s">
        <v>16458</v>
      </c>
      <c r="F1271" s="388" t="s">
        <v>241</v>
      </c>
      <c r="G1271" s="208"/>
    </row>
    <row r="1272" spans="1:7">
      <c r="A1272" s="388">
        <v>100367</v>
      </c>
      <c r="B1272" s="388" t="s">
        <v>1959</v>
      </c>
      <c r="C1272" s="388" t="s">
        <v>146</v>
      </c>
      <c r="D1272" s="388" t="s">
        <v>240</v>
      </c>
      <c r="E1272" s="389" t="s">
        <v>16459</v>
      </c>
      <c r="F1272" s="388" t="s">
        <v>241</v>
      </c>
      <c r="G1272" s="208"/>
    </row>
    <row r="1273" spans="1:7">
      <c r="A1273" s="388">
        <v>100368</v>
      </c>
      <c r="B1273" s="388" t="s">
        <v>1960</v>
      </c>
      <c r="C1273" s="388" t="s">
        <v>146</v>
      </c>
      <c r="D1273" s="388" t="s">
        <v>240</v>
      </c>
      <c r="E1273" s="389" t="s">
        <v>16460</v>
      </c>
      <c r="F1273" s="388" t="s">
        <v>241</v>
      </c>
      <c r="G1273" s="208"/>
    </row>
    <row r="1274" spans="1:7">
      <c r="A1274" s="388">
        <v>100369</v>
      </c>
      <c r="B1274" s="388" t="s">
        <v>1961</v>
      </c>
      <c r="C1274" s="388" t="s">
        <v>146</v>
      </c>
      <c r="D1274" s="388" t="s">
        <v>240</v>
      </c>
      <c r="E1274" s="389" t="s">
        <v>16461</v>
      </c>
      <c r="F1274" s="388" t="s">
        <v>241</v>
      </c>
      <c r="G1274" s="208"/>
    </row>
    <row r="1275" spans="1:7">
      <c r="A1275" s="388">
        <v>100370</v>
      </c>
      <c r="B1275" s="388" t="s">
        <v>1962</v>
      </c>
      <c r="C1275" s="388" t="s">
        <v>146</v>
      </c>
      <c r="D1275" s="388" t="s">
        <v>240</v>
      </c>
      <c r="E1275" s="389" t="s">
        <v>16462</v>
      </c>
      <c r="F1275" s="388" t="s">
        <v>241</v>
      </c>
      <c r="G1275" s="208"/>
    </row>
    <row r="1276" spans="1:7">
      <c r="A1276" s="388">
        <v>100371</v>
      </c>
      <c r="B1276" s="388" t="s">
        <v>1963</v>
      </c>
      <c r="C1276" s="388" t="s">
        <v>146</v>
      </c>
      <c r="D1276" s="388" t="s">
        <v>240</v>
      </c>
      <c r="E1276" s="389" t="s">
        <v>16463</v>
      </c>
      <c r="F1276" s="388" t="s">
        <v>241</v>
      </c>
      <c r="G1276" s="208"/>
    </row>
    <row r="1277" spans="1:7">
      <c r="A1277" s="388">
        <v>100372</v>
      </c>
      <c r="B1277" s="388" t="s">
        <v>1964</v>
      </c>
      <c r="C1277" s="388" t="s">
        <v>146</v>
      </c>
      <c r="D1277" s="388" t="s">
        <v>240</v>
      </c>
      <c r="E1277" s="389" t="s">
        <v>16464</v>
      </c>
      <c r="F1277" s="388" t="s">
        <v>241</v>
      </c>
      <c r="G1277" s="208"/>
    </row>
    <row r="1278" spans="1:7">
      <c r="A1278" s="388">
        <v>100373</v>
      </c>
      <c r="B1278" s="388" t="s">
        <v>1965</v>
      </c>
      <c r="C1278" s="388" t="s">
        <v>146</v>
      </c>
      <c r="D1278" s="388" t="s">
        <v>240</v>
      </c>
      <c r="E1278" s="389" t="s">
        <v>16465</v>
      </c>
      <c r="F1278" s="388" t="s">
        <v>241</v>
      </c>
      <c r="G1278" s="208"/>
    </row>
    <row r="1279" spans="1:7">
      <c r="A1279" s="388">
        <v>100374</v>
      </c>
      <c r="B1279" s="388" t="s">
        <v>1966</v>
      </c>
      <c r="C1279" s="388" t="s">
        <v>146</v>
      </c>
      <c r="D1279" s="388" t="s">
        <v>240</v>
      </c>
      <c r="E1279" s="389" t="s">
        <v>16466</v>
      </c>
      <c r="F1279" s="388" t="s">
        <v>241</v>
      </c>
      <c r="G1279" s="208"/>
    </row>
    <row r="1280" spans="1:7">
      <c r="A1280" s="388">
        <v>100375</v>
      </c>
      <c r="B1280" s="388" t="s">
        <v>1967</v>
      </c>
      <c r="C1280" s="388" t="s">
        <v>146</v>
      </c>
      <c r="D1280" s="388" t="s">
        <v>240</v>
      </c>
      <c r="E1280" s="389" t="s">
        <v>16467</v>
      </c>
      <c r="F1280" s="388" t="s">
        <v>241</v>
      </c>
      <c r="G1280" s="208"/>
    </row>
    <row r="1281" spans="1:7">
      <c r="A1281" s="388">
        <v>100376</v>
      </c>
      <c r="B1281" s="388" t="s">
        <v>1968</v>
      </c>
      <c r="C1281" s="388" t="s">
        <v>146</v>
      </c>
      <c r="D1281" s="388" t="s">
        <v>240</v>
      </c>
      <c r="E1281" s="389" t="s">
        <v>16468</v>
      </c>
      <c r="F1281" s="388" t="s">
        <v>241</v>
      </c>
      <c r="G1281" s="208"/>
    </row>
    <row r="1282" spans="1:7">
      <c r="A1282" s="388">
        <v>100377</v>
      </c>
      <c r="B1282" s="388" t="s">
        <v>1969</v>
      </c>
      <c r="C1282" s="388" t="s">
        <v>130</v>
      </c>
      <c r="D1282" s="388" t="s">
        <v>240</v>
      </c>
      <c r="E1282" s="389" t="s">
        <v>14362</v>
      </c>
      <c r="F1282" s="388" t="s">
        <v>241</v>
      </c>
      <c r="G1282" s="208"/>
    </row>
    <row r="1283" spans="1:7">
      <c r="A1283" s="388">
        <v>100378</v>
      </c>
      <c r="B1283" s="388" t="s">
        <v>1971</v>
      </c>
      <c r="C1283" s="388" t="s">
        <v>130</v>
      </c>
      <c r="D1283" s="388" t="s">
        <v>240</v>
      </c>
      <c r="E1283" s="389" t="s">
        <v>11709</v>
      </c>
      <c r="F1283" s="388" t="s">
        <v>241</v>
      </c>
      <c r="G1283" s="208"/>
    </row>
    <row r="1284" spans="1:7">
      <c r="A1284" s="388">
        <v>100382</v>
      </c>
      <c r="B1284" s="388" t="s">
        <v>1973</v>
      </c>
      <c r="C1284" s="388" t="s">
        <v>145</v>
      </c>
      <c r="D1284" s="388" t="s">
        <v>334</v>
      </c>
      <c r="E1284" s="389" t="s">
        <v>16198</v>
      </c>
      <c r="F1284" s="388" t="s">
        <v>241</v>
      </c>
      <c r="G1284" s="208"/>
    </row>
    <row r="1285" spans="1:7">
      <c r="A1285" s="388">
        <v>94444</v>
      </c>
      <c r="B1285" s="388" t="s">
        <v>1974</v>
      </c>
      <c r="C1285" s="388" t="s">
        <v>145</v>
      </c>
      <c r="D1285" s="388" t="s">
        <v>334</v>
      </c>
      <c r="E1285" s="389" t="s">
        <v>16469</v>
      </c>
      <c r="F1285" s="388" t="s">
        <v>241</v>
      </c>
      <c r="G1285" s="208"/>
    </row>
    <row r="1286" spans="1:7">
      <c r="A1286" s="388" t="s">
        <v>16470</v>
      </c>
      <c r="B1286" s="388" t="s">
        <v>1975</v>
      </c>
      <c r="C1286" s="388" t="s">
        <v>145</v>
      </c>
      <c r="D1286" s="388" t="s">
        <v>334</v>
      </c>
      <c r="E1286" s="389" t="s">
        <v>6277</v>
      </c>
      <c r="F1286" s="388" t="s">
        <v>241</v>
      </c>
      <c r="G1286" s="208"/>
    </row>
    <row r="1287" spans="1:7">
      <c r="A1287" s="388" t="s">
        <v>16471</v>
      </c>
      <c r="B1287" s="388" t="s">
        <v>1976</v>
      </c>
      <c r="C1287" s="388" t="s">
        <v>133</v>
      </c>
      <c r="D1287" s="388" t="s">
        <v>709</v>
      </c>
      <c r="E1287" s="389" t="s">
        <v>16472</v>
      </c>
      <c r="F1287" s="388" t="s">
        <v>241</v>
      </c>
      <c r="G1287" s="208"/>
    </row>
    <row r="1288" spans="1:7">
      <c r="A1288" s="388">
        <v>92743</v>
      </c>
      <c r="B1288" s="388" t="s">
        <v>1977</v>
      </c>
      <c r="C1288" s="388" t="s">
        <v>133</v>
      </c>
      <c r="D1288" s="388" t="s">
        <v>240</v>
      </c>
      <c r="E1288" s="389" t="s">
        <v>16473</v>
      </c>
      <c r="F1288" s="388" t="s">
        <v>241</v>
      </c>
      <c r="G1288" s="208"/>
    </row>
    <row r="1289" spans="1:7">
      <c r="A1289" s="388">
        <v>92744</v>
      </c>
      <c r="B1289" s="388" t="s">
        <v>1978</v>
      </c>
      <c r="C1289" s="388" t="s">
        <v>133</v>
      </c>
      <c r="D1289" s="388" t="s">
        <v>240</v>
      </c>
      <c r="E1289" s="389" t="s">
        <v>16474</v>
      </c>
      <c r="F1289" s="388" t="s">
        <v>241</v>
      </c>
      <c r="G1289" s="208"/>
    </row>
    <row r="1290" spans="1:7">
      <c r="A1290" s="388">
        <v>92745</v>
      </c>
      <c r="B1290" s="388" t="s">
        <v>1979</v>
      </c>
      <c r="C1290" s="388" t="s">
        <v>133</v>
      </c>
      <c r="D1290" s="388" t="s">
        <v>240</v>
      </c>
      <c r="E1290" s="389" t="s">
        <v>16475</v>
      </c>
      <c r="F1290" s="388" t="s">
        <v>241</v>
      </c>
      <c r="G1290" s="208"/>
    </row>
    <row r="1291" spans="1:7">
      <c r="A1291" s="388">
        <v>92746</v>
      </c>
      <c r="B1291" s="388" t="s">
        <v>1980</v>
      </c>
      <c r="C1291" s="388" t="s">
        <v>133</v>
      </c>
      <c r="D1291" s="388" t="s">
        <v>240</v>
      </c>
      <c r="E1291" s="389" t="s">
        <v>16476</v>
      </c>
      <c r="F1291" s="388" t="s">
        <v>241</v>
      </c>
      <c r="G1291" s="208"/>
    </row>
    <row r="1292" spans="1:7">
      <c r="A1292" s="388">
        <v>92747</v>
      </c>
      <c r="B1292" s="388" t="s">
        <v>1981</v>
      </c>
      <c r="C1292" s="388" t="s">
        <v>133</v>
      </c>
      <c r="D1292" s="388" t="s">
        <v>240</v>
      </c>
      <c r="E1292" s="389" t="s">
        <v>16477</v>
      </c>
      <c r="F1292" s="388" t="s">
        <v>241</v>
      </c>
      <c r="G1292" s="208"/>
    </row>
    <row r="1293" spans="1:7">
      <c r="A1293" s="388">
        <v>92748</v>
      </c>
      <c r="B1293" s="388" t="s">
        <v>1982</v>
      </c>
      <c r="C1293" s="388" t="s">
        <v>133</v>
      </c>
      <c r="D1293" s="388" t="s">
        <v>240</v>
      </c>
      <c r="E1293" s="389" t="s">
        <v>16478</v>
      </c>
      <c r="F1293" s="388" t="s">
        <v>241</v>
      </c>
      <c r="G1293" s="208"/>
    </row>
    <row r="1294" spans="1:7">
      <c r="A1294" s="388">
        <v>92749</v>
      </c>
      <c r="B1294" s="388" t="s">
        <v>1983</v>
      </c>
      <c r="C1294" s="388" t="s">
        <v>133</v>
      </c>
      <c r="D1294" s="388" t="s">
        <v>240</v>
      </c>
      <c r="E1294" s="389" t="s">
        <v>16479</v>
      </c>
      <c r="F1294" s="388" t="s">
        <v>241</v>
      </c>
      <c r="G1294" s="208"/>
    </row>
    <row r="1295" spans="1:7">
      <c r="A1295" s="388">
        <v>92750</v>
      </c>
      <c r="B1295" s="388" t="s">
        <v>1984</v>
      </c>
      <c r="C1295" s="388" t="s">
        <v>133</v>
      </c>
      <c r="D1295" s="388" t="s">
        <v>240</v>
      </c>
      <c r="E1295" s="389" t="s">
        <v>16480</v>
      </c>
      <c r="F1295" s="388" t="s">
        <v>241</v>
      </c>
      <c r="G1295" s="208"/>
    </row>
    <row r="1296" spans="1:7">
      <c r="A1296" s="388">
        <v>92751</v>
      </c>
      <c r="B1296" s="388" t="s">
        <v>1985</v>
      </c>
      <c r="C1296" s="388" t="s">
        <v>133</v>
      </c>
      <c r="D1296" s="388" t="s">
        <v>240</v>
      </c>
      <c r="E1296" s="389" t="s">
        <v>16481</v>
      </c>
      <c r="F1296" s="388" t="s">
        <v>241</v>
      </c>
      <c r="G1296" s="208"/>
    </row>
    <row r="1297" spans="1:7">
      <c r="A1297" s="388">
        <v>92752</v>
      </c>
      <c r="B1297" s="388" t="s">
        <v>1986</v>
      </c>
      <c r="C1297" s="388" t="s">
        <v>133</v>
      </c>
      <c r="D1297" s="388" t="s">
        <v>240</v>
      </c>
      <c r="E1297" s="389" t="s">
        <v>16482</v>
      </c>
      <c r="F1297" s="388" t="s">
        <v>241</v>
      </c>
      <c r="G1297" s="208"/>
    </row>
    <row r="1298" spans="1:7">
      <c r="A1298" s="388">
        <v>92753</v>
      </c>
      <c r="B1298" s="388" t="s">
        <v>1987</v>
      </c>
      <c r="C1298" s="388" t="s">
        <v>133</v>
      </c>
      <c r="D1298" s="388" t="s">
        <v>240</v>
      </c>
      <c r="E1298" s="389" t="s">
        <v>16483</v>
      </c>
      <c r="F1298" s="388" t="s">
        <v>241</v>
      </c>
      <c r="G1298" s="208"/>
    </row>
    <row r="1299" spans="1:7">
      <c r="A1299" s="388">
        <v>92754</v>
      </c>
      <c r="B1299" s="388" t="s">
        <v>1988</v>
      </c>
      <c r="C1299" s="388" t="s">
        <v>133</v>
      </c>
      <c r="D1299" s="388" t="s">
        <v>240</v>
      </c>
      <c r="E1299" s="389" t="s">
        <v>16484</v>
      </c>
      <c r="F1299" s="388" t="s">
        <v>241</v>
      </c>
      <c r="G1299" s="208"/>
    </row>
    <row r="1300" spans="1:7">
      <c r="A1300" s="388">
        <v>92755</v>
      </c>
      <c r="B1300" s="388" t="s">
        <v>1989</v>
      </c>
      <c r="C1300" s="388" t="s">
        <v>145</v>
      </c>
      <c r="D1300" s="388" t="s">
        <v>240</v>
      </c>
      <c r="E1300" s="389" t="s">
        <v>16485</v>
      </c>
      <c r="F1300" s="388" t="s">
        <v>241</v>
      </c>
      <c r="G1300" s="208"/>
    </row>
    <row r="1301" spans="1:7">
      <c r="A1301" s="388">
        <v>92756</v>
      </c>
      <c r="B1301" s="388" t="s">
        <v>1990</v>
      </c>
      <c r="C1301" s="388" t="s">
        <v>145</v>
      </c>
      <c r="D1301" s="388" t="s">
        <v>240</v>
      </c>
      <c r="E1301" s="389" t="s">
        <v>16486</v>
      </c>
      <c r="F1301" s="388" t="s">
        <v>241</v>
      </c>
      <c r="G1301" s="208"/>
    </row>
    <row r="1302" spans="1:7">
      <c r="A1302" s="388">
        <v>92757</v>
      </c>
      <c r="B1302" s="388" t="s">
        <v>1991</v>
      </c>
      <c r="C1302" s="388" t="s">
        <v>145</v>
      </c>
      <c r="D1302" s="388" t="s">
        <v>240</v>
      </c>
      <c r="E1302" s="389" t="s">
        <v>14363</v>
      </c>
      <c r="F1302" s="388" t="s">
        <v>241</v>
      </c>
      <c r="G1302" s="208"/>
    </row>
    <row r="1303" spans="1:7">
      <c r="A1303" s="388">
        <v>92758</v>
      </c>
      <c r="B1303" s="388" t="s">
        <v>1992</v>
      </c>
      <c r="C1303" s="388" t="s">
        <v>133</v>
      </c>
      <c r="D1303" s="388" t="s">
        <v>240</v>
      </c>
      <c r="E1303" s="389" t="s">
        <v>16487</v>
      </c>
      <c r="F1303" s="388" t="s">
        <v>241</v>
      </c>
      <c r="G1303" s="208"/>
    </row>
    <row r="1304" spans="1:7">
      <c r="A1304" s="388">
        <v>91069</v>
      </c>
      <c r="B1304" s="388" t="s">
        <v>1993</v>
      </c>
      <c r="C1304" s="388" t="s">
        <v>145</v>
      </c>
      <c r="D1304" s="388" t="s">
        <v>240</v>
      </c>
      <c r="E1304" s="389" t="s">
        <v>16488</v>
      </c>
      <c r="F1304" s="388" t="s">
        <v>241</v>
      </c>
      <c r="G1304" s="208"/>
    </row>
    <row r="1305" spans="1:7">
      <c r="A1305" s="388">
        <v>91070</v>
      </c>
      <c r="B1305" s="388" t="s">
        <v>1994</v>
      </c>
      <c r="C1305" s="388" t="s">
        <v>145</v>
      </c>
      <c r="D1305" s="388" t="s">
        <v>240</v>
      </c>
      <c r="E1305" s="389" t="s">
        <v>16489</v>
      </c>
      <c r="F1305" s="388" t="s">
        <v>241</v>
      </c>
      <c r="G1305" s="208"/>
    </row>
    <row r="1306" spans="1:7">
      <c r="A1306" s="388">
        <v>91071</v>
      </c>
      <c r="B1306" s="388" t="s">
        <v>1995</v>
      </c>
      <c r="C1306" s="388" t="s">
        <v>145</v>
      </c>
      <c r="D1306" s="388" t="s">
        <v>240</v>
      </c>
      <c r="E1306" s="389" t="s">
        <v>16306</v>
      </c>
      <c r="F1306" s="388" t="s">
        <v>241</v>
      </c>
      <c r="G1306" s="208"/>
    </row>
    <row r="1307" spans="1:7">
      <c r="A1307" s="388">
        <v>91072</v>
      </c>
      <c r="B1307" s="388" t="s">
        <v>1996</v>
      </c>
      <c r="C1307" s="388" t="s">
        <v>145</v>
      </c>
      <c r="D1307" s="388" t="s">
        <v>240</v>
      </c>
      <c r="E1307" s="389" t="s">
        <v>16185</v>
      </c>
      <c r="F1307" s="388" t="s">
        <v>241</v>
      </c>
      <c r="G1307" s="208"/>
    </row>
    <row r="1308" spans="1:7">
      <c r="A1308" s="388">
        <v>91073</v>
      </c>
      <c r="B1308" s="388" t="s">
        <v>1997</v>
      </c>
      <c r="C1308" s="388" t="s">
        <v>145</v>
      </c>
      <c r="D1308" s="388" t="s">
        <v>240</v>
      </c>
      <c r="E1308" s="389" t="s">
        <v>14364</v>
      </c>
      <c r="F1308" s="388" t="s">
        <v>241</v>
      </c>
      <c r="G1308" s="208"/>
    </row>
    <row r="1309" spans="1:7">
      <c r="A1309" s="388">
        <v>91074</v>
      </c>
      <c r="B1309" s="388" t="s">
        <v>1998</v>
      </c>
      <c r="C1309" s="388" t="s">
        <v>145</v>
      </c>
      <c r="D1309" s="388" t="s">
        <v>240</v>
      </c>
      <c r="E1309" s="389" t="s">
        <v>16490</v>
      </c>
      <c r="F1309" s="388" t="s">
        <v>241</v>
      </c>
      <c r="G1309" s="208"/>
    </row>
    <row r="1310" spans="1:7">
      <c r="A1310" s="388">
        <v>91075</v>
      </c>
      <c r="B1310" s="388" t="s">
        <v>1999</v>
      </c>
      <c r="C1310" s="388" t="s">
        <v>145</v>
      </c>
      <c r="D1310" s="388" t="s">
        <v>240</v>
      </c>
      <c r="E1310" s="389" t="s">
        <v>16491</v>
      </c>
      <c r="F1310" s="388" t="s">
        <v>241</v>
      </c>
      <c r="G1310" s="208"/>
    </row>
    <row r="1311" spans="1:7">
      <c r="A1311" s="388">
        <v>91076</v>
      </c>
      <c r="B1311" s="388" t="s">
        <v>2000</v>
      </c>
      <c r="C1311" s="388" t="s">
        <v>145</v>
      </c>
      <c r="D1311" s="388" t="s">
        <v>240</v>
      </c>
      <c r="E1311" s="389" t="s">
        <v>16492</v>
      </c>
      <c r="F1311" s="388" t="s">
        <v>241</v>
      </c>
      <c r="G1311" s="208"/>
    </row>
    <row r="1312" spans="1:7">
      <c r="A1312" s="388">
        <v>91077</v>
      </c>
      <c r="B1312" s="388" t="s">
        <v>2001</v>
      </c>
      <c r="C1312" s="388" t="s">
        <v>145</v>
      </c>
      <c r="D1312" s="388" t="s">
        <v>240</v>
      </c>
      <c r="E1312" s="389" t="s">
        <v>16493</v>
      </c>
      <c r="F1312" s="388" t="s">
        <v>241</v>
      </c>
      <c r="G1312" s="208"/>
    </row>
    <row r="1313" spans="1:7">
      <c r="A1313" s="388">
        <v>91078</v>
      </c>
      <c r="B1313" s="388" t="s">
        <v>2002</v>
      </c>
      <c r="C1313" s="388" t="s">
        <v>145</v>
      </c>
      <c r="D1313" s="388" t="s">
        <v>240</v>
      </c>
      <c r="E1313" s="389" t="s">
        <v>14365</v>
      </c>
      <c r="F1313" s="388" t="s">
        <v>241</v>
      </c>
      <c r="G1313" s="208"/>
    </row>
    <row r="1314" spans="1:7">
      <c r="A1314" s="388">
        <v>91079</v>
      </c>
      <c r="B1314" s="388" t="s">
        <v>2003</v>
      </c>
      <c r="C1314" s="388" t="s">
        <v>145</v>
      </c>
      <c r="D1314" s="388" t="s">
        <v>240</v>
      </c>
      <c r="E1314" s="389" t="s">
        <v>16494</v>
      </c>
      <c r="F1314" s="388" t="s">
        <v>241</v>
      </c>
      <c r="G1314" s="208"/>
    </row>
    <row r="1315" spans="1:7">
      <c r="A1315" s="388">
        <v>91080</v>
      </c>
      <c r="B1315" s="388" t="s">
        <v>2004</v>
      </c>
      <c r="C1315" s="388" t="s">
        <v>145</v>
      </c>
      <c r="D1315" s="388" t="s">
        <v>240</v>
      </c>
      <c r="E1315" s="389" t="s">
        <v>16495</v>
      </c>
      <c r="F1315" s="388" t="s">
        <v>241</v>
      </c>
      <c r="G1315" s="208"/>
    </row>
    <row r="1316" spans="1:7">
      <c r="A1316" s="388">
        <v>91081</v>
      </c>
      <c r="B1316" s="388" t="s">
        <v>2005</v>
      </c>
      <c r="C1316" s="388" t="s">
        <v>145</v>
      </c>
      <c r="D1316" s="388" t="s">
        <v>240</v>
      </c>
      <c r="E1316" s="389" t="s">
        <v>14366</v>
      </c>
      <c r="F1316" s="388" t="s">
        <v>241</v>
      </c>
      <c r="G1316" s="208"/>
    </row>
    <row r="1317" spans="1:7">
      <c r="A1317" s="388">
        <v>91082</v>
      </c>
      <c r="B1317" s="388" t="s">
        <v>2006</v>
      </c>
      <c r="C1317" s="388" t="s">
        <v>145</v>
      </c>
      <c r="D1317" s="388" t="s">
        <v>240</v>
      </c>
      <c r="E1317" s="389" t="s">
        <v>16496</v>
      </c>
      <c r="F1317" s="388" t="s">
        <v>241</v>
      </c>
      <c r="G1317" s="208"/>
    </row>
    <row r="1318" spans="1:7">
      <c r="A1318" s="388">
        <v>91083</v>
      </c>
      <c r="B1318" s="388" t="s">
        <v>2007</v>
      </c>
      <c r="C1318" s="388" t="s">
        <v>145</v>
      </c>
      <c r="D1318" s="388" t="s">
        <v>240</v>
      </c>
      <c r="E1318" s="389" t="s">
        <v>16497</v>
      </c>
      <c r="F1318" s="388" t="s">
        <v>241</v>
      </c>
      <c r="G1318" s="208"/>
    </row>
    <row r="1319" spans="1:7">
      <c r="A1319" s="388">
        <v>91084</v>
      </c>
      <c r="B1319" s="388" t="s">
        <v>2008</v>
      </c>
      <c r="C1319" s="388" t="s">
        <v>145</v>
      </c>
      <c r="D1319" s="388" t="s">
        <v>240</v>
      </c>
      <c r="E1319" s="389" t="s">
        <v>16498</v>
      </c>
      <c r="F1319" s="388" t="s">
        <v>241</v>
      </c>
      <c r="G1319" s="208"/>
    </row>
    <row r="1320" spans="1:7">
      <c r="A1320" s="388">
        <v>91086</v>
      </c>
      <c r="B1320" s="388" t="s">
        <v>2009</v>
      </c>
      <c r="C1320" s="388" t="s">
        <v>145</v>
      </c>
      <c r="D1320" s="388" t="s">
        <v>240</v>
      </c>
      <c r="E1320" s="389" t="s">
        <v>14367</v>
      </c>
      <c r="F1320" s="388" t="s">
        <v>241</v>
      </c>
      <c r="G1320" s="208"/>
    </row>
    <row r="1321" spans="1:7">
      <c r="A1321" s="388">
        <v>91087</v>
      </c>
      <c r="B1321" s="388" t="s">
        <v>2010</v>
      </c>
      <c r="C1321" s="388" t="s">
        <v>145</v>
      </c>
      <c r="D1321" s="388" t="s">
        <v>240</v>
      </c>
      <c r="E1321" s="389" t="s">
        <v>14368</v>
      </c>
      <c r="F1321" s="388" t="s">
        <v>241</v>
      </c>
      <c r="G1321" s="208"/>
    </row>
    <row r="1322" spans="1:7">
      <c r="A1322" s="388">
        <v>91088</v>
      </c>
      <c r="B1322" s="388" t="s">
        <v>2011</v>
      </c>
      <c r="C1322" s="388" t="s">
        <v>145</v>
      </c>
      <c r="D1322" s="388" t="s">
        <v>240</v>
      </c>
      <c r="E1322" s="389" t="s">
        <v>16499</v>
      </c>
      <c r="F1322" s="388" t="s">
        <v>241</v>
      </c>
      <c r="G1322" s="208"/>
    </row>
    <row r="1323" spans="1:7">
      <c r="A1323" s="388">
        <v>91089</v>
      </c>
      <c r="B1323" s="388" t="s">
        <v>2012</v>
      </c>
      <c r="C1323" s="388" t="s">
        <v>145</v>
      </c>
      <c r="D1323" s="388" t="s">
        <v>240</v>
      </c>
      <c r="E1323" s="389" t="s">
        <v>16500</v>
      </c>
      <c r="F1323" s="388" t="s">
        <v>241</v>
      </c>
      <c r="G1323" s="208"/>
    </row>
    <row r="1324" spans="1:7">
      <c r="A1324" s="388">
        <v>91090</v>
      </c>
      <c r="B1324" s="388" t="s">
        <v>2013</v>
      </c>
      <c r="C1324" s="388" t="s">
        <v>145</v>
      </c>
      <c r="D1324" s="388" t="s">
        <v>240</v>
      </c>
      <c r="E1324" s="389" t="s">
        <v>16501</v>
      </c>
      <c r="F1324" s="388" t="s">
        <v>241</v>
      </c>
      <c r="G1324" s="208"/>
    </row>
    <row r="1325" spans="1:7">
      <c r="A1325" s="388">
        <v>91091</v>
      </c>
      <c r="B1325" s="388" t="s">
        <v>2014</v>
      </c>
      <c r="C1325" s="388" t="s">
        <v>145</v>
      </c>
      <c r="D1325" s="388" t="s">
        <v>240</v>
      </c>
      <c r="E1325" s="389" t="s">
        <v>14369</v>
      </c>
      <c r="F1325" s="388" t="s">
        <v>241</v>
      </c>
      <c r="G1325" s="208"/>
    </row>
    <row r="1326" spans="1:7">
      <c r="A1326" s="388">
        <v>91092</v>
      </c>
      <c r="B1326" s="388" t="s">
        <v>2015</v>
      </c>
      <c r="C1326" s="388" t="s">
        <v>145</v>
      </c>
      <c r="D1326" s="388" t="s">
        <v>240</v>
      </c>
      <c r="E1326" s="389" t="s">
        <v>16502</v>
      </c>
      <c r="F1326" s="388" t="s">
        <v>241</v>
      </c>
      <c r="G1326" s="208"/>
    </row>
    <row r="1327" spans="1:7">
      <c r="A1327" s="388">
        <v>91093</v>
      </c>
      <c r="B1327" s="388" t="s">
        <v>2016</v>
      </c>
      <c r="C1327" s="388" t="s">
        <v>145</v>
      </c>
      <c r="D1327" s="388" t="s">
        <v>240</v>
      </c>
      <c r="E1327" s="389" t="s">
        <v>16503</v>
      </c>
      <c r="F1327" s="388" t="s">
        <v>241</v>
      </c>
      <c r="G1327" s="208"/>
    </row>
    <row r="1328" spans="1:7">
      <c r="A1328" s="388">
        <v>91094</v>
      </c>
      <c r="B1328" s="388" t="s">
        <v>2017</v>
      </c>
      <c r="C1328" s="388" t="s">
        <v>145</v>
      </c>
      <c r="D1328" s="388" t="s">
        <v>240</v>
      </c>
      <c r="E1328" s="389" t="s">
        <v>16504</v>
      </c>
      <c r="F1328" s="388" t="s">
        <v>241</v>
      </c>
      <c r="G1328" s="208"/>
    </row>
    <row r="1329" spans="1:7">
      <c r="A1329" s="388">
        <v>91095</v>
      </c>
      <c r="B1329" s="388" t="s">
        <v>2018</v>
      </c>
      <c r="C1329" s="388" t="s">
        <v>145</v>
      </c>
      <c r="D1329" s="388" t="s">
        <v>240</v>
      </c>
      <c r="E1329" s="389" t="s">
        <v>16505</v>
      </c>
      <c r="F1329" s="388" t="s">
        <v>241</v>
      </c>
      <c r="G1329" s="208"/>
    </row>
    <row r="1330" spans="1:7">
      <c r="A1330" s="388">
        <v>91096</v>
      </c>
      <c r="B1330" s="388" t="s">
        <v>2019</v>
      </c>
      <c r="C1330" s="388" t="s">
        <v>145</v>
      </c>
      <c r="D1330" s="388" t="s">
        <v>240</v>
      </c>
      <c r="E1330" s="389" t="s">
        <v>16506</v>
      </c>
      <c r="F1330" s="388" t="s">
        <v>241</v>
      </c>
      <c r="G1330" s="208"/>
    </row>
    <row r="1331" spans="1:7">
      <c r="A1331" s="388">
        <v>91097</v>
      </c>
      <c r="B1331" s="388" t="s">
        <v>2020</v>
      </c>
      <c r="C1331" s="388" t="s">
        <v>145</v>
      </c>
      <c r="D1331" s="388" t="s">
        <v>240</v>
      </c>
      <c r="E1331" s="389" t="s">
        <v>16507</v>
      </c>
      <c r="F1331" s="388" t="s">
        <v>241</v>
      </c>
      <c r="G1331" s="208"/>
    </row>
    <row r="1332" spans="1:7">
      <c r="A1332" s="388">
        <v>91098</v>
      </c>
      <c r="B1332" s="388" t="s">
        <v>2021</v>
      </c>
      <c r="C1332" s="388" t="s">
        <v>145</v>
      </c>
      <c r="D1332" s="388" t="s">
        <v>240</v>
      </c>
      <c r="E1332" s="389" t="s">
        <v>16508</v>
      </c>
      <c r="F1332" s="388" t="s">
        <v>241</v>
      </c>
      <c r="G1332" s="208"/>
    </row>
    <row r="1333" spans="1:7">
      <c r="A1333" s="388">
        <v>91099</v>
      </c>
      <c r="B1333" s="388" t="s">
        <v>2022</v>
      </c>
      <c r="C1333" s="388" t="s">
        <v>145</v>
      </c>
      <c r="D1333" s="388" t="s">
        <v>240</v>
      </c>
      <c r="E1333" s="389" t="s">
        <v>16509</v>
      </c>
      <c r="F1333" s="388" t="s">
        <v>241</v>
      </c>
      <c r="G1333" s="208"/>
    </row>
    <row r="1334" spans="1:7">
      <c r="A1334" s="388">
        <v>91100</v>
      </c>
      <c r="B1334" s="388" t="s">
        <v>2023</v>
      </c>
      <c r="C1334" s="388" t="s">
        <v>145</v>
      </c>
      <c r="D1334" s="388" t="s">
        <v>240</v>
      </c>
      <c r="E1334" s="389" t="s">
        <v>16510</v>
      </c>
      <c r="F1334" s="388" t="s">
        <v>241</v>
      </c>
      <c r="G1334" s="208"/>
    </row>
    <row r="1335" spans="1:7">
      <c r="A1335" s="388">
        <v>91101</v>
      </c>
      <c r="B1335" s="388" t="s">
        <v>2024</v>
      </c>
      <c r="C1335" s="388" t="s">
        <v>145</v>
      </c>
      <c r="D1335" s="388" t="s">
        <v>240</v>
      </c>
      <c r="E1335" s="389" t="s">
        <v>16511</v>
      </c>
      <c r="F1335" s="388" t="s">
        <v>241</v>
      </c>
      <c r="G1335" s="208"/>
    </row>
    <row r="1336" spans="1:7">
      <c r="A1336" s="388">
        <v>93952</v>
      </c>
      <c r="B1336" s="388" t="s">
        <v>2025</v>
      </c>
      <c r="C1336" s="388" t="s">
        <v>239</v>
      </c>
      <c r="D1336" s="388" t="s">
        <v>240</v>
      </c>
      <c r="E1336" s="389" t="s">
        <v>16512</v>
      </c>
      <c r="F1336" s="388" t="s">
        <v>241</v>
      </c>
      <c r="G1336" s="208"/>
    </row>
    <row r="1337" spans="1:7">
      <c r="A1337" s="388">
        <v>93953</v>
      </c>
      <c r="B1337" s="388" t="s">
        <v>2026</v>
      </c>
      <c r="C1337" s="388" t="s">
        <v>239</v>
      </c>
      <c r="D1337" s="388" t="s">
        <v>240</v>
      </c>
      <c r="E1337" s="389" t="s">
        <v>16513</v>
      </c>
      <c r="F1337" s="388" t="s">
        <v>241</v>
      </c>
      <c r="G1337" s="208"/>
    </row>
    <row r="1338" spans="1:7">
      <c r="A1338" s="388">
        <v>93954</v>
      </c>
      <c r="B1338" s="388" t="s">
        <v>2027</v>
      </c>
      <c r="C1338" s="388" t="s">
        <v>239</v>
      </c>
      <c r="D1338" s="388" t="s">
        <v>240</v>
      </c>
      <c r="E1338" s="389" t="s">
        <v>16514</v>
      </c>
      <c r="F1338" s="388" t="s">
        <v>241</v>
      </c>
      <c r="G1338" s="208"/>
    </row>
    <row r="1339" spans="1:7">
      <c r="A1339" s="388">
        <v>93955</v>
      </c>
      <c r="B1339" s="388" t="s">
        <v>2028</v>
      </c>
      <c r="C1339" s="388" t="s">
        <v>239</v>
      </c>
      <c r="D1339" s="388" t="s">
        <v>240</v>
      </c>
      <c r="E1339" s="389" t="s">
        <v>16515</v>
      </c>
      <c r="F1339" s="388" t="s">
        <v>241</v>
      </c>
      <c r="G1339" s="208"/>
    </row>
    <row r="1340" spans="1:7">
      <c r="A1340" s="388">
        <v>93956</v>
      </c>
      <c r="B1340" s="388" t="s">
        <v>2029</v>
      </c>
      <c r="C1340" s="388" t="s">
        <v>239</v>
      </c>
      <c r="D1340" s="388" t="s">
        <v>240</v>
      </c>
      <c r="E1340" s="389" t="s">
        <v>16516</v>
      </c>
      <c r="F1340" s="388" t="s">
        <v>241</v>
      </c>
      <c r="G1340" s="208"/>
    </row>
    <row r="1341" spans="1:7">
      <c r="A1341" s="388">
        <v>93957</v>
      </c>
      <c r="B1341" s="388" t="s">
        <v>2030</v>
      </c>
      <c r="C1341" s="388" t="s">
        <v>239</v>
      </c>
      <c r="D1341" s="388" t="s">
        <v>240</v>
      </c>
      <c r="E1341" s="389" t="s">
        <v>16517</v>
      </c>
      <c r="F1341" s="388" t="s">
        <v>241</v>
      </c>
      <c r="G1341" s="208"/>
    </row>
    <row r="1342" spans="1:7">
      <c r="A1342" s="388">
        <v>93958</v>
      </c>
      <c r="B1342" s="388" t="s">
        <v>2031</v>
      </c>
      <c r="C1342" s="388" t="s">
        <v>239</v>
      </c>
      <c r="D1342" s="388" t="s">
        <v>240</v>
      </c>
      <c r="E1342" s="389" t="s">
        <v>16518</v>
      </c>
      <c r="F1342" s="388" t="s">
        <v>241</v>
      </c>
      <c r="G1342" s="208"/>
    </row>
    <row r="1343" spans="1:7">
      <c r="A1343" s="388">
        <v>93959</v>
      </c>
      <c r="B1343" s="388" t="s">
        <v>2032</v>
      </c>
      <c r="C1343" s="388" t="s">
        <v>239</v>
      </c>
      <c r="D1343" s="388" t="s">
        <v>240</v>
      </c>
      <c r="E1343" s="389" t="s">
        <v>16519</v>
      </c>
      <c r="F1343" s="388" t="s">
        <v>241</v>
      </c>
      <c r="G1343" s="208"/>
    </row>
    <row r="1344" spans="1:7">
      <c r="A1344" s="388">
        <v>93960</v>
      </c>
      <c r="B1344" s="388" t="s">
        <v>2033</v>
      </c>
      <c r="C1344" s="388" t="s">
        <v>239</v>
      </c>
      <c r="D1344" s="388" t="s">
        <v>240</v>
      </c>
      <c r="E1344" s="389" t="s">
        <v>16520</v>
      </c>
      <c r="F1344" s="388" t="s">
        <v>241</v>
      </c>
      <c r="G1344" s="208"/>
    </row>
    <row r="1345" spans="1:7">
      <c r="A1345" s="388">
        <v>93961</v>
      </c>
      <c r="B1345" s="388" t="s">
        <v>2034</v>
      </c>
      <c r="C1345" s="388" t="s">
        <v>239</v>
      </c>
      <c r="D1345" s="388" t="s">
        <v>240</v>
      </c>
      <c r="E1345" s="389" t="s">
        <v>16521</v>
      </c>
      <c r="F1345" s="388" t="s">
        <v>241</v>
      </c>
      <c r="G1345" s="208"/>
    </row>
    <row r="1346" spans="1:7">
      <c r="A1346" s="388">
        <v>93962</v>
      </c>
      <c r="B1346" s="388" t="s">
        <v>2036</v>
      </c>
      <c r="C1346" s="388" t="s">
        <v>239</v>
      </c>
      <c r="D1346" s="388" t="s">
        <v>240</v>
      </c>
      <c r="E1346" s="389" t="s">
        <v>16522</v>
      </c>
      <c r="F1346" s="388" t="s">
        <v>241</v>
      </c>
      <c r="G1346" s="208"/>
    </row>
    <row r="1347" spans="1:7">
      <c r="A1347" s="388">
        <v>93963</v>
      </c>
      <c r="B1347" s="388" t="s">
        <v>2037</v>
      </c>
      <c r="C1347" s="388" t="s">
        <v>239</v>
      </c>
      <c r="D1347" s="388" t="s">
        <v>240</v>
      </c>
      <c r="E1347" s="389" t="s">
        <v>16523</v>
      </c>
      <c r="F1347" s="388" t="s">
        <v>241</v>
      </c>
      <c r="G1347" s="208"/>
    </row>
    <row r="1348" spans="1:7">
      <c r="A1348" s="388">
        <v>93964</v>
      </c>
      <c r="B1348" s="388" t="s">
        <v>2038</v>
      </c>
      <c r="C1348" s="388" t="s">
        <v>239</v>
      </c>
      <c r="D1348" s="388" t="s">
        <v>240</v>
      </c>
      <c r="E1348" s="389" t="s">
        <v>16524</v>
      </c>
      <c r="F1348" s="388" t="s">
        <v>241</v>
      </c>
      <c r="G1348" s="208"/>
    </row>
    <row r="1349" spans="1:7">
      <c r="A1349" s="388">
        <v>93965</v>
      </c>
      <c r="B1349" s="388" t="s">
        <v>2039</v>
      </c>
      <c r="C1349" s="388" t="s">
        <v>239</v>
      </c>
      <c r="D1349" s="388" t="s">
        <v>240</v>
      </c>
      <c r="E1349" s="389" t="s">
        <v>16525</v>
      </c>
      <c r="F1349" s="388" t="s">
        <v>241</v>
      </c>
      <c r="G1349" s="208"/>
    </row>
    <row r="1350" spans="1:7">
      <c r="A1350" s="388">
        <v>93966</v>
      </c>
      <c r="B1350" s="388" t="s">
        <v>2040</v>
      </c>
      <c r="C1350" s="388" t="s">
        <v>239</v>
      </c>
      <c r="D1350" s="388" t="s">
        <v>240</v>
      </c>
      <c r="E1350" s="389" t="s">
        <v>16526</v>
      </c>
      <c r="F1350" s="388" t="s">
        <v>241</v>
      </c>
      <c r="G1350" s="208"/>
    </row>
    <row r="1351" spans="1:7">
      <c r="A1351" s="388">
        <v>93967</v>
      </c>
      <c r="B1351" s="388" t="s">
        <v>2041</v>
      </c>
      <c r="C1351" s="388" t="s">
        <v>239</v>
      </c>
      <c r="D1351" s="388" t="s">
        <v>240</v>
      </c>
      <c r="E1351" s="389" t="s">
        <v>16527</v>
      </c>
      <c r="F1351" s="388" t="s">
        <v>241</v>
      </c>
      <c r="G1351" s="208"/>
    </row>
    <row r="1352" spans="1:7">
      <c r="A1352" s="388">
        <v>93968</v>
      </c>
      <c r="B1352" s="388" t="s">
        <v>2042</v>
      </c>
      <c r="C1352" s="388" t="s">
        <v>239</v>
      </c>
      <c r="D1352" s="388" t="s">
        <v>240</v>
      </c>
      <c r="E1352" s="389" t="s">
        <v>16528</v>
      </c>
      <c r="F1352" s="388" t="s">
        <v>241</v>
      </c>
      <c r="G1352" s="208"/>
    </row>
    <row r="1353" spans="1:7">
      <c r="A1353" s="388">
        <v>93969</v>
      </c>
      <c r="B1353" s="388" t="s">
        <v>2043</v>
      </c>
      <c r="C1353" s="388" t="s">
        <v>239</v>
      </c>
      <c r="D1353" s="388" t="s">
        <v>240</v>
      </c>
      <c r="E1353" s="389" t="s">
        <v>16529</v>
      </c>
      <c r="F1353" s="388" t="s">
        <v>241</v>
      </c>
      <c r="G1353" s="208"/>
    </row>
    <row r="1354" spans="1:7">
      <c r="A1354" s="388">
        <v>93970</v>
      </c>
      <c r="B1354" s="388" t="s">
        <v>2044</v>
      </c>
      <c r="C1354" s="388" t="s">
        <v>239</v>
      </c>
      <c r="D1354" s="388" t="s">
        <v>240</v>
      </c>
      <c r="E1354" s="389" t="s">
        <v>16530</v>
      </c>
      <c r="F1354" s="388" t="s">
        <v>241</v>
      </c>
      <c r="G1354" s="208"/>
    </row>
    <row r="1355" spans="1:7">
      <c r="A1355" s="388">
        <v>93971</v>
      </c>
      <c r="B1355" s="388" t="s">
        <v>2045</v>
      </c>
      <c r="C1355" s="388" t="s">
        <v>239</v>
      </c>
      <c r="D1355" s="388" t="s">
        <v>240</v>
      </c>
      <c r="E1355" s="389" t="s">
        <v>16531</v>
      </c>
      <c r="F1355" s="388" t="s">
        <v>241</v>
      </c>
      <c r="G1355" s="208"/>
    </row>
    <row r="1356" spans="1:7">
      <c r="A1356" s="388">
        <v>95108</v>
      </c>
      <c r="B1356" s="388" t="s">
        <v>2046</v>
      </c>
      <c r="C1356" s="388" t="s">
        <v>146</v>
      </c>
      <c r="D1356" s="388" t="s">
        <v>334</v>
      </c>
      <c r="E1356" s="389" t="s">
        <v>4420</v>
      </c>
      <c r="F1356" s="388" t="s">
        <v>241</v>
      </c>
      <c r="G1356" s="208"/>
    </row>
    <row r="1357" spans="1:7">
      <c r="A1357" s="388">
        <v>100332</v>
      </c>
      <c r="B1357" s="388" t="s">
        <v>2048</v>
      </c>
      <c r="C1357" s="388" t="s">
        <v>145</v>
      </c>
      <c r="D1357" s="388" t="s">
        <v>240</v>
      </c>
      <c r="E1357" s="389" t="s">
        <v>16532</v>
      </c>
      <c r="F1357" s="388" t="s">
        <v>241</v>
      </c>
      <c r="G1357" s="208"/>
    </row>
    <row r="1358" spans="1:7">
      <c r="A1358" s="388">
        <v>100333</v>
      </c>
      <c r="B1358" s="388" t="s">
        <v>2049</v>
      </c>
      <c r="C1358" s="388" t="s">
        <v>145</v>
      </c>
      <c r="D1358" s="388" t="s">
        <v>240</v>
      </c>
      <c r="E1358" s="389" t="s">
        <v>16533</v>
      </c>
      <c r="F1358" s="388" t="s">
        <v>241</v>
      </c>
      <c r="G1358" s="208"/>
    </row>
    <row r="1359" spans="1:7">
      <c r="A1359" s="388">
        <v>100334</v>
      </c>
      <c r="B1359" s="388" t="s">
        <v>2050</v>
      </c>
      <c r="C1359" s="388" t="s">
        <v>145</v>
      </c>
      <c r="D1359" s="388" t="s">
        <v>240</v>
      </c>
      <c r="E1359" s="389" t="s">
        <v>16534</v>
      </c>
      <c r="F1359" s="388" t="s">
        <v>241</v>
      </c>
      <c r="G1359" s="208"/>
    </row>
    <row r="1360" spans="1:7">
      <c r="A1360" s="388">
        <v>100335</v>
      </c>
      <c r="B1360" s="388" t="s">
        <v>2051</v>
      </c>
      <c r="C1360" s="388" t="s">
        <v>145</v>
      </c>
      <c r="D1360" s="388" t="s">
        <v>240</v>
      </c>
      <c r="E1360" s="389" t="s">
        <v>16535</v>
      </c>
      <c r="F1360" s="388" t="s">
        <v>241</v>
      </c>
      <c r="G1360" s="208"/>
    </row>
    <row r="1361" spans="1:7">
      <c r="A1361" s="388">
        <v>100341</v>
      </c>
      <c r="B1361" s="388" t="s">
        <v>2052</v>
      </c>
      <c r="C1361" s="388" t="s">
        <v>145</v>
      </c>
      <c r="D1361" s="388" t="s">
        <v>334</v>
      </c>
      <c r="E1361" s="389" t="s">
        <v>16536</v>
      </c>
      <c r="F1361" s="388" t="s">
        <v>241</v>
      </c>
      <c r="G1361" s="208"/>
    </row>
    <row r="1362" spans="1:7">
      <c r="A1362" s="388">
        <v>100342</v>
      </c>
      <c r="B1362" s="388" t="s">
        <v>2054</v>
      </c>
      <c r="C1362" s="388" t="s">
        <v>130</v>
      </c>
      <c r="D1362" s="388" t="s">
        <v>240</v>
      </c>
      <c r="E1362" s="389" t="s">
        <v>14370</v>
      </c>
      <c r="F1362" s="388" t="s">
        <v>241</v>
      </c>
      <c r="G1362" s="208"/>
    </row>
    <row r="1363" spans="1:7">
      <c r="A1363" s="388">
        <v>100343</v>
      </c>
      <c r="B1363" s="388" t="s">
        <v>2056</v>
      </c>
      <c r="C1363" s="388" t="s">
        <v>130</v>
      </c>
      <c r="D1363" s="388" t="s">
        <v>240</v>
      </c>
      <c r="E1363" s="389" t="s">
        <v>16012</v>
      </c>
      <c r="F1363" s="388" t="s">
        <v>241</v>
      </c>
      <c r="G1363" s="208"/>
    </row>
    <row r="1364" spans="1:7">
      <c r="A1364" s="388">
        <v>100344</v>
      </c>
      <c r="B1364" s="388" t="s">
        <v>2057</v>
      </c>
      <c r="C1364" s="388" t="s">
        <v>130</v>
      </c>
      <c r="D1364" s="388" t="s">
        <v>240</v>
      </c>
      <c r="E1364" s="389" t="s">
        <v>6852</v>
      </c>
      <c r="F1364" s="388" t="s">
        <v>241</v>
      </c>
      <c r="G1364" s="208"/>
    </row>
    <row r="1365" spans="1:7">
      <c r="A1365" s="388">
        <v>100345</v>
      </c>
      <c r="B1365" s="388" t="s">
        <v>2058</v>
      </c>
      <c r="C1365" s="388" t="s">
        <v>130</v>
      </c>
      <c r="D1365" s="388" t="s">
        <v>240</v>
      </c>
      <c r="E1365" s="389" t="s">
        <v>4834</v>
      </c>
      <c r="F1365" s="388" t="s">
        <v>241</v>
      </c>
      <c r="G1365" s="208"/>
    </row>
    <row r="1366" spans="1:7">
      <c r="A1366" s="388">
        <v>100346</v>
      </c>
      <c r="B1366" s="388" t="s">
        <v>2059</v>
      </c>
      <c r="C1366" s="388" t="s">
        <v>130</v>
      </c>
      <c r="D1366" s="388" t="s">
        <v>240</v>
      </c>
      <c r="E1366" s="389" t="s">
        <v>2301</v>
      </c>
      <c r="F1366" s="388" t="s">
        <v>241</v>
      </c>
      <c r="G1366" s="208"/>
    </row>
    <row r="1367" spans="1:7">
      <c r="A1367" s="388">
        <v>100347</v>
      </c>
      <c r="B1367" s="388" t="s">
        <v>2061</v>
      </c>
      <c r="C1367" s="388" t="s">
        <v>130</v>
      </c>
      <c r="D1367" s="388" t="s">
        <v>240</v>
      </c>
      <c r="E1367" s="389" t="s">
        <v>7944</v>
      </c>
      <c r="F1367" s="388" t="s">
        <v>241</v>
      </c>
      <c r="G1367" s="208"/>
    </row>
    <row r="1368" spans="1:7">
      <c r="A1368" s="388">
        <v>100348</v>
      </c>
      <c r="B1368" s="388" t="s">
        <v>2062</v>
      </c>
      <c r="C1368" s="388" t="s">
        <v>130</v>
      </c>
      <c r="D1368" s="388" t="s">
        <v>240</v>
      </c>
      <c r="E1368" s="389" t="s">
        <v>1189</v>
      </c>
      <c r="F1368" s="388" t="s">
        <v>241</v>
      </c>
      <c r="G1368" s="208"/>
    </row>
    <row r="1369" spans="1:7">
      <c r="A1369" s="388">
        <v>100349</v>
      </c>
      <c r="B1369" s="388" t="s">
        <v>2064</v>
      </c>
      <c r="C1369" s="388" t="s">
        <v>133</v>
      </c>
      <c r="D1369" s="388" t="s">
        <v>240</v>
      </c>
      <c r="E1369" s="389" t="s">
        <v>16537</v>
      </c>
      <c r="F1369" s="388" t="s">
        <v>241</v>
      </c>
      <c r="G1369" s="208"/>
    </row>
    <row r="1370" spans="1:7">
      <c r="A1370" s="388" t="s">
        <v>16538</v>
      </c>
      <c r="B1370" s="388" t="s">
        <v>2065</v>
      </c>
      <c r="C1370" s="388" t="s">
        <v>146</v>
      </c>
      <c r="D1370" s="388" t="s">
        <v>240</v>
      </c>
      <c r="E1370" s="389" t="s">
        <v>16539</v>
      </c>
      <c r="F1370" s="388" t="s">
        <v>241</v>
      </c>
      <c r="G1370" s="208"/>
    </row>
    <row r="1371" spans="1:7">
      <c r="A1371" s="388" t="s">
        <v>16540</v>
      </c>
      <c r="B1371" s="388" t="s">
        <v>2066</v>
      </c>
      <c r="C1371" s="388" t="s">
        <v>146</v>
      </c>
      <c r="D1371" s="388" t="s">
        <v>240</v>
      </c>
      <c r="E1371" s="389" t="s">
        <v>16541</v>
      </c>
      <c r="F1371" s="388" t="s">
        <v>241</v>
      </c>
      <c r="G1371" s="208"/>
    </row>
    <row r="1372" spans="1:7">
      <c r="A1372" s="388" t="s">
        <v>16542</v>
      </c>
      <c r="B1372" s="388" t="s">
        <v>2067</v>
      </c>
      <c r="C1372" s="388" t="s">
        <v>146</v>
      </c>
      <c r="D1372" s="388" t="s">
        <v>240</v>
      </c>
      <c r="E1372" s="389" t="s">
        <v>16543</v>
      </c>
      <c r="F1372" s="388" t="s">
        <v>241</v>
      </c>
      <c r="G1372" s="208"/>
    </row>
    <row r="1373" spans="1:7">
      <c r="A1373" s="388" t="s">
        <v>16544</v>
      </c>
      <c r="B1373" s="388" t="s">
        <v>2068</v>
      </c>
      <c r="C1373" s="388" t="s">
        <v>146</v>
      </c>
      <c r="D1373" s="388" t="s">
        <v>240</v>
      </c>
      <c r="E1373" s="389" t="s">
        <v>16545</v>
      </c>
      <c r="F1373" s="388" t="s">
        <v>241</v>
      </c>
      <c r="G1373" s="208"/>
    </row>
    <row r="1374" spans="1:7">
      <c r="A1374" s="388">
        <v>83716</v>
      </c>
      <c r="B1374" s="388" t="s">
        <v>2069</v>
      </c>
      <c r="C1374" s="388" t="s">
        <v>146</v>
      </c>
      <c r="D1374" s="388" t="s">
        <v>240</v>
      </c>
      <c r="E1374" s="389" t="s">
        <v>16546</v>
      </c>
      <c r="F1374" s="388" t="s">
        <v>241</v>
      </c>
      <c r="G1374" s="208"/>
    </row>
    <row r="1375" spans="1:7">
      <c r="A1375" s="388">
        <v>97933</v>
      </c>
      <c r="B1375" s="388" t="s">
        <v>2070</v>
      </c>
      <c r="C1375" s="388" t="s">
        <v>146</v>
      </c>
      <c r="D1375" s="388" t="s">
        <v>240</v>
      </c>
      <c r="E1375" s="389" t="s">
        <v>16547</v>
      </c>
      <c r="F1375" s="388" t="s">
        <v>241</v>
      </c>
      <c r="G1375" s="208"/>
    </row>
    <row r="1376" spans="1:7">
      <c r="A1376" s="388">
        <v>97934</v>
      </c>
      <c r="B1376" s="388" t="s">
        <v>2071</v>
      </c>
      <c r="C1376" s="388" t="s">
        <v>146</v>
      </c>
      <c r="D1376" s="388" t="s">
        <v>240</v>
      </c>
      <c r="E1376" s="389" t="s">
        <v>16548</v>
      </c>
      <c r="F1376" s="388" t="s">
        <v>241</v>
      </c>
      <c r="G1376" s="208"/>
    </row>
    <row r="1377" spans="1:7">
      <c r="A1377" s="388">
        <v>97935</v>
      </c>
      <c r="B1377" s="388" t="s">
        <v>2072</v>
      </c>
      <c r="C1377" s="388" t="s">
        <v>146</v>
      </c>
      <c r="D1377" s="388" t="s">
        <v>240</v>
      </c>
      <c r="E1377" s="389" t="s">
        <v>16549</v>
      </c>
      <c r="F1377" s="388" t="s">
        <v>241</v>
      </c>
      <c r="G1377" s="208"/>
    </row>
    <row r="1378" spans="1:7">
      <c r="A1378" s="388">
        <v>97936</v>
      </c>
      <c r="B1378" s="388" t="s">
        <v>2073</v>
      </c>
      <c r="C1378" s="388" t="s">
        <v>146</v>
      </c>
      <c r="D1378" s="388" t="s">
        <v>240</v>
      </c>
      <c r="E1378" s="389" t="s">
        <v>16550</v>
      </c>
      <c r="F1378" s="388" t="s">
        <v>241</v>
      </c>
      <c r="G1378" s="208"/>
    </row>
    <row r="1379" spans="1:7">
      <c r="A1379" s="388">
        <v>97947</v>
      </c>
      <c r="B1379" s="388" t="s">
        <v>2074</v>
      </c>
      <c r="C1379" s="388" t="s">
        <v>146</v>
      </c>
      <c r="D1379" s="388" t="s">
        <v>240</v>
      </c>
      <c r="E1379" s="389" t="s">
        <v>16551</v>
      </c>
      <c r="F1379" s="388" t="s">
        <v>241</v>
      </c>
      <c r="G1379" s="208"/>
    </row>
    <row r="1380" spans="1:7">
      <c r="A1380" s="388">
        <v>97948</v>
      </c>
      <c r="B1380" s="388" t="s">
        <v>2075</v>
      </c>
      <c r="C1380" s="388" t="s">
        <v>146</v>
      </c>
      <c r="D1380" s="388" t="s">
        <v>240</v>
      </c>
      <c r="E1380" s="389" t="s">
        <v>16552</v>
      </c>
      <c r="F1380" s="388" t="s">
        <v>241</v>
      </c>
      <c r="G1380" s="208"/>
    </row>
    <row r="1381" spans="1:7">
      <c r="A1381" s="388">
        <v>97949</v>
      </c>
      <c r="B1381" s="388" t="s">
        <v>2076</v>
      </c>
      <c r="C1381" s="388" t="s">
        <v>146</v>
      </c>
      <c r="D1381" s="388" t="s">
        <v>240</v>
      </c>
      <c r="E1381" s="389" t="s">
        <v>16553</v>
      </c>
      <c r="F1381" s="388" t="s">
        <v>241</v>
      </c>
      <c r="G1381" s="208"/>
    </row>
    <row r="1382" spans="1:7">
      <c r="A1382" s="388">
        <v>97950</v>
      </c>
      <c r="B1382" s="388" t="s">
        <v>2077</v>
      </c>
      <c r="C1382" s="388" t="s">
        <v>146</v>
      </c>
      <c r="D1382" s="388" t="s">
        <v>240</v>
      </c>
      <c r="E1382" s="389" t="s">
        <v>16554</v>
      </c>
      <c r="F1382" s="388" t="s">
        <v>241</v>
      </c>
      <c r="G1382" s="208"/>
    </row>
    <row r="1383" spans="1:7">
      <c r="A1383" s="388">
        <v>97951</v>
      </c>
      <c r="B1383" s="388" t="s">
        <v>2078</v>
      </c>
      <c r="C1383" s="388" t="s">
        <v>146</v>
      </c>
      <c r="D1383" s="388" t="s">
        <v>240</v>
      </c>
      <c r="E1383" s="389" t="s">
        <v>16555</v>
      </c>
      <c r="F1383" s="388" t="s">
        <v>241</v>
      </c>
      <c r="G1383" s="208"/>
    </row>
    <row r="1384" spans="1:7">
      <c r="A1384" s="388">
        <v>97952</v>
      </c>
      <c r="B1384" s="388" t="s">
        <v>2079</v>
      </c>
      <c r="C1384" s="388" t="s">
        <v>146</v>
      </c>
      <c r="D1384" s="388" t="s">
        <v>240</v>
      </c>
      <c r="E1384" s="389" t="s">
        <v>16556</v>
      </c>
      <c r="F1384" s="388" t="s">
        <v>241</v>
      </c>
      <c r="G1384" s="208"/>
    </row>
    <row r="1385" spans="1:7">
      <c r="A1385" s="388">
        <v>97953</v>
      </c>
      <c r="B1385" s="388" t="s">
        <v>2080</v>
      </c>
      <c r="C1385" s="388" t="s">
        <v>146</v>
      </c>
      <c r="D1385" s="388" t="s">
        <v>240</v>
      </c>
      <c r="E1385" s="389" t="s">
        <v>16557</v>
      </c>
      <c r="F1385" s="388" t="s">
        <v>241</v>
      </c>
      <c r="G1385" s="208"/>
    </row>
    <row r="1386" spans="1:7">
      <c r="A1386" s="388">
        <v>97955</v>
      </c>
      <c r="B1386" s="388" t="s">
        <v>2081</v>
      </c>
      <c r="C1386" s="388" t="s">
        <v>146</v>
      </c>
      <c r="D1386" s="388" t="s">
        <v>240</v>
      </c>
      <c r="E1386" s="389" t="s">
        <v>16558</v>
      </c>
      <c r="F1386" s="388" t="s">
        <v>241</v>
      </c>
      <c r="G1386" s="208"/>
    </row>
    <row r="1387" spans="1:7">
      <c r="A1387" s="388">
        <v>97956</v>
      </c>
      <c r="B1387" s="388" t="s">
        <v>2082</v>
      </c>
      <c r="C1387" s="388" t="s">
        <v>146</v>
      </c>
      <c r="D1387" s="388" t="s">
        <v>240</v>
      </c>
      <c r="E1387" s="389" t="s">
        <v>16559</v>
      </c>
      <c r="F1387" s="388" t="s">
        <v>241</v>
      </c>
      <c r="G1387" s="208"/>
    </row>
    <row r="1388" spans="1:7">
      <c r="A1388" s="388">
        <v>97957</v>
      </c>
      <c r="B1388" s="388" t="s">
        <v>2083</v>
      </c>
      <c r="C1388" s="388" t="s">
        <v>146</v>
      </c>
      <c r="D1388" s="388" t="s">
        <v>240</v>
      </c>
      <c r="E1388" s="389" t="s">
        <v>16560</v>
      </c>
      <c r="F1388" s="388" t="s">
        <v>241</v>
      </c>
      <c r="G1388" s="208"/>
    </row>
    <row r="1389" spans="1:7">
      <c r="A1389" s="388">
        <v>97961</v>
      </c>
      <c r="B1389" s="388" t="s">
        <v>2084</v>
      </c>
      <c r="C1389" s="388" t="s">
        <v>146</v>
      </c>
      <c r="D1389" s="388" t="s">
        <v>240</v>
      </c>
      <c r="E1389" s="389" t="s">
        <v>16561</v>
      </c>
      <c r="F1389" s="388" t="s">
        <v>241</v>
      </c>
      <c r="G1389" s="208"/>
    </row>
    <row r="1390" spans="1:7">
      <c r="A1390" s="388">
        <v>97973</v>
      </c>
      <c r="B1390" s="388" t="s">
        <v>2085</v>
      </c>
      <c r="C1390" s="388" t="s">
        <v>146</v>
      </c>
      <c r="D1390" s="388" t="s">
        <v>240</v>
      </c>
      <c r="E1390" s="389" t="s">
        <v>16562</v>
      </c>
      <c r="F1390" s="388" t="s">
        <v>241</v>
      </c>
      <c r="G1390" s="208"/>
    </row>
    <row r="1391" spans="1:7">
      <c r="A1391" s="388">
        <v>97974</v>
      </c>
      <c r="B1391" s="388" t="s">
        <v>2086</v>
      </c>
      <c r="C1391" s="388" t="s">
        <v>146</v>
      </c>
      <c r="D1391" s="388" t="s">
        <v>240</v>
      </c>
      <c r="E1391" s="389" t="s">
        <v>16563</v>
      </c>
      <c r="F1391" s="388" t="s">
        <v>241</v>
      </c>
      <c r="G1391" s="208"/>
    </row>
    <row r="1392" spans="1:7">
      <c r="A1392" s="388">
        <v>97975</v>
      </c>
      <c r="B1392" s="388" t="s">
        <v>2087</v>
      </c>
      <c r="C1392" s="388" t="s">
        <v>146</v>
      </c>
      <c r="D1392" s="388" t="s">
        <v>240</v>
      </c>
      <c r="E1392" s="389" t="s">
        <v>16564</v>
      </c>
      <c r="F1392" s="388" t="s">
        <v>241</v>
      </c>
      <c r="G1392" s="208"/>
    </row>
    <row r="1393" spans="1:7">
      <c r="A1393" s="388">
        <v>97976</v>
      </c>
      <c r="B1393" s="388" t="s">
        <v>2088</v>
      </c>
      <c r="C1393" s="388" t="s">
        <v>146</v>
      </c>
      <c r="D1393" s="388" t="s">
        <v>240</v>
      </c>
      <c r="E1393" s="389" t="s">
        <v>16565</v>
      </c>
      <c r="F1393" s="388" t="s">
        <v>241</v>
      </c>
      <c r="G1393" s="208"/>
    </row>
    <row r="1394" spans="1:7">
      <c r="A1394" s="388">
        <v>97977</v>
      </c>
      <c r="B1394" s="388" t="s">
        <v>2089</v>
      </c>
      <c r="C1394" s="388" t="s">
        <v>146</v>
      </c>
      <c r="D1394" s="388" t="s">
        <v>240</v>
      </c>
      <c r="E1394" s="389" t="s">
        <v>16566</v>
      </c>
      <c r="F1394" s="388" t="s">
        <v>241</v>
      </c>
      <c r="G1394" s="208"/>
    </row>
    <row r="1395" spans="1:7">
      <c r="A1395" s="388">
        <v>97978</v>
      </c>
      <c r="B1395" s="388" t="s">
        <v>2090</v>
      </c>
      <c r="C1395" s="388" t="s">
        <v>146</v>
      </c>
      <c r="D1395" s="388" t="s">
        <v>240</v>
      </c>
      <c r="E1395" s="389" t="s">
        <v>16567</v>
      </c>
      <c r="F1395" s="388" t="s">
        <v>241</v>
      </c>
      <c r="G1395" s="208"/>
    </row>
    <row r="1396" spans="1:7">
      <c r="A1396" s="388">
        <v>97980</v>
      </c>
      <c r="B1396" s="388" t="s">
        <v>2091</v>
      </c>
      <c r="C1396" s="388" t="s">
        <v>146</v>
      </c>
      <c r="D1396" s="388" t="s">
        <v>240</v>
      </c>
      <c r="E1396" s="389" t="s">
        <v>16568</v>
      </c>
      <c r="F1396" s="388" t="s">
        <v>241</v>
      </c>
      <c r="G1396" s="208"/>
    </row>
    <row r="1397" spans="1:7">
      <c r="A1397" s="388">
        <v>97981</v>
      </c>
      <c r="B1397" s="388" t="s">
        <v>2092</v>
      </c>
      <c r="C1397" s="388" t="s">
        <v>239</v>
      </c>
      <c r="D1397" s="388" t="s">
        <v>334</v>
      </c>
      <c r="E1397" s="389" t="s">
        <v>16569</v>
      </c>
      <c r="F1397" s="388" t="s">
        <v>241</v>
      </c>
      <c r="G1397" s="208"/>
    </row>
    <row r="1398" spans="1:7">
      <c r="A1398" s="388">
        <v>97983</v>
      </c>
      <c r="B1398" s="388" t="s">
        <v>2093</v>
      </c>
      <c r="C1398" s="388" t="s">
        <v>239</v>
      </c>
      <c r="D1398" s="388" t="s">
        <v>240</v>
      </c>
      <c r="E1398" s="389" t="s">
        <v>16570</v>
      </c>
      <c r="F1398" s="388" t="s">
        <v>241</v>
      </c>
      <c r="G1398" s="208"/>
    </row>
    <row r="1399" spans="1:7">
      <c r="A1399" s="388">
        <v>97985</v>
      </c>
      <c r="B1399" s="388" t="s">
        <v>2094</v>
      </c>
      <c r="C1399" s="388" t="s">
        <v>239</v>
      </c>
      <c r="D1399" s="388" t="s">
        <v>334</v>
      </c>
      <c r="E1399" s="389" t="s">
        <v>16571</v>
      </c>
      <c r="F1399" s="388" t="s">
        <v>241</v>
      </c>
      <c r="G1399" s="208"/>
    </row>
    <row r="1400" spans="1:7">
      <c r="A1400" s="388">
        <v>97987</v>
      </c>
      <c r="B1400" s="388" t="s">
        <v>2095</v>
      </c>
      <c r="C1400" s="388" t="s">
        <v>239</v>
      </c>
      <c r="D1400" s="388" t="s">
        <v>240</v>
      </c>
      <c r="E1400" s="389" t="s">
        <v>16572</v>
      </c>
      <c r="F1400" s="388" t="s">
        <v>241</v>
      </c>
      <c r="G1400" s="208"/>
    </row>
    <row r="1401" spans="1:7">
      <c r="A1401" s="388">
        <v>97988</v>
      </c>
      <c r="B1401" s="388" t="s">
        <v>2096</v>
      </c>
      <c r="C1401" s="388" t="s">
        <v>146</v>
      </c>
      <c r="D1401" s="388" t="s">
        <v>240</v>
      </c>
      <c r="E1401" s="389" t="s">
        <v>16573</v>
      </c>
      <c r="F1401" s="388" t="s">
        <v>241</v>
      </c>
      <c r="G1401" s="208"/>
    </row>
    <row r="1402" spans="1:7">
      <c r="A1402" s="388">
        <v>97989</v>
      </c>
      <c r="B1402" s="388" t="s">
        <v>2097</v>
      </c>
      <c r="C1402" s="388" t="s">
        <v>239</v>
      </c>
      <c r="D1402" s="388" t="s">
        <v>334</v>
      </c>
      <c r="E1402" s="389" t="s">
        <v>16574</v>
      </c>
      <c r="F1402" s="388" t="s">
        <v>241</v>
      </c>
      <c r="G1402" s="208"/>
    </row>
    <row r="1403" spans="1:7">
      <c r="A1403" s="388">
        <v>97991</v>
      </c>
      <c r="B1403" s="388" t="s">
        <v>2098</v>
      </c>
      <c r="C1403" s="388" t="s">
        <v>239</v>
      </c>
      <c r="D1403" s="388" t="s">
        <v>240</v>
      </c>
      <c r="E1403" s="389" t="s">
        <v>16575</v>
      </c>
      <c r="F1403" s="388" t="s">
        <v>241</v>
      </c>
      <c r="G1403" s="208"/>
    </row>
    <row r="1404" spans="1:7">
      <c r="A1404" s="388">
        <v>97992</v>
      </c>
      <c r="B1404" s="388" t="s">
        <v>2099</v>
      </c>
      <c r="C1404" s="388" t="s">
        <v>146</v>
      </c>
      <c r="D1404" s="388" t="s">
        <v>240</v>
      </c>
      <c r="E1404" s="389" t="s">
        <v>16576</v>
      </c>
      <c r="F1404" s="388" t="s">
        <v>241</v>
      </c>
      <c r="G1404" s="208"/>
    </row>
    <row r="1405" spans="1:7">
      <c r="A1405" s="388">
        <v>97993</v>
      </c>
      <c r="B1405" s="388" t="s">
        <v>2100</v>
      </c>
      <c r="C1405" s="388" t="s">
        <v>239</v>
      </c>
      <c r="D1405" s="388" t="s">
        <v>334</v>
      </c>
      <c r="E1405" s="389" t="s">
        <v>16577</v>
      </c>
      <c r="F1405" s="388" t="s">
        <v>241</v>
      </c>
      <c r="G1405" s="208"/>
    </row>
    <row r="1406" spans="1:7">
      <c r="A1406" s="388">
        <v>97994</v>
      </c>
      <c r="B1406" s="388" t="s">
        <v>2101</v>
      </c>
      <c r="C1406" s="388" t="s">
        <v>146</v>
      </c>
      <c r="D1406" s="388" t="s">
        <v>240</v>
      </c>
      <c r="E1406" s="389" t="s">
        <v>16578</v>
      </c>
      <c r="F1406" s="388" t="s">
        <v>241</v>
      </c>
      <c r="G1406" s="208"/>
    </row>
    <row r="1407" spans="1:7">
      <c r="A1407" s="388">
        <v>97995</v>
      </c>
      <c r="B1407" s="388" t="s">
        <v>2102</v>
      </c>
      <c r="C1407" s="388" t="s">
        <v>239</v>
      </c>
      <c r="D1407" s="388" t="s">
        <v>334</v>
      </c>
      <c r="E1407" s="389" t="s">
        <v>16579</v>
      </c>
      <c r="F1407" s="388" t="s">
        <v>241</v>
      </c>
      <c r="G1407" s="208"/>
    </row>
    <row r="1408" spans="1:7">
      <c r="A1408" s="388">
        <v>97996</v>
      </c>
      <c r="B1408" s="388" t="s">
        <v>2103</v>
      </c>
      <c r="C1408" s="388" t="s">
        <v>146</v>
      </c>
      <c r="D1408" s="388" t="s">
        <v>240</v>
      </c>
      <c r="E1408" s="389" t="s">
        <v>16580</v>
      </c>
      <c r="F1408" s="388" t="s">
        <v>241</v>
      </c>
      <c r="G1408" s="208"/>
    </row>
    <row r="1409" spans="1:7">
      <c r="A1409" s="388">
        <v>97997</v>
      </c>
      <c r="B1409" s="388" t="s">
        <v>2104</v>
      </c>
      <c r="C1409" s="388" t="s">
        <v>239</v>
      </c>
      <c r="D1409" s="388" t="s">
        <v>334</v>
      </c>
      <c r="E1409" s="389" t="s">
        <v>16581</v>
      </c>
      <c r="F1409" s="388" t="s">
        <v>241</v>
      </c>
      <c r="G1409" s="208"/>
    </row>
    <row r="1410" spans="1:7">
      <c r="A1410" s="388">
        <v>97999</v>
      </c>
      <c r="B1410" s="388" t="s">
        <v>2105</v>
      </c>
      <c r="C1410" s="388" t="s">
        <v>239</v>
      </c>
      <c r="D1410" s="388" t="s">
        <v>334</v>
      </c>
      <c r="E1410" s="389" t="s">
        <v>16582</v>
      </c>
      <c r="F1410" s="388" t="s">
        <v>241</v>
      </c>
      <c r="G1410" s="208"/>
    </row>
    <row r="1411" spans="1:7">
      <c r="A1411" s="388">
        <v>98001</v>
      </c>
      <c r="B1411" s="388" t="s">
        <v>2106</v>
      </c>
      <c r="C1411" s="388" t="s">
        <v>239</v>
      </c>
      <c r="D1411" s="388" t="s">
        <v>334</v>
      </c>
      <c r="E1411" s="389" t="s">
        <v>16583</v>
      </c>
      <c r="F1411" s="388" t="s">
        <v>241</v>
      </c>
      <c r="G1411" s="208"/>
    </row>
    <row r="1412" spans="1:7">
      <c r="A1412" s="388">
        <v>98002</v>
      </c>
      <c r="B1412" s="388" t="s">
        <v>2107</v>
      </c>
      <c r="C1412" s="388" t="s">
        <v>146</v>
      </c>
      <c r="D1412" s="388" t="s">
        <v>240</v>
      </c>
      <c r="E1412" s="389" t="s">
        <v>16584</v>
      </c>
      <c r="F1412" s="388" t="s">
        <v>241</v>
      </c>
      <c r="G1412" s="208"/>
    </row>
    <row r="1413" spans="1:7">
      <c r="A1413" s="388">
        <v>98003</v>
      </c>
      <c r="B1413" s="388" t="s">
        <v>2108</v>
      </c>
      <c r="C1413" s="388" t="s">
        <v>239</v>
      </c>
      <c r="D1413" s="388" t="s">
        <v>334</v>
      </c>
      <c r="E1413" s="389" t="s">
        <v>16585</v>
      </c>
      <c r="F1413" s="388" t="s">
        <v>241</v>
      </c>
      <c r="G1413" s="208"/>
    </row>
    <row r="1414" spans="1:7">
      <c r="A1414" s="388">
        <v>98005</v>
      </c>
      <c r="B1414" s="388" t="s">
        <v>2109</v>
      </c>
      <c r="C1414" s="388" t="s">
        <v>239</v>
      </c>
      <c r="D1414" s="388" t="s">
        <v>334</v>
      </c>
      <c r="E1414" s="389" t="s">
        <v>16586</v>
      </c>
      <c r="F1414" s="388" t="s">
        <v>241</v>
      </c>
      <c r="G1414" s="208"/>
    </row>
    <row r="1415" spans="1:7">
      <c r="A1415" s="388">
        <v>98006</v>
      </c>
      <c r="B1415" s="388" t="s">
        <v>2110</v>
      </c>
      <c r="C1415" s="388" t="s">
        <v>146</v>
      </c>
      <c r="D1415" s="388" t="s">
        <v>240</v>
      </c>
      <c r="E1415" s="389" t="s">
        <v>16587</v>
      </c>
      <c r="F1415" s="388" t="s">
        <v>241</v>
      </c>
      <c r="G1415" s="208"/>
    </row>
    <row r="1416" spans="1:7">
      <c r="A1416" s="388">
        <v>98007</v>
      </c>
      <c r="B1416" s="388" t="s">
        <v>2111</v>
      </c>
      <c r="C1416" s="388" t="s">
        <v>239</v>
      </c>
      <c r="D1416" s="388" t="s">
        <v>334</v>
      </c>
      <c r="E1416" s="389" t="s">
        <v>16588</v>
      </c>
      <c r="F1416" s="388" t="s">
        <v>241</v>
      </c>
      <c r="G1416" s="208"/>
    </row>
    <row r="1417" spans="1:7">
      <c r="A1417" s="388">
        <v>98008</v>
      </c>
      <c r="B1417" s="388" t="s">
        <v>2112</v>
      </c>
      <c r="C1417" s="388" t="s">
        <v>146</v>
      </c>
      <c r="D1417" s="388" t="s">
        <v>240</v>
      </c>
      <c r="E1417" s="389" t="s">
        <v>16589</v>
      </c>
      <c r="F1417" s="388" t="s">
        <v>241</v>
      </c>
      <c r="G1417" s="208"/>
    </row>
    <row r="1418" spans="1:7">
      <c r="A1418" s="388">
        <v>98009</v>
      </c>
      <c r="B1418" s="388" t="s">
        <v>2113</v>
      </c>
      <c r="C1418" s="388" t="s">
        <v>239</v>
      </c>
      <c r="D1418" s="388" t="s">
        <v>334</v>
      </c>
      <c r="E1418" s="389" t="s">
        <v>16582</v>
      </c>
      <c r="F1418" s="388" t="s">
        <v>241</v>
      </c>
      <c r="G1418" s="208"/>
    </row>
    <row r="1419" spans="1:7">
      <c r="A1419" s="388">
        <v>98010</v>
      </c>
      <c r="B1419" s="388" t="s">
        <v>2114</v>
      </c>
      <c r="C1419" s="388" t="s">
        <v>146</v>
      </c>
      <c r="D1419" s="388" t="s">
        <v>240</v>
      </c>
      <c r="E1419" s="389" t="s">
        <v>16590</v>
      </c>
      <c r="F1419" s="388" t="s">
        <v>241</v>
      </c>
      <c r="G1419" s="208"/>
    </row>
    <row r="1420" spans="1:7">
      <c r="A1420" s="388">
        <v>98011</v>
      </c>
      <c r="B1420" s="388" t="s">
        <v>2115</v>
      </c>
      <c r="C1420" s="388" t="s">
        <v>239</v>
      </c>
      <c r="D1420" s="388" t="s">
        <v>334</v>
      </c>
      <c r="E1420" s="389" t="s">
        <v>16583</v>
      </c>
      <c r="F1420" s="388" t="s">
        <v>241</v>
      </c>
      <c r="G1420" s="208"/>
    </row>
    <row r="1421" spans="1:7">
      <c r="A1421" s="388">
        <v>98012</v>
      </c>
      <c r="B1421" s="388" t="s">
        <v>2116</v>
      </c>
      <c r="C1421" s="388" t="s">
        <v>146</v>
      </c>
      <c r="D1421" s="388" t="s">
        <v>240</v>
      </c>
      <c r="E1421" s="389" t="s">
        <v>16591</v>
      </c>
      <c r="F1421" s="388" t="s">
        <v>241</v>
      </c>
      <c r="G1421" s="208"/>
    </row>
    <row r="1422" spans="1:7">
      <c r="A1422" s="388">
        <v>98013</v>
      </c>
      <c r="B1422" s="388" t="s">
        <v>2117</v>
      </c>
      <c r="C1422" s="388" t="s">
        <v>239</v>
      </c>
      <c r="D1422" s="388" t="s">
        <v>334</v>
      </c>
      <c r="E1422" s="389" t="s">
        <v>16585</v>
      </c>
      <c r="F1422" s="388" t="s">
        <v>241</v>
      </c>
      <c r="G1422" s="208"/>
    </row>
    <row r="1423" spans="1:7">
      <c r="A1423" s="388">
        <v>98014</v>
      </c>
      <c r="B1423" s="388" t="s">
        <v>2118</v>
      </c>
      <c r="C1423" s="388" t="s">
        <v>146</v>
      </c>
      <c r="D1423" s="388" t="s">
        <v>240</v>
      </c>
      <c r="E1423" s="389" t="s">
        <v>16592</v>
      </c>
      <c r="F1423" s="388" t="s">
        <v>241</v>
      </c>
      <c r="G1423" s="208"/>
    </row>
    <row r="1424" spans="1:7">
      <c r="A1424" s="388">
        <v>98015</v>
      </c>
      <c r="B1424" s="388" t="s">
        <v>2119</v>
      </c>
      <c r="C1424" s="388" t="s">
        <v>239</v>
      </c>
      <c r="D1424" s="388" t="s">
        <v>334</v>
      </c>
      <c r="E1424" s="389" t="s">
        <v>16586</v>
      </c>
      <c r="F1424" s="388" t="s">
        <v>241</v>
      </c>
      <c r="G1424" s="208"/>
    </row>
    <row r="1425" spans="1:7">
      <c r="A1425" s="388">
        <v>98016</v>
      </c>
      <c r="B1425" s="388" t="s">
        <v>2120</v>
      </c>
      <c r="C1425" s="388" t="s">
        <v>146</v>
      </c>
      <c r="D1425" s="388" t="s">
        <v>240</v>
      </c>
      <c r="E1425" s="389" t="s">
        <v>16593</v>
      </c>
      <c r="F1425" s="388" t="s">
        <v>241</v>
      </c>
      <c r="G1425" s="208"/>
    </row>
    <row r="1426" spans="1:7">
      <c r="A1426" s="388">
        <v>98017</v>
      </c>
      <c r="B1426" s="388" t="s">
        <v>2121</v>
      </c>
      <c r="C1426" s="388" t="s">
        <v>239</v>
      </c>
      <c r="D1426" s="388" t="s">
        <v>334</v>
      </c>
      <c r="E1426" s="389" t="s">
        <v>16588</v>
      </c>
      <c r="F1426" s="388" t="s">
        <v>241</v>
      </c>
      <c r="G1426" s="208"/>
    </row>
    <row r="1427" spans="1:7">
      <c r="A1427" s="388">
        <v>98018</v>
      </c>
      <c r="B1427" s="388" t="s">
        <v>2122</v>
      </c>
      <c r="C1427" s="388" t="s">
        <v>146</v>
      </c>
      <c r="D1427" s="388" t="s">
        <v>240</v>
      </c>
      <c r="E1427" s="389" t="s">
        <v>16594</v>
      </c>
      <c r="F1427" s="388" t="s">
        <v>241</v>
      </c>
      <c r="G1427" s="208"/>
    </row>
    <row r="1428" spans="1:7">
      <c r="A1428" s="388">
        <v>98019</v>
      </c>
      <c r="B1428" s="388" t="s">
        <v>2123</v>
      </c>
      <c r="C1428" s="388" t="s">
        <v>239</v>
      </c>
      <c r="D1428" s="388" t="s">
        <v>334</v>
      </c>
      <c r="E1428" s="389" t="s">
        <v>16595</v>
      </c>
      <c r="F1428" s="388" t="s">
        <v>241</v>
      </c>
      <c r="G1428" s="208"/>
    </row>
    <row r="1429" spans="1:7">
      <c r="A1429" s="388">
        <v>98020</v>
      </c>
      <c r="B1429" s="388" t="s">
        <v>2124</v>
      </c>
      <c r="C1429" s="388" t="s">
        <v>146</v>
      </c>
      <c r="D1429" s="388" t="s">
        <v>240</v>
      </c>
      <c r="E1429" s="389" t="s">
        <v>16596</v>
      </c>
      <c r="F1429" s="388" t="s">
        <v>241</v>
      </c>
      <c r="G1429" s="208"/>
    </row>
    <row r="1430" spans="1:7">
      <c r="A1430" s="388">
        <v>98021</v>
      </c>
      <c r="B1430" s="388" t="s">
        <v>2125</v>
      </c>
      <c r="C1430" s="388" t="s">
        <v>239</v>
      </c>
      <c r="D1430" s="388" t="s">
        <v>334</v>
      </c>
      <c r="E1430" s="389" t="s">
        <v>16597</v>
      </c>
      <c r="F1430" s="388" t="s">
        <v>241</v>
      </c>
      <c r="G1430" s="208"/>
    </row>
    <row r="1431" spans="1:7">
      <c r="A1431" s="388">
        <v>98022</v>
      </c>
      <c r="B1431" s="388" t="s">
        <v>2126</v>
      </c>
      <c r="C1431" s="388" t="s">
        <v>146</v>
      </c>
      <c r="D1431" s="388" t="s">
        <v>240</v>
      </c>
      <c r="E1431" s="389" t="s">
        <v>16598</v>
      </c>
      <c r="F1431" s="388" t="s">
        <v>241</v>
      </c>
      <c r="G1431" s="208"/>
    </row>
    <row r="1432" spans="1:7">
      <c r="A1432" s="388">
        <v>98023</v>
      </c>
      <c r="B1432" s="388" t="s">
        <v>2127</v>
      </c>
      <c r="C1432" s="388" t="s">
        <v>239</v>
      </c>
      <c r="D1432" s="388" t="s">
        <v>334</v>
      </c>
      <c r="E1432" s="389" t="s">
        <v>16599</v>
      </c>
      <c r="F1432" s="388" t="s">
        <v>241</v>
      </c>
      <c r="G1432" s="208"/>
    </row>
    <row r="1433" spans="1:7">
      <c r="A1433" s="388">
        <v>98024</v>
      </c>
      <c r="B1433" s="388" t="s">
        <v>2128</v>
      </c>
      <c r="C1433" s="388" t="s">
        <v>146</v>
      </c>
      <c r="D1433" s="388" t="s">
        <v>240</v>
      </c>
      <c r="E1433" s="389" t="s">
        <v>16600</v>
      </c>
      <c r="F1433" s="388" t="s">
        <v>241</v>
      </c>
      <c r="G1433" s="208"/>
    </row>
    <row r="1434" spans="1:7">
      <c r="A1434" s="388">
        <v>98025</v>
      </c>
      <c r="B1434" s="388" t="s">
        <v>2129</v>
      </c>
      <c r="C1434" s="388" t="s">
        <v>239</v>
      </c>
      <c r="D1434" s="388" t="s">
        <v>334</v>
      </c>
      <c r="E1434" s="389" t="s">
        <v>16601</v>
      </c>
      <c r="F1434" s="388" t="s">
        <v>241</v>
      </c>
      <c r="G1434" s="208"/>
    </row>
    <row r="1435" spans="1:7">
      <c r="A1435" s="388">
        <v>98026</v>
      </c>
      <c r="B1435" s="388" t="s">
        <v>2130</v>
      </c>
      <c r="C1435" s="388" t="s">
        <v>146</v>
      </c>
      <c r="D1435" s="388" t="s">
        <v>240</v>
      </c>
      <c r="E1435" s="389" t="s">
        <v>16602</v>
      </c>
      <c r="F1435" s="388" t="s">
        <v>241</v>
      </c>
      <c r="G1435" s="208"/>
    </row>
    <row r="1436" spans="1:7">
      <c r="A1436" s="388">
        <v>98027</v>
      </c>
      <c r="B1436" s="388" t="s">
        <v>2131</v>
      </c>
      <c r="C1436" s="388" t="s">
        <v>239</v>
      </c>
      <c r="D1436" s="388" t="s">
        <v>334</v>
      </c>
      <c r="E1436" s="389" t="s">
        <v>16595</v>
      </c>
      <c r="F1436" s="388" t="s">
        <v>241</v>
      </c>
      <c r="G1436" s="208"/>
    </row>
    <row r="1437" spans="1:7">
      <c r="A1437" s="388">
        <v>98028</v>
      </c>
      <c r="B1437" s="388" t="s">
        <v>2132</v>
      </c>
      <c r="C1437" s="388" t="s">
        <v>146</v>
      </c>
      <c r="D1437" s="388" t="s">
        <v>240</v>
      </c>
      <c r="E1437" s="389" t="s">
        <v>16603</v>
      </c>
      <c r="F1437" s="388" t="s">
        <v>241</v>
      </c>
      <c r="G1437" s="208"/>
    </row>
    <row r="1438" spans="1:7">
      <c r="A1438" s="388">
        <v>98029</v>
      </c>
      <c r="B1438" s="388" t="s">
        <v>2133</v>
      </c>
      <c r="C1438" s="388" t="s">
        <v>239</v>
      </c>
      <c r="D1438" s="388" t="s">
        <v>334</v>
      </c>
      <c r="E1438" s="389" t="s">
        <v>16604</v>
      </c>
      <c r="F1438" s="388" t="s">
        <v>241</v>
      </c>
      <c r="G1438" s="208"/>
    </row>
    <row r="1439" spans="1:7">
      <c r="A1439" s="388">
        <v>98030</v>
      </c>
      <c r="B1439" s="388" t="s">
        <v>2134</v>
      </c>
      <c r="C1439" s="388" t="s">
        <v>146</v>
      </c>
      <c r="D1439" s="388" t="s">
        <v>240</v>
      </c>
      <c r="E1439" s="389" t="s">
        <v>16605</v>
      </c>
      <c r="F1439" s="388" t="s">
        <v>241</v>
      </c>
      <c r="G1439" s="208"/>
    </row>
    <row r="1440" spans="1:7">
      <c r="A1440" s="388">
        <v>98031</v>
      </c>
      <c r="B1440" s="388" t="s">
        <v>2135</v>
      </c>
      <c r="C1440" s="388" t="s">
        <v>239</v>
      </c>
      <c r="D1440" s="388" t="s">
        <v>334</v>
      </c>
      <c r="E1440" s="389" t="s">
        <v>16606</v>
      </c>
      <c r="F1440" s="388" t="s">
        <v>241</v>
      </c>
      <c r="G1440" s="208"/>
    </row>
    <row r="1441" spans="1:7">
      <c r="A1441" s="388">
        <v>98032</v>
      </c>
      <c r="B1441" s="388" t="s">
        <v>2136</v>
      </c>
      <c r="C1441" s="388" t="s">
        <v>146</v>
      </c>
      <c r="D1441" s="388" t="s">
        <v>240</v>
      </c>
      <c r="E1441" s="389" t="s">
        <v>16607</v>
      </c>
      <c r="F1441" s="388" t="s">
        <v>241</v>
      </c>
      <c r="G1441" s="208"/>
    </row>
    <row r="1442" spans="1:7">
      <c r="A1442" s="388">
        <v>98033</v>
      </c>
      <c r="B1442" s="388" t="s">
        <v>2137</v>
      </c>
      <c r="C1442" s="388" t="s">
        <v>239</v>
      </c>
      <c r="D1442" s="388" t="s">
        <v>334</v>
      </c>
      <c r="E1442" s="389" t="s">
        <v>16608</v>
      </c>
      <c r="F1442" s="388" t="s">
        <v>241</v>
      </c>
      <c r="G1442" s="208"/>
    </row>
    <row r="1443" spans="1:7">
      <c r="A1443" s="388">
        <v>98034</v>
      </c>
      <c r="B1443" s="388" t="s">
        <v>2138</v>
      </c>
      <c r="C1443" s="388" t="s">
        <v>146</v>
      </c>
      <c r="D1443" s="388" t="s">
        <v>240</v>
      </c>
      <c r="E1443" s="389" t="s">
        <v>16609</v>
      </c>
      <c r="F1443" s="388" t="s">
        <v>241</v>
      </c>
      <c r="G1443" s="208"/>
    </row>
    <row r="1444" spans="1:7">
      <c r="A1444" s="388">
        <v>98035</v>
      </c>
      <c r="B1444" s="388" t="s">
        <v>2139</v>
      </c>
      <c r="C1444" s="388" t="s">
        <v>239</v>
      </c>
      <c r="D1444" s="388" t="s">
        <v>334</v>
      </c>
      <c r="E1444" s="389" t="s">
        <v>16604</v>
      </c>
      <c r="F1444" s="388" t="s">
        <v>241</v>
      </c>
      <c r="G1444" s="208"/>
    </row>
    <row r="1445" spans="1:7">
      <c r="A1445" s="388">
        <v>98036</v>
      </c>
      <c r="B1445" s="388" t="s">
        <v>2140</v>
      </c>
      <c r="C1445" s="388" t="s">
        <v>146</v>
      </c>
      <c r="D1445" s="388" t="s">
        <v>240</v>
      </c>
      <c r="E1445" s="389" t="s">
        <v>16610</v>
      </c>
      <c r="F1445" s="388" t="s">
        <v>241</v>
      </c>
      <c r="G1445" s="208"/>
    </row>
    <row r="1446" spans="1:7">
      <c r="A1446" s="388">
        <v>98037</v>
      </c>
      <c r="B1446" s="388" t="s">
        <v>2141</v>
      </c>
      <c r="C1446" s="388" t="s">
        <v>239</v>
      </c>
      <c r="D1446" s="388" t="s">
        <v>334</v>
      </c>
      <c r="E1446" s="389" t="s">
        <v>16611</v>
      </c>
      <c r="F1446" s="388" t="s">
        <v>241</v>
      </c>
      <c r="G1446" s="208"/>
    </row>
    <row r="1447" spans="1:7">
      <c r="A1447" s="388">
        <v>98038</v>
      </c>
      <c r="B1447" s="388" t="s">
        <v>2142</v>
      </c>
      <c r="C1447" s="388" t="s">
        <v>146</v>
      </c>
      <c r="D1447" s="388" t="s">
        <v>240</v>
      </c>
      <c r="E1447" s="389" t="s">
        <v>16612</v>
      </c>
      <c r="F1447" s="388" t="s">
        <v>241</v>
      </c>
      <c r="G1447" s="208"/>
    </row>
    <row r="1448" spans="1:7">
      <c r="A1448" s="388">
        <v>98039</v>
      </c>
      <c r="B1448" s="388" t="s">
        <v>2143</v>
      </c>
      <c r="C1448" s="388" t="s">
        <v>239</v>
      </c>
      <c r="D1448" s="388" t="s">
        <v>334</v>
      </c>
      <c r="E1448" s="389" t="s">
        <v>16613</v>
      </c>
      <c r="F1448" s="388" t="s">
        <v>241</v>
      </c>
      <c r="G1448" s="208"/>
    </row>
    <row r="1449" spans="1:7">
      <c r="A1449" s="388">
        <v>98040</v>
      </c>
      <c r="B1449" s="388" t="s">
        <v>2144</v>
      </c>
      <c r="C1449" s="388" t="s">
        <v>146</v>
      </c>
      <c r="D1449" s="388" t="s">
        <v>240</v>
      </c>
      <c r="E1449" s="389" t="s">
        <v>16614</v>
      </c>
      <c r="F1449" s="388" t="s">
        <v>241</v>
      </c>
      <c r="G1449" s="208"/>
    </row>
    <row r="1450" spans="1:7">
      <c r="A1450" s="388">
        <v>98041</v>
      </c>
      <c r="B1450" s="388" t="s">
        <v>2145</v>
      </c>
      <c r="C1450" s="388" t="s">
        <v>239</v>
      </c>
      <c r="D1450" s="388" t="s">
        <v>334</v>
      </c>
      <c r="E1450" s="389" t="s">
        <v>16611</v>
      </c>
      <c r="F1450" s="388" t="s">
        <v>241</v>
      </c>
      <c r="G1450" s="208"/>
    </row>
    <row r="1451" spans="1:7">
      <c r="A1451" s="388">
        <v>98042</v>
      </c>
      <c r="B1451" s="388" t="s">
        <v>2146</v>
      </c>
      <c r="C1451" s="388" t="s">
        <v>146</v>
      </c>
      <c r="D1451" s="388" t="s">
        <v>240</v>
      </c>
      <c r="E1451" s="389" t="s">
        <v>16615</v>
      </c>
      <c r="F1451" s="388" t="s">
        <v>241</v>
      </c>
      <c r="G1451" s="208"/>
    </row>
    <row r="1452" spans="1:7">
      <c r="A1452" s="388">
        <v>98043</v>
      </c>
      <c r="B1452" s="388" t="s">
        <v>2147</v>
      </c>
      <c r="C1452" s="388" t="s">
        <v>239</v>
      </c>
      <c r="D1452" s="388" t="s">
        <v>334</v>
      </c>
      <c r="E1452" s="389" t="s">
        <v>16616</v>
      </c>
      <c r="F1452" s="388" t="s">
        <v>241</v>
      </c>
      <c r="G1452" s="208"/>
    </row>
    <row r="1453" spans="1:7">
      <c r="A1453" s="388">
        <v>98044</v>
      </c>
      <c r="B1453" s="388" t="s">
        <v>2148</v>
      </c>
      <c r="C1453" s="388" t="s">
        <v>146</v>
      </c>
      <c r="D1453" s="388" t="s">
        <v>240</v>
      </c>
      <c r="E1453" s="389" t="s">
        <v>16617</v>
      </c>
      <c r="F1453" s="388" t="s">
        <v>241</v>
      </c>
      <c r="G1453" s="208"/>
    </row>
    <row r="1454" spans="1:7">
      <c r="A1454" s="388">
        <v>98045</v>
      </c>
      <c r="B1454" s="388" t="s">
        <v>2149</v>
      </c>
      <c r="C1454" s="388" t="s">
        <v>239</v>
      </c>
      <c r="D1454" s="388" t="s">
        <v>334</v>
      </c>
      <c r="E1454" s="389" t="s">
        <v>16616</v>
      </c>
      <c r="F1454" s="388" t="s">
        <v>241</v>
      </c>
      <c r="G1454" s="208"/>
    </row>
    <row r="1455" spans="1:7">
      <c r="A1455" s="388">
        <v>98046</v>
      </c>
      <c r="B1455" s="388" t="s">
        <v>2150</v>
      </c>
      <c r="C1455" s="388" t="s">
        <v>146</v>
      </c>
      <c r="D1455" s="388" t="s">
        <v>240</v>
      </c>
      <c r="E1455" s="389" t="s">
        <v>16618</v>
      </c>
      <c r="F1455" s="388" t="s">
        <v>241</v>
      </c>
      <c r="G1455" s="208"/>
    </row>
    <row r="1456" spans="1:7">
      <c r="A1456" s="388">
        <v>98047</v>
      </c>
      <c r="B1456" s="388" t="s">
        <v>2151</v>
      </c>
      <c r="C1456" s="388" t="s">
        <v>239</v>
      </c>
      <c r="D1456" s="388" t="s">
        <v>334</v>
      </c>
      <c r="E1456" s="389" t="s">
        <v>16619</v>
      </c>
      <c r="F1456" s="388" t="s">
        <v>241</v>
      </c>
      <c r="G1456" s="208"/>
    </row>
    <row r="1457" spans="1:7">
      <c r="A1457" s="388">
        <v>98048</v>
      </c>
      <c r="B1457" s="388" t="s">
        <v>2152</v>
      </c>
      <c r="C1457" s="388" t="s">
        <v>146</v>
      </c>
      <c r="D1457" s="388" t="s">
        <v>240</v>
      </c>
      <c r="E1457" s="389" t="s">
        <v>16620</v>
      </c>
      <c r="F1457" s="388" t="s">
        <v>241</v>
      </c>
      <c r="G1457" s="208"/>
    </row>
    <row r="1458" spans="1:7">
      <c r="A1458" s="388">
        <v>98049</v>
      </c>
      <c r="B1458" s="388" t="s">
        <v>2153</v>
      </c>
      <c r="C1458" s="388" t="s">
        <v>239</v>
      </c>
      <c r="D1458" s="388" t="s">
        <v>334</v>
      </c>
      <c r="E1458" s="389" t="s">
        <v>16621</v>
      </c>
      <c r="F1458" s="388" t="s">
        <v>241</v>
      </c>
      <c r="G1458" s="208"/>
    </row>
    <row r="1459" spans="1:7">
      <c r="A1459" s="388">
        <v>98050</v>
      </c>
      <c r="B1459" s="388" t="s">
        <v>2154</v>
      </c>
      <c r="C1459" s="388" t="s">
        <v>239</v>
      </c>
      <c r="D1459" s="388" t="s">
        <v>240</v>
      </c>
      <c r="E1459" s="389" t="s">
        <v>16622</v>
      </c>
      <c r="F1459" s="388" t="s">
        <v>241</v>
      </c>
      <c r="G1459" s="208"/>
    </row>
    <row r="1460" spans="1:7">
      <c r="A1460" s="388">
        <v>98051</v>
      </c>
      <c r="B1460" s="388" t="s">
        <v>2155</v>
      </c>
      <c r="C1460" s="388" t="s">
        <v>239</v>
      </c>
      <c r="D1460" s="388" t="s">
        <v>334</v>
      </c>
      <c r="E1460" s="389" t="s">
        <v>16623</v>
      </c>
      <c r="F1460" s="388" t="s">
        <v>241</v>
      </c>
      <c r="G1460" s="208"/>
    </row>
    <row r="1461" spans="1:7">
      <c r="A1461" s="388">
        <v>98405</v>
      </c>
      <c r="B1461" s="388" t="s">
        <v>2156</v>
      </c>
      <c r="C1461" s="388" t="s">
        <v>146</v>
      </c>
      <c r="D1461" s="388" t="s">
        <v>240</v>
      </c>
      <c r="E1461" s="389" t="s">
        <v>16624</v>
      </c>
      <c r="F1461" s="388" t="s">
        <v>241</v>
      </c>
      <c r="G1461" s="208"/>
    </row>
    <row r="1462" spans="1:7">
      <c r="A1462" s="388">
        <v>98406</v>
      </c>
      <c r="B1462" s="388" t="s">
        <v>2157</v>
      </c>
      <c r="C1462" s="388" t="s">
        <v>146</v>
      </c>
      <c r="D1462" s="388" t="s">
        <v>240</v>
      </c>
      <c r="E1462" s="389" t="s">
        <v>16625</v>
      </c>
      <c r="F1462" s="388" t="s">
        <v>241</v>
      </c>
      <c r="G1462" s="208"/>
    </row>
    <row r="1463" spans="1:7">
      <c r="A1463" s="388">
        <v>98407</v>
      </c>
      <c r="B1463" s="388" t="s">
        <v>2158</v>
      </c>
      <c r="C1463" s="388" t="s">
        <v>146</v>
      </c>
      <c r="D1463" s="388" t="s">
        <v>240</v>
      </c>
      <c r="E1463" s="389" t="s">
        <v>16626</v>
      </c>
      <c r="F1463" s="388" t="s">
        <v>241</v>
      </c>
      <c r="G1463" s="208"/>
    </row>
    <row r="1464" spans="1:7">
      <c r="A1464" s="388">
        <v>98408</v>
      </c>
      <c r="B1464" s="388" t="s">
        <v>2159</v>
      </c>
      <c r="C1464" s="388" t="s">
        <v>146</v>
      </c>
      <c r="D1464" s="388" t="s">
        <v>240</v>
      </c>
      <c r="E1464" s="389" t="s">
        <v>16627</v>
      </c>
      <c r="F1464" s="388" t="s">
        <v>241</v>
      </c>
      <c r="G1464" s="208"/>
    </row>
    <row r="1465" spans="1:7">
      <c r="A1465" s="388">
        <v>98409</v>
      </c>
      <c r="B1465" s="388" t="s">
        <v>2160</v>
      </c>
      <c r="C1465" s="388" t="s">
        <v>239</v>
      </c>
      <c r="D1465" s="388" t="s">
        <v>240</v>
      </c>
      <c r="E1465" s="389" t="s">
        <v>16628</v>
      </c>
      <c r="F1465" s="388" t="s">
        <v>241</v>
      </c>
      <c r="G1465" s="208"/>
    </row>
    <row r="1466" spans="1:7">
      <c r="A1466" s="388">
        <v>98410</v>
      </c>
      <c r="B1466" s="388" t="s">
        <v>2161</v>
      </c>
      <c r="C1466" s="388" t="s">
        <v>146</v>
      </c>
      <c r="D1466" s="388" t="s">
        <v>240</v>
      </c>
      <c r="E1466" s="389" t="s">
        <v>16629</v>
      </c>
      <c r="F1466" s="388" t="s">
        <v>241</v>
      </c>
      <c r="G1466" s="208"/>
    </row>
    <row r="1467" spans="1:7">
      <c r="A1467" s="388">
        <v>98414</v>
      </c>
      <c r="B1467" s="388" t="s">
        <v>2162</v>
      </c>
      <c r="C1467" s="388" t="s">
        <v>146</v>
      </c>
      <c r="D1467" s="388" t="s">
        <v>240</v>
      </c>
      <c r="E1467" s="389" t="s">
        <v>16630</v>
      </c>
      <c r="F1467" s="388" t="s">
        <v>241</v>
      </c>
      <c r="G1467" s="208"/>
    </row>
    <row r="1468" spans="1:7">
      <c r="A1468" s="388">
        <v>98415</v>
      </c>
      <c r="B1468" s="388" t="s">
        <v>2163</v>
      </c>
      <c r="C1468" s="388" t="s">
        <v>146</v>
      </c>
      <c r="D1468" s="388" t="s">
        <v>240</v>
      </c>
      <c r="E1468" s="389" t="s">
        <v>16631</v>
      </c>
      <c r="F1468" s="388" t="s">
        <v>241</v>
      </c>
      <c r="G1468" s="208"/>
    </row>
    <row r="1469" spans="1:7">
      <c r="A1469" s="388">
        <v>98416</v>
      </c>
      <c r="B1469" s="388" t="s">
        <v>2164</v>
      </c>
      <c r="C1469" s="388" t="s">
        <v>146</v>
      </c>
      <c r="D1469" s="388" t="s">
        <v>240</v>
      </c>
      <c r="E1469" s="389" t="s">
        <v>16632</v>
      </c>
      <c r="F1469" s="388" t="s">
        <v>241</v>
      </c>
      <c r="G1469" s="208"/>
    </row>
    <row r="1470" spans="1:7">
      <c r="A1470" s="388">
        <v>98417</v>
      </c>
      <c r="B1470" s="388" t="s">
        <v>2165</v>
      </c>
      <c r="C1470" s="388" t="s">
        <v>146</v>
      </c>
      <c r="D1470" s="388" t="s">
        <v>240</v>
      </c>
      <c r="E1470" s="389" t="s">
        <v>16633</v>
      </c>
      <c r="F1470" s="388" t="s">
        <v>241</v>
      </c>
      <c r="G1470" s="208"/>
    </row>
    <row r="1471" spans="1:7">
      <c r="A1471" s="388">
        <v>98418</v>
      </c>
      <c r="B1471" s="388" t="s">
        <v>2166</v>
      </c>
      <c r="C1471" s="388" t="s">
        <v>146</v>
      </c>
      <c r="D1471" s="388" t="s">
        <v>240</v>
      </c>
      <c r="E1471" s="389" t="s">
        <v>16634</v>
      </c>
      <c r="F1471" s="388" t="s">
        <v>241</v>
      </c>
      <c r="G1471" s="208"/>
    </row>
    <row r="1472" spans="1:7">
      <c r="A1472" s="388">
        <v>98419</v>
      </c>
      <c r="B1472" s="388" t="s">
        <v>2167</v>
      </c>
      <c r="C1472" s="388" t="s">
        <v>146</v>
      </c>
      <c r="D1472" s="388" t="s">
        <v>240</v>
      </c>
      <c r="E1472" s="389" t="s">
        <v>16635</v>
      </c>
      <c r="F1472" s="388" t="s">
        <v>241</v>
      </c>
      <c r="G1472" s="208"/>
    </row>
    <row r="1473" spans="1:7">
      <c r="A1473" s="388">
        <v>98420</v>
      </c>
      <c r="B1473" s="388" t="s">
        <v>2168</v>
      </c>
      <c r="C1473" s="388" t="s">
        <v>146</v>
      </c>
      <c r="D1473" s="388" t="s">
        <v>240</v>
      </c>
      <c r="E1473" s="389" t="s">
        <v>16636</v>
      </c>
      <c r="F1473" s="388" t="s">
        <v>241</v>
      </c>
      <c r="G1473" s="208"/>
    </row>
    <row r="1474" spans="1:7">
      <c r="A1474" s="388">
        <v>98421</v>
      </c>
      <c r="B1474" s="388" t="s">
        <v>2169</v>
      </c>
      <c r="C1474" s="388" t="s">
        <v>146</v>
      </c>
      <c r="D1474" s="388" t="s">
        <v>240</v>
      </c>
      <c r="E1474" s="389" t="s">
        <v>16637</v>
      </c>
      <c r="F1474" s="388" t="s">
        <v>241</v>
      </c>
      <c r="G1474" s="208"/>
    </row>
    <row r="1475" spans="1:7">
      <c r="A1475" s="388">
        <v>98422</v>
      </c>
      <c r="B1475" s="388" t="s">
        <v>2170</v>
      </c>
      <c r="C1475" s="388" t="s">
        <v>146</v>
      </c>
      <c r="D1475" s="388" t="s">
        <v>240</v>
      </c>
      <c r="E1475" s="389" t="s">
        <v>16638</v>
      </c>
      <c r="F1475" s="388" t="s">
        <v>241</v>
      </c>
      <c r="G1475" s="208"/>
    </row>
    <row r="1476" spans="1:7">
      <c r="A1476" s="388">
        <v>98423</v>
      </c>
      <c r="B1476" s="388" t="s">
        <v>2171</v>
      </c>
      <c r="C1476" s="388" t="s">
        <v>146</v>
      </c>
      <c r="D1476" s="388" t="s">
        <v>240</v>
      </c>
      <c r="E1476" s="389" t="s">
        <v>16639</v>
      </c>
      <c r="F1476" s="388" t="s">
        <v>241</v>
      </c>
      <c r="G1476" s="208"/>
    </row>
    <row r="1477" spans="1:7">
      <c r="A1477" s="388">
        <v>98424</v>
      </c>
      <c r="B1477" s="388" t="s">
        <v>2172</v>
      </c>
      <c r="C1477" s="388" t="s">
        <v>146</v>
      </c>
      <c r="D1477" s="388" t="s">
        <v>240</v>
      </c>
      <c r="E1477" s="389" t="s">
        <v>16640</v>
      </c>
      <c r="F1477" s="388" t="s">
        <v>241</v>
      </c>
      <c r="G1477" s="208"/>
    </row>
    <row r="1478" spans="1:7">
      <c r="A1478" s="388">
        <v>98425</v>
      </c>
      <c r="B1478" s="388" t="s">
        <v>2173</v>
      </c>
      <c r="C1478" s="388" t="s">
        <v>146</v>
      </c>
      <c r="D1478" s="388" t="s">
        <v>240</v>
      </c>
      <c r="E1478" s="389" t="s">
        <v>16573</v>
      </c>
      <c r="F1478" s="388" t="s">
        <v>241</v>
      </c>
      <c r="G1478" s="208"/>
    </row>
    <row r="1479" spans="1:7">
      <c r="A1479" s="388">
        <v>98426</v>
      </c>
      <c r="B1479" s="388" t="s">
        <v>2174</v>
      </c>
      <c r="C1479" s="388" t="s">
        <v>146</v>
      </c>
      <c r="D1479" s="388" t="s">
        <v>240</v>
      </c>
      <c r="E1479" s="389" t="s">
        <v>16641</v>
      </c>
      <c r="F1479" s="388" t="s">
        <v>241</v>
      </c>
      <c r="G1479" s="208"/>
    </row>
    <row r="1480" spans="1:7">
      <c r="A1480" s="388">
        <v>98427</v>
      </c>
      <c r="B1480" s="388" t="s">
        <v>2175</v>
      </c>
      <c r="C1480" s="388" t="s">
        <v>146</v>
      </c>
      <c r="D1480" s="388" t="s">
        <v>240</v>
      </c>
      <c r="E1480" s="389" t="s">
        <v>16642</v>
      </c>
      <c r="F1480" s="388" t="s">
        <v>241</v>
      </c>
      <c r="G1480" s="208"/>
    </row>
    <row r="1481" spans="1:7">
      <c r="A1481" s="388">
        <v>98428</v>
      </c>
      <c r="B1481" s="388" t="s">
        <v>2176</v>
      </c>
      <c r="C1481" s="388" t="s">
        <v>146</v>
      </c>
      <c r="D1481" s="388" t="s">
        <v>240</v>
      </c>
      <c r="E1481" s="389" t="s">
        <v>16643</v>
      </c>
      <c r="F1481" s="388" t="s">
        <v>241</v>
      </c>
      <c r="G1481" s="208"/>
    </row>
    <row r="1482" spans="1:7">
      <c r="A1482" s="388">
        <v>98429</v>
      </c>
      <c r="B1482" s="388" t="s">
        <v>2177</v>
      </c>
      <c r="C1482" s="388" t="s">
        <v>146</v>
      </c>
      <c r="D1482" s="388" t="s">
        <v>240</v>
      </c>
      <c r="E1482" s="389" t="s">
        <v>16644</v>
      </c>
      <c r="F1482" s="388" t="s">
        <v>241</v>
      </c>
      <c r="G1482" s="208"/>
    </row>
    <row r="1483" spans="1:7">
      <c r="A1483" s="388">
        <v>98430</v>
      </c>
      <c r="B1483" s="388" t="s">
        <v>2178</v>
      </c>
      <c r="C1483" s="388" t="s">
        <v>146</v>
      </c>
      <c r="D1483" s="388" t="s">
        <v>240</v>
      </c>
      <c r="E1483" s="389" t="s">
        <v>16645</v>
      </c>
      <c r="F1483" s="388" t="s">
        <v>241</v>
      </c>
      <c r="G1483" s="208"/>
    </row>
    <row r="1484" spans="1:7">
      <c r="A1484" s="388">
        <v>98431</v>
      </c>
      <c r="B1484" s="388" t="s">
        <v>2179</v>
      </c>
      <c r="C1484" s="388" t="s">
        <v>146</v>
      </c>
      <c r="D1484" s="388" t="s">
        <v>240</v>
      </c>
      <c r="E1484" s="389" t="s">
        <v>16646</v>
      </c>
      <c r="F1484" s="388" t="s">
        <v>241</v>
      </c>
      <c r="G1484" s="208"/>
    </row>
    <row r="1485" spans="1:7">
      <c r="A1485" s="388">
        <v>98432</v>
      </c>
      <c r="B1485" s="388" t="s">
        <v>2180</v>
      </c>
      <c r="C1485" s="388" t="s">
        <v>146</v>
      </c>
      <c r="D1485" s="388" t="s">
        <v>240</v>
      </c>
      <c r="E1485" s="389" t="s">
        <v>16647</v>
      </c>
      <c r="F1485" s="388" t="s">
        <v>241</v>
      </c>
      <c r="G1485" s="208"/>
    </row>
    <row r="1486" spans="1:7">
      <c r="A1486" s="388">
        <v>98433</v>
      </c>
      <c r="B1486" s="388" t="s">
        <v>2181</v>
      </c>
      <c r="C1486" s="388" t="s">
        <v>146</v>
      </c>
      <c r="D1486" s="388" t="s">
        <v>240</v>
      </c>
      <c r="E1486" s="389" t="s">
        <v>16648</v>
      </c>
      <c r="F1486" s="388" t="s">
        <v>241</v>
      </c>
      <c r="G1486" s="208"/>
    </row>
    <row r="1487" spans="1:7">
      <c r="A1487" s="388">
        <v>98434</v>
      </c>
      <c r="B1487" s="388" t="s">
        <v>2182</v>
      </c>
      <c r="C1487" s="388" t="s">
        <v>146</v>
      </c>
      <c r="D1487" s="388" t="s">
        <v>240</v>
      </c>
      <c r="E1487" s="389" t="s">
        <v>16649</v>
      </c>
      <c r="F1487" s="388" t="s">
        <v>241</v>
      </c>
      <c r="G1487" s="208"/>
    </row>
    <row r="1488" spans="1:7">
      <c r="A1488" s="388">
        <v>99240</v>
      </c>
      <c r="B1488" s="388" t="s">
        <v>2183</v>
      </c>
      <c r="C1488" s="388" t="s">
        <v>239</v>
      </c>
      <c r="D1488" s="388" t="s">
        <v>240</v>
      </c>
      <c r="E1488" s="389" t="s">
        <v>16650</v>
      </c>
      <c r="F1488" s="388" t="s">
        <v>241</v>
      </c>
      <c r="G1488" s="208"/>
    </row>
    <row r="1489" spans="1:7">
      <c r="A1489" s="388">
        <v>99241</v>
      </c>
      <c r="B1489" s="388" t="s">
        <v>2184</v>
      </c>
      <c r="C1489" s="388" t="s">
        <v>239</v>
      </c>
      <c r="D1489" s="388" t="s">
        <v>334</v>
      </c>
      <c r="E1489" s="389" t="s">
        <v>16651</v>
      </c>
      <c r="F1489" s="388" t="s">
        <v>241</v>
      </c>
      <c r="G1489" s="208"/>
    </row>
    <row r="1490" spans="1:7">
      <c r="A1490" s="388">
        <v>99242</v>
      </c>
      <c r="B1490" s="388" t="s">
        <v>2185</v>
      </c>
      <c r="C1490" s="388" t="s">
        <v>146</v>
      </c>
      <c r="D1490" s="388" t="s">
        <v>240</v>
      </c>
      <c r="E1490" s="389" t="s">
        <v>16652</v>
      </c>
      <c r="F1490" s="388" t="s">
        <v>241</v>
      </c>
      <c r="G1490" s="208"/>
    </row>
    <row r="1491" spans="1:7">
      <c r="A1491" s="388">
        <v>99243</v>
      </c>
      <c r="B1491" s="388" t="s">
        <v>2186</v>
      </c>
      <c r="C1491" s="388" t="s">
        <v>239</v>
      </c>
      <c r="D1491" s="388" t="s">
        <v>334</v>
      </c>
      <c r="E1491" s="389" t="s">
        <v>16653</v>
      </c>
      <c r="F1491" s="388" t="s">
        <v>241</v>
      </c>
      <c r="G1491" s="208"/>
    </row>
    <row r="1492" spans="1:7">
      <c r="A1492" s="388">
        <v>99244</v>
      </c>
      <c r="B1492" s="388" t="s">
        <v>2187</v>
      </c>
      <c r="C1492" s="388" t="s">
        <v>146</v>
      </c>
      <c r="D1492" s="388" t="s">
        <v>240</v>
      </c>
      <c r="E1492" s="389" t="s">
        <v>16654</v>
      </c>
      <c r="F1492" s="388" t="s">
        <v>241</v>
      </c>
      <c r="G1492" s="208"/>
    </row>
    <row r="1493" spans="1:7">
      <c r="A1493" s="388">
        <v>99246</v>
      </c>
      <c r="B1493" s="388" t="s">
        <v>2188</v>
      </c>
      <c r="C1493" s="388" t="s">
        <v>239</v>
      </c>
      <c r="D1493" s="388" t="s">
        <v>240</v>
      </c>
      <c r="E1493" s="389" t="s">
        <v>16655</v>
      </c>
      <c r="F1493" s="388" t="s">
        <v>241</v>
      </c>
      <c r="G1493" s="208"/>
    </row>
    <row r="1494" spans="1:7">
      <c r="A1494" s="388">
        <v>99247</v>
      </c>
      <c r="B1494" s="388" t="s">
        <v>2189</v>
      </c>
      <c r="C1494" s="388" t="s">
        <v>239</v>
      </c>
      <c r="D1494" s="388" t="s">
        <v>334</v>
      </c>
      <c r="E1494" s="389" t="s">
        <v>16656</v>
      </c>
      <c r="F1494" s="388" t="s">
        <v>241</v>
      </c>
      <c r="G1494" s="208"/>
    </row>
    <row r="1495" spans="1:7">
      <c r="A1495" s="388">
        <v>99248</v>
      </c>
      <c r="B1495" s="388" t="s">
        <v>2190</v>
      </c>
      <c r="C1495" s="388" t="s">
        <v>146</v>
      </c>
      <c r="D1495" s="388" t="s">
        <v>240</v>
      </c>
      <c r="E1495" s="389" t="s">
        <v>16657</v>
      </c>
      <c r="F1495" s="388" t="s">
        <v>241</v>
      </c>
      <c r="G1495" s="208"/>
    </row>
    <row r="1496" spans="1:7">
      <c r="A1496" s="388">
        <v>99249</v>
      </c>
      <c r="B1496" s="388" t="s">
        <v>2191</v>
      </c>
      <c r="C1496" s="388" t="s">
        <v>239</v>
      </c>
      <c r="D1496" s="388" t="s">
        <v>334</v>
      </c>
      <c r="E1496" s="389" t="s">
        <v>16658</v>
      </c>
      <c r="F1496" s="388" t="s">
        <v>241</v>
      </c>
      <c r="G1496" s="208"/>
    </row>
    <row r="1497" spans="1:7">
      <c r="A1497" s="388">
        <v>99252</v>
      </c>
      <c r="B1497" s="388" t="s">
        <v>2192</v>
      </c>
      <c r="C1497" s="388" t="s">
        <v>146</v>
      </c>
      <c r="D1497" s="388" t="s">
        <v>240</v>
      </c>
      <c r="E1497" s="389" t="s">
        <v>16659</v>
      </c>
      <c r="F1497" s="388" t="s">
        <v>241</v>
      </c>
      <c r="G1497" s="208"/>
    </row>
    <row r="1498" spans="1:7">
      <c r="A1498" s="388">
        <v>99254</v>
      </c>
      <c r="B1498" s="388" t="s">
        <v>2193</v>
      </c>
      <c r="C1498" s="388" t="s">
        <v>239</v>
      </c>
      <c r="D1498" s="388" t="s">
        <v>334</v>
      </c>
      <c r="E1498" s="389" t="s">
        <v>16660</v>
      </c>
      <c r="F1498" s="388" t="s">
        <v>241</v>
      </c>
      <c r="G1498" s="208"/>
    </row>
    <row r="1499" spans="1:7">
      <c r="A1499" s="388">
        <v>99256</v>
      </c>
      <c r="B1499" s="388" t="s">
        <v>2194</v>
      </c>
      <c r="C1499" s="388" t="s">
        <v>146</v>
      </c>
      <c r="D1499" s="388" t="s">
        <v>240</v>
      </c>
      <c r="E1499" s="389" t="s">
        <v>16661</v>
      </c>
      <c r="F1499" s="388" t="s">
        <v>241</v>
      </c>
      <c r="G1499" s="208"/>
    </row>
    <row r="1500" spans="1:7">
      <c r="A1500" s="388">
        <v>99259</v>
      </c>
      <c r="B1500" s="388" t="s">
        <v>2195</v>
      </c>
      <c r="C1500" s="388" t="s">
        <v>146</v>
      </c>
      <c r="D1500" s="388" t="s">
        <v>240</v>
      </c>
      <c r="E1500" s="389" t="s">
        <v>16662</v>
      </c>
      <c r="F1500" s="388" t="s">
        <v>241</v>
      </c>
      <c r="G1500" s="208"/>
    </row>
    <row r="1501" spans="1:7">
      <c r="A1501" s="388">
        <v>99261</v>
      </c>
      <c r="B1501" s="388" t="s">
        <v>2196</v>
      </c>
      <c r="C1501" s="388" t="s">
        <v>239</v>
      </c>
      <c r="D1501" s="388" t="s">
        <v>334</v>
      </c>
      <c r="E1501" s="389" t="s">
        <v>16663</v>
      </c>
      <c r="F1501" s="388" t="s">
        <v>241</v>
      </c>
      <c r="G1501" s="208"/>
    </row>
    <row r="1502" spans="1:7">
      <c r="A1502" s="388">
        <v>99263</v>
      </c>
      <c r="B1502" s="388" t="s">
        <v>2197</v>
      </c>
      <c r="C1502" s="388" t="s">
        <v>239</v>
      </c>
      <c r="D1502" s="388" t="s">
        <v>334</v>
      </c>
      <c r="E1502" s="389" t="s">
        <v>16664</v>
      </c>
      <c r="F1502" s="388" t="s">
        <v>241</v>
      </c>
      <c r="G1502" s="208"/>
    </row>
    <row r="1503" spans="1:7">
      <c r="A1503" s="388">
        <v>99265</v>
      </c>
      <c r="B1503" s="388" t="s">
        <v>2198</v>
      </c>
      <c r="C1503" s="388" t="s">
        <v>146</v>
      </c>
      <c r="D1503" s="388" t="s">
        <v>240</v>
      </c>
      <c r="E1503" s="389" t="s">
        <v>16665</v>
      </c>
      <c r="F1503" s="388" t="s">
        <v>241</v>
      </c>
      <c r="G1503" s="208"/>
    </row>
    <row r="1504" spans="1:7">
      <c r="A1504" s="388">
        <v>99266</v>
      </c>
      <c r="B1504" s="388" t="s">
        <v>2199</v>
      </c>
      <c r="C1504" s="388" t="s">
        <v>239</v>
      </c>
      <c r="D1504" s="388" t="s">
        <v>334</v>
      </c>
      <c r="E1504" s="389" t="s">
        <v>16651</v>
      </c>
      <c r="F1504" s="388" t="s">
        <v>241</v>
      </c>
      <c r="G1504" s="208"/>
    </row>
    <row r="1505" spans="1:7">
      <c r="A1505" s="388">
        <v>99267</v>
      </c>
      <c r="B1505" s="388" t="s">
        <v>2200</v>
      </c>
      <c r="C1505" s="388" t="s">
        <v>146</v>
      </c>
      <c r="D1505" s="388" t="s">
        <v>240</v>
      </c>
      <c r="E1505" s="389" t="s">
        <v>16666</v>
      </c>
      <c r="F1505" s="388" t="s">
        <v>241</v>
      </c>
      <c r="G1505" s="208"/>
    </row>
    <row r="1506" spans="1:7">
      <c r="A1506" s="388">
        <v>99268</v>
      </c>
      <c r="B1506" s="388" t="s">
        <v>2201</v>
      </c>
      <c r="C1506" s="388" t="s">
        <v>146</v>
      </c>
      <c r="D1506" s="388" t="s">
        <v>240</v>
      </c>
      <c r="E1506" s="389" t="s">
        <v>16667</v>
      </c>
      <c r="F1506" s="388" t="s">
        <v>241</v>
      </c>
      <c r="G1506" s="208"/>
    </row>
    <row r="1507" spans="1:7">
      <c r="A1507" s="388">
        <v>99269</v>
      </c>
      <c r="B1507" s="388" t="s">
        <v>2202</v>
      </c>
      <c r="C1507" s="388" t="s">
        <v>239</v>
      </c>
      <c r="D1507" s="388" t="s">
        <v>334</v>
      </c>
      <c r="E1507" s="389" t="s">
        <v>16656</v>
      </c>
      <c r="F1507" s="388" t="s">
        <v>241</v>
      </c>
      <c r="G1507" s="208"/>
    </row>
    <row r="1508" spans="1:7">
      <c r="A1508" s="388">
        <v>99270</v>
      </c>
      <c r="B1508" s="388" t="s">
        <v>2203</v>
      </c>
      <c r="C1508" s="388" t="s">
        <v>146</v>
      </c>
      <c r="D1508" s="388" t="s">
        <v>240</v>
      </c>
      <c r="E1508" s="389" t="s">
        <v>16668</v>
      </c>
      <c r="F1508" s="388" t="s">
        <v>241</v>
      </c>
      <c r="G1508" s="208"/>
    </row>
    <row r="1509" spans="1:7">
      <c r="A1509" s="388">
        <v>99271</v>
      </c>
      <c r="B1509" s="388" t="s">
        <v>2204</v>
      </c>
      <c r="C1509" s="388" t="s">
        <v>146</v>
      </c>
      <c r="D1509" s="388" t="s">
        <v>240</v>
      </c>
      <c r="E1509" s="389" t="s">
        <v>16669</v>
      </c>
      <c r="F1509" s="388" t="s">
        <v>241</v>
      </c>
      <c r="G1509" s="208"/>
    </row>
    <row r="1510" spans="1:7">
      <c r="A1510" s="388">
        <v>99272</v>
      </c>
      <c r="B1510" s="388" t="s">
        <v>2205</v>
      </c>
      <c r="C1510" s="388" t="s">
        <v>146</v>
      </c>
      <c r="D1510" s="388" t="s">
        <v>240</v>
      </c>
      <c r="E1510" s="389" t="s">
        <v>16670</v>
      </c>
      <c r="F1510" s="388" t="s">
        <v>241</v>
      </c>
      <c r="G1510" s="208"/>
    </row>
    <row r="1511" spans="1:7">
      <c r="A1511" s="388">
        <v>99273</v>
      </c>
      <c r="B1511" s="388" t="s">
        <v>2206</v>
      </c>
      <c r="C1511" s="388" t="s">
        <v>146</v>
      </c>
      <c r="D1511" s="388" t="s">
        <v>240</v>
      </c>
      <c r="E1511" s="389" t="s">
        <v>16671</v>
      </c>
      <c r="F1511" s="388" t="s">
        <v>241</v>
      </c>
      <c r="G1511" s="208"/>
    </row>
    <row r="1512" spans="1:7">
      <c r="A1512" s="388">
        <v>99274</v>
      </c>
      <c r="B1512" s="388" t="s">
        <v>2207</v>
      </c>
      <c r="C1512" s="388" t="s">
        <v>146</v>
      </c>
      <c r="D1512" s="388" t="s">
        <v>240</v>
      </c>
      <c r="E1512" s="389" t="s">
        <v>16672</v>
      </c>
      <c r="F1512" s="388" t="s">
        <v>241</v>
      </c>
      <c r="G1512" s="208"/>
    </row>
    <row r="1513" spans="1:7">
      <c r="A1513" s="388">
        <v>99275</v>
      </c>
      <c r="B1513" s="388" t="s">
        <v>2208</v>
      </c>
      <c r="C1513" s="388" t="s">
        <v>146</v>
      </c>
      <c r="D1513" s="388" t="s">
        <v>240</v>
      </c>
      <c r="E1513" s="389" t="s">
        <v>16673</v>
      </c>
      <c r="F1513" s="388" t="s">
        <v>241</v>
      </c>
      <c r="G1513" s="208"/>
    </row>
    <row r="1514" spans="1:7">
      <c r="A1514" s="388">
        <v>99276</v>
      </c>
      <c r="B1514" s="388" t="s">
        <v>2209</v>
      </c>
      <c r="C1514" s="388" t="s">
        <v>239</v>
      </c>
      <c r="D1514" s="388" t="s">
        <v>334</v>
      </c>
      <c r="E1514" s="389" t="s">
        <v>16674</v>
      </c>
      <c r="F1514" s="388" t="s">
        <v>241</v>
      </c>
      <c r="G1514" s="208"/>
    </row>
    <row r="1515" spans="1:7">
      <c r="A1515" s="388">
        <v>99277</v>
      </c>
      <c r="B1515" s="388" t="s">
        <v>2210</v>
      </c>
      <c r="C1515" s="388" t="s">
        <v>239</v>
      </c>
      <c r="D1515" s="388" t="s">
        <v>334</v>
      </c>
      <c r="E1515" s="389" t="s">
        <v>16664</v>
      </c>
      <c r="F1515" s="388" t="s">
        <v>241</v>
      </c>
      <c r="G1515" s="208"/>
    </row>
    <row r="1516" spans="1:7">
      <c r="A1516" s="388">
        <v>99278</v>
      </c>
      <c r="B1516" s="388" t="s">
        <v>2211</v>
      </c>
      <c r="C1516" s="388" t="s">
        <v>239</v>
      </c>
      <c r="D1516" s="388" t="s">
        <v>240</v>
      </c>
      <c r="E1516" s="389" t="s">
        <v>16675</v>
      </c>
      <c r="F1516" s="388" t="s">
        <v>241</v>
      </c>
      <c r="G1516" s="208"/>
    </row>
    <row r="1517" spans="1:7">
      <c r="A1517" s="388">
        <v>99279</v>
      </c>
      <c r="B1517" s="388" t="s">
        <v>2212</v>
      </c>
      <c r="C1517" s="388" t="s">
        <v>146</v>
      </c>
      <c r="D1517" s="388" t="s">
        <v>240</v>
      </c>
      <c r="E1517" s="389" t="s">
        <v>16676</v>
      </c>
      <c r="F1517" s="388" t="s">
        <v>241</v>
      </c>
      <c r="G1517" s="208"/>
    </row>
    <row r="1518" spans="1:7">
      <c r="A1518" s="388">
        <v>99280</v>
      </c>
      <c r="B1518" s="388" t="s">
        <v>2213</v>
      </c>
      <c r="C1518" s="388" t="s">
        <v>146</v>
      </c>
      <c r="D1518" s="388" t="s">
        <v>240</v>
      </c>
      <c r="E1518" s="389" t="s">
        <v>16677</v>
      </c>
      <c r="F1518" s="388" t="s">
        <v>241</v>
      </c>
      <c r="G1518" s="208"/>
    </row>
    <row r="1519" spans="1:7">
      <c r="A1519" s="388">
        <v>99281</v>
      </c>
      <c r="B1519" s="388" t="s">
        <v>2214</v>
      </c>
      <c r="C1519" s="388" t="s">
        <v>239</v>
      </c>
      <c r="D1519" s="388" t="s">
        <v>334</v>
      </c>
      <c r="E1519" s="389" t="s">
        <v>16674</v>
      </c>
      <c r="F1519" s="388" t="s">
        <v>241</v>
      </c>
      <c r="G1519" s="208"/>
    </row>
    <row r="1520" spans="1:7">
      <c r="A1520" s="388">
        <v>99282</v>
      </c>
      <c r="B1520" s="388" t="s">
        <v>2215</v>
      </c>
      <c r="C1520" s="388" t="s">
        <v>239</v>
      </c>
      <c r="D1520" s="388" t="s">
        <v>334</v>
      </c>
      <c r="E1520" s="389" t="s">
        <v>16678</v>
      </c>
      <c r="F1520" s="388" t="s">
        <v>241</v>
      </c>
      <c r="G1520" s="208"/>
    </row>
    <row r="1521" spans="1:7">
      <c r="A1521" s="388">
        <v>99283</v>
      </c>
      <c r="B1521" s="388" t="s">
        <v>2216</v>
      </c>
      <c r="C1521" s="388" t="s">
        <v>239</v>
      </c>
      <c r="D1521" s="388" t="s">
        <v>334</v>
      </c>
      <c r="E1521" s="389" t="s">
        <v>16679</v>
      </c>
      <c r="F1521" s="388" t="s">
        <v>241</v>
      </c>
      <c r="G1521" s="208"/>
    </row>
    <row r="1522" spans="1:7">
      <c r="A1522" s="388">
        <v>99284</v>
      </c>
      <c r="B1522" s="388" t="s">
        <v>2217</v>
      </c>
      <c r="C1522" s="388" t="s">
        <v>146</v>
      </c>
      <c r="D1522" s="388" t="s">
        <v>240</v>
      </c>
      <c r="E1522" s="389" t="s">
        <v>16680</v>
      </c>
      <c r="F1522" s="388" t="s">
        <v>241</v>
      </c>
      <c r="G1522" s="208"/>
    </row>
    <row r="1523" spans="1:7">
      <c r="A1523" s="388">
        <v>99285</v>
      </c>
      <c r="B1523" s="388" t="s">
        <v>2218</v>
      </c>
      <c r="C1523" s="388" t="s">
        <v>146</v>
      </c>
      <c r="D1523" s="388" t="s">
        <v>240</v>
      </c>
      <c r="E1523" s="389" t="s">
        <v>16681</v>
      </c>
      <c r="F1523" s="388" t="s">
        <v>241</v>
      </c>
      <c r="G1523" s="208"/>
    </row>
    <row r="1524" spans="1:7">
      <c r="A1524" s="388">
        <v>99286</v>
      </c>
      <c r="B1524" s="388" t="s">
        <v>2219</v>
      </c>
      <c r="C1524" s="388" t="s">
        <v>146</v>
      </c>
      <c r="D1524" s="388" t="s">
        <v>240</v>
      </c>
      <c r="E1524" s="389" t="s">
        <v>16682</v>
      </c>
      <c r="F1524" s="388" t="s">
        <v>241</v>
      </c>
      <c r="G1524" s="208"/>
    </row>
    <row r="1525" spans="1:7">
      <c r="A1525" s="388">
        <v>99287</v>
      </c>
      <c r="B1525" s="388" t="s">
        <v>2220</v>
      </c>
      <c r="C1525" s="388" t="s">
        <v>146</v>
      </c>
      <c r="D1525" s="388" t="s">
        <v>240</v>
      </c>
      <c r="E1525" s="389" t="s">
        <v>16683</v>
      </c>
      <c r="F1525" s="388" t="s">
        <v>241</v>
      </c>
      <c r="G1525" s="208"/>
    </row>
    <row r="1526" spans="1:7">
      <c r="A1526" s="388">
        <v>99288</v>
      </c>
      <c r="B1526" s="388" t="s">
        <v>2221</v>
      </c>
      <c r="C1526" s="388" t="s">
        <v>239</v>
      </c>
      <c r="D1526" s="388" t="s">
        <v>240</v>
      </c>
      <c r="E1526" s="389" t="s">
        <v>16684</v>
      </c>
      <c r="F1526" s="388" t="s">
        <v>241</v>
      </c>
      <c r="G1526" s="208"/>
    </row>
    <row r="1527" spans="1:7">
      <c r="A1527" s="388">
        <v>99289</v>
      </c>
      <c r="B1527" s="388" t="s">
        <v>2222</v>
      </c>
      <c r="C1527" s="388" t="s">
        <v>239</v>
      </c>
      <c r="D1527" s="388" t="s">
        <v>334</v>
      </c>
      <c r="E1527" s="389" t="s">
        <v>16685</v>
      </c>
      <c r="F1527" s="388" t="s">
        <v>241</v>
      </c>
      <c r="G1527" s="208"/>
    </row>
    <row r="1528" spans="1:7">
      <c r="A1528" s="388">
        <v>99290</v>
      </c>
      <c r="B1528" s="388" t="s">
        <v>2223</v>
      </c>
      <c r="C1528" s="388" t="s">
        <v>146</v>
      </c>
      <c r="D1528" s="388" t="s">
        <v>240</v>
      </c>
      <c r="E1528" s="389" t="s">
        <v>16686</v>
      </c>
      <c r="F1528" s="388" t="s">
        <v>241</v>
      </c>
      <c r="G1528" s="208"/>
    </row>
    <row r="1529" spans="1:7">
      <c r="A1529" s="388">
        <v>99291</v>
      </c>
      <c r="B1529" s="388" t="s">
        <v>2224</v>
      </c>
      <c r="C1529" s="388" t="s">
        <v>239</v>
      </c>
      <c r="D1529" s="388" t="s">
        <v>334</v>
      </c>
      <c r="E1529" s="389" t="s">
        <v>16687</v>
      </c>
      <c r="F1529" s="388" t="s">
        <v>241</v>
      </c>
      <c r="G1529" s="208"/>
    </row>
    <row r="1530" spans="1:7">
      <c r="A1530" s="388">
        <v>99292</v>
      </c>
      <c r="B1530" s="388" t="s">
        <v>2225</v>
      </c>
      <c r="C1530" s="388" t="s">
        <v>146</v>
      </c>
      <c r="D1530" s="388" t="s">
        <v>240</v>
      </c>
      <c r="E1530" s="389" t="s">
        <v>16688</v>
      </c>
      <c r="F1530" s="388" t="s">
        <v>241</v>
      </c>
      <c r="G1530" s="208"/>
    </row>
    <row r="1531" spans="1:7">
      <c r="A1531" s="388">
        <v>99293</v>
      </c>
      <c r="B1531" s="388" t="s">
        <v>2226</v>
      </c>
      <c r="C1531" s="388" t="s">
        <v>239</v>
      </c>
      <c r="D1531" s="388" t="s">
        <v>334</v>
      </c>
      <c r="E1531" s="389" t="s">
        <v>16689</v>
      </c>
      <c r="F1531" s="388" t="s">
        <v>241</v>
      </c>
      <c r="G1531" s="208"/>
    </row>
    <row r="1532" spans="1:7">
      <c r="A1532" s="388">
        <v>99294</v>
      </c>
      <c r="B1532" s="388" t="s">
        <v>2227</v>
      </c>
      <c r="C1532" s="388" t="s">
        <v>146</v>
      </c>
      <c r="D1532" s="388" t="s">
        <v>240</v>
      </c>
      <c r="E1532" s="389" t="s">
        <v>16690</v>
      </c>
      <c r="F1532" s="388" t="s">
        <v>241</v>
      </c>
      <c r="G1532" s="208"/>
    </row>
    <row r="1533" spans="1:7">
      <c r="A1533" s="388">
        <v>99296</v>
      </c>
      <c r="B1533" s="388" t="s">
        <v>2228</v>
      </c>
      <c r="C1533" s="388" t="s">
        <v>239</v>
      </c>
      <c r="D1533" s="388" t="s">
        <v>334</v>
      </c>
      <c r="E1533" s="389" t="s">
        <v>16691</v>
      </c>
      <c r="F1533" s="388" t="s">
        <v>241</v>
      </c>
      <c r="G1533" s="208"/>
    </row>
    <row r="1534" spans="1:7">
      <c r="A1534" s="388">
        <v>99297</v>
      </c>
      <c r="B1534" s="388" t="s">
        <v>2229</v>
      </c>
      <c r="C1534" s="388" t="s">
        <v>239</v>
      </c>
      <c r="D1534" s="388" t="s">
        <v>334</v>
      </c>
      <c r="E1534" s="389" t="s">
        <v>16692</v>
      </c>
      <c r="F1534" s="388" t="s">
        <v>241</v>
      </c>
      <c r="G1534" s="208"/>
    </row>
    <row r="1535" spans="1:7">
      <c r="A1535" s="388">
        <v>99298</v>
      </c>
      <c r="B1535" s="388" t="s">
        <v>2230</v>
      </c>
      <c r="C1535" s="388" t="s">
        <v>146</v>
      </c>
      <c r="D1535" s="388" t="s">
        <v>240</v>
      </c>
      <c r="E1535" s="389" t="s">
        <v>16693</v>
      </c>
      <c r="F1535" s="388" t="s">
        <v>241</v>
      </c>
      <c r="G1535" s="208"/>
    </row>
    <row r="1536" spans="1:7">
      <c r="A1536" s="388">
        <v>99299</v>
      </c>
      <c r="B1536" s="388" t="s">
        <v>2231</v>
      </c>
      <c r="C1536" s="388" t="s">
        <v>239</v>
      </c>
      <c r="D1536" s="388" t="s">
        <v>334</v>
      </c>
      <c r="E1536" s="389" t="s">
        <v>16694</v>
      </c>
      <c r="F1536" s="388" t="s">
        <v>241</v>
      </c>
      <c r="G1536" s="208"/>
    </row>
    <row r="1537" spans="1:7">
      <c r="A1537" s="388">
        <v>99300</v>
      </c>
      <c r="B1537" s="388" t="s">
        <v>2232</v>
      </c>
      <c r="C1537" s="388" t="s">
        <v>146</v>
      </c>
      <c r="D1537" s="388" t="s">
        <v>240</v>
      </c>
      <c r="E1537" s="389" t="s">
        <v>16695</v>
      </c>
      <c r="F1537" s="388" t="s">
        <v>241</v>
      </c>
      <c r="G1537" s="208"/>
    </row>
    <row r="1538" spans="1:7">
      <c r="A1538" s="388">
        <v>99301</v>
      </c>
      <c r="B1538" s="388" t="s">
        <v>2233</v>
      </c>
      <c r="C1538" s="388" t="s">
        <v>146</v>
      </c>
      <c r="D1538" s="388" t="s">
        <v>240</v>
      </c>
      <c r="E1538" s="389" t="s">
        <v>16696</v>
      </c>
      <c r="F1538" s="388" t="s">
        <v>241</v>
      </c>
      <c r="G1538" s="208"/>
    </row>
    <row r="1539" spans="1:7">
      <c r="A1539" s="388">
        <v>99302</v>
      </c>
      <c r="B1539" s="388" t="s">
        <v>2234</v>
      </c>
      <c r="C1539" s="388" t="s">
        <v>239</v>
      </c>
      <c r="D1539" s="388" t="s">
        <v>334</v>
      </c>
      <c r="E1539" s="389" t="s">
        <v>16697</v>
      </c>
      <c r="F1539" s="388" t="s">
        <v>241</v>
      </c>
      <c r="G1539" s="208"/>
    </row>
    <row r="1540" spans="1:7">
      <c r="A1540" s="388">
        <v>99303</v>
      </c>
      <c r="B1540" s="388" t="s">
        <v>2235</v>
      </c>
      <c r="C1540" s="388" t="s">
        <v>146</v>
      </c>
      <c r="D1540" s="388" t="s">
        <v>240</v>
      </c>
      <c r="E1540" s="389" t="s">
        <v>16698</v>
      </c>
      <c r="F1540" s="388" t="s">
        <v>241</v>
      </c>
      <c r="G1540" s="208"/>
    </row>
    <row r="1541" spans="1:7">
      <c r="A1541" s="388">
        <v>99304</v>
      </c>
      <c r="B1541" s="388" t="s">
        <v>2236</v>
      </c>
      <c r="C1541" s="388" t="s">
        <v>239</v>
      </c>
      <c r="D1541" s="388" t="s">
        <v>334</v>
      </c>
      <c r="E1541" s="389" t="s">
        <v>16699</v>
      </c>
      <c r="F1541" s="388" t="s">
        <v>241</v>
      </c>
      <c r="G1541" s="208"/>
    </row>
    <row r="1542" spans="1:7">
      <c r="A1542" s="388">
        <v>99305</v>
      </c>
      <c r="B1542" s="388" t="s">
        <v>2237</v>
      </c>
      <c r="C1542" s="388" t="s">
        <v>146</v>
      </c>
      <c r="D1542" s="388" t="s">
        <v>240</v>
      </c>
      <c r="E1542" s="389" t="s">
        <v>16700</v>
      </c>
      <c r="F1542" s="388" t="s">
        <v>241</v>
      </c>
      <c r="G1542" s="208"/>
    </row>
    <row r="1543" spans="1:7">
      <c r="A1543" s="388">
        <v>99306</v>
      </c>
      <c r="B1543" s="388" t="s">
        <v>2238</v>
      </c>
      <c r="C1543" s="388" t="s">
        <v>239</v>
      </c>
      <c r="D1543" s="388" t="s">
        <v>334</v>
      </c>
      <c r="E1543" s="389" t="s">
        <v>16697</v>
      </c>
      <c r="F1543" s="388" t="s">
        <v>241</v>
      </c>
      <c r="G1543" s="208"/>
    </row>
    <row r="1544" spans="1:7">
      <c r="A1544" s="388">
        <v>99307</v>
      </c>
      <c r="B1544" s="388" t="s">
        <v>2239</v>
      </c>
      <c r="C1544" s="388" t="s">
        <v>239</v>
      </c>
      <c r="D1544" s="388" t="s">
        <v>334</v>
      </c>
      <c r="E1544" s="389" t="s">
        <v>16701</v>
      </c>
      <c r="F1544" s="388" t="s">
        <v>241</v>
      </c>
      <c r="G1544" s="208"/>
    </row>
    <row r="1545" spans="1:7">
      <c r="A1545" s="388">
        <v>99308</v>
      </c>
      <c r="B1545" s="388" t="s">
        <v>2240</v>
      </c>
      <c r="C1545" s="388" t="s">
        <v>146</v>
      </c>
      <c r="D1545" s="388" t="s">
        <v>240</v>
      </c>
      <c r="E1545" s="389" t="s">
        <v>16702</v>
      </c>
      <c r="F1545" s="388" t="s">
        <v>241</v>
      </c>
      <c r="G1545" s="208"/>
    </row>
    <row r="1546" spans="1:7">
      <c r="A1546" s="388">
        <v>99309</v>
      </c>
      <c r="B1546" s="388" t="s">
        <v>2241</v>
      </c>
      <c r="C1546" s="388" t="s">
        <v>239</v>
      </c>
      <c r="D1546" s="388" t="s">
        <v>334</v>
      </c>
      <c r="E1546" s="389" t="s">
        <v>16703</v>
      </c>
      <c r="F1546" s="388" t="s">
        <v>241</v>
      </c>
      <c r="G1546" s="208"/>
    </row>
    <row r="1547" spans="1:7">
      <c r="A1547" s="388">
        <v>99310</v>
      </c>
      <c r="B1547" s="388" t="s">
        <v>2242</v>
      </c>
      <c r="C1547" s="388" t="s">
        <v>146</v>
      </c>
      <c r="D1547" s="388" t="s">
        <v>240</v>
      </c>
      <c r="E1547" s="389" t="s">
        <v>16704</v>
      </c>
      <c r="F1547" s="388" t="s">
        <v>241</v>
      </c>
      <c r="G1547" s="208"/>
    </row>
    <row r="1548" spans="1:7">
      <c r="A1548" s="388">
        <v>99311</v>
      </c>
      <c r="B1548" s="388" t="s">
        <v>2243</v>
      </c>
      <c r="C1548" s="388" t="s">
        <v>239</v>
      </c>
      <c r="D1548" s="388" t="s">
        <v>334</v>
      </c>
      <c r="E1548" s="389" t="s">
        <v>16703</v>
      </c>
      <c r="F1548" s="388" t="s">
        <v>241</v>
      </c>
      <c r="G1548" s="208"/>
    </row>
    <row r="1549" spans="1:7">
      <c r="A1549" s="388">
        <v>99312</v>
      </c>
      <c r="B1549" s="388" t="s">
        <v>2244</v>
      </c>
      <c r="C1549" s="388" t="s">
        <v>146</v>
      </c>
      <c r="D1549" s="388" t="s">
        <v>240</v>
      </c>
      <c r="E1549" s="389" t="s">
        <v>16705</v>
      </c>
      <c r="F1549" s="388" t="s">
        <v>241</v>
      </c>
      <c r="G1549" s="208"/>
    </row>
    <row r="1550" spans="1:7">
      <c r="A1550" s="388">
        <v>99313</v>
      </c>
      <c r="B1550" s="388" t="s">
        <v>2245</v>
      </c>
      <c r="C1550" s="388" t="s">
        <v>146</v>
      </c>
      <c r="D1550" s="388" t="s">
        <v>240</v>
      </c>
      <c r="E1550" s="389" t="s">
        <v>16706</v>
      </c>
      <c r="F1550" s="388" t="s">
        <v>241</v>
      </c>
      <c r="G1550" s="208"/>
    </row>
    <row r="1551" spans="1:7">
      <c r="A1551" s="388">
        <v>99314</v>
      </c>
      <c r="B1551" s="388" t="s">
        <v>2246</v>
      </c>
      <c r="C1551" s="388" t="s">
        <v>239</v>
      </c>
      <c r="D1551" s="388" t="s">
        <v>334</v>
      </c>
      <c r="E1551" s="389" t="s">
        <v>16707</v>
      </c>
      <c r="F1551" s="388" t="s">
        <v>241</v>
      </c>
      <c r="G1551" s="208"/>
    </row>
    <row r="1552" spans="1:7">
      <c r="A1552" s="388">
        <v>99315</v>
      </c>
      <c r="B1552" s="388" t="s">
        <v>2247</v>
      </c>
      <c r="C1552" s="388" t="s">
        <v>146</v>
      </c>
      <c r="D1552" s="388" t="s">
        <v>240</v>
      </c>
      <c r="E1552" s="389" t="s">
        <v>16708</v>
      </c>
      <c r="F1552" s="388" t="s">
        <v>241</v>
      </c>
      <c r="G1552" s="208"/>
    </row>
    <row r="1553" spans="1:7">
      <c r="A1553" s="388">
        <v>99317</v>
      </c>
      <c r="B1553" s="388" t="s">
        <v>2248</v>
      </c>
      <c r="C1553" s="388" t="s">
        <v>239</v>
      </c>
      <c r="D1553" s="388" t="s">
        <v>334</v>
      </c>
      <c r="E1553" s="389" t="s">
        <v>16709</v>
      </c>
      <c r="F1553" s="388" t="s">
        <v>241</v>
      </c>
      <c r="G1553" s="208"/>
    </row>
    <row r="1554" spans="1:7">
      <c r="A1554" s="388">
        <v>99318</v>
      </c>
      <c r="B1554" s="388" t="s">
        <v>2249</v>
      </c>
      <c r="C1554" s="388" t="s">
        <v>239</v>
      </c>
      <c r="D1554" s="388" t="s">
        <v>240</v>
      </c>
      <c r="E1554" s="389" t="s">
        <v>16710</v>
      </c>
      <c r="F1554" s="388" t="s">
        <v>241</v>
      </c>
      <c r="G1554" s="208"/>
    </row>
    <row r="1555" spans="1:7">
      <c r="A1555" s="388">
        <v>99319</v>
      </c>
      <c r="B1555" s="388" t="s">
        <v>2250</v>
      </c>
      <c r="C1555" s="388" t="s">
        <v>239</v>
      </c>
      <c r="D1555" s="388" t="s">
        <v>334</v>
      </c>
      <c r="E1555" s="389" t="s">
        <v>16711</v>
      </c>
      <c r="F1555" s="388" t="s">
        <v>241</v>
      </c>
      <c r="G1555" s="208"/>
    </row>
    <row r="1556" spans="1:7">
      <c r="A1556" s="388">
        <v>99320</v>
      </c>
      <c r="B1556" s="388" t="s">
        <v>2251</v>
      </c>
      <c r="C1556" s="388" t="s">
        <v>146</v>
      </c>
      <c r="D1556" s="388" t="s">
        <v>240</v>
      </c>
      <c r="E1556" s="389" t="s">
        <v>16712</v>
      </c>
      <c r="F1556" s="388" t="s">
        <v>241</v>
      </c>
      <c r="G1556" s="208"/>
    </row>
    <row r="1557" spans="1:7">
      <c r="A1557" s="388">
        <v>99321</v>
      </c>
      <c r="B1557" s="388" t="s">
        <v>2252</v>
      </c>
      <c r="C1557" s="388" t="s">
        <v>239</v>
      </c>
      <c r="D1557" s="388" t="s">
        <v>334</v>
      </c>
      <c r="E1557" s="389" t="s">
        <v>16713</v>
      </c>
      <c r="F1557" s="388" t="s">
        <v>241</v>
      </c>
      <c r="G1557" s="208"/>
    </row>
    <row r="1558" spans="1:7">
      <c r="A1558" s="388">
        <v>99322</v>
      </c>
      <c r="B1558" s="388" t="s">
        <v>2253</v>
      </c>
      <c r="C1558" s="388" t="s">
        <v>146</v>
      </c>
      <c r="D1558" s="388" t="s">
        <v>240</v>
      </c>
      <c r="E1558" s="389" t="s">
        <v>16714</v>
      </c>
      <c r="F1558" s="388" t="s">
        <v>241</v>
      </c>
      <c r="G1558" s="208"/>
    </row>
    <row r="1559" spans="1:7">
      <c r="A1559" s="388">
        <v>99323</v>
      </c>
      <c r="B1559" s="388" t="s">
        <v>2254</v>
      </c>
      <c r="C1559" s="388" t="s">
        <v>239</v>
      </c>
      <c r="D1559" s="388" t="s">
        <v>334</v>
      </c>
      <c r="E1559" s="389" t="s">
        <v>16692</v>
      </c>
      <c r="F1559" s="388" t="s">
        <v>241</v>
      </c>
      <c r="G1559" s="208"/>
    </row>
    <row r="1560" spans="1:7">
      <c r="A1560" s="388">
        <v>99324</v>
      </c>
      <c r="B1560" s="388" t="s">
        <v>2255</v>
      </c>
      <c r="C1560" s="388" t="s">
        <v>146</v>
      </c>
      <c r="D1560" s="388" t="s">
        <v>240</v>
      </c>
      <c r="E1560" s="389" t="s">
        <v>16715</v>
      </c>
      <c r="F1560" s="388" t="s">
        <v>241</v>
      </c>
      <c r="G1560" s="208"/>
    </row>
    <row r="1561" spans="1:7">
      <c r="A1561" s="388">
        <v>99325</v>
      </c>
      <c r="B1561" s="388" t="s">
        <v>2256</v>
      </c>
      <c r="C1561" s="388" t="s">
        <v>239</v>
      </c>
      <c r="D1561" s="388" t="s">
        <v>334</v>
      </c>
      <c r="E1561" s="389" t="s">
        <v>16694</v>
      </c>
      <c r="F1561" s="388" t="s">
        <v>241</v>
      </c>
      <c r="G1561" s="208"/>
    </row>
    <row r="1562" spans="1:7">
      <c r="A1562" s="388">
        <v>99326</v>
      </c>
      <c r="B1562" s="388" t="s">
        <v>2257</v>
      </c>
      <c r="C1562" s="388" t="s">
        <v>146</v>
      </c>
      <c r="D1562" s="388" t="s">
        <v>240</v>
      </c>
      <c r="E1562" s="389" t="s">
        <v>16716</v>
      </c>
      <c r="F1562" s="388" t="s">
        <v>241</v>
      </c>
      <c r="G1562" s="208"/>
    </row>
    <row r="1563" spans="1:7">
      <c r="A1563" s="388">
        <v>99327</v>
      </c>
      <c r="B1563" s="388" t="s">
        <v>2258</v>
      </c>
      <c r="C1563" s="388" t="s">
        <v>239</v>
      </c>
      <c r="D1563" s="388" t="s">
        <v>334</v>
      </c>
      <c r="E1563" s="389" t="s">
        <v>16717</v>
      </c>
      <c r="F1563" s="388" t="s">
        <v>241</v>
      </c>
      <c r="G1563" s="208"/>
    </row>
    <row r="1564" spans="1:7">
      <c r="A1564" s="388">
        <v>101800</v>
      </c>
      <c r="B1564" s="388" t="s">
        <v>2259</v>
      </c>
      <c r="C1564" s="388" t="s">
        <v>146</v>
      </c>
      <c r="D1564" s="388" t="s">
        <v>240</v>
      </c>
      <c r="E1564" s="389" t="s">
        <v>16718</v>
      </c>
      <c r="F1564" s="388" t="s">
        <v>241</v>
      </c>
      <c r="G1564" s="208"/>
    </row>
    <row r="1565" spans="1:7">
      <c r="A1565" s="388">
        <v>101801</v>
      </c>
      <c r="B1565" s="388" t="s">
        <v>2260</v>
      </c>
      <c r="C1565" s="388" t="s">
        <v>146</v>
      </c>
      <c r="D1565" s="388" t="s">
        <v>240</v>
      </c>
      <c r="E1565" s="389" t="s">
        <v>16719</v>
      </c>
      <c r="F1565" s="388" t="s">
        <v>241</v>
      </c>
      <c r="G1565" s="208"/>
    </row>
    <row r="1566" spans="1:7">
      <c r="A1566" s="388">
        <v>101806</v>
      </c>
      <c r="B1566" s="388" t="s">
        <v>2261</v>
      </c>
      <c r="C1566" s="388" t="s">
        <v>146</v>
      </c>
      <c r="D1566" s="388" t="s">
        <v>240</v>
      </c>
      <c r="E1566" s="389" t="s">
        <v>16720</v>
      </c>
      <c r="F1566" s="388" t="s">
        <v>241</v>
      </c>
      <c r="G1566" s="208"/>
    </row>
    <row r="1567" spans="1:7">
      <c r="A1567" s="388">
        <v>101807</v>
      </c>
      <c r="B1567" s="388" t="s">
        <v>2262</v>
      </c>
      <c r="C1567" s="388" t="s">
        <v>146</v>
      </c>
      <c r="D1567" s="388" t="s">
        <v>240</v>
      </c>
      <c r="E1567" s="389" t="s">
        <v>16721</v>
      </c>
      <c r="F1567" s="388" t="s">
        <v>241</v>
      </c>
      <c r="G1567" s="208"/>
    </row>
    <row r="1568" spans="1:7">
      <c r="A1568" s="388">
        <v>101808</v>
      </c>
      <c r="B1568" s="388" t="s">
        <v>2263</v>
      </c>
      <c r="C1568" s="388" t="s">
        <v>146</v>
      </c>
      <c r="D1568" s="388" t="s">
        <v>240</v>
      </c>
      <c r="E1568" s="389" t="s">
        <v>16722</v>
      </c>
      <c r="F1568" s="388" t="s">
        <v>241</v>
      </c>
      <c r="G1568" s="208"/>
    </row>
    <row r="1569" spans="1:7">
      <c r="A1569" s="388">
        <v>101809</v>
      </c>
      <c r="B1569" s="388" t="s">
        <v>2264</v>
      </c>
      <c r="C1569" s="388" t="s">
        <v>146</v>
      </c>
      <c r="D1569" s="388" t="s">
        <v>240</v>
      </c>
      <c r="E1569" s="389" t="s">
        <v>16723</v>
      </c>
      <c r="F1569" s="388" t="s">
        <v>241</v>
      </c>
      <c r="G1569" s="208"/>
    </row>
    <row r="1570" spans="1:7">
      <c r="A1570" s="388">
        <v>102139</v>
      </c>
      <c r="B1570" s="388" t="s">
        <v>2265</v>
      </c>
      <c r="C1570" s="388" t="s">
        <v>146</v>
      </c>
      <c r="D1570" s="388" t="s">
        <v>240</v>
      </c>
      <c r="E1570" s="389" t="s">
        <v>16724</v>
      </c>
      <c r="F1570" s="388" t="s">
        <v>241</v>
      </c>
      <c r="G1570" s="208"/>
    </row>
    <row r="1571" spans="1:7">
      <c r="A1571" s="388">
        <v>102141</v>
      </c>
      <c r="B1571" s="388" t="s">
        <v>2266</v>
      </c>
      <c r="C1571" s="388" t="s">
        <v>146</v>
      </c>
      <c r="D1571" s="388" t="s">
        <v>240</v>
      </c>
      <c r="E1571" s="389" t="s">
        <v>16725</v>
      </c>
      <c r="F1571" s="388" t="s">
        <v>241</v>
      </c>
      <c r="G1571" s="208"/>
    </row>
    <row r="1572" spans="1:7">
      <c r="A1572" s="388">
        <v>102142</v>
      </c>
      <c r="B1572" s="388" t="s">
        <v>2267</v>
      </c>
      <c r="C1572" s="388" t="s">
        <v>146</v>
      </c>
      <c r="D1572" s="388" t="s">
        <v>240</v>
      </c>
      <c r="E1572" s="389" t="s">
        <v>16726</v>
      </c>
      <c r="F1572" s="388" t="s">
        <v>241</v>
      </c>
      <c r="G1572" s="208"/>
    </row>
    <row r="1573" spans="1:7">
      <c r="A1573" s="388">
        <v>102457</v>
      </c>
      <c r="B1573" s="388" t="s">
        <v>14371</v>
      </c>
      <c r="C1573" s="388" t="s">
        <v>146</v>
      </c>
      <c r="D1573" s="388" t="s">
        <v>240</v>
      </c>
      <c r="E1573" s="389" t="s">
        <v>16727</v>
      </c>
      <c r="F1573" s="388" t="s">
        <v>241</v>
      </c>
      <c r="G1573" s="208"/>
    </row>
    <row r="1574" spans="1:7">
      <c r="A1574" s="388">
        <v>94263</v>
      </c>
      <c r="B1574" s="388" t="s">
        <v>2268</v>
      </c>
      <c r="C1574" s="388" t="s">
        <v>239</v>
      </c>
      <c r="D1574" s="388" t="s">
        <v>240</v>
      </c>
      <c r="E1574" s="389" t="s">
        <v>13799</v>
      </c>
      <c r="F1574" s="388" t="s">
        <v>241</v>
      </c>
      <c r="G1574" s="208"/>
    </row>
    <row r="1575" spans="1:7">
      <c r="A1575" s="388">
        <v>94264</v>
      </c>
      <c r="B1575" s="388" t="s">
        <v>2269</v>
      </c>
      <c r="C1575" s="388" t="s">
        <v>239</v>
      </c>
      <c r="D1575" s="388" t="s">
        <v>240</v>
      </c>
      <c r="E1575" s="389" t="s">
        <v>16728</v>
      </c>
      <c r="F1575" s="388" t="s">
        <v>241</v>
      </c>
      <c r="G1575" s="208"/>
    </row>
    <row r="1576" spans="1:7">
      <c r="A1576" s="388">
        <v>94265</v>
      </c>
      <c r="B1576" s="388" t="s">
        <v>2270</v>
      </c>
      <c r="C1576" s="388" t="s">
        <v>239</v>
      </c>
      <c r="D1576" s="388" t="s">
        <v>240</v>
      </c>
      <c r="E1576" s="389" t="s">
        <v>16729</v>
      </c>
      <c r="F1576" s="388" t="s">
        <v>241</v>
      </c>
      <c r="G1576" s="208"/>
    </row>
    <row r="1577" spans="1:7">
      <c r="A1577" s="388">
        <v>94266</v>
      </c>
      <c r="B1577" s="388" t="s">
        <v>2271</v>
      </c>
      <c r="C1577" s="388" t="s">
        <v>239</v>
      </c>
      <c r="D1577" s="388" t="s">
        <v>240</v>
      </c>
      <c r="E1577" s="389" t="s">
        <v>16730</v>
      </c>
      <c r="F1577" s="388" t="s">
        <v>241</v>
      </c>
      <c r="G1577" s="208"/>
    </row>
    <row r="1578" spans="1:7">
      <c r="A1578" s="388">
        <v>94267</v>
      </c>
      <c r="B1578" s="388" t="s">
        <v>2272</v>
      </c>
      <c r="C1578" s="388" t="s">
        <v>239</v>
      </c>
      <c r="D1578" s="388" t="s">
        <v>240</v>
      </c>
      <c r="E1578" s="389" t="s">
        <v>16731</v>
      </c>
      <c r="F1578" s="388" t="s">
        <v>241</v>
      </c>
      <c r="G1578" s="208"/>
    </row>
    <row r="1579" spans="1:7">
      <c r="A1579" s="388">
        <v>94268</v>
      </c>
      <c r="B1579" s="388" t="s">
        <v>2274</v>
      </c>
      <c r="C1579" s="388" t="s">
        <v>239</v>
      </c>
      <c r="D1579" s="388" t="s">
        <v>240</v>
      </c>
      <c r="E1579" s="389" t="s">
        <v>11364</v>
      </c>
      <c r="F1579" s="388" t="s">
        <v>241</v>
      </c>
      <c r="G1579" s="208"/>
    </row>
    <row r="1580" spans="1:7">
      <c r="A1580" s="388">
        <v>94269</v>
      </c>
      <c r="B1580" s="388" t="s">
        <v>2275</v>
      </c>
      <c r="C1580" s="388" t="s">
        <v>239</v>
      </c>
      <c r="D1580" s="388" t="s">
        <v>240</v>
      </c>
      <c r="E1580" s="389" t="s">
        <v>16732</v>
      </c>
      <c r="F1580" s="388" t="s">
        <v>241</v>
      </c>
      <c r="G1580" s="208"/>
    </row>
    <row r="1581" spans="1:7">
      <c r="A1581" s="388">
        <v>94270</v>
      </c>
      <c r="B1581" s="388" t="s">
        <v>2276</v>
      </c>
      <c r="C1581" s="388" t="s">
        <v>239</v>
      </c>
      <c r="D1581" s="388" t="s">
        <v>240</v>
      </c>
      <c r="E1581" s="389" t="s">
        <v>3762</v>
      </c>
      <c r="F1581" s="388" t="s">
        <v>241</v>
      </c>
      <c r="G1581" s="208"/>
    </row>
    <row r="1582" spans="1:7">
      <c r="A1582" s="388">
        <v>94271</v>
      </c>
      <c r="B1582" s="388" t="s">
        <v>2277</v>
      </c>
      <c r="C1582" s="388" t="s">
        <v>239</v>
      </c>
      <c r="D1582" s="388" t="s">
        <v>240</v>
      </c>
      <c r="E1582" s="389" t="s">
        <v>16733</v>
      </c>
      <c r="F1582" s="388" t="s">
        <v>241</v>
      </c>
      <c r="G1582" s="208"/>
    </row>
    <row r="1583" spans="1:7">
      <c r="A1583" s="388">
        <v>94272</v>
      </c>
      <c r="B1583" s="388" t="s">
        <v>2278</v>
      </c>
      <c r="C1583" s="388" t="s">
        <v>239</v>
      </c>
      <c r="D1583" s="388" t="s">
        <v>240</v>
      </c>
      <c r="E1583" s="389" t="s">
        <v>16734</v>
      </c>
      <c r="F1583" s="388" t="s">
        <v>241</v>
      </c>
      <c r="G1583" s="208"/>
    </row>
    <row r="1584" spans="1:7">
      <c r="A1584" s="388">
        <v>94273</v>
      </c>
      <c r="B1584" s="388" t="s">
        <v>2279</v>
      </c>
      <c r="C1584" s="388" t="s">
        <v>239</v>
      </c>
      <c r="D1584" s="388" t="s">
        <v>334</v>
      </c>
      <c r="E1584" s="389" t="s">
        <v>5542</v>
      </c>
      <c r="F1584" s="388" t="s">
        <v>241</v>
      </c>
      <c r="G1584" s="208"/>
    </row>
    <row r="1585" spans="1:7">
      <c r="A1585" s="388">
        <v>94274</v>
      </c>
      <c r="B1585" s="388" t="s">
        <v>2280</v>
      </c>
      <c r="C1585" s="388" t="s">
        <v>239</v>
      </c>
      <c r="D1585" s="388" t="s">
        <v>334</v>
      </c>
      <c r="E1585" s="389" t="s">
        <v>14372</v>
      </c>
      <c r="F1585" s="388" t="s">
        <v>241</v>
      </c>
      <c r="G1585" s="208"/>
    </row>
    <row r="1586" spans="1:7">
      <c r="A1586" s="388">
        <v>94275</v>
      </c>
      <c r="B1586" s="388" t="s">
        <v>2281</v>
      </c>
      <c r="C1586" s="388" t="s">
        <v>239</v>
      </c>
      <c r="D1586" s="388" t="s">
        <v>334</v>
      </c>
      <c r="E1586" s="389" t="s">
        <v>16735</v>
      </c>
      <c r="F1586" s="388" t="s">
        <v>241</v>
      </c>
      <c r="G1586" s="208"/>
    </row>
    <row r="1587" spans="1:7">
      <c r="A1587" s="388">
        <v>94276</v>
      </c>
      <c r="B1587" s="388" t="s">
        <v>2282</v>
      </c>
      <c r="C1587" s="388" t="s">
        <v>239</v>
      </c>
      <c r="D1587" s="388" t="s">
        <v>334</v>
      </c>
      <c r="E1587" s="389" t="s">
        <v>12568</v>
      </c>
      <c r="F1587" s="388" t="s">
        <v>241</v>
      </c>
      <c r="G1587" s="208"/>
    </row>
    <row r="1588" spans="1:7">
      <c r="A1588" s="388">
        <v>94281</v>
      </c>
      <c r="B1588" s="388" t="s">
        <v>2283</v>
      </c>
      <c r="C1588" s="388" t="s">
        <v>239</v>
      </c>
      <c r="D1588" s="388" t="s">
        <v>334</v>
      </c>
      <c r="E1588" s="389" t="s">
        <v>14373</v>
      </c>
      <c r="F1588" s="388" t="s">
        <v>241</v>
      </c>
      <c r="G1588" s="208"/>
    </row>
    <row r="1589" spans="1:7">
      <c r="A1589" s="388">
        <v>94282</v>
      </c>
      <c r="B1589" s="388" t="s">
        <v>2285</v>
      </c>
      <c r="C1589" s="388" t="s">
        <v>239</v>
      </c>
      <c r="D1589" s="388" t="s">
        <v>334</v>
      </c>
      <c r="E1589" s="389" t="s">
        <v>16736</v>
      </c>
      <c r="F1589" s="388" t="s">
        <v>241</v>
      </c>
      <c r="G1589" s="208"/>
    </row>
    <row r="1590" spans="1:7">
      <c r="A1590" s="388">
        <v>94283</v>
      </c>
      <c r="B1590" s="388" t="s">
        <v>2286</v>
      </c>
      <c r="C1590" s="388" t="s">
        <v>239</v>
      </c>
      <c r="D1590" s="388" t="s">
        <v>334</v>
      </c>
      <c r="E1590" s="389" t="s">
        <v>16737</v>
      </c>
      <c r="F1590" s="388" t="s">
        <v>241</v>
      </c>
      <c r="G1590" s="208"/>
    </row>
    <row r="1591" spans="1:7">
      <c r="A1591" s="388">
        <v>94284</v>
      </c>
      <c r="B1591" s="388" t="s">
        <v>2287</v>
      </c>
      <c r="C1591" s="388" t="s">
        <v>239</v>
      </c>
      <c r="D1591" s="388" t="s">
        <v>334</v>
      </c>
      <c r="E1591" s="389" t="s">
        <v>14374</v>
      </c>
      <c r="F1591" s="388" t="s">
        <v>241</v>
      </c>
      <c r="G1591" s="208"/>
    </row>
    <row r="1592" spans="1:7">
      <c r="A1592" s="388">
        <v>94285</v>
      </c>
      <c r="B1592" s="388" t="s">
        <v>2288</v>
      </c>
      <c r="C1592" s="388" t="s">
        <v>239</v>
      </c>
      <c r="D1592" s="388" t="s">
        <v>334</v>
      </c>
      <c r="E1592" s="389" t="s">
        <v>16738</v>
      </c>
      <c r="F1592" s="388" t="s">
        <v>241</v>
      </c>
      <c r="G1592" s="208"/>
    </row>
    <row r="1593" spans="1:7">
      <c r="A1593" s="388">
        <v>94286</v>
      </c>
      <c r="B1593" s="388" t="s">
        <v>2289</v>
      </c>
      <c r="C1593" s="388" t="s">
        <v>239</v>
      </c>
      <c r="D1593" s="388" t="s">
        <v>334</v>
      </c>
      <c r="E1593" s="389" t="s">
        <v>585</v>
      </c>
      <c r="F1593" s="388" t="s">
        <v>241</v>
      </c>
      <c r="G1593" s="208"/>
    </row>
    <row r="1594" spans="1:7">
      <c r="A1594" s="388">
        <v>94287</v>
      </c>
      <c r="B1594" s="388" t="s">
        <v>2290</v>
      </c>
      <c r="C1594" s="388" t="s">
        <v>239</v>
      </c>
      <c r="D1594" s="388" t="s">
        <v>334</v>
      </c>
      <c r="E1594" s="389" t="s">
        <v>4595</v>
      </c>
      <c r="F1594" s="388" t="s">
        <v>241</v>
      </c>
      <c r="G1594" s="208"/>
    </row>
    <row r="1595" spans="1:7">
      <c r="A1595" s="388">
        <v>94288</v>
      </c>
      <c r="B1595" s="388" t="s">
        <v>2291</v>
      </c>
      <c r="C1595" s="388" t="s">
        <v>239</v>
      </c>
      <c r="D1595" s="388" t="s">
        <v>334</v>
      </c>
      <c r="E1595" s="389" t="s">
        <v>14375</v>
      </c>
      <c r="F1595" s="388" t="s">
        <v>241</v>
      </c>
      <c r="G1595" s="208"/>
    </row>
    <row r="1596" spans="1:7">
      <c r="A1596" s="388">
        <v>94289</v>
      </c>
      <c r="B1596" s="388" t="s">
        <v>2292</v>
      </c>
      <c r="C1596" s="388" t="s">
        <v>239</v>
      </c>
      <c r="D1596" s="388" t="s">
        <v>334</v>
      </c>
      <c r="E1596" s="389" t="s">
        <v>6976</v>
      </c>
      <c r="F1596" s="388" t="s">
        <v>241</v>
      </c>
      <c r="G1596" s="208"/>
    </row>
    <row r="1597" spans="1:7">
      <c r="A1597" s="388">
        <v>94290</v>
      </c>
      <c r="B1597" s="388" t="s">
        <v>2293</v>
      </c>
      <c r="C1597" s="388" t="s">
        <v>239</v>
      </c>
      <c r="D1597" s="388" t="s">
        <v>334</v>
      </c>
      <c r="E1597" s="389" t="s">
        <v>16739</v>
      </c>
      <c r="F1597" s="388" t="s">
        <v>241</v>
      </c>
      <c r="G1597" s="208"/>
    </row>
    <row r="1598" spans="1:7">
      <c r="A1598" s="388">
        <v>94291</v>
      </c>
      <c r="B1598" s="388" t="s">
        <v>2295</v>
      </c>
      <c r="C1598" s="388" t="s">
        <v>239</v>
      </c>
      <c r="D1598" s="388" t="s">
        <v>334</v>
      </c>
      <c r="E1598" s="389" t="s">
        <v>14376</v>
      </c>
      <c r="F1598" s="388" t="s">
        <v>241</v>
      </c>
      <c r="G1598" s="208"/>
    </row>
    <row r="1599" spans="1:7">
      <c r="A1599" s="388">
        <v>94292</v>
      </c>
      <c r="B1599" s="388" t="s">
        <v>2296</v>
      </c>
      <c r="C1599" s="388" t="s">
        <v>239</v>
      </c>
      <c r="D1599" s="388" t="s">
        <v>334</v>
      </c>
      <c r="E1599" s="389" t="s">
        <v>16740</v>
      </c>
      <c r="F1599" s="388" t="s">
        <v>241</v>
      </c>
      <c r="G1599" s="208"/>
    </row>
    <row r="1600" spans="1:7">
      <c r="A1600" s="388">
        <v>94293</v>
      </c>
      <c r="B1600" s="388" t="s">
        <v>2297</v>
      </c>
      <c r="C1600" s="388" t="s">
        <v>239</v>
      </c>
      <c r="D1600" s="388" t="s">
        <v>334</v>
      </c>
      <c r="E1600" s="389" t="s">
        <v>16741</v>
      </c>
      <c r="F1600" s="388" t="s">
        <v>241</v>
      </c>
      <c r="G1600" s="208"/>
    </row>
    <row r="1601" spans="1:7">
      <c r="A1601" s="388">
        <v>94294</v>
      </c>
      <c r="B1601" s="388" t="s">
        <v>2298</v>
      </c>
      <c r="C1601" s="388" t="s">
        <v>239</v>
      </c>
      <c r="D1601" s="388" t="s">
        <v>334</v>
      </c>
      <c r="E1601" s="389" t="s">
        <v>16742</v>
      </c>
      <c r="F1601" s="388" t="s">
        <v>241</v>
      </c>
      <c r="G1601" s="208"/>
    </row>
    <row r="1602" spans="1:7">
      <c r="A1602" s="388">
        <v>101570</v>
      </c>
      <c r="B1602" s="388" t="s">
        <v>2300</v>
      </c>
      <c r="C1602" s="388" t="s">
        <v>145</v>
      </c>
      <c r="D1602" s="388" t="s">
        <v>240</v>
      </c>
      <c r="E1602" s="389" t="s">
        <v>12131</v>
      </c>
      <c r="F1602" s="388" t="s">
        <v>241</v>
      </c>
      <c r="G1602" s="208"/>
    </row>
    <row r="1603" spans="1:7">
      <c r="A1603" s="388">
        <v>101571</v>
      </c>
      <c r="B1603" s="388" t="s">
        <v>2302</v>
      </c>
      <c r="C1603" s="388" t="s">
        <v>145</v>
      </c>
      <c r="D1603" s="388" t="s">
        <v>240</v>
      </c>
      <c r="E1603" s="389" t="s">
        <v>16743</v>
      </c>
      <c r="F1603" s="388" t="s">
        <v>241</v>
      </c>
      <c r="G1603" s="208"/>
    </row>
    <row r="1604" spans="1:7">
      <c r="A1604" s="388">
        <v>101572</v>
      </c>
      <c r="B1604" s="388" t="s">
        <v>2303</v>
      </c>
      <c r="C1604" s="388" t="s">
        <v>145</v>
      </c>
      <c r="D1604" s="388" t="s">
        <v>240</v>
      </c>
      <c r="E1604" s="389" t="s">
        <v>5273</v>
      </c>
      <c r="F1604" s="388" t="s">
        <v>241</v>
      </c>
      <c r="G1604" s="208"/>
    </row>
    <row r="1605" spans="1:7">
      <c r="A1605" s="388">
        <v>101573</v>
      </c>
      <c r="B1605" s="388" t="s">
        <v>2305</v>
      </c>
      <c r="C1605" s="388" t="s">
        <v>145</v>
      </c>
      <c r="D1605" s="388" t="s">
        <v>240</v>
      </c>
      <c r="E1605" s="389" t="s">
        <v>16744</v>
      </c>
      <c r="F1605" s="388" t="s">
        <v>241</v>
      </c>
      <c r="G1605" s="208"/>
    </row>
    <row r="1606" spans="1:7">
      <c r="A1606" s="388">
        <v>101574</v>
      </c>
      <c r="B1606" s="388" t="s">
        <v>2306</v>
      </c>
      <c r="C1606" s="388" t="s">
        <v>145</v>
      </c>
      <c r="D1606" s="388" t="s">
        <v>240</v>
      </c>
      <c r="E1606" s="389" t="s">
        <v>10996</v>
      </c>
      <c r="F1606" s="388" t="s">
        <v>241</v>
      </c>
      <c r="G1606" s="208"/>
    </row>
    <row r="1607" spans="1:7">
      <c r="A1607" s="388">
        <v>101575</v>
      </c>
      <c r="B1607" s="388" t="s">
        <v>2308</v>
      </c>
      <c r="C1607" s="388" t="s">
        <v>145</v>
      </c>
      <c r="D1607" s="388" t="s">
        <v>240</v>
      </c>
      <c r="E1607" s="389" t="s">
        <v>2990</v>
      </c>
      <c r="F1607" s="388" t="s">
        <v>241</v>
      </c>
      <c r="G1607" s="208"/>
    </row>
    <row r="1608" spans="1:7">
      <c r="A1608" s="388">
        <v>101576</v>
      </c>
      <c r="B1608" s="388" t="s">
        <v>2309</v>
      </c>
      <c r="C1608" s="388" t="s">
        <v>145</v>
      </c>
      <c r="D1608" s="388" t="s">
        <v>240</v>
      </c>
      <c r="E1608" s="389" t="s">
        <v>14301</v>
      </c>
      <c r="F1608" s="388" t="s">
        <v>241</v>
      </c>
      <c r="G1608" s="208"/>
    </row>
    <row r="1609" spans="1:7">
      <c r="A1609" s="388">
        <v>101577</v>
      </c>
      <c r="B1609" s="388" t="s">
        <v>2310</v>
      </c>
      <c r="C1609" s="388" t="s">
        <v>145</v>
      </c>
      <c r="D1609" s="388" t="s">
        <v>240</v>
      </c>
      <c r="E1609" s="389" t="s">
        <v>14377</v>
      </c>
      <c r="F1609" s="388" t="s">
        <v>241</v>
      </c>
      <c r="G1609" s="208"/>
    </row>
    <row r="1610" spans="1:7">
      <c r="A1610" s="388">
        <v>101578</v>
      </c>
      <c r="B1610" s="388" t="s">
        <v>2311</v>
      </c>
      <c r="C1610" s="388" t="s">
        <v>145</v>
      </c>
      <c r="D1610" s="388" t="s">
        <v>240</v>
      </c>
      <c r="E1610" s="389" t="s">
        <v>4660</v>
      </c>
      <c r="F1610" s="388" t="s">
        <v>241</v>
      </c>
      <c r="G1610" s="208"/>
    </row>
    <row r="1611" spans="1:7">
      <c r="A1611" s="388">
        <v>101579</v>
      </c>
      <c r="B1611" s="388" t="s">
        <v>2312</v>
      </c>
      <c r="C1611" s="388" t="s">
        <v>145</v>
      </c>
      <c r="D1611" s="388" t="s">
        <v>240</v>
      </c>
      <c r="E1611" s="389" t="s">
        <v>5355</v>
      </c>
      <c r="F1611" s="388" t="s">
        <v>241</v>
      </c>
      <c r="G1611" s="208"/>
    </row>
    <row r="1612" spans="1:7">
      <c r="A1612" s="388">
        <v>101580</v>
      </c>
      <c r="B1612" s="388" t="s">
        <v>2313</v>
      </c>
      <c r="C1612" s="388" t="s">
        <v>145</v>
      </c>
      <c r="D1612" s="388" t="s">
        <v>240</v>
      </c>
      <c r="E1612" s="389" t="s">
        <v>14025</v>
      </c>
      <c r="F1612" s="388" t="s">
        <v>241</v>
      </c>
      <c r="G1612" s="208"/>
    </row>
    <row r="1613" spans="1:7">
      <c r="A1613" s="388">
        <v>101581</v>
      </c>
      <c r="B1613" s="388" t="s">
        <v>2315</v>
      </c>
      <c r="C1613" s="388" t="s">
        <v>145</v>
      </c>
      <c r="D1613" s="388" t="s">
        <v>240</v>
      </c>
      <c r="E1613" s="389" t="s">
        <v>14378</v>
      </c>
      <c r="F1613" s="388" t="s">
        <v>241</v>
      </c>
      <c r="G1613" s="208"/>
    </row>
    <row r="1614" spans="1:7">
      <c r="A1614" s="388">
        <v>101582</v>
      </c>
      <c r="B1614" s="388" t="s">
        <v>2317</v>
      </c>
      <c r="C1614" s="388" t="s">
        <v>145</v>
      </c>
      <c r="D1614" s="388" t="s">
        <v>240</v>
      </c>
      <c r="E1614" s="389" t="s">
        <v>1861</v>
      </c>
      <c r="F1614" s="388" t="s">
        <v>241</v>
      </c>
      <c r="G1614" s="208"/>
    </row>
    <row r="1615" spans="1:7">
      <c r="A1615" s="388">
        <v>101583</v>
      </c>
      <c r="B1615" s="388" t="s">
        <v>2318</v>
      </c>
      <c r="C1615" s="388" t="s">
        <v>145</v>
      </c>
      <c r="D1615" s="388" t="s">
        <v>240</v>
      </c>
      <c r="E1615" s="389" t="s">
        <v>16745</v>
      </c>
      <c r="F1615" s="388" t="s">
        <v>241</v>
      </c>
      <c r="G1615" s="208"/>
    </row>
    <row r="1616" spans="1:7">
      <c r="A1616" s="388">
        <v>101584</v>
      </c>
      <c r="B1616" s="388" t="s">
        <v>2319</v>
      </c>
      <c r="C1616" s="388" t="s">
        <v>145</v>
      </c>
      <c r="D1616" s="388" t="s">
        <v>240</v>
      </c>
      <c r="E1616" s="389" t="s">
        <v>16746</v>
      </c>
      <c r="F1616" s="388" t="s">
        <v>241</v>
      </c>
      <c r="G1616" s="208"/>
    </row>
    <row r="1617" spans="1:7">
      <c r="A1617" s="388">
        <v>101585</v>
      </c>
      <c r="B1617" s="388" t="s">
        <v>2321</v>
      </c>
      <c r="C1617" s="388" t="s">
        <v>145</v>
      </c>
      <c r="D1617" s="388" t="s">
        <v>240</v>
      </c>
      <c r="E1617" s="389" t="s">
        <v>16747</v>
      </c>
      <c r="F1617" s="388" t="s">
        <v>241</v>
      </c>
      <c r="G1617" s="208"/>
    </row>
    <row r="1618" spans="1:7">
      <c r="A1618" s="388">
        <v>101586</v>
      </c>
      <c r="B1618" s="388" t="s">
        <v>2323</v>
      </c>
      <c r="C1618" s="388" t="s">
        <v>145</v>
      </c>
      <c r="D1618" s="388" t="s">
        <v>240</v>
      </c>
      <c r="E1618" s="389" t="s">
        <v>16021</v>
      </c>
      <c r="F1618" s="388" t="s">
        <v>241</v>
      </c>
      <c r="G1618" s="208"/>
    </row>
    <row r="1619" spans="1:7">
      <c r="A1619" s="388">
        <v>101587</v>
      </c>
      <c r="B1619" s="388" t="s">
        <v>2325</v>
      </c>
      <c r="C1619" s="388" t="s">
        <v>145</v>
      </c>
      <c r="D1619" s="388" t="s">
        <v>240</v>
      </c>
      <c r="E1619" s="389" t="s">
        <v>4894</v>
      </c>
      <c r="F1619" s="388" t="s">
        <v>241</v>
      </c>
      <c r="G1619" s="208"/>
    </row>
    <row r="1620" spans="1:7">
      <c r="A1620" s="388">
        <v>101588</v>
      </c>
      <c r="B1620" s="388" t="s">
        <v>2326</v>
      </c>
      <c r="C1620" s="388" t="s">
        <v>145</v>
      </c>
      <c r="D1620" s="388" t="s">
        <v>240</v>
      </c>
      <c r="E1620" s="389" t="s">
        <v>16748</v>
      </c>
      <c r="F1620" s="388" t="s">
        <v>241</v>
      </c>
      <c r="G1620" s="208"/>
    </row>
    <row r="1621" spans="1:7">
      <c r="A1621" s="388">
        <v>101589</v>
      </c>
      <c r="B1621" s="388" t="s">
        <v>2327</v>
      </c>
      <c r="C1621" s="388" t="s">
        <v>145</v>
      </c>
      <c r="D1621" s="388" t="s">
        <v>240</v>
      </c>
      <c r="E1621" s="389" t="s">
        <v>16749</v>
      </c>
      <c r="F1621" s="388" t="s">
        <v>241</v>
      </c>
      <c r="G1621" s="208"/>
    </row>
    <row r="1622" spans="1:7">
      <c r="A1622" s="388">
        <v>101590</v>
      </c>
      <c r="B1622" s="388" t="s">
        <v>2328</v>
      </c>
      <c r="C1622" s="388" t="s">
        <v>145</v>
      </c>
      <c r="D1622" s="388" t="s">
        <v>240</v>
      </c>
      <c r="E1622" s="389" t="s">
        <v>14379</v>
      </c>
      <c r="F1622" s="388" t="s">
        <v>241</v>
      </c>
      <c r="G1622" s="208"/>
    </row>
    <row r="1623" spans="1:7">
      <c r="A1623" s="388">
        <v>101591</v>
      </c>
      <c r="B1623" s="388" t="s">
        <v>2330</v>
      </c>
      <c r="C1623" s="388" t="s">
        <v>145</v>
      </c>
      <c r="D1623" s="388" t="s">
        <v>240</v>
      </c>
      <c r="E1623" s="389" t="s">
        <v>16750</v>
      </c>
      <c r="F1623" s="388" t="s">
        <v>241</v>
      </c>
      <c r="G1623" s="208"/>
    </row>
    <row r="1624" spans="1:7">
      <c r="A1624" s="388">
        <v>101592</v>
      </c>
      <c r="B1624" s="388" t="s">
        <v>2331</v>
      </c>
      <c r="C1624" s="388" t="s">
        <v>145</v>
      </c>
      <c r="D1624" s="388" t="s">
        <v>240</v>
      </c>
      <c r="E1624" s="389" t="s">
        <v>14380</v>
      </c>
      <c r="F1624" s="388" t="s">
        <v>241</v>
      </c>
      <c r="G1624" s="208"/>
    </row>
    <row r="1625" spans="1:7">
      <c r="A1625" s="388">
        <v>101593</v>
      </c>
      <c r="B1625" s="388" t="s">
        <v>2332</v>
      </c>
      <c r="C1625" s="388" t="s">
        <v>145</v>
      </c>
      <c r="D1625" s="388" t="s">
        <v>240</v>
      </c>
      <c r="E1625" s="389" t="s">
        <v>16751</v>
      </c>
      <c r="F1625" s="388" t="s">
        <v>241</v>
      </c>
      <c r="G1625" s="208"/>
    </row>
    <row r="1626" spans="1:7">
      <c r="A1626" s="388">
        <v>101600</v>
      </c>
      <c r="B1626" s="388" t="s">
        <v>2333</v>
      </c>
      <c r="C1626" s="388" t="s">
        <v>145</v>
      </c>
      <c r="D1626" s="388" t="s">
        <v>240</v>
      </c>
      <c r="E1626" s="389" t="s">
        <v>3040</v>
      </c>
      <c r="F1626" s="388" t="s">
        <v>241</v>
      </c>
      <c r="G1626" s="208"/>
    </row>
    <row r="1627" spans="1:7">
      <c r="A1627" s="388">
        <v>101601</v>
      </c>
      <c r="B1627" s="388" t="s">
        <v>2335</v>
      </c>
      <c r="C1627" s="388" t="s">
        <v>145</v>
      </c>
      <c r="D1627" s="388" t="s">
        <v>240</v>
      </c>
      <c r="E1627" s="389" t="s">
        <v>14057</v>
      </c>
      <c r="F1627" s="388" t="s">
        <v>241</v>
      </c>
      <c r="G1627" s="208"/>
    </row>
    <row r="1628" spans="1:7">
      <c r="A1628" s="388">
        <v>101602</v>
      </c>
      <c r="B1628" s="388" t="s">
        <v>2336</v>
      </c>
      <c r="C1628" s="388" t="s">
        <v>145</v>
      </c>
      <c r="D1628" s="388" t="s">
        <v>240</v>
      </c>
      <c r="E1628" s="389" t="s">
        <v>6133</v>
      </c>
      <c r="F1628" s="388" t="s">
        <v>241</v>
      </c>
      <c r="G1628" s="208"/>
    </row>
    <row r="1629" spans="1:7">
      <c r="A1629" s="388">
        <v>101603</v>
      </c>
      <c r="B1629" s="388" t="s">
        <v>2338</v>
      </c>
      <c r="C1629" s="388" t="s">
        <v>145</v>
      </c>
      <c r="D1629" s="388" t="s">
        <v>240</v>
      </c>
      <c r="E1629" s="389" t="s">
        <v>14381</v>
      </c>
      <c r="F1629" s="388" t="s">
        <v>241</v>
      </c>
      <c r="G1629" s="208"/>
    </row>
    <row r="1630" spans="1:7">
      <c r="A1630" s="388">
        <v>101604</v>
      </c>
      <c r="B1630" s="388" t="s">
        <v>2340</v>
      </c>
      <c r="C1630" s="388" t="s">
        <v>145</v>
      </c>
      <c r="D1630" s="388" t="s">
        <v>240</v>
      </c>
      <c r="E1630" s="389" t="s">
        <v>5422</v>
      </c>
      <c r="F1630" s="388" t="s">
        <v>241</v>
      </c>
      <c r="G1630" s="208"/>
    </row>
    <row r="1631" spans="1:7">
      <c r="A1631" s="388">
        <v>101605</v>
      </c>
      <c r="B1631" s="388" t="s">
        <v>2341</v>
      </c>
      <c r="C1631" s="388" t="s">
        <v>145</v>
      </c>
      <c r="D1631" s="388" t="s">
        <v>240</v>
      </c>
      <c r="E1631" s="389" t="s">
        <v>16752</v>
      </c>
      <c r="F1631" s="388" t="s">
        <v>241</v>
      </c>
      <c r="G1631" s="208"/>
    </row>
    <row r="1632" spans="1:7">
      <c r="A1632" s="388">
        <v>90788</v>
      </c>
      <c r="B1632" s="388" t="s">
        <v>2342</v>
      </c>
      <c r="C1632" s="388" t="s">
        <v>146</v>
      </c>
      <c r="D1632" s="388" t="s">
        <v>334</v>
      </c>
      <c r="E1632" s="389" t="s">
        <v>16753</v>
      </c>
      <c r="F1632" s="388" t="s">
        <v>241</v>
      </c>
      <c r="G1632" s="208"/>
    </row>
    <row r="1633" spans="1:7">
      <c r="A1633" s="388">
        <v>90789</v>
      </c>
      <c r="B1633" s="388" t="s">
        <v>2343</v>
      </c>
      <c r="C1633" s="388" t="s">
        <v>146</v>
      </c>
      <c r="D1633" s="388" t="s">
        <v>334</v>
      </c>
      <c r="E1633" s="389" t="s">
        <v>16754</v>
      </c>
      <c r="F1633" s="388" t="s">
        <v>241</v>
      </c>
      <c r="G1633" s="208"/>
    </row>
    <row r="1634" spans="1:7">
      <c r="A1634" s="388">
        <v>90790</v>
      </c>
      <c r="B1634" s="388" t="s">
        <v>2344</v>
      </c>
      <c r="C1634" s="388" t="s">
        <v>146</v>
      </c>
      <c r="D1634" s="388" t="s">
        <v>334</v>
      </c>
      <c r="E1634" s="389" t="s">
        <v>16755</v>
      </c>
      <c r="F1634" s="388" t="s">
        <v>241</v>
      </c>
      <c r="G1634" s="208"/>
    </row>
    <row r="1635" spans="1:7">
      <c r="A1635" s="388">
        <v>90791</v>
      </c>
      <c r="B1635" s="388" t="s">
        <v>2345</v>
      </c>
      <c r="C1635" s="388" t="s">
        <v>146</v>
      </c>
      <c r="D1635" s="388" t="s">
        <v>334</v>
      </c>
      <c r="E1635" s="389" t="s">
        <v>16756</v>
      </c>
      <c r="F1635" s="388" t="s">
        <v>241</v>
      </c>
      <c r="G1635" s="208"/>
    </row>
    <row r="1636" spans="1:7">
      <c r="A1636" s="388">
        <v>90793</v>
      </c>
      <c r="B1636" s="388" t="s">
        <v>2346</v>
      </c>
      <c r="C1636" s="388" t="s">
        <v>146</v>
      </c>
      <c r="D1636" s="388" t="s">
        <v>334</v>
      </c>
      <c r="E1636" s="389" t="s">
        <v>16757</v>
      </c>
      <c r="F1636" s="388" t="s">
        <v>241</v>
      </c>
      <c r="G1636" s="208"/>
    </row>
    <row r="1637" spans="1:7">
      <c r="A1637" s="388">
        <v>90794</v>
      </c>
      <c r="B1637" s="388" t="s">
        <v>2347</v>
      </c>
      <c r="C1637" s="388" t="s">
        <v>146</v>
      </c>
      <c r="D1637" s="388" t="s">
        <v>334</v>
      </c>
      <c r="E1637" s="389" t="s">
        <v>16758</v>
      </c>
      <c r="F1637" s="388" t="s">
        <v>241</v>
      </c>
      <c r="G1637" s="208"/>
    </row>
    <row r="1638" spans="1:7">
      <c r="A1638" s="388">
        <v>90795</v>
      </c>
      <c r="B1638" s="388" t="s">
        <v>2348</v>
      </c>
      <c r="C1638" s="388" t="s">
        <v>146</v>
      </c>
      <c r="D1638" s="388" t="s">
        <v>334</v>
      </c>
      <c r="E1638" s="389" t="s">
        <v>14382</v>
      </c>
      <c r="F1638" s="388" t="s">
        <v>241</v>
      </c>
      <c r="G1638" s="208"/>
    </row>
    <row r="1639" spans="1:7">
      <c r="A1639" s="388">
        <v>90796</v>
      </c>
      <c r="B1639" s="388" t="s">
        <v>2349</v>
      </c>
      <c r="C1639" s="388" t="s">
        <v>146</v>
      </c>
      <c r="D1639" s="388" t="s">
        <v>334</v>
      </c>
      <c r="E1639" s="389" t="s">
        <v>16759</v>
      </c>
      <c r="F1639" s="388" t="s">
        <v>241</v>
      </c>
      <c r="G1639" s="208"/>
    </row>
    <row r="1640" spans="1:7">
      <c r="A1640" s="388">
        <v>90797</v>
      </c>
      <c r="B1640" s="388" t="s">
        <v>2350</v>
      </c>
      <c r="C1640" s="388" t="s">
        <v>146</v>
      </c>
      <c r="D1640" s="388" t="s">
        <v>334</v>
      </c>
      <c r="E1640" s="389" t="s">
        <v>16760</v>
      </c>
      <c r="F1640" s="388" t="s">
        <v>241</v>
      </c>
      <c r="G1640" s="208"/>
    </row>
    <row r="1641" spans="1:7">
      <c r="A1641" s="388">
        <v>90798</v>
      </c>
      <c r="B1641" s="388" t="s">
        <v>2351</v>
      </c>
      <c r="C1641" s="388" t="s">
        <v>146</v>
      </c>
      <c r="D1641" s="388" t="s">
        <v>334</v>
      </c>
      <c r="E1641" s="389" t="s">
        <v>16761</v>
      </c>
      <c r="F1641" s="388" t="s">
        <v>241</v>
      </c>
      <c r="G1641" s="208"/>
    </row>
    <row r="1642" spans="1:7">
      <c r="A1642" s="388">
        <v>90799</v>
      </c>
      <c r="B1642" s="388" t="s">
        <v>2352</v>
      </c>
      <c r="C1642" s="388" t="s">
        <v>146</v>
      </c>
      <c r="D1642" s="388" t="s">
        <v>334</v>
      </c>
      <c r="E1642" s="389" t="s">
        <v>16762</v>
      </c>
      <c r="F1642" s="388" t="s">
        <v>241</v>
      </c>
      <c r="G1642" s="208"/>
    </row>
    <row r="1643" spans="1:7">
      <c r="A1643" s="388">
        <v>90801</v>
      </c>
      <c r="B1643" s="388" t="s">
        <v>2353</v>
      </c>
      <c r="C1643" s="388" t="s">
        <v>146</v>
      </c>
      <c r="D1643" s="388" t="s">
        <v>334</v>
      </c>
      <c r="E1643" s="389" t="s">
        <v>16763</v>
      </c>
      <c r="F1643" s="388" t="s">
        <v>241</v>
      </c>
      <c r="G1643" s="208"/>
    </row>
    <row r="1644" spans="1:7">
      <c r="A1644" s="388">
        <v>90806</v>
      </c>
      <c r="B1644" s="388" t="s">
        <v>2354</v>
      </c>
      <c r="C1644" s="388" t="s">
        <v>146</v>
      </c>
      <c r="D1644" s="388" t="s">
        <v>334</v>
      </c>
      <c r="E1644" s="389" t="s">
        <v>16764</v>
      </c>
      <c r="F1644" s="388" t="s">
        <v>241</v>
      </c>
      <c r="G1644" s="208"/>
    </row>
    <row r="1645" spans="1:7">
      <c r="A1645" s="388">
        <v>90820</v>
      </c>
      <c r="B1645" s="388" t="s">
        <v>2355</v>
      </c>
      <c r="C1645" s="388" t="s">
        <v>146</v>
      </c>
      <c r="D1645" s="388" t="s">
        <v>334</v>
      </c>
      <c r="E1645" s="389" t="s">
        <v>16765</v>
      </c>
      <c r="F1645" s="388" t="s">
        <v>241</v>
      </c>
      <c r="G1645" s="208"/>
    </row>
    <row r="1646" spans="1:7">
      <c r="A1646" s="388">
        <v>90821</v>
      </c>
      <c r="B1646" s="388" t="s">
        <v>2356</v>
      </c>
      <c r="C1646" s="388" t="s">
        <v>146</v>
      </c>
      <c r="D1646" s="388" t="s">
        <v>334</v>
      </c>
      <c r="E1646" s="389" t="s">
        <v>16766</v>
      </c>
      <c r="F1646" s="388" t="s">
        <v>241</v>
      </c>
      <c r="G1646" s="208"/>
    </row>
    <row r="1647" spans="1:7">
      <c r="A1647" s="388">
        <v>90822</v>
      </c>
      <c r="B1647" s="388" t="s">
        <v>2357</v>
      </c>
      <c r="C1647" s="388" t="s">
        <v>146</v>
      </c>
      <c r="D1647" s="388" t="s">
        <v>334</v>
      </c>
      <c r="E1647" s="389" t="s">
        <v>16767</v>
      </c>
      <c r="F1647" s="388" t="s">
        <v>241</v>
      </c>
      <c r="G1647" s="208"/>
    </row>
    <row r="1648" spans="1:7">
      <c r="A1648" s="388">
        <v>90823</v>
      </c>
      <c r="B1648" s="388" t="s">
        <v>2358</v>
      </c>
      <c r="C1648" s="388" t="s">
        <v>146</v>
      </c>
      <c r="D1648" s="388" t="s">
        <v>334</v>
      </c>
      <c r="E1648" s="389" t="s">
        <v>16768</v>
      </c>
      <c r="F1648" s="388" t="s">
        <v>241</v>
      </c>
      <c r="G1648" s="208"/>
    </row>
    <row r="1649" spans="1:7">
      <c r="A1649" s="388">
        <v>90824</v>
      </c>
      <c r="B1649" s="388" t="s">
        <v>2359</v>
      </c>
      <c r="C1649" s="388" t="s">
        <v>146</v>
      </c>
      <c r="D1649" s="388" t="s">
        <v>334</v>
      </c>
      <c r="E1649" s="389" t="s">
        <v>16769</v>
      </c>
      <c r="F1649" s="388" t="s">
        <v>241</v>
      </c>
      <c r="G1649" s="208"/>
    </row>
    <row r="1650" spans="1:7">
      <c r="A1650" s="388">
        <v>90825</v>
      </c>
      <c r="B1650" s="388" t="s">
        <v>2360</v>
      </c>
      <c r="C1650" s="388" t="s">
        <v>146</v>
      </c>
      <c r="D1650" s="388" t="s">
        <v>334</v>
      </c>
      <c r="E1650" s="389" t="s">
        <v>16770</v>
      </c>
      <c r="F1650" s="388" t="s">
        <v>241</v>
      </c>
      <c r="G1650" s="208"/>
    </row>
    <row r="1651" spans="1:7">
      <c r="A1651" s="388">
        <v>90830</v>
      </c>
      <c r="B1651" s="388" t="s">
        <v>2361</v>
      </c>
      <c r="C1651" s="388" t="s">
        <v>146</v>
      </c>
      <c r="D1651" s="388" t="s">
        <v>334</v>
      </c>
      <c r="E1651" s="389" t="s">
        <v>14383</v>
      </c>
      <c r="F1651" s="388" t="s">
        <v>241</v>
      </c>
      <c r="G1651" s="208"/>
    </row>
    <row r="1652" spans="1:7">
      <c r="A1652" s="388">
        <v>90831</v>
      </c>
      <c r="B1652" s="388" t="s">
        <v>2362</v>
      </c>
      <c r="C1652" s="388" t="s">
        <v>146</v>
      </c>
      <c r="D1652" s="388" t="s">
        <v>334</v>
      </c>
      <c r="E1652" s="389" t="s">
        <v>14384</v>
      </c>
      <c r="F1652" s="388" t="s">
        <v>241</v>
      </c>
      <c r="G1652" s="208"/>
    </row>
    <row r="1653" spans="1:7">
      <c r="A1653" s="388">
        <v>90841</v>
      </c>
      <c r="B1653" s="388" t="s">
        <v>2363</v>
      </c>
      <c r="C1653" s="388" t="s">
        <v>146</v>
      </c>
      <c r="D1653" s="388" t="s">
        <v>334</v>
      </c>
      <c r="E1653" s="389" t="s">
        <v>16771</v>
      </c>
      <c r="F1653" s="388" t="s">
        <v>241</v>
      </c>
      <c r="G1653" s="208"/>
    </row>
    <row r="1654" spans="1:7">
      <c r="A1654" s="388">
        <v>90842</v>
      </c>
      <c r="B1654" s="388" t="s">
        <v>2364</v>
      </c>
      <c r="C1654" s="388" t="s">
        <v>146</v>
      </c>
      <c r="D1654" s="388" t="s">
        <v>334</v>
      </c>
      <c r="E1654" s="389" t="s">
        <v>16772</v>
      </c>
      <c r="F1654" s="388" t="s">
        <v>241</v>
      </c>
      <c r="G1654" s="208"/>
    </row>
    <row r="1655" spans="1:7">
      <c r="A1655" s="388">
        <v>90843</v>
      </c>
      <c r="B1655" s="388" t="s">
        <v>2365</v>
      </c>
      <c r="C1655" s="388" t="s">
        <v>146</v>
      </c>
      <c r="D1655" s="388" t="s">
        <v>334</v>
      </c>
      <c r="E1655" s="389" t="s">
        <v>16773</v>
      </c>
      <c r="F1655" s="388" t="s">
        <v>241</v>
      </c>
      <c r="G1655" s="208"/>
    </row>
    <row r="1656" spans="1:7">
      <c r="A1656" s="388">
        <v>90844</v>
      </c>
      <c r="B1656" s="388" t="s">
        <v>2366</v>
      </c>
      <c r="C1656" s="388" t="s">
        <v>146</v>
      </c>
      <c r="D1656" s="388" t="s">
        <v>334</v>
      </c>
      <c r="E1656" s="389" t="s">
        <v>16774</v>
      </c>
      <c r="F1656" s="388" t="s">
        <v>241</v>
      </c>
      <c r="G1656" s="208"/>
    </row>
    <row r="1657" spans="1:7">
      <c r="A1657" s="388">
        <v>90845</v>
      </c>
      <c r="B1657" s="388" t="s">
        <v>2367</v>
      </c>
      <c r="C1657" s="388" t="s">
        <v>146</v>
      </c>
      <c r="D1657" s="388" t="s">
        <v>334</v>
      </c>
      <c r="E1657" s="389" t="s">
        <v>16775</v>
      </c>
      <c r="F1657" s="388" t="s">
        <v>241</v>
      </c>
      <c r="G1657" s="208"/>
    </row>
    <row r="1658" spans="1:7">
      <c r="A1658" s="388">
        <v>90846</v>
      </c>
      <c r="B1658" s="388" t="s">
        <v>2368</v>
      </c>
      <c r="C1658" s="388" t="s">
        <v>146</v>
      </c>
      <c r="D1658" s="388" t="s">
        <v>334</v>
      </c>
      <c r="E1658" s="389" t="s">
        <v>16776</v>
      </c>
      <c r="F1658" s="388" t="s">
        <v>241</v>
      </c>
      <c r="G1658" s="208"/>
    </row>
    <row r="1659" spans="1:7">
      <c r="A1659" s="388">
        <v>90847</v>
      </c>
      <c r="B1659" s="388" t="s">
        <v>2369</v>
      </c>
      <c r="C1659" s="388" t="s">
        <v>146</v>
      </c>
      <c r="D1659" s="388" t="s">
        <v>334</v>
      </c>
      <c r="E1659" s="389" t="s">
        <v>16777</v>
      </c>
      <c r="F1659" s="388" t="s">
        <v>241</v>
      </c>
      <c r="G1659" s="208"/>
    </row>
    <row r="1660" spans="1:7">
      <c r="A1660" s="388">
        <v>90848</v>
      </c>
      <c r="B1660" s="388" t="s">
        <v>2370</v>
      </c>
      <c r="C1660" s="388" t="s">
        <v>146</v>
      </c>
      <c r="D1660" s="388" t="s">
        <v>334</v>
      </c>
      <c r="E1660" s="389" t="s">
        <v>16778</v>
      </c>
      <c r="F1660" s="388" t="s">
        <v>241</v>
      </c>
      <c r="G1660" s="208"/>
    </row>
    <row r="1661" spans="1:7">
      <c r="A1661" s="388">
        <v>90849</v>
      </c>
      <c r="B1661" s="388" t="s">
        <v>2371</v>
      </c>
      <c r="C1661" s="388" t="s">
        <v>146</v>
      </c>
      <c r="D1661" s="388" t="s">
        <v>334</v>
      </c>
      <c r="E1661" s="389" t="s">
        <v>16779</v>
      </c>
      <c r="F1661" s="388" t="s">
        <v>241</v>
      </c>
      <c r="G1661" s="208"/>
    </row>
    <row r="1662" spans="1:7">
      <c r="A1662" s="388">
        <v>90850</v>
      </c>
      <c r="B1662" s="388" t="s">
        <v>2372</v>
      </c>
      <c r="C1662" s="388" t="s">
        <v>146</v>
      </c>
      <c r="D1662" s="388" t="s">
        <v>334</v>
      </c>
      <c r="E1662" s="389" t="s">
        <v>16780</v>
      </c>
      <c r="F1662" s="388" t="s">
        <v>241</v>
      </c>
      <c r="G1662" s="208"/>
    </row>
    <row r="1663" spans="1:7">
      <c r="A1663" s="388">
        <v>90851</v>
      </c>
      <c r="B1663" s="388" t="s">
        <v>2373</v>
      </c>
      <c r="C1663" s="388" t="s">
        <v>146</v>
      </c>
      <c r="D1663" s="388" t="s">
        <v>334</v>
      </c>
      <c r="E1663" s="389" t="s">
        <v>16781</v>
      </c>
      <c r="F1663" s="388" t="s">
        <v>241</v>
      </c>
      <c r="G1663" s="208"/>
    </row>
    <row r="1664" spans="1:7">
      <c r="A1664" s="388">
        <v>90852</v>
      </c>
      <c r="B1664" s="388" t="s">
        <v>2374</v>
      </c>
      <c r="C1664" s="388" t="s">
        <v>146</v>
      </c>
      <c r="D1664" s="388" t="s">
        <v>334</v>
      </c>
      <c r="E1664" s="389" t="s">
        <v>16782</v>
      </c>
      <c r="F1664" s="388" t="s">
        <v>241</v>
      </c>
      <c r="G1664" s="208"/>
    </row>
    <row r="1665" spans="1:7">
      <c r="A1665" s="388">
        <v>91009</v>
      </c>
      <c r="B1665" s="388" t="s">
        <v>2375</v>
      </c>
      <c r="C1665" s="388" t="s">
        <v>146</v>
      </c>
      <c r="D1665" s="388" t="s">
        <v>334</v>
      </c>
      <c r="E1665" s="389" t="s">
        <v>14385</v>
      </c>
      <c r="F1665" s="388" t="s">
        <v>241</v>
      </c>
      <c r="G1665" s="208"/>
    </row>
    <row r="1666" spans="1:7">
      <c r="A1666" s="388">
        <v>91010</v>
      </c>
      <c r="B1666" s="388" t="s">
        <v>2376</v>
      </c>
      <c r="C1666" s="388" t="s">
        <v>146</v>
      </c>
      <c r="D1666" s="388" t="s">
        <v>334</v>
      </c>
      <c r="E1666" s="389" t="s">
        <v>16783</v>
      </c>
      <c r="F1666" s="388" t="s">
        <v>241</v>
      </c>
      <c r="G1666" s="208"/>
    </row>
    <row r="1667" spans="1:7">
      <c r="A1667" s="388">
        <v>91011</v>
      </c>
      <c r="B1667" s="388" t="s">
        <v>2377</v>
      </c>
      <c r="C1667" s="388" t="s">
        <v>146</v>
      </c>
      <c r="D1667" s="388" t="s">
        <v>334</v>
      </c>
      <c r="E1667" s="389" t="s">
        <v>16784</v>
      </c>
      <c r="F1667" s="388" t="s">
        <v>241</v>
      </c>
      <c r="G1667" s="208"/>
    </row>
    <row r="1668" spans="1:7">
      <c r="A1668" s="388">
        <v>91012</v>
      </c>
      <c r="B1668" s="388" t="s">
        <v>2378</v>
      </c>
      <c r="C1668" s="388" t="s">
        <v>146</v>
      </c>
      <c r="D1668" s="388" t="s">
        <v>334</v>
      </c>
      <c r="E1668" s="389" t="s">
        <v>16785</v>
      </c>
      <c r="F1668" s="388" t="s">
        <v>241</v>
      </c>
      <c r="G1668" s="208"/>
    </row>
    <row r="1669" spans="1:7">
      <c r="A1669" s="388">
        <v>91013</v>
      </c>
      <c r="B1669" s="388" t="s">
        <v>2379</v>
      </c>
      <c r="C1669" s="388" t="s">
        <v>146</v>
      </c>
      <c r="D1669" s="388" t="s">
        <v>334</v>
      </c>
      <c r="E1669" s="389" t="s">
        <v>16786</v>
      </c>
      <c r="F1669" s="388" t="s">
        <v>241</v>
      </c>
      <c r="G1669" s="208"/>
    </row>
    <row r="1670" spans="1:7">
      <c r="A1670" s="388">
        <v>91014</v>
      </c>
      <c r="B1670" s="388" t="s">
        <v>2380</v>
      </c>
      <c r="C1670" s="388" t="s">
        <v>146</v>
      </c>
      <c r="D1670" s="388" t="s">
        <v>334</v>
      </c>
      <c r="E1670" s="389" t="s">
        <v>16787</v>
      </c>
      <c r="F1670" s="388" t="s">
        <v>241</v>
      </c>
      <c r="G1670" s="208"/>
    </row>
    <row r="1671" spans="1:7">
      <c r="A1671" s="388">
        <v>91015</v>
      </c>
      <c r="B1671" s="388" t="s">
        <v>2381</v>
      </c>
      <c r="C1671" s="388" t="s">
        <v>146</v>
      </c>
      <c r="D1671" s="388" t="s">
        <v>334</v>
      </c>
      <c r="E1671" s="389" t="s">
        <v>16788</v>
      </c>
      <c r="F1671" s="388" t="s">
        <v>241</v>
      </c>
      <c r="G1671" s="208"/>
    </row>
    <row r="1672" spans="1:7">
      <c r="A1672" s="388">
        <v>91016</v>
      </c>
      <c r="B1672" s="388" t="s">
        <v>2382</v>
      </c>
      <c r="C1672" s="388" t="s">
        <v>146</v>
      </c>
      <c r="D1672" s="388" t="s">
        <v>334</v>
      </c>
      <c r="E1672" s="389" t="s">
        <v>16789</v>
      </c>
      <c r="F1672" s="388" t="s">
        <v>241</v>
      </c>
      <c r="G1672" s="208"/>
    </row>
    <row r="1673" spans="1:7">
      <c r="A1673" s="388">
        <v>91287</v>
      </c>
      <c r="B1673" s="388" t="s">
        <v>2383</v>
      </c>
      <c r="C1673" s="388" t="s">
        <v>146</v>
      </c>
      <c r="D1673" s="388" t="s">
        <v>334</v>
      </c>
      <c r="E1673" s="389" t="s">
        <v>16790</v>
      </c>
      <c r="F1673" s="388" t="s">
        <v>241</v>
      </c>
      <c r="G1673" s="208"/>
    </row>
    <row r="1674" spans="1:7">
      <c r="A1674" s="388">
        <v>91292</v>
      </c>
      <c r="B1674" s="388" t="s">
        <v>2384</v>
      </c>
      <c r="C1674" s="388" t="s">
        <v>146</v>
      </c>
      <c r="D1674" s="388" t="s">
        <v>334</v>
      </c>
      <c r="E1674" s="389" t="s">
        <v>16791</v>
      </c>
      <c r="F1674" s="388" t="s">
        <v>241</v>
      </c>
      <c r="G1674" s="208"/>
    </row>
    <row r="1675" spans="1:7">
      <c r="A1675" s="388">
        <v>91295</v>
      </c>
      <c r="B1675" s="388" t="s">
        <v>2385</v>
      </c>
      <c r="C1675" s="388" t="s">
        <v>146</v>
      </c>
      <c r="D1675" s="388" t="s">
        <v>334</v>
      </c>
      <c r="E1675" s="389" t="s">
        <v>16792</v>
      </c>
      <c r="F1675" s="388" t="s">
        <v>241</v>
      </c>
      <c r="G1675" s="208"/>
    </row>
    <row r="1676" spans="1:7">
      <c r="A1676" s="388">
        <v>91296</v>
      </c>
      <c r="B1676" s="388" t="s">
        <v>2386</v>
      </c>
      <c r="C1676" s="388" t="s">
        <v>146</v>
      </c>
      <c r="D1676" s="388" t="s">
        <v>334</v>
      </c>
      <c r="E1676" s="389" t="s">
        <v>16793</v>
      </c>
      <c r="F1676" s="388" t="s">
        <v>241</v>
      </c>
      <c r="G1676" s="208"/>
    </row>
    <row r="1677" spans="1:7">
      <c r="A1677" s="388">
        <v>91297</v>
      </c>
      <c r="B1677" s="388" t="s">
        <v>2387</v>
      </c>
      <c r="C1677" s="388" t="s">
        <v>146</v>
      </c>
      <c r="D1677" s="388" t="s">
        <v>334</v>
      </c>
      <c r="E1677" s="389" t="s">
        <v>16794</v>
      </c>
      <c r="F1677" s="388" t="s">
        <v>241</v>
      </c>
      <c r="G1677" s="208"/>
    </row>
    <row r="1678" spans="1:7">
      <c r="A1678" s="388">
        <v>91298</v>
      </c>
      <c r="B1678" s="388" t="s">
        <v>2388</v>
      </c>
      <c r="C1678" s="388" t="s">
        <v>146</v>
      </c>
      <c r="D1678" s="388" t="s">
        <v>240</v>
      </c>
      <c r="E1678" s="389" t="s">
        <v>16795</v>
      </c>
      <c r="F1678" s="388" t="s">
        <v>241</v>
      </c>
      <c r="G1678" s="208"/>
    </row>
    <row r="1679" spans="1:7">
      <c r="A1679" s="388">
        <v>91299</v>
      </c>
      <c r="B1679" s="388" t="s">
        <v>2389</v>
      </c>
      <c r="C1679" s="388" t="s">
        <v>146</v>
      </c>
      <c r="D1679" s="388" t="s">
        <v>240</v>
      </c>
      <c r="E1679" s="389" t="s">
        <v>16796</v>
      </c>
      <c r="F1679" s="388" t="s">
        <v>241</v>
      </c>
      <c r="G1679" s="208"/>
    </row>
    <row r="1680" spans="1:7">
      <c r="A1680" s="388">
        <v>91304</v>
      </c>
      <c r="B1680" s="388" t="s">
        <v>2390</v>
      </c>
      <c r="C1680" s="388" t="s">
        <v>146</v>
      </c>
      <c r="D1680" s="388" t="s">
        <v>334</v>
      </c>
      <c r="E1680" s="389" t="s">
        <v>16797</v>
      </c>
      <c r="F1680" s="388" t="s">
        <v>241</v>
      </c>
      <c r="G1680" s="208"/>
    </row>
    <row r="1681" spans="1:7">
      <c r="A1681" s="388">
        <v>91305</v>
      </c>
      <c r="B1681" s="388" t="s">
        <v>2391</v>
      </c>
      <c r="C1681" s="388" t="s">
        <v>146</v>
      </c>
      <c r="D1681" s="388" t="s">
        <v>334</v>
      </c>
      <c r="E1681" s="389" t="s">
        <v>16798</v>
      </c>
      <c r="F1681" s="388" t="s">
        <v>241</v>
      </c>
      <c r="G1681" s="208"/>
    </row>
    <row r="1682" spans="1:7">
      <c r="A1682" s="388">
        <v>91306</v>
      </c>
      <c r="B1682" s="388" t="s">
        <v>2392</v>
      </c>
      <c r="C1682" s="388" t="s">
        <v>146</v>
      </c>
      <c r="D1682" s="388" t="s">
        <v>334</v>
      </c>
      <c r="E1682" s="389" t="s">
        <v>14384</v>
      </c>
      <c r="F1682" s="388" t="s">
        <v>241</v>
      </c>
      <c r="G1682" s="208"/>
    </row>
    <row r="1683" spans="1:7">
      <c r="A1683" s="388">
        <v>91307</v>
      </c>
      <c r="B1683" s="388" t="s">
        <v>2393</v>
      </c>
      <c r="C1683" s="388" t="s">
        <v>146</v>
      </c>
      <c r="D1683" s="388" t="s">
        <v>334</v>
      </c>
      <c r="E1683" s="389" t="s">
        <v>16799</v>
      </c>
      <c r="F1683" s="388" t="s">
        <v>241</v>
      </c>
      <c r="G1683" s="208"/>
    </row>
    <row r="1684" spans="1:7">
      <c r="A1684" s="388">
        <v>91312</v>
      </c>
      <c r="B1684" s="388" t="s">
        <v>2394</v>
      </c>
      <c r="C1684" s="388" t="s">
        <v>146</v>
      </c>
      <c r="D1684" s="388" t="s">
        <v>334</v>
      </c>
      <c r="E1684" s="389" t="s">
        <v>16800</v>
      </c>
      <c r="F1684" s="388" t="s">
        <v>241</v>
      </c>
      <c r="G1684" s="208"/>
    </row>
    <row r="1685" spans="1:7">
      <c r="A1685" s="388">
        <v>91313</v>
      </c>
      <c r="B1685" s="388" t="s">
        <v>2395</v>
      </c>
      <c r="C1685" s="388" t="s">
        <v>146</v>
      </c>
      <c r="D1685" s="388" t="s">
        <v>334</v>
      </c>
      <c r="E1685" s="389" t="s">
        <v>16801</v>
      </c>
      <c r="F1685" s="388" t="s">
        <v>241</v>
      </c>
      <c r="G1685" s="208"/>
    </row>
    <row r="1686" spans="1:7">
      <c r="A1686" s="388">
        <v>91314</v>
      </c>
      <c r="B1686" s="388" t="s">
        <v>2396</v>
      </c>
      <c r="C1686" s="388" t="s">
        <v>146</v>
      </c>
      <c r="D1686" s="388" t="s">
        <v>334</v>
      </c>
      <c r="E1686" s="389" t="s">
        <v>16802</v>
      </c>
      <c r="F1686" s="388" t="s">
        <v>241</v>
      </c>
      <c r="G1686" s="208"/>
    </row>
    <row r="1687" spans="1:7">
      <c r="A1687" s="388">
        <v>91315</v>
      </c>
      <c r="B1687" s="388" t="s">
        <v>2397</v>
      </c>
      <c r="C1687" s="388" t="s">
        <v>146</v>
      </c>
      <c r="D1687" s="388" t="s">
        <v>334</v>
      </c>
      <c r="E1687" s="389" t="s">
        <v>16803</v>
      </c>
      <c r="F1687" s="388" t="s">
        <v>241</v>
      </c>
      <c r="G1687" s="208"/>
    </row>
    <row r="1688" spans="1:7">
      <c r="A1688" s="388">
        <v>91316</v>
      </c>
      <c r="B1688" s="388" t="s">
        <v>2398</v>
      </c>
      <c r="C1688" s="388" t="s">
        <v>146</v>
      </c>
      <c r="D1688" s="388" t="s">
        <v>334</v>
      </c>
      <c r="E1688" s="389" t="s">
        <v>16804</v>
      </c>
      <c r="F1688" s="388" t="s">
        <v>241</v>
      </c>
      <c r="G1688" s="208"/>
    </row>
    <row r="1689" spans="1:7">
      <c r="A1689" s="388">
        <v>91317</v>
      </c>
      <c r="B1689" s="388" t="s">
        <v>2399</v>
      </c>
      <c r="C1689" s="388" t="s">
        <v>146</v>
      </c>
      <c r="D1689" s="388" t="s">
        <v>334</v>
      </c>
      <c r="E1689" s="389" t="s">
        <v>16805</v>
      </c>
      <c r="F1689" s="388" t="s">
        <v>241</v>
      </c>
      <c r="G1689" s="208"/>
    </row>
    <row r="1690" spans="1:7">
      <c r="A1690" s="388">
        <v>91318</v>
      </c>
      <c r="B1690" s="388" t="s">
        <v>2400</v>
      </c>
      <c r="C1690" s="388" t="s">
        <v>146</v>
      </c>
      <c r="D1690" s="388" t="s">
        <v>334</v>
      </c>
      <c r="E1690" s="389" t="s">
        <v>16806</v>
      </c>
      <c r="F1690" s="388" t="s">
        <v>241</v>
      </c>
      <c r="G1690" s="208"/>
    </row>
    <row r="1691" spans="1:7">
      <c r="A1691" s="388">
        <v>91319</v>
      </c>
      <c r="B1691" s="388" t="s">
        <v>2401</v>
      </c>
      <c r="C1691" s="388" t="s">
        <v>146</v>
      </c>
      <c r="D1691" s="388" t="s">
        <v>334</v>
      </c>
      <c r="E1691" s="389" t="s">
        <v>16807</v>
      </c>
      <c r="F1691" s="388" t="s">
        <v>241</v>
      </c>
      <c r="G1691" s="208"/>
    </row>
    <row r="1692" spans="1:7">
      <c r="A1692" s="388">
        <v>91320</v>
      </c>
      <c r="B1692" s="388" t="s">
        <v>2402</v>
      </c>
      <c r="C1692" s="388" t="s">
        <v>146</v>
      </c>
      <c r="D1692" s="388" t="s">
        <v>334</v>
      </c>
      <c r="E1692" s="389" t="s">
        <v>16808</v>
      </c>
      <c r="F1692" s="388" t="s">
        <v>241</v>
      </c>
      <c r="G1692" s="208"/>
    </row>
    <row r="1693" spans="1:7">
      <c r="A1693" s="388">
        <v>91321</v>
      </c>
      <c r="B1693" s="388" t="s">
        <v>2403</v>
      </c>
      <c r="C1693" s="388" t="s">
        <v>146</v>
      </c>
      <c r="D1693" s="388" t="s">
        <v>334</v>
      </c>
      <c r="E1693" s="389" t="s">
        <v>16809</v>
      </c>
      <c r="F1693" s="388" t="s">
        <v>241</v>
      </c>
      <c r="G1693" s="208"/>
    </row>
    <row r="1694" spans="1:7">
      <c r="A1694" s="388">
        <v>91322</v>
      </c>
      <c r="B1694" s="388" t="s">
        <v>2404</v>
      </c>
      <c r="C1694" s="388" t="s">
        <v>146</v>
      </c>
      <c r="D1694" s="388" t="s">
        <v>334</v>
      </c>
      <c r="E1694" s="389" t="s">
        <v>16810</v>
      </c>
      <c r="F1694" s="388" t="s">
        <v>241</v>
      </c>
      <c r="G1694" s="208"/>
    </row>
    <row r="1695" spans="1:7">
      <c r="A1695" s="388">
        <v>91323</v>
      </c>
      <c r="B1695" s="388" t="s">
        <v>2405</v>
      </c>
      <c r="C1695" s="388" t="s">
        <v>146</v>
      </c>
      <c r="D1695" s="388" t="s">
        <v>334</v>
      </c>
      <c r="E1695" s="389" t="s">
        <v>16811</v>
      </c>
      <c r="F1695" s="388" t="s">
        <v>241</v>
      </c>
      <c r="G1695" s="208"/>
    </row>
    <row r="1696" spans="1:7">
      <c r="A1696" s="388">
        <v>91324</v>
      </c>
      <c r="B1696" s="388" t="s">
        <v>2406</v>
      </c>
      <c r="C1696" s="388" t="s">
        <v>146</v>
      </c>
      <c r="D1696" s="388" t="s">
        <v>334</v>
      </c>
      <c r="E1696" s="389" t="s">
        <v>16812</v>
      </c>
      <c r="F1696" s="388" t="s">
        <v>241</v>
      </c>
      <c r="G1696" s="208"/>
    </row>
    <row r="1697" spans="1:7">
      <c r="A1697" s="388">
        <v>91325</v>
      </c>
      <c r="B1697" s="388" t="s">
        <v>2407</v>
      </c>
      <c r="C1697" s="388" t="s">
        <v>146</v>
      </c>
      <c r="D1697" s="388" t="s">
        <v>334</v>
      </c>
      <c r="E1697" s="389" t="s">
        <v>16813</v>
      </c>
      <c r="F1697" s="388" t="s">
        <v>241</v>
      </c>
      <c r="G1697" s="208"/>
    </row>
    <row r="1698" spans="1:7">
      <c r="A1698" s="388">
        <v>91326</v>
      </c>
      <c r="B1698" s="388" t="s">
        <v>2408</v>
      </c>
      <c r="C1698" s="388" t="s">
        <v>146</v>
      </c>
      <c r="D1698" s="388" t="s">
        <v>334</v>
      </c>
      <c r="E1698" s="389" t="s">
        <v>16814</v>
      </c>
      <c r="F1698" s="388" t="s">
        <v>241</v>
      </c>
      <c r="G1698" s="208"/>
    </row>
    <row r="1699" spans="1:7">
      <c r="A1699" s="388">
        <v>91327</v>
      </c>
      <c r="B1699" s="388" t="s">
        <v>2409</v>
      </c>
      <c r="C1699" s="388" t="s">
        <v>146</v>
      </c>
      <c r="D1699" s="388" t="s">
        <v>334</v>
      </c>
      <c r="E1699" s="389" t="s">
        <v>16815</v>
      </c>
      <c r="F1699" s="388" t="s">
        <v>241</v>
      </c>
      <c r="G1699" s="208"/>
    </row>
    <row r="1700" spans="1:7">
      <c r="A1700" s="388">
        <v>91328</v>
      </c>
      <c r="B1700" s="388" t="s">
        <v>2410</v>
      </c>
      <c r="C1700" s="388" t="s">
        <v>146</v>
      </c>
      <c r="D1700" s="388" t="s">
        <v>334</v>
      </c>
      <c r="E1700" s="389" t="s">
        <v>16816</v>
      </c>
      <c r="F1700" s="388" t="s">
        <v>241</v>
      </c>
      <c r="G1700" s="208"/>
    </row>
    <row r="1701" spans="1:7">
      <c r="A1701" s="388">
        <v>91329</v>
      </c>
      <c r="B1701" s="388" t="s">
        <v>2411</v>
      </c>
      <c r="C1701" s="388" t="s">
        <v>146</v>
      </c>
      <c r="D1701" s="388" t="s">
        <v>334</v>
      </c>
      <c r="E1701" s="389" t="s">
        <v>16817</v>
      </c>
      <c r="F1701" s="388" t="s">
        <v>241</v>
      </c>
      <c r="G1701" s="208"/>
    </row>
    <row r="1702" spans="1:7">
      <c r="A1702" s="388">
        <v>91330</v>
      </c>
      <c r="B1702" s="388" t="s">
        <v>2412</v>
      </c>
      <c r="C1702" s="388" t="s">
        <v>146</v>
      </c>
      <c r="D1702" s="388" t="s">
        <v>334</v>
      </c>
      <c r="E1702" s="389" t="s">
        <v>16818</v>
      </c>
      <c r="F1702" s="388" t="s">
        <v>241</v>
      </c>
      <c r="G1702" s="208"/>
    </row>
    <row r="1703" spans="1:7">
      <c r="A1703" s="388">
        <v>91331</v>
      </c>
      <c r="B1703" s="388" t="s">
        <v>2413</v>
      </c>
      <c r="C1703" s="388" t="s">
        <v>146</v>
      </c>
      <c r="D1703" s="388" t="s">
        <v>334</v>
      </c>
      <c r="E1703" s="389" t="s">
        <v>16819</v>
      </c>
      <c r="F1703" s="388" t="s">
        <v>241</v>
      </c>
      <c r="G1703" s="208"/>
    </row>
    <row r="1704" spans="1:7">
      <c r="A1704" s="388">
        <v>91332</v>
      </c>
      <c r="B1704" s="388" t="s">
        <v>2414</v>
      </c>
      <c r="C1704" s="388" t="s">
        <v>146</v>
      </c>
      <c r="D1704" s="388" t="s">
        <v>334</v>
      </c>
      <c r="E1704" s="389" t="s">
        <v>16820</v>
      </c>
      <c r="F1704" s="388" t="s">
        <v>241</v>
      </c>
      <c r="G1704" s="208"/>
    </row>
    <row r="1705" spans="1:7">
      <c r="A1705" s="388">
        <v>91333</v>
      </c>
      <c r="B1705" s="388" t="s">
        <v>2415</v>
      </c>
      <c r="C1705" s="388" t="s">
        <v>146</v>
      </c>
      <c r="D1705" s="388" t="s">
        <v>334</v>
      </c>
      <c r="E1705" s="389" t="s">
        <v>16821</v>
      </c>
      <c r="F1705" s="388" t="s">
        <v>241</v>
      </c>
      <c r="G1705" s="208"/>
    </row>
    <row r="1706" spans="1:7">
      <c r="A1706" s="388">
        <v>91334</v>
      </c>
      <c r="B1706" s="388" t="s">
        <v>2416</v>
      </c>
      <c r="C1706" s="388" t="s">
        <v>146</v>
      </c>
      <c r="D1706" s="388" t="s">
        <v>240</v>
      </c>
      <c r="E1706" s="389" t="s">
        <v>16822</v>
      </c>
      <c r="F1706" s="388" t="s">
        <v>241</v>
      </c>
      <c r="G1706" s="208"/>
    </row>
    <row r="1707" spans="1:7">
      <c r="A1707" s="388">
        <v>91335</v>
      </c>
      <c r="B1707" s="388" t="s">
        <v>2417</v>
      </c>
      <c r="C1707" s="388" t="s">
        <v>146</v>
      </c>
      <c r="D1707" s="388" t="s">
        <v>240</v>
      </c>
      <c r="E1707" s="389" t="s">
        <v>16823</v>
      </c>
      <c r="F1707" s="388" t="s">
        <v>241</v>
      </c>
      <c r="G1707" s="208"/>
    </row>
    <row r="1708" spans="1:7">
      <c r="A1708" s="388">
        <v>91336</v>
      </c>
      <c r="B1708" s="388" t="s">
        <v>2418</v>
      </c>
      <c r="C1708" s="388" t="s">
        <v>146</v>
      </c>
      <c r="D1708" s="388" t="s">
        <v>240</v>
      </c>
      <c r="E1708" s="389" t="s">
        <v>16824</v>
      </c>
      <c r="F1708" s="388" t="s">
        <v>241</v>
      </c>
      <c r="G1708" s="208"/>
    </row>
    <row r="1709" spans="1:7">
      <c r="A1709" s="388">
        <v>91337</v>
      </c>
      <c r="B1709" s="388" t="s">
        <v>2419</v>
      </c>
      <c r="C1709" s="388" t="s">
        <v>146</v>
      </c>
      <c r="D1709" s="388" t="s">
        <v>240</v>
      </c>
      <c r="E1709" s="389" t="s">
        <v>16825</v>
      </c>
      <c r="F1709" s="388" t="s">
        <v>241</v>
      </c>
      <c r="G1709" s="208"/>
    </row>
    <row r="1710" spans="1:7">
      <c r="A1710" s="388">
        <v>100659</v>
      </c>
      <c r="B1710" s="388" t="s">
        <v>2420</v>
      </c>
      <c r="C1710" s="388" t="s">
        <v>239</v>
      </c>
      <c r="D1710" s="388" t="s">
        <v>334</v>
      </c>
      <c r="E1710" s="389" t="s">
        <v>4407</v>
      </c>
      <c r="F1710" s="388" t="s">
        <v>241</v>
      </c>
      <c r="G1710" s="208"/>
    </row>
    <row r="1711" spans="1:7">
      <c r="A1711" s="388">
        <v>100660</v>
      </c>
      <c r="B1711" s="388" t="s">
        <v>2422</v>
      </c>
      <c r="C1711" s="388" t="s">
        <v>239</v>
      </c>
      <c r="D1711" s="388" t="s">
        <v>334</v>
      </c>
      <c r="E1711" s="389" t="s">
        <v>7073</v>
      </c>
      <c r="F1711" s="388" t="s">
        <v>241</v>
      </c>
      <c r="G1711" s="208"/>
    </row>
    <row r="1712" spans="1:7">
      <c r="A1712" s="388">
        <v>100675</v>
      </c>
      <c r="B1712" s="388" t="s">
        <v>2423</v>
      </c>
      <c r="C1712" s="388" t="s">
        <v>146</v>
      </c>
      <c r="D1712" s="388" t="s">
        <v>334</v>
      </c>
      <c r="E1712" s="389" t="s">
        <v>16826</v>
      </c>
      <c r="F1712" s="388" t="s">
        <v>241</v>
      </c>
      <c r="G1712" s="208"/>
    </row>
    <row r="1713" spans="1:7">
      <c r="A1713" s="388">
        <v>100676</v>
      </c>
      <c r="B1713" s="388" t="s">
        <v>2424</v>
      </c>
      <c r="C1713" s="388" t="s">
        <v>146</v>
      </c>
      <c r="D1713" s="388" t="s">
        <v>334</v>
      </c>
      <c r="E1713" s="389" t="s">
        <v>16827</v>
      </c>
      <c r="F1713" s="388" t="s">
        <v>241</v>
      </c>
      <c r="G1713" s="208"/>
    </row>
    <row r="1714" spans="1:7">
      <c r="A1714" s="388">
        <v>100678</v>
      </c>
      <c r="B1714" s="388" t="s">
        <v>2425</v>
      </c>
      <c r="C1714" s="388" t="s">
        <v>146</v>
      </c>
      <c r="D1714" s="388" t="s">
        <v>334</v>
      </c>
      <c r="E1714" s="389" t="s">
        <v>16828</v>
      </c>
      <c r="F1714" s="388" t="s">
        <v>241</v>
      </c>
      <c r="G1714" s="208"/>
    </row>
    <row r="1715" spans="1:7">
      <c r="A1715" s="388">
        <v>100679</v>
      </c>
      <c r="B1715" s="388" t="s">
        <v>2426</v>
      </c>
      <c r="C1715" s="388" t="s">
        <v>146</v>
      </c>
      <c r="D1715" s="388" t="s">
        <v>334</v>
      </c>
      <c r="E1715" s="389" t="s">
        <v>16829</v>
      </c>
      <c r="F1715" s="388" t="s">
        <v>241</v>
      </c>
      <c r="G1715" s="208"/>
    </row>
    <row r="1716" spans="1:7">
      <c r="A1716" s="388">
        <v>100680</v>
      </c>
      <c r="B1716" s="388" t="s">
        <v>2427</v>
      </c>
      <c r="C1716" s="388" t="s">
        <v>146</v>
      </c>
      <c r="D1716" s="388" t="s">
        <v>334</v>
      </c>
      <c r="E1716" s="389" t="s">
        <v>16830</v>
      </c>
      <c r="F1716" s="388" t="s">
        <v>241</v>
      </c>
      <c r="G1716" s="208"/>
    </row>
    <row r="1717" spans="1:7">
      <c r="A1717" s="388">
        <v>100681</v>
      </c>
      <c r="B1717" s="388" t="s">
        <v>2428</v>
      </c>
      <c r="C1717" s="388" t="s">
        <v>146</v>
      </c>
      <c r="D1717" s="388" t="s">
        <v>334</v>
      </c>
      <c r="E1717" s="389" t="s">
        <v>16831</v>
      </c>
      <c r="F1717" s="388" t="s">
        <v>241</v>
      </c>
      <c r="G1717" s="208"/>
    </row>
    <row r="1718" spans="1:7">
      <c r="A1718" s="388">
        <v>100682</v>
      </c>
      <c r="B1718" s="388" t="s">
        <v>2429</v>
      </c>
      <c r="C1718" s="388" t="s">
        <v>146</v>
      </c>
      <c r="D1718" s="388" t="s">
        <v>334</v>
      </c>
      <c r="E1718" s="389" t="s">
        <v>16832</v>
      </c>
      <c r="F1718" s="388" t="s">
        <v>241</v>
      </c>
      <c r="G1718" s="208"/>
    </row>
    <row r="1719" spans="1:7">
      <c r="A1719" s="388">
        <v>100683</v>
      </c>
      <c r="B1719" s="388" t="s">
        <v>2430</v>
      </c>
      <c r="C1719" s="388" t="s">
        <v>146</v>
      </c>
      <c r="D1719" s="388" t="s">
        <v>334</v>
      </c>
      <c r="E1719" s="389" t="s">
        <v>16833</v>
      </c>
      <c r="F1719" s="388" t="s">
        <v>241</v>
      </c>
      <c r="G1719" s="208"/>
    </row>
    <row r="1720" spans="1:7">
      <c r="A1720" s="388">
        <v>100684</v>
      </c>
      <c r="B1720" s="388" t="s">
        <v>2431</v>
      </c>
      <c r="C1720" s="388" t="s">
        <v>146</v>
      </c>
      <c r="D1720" s="388" t="s">
        <v>334</v>
      </c>
      <c r="E1720" s="389" t="s">
        <v>16834</v>
      </c>
      <c r="F1720" s="388" t="s">
        <v>241</v>
      </c>
      <c r="G1720" s="208"/>
    </row>
    <row r="1721" spans="1:7">
      <c r="A1721" s="388">
        <v>100685</v>
      </c>
      <c r="B1721" s="388" t="s">
        <v>2432</v>
      </c>
      <c r="C1721" s="388" t="s">
        <v>146</v>
      </c>
      <c r="D1721" s="388" t="s">
        <v>334</v>
      </c>
      <c r="E1721" s="389" t="s">
        <v>16835</v>
      </c>
      <c r="F1721" s="388" t="s">
        <v>241</v>
      </c>
      <c r="G1721" s="208"/>
    </row>
    <row r="1722" spans="1:7">
      <c r="A1722" s="388">
        <v>100686</v>
      </c>
      <c r="B1722" s="388" t="s">
        <v>2433</v>
      </c>
      <c r="C1722" s="388" t="s">
        <v>146</v>
      </c>
      <c r="D1722" s="388" t="s">
        <v>334</v>
      </c>
      <c r="E1722" s="389" t="s">
        <v>16836</v>
      </c>
      <c r="F1722" s="388" t="s">
        <v>241</v>
      </c>
      <c r="G1722" s="208"/>
    </row>
    <row r="1723" spans="1:7">
      <c r="A1723" s="388">
        <v>100687</v>
      </c>
      <c r="B1723" s="388" t="s">
        <v>2434</v>
      </c>
      <c r="C1723" s="388" t="s">
        <v>146</v>
      </c>
      <c r="D1723" s="388" t="s">
        <v>334</v>
      </c>
      <c r="E1723" s="389" t="s">
        <v>16837</v>
      </c>
      <c r="F1723" s="388" t="s">
        <v>241</v>
      </c>
      <c r="G1723" s="208"/>
    </row>
    <row r="1724" spans="1:7">
      <c r="A1724" s="388">
        <v>100688</v>
      </c>
      <c r="B1724" s="388" t="s">
        <v>2435</v>
      </c>
      <c r="C1724" s="388" t="s">
        <v>146</v>
      </c>
      <c r="D1724" s="388" t="s">
        <v>334</v>
      </c>
      <c r="E1724" s="389" t="s">
        <v>16838</v>
      </c>
      <c r="F1724" s="388" t="s">
        <v>241</v>
      </c>
      <c r="G1724" s="208"/>
    </row>
    <row r="1725" spans="1:7">
      <c r="A1725" s="388">
        <v>100689</v>
      </c>
      <c r="B1725" s="388" t="s">
        <v>2436</v>
      </c>
      <c r="C1725" s="388" t="s">
        <v>146</v>
      </c>
      <c r="D1725" s="388" t="s">
        <v>334</v>
      </c>
      <c r="E1725" s="389" t="s">
        <v>16839</v>
      </c>
      <c r="F1725" s="388" t="s">
        <v>241</v>
      </c>
      <c r="G1725" s="208"/>
    </row>
    <row r="1726" spans="1:7">
      <c r="A1726" s="388">
        <v>100690</v>
      </c>
      <c r="B1726" s="388" t="s">
        <v>2437</v>
      </c>
      <c r="C1726" s="388" t="s">
        <v>146</v>
      </c>
      <c r="D1726" s="388" t="s">
        <v>334</v>
      </c>
      <c r="E1726" s="389" t="s">
        <v>16840</v>
      </c>
      <c r="F1726" s="388" t="s">
        <v>241</v>
      </c>
      <c r="G1726" s="208"/>
    </row>
    <row r="1727" spans="1:7">
      <c r="A1727" s="388">
        <v>100691</v>
      </c>
      <c r="B1727" s="388" t="s">
        <v>2438</v>
      </c>
      <c r="C1727" s="388" t="s">
        <v>146</v>
      </c>
      <c r="D1727" s="388" t="s">
        <v>240</v>
      </c>
      <c r="E1727" s="389" t="s">
        <v>16841</v>
      </c>
      <c r="F1727" s="388" t="s">
        <v>241</v>
      </c>
      <c r="G1727" s="208"/>
    </row>
    <row r="1728" spans="1:7">
      <c r="A1728" s="388">
        <v>100692</v>
      </c>
      <c r="B1728" s="388" t="s">
        <v>2439</v>
      </c>
      <c r="C1728" s="388" t="s">
        <v>146</v>
      </c>
      <c r="D1728" s="388" t="s">
        <v>240</v>
      </c>
      <c r="E1728" s="389" t="s">
        <v>16842</v>
      </c>
      <c r="F1728" s="388" t="s">
        <v>241</v>
      </c>
      <c r="G1728" s="208"/>
    </row>
    <row r="1729" spans="1:7">
      <c r="A1729" s="388">
        <v>100693</v>
      </c>
      <c r="B1729" s="388" t="s">
        <v>2440</v>
      </c>
      <c r="C1729" s="388" t="s">
        <v>146</v>
      </c>
      <c r="D1729" s="388" t="s">
        <v>240</v>
      </c>
      <c r="E1729" s="389" t="s">
        <v>16843</v>
      </c>
      <c r="F1729" s="388" t="s">
        <v>241</v>
      </c>
      <c r="G1729" s="208"/>
    </row>
    <row r="1730" spans="1:7">
      <c r="A1730" s="388">
        <v>100694</v>
      </c>
      <c r="B1730" s="388" t="s">
        <v>2441</v>
      </c>
      <c r="C1730" s="388" t="s">
        <v>146</v>
      </c>
      <c r="D1730" s="388" t="s">
        <v>240</v>
      </c>
      <c r="E1730" s="389" t="s">
        <v>16844</v>
      </c>
      <c r="F1730" s="388" t="s">
        <v>241</v>
      </c>
      <c r="G1730" s="208"/>
    </row>
    <row r="1731" spans="1:7">
      <c r="A1731" s="388">
        <v>100695</v>
      </c>
      <c r="B1731" s="388" t="s">
        <v>2442</v>
      </c>
      <c r="C1731" s="388" t="s">
        <v>146</v>
      </c>
      <c r="D1731" s="388" t="s">
        <v>334</v>
      </c>
      <c r="E1731" s="389" t="s">
        <v>16845</v>
      </c>
      <c r="F1731" s="388" t="s">
        <v>241</v>
      </c>
      <c r="G1731" s="208"/>
    </row>
    <row r="1732" spans="1:7">
      <c r="A1732" s="388">
        <v>100696</v>
      </c>
      <c r="B1732" s="388" t="s">
        <v>2443</v>
      </c>
      <c r="C1732" s="388" t="s">
        <v>146</v>
      </c>
      <c r="D1732" s="388" t="s">
        <v>334</v>
      </c>
      <c r="E1732" s="389" t="s">
        <v>16846</v>
      </c>
      <c r="F1732" s="388" t="s">
        <v>241</v>
      </c>
      <c r="G1732" s="208"/>
    </row>
    <row r="1733" spans="1:7">
      <c r="A1733" s="388">
        <v>100697</v>
      </c>
      <c r="B1733" s="388" t="s">
        <v>2444</v>
      </c>
      <c r="C1733" s="388" t="s">
        <v>146</v>
      </c>
      <c r="D1733" s="388" t="s">
        <v>334</v>
      </c>
      <c r="E1733" s="389" t="s">
        <v>11690</v>
      </c>
      <c r="F1733" s="388" t="s">
        <v>241</v>
      </c>
      <c r="G1733" s="208"/>
    </row>
    <row r="1734" spans="1:7">
      <c r="A1734" s="388">
        <v>100698</v>
      </c>
      <c r="B1734" s="388" t="s">
        <v>2446</v>
      </c>
      <c r="C1734" s="388" t="s">
        <v>146</v>
      </c>
      <c r="D1734" s="388" t="s">
        <v>334</v>
      </c>
      <c r="E1734" s="389" t="s">
        <v>13604</v>
      </c>
      <c r="F1734" s="388" t="s">
        <v>241</v>
      </c>
      <c r="G1734" s="208"/>
    </row>
    <row r="1735" spans="1:7">
      <c r="A1735" s="388">
        <v>100699</v>
      </c>
      <c r="B1735" s="388" t="s">
        <v>2447</v>
      </c>
      <c r="C1735" s="388" t="s">
        <v>146</v>
      </c>
      <c r="D1735" s="388" t="s">
        <v>334</v>
      </c>
      <c r="E1735" s="389" t="s">
        <v>16847</v>
      </c>
      <c r="F1735" s="388" t="s">
        <v>241</v>
      </c>
      <c r="G1735" s="208"/>
    </row>
    <row r="1736" spans="1:7">
      <c r="A1736" s="388">
        <v>100700</v>
      </c>
      <c r="B1736" s="388" t="s">
        <v>2448</v>
      </c>
      <c r="C1736" s="388" t="s">
        <v>146</v>
      </c>
      <c r="D1736" s="388" t="s">
        <v>334</v>
      </c>
      <c r="E1736" s="389" t="s">
        <v>16848</v>
      </c>
      <c r="F1736" s="388" t="s">
        <v>241</v>
      </c>
      <c r="G1736" s="208"/>
    </row>
    <row r="1737" spans="1:7">
      <c r="A1737" s="388">
        <v>100712</v>
      </c>
      <c r="B1737" s="388" t="s">
        <v>2449</v>
      </c>
      <c r="C1737" s="388" t="s">
        <v>146</v>
      </c>
      <c r="D1737" s="388" t="s">
        <v>334</v>
      </c>
      <c r="E1737" s="389" t="s">
        <v>16849</v>
      </c>
      <c r="F1737" s="388" t="s">
        <v>241</v>
      </c>
      <c r="G1737" s="208"/>
    </row>
    <row r="1738" spans="1:7">
      <c r="A1738" s="388">
        <v>100665</v>
      </c>
      <c r="B1738" s="388" t="s">
        <v>2450</v>
      </c>
      <c r="C1738" s="388" t="s">
        <v>145</v>
      </c>
      <c r="D1738" s="388" t="s">
        <v>240</v>
      </c>
      <c r="E1738" s="389" t="s">
        <v>16850</v>
      </c>
      <c r="F1738" s="388" t="s">
        <v>241</v>
      </c>
      <c r="G1738" s="208"/>
    </row>
    <row r="1739" spans="1:7">
      <c r="A1739" s="388">
        <v>100666</v>
      </c>
      <c r="B1739" s="388" t="s">
        <v>2451</v>
      </c>
      <c r="C1739" s="388" t="s">
        <v>145</v>
      </c>
      <c r="D1739" s="388" t="s">
        <v>240</v>
      </c>
      <c r="E1739" s="389" t="s">
        <v>16851</v>
      </c>
      <c r="F1739" s="388" t="s">
        <v>241</v>
      </c>
      <c r="G1739" s="208"/>
    </row>
    <row r="1740" spans="1:7">
      <c r="A1740" s="388">
        <v>100667</v>
      </c>
      <c r="B1740" s="388" t="s">
        <v>2452</v>
      </c>
      <c r="C1740" s="388" t="s">
        <v>145</v>
      </c>
      <c r="D1740" s="388" t="s">
        <v>240</v>
      </c>
      <c r="E1740" s="389" t="s">
        <v>16852</v>
      </c>
      <c r="F1740" s="388" t="s">
        <v>241</v>
      </c>
      <c r="G1740" s="208"/>
    </row>
    <row r="1741" spans="1:7">
      <c r="A1741" s="388">
        <v>100668</v>
      </c>
      <c r="B1741" s="388" t="s">
        <v>2453</v>
      </c>
      <c r="C1741" s="388" t="s">
        <v>145</v>
      </c>
      <c r="D1741" s="388" t="s">
        <v>240</v>
      </c>
      <c r="E1741" s="389" t="s">
        <v>16853</v>
      </c>
      <c r="F1741" s="388" t="s">
        <v>241</v>
      </c>
      <c r="G1741" s="208"/>
    </row>
    <row r="1742" spans="1:7">
      <c r="A1742" s="388">
        <v>100669</v>
      </c>
      <c r="B1742" s="388" t="s">
        <v>2454</v>
      </c>
      <c r="C1742" s="388" t="s">
        <v>145</v>
      </c>
      <c r="D1742" s="388" t="s">
        <v>240</v>
      </c>
      <c r="E1742" s="389" t="s">
        <v>16854</v>
      </c>
      <c r="F1742" s="388" t="s">
        <v>241</v>
      </c>
      <c r="G1742" s="208"/>
    </row>
    <row r="1743" spans="1:7">
      <c r="A1743" s="388">
        <v>100670</v>
      </c>
      <c r="B1743" s="388" t="s">
        <v>2455</v>
      </c>
      <c r="C1743" s="388" t="s">
        <v>145</v>
      </c>
      <c r="D1743" s="388" t="s">
        <v>240</v>
      </c>
      <c r="E1743" s="389" t="s">
        <v>16855</v>
      </c>
      <c r="F1743" s="388" t="s">
        <v>241</v>
      </c>
      <c r="G1743" s="208"/>
    </row>
    <row r="1744" spans="1:7">
      <c r="A1744" s="388">
        <v>100671</v>
      </c>
      <c r="B1744" s="388" t="s">
        <v>2456</v>
      </c>
      <c r="C1744" s="388" t="s">
        <v>145</v>
      </c>
      <c r="D1744" s="388" t="s">
        <v>240</v>
      </c>
      <c r="E1744" s="389" t="s">
        <v>16856</v>
      </c>
      <c r="F1744" s="388" t="s">
        <v>241</v>
      </c>
      <c r="G1744" s="208"/>
    </row>
    <row r="1745" spans="1:7">
      <c r="A1745" s="388">
        <v>100672</v>
      </c>
      <c r="B1745" s="388" t="s">
        <v>2457</v>
      </c>
      <c r="C1745" s="388" t="s">
        <v>145</v>
      </c>
      <c r="D1745" s="388" t="s">
        <v>240</v>
      </c>
      <c r="E1745" s="389" t="s">
        <v>16857</v>
      </c>
      <c r="F1745" s="388" t="s">
        <v>241</v>
      </c>
      <c r="G1745" s="208"/>
    </row>
    <row r="1746" spans="1:7">
      <c r="A1746" s="388">
        <v>100701</v>
      </c>
      <c r="B1746" s="388" t="s">
        <v>2458</v>
      </c>
      <c r="C1746" s="388" t="s">
        <v>145</v>
      </c>
      <c r="D1746" s="388" t="s">
        <v>334</v>
      </c>
      <c r="E1746" s="389" t="s">
        <v>16858</v>
      </c>
      <c r="F1746" s="388" t="s">
        <v>241</v>
      </c>
      <c r="G1746" s="208"/>
    </row>
    <row r="1747" spans="1:7">
      <c r="A1747" s="388">
        <v>94559</v>
      </c>
      <c r="B1747" s="388" t="s">
        <v>2459</v>
      </c>
      <c r="C1747" s="388" t="s">
        <v>145</v>
      </c>
      <c r="D1747" s="388" t="s">
        <v>240</v>
      </c>
      <c r="E1747" s="389" t="s">
        <v>16859</v>
      </c>
      <c r="F1747" s="388" t="s">
        <v>241</v>
      </c>
      <c r="G1747" s="208"/>
    </row>
    <row r="1748" spans="1:7">
      <c r="A1748" s="388">
        <v>94562</v>
      </c>
      <c r="B1748" s="388" t="s">
        <v>2460</v>
      </c>
      <c r="C1748" s="388" t="s">
        <v>145</v>
      </c>
      <c r="D1748" s="388" t="s">
        <v>240</v>
      </c>
      <c r="E1748" s="389" t="s">
        <v>16860</v>
      </c>
      <c r="F1748" s="388" t="s">
        <v>241</v>
      </c>
      <c r="G1748" s="208"/>
    </row>
    <row r="1749" spans="1:7">
      <c r="A1749" s="388">
        <v>94587</v>
      </c>
      <c r="B1749" s="388" t="s">
        <v>2461</v>
      </c>
      <c r="C1749" s="388" t="s">
        <v>239</v>
      </c>
      <c r="D1749" s="388" t="s">
        <v>240</v>
      </c>
      <c r="E1749" s="389" t="s">
        <v>16861</v>
      </c>
      <c r="F1749" s="388" t="s">
        <v>241</v>
      </c>
      <c r="G1749" s="208"/>
    </row>
    <row r="1750" spans="1:7">
      <c r="A1750" s="388">
        <v>94588</v>
      </c>
      <c r="B1750" s="388" t="s">
        <v>2462</v>
      </c>
      <c r="C1750" s="388" t="s">
        <v>239</v>
      </c>
      <c r="D1750" s="388" t="s">
        <v>240</v>
      </c>
      <c r="E1750" s="389" t="s">
        <v>16862</v>
      </c>
      <c r="F1750" s="388" t="s">
        <v>241</v>
      </c>
      <c r="G1750" s="208"/>
    </row>
    <row r="1751" spans="1:7">
      <c r="A1751" s="388">
        <v>99837</v>
      </c>
      <c r="B1751" s="388" t="s">
        <v>2463</v>
      </c>
      <c r="C1751" s="388" t="s">
        <v>239</v>
      </c>
      <c r="D1751" s="388" t="s">
        <v>240</v>
      </c>
      <c r="E1751" s="389" t="s">
        <v>16863</v>
      </c>
      <c r="F1751" s="388" t="s">
        <v>241</v>
      </c>
      <c r="G1751" s="208"/>
    </row>
    <row r="1752" spans="1:7">
      <c r="A1752" s="388">
        <v>99839</v>
      </c>
      <c r="B1752" s="388" t="s">
        <v>2464</v>
      </c>
      <c r="C1752" s="388" t="s">
        <v>239</v>
      </c>
      <c r="D1752" s="388" t="s">
        <v>240</v>
      </c>
      <c r="E1752" s="389" t="s">
        <v>16864</v>
      </c>
      <c r="F1752" s="388" t="s">
        <v>241</v>
      </c>
      <c r="G1752" s="208"/>
    </row>
    <row r="1753" spans="1:7">
      <c r="A1753" s="388">
        <v>99841</v>
      </c>
      <c r="B1753" s="388" t="s">
        <v>2465</v>
      </c>
      <c r="C1753" s="388" t="s">
        <v>239</v>
      </c>
      <c r="D1753" s="388" t="s">
        <v>240</v>
      </c>
      <c r="E1753" s="389" t="s">
        <v>16865</v>
      </c>
      <c r="F1753" s="388" t="s">
        <v>241</v>
      </c>
      <c r="G1753" s="208"/>
    </row>
    <row r="1754" spans="1:7">
      <c r="A1754" s="388">
        <v>99855</v>
      </c>
      <c r="B1754" s="388" t="s">
        <v>2466</v>
      </c>
      <c r="C1754" s="388" t="s">
        <v>239</v>
      </c>
      <c r="D1754" s="388" t="s">
        <v>240</v>
      </c>
      <c r="E1754" s="389" t="s">
        <v>16866</v>
      </c>
      <c r="F1754" s="388" t="s">
        <v>241</v>
      </c>
      <c r="G1754" s="208"/>
    </row>
    <row r="1755" spans="1:7">
      <c r="A1755" s="388">
        <v>99857</v>
      </c>
      <c r="B1755" s="388" t="s">
        <v>2467</v>
      </c>
      <c r="C1755" s="388" t="s">
        <v>239</v>
      </c>
      <c r="D1755" s="388" t="s">
        <v>240</v>
      </c>
      <c r="E1755" s="389" t="s">
        <v>16867</v>
      </c>
      <c r="F1755" s="388" t="s">
        <v>241</v>
      </c>
      <c r="G1755" s="208"/>
    </row>
    <row r="1756" spans="1:7">
      <c r="A1756" s="388">
        <v>99861</v>
      </c>
      <c r="B1756" s="388" t="s">
        <v>2468</v>
      </c>
      <c r="C1756" s="388" t="s">
        <v>145</v>
      </c>
      <c r="D1756" s="388" t="s">
        <v>240</v>
      </c>
      <c r="E1756" s="389" t="s">
        <v>16868</v>
      </c>
      <c r="F1756" s="388" t="s">
        <v>241</v>
      </c>
      <c r="G1756" s="208"/>
    </row>
    <row r="1757" spans="1:7">
      <c r="A1757" s="388">
        <v>99862</v>
      </c>
      <c r="B1757" s="388" t="s">
        <v>2469</v>
      </c>
      <c r="C1757" s="388" t="s">
        <v>145</v>
      </c>
      <c r="D1757" s="388" t="s">
        <v>240</v>
      </c>
      <c r="E1757" s="389" t="s">
        <v>16869</v>
      </c>
      <c r="F1757" s="388" t="s">
        <v>241</v>
      </c>
      <c r="G1757" s="208"/>
    </row>
    <row r="1758" spans="1:7">
      <c r="A1758" s="388">
        <v>90838</v>
      </c>
      <c r="B1758" s="388" t="s">
        <v>2470</v>
      </c>
      <c r="C1758" s="388" t="s">
        <v>146</v>
      </c>
      <c r="D1758" s="388" t="s">
        <v>334</v>
      </c>
      <c r="E1758" s="389" t="s">
        <v>16870</v>
      </c>
      <c r="F1758" s="388" t="s">
        <v>241</v>
      </c>
      <c r="G1758" s="208"/>
    </row>
    <row r="1759" spans="1:7">
      <c r="A1759" s="388">
        <v>91338</v>
      </c>
      <c r="B1759" s="388" t="s">
        <v>2471</v>
      </c>
      <c r="C1759" s="388" t="s">
        <v>145</v>
      </c>
      <c r="D1759" s="388" t="s">
        <v>240</v>
      </c>
      <c r="E1759" s="389" t="s">
        <v>16871</v>
      </c>
      <c r="F1759" s="388" t="s">
        <v>241</v>
      </c>
      <c r="G1759" s="208"/>
    </row>
    <row r="1760" spans="1:7">
      <c r="A1760" s="388">
        <v>91341</v>
      </c>
      <c r="B1760" s="388" t="s">
        <v>2472</v>
      </c>
      <c r="C1760" s="388" t="s">
        <v>145</v>
      </c>
      <c r="D1760" s="388" t="s">
        <v>240</v>
      </c>
      <c r="E1760" s="389" t="s">
        <v>16872</v>
      </c>
      <c r="F1760" s="388" t="s">
        <v>241</v>
      </c>
      <c r="G1760" s="208"/>
    </row>
    <row r="1761" spans="1:7">
      <c r="A1761" s="388">
        <v>94805</v>
      </c>
      <c r="B1761" s="388" t="s">
        <v>2473</v>
      </c>
      <c r="C1761" s="388" t="s">
        <v>146</v>
      </c>
      <c r="D1761" s="388" t="s">
        <v>240</v>
      </c>
      <c r="E1761" s="389" t="s">
        <v>16873</v>
      </c>
      <c r="F1761" s="388" t="s">
        <v>241</v>
      </c>
      <c r="G1761" s="208"/>
    </row>
    <row r="1762" spans="1:7">
      <c r="A1762" s="388">
        <v>94806</v>
      </c>
      <c r="B1762" s="388" t="s">
        <v>2474</v>
      </c>
      <c r="C1762" s="388" t="s">
        <v>146</v>
      </c>
      <c r="D1762" s="388" t="s">
        <v>334</v>
      </c>
      <c r="E1762" s="389" t="s">
        <v>14386</v>
      </c>
      <c r="F1762" s="388" t="s">
        <v>241</v>
      </c>
      <c r="G1762" s="208"/>
    </row>
    <row r="1763" spans="1:7">
      <c r="A1763" s="388">
        <v>94807</v>
      </c>
      <c r="B1763" s="388" t="s">
        <v>2475</v>
      </c>
      <c r="C1763" s="388" t="s">
        <v>146</v>
      </c>
      <c r="D1763" s="388" t="s">
        <v>334</v>
      </c>
      <c r="E1763" s="389" t="s">
        <v>16874</v>
      </c>
      <c r="F1763" s="388" t="s">
        <v>241</v>
      </c>
      <c r="G1763" s="208"/>
    </row>
    <row r="1764" spans="1:7">
      <c r="A1764" s="388">
        <v>100702</v>
      </c>
      <c r="B1764" s="388" t="s">
        <v>2476</v>
      </c>
      <c r="C1764" s="388" t="s">
        <v>145</v>
      </c>
      <c r="D1764" s="388" t="s">
        <v>240</v>
      </c>
      <c r="E1764" s="389" t="s">
        <v>16875</v>
      </c>
      <c r="F1764" s="388" t="s">
        <v>241</v>
      </c>
      <c r="G1764" s="208"/>
    </row>
    <row r="1765" spans="1:7">
      <c r="A1765" s="388">
        <v>102188</v>
      </c>
      <c r="B1765" s="388" t="s">
        <v>2477</v>
      </c>
      <c r="C1765" s="388" t="s">
        <v>146</v>
      </c>
      <c r="D1765" s="388" t="s">
        <v>334</v>
      </c>
      <c r="E1765" s="389" t="s">
        <v>16876</v>
      </c>
      <c r="F1765" s="388" t="s">
        <v>241</v>
      </c>
      <c r="G1765" s="208"/>
    </row>
    <row r="1766" spans="1:7">
      <c r="A1766" s="388">
        <v>102189</v>
      </c>
      <c r="B1766" s="388" t="s">
        <v>2478</v>
      </c>
      <c r="C1766" s="388" t="s">
        <v>146</v>
      </c>
      <c r="D1766" s="388" t="s">
        <v>334</v>
      </c>
      <c r="E1766" s="389" t="s">
        <v>16877</v>
      </c>
      <c r="F1766" s="388" t="s">
        <v>241</v>
      </c>
      <c r="G1766" s="208"/>
    </row>
    <row r="1767" spans="1:7">
      <c r="A1767" s="388">
        <v>100703</v>
      </c>
      <c r="B1767" s="388" t="s">
        <v>2479</v>
      </c>
      <c r="C1767" s="388" t="s">
        <v>146</v>
      </c>
      <c r="D1767" s="388" t="s">
        <v>334</v>
      </c>
      <c r="E1767" s="389" t="s">
        <v>16746</v>
      </c>
      <c r="F1767" s="388" t="s">
        <v>241</v>
      </c>
      <c r="G1767" s="208"/>
    </row>
    <row r="1768" spans="1:7">
      <c r="A1768" s="388">
        <v>100704</v>
      </c>
      <c r="B1768" s="388" t="s">
        <v>2481</v>
      </c>
      <c r="C1768" s="388" t="s">
        <v>146</v>
      </c>
      <c r="D1768" s="388" t="s">
        <v>334</v>
      </c>
      <c r="E1768" s="389" t="s">
        <v>16878</v>
      </c>
      <c r="F1768" s="388" t="s">
        <v>241</v>
      </c>
      <c r="G1768" s="208"/>
    </row>
    <row r="1769" spans="1:7">
      <c r="A1769" s="388">
        <v>100705</v>
      </c>
      <c r="B1769" s="388" t="s">
        <v>2482</v>
      </c>
      <c r="C1769" s="388" t="s">
        <v>146</v>
      </c>
      <c r="D1769" s="388" t="s">
        <v>334</v>
      </c>
      <c r="E1769" s="389" t="s">
        <v>16879</v>
      </c>
      <c r="F1769" s="388" t="s">
        <v>241</v>
      </c>
      <c r="G1769" s="208"/>
    </row>
    <row r="1770" spans="1:7">
      <c r="A1770" s="388">
        <v>100706</v>
      </c>
      <c r="B1770" s="388" t="s">
        <v>2483</v>
      </c>
      <c r="C1770" s="388" t="s">
        <v>146</v>
      </c>
      <c r="D1770" s="388" t="s">
        <v>334</v>
      </c>
      <c r="E1770" s="389" t="s">
        <v>14387</v>
      </c>
      <c r="F1770" s="388" t="s">
        <v>241</v>
      </c>
      <c r="G1770" s="208"/>
    </row>
    <row r="1771" spans="1:7">
      <c r="A1771" s="388">
        <v>100707</v>
      </c>
      <c r="B1771" s="388" t="s">
        <v>2484</v>
      </c>
      <c r="C1771" s="388" t="s">
        <v>146</v>
      </c>
      <c r="D1771" s="388" t="s">
        <v>334</v>
      </c>
      <c r="E1771" s="389" t="s">
        <v>14388</v>
      </c>
      <c r="F1771" s="388" t="s">
        <v>241</v>
      </c>
      <c r="G1771" s="208"/>
    </row>
    <row r="1772" spans="1:7">
      <c r="A1772" s="388">
        <v>100708</v>
      </c>
      <c r="B1772" s="388" t="s">
        <v>2485</v>
      </c>
      <c r="C1772" s="388" t="s">
        <v>146</v>
      </c>
      <c r="D1772" s="388" t="s">
        <v>334</v>
      </c>
      <c r="E1772" s="389" t="s">
        <v>16880</v>
      </c>
      <c r="F1772" s="388" t="s">
        <v>241</v>
      </c>
      <c r="G1772" s="208"/>
    </row>
    <row r="1773" spans="1:7">
      <c r="A1773" s="388">
        <v>100709</v>
      </c>
      <c r="B1773" s="388" t="s">
        <v>2486</v>
      </c>
      <c r="C1773" s="388" t="s">
        <v>146</v>
      </c>
      <c r="D1773" s="388" t="s">
        <v>334</v>
      </c>
      <c r="E1773" s="389" t="s">
        <v>14389</v>
      </c>
      <c r="F1773" s="388" t="s">
        <v>241</v>
      </c>
      <c r="G1773" s="208"/>
    </row>
    <row r="1774" spans="1:7">
      <c r="A1774" s="388">
        <v>100710</v>
      </c>
      <c r="B1774" s="388" t="s">
        <v>2487</v>
      </c>
      <c r="C1774" s="388" t="s">
        <v>146</v>
      </c>
      <c r="D1774" s="388" t="s">
        <v>334</v>
      </c>
      <c r="E1774" s="389" t="s">
        <v>16881</v>
      </c>
      <c r="F1774" s="388" t="s">
        <v>241</v>
      </c>
      <c r="G1774" s="208"/>
    </row>
    <row r="1775" spans="1:7">
      <c r="A1775" s="388">
        <v>102151</v>
      </c>
      <c r="B1775" s="388" t="s">
        <v>2488</v>
      </c>
      <c r="C1775" s="388" t="s">
        <v>145</v>
      </c>
      <c r="D1775" s="388" t="s">
        <v>334</v>
      </c>
      <c r="E1775" s="389" t="s">
        <v>14390</v>
      </c>
      <c r="F1775" s="388" t="s">
        <v>241</v>
      </c>
      <c r="G1775" s="208"/>
    </row>
    <row r="1776" spans="1:7">
      <c r="A1776" s="388">
        <v>102152</v>
      </c>
      <c r="B1776" s="388" t="s">
        <v>2489</v>
      </c>
      <c r="C1776" s="388" t="s">
        <v>145</v>
      </c>
      <c r="D1776" s="388" t="s">
        <v>334</v>
      </c>
      <c r="E1776" s="389" t="s">
        <v>16882</v>
      </c>
      <c r="F1776" s="388" t="s">
        <v>241</v>
      </c>
      <c r="G1776" s="208"/>
    </row>
    <row r="1777" spans="1:7">
      <c r="A1777" s="388">
        <v>102153</v>
      </c>
      <c r="B1777" s="388" t="s">
        <v>2491</v>
      </c>
      <c r="C1777" s="388" t="s">
        <v>145</v>
      </c>
      <c r="D1777" s="388" t="s">
        <v>334</v>
      </c>
      <c r="E1777" s="389" t="s">
        <v>16883</v>
      </c>
      <c r="F1777" s="388" t="s">
        <v>241</v>
      </c>
      <c r="G1777" s="208"/>
    </row>
    <row r="1778" spans="1:7">
      <c r="A1778" s="388">
        <v>102154</v>
      </c>
      <c r="B1778" s="388" t="s">
        <v>2492</v>
      </c>
      <c r="C1778" s="388" t="s">
        <v>145</v>
      </c>
      <c r="D1778" s="388" t="s">
        <v>334</v>
      </c>
      <c r="E1778" s="389" t="s">
        <v>16884</v>
      </c>
      <c r="F1778" s="388" t="s">
        <v>241</v>
      </c>
      <c r="G1778" s="208"/>
    </row>
    <row r="1779" spans="1:7">
      <c r="A1779" s="388">
        <v>102155</v>
      </c>
      <c r="B1779" s="388" t="s">
        <v>2493</v>
      </c>
      <c r="C1779" s="388" t="s">
        <v>145</v>
      </c>
      <c r="D1779" s="388" t="s">
        <v>334</v>
      </c>
      <c r="E1779" s="389" t="s">
        <v>16885</v>
      </c>
      <c r="F1779" s="388" t="s">
        <v>241</v>
      </c>
      <c r="G1779" s="208"/>
    </row>
    <row r="1780" spans="1:7">
      <c r="A1780" s="388">
        <v>102156</v>
      </c>
      <c r="B1780" s="388" t="s">
        <v>2494</v>
      </c>
      <c r="C1780" s="388" t="s">
        <v>145</v>
      </c>
      <c r="D1780" s="388" t="s">
        <v>334</v>
      </c>
      <c r="E1780" s="389" t="s">
        <v>16886</v>
      </c>
      <c r="F1780" s="388" t="s">
        <v>241</v>
      </c>
      <c r="G1780" s="208"/>
    </row>
    <row r="1781" spans="1:7">
      <c r="A1781" s="388">
        <v>102157</v>
      </c>
      <c r="B1781" s="388" t="s">
        <v>2495</v>
      </c>
      <c r="C1781" s="388" t="s">
        <v>145</v>
      </c>
      <c r="D1781" s="388" t="s">
        <v>334</v>
      </c>
      <c r="E1781" s="389" t="s">
        <v>16887</v>
      </c>
      <c r="F1781" s="388" t="s">
        <v>241</v>
      </c>
      <c r="G1781" s="208"/>
    </row>
    <row r="1782" spans="1:7">
      <c r="A1782" s="388">
        <v>102158</v>
      </c>
      <c r="B1782" s="388" t="s">
        <v>2496</v>
      </c>
      <c r="C1782" s="388" t="s">
        <v>145</v>
      </c>
      <c r="D1782" s="388" t="s">
        <v>334</v>
      </c>
      <c r="E1782" s="389" t="s">
        <v>16888</v>
      </c>
      <c r="F1782" s="388" t="s">
        <v>241</v>
      </c>
      <c r="G1782" s="208"/>
    </row>
    <row r="1783" spans="1:7">
      <c r="A1783" s="388">
        <v>102159</v>
      </c>
      <c r="B1783" s="388" t="s">
        <v>2497</v>
      </c>
      <c r="C1783" s="388" t="s">
        <v>145</v>
      </c>
      <c r="D1783" s="388" t="s">
        <v>334</v>
      </c>
      <c r="E1783" s="389" t="s">
        <v>16889</v>
      </c>
      <c r="F1783" s="388" t="s">
        <v>241</v>
      </c>
      <c r="G1783" s="208"/>
    </row>
    <row r="1784" spans="1:7">
      <c r="A1784" s="388">
        <v>102160</v>
      </c>
      <c r="B1784" s="388" t="s">
        <v>2498</v>
      </c>
      <c r="C1784" s="388" t="s">
        <v>145</v>
      </c>
      <c r="D1784" s="388" t="s">
        <v>334</v>
      </c>
      <c r="E1784" s="389" t="s">
        <v>14391</v>
      </c>
      <c r="F1784" s="388" t="s">
        <v>241</v>
      </c>
      <c r="G1784" s="208"/>
    </row>
    <row r="1785" spans="1:7">
      <c r="A1785" s="388">
        <v>102161</v>
      </c>
      <c r="B1785" s="388" t="s">
        <v>2499</v>
      </c>
      <c r="C1785" s="388" t="s">
        <v>145</v>
      </c>
      <c r="D1785" s="388" t="s">
        <v>240</v>
      </c>
      <c r="E1785" s="389" t="s">
        <v>16890</v>
      </c>
      <c r="F1785" s="388" t="s">
        <v>241</v>
      </c>
      <c r="G1785" s="208"/>
    </row>
    <row r="1786" spans="1:7">
      <c r="A1786" s="388">
        <v>102162</v>
      </c>
      <c r="B1786" s="388" t="s">
        <v>2500</v>
      </c>
      <c r="C1786" s="388" t="s">
        <v>145</v>
      </c>
      <c r="D1786" s="388" t="s">
        <v>240</v>
      </c>
      <c r="E1786" s="389" t="s">
        <v>16891</v>
      </c>
      <c r="F1786" s="388" t="s">
        <v>241</v>
      </c>
      <c r="G1786" s="208"/>
    </row>
    <row r="1787" spans="1:7">
      <c r="A1787" s="388">
        <v>102163</v>
      </c>
      <c r="B1787" s="388" t="s">
        <v>2501</v>
      </c>
      <c r="C1787" s="388" t="s">
        <v>145</v>
      </c>
      <c r="D1787" s="388" t="s">
        <v>240</v>
      </c>
      <c r="E1787" s="389" t="s">
        <v>16892</v>
      </c>
      <c r="F1787" s="388" t="s">
        <v>241</v>
      </c>
      <c r="G1787" s="208"/>
    </row>
    <row r="1788" spans="1:7">
      <c r="A1788" s="388">
        <v>102164</v>
      </c>
      <c r="B1788" s="388" t="s">
        <v>2502</v>
      </c>
      <c r="C1788" s="388" t="s">
        <v>145</v>
      </c>
      <c r="D1788" s="388" t="s">
        <v>240</v>
      </c>
      <c r="E1788" s="389" t="s">
        <v>16893</v>
      </c>
      <c r="F1788" s="388" t="s">
        <v>241</v>
      </c>
      <c r="G1788" s="208"/>
    </row>
    <row r="1789" spans="1:7">
      <c r="A1789" s="388">
        <v>102165</v>
      </c>
      <c r="B1789" s="388" t="s">
        <v>2503</v>
      </c>
      <c r="C1789" s="388" t="s">
        <v>145</v>
      </c>
      <c r="D1789" s="388" t="s">
        <v>240</v>
      </c>
      <c r="E1789" s="389" t="s">
        <v>16894</v>
      </c>
      <c r="F1789" s="388" t="s">
        <v>241</v>
      </c>
      <c r="G1789" s="208"/>
    </row>
    <row r="1790" spans="1:7">
      <c r="A1790" s="388">
        <v>102166</v>
      </c>
      <c r="B1790" s="388" t="s">
        <v>2504</v>
      </c>
      <c r="C1790" s="388" t="s">
        <v>145</v>
      </c>
      <c r="D1790" s="388" t="s">
        <v>240</v>
      </c>
      <c r="E1790" s="389" t="s">
        <v>16895</v>
      </c>
      <c r="F1790" s="388" t="s">
        <v>241</v>
      </c>
      <c r="G1790" s="208"/>
    </row>
    <row r="1791" spans="1:7">
      <c r="A1791" s="388">
        <v>102167</v>
      </c>
      <c r="B1791" s="388" t="s">
        <v>2505</v>
      </c>
      <c r="C1791" s="388" t="s">
        <v>145</v>
      </c>
      <c r="D1791" s="388" t="s">
        <v>240</v>
      </c>
      <c r="E1791" s="389" t="s">
        <v>16896</v>
      </c>
      <c r="F1791" s="388" t="s">
        <v>241</v>
      </c>
      <c r="G1791" s="208"/>
    </row>
    <row r="1792" spans="1:7">
      <c r="A1792" s="388">
        <v>102168</v>
      </c>
      <c r="B1792" s="388" t="s">
        <v>2506</v>
      </c>
      <c r="C1792" s="388" t="s">
        <v>145</v>
      </c>
      <c r="D1792" s="388" t="s">
        <v>240</v>
      </c>
      <c r="E1792" s="389" t="s">
        <v>16897</v>
      </c>
      <c r="F1792" s="388" t="s">
        <v>241</v>
      </c>
      <c r="G1792" s="208"/>
    </row>
    <row r="1793" spans="1:7">
      <c r="A1793" s="388">
        <v>102169</v>
      </c>
      <c r="B1793" s="388" t="s">
        <v>2507</v>
      </c>
      <c r="C1793" s="388" t="s">
        <v>145</v>
      </c>
      <c r="D1793" s="388" t="s">
        <v>240</v>
      </c>
      <c r="E1793" s="389" t="s">
        <v>16898</v>
      </c>
      <c r="F1793" s="388" t="s">
        <v>241</v>
      </c>
      <c r="G1793" s="208"/>
    </row>
    <row r="1794" spans="1:7">
      <c r="A1794" s="388">
        <v>102170</v>
      </c>
      <c r="B1794" s="388" t="s">
        <v>2508</v>
      </c>
      <c r="C1794" s="388" t="s">
        <v>145</v>
      </c>
      <c r="D1794" s="388" t="s">
        <v>240</v>
      </c>
      <c r="E1794" s="389" t="s">
        <v>16899</v>
      </c>
      <c r="F1794" s="388" t="s">
        <v>241</v>
      </c>
      <c r="G1794" s="208"/>
    </row>
    <row r="1795" spans="1:7">
      <c r="A1795" s="388">
        <v>102171</v>
      </c>
      <c r="B1795" s="388" t="s">
        <v>2509</v>
      </c>
      <c r="C1795" s="388" t="s">
        <v>145</v>
      </c>
      <c r="D1795" s="388" t="s">
        <v>240</v>
      </c>
      <c r="E1795" s="389" t="s">
        <v>16900</v>
      </c>
      <c r="F1795" s="388" t="s">
        <v>241</v>
      </c>
      <c r="G1795" s="208"/>
    </row>
    <row r="1796" spans="1:7">
      <c r="A1796" s="388">
        <v>102172</v>
      </c>
      <c r="B1796" s="388" t="s">
        <v>2510</v>
      </c>
      <c r="C1796" s="388" t="s">
        <v>145</v>
      </c>
      <c r="D1796" s="388" t="s">
        <v>240</v>
      </c>
      <c r="E1796" s="389" t="s">
        <v>16901</v>
      </c>
      <c r="F1796" s="388" t="s">
        <v>241</v>
      </c>
      <c r="G1796" s="208"/>
    </row>
    <row r="1797" spans="1:7">
      <c r="A1797" s="388">
        <v>102176</v>
      </c>
      <c r="B1797" s="388" t="s">
        <v>2511</v>
      </c>
      <c r="C1797" s="388" t="s">
        <v>145</v>
      </c>
      <c r="D1797" s="388" t="s">
        <v>240</v>
      </c>
      <c r="E1797" s="389" t="s">
        <v>16902</v>
      </c>
      <c r="F1797" s="388" t="s">
        <v>241</v>
      </c>
      <c r="G1797" s="208"/>
    </row>
    <row r="1798" spans="1:7">
      <c r="A1798" s="388">
        <v>102177</v>
      </c>
      <c r="B1798" s="388" t="s">
        <v>2512</v>
      </c>
      <c r="C1798" s="388" t="s">
        <v>145</v>
      </c>
      <c r="D1798" s="388" t="s">
        <v>240</v>
      </c>
      <c r="E1798" s="389" t="s">
        <v>16903</v>
      </c>
      <c r="F1798" s="388" t="s">
        <v>241</v>
      </c>
      <c r="G1798" s="208"/>
    </row>
    <row r="1799" spans="1:7">
      <c r="A1799" s="388">
        <v>102178</v>
      </c>
      <c r="B1799" s="388" t="s">
        <v>2513</v>
      </c>
      <c r="C1799" s="388" t="s">
        <v>145</v>
      </c>
      <c r="D1799" s="388" t="s">
        <v>240</v>
      </c>
      <c r="E1799" s="389" t="s">
        <v>16904</v>
      </c>
      <c r="F1799" s="388" t="s">
        <v>241</v>
      </c>
      <c r="G1799" s="208"/>
    </row>
    <row r="1800" spans="1:7">
      <c r="A1800" s="388">
        <v>102179</v>
      </c>
      <c r="B1800" s="388" t="s">
        <v>2514</v>
      </c>
      <c r="C1800" s="388" t="s">
        <v>145</v>
      </c>
      <c r="D1800" s="388" t="s">
        <v>240</v>
      </c>
      <c r="E1800" s="389" t="s">
        <v>16905</v>
      </c>
      <c r="F1800" s="388" t="s">
        <v>241</v>
      </c>
      <c r="G1800" s="208"/>
    </row>
    <row r="1801" spans="1:7">
      <c r="A1801" s="388">
        <v>102180</v>
      </c>
      <c r="B1801" s="388" t="s">
        <v>2515</v>
      </c>
      <c r="C1801" s="388" t="s">
        <v>145</v>
      </c>
      <c r="D1801" s="388" t="s">
        <v>240</v>
      </c>
      <c r="E1801" s="389" t="s">
        <v>16906</v>
      </c>
      <c r="F1801" s="388" t="s">
        <v>241</v>
      </c>
      <c r="G1801" s="208"/>
    </row>
    <row r="1802" spans="1:7">
      <c r="A1802" s="388">
        <v>102181</v>
      </c>
      <c r="B1802" s="388" t="s">
        <v>2516</v>
      </c>
      <c r="C1802" s="388" t="s">
        <v>145</v>
      </c>
      <c r="D1802" s="388" t="s">
        <v>240</v>
      </c>
      <c r="E1802" s="389" t="s">
        <v>16907</v>
      </c>
      <c r="F1802" s="388" t="s">
        <v>241</v>
      </c>
      <c r="G1802" s="208"/>
    </row>
    <row r="1803" spans="1:7">
      <c r="A1803" s="388">
        <v>102182</v>
      </c>
      <c r="B1803" s="388" t="s">
        <v>2517</v>
      </c>
      <c r="C1803" s="388" t="s">
        <v>146</v>
      </c>
      <c r="D1803" s="388" t="s">
        <v>334</v>
      </c>
      <c r="E1803" s="389" t="s">
        <v>16908</v>
      </c>
      <c r="F1803" s="388" t="s">
        <v>241</v>
      </c>
      <c r="G1803" s="208"/>
    </row>
    <row r="1804" spans="1:7">
      <c r="A1804" s="388">
        <v>102183</v>
      </c>
      <c r="B1804" s="388" t="s">
        <v>2518</v>
      </c>
      <c r="C1804" s="388" t="s">
        <v>146</v>
      </c>
      <c r="D1804" s="388" t="s">
        <v>334</v>
      </c>
      <c r="E1804" s="389" t="s">
        <v>16909</v>
      </c>
      <c r="F1804" s="388" t="s">
        <v>241</v>
      </c>
      <c r="G1804" s="208"/>
    </row>
    <row r="1805" spans="1:7">
      <c r="A1805" s="388">
        <v>102184</v>
      </c>
      <c r="B1805" s="388" t="s">
        <v>2519</v>
      </c>
      <c r="C1805" s="388" t="s">
        <v>146</v>
      </c>
      <c r="D1805" s="388" t="s">
        <v>334</v>
      </c>
      <c r="E1805" s="389" t="s">
        <v>16910</v>
      </c>
      <c r="F1805" s="388" t="s">
        <v>241</v>
      </c>
      <c r="G1805" s="208"/>
    </row>
    <row r="1806" spans="1:7">
      <c r="A1806" s="388">
        <v>102185</v>
      </c>
      <c r="B1806" s="388" t="s">
        <v>2520</v>
      </c>
      <c r="C1806" s="388" t="s">
        <v>146</v>
      </c>
      <c r="D1806" s="388" t="s">
        <v>334</v>
      </c>
      <c r="E1806" s="389" t="s">
        <v>16911</v>
      </c>
      <c r="F1806" s="388" t="s">
        <v>241</v>
      </c>
      <c r="G1806" s="208"/>
    </row>
    <row r="1807" spans="1:7">
      <c r="A1807" s="388">
        <v>102190</v>
      </c>
      <c r="B1807" s="388" t="s">
        <v>2521</v>
      </c>
      <c r="C1807" s="388" t="s">
        <v>145</v>
      </c>
      <c r="D1807" s="388" t="s">
        <v>334</v>
      </c>
      <c r="E1807" s="389" t="s">
        <v>2910</v>
      </c>
      <c r="F1807" s="388" t="s">
        <v>241</v>
      </c>
      <c r="G1807" s="208"/>
    </row>
    <row r="1808" spans="1:7">
      <c r="A1808" s="388">
        <v>102191</v>
      </c>
      <c r="B1808" s="388" t="s">
        <v>2523</v>
      </c>
      <c r="C1808" s="388" t="s">
        <v>145</v>
      </c>
      <c r="D1808" s="388" t="s">
        <v>334</v>
      </c>
      <c r="E1808" s="389" t="s">
        <v>1039</v>
      </c>
      <c r="F1808" s="388" t="s">
        <v>241</v>
      </c>
      <c r="G1808" s="208"/>
    </row>
    <row r="1809" spans="1:7">
      <c r="A1809" s="388">
        <v>102192</v>
      </c>
      <c r="B1809" s="388" t="s">
        <v>2524</v>
      </c>
      <c r="C1809" s="388" t="s">
        <v>145</v>
      </c>
      <c r="D1809" s="388" t="s">
        <v>334</v>
      </c>
      <c r="E1809" s="389" t="s">
        <v>13906</v>
      </c>
      <c r="F1809" s="388" t="s">
        <v>241</v>
      </c>
      <c r="G1809" s="208"/>
    </row>
    <row r="1810" spans="1:7">
      <c r="A1810" s="388">
        <v>94569</v>
      </c>
      <c r="B1810" s="388" t="s">
        <v>2525</v>
      </c>
      <c r="C1810" s="388" t="s">
        <v>145</v>
      </c>
      <c r="D1810" s="388" t="s">
        <v>240</v>
      </c>
      <c r="E1810" s="389" t="s">
        <v>16912</v>
      </c>
      <c r="F1810" s="388" t="s">
        <v>241</v>
      </c>
      <c r="G1810" s="208"/>
    </row>
    <row r="1811" spans="1:7">
      <c r="A1811" s="388">
        <v>94570</v>
      </c>
      <c r="B1811" s="388" t="s">
        <v>2526</v>
      </c>
      <c r="C1811" s="388" t="s">
        <v>145</v>
      </c>
      <c r="D1811" s="388" t="s">
        <v>240</v>
      </c>
      <c r="E1811" s="389" t="s">
        <v>16913</v>
      </c>
      <c r="F1811" s="388" t="s">
        <v>241</v>
      </c>
      <c r="G1811" s="208"/>
    </row>
    <row r="1812" spans="1:7">
      <c r="A1812" s="388">
        <v>94572</v>
      </c>
      <c r="B1812" s="388" t="s">
        <v>2527</v>
      </c>
      <c r="C1812" s="388" t="s">
        <v>145</v>
      </c>
      <c r="D1812" s="388" t="s">
        <v>240</v>
      </c>
      <c r="E1812" s="389" t="s">
        <v>16914</v>
      </c>
      <c r="F1812" s="388" t="s">
        <v>241</v>
      </c>
      <c r="G1812" s="208"/>
    </row>
    <row r="1813" spans="1:7">
      <c r="A1813" s="388">
        <v>94573</v>
      </c>
      <c r="B1813" s="388" t="s">
        <v>2528</v>
      </c>
      <c r="C1813" s="388" t="s">
        <v>145</v>
      </c>
      <c r="D1813" s="388" t="s">
        <v>240</v>
      </c>
      <c r="E1813" s="389" t="s">
        <v>16915</v>
      </c>
      <c r="F1813" s="388" t="s">
        <v>241</v>
      </c>
      <c r="G1813" s="208"/>
    </row>
    <row r="1814" spans="1:7">
      <c r="A1814" s="388">
        <v>94580</v>
      </c>
      <c r="B1814" s="388" t="s">
        <v>2529</v>
      </c>
      <c r="C1814" s="388" t="s">
        <v>145</v>
      </c>
      <c r="D1814" s="388" t="s">
        <v>334</v>
      </c>
      <c r="E1814" s="389" t="s">
        <v>16916</v>
      </c>
      <c r="F1814" s="388" t="s">
        <v>241</v>
      </c>
      <c r="G1814" s="208"/>
    </row>
    <row r="1815" spans="1:7">
      <c r="A1815" s="388">
        <v>100674</v>
      </c>
      <c r="B1815" s="388" t="s">
        <v>2530</v>
      </c>
      <c r="C1815" s="388" t="s">
        <v>145</v>
      </c>
      <c r="D1815" s="388" t="s">
        <v>240</v>
      </c>
      <c r="E1815" s="389" t="s">
        <v>16917</v>
      </c>
      <c r="F1815" s="388" t="s">
        <v>241</v>
      </c>
      <c r="G1815" s="208"/>
    </row>
    <row r="1816" spans="1:7">
      <c r="A1816" s="388">
        <v>101096</v>
      </c>
      <c r="B1816" s="388" t="s">
        <v>2531</v>
      </c>
      <c r="C1816" s="388" t="s">
        <v>133</v>
      </c>
      <c r="D1816" s="388" t="s">
        <v>240</v>
      </c>
      <c r="E1816" s="389" t="s">
        <v>16918</v>
      </c>
      <c r="F1816" s="388" t="s">
        <v>241</v>
      </c>
      <c r="G1816" s="208"/>
    </row>
    <row r="1817" spans="1:7">
      <c r="A1817" s="388">
        <v>101097</v>
      </c>
      <c r="B1817" s="388" t="s">
        <v>2532</v>
      </c>
      <c r="C1817" s="388" t="s">
        <v>133</v>
      </c>
      <c r="D1817" s="388" t="s">
        <v>240</v>
      </c>
      <c r="E1817" s="389" t="s">
        <v>16919</v>
      </c>
      <c r="F1817" s="388" t="s">
        <v>241</v>
      </c>
      <c r="G1817" s="208"/>
    </row>
    <row r="1818" spans="1:7">
      <c r="A1818" s="388">
        <v>101098</v>
      </c>
      <c r="B1818" s="388" t="s">
        <v>2533</v>
      </c>
      <c r="C1818" s="388" t="s">
        <v>133</v>
      </c>
      <c r="D1818" s="388" t="s">
        <v>240</v>
      </c>
      <c r="E1818" s="389" t="s">
        <v>16920</v>
      </c>
      <c r="F1818" s="388" t="s">
        <v>241</v>
      </c>
      <c r="G1818" s="208"/>
    </row>
    <row r="1819" spans="1:7">
      <c r="A1819" s="388">
        <v>101099</v>
      </c>
      <c r="B1819" s="388" t="s">
        <v>2534</v>
      </c>
      <c r="C1819" s="388" t="s">
        <v>133</v>
      </c>
      <c r="D1819" s="388" t="s">
        <v>240</v>
      </c>
      <c r="E1819" s="389" t="s">
        <v>16921</v>
      </c>
      <c r="F1819" s="388" t="s">
        <v>241</v>
      </c>
      <c r="G1819" s="208"/>
    </row>
    <row r="1820" spans="1:7">
      <c r="A1820" s="388">
        <v>101100</v>
      </c>
      <c r="B1820" s="388" t="s">
        <v>2535</v>
      </c>
      <c r="C1820" s="388" t="s">
        <v>133</v>
      </c>
      <c r="D1820" s="388" t="s">
        <v>240</v>
      </c>
      <c r="E1820" s="389" t="s">
        <v>16922</v>
      </c>
      <c r="F1820" s="388" t="s">
        <v>241</v>
      </c>
      <c r="G1820" s="208"/>
    </row>
    <row r="1821" spans="1:7">
      <c r="A1821" s="388">
        <v>101101</v>
      </c>
      <c r="B1821" s="388" t="s">
        <v>2536</v>
      </c>
      <c r="C1821" s="388" t="s">
        <v>133</v>
      </c>
      <c r="D1821" s="388" t="s">
        <v>240</v>
      </c>
      <c r="E1821" s="389" t="s">
        <v>16923</v>
      </c>
      <c r="F1821" s="388" t="s">
        <v>241</v>
      </c>
      <c r="G1821" s="208"/>
    </row>
    <row r="1822" spans="1:7">
      <c r="A1822" s="388">
        <v>101102</v>
      </c>
      <c r="B1822" s="388" t="s">
        <v>2537</v>
      </c>
      <c r="C1822" s="388" t="s">
        <v>133</v>
      </c>
      <c r="D1822" s="388" t="s">
        <v>240</v>
      </c>
      <c r="E1822" s="389" t="s">
        <v>16924</v>
      </c>
      <c r="F1822" s="388" t="s">
        <v>241</v>
      </c>
      <c r="G1822" s="208"/>
    </row>
    <row r="1823" spans="1:7">
      <c r="A1823" s="388">
        <v>101103</v>
      </c>
      <c r="B1823" s="388" t="s">
        <v>2538</v>
      </c>
      <c r="C1823" s="388" t="s">
        <v>133</v>
      </c>
      <c r="D1823" s="388" t="s">
        <v>240</v>
      </c>
      <c r="E1823" s="389" t="s">
        <v>16925</v>
      </c>
      <c r="F1823" s="388" t="s">
        <v>241</v>
      </c>
      <c r="G1823" s="208"/>
    </row>
    <row r="1824" spans="1:7">
      <c r="A1824" s="388">
        <v>101104</v>
      </c>
      <c r="B1824" s="388" t="s">
        <v>2539</v>
      </c>
      <c r="C1824" s="388" t="s">
        <v>133</v>
      </c>
      <c r="D1824" s="388" t="s">
        <v>240</v>
      </c>
      <c r="E1824" s="389" t="s">
        <v>16926</v>
      </c>
      <c r="F1824" s="388" t="s">
        <v>241</v>
      </c>
      <c r="G1824" s="208"/>
    </row>
    <row r="1825" spans="1:7">
      <c r="A1825" s="388">
        <v>101105</v>
      </c>
      <c r="B1825" s="388" t="s">
        <v>2540</v>
      </c>
      <c r="C1825" s="388" t="s">
        <v>133</v>
      </c>
      <c r="D1825" s="388" t="s">
        <v>240</v>
      </c>
      <c r="E1825" s="389" t="s">
        <v>16927</v>
      </c>
      <c r="F1825" s="388" t="s">
        <v>241</v>
      </c>
      <c r="G1825" s="208"/>
    </row>
    <row r="1826" spans="1:7">
      <c r="A1826" s="388">
        <v>101106</v>
      </c>
      <c r="B1826" s="388" t="s">
        <v>2541</v>
      </c>
      <c r="C1826" s="388" t="s">
        <v>133</v>
      </c>
      <c r="D1826" s="388" t="s">
        <v>240</v>
      </c>
      <c r="E1826" s="389" t="s">
        <v>16928</v>
      </c>
      <c r="F1826" s="388" t="s">
        <v>241</v>
      </c>
      <c r="G1826" s="208"/>
    </row>
    <row r="1827" spans="1:7">
      <c r="A1827" s="388">
        <v>101107</v>
      </c>
      <c r="B1827" s="388" t="s">
        <v>2542</v>
      </c>
      <c r="C1827" s="388" t="s">
        <v>133</v>
      </c>
      <c r="D1827" s="388" t="s">
        <v>240</v>
      </c>
      <c r="E1827" s="389" t="s">
        <v>16929</v>
      </c>
      <c r="F1827" s="388" t="s">
        <v>241</v>
      </c>
      <c r="G1827" s="208"/>
    </row>
    <row r="1828" spans="1:7">
      <c r="A1828" s="388">
        <v>101108</v>
      </c>
      <c r="B1828" s="388" t="s">
        <v>2543</v>
      </c>
      <c r="C1828" s="388" t="s">
        <v>133</v>
      </c>
      <c r="D1828" s="388" t="s">
        <v>240</v>
      </c>
      <c r="E1828" s="389" t="s">
        <v>16930</v>
      </c>
      <c r="F1828" s="388" t="s">
        <v>241</v>
      </c>
      <c r="G1828" s="208"/>
    </row>
    <row r="1829" spans="1:7">
      <c r="A1829" s="388">
        <v>101109</v>
      </c>
      <c r="B1829" s="388" t="s">
        <v>2544</v>
      </c>
      <c r="C1829" s="388" t="s">
        <v>133</v>
      </c>
      <c r="D1829" s="388" t="s">
        <v>240</v>
      </c>
      <c r="E1829" s="389" t="s">
        <v>16931</v>
      </c>
      <c r="F1829" s="388" t="s">
        <v>241</v>
      </c>
      <c r="G1829" s="208"/>
    </row>
    <row r="1830" spans="1:7">
      <c r="A1830" s="388">
        <v>101110</v>
      </c>
      <c r="B1830" s="388" t="s">
        <v>2545</v>
      </c>
      <c r="C1830" s="388" t="s">
        <v>133</v>
      </c>
      <c r="D1830" s="388" t="s">
        <v>240</v>
      </c>
      <c r="E1830" s="389" t="s">
        <v>16932</v>
      </c>
      <c r="F1830" s="388" t="s">
        <v>241</v>
      </c>
      <c r="G1830" s="208"/>
    </row>
    <row r="1831" spans="1:7">
      <c r="A1831" s="388">
        <v>101111</v>
      </c>
      <c r="B1831" s="388" t="s">
        <v>2546</v>
      </c>
      <c r="C1831" s="388" t="s">
        <v>133</v>
      </c>
      <c r="D1831" s="388" t="s">
        <v>240</v>
      </c>
      <c r="E1831" s="389" t="s">
        <v>16933</v>
      </c>
      <c r="F1831" s="388" t="s">
        <v>241</v>
      </c>
      <c r="G1831" s="208"/>
    </row>
    <row r="1832" spans="1:7">
      <c r="A1832" s="388">
        <v>101112</v>
      </c>
      <c r="B1832" s="388" t="s">
        <v>2547</v>
      </c>
      <c r="C1832" s="388" t="s">
        <v>133</v>
      </c>
      <c r="D1832" s="388" t="s">
        <v>240</v>
      </c>
      <c r="E1832" s="389" t="s">
        <v>16934</v>
      </c>
      <c r="F1832" s="388" t="s">
        <v>241</v>
      </c>
      <c r="G1832" s="208"/>
    </row>
    <row r="1833" spans="1:7">
      <c r="A1833" s="388">
        <v>101113</v>
      </c>
      <c r="B1833" s="388" t="s">
        <v>2548</v>
      </c>
      <c r="C1833" s="388" t="s">
        <v>133</v>
      </c>
      <c r="D1833" s="388" t="s">
        <v>240</v>
      </c>
      <c r="E1833" s="389" t="s">
        <v>14392</v>
      </c>
      <c r="F1833" s="388" t="s">
        <v>241</v>
      </c>
      <c r="G1833" s="208"/>
    </row>
    <row r="1834" spans="1:7">
      <c r="A1834" s="388">
        <v>95601</v>
      </c>
      <c r="B1834" s="388" t="s">
        <v>14393</v>
      </c>
      <c r="C1834" s="388" t="s">
        <v>146</v>
      </c>
      <c r="D1834" s="388" t="s">
        <v>334</v>
      </c>
      <c r="E1834" s="389" t="s">
        <v>413</v>
      </c>
      <c r="F1834" s="388" t="s">
        <v>241</v>
      </c>
      <c r="G1834" s="208"/>
    </row>
    <row r="1835" spans="1:7">
      <c r="A1835" s="388">
        <v>95602</v>
      </c>
      <c r="B1835" s="388" t="s">
        <v>14394</v>
      </c>
      <c r="C1835" s="388" t="s">
        <v>146</v>
      </c>
      <c r="D1835" s="388" t="s">
        <v>334</v>
      </c>
      <c r="E1835" s="389" t="s">
        <v>5352</v>
      </c>
      <c r="F1835" s="388" t="s">
        <v>241</v>
      </c>
      <c r="G1835" s="208"/>
    </row>
    <row r="1836" spans="1:7">
      <c r="A1836" s="388">
        <v>95603</v>
      </c>
      <c r="B1836" s="388" t="s">
        <v>14395</v>
      </c>
      <c r="C1836" s="388" t="s">
        <v>146</v>
      </c>
      <c r="D1836" s="388" t="s">
        <v>334</v>
      </c>
      <c r="E1836" s="389" t="s">
        <v>14396</v>
      </c>
      <c r="F1836" s="388" t="s">
        <v>241</v>
      </c>
      <c r="G1836" s="208"/>
    </row>
    <row r="1837" spans="1:7">
      <c r="A1837" s="388">
        <v>95604</v>
      </c>
      <c r="B1837" s="388" t="s">
        <v>14397</v>
      </c>
      <c r="C1837" s="388" t="s">
        <v>146</v>
      </c>
      <c r="D1837" s="388" t="s">
        <v>334</v>
      </c>
      <c r="E1837" s="389" t="s">
        <v>16935</v>
      </c>
      <c r="F1837" s="388" t="s">
        <v>241</v>
      </c>
      <c r="G1837" s="208"/>
    </row>
    <row r="1838" spans="1:7">
      <c r="A1838" s="388">
        <v>95605</v>
      </c>
      <c r="B1838" s="388" t="s">
        <v>14398</v>
      </c>
      <c r="C1838" s="388" t="s">
        <v>146</v>
      </c>
      <c r="D1838" s="388" t="s">
        <v>334</v>
      </c>
      <c r="E1838" s="389" t="s">
        <v>16936</v>
      </c>
      <c r="F1838" s="388" t="s">
        <v>241</v>
      </c>
      <c r="G1838" s="208"/>
    </row>
    <row r="1839" spans="1:7">
      <c r="A1839" s="388">
        <v>95607</v>
      </c>
      <c r="B1839" s="388" t="s">
        <v>14399</v>
      </c>
      <c r="C1839" s="388" t="s">
        <v>146</v>
      </c>
      <c r="D1839" s="388" t="s">
        <v>334</v>
      </c>
      <c r="E1839" s="389" t="s">
        <v>14212</v>
      </c>
      <c r="F1839" s="388" t="s">
        <v>241</v>
      </c>
      <c r="G1839" s="208"/>
    </row>
    <row r="1840" spans="1:7">
      <c r="A1840" s="388">
        <v>95608</v>
      </c>
      <c r="B1840" s="388" t="s">
        <v>14400</v>
      </c>
      <c r="C1840" s="388" t="s">
        <v>146</v>
      </c>
      <c r="D1840" s="388" t="s">
        <v>334</v>
      </c>
      <c r="E1840" s="389" t="s">
        <v>3885</v>
      </c>
      <c r="F1840" s="388" t="s">
        <v>241</v>
      </c>
      <c r="G1840" s="208"/>
    </row>
    <row r="1841" spans="1:7">
      <c r="A1841" s="388">
        <v>95609</v>
      </c>
      <c r="B1841" s="388" t="s">
        <v>14401</v>
      </c>
      <c r="C1841" s="388" t="s">
        <v>146</v>
      </c>
      <c r="D1841" s="388" t="s">
        <v>334</v>
      </c>
      <c r="E1841" s="389" t="s">
        <v>12995</v>
      </c>
      <c r="F1841" s="388" t="s">
        <v>241</v>
      </c>
      <c r="G1841" s="208"/>
    </row>
    <row r="1842" spans="1:7">
      <c r="A1842" s="388">
        <v>100651</v>
      </c>
      <c r="B1842" s="388" t="s">
        <v>2551</v>
      </c>
      <c r="C1842" s="388" t="s">
        <v>239</v>
      </c>
      <c r="D1842" s="388" t="s">
        <v>240</v>
      </c>
      <c r="E1842" s="389" t="s">
        <v>16937</v>
      </c>
      <c r="F1842" s="388" t="s">
        <v>241</v>
      </c>
      <c r="G1842" s="208"/>
    </row>
    <row r="1843" spans="1:7">
      <c r="A1843" s="388">
        <v>100652</v>
      </c>
      <c r="B1843" s="388" t="s">
        <v>2552</v>
      </c>
      <c r="C1843" s="388" t="s">
        <v>239</v>
      </c>
      <c r="D1843" s="388" t="s">
        <v>240</v>
      </c>
      <c r="E1843" s="389" t="s">
        <v>16938</v>
      </c>
      <c r="F1843" s="388" t="s">
        <v>241</v>
      </c>
      <c r="G1843" s="208"/>
    </row>
    <row r="1844" spans="1:7">
      <c r="A1844" s="388">
        <v>100653</v>
      </c>
      <c r="B1844" s="388" t="s">
        <v>2553</v>
      </c>
      <c r="C1844" s="388" t="s">
        <v>239</v>
      </c>
      <c r="D1844" s="388" t="s">
        <v>240</v>
      </c>
      <c r="E1844" s="389" t="s">
        <v>16939</v>
      </c>
      <c r="F1844" s="388" t="s">
        <v>241</v>
      </c>
      <c r="G1844" s="208"/>
    </row>
    <row r="1845" spans="1:7">
      <c r="A1845" s="388">
        <v>100654</v>
      </c>
      <c r="B1845" s="388" t="s">
        <v>2554</v>
      </c>
      <c r="C1845" s="388" t="s">
        <v>239</v>
      </c>
      <c r="D1845" s="388" t="s">
        <v>240</v>
      </c>
      <c r="E1845" s="389" t="s">
        <v>16940</v>
      </c>
      <c r="F1845" s="388" t="s">
        <v>241</v>
      </c>
      <c r="G1845" s="208"/>
    </row>
    <row r="1846" spans="1:7">
      <c r="A1846" s="388">
        <v>100655</v>
      </c>
      <c r="B1846" s="388" t="s">
        <v>2555</v>
      </c>
      <c r="C1846" s="388" t="s">
        <v>239</v>
      </c>
      <c r="D1846" s="388" t="s">
        <v>240</v>
      </c>
      <c r="E1846" s="389" t="s">
        <v>16941</v>
      </c>
      <c r="F1846" s="388" t="s">
        <v>241</v>
      </c>
      <c r="G1846" s="208"/>
    </row>
    <row r="1847" spans="1:7">
      <c r="A1847" s="388">
        <v>100656</v>
      </c>
      <c r="B1847" s="388" t="s">
        <v>2556</v>
      </c>
      <c r="C1847" s="388" t="s">
        <v>239</v>
      </c>
      <c r="D1847" s="388" t="s">
        <v>240</v>
      </c>
      <c r="E1847" s="389" t="s">
        <v>495</v>
      </c>
      <c r="F1847" s="388" t="s">
        <v>241</v>
      </c>
      <c r="G1847" s="208"/>
    </row>
    <row r="1848" spans="1:7">
      <c r="A1848" s="388">
        <v>100657</v>
      </c>
      <c r="B1848" s="388" t="s">
        <v>2557</v>
      </c>
      <c r="C1848" s="388" t="s">
        <v>239</v>
      </c>
      <c r="D1848" s="388" t="s">
        <v>240</v>
      </c>
      <c r="E1848" s="389" t="s">
        <v>16942</v>
      </c>
      <c r="F1848" s="388" t="s">
        <v>241</v>
      </c>
      <c r="G1848" s="208"/>
    </row>
    <row r="1849" spans="1:7">
      <c r="A1849" s="388">
        <v>100658</v>
      </c>
      <c r="B1849" s="388" t="s">
        <v>2558</v>
      </c>
      <c r="C1849" s="388" t="s">
        <v>239</v>
      </c>
      <c r="D1849" s="388" t="s">
        <v>240</v>
      </c>
      <c r="E1849" s="389" t="s">
        <v>14402</v>
      </c>
      <c r="F1849" s="388" t="s">
        <v>241</v>
      </c>
      <c r="G1849" s="208"/>
    </row>
    <row r="1850" spans="1:7">
      <c r="A1850" s="388">
        <v>100889</v>
      </c>
      <c r="B1850" s="388" t="s">
        <v>2559</v>
      </c>
      <c r="C1850" s="388" t="s">
        <v>130</v>
      </c>
      <c r="D1850" s="388" t="s">
        <v>240</v>
      </c>
      <c r="E1850" s="389" t="s">
        <v>8191</v>
      </c>
      <c r="F1850" s="388" t="s">
        <v>241</v>
      </c>
      <c r="G1850" s="208"/>
    </row>
    <row r="1851" spans="1:7">
      <c r="A1851" s="388">
        <v>100890</v>
      </c>
      <c r="B1851" s="388" t="s">
        <v>2560</v>
      </c>
      <c r="C1851" s="388" t="s">
        <v>130</v>
      </c>
      <c r="D1851" s="388" t="s">
        <v>240</v>
      </c>
      <c r="E1851" s="389" t="s">
        <v>382</v>
      </c>
      <c r="F1851" s="388" t="s">
        <v>241</v>
      </c>
      <c r="G1851" s="208"/>
    </row>
    <row r="1852" spans="1:7">
      <c r="A1852" s="388">
        <v>100892</v>
      </c>
      <c r="B1852" s="388" t="s">
        <v>2562</v>
      </c>
      <c r="C1852" s="388" t="s">
        <v>130</v>
      </c>
      <c r="D1852" s="388" t="s">
        <v>240</v>
      </c>
      <c r="E1852" s="389" t="s">
        <v>14403</v>
      </c>
      <c r="F1852" s="388" t="s">
        <v>241</v>
      </c>
      <c r="G1852" s="208"/>
    </row>
    <row r="1853" spans="1:7">
      <c r="A1853" s="388">
        <v>100893</v>
      </c>
      <c r="B1853" s="388" t="s">
        <v>2563</v>
      </c>
      <c r="C1853" s="388" t="s">
        <v>130</v>
      </c>
      <c r="D1853" s="388" t="s">
        <v>240</v>
      </c>
      <c r="E1853" s="389" t="s">
        <v>14337</v>
      </c>
      <c r="F1853" s="388" t="s">
        <v>241</v>
      </c>
      <c r="G1853" s="208"/>
    </row>
    <row r="1854" spans="1:7">
      <c r="A1854" s="388">
        <v>100894</v>
      </c>
      <c r="B1854" s="388" t="s">
        <v>2564</v>
      </c>
      <c r="C1854" s="388" t="s">
        <v>130</v>
      </c>
      <c r="D1854" s="388" t="s">
        <v>240</v>
      </c>
      <c r="E1854" s="389" t="s">
        <v>14236</v>
      </c>
      <c r="F1854" s="388" t="s">
        <v>241</v>
      </c>
      <c r="G1854" s="208"/>
    </row>
    <row r="1855" spans="1:7">
      <c r="A1855" s="388">
        <v>100896</v>
      </c>
      <c r="B1855" s="388" t="s">
        <v>2566</v>
      </c>
      <c r="C1855" s="388" t="s">
        <v>239</v>
      </c>
      <c r="D1855" s="388" t="s">
        <v>240</v>
      </c>
      <c r="E1855" s="389" t="s">
        <v>2717</v>
      </c>
      <c r="F1855" s="388" t="s">
        <v>241</v>
      </c>
      <c r="G1855" s="208"/>
    </row>
    <row r="1856" spans="1:7">
      <c r="A1856" s="388">
        <v>100897</v>
      </c>
      <c r="B1856" s="388" t="s">
        <v>2567</v>
      </c>
      <c r="C1856" s="388" t="s">
        <v>239</v>
      </c>
      <c r="D1856" s="388" t="s">
        <v>240</v>
      </c>
      <c r="E1856" s="389" t="s">
        <v>14404</v>
      </c>
      <c r="F1856" s="388" t="s">
        <v>241</v>
      </c>
      <c r="G1856" s="208"/>
    </row>
    <row r="1857" spans="1:7">
      <c r="A1857" s="388">
        <v>100898</v>
      </c>
      <c r="B1857" s="388" t="s">
        <v>2568</v>
      </c>
      <c r="C1857" s="388" t="s">
        <v>239</v>
      </c>
      <c r="D1857" s="388" t="s">
        <v>240</v>
      </c>
      <c r="E1857" s="389" t="s">
        <v>16943</v>
      </c>
      <c r="F1857" s="388" t="s">
        <v>241</v>
      </c>
      <c r="G1857" s="208"/>
    </row>
    <row r="1858" spans="1:7">
      <c r="A1858" s="388">
        <v>100899</v>
      </c>
      <c r="B1858" s="388" t="s">
        <v>2569</v>
      </c>
      <c r="C1858" s="388" t="s">
        <v>239</v>
      </c>
      <c r="D1858" s="388" t="s">
        <v>240</v>
      </c>
      <c r="E1858" s="389" t="s">
        <v>16944</v>
      </c>
      <c r="F1858" s="388" t="s">
        <v>241</v>
      </c>
      <c r="G1858" s="208"/>
    </row>
    <row r="1859" spans="1:7">
      <c r="A1859" s="388">
        <v>100900</v>
      </c>
      <c r="B1859" s="388" t="s">
        <v>2570</v>
      </c>
      <c r="C1859" s="388" t="s">
        <v>239</v>
      </c>
      <c r="D1859" s="388" t="s">
        <v>240</v>
      </c>
      <c r="E1859" s="389" t="s">
        <v>16945</v>
      </c>
      <c r="F1859" s="388" t="s">
        <v>241</v>
      </c>
      <c r="G1859" s="208"/>
    </row>
    <row r="1860" spans="1:7">
      <c r="A1860" s="388">
        <v>100929</v>
      </c>
      <c r="B1860" s="388" t="s">
        <v>14405</v>
      </c>
      <c r="C1860" s="388" t="s">
        <v>239</v>
      </c>
      <c r="D1860" s="388" t="s">
        <v>240</v>
      </c>
      <c r="E1860" s="389" t="s">
        <v>16946</v>
      </c>
      <c r="F1860" s="388" t="s">
        <v>241</v>
      </c>
      <c r="G1860" s="208"/>
    </row>
    <row r="1861" spans="1:7">
      <c r="A1861" s="388">
        <v>100931</v>
      </c>
      <c r="B1861" s="388" t="s">
        <v>14406</v>
      </c>
      <c r="C1861" s="388" t="s">
        <v>239</v>
      </c>
      <c r="D1861" s="388" t="s">
        <v>240</v>
      </c>
      <c r="E1861" s="389" t="s">
        <v>16947</v>
      </c>
      <c r="F1861" s="388" t="s">
        <v>241</v>
      </c>
      <c r="G1861" s="208"/>
    </row>
    <row r="1862" spans="1:7">
      <c r="A1862" s="388">
        <v>100932</v>
      </c>
      <c r="B1862" s="388" t="s">
        <v>14407</v>
      </c>
      <c r="C1862" s="388" t="s">
        <v>239</v>
      </c>
      <c r="D1862" s="388" t="s">
        <v>240</v>
      </c>
      <c r="E1862" s="389" t="s">
        <v>16948</v>
      </c>
      <c r="F1862" s="388" t="s">
        <v>241</v>
      </c>
      <c r="G1862" s="208"/>
    </row>
    <row r="1863" spans="1:7">
      <c r="A1863" s="388">
        <v>100933</v>
      </c>
      <c r="B1863" s="388" t="s">
        <v>14408</v>
      </c>
      <c r="C1863" s="388" t="s">
        <v>239</v>
      </c>
      <c r="D1863" s="388" t="s">
        <v>240</v>
      </c>
      <c r="E1863" s="389" t="s">
        <v>16949</v>
      </c>
      <c r="F1863" s="388" t="s">
        <v>241</v>
      </c>
      <c r="G1863" s="208"/>
    </row>
    <row r="1864" spans="1:7">
      <c r="A1864" s="388">
        <v>100934</v>
      </c>
      <c r="B1864" s="388" t="s">
        <v>14409</v>
      </c>
      <c r="C1864" s="388" t="s">
        <v>239</v>
      </c>
      <c r="D1864" s="388" t="s">
        <v>240</v>
      </c>
      <c r="E1864" s="389" t="s">
        <v>16950</v>
      </c>
      <c r="F1864" s="388" t="s">
        <v>241</v>
      </c>
      <c r="G1864" s="208"/>
    </row>
    <row r="1865" spans="1:7">
      <c r="A1865" s="388">
        <v>100935</v>
      </c>
      <c r="B1865" s="388" t="s">
        <v>14410</v>
      </c>
      <c r="C1865" s="388" t="s">
        <v>239</v>
      </c>
      <c r="D1865" s="388" t="s">
        <v>240</v>
      </c>
      <c r="E1865" s="389" t="s">
        <v>16951</v>
      </c>
      <c r="F1865" s="388" t="s">
        <v>241</v>
      </c>
      <c r="G1865" s="208"/>
    </row>
    <row r="1866" spans="1:7">
      <c r="A1866" s="388">
        <v>101173</v>
      </c>
      <c r="B1866" s="388" t="s">
        <v>2571</v>
      </c>
      <c r="C1866" s="388" t="s">
        <v>239</v>
      </c>
      <c r="D1866" s="388" t="s">
        <v>334</v>
      </c>
      <c r="E1866" s="389" t="s">
        <v>16952</v>
      </c>
      <c r="F1866" s="388" t="s">
        <v>241</v>
      </c>
      <c r="G1866" s="208"/>
    </row>
    <row r="1867" spans="1:7">
      <c r="A1867" s="388">
        <v>101174</v>
      </c>
      <c r="B1867" s="388" t="s">
        <v>2572</v>
      </c>
      <c r="C1867" s="388" t="s">
        <v>239</v>
      </c>
      <c r="D1867" s="388" t="s">
        <v>334</v>
      </c>
      <c r="E1867" s="389" t="s">
        <v>16953</v>
      </c>
      <c r="F1867" s="388" t="s">
        <v>241</v>
      </c>
      <c r="G1867" s="208"/>
    </row>
    <row r="1868" spans="1:7">
      <c r="A1868" s="388">
        <v>101175</v>
      </c>
      <c r="B1868" s="388" t="s">
        <v>2573</v>
      </c>
      <c r="C1868" s="388" t="s">
        <v>239</v>
      </c>
      <c r="D1868" s="388" t="s">
        <v>334</v>
      </c>
      <c r="E1868" s="389" t="s">
        <v>16954</v>
      </c>
      <c r="F1868" s="388" t="s">
        <v>241</v>
      </c>
      <c r="G1868" s="208"/>
    </row>
    <row r="1869" spans="1:7">
      <c r="A1869" s="388">
        <v>101176</v>
      </c>
      <c r="B1869" s="388" t="s">
        <v>2574</v>
      </c>
      <c r="C1869" s="388" t="s">
        <v>239</v>
      </c>
      <c r="D1869" s="388" t="s">
        <v>334</v>
      </c>
      <c r="E1869" s="389" t="s">
        <v>16955</v>
      </c>
      <c r="F1869" s="388" t="s">
        <v>241</v>
      </c>
      <c r="G1869" s="208"/>
    </row>
    <row r="1870" spans="1:7">
      <c r="A1870" s="388">
        <v>102521</v>
      </c>
      <c r="B1870" s="388" t="s">
        <v>14411</v>
      </c>
      <c r="C1870" s="388" t="s">
        <v>146</v>
      </c>
      <c r="D1870" s="388" t="s">
        <v>334</v>
      </c>
      <c r="E1870" s="389" t="s">
        <v>14326</v>
      </c>
      <c r="F1870" s="388" t="s">
        <v>241</v>
      </c>
      <c r="G1870" s="208"/>
    </row>
    <row r="1871" spans="1:7">
      <c r="A1871" s="388">
        <v>102522</v>
      </c>
      <c r="B1871" s="388" t="s">
        <v>14412</v>
      </c>
      <c r="C1871" s="388" t="s">
        <v>146</v>
      </c>
      <c r="D1871" s="388" t="s">
        <v>334</v>
      </c>
      <c r="E1871" s="389" t="s">
        <v>16956</v>
      </c>
      <c r="F1871" s="388" t="s">
        <v>241</v>
      </c>
      <c r="G1871" s="208"/>
    </row>
    <row r="1872" spans="1:7">
      <c r="A1872" s="388">
        <v>102523</v>
      </c>
      <c r="B1872" s="388" t="s">
        <v>14413</v>
      </c>
      <c r="C1872" s="388" t="s">
        <v>146</v>
      </c>
      <c r="D1872" s="388" t="s">
        <v>334</v>
      </c>
      <c r="E1872" s="389" t="s">
        <v>16957</v>
      </c>
      <c r="F1872" s="388" t="s">
        <v>241</v>
      </c>
      <c r="G1872" s="208"/>
    </row>
    <row r="1873" spans="1:7">
      <c r="A1873" s="388">
        <v>95240</v>
      </c>
      <c r="B1873" s="388" t="s">
        <v>2575</v>
      </c>
      <c r="C1873" s="388" t="s">
        <v>145</v>
      </c>
      <c r="D1873" s="388" t="s">
        <v>334</v>
      </c>
      <c r="E1873" s="389" t="s">
        <v>7048</v>
      </c>
      <c r="F1873" s="388" t="s">
        <v>241</v>
      </c>
      <c r="G1873" s="208"/>
    </row>
    <row r="1874" spans="1:7">
      <c r="A1874" s="388">
        <v>95241</v>
      </c>
      <c r="B1874" s="388" t="s">
        <v>2577</v>
      </c>
      <c r="C1874" s="388" t="s">
        <v>145</v>
      </c>
      <c r="D1874" s="388" t="s">
        <v>334</v>
      </c>
      <c r="E1874" s="389" t="s">
        <v>16958</v>
      </c>
      <c r="F1874" s="388" t="s">
        <v>241</v>
      </c>
      <c r="G1874" s="208"/>
    </row>
    <row r="1875" spans="1:7">
      <c r="A1875" s="388">
        <v>96616</v>
      </c>
      <c r="B1875" s="388" t="s">
        <v>2578</v>
      </c>
      <c r="C1875" s="388" t="s">
        <v>133</v>
      </c>
      <c r="D1875" s="388" t="s">
        <v>334</v>
      </c>
      <c r="E1875" s="389" t="s">
        <v>16959</v>
      </c>
      <c r="F1875" s="388" t="s">
        <v>241</v>
      </c>
      <c r="G1875" s="208"/>
    </row>
    <row r="1876" spans="1:7">
      <c r="A1876" s="388">
        <v>96617</v>
      </c>
      <c r="B1876" s="388" t="s">
        <v>2579</v>
      </c>
      <c r="C1876" s="388" t="s">
        <v>145</v>
      </c>
      <c r="D1876" s="388" t="s">
        <v>334</v>
      </c>
      <c r="E1876" s="389" t="s">
        <v>1178</v>
      </c>
      <c r="F1876" s="388" t="s">
        <v>241</v>
      </c>
      <c r="G1876" s="208"/>
    </row>
    <row r="1877" spans="1:7">
      <c r="A1877" s="388">
        <v>96619</v>
      </c>
      <c r="B1877" s="388" t="s">
        <v>2580</v>
      </c>
      <c r="C1877" s="388" t="s">
        <v>145</v>
      </c>
      <c r="D1877" s="388" t="s">
        <v>334</v>
      </c>
      <c r="E1877" s="389" t="s">
        <v>14414</v>
      </c>
      <c r="F1877" s="388" t="s">
        <v>241</v>
      </c>
      <c r="G1877" s="208"/>
    </row>
    <row r="1878" spans="1:7">
      <c r="A1878" s="388">
        <v>96620</v>
      </c>
      <c r="B1878" s="388" t="s">
        <v>2582</v>
      </c>
      <c r="C1878" s="388" t="s">
        <v>133</v>
      </c>
      <c r="D1878" s="388" t="s">
        <v>334</v>
      </c>
      <c r="E1878" s="389" t="s">
        <v>16960</v>
      </c>
      <c r="F1878" s="388" t="s">
        <v>241</v>
      </c>
      <c r="G1878" s="208"/>
    </row>
    <row r="1879" spans="1:7">
      <c r="A1879" s="388">
        <v>96621</v>
      </c>
      <c r="B1879" s="388" t="s">
        <v>2583</v>
      </c>
      <c r="C1879" s="388" t="s">
        <v>133</v>
      </c>
      <c r="D1879" s="388" t="s">
        <v>240</v>
      </c>
      <c r="E1879" s="389" t="s">
        <v>16961</v>
      </c>
      <c r="F1879" s="388" t="s">
        <v>241</v>
      </c>
      <c r="G1879" s="208"/>
    </row>
    <row r="1880" spans="1:7">
      <c r="A1880" s="388">
        <v>96622</v>
      </c>
      <c r="B1880" s="388" t="s">
        <v>2584</v>
      </c>
      <c r="C1880" s="388" t="s">
        <v>133</v>
      </c>
      <c r="D1880" s="388" t="s">
        <v>240</v>
      </c>
      <c r="E1880" s="389" t="s">
        <v>16962</v>
      </c>
      <c r="F1880" s="388" t="s">
        <v>241</v>
      </c>
      <c r="G1880" s="208"/>
    </row>
    <row r="1881" spans="1:7">
      <c r="A1881" s="388">
        <v>96623</v>
      </c>
      <c r="B1881" s="388" t="s">
        <v>2585</v>
      </c>
      <c r="C1881" s="388" t="s">
        <v>133</v>
      </c>
      <c r="D1881" s="388" t="s">
        <v>240</v>
      </c>
      <c r="E1881" s="389" t="s">
        <v>16963</v>
      </c>
      <c r="F1881" s="388" t="s">
        <v>241</v>
      </c>
      <c r="G1881" s="208"/>
    </row>
    <row r="1882" spans="1:7">
      <c r="A1882" s="388">
        <v>96624</v>
      </c>
      <c r="B1882" s="388" t="s">
        <v>2586</v>
      </c>
      <c r="C1882" s="388" t="s">
        <v>133</v>
      </c>
      <c r="D1882" s="388" t="s">
        <v>240</v>
      </c>
      <c r="E1882" s="389" t="s">
        <v>16964</v>
      </c>
      <c r="F1882" s="388" t="s">
        <v>241</v>
      </c>
      <c r="G1882" s="208"/>
    </row>
    <row r="1883" spans="1:7">
      <c r="A1883" s="388">
        <v>97082</v>
      </c>
      <c r="B1883" s="388" t="s">
        <v>2587</v>
      </c>
      <c r="C1883" s="388" t="s">
        <v>133</v>
      </c>
      <c r="D1883" s="388" t="s">
        <v>709</v>
      </c>
      <c r="E1883" s="389" t="s">
        <v>16965</v>
      </c>
      <c r="F1883" s="388" t="s">
        <v>241</v>
      </c>
      <c r="G1883" s="208"/>
    </row>
    <row r="1884" spans="1:7">
      <c r="A1884" s="388">
        <v>97083</v>
      </c>
      <c r="B1884" s="388" t="s">
        <v>2588</v>
      </c>
      <c r="C1884" s="388" t="s">
        <v>145</v>
      </c>
      <c r="D1884" s="388" t="s">
        <v>240</v>
      </c>
      <c r="E1884" s="389" t="s">
        <v>1172</v>
      </c>
      <c r="F1884" s="388" t="s">
        <v>241</v>
      </c>
      <c r="G1884" s="208"/>
    </row>
    <row r="1885" spans="1:7">
      <c r="A1885" s="388">
        <v>97084</v>
      </c>
      <c r="B1885" s="388" t="s">
        <v>2590</v>
      </c>
      <c r="C1885" s="388" t="s">
        <v>145</v>
      </c>
      <c r="D1885" s="388" t="s">
        <v>240</v>
      </c>
      <c r="E1885" s="389" t="s">
        <v>916</v>
      </c>
      <c r="F1885" s="388" t="s">
        <v>241</v>
      </c>
      <c r="G1885" s="208"/>
    </row>
    <row r="1886" spans="1:7">
      <c r="A1886" s="388">
        <v>97086</v>
      </c>
      <c r="B1886" s="388" t="s">
        <v>2591</v>
      </c>
      <c r="C1886" s="388" t="s">
        <v>145</v>
      </c>
      <c r="D1886" s="388" t="s">
        <v>334</v>
      </c>
      <c r="E1886" s="389" t="s">
        <v>14415</v>
      </c>
      <c r="F1886" s="388" t="s">
        <v>241</v>
      </c>
      <c r="G1886" s="208"/>
    </row>
    <row r="1887" spans="1:7">
      <c r="A1887" s="388">
        <v>97087</v>
      </c>
      <c r="B1887" s="388" t="s">
        <v>2592</v>
      </c>
      <c r="C1887" s="388" t="s">
        <v>145</v>
      </c>
      <c r="D1887" s="388" t="s">
        <v>334</v>
      </c>
      <c r="E1887" s="389" t="s">
        <v>14416</v>
      </c>
      <c r="F1887" s="388" t="s">
        <v>241</v>
      </c>
      <c r="G1887" s="208"/>
    </row>
    <row r="1888" spans="1:7">
      <c r="A1888" s="388">
        <v>97088</v>
      </c>
      <c r="B1888" s="388" t="s">
        <v>2594</v>
      </c>
      <c r="C1888" s="388" t="s">
        <v>130</v>
      </c>
      <c r="D1888" s="388" t="s">
        <v>334</v>
      </c>
      <c r="E1888" s="389" t="s">
        <v>16966</v>
      </c>
      <c r="F1888" s="388" t="s">
        <v>241</v>
      </c>
      <c r="G1888" s="208"/>
    </row>
    <row r="1889" spans="1:7">
      <c r="A1889" s="388">
        <v>97089</v>
      </c>
      <c r="B1889" s="388" t="s">
        <v>2595</v>
      </c>
      <c r="C1889" s="388" t="s">
        <v>130</v>
      </c>
      <c r="D1889" s="388" t="s">
        <v>334</v>
      </c>
      <c r="E1889" s="389" t="s">
        <v>14417</v>
      </c>
      <c r="F1889" s="388" t="s">
        <v>241</v>
      </c>
      <c r="G1889" s="208"/>
    </row>
    <row r="1890" spans="1:7">
      <c r="A1890" s="388">
        <v>97090</v>
      </c>
      <c r="B1890" s="388" t="s">
        <v>2597</v>
      </c>
      <c r="C1890" s="388" t="s">
        <v>130</v>
      </c>
      <c r="D1890" s="388" t="s">
        <v>334</v>
      </c>
      <c r="E1890" s="389" t="s">
        <v>14005</v>
      </c>
      <c r="F1890" s="388" t="s">
        <v>241</v>
      </c>
      <c r="G1890" s="208"/>
    </row>
    <row r="1891" spans="1:7">
      <c r="A1891" s="388">
        <v>97091</v>
      </c>
      <c r="B1891" s="388" t="s">
        <v>2599</v>
      </c>
      <c r="C1891" s="388" t="s">
        <v>130</v>
      </c>
      <c r="D1891" s="388" t="s">
        <v>334</v>
      </c>
      <c r="E1891" s="389" t="s">
        <v>16967</v>
      </c>
      <c r="F1891" s="388" t="s">
        <v>241</v>
      </c>
      <c r="G1891" s="208"/>
    </row>
    <row r="1892" spans="1:7">
      <c r="A1892" s="388">
        <v>97092</v>
      </c>
      <c r="B1892" s="388" t="s">
        <v>2601</v>
      </c>
      <c r="C1892" s="388" t="s">
        <v>130</v>
      </c>
      <c r="D1892" s="388" t="s">
        <v>334</v>
      </c>
      <c r="E1892" s="389" t="s">
        <v>14418</v>
      </c>
      <c r="F1892" s="388" t="s">
        <v>241</v>
      </c>
      <c r="G1892" s="208"/>
    </row>
    <row r="1893" spans="1:7">
      <c r="A1893" s="388">
        <v>97093</v>
      </c>
      <c r="B1893" s="388" t="s">
        <v>2602</v>
      </c>
      <c r="C1893" s="388" t="s">
        <v>130</v>
      </c>
      <c r="D1893" s="388" t="s">
        <v>334</v>
      </c>
      <c r="E1893" s="389" t="s">
        <v>13068</v>
      </c>
      <c r="F1893" s="388" t="s">
        <v>241</v>
      </c>
      <c r="G1893" s="208"/>
    </row>
    <row r="1894" spans="1:7">
      <c r="A1894" s="388">
        <v>97094</v>
      </c>
      <c r="B1894" s="388" t="s">
        <v>2603</v>
      </c>
      <c r="C1894" s="388" t="s">
        <v>133</v>
      </c>
      <c r="D1894" s="388" t="s">
        <v>240</v>
      </c>
      <c r="E1894" s="389" t="s">
        <v>16968</v>
      </c>
      <c r="F1894" s="388" t="s">
        <v>241</v>
      </c>
      <c r="G1894" s="208"/>
    </row>
    <row r="1895" spans="1:7">
      <c r="A1895" s="388">
        <v>97095</v>
      </c>
      <c r="B1895" s="388" t="s">
        <v>2604</v>
      </c>
      <c r="C1895" s="388" t="s">
        <v>133</v>
      </c>
      <c r="D1895" s="388" t="s">
        <v>240</v>
      </c>
      <c r="E1895" s="389" t="s">
        <v>16969</v>
      </c>
      <c r="F1895" s="388" t="s">
        <v>241</v>
      </c>
      <c r="G1895" s="208"/>
    </row>
    <row r="1896" spans="1:7">
      <c r="A1896" s="388">
        <v>97096</v>
      </c>
      <c r="B1896" s="388" t="s">
        <v>2605</v>
      </c>
      <c r="C1896" s="388" t="s">
        <v>133</v>
      </c>
      <c r="D1896" s="388" t="s">
        <v>240</v>
      </c>
      <c r="E1896" s="389" t="s">
        <v>16970</v>
      </c>
      <c r="F1896" s="388" t="s">
        <v>241</v>
      </c>
      <c r="G1896" s="208"/>
    </row>
    <row r="1897" spans="1:7">
      <c r="A1897" s="388">
        <v>97097</v>
      </c>
      <c r="B1897" s="388" t="s">
        <v>2606</v>
      </c>
      <c r="C1897" s="388" t="s">
        <v>145</v>
      </c>
      <c r="D1897" s="388" t="s">
        <v>240</v>
      </c>
      <c r="E1897" s="389" t="s">
        <v>16005</v>
      </c>
      <c r="F1897" s="388" t="s">
        <v>241</v>
      </c>
      <c r="G1897" s="208"/>
    </row>
    <row r="1898" spans="1:7">
      <c r="A1898" s="388">
        <v>97101</v>
      </c>
      <c r="B1898" s="388" t="s">
        <v>2607</v>
      </c>
      <c r="C1898" s="388" t="s">
        <v>145</v>
      </c>
      <c r="D1898" s="388" t="s">
        <v>240</v>
      </c>
      <c r="E1898" s="389" t="s">
        <v>16971</v>
      </c>
      <c r="F1898" s="388" t="s">
        <v>241</v>
      </c>
      <c r="G1898" s="208"/>
    </row>
    <row r="1899" spans="1:7">
      <c r="A1899" s="388">
        <v>97102</v>
      </c>
      <c r="B1899" s="388" t="s">
        <v>2608</v>
      </c>
      <c r="C1899" s="388" t="s">
        <v>145</v>
      </c>
      <c r="D1899" s="388" t="s">
        <v>240</v>
      </c>
      <c r="E1899" s="389" t="s">
        <v>16972</v>
      </c>
      <c r="F1899" s="388" t="s">
        <v>241</v>
      </c>
      <c r="G1899" s="208"/>
    </row>
    <row r="1900" spans="1:7">
      <c r="A1900" s="388">
        <v>97103</v>
      </c>
      <c r="B1900" s="388" t="s">
        <v>2609</v>
      </c>
      <c r="C1900" s="388" t="s">
        <v>145</v>
      </c>
      <c r="D1900" s="388" t="s">
        <v>240</v>
      </c>
      <c r="E1900" s="389" t="s">
        <v>16973</v>
      </c>
      <c r="F1900" s="388" t="s">
        <v>241</v>
      </c>
      <c r="G1900" s="208"/>
    </row>
    <row r="1901" spans="1:7">
      <c r="A1901" s="388">
        <v>100322</v>
      </c>
      <c r="B1901" s="388" t="s">
        <v>2610</v>
      </c>
      <c r="C1901" s="388" t="s">
        <v>133</v>
      </c>
      <c r="D1901" s="388" t="s">
        <v>240</v>
      </c>
      <c r="E1901" s="389" t="s">
        <v>16974</v>
      </c>
      <c r="F1901" s="388" t="s">
        <v>241</v>
      </c>
      <c r="G1901" s="208"/>
    </row>
    <row r="1902" spans="1:7">
      <c r="A1902" s="388">
        <v>100323</v>
      </c>
      <c r="B1902" s="388" t="s">
        <v>2611</v>
      </c>
      <c r="C1902" s="388" t="s">
        <v>133</v>
      </c>
      <c r="D1902" s="388" t="s">
        <v>240</v>
      </c>
      <c r="E1902" s="389" t="s">
        <v>16975</v>
      </c>
      <c r="F1902" s="388" t="s">
        <v>241</v>
      </c>
      <c r="G1902" s="208"/>
    </row>
    <row r="1903" spans="1:7">
      <c r="A1903" s="388">
        <v>100324</v>
      </c>
      <c r="B1903" s="388" t="s">
        <v>2612</v>
      </c>
      <c r="C1903" s="388" t="s">
        <v>133</v>
      </c>
      <c r="D1903" s="388" t="s">
        <v>240</v>
      </c>
      <c r="E1903" s="389" t="s">
        <v>16976</v>
      </c>
      <c r="F1903" s="388" t="s">
        <v>241</v>
      </c>
      <c r="G1903" s="208"/>
    </row>
    <row r="1904" spans="1:7">
      <c r="A1904" s="388">
        <v>90996</v>
      </c>
      <c r="B1904" s="388" t="s">
        <v>2613</v>
      </c>
      <c r="C1904" s="388" t="s">
        <v>145</v>
      </c>
      <c r="D1904" s="388" t="s">
        <v>240</v>
      </c>
      <c r="E1904" s="389" t="s">
        <v>3031</v>
      </c>
      <c r="F1904" s="388" t="s">
        <v>241</v>
      </c>
      <c r="G1904" s="208"/>
    </row>
    <row r="1905" spans="1:7">
      <c r="A1905" s="388">
        <v>90997</v>
      </c>
      <c r="B1905" s="388" t="s">
        <v>2614</v>
      </c>
      <c r="C1905" s="388" t="s">
        <v>145</v>
      </c>
      <c r="D1905" s="388" t="s">
        <v>240</v>
      </c>
      <c r="E1905" s="389" t="s">
        <v>5462</v>
      </c>
      <c r="F1905" s="388" t="s">
        <v>241</v>
      </c>
      <c r="G1905" s="208"/>
    </row>
    <row r="1906" spans="1:7">
      <c r="A1906" s="388">
        <v>90998</v>
      </c>
      <c r="B1906" s="388" t="s">
        <v>2615</v>
      </c>
      <c r="C1906" s="388" t="s">
        <v>145</v>
      </c>
      <c r="D1906" s="388" t="s">
        <v>240</v>
      </c>
      <c r="E1906" s="389" t="s">
        <v>14419</v>
      </c>
      <c r="F1906" s="388" t="s">
        <v>241</v>
      </c>
      <c r="G1906" s="208"/>
    </row>
    <row r="1907" spans="1:7">
      <c r="A1907" s="388">
        <v>91000</v>
      </c>
      <c r="B1907" s="388" t="s">
        <v>2616</v>
      </c>
      <c r="C1907" s="388" t="s">
        <v>145</v>
      </c>
      <c r="D1907" s="388" t="s">
        <v>240</v>
      </c>
      <c r="E1907" s="389" t="s">
        <v>16977</v>
      </c>
      <c r="F1907" s="388" t="s">
        <v>241</v>
      </c>
      <c r="G1907" s="208"/>
    </row>
    <row r="1908" spans="1:7">
      <c r="A1908" s="388">
        <v>91002</v>
      </c>
      <c r="B1908" s="388" t="s">
        <v>2617</v>
      </c>
      <c r="C1908" s="388" t="s">
        <v>145</v>
      </c>
      <c r="D1908" s="388" t="s">
        <v>240</v>
      </c>
      <c r="E1908" s="389" t="s">
        <v>16978</v>
      </c>
      <c r="F1908" s="388" t="s">
        <v>241</v>
      </c>
      <c r="G1908" s="208"/>
    </row>
    <row r="1909" spans="1:7">
      <c r="A1909" s="388">
        <v>91003</v>
      </c>
      <c r="B1909" s="388" t="s">
        <v>2618</v>
      </c>
      <c r="C1909" s="388" t="s">
        <v>145</v>
      </c>
      <c r="D1909" s="388" t="s">
        <v>240</v>
      </c>
      <c r="E1909" s="389" t="s">
        <v>2973</v>
      </c>
      <c r="F1909" s="388" t="s">
        <v>241</v>
      </c>
      <c r="G1909" s="208"/>
    </row>
    <row r="1910" spans="1:7">
      <c r="A1910" s="388">
        <v>91004</v>
      </c>
      <c r="B1910" s="388" t="s">
        <v>2619</v>
      </c>
      <c r="C1910" s="388" t="s">
        <v>145</v>
      </c>
      <c r="D1910" s="388" t="s">
        <v>240</v>
      </c>
      <c r="E1910" s="389" t="s">
        <v>14420</v>
      </c>
      <c r="F1910" s="388" t="s">
        <v>241</v>
      </c>
      <c r="G1910" s="208"/>
    </row>
    <row r="1911" spans="1:7">
      <c r="A1911" s="388">
        <v>91005</v>
      </c>
      <c r="B1911" s="388" t="s">
        <v>2621</v>
      </c>
      <c r="C1911" s="388" t="s">
        <v>145</v>
      </c>
      <c r="D1911" s="388" t="s">
        <v>240</v>
      </c>
      <c r="E1911" s="389" t="s">
        <v>11216</v>
      </c>
      <c r="F1911" s="388" t="s">
        <v>241</v>
      </c>
      <c r="G1911" s="208"/>
    </row>
    <row r="1912" spans="1:7">
      <c r="A1912" s="388">
        <v>91006</v>
      </c>
      <c r="B1912" s="388" t="s">
        <v>2622</v>
      </c>
      <c r="C1912" s="388" t="s">
        <v>145</v>
      </c>
      <c r="D1912" s="388" t="s">
        <v>240</v>
      </c>
      <c r="E1912" s="389" t="s">
        <v>2522</v>
      </c>
      <c r="F1912" s="388" t="s">
        <v>241</v>
      </c>
      <c r="G1912" s="208"/>
    </row>
    <row r="1913" spans="1:7">
      <c r="A1913" s="388">
        <v>91007</v>
      </c>
      <c r="B1913" s="388" t="s">
        <v>2623</v>
      </c>
      <c r="C1913" s="388" t="s">
        <v>145</v>
      </c>
      <c r="D1913" s="388" t="s">
        <v>240</v>
      </c>
      <c r="E1913" s="389" t="s">
        <v>4386</v>
      </c>
      <c r="F1913" s="388" t="s">
        <v>241</v>
      </c>
      <c r="G1913" s="208"/>
    </row>
    <row r="1914" spans="1:7">
      <c r="A1914" s="388">
        <v>91008</v>
      </c>
      <c r="B1914" s="388" t="s">
        <v>2625</v>
      </c>
      <c r="C1914" s="388" t="s">
        <v>145</v>
      </c>
      <c r="D1914" s="388" t="s">
        <v>240</v>
      </c>
      <c r="E1914" s="389" t="s">
        <v>6729</v>
      </c>
      <c r="F1914" s="388" t="s">
        <v>241</v>
      </c>
      <c r="G1914" s="208"/>
    </row>
    <row r="1915" spans="1:7">
      <c r="A1915" s="388">
        <v>92263</v>
      </c>
      <c r="B1915" s="388" t="s">
        <v>2627</v>
      </c>
      <c r="C1915" s="388" t="s">
        <v>145</v>
      </c>
      <c r="D1915" s="388" t="s">
        <v>334</v>
      </c>
      <c r="E1915" s="389" t="s">
        <v>16979</v>
      </c>
      <c r="F1915" s="388" t="s">
        <v>241</v>
      </c>
      <c r="G1915" s="208"/>
    </row>
    <row r="1916" spans="1:7">
      <c r="A1916" s="388">
        <v>92264</v>
      </c>
      <c r="B1916" s="388" t="s">
        <v>2628</v>
      </c>
      <c r="C1916" s="388" t="s">
        <v>145</v>
      </c>
      <c r="D1916" s="388" t="s">
        <v>334</v>
      </c>
      <c r="E1916" s="389" t="s">
        <v>16980</v>
      </c>
      <c r="F1916" s="388" t="s">
        <v>241</v>
      </c>
      <c r="G1916" s="208"/>
    </row>
    <row r="1917" spans="1:7">
      <c r="A1917" s="388">
        <v>92265</v>
      </c>
      <c r="B1917" s="388" t="s">
        <v>2629</v>
      </c>
      <c r="C1917" s="388" t="s">
        <v>145</v>
      </c>
      <c r="D1917" s="388" t="s">
        <v>334</v>
      </c>
      <c r="E1917" s="389" t="s">
        <v>14421</v>
      </c>
      <c r="F1917" s="388" t="s">
        <v>241</v>
      </c>
      <c r="G1917" s="208"/>
    </row>
    <row r="1918" spans="1:7">
      <c r="A1918" s="388">
        <v>92266</v>
      </c>
      <c r="B1918" s="388" t="s">
        <v>2630</v>
      </c>
      <c r="C1918" s="388" t="s">
        <v>145</v>
      </c>
      <c r="D1918" s="388" t="s">
        <v>334</v>
      </c>
      <c r="E1918" s="389" t="s">
        <v>16981</v>
      </c>
      <c r="F1918" s="388" t="s">
        <v>241</v>
      </c>
      <c r="G1918" s="208"/>
    </row>
    <row r="1919" spans="1:7">
      <c r="A1919" s="388">
        <v>92267</v>
      </c>
      <c r="B1919" s="388" t="s">
        <v>2631</v>
      </c>
      <c r="C1919" s="388" t="s">
        <v>145</v>
      </c>
      <c r="D1919" s="388" t="s">
        <v>334</v>
      </c>
      <c r="E1919" s="389" t="s">
        <v>16982</v>
      </c>
      <c r="F1919" s="388" t="s">
        <v>241</v>
      </c>
      <c r="G1919" s="208"/>
    </row>
    <row r="1920" spans="1:7">
      <c r="A1920" s="388">
        <v>92268</v>
      </c>
      <c r="B1920" s="388" t="s">
        <v>2632</v>
      </c>
      <c r="C1920" s="388" t="s">
        <v>145</v>
      </c>
      <c r="D1920" s="388" t="s">
        <v>334</v>
      </c>
      <c r="E1920" s="389" t="s">
        <v>16983</v>
      </c>
      <c r="F1920" s="388" t="s">
        <v>241</v>
      </c>
      <c r="G1920" s="208"/>
    </row>
    <row r="1921" spans="1:7">
      <c r="A1921" s="388">
        <v>92269</v>
      </c>
      <c r="B1921" s="388" t="s">
        <v>2633</v>
      </c>
      <c r="C1921" s="388" t="s">
        <v>145</v>
      </c>
      <c r="D1921" s="388" t="s">
        <v>334</v>
      </c>
      <c r="E1921" s="389" t="s">
        <v>16984</v>
      </c>
      <c r="F1921" s="388" t="s">
        <v>241</v>
      </c>
      <c r="G1921" s="208"/>
    </row>
    <row r="1922" spans="1:7">
      <c r="A1922" s="388">
        <v>92270</v>
      </c>
      <c r="B1922" s="388" t="s">
        <v>2634</v>
      </c>
      <c r="C1922" s="388" t="s">
        <v>145</v>
      </c>
      <c r="D1922" s="388" t="s">
        <v>334</v>
      </c>
      <c r="E1922" s="389" t="s">
        <v>16985</v>
      </c>
      <c r="F1922" s="388" t="s">
        <v>241</v>
      </c>
      <c r="G1922" s="208"/>
    </row>
    <row r="1923" spans="1:7">
      <c r="A1923" s="388">
        <v>92271</v>
      </c>
      <c r="B1923" s="388" t="s">
        <v>2635</v>
      </c>
      <c r="C1923" s="388" t="s">
        <v>145</v>
      </c>
      <c r="D1923" s="388" t="s">
        <v>334</v>
      </c>
      <c r="E1923" s="389" t="s">
        <v>16986</v>
      </c>
      <c r="F1923" s="388" t="s">
        <v>241</v>
      </c>
      <c r="G1923" s="208"/>
    </row>
    <row r="1924" spans="1:7">
      <c r="A1924" s="388">
        <v>92272</v>
      </c>
      <c r="B1924" s="388" t="s">
        <v>2636</v>
      </c>
      <c r="C1924" s="388" t="s">
        <v>239</v>
      </c>
      <c r="D1924" s="388" t="s">
        <v>334</v>
      </c>
      <c r="E1924" s="389" t="s">
        <v>4656</v>
      </c>
      <c r="F1924" s="388" t="s">
        <v>241</v>
      </c>
      <c r="G1924" s="208"/>
    </row>
    <row r="1925" spans="1:7">
      <c r="A1925" s="388">
        <v>92273</v>
      </c>
      <c r="B1925" s="388" t="s">
        <v>2637</v>
      </c>
      <c r="C1925" s="388" t="s">
        <v>239</v>
      </c>
      <c r="D1925" s="388" t="s">
        <v>334</v>
      </c>
      <c r="E1925" s="389" t="s">
        <v>1247</v>
      </c>
      <c r="F1925" s="388" t="s">
        <v>241</v>
      </c>
      <c r="G1925" s="208"/>
    </row>
    <row r="1926" spans="1:7">
      <c r="A1926" s="388">
        <v>92409</v>
      </c>
      <c r="B1926" s="388" t="s">
        <v>2639</v>
      </c>
      <c r="C1926" s="388" t="s">
        <v>145</v>
      </c>
      <c r="D1926" s="388" t="s">
        <v>334</v>
      </c>
      <c r="E1926" s="389" t="s">
        <v>16987</v>
      </c>
      <c r="F1926" s="388" t="s">
        <v>241</v>
      </c>
      <c r="G1926" s="208"/>
    </row>
    <row r="1927" spans="1:7">
      <c r="A1927" s="388">
        <v>92411</v>
      </c>
      <c r="B1927" s="388" t="s">
        <v>2640</v>
      </c>
      <c r="C1927" s="388" t="s">
        <v>145</v>
      </c>
      <c r="D1927" s="388" t="s">
        <v>334</v>
      </c>
      <c r="E1927" s="389" t="s">
        <v>16988</v>
      </c>
      <c r="F1927" s="388" t="s">
        <v>241</v>
      </c>
      <c r="G1927" s="208"/>
    </row>
    <row r="1928" spans="1:7">
      <c r="A1928" s="388">
        <v>92413</v>
      </c>
      <c r="B1928" s="388" t="s">
        <v>2641</v>
      </c>
      <c r="C1928" s="388" t="s">
        <v>145</v>
      </c>
      <c r="D1928" s="388" t="s">
        <v>334</v>
      </c>
      <c r="E1928" s="389" t="s">
        <v>16989</v>
      </c>
      <c r="F1928" s="388" t="s">
        <v>241</v>
      </c>
      <c r="G1928" s="208"/>
    </row>
    <row r="1929" spans="1:7">
      <c r="A1929" s="388">
        <v>92415</v>
      </c>
      <c r="B1929" s="388" t="s">
        <v>2642</v>
      </c>
      <c r="C1929" s="388" t="s">
        <v>145</v>
      </c>
      <c r="D1929" s="388" t="s">
        <v>334</v>
      </c>
      <c r="E1929" s="389" t="s">
        <v>16990</v>
      </c>
      <c r="F1929" s="388" t="s">
        <v>241</v>
      </c>
      <c r="G1929" s="208"/>
    </row>
    <row r="1930" spans="1:7">
      <c r="A1930" s="388">
        <v>92417</v>
      </c>
      <c r="B1930" s="388" t="s">
        <v>2643</v>
      </c>
      <c r="C1930" s="388" t="s">
        <v>145</v>
      </c>
      <c r="D1930" s="388" t="s">
        <v>334</v>
      </c>
      <c r="E1930" s="389" t="s">
        <v>16991</v>
      </c>
      <c r="F1930" s="388" t="s">
        <v>241</v>
      </c>
      <c r="G1930" s="208"/>
    </row>
    <row r="1931" spans="1:7">
      <c r="A1931" s="388">
        <v>92419</v>
      </c>
      <c r="B1931" s="388" t="s">
        <v>2644</v>
      </c>
      <c r="C1931" s="388" t="s">
        <v>145</v>
      </c>
      <c r="D1931" s="388" t="s">
        <v>334</v>
      </c>
      <c r="E1931" s="389" t="s">
        <v>16992</v>
      </c>
      <c r="F1931" s="388" t="s">
        <v>241</v>
      </c>
      <c r="G1931" s="208"/>
    </row>
    <row r="1932" spans="1:7">
      <c r="A1932" s="388">
        <v>92421</v>
      </c>
      <c r="B1932" s="388" t="s">
        <v>2645</v>
      </c>
      <c r="C1932" s="388" t="s">
        <v>145</v>
      </c>
      <c r="D1932" s="388" t="s">
        <v>334</v>
      </c>
      <c r="E1932" s="389" t="s">
        <v>16993</v>
      </c>
      <c r="F1932" s="388" t="s">
        <v>241</v>
      </c>
      <c r="G1932" s="208"/>
    </row>
    <row r="1933" spans="1:7">
      <c r="A1933" s="388">
        <v>92423</v>
      </c>
      <c r="B1933" s="388" t="s">
        <v>2646</v>
      </c>
      <c r="C1933" s="388" t="s">
        <v>145</v>
      </c>
      <c r="D1933" s="388" t="s">
        <v>334</v>
      </c>
      <c r="E1933" s="389" t="s">
        <v>16994</v>
      </c>
      <c r="F1933" s="388" t="s">
        <v>241</v>
      </c>
      <c r="G1933" s="208"/>
    </row>
    <row r="1934" spans="1:7">
      <c r="A1934" s="388">
        <v>92425</v>
      </c>
      <c r="B1934" s="388" t="s">
        <v>2647</v>
      </c>
      <c r="C1934" s="388" t="s">
        <v>145</v>
      </c>
      <c r="D1934" s="388" t="s">
        <v>334</v>
      </c>
      <c r="E1934" s="389" t="s">
        <v>16995</v>
      </c>
      <c r="F1934" s="388" t="s">
        <v>241</v>
      </c>
      <c r="G1934" s="208"/>
    </row>
    <row r="1935" spans="1:7">
      <c r="A1935" s="388">
        <v>92427</v>
      </c>
      <c r="B1935" s="388" t="s">
        <v>2648</v>
      </c>
      <c r="C1935" s="388" t="s">
        <v>145</v>
      </c>
      <c r="D1935" s="388" t="s">
        <v>334</v>
      </c>
      <c r="E1935" s="389" t="s">
        <v>14422</v>
      </c>
      <c r="F1935" s="388" t="s">
        <v>241</v>
      </c>
      <c r="G1935" s="208"/>
    </row>
    <row r="1936" spans="1:7">
      <c r="A1936" s="388">
        <v>92429</v>
      </c>
      <c r="B1936" s="388" t="s">
        <v>2649</v>
      </c>
      <c r="C1936" s="388" t="s">
        <v>145</v>
      </c>
      <c r="D1936" s="388" t="s">
        <v>334</v>
      </c>
      <c r="E1936" s="389" t="s">
        <v>16996</v>
      </c>
      <c r="F1936" s="388" t="s">
        <v>241</v>
      </c>
      <c r="G1936" s="208"/>
    </row>
    <row r="1937" spans="1:7">
      <c r="A1937" s="388">
        <v>92431</v>
      </c>
      <c r="B1937" s="388" t="s">
        <v>2650</v>
      </c>
      <c r="C1937" s="388" t="s">
        <v>145</v>
      </c>
      <c r="D1937" s="388" t="s">
        <v>334</v>
      </c>
      <c r="E1937" s="389" t="s">
        <v>14423</v>
      </c>
      <c r="F1937" s="388" t="s">
        <v>241</v>
      </c>
      <c r="G1937" s="208"/>
    </row>
    <row r="1938" spans="1:7">
      <c r="A1938" s="388">
        <v>92433</v>
      </c>
      <c r="B1938" s="388" t="s">
        <v>2651</v>
      </c>
      <c r="C1938" s="388" t="s">
        <v>145</v>
      </c>
      <c r="D1938" s="388" t="s">
        <v>334</v>
      </c>
      <c r="E1938" s="389" t="s">
        <v>14424</v>
      </c>
      <c r="F1938" s="388" t="s">
        <v>241</v>
      </c>
      <c r="G1938" s="208"/>
    </row>
    <row r="1939" spans="1:7">
      <c r="A1939" s="388">
        <v>92435</v>
      </c>
      <c r="B1939" s="388" t="s">
        <v>2653</v>
      </c>
      <c r="C1939" s="388" t="s">
        <v>145</v>
      </c>
      <c r="D1939" s="388" t="s">
        <v>334</v>
      </c>
      <c r="E1939" s="389" t="s">
        <v>16997</v>
      </c>
      <c r="F1939" s="388" t="s">
        <v>241</v>
      </c>
      <c r="G1939" s="208"/>
    </row>
    <row r="1940" spans="1:7">
      <c r="A1940" s="388">
        <v>92437</v>
      </c>
      <c r="B1940" s="388" t="s">
        <v>2654</v>
      </c>
      <c r="C1940" s="388" t="s">
        <v>145</v>
      </c>
      <c r="D1940" s="388" t="s">
        <v>334</v>
      </c>
      <c r="E1940" s="389" t="s">
        <v>2652</v>
      </c>
      <c r="F1940" s="388" t="s">
        <v>241</v>
      </c>
      <c r="G1940" s="208"/>
    </row>
    <row r="1941" spans="1:7">
      <c r="A1941" s="388">
        <v>92439</v>
      </c>
      <c r="B1941" s="388" t="s">
        <v>2655</v>
      </c>
      <c r="C1941" s="388" t="s">
        <v>145</v>
      </c>
      <c r="D1941" s="388" t="s">
        <v>334</v>
      </c>
      <c r="E1941" s="389" t="s">
        <v>16998</v>
      </c>
      <c r="F1941" s="388" t="s">
        <v>241</v>
      </c>
      <c r="G1941" s="208"/>
    </row>
    <row r="1942" spans="1:7">
      <c r="A1942" s="388">
        <v>92441</v>
      </c>
      <c r="B1942" s="388" t="s">
        <v>2656</v>
      </c>
      <c r="C1942" s="388" t="s">
        <v>145</v>
      </c>
      <c r="D1942" s="388" t="s">
        <v>334</v>
      </c>
      <c r="E1942" s="389" t="s">
        <v>14425</v>
      </c>
      <c r="F1942" s="388" t="s">
        <v>241</v>
      </c>
      <c r="G1942" s="208"/>
    </row>
    <row r="1943" spans="1:7">
      <c r="A1943" s="388">
        <v>92443</v>
      </c>
      <c r="B1943" s="388" t="s">
        <v>2657</v>
      </c>
      <c r="C1943" s="388" t="s">
        <v>145</v>
      </c>
      <c r="D1943" s="388" t="s">
        <v>334</v>
      </c>
      <c r="E1943" s="389" t="s">
        <v>14243</v>
      </c>
      <c r="F1943" s="388" t="s">
        <v>241</v>
      </c>
      <c r="G1943" s="208"/>
    </row>
    <row r="1944" spans="1:7">
      <c r="A1944" s="388">
        <v>92445</v>
      </c>
      <c r="B1944" s="388" t="s">
        <v>2658</v>
      </c>
      <c r="C1944" s="388" t="s">
        <v>145</v>
      </c>
      <c r="D1944" s="388" t="s">
        <v>334</v>
      </c>
      <c r="E1944" s="389" t="s">
        <v>3869</v>
      </c>
      <c r="F1944" s="388" t="s">
        <v>241</v>
      </c>
      <c r="G1944" s="208"/>
    </row>
    <row r="1945" spans="1:7">
      <c r="A1945" s="388">
        <v>92446</v>
      </c>
      <c r="B1945" s="388" t="s">
        <v>2659</v>
      </c>
      <c r="C1945" s="388" t="s">
        <v>145</v>
      </c>
      <c r="D1945" s="388" t="s">
        <v>334</v>
      </c>
      <c r="E1945" s="389" t="s">
        <v>16999</v>
      </c>
      <c r="F1945" s="388" t="s">
        <v>241</v>
      </c>
      <c r="G1945" s="208"/>
    </row>
    <row r="1946" spans="1:7">
      <c r="A1946" s="388">
        <v>92447</v>
      </c>
      <c r="B1946" s="388" t="s">
        <v>2660</v>
      </c>
      <c r="C1946" s="388" t="s">
        <v>145</v>
      </c>
      <c r="D1946" s="388" t="s">
        <v>334</v>
      </c>
      <c r="E1946" s="389" t="s">
        <v>14426</v>
      </c>
      <c r="F1946" s="388" t="s">
        <v>241</v>
      </c>
      <c r="G1946" s="208"/>
    </row>
    <row r="1947" spans="1:7">
      <c r="A1947" s="388">
        <v>92448</v>
      </c>
      <c r="B1947" s="388" t="s">
        <v>2661</v>
      </c>
      <c r="C1947" s="388" t="s">
        <v>145</v>
      </c>
      <c r="D1947" s="388" t="s">
        <v>334</v>
      </c>
      <c r="E1947" s="389" t="s">
        <v>17000</v>
      </c>
      <c r="F1947" s="388" t="s">
        <v>241</v>
      </c>
      <c r="G1947" s="208"/>
    </row>
    <row r="1948" spans="1:7">
      <c r="A1948" s="388">
        <v>92449</v>
      </c>
      <c r="B1948" s="388" t="s">
        <v>2662</v>
      </c>
      <c r="C1948" s="388" t="s">
        <v>145</v>
      </c>
      <c r="D1948" s="388" t="s">
        <v>334</v>
      </c>
      <c r="E1948" s="389" t="s">
        <v>17001</v>
      </c>
      <c r="F1948" s="388" t="s">
        <v>241</v>
      </c>
      <c r="G1948" s="208"/>
    </row>
    <row r="1949" spans="1:7">
      <c r="A1949" s="388">
        <v>92450</v>
      </c>
      <c r="B1949" s="388" t="s">
        <v>2663</v>
      </c>
      <c r="C1949" s="388" t="s">
        <v>145</v>
      </c>
      <c r="D1949" s="388" t="s">
        <v>334</v>
      </c>
      <c r="E1949" s="389" t="s">
        <v>17002</v>
      </c>
      <c r="F1949" s="388" t="s">
        <v>241</v>
      </c>
      <c r="G1949" s="208"/>
    </row>
    <row r="1950" spans="1:7">
      <c r="A1950" s="388">
        <v>92451</v>
      </c>
      <c r="B1950" s="388" t="s">
        <v>2664</v>
      </c>
      <c r="C1950" s="388" t="s">
        <v>145</v>
      </c>
      <c r="D1950" s="388" t="s">
        <v>334</v>
      </c>
      <c r="E1950" s="389" t="s">
        <v>17003</v>
      </c>
      <c r="F1950" s="388" t="s">
        <v>241</v>
      </c>
      <c r="G1950" s="208"/>
    </row>
    <row r="1951" spans="1:7">
      <c r="A1951" s="388">
        <v>92452</v>
      </c>
      <c r="B1951" s="388" t="s">
        <v>2665</v>
      </c>
      <c r="C1951" s="388" t="s">
        <v>145</v>
      </c>
      <c r="D1951" s="388" t="s">
        <v>334</v>
      </c>
      <c r="E1951" s="389" t="s">
        <v>17004</v>
      </c>
      <c r="F1951" s="388" t="s">
        <v>241</v>
      </c>
      <c r="G1951" s="208"/>
    </row>
    <row r="1952" spans="1:7">
      <c r="A1952" s="388">
        <v>92453</v>
      </c>
      <c r="B1952" s="388" t="s">
        <v>2666</v>
      </c>
      <c r="C1952" s="388" t="s">
        <v>145</v>
      </c>
      <c r="D1952" s="388" t="s">
        <v>334</v>
      </c>
      <c r="E1952" s="389" t="s">
        <v>17005</v>
      </c>
      <c r="F1952" s="388" t="s">
        <v>241</v>
      </c>
      <c r="G1952" s="208"/>
    </row>
    <row r="1953" spans="1:7">
      <c r="A1953" s="388">
        <v>92454</v>
      </c>
      <c r="B1953" s="388" t="s">
        <v>2667</v>
      </c>
      <c r="C1953" s="388" t="s">
        <v>145</v>
      </c>
      <c r="D1953" s="388" t="s">
        <v>334</v>
      </c>
      <c r="E1953" s="389" t="s">
        <v>17006</v>
      </c>
      <c r="F1953" s="388" t="s">
        <v>241</v>
      </c>
      <c r="G1953" s="208"/>
    </row>
    <row r="1954" spans="1:7">
      <c r="A1954" s="388">
        <v>92455</v>
      </c>
      <c r="B1954" s="388" t="s">
        <v>2668</v>
      </c>
      <c r="C1954" s="388" t="s">
        <v>145</v>
      </c>
      <c r="D1954" s="388" t="s">
        <v>334</v>
      </c>
      <c r="E1954" s="389" t="s">
        <v>17007</v>
      </c>
      <c r="F1954" s="388" t="s">
        <v>241</v>
      </c>
      <c r="G1954" s="208"/>
    </row>
    <row r="1955" spans="1:7">
      <c r="A1955" s="388">
        <v>92456</v>
      </c>
      <c r="B1955" s="388" t="s">
        <v>2669</v>
      </c>
      <c r="C1955" s="388" t="s">
        <v>145</v>
      </c>
      <c r="D1955" s="388" t="s">
        <v>334</v>
      </c>
      <c r="E1955" s="389" t="s">
        <v>17008</v>
      </c>
      <c r="F1955" s="388" t="s">
        <v>241</v>
      </c>
      <c r="G1955" s="208"/>
    </row>
    <row r="1956" spans="1:7">
      <c r="A1956" s="388">
        <v>92457</v>
      </c>
      <c r="B1956" s="388" t="s">
        <v>2670</v>
      </c>
      <c r="C1956" s="388" t="s">
        <v>145</v>
      </c>
      <c r="D1956" s="388" t="s">
        <v>334</v>
      </c>
      <c r="E1956" s="389" t="s">
        <v>14427</v>
      </c>
      <c r="F1956" s="388" t="s">
        <v>241</v>
      </c>
      <c r="G1956" s="208"/>
    </row>
    <row r="1957" spans="1:7">
      <c r="A1957" s="388">
        <v>92458</v>
      </c>
      <c r="B1957" s="388" t="s">
        <v>2671</v>
      </c>
      <c r="C1957" s="388" t="s">
        <v>145</v>
      </c>
      <c r="D1957" s="388" t="s">
        <v>334</v>
      </c>
      <c r="E1957" s="389" t="s">
        <v>17009</v>
      </c>
      <c r="F1957" s="388" t="s">
        <v>241</v>
      </c>
      <c r="G1957" s="208"/>
    </row>
    <row r="1958" spans="1:7">
      <c r="A1958" s="388">
        <v>92459</v>
      </c>
      <c r="B1958" s="388" t="s">
        <v>2672</v>
      </c>
      <c r="C1958" s="388" t="s">
        <v>145</v>
      </c>
      <c r="D1958" s="388" t="s">
        <v>334</v>
      </c>
      <c r="E1958" s="389" t="s">
        <v>14428</v>
      </c>
      <c r="F1958" s="388" t="s">
        <v>241</v>
      </c>
      <c r="G1958" s="208"/>
    </row>
    <row r="1959" spans="1:7">
      <c r="A1959" s="388">
        <v>92460</v>
      </c>
      <c r="B1959" s="388" t="s">
        <v>2673</v>
      </c>
      <c r="C1959" s="388" t="s">
        <v>145</v>
      </c>
      <c r="D1959" s="388" t="s">
        <v>334</v>
      </c>
      <c r="E1959" s="389" t="s">
        <v>17010</v>
      </c>
      <c r="F1959" s="388" t="s">
        <v>241</v>
      </c>
      <c r="G1959" s="208"/>
    </row>
    <row r="1960" spans="1:7">
      <c r="A1960" s="388">
        <v>92461</v>
      </c>
      <c r="B1960" s="388" t="s">
        <v>2674</v>
      </c>
      <c r="C1960" s="388" t="s">
        <v>145</v>
      </c>
      <c r="D1960" s="388" t="s">
        <v>334</v>
      </c>
      <c r="E1960" s="389" t="s">
        <v>17011</v>
      </c>
      <c r="F1960" s="388" t="s">
        <v>241</v>
      </c>
      <c r="G1960" s="208"/>
    </row>
    <row r="1961" spans="1:7">
      <c r="A1961" s="388">
        <v>92462</v>
      </c>
      <c r="B1961" s="388" t="s">
        <v>2675</v>
      </c>
      <c r="C1961" s="388" t="s">
        <v>145</v>
      </c>
      <c r="D1961" s="388" t="s">
        <v>334</v>
      </c>
      <c r="E1961" s="389" t="s">
        <v>17012</v>
      </c>
      <c r="F1961" s="388" t="s">
        <v>241</v>
      </c>
      <c r="G1961" s="208"/>
    </row>
    <row r="1962" spans="1:7">
      <c r="A1962" s="388">
        <v>92463</v>
      </c>
      <c r="B1962" s="388" t="s">
        <v>2676</v>
      </c>
      <c r="C1962" s="388" t="s">
        <v>145</v>
      </c>
      <c r="D1962" s="388" t="s">
        <v>334</v>
      </c>
      <c r="E1962" s="389" t="s">
        <v>17013</v>
      </c>
      <c r="F1962" s="388" t="s">
        <v>241</v>
      </c>
    </row>
    <row r="1963" spans="1:7">
      <c r="A1963" s="388">
        <v>92464</v>
      </c>
      <c r="B1963" s="388" t="s">
        <v>2677</v>
      </c>
      <c r="C1963" s="388" t="s">
        <v>145</v>
      </c>
      <c r="D1963" s="388" t="s">
        <v>334</v>
      </c>
      <c r="E1963" s="389" t="s">
        <v>17014</v>
      </c>
      <c r="F1963" s="388" t="s">
        <v>241</v>
      </c>
    </row>
    <row r="1964" spans="1:7">
      <c r="A1964" s="388">
        <v>92465</v>
      </c>
      <c r="B1964" s="388" t="s">
        <v>2678</v>
      </c>
      <c r="C1964" s="388" t="s">
        <v>145</v>
      </c>
      <c r="D1964" s="388" t="s">
        <v>334</v>
      </c>
      <c r="E1964" s="389" t="s">
        <v>17015</v>
      </c>
      <c r="F1964" s="388" t="s">
        <v>241</v>
      </c>
    </row>
    <row r="1965" spans="1:7">
      <c r="A1965" s="388">
        <v>92466</v>
      </c>
      <c r="B1965" s="388" t="s">
        <v>2679</v>
      </c>
      <c r="C1965" s="388" t="s">
        <v>145</v>
      </c>
      <c r="D1965" s="388" t="s">
        <v>334</v>
      </c>
      <c r="E1965" s="389" t="s">
        <v>17016</v>
      </c>
      <c r="F1965" s="388" t="s">
        <v>241</v>
      </c>
    </row>
    <row r="1966" spans="1:7">
      <c r="A1966" s="388">
        <v>92467</v>
      </c>
      <c r="B1966" s="388" t="s">
        <v>2680</v>
      </c>
      <c r="C1966" s="388" t="s">
        <v>145</v>
      </c>
      <c r="D1966" s="388" t="s">
        <v>334</v>
      </c>
      <c r="E1966" s="389" t="s">
        <v>17017</v>
      </c>
      <c r="F1966" s="388" t="s">
        <v>241</v>
      </c>
    </row>
    <row r="1967" spans="1:7">
      <c r="A1967" s="388">
        <v>92468</v>
      </c>
      <c r="B1967" s="388" t="s">
        <v>2681</v>
      </c>
      <c r="C1967" s="388" t="s">
        <v>145</v>
      </c>
      <c r="D1967" s="388" t="s">
        <v>334</v>
      </c>
      <c r="E1967" s="389" t="s">
        <v>17018</v>
      </c>
      <c r="F1967" s="388" t="s">
        <v>241</v>
      </c>
    </row>
    <row r="1968" spans="1:7">
      <c r="A1968" s="388">
        <v>92469</v>
      </c>
      <c r="B1968" s="388" t="s">
        <v>2682</v>
      </c>
      <c r="C1968" s="388" t="s">
        <v>145</v>
      </c>
      <c r="D1968" s="388" t="s">
        <v>334</v>
      </c>
      <c r="E1968" s="389" t="s">
        <v>17019</v>
      </c>
      <c r="F1968" s="388" t="s">
        <v>241</v>
      </c>
    </row>
    <row r="1969" spans="1:6">
      <c r="A1969" s="388">
        <v>92470</v>
      </c>
      <c r="B1969" s="388" t="s">
        <v>2683</v>
      </c>
      <c r="C1969" s="388" t="s">
        <v>145</v>
      </c>
      <c r="D1969" s="388" t="s">
        <v>334</v>
      </c>
      <c r="E1969" s="389" t="s">
        <v>17020</v>
      </c>
      <c r="F1969" s="388" t="s">
        <v>241</v>
      </c>
    </row>
    <row r="1970" spans="1:6">
      <c r="A1970" s="388">
        <v>92471</v>
      </c>
      <c r="B1970" s="388" t="s">
        <v>2684</v>
      </c>
      <c r="C1970" s="388" t="s">
        <v>145</v>
      </c>
      <c r="D1970" s="388" t="s">
        <v>334</v>
      </c>
      <c r="E1970" s="389" t="s">
        <v>17021</v>
      </c>
      <c r="F1970" s="388" t="s">
        <v>241</v>
      </c>
    </row>
    <row r="1971" spans="1:6">
      <c r="A1971" s="388">
        <v>92472</v>
      </c>
      <c r="B1971" s="388" t="s">
        <v>2685</v>
      </c>
      <c r="C1971" s="388" t="s">
        <v>145</v>
      </c>
      <c r="D1971" s="388" t="s">
        <v>334</v>
      </c>
      <c r="E1971" s="389" t="s">
        <v>17022</v>
      </c>
      <c r="F1971" s="388" t="s">
        <v>241</v>
      </c>
    </row>
    <row r="1972" spans="1:6">
      <c r="A1972" s="388">
        <v>92473</v>
      </c>
      <c r="B1972" s="388" t="s">
        <v>2686</v>
      </c>
      <c r="C1972" s="388" t="s">
        <v>145</v>
      </c>
      <c r="D1972" s="388" t="s">
        <v>334</v>
      </c>
      <c r="E1972" s="389" t="s">
        <v>17023</v>
      </c>
      <c r="F1972" s="388" t="s">
        <v>241</v>
      </c>
    </row>
    <row r="1973" spans="1:6">
      <c r="A1973" s="388">
        <v>92474</v>
      </c>
      <c r="B1973" s="388" t="s">
        <v>2687</v>
      </c>
      <c r="C1973" s="388" t="s">
        <v>145</v>
      </c>
      <c r="D1973" s="388" t="s">
        <v>334</v>
      </c>
      <c r="E1973" s="389" t="s">
        <v>17024</v>
      </c>
      <c r="F1973" s="388" t="s">
        <v>241</v>
      </c>
    </row>
    <row r="1974" spans="1:6">
      <c r="A1974" s="388">
        <v>92475</v>
      </c>
      <c r="B1974" s="388" t="s">
        <v>2689</v>
      </c>
      <c r="C1974" s="388" t="s">
        <v>145</v>
      </c>
      <c r="D1974" s="388" t="s">
        <v>334</v>
      </c>
      <c r="E1974" s="389" t="s">
        <v>16412</v>
      </c>
      <c r="F1974" s="388" t="s">
        <v>241</v>
      </c>
    </row>
    <row r="1975" spans="1:6">
      <c r="A1975" s="388">
        <v>92476</v>
      </c>
      <c r="B1975" s="388" t="s">
        <v>2690</v>
      </c>
      <c r="C1975" s="388" t="s">
        <v>145</v>
      </c>
      <c r="D1975" s="388" t="s">
        <v>334</v>
      </c>
      <c r="E1975" s="389" t="s">
        <v>17025</v>
      </c>
      <c r="F1975" s="388" t="s">
        <v>241</v>
      </c>
    </row>
    <row r="1976" spans="1:6">
      <c r="A1976" s="388">
        <v>92477</v>
      </c>
      <c r="B1976" s="388" t="s">
        <v>2691</v>
      </c>
      <c r="C1976" s="388" t="s">
        <v>145</v>
      </c>
      <c r="D1976" s="388" t="s">
        <v>334</v>
      </c>
      <c r="E1976" s="389" t="s">
        <v>14429</v>
      </c>
      <c r="F1976" s="388" t="s">
        <v>241</v>
      </c>
    </row>
    <row r="1977" spans="1:6">
      <c r="A1977" s="388">
        <v>92478</v>
      </c>
      <c r="B1977" s="388" t="s">
        <v>2692</v>
      </c>
      <c r="C1977" s="388" t="s">
        <v>145</v>
      </c>
      <c r="D1977" s="388" t="s">
        <v>334</v>
      </c>
      <c r="E1977" s="389" t="s">
        <v>17026</v>
      </c>
      <c r="F1977" s="388" t="s">
        <v>241</v>
      </c>
    </row>
    <row r="1978" spans="1:6">
      <c r="A1978" s="388">
        <v>92479</v>
      </c>
      <c r="B1978" s="388" t="s">
        <v>2693</v>
      </c>
      <c r="C1978" s="388" t="s">
        <v>145</v>
      </c>
      <c r="D1978" s="388" t="s">
        <v>334</v>
      </c>
      <c r="E1978" s="389" t="s">
        <v>14430</v>
      </c>
      <c r="F1978" s="388" t="s">
        <v>241</v>
      </c>
    </row>
    <row r="1979" spans="1:6">
      <c r="A1979" s="388">
        <v>92480</v>
      </c>
      <c r="B1979" s="388" t="s">
        <v>2694</v>
      </c>
      <c r="C1979" s="388" t="s">
        <v>145</v>
      </c>
      <c r="D1979" s="388" t="s">
        <v>334</v>
      </c>
      <c r="E1979" s="389" t="s">
        <v>17027</v>
      </c>
      <c r="F1979" s="388" t="s">
        <v>241</v>
      </c>
    </row>
    <row r="1980" spans="1:6">
      <c r="A1980" s="388">
        <v>92482</v>
      </c>
      <c r="B1980" s="388" t="s">
        <v>2695</v>
      </c>
      <c r="C1980" s="388" t="s">
        <v>145</v>
      </c>
      <c r="D1980" s="388" t="s">
        <v>334</v>
      </c>
      <c r="E1980" s="389" t="s">
        <v>17028</v>
      </c>
      <c r="F1980" s="388" t="s">
        <v>241</v>
      </c>
    </row>
    <row r="1981" spans="1:6">
      <c r="A1981" s="388">
        <v>92484</v>
      </c>
      <c r="B1981" s="388" t="s">
        <v>2696</v>
      </c>
      <c r="C1981" s="388" t="s">
        <v>145</v>
      </c>
      <c r="D1981" s="388" t="s">
        <v>334</v>
      </c>
      <c r="E1981" s="389" t="s">
        <v>17029</v>
      </c>
      <c r="F1981" s="388" t="s">
        <v>241</v>
      </c>
    </row>
    <row r="1982" spans="1:6">
      <c r="A1982" s="388">
        <v>92486</v>
      </c>
      <c r="B1982" s="388" t="s">
        <v>2697</v>
      </c>
      <c r="C1982" s="388" t="s">
        <v>145</v>
      </c>
      <c r="D1982" s="388" t="s">
        <v>334</v>
      </c>
      <c r="E1982" s="389" t="s">
        <v>14431</v>
      </c>
      <c r="F1982" s="388" t="s">
        <v>241</v>
      </c>
    </row>
    <row r="1983" spans="1:6">
      <c r="A1983" s="388">
        <v>92488</v>
      </c>
      <c r="B1983" s="388" t="s">
        <v>2698</v>
      </c>
      <c r="C1983" s="388" t="s">
        <v>145</v>
      </c>
      <c r="D1983" s="388" t="s">
        <v>240</v>
      </c>
      <c r="E1983" s="389" t="s">
        <v>17030</v>
      </c>
      <c r="F1983" s="388" t="s">
        <v>241</v>
      </c>
    </row>
    <row r="1984" spans="1:6">
      <c r="A1984" s="388">
        <v>92490</v>
      </c>
      <c r="B1984" s="388" t="s">
        <v>2699</v>
      </c>
      <c r="C1984" s="388" t="s">
        <v>145</v>
      </c>
      <c r="D1984" s="388" t="s">
        <v>240</v>
      </c>
      <c r="E1984" s="389" t="s">
        <v>2322</v>
      </c>
      <c r="F1984" s="388" t="s">
        <v>241</v>
      </c>
    </row>
    <row r="1985" spans="1:6">
      <c r="A1985" s="388">
        <v>92492</v>
      </c>
      <c r="B1985" s="388" t="s">
        <v>2701</v>
      </c>
      <c r="C1985" s="388" t="s">
        <v>145</v>
      </c>
      <c r="D1985" s="388" t="s">
        <v>240</v>
      </c>
      <c r="E1985" s="389" t="s">
        <v>17031</v>
      </c>
      <c r="F1985" s="388" t="s">
        <v>241</v>
      </c>
    </row>
    <row r="1986" spans="1:6">
      <c r="A1986" s="388">
        <v>92494</v>
      </c>
      <c r="B1986" s="388" t="s">
        <v>2702</v>
      </c>
      <c r="C1986" s="388" t="s">
        <v>145</v>
      </c>
      <c r="D1986" s="388" t="s">
        <v>240</v>
      </c>
      <c r="E1986" s="389" t="s">
        <v>17032</v>
      </c>
      <c r="F1986" s="388" t="s">
        <v>241</v>
      </c>
    </row>
    <row r="1987" spans="1:6">
      <c r="A1987" s="388">
        <v>92496</v>
      </c>
      <c r="B1987" s="388" t="s">
        <v>2703</v>
      </c>
      <c r="C1987" s="388" t="s">
        <v>145</v>
      </c>
      <c r="D1987" s="388" t="s">
        <v>240</v>
      </c>
      <c r="E1987" s="389" t="s">
        <v>17033</v>
      </c>
      <c r="F1987" s="388" t="s">
        <v>241</v>
      </c>
    </row>
    <row r="1988" spans="1:6">
      <c r="A1988" s="388">
        <v>92498</v>
      </c>
      <c r="B1988" s="388" t="s">
        <v>2705</v>
      </c>
      <c r="C1988" s="388" t="s">
        <v>145</v>
      </c>
      <c r="D1988" s="388" t="s">
        <v>240</v>
      </c>
      <c r="E1988" s="389" t="s">
        <v>17034</v>
      </c>
      <c r="F1988" s="388" t="s">
        <v>241</v>
      </c>
    </row>
    <row r="1989" spans="1:6">
      <c r="A1989" s="388">
        <v>92500</v>
      </c>
      <c r="B1989" s="388" t="s">
        <v>2706</v>
      </c>
      <c r="C1989" s="388" t="s">
        <v>145</v>
      </c>
      <c r="D1989" s="388" t="s">
        <v>240</v>
      </c>
      <c r="E1989" s="389" t="s">
        <v>17035</v>
      </c>
      <c r="F1989" s="388" t="s">
        <v>241</v>
      </c>
    </row>
    <row r="1990" spans="1:6">
      <c r="A1990" s="388">
        <v>92502</v>
      </c>
      <c r="B1990" s="388" t="s">
        <v>2707</v>
      </c>
      <c r="C1990" s="388" t="s">
        <v>145</v>
      </c>
      <c r="D1990" s="388" t="s">
        <v>240</v>
      </c>
      <c r="E1990" s="389" t="s">
        <v>17036</v>
      </c>
      <c r="F1990" s="388" t="s">
        <v>241</v>
      </c>
    </row>
    <row r="1991" spans="1:6">
      <c r="A1991" s="388">
        <v>92504</v>
      </c>
      <c r="B1991" s="388" t="s">
        <v>2708</v>
      </c>
      <c r="C1991" s="388" t="s">
        <v>145</v>
      </c>
      <c r="D1991" s="388" t="s">
        <v>240</v>
      </c>
      <c r="E1991" s="389" t="s">
        <v>13878</v>
      </c>
      <c r="F1991" s="388" t="s">
        <v>241</v>
      </c>
    </row>
    <row r="1992" spans="1:6">
      <c r="A1992" s="388">
        <v>92506</v>
      </c>
      <c r="B1992" s="388" t="s">
        <v>2709</v>
      </c>
      <c r="C1992" s="388" t="s">
        <v>145</v>
      </c>
      <c r="D1992" s="388" t="s">
        <v>240</v>
      </c>
      <c r="E1992" s="389" t="s">
        <v>14432</v>
      </c>
      <c r="F1992" s="388" t="s">
        <v>241</v>
      </c>
    </row>
    <row r="1993" spans="1:6">
      <c r="A1993" s="388">
        <v>92508</v>
      </c>
      <c r="B1993" s="388" t="s">
        <v>2710</v>
      </c>
      <c r="C1993" s="388" t="s">
        <v>145</v>
      </c>
      <c r="D1993" s="388" t="s">
        <v>240</v>
      </c>
      <c r="E1993" s="389" t="s">
        <v>17037</v>
      </c>
      <c r="F1993" s="388" t="s">
        <v>241</v>
      </c>
    </row>
    <row r="1994" spans="1:6">
      <c r="A1994" s="388">
        <v>92510</v>
      </c>
      <c r="B1994" s="388" t="s">
        <v>2711</v>
      </c>
      <c r="C1994" s="388" t="s">
        <v>145</v>
      </c>
      <c r="D1994" s="388" t="s">
        <v>240</v>
      </c>
      <c r="E1994" s="389" t="s">
        <v>17038</v>
      </c>
      <c r="F1994" s="388" t="s">
        <v>241</v>
      </c>
    </row>
    <row r="1995" spans="1:6">
      <c r="A1995" s="388">
        <v>92512</v>
      </c>
      <c r="B1995" s="388" t="s">
        <v>2713</v>
      </c>
      <c r="C1995" s="388" t="s">
        <v>145</v>
      </c>
      <c r="D1995" s="388" t="s">
        <v>240</v>
      </c>
      <c r="E1995" s="389" t="s">
        <v>17039</v>
      </c>
      <c r="F1995" s="388" t="s">
        <v>241</v>
      </c>
    </row>
    <row r="1996" spans="1:6">
      <c r="A1996" s="388">
        <v>92514</v>
      </c>
      <c r="B1996" s="388" t="s">
        <v>2714</v>
      </c>
      <c r="C1996" s="388" t="s">
        <v>145</v>
      </c>
      <c r="D1996" s="388" t="s">
        <v>240</v>
      </c>
      <c r="E1996" s="389" t="s">
        <v>7852</v>
      </c>
      <c r="F1996" s="388" t="s">
        <v>241</v>
      </c>
    </row>
    <row r="1997" spans="1:6">
      <c r="A1997" s="388">
        <v>92515</v>
      </c>
      <c r="B1997" s="388" t="s">
        <v>2716</v>
      </c>
      <c r="C1997" s="388" t="s">
        <v>145</v>
      </c>
      <c r="D1997" s="388" t="s">
        <v>240</v>
      </c>
      <c r="E1997" s="389" t="s">
        <v>17040</v>
      </c>
      <c r="F1997" s="388" t="s">
        <v>241</v>
      </c>
    </row>
    <row r="1998" spans="1:6">
      <c r="A1998" s="388">
        <v>92518</v>
      </c>
      <c r="B1998" s="388" t="s">
        <v>2718</v>
      </c>
      <c r="C1998" s="388" t="s">
        <v>145</v>
      </c>
      <c r="D1998" s="388" t="s">
        <v>240</v>
      </c>
      <c r="E1998" s="389" t="s">
        <v>17041</v>
      </c>
      <c r="F1998" s="388" t="s">
        <v>241</v>
      </c>
    </row>
    <row r="1999" spans="1:6">
      <c r="A1999" s="388">
        <v>92520</v>
      </c>
      <c r="B1999" s="388" t="s">
        <v>2720</v>
      </c>
      <c r="C1999" s="388" t="s">
        <v>145</v>
      </c>
      <c r="D1999" s="388" t="s">
        <v>240</v>
      </c>
      <c r="E1999" s="389" t="s">
        <v>929</v>
      </c>
      <c r="F1999" s="388" t="s">
        <v>241</v>
      </c>
    </row>
    <row r="2000" spans="1:6">
      <c r="A2000" s="388">
        <v>92522</v>
      </c>
      <c r="B2000" s="388" t="s">
        <v>2722</v>
      </c>
      <c r="C2000" s="388" t="s">
        <v>145</v>
      </c>
      <c r="D2000" s="388" t="s">
        <v>240</v>
      </c>
      <c r="E2000" s="389" t="s">
        <v>1480</v>
      </c>
      <c r="F2000" s="388" t="s">
        <v>241</v>
      </c>
    </row>
    <row r="2001" spans="1:6">
      <c r="A2001" s="388">
        <v>92524</v>
      </c>
      <c r="B2001" s="388" t="s">
        <v>2724</v>
      </c>
      <c r="C2001" s="388" t="s">
        <v>145</v>
      </c>
      <c r="D2001" s="388" t="s">
        <v>240</v>
      </c>
      <c r="E2001" s="389" t="s">
        <v>17042</v>
      </c>
      <c r="F2001" s="388" t="s">
        <v>241</v>
      </c>
    </row>
    <row r="2002" spans="1:6">
      <c r="A2002" s="388">
        <v>92526</v>
      </c>
      <c r="B2002" s="388" t="s">
        <v>2725</v>
      </c>
      <c r="C2002" s="388" t="s">
        <v>145</v>
      </c>
      <c r="D2002" s="388" t="s">
        <v>240</v>
      </c>
      <c r="E2002" s="389" t="s">
        <v>4915</v>
      </c>
      <c r="F2002" s="388" t="s">
        <v>241</v>
      </c>
    </row>
    <row r="2003" spans="1:6">
      <c r="A2003" s="388">
        <v>92528</v>
      </c>
      <c r="B2003" s="388" t="s">
        <v>2727</v>
      </c>
      <c r="C2003" s="388" t="s">
        <v>145</v>
      </c>
      <c r="D2003" s="388" t="s">
        <v>240</v>
      </c>
      <c r="E2003" s="389" t="s">
        <v>2721</v>
      </c>
      <c r="F2003" s="388" t="s">
        <v>241</v>
      </c>
    </row>
    <row r="2004" spans="1:6">
      <c r="A2004" s="388">
        <v>92530</v>
      </c>
      <c r="B2004" s="388" t="s">
        <v>2728</v>
      </c>
      <c r="C2004" s="388" t="s">
        <v>145</v>
      </c>
      <c r="D2004" s="388" t="s">
        <v>240</v>
      </c>
      <c r="E2004" s="389" t="s">
        <v>17043</v>
      </c>
      <c r="F2004" s="388" t="s">
        <v>241</v>
      </c>
    </row>
    <row r="2005" spans="1:6">
      <c r="A2005" s="388">
        <v>92532</v>
      </c>
      <c r="B2005" s="388" t="s">
        <v>2730</v>
      </c>
      <c r="C2005" s="388" t="s">
        <v>145</v>
      </c>
      <c r="D2005" s="388" t="s">
        <v>240</v>
      </c>
      <c r="E2005" s="389" t="s">
        <v>17044</v>
      </c>
      <c r="F2005" s="388" t="s">
        <v>241</v>
      </c>
    </row>
    <row r="2006" spans="1:6">
      <c r="A2006" s="388">
        <v>92534</v>
      </c>
      <c r="B2006" s="388" t="s">
        <v>2731</v>
      </c>
      <c r="C2006" s="388" t="s">
        <v>145</v>
      </c>
      <c r="D2006" s="388" t="s">
        <v>240</v>
      </c>
      <c r="E2006" s="389" t="s">
        <v>17045</v>
      </c>
      <c r="F2006" s="388" t="s">
        <v>241</v>
      </c>
    </row>
    <row r="2007" spans="1:6">
      <c r="A2007" s="388">
        <v>92536</v>
      </c>
      <c r="B2007" s="388" t="s">
        <v>2733</v>
      </c>
      <c r="C2007" s="388" t="s">
        <v>145</v>
      </c>
      <c r="D2007" s="388" t="s">
        <v>240</v>
      </c>
      <c r="E2007" s="389" t="s">
        <v>17046</v>
      </c>
      <c r="F2007" s="388" t="s">
        <v>241</v>
      </c>
    </row>
    <row r="2008" spans="1:6">
      <c r="A2008" s="388">
        <v>92538</v>
      </c>
      <c r="B2008" s="388" t="s">
        <v>2734</v>
      </c>
      <c r="C2008" s="388" t="s">
        <v>145</v>
      </c>
      <c r="D2008" s="388" t="s">
        <v>240</v>
      </c>
      <c r="E2008" s="389" t="s">
        <v>3618</v>
      </c>
      <c r="F2008" s="388" t="s">
        <v>241</v>
      </c>
    </row>
    <row r="2009" spans="1:6">
      <c r="A2009" s="388">
        <v>96252</v>
      </c>
      <c r="B2009" s="388" t="s">
        <v>2736</v>
      </c>
      <c r="C2009" s="388" t="s">
        <v>145</v>
      </c>
      <c r="D2009" s="388" t="s">
        <v>334</v>
      </c>
      <c r="E2009" s="389" t="s">
        <v>17047</v>
      </c>
      <c r="F2009" s="388" t="s">
        <v>241</v>
      </c>
    </row>
    <row r="2010" spans="1:6">
      <c r="A2010" s="388">
        <v>96257</v>
      </c>
      <c r="B2010" s="388" t="s">
        <v>2737</v>
      </c>
      <c r="C2010" s="388" t="s">
        <v>145</v>
      </c>
      <c r="D2010" s="388" t="s">
        <v>334</v>
      </c>
      <c r="E2010" s="389" t="s">
        <v>17048</v>
      </c>
      <c r="F2010" s="388" t="s">
        <v>241</v>
      </c>
    </row>
    <row r="2011" spans="1:6">
      <c r="A2011" s="388">
        <v>96258</v>
      </c>
      <c r="B2011" s="388" t="s">
        <v>2738</v>
      </c>
      <c r="C2011" s="388" t="s">
        <v>145</v>
      </c>
      <c r="D2011" s="388" t="s">
        <v>334</v>
      </c>
      <c r="E2011" s="389" t="s">
        <v>16505</v>
      </c>
      <c r="F2011" s="388" t="s">
        <v>241</v>
      </c>
    </row>
    <row r="2012" spans="1:6">
      <c r="A2012" s="388">
        <v>96259</v>
      </c>
      <c r="B2012" s="388" t="s">
        <v>2739</v>
      </c>
      <c r="C2012" s="388" t="s">
        <v>145</v>
      </c>
      <c r="D2012" s="388" t="s">
        <v>334</v>
      </c>
      <c r="E2012" s="389" t="s">
        <v>14433</v>
      </c>
      <c r="F2012" s="388" t="s">
        <v>241</v>
      </c>
    </row>
    <row r="2013" spans="1:6">
      <c r="A2013" s="388">
        <v>96529</v>
      </c>
      <c r="B2013" s="388" t="s">
        <v>2740</v>
      </c>
      <c r="C2013" s="388" t="s">
        <v>145</v>
      </c>
      <c r="D2013" s="388" t="s">
        <v>334</v>
      </c>
      <c r="E2013" s="389" t="s">
        <v>17049</v>
      </c>
      <c r="F2013" s="388" t="s">
        <v>241</v>
      </c>
    </row>
    <row r="2014" spans="1:6">
      <c r="A2014" s="388">
        <v>96530</v>
      </c>
      <c r="B2014" s="388" t="s">
        <v>2741</v>
      </c>
      <c r="C2014" s="388" t="s">
        <v>145</v>
      </c>
      <c r="D2014" s="388" t="s">
        <v>334</v>
      </c>
      <c r="E2014" s="389" t="s">
        <v>17050</v>
      </c>
      <c r="F2014" s="388" t="s">
        <v>241</v>
      </c>
    </row>
    <row r="2015" spans="1:6">
      <c r="A2015" s="388">
        <v>96531</v>
      </c>
      <c r="B2015" s="388" t="s">
        <v>2742</v>
      </c>
      <c r="C2015" s="388" t="s">
        <v>145</v>
      </c>
      <c r="D2015" s="388" t="s">
        <v>334</v>
      </c>
      <c r="E2015" s="389" t="s">
        <v>17051</v>
      </c>
      <c r="F2015" s="388" t="s">
        <v>241</v>
      </c>
    </row>
    <row r="2016" spans="1:6">
      <c r="A2016" s="388">
        <v>96532</v>
      </c>
      <c r="B2016" s="388" t="s">
        <v>2743</v>
      </c>
      <c r="C2016" s="388" t="s">
        <v>145</v>
      </c>
      <c r="D2016" s="388" t="s">
        <v>334</v>
      </c>
      <c r="E2016" s="389" t="s">
        <v>17052</v>
      </c>
      <c r="F2016" s="388" t="s">
        <v>241</v>
      </c>
    </row>
    <row r="2017" spans="1:6">
      <c r="A2017" s="388">
        <v>96533</v>
      </c>
      <c r="B2017" s="388" t="s">
        <v>2744</v>
      </c>
      <c r="C2017" s="388" t="s">
        <v>145</v>
      </c>
      <c r="D2017" s="388" t="s">
        <v>334</v>
      </c>
      <c r="E2017" s="389" t="s">
        <v>17053</v>
      </c>
      <c r="F2017" s="388" t="s">
        <v>241</v>
      </c>
    </row>
    <row r="2018" spans="1:6">
      <c r="A2018" s="388">
        <v>96534</v>
      </c>
      <c r="B2018" s="388" t="s">
        <v>2745</v>
      </c>
      <c r="C2018" s="388" t="s">
        <v>145</v>
      </c>
      <c r="D2018" s="388" t="s">
        <v>334</v>
      </c>
      <c r="E2018" s="389" t="s">
        <v>17054</v>
      </c>
      <c r="F2018" s="388" t="s">
        <v>241</v>
      </c>
    </row>
    <row r="2019" spans="1:6">
      <c r="A2019" s="388">
        <v>96535</v>
      </c>
      <c r="B2019" s="388" t="s">
        <v>2746</v>
      </c>
      <c r="C2019" s="388" t="s">
        <v>145</v>
      </c>
      <c r="D2019" s="388" t="s">
        <v>334</v>
      </c>
      <c r="E2019" s="389" t="s">
        <v>17055</v>
      </c>
      <c r="F2019" s="388" t="s">
        <v>241</v>
      </c>
    </row>
    <row r="2020" spans="1:6">
      <c r="A2020" s="388">
        <v>96536</v>
      </c>
      <c r="B2020" s="388" t="s">
        <v>2747</v>
      </c>
      <c r="C2020" s="388" t="s">
        <v>145</v>
      </c>
      <c r="D2020" s="388" t="s">
        <v>334</v>
      </c>
      <c r="E2020" s="389" t="s">
        <v>17056</v>
      </c>
      <c r="F2020" s="388" t="s">
        <v>241</v>
      </c>
    </row>
    <row r="2021" spans="1:6">
      <c r="A2021" s="388">
        <v>96537</v>
      </c>
      <c r="B2021" s="388" t="s">
        <v>2748</v>
      </c>
      <c r="C2021" s="388" t="s">
        <v>145</v>
      </c>
      <c r="D2021" s="388" t="s">
        <v>334</v>
      </c>
      <c r="E2021" s="389" t="s">
        <v>16505</v>
      </c>
      <c r="F2021" s="388" t="s">
        <v>241</v>
      </c>
    </row>
    <row r="2022" spans="1:6">
      <c r="A2022" s="388">
        <v>96538</v>
      </c>
      <c r="B2022" s="388" t="s">
        <v>2749</v>
      </c>
      <c r="C2022" s="388" t="s">
        <v>145</v>
      </c>
      <c r="D2022" s="388" t="s">
        <v>334</v>
      </c>
      <c r="E2022" s="389" t="s">
        <v>17057</v>
      </c>
      <c r="F2022" s="388" t="s">
        <v>241</v>
      </c>
    </row>
    <row r="2023" spans="1:6">
      <c r="A2023" s="388">
        <v>96539</v>
      </c>
      <c r="B2023" s="388" t="s">
        <v>2750</v>
      </c>
      <c r="C2023" s="388" t="s">
        <v>145</v>
      </c>
      <c r="D2023" s="388" t="s">
        <v>334</v>
      </c>
      <c r="E2023" s="389" t="s">
        <v>17058</v>
      </c>
      <c r="F2023" s="388" t="s">
        <v>241</v>
      </c>
    </row>
    <row r="2024" spans="1:6">
      <c r="A2024" s="388">
        <v>96540</v>
      </c>
      <c r="B2024" s="388" t="s">
        <v>2752</v>
      </c>
      <c r="C2024" s="388" t="s">
        <v>145</v>
      </c>
      <c r="D2024" s="388" t="s">
        <v>334</v>
      </c>
      <c r="E2024" s="389" t="s">
        <v>17059</v>
      </c>
      <c r="F2024" s="388" t="s">
        <v>241</v>
      </c>
    </row>
    <row r="2025" spans="1:6">
      <c r="A2025" s="388">
        <v>96541</v>
      </c>
      <c r="B2025" s="388" t="s">
        <v>2753</v>
      </c>
      <c r="C2025" s="388" t="s">
        <v>145</v>
      </c>
      <c r="D2025" s="388" t="s">
        <v>334</v>
      </c>
      <c r="E2025" s="389" t="s">
        <v>17060</v>
      </c>
      <c r="F2025" s="388" t="s">
        <v>241</v>
      </c>
    </row>
    <row r="2026" spans="1:6">
      <c r="A2026" s="388">
        <v>96542</v>
      </c>
      <c r="B2026" s="388" t="s">
        <v>2754</v>
      </c>
      <c r="C2026" s="388" t="s">
        <v>145</v>
      </c>
      <c r="D2026" s="388" t="s">
        <v>334</v>
      </c>
      <c r="E2026" s="389" t="s">
        <v>17061</v>
      </c>
      <c r="F2026" s="388" t="s">
        <v>241</v>
      </c>
    </row>
    <row r="2027" spans="1:6">
      <c r="A2027" s="388">
        <v>96543</v>
      </c>
      <c r="B2027" s="388" t="s">
        <v>2755</v>
      </c>
      <c r="C2027" s="388" t="s">
        <v>130</v>
      </c>
      <c r="D2027" s="388" t="s">
        <v>240</v>
      </c>
      <c r="E2027" s="389" t="s">
        <v>975</v>
      </c>
      <c r="F2027" s="388" t="s">
        <v>241</v>
      </c>
    </row>
    <row r="2028" spans="1:6">
      <c r="A2028" s="388">
        <v>97747</v>
      </c>
      <c r="B2028" s="388" t="s">
        <v>2757</v>
      </c>
      <c r="C2028" s="388" t="s">
        <v>145</v>
      </c>
      <c r="D2028" s="388" t="s">
        <v>334</v>
      </c>
      <c r="E2028" s="389" t="s">
        <v>17062</v>
      </c>
      <c r="F2028" s="388" t="s">
        <v>241</v>
      </c>
    </row>
    <row r="2029" spans="1:6">
      <c r="A2029" s="388">
        <v>101791</v>
      </c>
      <c r="B2029" s="388" t="s">
        <v>2758</v>
      </c>
      <c r="C2029" s="388" t="s">
        <v>239</v>
      </c>
      <c r="D2029" s="388" t="s">
        <v>334</v>
      </c>
      <c r="E2029" s="389" t="s">
        <v>14052</v>
      </c>
      <c r="F2029" s="388" t="s">
        <v>241</v>
      </c>
    </row>
    <row r="2030" spans="1:6">
      <c r="A2030" s="388">
        <v>101792</v>
      </c>
      <c r="B2030" s="388" t="s">
        <v>2759</v>
      </c>
      <c r="C2030" s="388" t="s">
        <v>133</v>
      </c>
      <c r="D2030" s="388" t="s">
        <v>334</v>
      </c>
      <c r="E2030" s="389" t="s">
        <v>2626</v>
      </c>
      <c r="F2030" s="388" t="s">
        <v>241</v>
      </c>
    </row>
    <row r="2031" spans="1:6">
      <c r="A2031" s="388">
        <v>101793</v>
      </c>
      <c r="B2031" s="388" t="s">
        <v>2761</v>
      </c>
      <c r="C2031" s="388" t="s">
        <v>133</v>
      </c>
      <c r="D2031" s="388" t="s">
        <v>334</v>
      </c>
      <c r="E2031" s="389" t="s">
        <v>14434</v>
      </c>
      <c r="F2031" s="388" t="s">
        <v>241</v>
      </c>
    </row>
    <row r="2032" spans="1:6">
      <c r="A2032" s="388">
        <v>101969</v>
      </c>
      <c r="B2032" s="388" t="s">
        <v>2762</v>
      </c>
      <c r="C2032" s="388" t="s">
        <v>145</v>
      </c>
      <c r="D2032" s="388" t="s">
        <v>334</v>
      </c>
      <c r="E2032" s="389" t="s">
        <v>17063</v>
      </c>
      <c r="F2032" s="388" t="s">
        <v>241</v>
      </c>
    </row>
    <row r="2033" spans="1:6">
      <c r="A2033" s="388">
        <v>101971</v>
      </c>
      <c r="B2033" s="388" t="s">
        <v>2763</v>
      </c>
      <c r="C2033" s="388" t="s">
        <v>145</v>
      </c>
      <c r="D2033" s="388" t="s">
        <v>334</v>
      </c>
      <c r="E2033" s="389" t="s">
        <v>17064</v>
      </c>
      <c r="F2033" s="388" t="s">
        <v>241</v>
      </c>
    </row>
    <row r="2034" spans="1:6">
      <c r="A2034" s="388">
        <v>101973</v>
      </c>
      <c r="B2034" s="388" t="s">
        <v>2764</v>
      </c>
      <c r="C2034" s="388" t="s">
        <v>145</v>
      </c>
      <c r="D2034" s="388" t="s">
        <v>334</v>
      </c>
      <c r="E2034" s="389" t="s">
        <v>17065</v>
      </c>
      <c r="F2034" s="388" t="s">
        <v>241</v>
      </c>
    </row>
    <row r="2035" spans="1:6">
      <c r="A2035" s="388">
        <v>101974</v>
      </c>
      <c r="B2035" s="388" t="s">
        <v>2765</v>
      </c>
      <c r="C2035" s="388" t="s">
        <v>145</v>
      </c>
      <c r="D2035" s="388" t="s">
        <v>334</v>
      </c>
      <c r="E2035" s="389" t="s">
        <v>17066</v>
      </c>
      <c r="F2035" s="388" t="s">
        <v>241</v>
      </c>
    </row>
    <row r="2036" spans="1:6">
      <c r="A2036" s="388">
        <v>101975</v>
      </c>
      <c r="B2036" s="388" t="s">
        <v>2766</v>
      </c>
      <c r="C2036" s="388" t="s">
        <v>145</v>
      </c>
      <c r="D2036" s="388" t="s">
        <v>334</v>
      </c>
      <c r="E2036" s="389" t="s">
        <v>17067</v>
      </c>
      <c r="F2036" s="388" t="s">
        <v>241</v>
      </c>
    </row>
    <row r="2037" spans="1:6">
      <c r="A2037" s="388">
        <v>101977</v>
      </c>
      <c r="B2037" s="388" t="s">
        <v>2767</v>
      </c>
      <c r="C2037" s="388" t="s">
        <v>145</v>
      </c>
      <c r="D2037" s="388" t="s">
        <v>334</v>
      </c>
      <c r="E2037" s="389" t="s">
        <v>17068</v>
      </c>
      <c r="F2037" s="388" t="s">
        <v>241</v>
      </c>
    </row>
    <row r="2038" spans="1:6">
      <c r="A2038" s="388">
        <v>101980</v>
      </c>
      <c r="B2038" s="388" t="s">
        <v>2768</v>
      </c>
      <c r="C2038" s="388" t="s">
        <v>145</v>
      </c>
      <c r="D2038" s="388" t="s">
        <v>334</v>
      </c>
      <c r="E2038" s="389" t="s">
        <v>17069</v>
      </c>
      <c r="F2038" s="388" t="s">
        <v>241</v>
      </c>
    </row>
    <row r="2039" spans="1:6">
      <c r="A2039" s="388">
        <v>101981</v>
      </c>
      <c r="B2039" s="388" t="s">
        <v>2769</v>
      </c>
      <c r="C2039" s="388" t="s">
        <v>145</v>
      </c>
      <c r="D2039" s="388" t="s">
        <v>334</v>
      </c>
      <c r="E2039" s="389" t="s">
        <v>17070</v>
      </c>
      <c r="F2039" s="388" t="s">
        <v>241</v>
      </c>
    </row>
    <row r="2040" spans="1:6">
      <c r="A2040" s="388">
        <v>101982</v>
      </c>
      <c r="B2040" s="388" t="s">
        <v>2770</v>
      </c>
      <c r="C2040" s="388" t="s">
        <v>145</v>
      </c>
      <c r="D2040" s="388" t="s">
        <v>334</v>
      </c>
      <c r="E2040" s="389" t="s">
        <v>17071</v>
      </c>
      <c r="F2040" s="388" t="s">
        <v>241</v>
      </c>
    </row>
    <row r="2041" spans="1:6">
      <c r="A2041" s="388">
        <v>101983</v>
      </c>
      <c r="B2041" s="388" t="s">
        <v>2771</v>
      </c>
      <c r="C2041" s="388" t="s">
        <v>145</v>
      </c>
      <c r="D2041" s="388" t="s">
        <v>334</v>
      </c>
      <c r="E2041" s="389" t="s">
        <v>17072</v>
      </c>
      <c r="F2041" s="388" t="s">
        <v>241</v>
      </c>
    </row>
    <row r="2042" spans="1:6">
      <c r="A2042" s="388">
        <v>101985</v>
      </c>
      <c r="B2042" s="388" t="s">
        <v>2773</v>
      </c>
      <c r="C2042" s="388" t="s">
        <v>145</v>
      </c>
      <c r="D2042" s="388" t="s">
        <v>334</v>
      </c>
      <c r="E2042" s="389" t="s">
        <v>17073</v>
      </c>
      <c r="F2042" s="388" t="s">
        <v>241</v>
      </c>
    </row>
    <row r="2043" spans="1:6">
      <c r="A2043" s="388">
        <v>101986</v>
      </c>
      <c r="B2043" s="388" t="s">
        <v>2774</v>
      </c>
      <c r="C2043" s="388" t="s">
        <v>145</v>
      </c>
      <c r="D2043" s="388" t="s">
        <v>334</v>
      </c>
      <c r="E2043" s="389" t="s">
        <v>2826</v>
      </c>
      <c r="F2043" s="388" t="s">
        <v>241</v>
      </c>
    </row>
    <row r="2044" spans="1:6">
      <c r="A2044" s="388">
        <v>101987</v>
      </c>
      <c r="B2044" s="388" t="s">
        <v>2775</v>
      </c>
      <c r="C2044" s="388" t="s">
        <v>145</v>
      </c>
      <c r="D2044" s="388" t="s">
        <v>334</v>
      </c>
      <c r="E2044" s="389" t="s">
        <v>17074</v>
      </c>
      <c r="F2044" s="388" t="s">
        <v>241</v>
      </c>
    </row>
    <row r="2045" spans="1:6">
      <c r="A2045" s="388">
        <v>101988</v>
      </c>
      <c r="B2045" s="388" t="s">
        <v>2776</v>
      </c>
      <c r="C2045" s="388" t="s">
        <v>145</v>
      </c>
      <c r="D2045" s="388" t="s">
        <v>334</v>
      </c>
      <c r="E2045" s="389" t="s">
        <v>14435</v>
      </c>
      <c r="F2045" s="388" t="s">
        <v>241</v>
      </c>
    </row>
    <row r="2046" spans="1:6">
      <c r="A2046" s="388">
        <v>101989</v>
      </c>
      <c r="B2046" s="388" t="s">
        <v>2777</v>
      </c>
      <c r="C2046" s="388" t="s">
        <v>145</v>
      </c>
      <c r="D2046" s="388" t="s">
        <v>334</v>
      </c>
      <c r="E2046" s="389" t="s">
        <v>14436</v>
      </c>
      <c r="F2046" s="388" t="s">
        <v>241</v>
      </c>
    </row>
    <row r="2047" spans="1:6">
      <c r="A2047" s="388">
        <v>101990</v>
      </c>
      <c r="B2047" s="388" t="s">
        <v>2778</v>
      </c>
      <c r="C2047" s="388" t="s">
        <v>145</v>
      </c>
      <c r="D2047" s="388" t="s">
        <v>334</v>
      </c>
      <c r="E2047" s="389" t="s">
        <v>17075</v>
      </c>
      <c r="F2047" s="388" t="s">
        <v>241</v>
      </c>
    </row>
    <row r="2048" spans="1:6">
      <c r="A2048" s="388">
        <v>101991</v>
      </c>
      <c r="B2048" s="388" t="s">
        <v>2779</v>
      </c>
      <c r="C2048" s="388" t="s">
        <v>145</v>
      </c>
      <c r="D2048" s="388" t="s">
        <v>334</v>
      </c>
      <c r="E2048" s="389" t="s">
        <v>17076</v>
      </c>
      <c r="F2048" s="388" t="s">
        <v>241</v>
      </c>
    </row>
    <row r="2049" spans="1:6">
      <c r="A2049" s="388">
        <v>101992</v>
      </c>
      <c r="B2049" s="388" t="s">
        <v>2780</v>
      </c>
      <c r="C2049" s="388" t="s">
        <v>145</v>
      </c>
      <c r="D2049" s="388" t="s">
        <v>334</v>
      </c>
      <c r="E2049" s="389" t="s">
        <v>17077</v>
      </c>
      <c r="F2049" s="388" t="s">
        <v>241</v>
      </c>
    </row>
    <row r="2050" spans="1:6">
      <c r="A2050" s="388">
        <v>101993</v>
      </c>
      <c r="B2050" s="388" t="s">
        <v>2781</v>
      </c>
      <c r="C2050" s="388" t="s">
        <v>145</v>
      </c>
      <c r="D2050" s="388" t="s">
        <v>334</v>
      </c>
      <c r="E2050" s="389" t="s">
        <v>17078</v>
      </c>
      <c r="F2050" s="388" t="s">
        <v>241</v>
      </c>
    </row>
    <row r="2051" spans="1:6">
      <c r="A2051" s="388">
        <v>101994</v>
      </c>
      <c r="B2051" s="388" t="s">
        <v>2782</v>
      </c>
      <c r="C2051" s="388" t="s">
        <v>145</v>
      </c>
      <c r="D2051" s="388" t="s">
        <v>334</v>
      </c>
      <c r="E2051" s="389" t="s">
        <v>17079</v>
      </c>
      <c r="F2051" s="388" t="s">
        <v>241</v>
      </c>
    </row>
    <row r="2052" spans="1:6">
      <c r="A2052" s="388">
        <v>101995</v>
      </c>
      <c r="B2052" s="388" t="s">
        <v>2783</v>
      </c>
      <c r="C2052" s="388" t="s">
        <v>145</v>
      </c>
      <c r="D2052" s="388" t="s">
        <v>334</v>
      </c>
      <c r="E2052" s="389" t="s">
        <v>17080</v>
      </c>
      <c r="F2052" s="388" t="s">
        <v>241</v>
      </c>
    </row>
    <row r="2053" spans="1:6">
      <c r="A2053" s="388">
        <v>101996</v>
      </c>
      <c r="B2053" s="388" t="s">
        <v>2784</v>
      </c>
      <c r="C2053" s="388" t="s">
        <v>145</v>
      </c>
      <c r="D2053" s="388" t="s">
        <v>334</v>
      </c>
      <c r="E2053" s="389" t="s">
        <v>17081</v>
      </c>
      <c r="F2053" s="388" t="s">
        <v>241</v>
      </c>
    </row>
    <row r="2054" spans="1:6">
      <c r="A2054" s="388">
        <v>101997</v>
      </c>
      <c r="B2054" s="388" t="s">
        <v>2785</v>
      </c>
      <c r="C2054" s="388" t="s">
        <v>145</v>
      </c>
      <c r="D2054" s="388" t="s">
        <v>334</v>
      </c>
      <c r="E2054" s="389" t="s">
        <v>17082</v>
      </c>
      <c r="F2054" s="388" t="s">
        <v>241</v>
      </c>
    </row>
    <row r="2055" spans="1:6">
      <c r="A2055" s="388">
        <v>101998</v>
      </c>
      <c r="B2055" s="388" t="s">
        <v>2786</v>
      </c>
      <c r="C2055" s="388" t="s">
        <v>145</v>
      </c>
      <c r="D2055" s="388" t="s">
        <v>334</v>
      </c>
      <c r="E2055" s="389" t="s">
        <v>17083</v>
      </c>
      <c r="F2055" s="388" t="s">
        <v>241</v>
      </c>
    </row>
    <row r="2056" spans="1:6">
      <c r="A2056" s="388">
        <v>101999</v>
      </c>
      <c r="B2056" s="388" t="s">
        <v>2787</v>
      </c>
      <c r="C2056" s="388" t="s">
        <v>145</v>
      </c>
      <c r="D2056" s="388" t="s">
        <v>334</v>
      </c>
      <c r="E2056" s="389" t="s">
        <v>17084</v>
      </c>
      <c r="F2056" s="388" t="s">
        <v>241</v>
      </c>
    </row>
    <row r="2057" spans="1:6">
      <c r="A2057" s="388">
        <v>102000</v>
      </c>
      <c r="B2057" s="388" t="s">
        <v>2788</v>
      </c>
      <c r="C2057" s="388" t="s">
        <v>145</v>
      </c>
      <c r="D2057" s="388" t="s">
        <v>334</v>
      </c>
      <c r="E2057" s="389" t="s">
        <v>17085</v>
      </c>
      <c r="F2057" s="388" t="s">
        <v>241</v>
      </c>
    </row>
    <row r="2058" spans="1:6">
      <c r="A2058" s="388">
        <v>102001</v>
      </c>
      <c r="B2058" s="388" t="s">
        <v>2789</v>
      </c>
      <c r="C2058" s="388" t="s">
        <v>145</v>
      </c>
      <c r="D2058" s="388" t="s">
        <v>334</v>
      </c>
      <c r="E2058" s="389" t="s">
        <v>17086</v>
      </c>
      <c r="F2058" s="388" t="s">
        <v>241</v>
      </c>
    </row>
    <row r="2059" spans="1:6">
      <c r="A2059" s="388">
        <v>102002</v>
      </c>
      <c r="B2059" s="388" t="s">
        <v>2790</v>
      </c>
      <c r="C2059" s="388" t="s">
        <v>145</v>
      </c>
      <c r="D2059" s="388" t="s">
        <v>334</v>
      </c>
      <c r="E2059" s="389" t="s">
        <v>14437</v>
      </c>
      <c r="F2059" s="388" t="s">
        <v>241</v>
      </c>
    </row>
    <row r="2060" spans="1:6">
      <c r="A2060" s="388">
        <v>102003</v>
      </c>
      <c r="B2060" s="388" t="s">
        <v>2792</v>
      </c>
      <c r="C2060" s="388" t="s">
        <v>145</v>
      </c>
      <c r="D2060" s="388" t="s">
        <v>334</v>
      </c>
      <c r="E2060" s="389" t="s">
        <v>17087</v>
      </c>
      <c r="F2060" s="388" t="s">
        <v>241</v>
      </c>
    </row>
    <row r="2061" spans="1:6">
      <c r="A2061" s="388">
        <v>102004</v>
      </c>
      <c r="B2061" s="388" t="s">
        <v>2793</v>
      </c>
      <c r="C2061" s="388" t="s">
        <v>145</v>
      </c>
      <c r="D2061" s="388" t="s">
        <v>334</v>
      </c>
      <c r="E2061" s="389" t="s">
        <v>17088</v>
      </c>
      <c r="F2061" s="388" t="s">
        <v>241</v>
      </c>
    </row>
    <row r="2062" spans="1:6">
      <c r="A2062" s="388">
        <v>102005</v>
      </c>
      <c r="B2062" s="388" t="s">
        <v>2794</v>
      </c>
      <c r="C2062" s="388" t="s">
        <v>145</v>
      </c>
      <c r="D2062" s="388" t="s">
        <v>334</v>
      </c>
      <c r="E2062" s="389" t="s">
        <v>6501</v>
      </c>
      <c r="F2062" s="388" t="s">
        <v>241</v>
      </c>
    </row>
    <row r="2063" spans="1:6">
      <c r="A2063" s="388">
        <v>102006</v>
      </c>
      <c r="B2063" s="388" t="s">
        <v>2795</v>
      </c>
      <c r="C2063" s="388" t="s">
        <v>145</v>
      </c>
      <c r="D2063" s="388" t="s">
        <v>334</v>
      </c>
      <c r="E2063" s="389" t="s">
        <v>17089</v>
      </c>
      <c r="F2063" s="388" t="s">
        <v>241</v>
      </c>
    </row>
    <row r="2064" spans="1:6">
      <c r="A2064" s="388">
        <v>102007</v>
      </c>
      <c r="B2064" s="388" t="s">
        <v>2797</v>
      </c>
      <c r="C2064" s="388" t="s">
        <v>145</v>
      </c>
      <c r="D2064" s="388" t="s">
        <v>334</v>
      </c>
      <c r="E2064" s="389" t="s">
        <v>17090</v>
      </c>
      <c r="F2064" s="388" t="s">
        <v>241</v>
      </c>
    </row>
    <row r="2065" spans="1:6">
      <c r="A2065" s="388">
        <v>102008</v>
      </c>
      <c r="B2065" s="388" t="s">
        <v>2798</v>
      </c>
      <c r="C2065" s="388" t="s">
        <v>145</v>
      </c>
      <c r="D2065" s="388" t="s">
        <v>334</v>
      </c>
      <c r="E2065" s="389" t="s">
        <v>17091</v>
      </c>
      <c r="F2065" s="388" t="s">
        <v>241</v>
      </c>
    </row>
    <row r="2066" spans="1:6">
      <c r="A2066" s="388">
        <v>102009</v>
      </c>
      <c r="B2066" s="388" t="s">
        <v>2799</v>
      </c>
      <c r="C2066" s="388" t="s">
        <v>145</v>
      </c>
      <c r="D2066" s="388" t="s">
        <v>334</v>
      </c>
      <c r="E2066" s="389" t="s">
        <v>17092</v>
      </c>
      <c r="F2066" s="388" t="s">
        <v>241</v>
      </c>
    </row>
    <row r="2067" spans="1:6">
      <c r="A2067" s="388">
        <v>102010</v>
      </c>
      <c r="B2067" s="388" t="s">
        <v>2800</v>
      </c>
      <c r="C2067" s="388" t="s">
        <v>145</v>
      </c>
      <c r="D2067" s="388" t="s">
        <v>334</v>
      </c>
      <c r="E2067" s="389" t="s">
        <v>17093</v>
      </c>
      <c r="F2067" s="388" t="s">
        <v>241</v>
      </c>
    </row>
    <row r="2068" spans="1:6">
      <c r="A2068" s="388">
        <v>102011</v>
      </c>
      <c r="B2068" s="388" t="s">
        <v>2801</v>
      </c>
      <c r="C2068" s="388" t="s">
        <v>145</v>
      </c>
      <c r="D2068" s="388" t="s">
        <v>334</v>
      </c>
      <c r="E2068" s="389" t="s">
        <v>17094</v>
      </c>
      <c r="F2068" s="388" t="s">
        <v>241</v>
      </c>
    </row>
    <row r="2069" spans="1:6">
      <c r="A2069" s="388">
        <v>102012</v>
      </c>
      <c r="B2069" s="388" t="s">
        <v>2802</v>
      </c>
      <c r="C2069" s="388" t="s">
        <v>145</v>
      </c>
      <c r="D2069" s="388" t="s">
        <v>334</v>
      </c>
      <c r="E2069" s="389" t="s">
        <v>14438</v>
      </c>
      <c r="F2069" s="388" t="s">
        <v>241</v>
      </c>
    </row>
    <row r="2070" spans="1:6">
      <c r="A2070" s="388">
        <v>102013</v>
      </c>
      <c r="B2070" s="388" t="s">
        <v>2803</v>
      </c>
      <c r="C2070" s="388" t="s">
        <v>145</v>
      </c>
      <c r="D2070" s="388" t="s">
        <v>334</v>
      </c>
      <c r="E2070" s="389" t="s">
        <v>17095</v>
      </c>
      <c r="F2070" s="388" t="s">
        <v>241</v>
      </c>
    </row>
    <row r="2071" spans="1:6">
      <c r="A2071" s="388">
        <v>102014</v>
      </c>
      <c r="B2071" s="388" t="s">
        <v>2804</v>
      </c>
      <c r="C2071" s="388" t="s">
        <v>145</v>
      </c>
      <c r="D2071" s="388" t="s">
        <v>334</v>
      </c>
      <c r="E2071" s="389" t="s">
        <v>17096</v>
      </c>
      <c r="F2071" s="388" t="s">
        <v>241</v>
      </c>
    </row>
    <row r="2072" spans="1:6">
      <c r="A2072" s="388">
        <v>102015</v>
      </c>
      <c r="B2072" s="388" t="s">
        <v>2805</v>
      </c>
      <c r="C2072" s="388" t="s">
        <v>145</v>
      </c>
      <c r="D2072" s="388" t="s">
        <v>334</v>
      </c>
      <c r="E2072" s="389" t="s">
        <v>17097</v>
      </c>
      <c r="F2072" s="388" t="s">
        <v>241</v>
      </c>
    </row>
    <row r="2073" spans="1:6">
      <c r="A2073" s="388">
        <v>102016</v>
      </c>
      <c r="B2073" s="388" t="s">
        <v>2806</v>
      </c>
      <c r="C2073" s="388" t="s">
        <v>145</v>
      </c>
      <c r="D2073" s="388" t="s">
        <v>334</v>
      </c>
      <c r="E2073" s="389" t="s">
        <v>17098</v>
      </c>
      <c r="F2073" s="388" t="s">
        <v>241</v>
      </c>
    </row>
    <row r="2074" spans="1:6">
      <c r="A2074" s="388">
        <v>102017</v>
      </c>
      <c r="B2074" s="388" t="s">
        <v>2808</v>
      </c>
      <c r="C2074" s="388" t="s">
        <v>145</v>
      </c>
      <c r="D2074" s="388" t="s">
        <v>334</v>
      </c>
      <c r="E2074" s="389" t="s">
        <v>17099</v>
      </c>
      <c r="F2074" s="388" t="s">
        <v>241</v>
      </c>
    </row>
    <row r="2075" spans="1:6">
      <c r="A2075" s="388">
        <v>102036</v>
      </c>
      <c r="B2075" s="388" t="s">
        <v>2809</v>
      </c>
      <c r="C2075" s="388" t="s">
        <v>145</v>
      </c>
      <c r="D2075" s="388" t="s">
        <v>334</v>
      </c>
      <c r="E2075" s="389" t="s">
        <v>17100</v>
      </c>
      <c r="F2075" s="388" t="s">
        <v>241</v>
      </c>
    </row>
    <row r="2076" spans="1:6">
      <c r="A2076" s="388">
        <v>102037</v>
      </c>
      <c r="B2076" s="388" t="s">
        <v>2810</v>
      </c>
      <c r="C2076" s="388" t="s">
        <v>145</v>
      </c>
      <c r="D2076" s="388" t="s">
        <v>334</v>
      </c>
      <c r="E2076" s="389" t="s">
        <v>17101</v>
      </c>
      <c r="F2076" s="388" t="s">
        <v>241</v>
      </c>
    </row>
    <row r="2077" spans="1:6">
      <c r="A2077" s="388">
        <v>102038</v>
      </c>
      <c r="B2077" s="388" t="s">
        <v>2811</v>
      </c>
      <c r="C2077" s="388" t="s">
        <v>145</v>
      </c>
      <c r="D2077" s="388" t="s">
        <v>334</v>
      </c>
      <c r="E2077" s="389" t="s">
        <v>17102</v>
      </c>
      <c r="F2077" s="388" t="s">
        <v>241</v>
      </c>
    </row>
    <row r="2078" spans="1:6">
      <c r="A2078" s="388">
        <v>102039</v>
      </c>
      <c r="B2078" s="388" t="s">
        <v>2812</v>
      </c>
      <c r="C2078" s="388" t="s">
        <v>145</v>
      </c>
      <c r="D2078" s="388" t="s">
        <v>334</v>
      </c>
      <c r="E2078" s="389" t="s">
        <v>17103</v>
      </c>
      <c r="F2078" s="388" t="s">
        <v>241</v>
      </c>
    </row>
    <row r="2079" spans="1:6">
      <c r="A2079" s="388">
        <v>102040</v>
      </c>
      <c r="B2079" s="388" t="s">
        <v>2813</v>
      </c>
      <c r="C2079" s="388" t="s">
        <v>145</v>
      </c>
      <c r="D2079" s="388" t="s">
        <v>334</v>
      </c>
      <c r="E2079" s="389" t="s">
        <v>17104</v>
      </c>
      <c r="F2079" s="388" t="s">
        <v>241</v>
      </c>
    </row>
    <row r="2080" spans="1:6">
      <c r="A2080" s="388">
        <v>102041</v>
      </c>
      <c r="B2080" s="388" t="s">
        <v>2814</v>
      </c>
      <c r="C2080" s="388" t="s">
        <v>145</v>
      </c>
      <c r="D2080" s="388" t="s">
        <v>334</v>
      </c>
      <c r="E2080" s="389" t="s">
        <v>17105</v>
      </c>
      <c r="F2080" s="388" t="s">
        <v>241</v>
      </c>
    </row>
    <row r="2081" spans="1:6">
      <c r="A2081" s="388">
        <v>102042</v>
      </c>
      <c r="B2081" s="388" t="s">
        <v>2815</v>
      </c>
      <c r="C2081" s="388" t="s">
        <v>145</v>
      </c>
      <c r="D2081" s="388" t="s">
        <v>334</v>
      </c>
      <c r="E2081" s="389" t="s">
        <v>17106</v>
      </c>
      <c r="F2081" s="388" t="s">
        <v>241</v>
      </c>
    </row>
    <row r="2082" spans="1:6">
      <c r="A2082" s="388">
        <v>102043</v>
      </c>
      <c r="B2082" s="388" t="s">
        <v>2816</v>
      </c>
      <c r="C2082" s="388" t="s">
        <v>145</v>
      </c>
      <c r="D2082" s="388" t="s">
        <v>334</v>
      </c>
      <c r="E2082" s="389" t="s">
        <v>17107</v>
      </c>
      <c r="F2082" s="388" t="s">
        <v>241</v>
      </c>
    </row>
    <row r="2083" spans="1:6">
      <c r="A2083" s="388">
        <v>102044</v>
      </c>
      <c r="B2083" s="388" t="s">
        <v>2817</v>
      </c>
      <c r="C2083" s="388" t="s">
        <v>145</v>
      </c>
      <c r="D2083" s="388" t="s">
        <v>334</v>
      </c>
      <c r="E2083" s="389" t="s">
        <v>17108</v>
      </c>
      <c r="F2083" s="388" t="s">
        <v>241</v>
      </c>
    </row>
    <row r="2084" spans="1:6">
      <c r="A2084" s="388">
        <v>102045</v>
      </c>
      <c r="B2084" s="388" t="s">
        <v>2818</v>
      </c>
      <c r="C2084" s="388" t="s">
        <v>145</v>
      </c>
      <c r="D2084" s="388" t="s">
        <v>334</v>
      </c>
      <c r="E2084" s="389" t="s">
        <v>17109</v>
      </c>
      <c r="F2084" s="388" t="s">
        <v>241</v>
      </c>
    </row>
    <row r="2085" spans="1:6">
      <c r="A2085" s="388">
        <v>102046</v>
      </c>
      <c r="B2085" s="388" t="s">
        <v>2819</v>
      </c>
      <c r="C2085" s="388" t="s">
        <v>145</v>
      </c>
      <c r="D2085" s="388" t="s">
        <v>334</v>
      </c>
      <c r="E2085" s="389" t="s">
        <v>17110</v>
      </c>
      <c r="F2085" s="388" t="s">
        <v>241</v>
      </c>
    </row>
    <row r="2086" spans="1:6">
      <c r="A2086" s="388">
        <v>102047</v>
      </c>
      <c r="B2086" s="388" t="s">
        <v>2820</v>
      </c>
      <c r="C2086" s="388" t="s">
        <v>145</v>
      </c>
      <c r="D2086" s="388" t="s">
        <v>334</v>
      </c>
      <c r="E2086" s="389" t="s">
        <v>17111</v>
      </c>
      <c r="F2086" s="388" t="s">
        <v>241</v>
      </c>
    </row>
    <row r="2087" spans="1:6">
      <c r="A2087" s="388">
        <v>102048</v>
      </c>
      <c r="B2087" s="388" t="s">
        <v>2821</v>
      </c>
      <c r="C2087" s="388" t="s">
        <v>145</v>
      </c>
      <c r="D2087" s="388" t="s">
        <v>334</v>
      </c>
      <c r="E2087" s="389" t="s">
        <v>14439</v>
      </c>
      <c r="F2087" s="388" t="s">
        <v>241</v>
      </c>
    </row>
    <row r="2088" spans="1:6">
      <c r="A2088" s="388">
        <v>102049</v>
      </c>
      <c r="B2088" s="388" t="s">
        <v>2822</v>
      </c>
      <c r="C2088" s="388" t="s">
        <v>145</v>
      </c>
      <c r="D2088" s="388" t="s">
        <v>334</v>
      </c>
      <c r="E2088" s="389" t="s">
        <v>17112</v>
      </c>
      <c r="F2088" s="388" t="s">
        <v>241</v>
      </c>
    </row>
    <row r="2089" spans="1:6">
      <c r="A2089" s="388">
        <v>102050</v>
      </c>
      <c r="B2089" s="388" t="s">
        <v>2823</v>
      </c>
      <c r="C2089" s="388" t="s">
        <v>145</v>
      </c>
      <c r="D2089" s="388" t="s">
        <v>334</v>
      </c>
      <c r="E2089" s="389" t="s">
        <v>17113</v>
      </c>
      <c r="F2089" s="388" t="s">
        <v>241</v>
      </c>
    </row>
    <row r="2090" spans="1:6">
      <c r="A2090" s="388">
        <v>102051</v>
      </c>
      <c r="B2090" s="388" t="s">
        <v>2824</v>
      </c>
      <c r="C2090" s="388" t="s">
        <v>145</v>
      </c>
      <c r="D2090" s="388" t="s">
        <v>334</v>
      </c>
      <c r="E2090" s="389" t="s">
        <v>17114</v>
      </c>
      <c r="F2090" s="388" t="s">
        <v>241</v>
      </c>
    </row>
    <row r="2091" spans="1:6">
      <c r="A2091" s="388">
        <v>102052</v>
      </c>
      <c r="B2091" s="388" t="s">
        <v>2825</v>
      </c>
      <c r="C2091" s="388" t="s">
        <v>145</v>
      </c>
      <c r="D2091" s="388" t="s">
        <v>334</v>
      </c>
      <c r="E2091" s="389" t="s">
        <v>17115</v>
      </c>
      <c r="F2091" s="388" t="s">
        <v>241</v>
      </c>
    </row>
    <row r="2092" spans="1:6">
      <c r="A2092" s="388">
        <v>102059</v>
      </c>
      <c r="B2092" s="388" t="s">
        <v>2827</v>
      </c>
      <c r="C2092" s="388" t="s">
        <v>145</v>
      </c>
      <c r="D2092" s="388" t="s">
        <v>334</v>
      </c>
      <c r="E2092" s="389" t="s">
        <v>17116</v>
      </c>
      <c r="F2092" s="388" t="s">
        <v>241</v>
      </c>
    </row>
    <row r="2093" spans="1:6">
      <c r="A2093" s="388">
        <v>102060</v>
      </c>
      <c r="B2093" s="388" t="s">
        <v>2828</v>
      </c>
      <c r="C2093" s="388" t="s">
        <v>145</v>
      </c>
      <c r="D2093" s="388" t="s">
        <v>334</v>
      </c>
      <c r="E2093" s="389" t="s">
        <v>17117</v>
      </c>
      <c r="F2093" s="388" t="s">
        <v>241</v>
      </c>
    </row>
    <row r="2094" spans="1:6">
      <c r="A2094" s="388">
        <v>102061</v>
      </c>
      <c r="B2094" s="388" t="s">
        <v>2829</v>
      </c>
      <c r="C2094" s="388" t="s">
        <v>145</v>
      </c>
      <c r="D2094" s="388" t="s">
        <v>334</v>
      </c>
      <c r="E2094" s="389" t="s">
        <v>17118</v>
      </c>
      <c r="F2094" s="388" t="s">
        <v>241</v>
      </c>
    </row>
    <row r="2095" spans="1:6">
      <c r="A2095" s="388">
        <v>102062</v>
      </c>
      <c r="B2095" s="388" t="s">
        <v>2830</v>
      </c>
      <c r="C2095" s="388" t="s">
        <v>145</v>
      </c>
      <c r="D2095" s="388" t="s">
        <v>334</v>
      </c>
      <c r="E2095" s="389" t="s">
        <v>17119</v>
      </c>
      <c r="F2095" s="388" t="s">
        <v>241</v>
      </c>
    </row>
    <row r="2096" spans="1:6">
      <c r="A2096" s="388">
        <v>102063</v>
      </c>
      <c r="B2096" s="388" t="s">
        <v>2831</v>
      </c>
      <c r="C2096" s="388" t="s">
        <v>145</v>
      </c>
      <c r="D2096" s="388" t="s">
        <v>334</v>
      </c>
      <c r="E2096" s="389" t="s">
        <v>17120</v>
      </c>
      <c r="F2096" s="388" t="s">
        <v>241</v>
      </c>
    </row>
    <row r="2097" spans="1:6">
      <c r="A2097" s="388">
        <v>102064</v>
      </c>
      <c r="B2097" s="388" t="s">
        <v>2832</v>
      </c>
      <c r="C2097" s="388" t="s">
        <v>145</v>
      </c>
      <c r="D2097" s="388" t="s">
        <v>334</v>
      </c>
      <c r="E2097" s="389" t="s">
        <v>14440</v>
      </c>
      <c r="F2097" s="388" t="s">
        <v>241</v>
      </c>
    </row>
    <row r="2098" spans="1:6">
      <c r="A2098" s="388">
        <v>102065</v>
      </c>
      <c r="B2098" s="388" t="s">
        <v>2833</v>
      </c>
      <c r="C2098" s="388" t="s">
        <v>145</v>
      </c>
      <c r="D2098" s="388" t="s">
        <v>334</v>
      </c>
      <c r="E2098" s="389" t="s">
        <v>17121</v>
      </c>
      <c r="F2098" s="388" t="s">
        <v>241</v>
      </c>
    </row>
    <row r="2099" spans="1:6">
      <c r="A2099" s="388">
        <v>102066</v>
      </c>
      <c r="B2099" s="388" t="s">
        <v>2834</v>
      </c>
      <c r="C2099" s="388" t="s">
        <v>145</v>
      </c>
      <c r="D2099" s="388" t="s">
        <v>334</v>
      </c>
      <c r="E2099" s="389" t="s">
        <v>17122</v>
      </c>
      <c r="F2099" s="388" t="s">
        <v>241</v>
      </c>
    </row>
    <row r="2100" spans="1:6">
      <c r="A2100" s="388">
        <v>102067</v>
      </c>
      <c r="B2100" s="388" t="s">
        <v>2835</v>
      </c>
      <c r="C2100" s="388" t="s">
        <v>145</v>
      </c>
      <c r="D2100" s="388" t="s">
        <v>334</v>
      </c>
      <c r="E2100" s="389" t="s">
        <v>17123</v>
      </c>
      <c r="F2100" s="388" t="s">
        <v>241</v>
      </c>
    </row>
    <row r="2101" spans="1:6">
      <c r="A2101" s="388">
        <v>102068</v>
      </c>
      <c r="B2101" s="388" t="s">
        <v>2836</v>
      </c>
      <c r="C2101" s="388" t="s">
        <v>145</v>
      </c>
      <c r="D2101" s="388" t="s">
        <v>334</v>
      </c>
      <c r="E2101" s="389" t="s">
        <v>17124</v>
      </c>
      <c r="F2101" s="388" t="s">
        <v>241</v>
      </c>
    </row>
    <row r="2102" spans="1:6">
      <c r="A2102" s="388">
        <v>102069</v>
      </c>
      <c r="B2102" s="388" t="s">
        <v>2837</v>
      </c>
      <c r="C2102" s="388" t="s">
        <v>145</v>
      </c>
      <c r="D2102" s="388" t="s">
        <v>334</v>
      </c>
      <c r="E2102" s="389" t="s">
        <v>17125</v>
      </c>
      <c r="F2102" s="388" t="s">
        <v>241</v>
      </c>
    </row>
    <row r="2103" spans="1:6">
      <c r="A2103" s="388">
        <v>102070</v>
      </c>
      <c r="B2103" s="388" t="s">
        <v>2838</v>
      </c>
      <c r="C2103" s="388" t="s">
        <v>145</v>
      </c>
      <c r="D2103" s="388" t="s">
        <v>334</v>
      </c>
      <c r="E2103" s="389" t="s">
        <v>17126</v>
      </c>
      <c r="F2103" s="388" t="s">
        <v>241</v>
      </c>
    </row>
    <row r="2104" spans="1:6">
      <c r="A2104" s="388">
        <v>102071</v>
      </c>
      <c r="B2104" s="388" t="s">
        <v>2839</v>
      </c>
      <c r="C2104" s="388" t="s">
        <v>145</v>
      </c>
      <c r="D2104" s="388" t="s">
        <v>334</v>
      </c>
      <c r="E2104" s="389" t="s">
        <v>17127</v>
      </c>
      <c r="F2104" s="388" t="s">
        <v>241</v>
      </c>
    </row>
    <row r="2105" spans="1:6">
      <c r="A2105" s="388">
        <v>102072</v>
      </c>
      <c r="B2105" s="388" t="s">
        <v>2840</v>
      </c>
      <c r="C2105" s="388" t="s">
        <v>145</v>
      </c>
      <c r="D2105" s="388" t="s">
        <v>334</v>
      </c>
      <c r="E2105" s="389" t="s">
        <v>17128</v>
      </c>
      <c r="F2105" s="388" t="s">
        <v>241</v>
      </c>
    </row>
    <row r="2106" spans="1:6">
      <c r="A2106" s="388">
        <v>102073</v>
      </c>
      <c r="B2106" s="388" t="s">
        <v>2841</v>
      </c>
      <c r="C2106" s="388" t="s">
        <v>133</v>
      </c>
      <c r="D2106" s="388" t="s">
        <v>240</v>
      </c>
      <c r="E2106" s="389" t="s">
        <v>17129</v>
      </c>
      <c r="F2106" s="388" t="s">
        <v>241</v>
      </c>
    </row>
    <row r="2107" spans="1:6">
      <c r="A2107" s="388">
        <v>102074</v>
      </c>
      <c r="B2107" s="388" t="s">
        <v>2842</v>
      </c>
      <c r="C2107" s="388" t="s">
        <v>133</v>
      </c>
      <c r="D2107" s="388" t="s">
        <v>240</v>
      </c>
      <c r="E2107" s="389" t="s">
        <v>17130</v>
      </c>
      <c r="F2107" s="388" t="s">
        <v>241</v>
      </c>
    </row>
    <row r="2108" spans="1:6">
      <c r="A2108" s="388">
        <v>102075</v>
      </c>
      <c r="B2108" s="388" t="s">
        <v>2843</v>
      </c>
      <c r="C2108" s="388" t="s">
        <v>133</v>
      </c>
      <c r="D2108" s="388" t="s">
        <v>240</v>
      </c>
      <c r="E2108" s="389" t="s">
        <v>17131</v>
      </c>
      <c r="F2108" s="388" t="s">
        <v>241</v>
      </c>
    </row>
    <row r="2109" spans="1:6">
      <c r="A2109" s="388">
        <v>102076</v>
      </c>
      <c r="B2109" s="388" t="s">
        <v>2844</v>
      </c>
      <c r="C2109" s="388" t="s">
        <v>133</v>
      </c>
      <c r="D2109" s="388" t="s">
        <v>240</v>
      </c>
      <c r="E2109" s="389" t="s">
        <v>17132</v>
      </c>
      <c r="F2109" s="388" t="s">
        <v>241</v>
      </c>
    </row>
    <row r="2110" spans="1:6">
      <c r="A2110" s="388">
        <v>102077</v>
      </c>
      <c r="B2110" s="388" t="s">
        <v>2845</v>
      </c>
      <c r="C2110" s="388" t="s">
        <v>133</v>
      </c>
      <c r="D2110" s="388" t="s">
        <v>240</v>
      </c>
      <c r="E2110" s="389" t="s">
        <v>17133</v>
      </c>
      <c r="F2110" s="388" t="s">
        <v>241</v>
      </c>
    </row>
    <row r="2111" spans="1:6">
      <c r="A2111" s="388">
        <v>102078</v>
      </c>
      <c r="B2111" s="388" t="s">
        <v>2846</v>
      </c>
      <c r="C2111" s="388" t="s">
        <v>133</v>
      </c>
      <c r="D2111" s="388" t="s">
        <v>240</v>
      </c>
      <c r="E2111" s="389" t="s">
        <v>17134</v>
      </c>
      <c r="F2111" s="388" t="s">
        <v>241</v>
      </c>
    </row>
    <row r="2112" spans="1:6">
      <c r="A2112" s="388">
        <v>102079</v>
      </c>
      <c r="B2112" s="388" t="s">
        <v>2847</v>
      </c>
      <c r="C2112" s="388" t="s">
        <v>133</v>
      </c>
      <c r="D2112" s="388" t="s">
        <v>240</v>
      </c>
      <c r="E2112" s="389" t="s">
        <v>17135</v>
      </c>
      <c r="F2112" s="388" t="s">
        <v>241</v>
      </c>
    </row>
    <row r="2113" spans="1:6">
      <c r="A2113" s="388">
        <v>102080</v>
      </c>
      <c r="B2113" s="388" t="s">
        <v>2848</v>
      </c>
      <c r="C2113" s="388" t="s">
        <v>133</v>
      </c>
      <c r="D2113" s="388" t="s">
        <v>240</v>
      </c>
      <c r="E2113" s="389" t="s">
        <v>17136</v>
      </c>
      <c r="F2113" s="388" t="s">
        <v>241</v>
      </c>
    </row>
    <row r="2114" spans="1:6">
      <c r="A2114" s="388">
        <v>102086</v>
      </c>
      <c r="B2114" s="388" t="s">
        <v>2849</v>
      </c>
      <c r="C2114" s="388" t="s">
        <v>145</v>
      </c>
      <c r="D2114" s="388" t="s">
        <v>334</v>
      </c>
      <c r="E2114" s="389" t="s">
        <v>16145</v>
      </c>
      <c r="F2114" s="388" t="s">
        <v>241</v>
      </c>
    </row>
    <row r="2115" spans="1:6">
      <c r="A2115" s="388">
        <v>102087</v>
      </c>
      <c r="B2115" s="388" t="s">
        <v>2850</v>
      </c>
      <c r="C2115" s="388" t="s">
        <v>145</v>
      </c>
      <c r="D2115" s="388" t="s">
        <v>334</v>
      </c>
      <c r="E2115" s="389" t="s">
        <v>17137</v>
      </c>
      <c r="F2115" s="388" t="s">
        <v>241</v>
      </c>
    </row>
    <row r="2116" spans="1:6">
      <c r="A2116" s="388">
        <v>102088</v>
      </c>
      <c r="B2116" s="388" t="s">
        <v>2851</v>
      </c>
      <c r="C2116" s="388" t="s">
        <v>145</v>
      </c>
      <c r="D2116" s="388" t="s">
        <v>334</v>
      </c>
      <c r="E2116" s="389" t="s">
        <v>17138</v>
      </c>
      <c r="F2116" s="388" t="s">
        <v>241</v>
      </c>
    </row>
    <row r="2117" spans="1:6">
      <c r="A2117" s="388">
        <v>102089</v>
      </c>
      <c r="B2117" s="388" t="s">
        <v>2852</v>
      </c>
      <c r="C2117" s="388" t="s">
        <v>145</v>
      </c>
      <c r="D2117" s="388" t="s">
        <v>334</v>
      </c>
      <c r="E2117" s="389" t="s">
        <v>17139</v>
      </c>
      <c r="F2117" s="388" t="s">
        <v>241</v>
      </c>
    </row>
    <row r="2118" spans="1:6">
      <c r="A2118" s="388">
        <v>102090</v>
      </c>
      <c r="B2118" s="388" t="s">
        <v>2853</v>
      </c>
      <c r="C2118" s="388" t="s">
        <v>145</v>
      </c>
      <c r="D2118" s="388" t="s">
        <v>334</v>
      </c>
      <c r="E2118" s="389" t="s">
        <v>17140</v>
      </c>
      <c r="F2118" s="388" t="s">
        <v>241</v>
      </c>
    </row>
    <row r="2119" spans="1:6">
      <c r="A2119" s="388">
        <v>102091</v>
      </c>
      <c r="B2119" s="388" t="s">
        <v>2854</v>
      </c>
      <c r="C2119" s="388" t="s">
        <v>145</v>
      </c>
      <c r="D2119" s="388" t="s">
        <v>334</v>
      </c>
      <c r="E2119" s="389" t="s">
        <v>17141</v>
      </c>
      <c r="F2119" s="388" t="s">
        <v>241</v>
      </c>
    </row>
    <row r="2120" spans="1:6">
      <c r="A2120" s="388">
        <v>89996</v>
      </c>
      <c r="B2120" s="388" t="s">
        <v>2855</v>
      </c>
      <c r="C2120" s="388" t="s">
        <v>130</v>
      </c>
      <c r="D2120" s="388" t="s">
        <v>334</v>
      </c>
      <c r="E2120" s="389" t="s">
        <v>2896</v>
      </c>
      <c r="F2120" s="388" t="s">
        <v>241</v>
      </c>
    </row>
    <row r="2121" spans="1:6">
      <c r="A2121" s="388">
        <v>89997</v>
      </c>
      <c r="B2121" s="388" t="s">
        <v>2857</v>
      </c>
      <c r="C2121" s="388" t="s">
        <v>130</v>
      </c>
      <c r="D2121" s="388" t="s">
        <v>709</v>
      </c>
      <c r="E2121" s="389" t="s">
        <v>6075</v>
      </c>
      <c r="F2121" s="388" t="s">
        <v>241</v>
      </c>
    </row>
    <row r="2122" spans="1:6">
      <c r="A2122" s="388">
        <v>89998</v>
      </c>
      <c r="B2122" s="388" t="s">
        <v>2858</v>
      </c>
      <c r="C2122" s="388" t="s">
        <v>130</v>
      </c>
      <c r="D2122" s="388" t="s">
        <v>334</v>
      </c>
      <c r="E2122" s="389" t="s">
        <v>3005</v>
      </c>
      <c r="F2122" s="388" t="s">
        <v>241</v>
      </c>
    </row>
    <row r="2123" spans="1:6">
      <c r="A2123" s="388">
        <v>89999</v>
      </c>
      <c r="B2123" s="388" t="s">
        <v>2860</v>
      </c>
      <c r="C2123" s="388" t="s">
        <v>130</v>
      </c>
      <c r="D2123" s="388" t="s">
        <v>334</v>
      </c>
      <c r="E2123" s="389" t="s">
        <v>14441</v>
      </c>
      <c r="F2123" s="388" t="s">
        <v>241</v>
      </c>
    </row>
    <row r="2124" spans="1:6">
      <c r="A2124" s="388">
        <v>90000</v>
      </c>
      <c r="B2124" s="388" t="s">
        <v>2862</v>
      </c>
      <c r="C2124" s="388" t="s">
        <v>130</v>
      </c>
      <c r="D2124" s="388" t="s">
        <v>334</v>
      </c>
      <c r="E2124" s="389" t="s">
        <v>7944</v>
      </c>
      <c r="F2124" s="388" t="s">
        <v>241</v>
      </c>
    </row>
    <row r="2125" spans="1:6">
      <c r="A2125" s="388">
        <v>91593</v>
      </c>
      <c r="B2125" s="388" t="s">
        <v>2864</v>
      </c>
      <c r="C2125" s="388" t="s">
        <v>130</v>
      </c>
      <c r="D2125" s="388" t="s">
        <v>240</v>
      </c>
      <c r="E2125" s="389" t="s">
        <v>10423</v>
      </c>
      <c r="F2125" s="388" t="s">
        <v>241</v>
      </c>
    </row>
    <row r="2126" spans="1:6">
      <c r="A2126" s="388">
        <v>91594</v>
      </c>
      <c r="B2126" s="388" t="s">
        <v>2865</v>
      </c>
      <c r="C2126" s="388" t="s">
        <v>130</v>
      </c>
      <c r="D2126" s="388" t="s">
        <v>240</v>
      </c>
      <c r="E2126" s="389" t="s">
        <v>14442</v>
      </c>
      <c r="F2126" s="388" t="s">
        <v>241</v>
      </c>
    </row>
    <row r="2127" spans="1:6">
      <c r="A2127" s="388">
        <v>91595</v>
      </c>
      <c r="B2127" s="388" t="s">
        <v>2867</v>
      </c>
      <c r="C2127" s="388" t="s">
        <v>130</v>
      </c>
      <c r="D2127" s="388" t="s">
        <v>240</v>
      </c>
      <c r="E2127" s="389" t="s">
        <v>17142</v>
      </c>
      <c r="F2127" s="388" t="s">
        <v>241</v>
      </c>
    </row>
    <row r="2128" spans="1:6">
      <c r="A2128" s="388">
        <v>91596</v>
      </c>
      <c r="B2128" s="388" t="s">
        <v>2868</v>
      </c>
      <c r="C2128" s="388" t="s">
        <v>130</v>
      </c>
      <c r="D2128" s="388" t="s">
        <v>240</v>
      </c>
      <c r="E2128" s="389" t="s">
        <v>13968</v>
      </c>
      <c r="F2128" s="388" t="s">
        <v>241</v>
      </c>
    </row>
    <row r="2129" spans="1:6">
      <c r="A2129" s="388">
        <v>91597</v>
      </c>
      <c r="B2129" s="388" t="s">
        <v>2869</v>
      </c>
      <c r="C2129" s="388" t="s">
        <v>130</v>
      </c>
      <c r="D2129" s="388" t="s">
        <v>240</v>
      </c>
      <c r="E2129" s="389" t="s">
        <v>2060</v>
      </c>
      <c r="F2129" s="388" t="s">
        <v>241</v>
      </c>
    </row>
    <row r="2130" spans="1:6">
      <c r="A2130" s="388">
        <v>91598</v>
      </c>
      <c r="B2130" s="388" t="s">
        <v>2870</v>
      </c>
      <c r="C2130" s="388" t="s">
        <v>130</v>
      </c>
      <c r="D2130" s="388" t="s">
        <v>240</v>
      </c>
      <c r="E2130" s="389" t="s">
        <v>2600</v>
      </c>
      <c r="F2130" s="388" t="s">
        <v>241</v>
      </c>
    </row>
    <row r="2131" spans="1:6">
      <c r="A2131" s="388">
        <v>91599</v>
      </c>
      <c r="B2131" s="388" t="s">
        <v>2872</v>
      </c>
      <c r="C2131" s="388" t="s">
        <v>130</v>
      </c>
      <c r="D2131" s="388" t="s">
        <v>240</v>
      </c>
      <c r="E2131" s="389" t="s">
        <v>17143</v>
      </c>
      <c r="F2131" s="388" t="s">
        <v>241</v>
      </c>
    </row>
    <row r="2132" spans="1:6">
      <c r="A2132" s="388">
        <v>91600</v>
      </c>
      <c r="B2132" s="388" t="s">
        <v>2874</v>
      </c>
      <c r="C2132" s="388" t="s">
        <v>130</v>
      </c>
      <c r="D2132" s="388" t="s">
        <v>240</v>
      </c>
      <c r="E2132" s="389" t="s">
        <v>6706</v>
      </c>
      <c r="F2132" s="388" t="s">
        <v>241</v>
      </c>
    </row>
    <row r="2133" spans="1:6">
      <c r="A2133" s="388">
        <v>91601</v>
      </c>
      <c r="B2133" s="388" t="s">
        <v>2875</v>
      </c>
      <c r="C2133" s="388" t="s">
        <v>130</v>
      </c>
      <c r="D2133" s="388" t="s">
        <v>334</v>
      </c>
      <c r="E2133" s="389" t="s">
        <v>7963</v>
      </c>
      <c r="F2133" s="388" t="s">
        <v>241</v>
      </c>
    </row>
    <row r="2134" spans="1:6">
      <c r="A2134" s="388">
        <v>91602</v>
      </c>
      <c r="B2134" s="388" t="s">
        <v>2876</v>
      </c>
      <c r="C2134" s="388" t="s">
        <v>130</v>
      </c>
      <c r="D2134" s="388" t="s">
        <v>334</v>
      </c>
      <c r="E2134" s="389" t="s">
        <v>14443</v>
      </c>
      <c r="F2134" s="388" t="s">
        <v>241</v>
      </c>
    </row>
    <row r="2135" spans="1:6">
      <c r="A2135" s="388">
        <v>91603</v>
      </c>
      <c r="B2135" s="388" t="s">
        <v>2878</v>
      </c>
      <c r="C2135" s="388" t="s">
        <v>130</v>
      </c>
      <c r="D2135" s="388" t="s">
        <v>334</v>
      </c>
      <c r="E2135" s="389" t="s">
        <v>14444</v>
      </c>
      <c r="F2135" s="388" t="s">
        <v>241</v>
      </c>
    </row>
    <row r="2136" spans="1:6">
      <c r="A2136" s="388">
        <v>92759</v>
      </c>
      <c r="B2136" s="388" t="s">
        <v>2880</v>
      </c>
      <c r="C2136" s="388" t="s">
        <v>130</v>
      </c>
      <c r="D2136" s="388" t="s">
        <v>240</v>
      </c>
      <c r="E2136" s="389" t="s">
        <v>14004</v>
      </c>
      <c r="F2136" s="388" t="s">
        <v>241</v>
      </c>
    </row>
    <row r="2137" spans="1:6">
      <c r="A2137" s="388">
        <v>92760</v>
      </c>
      <c r="B2137" s="388" t="s">
        <v>2882</v>
      </c>
      <c r="C2137" s="388" t="s">
        <v>130</v>
      </c>
      <c r="D2137" s="388" t="s">
        <v>240</v>
      </c>
      <c r="E2137" s="389" t="s">
        <v>16402</v>
      </c>
      <c r="F2137" s="388" t="s">
        <v>241</v>
      </c>
    </row>
    <row r="2138" spans="1:6">
      <c r="A2138" s="388">
        <v>92761</v>
      </c>
      <c r="B2138" s="388" t="s">
        <v>2883</v>
      </c>
      <c r="C2138" s="388" t="s">
        <v>130</v>
      </c>
      <c r="D2138" s="388" t="s">
        <v>240</v>
      </c>
      <c r="E2138" s="389" t="s">
        <v>12395</v>
      </c>
      <c r="F2138" s="388" t="s">
        <v>241</v>
      </c>
    </row>
    <row r="2139" spans="1:6">
      <c r="A2139" s="388">
        <v>92762</v>
      </c>
      <c r="B2139" s="388" t="s">
        <v>2885</v>
      </c>
      <c r="C2139" s="388" t="s">
        <v>130</v>
      </c>
      <c r="D2139" s="388" t="s">
        <v>240</v>
      </c>
      <c r="E2139" s="389" t="s">
        <v>1717</v>
      </c>
      <c r="F2139" s="388" t="s">
        <v>241</v>
      </c>
    </row>
    <row r="2140" spans="1:6">
      <c r="A2140" s="388">
        <v>92763</v>
      </c>
      <c r="B2140" s="388" t="s">
        <v>2887</v>
      </c>
      <c r="C2140" s="388" t="s">
        <v>130</v>
      </c>
      <c r="D2140" s="388" t="s">
        <v>240</v>
      </c>
      <c r="E2140" s="389" t="s">
        <v>1407</v>
      </c>
      <c r="F2140" s="388" t="s">
        <v>241</v>
      </c>
    </row>
    <row r="2141" spans="1:6">
      <c r="A2141" s="388">
        <v>92764</v>
      </c>
      <c r="B2141" s="388" t="s">
        <v>2888</v>
      </c>
      <c r="C2141" s="388" t="s">
        <v>130</v>
      </c>
      <c r="D2141" s="388" t="s">
        <v>240</v>
      </c>
      <c r="E2141" s="389" t="s">
        <v>17144</v>
      </c>
      <c r="F2141" s="388" t="s">
        <v>241</v>
      </c>
    </row>
    <row r="2142" spans="1:6">
      <c r="A2142" s="388">
        <v>92765</v>
      </c>
      <c r="B2142" s="388" t="s">
        <v>2889</v>
      </c>
      <c r="C2142" s="388" t="s">
        <v>130</v>
      </c>
      <c r="D2142" s="388" t="s">
        <v>240</v>
      </c>
      <c r="E2142" s="389" t="s">
        <v>6839</v>
      </c>
      <c r="F2142" s="388" t="s">
        <v>241</v>
      </c>
    </row>
    <row r="2143" spans="1:6">
      <c r="A2143" s="388">
        <v>92766</v>
      </c>
      <c r="B2143" s="388" t="s">
        <v>2890</v>
      </c>
      <c r="C2143" s="388" t="s">
        <v>130</v>
      </c>
      <c r="D2143" s="388" t="s">
        <v>334</v>
      </c>
      <c r="E2143" s="389" t="s">
        <v>2919</v>
      </c>
      <c r="F2143" s="388" t="s">
        <v>241</v>
      </c>
    </row>
    <row r="2144" spans="1:6">
      <c r="A2144" s="388">
        <v>92767</v>
      </c>
      <c r="B2144" s="388" t="s">
        <v>2891</v>
      </c>
      <c r="C2144" s="388" t="s">
        <v>130</v>
      </c>
      <c r="D2144" s="388" t="s">
        <v>240</v>
      </c>
      <c r="E2144" s="389" t="s">
        <v>9172</v>
      </c>
      <c r="F2144" s="388" t="s">
        <v>241</v>
      </c>
    </row>
    <row r="2145" spans="1:6">
      <c r="A2145" s="388">
        <v>92768</v>
      </c>
      <c r="B2145" s="388" t="s">
        <v>2892</v>
      </c>
      <c r="C2145" s="388" t="s">
        <v>130</v>
      </c>
      <c r="D2145" s="388" t="s">
        <v>240</v>
      </c>
      <c r="E2145" s="389" t="s">
        <v>6756</v>
      </c>
      <c r="F2145" s="388" t="s">
        <v>241</v>
      </c>
    </row>
    <row r="2146" spans="1:6">
      <c r="A2146" s="388">
        <v>92769</v>
      </c>
      <c r="B2146" s="388" t="s">
        <v>2893</v>
      </c>
      <c r="C2146" s="388" t="s">
        <v>130</v>
      </c>
      <c r="D2146" s="388" t="s">
        <v>240</v>
      </c>
      <c r="E2146" s="389" t="s">
        <v>17145</v>
      </c>
      <c r="F2146" s="388" t="s">
        <v>241</v>
      </c>
    </row>
    <row r="2147" spans="1:6">
      <c r="A2147" s="388">
        <v>92770</v>
      </c>
      <c r="B2147" s="388" t="s">
        <v>2895</v>
      </c>
      <c r="C2147" s="388" t="s">
        <v>130</v>
      </c>
      <c r="D2147" s="388" t="s">
        <v>240</v>
      </c>
      <c r="E2147" s="389" t="s">
        <v>17146</v>
      </c>
      <c r="F2147" s="388" t="s">
        <v>241</v>
      </c>
    </row>
    <row r="2148" spans="1:6">
      <c r="A2148" s="388">
        <v>92771</v>
      </c>
      <c r="B2148" s="388" t="s">
        <v>2897</v>
      </c>
      <c r="C2148" s="388" t="s">
        <v>130</v>
      </c>
      <c r="D2148" s="388" t="s">
        <v>240</v>
      </c>
      <c r="E2148" s="389" t="s">
        <v>7651</v>
      </c>
      <c r="F2148" s="388" t="s">
        <v>241</v>
      </c>
    </row>
    <row r="2149" spans="1:6">
      <c r="A2149" s="388">
        <v>92772</v>
      </c>
      <c r="B2149" s="388" t="s">
        <v>2898</v>
      </c>
      <c r="C2149" s="388" t="s">
        <v>130</v>
      </c>
      <c r="D2149" s="388" t="s">
        <v>240</v>
      </c>
      <c r="E2149" s="389" t="s">
        <v>3661</v>
      </c>
      <c r="F2149" s="388" t="s">
        <v>241</v>
      </c>
    </row>
    <row r="2150" spans="1:6">
      <c r="A2150" s="388">
        <v>92773</v>
      </c>
      <c r="B2150" s="388" t="s">
        <v>2899</v>
      </c>
      <c r="C2150" s="388" t="s">
        <v>130</v>
      </c>
      <c r="D2150" s="388" t="s">
        <v>334</v>
      </c>
      <c r="E2150" s="389" t="s">
        <v>2924</v>
      </c>
      <c r="F2150" s="388" t="s">
        <v>241</v>
      </c>
    </row>
    <row r="2151" spans="1:6">
      <c r="A2151" s="388">
        <v>92774</v>
      </c>
      <c r="B2151" s="388" t="s">
        <v>2901</v>
      </c>
      <c r="C2151" s="388" t="s">
        <v>130</v>
      </c>
      <c r="D2151" s="388" t="s">
        <v>334</v>
      </c>
      <c r="E2151" s="389" t="s">
        <v>2919</v>
      </c>
      <c r="F2151" s="388" t="s">
        <v>241</v>
      </c>
    </row>
    <row r="2152" spans="1:6">
      <c r="A2152" s="388">
        <v>92775</v>
      </c>
      <c r="B2152" s="388" t="s">
        <v>2903</v>
      </c>
      <c r="C2152" s="388" t="s">
        <v>130</v>
      </c>
      <c r="D2152" s="388" t="s">
        <v>240</v>
      </c>
      <c r="E2152" s="389" t="s">
        <v>975</v>
      </c>
      <c r="F2152" s="388" t="s">
        <v>241</v>
      </c>
    </row>
    <row r="2153" spans="1:6">
      <c r="A2153" s="388">
        <v>92776</v>
      </c>
      <c r="B2153" s="388" t="s">
        <v>2905</v>
      </c>
      <c r="C2153" s="388" t="s">
        <v>130</v>
      </c>
      <c r="D2153" s="388" t="s">
        <v>240</v>
      </c>
      <c r="E2153" s="389" t="s">
        <v>5322</v>
      </c>
      <c r="F2153" s="388" t="s">
        <v>241</v>
      </c>
    </row>
    <row r="2154" spans="1:6">
      <c r="A2154" s="388">
        <v>92777</v>
      </c>
      <c r="B2154" s="388" t="s">
        <v>2906</v>
      </c>
      <c r="C2154" s="388" t="s">
        <v>130</v>
      </c>
      <c r="D2154" s="388" t="s">
        <v>240</v>
      </c>
      <c r="E2154" s="389" t="s">
        <v>17147</v>
      </c>
      <c r="F2154" s="388" t="s">
        <v>241</v>
      </c>
    </row>
    <row r="2155" spans="1:6">
      <c r="A2155" s="388">
        <v>92778</v>
      </c>
      <c r="B2155" s="388" t="s">
        <v>2907</v>
      </c>
      <c r="C2155" s="388" t="s">
        <v>130</v>
      </c>
      <c r="D2155" s="388" t="s">
        <v>240</v>
      </c>
      <c r="E2155" s="389" t="s">
        <v>4018</v>
      </c>
      <c r="F2155" s="388" t="s">
        <v>241</v>
      </c>
    </row>
    <row r="2156" spans="1:6">
      <c r="A2156" s="388">
        <v>92779</v>
      </c>
      <c r="B2156" s="388" t="s">
        <v>2909</v>
      </c>
      <c r="C2156" s="388" t="s">
        <v>130</v>
      </c>
      <c r="D2156" s="388" t="s">
        <v>240</v>
      </c>
      <c r="E2156" s="389" t="s">
        <v>13008</v>
      </c>
      <c r="F2156" s="388" t="s">
        <v>241</v>
      </c>
    </row>
    <row r="2157" spans="1:6">
      <c r="A2157" s="388">
        <v>92780</v>
      </c>
      <c r="B2157" s="388" t="s">
        <v>2911</v>
      </c>
      <c r="C2157" s="388" t="s">
        <v>130</v>
      </c>
      <c r="D2157" s="388" t="s">
        <v>240</v>
      </c>
      <c r="E2157" s="389" t="s">
        <v>3678</v>
      </c>
      <c r="F2157" s="388" t="s">
        <v>241</v>
      </c>
    </row>
    <row r="2158" spans="1:6">
      <c r="A2158" s="388">
        <v>92781</v>
      </c>
      <c r="B2158" s="388" t="s">
        <v>2912</v>
      </c>
      <c r="C2158" s="388" t="s">
        <v>130</v>
      </c>
      <c r="D2158" s="388" t="s">
        <v>240</v>
      </c>
      <c r="E2158" s="389" t="s">
        <v>1758</v>
      </c>
      <c r="F2158" s="388" t="s">
        <v>241</v>
      </c>
    </row>
    <row r="2159" spans="1:6">
      <c r="A2159" s="388">
        <v>92782</v>
      </c>
      <c r="B2159" s="388" t="s">
        <v>2913</v>
      </c>
      <c r="C2159" s="388" t="s">
        <v>130</v>
      </c>
      <c r="D2159" s="388" t="s">
        <v>334</v>
      </c>
      <c r="E2159" s="389" t="s">
        <v>6244</v>
      </c>
      <c r="F2159" s="388" t="s">
        <v>241</v>
      </c>
    </row>
    <row r="2160" spans="1:6">
      <c r="A2160" s="388">
        <v>92783</v>
      </c>
      <c r="B2160" s="388" t="s">
        <v>2914</v>
      </c>
      <c r="C2160" s="388" t="s">
        <v>130</v>
      </c>
      <c r="D2160" s="388" t="s">
        <v>240</v>
      </c>
      <c r="E2160" s="389" t="s">
        <v>16743</v>
      </c>
      <c r="F2160" s="388" t="s">
        <v>241</v>
      </c>
    </row>
    <row r="2161" spans="1:6">
      <c r="A2161" s="388">
        <v>92784</v>
      </c>
      <c r="B2161" s="388" t="s">
        <v>2915</v>
      </c>
      <c r="C2161" s="388" t="s">
        <v>130</v>
      </c>
      <c r="D2161" s="388" t="s">
        <v>240</v>
      </c>
      <c r="E2161" s="389" t="s">
        <v>14370</v>
      </c>
      <c r="F2161" s="388" t="s">
        <v>241</v>
      </c>
    </row>
    <row r="2162" spans="1:6">
      <c r="A2162" s="388">
        <v>92785</v>
      </c>
      <c r="B2162" s="388" t="s">
        <v>2917</v>
      </c>
      <c r="C2162" s="388" t="s">
        <v>130</v>
      </c>
      <c r="D2162" s="388" t="s">
        <v>240</v>
      </c>
      <c r="E2162" s="389" t="s">
        <v>7093</v>
      </c>
      <c r="F2162" s="388" t="s">
        <v>241</v>
      </c>
    </row>
    <row r="2163" spans="1:6">
      <c r="A2163" s="388">
        <v>92786</v>
      </c>
      <c r="B2163" s="388" t="s">
        <v>2918</v>
      </c>
      <c r="C2163" s="388" t="s">
        <v>130</v>
      </c>
      <c r="D2163" s="388" t="s">
        <v>240</v>
      </c>
      <c r="E2163" s="389" t="s">
        <v>926</v>
      </c>
      <c r="F2163" s="388" t="s">
        <v>241</v>
      </c>
    </row>
    <row r="2164" spans="1:6">
      <c r="A2164" s="388">
        <v>92787</v>
      </c>
      <c r="B2164" s="388" t="s">
        <v>2920</v>
      </c>
      <c r="C2164" s="388" t="s">
        <v>130</v>
      </c>
      <c r="D2164" s="388" t="s">
        <v>240</v>
      </c>
      <c r="E2164" s="389" t="s">
        <v>4954</v>
      </c>
      <c r="F2164" s="388" t="s">
        <v>241</v>
      </c>
    </row>
    <row r="2165" spans="1:6">
      <c r="A2165" s="388">
        <v>92788</v>
      </c>
      <c r="B2165" s="388" t="s">
        <v>2921</v>
      </c>
      <c r="C2165" s="388" t="s">
        <v>130</v>
      </c>
      <c r="D2165" s="388" t="s">
        <v>240</v>
      </c>
      <c r="E2165" s="389" t="s">
        <v>6782</v>
      </c>
      <c r="F2165" s="388" t="s">
        <v>241</v>
      </c>
    </row>
    <row r="2166" spans="1:6">
      <c r="A2166" s="388">
        <v>92789</v>
      </c>
      <c r="B2166" s="388" t="s">
        <v>2922</v>
      </c>
      <c r="C2166" s="388" t="s">
        <v>130</v>
      </c>
      <c r="D2166" s="388" t="s">
        <v>334</v>
      </c>
      <c r="E2166" s="389" t="s">
        <v>17144</v>
      </c>
      <c r="F2166" s="388" t="s">
        <v>241</v>
      </c>
    </row>
    <row r="2167" spans="1:6">
      <c r="A2167" s="388">
        <v>92790</v>
      </c>
      <c r="B2167" s="388" t="s">
        <v>2923</v>
      </c>
      <c r="C2167" s="388" t="s">
        <v>130</v>
      </c>
      <c r="D2167" s="388" t="s">
        <v>334</v>
      </c>
      <c r="E2167" s="389" t="s">
        <v>6181</v>
      </c>
      <c r="F2167" s="388" t="s">
        <v>241</v>
      </c>
    </row>
    <row r="2168" spans="1:6">
      <c r="A2168" s="388">
        <v>92791</v>
      </c>
      <c r="B2168" s="388" t="s">
        <v>2925</v>
      </c>
      <c r="C2168" s="388" t="s">
        <v>130</v>
      </c>
      <c r="D2168" s="388" t="s">
        <v>334</v>
      </c>
      <c r="E2168" s="389" t="s">
        <v>10974</v>
      </c>
      <c r="F2168" s="388" t="s">
        <v>241</v>
      </c>
    </row>
    <row r="2169" spans="1:6">
      <c r="A2169" s="388">
        <v>92792</v>
      </c>
      <c r="B2169" s="388" t="s">
        <v>2927</v>
      </c>
      <c r="C2169" s="388" t="s">
        <v>130</v>
      </c>
      <c r="D2169" s="388" t="s">
        <v>334</v>
      </c>
      <c r="E2169" s="389" t="s">
        <v>14445</v>
      </c>
      <c r="F2169" s="388" t="s">
        <v>241</v>
      </c>
    </row>
    <row r="2170" spans="1:6">
      <c r="A2170" s="388">
        <v>92793</v>
      </c>
      <c r="B2170" s="388" t="s">
        <v>2928</v>
      </c>
      <c r="C2170" s="388" t="s">
        <v>130</v>
      </c>
      <c r="D2170" s="388" t="s">
        <v>334</v>
      </c>
      <c r="E2170" s="389" t="s">
        <v>509</v>
      </c>
      <c r="F2170" s="388" t="s">
        <v>241</v>
      </c>
    </row>
    <row r="2171" spans="1:6">
      <c r="A2171" s="388">
        <v>92794</v>
      </c>
      <c r="B2171" s="388" t="s">
        <v>2930</v>
      </c>
      <c r="C2171" s="388" t="s">
        <v>130</v>
      </c>
      <c r="D2171" s="388" t="s">
        <v>334</v>
      </c>
      <c r="E2171" s="389" t="s">
        <v>17148</v>
      </c>
      <c r="F2171" s="388" t="s">
        <v>241</v>
      </c>
    </row>
    <row r="2172" spans="1:6">
      <c r="A2172" s="388">
        <v>92795</v>
      </c>
      <c r="B2172" s="388" t="s">
        <v>2931</v>
      </c>
      <c r="C2172" s="388" t="s">
        <v>130</v>
      </c>
      <c r="D2172" s="388" t="s">
        <v>334</v>
      </c>
      <c r="E2172" s="389" t="s">
        <v>1743</v>
      </c>
      <c r="F2172" s="388" t="s">
        <v>241</v>
      </c>
    </row>
    <row r="2173" spans="1:6">
      <c r="A2173" s="388">
        <v>92796</v>
      </c>
      <c r="B2173" s="388" t="s">
        <v>2933</v>
      </c>
      <c r="C2173" s="388" t="s">
        <v>130</v>
      </c>
      <c r="D2173" s="388" t="s">
        <v>334</v>
      </c>
      <c r="E2173" s="389" t="s">
        <v>2936</v>
      </c>
      <c r="F2173" s="388" t="s">
        <v>241</v>
      </c>
    </row>
    <row r="2174" spans="1:6">
      <c r="A2174" s="388">
        <v>92797</v>
      </c>
      <c r="B2174" s="388" t="s">
        <v>2934</v>
      </c>
      <c r="C2174" s="388" t="s">
        <v>130</v>
      </c>
      <c r="D2174" s="388" t="s">
        <v>334</v>
      </c>
      <c r="E2174" s="389" t="s">
        <v>5514</v>
      </c>
      <c r="F2174" s="388" t="s">
        <v>241</v>
      </c>
    </row>
    <row r="2175" spans="1:6">
      <c r="A2175" s="388">
        <v>92798</v>
      </c>
      <c r="B2175" s="388" t="s">
        <v>2935</v>
      </c>
      <c r="C2175" s="388" t="s">
        <v>130</v>
      </c>
      <c r="D2175" s="388" t="s">
        <v>334</v>
      </c>
      <c r="E2175" s="389" t="s">
        <v>16396</v>
      </c>
      <c r="F2175" s="388" t="s">
        <v>241</v>
      </c>
    </row>
    <row r="2176" spans="1:6">
      <c r="A2176" s="388">
        <v>92799</v>
      </c>
      <c r="B2176" s="388" t="s">
        <v>2937</v>
      </c>
      <c r="C2176" s="388" t="s">
        <v>130</v>
      </c>
      <c r="D2176" s="388" t="s">
        <v>334</v>
      </c>
      <c r="E2176" s="389" t="s">
        <v>1380</v>
      </c>
      <c r="F2176" s="388" t="s">
        <v>241</v>
      </c>
    </row>
    <row r="2177" spans="1:6">
      <c r="A2177" s="388">
        <v>92800</v>
      </c>
      <c r="B2177" s="388" t="s">
        <v>2938</v>
      </c>
      <c r="C2177" s="388" t="s">
        <v>130</v>
      </c>
      <c r="D2177" s="388" t="s">
        <v>334</v>
      </c>
      <c r="E2177" s="389" t="s">
        <v>2967</v>
      </c>
      <c r="F2177" s="388" t="s">
        <v>241</v>
      </c>
    </row>
    <row r="2178" spans="1:6">
      <c r="A2178" s="388">
        <v>92801</v>
      </c>
      <c r="B2178" s="388" t="s">
        <v>2940</v>
      </c>
      <c r="C2178" s="388" t="s">
        <v>130</v>
      </c>
      <c r="D2178" s="388" t="s">
        <v>334</v>
      </c>
      <c r="E2178" s="389" t="s">
        <v>1039</v>
      </c>
      <c r="F2178" s="388" t="s">
        <v>241</v>
      </c>
    </row>
    <row r="2179" spans="1:6">
      <c r="A2179" s="388">
        <v>92802</v>
      </c>
      <c r="B2179" s="388" t="s">
        <v>2942</v>
      </c>
      <c r="C2179" s="388" t="s">
        <v>130</v>
      </c>
      <c r="D2179" s="388" t="s">
        <v>334</v>
      </c>
      <c r="E2179" s="389" t="s">
        <v>8191</v>
      </c>
      <c r="F2179" s="388" t="s">
        <v>241</v>
      </c>
    </row>
    <row r="2180" spans="1:6">
      <c r="A2180" s="388">
        <v>92803</v>
      </c>
      <c r="B2180" s="388" t="s">
        <v>2944</v>
      </c>
      <c r="C2180" s="388" t="s">
        <v>130</v>
      </c>
      <c r="D2180" s="388" t="s">
        <v>334</v>
      </c>
      <c r="E2180" s="389" t="s">
        <v>2998</v>
      </c>
      <c r="F2180" s="388" t="s">
        <v>241</v>
      </c>
    </row>
    <row r="2181" spans="1:6">
      <c r="A2181" s="388">
        <v>92804</v>
      </c>
      <c r="B2181" s="388" t="s">
        <v>2945</v>
      </c>
      <c r="C2181" s="388" t="s">
        <v>130</v>
      </c>
      <c r="D2181" s="388" t="s">
        <v>334</v>
      </c>
      <c r="E2181" s="389" t="s">
        <v>17149</v>
      </c>
      <c r="F2181" s="388" t="s">
        <v>241</v>
      </c>
    </row>
    <row r="2182" spans="1:6">
      <c r="A2182" s="388">
        <v>92805</v>
      </c>
      <c r="B2182" s="388" t="s">
        <v>2947</v>
      </c>
      <c r="C2182" s="388" t="s">
        <v>130</v>
      </c>
      <c r="D2182" s="388" t="s">
        <v>334</v>
      </c>
      <c r="E2182" s="389" t="s">
        <v>10114</v>
      </c>
      <c r="F2182" s="388" t="s">
        <v>241</v>
      </c>
    </row>
    <row r="2183" spans="1:6">
      <c r="A2183" s="388">
        <v>92806</v>
      </c>
      <c r="B2183" s="388" t="s">
        <v>2948</v>
      </c>
      <c r="C2183" s="388" t="s">
        <v>130</v>
      </c>
      <c r="D2183" s="388" t="s">
        <v>334</v>
      </c>
      <c r="E2183" s="389" t="s">
        <v>14446</v>
      </c>
      <c r="F2183" s="388" t="s">
        <v>241</v>
      </c>
    </row>
    <row r="2184" spans="1:6">
      <c r="A2184" s="388">
        <v>92875</v>
      </c>
      <c r="B2184" s="388" t="s">
        <v>2949</v>
      </c>
      <c r="C2184" s="388" t="s">
        <v>130</v>
      </c>
      <c r="D2184" s="388" t="s">
        <v>334</v>
      </c>
      <c r="E2184" s="389" t="s">
        <v>2877</v>
      </c>
      <c r="F2184" s="388" t="s">
        <v>241</v>
      </c>
    </row>
    <row r="2185" spans="1:6">
      <c r="A2185" s="388">
        <v>92876</v>
      </c>
      <c r="B2185" s="388" t="s">
        <v>2951</v>
      </c>
      <c r="C2185" s="388" t="s">
        <v>130</v>
      </c>
      <c r="D2185" s="388" t="s">
        <v>334</v>
      </c>
      <c r="E2185" s="389" t="s">
        <v>12566</v>
      </c>
      <c r="F2185" s="388" t="s">
        <v>241</v>
      </c>
    </row>
    <row r="2186" spans="1:6">
      <c r="A2186" s="388">
        <v>92877</v>
      </c>
      <c r="B2186" s="388" t="s">
        <v>2953</v>
      </c>
      <c r="C2186" s="388" t="s">
        <v>130</v>
      </c>
      <c r="D2186" s="388" t="s">
        <v>334</v>
      </c>
      <c r="E2186" s="389" t="s">
        <v>7944</v>
      </c>
      <c r="F2186" s="388" t="s">
        <v>241</v>
      </c>
    </row>
    <row r="2187" spans="1:6">
      <c r="A2187" s="388">
        <v>92878</v>
      </c>
      <c r="B2187" s="388" t="s">
        <v>2954</v>
      </c>
      <c r="C2187" s="388" t="s">
        <v>130</v>
      </c>
      <c r="D2187" s="388" t="s">
        <v>334</v>
      </c>
      <c r="E2187" s="389" t="s">
        <v>14444</v>
      </c>
      <c r="F2187" s="388" t="s">
        <v>241</v>
      </c>
    </row>
    <row r="2188" spans="1:6">
      <c r="A2188" s="388">
        <v>92879</v>
      </c>
      <c r="B2188" s="388" t="s">
        <v>2956</v>
      </c>
      <c r="C2188" s="388" t="s">
        <v>130</v>
      </c>
      <c r="D2188" s="388" t="s">
        <v>334</v>
      </c>
      <c r="E2188" s="389" t="s">
        <v>3001</v>
      </c>
      <c r="F2188" s="388" t="s">
        <v>241</v>
      </c>
    </row>
    <row r="2189" spans="1:6">
      <c r="A2189" s="388">
        <v>92880</v>
      </c>
      <c r="B2189" s="388" t="s">
        <v>2957</v>
      </c>
      <c r="C2189" s="388" t="s">
        <v>130</v>
      </c>
      <c r="D2189" s="388" t="s">
        <v>334</v>
      </c>
      <c r="E2189" s="389" t="s">
        <v>3885</v>
      </c>
      <c r="F2189" s="388" t="s">
        <v>241</v>
      </c>
    </row>
    <row r="2190" spans="1:6">
      <c r="A2190" s="388">
        <v>92881</v>
      </c>
      <c r="B2190" s="388" t="s">
        <v>2959</v>
      </c>
      <c r="C2190" s="388" t="s">
        <v>130</v>
      </c>
      <c r="D2190" s="388" t="s">
        <v>334</v>
      </c>
      <c r="E2190" s="389" t="s">
        <v>2055</v>
      </c>
      <c r="F2190" s="388" t="s">
        <v>241</v>
      </c>
    </row>
    <row r="2191" spans="1:6">
      <c r="A2191" s="388">
        <v>92882</v>
      </c>
      <c r="B2191" s="388" t="s">
        <v>2960</v>
      </c>
      <c r="C2191" s="388" t="s">
        <v>130</v>
      </c>
      <c r="D2191" s="388" t="s">
        <v>240</v>
      </c>
      <c r="E2191" s="389" t="s">
        <v>16744</v>
      </c>
      <c r="F2191" s="388" t="s">
        <v>241</v>
      </c>
    </row>
    <row r="2192" spans="1:6">
      <c r="A2192" s="388">
        <v>92883</v>
      </c>
      <c r="B2192" s="388" t="s">
        <v>2961</v>
      </c>
      <c r="C2192" s="388" t="s">
        <v>130</v>
      </c>
      <c r="D2192" s="388" t="s">
        <v>240</v>
      </c>
      <c r="E2192" s="389" t="s">
        <v>10605</v>
      </c>
      <c r="F2192" s="388" t="s">
        <v>241</v>
      </c>
    </row>
    <row r="2193" spans="1:6">
      <c r="A2193" s="388">
        <v>92884</v>
      </c>
      <c r="B2193" s="388" t="s">
        <v>2963</v>
      </c>
      <c r="C2193" s="388" t="s">
        <v>130</v>
      </c>
      <c r="D2193" s="388" t="s">
        <v>240</v>
      </c>
      <c r="E2193" s="389" t="s">
        <v>8150</v>
      </c>
      <c r="F2193" s="388" t="s">
        <v>241</v>
      </c>
    </row>
    <row r="2194" spans="1:6">
      <c r="A2194" s="388">
        <v>92885</v>
      </c>
      <c r="B2194" s="388" t="s">
        <v>2964</v>
      </c>
      <c r="C2194" s="388" t="s">
        <v>130</v>
      </c>
      <c r="D2194" s="388" t="s">
        <v>240</v>
      </c>
      <c r="E2194" s="389" t="s">
        <v>13968</v>
      </c>
      <c r="F2194" s="388" t="s">
        <v>241</v>
      </c>
    </row>
    <row r="2195" spans="1:6">
      <c r="A2195" s="388">
        <v>92886</v>
      </c>
      <c r="B2195" s="388" t="s">
        <v>2965</v>
      </c>
      <c r="C2195" s="388" t="s">
        <v>130</v>
      </c>
      <c r="D2195" s="388" t="s">
        <v>240</v>
      </c>
      <c r="E2195" s="389" t="s">
        <v>17150</v>
      </c>
      <c r="F2195" s="388" t="s">
        <v>241</v>
      </c>
    </row>
    <row r="2196" spans="1:6">
      <c r="A2196" s="388">
        <v>92887</v>
      </c>
      <c r="B2196" s="388" t="s">
        <v>2966</v>
      </c>
      <c r="C2196" s="388" t="s">
        <v>130</v>
      </c>
      <c r="D2196" s="388" t="s">
        <v>240</v>
      </c>
      <c r="E2196" s="389" t="s">
        <v>3618</v>
      </c>
      <c r="F2196" s="388" t="s">
        <v>241</v>
      </c>
    </row>
    <row r="2197" spans="1:6">
      <c r="A2197" s="388">
        <v>92888</v>
      </c>
      <c r="B2197" s="388" t="s">
        <v>2968</v>
      </c>
      <c r="C2197" s="388" t="s">
        <v>130</v>
      </c>
      <c r="D2197" s="388" t="s">
        <v>334</v>
      </c>
      <c r="E2197" s="389" t="s">
        <v>17150</v>
      </c>
      <c r="F2197" s="388" t="s">
        <v>241</v>
      </c>
    </row>
    <row r="2198" spans="1:6">
      <c r="A2198" s="388">
        <v>92915</v>
      </c>
      <c r="B2198" s="388" t="s">
        <v>2970</v>
      </c>
      <c r="C2198" s="388" t="s">
        <v>130</v>
      </c>
      <c r="D2198" s="388" t="s">
        <v>240</v>
      </c>
      <c r="E2198" s="389" t="s">
        <v>435</v>
      </c>
      <c r="F2198" s="388" t="s">
        <v>241</v>
      </c>
    </row>
    <row r="2199" spans="1:6">
      <c r="A2199" s="388">
        <v>92916</v>
      </c>
      <c r="B2199" s="388" t="s">
        <v>2972</v>
      </c>
      <c r="C2199" s="388" t="s">
        <v>130</v>
      </c>
      <c r="D2199" s="388" t="s">
        <v>240</v>
      </c>
      <c r="E2199" s="389" t="s">
        <v>9995</v>
      </c>
      <c r="F2199" s="388" t="s">
        <v>241</v>
      </c>
    </row>
    <row r="2200" spans="1:6">
      <c r="A2200" s="388">
        <v>92917</v>
      </c>
      <c r="B2200" s="388" t="s">
        <v>2974</v>
      </c>
      <c r="C2200" s="388" t="s">
        <v>130</v>
      </c>
      <c r="D2200" s="388" t="s">
        <v>240</v>
      </c>
      <c r="E2200" s="389" t="s">
        <v>2729</v>
      </c>
      <c r="F2200" s="388" t="s">
        <v>241</v>
      </c>
    </row>
    <row r="2201" spans="1:6">
      <c r="A2201" s="388">
        <v>92919</v>
      </c>
      <c r="B2201" s="388" t="s">
        <v>2976</v>
      </c>
      <c r="C2201" s="388" t="s">
        <v>130</v>
      </c>
      <c r="D2201" s="388" t="s">
        <v>240</v>
      </c>
      <c r="E2201" s="389" t="s">
        <v>14045</v>
      </c>
      <c r="F2201" s="388" t="s">
        <v>241</v>
      </c>
    </row>
    <row r="2202" spans="1:6">
      <c r="A2202" s="388">
        <v>92921</v>
      </c>
      <c r="B2202" s="388" t="s">
        <v>2977</v>
      </c>
      <c r="C2202" s="388" t="s">
        <v>130</v>
      </c>
      <c r="D2202" s="388" t="s">
        <v>240</v>
      </c>
      <c r="E2202" s="389" t="s">
        <v>12566</v>
      </c>
      <c r="F2202" s="388" t="s">
        <v>241</v>
      </c>
    </row>
    <row r="2203" spans="1:6">
      <c r="A2203" s="388">
        <v>92922</v>
      </c>
      <c r="B2203" s="388" t="s">
        <v>2978</v>
      </c>
      <c r="C2203" s="388" t="s">
        <v>130</v>
      </c>
      <c r="D2203" s="388" t="s">
        <v>240</v>
      </c>
      <c r="E2203" s="389" t="s">
        <v>1045</v>
      </c>
      <c r="F2203" s="388" t="s">
        <v>241</v>
      </c>
    </row>
    <row r="2204" spans="1:6">
      <c r="A2204" s="388">
        <v>92923</v>
      </c>
      <c r="B2204" s="388" t="s">
        <v>2980</v>
      </c>
      <c r="C2204" s="388" t="s">
        <v>130</v>
      </c>
      <c r="D2204" s="388" t="s">
        <v>240</v>
      </c>
      <c r="E2204" s="389" t="s">
        <v>1464</v>
      </c>
      <c r="F2204" s="388" t="s">
        <v>241</v>
      </c>
    </row>
    <row r="2205" spans="1:6">
      <c r="A2205" s="388">
        <v>92924</v>
      </c>
      <c r="B2205" s="388" t="s">
        <v>2981</v>
      </c>
      <c r="C2205" s="388" t="s">
        <v>130</v>
      </c>
      <c r="D2205" s="388" t="s">
        <v>334</v>
      </c>
      <c r="E2205" s="389" t="s">
        <v>4269</v>
      </c>
      <c r="F2205" s="388" t="s">
        <v>241</v>
      </c>
    </row>
    <row r="2206" spans="1:6">
      <c r="A2206" s="388">
        <v>95445</v>
      </c>
      <c r="B2206" s="388" t="s">
        <v>2982</v>
      </c>
      <c r="C2206" s="388" t="s">
        <v>130</v>
      </c>
      <c r="D2206" s="388" t="s">
        <v>334</v>
      </c>
      <c r="E2206" s="389" t="s">
        <v>16198</v>
      </c>
      <c r="F2206" s="388" t="s">
        <v>241</v>
      </c>
    </row>
    <row r="2207" spans="1:6">
      <c r="A2207" s="388">
        <v>95446</v>
      </c>
      <c r="B2207" s="388" t="s">
        <v>2984</v>
      </c>
      <c r="C2207" s="388" t="s">
        <v>130</v>
      </c>
      <c r="D2207" s="388" t="s">
        <v>334</v>
      </c>
      <c r="E2207" s="389" t="s">
        <v>2962</v>
      </c>
      <c r="F2207" s="388" t="s">
        <v>241</v>
      </c>
    </row>
    <row r="2208" spans="1:6">
      <c r="A2208" s="388">
        <v>95448</v>
      </c>
      <c r="B2208" s="388" t="s">
        <v>2985</v>
      </c>
      <c r="C2208" s="388" t="s">
        <v>130</v>
      </c>
      <c r="D2208" s="388" t="s">
        <v>334</v>
      </c>
      <c r="E2208" s="389" t="s">
        <v>254</v>
      </c>
      <c r="F2208" s="388" t="s">
        <v>241</v>
      </c>
    </row>
    <row r="2209" spans="1:6">
      <c r="A2209" s="388">
        <v>95576</v>
      </c>
      <c r="B2209" s="388" t="s">
        <v>2987</v>
      </c>
      <c r="C2209" s="388" t="s">
        <v>130</v>
      </c>
      <c r="D2209" s="388" t="s">
        <v>334</v>
      </c>
      <c r="E2209" s="389" t="s">
        <v>14447</v>
      </c>
      <c r="F2209" s="388" t="s">
        <v>241</v>
      </c>
    </row>
    <row r="2210" spans="1:6">
      <c r="A2210" s="388">
        <v>95577</v>
      </c>
      <c r="B2210" s="388" t="s">
        <v>2989</v>
      </c>
      <c r="C2210" s="388" t="s">
        <v>130</v>
      </c>
      <c r="D2210" s="388" t="s">
        <v>334</v>
      </c>
      <c r="E2210" s="389" t="s">
        <v>4954</v>
      </c>
      <c r="F2210" s="388" t="s">
        <v>241</v>
      </c>
    </row>
    <row r="2211" spans="1:6">
      <c r="A2211" s="388">
        <v>95578</v>
      </c>
      <c r="B2211" s="388" t="s">
        <v>2991</v>
      </c>
      <c r="C2211" s="388" t="s">
        <v>130</v>
      </c>
      <c r="D2211" s="388" t="s">
        <v>334</v>
      </c>
      <c r="E2211" s="389" t="s">
        <v>12692</v>
      </c>
      <c r="F2211" s="388" t="s">
        <v>241</v>
      </c>
    </row>
    <row r="2212" spans="1:6">
      <c r="A2212" s="388">
        <v>95579</v>
      </c>
      <c r="B2212" s="388" t="s">
        <v>2993</v>
      </c>
      <c r="C2212" s="388" t="s">
        <v>130</v>
      </c>
      <c r="D2212" s="388" t="s">
        <v>334</v>
      </c>
      <c r="E2212" s="389" t="s">
        <v>7048</v>
      </c>
      <c r="F2212" s="388" t="s">
        <v>241</v>
      </c>
    </row>
    <row r="2213" spans="1:6">
      <c r="A2213" s="388">
        <v>95580</v>
      </c>
      <c r="B2213" s="388" t="s">
        <v>2994</v>
      </c>
      <c r="C2213" s="388" t="s">
        <v>130</v>
      </c>
      <c r="D2213" s="388" t="s">
        <v>334</v>
      </c>
      <c r="E2213" s="389" t="s">
        <v>2055</v>
      </c>
      <c r="F2213" s="388" t="s">
        <v>241</v>
      </c>
    </row>
    <row r="2214" spans="1:6">
      <c r="A2214" s="388">
        <v>95581</v>
      </c>
      <c r="B2214" s="388" t="s">
        <v>2995</v>
      </c>
      <c r="C2214" s="388" t="s">
        <v>130</v>
      </c>
      <c r="D2214" s="388" t="s">
        <v>334</v>
      </c>
      <c r="E2214" s="389" t="s">
        <v>14448</v>
      </c>
      <c r="F2214" s="388" t="s">
        <v>241</v>
      </c>
    </row>
    <row r="2215" spans="1:6">
      <c r="A2215" s="388">
        <v>95582</v>
      </c>
      <c r="B2215" s="388" t="s">
        <v>2997</v>
      </c>
      <c r="C2215" s="388" t="s">
        <v>130</v>
      </c>
      <c r="D2215" s="388" t="s">
        <v>334</v>
      </c>
      <c r="E2215" s="389" t="s">
        <v>17151</v>
      </c>
      <c r="F2215" s="388" t="s">
        <v>241</v>
      </c>
    </row>
    <row r="2216" spans="1:6">
      <c r="A2216" s="388">
        <v>95583</v>
      </c>
      <c r="B2216" s="388" t="s">
        <v>2999</v>
      </c>
      <c r="C2216" s="388" t="s">
        <v>130</v>
      </c>
      <c r="D2216" s="388" t="s">
        <v>334</v>
      </c>
      <c r="E2216" s="389" t="s">
        <v>6836</v>
      </c>
      <c r="F2216" s="388" t="s">
        <v>241</v>
      </c>
    </row>
    <row r="2217" spans="1:6">
      <c r="A2217" s="388">
        <v>95584</v>
      </c>
      <c r="B2217" s="388" t="s">
        <v>3000</v>
      </c>
      <c r="C2217" s="388" t="s">
        <v>130</v>
      </c>
      <c r="D2217" s="388" t="s">
        <v>334</v>
      </c>
      <c r="E2217" s="389" t="s">
        <v>1721</v>
      </c>
      <c r="F2217" s="388" t="s">
        <v>241</v>
      </c>
    </row>
    <row r="2218" spans="1:6">
      <c r="A2218" s="388">
        <v>95585</v>
      </c>
      <c r="B2218" s="388" t="s">
        <v>3002</v>
      </c>
      <c r="C2218" s="388" t="s">
        <v>130</v>
      </c>
      <c r="D2218" s="388" t="s">
        <v>334</v>
      </c>
      <c r="E2218" s="389" t="s">
        <v>17152</v>
      </c>
      <c r="F2218" s="388" t="s">
        <v>241</v>
      </c>
    </row>
    <row r="2219" spans="1:6">
      <c r="A2219" s="388">
        <v>95586</v>
      </c>
      <c r="B2219" s="388" t="s">
        <v>3004</v>
      </c>
      <c r="C2219" s="388" t="s">
        <v>130</v>
      </c>
      <c r="D2219" s="388" t="s">
        <v>334</v>
      </c>
      <c r="E2219" s="389" t="s">
        <v>4092</v>
      </c>
      <c r="F2219" s="388" t="s">
        <v>241</v>
      </c>
    </row>
    <row r="2220" spans="1:6">
      <c r="A2220" s="388">
        <v>95587</v>
      </c>
      <c r="B2220" s="388" t="s">
        <v>3006</v>
      </c>
      <c r="C2220" s="388" t="s">
        <v>130</v>
      </c>
      <c r="D2220" s="388" t="s">
        <v>334</v>
      </c>
      <c r="E2220" s="389" t="s">
        <v>14016</v>
      </c>
      <c r="F2220" s="388" t="s">
        <v>241</v>
      </c>
    </row>
    <row r="2221" spans="1:6">
      <c r="A2221" s="388">
        <v>95588</v>
      </c>
      <c r="B2221" s="388" t="s">
        <v>3007</v>
      </c>
      <c r="C2221" s="388" t="s">
        <v>130</v>
      </c>
      <c r="D2221" s="388" t="s">
        <v>334</v>
      </c>
      <c r="E2221" s="389" t="s">
        <v>6871</v>
      </c>
      <c r="F2221" s="388" t="s">
        <v>241</v>
      </c>
    </row>
    <row r="2222" spans="1:6">
      <c r="A2222" s="388">
        <v>95589</v>
      </c>
      <c r="B2222" s="388" t="s">
        <v>3009</v>
      </c>
      <c r="C2222" s="388" t="s">
        <v>130</v>
      </c>
      <c r="D2222" s="388" t="s">
        <v>334</v>
      </c>
      <c r="E2222" s="389" t="s">
        <v>3657</v>
      </c>
      <c r="F2222" s="388" t="s">
        <v>241</v>
      </c>
    </row>
    <row r="2223" spans="1:6">
      <c r="A2223" s="388">
        <v>95590</v>
      </c>
      <c r="B2223" s="388" t="s">
        <v>3011</v>
      </c>
      <c r="C2223" s="388" t="s">
        <v>130</v>
      </c>
      <c r="D2223" s="388" t="s">
        <v>334</v>
      </c>
      <c r="E2223" s="389" t="s">
        <v>2975</v>
      </c>
      <c r="F2223" s="388" t="s">
        <v>241</v>
      </c>
    </row>
    <row r="2224" spans="1:6">
      <c r="A2224" s="388">
        <v>95591</v>
      </c>
      <c r="B2224" s="388" t="s">
        <v>3012</v>
      </c>
      <c r="C2224" s="388" t="s">
        <v>130</v>
      </c>
      <c r="D2224" s="388" t="s">
        <v>334</v>
      </c>
      <c r="E2224" s="389" t="s">
        <v>4018</v>
      </c>
      <c r="F2224" s="388" t="s">
        <v>241</v>
      </c>
    </row>
    <row r="2225" spans="1:6">
      <c r="A2225" s="388">
        <v>95592</v>
      </c>
      <c r="B2225" s="388" t="s">
        <v>3013</v>
      </c>
      <c r="C2225" s="388" t="s">
        <v>130</v>
      </c>
      <c r="D2225" s="388" t="s">
        <v>334</v>
      </c>
      <c r="E2225" s="389" t="s">
        <v>1213</v>
      </c>
      <c r="F2225" s="388" t="s">
        <v>241</v>
      </c>
    </row>
    <row r="2226" spans="1:6">
      <c r="A2226" s="388">
        <v>95593</v>
      </c>
      <c r="B2226" s="388" t="s">
        <v>3015</v>
      </c>
      <c r="C2226" s="388" t="s">
        <v>130</v>
      </c>
      <c r="D2226" s="388" t="s">
        <v>334</v>
      </c>
      <c r="E2226" s="389" t="s">
        <v>17153</v>
      </c>
      <c r="F2226" s="388" t="s">
        <v>241</v>
      </c>
    </row>
    <row r="2227" spans="1:6">
      <c r="A2227" s="388">
        <v>95943</v>
      </c>
      <c r="B2227" s="388" t="s">
        <v>3016</v>
      </c>
      <c r="C2227" s="388" t="s">
        <v>130</v>
      </c>
      <c r="D2227" s="388" t="s">
        <v>240</v>
      </c>
      <c r="E2227" s="389" t="s">
        <v>4420</v>
      </c>
      <c r="F2227" s="388" t="s">
        <v>241</v>
      </c>
    </row>
    <row r="2228" spans="1:6">
      <c r="A2228" s="388">
        <v>95944</v>
      </c>
      <c r="B2228" s="388" t="s">
        <v>3017</v>
      </c>
      <c r="C2228" s="388" t="s">
        <v>130</v>
      </c>
      <c r="D2228" s="388" t="s">
        <v>240</v>
      </c>
      <c r="E2228" s="389" t="s">
        <v>14186</v>
      </c>
      <c r="F2228" s="388" t="s">
        <v>241</v>
      </c>
    </row>
    <row r="2229" spans="1:6">
      <c r="A2229" s="388">
        <v>95945</v>
      </c>
      <c r="B2229" s="388" t="s">
        <v>3019</v>
      </c>
      <c r="C2229" s="388" t="s">
        <v>130</v>
      </c>
      <c r="D2229" s="388" t="s">
        <v>240</v>
      </c>
      <c r="E2229" s="389" t="s">
        <v>14449</v>
      </c>
      <c r="F2229" s="388" t="s">
        <v>241</v>
      </c>
    </row>
    <row r="2230" spans="1:6">
      <c r="A2230" s="388">
        <v>95946</v>
      </c>
      <c r="B2230" s="388" t="s">
        <v>3020</v>
      </c>
      <c r="C2230" s="388" t="s">
        <v>130</v>
      </c>
      <c r="D2230" s="388" t="s">
        <v>240</v>
      </c>
      <c r="E2230" s="389" t="s">
        <v>8619</v>
      </c>
      <c r="F2230" s="388" t="s">
        <v>241</v>
      </c>
    </row>
    <row r="2231" spans="1:6">
      <c r="A2231" s="388">
        <v>95947</v>
      </c>
      <c r="B2231" s="388" t="s">
        <v>3022</v>
      </c>
      <c r="C2231" s="388" t="s">
        <v>130</v>
      </c>
      <c r="D2231" s="388" t="s">
        <v>240</v>
      </c>
      <c r="E2231" s="389" t="s">
        <v>1407</v>
      </c>
      <c r="F2231" s="388" t="s">
        <v>241</v>
      </c>
    </row>
    <row r="2232" spans="1:6">
      <c r="A2232" s="388">
        <v>95948</v>
      </c>
      <c r="B2232" s="388" t="s">
        <v>3023</v>
      </c>
      <c r="C2232" s="388" t="s">
        <v>130</v>
      </c>
      <c r="D2232" s="388" t="s">
        <v>240</v>
      </c>
      <c r="E2232" s="389" t="s">
        <v>429</v>
      </c>
      <c r="F2232" s="388" t="s">
        <v>241</v>
      </c>
    </row>
    <row r="2233" spans="1:6">
      <c r="A2233" s="388">
        <v>96544</v>
      </c>
      <c r="B2233" s="388" t="s">
        <v>3025</v>
      </c>
      <c r="C2233" s="388" t="s">
        <v>130</v>
      </c>
      <c r="D2233" s="388" t="s">
        <v>240</v>
      </c>
      <c r="E2233" s="389" t="s">
        <v>14043</v>
      </c>
      <c r="F2233" s="388" t="s">
        <v>241</v>
      </c>
    </row>
    <row r="2234" spans="1:6">
      <c r="A2234" s="388">
        <v>96545</v>
      </c>
      <c r="B2234" s="388" t="s">
        <v>3027</v>
      </c>
      <c r="C2234" s="388" t="s">
        <v>130</v>
      </c>
      <c r="D2234" s="388" t="s">
        <v>240</v>
      </c>
      <c r="E2234" s="389" t="s">
        <v>4241</v>
      </c>
      <c r="F2234" s="388" t="s">
        <v>241</v>
      </c>
    </row>
    <row r="2235" spans="1:6">
      <c r="A2235" s="388">
        <v>96546</v>
      </c>
      <c r="B2235" s="388" t="s">
        <v>3028</v>
      </c>
      <c r="C2235" s="388" t="s">
        <v>130</v>
      </c>
      <c r="D2235" s="388" t="s">
        <v>240</v>
      </c>
      <c r="E2235" s="389" t="s">
        <v>4122</v>
      </c>
      <c r="F2235" s="388" t="s">
        <v>241</v>
      </c>
    </row>
    <row r="2236" spans="1:6">
      <c r="A2236" s="388">
        <v>96547</v>
      </c>
      <c r="B2236" s="388" t="s">
        <v>3030</v>
      </c>
      <c r="C2236" s="388" t="s">
        <v>130</v>
      </c>
      <c r="D2236" s="388" t="s">
        <v>240</v>
      </c>
      <c r="E2236" s="389" t="s">
        <v>3021</v>
      </c>
      <c r="F2236" s="388" t="s">
        <v>241</v>
      </c>
    </row>
    <row r="2237" spans="1:6">
      <c r="A2237" s="388">
        <v>96548</v>
      </c>
      <c r="B2237" s="388" t="s">
        <v>3032</v>
      </c>
      <c r="C2237" s="388" t="s">
        <v>130</v>
      </c>
      <c r="D2237" s="388" t="s">
        <v>240</v>
      </c>
      <c r="E2237" s="389" t="s">
        <v>11155</v>
      </c>
      <c r="F2237" s="388" t="s">
        <v>241</v>
      </c>
    </row>
    <row r="2238" spans="1:6">
      <c r="A2238" s="388">
        <v>96549</v>
      </c>
      <c r="B2238" s="388" t="s">
        <v>3034</v>
      </c>
      <c r="C2238" s="388" t="s">
        <v>130</v>
      </c>
      <c r="D2238" s="388" t="s">
        <v>240</v>
      </c>
      <c r="E2238" s="389" t="s">
        <v>4748</v>
      </c>
      <c r="F2238" s="388" t="s">
        <v>241</v>
      </c>
    </row>
    <row r="2239" spans="1:6">
      <c r="A2239" s="388">
        <v>96550</v>
      </c>
      <c r="B2239" s="388" t="s">
        <v>3036</v>
      </c>
      <c r="C2239" s="388" t="s">
        <v>130</v>
      </c>
      <c r="D2239" s="388" t="s">
        <v>240</v>
      </c>
      <c r="E2239" s="389" t="s">
        <v>6863</v>
      </c>
      <c r="F2239" s="388" t="s">
        <v>241</v>
      </c>
    </row>
    <row r="2240" spans="1:6">
      <c r="A2240" s="388">
        <v>100064</v>
      </c>
      <c r="B2240" s="388" t="s">
        <v>14450</v>
      </c>
      <c r="C2240" s="388" t="s">
        <v>130</v>
      </c>
      <c r="D2240" s="388" t="s">
        <v>240</v>
      </c>
      <c r="E2240" s="389" t="s">
        <v>6756</v>
      </c>
      <c r="F2240" s="388" t="s">
        <v>241</v>
      </c>
    </row>
    <row r="2241" spans="1:6">
      <c r="A2241" s="388">
        <v>100066</v>
      </c>
      <c r="B2241" s="388" t="s">
        <v>3037</v>
      </c>
      <c r="C2241" s="388" t="s">
        <v>130</v>
      </c>
      <c r="D2241" s="388" t="s">
        <v>240</v>
      </c>
      <c r="E2241" s="389" t="s">
        <v>1005</v>
      </c>
      <c r="F2241" s="388" t="s">
        <v>241</v>
      </c>
    </row>
    <row r="2242" spans="1:6">
      <c r="A2242" s="388">
        <v>100067</v>
      </c>
      <c r="B2242" s="388" t="s">
        <v>3038</v>
      </c>
      <c r="C2242" s="388" t="s">
        <v>130</v>
      </c>
      <c r="D2242" s="388" t="s">
        <v>334</v>
      </c>
      <c r="E2242" s="389" t="s">
        <v>17154</v>
      </c>
      <c r="F2242" s="388" t="s">
        <v>241</v>
      </c>
    </row>
    <row r="2243" spans="1:6">
      <c r="A2243" s="388">
        <v>100068</v>
      </c>
      <c r="B2243" s="388" t="s">
        <v>3039</v>
      </c>
      <c r="C2243" s="388" t="s">
        <v>130</v>
      </c>
      <c r="D2243" s="388" t="s">
        <v>334</v>
      </c>
      <c r="E2243" s="389" t="s">
        <v>14338</v>
      </c>
      <c r="F2243" s="388" t="s">
        <v>241</v>
      </c>
    </row>
    <row r="2244" spans="1:6">
      <c r="A2244" s="388">
        <v>89993</v>
      </c>
      <c r="B2244" s="388" t="s">
        <v>3041</v>
      </c>
      <c r="C2244" s="388" t="s">
        <v>133</v>
      </c>
      <c r="D2244" s="388" t="s">
        <v>334</v>
      </c>
      <c r="E2244" s="389" t="s">
        <v>17155</v>
      </c>
      <c r="F2244" s="388" t="s">
        <v>241</v>
      </c>
    </row>
    <row r="2245" spans="1:6">
      <c r="A2245" s="388">
        <v>89994</v>
      </c>
      <c r="B2245" s="388" t="s">
        <v>3042</v>
      </c>
      <c r="C2245" s="388" t="s">
        <v>133</v>
      </c>
      <c r="D2245" s="388" t="s">
        <v>334</v>
      </c>
      <c r="E2245" s="389" t="s">
        <v>17156</v>
      </c>
      <c r="F2245" s="388" t="s">
        <v>241</v>
      </c>
    </row>
    <row r="2246" spans="1:6">
      <c r="A2246" s="388">
        <v>89995</v>
      </c>
      <c r="B2246" s="388" t="s">
        <v>3043</v>
      </c>
      <c r="C2246" s="388" t="s">
        <v>133</v>
      </c>
      <c r="D2246" s="388" t="s">
        <v>334</v>
      </c>
      <c r="E2246" s="389" t="s">
        <v>17157</v>
      </c>
      <c r="F2246" s="388" t="s">
        <v>241</v>
      </c>
    </row>
    <row r="2247" spans="1:6">
      <c r="A2247" s="388">
        <v>90278</v>
      </c>
      <c r="B2247" s="388" t="s">
        <v>3044</v>
      </c>
      <c r="C2247" s="388" t="s">
        <v>133</v>
      </c>
      <c r="D2247" s="388" t="s">
        <v>334</v>
      </c>
      <c r="E2247" s="389" t="s">
        <v>17158</v>
      </c>
      <c r="F2247" s="388" t="s">
        <v>241</v>
      </c>
    </row>
    <row r="2248" spans="1:6">
      <c r="A2248" s="388">
        <v>90279</v>
      </c>
      <c r="B2248" s="388" t="s">
        <v>3045</v>
      </c>
      <c r="C2248" s="388" t="s">
        <v>133</v>
      </c>
      <c r="D2248" s="388" t="s">
        <v>334</v>
      </c>
      <c r="E2248" s="389" t="s">
        <v>17159</v>
      </c>
      <c r="F2248" s="388" t="s">
        <v>241</v>
      </c>
    </row>
    <row r="2249" spans="1:6">
      <c r="A2249" s="388">
        <v>90280</v>
      </c>
      <c r="B2249" s="388" t="s">
        <v>3046</v>
      </c>
      <c r="C2249" s="388" t="s">
        <v>133</v>
      </c>
      <c r="D2249" s="388" t="s">
        <v>334</v>
      </c>
      <c r="E2249" s="389" t="s">
        <v>17160</v>
      </c>
      <c r="F2249" s="388" t="s">
        <v>241</v>
      </c>
    </row>
    <row r="2250" spans="1:6">
      <c r="A2250" s="388">
        <v>90281</v>
      </c>
      <c r="B2250" s="388" t="s">
        <v>3047</v>
      </c>
      <c r="C2250" s="388" t="s">
        <v>133</v>
      </c>
      <c r="D2250" s="388" t="s">
        <v>334</v>
      </c>
      <c r="E2250" s="389" t="s">
        <v>17161</v>
      </c>
      <c r="F2250" s="388" t="s">
        <v>241</v>
      </c>
    </row>
    <row r="2251" spans="1:6">
      <c r="A2251" s="388">
        <v>90282</v>
      </c>
      <c r="B2251" s="388" t="s">
        <v>3048</v>
      </c>
      <c r="C2251" s="388" t="s">
        <v>133</v>
      </c>
      <c r="D2251" s="388" t="s">
        <v>334</v>
      </c>
      <c r="E2251" s="389" t="s">
        <v>17162</v>
      </c>
      <c r="F2251" s="388" t="s">
        <v>241</v>
      </c>
    </row>
    <row r="2252" spans="1:6">
      <c r="A2252" s="388">
        <v>90283</v>
      </c>
      <c r="B2252" s="388" t="s">
        <v>3049</v>
      </c>
      <c r="C2252" s="388" t="s">
        <v>133</v>
      </c>
      <c r="D2252" s="388" t="s">
        <v>334</v>
      </c>
      <c r="E2252" s="389" t="s">
        <v>17163</v>
      </c>
      <c r="F2252" s="388" t="s">
        <v>241</v>
      </c>
    </row>
    <row r="2253" spans="1:6">
      <c r="A2253" s="388">
        <v>90284</v>
      </c>
      <c r="B2253" s="388" t="s">
        <v>3050</v>
      </c>
      <c r="C2253" s="388" t="s">
        <v>133</v>
      </c>
      <c r="D2253" s="388" t="s">
        <v>334</v>
      </c>
      <c r="E2253" s="389" t="s">
        <v>17164</v>
      </c>
      <c r="F2253" s="388" t="s">
        <v>241</v>
      </c>
    </row>
    <row r="2254" spans="1:6">
      <c r="A2254" s="388">
        <v>90285</v>
      </c>
      <c r="B2254" s="388" t="s">
        <v>3051</v>
      </c>
      <c r="C2254" s="388" t="s">
        <v>133</v>
      </c>
      <c r="D2254" s="388" t="s">
        <v>334</v>
      </c>
      <c r="E2254" s="389" t="s">
        <v>17165</v>
      </c>
      <c r="F2254" s="388" t="s">
        <v>241</v>
      </c>
    </row>
    <row r="2255" spans="1:6">
      <c r="A2255" s="388">
        <v>90853</v>
      </c>
      <c r="B2255" s="388" t="s">
        <v>3052</v>
      </c>
      <c r="C2255" s="388" t="s">
        <v>133</v>
      </c>
      <c r="D2255" s="388" t="s">
        <v>240</v>
      </c>
      <c r="E2255" s="389" t="s">
        <v>17166</v>
      </c>
      <c r="F2255" s="388" t="s">
        <v>241</v>
      </c>
    </row>
    <row r="2256" spans="1:6">
      <c r="A2256" s="388">
        <v>90854</v>
      </c>
      <c r="B2256" s="388" t="s">
        <v>3053</v>
      </c>
      <c r="C2256" s="388" t="s">
        <v>133</v>
      </c>
      <c r="D2256" s="388" t="s">
        <v>240</v>
      </c>
      <c r="E2256" s="389" t="s">
        <v>17167</v>
      </c>
      <c r="F2256" s="388" t="s">
        <v>241</v>
      </c>
    </row>
    <row r="2257" spans="1:6">
      <c r="A2257" s="388">
        <v>90855</v>
      </c>
      <c r="B2257" s="388" t="s">
        <v>3054</v>
      </c>
      <c r="C2257" s="388" t="s">
        <v>133</v>
      </c>
      <c r="D2257" s="388" t="s">
        <v>240</v>
      </c>
      <c r="E2257" s="389" t="s">
        <v>17168</v>
      </c>
      <c r="F2257" s="388" t="s">
        <v>241</v>
      </c>
    </row>
    <row r="2258" spans="1:6">
      <c r="A2258" s="388">
        <v>90856</v>
      </c>
      <c r="B2258" s="388" t="s">
        <v>3055</v>
      </c>
      <c r="C2258" s="388" t="s">
        <v>133</v>
      </c>
      <c r="D2258" s="388" t="s">
        <v>240</v>
      </c>
      <c r="E2258" s="389" t="s">
        <v>17169</v>
      </c>
      <c r="F2258" s="388" t="s">
        <v>241</v>
      </c>
    </row>
    <row r="2259" spans="1:6">
      <c r="A2259" s="388">
        <v>90857</v>
      </c>
      <c r="B2259" s="388" t="s">
        <v>3056</v>
      </c>
      <c r="C2259" s="388" t="s">
        <v>133</v>
      </c>
      <c r="D2259" s="388" t="s">
        <v>240</v>
      </c>
      <c r="E2259" s="389" t="s">
        <v>17170</v>
      </c>
      <c r="F2259" s="388" t="s">
        <v>241</v>
      </c>
    </row>
    <row r="2260" spans="1:6">
      <c r="A2260" s="388">
        <v>90858</v>
      </c>
      <c r="B2260" s="388" t="s">
        <v>3057</v>
      </c>
      <c r="C2260" s="388" t="s">
        <v>133</v>
      </c>
      <c r="D2260" s="388" t="s">
        <v>240</v>
      </c>
      <c r="E2260" s="389" t="s">
        <v>17171</v>
      </c>
      <c r="F2260" s="388" t="s">
        <v>241</v>
      </c>
    </row>
    <row r="2261" spans="1:6">
      <c r="A2261" s="388">
        <v>90859</v>
      </c>
      <c r="B2261" s="388" t="s">
        <v>3058</v>
      </c>
      <c r="C2261" s="388" t="s">
        <v>133</v>
      </c>
      <c r="D2261" s="388" t="s">
        <v>334</v>
      </c>
      <c r="E2261" s="389" t="s">
        <v>17172</v>
      </c>
      <c r="F2261" s="388" t="s">
        <v>241</v>
      </c>
    </row>
    <row r="2262" spans="1:6">
      <c r="A2262" s="388">
        <v>90860</v>
      </c>
      <c r="B2262" s="388" t="s">
        <v>3059</v>
      </c>
      <c r="C2262" s="388" t="s">
        <v>133</v>
      </c>
      <c r="D2262" s="388" t="s">
        <v>334</v>
      </c>
      <c r="E2262" s="389" t="s">
        <v>17173</v>
      </c>
      <c r="F2262" s="388" t="s">
        <v>241</v>
      </c>
    </row>
    <row r="2263" spans="1:6">
      <c r="A2263" s="388">
        <v>90861</v>
      </c>
      <c r="B2263" s="388" t="s">
        <v>3060</v>
      </c>
      <c r="C2263" s="388" t="s">
        <v>133</v>
      </c>
      <c r="D2263" s="388" t="s">
        <v>240</v>
      </c>
      <c r="E2263" s="389" t="s">
        <v>17174</v>
      </c>
      <c r="F2263" s="388" t="s">
        <v>241</v>
      </c>
    </row>
    <row r="2264" spans="1:6">
      <c r="A2264" s="388">
        <v>90862</v>
      </c>
      <c r="B2264" s="388" t="s">
        <v>3061</v>
      </c>
      <c r="C2264" s="388" t="s">
        <v>133</v>
      </c>
      <c r="D2264" s="388" t="s">
        <v>334</v>
      </c>
      <c r="E2264" s="389" t="s">
        <v>17175</v>
      </c>
      <c r="F2264" s="388" t="s">
        <v>241</v>
      </c>
    </row>
    <row r="2265" spans="1:6">
      <c r="A2265" s="388">
        <v>92718</v>
      </c>
      <c r="B2265" s="388" t="s">
        <v>3062</v>
      </c>
      <c r="C2265" s="388" t="s">
        <v>133</v>
      </c>
      <c r="D2265" s="388" t="s">
        <v>240</v>
      </c>
      <c r="E2265" s="389" t="s">
        <v>17176</v>
      </c>
      <c r="F2265" s="388" t="s">
        <v>241</v>
      </c>
    </row>
    <row r="2266" spans="1:6">
      <c r="A2266" s="388">
        <v>92719</v>
      </c>
      <c r="B2266" s="388" t="s">
        <v>3063</v>
      </c>
      <c r="C2266" s="388" t="s">
        <v>133</v>
      </c>
      <c r="D2266" s="388" t="s">
        <v>240</v>
      </c>
      <c r="E2266" s="389" t="s">
        <v>17177</v>
      </c>
      <c r="F2266" s="388" t="s">
        <v>241</v>
      </c>
    </row>
    <row r="2267" spans="1:6">
      <c r="A2267" s="388">
        <v>92720</v>
      </c>
      <c r="B2267" s="388" t="s">
        <v>3064</v>
      </c>
      <c r="C2267" s="388" t="s">
        <v>133</v>
      </c>
      <c r="D2267" s="388" t="s">
        <v>240</v>
      </c>
      <c r="E2267" s="389" t="s">
        <v>17178</v>
      </c>
      <c r="F2267" s="388" t="s">
        <v>241</v>
      </c>
    </row>
    <row r="2268" spans="1:6">
      <c r="A2268" s="388">
        <v>92721</v>
      </c>
      <c r="B2268" s="388" t="s">
        <v>3065</v>
      </c>
      <c r="C2268" s="388" t="s">
        <v>133</v>
      </c>
      <c r="D2268" s="388" t="s">
        <v>240</v>
      </c>
      <c r="E2268" s="389" t="s">
        <v>17179</v>
      </c>
      <c r="F2268" s="388" t="s">
        <v>241</v>
      </c>
    </row>
    <row r="2269" spans="1:6">
      <c r="A2269" s="388">
        <v>92722</v>
      </c>
      <c r="B2269" s="388" t="s">
        <v>3066</v>
      </c>
      <c r="C2269" s="388" t="s">
        <v>133</v>
      </c>
      <c r="D2269" s="388" t="s">
        <v>240</v>
      </c>
      <c r="E2269" s="389" t="s">
        <v>17180</v>
      </c>
      <c r="F2269" s="388" t="s">
        <v>241</v>
      </c>
    </row>
    <row r="2270" spans="1:6">
      <c r="A2270" s="388">
        <v>92723</v>
      </c>
      <c r="B2270" s="388" t="s">
        <v>3067</v>
      </c>
      <c r="C2270" s="388" t="s">
        <v>133</v>
      </c>
      <c r="D2270" s="388" t="s">
        <v>240</v>
      </c>
      <c r="E2270" s="389" t="s">
        <v>17181</v>
      </c>
      <c r="F2270" s="388" t="s">
        <v>241</v>
      </c>
    </row>
    <row r="2271" spans="1:6">
      <c r="A2271" s="388">
        <v>92724</v>
      </c>
      <c r="B2271" s="388" t="s">
        <v>3068</v>
      </c>
      <c r="C2271" s="388" t="s">
        <v>133</v>
      </c>
      <c r="D2271" s="388" t="s">
        <v>240</v>
      </c>
      <c r="E2271" s="389" t="s">
        <v>17182</v>
      </c>
      <c r="F2271" s="388" t="s">
        <v>241</v>
      </c>
    </row>
    <row r="2272" spans="1:6">
      <c r="A2272" s="388">
        <v>92725</v>
      </c>
      <c r="B2272" s="388" t="s">
        <v>3069</v>
      </c>
      <c r="C2272" s="388" t="s">
        <v>133</v>
      </c>
      <c r="D2272" s="388" t="s">
        <v>240</v>
      </c>
      <c r="E2272" s="389" t="s">
        <v>17183</v>
      </c>
      <c r="F2272" s="388" t="s">
        <v>241</v>
      </c>
    </row>
    <row r="2273" spans="1:6">
      <c r="A2273" s="388">
        <v>92726</v>
      </c>
      <c r="B2273" s="388" t="s">
        <v>3070</v>
      </c>
      <c r="C2273" s="388" t="s">
        <v>133</v>
      </c>
      <c r="D2273" s="388" t="s">
        <v>240</v>
      </c>
      <c r="E2273" s="389" t="s">
        <v>17184</v>
      </c>
      <c r="F2273" s="388" t="s">
        <v>241</v>
      </c>
    </row>
    <row r="2274" spans="1:6">
      <c r="A2274" s="388">
        <v>92727</v>
      </c>
      <c r="B2274" s="388" t="s">
        <v>3071</v>
      </c>
      <c r="C2274" s="388" t="s">
        <v>133</v>
      </c>
      <c r="D2274" s="388" t="s">
        <v>240</v>
      </c>
      <c r="E2274" s="389" t="s">
        <v>17185</v>
      </c>
      <c r="F2274" s="388" t="s">
        <v>241</v>
      </c>
    </row>
    <row r="2275" spans="1:6">
      <c r="A2275" s="388">
        <v>92728</v>
      </c>
      <c r="B2275" s="388" t="s">
        <v>3072</v>
      </c>
      <c r="C2275" s="388" t="s">
        <v>133</v>
      </c>
      <c r="D2275" s="388" t="s">
        <v>240</v>
      </c>
      <c r="E2275" s="389" t="s">
        <v>17186</v>
      </c>
      <c r="F2275" s="388" t="s">
        <v>241</v>
      </c>
    </row>
    <row r="2276" spans="1:6">
      <c r="A2276" s="388">
        <v>92729</v>
      </c>
      <c r="B2276" s="388" t="s">
        <v>3073</v>
      </c>
      <c r="C2276" s="388" t="s">
        <v>133</v>
      </c>
      <c r="D2276" s="388" t="s">
        <v>240</v>
      </c>
      <c r="E2276" s="389" t="s">
        <v>17187</v>
      </c>
      <c r="F2276" s="388" t="s">
        <v>241</v>
      </c>
    </row>
    <row r="2277" spans="1:6">
      <c r="A2277" s="388">
        <v>92730</v>
      </c>
      <c r="B2277" s="388" t="s">
        <v>3074</v>
      </c>
      <c r="C2277" s="388" t="s">
        <v>133</v>
      </c>
      <c r="D2277" s="388" t="s">
        <v>240</v>
      </c>
      <c r="E2277" s="389" t="s">
        <v>17188</v>
      </c>
      <c r="F2277" s="388" t="s">
        <v>241</v>
      </c>
    </row>
    <row r="2278" spans="1:6">
      <c r="A2278" s="388">
        <v>92731</v>
      </c>
      <c r="B2278" s="388" t="s">
        <v>3075</v>
      </c>
      <c r="C2278" s="388" t="s">
        <v>133</v>
      </c>
      <c r="D2278" s="388" t="s">
        <v>240</v>
      </c>
      <c r="E2278" s="389" t="s">
        <v>17189</v>
      </c>
      <c r="F2278" s="388" t="s">
        <v>241</v>
      </c>
    </row>
    <row r="2279" spans="1:6">
      <c r="A2279" s="388">
        <v>92732</v>
      </c>
      <c r="B2279" s="388" t="s">
        <v>3076</v>
      </c>
      <c r="C2279" s="388" t="s">
        <v>133</v>
      </c>
      <c r="D2279" s="388" t="s">
        <v>240</v>
      </c>
      <c r="E2279" s="389" t="s">
        <v>17190</v>
      </c>
      <c r="F2279" s="388" t="s">
        <v>241</v>
      </c>
    </row>
    <row r="2280" spans="1:6">
      <c r="A2280" s="388">
        <v>92733</v>
      </c>
      <c r="B2280" s="388" t="s">
        <v>3077</v>
      </c>
      <c r="C2280" s="388" t="s">
        <v>133</v>
      </c>
      <c r="D2280" s="388" t="s">
        <v>240</v>
      </c>
      <c r="E2280" s="389" t="s">
        <v>17191</v>
      </c>
      <c r="F2280" s="388" t="s">
        <v>241</v>
      </c>
    </row>
    <row r="2281" spans="1:6">
      <c r="A2281" s="388">
        <v>92734</v>
      </c>
      <c r="B2281" s="388" t="s">
        <v>3078</v>
      </c>
      <c r="C2281" s="388" t="s">
        <v>133</v>
      </c>
      <c r="D2281" s="388" t="s">
        <v>240</v>
      </c>
      <c r="E2281" s="389" t="s">
        <v>17192</v>
      </c>
      <c r="F2281" s="388" t="s">
        <v>241</v>
      </c>
    </row>
    <row r="2282" spans="1:6">
      <c r="A2282" s="388">
        <v>92735</v>
      </c>
      <c r="B2282" s="388" t="s">
        <v>3079</v>
      </c>
      <c r="C2282" s="388" t="s">
        <v>133</v>
      </c>
      <c r="D2282" s="388" t="s">
        <v>240</v>
      </c>
      <c r="E2282" s="389" t="s">
        <v>17193</v>
      </c>
      <c r="F2282" s="388" t="s">
        <v>241</v>
      </c>
    </row>
    <row r="2283" spans="1:6">
      <c r="A2283" s="388">
        <v>92736</v>
      </c>
      <c r="B2283" s="388" t="s">
        <v>3080</v>
      </c>
      <c r="C2283" s="388" t="s">
        <v>133</v>
      </c>
      <c r="D2283" s="388" t="s">
        <v>240</v>
      </c>
      <c r="E2283" s="389" t="s">
        <v>14451</v>
      </c>
      <c r="F2283" s="388" t="s">
        <v>241</v>
      </c>
    </row>
    <row r="2284" spans="1:6">
      <c r="A2284" s="388">
        <v>92739</v>
      </c>
      <c r="B2284" s="388" t="s">
        <v>3081</v>
      </c>
      <c r="C2284" s="388" t="s">
        <v>133</v>
      </c>
      <c r="D2284" s="388" t="s">
        <v>240</v>
      </c>
      <c r="E2284" s="389" t="s">
        <v>17194</v>
      </c>
      <c r="F2284" s="388" t="s">
        <v>241</v>
      </c>
    </row>
    <row r="2285" spans="1:6">
      <c r="A2285" s="388">
        <v>92740</v>
      </c>
      <c r="B2285" s="388" t="s">
        <v>3082</v>
      </c>
      <c r="C2285" s="388" t="s">
        <v>133</v>
      </c>
      <c r="D2285" s="388" t="s">
        <v>240</v>
      </c>
      <c r="E2285" s="389" t="s">
        <v>17195</v>
      </c>
      <c r="F2285" s="388" t="s">
        <v>241</v>
      </c>
    </row>
    <row r="2286" spans="1:6">
      <c r="A2286" s="388">
        <v>92741</v>
      </c>
      <c r="B2286" s="388" t="s">
        <v>3083</v>
      </c>
      <c r="C2286" s="388" t="s">
        <v>133</v>
      </c>
      <c r="D2286" s="388" t="s">
        <v>240</v>
      </c>
      <c r="E2286" s="389" t="s">
        <v>17196</v>
      </c>
      <c r="F2286" s="388" t="s">
        <v>241</v>
      </c>
    </row>
    <row r="2287" spans="1:6">
      <c r="A2287" s="388">
        <v>92742</v>
      </c>
      <c r="B2287" s="388" t="s">
        <v>3084</v>
      </c>
      <c r="C2287" s="388" t="s">
        <v>133</v>
      </c>
      <c r="D2287" s="388" t="s">
        <v>240</v>
      </c>
      <c r="E2287" s="389" t="s">
        <v>17197</v>
      </c>
      <c r="F2287" s="388" t="s">
        <v>241</v>
      </c>
    </row>
    <row r="2288" spans="1:6">
      <c r="A2288" s="388">
        <v>92873</v>
      </c>
      <c r="B2288" s="388" t="s">
        <v>3085</v>
      </c>
      <c r="C2288" s="388" t="s">
        <v>133</v>
      </c>
      <c r="D2288" s="388" t="s">
        <v>240</v>
      </c>
      <c r="E2288" s="389" t="s">
        <v>17198</v>
      </c>
      <c r="F2288" s="388" t="s">
        <v>241</v>
      </c>
    </row>
    <row r="2289" spans="1:6">
      <c r="A2289" s="388">
        <v>92874</v>
      </c>
      <c r="B2289" s="388" t="s">
        <v>3086</v>
      </c>
      <c r="C2289" s="388" t="s">
        <v>133</v>
      </c>
      <c r="D2289" s="388" t="s">
        <v>240</v>
      </c>
      <c r="E2289" s="389" t="s">
        <v>17199</v>
      </c>
      <c r="F2289" s="388" t="s">
        <v>241</v>
      </c>
    </row>
    <row r="2290" spans="1:6">
      <c r="A2290" s="388">
        <v>94962</v>
      </c>
      <c r="B2290" s="388" t="s">
        <v>14452</v>
      </c>
      <c r="C2290" s="388" t="s">
        <v>133</v>
      </c>
      <c r="D2290" s="388" t="s">
        <v>334</v>
      </c>
      <c r="E2290" s="389" t="s">
        <v>17200</v>
      </c>
      <c r="F2290" s="388" t="s">
        <v>241</v>
      </c>
    </row>
    <row r="2291" spans="1:6">
      <c r="A2291" s="388">
        <v>94963</v>
      </c>
      <c r="B2291" s="388" t="s">
        <v>14453</v>
      </c>
      <c r="C2291" s="388" t="s">
        <v>133</v>
      </c>
      <c r="D2291" s="388" t="s">
        <v>334</v>
      </c>
      <c r="E2291" s="389" t="s">
        <v>17201</v>
      </c>
      <c r="F2291" s="388" t="s">
        <v>241</v>
      </c>
    </row>
    <row r="2292" spans="1:6">
      <c r="A2292" s="388">
        <v>94964</v>
      </c>
      <c r="B2292" s="388" t="s">
        <v>14454</v>
      </c>
      <c r="C2292" s="388" t="s">
        <v>133</v>
      </c>
      <c r="D2292" s="388" t="s">
        <v>334</v>
      </c>
      <c r="E2292" s="389" t="s">
        <v>17202</v>
      </c>
      <c r="F2292" s="388" t="s">
        <v>241</v>
      </c>
    </row>
    <row r="2293" spans="1:6">
      <c r="A2293" s="388">
        <v>94965</v>
      </c>
      <c r="B2293" s="388" t="s">
        <v>14455</v>
      </c>
      <c r="C2293" s="388" t="s">
        <v>133</v>
      </c>
      <c r="D2293" s="388" t="s">
        <v>334</v>
      </c>
      <c r="E2293" s="389" t="s">
        <v>17203</v>
      </c>
      <c r="F2293" s="388" t="s">
        <v>241</v>
      </c>
    </row>
    <row r="2294" spans="1:6">
      <c r="A2294" s="388">
        <v>94966</v>
      </c>
      <c r="B2294" s="388" t="s">
        <v>14456</v>
      </c>
      <c r="C2294" s="388" t="s">
        <v>133</v>
      </c>
      <c r="D2294" s="388" t="s">
        <v>334</v>
      </c>
      <c r="E2294" s="389" t="s">
        <v>17204</v>
      </c>
      <c r="F2294" s="388" t="s">
        <v>241</v>
      </c>
    </row>
    <row r="2295" spans="1:6">
      <c r="A2295" s="388">
        <v>94967</v>
      </c>
      <c r="B2295" s="388" t="s">
        <v>14457</v>
      </c>
      <c r="C2295" s="388" t="s">
        <v>133</v>
      </c>
      <c r="D2295" s="388" t="s">
        <v>334</v>
      </c>
      <c r="E2295" s="389" t="s">
        <v>17205</v>
      </c>
      <c r="F2295" s="388" t="s">
        <v>241</v>
      </c>
    </row>
    <row r="2296" spans="1:6">
      <c r="A2296" s="388">
        <v>94968</v>
      </c>
      <c r="B2296" s="388" t="s">
        <v>14458</v>
      </c>
      <c r="C2296" s="388" t="s">
        <v>133</v>
      </c>
      <c r="D2296" s="388" t="s">
        <v>334</v>
      </c>
      <c r="E2296" s="389" t="s">
        <v>17206</v>
      </c>
      <c r="F2296" s="388" t="s">
        <v>241</v>
      </c>
    </row>
    <row r="2297" spans="1:6">
      <c r="A2297" s="388">
        <v>94969</v>
      </c>
      <c r="B2297" s="388" t="s">
        <v>14459</v>
      </c>
      <c r="C2297" s="388" t="s">
        <v>133</v>
      </c>
      <c r="D2297" s="388" t="s">
        <v>334</v>
      </c>
      <c r="E2297" s="389" t="s">
        <v>17207</v>
      </c>
      <c r="F2297" s="388" t="s">
        <v>241</v>
      </c>
    </row>
    <row r="2298" spans="1:6">
      <c r="A2298" s="388">
        <v>94970</v>
      </c>
      <c r="B2298" s="388" t="s">
        <v>14460</v>
      </c>
      <c r="C2298" s="388" t="s">
        <v>133</v>
      </c>
      <c r="D2298" s="388" t="s">
        <v>334</v>
      </c>
      <c r="E2298" s="389" t="s">
        <v>17208</v>
      </c>
      <c r="F2298" s="388" t="s">
        <v>241</v>
      </c>
    </row>
    <row r="2299" spans="1:6">
      <c r="A2299" s="388">
        <v>94971</v>
      </c>
      <c r="B2299" s="388" t="s">
        <v>14461</v>
      </c>
      <c r="C2299" s="388" t="s">
        <v>133</v>
      </c>
      <c r="D2299" s="388" t="s">
        <v>334</v>
      </c>
      <c r="E2299" s="389" t="s">
        <v>17209</v>
      </c>
      <c r="F2299" s="388" t="s">
        <v>241</v>
      </c>
    </row>
    <row r="2300" spans="1:6">
      <c r="A2300" s="388">
        <v>94972</v>
      </c>
      <c r="B2300" s="388" t="s">
        <v>14462</v>
      </c>
      <c r="C2300" s="388" t="s">
        <v>133</v>
      </c>
      <c r="D2300" s="388" t="s">
        <v>334</v>
      </c>
      <c r="E2300" s="389" t="s">
        <v>17210</v>
      </c>
      <c r="F2300" s="388" t="s">
        <v>241</v>
      </c>
    </row>
    <row r="2301" spans="1:6">
      <c r="A2301" s="388">
        <v>94973</v>
      </c>
      <c r="B2301" s="388" t="s">
        <v>14463</v>
      </c>
      <c r="C2301" s="388" t="s">
        <v>133</v>
      </c>
      <c r="D2301" s="388" t="s">
        <v>334</v>
      </c>
      <c r="E2301" s="389" t="s">
        <v>17211</v>
      </c>
      <c r="F2301" s="388" t="s">
        <v>241</v>
      </c>
    </row>
    <row r="2302" spans="1:6">
      <c r="A2302" s="388">
        <v>94974</v>
      </c>
      <c r="B2302" s="388" t="s">
        <v>14464</v>
      </c>
      <c r="C2302" s="388" t="s">
        <v>133</v>
      </c>
      <c r="D2302" s="388" t="s">
        <v>334</v>
      </c>
      <c r="E2302" s="389" t="s">
        <v>17212</v>
      </c>
      <c r="F2302" s="388" t="s">
        <v>241</v>
      </c>
    </row>
    <row r="2303" spans="1:6">
      <c r="A2303" s="388">
        <v>94975</v>
      </c>
      <c r="B2303" s="388" t="s">
        <v>14465</v>
      </c>
      <c r="C2303" s="388" t="s">
        <v>133</v>
      </c>
      <c r="D2303" s="388" t="s">
        <v>334</v>
      </c>
      <c r="E2303" s="389" t="s">
        <v>17213</v>
      </c>
      <c r="F2303" s="388" t="s">
        <v>241</v>
      </c>
    </row>
    <row r="2304" spans="1:6">
      <c r="A2304" s="388">
        <v>96555</v>
      </c>
      <c r="B2304" s="388" t="s">
        <v>3088</v>
      </c>
      <c r="C2304" s="388" t="s">
        <v>133</v>
      </c>
      <c r="D2304" s="388" t="s">
        <v>240</v>
      </c>
      <c r="E2304" s="389" t="s">
        <v>17214</v>
      </c>
      <c r="F2304" s="388" t="s">
        <v>241</v>
      </c>
    </row>
    <row r="2305" spans="1:6">
      <c r="A2305" s="388">
        <v>96556</v>
      </c>
      <c r="B2305" s="388" t="s">
        <v>3089</v>
      </c>
      <c r="C2305" s="388" t="s">
        <v>133</v>
      </c>
      <c r="D2305" s="388" t="s">
        <v>240</v>
      </c>
      <c r="E2305" s="389" t="s">
        <v>17215</v>
      </c>
      <c r="F2305" s="388" t="s">
        <v>241</v>
      </c>
    </row>
    <row r="2306" spans="1:6">
      <c r="A2306" s="388">
        <v>96557</v>
      </c>
      <c r="B2306" s="388" t="s">
        <v>3090</v>
      </c>
      <c r="C2306" s="388" t="s">
        <v>133</v>
      </c>
      <c r="D2306" s="388" t="s">
        <v>240</v>
      </c>
      <c r="E2306" s="389" t="s">
        <v>17216</v>
      </c>
      <c r="F2306" s="388" t="s">
        <v>241</v>
      </c>
    </row>
    <row r="2307" spans="1:6">
      <c r="A2307" s="388">
        <v>96558</v>
      </c>
      <c r="B2307" s="388" t="s">
        <v>3091</v>
      </c>
      <c r="C2307" s="388" t="s">
        <v>133</v>
      </c>
      <c r="D2307" s="388" t="s">
        <v>240</v>
      </c>
      <c r="E2307" s="389" t="s">
        <v>17217</v>
      </c>
      <c r="F2307" s="388" t="s">
        <v>241</v>
      </c>
    </row>
    <row r="2308" spans="1:6">
      <c r="A2308" s="388">
        <v>99235</v>
      </c>
      <c r="B2308" s="388" t="s">
        <v>3092</v>
      </c>
      <c r="C2308" s="388" t="s">
        <v>133</v>
      </c>
      <c r="D2308" s="388" t="s">
        <v>334</v>
      </c>
      <c r="E2308" s="389" t="s">
        <v>17218</v>
      </c>
      <c r="F2308" s="388" t="s">
        <v>241</v>
      </c>
    </row>
    <row r="2309" spans="1:6">
      <c r="A2309" s="388">
        <v>99431</v>
      </c>
      <c r="B2309" s="388" t="s">
        <v>3093</v>
      </c>
      <c r="C2309" s="388" t="s">
        <v>133</v>
      </c>
      <c r="D2309" s="388" t="s">
        <v>240</v>
      </c>
      <c r="E2309" s="389" t="s">
        <v>17219</v>
      </c>
      <c r="F2309" s="388" t="s">
        <v>241</v>
      </c>
    </row>
    <row r="2310" spans="1:6">
      <c r="A2310" s="388">
        <v>99432</v>
      </c>
      <c r="B2310" s="388" t="s">
        <v>3094</v>
      </c>
      <c r="C2310" s="388" t="s">
        <v>133</v>
      </c>
      <c r="D2310" s="388" t="s">
        <v>240</v>
      </c>
      <c r="E2310" s="389" t="s">
        <v>17220</v>
      </c>
      <c r="F2310" s="388" t="s">
        <v>241</v>
      </c>
    </row>
    <row r="2311" spans="1:6">
      <c r="A2311" s="388">
        <v>99433</v>
      </c>
      <c r="B2311" s="388" t="s">
        <v>3095</v>
      </c>
      <c r="C2311" s="388" t="s">
        <v>133</v>
      </c>
      <c r="D2311" s="388" t="s">
        <v>240</v>
      </c>
      <c r="E2311" s="389" t="s">
        <v>14466</v>
      </c>
      <c r="F2311" s="388" t="s">
        <v>241</v>
      </c>
    </row>
    <row r="2312" spans="1:6">
      <c r="A2312" s="388">
        <v>99434</v>
      </c>
      <c r="B2312" s="388" t="s">
        <v>3096</v>
      </c>
      <c r="C2312" s="388" t="s">
        <v>133</v>
      </c>
      <c r="D2312" s="388" t="s">
        <v>240</v>
      </c>
      <c r="E2312" s="389" t="s">
        <v>17221</v>
      </c>
      <c r="F2312" s="388" t="s">
        <v>241</v>
      </c>
    </row>
    <row r="2313" spans="1:6">
      <c r="A2313" s="388">
        <v>99435</v>
      </c>
      <c r="B2313" s="388" t="s">
        <v>3097</v>
      </c>
      <c r="C2313" s="388" t="s">
        <v>133</v>
      </c>
      <c r="D2313" s="388" t="s">
        <v>240</v>
      </c>
      <c r="E2313" s="389" t="s">
        <v>17222</v>
      </c>
      <c r="F2313" s="388" t="s">
        <v>241</v>
      </c>
    </row>
    <row r="2314" spans="1:6">
      <c r="A2314" s="388">
        <v>99436</v>
      </c>
      <c r="B2314" s="388" t="s">
        <v>3098</v>
      </c>
      <c r="C2314" s="388" t="s">
        <v>133</v>
      </c>
      <c r="D2314" s="388" t="s">
        <v>240</v>
      </c>
      <c r="E2314" s="389" t="s">
        <v>17223</v>
      </c>
      <c r="F2314" s="388" t="s">
        <v>241</v>
      </c>
    </row>
    <row r="2315" spans="1:6">
      <c r="A2315" s="388">
        <v>99437</v>
      </c>
      <c r="B2315" s="388" t="s">
        <v>3099</v>
      </c>
      <c r="C2315" s="388" t="s">
        <v>133</v>
      </c>
      <c r="D2315" s="388" t="s">
        <v>334</v>
      </c>
      <c r="E2315" s="389" t="s">
        <v>17224</v>
      </c>
      <c r="F2315" s="388" t="s">
        <v>241</v>
      </c>
    </row>
    <row r="2316" spans="1:6">
      <c r="A2316" s="388">
        <v>99438</v>
      </c>
      <c r="B2316" s="388" t="s">
        <v>3100</v>
      </c>
      <c r="C2316" s="388" t="s">
        <v>133</v>
      </c>
      <c r="D2316" s="388" t="s">
        <v>334</v>
      </c>
      <c r="E2316" s="389" t="s">
        <v>14467</v>
      </c>
      <c r="F2316" s="388" t="s">
        <v>241</v>
      </c>
    </row>
    <row r="2317" spans="1:6">
      <c r="A2317" s="388">
        <v>99439</v>
      </c>
      <c r="B2317" s="388" t="s">
        <v>3101</v>
      </c>
      <c r="C2317" s="388" t="s">
        <v>133</v>
      </c>
      <c r="D2317" s="388" t="s">
        <v>240</v>
      </c>
      <c r="E2317" s="389" t="s">
        <v>17225</v>
      </c>
      <c r="F2317" s="388" t="s">
        <v>241</v>
      </c>
    </row>
    <row r="2318" spans="1:6">
      <c r="A2318" s="388">
        <v>102473</v>
      </c>
      <c r="B2318" s="388" t="s">
        <v>14468</v>
      </c>
      <c r="C2318" s="388" t="s">
        <v>133</v>
      </c>
      <c r="D2318" s="388" t="s">
        <v>334</v>
      </c>
      <c r="E2318" s="389" t="s">
        <v>17226</v>
      </c>
      <c r="F2318" s="388" t="s">
        <v>241</v>
      </c>
    </row>
    <row r="2319" spans="1:6">
      <c r="A2319" s="388">
        <v>102474</v>
      </c>
      <c r="B2319" s="388" t="s">
        <v>14469</v>
      </c>
      <c r="C2319" s="388" t="s">
        <v>133</v>
      </c>
      <c r="D2319" s="388" t="s">
        <v>334</v>
      </c>
      <c r="E2319" s="389" t="s">
        <v>17227</v>
      </c>
      <c r="F2319" s="388" t="s">
        <v>241</v>
      </c>
    </row>
    <row r="2320" spans="1:6">
      <c r="A2320" s="388">
        <v>102475</v>
      </c>
      <c r="B2320" s="388" t="s">
        <v>14470</v>
      </c>
      <c r="C2320" s="388" t="s">
        <v>133</v>
      </c>
      <c r="D2320" s="388" t="s">
        <v>334</v>
      </c>
      <c r="E2320" s="389" t="s">
        <v>17228</v>
      </c>
      <c r="F2320" s="388" t="s">
        <v>241</v>
      </c>
    </row>
    <row r="2321" spans="1:6">
      <c r="A2321" s="388">
        <v>102476</v>
      </c>
      <c r="B2321" s="388" t="s">
        <v>14471</v>
      </c>
      <c r="C2321" s="388" t="s">
        <v>133</v>
      </c>
      <c r="D2321" s="388" t="s">
        <v>334</v>
      </c>
      <c r="E2321" s="389" t="s">
        <v>17229</v>
      </c>
      <c r="F2321" s="388" t="s">
        <v>241</v>
      </c>
    </row>
    <row r="2322" spans="1:6">
      <c r="A2322" s="388">
        <v>102477</v>
      </c>
      <c r="B2322" s="388" t="s">
        <v>14472</v>
      </c>
      <c r="C2322" s="388" t="s">
        <v>133</v>
      </c>
      <c r="D2322" s="388" t="s">
        <v>334</v>
      </c>
      <c r="E2322" s="389" t="s">
        <v>17230</v>
      </c>
      <c r="F2322" s="388" t="s">
        <v>241</v>
      </c>
    </row>
    <row r="2323" spans="1:6">
      <c r="A2323" s="388">
        <v>102478</v>
      </c>
      <c r="B2323" s="388" t="s">
        <v>14473</v>
      </c>
      <c r="C2323" s="388" t="s">
        <v>133</v>
      </c>
      <c r="D2323" s="388" t="s">
        <v>334</v>
      </c>
      <c r="E2323" s="389" t="s">
        <v>17231</v>
      </c>
      <c r="F2323" s="388" t="s">
        <v>241</v>
      </c>
    </row>
    <row r="2324" spans="1:6">
      <c r="A2324" s="388">
        <v>102479</v>
      </c>
      <c r="B2324" s="388" t="s">
        <v>14474</v>
      </c>
      <c r="C2324" s="388" t="s">
        <v>133</v>
      </c>
      <c r="D2324" s="388" t="s">
        <v>334</v>
      </c>
      <c r="E2324" s="389" t="s">
        <v>17232</v>
      </c>
      <c r="F2324" s="388" t="s">
        <v>241</v>
      </c>
    </row>
    <row r="2325" spans="1:6">
      <c r="A2325" s="388">
        <v>102480</v>
      </c>
      <c r="B2325" s="388" t="s">
        <v>14475</v>
      </c>
      <c r="C2325" s="388" t="s">
        <v>133</v>
      </c>
      <c r="D2325" s="388" t="s">
        <v>334</v>
      </c>
      <c r="E2325" s="389" t="s">
        <v>17233</v>
      </c>
      <c r="F2325" s="388" t="s">
        <v>241</v>
      </c>
    </row>
    <row r="2326" spans="1:6">
      <c r="A2326" s="388">
        <v>102481</v>
      </c>
      <c r="B2326" s="388" t="s">
        <v>14476</v>
      </c>
      <c r="C2326" s="388" t="s">
        <v>133</v>
      </c>
      <c r="D2326" s="388" t="s">
        <v>334</v>
      </c>
      <c r="E2326" s="389" t="s">
        <v>17234</v>
      </c>
      <c r="F2326" s="388" t="s">
        <v>241</v>
      </c>
    </row>
    <row r="2327" spans="1:6">
      <c r="A2327" s="388">
        <v>102482</v>
      </c>
      <c r="B2327" s="388" t="s">
        <v>14477</v>
      </c>
      <c r="C2327" s="388" t="s">
        <v>133</v>
      </c>
      <c r="D2327" s="388" t="s">
        <v>334</v>
      </c>
      <c r="E2327" s="389" t="s">
        <v>17235</v>
      </c>
      <c r="F2327" s="388" t="s">
        <v>241</v>
      </c>
    </row>
    <row r="2328" spans="1:6">
      <c r="A2328" s="388">
        <v>102483</v>
      </c>
      <c r="B2328" s="388" t="s">
        <v>14478</v>
      </c>
      <c r="C2328" s="388" t="s">
        <v>133</v>
      </c>
      <c r="D2328" s="388" t="s">
        <v>334</v>
      </c>
      <c r="E2328" s="389" t="s">
        <v>17236</v>
      </c>
      <c r="F2328" s="388" t="s">
        <v>241</v>
      </c>
    </row>
    <row r="2329" spans="1:6">
      <c r="A2329" s="388">
        <v>102484</v>
      </c>
      <c r="B2329" s="388" t="s">
        <v>14479</v>
      </c>
      <c r="C2329" s="388" t="s">
        <v>133</v>
      </c>
      <c r="D2329" s="388" t="s">
        <v>334</v>
      </c>
      <c r="E2329" s="389" t="s">
        <v>17237</v>
      </c>
      <c r="F2329" s="388" t="s">
        <v>241</v>
      </c>
    </row>
    <row r="2330" spans="1:6">
      <c r="A2330" s="388">
        <v>102485</v>
      </c>
      <c r="B2330" s="388" t="s">
        <v>14480</v>
      </c>
      <c r="C2330" s="388" t="s">
        <v>133</v>
      </c>
      <c r="D2330" s="388" t="s">
        <v>334</v>
      </c>
      <c r="E2330" s="389" t="s">
        <v>17238</v>
      </c>
      <c r="F2330" s="388" t="s">
        <v>241</v>
      </c>
    </row>
    <row r="2331" spans="1:6">
      <c r="A2331" s="388">
        <v>102486</v>
      </c>
      <c r="B2331" s="388" t="s">
        <v>14481</v>
      </c>
      <c r="C2331" s="388" t="s">
        <v>133</v>
      </c>
      <c r="D2331" s="388" t="s">
        <v>334</v>
      </c>
      <c r="E2331" s="389" t="s">
        <v>17239</v>
      </c>
      <c r="F2331" s="388" t="s">
        <v>241</v>
      </c>
    </row>
    <row r="2332" spans="1:6">
      <c r="A2332" s="388">
        <v>102487</v>
      </c>
      <c r="B2332" s="388" t="s">
        <v>14482</v>
      </c>
      <c r="C2332" s="388" t="s">
        <v>133</v>
      </c>
      <c r="D2332" s="388" t="s">
        <v>240</v>
      </c>
      <c r="E2332" s="389" t="s">
        <v>17240</v>
      </c>
      <c r="F2332" s="388" t="s">
        <v>241</v>
      </c>
    </row>
    <row r="2333" spans="1:6">
      <c r="A2333" s="388">
        <v>101963</v>
      </c>
      <c r="B2333" s="388" t="s">
        <v>3102</v>
      </c>
      <c r="C2333" s="388" t="s">
        <v>145</v>
      </c>
      <c r="D2333" s="388" t="s">
        <v>240</v>
      </c>
      <c r="E2333" s="389" t="s">
        <v>14483</v>
      </c>
      <c r="F2333" s="388" t="s">
        <v>241</v>
      </c>
    </row>
    <row r="2334" spans="1:6">
      <c r="A2334" s="388">
        <v>101964</v>
      </c>
      <c r="B2334" s="388" t="s">
        <v>3103</v>
      </c>
      <c r="C2334" s="388" t="s">
        <v>145</v>
      </c>
      <c r="D2334" s="388" t="s">
        <v>240</v>
      </c>
      <c r="E2334" s="389" t="s">
        <v>17241</v>
      </c>
      <c r="F2334" s="388" t="s">
        <v>241</v>
      </c>
    </row>
    <row r="2335" spans="1:6">
      <c r="A2335" s="388">
        <v>101165</v>
      </c>
      <c r="B2335" s="388" t="s">
        <v>3105</v>
      </c>
      <c r="C2335" s="388" t="s">
        <v>133</v>
      </c>
      <c r="D2335" s="388" t="s">
        <v>334</v>
      </c>
      <c r="E2335" s="389" t="s">
        <v>17242</v>
      </c>
      <c r="F2335" s="388" t="s">
        <v>241</v>
      </c>
    </row>
    <row r="2336" spans="1:6">
      <c r="A2336" s="388">
        <v>101166</v>
      </c>
      <c r="B2336" s="388" t="s">
        <v>3106</v>
      </c>
      <c r="C2336" s="388" t="s">
        <v>133</v>
      </c>
      <c r="D2336" s="388" t="s">
        <v>334</v>
      </c>
      <c r="E2336" s="389" t="s">
        <v>17243</v>
      </c>
      <c r="F2336" s="388" t="s">
        <v>241</v>
      </c>
    </row>
    <row r="2337" spans="1:6">
      <c r="A2337" s="388">
        <v>98576</v>
      </c>
      <c r="B2337" s="388" t="s">
        <v>3107</v>
      </c>
      <c r="C2337" s="388" t="s">
        <v>239</v>
      </c>
      <c r="D2337" s="388" t="s">
        <v>334</v>
      </c>
      <c r="E2337" s="389" t="s">
        <v>14484</v>
      </c>
      <c r="F2337" s="388" t="s">
        <v>241</v>
      </c>
    </row>
    <row r="2338" spans="1:6">
      <c r="A2338" s="388">
        <v>93182</v>
      </c>
      <c r="B2338" s="388" t="s">
        <v>3108</v>
      </c>
      <c r="C2338" s="388" t="s">
        <v>239</v>
      </c>
      <c r="D2338" s="388" t="s">
        <v>240</v>
      </c>
      <c r="E2338" s="389" t="s">
        <v>17244</v>
      </c>
      <c r="F2338" s="388" t="s">
        <v>241</v>
      </c>
    </row>
    <row r="2339" spans="1:6">
      <c r="A2339" s="388">
        <v>93183</v>
      </c>
      <c r="B2339" s="388" t="s">
        <v>3109</v>
      </c>
      <c r="C2339" s="388" t="s">
        <v>239</v>
      </c>
      <c r="D2339" s="388" t="s">
        <v>240</v>
      </c>
      <c r="E2339" s="389" t="s">
        <v>5326</v>
      </c>
      <c r="F2339" s="388" t="s">
        <v>241</v>
      </c>
    </row>
    <row r="2340" spans="1:6">
      <c r="A2340" s="388">
        <v>93184</v>
      </c>
      <c r="B2340" s="388" t="s">
        <v>3110</v>
      </c>
      <c r="C2340" s="388" t="s">
        <v>239</v>
      </c>
      <c r="D2340" s="388" t="s">
        <v>240</v>
      </c>
      <c r="E2340" s="389" t="s">
        <v>14485</v>
      </c>
      <c r="F2340" s="388" t="s">
        <v>241</v>
      </c>
    </row>
    <row r="2341" spans="1:6">
      <c r="A2341" s="388">
        <v>93185</v>
      </c>
      <c r="B2341" s="388" t="s">
        <v>3112</v>
      </c>
      <c r="C2341" s="388" t="s">
        <v>239</v>
      </c>
      <c r="D2341" s="388" t="s">
        <v>240</v>
      </c>
      <c r="E2341" s="389" t="s">
        <v>17245</v>
      </c>
      <c r="F2341" s="388" t="s">
        <v>241</v>
      </c>
    </row>
    <row r="2342" spans="1:6">
      <c r="A2342" s="388">
        <v>93186</v>
      </c>
      <c r="B2342" s="388" t="s">
        <v>3113</v>
      </c>
      <c r="C2342" s="388" t="s">
        <v>239</v>
      </c>
      <c r="D2342" s="388" t="s">
        <v>240</v>
      </c>
      <c r="E2342" s="389" t="s">
        <v>14054</v>
      </c>
      <c r="F2342" s="388" t="s">
        <v>241</v>
      </c>
    </row>
    <row r="2343" spans="1:6">
      <c r="A2343" s="388">
        <v>93187</v>
      </c>
      <c r="B2343" s="388" t="s">
        <v>3114</v>
      </c>
      <c r="C2343" s="388" t="s">
        <v>239</v>
      </c>
      <c r="D2343" s="388" t="s">
        <v>240</v>
      </c>
      <c r="E2343" s="389" t="s">
        <v>9989</v>
      </c>
      <c r="F2343" s="388" t="s">
        <v>241</v>
      </c>
    </row>
    <row r="2344" spans="1:6">
      <c r="A2344" s="388">
        <v>93188</v>
      </c>
      <c r="B2344" s="388" t="s">
        <v>3115</v>
      </c>
      <c r="C2344" s="388" t="s">
        <v>239</v>
      </c>
      <c r="D2344" s="388" t="s">
        <v>240</v>
      </c>
      <c r="E2344" s="389" t="s">
        <v>17246</v>
      </c>
      <c r="F2344" s="388" t="s">
        <v>241</v>
      </c>
    </row>
    <row r="2345" spans="1:6">
      <c r="A2345" s="388">
        <v>93189</v>
      </c>
      <c r="B2345" s="388" t="s">
        <v>3116</v>
      </c>
      <c r="C2345" s="388" t="s">
        <v>239</v>
      </c>
      <c r="D2345" s="388" t="s">
        <v>240</v>
      </c>
      <c r="E2345" s="389" t="s">
        <v>17247</v>
      </c>
      <c r="F2345" s="388" t="s">
        <v>241</v>
      </c>
    </row>
    <row r="2346" spans="1:6">
      <c r="A2346" s="388">
        <v>93190</v>
      </c>
      <c r="B2346" s="388" t="s">
        <v>3117</v>
      </c>
      <c r="C2346" s="388" t="s">
        <v>239</v>
      </c>
      <c r="D2346" s="388" t="s">
        <v>334</v>
      </c>
      <c r="E2346" s="389" t="s">
        <v>9598</v>
      </c>
      <c r="F2346" s="388" t="s">
        <v>241</v>
      </c>
    </row>
    <row r="2347" spans="1:6">
      <c r="A2347" s="388">
        <v>93191</v>
      </c>
      <c r="B2347" s="388" t="s">
        <v>3118</v>
      </c>
      <c r="C2347" s="388" t="s">
        <v>239</v>
      </c>
      <c r="D2347" s="388" t="s">
        <v>334</v>
      </c>
      <c r="E2347" s="389" t="s">
        <v>17248</v>
      </c>
      <c r="F2347" s="388" t="s">
        <v>241</v>
      </c>
    </row>
    <row r="2348" spans="1:6">
      <c r="A2348" s="388">
        <v>93192</v>
      </c>
      <c r="B2348" s="388" t="s">
        <v>3120</v>
      </c>
      <c r="C2348" s="388" t="s">
        <v>239</v>
      </c>
      <c r="D2348" s="388" t="s">
        <v>334</v>
      </c>
      <c r="E2348" s="389" t="s">
        <v>17249</v>
      </c>
      <c r="F2348" s="388" t="s">
        <v>241</v>
      </c>
    </row>
    <row r="2349" spans="1:6">
      <c r="A2349" s="388">
        <v>93193</v>
      </c>
      <c r="B2349" s="388" t="s">
        <v>3121</v>
      </c>
      <c r="C2349" s="388" t="s">
        <v>239</v>
      </c>
      <c r="D2349" s="388" t="s">
        <v>334</v>
      </c>
      <c r="E2349" s="389" t="s">
        <v>16088</v>
      </c>
      <c r="F2349" s="388" t="s">
        <v>241</v>
      </c>
    </row>
    <row r="2350" spans="1:6">
      <c r="A2350" s="388">
        <v>93194</v>
      </c>
      <c r="B2350" s="388" t="s">
        <v>3122</v>
      </c>
      <c r="C2350" s="388" t="s">
        <v>239</v>
      </c>
      <c r="D2350" s="388" t="s">
        <v>240</v>
      </c>
      <c r="E2350" s="389" t="s">
        <v>17250</v>
      </c>
      <c r="F2350" s="388" t="s">
        <v>241</v>
      </c>
    </row>
    <row r="2351" spans="1:6">
      <c r="A2351" s="388">
        <v>93195</v>
      </c>
      <c r="B2351" s="388" t="s">
        <v>3123</v>
      </c>
      <c r="C2351" s="388" t="s">
        <v>239</v>
      </c>
      <c r="D2351" s="388" t="s">
        <v>240</v>
      </c>
      <c r="E2351" s="389" t="s">
        <v>17251</v>
      </c>
      <c r="F2351" s="388" t="s">
        <v>241</v>
      </c>
    </row>
    <row r="2352" spans="1:6">
      <c r="A2352" s="388">
        <v>93196</v>
      </c>
      <c r="B2352" s="388" t="s">
        <v>3124</v>
      </c>
      <c r="C2352" s="388" t="s">
        <v>239</v>
      </c>
      <c r="D2352" s="388" t="s">
        <v>240</v>
      </c>
      <c r="E2352" s="389" t="s">
        <v>14486</v>
      </c>
      <c r="F2352" s="388" t="s">
        <v>241</v>
      </c>
    </row>
    <row r="2353" spans="1:6">
      <c r="A2353" s="388">
        <v>93197</v>
      </c>
      <c r="B2353" s="388" t="s">
        <v>3126</v>
      </c>
      <c r="C2353" s="388" t="s">
        <v>239</v>
      </c>
      <c r="D2353" s="388" t="s">
        <v>240</v>
      </c>
      <c r="E2353" s="389" t="s">
        <v>17252</v>
      </c>
      <c r="F2353" s="388" t="s">
        <v>241</v>
      </c>
    </row>
    <row r="2354" spans="1:6">
      <c r="A2354" s="388">
        <v>93198</v>
      </c>
      <c r="B2354" s="388" t="s">
        <v>3127</v>
      </c>
      <c r="C2354" s="388" t="s">
        <v>239</v>
      </c>
      <c r="D2354" s="388" t="s">
        <v>334</v>
      </c>
      <c r="E2354" s="389" t="s">
        <v>14487</v>
      </c>
      <c r="F2354" s="388" t="s">
        <v>241</v>
      </c>
    </row>
    <row r="2355" spans="1:6">
      <c r="A2355" s="388">
        <v>93199</v>
      </c>
      <c r="B2355" s="388" t="s">
        <v>3129</v>
      </c>
      <c r="C2355" s="388" t="s">
        <v>239</v>
      </c>
      <c r="D2355" s="388" t="s">
        <v>334</v>
      </c>
      <c r="E2355" s="389" t="s">
        <v>5026</v>
      </c>
      <c r="F2355" s="388" t="s">
        <v>241</v>
      </c>
    </row>
    <row r="2356" spans="1:6">
      <c r="A2356" s="388">
        <v>93200</v>
      </c>
      <c r="B2356" s="388" t="s">
        <v>3130</v>
      </c>
      <c r="C2356" s="388" t="s">
        <v>239</v>
      </c>
      <c r="D2356" s="388" t="s">
        <v>334</v>
      </c>
      <c r="E2356" s="389" t="s">
        <v>1172</v>
      </c>
      <c r="F2356" s="388" t="s">
        <v>241</v>
      </c>
    </row>
    <row r="2357" spans="1:6">
      <c r="A2357" s="388">
        <v>93201</v>
      </c>
      <c r="B2357" s="388" t="s">
        <v>3131</v>
      </c>
      <c r="C2357" s="388" t="s">
        <v>239</v>
      </c>
      <c r="D2357" s="388" t="s">
        <v>334</v>
      </c>
      <c r="E2357" s="389" t="s">
        <v>14327</v>
      </c>
      <c r="F2357" s="388" t="s">
        <v>241</v>
      </c>
    </row>
    <row r="2358" spans="1:6">
      <c r="A2358" s="388">
        <v>93202</v>
      </c>
      <c r="B2358" s="388" t="s">
        <v>3132</v>
      </c>
      <c r="C2358" s="388" t="s">
        <v>239</v>
      </c>
      <c r="D2358" s="388" t="s">
        <v>334</v>
      </c>
      <c r="E2358" s="389" t="s">
        <v>4963</v>
      </c>
      <c r="F2358" s="388" t="s">
        <v>241</v>
      </c>
    </row>
    <row r="2359" spans="1:6">
      <c r="A2359" s="388">
        <v>93203</v>
      </c>
      <c r="B2359" s="388" t="s">
        <v>3134</v>
      </c>
      <c r="C2359" s="388" t="s">
        <v>239</v>
      </c>
      <c r="D2359" s="388" t="s">
        <v>709</v>
      </c>
      <c r="E2359" s="389" t="s">
        <v>7048</v>
      </c>
      <c r="F2359" s="388" t="s">
        <v>241</v>
      </c>
    </row>
    <row r="2360" spans="1:6">
      <c r="A2360" s="388">
        <v>93204</v>
      </c>
      <c r="B2360" s="388" t="s">
        <v>3136</v>
      </c>
      <c r="C2360" s="388" t="s">
        <v>239</v>
      </c>
      <c r="D2360" s="388" t="s">
        <v>240</v>
      </c>
      <c r="E2360" s="389" t="s">
        <v>17253</v>
      </c>
      <c r="F2360" s="388" t="s">
        <v>241</v>
      </c>
    </row>
    <row r="2361" spans="1:6">
      <c r="A2361" s="388">
        <v>93205</v>
      </c>
      <c r="B2361" s="388" t="s">
        <v>3137</v>
      </c>
      <c r="C2361" s="388" t="s">
        <v>239</v>
      </c>
      <c r="D2361" s="388" t="s">
        <v>334</v>
      </c>
      <c r="E2361" s="389" t="s">
        <v>17254</v>
      </c>
      <c r="F2361" s="388" t="s">
        <v>241</v>
      </c>
    </row>
    <row r="2362" spans="1:6">
      <c r="A2362" s="388">
        <v>95952</v>
      </c>
      <c r="B2362" s="388" t="s">
        <v>3138</v>
      </c>
      <c r="C2362" s="388" t="s">
        <v>133</v>
      </c>
      <c r="D2362" s="388" t="s">
        <v>240</v>
      </c>
      <c r="E2362" s="389" t="s">
        <v>17255</v>
      </c>
      <c r="F2362" s="388" t="s">
        <v>241</v>
      </c>
    </row>
    <row r="2363" spans="1:6">
      <c r="A2363" s="388">
        <v>95953</v>
      </c>
      <c r="B2363" s="388" t="s">
        <v>3139</v>
      </c>
      <c r="C2363" s="388" t="s">
        <v>133</v>
      </c>
      <c r="D2363" s="388" t="s">
        <v>240</v>
      </c>
      <c r="E2363" s="389" t="s">
        <v>17256</v>
      </c>
      <c r="F2363" s="388" t="s">
        <v>241</v>
      </c>
    </row>
    <row r="2364" spans="1:6">
      <c r="A2364" s="388">
        <v>95954</v>
      </c>
      <c r="B2364" s="388" t="s">
        <v>3140</v>
      </c>
      <c r="C2364" s="388" t="s">
        <v>133</v>
      </c>
      <c r="D2364" s="388" t="s">
        <v>240</v>
      </c>
      <c r="E2364" s="389" t="s">
        <v>17257</v>
      </c>
      <c r="F2364" s="388" t="s">
        <v>241</v>
      </c>
    </row>
    <row r="2365" spans="1:6">
      <c r="A2365" s="388">
        <v>95955</v>
      </c>
      <c r="B2365" s="388" t="s">
        <v>3141</v>
      </c>
      <c r="C2365" s="388" t="s">
        <v>133</v>
      </c>
      <c r="D2365" s="388" t="s">
        <v>240</v>
      </c>
      <c r="E2365" s="389" t="s">
        <v>17258</v>
      </c>
      <c r="F2365" s="388" t="s">
        <v>241</v>
      </c>
    </row>
    <row r="2366" spans="1:6">
      <c r="A2366" s="388">
        <v>95956</v>
      </c>
      <c r="B2366" s="388" t="s">
        <v>3142</v>
      </c>
      <c r="C2366" s="388" t="s">
        <v>133</v>
      </c>
      <c r="D2366" s="388" t="s">
        <v>240</v>
      </c>
      <c r="E2366" s="389" t="s">
        <v>17259</v>
      </c>
      <c r="F2366" s="388" t="s">
        <v>241</v>
      </c>
    </row>
    <row r="2367" spans="1:6">
      <c r="A2367" s="388">
        <v>95957</v>
      </c>
      <c r="B2367" s="388" t="s">
        <v>3143</v>
      </c>
      <c r="C2367" s="388" t="s">
        <v>133</v>
      </c>
      <c r="D2367" s="388" t="s">
        <v>240</v>
      </c>
      <c r="E2367" s="389" t="s">
        <v>17260</v>
      </c>
      <c r="F2367" s="388" t="s">
        <v>241</v>
      </c>
    </row>
    <row r="2368" spans="1:6">
      <c r="A2368" s="388">
        <v>95969</v>
      </c>
      <c r="B2368" s="388" t="s">
        <v>3144</v>
      </c>
      <c r="C2368" s="388" t="s">
        <v>133</v>
      </c>
      <c r="D2368" s="388" t="s">
        <v>240</v>
      </c>
      <c r="E2368" s="389" t="s">
        <v>17261</v>
      </c>
      <c r="F2368" s="388" t="s">
        <v>241</v>
      </c>
    </row>
    <row r="2369" spans="1:6">
      <c r="A2369" s="388">
        <v>97733</v>
      </c>
      <c r="B2369" s="388" t="s">
        <v>3145</v>
      </c>
      <c r="C2369" s="388" t="s">
        <v>133</v>
      </c>
      <c r="D2369" s="388" t="s">
        <v>240</v>
      </c>
      <c r="E2369" s="389" t="s">
        <v>17262</v>
      </c>
      <c r="F2369" s="388" t="s">
        <v>241</v>
      </c>
    </row>
    <row r="2370" spans="1:6">
      <c r="A2370" s="388">
        <v>97734</v>
      </c>
      <c r="B2370" s="388" t="s">
        <v>3146</v>
      </c>
      <c r="C2370" s="388" t="s">
        <v>133</v>
      </c>
      <c r="D2370" s="388" t="s">
        <v>240</v>
      </c>
      <c r="E2370" s="389" t="s">
        <v>17263</v>
      </c>
      <c r="F2370" s="388" t="s">
        <v>241</v>
      </c>
    </row>
    <row r="2371" spans="1:6">
      <c r="A2371" s="388">
        <v>97735</v>
      </c>
      <c r="B2371" s="388" t="s">
        <v>3147</v>
      </c>
      <c r="C2371" s="388" t="s">
        <v>133</v>
      </c>
      <c r="D2371" s="388" t="s">
        <v>240</v>
      </c>
      <c r="E2371" s="389" t="s">
        <v>17264</v>
      </c>
      <c r="F2371" s="388" t="s">
        <v>241</v>
      </c>
    </row>
    <row r="2372" spans="1:6">
      <c r="A2372" s="388">
        <v>97736</v>
      </c>
      <c r="B2372" s="388" t="s">
        <v>3148</v>
      </c>
      <c r="C2372" s="388" t="s">
        <v>133</v>
      </c>
      <c r="D2372" s="388" t="s">
        <v>240</v>
      </c>
      <c r="E2372" s="389" t="s">
        <v>17265</v>
      </c>
      <c r="F2372" s="388" t="s">
        <v>241</v>
      </c>
    </row>
    <row r="2373" spans="1:6">
      <c r="A2373" s="388">
        <v>97737</v>
      </c>
      <c r="B2373" s="388" t="s">
        <v>3149</v>
      </c>
      <c r="C2373" s="388" t="s">
        <v>133</v>
      </c>
      <c r="D2373" s="388" t="s">
        <v>240</v>
      </c>
      <c r="E2373" s="389" t="s">
        <v>17266</v>
      </c>
      <c r="F2373" s="388" t="s">
        <v>241</v>
      </c>
    </row>
    <row r="2374" spans="1:6">
      <c r="A2374" s="388">
        <v>97738</v>
      </c>
      <c r="B2374" s="388" t="s">
        <v>3150</v>
      </c>
      <c r="C2374" s="388" t="s">
        <v>133</v>
      </c>
      <c r="D2374" s="388" t="s">
        <v>240</v>
      </c>
      <c r="E2374" s="389" t="s">
        <v>17267</v>
      </c>
      <c r="F2374" s="388" t="s">
        <v>241</v>
      </c>
    </row>
    <row r="2375" spans="1:6">
      <c r="A2375" s="388">
        <v>97739</v>
      </c>
      <c r="B2375" s="388" t="s">
        <v>3151</v>
      </c>
      <c r="C2375" s="388" t="s">
        <v>133</v>
      </c>
      <c r="D2375" s="388" t="s">
        <v>240</v>
      </c>
      <c r="E2375" s="389" t="s">
        <v>17268</v>
      </c>
      <c r="F2375" s="388" t="s">
        <v>241</v>
      </c>
    </row>
    <row r="2376" spans="1:6">
      <c r="A2376" s="388">
        <v>97740</v>
      </c>
      <c r="B2376" s="388" t="s">
        <v>3152</v>
      </c>
      <c r="C2376" s="388" t="s">
        <v>133</v>
      </c>
      <c r="D2376" s="388" t="s">
        <v>240</v>
      </c>
      <c r="E2376" s="389" t="s">
        <v>17269</v>
      </c>
      <c r="F2376" s="388" t="s">
        <v>241</v>
      </c>
    </row>
    <row r="2377" spans="1:6">
      <c r="A2377" s="388">
        <v>98615</v>
      </c>
      <c r="B2377" s="388" t="s">
        <v>3153</v>
      </c>
      <c r="C2377" s="388" t="s">
        <v>145</v>
      </c>
      <c r="D2377" s="388" t="s">
        <v>240</v>
      </c>
      <c r="E2377" s="389" t="s">
        <v>17270</v>
      </c>
      <c r="F2377" s="388" t="s">
        <v>241</v>
      </c>
    </row>
    <row r="2378" spans="1:6">
      <c r="A2378" s="388">
        <v>98616</v>
      </c>
      <c r="B2378" s="388" t="s">
        <v>3154</v>
      </c>
      <c r="C2378" s="388" t="s">
        <v>145</v>
      </c>
      <c r="D2378" s="388" t="s">
        <v>240</v>
      </c>
      <c r="E2378" s="389" t="s">
        <v>16985</v>
      </c>
      <c r="F2378" s="388" t="s">
        <v>241</v>
      </c>
    </row>
    <row r="2379" spans="1:6">
      <c r="A2379" s="388">
        <v>98617</v>
      </c>
      <c r="B2379" s="388" t="s">
        <v>3155</v>
      </c>
      <c r="C2379" s="388" t="s">
        <v>145</v>
      </c>
      <c r="D2379" s="388" t="s">
        <v>240</v>
      </c>
      <c r="E2379" s="389" t="s">
        <v>14488</v>
      </c>
      <c r="F2379" s="388" t="s">
        <v>241</v>
      </c>
    </row>
    <row r="2380" spans="1:6">
      <c r="A2380" s="388">
        <v>98618</v>
      </c>
      <c r="B2380" s="388" t="s">
        <v>3156</v>
      </c>
      <c r="C2380" s="388" t="s">
        <v>145</v>
      </c>
      <c r="D2380" s="388" t="s">
        <v>240</v>
      </c>
      <c r="E2380" s="389" t="s">
        <v>17271</v>
      </c>
      <c r="F2380" s="388" t="s">
        <v>241</v>
      </c>
    </row>
    <row r="2381" spans="1:6">
      <c r="A2381" s="388">
        <v>98619</v>
      </c>
      <c r="B2381" s="388" t="s">
        <v>3157</v>
      </c>
      <c r="C2381" s="388" t="s">
        <v>145</v>
      </c>
      <c r="D2381" s="388" t="s">
        <v>240</v>
      </c>
      <c r="E2381" s="389" t="s">
        <v>17272</v>
      </c>
      <c r="F2381" s="388" t="s">
        <v>241</v>
      </c>
    </row>
    <row r="2382" spans="1:6">
      <c r="A2382" s="388">
        <v>98620</v>
      </c>
      <c r="B2382" s="388" t="s">
        <v>3158</v>
      </c>
      <c r="C2382" s="388" t="s">
        <v>145</v>
      </c>
      <c r="D2382" s="388" t="s">
        <v>240</v>
      </c>
      <c r="E2382" s="389" t="s">
        <v>14489</v>
      </c>
      <c r="F2382" s="388" t="s">
        <v>241</v>
      </c>
    </row>
    <row r="2383" spans="1:6">
      <c r="A2383" s="388">
        <v>98621</v>
      </c>
      <c r="B2383" s="388" t="s">
        <v>3159</v>
      </c>
      <c r="C2383" s="388" t="s">
        <v>145</v>
      </c>
      <c r="D2383" s="388" t="s">
        <v>240</v>
      </c>
      <c r="E2383" s="389" t="s">
        <v>17273</v>
      </c>
      <c r="F2383" s="388" t="s">
        <v>241</v>
      </c>
    </row>
    <row r="2384" spans="1:6">
      <c r="A2384" s="388">
        <v>98622</v>
      </c>
      <c r="B2384" s="388" t="s">
        <v>3160</v>
      </c>
      <c r="C2384" s="388" t="s">
        <v>145</v>
      </c>
      <c r="D2384" s="388" t="s">
        <v>240</v>
      </c>
      <c r="E2384" s="389" t="s">
        <v>17081</v>
      </c>
      <c r="F2384" s="388" t="s">
        <v>241</v>
      </c>
    </row>
    <row r="2385" spans="1:6">
      <c r="A2385" s="388">
        <v>98623</v>
      </c>
      <c r="B2385" s="388" t="s">
        <v>3161</v>
      </c>
      <c r="C2385" s="388" t="s">
        <v>145</v>
      </c>
      <c r="D2385" s="388" t="s">
        <v>240</v>
      </c>
      <c r="E2385" s="389" t="s">
        <v>17274</v>
      </c>
      <c r="F2385" s="388" t="s">
        <v>241</v>
      </c>
    </row>
    <row r="2386" spans="1:6">
      <c r="A2386" s="388">
        <v>98624</v>
      </c>
      <c r="B2386" s="388" t="s">
        <v>3163</v>
      </c>
      <c r="C2386" s="388" t="s">
        <v>145</v>
      </c>
      <c r="D2386" s="388" t="s">
        <v>240</v>
      </c>
      <c r="E2386" s="389" t="s">
        <v>17275</v>
      </c>
      <c r="F2386" s="388" t="s">
        <v>241</v>
      </c>
    </row>
    <row r="2387" spans="1:6">
      <c r="A2387" s="388">
        <v>98625</v>
      </c>
      <c r="B2387" s="388" t="s">
        <v>3164</v>
      </c>
      <c r="C2387" s="388" t="s">
        <v>145</v>
      </c>
      <c r="D2387" s="388" t="s">
        <v>240</v>
      </c>
      <c r="E2387" s="389" t="s">
        <v>17276</v>
      </c>
      <c r="F2387" s="388" t="s">
        <v>241</v>
      </c>
    </row>
    <row r="2388" spans="1:6">
      <c r="A2388" s="388">
        <v>98626</v>
      </c>
      <c r="B2388" s="388" t="s">
        <v>3165</v>
      </c>
      <c r="C2388" s="388" t="s">
        <v>145</v>
      </c>
      <c r="D2388" s="388" t="s">
        <v>240</v>
      </c>
      <c r="E2388" s="389" t="s">
        <v>17277</v>
      </c>
      <c r="F2388" s="388" t="s">
        <v>241</v>
      </c>
    </row>
    <row r="2389" spans="1:6">
      <c r="A2389" s="388">
        <v>98655</v>
      </c>
      <c r="B2389" s="388" t="s">
        <v>3166</v>
      </c>
      <c r="C2389" s="388" t="s">
        <v>239</v>
      </c>
      <c r="D2389" s="388" t="s">
        <v>240</v>
      </c>
      <c r="E2389" s="389" t="s">
        <v>17278</v>
      </c>
      <c r="F2389" s="388" t="s">
        <v>241</v>
      </c>
    </row>
    <row r="2390" spans="1:6">
      <c r="A2390" s="388">
        <v>98656</v>
      </c>
      <c r="B2390" s="388" t="s">
        <v>3167</v>
      </c>
      <c r="C2390" s="388" t="s">
        <v>239</v>
      </c>
      <c r="D2390" s="388" t="s">
        <v>240</v>
      </c>
      <c r="E2390" s="389" t="s">
        <v>17279</v>
      </c>
      <c r="F2390" s="388" t="s">
        <v>241</v>
      </c>
    </row>
    <row r="2391" spans="1:6">
      <c r="A2391" s="388">
        <v>98657</v>
      </c>
      <c r="B2391" s="388" t="s">
        <v>3168</v>
      </c>
      <c r="C2391" s="388" t="s">
        <v>239</v>
      </c>
      <c r="D2391" s="388" t="s">
        <v>240</v>
      </c>
      <c r="E2391" s="389" t="s">
        <v>17280</v>
      </c>
      <c r="F2391" s="388" t="s">
        <v>241</v>
      </c>
    </row>
    <row r="2392" spans="1:6">
      <c r="A2392" s="388">
        <v>98658</v>
      </c>
      <c r="B2392" s="388" t="s">
        <v>3169</v>
      </c>
      <c r="C2392" s="388" t="s">
        <v>239</v>
      </c>
      <c r="D2392" s="388" t="s">
        <v>240</v>
      </c>
      <c r="E2392" s="389" t="s">
        <v>17281</v>
      </c>
      <c r="F2392" s="388" t="s">
        <v>241</v>
      </c>
    </row>
    <row r="2393" spans="1:6">
      <c r="A2393" s="388">
        <v>98659</v>
      </c>
      <c r="B2393" s="388" t="s">
        <v>3170</v>
      </c>
      <c r="C2393" s="388" t="s">
        <v>239</v>
      </c>
      <c r="D2393" s="388" t="s">
        <v>240</v>
      </c>
      <c r="E2393" s="389" t="s">
        <v>17282</v>
      </c>
      <c r="F2393" s="388" t="s">
        <v>241</v>
      </c>
    </row>
    <row r="2394" spans="1:6">
      <c r="A2394" s="388">
        <v>98746</v>
      </c>
      <c r="B2394" s="388" t="s">
        <v>3171</v>
      </c>
      <c r="C2394" s="388" t="s">
        <v>239</v>
      </c>
      <c r="D2394" s="388" t="s">
        <v>334</v>
      </c>
      <c r="E2394" s="389" t="s">
        <v>17283</v>
      </c>
      <c r="F2394" s="388" t="s">
        <v>241</v>
      </c>
    </row>
    <row r="2395" spans="1:6">
      <c r="A2395" s="388">
        <v>98749</v>
      </c>
      <c r="B2395" s="388" t="s">
        <v>3173</v>
      </c>
      <c r="C2395" s="388" t="s">
        <v>239</v>
      </c>
      <c r="D2395" s="388" t="s">
        <v>334</v>
      </c>
      <c r="E2395" s="389" t="s">
        <v>17284</v>
      </c>
      <c r="F2395" s="388" t="s">
        <v>241</v>
      </c>
    </row>
    <row r="2396" spans="1:6">
      <c r="A2396" s="388">
        <v>98750</v>
      </c>
      <c r="B2396" s="388" t="s">
        <v>3174</v>
      </c>
      <c r="C2396" s="388" t="s">
        <v>239</v>
      </c>
      <c r="D2396" s="388" t="s">
        <v>334</v>
      </c>
      <c r="E2396" s="389" t="s">
        <v>17285</v>
      </c>
      <c r="F2396" s="388" t="s">
        <v>241</v>
      </c>
    </row>
    <row r="2397" spans="1:6">
      <c r="A2397" s="388">
        <v>98751</v>
      </c>
      <c r="B2397" s="388" t="s">
        <v>3175</v>
      </c>
      <c r="C2397" s="388" t="s">
        <v>239</v>
      </c>
      <c r="D2397" s="388" t="s">
        <v>334</v>
      </c>
      <c r="E2397" s="389" t="s">
        <v>17286</v>
      </c>
      <c r="F2397" s="388" t="s">
        <v>241</v>
      </c>
    </row>
    <row r="2398" spans="1:6">
      <c r="A2398" s="388">
        <v>98752</v>
      </c>
      <c r="B2398" s="388" t="s">
        <v>3176</v>
      </c>
      <c r="C2398" s="388" t="s">
        <v>239</v>
      </c>
      <c r="D2398" s="388" t="s">
        <v>334</v>
      </c>
      <c r="E2398" s="389" t="s">
        <v>17287</v>
      </c>
      <c r="F2398" s="388" t="s">
        <v>241</v>
      </c>
    </row>
    <row r="2399" spans="1:6">
      <c r="A2399" s="388">
        <v>98753</v>
      </c>
      <c r="B2399" s="388" t="s">
        <v>3177</v>
      </c>
      <c r="C2399" s="388" t="s">
        <v>239</v>
      </c>
      <c r="D2399" s="388" t="s">
        <v>334</v>
      </c>
      <c r="E2399" s="389" t="s">
        <v>17288</v>
      </c>
      <c r="F2399" s="388" t="s">
        <v>241</v>
      </c>
    </row>
    <row r="2400" spans="1:6">
      <c r="A2400" s="388">
        <v>100763</v>
      </c>
      <c r="B2400" s="388" t="s">
        <v>3178</v>
      </c>
      <c r="C2400" s="388" t="s">
        <v>130</v>
      </c>
      <c r="D2400" s="388" t="s">
        <v>240</v>
      </c>
      <c r="E2400" s="389" t="s">
        <v>2600</v>
      </c>
      <c r="F2400" s="388" t="s">
        <v>241</v>
      </c>
    </row>
    <row r="2401" spans="1:6">
      <c r="A2401" s="388">
        <v>100764</v>
      </c>
      <c r="B2401" s="388" t="s">
        <v>3179</v>
      </c>
      <c r="C2401" s="388" t="s">
        <v>130</v>
      </c>
      <c r="D2401" s="388" t="s">
        <v>240</v>
      </c>
      <c r="E2401" s="389" t="s">
        <v>12748</v>
      </c>
      <c r="F2401" s="388" t="s">
        <v>241</v>
      </c>
    </row>
    <row r="2402" spans="1:6">
      <c r="A2402" s="388">
        <v>100765</v>
      </c>
      <c r="B2402" s="388" t="s">
        <v>3180</v>
      </c>
      <c r="C2402" s="388" t="s">
        <v>130</v>
      </c>
      <c r="D2402" s="388" t="s">
        <v>240</v>
      </c>
      <c r="E2402" s="389" t="s">
        <v>882</v>
      </c>
      <c r="F2402" s="388" t="s">
        <v>241</v>
      </c>
    </row>
    <row r="2403" spans="1:6">
      <c r="A2403" s="388">
        <v>100766</v>
      </c>
      <c r="B2403" s="388" t="s">
        <v>14490</v>
      </c>
      <c r="C2403" s="388" t="s">
        <v>130</v>
      </c>
      <c r="D2403" s="388" t="s">
        <v>240</v>
      </c>
      <c r="E2403" s="389" t="s">
        <v>10831</v>
      </c>
      <c r="F2403" s="388" t="s">
        <v>241</v>
      </c>
    </row>
    <row r="2404" spans="1:6">
      <c r="A2404" s="388">
        <v>100767</v>
      </c>
      <c r="B2404" s="388" t="s">
        <v>3182</v>
      </c>
      <c r="C2404" s="388" t="s">
        <v>130</v>
      </c>
      <c r="D2404" s="388" t="s">
        <v>240</v>
      </c>
      <c r="E2404" s="389" t="s">
        <v>3029</v>
      </c>
      <c r="F2404" s="388" t="s">
        <v>241</v>
      </c>
    </row>
    <row r="2405" spans="1:6">
      <c r="A2405" s="388">
        <v>100768</v>
      </c>
      <c r="B2405" s="388" t="s">
        <v>14491</v>
      </c>
      <c r="C2405" s="388" t="s">
        <v>130</v>
      </c>
      <c r="D2405" s="388" t="s">
        <v>240</v>
      </c>
      <c r="E2405" s="389" t="s">
        <v>5018</v>
      </c>
      <c r="F2405" s="388" t="s">
        <v>241</v>
      </c>
    </row>
    <row r="2406" spans="1:6">
      <c r="A2406" s="388">
        <v>100769</v>
      </c>
      <c r="B2406" s="388" t="s">
        <v>3185</v>
      </c>
      <c r="C2406" s="388" t="s">
        <v>130</v>
      </c>
      <c r="D2406" s="388" t="s">
        <v>240</v>
      </c>
      <c r="E2406" s="389" t="s">
        <v>5379</v>
      </c>
      <c r="F2406" s="388" t="s">
        <v>241</v>
      </c>
    </row>
    <row r="2407" spans="1:6">
      <c r="A2407" s="388">
        <v>100770</v>
      </c>
      <c r="B2407" s="388" t="s">
        <v>14492</v>
      </c>
      <c r="C2407" s="388" t="s">
        <v>130</v>
      </c>
      <c r="D2407" s="388" t="s">
        <v>240</v>
      </c>
      <c r="E2407" s="389" t="s">
        <v>14493</v>
      </c>
      <c r="F2407" s="388" t="s">
        <v>241</v>
      </c>
    </row>
    <row r="2408" spans="1:6">
      <c r="A2408" s="388">
        <v>100771</v>
      </c>
      <c r="B2408" s="388" t="s">
        <v>3187</v>
      </c>
      <c r="C2408" s="388" t="s">
        <v>130</v>
      </c>
      <c r="D2408" s="388" t="s">
        <v>240</v>
      </c>
      <c r="E2408" s="389" t="s">
        <v>290</v>
      </c>
      <c r="F2408" s="388" t="s">
        <v>241</v>
      </c>
    </row>
    <row r="2409" spans="1:6">
      <c r="A2409" s="388">
        <v>100772</v>
      </c>
      <c r="B2409" s="388" t="s">
        <v>14494</v>
      </c>
      <c r="C2409" s="388" t="s">
        <v>130</v>
      </c>
      <c r="D2409" s="388" t="s">
        <v>240</v>
      </c>
      <c r="E2409" s="389" t="s">
        <v>1380</v>
      </c>
      <c r="F2409" s="388" t="s">
        <v>241</v>
      </c>
    </row>
    <row r="2410" spans="1:6">
      <c r="A2410" s="388">
        <v>100773</v>
      </c>
      <c r="B2410" s="388" t="s">
        <v>3190</v>
      </c>
      <c r="C2410" s="388" t="s">
        <v>130</v>
      </c>
      <c r="D2410" s="388" t="s">
        <v>240</v>
      </c>
      <c r="E2410" s="389" t="s">
        <v>7589</v>
      </c>
      <c r="F2410" s="388" t="s">
        <v>241</v>
      </c>
    </row>
    <row r="2411" spans="1:6">
      <c r="A2411" s="388">
        <v>100774</v>
      </c>
      <c r="B2411" s="388" t="s">
        <v>3191</v>
      </c>
      <c r="C2411" s="388" t="s">
        <v>130</v>
      </c>
      <c r="D2411" s="388" t="s">
        <v>240</v>
      </c>
      <c r="E2411" s="389" t="s">
        <v>17289</v>
      </c>
      <c r="F2411" s="388" t="s">
        <v>241</v>
      </c>
    </row>
    <row r="2412" spans="1:6">
      <c r="A2412" s="388">
        <v>100775</v>
      </c>
      <c r="B2412" s="388" t="s">
        <v>3193</v>
      </c>
      <c r="C2412" s="388" t="s">
        <v>130</v>
      </c>
      <c r="D2412" s="388" t="s">
        <v>240</v>
      </c>
      <c r="E2412" s="389" t="s">
        <v>17290</v>
      </c>
      <c r="F2412" s="388" t="s">
        <v>241</v>
      </c>
    </row>
    <row r="2413" spans="1:6">
      <c r="A2413" s="388">
        <v>100776</v>
      </c>
      <c r="B2413" s="388" t="s">
        <v>3195</v>
      </c>
      <c r="C2413" s="388" t="s">
        <v>130</v>
      </c>
      <c r="D2413" s="388" t="s">
        <v>240</v>
      </c>
      <c r="E2413" s="389" t="s">
        <v>435</v>
      </c>
      <c r="F2413" s="388" t="s">
        <v>241</v>
      </c>
    </row>
    <row r="2414" spans="1:6">
      <c r="A2414" s="388">
        <v>100777</v>
      </c>
      <c r="B2414" s="388" t="s">
        <v>3196</v>
      </c>
      <c r="C2414" s="388" t="s">
        <v>130</v>
      </c>
      <c r="D2414" s="388" t="s">
        <v>240</v>
      </c>
      <c r="E2414" s="389" t="s">
        <v>17291</v>
      </c>
      <c r="F2414" s="388" t="s">
        <v>241</v>
      </c>
    </row>
    <row r="2415" spans="1:6">
      <c r="A2415" s="388">
        <v>100778</v>
      </c>
      <c r="B2415" s="388" t="s">
        <v>3198</v>
      </c>
      <c r="C2415" s="388" t="s">
        <v>130</v>
      </c>
      <c r="D2415" s="388" t="s">
        <v>240</v>
      </c>
      <c r="E2415" s="389" t="s">
        <v>3183</v>
      </c>
      <c r="F2415" s="388" t="s">
        <v>241</v>
      </c>
    </row>
    <row r="2416" spans="1:6">
      <c r="A2416" s="388">
        <v>98560</v>
      </c>
      <c r="B2416" s="388" t="s">
        <v>3200</v>
      </c>
      <c r="C2416" s="388" t="s">
        <v>145</v>
      </c>
      <c r="D2416" s="388" t="s">
        <v>334</v>
      </c>
      <c r="E2416" s="389" t="s">
        <v>14495</v>
      </c>
      <c r="F2416" s="388" t="s">
        <v>241</v>
      </c>
    </row>
    <row r="2417" spans="1:6">
      <c r="A2417" s="388">
        <v>98561</v>
      </c>
      <c r="B2417" s="388" t="s">
        <v>3201</v>
      </c>
      <c r="C2417" s="388" t="s">
        <v>145</v>
      </c>
      <c r="D2417" s="388" t="s">
        <v>334</v>
      </c>
      <c r="E2417" s="389" t="s">
        <v>938</v>
      </c>
      <c r="F2417" s="388" t="s">
        <v>241</v>
      </c>
    </row>
    <row r="2418" spans="1:6">
      <c r="A2418" s="388">
        <v>98562</v>
      </c>
      <c r="B2418" s="388" t="s">
        <v>3202</v>
      </c>
      <c r="C2418" s="388" t="s">
        <v>145</v>
      </c>
      <c r="D2418" s="388" t="s">
        <v>334</v>
      </c>
      <c r="E2418" s="389" t="s">
        <v>17292</v>
      </c>
      <c r="F2418" s="388" t="s">
        <v>241</v>
      </c>
    </row>
    <row r="2419" spans="1:6">
      <c r="A2419" s="388">
        <v>98555</v>
      </c>
      <c r="B2419" s="388" t="s">
        <v>3203</v>
      </c>
      <c r="C2419" s="388" t="s">
        <v>145</v>
      </c>
      <c r="D2419" s="388" t="s">
        <v>334</v>
      </c>
      <c r="E2419" s="389" t="s">
        <v>659</v>
      </c>
      <c r="F2419" s="388" t="s">
        <v>241</v>
      </c>
    </row>
    <row r="2420" spans="1:6">
      <c r="A2420" s="388">
        <v>98556</v>
      </c>
      <c r="B2420" s="388" t="s">
        <v>3204</v>
      </c>
      <c r="C2420" s="388" t="s">
        <v>145</v>
      </c>
      <c r="D2420" s="388" t="s">
        <v>334</v>
      </c>
      <c r="E2420" s="389" t="s">
        <v>17293</v>
      </c>
      <c r="F2420" s="388" t="s">
        <v>241</v>
      </c>
    </row>
    <row r="2421" spans="1:6">
      <c r="A2421" s="388">
        <v>98558</v>
      </c>
      <c r="B2421" s="388" t="s">
        <v>3205</v>
      </c>
      <c r="C2421" s="388" t="s">
        <v>146</v>
      </c>
      <c r="D2421" s="388" t="s">
        <v>334</v>
      </c>
      <c r="E2421" s="389" t="s">
        <v>3607</v>
      </c>
      <c r="F2421" s="388" t="s">
        <v>241</v>
      </c>
    </row>
    <row r="2422" spans="1:6">
      <c r="A2422" s="388">
        <v>98559</v>
      </c>
      <c r="B2422" s="388" t="s">
        <v>3207</v>
      </c>
      <c r="C2422" s="388" t="s">
        <v>239</v>
      </c>
      <c r="D2422" s="388" t="s">
        <v>334</v>
      </c>
      <c r="E2422" s="389" t="s">
        <v>6025</v>
      </c>
      <c r="F2422" s="388" t="s">
        <v>241</v>
      </c>
    </row>
    <row r="2423" spans="1:6">
      <c r="A2423" s="388">
        <v>98546</v>
      </c>
      <c r="B2423" s="388" t="s">
        <v>3209</v>
      </c>
      <c r="C2423" s="388" t="s">
        <v>145</v>
      </c>
      <c r="D2423" s="388" t="s">
        <v>334</v>
      </c>
      <c r="E2423" s="389" t="s">
        <v>17294</v>
      </c>
      <c r="F2423" s="388" t="s">
        <v>241</v>
      </c>
    </row>
    <row r="2424" spans="1:6">
      <c r="A2424" s="388">
        <v>98547</v>
      </c>
      <c r="B2424" s="388" t="s">
        <v>3210</v>
      </c>
      <c r="C2424" s="388" t="s">
        <v>145</v>
      </c>
      <c r="D2424" s="388" t="s">
        <v>334</v>
      </c>
      <c r="E2424" s="389" t="s">
        <v>17295</v>
      </c>
      <c r="F2424" s="388" t="s">
        <v>241</v>
      </c>
    </row>
    <row r="2425" spans="1:6">
      <c r="A2425" s="388">
        <v>98553</v>
      </c>
      <c r="B2425" s="388" t="s">
        <v>3211</v>
      </c>
      <c r="C2425" s="388" t="s">
        <v>145</v>
      </c>
      <c r="D2425" s="388" t="s">
        <v>334</v>
      </c>
      <c r="E2425" s="389" t="s">
        <v>17296</v>
      </c>
      <c r="F2425" s="388" t="s">
        <v>241</v>
      </c>
    </row>
    <row r="2426" spans="1:6">
      <c r="A2426" s="388">
        <v>98554</v>
      </c>
      <c r="B2426" s="388" t="s">
        <v>3212</v>
      </c>
      <c r="C2426" s="388" t="s">
        <v>145</v>
      </c>
      <c r="D2426" s="388" t="s">
        <v>334</v>
      </c>
      <c r="E2426" s="389" t="s">
        <v>1698</v>
      </c>
      <c r="F2426" s="388" t="s">
        <v>241</v>
      </c>
    </row>
    <row r="2427" spans="1:6">
      <c r="A2427" s="388">
        <v>98557</v>
      </c>
      <c r="B2427" s="388" t="s">
        <v>3213</v>
      </c>
      <c r="C2427" s="388" t="s">
        <v>145</v>
      </c>
      <c r="D2427" s="388" t="s">
        <v>334</v>
      </c>
      <c r="E2427" s="389" t="s">
        <v>17297</v>
      </c>
      <c r="F2427" s="388" t="s">
        <v>241</v>
      </c>
    </row>
    <row r="2428" spans="1:6">
      <c r="A2428" s="388">
        <v>98563</v>
      </c>
      <c r="B2428" s="388" t="s">
        <v>3214</v>
      </c>
      <c r="C2428" s="388" t="s">
        <v>145</v>
      </c>
      <c r="D2428" s="388" t="s">
        <v>334</v>
      </c>
      <c r="E2428" s="389" t="s">
        <v>4800</v>
      </c>
      <c r="F2428" s="388" t="s">
        <v>241</v>
      </c>
    </row>
    <row r="2429" spans="1:6">
      <c r="A2429" s="388">
        <v>98564</v>
      </c>
      <c r="B2429" s="388" t="s">
        <v>3215</v>
      </c>
      <c r="C2429" s="388" t="s">
        <v>145</v>
      </c>
      <c r="D2429" s="388" t="s">
        <v>334</v>
      </c>
      <c r="E2429" s="389" t="s">
        <v>16997</v>
      </c>
      <c r="F2429" s="388" t="s">
        <v>241</v>
      </c>
    </row>
    <row r="2430" spans="1:6">
      <c r="A2430" s="388">
        <v>98565</v>
      </c>
      <c r="B2430" s="388" t="s">
        <v>3216</v>
      </c>
      <c r="C2430" s="388" t="s">
        <v>145</v>
      </c>
      <c r="D2430" s="388" t="s">
        <v>334</v>
      </c>
      <c r="E2430" s="389" t="s">
        <v>14496</v>
      </c>
      <c r="F2430" s="388" t="s">
        <v>241</v>
      </c>
    </row>
    <row r="2431" spans="1:6">
      <c r="A2431" s="388">
        <v>98566</v>
      </c>
      <c r="B2431" s="388" t="s">
        <v>3218</v>
      </c>
      <c r="C2431" s="388" t="s">
        <v>145</v>
      </c>
      <c r="D2431" s="388" t="s">
        <v>334</v>
      </c>
      <c r="E2431" s="389" t="s">
        <v>17298</v>
      </c>
      <c r="F2431" s="388" t="s">
        <v>241</v>
      </c>
    </row>
    <row r="2432" spans="1:6">
      <c r="A2432" s="388">
        <v>98567</v>
      </c>
      <c r="B2432" s="388" t="s">
        <v>3219</v>
      </c>
      <c r="C2432" s="388" t="s">
        <v>145</v>
      </c>
      <c r="D2432" s="388" t="s">
        <v>334</v>
      </c>
      <c r="E2432" s="389" t="s">
        <v>17299</v>
      </c>
      <c r="F2432" s="388" t="s">
        <v>241</v>
      </c>
    </row>
    <row r="2433" spans="1:6">
      <c r="A2433" s="388">
        <v>98568</v>
      </c>
      <c r="B2433" s="388" t="s">
        <v>3220</v>
      </c>
      <c r="C2433" s="388" t="s">
        <v>145</v>
      </c>
      <c r="D2433" s="388" t="s">
        <v>334</v>
      </c>
      <c r="E2433" s="389" t="s">
        <v>14497</v>
      </c>
      <c r="F2433" s="388" t="s">
        <v>241</v>
      </c>
    </row>
    <row r="2434" spans="1:6">
      <c r="A2434" s="388">
        <v>98569</v>
      </c>
      <c r="B2434" s="388" t="s">
        <v>3221</v>
      </c>
      <c r="C2434" s="388" t="s">
        <v>145</v>
      </c>
      <c r="D2434" s="388" t="s">
        <v>334</v>
      </c>
      <c r="E2434" s="389" t="s">
        <v>17300</v>
      </c>
      <c r="F2434" s="388" t="s">
        <v>241</v>
      </c>
    </row>
    <row r="2435" spans="1:6">
      <c r="A2435" s="388">
        <v>98570</v>
      </c>
      <c r="B2435" s="388" t="s">
        <v>3222</v>
      </c>
      <c r="C2435" s="388" t="s">
        <v>145</v>
      </c>
      <c r="D2435" s="388" t="s">
        <v>334</v>
      </c>
      <c r="E2435" s="389" t="s">
        <v>14498</v>
      </c>
      <c r="F2435" s="388" t="s">
        <v>241</v>
      </c>
    </row>
    <row r="2436" spans="1:6">
      <c r="A2436" s="388">
        <v>98571</v>
      </c>
      <c r="B2436" s="388" t="s">
        <v>3223</v>
      </c>
      <c r="C2436" s="388" t="s">
        <v>145</v>
      </c>
      <c r="D2436" s="388" t="s">
        <v>334</v>
      </c>
      <c r="E2436" s="389" t="s">
        <v>5026</v>
      </c>
      <c r="F2436" s="388" t="s">
        <v>241</v>
      </c>
    </row>
    <row r="2437" spans="1:6">
      <c r="A2437" s="388">
        <v>98572</v>
      </c>
      <c r="B2437" s="388" t="s">
        <v>3224</v>
      </c>
      <c r="C2437" s="388" t="s">
        <v>145</v>
      </c>
      <c r="D2437" s="388" t="s">
        <v>334</v>
      </c>
      <c r="E2437" s="389" t="s">
        <v>17301</v>
      </c>
      <c r="F2437" s="388" t="s">
        <v>241</v>
      </c>
    </row>
    <row r="2438" spans="1:6">
      <c r="A2438" s="388">
        <v>98573</v>
      </c>
      <c r="B2438" s="388" t="s">
        <v>3225</v>
      </c>
      <c r="C2438" s="388" t="s">
        <v>145</v>
      </c>
      <c r="D2438" s="388" t="s">
        <v>334</v>
      </c>
      <c r="E2438" s="389" t="s">
        <v>17302</v>
      </c>
      <c r="F2438" s="388" t="s">
        <v>241</v>
      </c>
    </row>
    <row r="2439" spans="1:6">
      <c r="A2439" s="388">
        <v>91831</v>
      </c>
      <c r="B2439" s="388" t="s">
        <v>3226</v>
      </c>
      <c r="C2439" s="388" t="s">
        <v>239</v>
      </c>
      <c r="D2439" s="388" t="s">
        <v>334</v>
      </c>
      <c r="E2439" s="389" t="s">
        <v>4407</v>
      </c>
      <c r="F2439" s="388" t="s">
        <v>241</v>
      </c>
    </row>
    <row r="2440" spans="1:6">
      <c r="A2440" s="388">
        <v>91833</v>
      </c>
      <c r="B2440" s="388" t="s">
        <v>3227</v>
      </c>
      <c r="C2440" s="388" t="s">
        <v>239</v>
      </c>
      <c r="D2440" s="388" t="s">
        <v>334</v>
      </c>
      <c r="E2440" s="389" t="s">
        <v>17303</v>
      </c>
      <c r="F2440" s="388" t="s">
        <v>241</v>
      </c>
    </row>
    <row r="2441" spans="1:6">
      <c r="A2441" s="388">
        <v>91834</v>
      </c>
      <c r="B2441" s="388" t="s">
        <v>3229</v>
      </c>
      <c r="C2441" s="388" t="s">
        <v>239</v>
      </c>
      <c r="D2441" s="388" t="s">
        <v>334</v>
      </c>
      <c r="E2441" s="389" t="s">
        <v>7827</v>
      </c>
      <c r="F2441" s="388" t="s">
        <v>241</v>
      </c>
    </row>
    <row r="2442" spans="1:6">
      <c r="A2442" s="388">
        <v>91835</v>
      </c>
      <c r="B2442" s="388" t="s">
        <v>3231</v>
      </c>
      <c r="C2442" s="388" t="s">
        <v>239</v>
      </c>
      <c r="D2442" s="388" t="s">
        <v>334</v>
      </c>
      <c r="E2442" s="389" t="s">
        <v>10329</v>
      </c>
      <c r="F2442" s="388" t="s">
        <v>241</v>
      </c>
    </row>
    <row r="2443" spans="1:6">
      <c r="A2443" s="388">
        <v>91836</v>
      </c>
      <c r="B2443" s="388" t="s">
        <v>3233</v>
      </c>
      <c r="C2443" s="388" t="s">
        <v>239</v>
      </c>
      <c r="D2443" s="388" t="s">
        <v>334</v>
      </c>
      <c r="E2443" s="389" t="s">
        <v>1850</v>
      </c>
      <c r="F2443" s="388" t="s">
        <v>241</v>
      </c>
    </row>
    <row r="2444" spans="1:6">
      <c r="A2444" s="388">
        <v>91837</v>
      </c>
      <c r="B2444" s="388" t="s">
        <v>3235</v>
      </c>
      <c r="C2444" s="388" t="s">
        <v>239</v>
      </c>
      <c r="D2444" s="388" t="s">
        <v>334</v>
      </c>
      <c r="E2444" s="389" t="s">
        <v>14499</v>
      </c>
      <c r="F2444" s="388" t="s">
        <v>241</v>
      </c>
    </row>
    <row r="2445" spans="1:6">
      <c r="A2445" s="388">
        <v>91839</v>
      </c>
      <c r="B2445" s="388" t="s">
        <v>3237</v>
      </c>
      <c r="C2445" s="388" t="s">
        <v>239</v>
      </c>
      <c r="D2445" s="388" t="s">
        <v>334</v>
      </c>
      <c r="E2445" s="389" t="s">
        <v>3483</v>
      </c>
      <c r="F2445" s="388" t="s">
        <v>241</v>
      </c>
    </row>
    <row r="2446" spans="1:6">
      <c r="A2446" s="388">
        <v>91840</v>
      </c>
      <c r="B2446" s="388" t="s">
        <v>3238</v>
      </c>
      <c r="C2446" s="388" t="s">
        <v>239</v>
      </c>
      <c r="D2446" s="388" t="s">
        <v>334</v>
      </c>
      <c r="E2446" s="389" t="s">
        <v>3275</v>
      </c>
      <c r="F2446" s="388" t="s">
        <v>241</v>
      </c>
    </row>
    <row r="2447" spans="1:6">
      <c r="A2447" s="388">
        <v>91841</v>
      </c>
      <c r="B2447" s="388" t="s">
        <v>3240</v>
      </c>
      <c r="C2447" s="388" t="s">
        <v>239</v>
      </c>
      <c r="D2447" s="388" t="s">
        <v>334</v>
      </c>
      <c r="E2447" s="389" t="s">
        <v>3551</v>
      </c>
      <c r="F2447" s="388" t="s">
        <v>241</v>
      </c>
    </row>
    <row r="2448" spans="1:6">
      <c r="A2448" s="388">
        <v>91842</v>
      </c>
      <c r="B2448" s="388" t="s">
        <v>3241</v>
      </c>
      <c r="C2448" s="388" t="s">
        <v>239</v>
      </c>
      <c r="D2448" s="388" t="s">
        <v>334</v>
      </c>
      <c r="E2448" s="389" t="s">
        <v>6343</v>
      </c>
      <c r="F2448" s="388" t="s">
        <v>241</v>
      </c>
    </row>
    <row r="2449" spans="1:6">
      <c r="A2449" s="388">
        <v>91843</v>
      </c>
      <c r="B2449" s="388" t="s">
        <v>3243</v>
      </c>
      <c r="C2449" s="388" t="s">
        <v>239</v>
      </c>
      <c r="D2449" s="388" t="s">
        <v>334</v>
      </c>
      <c r="E2449" s="389" t="s">
        <v>14500</v>
      </c>
      <c r="F2449" s="388" t="s">
        <v>241</v>
      </c>
    </row>
    <row r="2450" spans="1:6">
      <c r="A2450" s="388">
        <v>91844</v>
      </c>
      <c r="B2450" s="388" t="s">
        <v>3245</v>
      </c>
      <c r="C2450" s="388" t="s">
        <v>239</v>
      </c>
      <c r="D2450" s="388" t="s">
        <v>334</v>
      </c>
      <c r="E2450" s="389" t="s">
        <v>8427</v>
      </c>
      <c r="F2450" s="388" t="s">
        <v>241</v>
      </c>
    </row>
    <row r="2451" spans="1:6">
      <c r="A2451" s="388">
        <v>91845</v>
      </c>
      <c r="B2451" s="388" t="s">
        <v>3247</v>
      </c>
      <c r="C2451" s="388" t="s">
        <v>239</v>
      </c>
      <c r="D2451" s="388" t="s">
        <v>334</v>
      </c>
      <c r="E2451" s="389" t="s">
        <v>4478</v>
      </c>
      <c r="F2451" s="388" t="s">
        <v>241</v>
      </c>
    </row>
    <row r="2452" spans="1:6">
      <c r="A2452" s="388">
        <v>91846</v>
      </c>
      <c r="B2452" s="388" t="s">
        <v>3248</v>
      </c>
      <c r="C2452" s="388" t="s">
        <v>239</v>
      </c>
      <c r="D2452" s="388" t="s">
        <v>334</v>
      </c>
      <c r="E2452" s="389" t="s">
        <v>13976</v>
      </c>
      <c r="F2452" s="388" t="s">
        <v>241</v>
      </c>
    </row>
    <row r="2453" spans="1:6">
      <c r="A2453" s="388">
        <v>91847</v>
      </c>
      <c r="B2453" s="388" t="s">
        <v>3250</v>
      </c>
      <c r="C2453" s="388" t="s">
        <v>239</v>
      </c>
      <c r="D2453" s="388" t="s">
        <v>334</v>
      </c>
      <c r="E2453" s="389" t="s">
        <v>3437</v>
      </c>
      <c r="F2453" s="388" t="s">
        <v>241</v>
      </c>
    </row>
    <row r="2454" spans="1:6">
      <c r="A2454" s="388">
        <v>91849</v>
      </c>
      <c r="B2454" s="388" t="s">
        <v>3252</v>
      </c>
      <c r="C2454" s="388" t="s">
        <v>239</v>
      </c>
      <c r="D2454" s="388" t="s">
        <v>334</v>
      </c>
      <c r="E2454" s="389" t="s">
        <v>518</v>
      </c>
      <c r="F2454" s="388" t="s">
        <v>241</v>
      </c>
    </row>
    <row r="2455" spans="1:6">
      <c r="A2455" s="388">
        <v>91850</v>
      </c>
      <c r="B2455" s="388" t="s">
        <v>3253</v>
      </c>
      <c r="C2455" s="388" t="s">
        <v>239</v>
      </c>
      <c r="D2455" s="388" t="s">
        <v>334</v>
      </c>
      <c r="E2455" s="389" t="s">
        <v>4379</v>
      </c>
      <c r="F2455" s="388" t="s">
        <v>241</v>
      </c>
    </row>
    <row r="2456" spans="1:6">
      <c r="A2456" s="388">
        <v>91851</v>
      </c>
      <c r="B2456" s="388" t="s">
        <v>3255</v>
      </c>
      <c r="C2456" s="388" t="s">
        <v>239</v>
      </c>
      <c r="D2456" s="388" t="s">
        <v>334</v>
      </c>
      <c r="E2456" s="389" t="s">
        <v>16354</v>
      </c>
      <c r="F2456" s="388" t="s">
        <v>241</v>
      </c>
    </row>
    <row r="2457" spans="1:6">
      <c r="A2457" s="388">
        <v>91852</v>
      </c>
      <c r="B2457" s="388" t="s">
        <v>3257</v>
      </c>
      <c r="C2457" s="388" t="s">
        <v>239</v>
      </c>
      <c r="D2457" s="388" t="s">
        <v>334</v>
      </c>
      <c r="E2457" s="389" t="s">
        <v>16010</v>
      </c>
      <c r="F2457" s="388" t="s">
        <v>241</v>
      </c>
    </row>
    <row r="2458" spans="1:6">
      <c r="A2458" s="388">
        <v>91853</v>
      </c>
      <c r="B2458" s="388" t="s">
        <v>3258</v>
      </c>
      <c r="C2458" s="388" t="s">
        <v>239</v>
      </c>
      <c r="D2458" s="388" t="s">
        <v>334</v>
      </c>
      <c r="E2458" s="389" t="s">
        <v>6264</v>
      </c>
      <c r="F2458" s="388" t="s">
        <v>241</v>
      </c>
    </row>
    <row r="2459" spans="1:6">
      <c r="A2459" s="388">
        <v>91854</v>
      </c>
      <c r="B2459" s="388" t="s">
        <v>3260</v>
      </c>
      <c r="C2459" s="388" t="s">
        <v>239</v>
      </c>
      <c r="D2459" s="388" t="s">
        <v>334</v>
      </c>
      <c r="E2459" s="389" t="s">
        <v>13967</v>
      </c>
      <c r="F2459" s="388" t="s">
        <v>241</v>
      </c>
    </row>
    <row r="2460" spans="1:6">
      <c r="A2460" s="388">
        <v>91855</v>
      </c>
      <c r="B2460" s="388" t="s">
        <v>3261</v>
      </c>
      <c r="C2460" s="388" t="s">
        <v>239</v>
      </c>
      <c r="D2460" s="388" t="s">
        <v>334</v>
      </c>
      <c r="E2460" s="389" t="s">
        <v>7735</v>
      </c>
      <c r="F2460" s="388" t="s">
        <v>241</v>
      </c>
    </row>
    <row r="2461" spans="1:6">
      <c r="A2461" s="388">
        <v>91856</v>
      </c>
      <c r="B2461" s="388" t="s">
        <v>3263</v>
      </c>
      <c r="C2461" s="388" t="s">
        <v>239</v>
      </c>
      <c r="D2461" s="388" t="s">
        <v>334</v>
      </c>
      <c r="E2461" s="389" t="s">
        <v>14501</v>
      </c>
      <c r="F2461" s="388" t="s">
        <v>241</v>
      </c>
    </row>
    <row r="2462" spans="1:6">
      <c r="A2462" s="388">
        <v>91857</v>
      </c>
      <c r="B2462" s="388" t="s">
        <v>3264</v>
      </c>
      <c r="C2462" s="388" t="s">
        <v>239</v>
      </c>
      <c r="D2462" s="388" t="s">
        <v>334</v>
      </c>
      <c r="E2462" s="389" t="s">
        <v>9846</v>
      </c>
      <c r="F2462" s="388" t="s">
        <v>241</v>
      </c>
    </row>
    <row r="2463" spans="1:6">
      <c r="A2463" s="388">
        <v>91859</v>
      </c>
      <c r="B2463" s="388" t="s">
        <v>3266</v>
      </c>
      <c r="C2463" s="388" t="s">
        <v>239</v>
      </c>
      <c r="D2463" s="388" t="s">
        <v>334</v>
      </c>
      <c r="E2463" s="389" t="s">
        <v>7660</v>
      </c>
      <c r="F2463" s="388" t="s">
        <v>241</v>
      </c>
    </row>
    <row r="2464" spans="1:6">
      <c r="A2464" s="388">
        <v>91860</v>
      </c>
      <c r="B2464" s="388" t="s">
        <v>3268</v>
      </c>
      <c r="C2464" s="388" t="s">
        <v>239</v>
      </c>
      <c r="D2464" s="388" t="s">
        <v>334</v>
      </c>
      <c r="E2464" s="389" t="s">
        <v>13436</v>
      </c>
      <c r="F2464" s="388" t="s">
        <v>241</v>
      </c>
    </row>
    <row r="2465" spans="1:6">
      <c r="A2465" s="388">
        <v>91861</v>
      </c>
      <c r="B2465" s="388" t="s">
        <v>3269</v>
      </c>
      <c r="C2465" s="388" t="s">
        <v>239</v>
      </c>
      <c r="D2465" s="388" t="s">
        <v>334</v>
      </c>
      <c r="E2465" s="389" t="s">
        <v>4016</v>
      </c>
      <c r="F2465" s="388" t="s">
        <v>241</v>
      </c>
    </row>
    <row r="2466" spans="1:6">
      <c r="A2466" s="388">
        <v>91862</v>
      </c>
      <c r="B2466" s="388" t="s">
        <v>3271</v>
      </c>
      <c r="C2466" s="388" t="s">
        <v>239</v>
      </c>
      <c r="D2466" s="388" t="s">
        <v>334</v>
      </c>
      <c r="E2466" s="389" t="s">
        <v>4443</v>
      </c>
      <c r="F2466" s="388" t="s">
        <v>241</v>
      </c>
    </row>
    <row r="2467" spans="1:6">
      <c r="A2467" s="388">
        <v>91863</v>
      </c>
      <c r="B2467" s="388" t="s">
        <v>3273</v>
      </c>
      <c r="C2467" s="388" t="s">
        <v>239</v>
      </c>
      <c r="D2467" s="388" t="s">
        <v>334</v>
      </c>
      <c r="E2467" s="389" t="s">
        <v>10996</v>
      </c>
      <c r="F2467" s="388" t="s">
        <v>241</v>
      </c>
    </row>
    <row r="2468" spans="1:6">
      <c r="A2468" s="388">
        <v>91864</v>
      </c>
      <c r="B2468" s="388" t="s">
        <v>3274</v>
      </c>
      <c r="C2468" s="388" t="s">
        <v>239</v>
      </c>
      <c r="D2468" s="388" t="s">
        <v>334</v>
      </c>
      <c r="E2468" s="389" t="s">
        <v>13906</v>
      </c>
      <c r="F2468" s="388" t="s">
        <v>241</v>
      </c>
    </row>
    <row r="2469" spans="1:6">
      <c r="A2469" s="388">
        <v>91865</v>
      </c>
      <c r="B2469" s="388" t="s">
        <v>3276</v>
      </c>
      <c r="C2469" s="388" t="s">
        <v>239</v>
      </c>
      <c r="D2469" s="388" t="s">
        <v>334</v>
      </c>
      <c r="E2469" s="389" t="s">
        <v>4945</v>
      </c>
      <c r="F2469" s="388" t="s">
        <v>241</v>
      </c>
    </row>
    <row r="2470" spans="1:6">
      <c r="A2470" s="388">
        <v>91866</v>
      </c>
      <c r="B2470" s="388" t="s">
        <v>3278</v>
      </c>
      <c r="C2470" s="388" t="s">
        <v>239</v>
      </c>
      <c r="D2470" s="388" t="s">
        <v>334</v>
      </c>
      <c r="E2470" s="389" t="s">
        <v>7758</v>
      </c>
      <c r="F2470" s="388" t="s">
        <v>241</v>
      </c>
    </row>
    <row r="2471" spans="1:6">
      <c r="A2471" s="388">
        <v>91867</v>
      </c>
      <c r="B2471" s="388" t="s">
        <v>3280</v>
      </c>
      <c r="C2471" s="388" t="s">
        <v>239</v>
      </c>
      <c r="D2471" s="388" t="s">
        <v>334</v>
      </c>
      <c r="E2471" s="389" t="s">
        <v>7827</v>
      </c>
      <c r="F2471" s="388" t="s">
        <v>241</v>
      </c>
    </row>
    <row r="2472" spans="1:6">
      <c r="A2472" s="388">
        <v>91868</v>
      </c>
      <c r="B2472" s="388" t="s">
        <v>3281</v>
      </c>
      <c r="C2472" s="388" t="s">
        <v>239</v>
      </c>
      <c r="D2472" s="388" t="s">
        <v>334</v>
      </c>
      <c r="E2472" s="389" t="s">
        <v>14015</v>
      </c>
      <c r="F2472" s="388" t="s">
        <v>241</v>
      </c>
    </row>
    <row r="2473" spans="1:6">
      <c r="A2473" s="388">
        <v>91869</v>
      </c>
      <c r="B2473" s="388" t="s">
        <v>3282</v>
      </c>
      <c r="C2473" s="388" t="s">
        <v>239</v>
      </c>
      <c r="D2473" s="388" t="s">
        <v>334</v>
      </c>
      <c r="E2473" s="389" t="s">
        <v>2060</v>
      </c>
      <c r="F2473" s="388" t="s">
        <v>241</v>
      </c>
    </row>
    <row r="2474" spans="1:6">
      <c r="A2474" s="388">
        <v>91870</v>
      </c>
      <c r="B2474" s="388" t="s">
        <v>3283</v>
      </c>
      <c r="C2474" s="388" t="s">
        <v>239</v>
      </c>
      <c r="D2474" s="388" t="s">
        <v>334</v>
      </c>
      <c r="E2474" s="389" t="s">
        <v>14502</v>
      </c>
      <c r="F2474" s="388" t="s">
        <v>241</v>
      </c>
    </row>
    <row r="2475" spans="1:6">
      <c r="A2475" s="388">
        <v>91871</v>
      </c>
      <c r="B2475" s="388" t="s">
        <v>3284</v>
      </c>
      <c r="C2475" s="388" t="s">
        <v>239</v>
      </c>
      <c r="D2475" s="388" t="s">
        <v>334</v>
      </c>
      <c r="E2475" s="389" t="s">
        <v>6135</v>
      </c>
      <c r="F2475" s="388" t="s">
        <v>241</v>
      </c>
    </row>
    <row r="2476" spans="1:6">
      <c r="A2476" s="388">
        <v>91872</v>
      </c>
      <c r="B2476" s="388" t="s">
        <v>3285</v>
      </c>
      <c r="C2476" s="388" t="s">
        <v>239</v>
      </c>
      <c r="D2476" s="388" t="s">
        <v>334</v>
      </c>
      <c r="E2476" s="389" t="s">
        <v>7470</v>
      </c>
      <c r="F2476" s="388" t="s">
        <v>241</v>
      </c>
    </row>
    <row r="2477" spans="1:6">
      <c r="A2477" s="388">
        <v>91873</v>
      </c>
      <c r="B2477" s="388" t="s">
        <v>3287</v>
      </c>
      <c r="C2477" s="388" t="s">
        <v>239</v>
      </c>
      <c r="D2477" s="388" t="s">
        <v>334</v>
      </c>
      <c r="E2477" s="389" t="s">
        <v>13984</v>
      </c>
      <c r="F2477" s="388" t="s">
        <v>241</v>
      </c>
    </row>
    <row r="2478" spans="1:6">
      <c r="A2478" s="388">
        <v>93008</v>
      </c>
      <c r="B2478" s="388" t="s">
        <v>3289</v>
      </c>
      <c r="C2478" s="388" t="s">
        <v>239</v>
      </c>
      <c r="D2478" s="388" t="s">
        <v>334</v>
      </c>
      <c r="E2478" s="389" t="s">
        <v>6773</v>
      </c>
      <c r="F2478" s="388" t="s">
        <v>241</v>
      </c>
    </row>
    <row r="2479" spans="1:6">
      <c r="A2479" s="388">
        <v>93009</v>
      </c>
      <c r="B2479" s="388" t="s">
        <v>3290</v>
      </c>
      <c r="C2479" s="388" t="s">
        <v>239</v>
      </c>
      <c r="D2479" s="388" t="s">
        <v>334</v>
      </c>
      <c r="E2479" s="389" t="s">
        <v>14503</v>
      </c>
      <c r="F2479" s="388" t="s">
        <v>241</v>
      </c>
    </row>
    <row r="2480" spans="1:6">
      <c r="A2480" s="388">
        <v>93010</v>
      </c>
      <c r="B2480" s="388" t="s">
        <v>3291</v>
      </c>
      <c r="C2480" s="388" t="s">
        <v>239</v>
      </c>
      <c r="D2480" s="388" t="s">
        <v>334</v>
      </c>
      <c r="E2480" s="389" t="s">
        <v>4088</v>
      </c>
      <c r="F2480" s="388" t="s">
        <v>241</v>
      </c>
    </row>
    <row r="2481" spans="1:6">
      <c r="A2481" s="388">
        <v>93011</v>
      </c>
      <c r="B2481" s="388" t="s">
        <v>3293</v>
      </c>
      <c r="C2481" s="388" t="s">
        <v>239</v>
      </c>
      <c r="D2481" s="388" t="s">
        <v>334</v>
      </c>
      <c r="E2481" s="389" t="s">
        <v>17304</v>
      </c>
      <c r="F2481" s="388" t="s">
        <v>241</v>
      </c>
    </row>
    <row r="2482" spans="1:6">
      <c r="A2482" s="388">
        <v>93012</v>
      </c>
      <c r="B2482" s="388" t="s">
        <v>3295</v>
      </c>
      <c r="C2482" s="388" t="s">
        <v>239</v>
      </c>
      <c r="D2482" s="388" t="s">
        <v>334</v>
      </c>
      <c r="E2482" s="389" t="s">
        <v>14504</v>
      </c>
      <c r="F2482" s="388" t="s">
        <v>241</v>
      </c>
    </row>
    <row r="2483" spans="1:6">
      <c r="A2483" s="388">
        <v>95726</v>
      </c>
      <c r="B2483" s="388" t="s">
        <v>3296</v>
      </c>
      <c r="C2483" s="388" t="s">
        <v>239</v>
      </c>
      <c r="D2483" s="388" t="s">
        <v>334</v>
      </c>
      <c r="E2483" s="389" t="s">
        <v>7073</v>
      </c>
      <c r="F2483" s="388" t="s">
        <v>241</v>
      </c>
    </row>
    <row r="2484" spans="1:6">
      <c r="A2484" s="388">
        <v>95727</v>
      </c>
      <c r="B2484" s="388" t="s">
        <v>3298</v>
      </c>
      <c r="C2484" s="388" t="s">
        <v>239</v>
      </c>
      <c r="D2484" s="388" t="s">
        <v>334</v>
      </c>
      <c r="E2484" s="389" t="s">
        <v>4475</v>
      </c>
      <c r="F2484" s="388" t="s">
        <v>241</v>
      </c>
    </row>
    <row r="2485" spans="1:6">
      <c r="A2485" s="388">
        <v>95728</v>
      </c>
      <c r="B2485" s="388" t="s">
        <v>3300</v>
      </c>
      <c r="C2485" s="388" t="s">
        <v>239</v>
      </c>
      <c r="D2485" s="388" t="s">
        <v>334</v>
      </c>
      <c r="E2485" s="389" t="s">
        <v>4445</v>
      </c>
      <c r="F2485" s="388" t="s">
        <v>241</v>
      </c>
    </row>
    <row r="2486" spans="1:6">
      <c r="A2486" s="388">
        <v>95729</v>
      </c>
      <c r="B2486" s="388" t="s">
        <v>3301</v>
      </c>
      <c r="C2486" s="388" t="s">
        <v>239</v>
      </c>
      <c r="D2486" s="388" t="s">
        <v>334</v>
      </c>
      <c r="E2486" s="389" t="s">
        <v>11862</v>
      </c>
      <c r="F2486" s="388" t="s">
        <v>241</v>
      </c>
    </row>
    <row r="2487" spans="1:6">
      <c r="A2487" s="388">
        <v>95730</v>
      </c>
      <c r="B2487" s="388" t="s">
        <v>3303</v>
      </c>
      <c r="C2487" s="388" t="s">
        <v>239</v>
      </c>
      <c r="D2487" s="388" t="s">
        <v>334</v>
      </c>
      <c r="E2487" s="389" t="s">
        <v>4445</v>
      </c>
      <c r="F2487" s="388" t="s">
        <v>241</v>
      </c>
    </row>
    <row r="2488" spans="1:6">
      <c r="A2488" s="388">
        <v>95731</v>
      </c>
      <c r="B2488" s="388" t="s">
        <v>3304</v>
      </c>
      <c r="C2488" s="388" t="s">
        <v>239</v>
      </c>
      <c r="D2488" s="388" t="s">
        <v>334</v>
      </c>
      <c r="E2488" s="389" t="s">
        <v>3371</v>
      </c>
      <c r="F2488" s="388" t="s">
        <v>241</v>
      </c>
    </row>
    <row r="2489" spans="1:6">
      <c r="A2489" s="388">
        <v>95732</v>
      </c>
      <c r="B2489" s="388" t="s">
        <v>3306</v>
      </c>
      <c r="C2489" s="388" t="s">
        <v>146</v>
      </c>
      <c r="D2489" s="388" t="s">
        <v>334</v>
      </c>
      <c r="E2489" s="389" t="s">
        <v>10485</v>
      </c>
      <c r="F2489" s="388" t="s">
        <v>241</v>
      </c>
    </row>
    <row r="2490" spans="1:6">
      <c r="A2490" s="388">
        <v>95745</v>
      </c>
      <c r="B2490" s="388" t="s">
        <v>3308</v>
      </c>
      <c r="C2490" s="388" t="s">
        <v>239</v>
      </c>
      <c r="D2490" s="388" t="s">
        <v>334</v>
      </c>
      <c r="E2490" s="389" t="s">
        <v>3432</v>
      </c>
      <c r="F2490" s="388" t="s">
        <v>241</v>
      </c>
    </row>
    <row r="2491" spans="1:6">
      <c r="A2491" s="388">
        <v>95746</v>
      </c>
      <c r="B2491" s="388" t="s">
        <v>3309</v>
      </c>
      <c r="C2491" s="388" t="s">
        <v>239</v>
      </c>
      <c r="D2491" s="388" t="s">
        <v>334</v>
      </c>
      <c r="E2491" s="389" t="s">
        <v>11885</v>
      </c>
      <c r="F2491" s="388" t="s">
        <v>241</v>
      </c>
    </row>
    <row r="2492" spans="1:6">
      <c r="A2492" s="388">
        <v>95747</v>
      </c>
      <c r="B2492" s="388" t="s">
        <v>3311</v>
      </c>
      <c r="C2492" s="388" t="s">
        <v>239</v>
      </c>
      <c r="D2492" s="388" t="s">
        <v>334</v>
      </c>
      <c r="E2492" s="389" t="s">
        <v>14505</v>
      </c>
      <c r="F2492" s="388" t="s">
        <v>241</v>
      </c>
    </row>
    <row r="2493" spans="1:6">
      <c r="A2493" s="388">
        <v>95748</v>
      </c>
      <c r="B2493" s="388" t="s">
        <v>3312</v>
      </c>
      <c r="C2493" s="388" t="s">
        <v>239</v>
      </c>
      <c r="D2493" s="388" t="s">
        <v>334</v>
      </c>
      <c r="E2493" s="389" t="s">
        <v>5605</v>
      </c>
      <c r="F2493" s="388" t="s">
        <v>241</v>
      </c>
    </row>
    <row r="2494" spans="1:6">
      <c r="A2494" s="388">
        <v>95749</v>
      </c>
      <c r="B2494" s="388" t="s">
        <v>3313</v>
      </c>
      <c r="C2494" s="388" t="s">
        <v>239</v>
      </c>
      <c r="D2494" s="388" t="s">
        <v>334</v>
      </c>
      <c r="E2494" s="389" t="s">
        <v>17305</v>
      </c>
      <c r="F2494" s="388" t="s">
        <v>241</v>
      </c>
    </row>
    <row r="2495" spans="1:6">
      <c r="A2495" s="388">
        <v>95750</v>
      </c>
      <c r="B2495" s="388" t="s">
        <v>3315</v>
      </c>
      <c r="C2495" s="388" t="s">
        <v>239</v>
      </c>
      <c r="D2495" s="388" t="s">
        <v>334</v>
      </c>
      <c r="E2495" s="389" t="s">
        <v>9647</v>
      </c>
      <c r="F2495" s="388" t="s">
        <v>241</v>
      </c>
    </row>
    <row r="2496" spans="1:6">
      <c r="A2496" s="388">
        <v>95751</v>
      </c>
      <c r="B2496" s="388" t="s">
        <v>3316</v>
      </c>
      <c r="C2496" s="388" t="s">
        <v>239</v>
      </c>
      <c r="D2496" s="388" t="s">
        <v>334</v>
      </c>
      <c r="E2496" s="389" t="s">
        <v>17306</v>
      </c>
      <c r="F2496" s="388" t="s">
        <v>241</v>
      </c>
    </row>
    <row r="2497" spans="1:6">
      <c r="A2497" s="388">
        <v>95752</v>
      </c>
      <c r="B2497" s="388" t="s">
        <v>3317</v>
      </c>
      <c r="C2497" s="388" t="s">
        <v>239</v>
      </c>
      <c r="D2497" s="388" t="s">
        <v>334</v>
      </c>
      <c r="E2497" s="389" t="s">
        <v>17307</v>
      </c>
      <c r="F2497" s="388" t="s">
        <v>241</v>
      </c>
    </row>
    <row r="2498" spans="1:6">
      <c r="A2498" s="388">
        <v>97667</v>
      </c>
      <c r="B2498" s="388" t="s">
        <v>3318</v>
      </c>
      <c r="C2498" s="388" t="s">
        <v>239</v>
      </c>
      <c r="D2498" s="388" t="s">
        <v>334</v>
      </c>
      <c r="E2498" s="389" t="s">
        <v>765</v>
      </c>
      <c r="F2498" s="388" t="s">
        <v>241</v>
      </c>
    </row>
    <row r="2499" spans="1:6">
      <c r="A2499" s="388">
        <v>97668</v>
      </c>
      <c r="B2499" s="388" t="s">
        <v>3319</v>
      </c>
      <c r="C2499" s="388" t="s">
        <v>239</v>
      </c>
      <c r="D2499" s="388" t="s">
        <v>334</v>
      </c>
      <c r="E2499" s="389" t="s">
        <v>504</v>
      </c>
      <c r="F2499" s="388" t="s">
        <v>241</v>
      </c>
    </row>
    <row r="2500" spans="1:6">
      <c r="A2500" s="388">
        <v>97669</v>
      </c>
      <c r="B2500" s="388" t="s">
        <v>3321</v>
      </c>
      <c r="C2500" s="388" t="s">
        <v>239</v>
      </c>
      <c r="D2500" s="388" t="s">
        <v>334</v>
      </c>
      <c r="E2500" s="389" t="s">
        <v>1049</v>
      </c>
      <c r="F2500" s="388" t="s">
        <v>241</v>
      </c>
    </row>
    <row r="2501" spans="1:6">
      <c r="A2501" s="388">
        <v>97670</v>
      </c>
      <c r="B2501" s="388" t="s">
        <v>3323</v>
      </c>
      <c r="C2501" s="388" t="s">
        <v>239</v>
      </c>
      <c r="D2501" s="388" t="s">
        <v>334</v>
      </c>
      <c r="E2501" s="389" t="s">
        <v>1752</v>
      </c>
      <c r="F2501" s="388" t="s">
        <v>241</v>
      </c>
    </row>
    <row r="2502" spans="1:6">
      <c r="A2502" s="388">
        <v>91874</v>
      </c>
      <c r="B2502" s="388" t="s">
        <v>3325</v>
      </c>
      <c r="C2502" s="388" t="s">
        <v>146</v>
      </c>
      <c r="D2502" s="388" t="s">
        <v>334</v>
      </c>
      <c r="E2502" s="389" t="s">
        <v>1445</v>
      </c>
      <c r="F2502" s="388" t="s">
        <v>241</v>
      </c>
    </row>
    <row r="2503" spans="1:6">
      <c r="A2503" s="388">
        <v>91875</v>
      </c>
      <c r="B2503" s="388" t="s">
        <v>3327</v>
      </c>
      <c r="C2503" s="388" t="s">
        <v>146</v>
      </c>
      <c r="D2503" s="388" t="s">
        <v>334</v>
      </c>
      <c r="E2503" s="389" t="s">
        <v>1137</v>
      </c>
      <c r="F2503" s="388" t="s">
        <v>241</v>
      </c>
    </row>
    <row r="2504" spans="1:6">
      <c r="A2504" s="388">
        <v>91876</v>
      </c>
      <c r="B2504" s="388" t="s">
        <v>3328</v>
      </c>
      <c r="C2504" s="388" t="s">
        <v>146</v>
      </c>
      <c r="D2504" s="388" t="s">
        <v>334</v>
      </c>
      <c r="E2504" s="389" t="s">
        <v>3339</v>
      </c>
      <c r="F2504" s="388" t="s">
        <v>241</v>
      </c>
    </row>
    <row r="2505" spans="1:6">
      <c r="A2505" s="388">
        <v>91877</v>
      </c>
      <c r="B2505" s="388" t="s">
        <v>3329</v>
      </c>
      <c r="C2505" s="388" t="s">
        <v>146</v>
      </c>
      <c r="D2505" s="388" t="s">
        <v>334</v>
      </c>
      <c r="E2505" s="389" t="s">
        <v>3234</v>
      </c>
      <c r="F2505" s="388" t="s">
        <v>241</v>
      </c>
    </row>
    <row r="2506" spans="1:6">
      <c r="A2506" s="388">
        <v>91878</v>
      </c>
      <c r="B2506" s="388" t="s">
        <v>3330</v>
      </c>
      <c r="C2506" s="388" t="s">
        <v>146</v>
      </c>
      <c r="D2506" s="388" t="s">
        <v>334</v>
      </c>
      <c r="E2506" s="389" t="s">
        <v>8792</v>
      </c>
      <c r="F2506" s="388" t="s">
        <v>241</v>
      </c>
    </row>
    <row r="2507" spans="1:6">
      <c r="A2507" s="388">
        <v>91879</v>
      </c>
      <c r="B2507" s="388" t="s">
        <v>3331</v>
      </c>
      <c r="C2507" s="388" t="s">
        <v>146</v>
      </c>
      <c r="D2507" s="388" t="s">
        <v>334</v>
      </c>
      <c r="E2507" s="389" t="s">
        <v>7765</v>
      </c>
      <c r="F2507" s="388" t="s">
        <v>241</v>
      </c>
    </row>
    <row r="2508" spans="1:6">
      <c r="A2508" s="388">
        <v>91880</v>
      </c>
      <c r="B2508" s="388" t="s">
        <v>3332</v>
      </c>
      <c r="C2508" s="388" t="s">
        <v>146</v>
      </c>
      <c r="D2508" s="388" t="s">
        <v>334</v>
      </c>
      <c r="E2508" s="389" t="s">
        <v>14062</v>
      </c>
      <c r="F2508" s="388" t="s">
        <v>241</v>
      </c>
    </row>
    <row r="2509" spans="1:6">
      <c r="A2509" s="388">
        <v>91881</v>
      </c>
      <c r="B2509" s="388" t="s">
        <v>3334</v>
      </c>
      <c r="C2509" s="388" t="s">
        <v>146</v>
      </c>
      <c r="D2509" s="388" t="s">
        <v>334</v>
      </c>
      <c r="E2509" s="389" t="s">
        <v>7566</v>
      </c>
      <c r="F2509" s="388" t="s">
        <v>241</v>
      </c>
    </row>
    <row r="2510" spans="1:6">
      <c r="A2510" s="388">
        <v>91882</v>
      </c>
      <c r="B2510" s="388" t="s">
        <v>3336</v>
      </c>
      <c r="C2510" s="388" t="s">
        <v>146</v>
      </c>
      <c r="D2510" s="388" t="s">
        <v>334</v>
      </c>
      <c r="E2510" s="389" t="s">
        <v>7742</v>
      </c>
      <c r="F2510" s="388" t="s">
        <v>241</v>
      </c>
    </row>
    <row r="2511" spans="1:6">
      <c r="A2511" s="388">
        <v>91884</v>
      </c>
      <c r="B2511" s="388" t="s">
        <v>3338</v>
      </c>
      <c r="C2511" s="388" t="s">
        <v>146</v>
      </c>
      <c r="D2511" s="388" t="s">
        <v>334</v>
      </c>
      <c r="E2511" s="389" t="s">
        <v>6264</v>
      </c>
      <c r="F2511" s="388" t="s">
        <v>241</v>
      </c>
    </row>
    <row r="2512" spans="1:6">
      <c r="A2512" s="388">
        <v>91885</v>
      </c>
      <c r="B2512" s="388" t="s">
        <v>3340</v>
      </c>
      <c r="C2512" s="388" t="s">
        <v>146</v>
      </c>
      <c r="D2512" s="388" t="s">
        <v>334</v>
      </c>
      <c r="E2512" s="389" t="s">
        <v>3199</v>
      </c>
      <c r="F2512" s="388" t="s">
        <v>241</v>
      </c>
    </row>
    <row r="2513" spans="1:6">
      <c r="A2513" s="388">
        <v>91886</v>
      </c>
      <c r="B2513" s="388" t="s">
        <v>3342</v>
      </c>
      <c r="C2513" s="388" t="s">
        <v>146</v>
      </c>
      <c r="D2513" s="388" t="s">
        <v>334</v>
      </c>
      <c r="E2513" s="389" t="s">
        <v>9610</v>
      </c>
      <c r="F2513" s="388" t="s">
        <v>241</v>
      </c>
    </row>
    <row r="2514" spans="1:6">
      <c r="A2514" s="388">
        <v>91887</v>
      </c>
      <c r="B2514" s="388" t="s">
        <v>3344</v>
      </c>
      <c r="C2514" s="388" t="s">
        <v>146</v>
      </c>
      <c r="D2514" s="388" t="s">
        <v>334</v>
      </c>
      <c r="E2514" s="389" t="s">
        <v>5337</v>
      </c>
      <c r="F2514" s="388" t="s">
        <v>241</v>
      </c>
    </row>
    <row r="2515" spans="1:6">
      <c r="A2515" s="388">
        <v>91889</v>
      </c>
      <c r="B2515" s="388" t="s">
        <v>3345</v>
      </c>
      <c r="C2515" s="388" t="s">
        <v>146</v>
      </c>
      <c r="D2515" s="388" t="s">
        <v>334</v>
      </c>
      <c r="E2515" s="389" t="s">
        <v>4495</v>
      </c>
      <c r="F2515" s="388" t="s">
        <v>241</v>
      </c>
    </row>
    <row r="2516" spans="1:6">
      <c r="A2516" s="388">
        <v>91890</v>
      </c>
      <c r="B2516" s="388" t="s">
        <v>3347</v>
      </c>
      <c r="C2516" s="388" t="s">
        <v>146</v>
      </c>
      <c r="D2516" s="388" t="s">
        <v>334</v>
      </c>
      <c r="E2516" s="389" t="s">
        <v>4453</v>
      </c>
      <c r="F2516" s="388" t="s">
        <v>241</v>
      </c>
    </row>
    <row r="2517" spans="1:6">
      <c r="A2517" s="388">
        <v>91892</v>
      </c>
      <c r="B2517" s="388" t="s">
        <v>3348</v>
      </c>
      <c r="C2517" s="388" t="s">
        <v>146</v>
      </c>
      <c r="D2517" s="388" t="s">
        <v>334</v>
      </c>
      <c r="E2517" s="389" t="s">
        <v>14506</v>
      </c>
      <c r="F2517" s="388" t="s">
        <v>241</v>
      </c>
    </row>
    <row r="2518" spans="1:6">
      <c r="A2518" s="388">
        <v>91893</v>
      </c>
      <c r="B2518" s="388" t="s">
        <v>3350</v>
      </c>
      <c r="C2518" s="388" t="s">
        <v>146</v>
      </c>
      <c r="D2518" s="388" t="s">
        <v>334</v>
      </c>
      <c r="E2518" s="389" t="s">
        <v>413</v>
      </c>
      <c r="F2518" s="388" t="s">
        <v>241</v>
      </c>
    </row>
    <row r="2519" spans="1:6">
      <c r="A2519" s="388">
        <v>91895</v>
      </c>
      <c r="B2519" s="388" t="s">
        <v>3352</v>
      </c>
      <c r="C2519" s="388" t="s">
        <v>146</v>
      </c>
      <c r="D2519" s="388" t="s">
        <v>334</v>
      </c>
      <c r="E2519" s="389" t="s">
        <v>3377</v>
      </c>
      <c r="F2519" s="388" t="s">
        <v>241</v>
      </c>
    </row>
    <row r="2520" spans="1:6">
      <c r="A2520" s="388">
        <v>91896</v>
      </c>
      <c r="B2520" s="388" t="s">
        <v>3353</v>
      </c>
      <c r="C2520" s="388" t="s">
        <v>146</v>
      </c>
      <c r="D2520" s="388" t="s">
        <v>334</v>
      </c>
      <c r="E2520" s="389" t="s">
        <v>14037</v>
      </c>
      <c r="F2520" s="388" t="s">
        <v>241</v>
      </c>
    </row>
    <row r="2521" spans="1:6">
      <c r="A2521" s="388">
        <v>91898</v>
      </c>
      <c r="B2521" s="388" t="s">
        <v>3354</v>
      </c>
      <c r="C2521" s="388" t="s">
        <v>146</v>
      </c>
      <c r="D2521" s="388" t="s">
        <v>334</v>
      </c>
      <c r="E2521" s="389" t="s">
        <v>17290</v>
      </c>
      <c r="F2521" s="388" t="s">
        <v>241</v>
      </c>
    </row>
    <row r="2522" spans="1:6">
      <c r="A2522" s="388">
        <v>91899</v>
      </c>
      <c r="B2522" s="388" t="s">
        <v>3356</v>
      </c>
      <c r="C2522" s="388" t="s">
        <v>146</v>
      </c>
      <c r="D2522" s="388" t="s">
        <v>334</v>
      </c>
      <c r="E2522" s="389" t="s">
        <v>4213</v>
      </c>
      <c r="F2522" s="388" t="s">
        <v>241</v>
      </c>
    </row>
    <row r="2523" spans="1:6">
      <c r="A2523" s="388">
        <v>91901</v>
      </c>
      <c r="B2523" s="388" t="s">
        <v>3358</v>
      </c>
      <c r="C2523" s="388" t="s">
        <v>146</v>
      </c>
      <c r="D2523" s="388" t="s">
        <v>334</v>
      </c>
      <c r="E2523" s="389" t="s">
        <v>10786</v>
      </c>
      <c r="F2523" s="388" t="s">
        <v>241</v>
      </c>
    </row>
    <row r="2524" spans="1:6">
      <c r="A2524" s="388">
        <v>91902</v>
      </c>
      <c r="B2524" s="388" t="s">
        <v>3360</v>
      </c>
      <c r="C2524" s="388" t="s">
        <v>146</v>
      </c>
      <c r="D2524" s="388" t="s">
        <v>334</v>
      </c>
      <c r="E2524" s="389" t="s">
        <v>245</v>
      </c>
      <c r="F2524" s="388" t="s">
        <v>241</v>
      </c>
    </row>
    <row r="2525" spans="1:6">
      <c r="A2525" s="388">
        <v>91904</v>
      </c>
      <c r="B2525" s="388" t="s">
        <v>3361</v>
      </c>
      <c r="C2525" s="388" t="s">
        <v>146</v>
      </c>
      <c r="D2525" s="388" t="s">
        <v>334</v>
      </c>
      <c r="E2525" s="389" t="s">
        <v>14507</v>
      </c>
      <c r="F2525" s="388" t="s">
        <v>241</v>
      </c>
    </row>
    <row r="2526" spans="1:6">
      <c r="A2526" s="388">
        <v>91905</v>
      </c>
      <c r="B2526" s="388" t="s">
        <v>3363</v>
      </c>
      <c r="C2526" s="388" t="s">
        <v>146</v>
      </c>
      <c r="D2526" s="388" t="s">
        <v>334</v>
      </c>
      <c r="E2526" s="389" t="s">
        <v>11917</v>
      </c>
      <c r="F2526" s="388" t="s">
        <v>241</v>
      </c>
    </row>
    <row r="2527" spans="1:6">
      <c r="A2527" s="388">
        <v>91907</v>
      </c>
      <c r="B2527" s="388" t="s">
        <v>3365</v>
      </c>
      <c r="C2527" s="388" t="s">
        <v>146</v>
      </c>
      <c r="D2527" s="388" t="s">
        <v>334</v>
      </c>
      <c r="E2527" s="389" t="s">
        <v>17308</v>
      </c>
      <c r="F2527" s="388" t="s">
        <v>241</v>
      </c>
    </row>
    <row r="2528" spans="1:6">
      <c r="A2528" s="388">
        <v>91908</v>
      </c>
      <c r="B2528" s="388" t="s">
        <v>3366</v>
      </c>
      <c r="C2528" s="388" t="s">
        <v>146</v>
      </c>
      <c r="D2528" s="388" t="s">
        <v>334</v>
      </c>
      <c r="E2528" s="389" t="s">
        <v>16011</v>
      </c>
      <c r="F2528" s="388" t="s">
        <v>241</v>
      </c>
    </row>
    <row r="2529" spans="1:6">
      <c r="A2529" s="388">
        <v>91910</v>
      </c>
      <c r="B2529" s="388" t="s">
        <v>3367</v>
      </c>
      <c r="C2529" s="388" t="s">
        <v>146</v>
      </c>
      <c r="D2529" s="388" t="s">
        <v>334</v>
      </c>
      <c r="E2529" s="389" t="s">
        <v>6950</v>
      </c>
      <c r="F2529" s="388" t="s">
        <v>241</v>
      </c>
    </row>
    <row r="2530" spans="1:6">
      <c r="A2530" s="388">
        <v>91911</v>
      </c>
      <c r="B2530" s="388" t="s">
        <v>3368</v>
      </c>
      <c r="C2530" s="388" t="s">
        <v>146</v>
      </c>
      <c r="D2530" s="388" t="s">
        <v>334</v>
      </c>
      <c r="E2530" s="389" t="s">
        <v>4016</v>
      </c>
      <c r="F2530" s="388" t="s">
        <v>241</v>
      </c>
    </row>
    <row r="2531" spans="1:6">
      <c r="A2531" s="388">
        <v>91913</v>
      </c>
      <c r="B2531" s="388" t="s">
        <v>3370</v>
      </c>
      <c r="C2531" s="388" t="s">
        <v>146</v>
      </c>
      <c r="D2531" s="388" t="s">
        <v>334</v>
      </c>
      <c r="E2531" s="389" t="s">
        <v>5303</v>
      </c>
      <c r="F2531" s="388" t="s">
        <v>241</v>
      </c>
    </row>
    <row r="2532" spans="1:6">
      <c r="A2532" s="388">
        <v>91914</v>
      </c>
      <c r="B2532" s="388" t="s">
        <v>3372</v>
      </c>
      <c r="C2532" s="388" t="s">
        <v>146</v>
      </c>
      <c r="D2532" s="388" t="s">
        <v>334</v>
      </c>
      <c r="E2532" s="389" t="s">
        <v>9587</v>
      </c>
      <c r="F2532" s="388" t="s">
        <v>241</v>
      </c>
    </row>
    <row r="2533" spans="1:6">
      <c r="A2533" s="388">
        <v>91916</v>
      </c>
      <c r="B2533" s="388" t="s">
        <v>3374</v>
      </c>
      <c r="C2533" s="388" t="s">
        <v>146</v>
      </c>
      <c r="D2533" s="388" t="s">
        <v>334</v>
      </c>
      <c r="E2533" s="389" t="s">
        <v>6152</v>
      </c>
      <c r="F2533" s="388" t="s">
        <v>241</v>
      </c>
    </row>
    <row r="2534" spans="1:6">
      <c r="A2534" s="388">
        <v>91917</v>
      </c>
      <c r="B2534" s="388" t="s">
        <v>3376</v>
      </c>
      <c r="C2534" s="388" t="s">
        <v>146</v>
      </c>
      <c r="D2534" s="388" t="s">
        <v>334</v>
      </c>
      <c r="E2534" s="389" t="s">
        <v>2952</v>
      </c>
      <c r="F2534" s="388" t="s">
        <v>241</v>
      </c>
    </row>
    <row r="2535" spans="1:6">
      <c r="A2535" s="388">
        <v>91919</v>
      </c>
      <c r="B2535" s="388" t="s">
        <v>3378</v>
      </c>
      <c r="C2535" s="388" t="s">
        <v>146</v>
      </c>
      <c r="D2535" s="388" t="s">
        <v>334</v>
      </c>
      <c r="E2535" s="389" t="s">
        <v>17309</v>
      </c>
      <c r="F2535" s="388" t="s">
        <v>241</v>
      </c>
    </row>
    <row r="2536" spans="1:6">
      <c r="A2536" s="388">
        <v>91920</v>
      </c>
      <c r="B2536" s="388" t="s">
        <v>3380</v>
      </c>
      <c r="C2536" s="388" t="s">
        <v>146</v>
      </c>
      <c r="D2536" s="388" t="s">
        <v>334</v>
      </c>
      <c r="E2536" s="389" t="s">
        <v>1045</v>
      </c>
      <c r="F2536" s="388" t="s">
        <v>241</v>
      </c>
    </row>
    <row r="2537" spans="1:6">
      <c r="A2537" s="388">
        <v>91922</v>
      </c>
      <c r="B2537" s="388" t="s">
        <v>3382</v>
      </c>
      <c r="C2537" s="388" t="s">
        <v>146</v>
      </c>
      <c r="D2537" s="388" t="s">
        <v>334</v>
      </c>
      <c r="E2537" s="389" t="s">
        <v>10414</v>
      </c>
      <c r="F2537" s="388" t="s">
        <v>241</v>
      </c>
    </row>
    <row r="2538" spans="1:6">
      <c r="A2538" s="388">
        <v>93013</v>
      </c>
      <c r="B2538" s="388" t="s">
        <v>3383</v>
      </c>
      <c r="C2538" s="388" t="s">
        <v>146</v>
      </c>
      <c r="D2538" s="388" t="s">
        <v>334</v>
      </c>
      <c r="E2538" s="389" t="s">
        <v>4249</v>
      </c>
      <c r="F2538" s="388" t="s">
        <v>241</v>
      </c>
    </row>
    <row r="2539" spans="1:6">
      <c r="A2539" s="388">
        <v>93014</v>
      </c>
      <c r="B2539" s="388" t="s">
        <v>3384</v>
      </c>
      <c r="C2539" s="388" t="s">
        <v>146</v>
      </c>
      <c r="D2539" s="388" t="s">
        <v>334</v>
      </c>
      <c r="E2539" s="389" t="s">
        <v>17310</v>
      </c>
      <c r="F2539" s="388" t="s">
        <v>241</v>
      </c>
    </row>
    <row r="2540" spans="1:6">
      <c r="A2540" s="388">
        <v>93015</v>
      </c>
      <c r="B2540" s="388" t="s">
        <v>3386</v>
      </c>
      <c r="C2540" s="388" t="s">
        <v>146</v>
      </c>
      <c r="D2540" s="388" t="s">
        <v>334</v>
      </c>
      <c r="E2540" s="389" t="s">
        <v>4219</v>
      </c>
      <c r="F2540" s="388" t="s">
        <v>241</v>
      </c>
    </row>
    <row r="2541" spans="1:6">
      <c r="A2541" s="388">
        <v>93016</v>
      </c>
      <c r="B2541" s="388" t="s">
        <v>3387</v>
      </c>
      <c r="C2541" s="388" t="s">
        <v>146</v>
      </c>
      <c r="D2541" s="388" t="s">
        <v>334</v>
      </c>
      <c r="E2541" s="389" t="s">
        <v>8192</v>
      </c>
      <c r="F2541" s="388" t="s">
        <v>241</v>
      </c>
    </row>
    <row r="2542" spans="1:6">
      <c r="A2542" s="388">
        <v>93017</v>
      </c>
      <c r="B2542" s="388" t="s">
        <v>3388</v>
      </c>
      <c r="C2542" s="388" t="s">
        <v>146</v>
      </c>
      <c r="D2542" s="388" t="s">
        <v>334</v>
      </c>
      <c r="E2542" s="389" t="s">
        <v>17311</v>
      </c>
      <c r="F2542" s="388" t="s">
        <v>241</v>
      </c>
    </row>
    <row r="2543" spans="1:6">
      <c r="A2543" s="388">
        <v>93018</v>
      </c>
      <c r="B2543" s="388" t="s">
        <v>3390</v>
      </c>
      <c r="C2543" s="388" t="s">
        <v>146</v>
      </c>
      <c r="D2543" s="388" t="s">
        <v>334</v>
      </c>
      <c r="E2543" s="389" t="s">
        <v>17312</v>
      </c>
      <c r="F2543" s="388" t="s">
        <v>241</v>
      </c>
    </row>
    <row r="2544" spans="1:6">
      <c r="A2544" s="388">
        <v>93020</v>
      </c>
      <c r="B2544" s="388" t="s">
        <v>3391</v>
      </c>
      <c r="C2544" s="388" t="s">
        <v>146</v>
      </c>
      <c r="D2544" s="388" t="s">
        <v>334</v>
      </c>
      <c r="E2544" s="389" t="s">
        <v>17313</v>
      </c>
      <c r="F2544" s="388" t="s">
        <v>241</v>
      </c>
    </row>
    <row r="2545" spans="1:6">
      <c r="A2545" s="388">
        <v>93022</v>
      </c>
      <c r="B2545" s="388" t="s">
        <v>3393</v>
      </c>
      <c r="C2545" s="388" t="s">
        <v>146</v>
      </c>
      <c r="D2545" s="388" t="s">
        <v>334</v>
      </c>
      <c r="E2545" s="389" t="s">
        <v>17314</v>
      </c>
      <c r="F2545" s="388" t="s">
        <v>241</v>
      </c>
    </row>
    <row r="2546" spans="1:6">
      <c r="A2546" s="388">
        <v>93024</v>
      </c>
      <c r="B2546" s="388" t="s">
        <v>3394</v>
      </c>
      <c r="C2546" s="388" t="s">
        <v>146</v>
      </c>
      <c r="D2546" s="388" t="s">
        <v>334</v>
      </c>
      <c r="E2546" s="389" t="s">
        <v>13952</v>
      </c>
      <c r="F2546" s="388" t="s">
        <v>241</v>
      </c>
    </row>
    <row r="2547" spans="1:6">
      <c r="A2547" s="388">
        <v>93026</v>
      </c>
      <c r="B2547" s="388" t="s">
        <v>3395</v>
      </c>
      <c r="C2547" s="388" t="s">
        <v>146</v>
      </c>
      <c r="D2547" s="388" t="s">
        <v>334</v>
      </c>
      <c r="E2547" s="389" t="s">
        <v>17315</v>
      </c>
      <c r="F2547" s="388" t="s">
        <v>241</v>
      </c>
    </row>
    <row r="2548" spans="1:6">
      <c r="A2548" s="388">
        <v>95733</v>
      </c>
      <c r="B2548" s="388" t="s">
        <v>3396</v>
      </c>
      <c r="C2548" s="388" t="s">
        <v>146</v>
      </c>
      <c r="D2548" s="388" t="s">
        <v>334</v>
      </c>
      <c r="E2548" s="389" t="s">
        <v>7793</v>
      </c>
      <c r="F2548" s="388" t="s">
        <v>241</v>
      </c>
    </row>
    <row r="2549" spans="1:6">
      <c r="A2549" s="388">
        <v>95734</v>
      </c>
      <c r="B2549" s="388" t="s">
        <v>3398</v>
      </c>
      <c r="C2549" s="388" t="s">
        <v>146</v>
      </c>
      <c r="D2549" s="388" t="s">
        <v>334</v>
      </c>
      <c r="E2549" s="389" t="s">
        <v>2421</v>
      </c>
      <c r="F2549" s="388" t="s">
        <v>241</v>
      </c>
    </row>
    <row r="2550" spans="1:6">
      <c r="A2550" s="388">
        <v>95735</v>
      </c>
      <c r="B2550" s="388" t="s">
        <v>3399</v>
      </c>
      <c r="C2550" s="388" t="s">
        <v>146</v>
      </c>
      <c r="D2550" s="388" t="s">
        <v>334</v>
      </c>
      <c r="E2550" s="389" t="s">
        <v>14189</v>
      </c>
      <c r="F2550" s="388" t="s">
        <v>241</v>
      </c>
    </row>
    <row r="2551" spans="1:6">
      <c r="A2551" s="388">
        <v>95736</v>
      </c>
      <c r="B2551" s="388" t="s">
        <v>3401</v>
      </c>
      <c r="C2551" s="388" t="s">
        <v>146</v>
      </c>
      <c r="D2551" s="388" t="s">
        <v>334</v>
      </c>
      <c r="E2551" s="389" t="s">
        <v>17316</v>
      </c>
      <c r="F2551" s="388" t="s">
        <v>241</v>
      </c>
    </row>
    <row r="2552" spans="1:6">
      <c r="A2552" s="388">
        <v>95738</v>
      </c>
      <c r="B2552" s="388" t="s">
        <v>3403</v>
      </c>
      <c r="C2552" s="388" t="s">
        <v>146</v>
      </c>
      <c r="D2552" s="388" t="s">
        <v>334</v>
      </c>
      <c r="E2552" s="389" t="s">
        <v>4482</v>
      </c>
      <c r="F2552" s="388" t="s">
        <v>241</v>
      </c>
    </row>
    <row r="2553" spans="1:6">
      <c r="A2553" s="388">
        <v>95753</v>
      </c>
      <c r="B2553" s="388" t="s">
        <v>3404</v>
      </c>
      <c r="C2553" s="388" t="s">
        <v>146</v>
      </c>
      <c r="D2553" s="388" t="s">
        <v>334</v>
      </c>
      <c r="E2553" s="389" t="s">
        <v>1141</v>
      </c>
      <c r="F2553" s="388" t="s">
        <v>241</v>
      </c>
    </row>
    <row r="2554" spans="1:6">
      <c r="A2554" s="388">
        <v>95754</v>
      </c>
      <c r="B2554" s="388" t="s">
        <v>3405</v>
      </c>
      <c r="C2554" s="388" t="s">
        <v>146</v>
      </c>
      <c r="D2554" s="388" t="s">
        <v>334</v>
      </c>
      <c r="E2554" s="389" t="s">
        <v>1619</v>
      </c>
      <c r="F2554" s="388" t="s">
        <v>241</v>
      </c>
    </row>
    <row r="2555" spans="1:6">
      <c r="A2555" s="388">
        <v>95755</v>
      </c>
      <c r="B2555" s="388" t="s">
        <v>3406</v>
      </c>
      <c r="C2555" s="388" t="s">
        <v>146</v>
      </c>
      <c r="D2555" s="388" t="s">
        <v>334</v>
      </c>
      <c r="E2555" s="389" t="s">
        <v>3236</v>
      </c>
      <c r="F2555" s="388" t="s">
        <v>241</v>
      </c>
    </row>
    <row r="2556" spans="1:6">
      <c r="A2556" s="388">
        <v>95756</v>
      </c>
      <c r="B2556" s="388" t="s">
        <v>3407</v>
      </c>
      <c r="C2556" s="388" t="s">
        <v>146</v>
      </c>
      <c r="D2556" s="388" t="s">
        <v>334</v>
      </c>
      <c r="E2556" s="389" t="s">
        <v>14508</v>
      </c>
      <c r="F2556" s="388" t="s">
        <v>241</v>
      </c>
    </row>
    <row r="2557" spans="1:6">
      <c r="A2557" s="388">
        <v>95757</v>
      </c>
      <c r="B2557" s="388" t="s">
        <v>3408</v>
      </c>
      <c r="C2557" s="388" t="s">
        <v>146</v>
      </c>
      <c r="D2557" s="388" t="s">
        <v>334</v>
      </c>
      <c r="E2557" s="389" t="s">
        <v>17317</v>
      </c>
      <c r="F2557" s="388" t="s">
        <v>241</v>
      </c>
    </row>
    <row r="2558" spans="1:6">
      <c r="A2558" s="388">
        <v>95758</v>
      </c>
      <c r="B2558" s="388" t="s">
        <v>3409</v>
      </c>
      <c r="C2558" s="388" t="s">
        <v>146</v>
      </c>
      <c r="D2558" s="388" t="s">
        <v>334</v>
      </c>
      <c r="E2558" s="389" t="s">
        <v>5178</v>
      </c>
      <c r="F2558" s="388" t="s">
        <v>241</v>
      </c>
    </row>
    <row r="2559" spans="1:6">
      <c r="A2559" s="388">
        <v>95759</v>
      </c>
      <c r="B2559" s="388" t="s">
        <v>3410</v>
      </c>
      <c r="C2559" s="388" t="s">
        <v>146</v>
      </c>
      <c r="D2559" s="388" t="s">
        <v>334</v>
      </c>
      <c r="E2559" s="389" t="s">
        <v>2760</v>
      </c>
      <c r="F2559" s="388" t="s">
        <v>241</v>
      </c>
    </row>
    <row r="2560" spans="1:6">
      <c r="A2560" s="388">
        <v>95760</v>
      </c>
      <c r="B2560" s="388" t="s">
        <v>3412</v>
      </c>
      <c r="C2560" s="388" t="s">
        <v>146</v>
      </c>
      <c r="D2560" s="388" t="s">
        <v>334</v>
      </c>
      <c r="E2560" s="389" t="s">
        <v>16978</v>
      </c>
      <c r="F2560" s="388" t="s">
        <v>241</v>
      </c>
    </row>
    <row r="2561" spans="1:6">
      <c r="A2561" s="388">
        <v>97559</v>
      </c>
      <c r="B2561" s="388" t="s">
        <v>3413</v>
      </c>
      <c r="C2561" s="388" t="s">
        <v>146</v>
      </c>
      <c r="D2561" s="388" t="s">
        <v>334</v>
      </c>
      <c r="E2561" s="389" t="s">
        <v>3357</v>
      </c>
      <c r="F2561" s="388" t="s">
        <v>241</v>
      </c>
    </row>
    <row r="2562" spans="1:6">
      <c r="A2562" s="388">
        <v>97562</v>
      </c>
      <c r="B2562" s="388" t="s">
        <v>3414</v>
      </c>
      <c r="C2562" s="388" t="s">
        <v>146</v>
      </c>
      <c r="D2562" s="388" t="s">
        <v>334</v>
      </c>
      <c r="E2562" s="389" t="s">
        <v>17318</v>
      </c>
      <c r="F2562" s="388" t="s">
        <v>241</v>
      </c>
    </row>
    <row r="2563" spans="1:6">
      <c r="A2563" s="388">
        <v>97564</v>
      </c>
      <c r="B2563" s="388" t="s">
        <v>3415</v>
      </c>
      <c r="C2563" s="388" t="s">
        <v>146</v>
      </c>
      <c r="D2563" s="388" t="s">
        <v>334</v>
      </c>
      <c r="E2563" s="389" t="s">
        <v>5349</v>
      </c>
      <c r="F2563" s="388" t="s">
        <v>241</v>
      </c>
    </row>
    <row r="2564" spans="1:6">
      <c r="A2564" s="388">
        <v>91924</v>
      </c>
      <c r="B2564" s="388" t="s">
        <v>3417</v>
      </c>
      <c r="C2564" s="388" t="s">
        <v>239</v>
      </c>
      <c r="D2564" s="388" t="s">
        <v>334</v>
      </c>
      <c r="E2564" s="389" t="s">
        <v>1495</v>
      </c>
      <c r="F2564" s="388" t="s">
        <v>241</v>
      </c>
    </row>
    <row r="2565" spans="1:6">
      <c r="A2565" s="388">
        <v>91925</v>
      </c>
      <c r="B2565" s="388" t="s">
        <v>3419</v>
      </c>
      <c r="C2565" s="388" t="s">
        <v>239</v>
      </c>
      <c r="D2565" s="388" t="s">
        <v>334</v>
      </c>
      <c r="E2565" s="389" t="s">
        <v>6714</v>
      </c>
      <c r="F2565" s="388" t="s">
        <v>241</v>
      </c>
    </row>
    <row r="2566" spans="1:6">
      <c r="A2566" s="388">
        <v>91926</v>
      </c>
      <c r="B2566" s="388" t="s">
        <v>3420</v>
      </c>
      <c r="C2566" s="388" t="s">
        <v>239</v>
      </c>
      <c r="D2566" s="388" t="s">
        <v>334</v>
      </c>
      <c r="E2566" s="389" t="s">
        <v>10076</v>
      </c>
      <c r="F2566" s="388" t="s">
        <v>241</v>
      </c>
    </row>
    <row r="2567" spans="1:6">
      <c r="A2567" s="388">
        <v>91927</v>
      </c>
      <c r="B2567" s="388" t="s">
        <v>3422</v>
      </c>
      <c r="C2567" s="388" t="s">
        <v>239</v>
      </c>
      <c r="D2567" s="388" t="s">
        <v>334</v>
      </c>
      <c r="E2567" s="389" t="s">
        <v>6822</v>
      </c>
      <c r="F2567" s="388" t="s">
        <v>241</v>
      </c>
    </row>
    <row r="2568" spans="1:6">
      <c r="A2568" s="388">
        <v>91928</v>
      </c>
      <c r="B2568" s="388" t="s">
        <v>3423</v>
      </c>
      <c r="C2568" s="388" t="s">
        <v>239</v>
      </c>
      <c r="D2568" s="388" t="s">
        <v>334</v>
      </c>
      <c r="E2568" s="389" t="s">
        <v>4025</v>
      </c>
      <c r="F2568" s="388" t="s">
        <v>241</v>
      </c>
    </row>
    <row r="2569" spans="1:6">
      <c r="A2569" s="388">
        <v>91929</v>
      </c>
      <c r="B2569" s="388" t="s">
        <v>3424</v>
      </c>
      <c r="C2569" s="388" t="s">
        <v>239</v>
      </c>
      <c r="D2569" s="388" t="s">
        <v>334</v>
      </c>
      <c r="E2569" s="389" t="s">
        <v>13188</v>
      </c>
      <c r="F2569" s="388" t="s">
        <v>241</v>
      </c>
    </row>
    <row r="2570" spans="1:6">
      <c r="A2570" s="388">
        <v>91930</v>
      </c>
      <c r="B2570" s="388" t="s">
        <v>3425</v>
      </c>
      <c r="C2570" s="388" t="s">
        <v>239</v>
      </c>
      <c r="D2570" s="388" t="s">
        <v>334</v>
      </c>
      <c r="E2570" s="389" t="s">
        <v>6350</v>
      </c>
      <c r="F2570" s="388" t="s">
        <v>241</v>
      </c>
    </row>
    <row r="2571" spans="1:6">
      <c r="A2571" s="388">
        <v>91931</v>
      </c>
      <c r="B2571" s="388" t="s">
        <v>3427</v>
      </c>
      <c r="C2571" s="388" t="s">
        <v>239</v>
      </c>
      <c r="D2571" s="388" t="s">
        <v>334</v>
      </c>
      <c r="E2571" s="389" t="s">
        <v>17319</v>
      </c>
      <c r="F2571" s="388" t="s">
        <v>241</v>
      </c>
    </row>
    <row r="2572" spans="1:6">
      <c r="A2572" s="388">
        <v>91932</v>
      </c>
      <c r="B2572" s="388" t="s">
        <v>3428</v>
      </c>
      <c r="C2572" s="388" t="s">
        <v>239</v>
      </c>
      <c r="D2572" s="388" t="s">
        <v>334</v>
      </c>
      <c r="E2572" s="389" t="s">
        <v>14509</v>
      </c>
      <c r="F2572" s="388" t="s">
        <v>241</v>
      </c>
    </row>
    <row r="2573" spans="1:6">
      <c r="A2573" s="388">
        <v>91933</v>
      </c>
      <c r="B2573" s="388" t="s">
        <v>3430</v>
      </c>
      <c r="C2573" s="388" t="s">
        <v>239</v>
      </c>
      <c r="D2573" s="388" t="s">
        <v>334</v>
      </c>
      <c r="E2573" s="389" t="s">
        <v>2735</v>
      </c>
      <c r="F2573" s="388" t="s">
        <v>241</v>
      </c>
    </row>
    <row r="2574" spans="1:6">
      <c r="A2574" s="388">
        <v>91934</v>
      </c>
      <c r="B2574" s="388" t="s">
        <v>3431</v>
      </c>
      <c r="C2574" s="388" t="s">
        <v>239</v>
      </c>
      <c r="D2574" s="388" t="s">
        <v>334</v>
      </c>
      <c r="E2574" s="389" t="s">
        <v>5062</v>
      </c>
      <c r="F2574" s="388" t="s">
        <v>241</v>
      </c>
    </row>
    <row r="2575" spans="1:6">
      <c r="A2575" s="388">
        <v>91935</v>
      </c>
      <c r="B2575" s="388" t="s">
        <v>3433</v>
      </c>
      <c r="C2575" s="388" t="s">
        <v>239</v>
      </c>
      <c r="D2575" s="388" t="s">
        <v>334</v>
      </c>
      <c r="E2575" s="389" t="s">
        <v>17320</v>
      </c>
      <c r="F2575" s="388" t="s">
        <v>241</v>
      </c>
    </row>
    <row r="2576" spans="1:6">
      <c r="A2576" s="388">
        <v>92979</v>
      </c>
      <c r="B2576" s="388" t="s">
        <v>3435</v>
      </c>
      <c r="C2576" s="388" t="s">
        <v>239</v>
      </c>
      <c r="D2576" s="388" t="s">
        <v>334</v>
      </c>
      <c r="E2576" s="389" t="s">
        <v>4429</v>
      </c>
      <c r="F2576" s="388" t="s">
        <v>241</v>
      </c>
    </row>
    <row r="2577" spans="1:6">
      <c r="A2577" s="388">
        <v>92980</v>
      </c>
      <c r="B2577" s="388" t="s">
        <v>3436</v>
      </c>
      <c r="C2577" s="388" t="s">
        <v>239</v>
      </c>
      <c r="D2577" s="388" t="s">
        <v>334</v>
      </c>
      <c r="E2577" s="389" t="s">
        <v>3033</v>
      </c>
      <c r="F2577" s="388" t="s">
        <v>241</v>
      </c>
    </row>
    <row r="2578" spans="1:6">
      <c r="A2578" s="388">
        <v>92981</v>
      </c>
      <c r="B2578" s="388" t="s">
        <v>3438</v>
      </c>
      <c r="C2578" s="388" t="s">
        <v>239</v>
      </c>
      <c r="D2578" s="388" t="s">
        <v>334</v>
      </c>
      <c r="E2578" s="389" t="s">
        <v>17146</v>
      </c>
      <c r="F2578" s="388" t="s">
        <v>241</v>
      </c>
    </row>
    <row r="2579" spans="1:6">
      <c r="A2579" s="388">
        <v>92982</v>
      </c>
      <c r="B2579" s="388" t="s">
        <v>3440</v>
      </c>
      <c r="C2579" s="388" t="s">
        <v>239</v>
      </c>
      <c r="D2579" s="388" t="s">
        <v>334</v>
      </c>
      <c r="E2579" s="389" t="s">
        <v>13914</v>
      </c>
      <c r="F2579" s="388" t="s">
        <v>241</v>
      </c>
    </row>
    <row r="2580" spans="1:6">
      <c r="A2580" s="388">
        <v>92983</v>
      </c>
      <c r="B2580" s="388" t="s">
        <v>3441</v>
      </c>
      <c r="C2580" s="388" t="s">
        <v>239</v>
      </c>
      <c r="D2580" s="388" t="s">
        <v>334</v>
      </c>
      <c r="E2580" s="389" t="s">
        <v>17321</v>
      </c>
      <c r="F2580" s="388" t="s">
        <v>241</v>
      </c>
    </row>
    <row r="2581" spans="1:6">
      <c r="A2581" s="388">
        <v>92984</v>
      </c>
      <c r="B2581" s="388" t="s">
        <v>3442</v>
      </c>
      <c r="C2581" s="388" t="s">
        <v>239</v>
      </c>
      <c r="D2581" s="388" t="s">
        <v>334</v>
      </c>
      <c r="E2581" s="389" t="s">
        <v>3446</v>
      </c>
      <c r="F2581" s="388" t="s">
        <v>241</v>
      </c>
    </row>
    <row r="2582" spans="1:6">
      <c r="A2582" s="388">
        <v>92985</v>
      </c>
      <c r="B2582" s="388" t="s">
        <v>3443</v>
      </c>
      <c r="C2582" s="388" t="s">
        <v>239</v>
      </c>
      <c r="D2582" s="388" t="s">
        <v>334</v>
      </c>
      <c r="E2582" s="389" t="s">
        <v>17322</v>
      </c>
      <c r="F2582" s="388" t="s">
        <v>241</v>
      </c>
    </row>
    <row r="2583" spans="1:6">
      <c r="A2583" s="388">
        <v>92986</v>
      </c>
      <c r="B2583" s="388" t="s">
        <v>3445</v>
      </c>
      <c r="C2583" s="388" t="s">
        <v>239</v>
      </c>
      <c r="D2583" s="388" t="s">
        <v>334</v>
      </c>
      <c r="E2583" s="389" t="s">
        <v>14305</v>
      </c>
      <c r="F2583" s="388" t="s">
        <v>241</v>
      </c>
    </row>
    <row r="2584" spans="1:6">
      <c r="A2584" s="388">
        <v>92987</v>
      </c>
      <c r="B2584" s="388" t="s">
        <v>3447</v>
      </c>
      <c r="C2584" s="388" t="s">
        <v>239</v>
      </c>
      <c r="D2584" s="388" t="s">
        <v>334</v>
      </c>
      <c r="E2584" s="389" t="s">
        <v>17323</v>
      </c>
      <c r="F2584" s="388" t="s">
        <v>241</v>
      </c>
    </row>
    <row r="2585" spans="1:6">
      <c r="A2585" s="388">
        <v>92988</v>
      </c>
      <c r="B2585" s="388" t="s">
        <v>3448</v>
      </c>
      <c r="C2585" s="388" t="s">
        <v>239</v>
      </c>
      <c r="D2585" s="388" t="s">
        <v>334</v>
      </c>
      <c r="E2585" s="389" t="s">
        <v>17324</v>
      </c>
      <c r="F2585" s="388" t="s">
        <v>241</v>
      </c>
    </row>
    <row r="2586" spans="1:6">
      <c r="A2586" s="388">
        <v>92989</v>
      </c>
      <c r="B2586" s="388" t="s">
        <v>3449</v>
      </c>
      <c r="C2586" s="388" t="s">
        <v>239</v>
      </c>
      <c r="D2586" s="388" t="s">
        <v>334</v>
      </c>
      <c r="E2586" s="389" t="s">
        <v>585</v>
      </c>
      <c r="F2586" s="388" t="s">
        <v>241</v>
      </c>
    </row>
    <row r="2587" spans="1:6">
      <c r="A2587" s="388">
        <v>92990</v>
      </c>
      <c r="B2587" s="388" t="s">
        <v>3450</v>
      </c>
      <c r="C2587" s="388" t="s">
        <v>239</v>
      </c>
      <c r="D2587" s="388" t="s">
        <v>334</v>
      </c>
      <c r="E2587" s="389" t="s">
        <v>14510</v>
      </c>
      <c r="F2587" s="388" t="s">
        <v>241</v>
      </c>
    </row>
    <row r="2588" spans="1:6">
      <c r="A2588" s="388">
        <v>92991</v>
      </c>
      <c r="B2588" s="388" t="s">
        <v>3451</v>
      </c>
      <c r="C2588" s="388" t="s">
        <v>239</v>
      </c>
      <c r="D2588" s="388" t="s">
        <v>334</v>
      </c>
      <c r="E2588" s="389" t="s">
        <v>17325</v>
      </c>
      <c r="F2588" s="388" t="s">
        <v>241</v>
      </c>
    </row>
    <row r="2589" spans="1:6">
      <c r="A2589" s="388">
        <v>92992</v>
      </c>
      <c r="B2589" s="388" t="s">
        <v>3452</v>
      </c>
      <c r="C2589" s="388" t="s">
        <v>239</v>
      </c>
      <c r="D2589" s="388" t="s">
        <v>334</v>
      </c>
      <c r="E2589" s="389" t="s">
        <v>17326</v>
      </c>
      <c r="F2589" s="388" t="s">
        <v>241</v>
      </c>
    </row>
    <row r="2590" spans="1:6">
      <c r="A2590" s="388">
        <v>92993</v>
      </c>
      <c r="B2590" s="388" t="s">
        <v>3453</v>
      </c>
      <c r="C2590" s="388" t="s">
        <v>239</v>
      </c>
      <c r="D2590" s="388" t="s">
        <v>334</v>
      </c>
      <c r="E2590" s="389" t="s">
        <v>17327</v>
      </c>
      <c r="F2590" s="388" t="s">
        <v>241</v>
      </c>
    </row>
    <row r="2591" spans="1:6">
      <c r="A2591" s="388">
        <v>92994</v>
      </c>
      <c r="B2591" s="388" t="s">
        <v>3454</v>
      </c>
      <c r="C2591" s="388" t="s">
        <v>239</v>
      </c>
      <c r="D2591" s="388" t="s">
        <v>334</v>
      </c>
      <c r="E2591" s="389" t="s">
        <v>17328</v>
      </c>
      <c r="F2591" s="388" t="s">
        <v>241</v>
      </c>
    </row>
    <row r="2592" spans="1:6">
      <c r="A2592" s="388">
        <v>92995</v>
      </c>
      <c r="B2592" s="388" t="s">
        <v>3455</v>
      </c>
      <c r="C2592" s="388" t="s">
        <v>239</v>
      </c>
      <c r="D2592" s="388" t="s">
        <v>334</v>
      </c>
      <c r="E2592" s="389" t="s">
        <v>17329</v>
      </c>
      <c r="F2592" s="388" t="s">
        <v>241</v>
      </c>
    </row>
    <row r="2593" spans="1:6">
      <c r="A2593" s="388">
        <v>92996</v>
      </c>
      <c r="B2593" s="388" t="s">
        <v>3456</v>
      </c>
      <c r="C2593" s="388" t="s">
        <v>239</v>
      </c>
      <c r="D2593" s="388" t="s">
        <v>334</v>
      </c>
      <c r="E2593" s="389" t="s">
        <v>17330</v>
      </c>
      <c r="F2593" s="388" t="s">
        <v>241</v>
      </c>
    </row>
    <row r="2594" spans="1:6">
      <c r="A2594" s="388">
        <v>92997</v>
      </c>
      <c r="B2594" s="388" t="s">
        <v>3457</v>
      </c>
      <c r="C2594" s="388" t="s">
        <v>239</v>
      </c>
      <c r="D2594" s="388" t="s">
        <v>334</v>
      </c>
      <c r="E2594" s="389" t="s">
        <v>17331</v>
      </c>
      <c r="F2594" s="388" t="s">
        <v>241</v>
      </c>
    </row>
    <row r="2595" spans="1:6">
      <c r="A2595" s="388">
        <v>92998</v>
      </c>
      <c r="B2595" s="388" t="s">
        <v>3458</v>
      </c>
      <c r="C2595" s="388" t="s">
        <v>239</v>
      </c>
      <c r="D2595" s="388" t="s">
        <v>334</v>
      </c>
      <c r="E2595" s="389" t="s">
        <v>17332</v>
      </c>
      <c r="F2595" s="388" t="s">
        <v>241</v>
      </c>
    </row>
    <row r="2596" spans="1:6">
      <c r="A2596" s="388">
        <v>92999</v>
      </c>
      <c r="B2596" s="388" t="s">
        <v>3459</v>
      </c>
      <c r="C2596" s="388" t="s">
        <v>239</v>
      </c>
      <c r="D2596" s="388" t="s">
        <v>334</v>
      </c>
      <c r="E2596" s="389" t="s">
        <v>14511</v>
      </c>
      <c r="F2596" s="388" t="s">
        <v>241</v>
      </c>
    </row>
    <row r="2597" spans="1:6">
      <c r="A2597" s="388">
        <v>93000</v>
      </c>
      <c r="B2597" s="388" t="s">
        <v>3460</v>
      </c>
      <c r="C2597" s="388" t="s">
        <v>239</v>
      </c>
      <c r="D2597" s="388" t="s">
        <v>334</v>
      </c>
      <c r="E2597" s="389" t="s">
        <v>17333</v>
      </c>
      <c r="F2597" s="388" t="s">
        <v>241</v>
      </c>
    </row>
    <row r="2598" spans="1:6">
      <c r="A2598" s="388">
        <v>93001</v>
      </c>
      <c r="B2598" s="388" t="s">
        <v>3461</v>
      </c>
      <c r="C2598" s="388" t="s">
        <v>239</v>
      </c>
      <c r="D2598" s="388" t="s">
        <v>334</v>
      </c>
      <c r="E2598" s="389" t="s">
        <v>17334</v>
      </c>
      <c r="F2598" s="388" t="s">
        <v>241</v>
      </c>
    </row>
    <row r="2599" spans="1:6">
      <c r="A2599" s="388">
        <v>93002</v>
      </c>
      <c r="B2599" s="388" t="s">
        <v>3462</v>
      </c>
      <c r="C2599" s="388" t="s">
        <v>239</v>
      </c>
      <c r="D2599" s="388" t="s">
        <v>334</v>
      </c>
      <c r="E2599" s="389" t="s">
        <v>17335</v>
      </c>
      <c r="F2599" s="388" t="s">
        <v>241</v>
      </c>
    </row>
    <row r="2600" spans="1:6">
      <c r="A2600" s="388">
        <v>101884</v>
      </c>
      <c r="B2600" s="388" t="s">
        <v>3463</v>
      </c>
      <c r="C2600" s="388" t="s">
        <v>239</v>
      </c>
      <c r="D2600" s="388" t="s">
        <v>334</v>
      </c>
      <c r="E2600" s="389" t="s">
        <v>3411</v>
      </c>
      <c r="F2600" s="388" t="s">
        <v>241</v>
      </c>
    </row>
    <row r="2601" spans="1:6">
      <c r="A2601" s="388">
        <v>101885</v>
      </c>
      <c r="B2601" s="388" t="s">
        <v>3464</v>
      </c>
      <c r="C2601" s="388" t="s">
        <v>239</v>
      </c>
      <c r="D2601" s="388" t="s">
        <v>334</v>
      </c>
      <c r="E2601" s="389" t="s">
        <v>6794</v>
      </c>
      <c r="F2601" s="388" t="s">
        <v>241</v>
      </c>
    </row>
    <row r="2602" spans="1:6">
      <c r="A2602" s="388">
        <v>101886</v>
      </c>
      <c r="B2602" s="388" t="s">
        <v>3465</v>
      </c>
      <c r="C2602" s="388" t="s">
        <v>239</v>
      </c>
      <c r="D2602" s="388" t="s">
        <v>334</v>
      </c>
      <c r="E2602" s="389" t="s">
        <v>14512</v>
      </c>
      <c r="F2602" s="388" t="s">
        <v>241</v>
      </c>
    </row>
    <row r="2603" spans="1:6">
      <c r="A2603" s="388">
        <v>101887</v>
      </c>
      <c r="B2603" s="388" t="s">
        <v>3466</v>
      </c>
      <c r="C2603" s="388" t="s">
        <v>239</v>
      </c>
      <c r="D2603" s="388" t="s">
        <v>334</v>
      </c>
      <c r="E2603" s="389" t="s">
        <v>14513</v>
      </c>
      <c r="F2603" s="388" t="s">
        <v>241</v>
      </c>
    </row>
    <row r="2604" spans="1:6">
      <c r="A2604" s="388">
        <v>101888</v>
      </c>
      <c r="B2604" s="388" t="s">
        <v>3467</v>
      </c>
      <c r="C2604" s="388" t="s">
        <v>239</v>
      </c>
      <c r="D2604" s="388" t="s">
        <v>334</v>
      </c>
      <c r="E2604" s="389" t="s">
        <v>14266</v>
      </c>
      <c r="F2604" s="388" t="s">
        <v>241</v>
      </c>
    </row>
    <row r="2605" spans="1:6">
      <c r="A2605" s="388">
        <v>101889</v>
      </c>
      <c r="B2605" s="388" t="s">
        <v>3469</v>
      </c>
      <c r="C2605" s="388" t="s">
        <v>239</v>
      </c>
      <c r="D2605" s="388" t="s">
        <v>334</v>
      </c>
      <c r="E2605" s="389" t="s">
        <v>12547</v>
      </c>
      <c r="F2605" s="388" t="s">
        <v>241</v>
      </c>
    </row>
    <row r="2606" spans="1:6">
      <c r="A2606" s="388">
        <v>91936</v>
      </c>
      <c r="B2606" s="388" t="s">
        <v>3470</v>
      </c>
      <c r="C2606" s="388" t="s">
        <v>146</v>
      </c>
      <c r="D2606" s="388" t="s">
        <v>334</v>
      </c>
      <c r="E2606" s="389" t="s">
        <v>4462</v>
      </c>
      <c r="F2606" s="388" t="s">
        <v>241</v>
      </c>
    </row>
    <row r="2607" spans="1:6">
      <c r="A2607" s="388">
        <v>91937</v>
      </c>
      <c r="B2607" s="388" t="s">
        <v>3472</v>
      </c>
      <c r="C2607" s="388" t="s">
        <v>146</v>
      </c>
      <c r="D2607" s="388" t="s">
        <v>334</v>
      </c>
      <c r="E2607" s="389" t="s">
        <v>6402</v>
      </c>
      <c r="F2607" s="388" t="s">
        <v>241</v>
      </c>
    </row>
    <row r="2608" spans="1:6">
      <c r="A2608" s="388">
        <v>91939</v>
      </c>
      <c r="B2608" s="388" t="s">
        <v>3473</v>
      </c>
      <c r="C2608" s="388" t="s">
        <v>146</v>
      </c>
      <c r="D2608" s="388" t="s">
        <v>334</v>
      </c>
      <c r="E2608" s="389" t="s">
        <v>9710</v>
      </c>
      <c r="F2608" s="388" t="s">
        <v>241</v>
      </c>
    </row>
    <row r="2609" spans="1:6">
      <c r="A2609" s="388">
        <v>91940</v>
      </c>
      <c r="B2609" s="388" t="s">
        <v>3474</v>
      </c>
      <c r="C2609" s="388" t="s">
        <v>146</v>
      </c>
      <c r="D2609" s="388" t="s">
        <v>334</v>
      </c>
      <c r="E2609" s="389" t="s">
        <v>17336</v>
      </c>
      <c r="F2609" s="388" t="s">
        <v>241</v>
      </c>
    </row>
    <row r="2610" spans="1:6">
      <c r="A2610" s="388">
        <v>91941</v>
      </c>
      <c r="B2610" s="388" t="s">
        <v>3476</v>
      </c>
      <c r="C2610" s="388" t="s">
        <v>146</v>
      </c>
      <c r="D2610" s="388" t="s">
        <v>334</v>
      </c>
      <c r="E2610" s="389" t="s">
        <v>14250</v>
      </c>
      <c r="F2610" s="388" t="s">
        <v>241</v>
      </c>
    </row>
    <row r="2611" spans="1:6">
      <c r="A2611" s="388">
        <v>91942</v>
      </c>
      <c r="B2611" s="388" t="s">
        <v>3478</v>
      </c>
      <c r="C2611" s="388" t="s">
        <v>146</v>
      </c>
      <c r="D2611" s="388" t="s">
        <v>334</v>
      </c>
      <c r="E2611" s="389" t="s">
        <v>14058</v>
      </c>
      <c r="F2611" s="388" t="s">
        <v>241</v>
      </c>
    </row>
    <row r="2612" spans="1:6">
      <c r="A2612" s="388">
        <v>91943</v>
      </c>
      <c r="B2612" s="388" t="s">
        <v>3479</v>
      </c>
      <c r="C2612" s="388" t="s">
        <v>146</v>
      </c>
      <c r="D2612" s="388" t="s">
        <v>334</v>
      </c>
      <c r="E2612" s="389" t="s">
        <v>2958</v>
      </c>
      <c r="F2612" s="388" t="s">
        <v>241</v>
      </c>
    </row>
    <row r="2613" spans="1:6">
      <c r="A2613" s="388">
        <v>91944</v>
      </c>
      <c r="B2613" s="388" t="s">
        <v>3480</v>
      </c>
      <c r="C2613" s="388" t="s">
        <v>146</v>
      </c>
      <c r="D2613" s="388" t="s">
        <v>334</v>
      </c>
      <c r="E2613" s="389" t="s">
        <v>10792</v>
      </c>
      <c r="F2613" s="388" t="s">
        <v>241</v>
      </c>
    </row>
    <row r="2614" spans="1:6">
      <c r="A2614" s="388">
        <v>92865</v>
      </c>
      <c r="B2614" s="388" t="s">
        <v>3482</v>
      </c>
      <c r="C2614" s="388" t="s">
        <v>146</v>
      </c>
      <c r="D2614" s="388" t="s">
        <v>334</v>
      </c>
      <c r="E2614" s="389" t="s">
        <v>10480</v>
      </c>
      <c r="F2614" s="388" t="s">
        <v>241</v>
      </c>
    </row>
    <row r="2615" spans="1:6">
      <c r="A2615" s="388">
        <v>92866</v>
      </c>
      <c r="B2615" s="388" t="s">
        <v>3484</v>
      </c>
      <c r="C2615" s="388" t="s">
        <v>146</v>
      </c>
      <c r="D2615" s="388" t="s">
        <v>334</v>
      </c>
      <c r="E2615" s="389" t="s">
        <v>8216</v>
      </c>
      <c r="F2615" s="388" t="s">
        <v>241</v>
      </c>
    </row>
    <row r="2616" spans="1:6">
      <c r="A2616" s="388">
        <v>92867</v>
      </c>
      <c r="B2616" s="388" t="s">
        <v>3486</v>
      </c>
      <c r="C2616" s="388" t="s">
        <v>146</v>
      </c>
      <c r="D2616" s="388" t="s">
        <v>334</v>
      </c>
      <c r="E2616" s="389" t="s">
        <v>13986</v>
      </c>
      <c r="F2616" s="388" t="s">
        <v>241</v>
      </c>
    </row>
    <row r="2617" spans="1:6">
      <c r="A2617" s="388">
        <v>92868</v>
      </c>
      <c r="B2617" s="388" t="s">
        <v>3487</v>
      </c>
      <c r="C2617" s="388" t="s">
        <v>146</v>
      </c>
      <c r="D2617" s="388" t="s">
        <v>334</v>
      </c>
      <c r="E2617" s="389" t="s">
        <v>247</v>
      </c>
      <c r="F2617" s="388" t="s">
        <v>241</v>
      </c>
    </row>
    <row r="2618" spans="1:6">
      <c r="A2618" s="388">
        <v>92869</v>
      </c>
      <c r="B2618" s="388" t="s">
        <v>3488</v>
      </c>
      <c r="C2618" s="388" t="s">
        <v>146</v>
      </c>
      <c r="D2618" s="388" t="s">
        <v>334</v>
      </c>
      <c r="E2618" s="389" t="s">
        <v>13973</v>
      </c>
      <c r="F2618" s="388" t="s">
        <v>241</v>
      </c>
    </row>
    <row r="2619" spans="1:6">
      <c r="A2619" s="388">
        <v>92870</v>
      </c>
      <c r="B2619" s="388" t="s">
        <v>3489</v>
      </c>
      <c r="C2619" s="388" t="s">
        <v>146</v>
      </c>
      <c r="D2619" s="388" t="s">
        <v>334</v>
      </c>
      <c r="E2619" s="389" t="s">
        <v>257</v>
      </c>
      <c r="F2619" s="388" t="s">
        <v>241</v>
      </c>
    </row>
    <row r="2620" spans="1:6">
      <c r="A2620" s="388">
        <v>92871</v>
      </c>
      <c r="B2620" s="388" t="s">
        <v>3490</v>
      </c>
      <c r="C2620" s="388" t="s">
        <v>146</v>
      </c>
      <c r="D2620" s="388" t="s">
        <v>334</v>
      </c>
      <c r="E2620" s="389" t="s">
        <v>17337</v>
      </c>
      <c r="F2620" s="388" t="s">
        <v>241</v>
      </c>
    </row>
    <row r="2621" spans="1:6">
      <c r="A2621" s="388">
        <v>92872</v>
      </c>
      <c r="B2621" s="388" t="s">
        <v>3492</v>
      </c>
      <c r="C2621" s="388" t="s">
        <v>146</v>
      </c>
      <c r="D2621" s="388" t="s">
        <v>334</v>
      </c>
      <c r="E2621" s="389" t="s">
        <v>8518</v>
      </c>
      <c r="F2621" s="388" t="s">
        <v>241</v>
      </c>
    </row>
    <row r="2622" spans="1:6">
      <c r="A2622" s="388">
        <v>95777</v>
      </c>
      <c r="B2622" s="388" t="s">
        <v>3494</v>
      </c>
      <c r="C2622" s="388" t="s">
        <v>146</v>
      </c>
      <c r="D2622" s="388" t="s">
        <v>334</v>
      </c>
      <c r="E2622" s="389" t="s">
        <v>14514</v>
      </c>
      <c r="F2622" s="388" t="s">
        <v>241</v>
      </c>
    </row>
    <row r="2623" spans="1:6">
      <c r="A2623" s="388">
        <v>95778</v>
      </c>
      <c r="B2623" s="388" t="s">
        <v>3496</v>
      </c>
      <c r="C2623" s="388" t="s">
        <v>146</v>
      </c>
      <c r="D2623" s="388" t="s">
        <v>334</v>
      </c>
      <c r="E2623" s="389" t="s">
        <v>14186</v>
      </c>
      <c r="F2623" s="388" t="s">
        <v>241</v>
      </c>
    </row>
    <row r="2624" spans="1:6">
      <c r="A2624" s="388">
        <v>95779</v>
      </c>
      <c r="B2624" s="388" t="s">
        <v>3497</v>
      </c>
      <c r="C2624" s="388" t="s">
        <v>146</v>
      </c>
      <c r="D2624" s="388" t="s">
        <v>334</v>
      </c>
      <c r="E2624" s="389" t="s">
        <v>7805</v>
      </c>
      <c r="F2624" s="388" t="s">
        <v>241</v>
      </c>
    </row>
    <row r="2625" spans="1:6">
      <c r="A2625" s="388">
        <v>95780</v>
      </c>
      <c r="B2625" s="388" t="s">
        <v>3498</v>
      </c>
      <c r="C2625" s="388" t="s">
        <v>146</v>
      </c>
      <c r="D2625" s="388" t="s">
        <v>334</v>
      </c>
      <c r="E2625" s="389" t="s">
        <v>14417</v>
      </c>
      <c r="F2625" s="388" t="s">
        <v>241</v>
      </c>
    </row>
    <row r="2626" spans="1:6">
      <c r="A2626" s="388">
        <v>95781</v>
      </c>
      <c r="B2626" s="388" t="s">
        <v>3499</v>
      </c>
      <c r="C2626" s="388" t="s">
        <v>146</v>
      </c>
      <c r="D2626" s="388" t="s">
        <v>334</v>
      </c>
      <c r="E2626" s="389" t="s">
        <v>17338</v>
      </c>
      <c r="F2626" s="388" t="s">
        <v>241</v>
      </c>
    </row>
    <row r="2627" spans="1:6">
      <c r="A2627" s="388">
        <v>95782</v>
      </c>
      <c r="B2627" s="388" t="s">
        <v>3500</v>
      </c>
      <c r="C2627" s="388" t="s">
        <v>146</v>
      </c>
      <c r="D2627" s="388" t="s">
        <v>334</v>
      </c>
      <c r="E2627" s="389" t="s">
        <v>14515</v>
      </c>
      <c r="F2627" s="388" t="s">
        <v>241</v>
      </c>
    </row>
    <row r="2628" spans="1:6">
      <c r="A2628" s="388">
        <v>95785</v>
      </c>
      <c r="B2628" s="388" t="s">
        <v>3502</v>
      </c>
      <c r="C2628" s="388" t="s">
        <v>146</v>
      </c>
      <c r="D2628" s="388" t="s">
        <v>334</v>
      </c>
      <c r="E2628" s="389" t="s">
        <v>17339</v>
      </c>
      <c r="F2628" s="388" t="s">
        <v>241</v>
      </c>
    </row>
    <row r="2629" spans="1:6">
      <c r="A2629" s="388">
        <v>95787</v>
      </c>
      <c r="B2629" s="388" t="s">
        <v>3504</v>
      </c>
      <c r="C2629" s="388" t="s">
        <v>146</v>
      </c>
      <c r="D2629" s="388" t="s">
        <v>334</v>
      </c>
      <c r="E2629" s="389" t="s">
        <v>14516</v>
      </c>
      <c r="F2629" s="388" t="s">
        <v>241</v>
      </c>
    </row>
    <row r="2630" spans="1:6">
      <c r="A2630" s="388">
        <v>95789</v>
      </c>
      <c r="B2630" s="388" t="s">
        <v>3505</v>
      </c>
      <c r="C2630" s="388" t="s">
        <v>146</v>
      </c>
      <c r="D2630" s="388" t="s">
        <v>334</v>
      </c>
      <c r="E2630" s="389" t="s">
        <v>17340</v>
      </c>
      <c r="F2630" s="388" t="s">
        <v>241</v>
      </c>
    </row>
    <row r="2631" spans="1:6">
      <c r="A2631" s="388">
        <v>95791</v>
      </c>
      <c r="B2631" s="388" t="s">
        <v>3506</v>
      </c>
      <c r="C2631" s="388" t="s">
        <v>146</v>
      </c>
      <c r="D2631" s="388" t="s">
        <v>334</v>
      </c>
      <c r="E2631" s="389" t="s">
        <v>17341</v>
      </c>
      <c r="F2631" s="388" t="s">
        <v>241</v>
      </c>
    </row>
    <row r="2632" spans="1:6">
      <c r="A2632" s="388">
        <v>95795</v>
      </c>
      <c r="B2632" s="388" t="s">
        <v>3508</v>
      </c>
      <c r="C2632" s="388" t="s">
        <v>146</v>
      </c>
      <c r="D2632" s="388" t="s">
        <v>334</v>
      </c>
      <c r="E2632" s="389" t="s">
        <v>13964</v>
      </c>
      <c r="F2632" s="388" t="s">
        <v>241</v>
      </c>
    </row>
    <row r="2633" spans="1:6">
      <c r="A2633" s="388">
        <v>95796</v>
      </c>
      <c r="B2633" s="388" t="s">
        <v>3510</v>
      </c>
      <c r="C2633" s="388" t="s">
        <v>146</v>
      </c>
      <c r="D2633" s="388" t="s">
        <v>334</v>
      </c>
      <c r="E2633" s="389" t="s">
        <v>771</v>
      </c>
      <c r="F2633" s="388" t="s">
        <v>241</v>
      </c>
    </row>
    <row r="2634" spans="1:6">
      <c r="A2634" s="388">
        <v>95797</v>
      </c>
      <c r="B2634" s="388" t="s">
        <v>3511</v>
      </c>
      <c r="C2634" s="388" t="s">
        <v>146</v>
      </c>
      <c r="D2634" s="388" t="s">
        <v>334</v>
      </c>
      <c r="E2634" s="389" t="s">
        <v>17342</v>
      </c>
      <c r="F2634" s="388" t="s">
        <v>241</v>
      </c>
    </row>
    <row r="2635" spans="1:6">
      <c r="A2635" s="388">
        <v>95801</v>
      </c>
      <c r="B2635" s="388" t="s">
        <v>3512</v>
      </c>
      <c r="C2635" s="388" t="s">
        <v>146</v>
      </c>
      <c r="D2635" s="388" t="s">
        <v>334</v>
      </c>
      <c r="E2635" s="389" t="s">
        <v>17343</v>
      </c>
      <c r="F2635" s="388" t="s">
        <v>241</v>
      </c>
    </row>
    <row r="2636" spans="1:6">
      <c r="A2636" s="388">
        <v>95802</v>
      </c>
      <c r="B2636" s="388" t="s">
        <v>3513</v>
      </c>
      <c r="C2636" s="388" t="s">
        <v>146</v>
      </c>
      <c r="D2636" s="388" t="s">
        <v>334</v>
      </c>
      <c r="E2636" s="389" t="s">
        <v>17344</v>
      </c>
      <c r="F2636" s="388" t="s">
        <v>241</v>
      </c>
    </row>
    <row r="2637" spans="1:6">
      <c r="A2637" s="388">
        <v>95803</v>
      </c>
      <c r="B2637" s="388" t="s">
        <v>3514</v>
      </c>
      <c r="C2637" s="388" t="s">
        <v>146</v>
      </c>
      <c r="D2637" s="388" t="s">
        <v>334</v>
      </c>
      <c r="E2637" s="389" t="s">
        <v>17345</v>
      </c>
      <c r="F2637" s="388" t="s">
        <v>241</v>
      </c>
    </row>
    <row r="2638" spans="1:6">
      <c r="A2638" s="388">
        <v>95804</v>
      </c>
      <c r="B2638" s="388" t="s">
        <v>3515</v>
      </c>
      <c r="C2638" s="388" t="s">
        <v>146</v>
      </c>
      <c r="D2638" s="388" t="s">
        <v>334</v>
      </c>
      <c r="E2638" s="389" t="s">
        <v>16004</v>
      </c>
      <c r="F2638" s="388" t="s">
        <v>241</v>
      </c>
    </row>
    <row r="2639" spans="1:6">
      <c r="A2639" s="388">
        <v>95805</v>
      </c>
      <c r="B2639" s="388" t="s">
        <v>3516</v>
      </c>
      <c r="C2639" s="388" t="s">
        <v>146</v>
      </c>
      <c r="D2639" s="388" t="s">
        <v>334</v>
      </c>
      <c r="E2639" s="389" t="s">
        <v>4614</v>
      </c>
      <c r="F2639" s="388" t="s">
        <v>241</v>
      </c>
    </row>
    <row r="2640" spans="1:6">
      <c r="A2640" s="388">
        <v>95806</v>
      </c>
      <c r="B2640" s="388" t="s">
        <v>3518</v>
      </c>
      <c r="C2640" s="388" t="s">
        <v>146</v>
      </c>
      <c r="D2640" s="388" t="s">
        <v>334</v>
      </c>
      <c r="E2640" s="389" t="s">
        <v>14441</v>
      </c>
      <c r="F2640" s="388" t="s">
        <v>241</v>
      </c>
    </row>
    <row r="2641" spans="1:6">
      <c r="A2641" s="388">
        <v>95807</v>
      </c>
      <c r="B2641" s="388" t="s">
        <v>3520</v>
      </c>
      <c r="C2641" s="388" t="s">
        <v>146</v>
      </c>
      <c r="D2641" s="388" t="s">
        <v>334</v>
      </c>
      <c r="E2641" s="389" t="s">
        <v>14517</v>
      </c>
      <c r="F2641" s="388" t="s">
        <v>241</v>
      </c>
    </row>
    <row r="2642" spans="1:6">
      <c r="A2642" s="388">
        <v>95808</v>
      </c>
      <c r="B2642" s="388" t="s">
        <v>3521</v>
      </c>
      <c r="C2642" s="388" t="s">
        <v>146</v>
      </c>
      <c r="D2642" s="388" t="s">
        <v>334</v>
      </c>
      <c r="E2642" s="389" t="s">
        <v>14518</v>
      </c>
      <c r="F2642" s="388" t="s">
        <v>241</v>
      </c>
    </row>
    <row r="2643" spans="1:6">
      <c r="A2643" s="388">
        <v>95809</v>
      </c>
      <c r="B2643" s="388" t="s">
        <v>3522</v>
      </c>
      <c r="C2643" s="388" t="s">
        <v>146</v>
      </c>
      <c r="D2643" s="388" t="s">
        <v>334</v>
      </c>
      <c r="E2643" s="389" t="s">
        <v>4420</v>
      </c>
      <c r="F2643" s="388" t="s">
        <v>241</v>
      </c>
    </row>
    <row r="2644" spans="1:6">
      <c r="A2644" s="388">
        <v>95810</v>
      </c>
      <c r="B2644" s="388" t="s">
        <v>3524</v>
      </c>
      <c r="C2644" s="388" t="s">
        <v>146</v>
      </c>
      <c r="D2644" s="388" t="s">
        <v>334</v>
      </c>
      <c r="E2644" s="389" t="s">
        <v>12851</v>
      </c>
      <c r="F2644" s="388" t="s">
        <v>241</v>
      </c>
    </row>
    <row r="2645" spans="1:6">
      <c r="A2645" s="388">
        <v>95811</v>
      </c>
      <c r="B2645" s="388" t="s">
        <v>3525</v>
      </c>
      <c r="C2645" s="388" t="s">
        <v>146</v>
      </c>
      <c r="D2645" s="388" t="s">
        <v>334</v>
      </c>
      <c r="E2645" s="389" t="s">
        <v>14214</v>
      </c>
      <c r="F2645" s="388" t="s">
        <v>241</v>
      </c>
    </row>
    <row r="2646" spans="1:6">
      <c r="A2646" s="388">
        <v>95812</v>
      </c>
      <c r="B2646" s="388" t="s">
        <v>3527</v>
      </c>
      <c r="C2646" s="388" t="s">
        <v>146</v>
      </c>
      <c r="D2646" s="388" t="s">
        <v>334</v>
      </c>
      <c r="E2646" s="389" t="s">
        <v>1836</v>
      </c>
      <c r="F2646" s="388" t="s">
        <v>241</v>
      </c>
    </row>
    <row r="2647" spans="1:6">
      <c r="A2647" s="388">
        <v>95813</v>
      </c>
      <c r="B2647" s="388" t="s">
        <v>3528</v>
      </c>
      <c r="C2647" s="388" t="s">
        <v>146</v>
      </c>
      <c r="D2647" s="388" t="s">
        <v>334</v>
      </c>
      <c r="E2647" s="389" t="s">
        <v>4279</v>
      </c>
      <c r="F2647" s="388" t="s">
        <v>241</v>
      </c>
    </row>
    <row r="2648" spans="1:6">
      <c r="A2648" s="388">
        <v>95814</v>
      </c>
      <c r="B2648" s="388" t="s">
        <v>3530</v>
      </c>
      <c r="C2648" s="388" t="s">
        <v>146</v>
      </c>
      <c r="D2648" s="388" t="s">
        <v>334</v>
      </c>
      <c r="E2648" s="389" t="s">
        <v>13965</v>
      </c>
      <c r="F2648" s="388" t="s">
        <v>241</v>
      </c>
    </row>
    <row r="2649" spans="1:6">
      <c r="A2649" s="388">
        <v>95815</v>
      </c>
      <c r="B2649" s="388" t="s">
        <v>3531</v>
      </c>
      <c r="C2649" s="388" t="s">
        <v>146</v>
      </c>
      <c r="D2649" s="388" t="s">
        <v>334</v>
      </c>
      <c r="E2649" s="389" t="s">
        <v>3680</v>
      </c>
      <c r="F2649" s="388" t="s">
        <v>241</v>
      </c>
    </row>
    <row r="2650" spans="1:6">
      <c r="A2650" s="388">
        <v>95816</v>
      </c>
      <c r="B2650" s="388" t="s">
        <v>3532</v>
      </c>
      <c r="C2650" s="388" t="s">
        <v>146</v>
      </c>
      <c r="D2650" s="388" t="s">
        <v>334</v>
      </c>
      <c r="E2650" s="389" t="s">
        <v>14417</v>
      </c>
      <c r="F2650" s="388" t="s">
        <v>241</v>
      </c>
    </row>
    <row r="2651" spans="1:6">
      <c r="A2651" s="388">
        <v>95817</v>
      </c>
      <c r="B2651" s="388" t="s">
        <v>3533</v>
      </c>
      <c r="C2651" s="388" t="s">
        <v>146</v>
      </c>
      <c r="D2651" s="388" t="s">
        <v>334</v>
      </c>
      <c r="E2651" s="389" t="s">
        <v>11149</v>
      </c>
      <c r="F2651" s="388" t="s">
        <v>241</v>
      </c>
    </row>
    <row r="2652" spans="1:6">
      <c r="A2652" s="388">
        <v>95818</v>
      </c>
      <c r="B2652" s="388" t="s">
        <v>3534</v>
      </c>
      <c r="C2652" s="388" t="s">
        <v>146</v>
      </c>
      <c r="D2652" s="388" t="s">
        <v>334</v>
      </c>
      <c r="E2652" s="389" t="s">
        <v>17346</v>
      </c>
      <c r="F2652" s="388" t="s">
        <v>241</v>
      </c>
    </row>
    <row r="2653" spans="1:6">
      <c r="A2653" s="388">
        <v>97881</v>
      </c>
      <c r="B2653" s="388" t="s">
        <v>3536</v>
      </c>
      <c r="C2653" s="388" t="s">
        <v>146</v>
      </c>
      <c r="D2653" s="388" t="s">
        <v>240</v>
      </c>
      <c r="E2653" s="389" t="s">
        <v>16341</v>
      </c>
      <c r="F2653" s="388" t="s">
        <v>241</v>
      </c>
    </row>
    <row r="2654" spans="1:6">
      <c r="A2654" s="388">
        <v>97882</v>
      </c>
      <c r="B2654" s="388" t="s">
        <v>3537</v>
      </c>
      <c r="C2654" s="388" t="s">
        <v>146</v>
      </c>
      <c r="D2654" s="388" t="s">
        <v>240</v>
      </c>
      <c r="E2654" s="389" t="s">
        <v>17347</v>
      </c>
      <c r="F2654" s="388" t="s">
        <v>241</v>
      </c>
    </row>
    <row r="2655" spans="1:6">
      <c r="A2655" s="388">
        <v>97883</v>
      </c>
      <c r="B2655" s="388" t="s">
        <v>3538</v>
      </c>
      <c r="C2655" s="388" t="s">
        <v>146</v>
      </c>
      <c r="D2655" s="388" t="s">
        <v>240</v>
      </c>
      <c r="E2655" s="389" t="s">
        <v>17348</v>
      </c>
      <c r="F2655" s="388" t="s">
        <v>241</v>
      </c>
    </row>
    <row r="2656" spans="1:6">
      <c r="A2656" s="388">
        <v>97884</v>
      </c>
      <c r="B2656" s="388" t="s">
        <v>3539</v>
      </c>
      <c r="C2656" s="388" t="s">
        <v>146</v>
      </c>
      <c r="D2656" s="388" t="s">
        <v>240</v>
      </c>
      <c r="E2656" s="389" t="s">
        <v>17349</v>
      </c>
      <c r="F2656" s="388" t="s">
        <v>241</v>
      </c>
    </row>
    <row r="2657" spans="1:6">
      <c r="A2657" s="388">
        <v>97885</v>
      </c>
      <c r="B2657" s="388" t="s">
        <v>3540</v>
      </c>
      <c r="C2657" s="388" t="s">
        <v>146</v>
      </c>
      <c r="D2657" s="388" t="s">
        <v>240</v>
      </c>
      <c r="E2657" s="389" t="s">
        <v>17350</v>
      </c>
      <c r="F2657" s="388" t="s">
        <v>241</v>
      </c>
    </row>
    <row r="2658" spans="1:6">
      <c r="A2658" s="388">
        <v>97886</v>
      </c>
      <c r="B2658" s="388" t="s">
        <v>3541</v>
      </c>
      <c r="C2658" s="388" t="s">
        <v>146</v>
      </c>
      <c r="D2658" s="388" t="s">
        <v>240</v>
      </c>
      <c r="E2658" s="389" t="s">
        <v>14519</v>
      </c>
      <c r="F2658" s="388" t="s">
        <v>241</v>
      </c>
    </row>
    <row r="2659" spans="1:6">
      <c r="A2659" s="388">
        <v>97887</v>
      </c>
      <c r="B2659" s="388" t="s">
        <v>3542</v>
      </c>
      <c r="C2659" s="388" t="s">
        <v>146</v>
      </c>
      <c r="D2659" s="388" t="s">
        <v>240</v>
      </c>
      <c r="E2659" s="389" t="s">
        <v>17351</v>
      </c>
      <c r="F2659" s="388" t="s">
        <v>241</v>
      </c>
    </row>
    <row r="2660" spans="1:6">
      <c r="A2660" s="388">
        <v>97888</v>
      </c>
      <c r="B2660" s="388" t="s">
        <v>3543</v>
      </c>
      <c r="C2660" s="388" t="s">
        <v>146</v>
      </c>
      <c r="D2660" s="388" t="s">
        <v>240</v>
      </c>
      <c r="E2660" s="389" t="s">
        <v>17352</v>
      </c>
      <c r="F2660" s="388" t="s">
        <v>241</v>
      </c>
    </row>
    <row r="2661" spans="1:6">
      <c r="A2661" s="388">
        <v>97889</v>
      </c>
      <c r="B2661" s="388" t="s">
        <v>3544</v>
      </c>
      <c r="C2661" s="388" t="s">
        <v>146</v>
      </c>
      <c r="D2661" s="388" t="s">
        <v>240</v>
      </c>
      <c r="E2661" s="389" t="s">
        <v>17353</v>
      </c>
      <c r="F2661" s="388" t="s">
        <v>241</v>
      </c>
    </row>
    <row r="2662" spans="1:6">
      <c r="A2662" s="388">
        <v>97890</v>
      </c>
      <c r="B2662" s="388" t="s">
        <v>3545</v>
      </c>
      <c r="C2662" s="388" t="s">
        <v>146</v>
      </c>
      <c r="D2662" s="388" t="s">
        <v>240</v>
      </c>
      <c r="E2662" s="389" t="s">
        <v>17354</v>
      </c>
      <c r="F2662" s="388" t="s">
        <v>241</v>
      </c>
    </row>
    <row r="2663" spans="1:6">
      <c r="A2663" s="388">
        <v>97891</v>
      </c>
      <c r="B2663" s="388" t="s">
        <v>3546</v>
      </c>
      <c r="C2663" s="388" t="s">
        <v>146</v>
      </c>
      <c r="D2663" s="388" t="s">
        <v>240</v>
      </c>
      <c r="E2663" s="389" t="s">
        <v>17355</v>
      </c>
      <c r="F2663" s="388" t="s">
        <v>241</v>
      </c>
    </row>
    <row r="2664" spans="1:6">
      <c r="A2664" s="388">
        <v>97892</v>
      </c>
      <c r="B2664" s="388" t="s">
        <v>3547</v>
      </c>
      <c r="C2664" s="388" t="s">
        <v>146</v>
      </c>
      <c r="D2664" s="388" t="s">
        <v>240</v>
      </c>
      <c r="E2664" s="389" t="s">
        <v>16767</v>
      </c>
      <c r="F2664" s="388" t="s">
        <v>241</v>
      </c>
    </row>
    <row r="2665" spans="1:6">
      <c r="A2665" s="388">
        <v>97893</v>
      </c>
      <c r="B2665" s="388" t="s">
        <v>3548</v>
      </c>
      <c r="C2665" s="388" t="s">
        <v>146</v>
      </c>
      <c r="D2665" s="388" t="s">
        <v>240</v>
      </c>
      <c r="E2665" s="389" t="s">
        <v>17356</v>
      </c>
      <c r="F2665" s="388" t="s">
        <v>241</v>
      </c>
    </row>
    <row r="2666" spans="1:6">
      <c r="A2666" s="388">
        <v>97894</v>
      </c>
      <c r="B2666" s="388" t="s">
        <v>3549</v>
      </c>
      <c r="C2666" s="388" t="s">
        <v>146</v>
      </c>
      <c r="D2666" s="388" t="s">
        <v>240</v>
      </c>
      <c r="E2666" s="389" t="s">
        <v>17357</v>
      </c>
      <c r="F2666" s="388" t="s">
        <v>241</v>
      </c>
    </row>
    <row r="2667" spans="1:6">
      <c r="A2667" s="388">
        <v>93653</v>
      </c>
      <c r="B2667" s="388" t="s">
        <v>3550</v>
      </c>
      <c r="C2667" s="388" t="s">
        <v>146</v>
      </c>
      <c r="D2667" s="388" t="s">
        <v>334</v>
      </c>
      <c r="E2667" s="389" t="s">
        <v>10133</v>
      </c>
      <c r="F2667" s="388" t="s">
        <v>241</v>
      </c>
    </row>
    <row r="2668" spans="1:6">
      <c r="A2668" s="388">
        <v>93654</v>
      </c>
      <c r="B2668" s="388" t="s">
        <v>3552</v>
      </c>
      <c r="C2668" s="388" t="s">
        <v>146</v>
      </c>
      <c r="D2668" s="388" t="s">
        <v>334</v>
      </c>
      <c r="E2668" s="389" t="s">
        <v>14520</v>
      </c>
      <c r="F2668" s="388" t="s">
        <v>241</v>
      </c>
    </row>
    <row r="2669" spans="1:6">
      <c r="A2669" s="388">
        <v>93655</v>
      </c>
      <c r="B2669" s="388" t="s">
        <v>3554</v>
      </c>
      <c r="C2669" s="388" t="s">
        <v>146</v>
      </c>
      <c r="D2669" s="388" t="s">
        <v>334</v>
      </c>
      <c r="E2669" s="389" t="s">
        <v>14521</v>
      </c>
      <c r="F2669" s="388" t="s">
        <v>241</v>
      </c>
    </row>
    <row r="2670" spans="1:6">
      <c r="A2670" s="388">
        <v>93656</v>
      </c>
      <c r="B2670" s="388" t="s">
        <v>3556</v>
      </c>
      <c r="C2670" s="388" t="s">
        <v>146</v>
      </c>
      <c r="D2670" s="388" t="s">
        <v>334</v>
      </c>
      <c r="E2670" s="389" t="s">
        <v>14521</v>
      </c>
      <c r="F2670" s="388" t="s">
        <v>241</v>
      </c>
    </row>
    <row r="2671" spans="1:6">
      <c r="A2671" s="388">
        <v>93657</v>
      </c>
      <c r="B2671" s="388" t="s">
        <v>3557</v>
      </c>
      <c r="C2671" s="388" t="s">
        <v>146</v>
      </c>
      <c r="D2671" s="388" t="s">
        <v>334</v>
      </c>
      <c r="E2671" s="389" t="s">
        <v>9613</v>
      </c>
      <c r="F2671" s="388" t="s">
        <v>241</v>
      </c>
    </row>
    <row r="2672" spans="1:6">
      <c r="A2672" s="388">
        <v>93658</v>
      </c>
      <c r="B2672" s="388" t="s">
        <v>3558</v>
      </c>
      <c r="C2672" s="388" t="s">
        <v>146</v>
      </c>
      <c r="D2672" s="388" t="s">
        <v>334</v>
      </c>
      <c r="E2672" s="389" t="s">
        <v>17045</v>
      </c>
      <c r="F2672" s="388" t="s">
        <v>241</v>
      </c>
    </row>
    <row r="2673" spans="1:6">
      <c r="A2673" s="388">
        <v>93659</v>
      </c>
      <c r="B2673" s="388" t="s">
        <v>3559</v>
      </c>
      <c r="C2673" s="388" t="s">
        <v>146</v>
      </c>
      <c r="D2673" s="388" t="s">
        <v>334</v>
      </c>
      <c r="E2673" s="389" t="s">
        <v>16013</v>
      </c>
      <c r="F2673" s="388" t="s">
        <v>241</v>
      </c>
    </row>
    <row r="2674" spans="1:6">
      <c r="A2674" s="388">
        <v>93660</v>
      </c>
      <c r="B2674" s="388" t="s">
        <v>3560</v>
      </c>
      <c r="C2674" s="388" t="s">
        <v>146</v>
      </c>
      <c r="D2674" s="388" t="s">
        <v>334</v>
      </c>
      <c r="E2674" s="389" t="s">
        <v>17358</v>
      </c>
      <c r="F2674" s="388" t="s">
        <v>241</v>
      </c>
    </row>
    <row r="2675" spans="1:6">
      <c r="A2675" s="388">
        <v>93661</v>
      </c>
      <c r="B2675" s="388" t="s">
        <v>3561</v>
      </c>
      <c r="C2675" s="388" t="s">
        <v>146</v>
      </c>
      <c r="D2675" s="388" t="s">
        <v>334</v>
      </c>
      <c r="E2675" s="389" t="s">
        <v>17359</v>
      </c>
      <c r="F2675" s="388" t="s">
        <v>241</v>
      </c>
    </row>
    <row r="2676" spans="1:6">
      <c r="A2676" s="388">
        <v>93662</v>
      </c>
      <c r="B2676" s="388" t="s">
        <v>3562</v>
      </c>
      <c r="C2676" s="388" t="s">
        <v>146</v>
      </c>
      <c r="D2676" s="388" t="s">
        <v>334</v>
      </c>
      <c r="E2676" s="389" t="s">
        <v>17360</v>
      </c>
      <c r="F2676" s="388" t="s">
        <v>241</v>
      </c>
    </row>
    <row r="2677" spans="1:6">
      <c r="A2677" s="388">
        <v>93663</v>
      </c>
      <c r="B2677" s="388" t="s">
        <v>3563</v>
      </c>
      <c r="C2677" s="388" t="s">
        <v>146</v>
      </c>
      <c r="D2677" s="388" t="s">
        <v>334</v>
      </c>
      <c r="E2677" s="389" t="s">
        <v>17360</v>
      </c>
      <c r="F2677" s="388" t="s">
        <v>241</v>
      </c>
    </row>
    <row r="2678" spans="1:6">
      <c r="A2678" s="388">
        <v>93664</v>
      </c>
      <c r="B2678" s="388" t="s">
        <v>3564</v>
      </c>
      <c r="C2678" s="388" t="s">
        <v>146</v>
      </c>
      <c r="D2678" s="388" t="s">
        <v>334</v>
      </c>
      <c r="E2678" s="389" t="s">
        <v>17323</v>
      </c>
      <c r="F2678" s="388" t="s">
        <v>241</v>
      </c>
    </row>
    <row r="2679" spans="1:6">
      <c r="A2679" s="388">
        <v>93665</v>
      </c>
      <c r="B2679" s="388" t="s">
        <v>3565</v>
      </c>
      <c r="C2679" s="388" t="s">
        <v>146</v>
      </c>
      <c r="D2679" s="388" t="s">
        <v>334</v>
      </c>
      <c r="E2679" s="389" t="s">
        <v>17361</v>
      </c>
      <c r="F2679" s="388" t="s">
        <v>241</v>
      </c>
    </row>
    <row r="2680" spans="1:6">
      <c r="A2680" s="388">
        <v>93666</v>
      </c>
      <c r="B2680" s="388" t="s">
        <v>3566</v>
      </c>
      <c r="C2680" s="388" t="s">
        <v>146</v>
      </c>
      <c r="D2680" s="388" t="s">
        <v>334</v>
      </c>
      <c r="E2680" s="389" t="s">
        <v>14522</v>
      </c>
      <c r="F2680" s="388" t="s">
        <v>241</v>
      </c>
    </row>
    <row r="2681" spans="1:6">
      <c r="A2681" s="388">
        <v>93667</v>
      </c>
      <c r="B2681" s="388" t="s">
        <v>3567</v>
      </c>
      <c r="C2681" s="388" t="s">
        <v>146</v>
      </c>
      <c r="D2681" s="388" t="s">
        <v>334</v>
      </c>
      <c r="E2681" s="389" t="s">
        <v>17362</v>
      </c>
      <c r="F2681" s="388" t="s">
        <v>241</v>
      </c>
    </row>
    <row r="2682" spans="1:6">
      <c r="A2682" s="388">
        <v>93668</v>
      </c>
      <c r="B2682" s="388" t="s">
        <v>3568</v>
      </c>
      <c r="C2682" s="388" t="s">
        <v>146</v>
      </c>
      <c r="D2682" s="388" t="s">
        <v>334</v>
      </c>
      <c r="E2682" s="389" t="s">
        <v>17363</v>
      </c>
      <c r="F2682" s="388" t="s">
        <v>241</v>
      </c>
    </row>
    <row r="2683" spans="1:6">
      <c r="A2683" s="388">
        <v>93669</v>
      </c>
      <c r="B2683" s="388" t="s">
        <v>3569</v>
      </c>
      <c r="C2683" s="388" t="s">
        <v>146</v>
      </c>
      <c r="D2683" s="388" t="s">
        <v>334</v>
      </c>
      <c r="E2683" s="389" t="s">
        <v>17364</v>
      </c>
      <c r="F2683" s="388" t="s">
        <v>241</v>
      </c>
    </row>
    <row r="2684" spans="1:6">
      <c r="A2684" s="388">
        <v>93670</v>
      </c>
      <c r="B2684" s="388" t="s">
        <v>3570</v>
      </c>
      <c r="C2684" s="388" t="s">
        <v>146</v>
      </c>
      <c r="D2684" s="388" t="s">
        <v>334</v>
      </c>
      <c r="E2684" s="389" t="s">
        <v>17364</v>
      </c>
      <c r="F2684" s="388" t="s">
        <v>241</v>
      </c>
    </row>
    <row r="2685" spans="1:6">
      <c r="A2685" s="388">
        <v>93671</v>
      </c>
      <c r="B2685" s="388" t="s">
        <v>3571</v>
      </c>
      <c r="C2685" s="388" t="s">
        <v>146</v>
      </c>
      <c r="D2685" s="388" t="s">
        <v>334</v>
      </c>
      <c r="E2685" s="389" t="s">
        <v>17365</v>
      </c>
      <c r="F2685" s="388" t="s">
        <v>241</v>
      </c>
    </row>
    <row r="2686" spans="1:6">
      <c r="A2686" s="388">
        <v>93672</v>
      </c>
      <c r="B2686" s="388" t="s">
        <v>3572</v>
      </c>
      <c r="C2686" s="388" t="s">
        <v>146</v>
      </c>
      <c r="D2686" s="388" t="s">
        <v>334</v>
      </c>
      <c r="E2686" s="389" t="s">
        <v>17037</v>
      </c>
      <c r="F2686" s="388" t="s">
        <v>241</v>
      </c>
    </row>
    <row r="2687" spans="1:6">
      <c r="A2687" s="388">
        <v>93673</v>
      </c>
      <c r="B2687" s="388" t="s">
        <v>3573</v>
      </c>
      <c r="C2687" s="388" t="s">
        <v>146</v>
      </c>
      <c r="D2687" s="388" t="s">
        <v>334</v>
      </c>
      <c r="E2687" s="389" t="s">
        <v>17366</v>
      </c>
      <c r="F2687" s="388" t="s">
        <v>241</v>
      </c>
    </row>
    <row r="2688" spans="1:6">
      <c r="A2688" s="388">
        <v>97359</v>
      </c>
      <c r="B2688" s="388" t="s">
        <v>3574</v>
      </c>
      <c r="C2688" s="388" t="s">
        <v>146</v>
      </c>
      <c r="D2688" s="388" t="s">
        <v>334</v>
      </c>
      <c r="E2688" s="389" t="s">
        <v>17367</v>
      </c>
      <c r="F2688" s="388" t="s">
        <v>241</v>
      </c>
    </row>
    <row r="2689" spans="1:6">
      <c r="A2689" s="388">
        <v>97360</v>
      </c>
      <c r="B2689" s="388" t="s">
        <v>3575</v>
      </c>
      <c r="C2689" s="388" t="s">
        <v>146</v>
      </c>
      <c r="D2689" s="388" t="s">
        <v>334</v>
      </c>
      <c r="E2689" s="389" t="s">
        <v>17368</v>
      </c>
      <c r="F2689" s="388" t="s">
        <v>241</v>
      </c>
    </row>
    <row r="2690" spans="1:6">
      <c r="A2690" s="388">
        <v>97361</v>
      </c>
      <c r="B2690" s="388" t="s">
        <v>3576</v>
      </c>
      <c r="C2690" s="388" t="s">
        <v>146</v>
      </c>
      <c r="D2690" s="388" t="s">
        <v>334</v>
      </c>
      <c r="E2690" s="389" t="s">
        <v>17369</v>
      </c>
      <c r="F2690" s="388" t="s">
        <v>241</v>
      </c>
    </row>
    <row r="2691" spans="1:6">
      <c r="A2691" s="388">
        <v>97362</v>
      </c>
      <c r="B2691" s="388" t="s">
        <v>3577</v>
      </c>
      <c r="C2691" s="388" t="s">
        <v>146</v>
      </c>
      <c r="D2691" s="388" t="s">
        <v>334</v>
      </c>
      <c r="E2691" s="389" t="s">
        <v>17370</v>
      </c>
      <c r="F2691" s="388" t="s">
        <v>241</v>
      </c>
    </row>
    <row r="2692" spans="1:6">
      <c r="A2692" s="388">
        <v>101875</v>
      </c>
      <c r="B2692" s="388" t="s">
        <v>3578</v>
      </c>
      <c r="C2692" s="388" t="s">
        <v>146</v>
      </c>
      <c r="D2692" s="388" t="s">
        <v>334</v>
      </c>
      <c r="E2692" s="389" t="s">
        <v>17371</v>
      </c>
      <c r="F2692" s="388" t="s">
        <v>241</v>
      </c>
    </row>
    <row r="2693" spans="1:6">
      <c r="A2693" s="388">
        <v>101876</v>
      </c>
      <c r="B2693" s="388" t="s">
        <v>3579</v>
      </c>
      <c r="C2693" s="388" t="s">
        <v>146</v>
      </c>
      <c r="D2693" s="388" t="s">
        <v>334</v>
      </c>
      <c r="E2693" s="389" t="s">
        <v>14523</v>
      </c>
      <c r="F2693" s="388" t="s">
        <v>241</v>
      </c>
    </row>
    <row r="2694" spans="1:6">
      <c r="A2694" s="388">
        <v>101877</v>
      </c>
      <c r="B2694" s="388" t="s">
        <v>3581</v>
      </c>
      <c r="C2694" s="388" t="s">
        <v>146</v>
      </c>
      <c r="D2694" s="388" t="s">
        <v>334</v>
      </c>
      <c r="E2694" s="389" t="s">
        <v>17372</v>
      </c>
      <c r="F2694" s="388" t="s">
        <v>241</v>
      </c>
    </row>
    <row r="2695" spans="1:6">
      <c r="A2695" s="388">
        <v>101878</v>
      </c>
      <c r="B2695" s="388" t="s">
        <v>3582</v>
      </c>
      <c r="C2695" s="388" t="s">
        <v>146</v>
      </c>
      <c r="D2695" s="388" t="s">
        <v>334</v>
      </c>
      <c r="E2695" s="389" t="s">
        <v>17373</v>
      </c>
      <c r="F2695" s="388" t="s">
        <v>241</v>
      </c>
    </row>
    <row r="2696" spans="1:6">
      <c r="A2696" s="388">
        <v>101879</v>
      </c>
      <c r="B2696" s="388" t="s">
        <v>3583</v>
      </c>
      <c r="C2696" s="388" t="s">
        <v>146</v>
      </c>
      <c r="D2696" s="388" t="s">
        <v>334</v>
      </c>
      <c r="E2696" s="389" t="s">
        <v>17374</v>
      </c>
      <c r="F2696" s="388" t="s">
        <v>241</v>
      </c>
    </row>
    <row r="2697" spans="1:6">
      <c r="A2697" s="388">
        <v>101880</v>
      </c>
      <c r="B2697" s="388" t="s">
        <v>3584</v>
      </c>
      <c r="C2697" s="388" t="s">
        <v>146</v>
      </c>
      <c r="D2697" s="388" t="s">
        <v>334</v>
      </c>
      <c r="E2697" s="389" t="s">
        <v>17375</v>
      </c>
      <c r="F2697" s="388" t="s">
        <v>241</v>
      </c>
    </row>
    <row r="2698" spans="1:6">
      <c r="A2698" s="388">
        <v>101881</v>
      </c>
      <c r="B2698" s="388" t="s">
        <v>3585</v>
      </c>
      <c r="C2698" s="388" t="s">
        <v>146</v>
      </c>
      <c r="D2698" s="388" t="s">
        <v>334</v>
      </c>
      <c r="E2698" s="389" t="s">
        <v>17376</v>
      </c>
      <c r="F2698" s="388" t="s">
        <v>241</v>
      </c>
    </row>
    <row r="2699" spans="1:6">
      <c r="A2699" s="388">
        <v>101882</v>
      </c>
      <c r="B2699" s="388" t="s">
        <v>3586</v>
      </c>
      <c r="C2699" s="388" t="s">
        <v>146</v>
      </c>
      <c r="D2699" s="388" t="s">
        <v>334</v>
      </c>
      <c r="E2699" s="389" t="s">
        <v>17377</v>
      </c>
      <c r="F2699" s="388" t="s">
        <v>241</v>
      </c>
    </row>
    <row r="2700" spans="1:6">
      <c r="A2700" s="388">
        <v>101883</v>
      </c>
      <c r="B2700" s="388" t="s">
        <v>3587</v>
      </c>
      <c r="C2700" s="388" t="s">
        <v>146</v>
      </c>
      <c r="D2700" s="388" t="s">
        <v>334</v>
      </c>
      <c r="E2700" s="389" t="s">
        <v>17378</v>
      </c>
      <c r="F2700" s="388" t="s">
        <v>241</v>
      </c>
    </row>
    <row r="2701" spans="1:6">
      <c r="A2701" s="388">
        <v>101890</v>
      </c>
      <c r="B2701" s="388" t="s">
        <v>3588</v>
      </c>
      <c r="C2701" s="388" t="s">
        <v>146</v>
      </c>
      <c r="D2701" s="388" t="s">
        <v>334</v>
      </c>
      <c r="E2701" s="389" t="s">
        <v>7895</v>
      </c>
      <c r="F2701" s="388" t="s">
        <v>241</v>
      </c>
    </row>
    <row r="2702" spans="1:6">
      <c r="A2702" s="388">
        <v>101891</v>
      </c>
      <c r="B2702" s="388" t="s">
        <v>3589</v>
      </c>
      <c r="C2702" s="388" t="s">
        <v>146</v>
      </c>
      <c r="D2702" s="388" t="s">
        <v>334</v>
      </c>
      <c r="E2702" s="389" t="s">
        <v>14524</v>
      </c>
      <c r="F2702" s="388" t="s">
        <v>241</v>
      </c>
    </row>
    <row r="2703" spans="1:6">
      <c r="A2703" s="388">
        <v>101892</v>
      </c>
      <c r="B2703" s="388" t="s">
        <v>3590</v>
      </c>
      <c r="C2703" s="388" t="s">
        <v>146</v>
      </c>
      <c r="D2703" s="388" t="s">
        <v>334</v>
      </c>
      <c r="E2703" s="389" t="s">
        <v>17379</v>
      </c>
      <c r="F2703" s="388" t="s">
        <v>241</v>
      </c>
    </row>
    <row r="2704" spans="1:6">
      <c r="A2704" s="388">
        <v>101893</v>
      </c>
      <c r="B2704" s="388" t="s">
        <v>3591</v>
      </c>
      <c r="C2704" s="388" t="s">
        <v>146</v>
      </c>
      <c r="D2704" s="388" t="s">
        <v>334</v>
      </c>
      <c r="E2704" s="389" t="s">
        <v>17380</v>
      </c>
      <c r="F2704" s="388" t="s">
        <v>241</v>
      </c>
    </row>
    <row r="2705" spans="1:6">
      <c r="A2705" s="388">
        <v>101894</v>
      </c>
      <c r="B2705" s="388" t="s">
        <v>3592</v>
      </c>
      <c r="C2705" s="388" t="s">
        <v>146</v>
      </c>
      <c r="D2705" s="388" t="s">
        <v>334</v>
      </c>
      <c r="E2705" s="389" t="s">
        <v>17381</v>
      </c>
      <c r="F2705" s="388" t="s">
        <v>241</v>
      </c>
    </row>
    <row r="2706" spans="1:6">
      <c r="A2706" s="388">
        <v>101895</v>
      </c>
      <c r="B2706" s="388" t="s">
        <v>3593</v>
      </c>
      <c r="C2706" s="388" t="s">
        <v>146</v>
      </c>
      <c r="D2706" s="388" t="s">
        <v>334</v>
      </c>
      <c r="E2706" s="389" t="s">
        <v>17382</v>
      </c>
      <c r="F2706" s="388" t="s">
        <v>241</v>
      </c>
    </row>
    <row r="2707" spans="1:6">
      <c r="A2707" s="388">
        <v>101896</v>
      </c>
      <c r="B2707" s="388" t="s">
        <v>3594</v>
      </c>
      <c r="C2707" s="388" t="s">
        <v>146</v>
      </c>
      <c r="D2707" s="388" t="s">
        <v>334</v>
      </c>
      <c r="E2707" s="389" t="s">
        <v>17383</v>
      </c>
      <c r="F2707" s="388" t="s">
        <v>241</v>
      </c>
    </row>
    <row r="2708" spans="1:6">
      <c r="A2708" s="388">
        <v>101897</v>
      </c>
      <c r="B2708" s="388" t="s">
        <v>3595</v>
      </c>
      <c r="C2708" s="388" t="s">
        <v>146</v>
      </c>
      <c r="D2708" s="388" t="s">
        <v>334</v>
      </c>
      <c r="E2708" s="389" t="s">
        <v>17384</v>
      </c>
      <c r="F2708" s="388" t="s">
        <v>241</v>
      </c>
    </row>
    <row r="2709" spans="1:6">
      <c r="A2709" s="388">
        <v>101898</v>
      </c>
      <c r="B2709" s="388" t="s">
        <v>3596</v>
      </c>
      <c r="C2709" s="388" t="s">
        <v>146</v>
      </c>
      <c r="D2709" s="388" t="s">
        <v>334</v>
      </c>
      <c r="E2709" s="389" t="s">
        <v>17385</v>
      </c>
      <c r="F2709" s="388" t="s">
        <v>241</v>
      </c>
    </row>
    <row r="2710" spans="1:6">
      <c r="A2710" s="388">
        <v>101899</v>
      </c>
      <c r="B2710" s="388" t="s">
        <v>3597</v>
      </c>
      <c r="C2710" s="388" t="s">
        <v>146</v>
      </c>
      <c r="D2710" s="388" t="s">
        <v>334</v>
      </c>
      <c r="E2710" s="389" t="s">
        <v>17386</v>
      </c>
      <c r="F2710" s="388" t="s">
        <v>241</v>
      </c>
    </row>
    <row r="2711" spans="1:6">
      <c r="A2711" s="388">
        <v>101900</v>
      </c>
      <c r="B2711" s="388" t="s">
        <v>3598</v>
      </c>
      <c r="C2711" s="388" t="s">
        <v>146</v>
      </c>
      <c r="D2711" s="388" t="s">
        <v>334</v>
      </c>
      <c r="E2711" s="389" t="s">
        <v>17387</v>
      </c>
      <c r="F2711" s="388" t="s">
        <v>241</v>
      </c>
    </row>
    <row r="2712" spans="1:6">
      <c r="A2712" s="388">
        <v>101901</v>
      </c>
      <c r="B2712" s="388" t="s">
        <v>3599</v>
      </c>
      <c r="C2712" s="388" t="s">
        <v>146</v>
      </c>
      <c r="D2712" s="388" t="s">
        <v>334</v>
      </c>
      <c r="E2712" s="389" t="s">
        <v>17388</v>
      </c>
      <c r="F2712" s="388" t="s">
        <v>241</v>
      </c>
    </row>
    <row r="2713" spans="1:6">
      <c r="A2713" s="388">
        <v>101902</v>
      </c>
      <c r="B2713" s="388" t="s">
        <v>3600</v>
      </c>
      <c r="C2713" s="388" t="s">
        <v>146</v>
      </c>
      <c r="D2713" s="388" t="s">
        <v>334</v>
      </c>
      <c r="E2713" s="389" t="s">
        <v>14525</v>
      </c>
      <c r="F2713" s="388" t="s">
        <v>241</v>
      </c>
    </row>
    <row r="2714" spans="1:6">
      <c r="A2714" s="388">
        <v>101903</v>
      </c>
      <c r="B2714" s="388" t="s">
        <v>3601</v>
      </c>
      <c r="C2714" s="388" t="s">
        <v>146</v>
      </c>
      <c r="D2714" s="388" t="s">
        <v>334</v>
      </c>
      <c r="E2714" s="389" t="s">
        <v>17389</v>
      </c>
      <c r="F2714" s="388" t="s">
        <v>241</v>
      </c>
    </row>
    <row r="2715" spans="1:6">
      <c r="A2715" s="388">
        <v>101904</v>
      </c>
      <c r="B2715" s="388" t="s">
        <v>3602</v>
      </c>
      <c r="C2715" s="388" t="s">
        <v>146</v>
      </c>
      <c r="D2715" s="388" t="s">
        <v>334</v>
      </c>
      <c r="E2715" s="389" t="s">
        <v>17390</v>
      </c>
      <c r="F2715" s="388" t="s">
        <v>241</v>
      </c>
    </row>
    <row r="2716" spans="1:6">
      <c r="A2716" s="388">
        <v>101938</v>
      </c>
      <c r="B2716" s="388" t="s">
        <v>3603</v>
      </c>
      <c r="C2716" s="388" t="s">
        <v>146</v>
      </c>
      <c r="D2716" s="388" t="s">
        <v>334</v>
      </c>
      <c r="E2716" s="389" t="s">
        <v>17391</v>
      </c>
      <c r="F2716" s="388" t="s">
        <v>241</v>
      </c>
    </row>
    <row r="2717" spans="1:6">
      <c r="A2717" s="388">
        <v>101946</v>
      </c>
      <c r="B2717" s="388" t="s">
        <v>3605</v>
      </c>
      <c r="C2717" s="388" t="s">
        <v>146</v>
      </c>
      <c r="D2717" s="388" t="s">
        <v>334</v>
      </c>
      <c r="E2717" s="389" t="s">
        <v>14526</v>
      </c>
      <c r="F2717" s="388" t="s">
        <v>241</v>
      </c>
    </row>
    <row r="2718" spans="1:6">
      <c r="A2718" s="388">
        <v>91945</v>
      </c>
      <c r="B2718" s="388" t="s">
        <v>3606</v>
      </c>
      <c r="C2718" s="388" t="s">
        <v>146</v>
      </c>
      <c r="D2718" s="388" t="s">
        <v>334</v>
      </c>
      <c r="E2718" s="389" t="s">
        <v>16326</v>
      </c>
      <c r="F2718" s="388" t="s">
        <v>241</v>
      </c>
    </row>
    <row r="2719" spans="1:6">
      <c r="A2719" s="388">
        <v>91946</v>
      </c>
      <c r="B2719" s="388" t="s">
        <v>3608</v>
      </c>
      <c r="C2719" s="388" t="s">
        <v>146</v>
      </c>
      <c r="D2719" s="388" t="s">
        <v>334</v>
      </c>
      <c r="E2719" s="389" t="s">
        <v>4003</v>
      </c>
      <c r="F2719" s="388" t="s">
        <v>241</v>
      </c>
    </row>
    <row r="2720" spans="1:6">
      <c r="A2720" s="388">
        <v>91947</v>
      </c>
      <c r="B2720" s="388" t="s">
        <v>3610</v>
      </c>
      <c r="C2720" s="388" t="s">
        <v>146</v>
      </c>
      <c r="D2720" s="388" t="s">
        <v>334</v>
      </c>
      <c r="E2720" s="389" t="s">
        <v>3609</v>
      </c>
      <c r="F2720" s="388" t="s">
        <v>241</v>
      </c>
    </row>
    <row r="2721" spans="1:6">
      <c r="A2721" s="388">
        <v>91949</v>
      </c>
      <c r="B2721" s="388" t="s">
        <v>3611</v>
      </c>
      <c r="C2721" s="388" t="s">
        <v>146</v>
      </c>
      <c r="D2721" s="388" t="s">
        <v>334</v>
      </c>
      <c r="E2721" s="389" t="s">
        <v>2946</v>
      </c>
      <c r="F2721" s="388" t="s">
        <v>241</v>
      </c>
    </row>
    <row r="2722" spans="1:6">
      <c r="A2722" s="388">
        <v>91950</v>
      </c>
      <c r="B2722" s="388" t="s">
        <v>3613</v>
      </c>
      <c r="C2722" s="388" t="s">
        <v>146</v>
      </c>
      <c r="D2722" s="388" t="s">
        <v>334</v>
      </c>
      <c r="E2722" s="389" t="s">
        <v>16343</v>
      </c>
      <c r="F2722" s="388" t="s">
        <v>241</v>
      </c>
    </row>
    <row r="2723" spans="1:6">
      <c r="A2723" s="388">
        <v>91951</v>
      </c>
      <c r="B2723" s="388" t="s">
        <v>3614</v>
      </c>
      <c r="C2723" s="388" t="s">
        <v>146</v>
      </c>
      <c r="D2723" s="388" t="s">
        <v>334</v>
      </c>
      <c r="E2723" s="389" t="s">
        <v>14527</v>
      </c>
      <c r="F2723" s="388" t="s">
        <v>241</v>
      </c>
    </row>
    <row r="2724" spans="1:6">
      <c r="A2724" s="388">
        <v>91952</v>
      </c>
      <c r="B2724" s="388" t="s">
        <v>3616</v>
      </c>
      <c r="C2724" s="388" t="s">
        <v>146</v>
      </c>
      <c r="D2724" s="388" t="s">
        <v>334</v>
      </c>
      <c r="E2724" s="389" t="s">
        <v>3491</v>
      </c>
      <c r="F2724" s="388" t="s">
        <v>241</v>
      </c>
    </row>
    <row r="2725" spans="1:6">
      <c r="A2725" s="388">
        <v>91953</v>
      </c>
      <c r="B2725" s="388" t="s">
        <v>3617</v>
      </c>
      <c r="C2725" s="388" t="s">
        <v>146</v>
      </c>
      <c r="D2725" s="388" t="s">
        <v>334</v>
      </c>
      <c r="E2725" s="389" t="s">
        <v>14528</v>
      </c>
      <c r="F2725" s="388" t="s">
        <v>241</v>
      </c>
    </row>
    <row r="2726" spans="1:6">
      <c r="A2726" s="388">
        <v>91954</v>
      </c>
      <c r="B2726" s="388" t="s">
        <v>3619</v>
      </c>
      <c r="C2726" s="388" t="s">
        <v>146</v>
      </c>
      <c r="D2726" s="388" t="s">
        <v>334</v>
      </c>
      <c r="E2726" s="389" t="s">
        <v>14529</v>
      </c>
      <c r="F2726" s="388" t="s">
        <v>241</v>
      </c>
    </row>
    <row r="2727" spans="1:6">
      <c r="A2727" s="388">
        <v>91955</v>
      </c>
      <c r="B2727" s="388" t="s">
        <v>3620</v>
      </c>
      <c r="C2727" s="388" t="s">
        <v>146</v>
      </c>
      <c r="D2727" s="388" t="s">
        <v>334</v>
      </c>
      <c r="E2727" s="389" t="s">
        <v>4260</v>
      </c>
      <c r="F2727" s="388" t="s">
        <v>241</v>
      </c>
    </row>
    <row r="2728" spans="1:6">
      <c r="A2728" s="388">
        <v>91956</v>
      </c>
      <c r="B2728" s="388" t="s">
        <v>3622</v>
      </c>
      <c r="C2728" s="388" t="s">
        <v>146</v>
      </c>
      <c r="D2728" s="388" t="s">
        <v>334</v>
      </c>
      <c r="E2728" s="389" t="s">
        <v>17392</v>
      </c>
      <c r="F2728" s="388" t="s">
        <v>241</v>
      </c>
    </row>
    <row r="2729" spans="1:6">
      <c r="A2729" s="388">
        <v>91957</v>
      </c>
      <c r="B2729" s="388" t="s">
        <v>3624</v>
      </c>
      <c r="C2729" s="388" t="s">
        <v>146</v>
      </c>
      <c r="D2729" s="388" t="s">
        <v>334</v>
      </c>
      <c r="E2729" s="389" t="s">
        <v>13982</v>
      </c>
      <c r="F2729" s="388" t="s">
        <v>241</v>
      </c>
    </row>
    <row r="2730" spans="1:6">
      <c r="A2730" s="388">
        <v>91958</v>
      </c>
      <c r="B2730" s="388" t="s">
        <v>3625</v>
      </c>
      <c r="C2730" s="388" t="s">
        <v>146</v>
      </c>
      <c r="D2730" s="388" t="s">
        <v>334</v>
      </c>
      <c r="E2730" s="389" t="s">
        <v>4733</v>
      </c>
      <c r="F2730" s="388" t="s">
        <v>241</v>
      </c>
    </row>
    <row r="2731" spans="1:6">
      <c r="A2731" s="388">
        <v>91959</v>
      </c>
      <c r="B2731" s="388" t="s">
        <v>3626</v>
      </c>
      <c r="C2731" s="388" t="s">
        <v>146</v>
      </c>
      <c r="D2731" s="388" t="s">
        <v>334</v>
      </c>
      <c r="E2731" s="389" t="s">
        <v>17393</v>
      </c>
      <c r="F2731" s="388" t="s">
        <v>241</v>
      </c>
    </row>
    <row r="2732" spans="1:6">
      <c r="A2732" s="388">
        <v>91960</v>
      </c>
      <c r="B2732" s="388" t="s">
        <v>3627</v>
      </c>
      <c r="C2732" s="388" t="s">
        <v>146</v>
      </c>
      <c r="D2732" s="388" t="s">
        <v>334</v>
      </c>
      <c r="E2732" s="389" t="s">
        <v>17394</v>
      </c>
      <c r="F2732" s="388" t="s">
        <v>241</v>
      </c>
    </row>
    <row r="2733" spans="1:6">
      <c r="A2733" s="388">
        <v>91961</v>
      </c>
      <c r="B2733" s="388" t="s">
        <v>3628</v>
      </c>
      <c r="C2733" s="388" t="s">
        <v>146</v>
      </c>
      <c r="D2733" s="388" t="s">
        <v>334</v>
      </c>
      <c r="E2733" s="389" t="s">
        <v>14530</v>
      </c>
      <c r="F2733" s="388" t="s">
        <v>241</v>
      </c>
    </row>
    <row r="2734" spans="1:6">
      <c r="A2734" s="388">
        <v>91962</v>
      </c>
      <c r="B2734" s="388" t="s">
        <v>3629</v>
      </c>
      <c r="C2734" s="388" t="s">
        <v>146</v>
      </c>
      <c r="D2734" s="388" t="s">
        <v>334</v>
      </c>
      <c r="E2734" s="389" t="s">
        <v>14531</v>
      </c>
      <c r="F2734" s="388" t="s">
        <v>241</v>
      </c>
    </row>
    <row r="2735" spans="1:6">
      <c r="A2735" s="388">
        <v>91963</v>
      </c>
      <c r="B2735" s="388" t="s">
        <v>3630</v>
      </c>
      <c r="C2735" s="388" t="s">
        <v>146</v>
      </c>
      <c r="D2735" s="388" t="s">
        <v>334</v>
      </c>
      <c r="E2735" s="389" t="s">
        <v>17395</v>
      </c>
      <c r="F2735" s="388" t="s">
        <v>241</v>
      </c>
    </row>
    <row r="2736" spans="1:6">
      <c r="A2736" s="388">
        <v>91964</v>
      </c>
      <c r="B2736" s="388" t="s">
        <v>3632</v>
      </c>
      <c r="C2736" s="388" t="s">
        <v>146</v>
      </c>
      <c r="D2736" s="388" t="s">
        <v>334</v>
      </c>
      <c r="E2736" s="389" t="s">
        <v>14532</v>
      </c>
      <c r="F2736" s="388" t="s">
        <v>241</v>
      </c>
    </row>
    <row r="2737" spans="1:6">
      <c r="A2737" s="388">
        <v>91965</v>
      </c>
      <c r="B2737" s="388" t="s">
        <v>3633</v>
      </c>
      <c r="C2737" s="388" t="s">
        <v>146</v>
      </c>
      <c r="D2737" s="388" t="s">
        <v>334</v>
      </c>
      <c r="E2737" s="389" t="s">
        <v>14533</v>
      </c>
      <c r="F2737" s="388" t="s">
        <v>241</v>
      </c>
    </row>
    <row r="2738" spans="1:6">
      <c r="A2738" s="388">
        <v>91966</v>
      </c>
      <c r="B2738" s="388" t="s">
        <v>3634</v>
      </c>
      <c r="C2738" s="388" t="s">
        <v>146</v>
      </c>
      <c r="D2738" s="388" t="s">
        <v>334</v>
      </c>
      <c r="E2738" s="389" t="s">
        <v>17396</v>
      </c>
      <c r="F2738" s="388" t="s">
        <v>241</v>
      </c>
    </row>
    <row r="2739" spans="1:6">
      <c r="A2739" s="388">
        <v>91967</v>
      </c>
      <c r="B2739" s="388" t="s">
        <v>3635</v>
      </c>
      <c r="C2739" s="388" t="s">
        <v>146</v>
      </c>
      <c r="D2739" s="388" t="s">
        <v>334</v>
      </c>
      <c r="E2739" s="389" t="s">
        <v>14534</v>
      </c>
      <c r="F2739" s="388" t="s">
        <v>241</v>
      </c>
    </row>
    <row r="2740" spans="1:6">
      <c r="A2740" s="388">
        <v>91968</v>
      </c>
      <c r="B2740" s="388" t="s">
        <v>3636</v>
      </c>
      <c r="C2740" s="388" t="s">
        <v>146</v>
      </c>
      <c r="D2740" s="388" t="s">
        <v>334</v>
      </c>
      <c r="E2740" s="389" t="s">
        <v>17397</v>
      </c>
      <c r="F2740" s="388" t="s">
        <v>241</v>
      </c>
    </row>
    <row r="2741" spans="1:6">
      <c r="A2741" s="388">
        <v>91969</v>
      </c>
      <c r="B2741" s="388" t="s">
        <v>3637</v>
      </c>
      <c r="C2741" s="388" t="s">
        <v>146</v>
      </c>
      <c r="D2741" s="388" t="s">
        <v>334</v>
      </c>
      <c r="E2741" s="389" t="s">
        <v>17398</v>
      </c>
      <c r="F2741" s="388" t="s">
        <v>241</v>
      </c>
    </row>
    <row r="2742" spans="1:6">
      <c r="A2742" s="388">
        <v>91970</v>
      </c>
      <c r="B2742" s="388" t="s">
        <v>3638</v>
      </c>
      <c r="C2742" s="388" t="s">
        <v>146</v>
      </c>
      <c r="D2742" s="388" t="s">
        <v>334</v>
      </c>
      <c r="E2742" s="389" t="s">
        <v>17399</v>
      </c>
      <c r="F2742" s="388" t="s">
        <v>241</v>
      </c>
    </row>
    <row r="2743" spans="1:6">
      <c r="A2743" s="388">
        <v>91971</v>
      </c>
      <c r="B2743" s="388" t="s">
        <v>3639</v>
      </c>
      <c r="C2743" s="388" t="s">
        <v>146</v>
      </c>
      <c r="D2743" s="388" t="s">
        <v>334</v>
      </c>
      <c r="E2743" s="389" t="s">
        <v>17400</v>
      </c>
      <c r="F2743" s="388" t="s">
        <v>241</v>
      </c>
    </row>
    <row r="2744" spans="1:6">
      <c r="A2744" s="388">
        <v>91972</v>
      </c>
      <c r="B2744" s="388" t="s">
        <v>3640</v>
      </c>
      <c r="C2744" s="388" t="s">
        <v>146</v>
      </c>
      <c r="D2744" s="388" t="s">
        <v>334</v>
      </c>
      <c r="E2744" s="389" t="s">
        <v>17401</v>
      </c>
      <c r="F2744" s="388" t="s">
        <v>241</v>
      </c>
    </row>
    <row r="2745" spans="1:6">
      <c r="A2745" s="388">
        <v>91973</v>
      </c>
      <c r="B2745" s="388" t="s">
        <v>3641</v>
      </c>
      <c r="C2745" s="388" t="s">
        <v>146</v>
      </c>
      <c r="D2745" s="388" t="s">
        <v>334</v>
      </c>
      <c r="E2745" s="389" t="s">
        <v>17402</v>
      </c>
      <c r="F2745" s="388" t="s">
        <v>241</v>
      </c>
    </row>
    <row r="2746" spans="1:6">
      <c r="A2746" s="388">
        <v>91974</v>
      </c>
      <c r="B2746" s="388" t="s">
        <v>3642</v>
      </c>
      <c r="C2746" s="388" t="s">
        <v>146</v>
      </c>
      <c r="D2746" s="388" t="s">
        <v>334</v>
      </c>
      <c r="E2746" s="389" t="s">
        <v>17403</v>
      </c>
      <c r="F2746" s="388" t="s">
        <v>241</v>
      </c>
    </row>
    <row r="2747" spans="1:6">
      <c r="A2747" s="388">
        <v>91975</v>
      </c>
      <c r="B2747" s="388" t="s">
        <v>3643</v>
      </c>
      <c r="C2747" s="388" t="s">
        <v>146</v>
      </c>
      <c r="D2747" s="388" t="s">
        <v>334</v>
      </c>
      <c r="E2747" s="389" t="s">
        <v>17404</v>
      </c>
      <c r="F2747" s="388" t="s">
        <v>241</v>
      </c>
    </row>
    <row r="2748" spans="1:6">
      <c r="A2748" s="388">
        <v>91976</v>
      </c>
      <c r="B2748" s="388" t="s">
        <v>3644</v>
      </c>
      <c r="C2748" s="388" t="s">
        <v>146</v>
      </c>
      <c r="D2748" s="388" t="s">
        <v>334</v>
      </c>
      <c r="E2748" s="389" t="s">
        <v>3762</v>
      </c>
      <c r="F2748" s="388" t="s">
        <v>241</v>
      </c>
    </row>
    <row r="2749" spans="1:6">
      <c r="A2749" s="388">
        <v>91977</v>
      </c>
      <c r="B2749" s="388" t="s">
        <v>3645</v>
      </c>
      <c r="C2749" s="388" t="s">
        <v>146</v>
      </c>
      <c r="D2749" s="388" t="s">
        <v>334</v>
      </c>
      <c r="E2749" s="389" t="s">
        <v>16733</v>
      </c>
      <c r="F2749" s="388" t="s">
        <v>241</v>
      </c>
    </row>
    <row r="2750" spans="1:6">
      <c r="A2750" s="388">
        <v>91978</v>
      </c>
      <c r="B2750" s="388" t="s">
        <v>3646</v>
      </c>
      <c r="C2750" s="388" t="s">
        <v>146</v>
      </c>
      <c r="D2750" s="388" t="s">
        <v>334</v>
      </c>
      <c r="E2750" s="389" t="s">
        <v>14535</v>
      </c>
      <c r="F2750" s="388" t="s">
        <v>241</v>
      </c>
    </row>
    <row r="2751" spans="1:6">
      <c r="A2751" s="388">
        <v>91979</v>
      </c>
      <c r="B2751" s="388" t="s">
        <v>3648</v>
      </c>
      <c r="C2751" s="388" t="s">
        <v>146</v>
      </c>
      <c r="D2751" s="388" t="s">
        <v>334</v>
      </c>
      <c r="E2751" s="389" t="s">
        <v>17405</v>
      </c>
      <c r="F2751" s="388" t="s">
        <v>241</v>
      </c>
    </row>
    <row r="2752" spans="1:6">
      <c r="A2752" s="388">
        <v>91980</v>
      </c>
      <c r="B2752" s="388" t="s">
        <v>3649</v>
      </c>
      <c r="C2752" s="388" t="s">
        <v>146</v>
      </c>
      <c r="D2752" s="388" t="s">
        <v>334</v>
      </c>
      <c r="E2752" s="389" t="s">
        <v>17406</v>
      </c>
      <c r="F2752" s="388" t="s">
        <v>241</v>
      </c>
    </row>
    <row r="2753" spans="1:6">
      <c r="A2753" s="388">
        <v>91981</v>
      </c>
      <c r="B2753" s="388" t="s">
        <v>3650</v>
      </c>
      <c r="C2753" s="388" t="s">
        <v>146</v>
      </c>
      <c r="D2753" s="388" t="s">
        <v>334</v>
      </c>
      <c r="E2753" s="389" t="s">
        <v>16252</v>
      </c>
      <c r="F2753" s="388" t="s">
        <v>241</v>
      </c>
    </row>
    <row r="2754" spans="1:6">
      <c r="A2754" s="388">
        <v>91982</v>
      </c>
      <c r="B2754" s="388" t="s">
        <v>3652</v>
      </c>
      <c r="C2754" s="388" t="s">
        <v>146</v>
      </c>
      <c r="D2754" s="388" t="s">
        <v>334</v>
      </c>
      <c r="E2754" s="389" t="s">
        <v>16053</v>
      </c>
      <c r="F2754" s="388" t="s">
        <v>241</v>
      </c>
    </row>
    <row r="2755" spans="1:6">
      <c r="A2755" s="388">
        <v>91983</v>
      </c>
      <c r="B2755" s="388" t="s">
        <v>3653</v>
      </c>
      <c r="C2755" s="388" t="s">
        <v>146</v>
      </c>
      <c r="D2755" s="388" t="s">
        <v>334</v>
      </c>
      <c r="E2755" s="389" t="s">
        <v>14536</v>
      </c>
      <c r="F2755" s="388" t="s">
        <v>241</v>
      </c>
    </row>
    <row r="2756" spans="1:6">
      <c r="A2756" s="388">
        <v>91984</v>
      </c>
      <c r="B2756" s="388" t="s">
        <v>3655</v>
      </c>
      <c r="C2756" s="388" t="s">
        <v>146</v>
      </c>
      <c r="D2756" s="388" t="s">
        <v>334</v>
      </c>
      <c r="E2756" s="389" t="s">
        <v>1269</v>
      </c>
      <c r="F2756" s="388" t="s">
        <v>241</v>
      </c>
    </row>
    <row r="2757" spans="1:6">
      <c r="A2757" s="388">
        <v>91985</v>
      </c>
      <c r="B2757" s="388" t="s">
        <v>3656</v>
      </c>
      <c r="C2757" s="388" t="s">
        <v>146</v>
      </c>
      <c r="D2757" s="388" t="s">
        <v>334</v>
      </c>
      <c r="E2757" s="389" t="s">
        <v>11650</v>
      </c>
      <c r="F2757" s="388" t="s">
        <v>241</v>
      </c>
    </row>
    <row r="2758" spans="1:6">
      <c r="A2758" s="388">
        <v>91986</v>
      </c>
      <c r="B2758" s="388" t="s">
        <v>3658</v>
      </c>
      <c r="C2758" s="388" t="s">
        <v>146</v>
      </c>
      <c r="D2758" s="388" t="s">
        <v>334</v>
      </c>
      <c r="E2758" s="389" t="s">
        <v>14537</v>
      </c>
      <c r="F2758" s="388" t="s">
        <v>241</v>
      </c>
    </row>
    <row r="2759" spans="1:6">
      <c r="A2759" s="388">
        <v>91987</v>
      </c>
      <c r="B2759" s="388" t="s">
        <v>3659</v>
      </c>
      <c r="C2759" s="388" t="s">
        <v>146</v>
      </c>
      <c r="D2759" s="388" t="s">
        <v>334</v>
      </c>
      <c r="E2759" s="389" t="s">
        <v>4965</v>
      </c>
      <c r="F2759" s="388" t="s">
        <v>241</v>
      </c>
    </row>
    <row r="2760" spans="1:6">
      <c r="A2760" s="388">
        <v>91988</v>
      </c>
      <c r="B2760" s="388" t="s">
        <v>3660</v>
      </c>
      <c r="C2760" s="388" t="s">
        <v>146</v>
      </c>
      <c r="D2760" s="388" t="s">
        <v>334</v>
      </c>
      <c r="E2760" s="389" t="s">
        <v>6811</v>
      </c>
      <c r="F2760" s="388" t="s">
        <v>241</v>
      </c>
    </row>
    <row r="2761" spans="1:6">
      <c r="A2761" s="388">
        <v>91989</v>
      </c>
      <c r="B2761" s="388" t="s">
        <v>3662</v>
      </c>
      <c r="C2761" s="388" t="s">
        <v>146</v>
      </c>
      <c r="D2761" s="388" t="s">
        <v>334</v>
      </c>
      <c r="E2761" s="389" t="s">
        <v>8528</v>
      </c>
      <c r="F2761" s="388" t="s">
        <v>241</v>
      </c>
    </row>
    <row r="2762" spans="1:6">
      <c r="A2762" s="388">
        <v>91990</v>
      </c>
      <c r="B2762" s="388" t="s">
        <v>3663</v>
      </c>
      <c r="C2762" s="388" t="s">
        <v>146</v>
      </c>
      <c r="D2762" s="388" t="s">
        <v>334</v>
      </c>
      <c r="E2762" s="389" t="s">
        <v>14538</v>
      </c>
      <c r="F2762" s="388" t="s">
        <v>241</v>
      </c>
    </row>
    <row r="2763" spans="1:6">
      <c r="A2763" s="388">
        <v>91991</v>
      </c>
      <c r="B2763" s="388" t="s">
        <v>3665</v>
      </c>
      <c r="C2763" s="388" t="s">
        <v>146</v>
      </c>
      <c r="D2763" s="388" t="s">
        <v>334</v>
      </c>
      <c r="E2763" s="389" t="s">
        <v>4246</v>
      </c>
      <c r="F2763" s="388" t="s">
        <v>241</v>
      </c>
    </row>
    <row r="2764" spans="1:6">
      <c r="A2764" s="388">
        <v>91992</v>
      </c>
      <c r="B2764" s="388" t="s">
        <v>3667</v>
      </c>
      <c r="C2764" s="388" t="s">
        <v>146</v>
      </c>
      <c r="D2764" s="388" t="s">
        <v>334</v>
      </c>
      <c r="E2764" s="389" t="s">
        <v>14539</v>
      </c>
      <c r="F2764" s="388" t="s">
        <v>241</v>
      </c>
    </row>
    <row r="2765" spans="1:6">
      <c r="A2765" s="388">
        <v>91993</v>
      </c>
      <c r="B2765" s="388" t="s">
        <v>3668</v>
      </c>
      <c r="C2765" s="388" t="s">
        <v>146</v>
      </c>
      <c r="D2765" s="388" t="s">
        <v>334</v>
      </c>
      <c r="E2765" s="389" t="s">
        <v>260</v>
      </c>
      <c r="F2765" s="388" t="s">
        <v>241</v>
      </c>
    </row>
    <row r="2766" spans="1:6">
      <c r="A2766" s="388">
        <v>91994</v>
      </c>
      <c r="B2766" s="388" t="s">
        <v>3669</v>
      </c>
      <c r="C2766" s="388" t="s">
        <v>146</v>
      </c>
      <c r="D2766" s="388" t="s">
        <v>334</v>
      </c>
      <c r="E2766" s="389" t="s">
        <v>10605</v>
      </c>
      <c r="F2766" s="388" t="s">
        <v>241</v>
      </c>
    </row>
    <row r="2767" spans="1:6">
      <c r="A2767" s="388">
        <v>91995</v>
      </c>
      <c r="B2767" s="388" t="s">
        <v>3670</v>
      </c>
      <c r="C2767" s="388" t="s">
        <v>146</v>
      </c>
      <c r="D2767" s="388" t="s">
        <v>334</v>
      </c>
      <c r="E2767" s="389" t="s">
        <v>16402</v>
      </c>
      <c r="F2767" s="388" t="s">
        <v>241</v>
      </c>
    </row>
    <row r="2768" spans="1:6">
      <c r="A2768" s="388">
        <v>91996</v>
      </c>
      <c r="B2768" s="388" t="s">
        <v>3672</v>
      </c>
      <c r="C2768" s="388" t="s">
        <v>146</v>
      </c>
      <c r="D2768" s="388" t="s">
        <v>334</v>
      </c>
      <c r="E2768" s="389" t="s">
        <v>17407</v>
      </c>
      <c r="F2768" s="388" t="s">
        <v>241</v>
      </c>
    </row>
    <row r="2769" spans="1:6">
      <c r="A2769" s="388">
        <v>91997</v>
      </c>
      <c r="B2769" s="388" t="s">
        <v>3673</v>
      </c>
      <c r="C2769" s="388" t="s">
        <v>146</v>
      </c>
      <c r="D2769" s="388" t="s">
        <v>334</v>
      </c>
      <c r="E2769" s="389" t="s">
        <v>17408</v>
      </c>
      <c r="F2769" s="388" t="s">
        <v>241</v>
      </c>
    </row>
    <row r="2770" spans="1:6">
      <c r="A2770" s="388">
        <v>91998</v>
      </c>
      <c r="B2770" s="388" t="s">
        <v>3675</v>
      </c>
      <c r="C2770" s="388" t="s">
        <v>146</v>
      </c>
      <c r="D2770" s="388" t="s">
        <v>334</v>
      </c>
      <c r="E2770" s="389" t="s">
        <v>14540</v>
      </c>
      <c r="F2770" s="388" t="s">
        <v>241</v>
      </c>
    </row>
    <row r="2771" spans="1:6">
      <c r="A2771" s="388">
        <v>91999</v>
      </c>
      <c r="B2771" s="388" t="s">
        <v>3677</v>
      </c>
      <c r="C2771" s="388" t="s">
        <v>146</v>
      </c>
      <c r="D2771" s="388" t="s">
        <v>334</v>
      </c>
      <c r="E2771" s="389" t="s">
        <v>12695</v>
      </c>
      <c r="F2771" s="388" t="s">
        <v>241</v>
      </c>
    </row>
    <row r="2772" spans="1:6">
      <c r="A2772" s="388">
        <v>92000</v>
      </c>
      <c r="B2772" s="388" t="s">
        <v>3679</v>
      </c>
      <c r="C2772" s="388" t="s">
        <v>146</v>
      </c>
      <c r="D2772" s="388" t="s">
        <v>334</v>
      </c>
      <c r="E2772" s="389" t="s">
        <v>3468</v>
      </c>
      <c r="F2772" s="388" t="s">
        <v>241</v>
      </c>
    </row>
    <row r="2773" spans="1:6">
      <c r="A2773" s="388">
        <v>92001</v>
      </c>
      <c r="B2773" s="388" t="s">
        <v>3681</v>
      </c>
      <c r="C2773" s="388" t="s">
        <v>146</v>
      </c>
      <c r="D2773" s="388" t="s">
        <v>334</v>
      </c>
      <c r="E2773" s="389" t="s">
        <v>3133</v>
      </c>
      <c r="F2773" s="388" t="s">
        <v>241</v>
      </c>
    </row>
    <row r="2774" spans="1:6">
      <c r="A2774" s="388">
        <v>92002</v>
      </c>
      <c r="B2774" s="388" t="s">
        <v>3683</v>
      </c>
      <c r="C2774" s="388" t="s">
        <v>146</v>
      </c>
      <c r="D2774" s="388" t="s">
        <v>334</v>
      </c>
      <c r="E2774" s="389" t="s">
        <v>17409</v>
      </c>
      <c r="F2774" s="388" t="s">
        <v>241</v>
      </c>
    </row>
    <row r="2775" spans="1:6">
      <c r="A2775" s="388">
        <v>92003</v>
      </c>
      <c r="B2775" s="388" t="s">
        <v>3684</v>
      </c>
      <c r="C2775" s="388" t="s">
        <v>146</v>
      </c>
      <c r="D2775" s="388" t="s">
        <v>334</v>
      </c>
      <c r="E2775" s="389" t="s">
        <v>14267</v>
      </c>
      <c r="F2775" s="388" t="s">
        <v>241</v>
      </c>
    </row>
    <row r="2776" spans="1:6">
      <c r="A2776" s="388">
        <v>92004</v>
      </c>
      <c r="B2776" s="388" t="s">
        <v>3685</v>
      </c>
      <c r="C2776" s="388" t="s">
        <v>146</v>
      </c>
      <c r="D2776" s="388" t="s">
        <v>334</v>
      </c>
      <c r="E2776" s="389" t="s">
        <v>8555</v>
      </c>
      <c r="F2776" s="388" t="s">
        <v>241</v>
      </c>
    </row>
    <row r="2777" spans="1:6">
      <c r="A2777" s="388">
        <v>92005</v>
      </c>
      <c r="B2777" s="388" t="s">
        <v>3686</v>
      </c>
      <c r="C2777" s="388" t="s">
        <v>146</v>
      </c>
      <c r="D2777" s="388" t="s">
        <v>334</v>
      </c>
      <c r="E2777" s="389" t="s">
        <v>14541</v>
      </c>
      <c r="F2777" s="388" t="s">
        <v>241</v>
      </c>
    </row>
    <row r="2778" spans="1:6">
      <c r="A2778" s="388">
        <v>92006</v>
      </c>
      <c r="B2778" s="388" t="s">
        <v>3687</v>
      </c>
      <c r="C2778" s="388" t="s">
        <v>146</v>
      </c>
      <c r="D2778" s="388" t="s">
        <v>334</v>
      </c>
      <c r="E2778" s="389" t="s">
        <v>17410</v>
      </c>
      <c r="F2778" s="388" t="s">
        <v>241</v>
      </c>
    </row>
    <row r="2779" spans="1:6">
      <c r="A2779" s="388">
        <v>92007</v>
      </c>
      <c r="B2779" s="388" t="s">
        <v>3689</v>
      </c>
      <c r="C2779" s="388" t="s">
        <v>146</v>
      </c>
      <c r="D2779" s="388" t="s">
        <v>334</v>
      </c>
      <c r="E2779" s="389" t="s">
        <v>17411</v>
      </c>
      <c r="F2779" s="388" t="s">
        <v>241</v>
      </c>
    </row>
    <row r="2780" spans="1:6">
      <c r="A2780" s="388">
        <v>92008</v>
      </c>
      <c r="B2780" s="388" t="s">
        <v>3690</v>
      </c>
      <c r="C2780" s="388" t="s">
        <v>146</v>
      </c>
      <c r="D2780" s="388" t="s">
        <v>334</v>
      </c>
      <c r="E2780" s="389" t="s">
        <v>17412</v>
      </c>
      <c r="F2780" s="388" t="s">
        <v>241</v>
      </c>
    </row>
    <row r="2781" spans="1:6">
      <c r="A2781" s="388">
        <v>92009</v>
      </c>
      <c r="B2781" s="388" t="s">
        <v>3692</v>
      </c>
      <c r="C2781" s="388" t="s">
        <v>146</v>
      </c>
      <c r="D2781" s="388" t="s">
        <v>334</v>
      </c>
      <c r="E2781" s="389" t="s">
        <v>4917</v>
      </c>
      <c r="F2781" s="388" t="s">
        <v>241</v>
      </c>
    </row>
    <row r="2782" spans="1:6">
      <c r="A2782" s="388">
        <v>92010</v>
      </c>
      <c r="B2782" s="388" t="s">
        <v>3693</v>
      </c>
      <c r="C2782" s="388" t="s">
        <v>146</v>
      </c>
      <c r="D2782" s="388" t="s">
        <v>334</v>
      </c>
      <c r="E2782" s="389" t="s">
        <v>17413</v>
      </c>
      <c r="F2782" s="388" t="s">
        <v>241</v>
      </c>
    </row>
    <row r="2783" spans="1:6">
      <c r="A2783" s="388">
        <v>92011</v>
      </c>
      <c r="B2783" s="388" t="s">
        <v>3694</v>
      </c>
      <c r="C2783" s="388" t="s">
        <v>146</v>
      </c>
      <c r="D2783" s="388" t="s">
        <v>334</v>
      </c>
      <c r="E2783" s="389" t="s">
        <v>17414</v>
      </c>
      <c r="F2783" s="388" t="s">
        <v>241</v>
      </c>
    </row>
    <row r="2784" spans="1:6">
      <c r="A2784" s="388">
        <v>92012</v>
      </c>
      <c r="B2784" s="388" t="s">
        <v>3695</v>
      </c>
      <c r="C2784" s="388" t="s">
        <v>146</v>
      </c>
      <c r="D2784" s="388" t="s">
        <v>334</v>
      </c>
      <c r="E2784" s="389" t="s">
        <v>14542</v>
      </c>
      <c r="F2784" s="388" t="s">
        <v>241</v>
      </c>
    </row>
    <row r="2785" spans="1:6">
      <c r="A2785" s="388">
        <v>92013</v>
      </c>
      <c r="B2785" s="388" t="s">
        <v>3696</v>
      </c>
      <c r="C2785" s="388" t="s">
        <v>146</v>
      </c>
      <c r="D2785" s="388" t="s">
        <v>334</v>
      </c>
      <c r="E2785" s="389" t="s">
        <v>17415</v>
      </c>
      <c r="F2785" s="388" t="s">
        <v>241</v>
      </c>
    </row>
    <row r="2786" spans="1:6">
      <c r="A2786" s="388">
        <v>92014</v>
      </c>
      <c r="B2786" s="388" t="s">
        <v>3697</v>
      </c>
      <c r="C2786" s="388" t="s">
        <v>146</v>
      </c>
      <c r="D2786" s="388" t="s">
        <v>334</v>
      </c>
      <c r="E2786" s="389" t="s">
        <v>3969</v>
      </c>
      <c r="F2786" s="388" t="s">
        <v>241</v>
      </c>
    </row>
    <row r="2787" spans="1:6">
      <c r="A2787" s="388">
        <v>92015</v>
      </c>
      <c r="B2787" s="388" t="s">
        <v>3699</v>
      </c>
      <c r="C2787" s="388" t="s">
        <v>146</v>
      </c>
      <c r="D2787" s="388" t="s">
        <v>334</v>
      </c>
      <c r="E2787" s="389" t="s">
        <v>17416</v>
      </c>
      <c r="F2787" s="388" t="s">
        <v>241</v>
      </c>
    </row>
    <row r="2788" spans="1:6">
      <c r="A2788" s="388">
        <v>92016</v>
      </c>
      <c r="B2788" s="388" t="s">
        <v>3701</v>
      </c>
      <c r="C2788" s="388" t="s">
        <v>146</v>
      </c>
      <c r="D2788" s="388" t="s">
        <v>334</v>
      </c>
      <c r="E2788" s="389" t="s">
        <v>5346</v>
      </c>
      <c r="F2788" s="388" t="s">
        <v>241</v>
      </c>
    </row>
    <row r="2789" spans="1:6">
      <c r="A2789" s="388">
        <v>92017</v>
      </c>
      <c r="B2789" s="388" t="s">
        <v>3702</v>
      </c>
      <c r="C2789" s="388" t="s">
        <v>146</v>
      </c>
      <c r="D2789" s="388" t="s">
        <v>334</v>
      </c>
      <c r="E2789" s="389" t="s">
        <v>17417</v>
      </c>
      <c r="F2789" s="388" t="s">
        <v>241</v>
      </c>
    </row>
    <row r="2790" spans="1:6">
      <c r="A2790" s="388">
        <v>92018</v>
      </c>
      <c r="B2790" s="388" t="s">
        <v>3703</v>
      </c>
      <c r="C2790" s="388" t="s">
        <v>146</v>
      </c>
      <c r="D2790" s="388" t="s">
        <v>334</v>
      </c>
      <c r="E2790" s="389" t="s">
        <v>17418</v>
      </c>
      <c r="F2790" s="388" t="s">
        <v>241</v>
      </c>
    </row>
    <row r="2791" spans="1:6">
      <c r="A2791" s="388">
        <v>92019</v>
      </c>
      <c r="B2791" s="388" t="s">
        <v>3704</v>
      </c>
      <c r="C2791" s="388" t="s">
        <v>146</v>
      </c>
      <c r="D2791" s="388" t="s">
        <v>334</v>
      </c>
      <c r="E2791" s="389" t="s">
        <v>17419</v>
      </c>
      <c r="F2791" s="388" t="s">
        <v>241</v>
      </c>
    </row>
    <row r="2792" spans="1:6">
      <c r="A2792" s="388">
        <v>92020</v>
      </c>
      <c r="B2792" s="388" t="s">
        <v>3705</v>
      </c>
      <c r="C2792" s="388" t="s">
        <v>146</v>
      </c>
      <c r="D2792" s="388" t="s">
        <v>334</v>
      </c>
      <c r="E2792" s="389" t="s">
        <v>14543</v>
      </c>
      <c r="F2792" s="388" t="s">
        <v>241</v>
      </c>
    </row>
    <row r="2793" spans="1:6">
      <c r="A2793" s="388">
        <v>92021</v>
      </c>
      <c r="B2793" s="388" t="s">
        <v>3706</v>
      </c>
      <c r="C2793" s="388" t="s">
        <v>146</v>
      </c>
      <c r="D2793" s="388" t="s">
        <v>334</v>
      </c>
      <c r="E2793" s="389" t="s">
        <v>14544</v>
      </c>
      <c r="F2793" s="388" t="s">
        <v>241</v>
      </c>
    </row>
    <row r="2794" spans="1:6">
      <c r="A2794" s="388">
        <v>92022</v>
      </c>
      <c r="B2794" s="388" t="s">
        <v>3707</v>
      </c>
      <c r="C2794" s="388" t="s">
        <v>146</v>
      </c>
      <c r="D2794" s="388" t="s">
        <v>334</v>
      </c>
      <c r="E2794" s="389" t="s">
        <v>16327</v>
      </c>
      <c r="F2794" s="388" t="s">
        <v>241</v>
      </c>
    </row>
    <row r="2795" spans="1:6">
      <c r="A2795" s="388">
        <v>92023</v>
      </c>
      <c r="B2795" s="388" t="s">
        <v>3708</v>
      </c>
      <c r="C2795" s="388" t="s">
        <v>146</v>
      </c>
      <c r="D2795" s="388" t="s">
        <v>334</v>
      </c>
      <c r="E2795" s="389" t="s">
        <v>7597</v>
      </c>
      <c r="F2795" s="388" t="s">
        <v>241</v>
      </c>
    </row>
    <row r="2796" spans="1:6">
      <c r="A2796" s="388">
        <v>92024</v>
      </c>
      <c r="B2796" s="388" t="s">
        <v>3709</v>
      </c>
      <c r="C2796" s="388" t="s">
        <v>146</v>
      </c>
      <c r="D2796" s="388" t="s">
        <v>334</v>
      </c>
      <c r="E2796" s="389" t="s">
        <v>17420</v>
      </c>
      <c r="F2796" s="388" t="s">
        <v>241</v>
      </c>
    </row>
    <row r="2797" spans="1:6">
      <c r="A2797" s="388">
        <v>92025</v>
      </c>
      <c r="B2797" s="388" t="s">
        <v>3710</v>
      </c>
      <c r="C2797" s="388" t="s">
        <v>146</v>
      </c>
      <c r="D2797" s="388" t="s">
        <v>334</v>
      </c>
      <c r="E2797" s="389" t="s">
        <v>14545</v>
      </c>
      <c r="F2797" s="388" t="s">
        <v>241</v>
      </c>
    </row>
    <row r="2798" spans="1:6">
      <c r="A2798" s="388">
        <v>92026</v>
      </c>
      <c r="B2798" s="388" t="s">
        <v>3711</v>
      </c>
      <c r="C2798" s="388" t="s">
        <v>146</v>
      </c>
      <c r="D2798" s="388" t="s">
        <v>334</v>
      </c>
      <c r="E2798" s="389" t="s">
        <v>5039</v>
      </c>
      <c r="F2798" s="388" t="s">
        <v>241</v>
      </c>
    </row>
    <row r="2799" spans="1:6">
      <c r="A2799" s="388">
        <v>92027</v>
      </c>
      <c r="B2799" s="388" t="s">
        <v>3713</v>
      </c>
      <c r="C2799" s="388" t="s">
        <v>146</v>
      </c>
      <c r="D2799" s="388" t="s">
        <v>334</v>
      </c>
      <c r="E2799" s="389" t="s">
        <v>17421</v>
      </c>
      <c r="F2799" s="388" t="s">
        <v>241</v>
      </c>
    </row>
    <row r="2800" spans="1:6">
      <c r="A2800" s="388">
        <v>92028</v>
      </c>
      <c r="B2800" s="388" t="s">
        <v>3714</v>
      </c>
      <c r="C2800" s="388" t="s">
        <v>146</v>
      </c>
      <c r="D2800" s="388" t="s">
        <v>334</v>
      </c>
      <c r="E2800" s="389" t="s">
        <v>6372</v>
      </c>
      <c r="F2800" s="388" t="s">
        <v>241</v>
      </c>
    </row>
    <row r="2801" spans="1:6">
      <c r="A2801" s="388">
        <v>92029</v>
      </c>
      <c r="B2801" s="388" t="s">
        <v>3715</v>
      </c>
      <c r="C2801" s="388" t="s">
        <v>146</v>
      </c>
      <c r="D2801" s="388" t="s">
        <v>334</v>
      </c>
      <c r="E2801" s="389" t="s">
        <v>1052</v>
      </c>
      <c r="F2801" s="388" t="s">
        <v>241</v>
      </c>
    </row>
    <row r="2802" spans="1:6">
      <c r="A2802" s="388">
        <v>92030</v>
      </c>
      <c r="B2802" s="388" t="s">
        <v>3716</v>
      </c>
      <c r="C2802" s="388" t="s">
        <v>146</v>
      </c>
      <c r="D2802" s="388" t="s">
        <v>334</v>
      </c>
      <c r="E2802" s="389" t="s">
        <v>14546</v>
      </c>
      <c r="F2802" s="388" t="s">
        <v>241</v>
      </c>
    </row>
    <row r="2803" spans="1:6">
      <c r="A2803" s="388">
        <v>92031</v>
      </c>
      <c r="B2803" s="388" t="s">
        <v>3717</v>
      </c>
      <c r="C2803" s="388" t="s">
        <v>146</v>
      </c>
      <c r="D2803" s="388" t="s">
        <v>334</v>
      </c>
      <c r="E2803" s="389" t="s">
        <v>17422</v>
      </c>
      <c r="F2803" s="388" t="s">
        <v>241</v>
      </c>
    </row>
    <row r="2804" spans="1:6">
      <c r="A2804" s="388">
        <v>92032</v>
      </c>
      <c r="B2804" s="388" t="s">
        <v>3718</v>
      </c>
      <c r="C2804" s="388" t="s">
        <v>146</v>
      </c>
      <c r="D2804" s="388" t="s">
        <v>334</v>
      </c>
      <c r="E2804" s="389" t="s">
        <v>2652</v>
      </c>
      <c r="F2804" s="388" t="s">
        <v>241</v>
      </c>
    </row>
    <row r="2805" spans="1:6">
      <c r="A2805" s="388">
        <v>92033</v>
      </c>
      <c r="B2805" s="388" t="s">
        <v>3720</v>
      </c>
      <c r="C2805" s="388" t="s">
        <v>146</v>
      </c>
      <c r="D2805" s="388" t="s">
        <v>334</v>
      </c>
      <c r="E2805" s="389" t="s">
        <v>303</v>
      </c>
      <c r="F2805" s="388" t="s">
        <v>241</v>
      </c>
    </row>
    <row r="2806" spans="1:6">
      <c r="A2806" s="388">
        <v>92034</v>
      </c>
      <c r="B2806" s="388" t="s">
        <v>3721</v>
      </c>
      <c r="C2806" s="388" t="s">
        <v>146</v>
      </c>
      <c r="D2806" s="388" t="s">
        <v>334</v>
      </c>
      <c r="E2806" s="389" t="s">
        <v>17423</v>
      </c>
      <c r="F2806" s="388" t="s">
        <v>241</v>
      </c>
    </row>
    <row r="2807" spans="1:6">
      <c r="A2807" s="388">
        <v>92035</v>
      </c>
      <c r="B2807" s="388" t="s">
        <v>3722</v>
      </c>
      <c r="C2807" s="388" t="s">
        <v>146</v>
      </c>
      <c r="D2807" s="388" t="s">
        <v>334</v>
      </c>
      <c r="E2807" s="389" t="s">
        <v>17046</v>
      </c>
      <c r="F2807" s="388" t="s">
        <v>241</v>
      </c>
    </row>
    <row r="2808" spans="1:6">
      <c r="A2808" s="388">
        <v>97583</v>
      </c>
      <c r="B2808" s="388" t="s">
        <v>3724</v>
      </c>
      <c r="C2808" s="388" t="s">
        <v>146</v>
      </c>
      <c r="D2808" s="388" t="s">
        <v>240</v>
      </c>
      <c r="E2808" s="389" t="s">
        <v>17424</v>
      </c>
      <c r="F2808" s="388" t="s">
        <v>241</v>
      </c>
    </row>
    <row r="2809" spans="1:6">
      <c r="A2809" s="388">
        <v>97584</v>
      </c>
      <c r="B2809" s="388" t="s">
        <v>3725</v>
      </c>
      <c r="C2809" s="388" t="s">
        <v>146</v>
      </c>
      <c r="D2809" s="388" t="s">
        <v>240</v>
      </c>
      <c r="E2809" s="389" t="s">
        <v>17425</v>
      </c>
      <c r="F2809" s="388" t="s">
        <v>241</v>
      </c>
    </row>
    <row r="2810" spans="1:6">
      <c r="A2810" s="388">
        <v>97585</v>
      </c>
      <c r="B2810" s="388" t="s">
        <v>3726</v>
      </c>
      <c r="C2810" s="388" t="s">
        <v>146</v>
      </c>
      <c r="D2810" s="388" t="s">
        <v>240</v>
      </c>
      <c r="E2810" s="389" t="s">
        <v>17426</v>
      </c>
      <c r="F2810" s="388" t="s">
        <v>241</v>
      </c>
    </row>
    <row r="2811" spans="1:6">
      <c r="A2811" s="388">
        <v>97586</v>
      </c>
      <c r="B2811" s="388" t="s">
        <v>3727</v>
      </c>
      <c r="C2811" s="388" t="s">
        <v>146</v>
      </c>
      <c r="D2811" s="388" t="s">
        <v>240</v>
      </c>
      <c r="E2811" s="389" t="s">
        <v>17427</v>
      </c>
      <c r="F2811" s="388" t="s">
        <v>241</v>
      </c>
    </row>
    <row r="2812" spans="1:6">
      <c r="A2812" s="388">
        <v>97587</v>
      </c>
      <c r="B2812" s="388" t="s">
        <v>3728</v>
      </c>
      <c r="C2812" s="388" t="s">
        <v>146</v>
      </c>
      <c r="D2812" s="388" t="s">
        <v>240</v>
      </c>
      <c r="E2812" s="389" t="s">
        <v>17428</v>
      </c>
      <c r="F2812" s="388" t="s">
        <v>241</v>
      </c>
    </row>
    <row r="2813" spans="1:6">
      <c r="A2813" s="388">
        <v>97589</v>
      </c>
      <c r="B2813" s="388" t="s">
        <v>3729</v>
      </c>
      <c r="C2813" s="388" t="s">
        <v>146</v>
      </c>
      <c r="D2813" s="388" t="s">
        <v>240</v>
      </c>
      <c r="E2813" s="389" t="s">
        <v>14547</v>
      </c>
      <c r="F2813" s="388" t="s">
        <v>241</v>
      </c>
    </row>
    <row r="2814" spans="1:6">
      <c r="A2814" s="388">
        <v>97590</v>
      </c>
      <c r="B2814" s="388" t="s">
        <v>3731</v>
      </c>
      <c r="C2814" s="388" t="s">
        <v>146</v>
      </c>
      <c r="D2814" s="388" t="s">
        <v>240</v>
      </c>
      <c r="E2814" s="389" t="s">
        <v>17429</v>
      </c>
      <c r="F2814" s="388" t="s">
        <v>241</v>
      </c>
    </row>
    <row r="2815" spans="1:6">
      <c r="A2815" s="388">
        <v>97591</v>
      </c>
      <c r="B2815" s="388" t="s">
        <v>3732</v>
      </c>
      <c r="C2815" s="388" t="s">
        <v>146</v>
      </c>
      <c r="D2815" s="388" t="s">
        <v>240</v>
      </c>
      <c r="E2815" s="389" t="s">
        <v>17430</v>
      </c>
      <c r="F2815" s="388" t="s">
        <v>241</v>
      </c>
    </row>
    <row r="2816" spans="1:6">
      <c r="A2816" s="388">
        <v>97592</v>
      </c>
      <c r="B2816" s="388" t="s">
        <v>3733</v>
      </c>
      <c r="C2816" s="388" t="s">
        <v>146</v>
      </c>
      <c r="D2816" s="388" t="s">
        <v>334</v>
      </c>
      <c r="E2816" s="389" t="s">
        <v>14351</v>
      </c>
      <c r="F2816" s="388" t="s">
        <v>241</v>
      </c>
    </row>
    <row r="2817" spans="1:6">
      <c r="A2817" s="388">
        <v>97593</v>
      </c>
      <c r="B2817" s="388" t="s">
        <v>3734</v>
      </c>
      <c r="C2817" s="388" t="s">
        <v>146</v>
      </c>
      <c r="D2817" s="388" t="s">
        <v>240</v>
      </c>
      <c r="E2817" s="389" t="s">
        <v>17431</v>
      </c>
      <c r="F2817" s="388" t="s">
        <v>241</v>
      </c>
    </row>
    <row r="2818" spans="1:6">
      <c r="A2818" s="388">
        <v>97594</v>
      </c>
      <c r="B2818" s="388" t="s">
        <v>3735</v>
      </c>
      <c r="C2818" s="388" t="s">
        <v>146</v>
      </c>
      <c r="D2818" s="388" t="s">
        <v>240</v>
      </c>
      <c r="E2818" s="389" t="s">
        <v>17432</v>
      </c>
      <c r="F2818" s="388" t="s">
        <v>241</v>
      </c>
    </row>
    <row r="2819" spans="1:6">
      <c r="A2819" s="388">
        <v>97595</v>
      </c>
      <c r="B2819" s="388" t="s">
        <v>3736</v>
      </c>
      <c r="C2819" s="388" t="s">
        <v>146</v>
      </c>
      <c r="D2819" s="388" t="s">
        <v>240</v>
      </c>
      <c r="E2819" s="389" t="s">
        <v>17433</v>
      </c>
      <c r="F2819" s="388" t="s">
        <v>241</v>
      </c>
    </row>
    <row r="2820" spans="1:6">
      <c r="A2820" s="388">
        <v>97596</v>
      </c>
      <c r="B2820" s="388" t="s">
        <v>3737</v>
      </c>
      <c r="C2820" s="388" t="s">
        <v>146</v>
      </c>
      <c r="D2820" s="388" t="s">
        <v>240</v>
      </c>
      <c r="E2820" s="389" t="s">
        <v>17360</v>
      </c>
      <c r="F2820" s="388" t="s">
        <v>241</v>
      </c>
    </row>
    <row r="2821" spans="1:6">
      <c r="A2821" s="388">
        <v>97597</v>
      </c>
      <c r="B2821" s="388" t="s">
        <v>3738</v>
      </c>
      <c r="C2821" s="388" t="s">
        <v>146</v>
      </c>
      <c r="D2821" s="388" t="s">
        <v>240</v>
      </c>
      <c r="E2821" s="389" t="s">
        <v>8606</v>
      </c>
      <c r="F2821" s="388" t="s">
        <v>241</v>
      </c>
    </row>
    <row r="2822" spans="1:6">
      <c r="A2822" s="388">
        <v>97598</v>
      </c>
      <c r="B2822" s="388" t="s">
        <v>3739</v>
      </c>
      <c r="C2822" s="388" t="s">
        <v>146</v>
      </c>
      <c r="D2822" s="388" t="s">
        <v>240</v>
      </c>
      <c r="E2822" s="389" t="s">
        <v>14548</v>
      </c>
      <c r="F2822" s="388" t="s">
        <v>241</v>
      </c>
    </row>
    <row r="2823" spans="1:6">
      <c r="A2823" s="388">
        <v>97599</v>
      </c>
      <c r="B2823" s="388" t="s">
        <v>3741</v>
      </c>
      <c r="C2823" s="388" t="s">
        <v>146</v>
      </c>
      <c r="D2823" s="388" t="s">
        <v>334</v>
      </c>
      <c r="E2823" s="389" t="s">
        <v>4420</v>
      </c>
      <c r="F2823" s="388" t="s">
        <v>241</v>
      </c>
    </row>
    <row r="2824" spans="1:6">
      <c r="A2824" s="388">
        <v>97609</v>
      </c>
      <c r="B2824" s="388" t="s">
        <v>3743</v>
      </c>
      <c r="C2824" s="388" t="s">
        <v>146</v>
      </c>
      <c r="D2824" s="388" t="s">
        <v>334</v>
      </c>
      <c r="E2824" s="389" t="s">
        <v>4279</v>
      </c>
      <c r="F2824" s="388" t="s">
        <v>241</v>
      </c>
    </row>
    <row r="2825" spans="1:6">
      <c r="A2825" s="388">
        <v>97610</v>
      </c>
      <c r="B2825" s="388" t="s">
        <v>3744</v>
      </c>
      <c r="C2825" s="388" t="s">
        <v>146</v>
      </c>
      <c r="D2825" s="388" t="s">
        <v>334</v>
      </c>
      <c r="E2825" s="389" t="s">
        <v>4834</v>
      </c>
      <c r="F2825" s="388" t="s">
        <v>241</v>
      </c>
    </row>
    <row r="2826" spans="1:6">
      <c r="A2826" s="388">
        <v>97611</v>
      </c>
      <c r="B2826" s="388" t="s">
        <v>3746</v>
      </c>
      <c r="C2826" s="388" t="s">
        <v>146</v>
      </c>
      <c r="D2826" s="388" t="s">
        <v>334</v>
      </c>
      <c r="E2826" s="389" t="s">
        <v>6765</v>
      </c>
      <c r="F2826" s="388" t="s">
        <v>241</v>
      </c>
    </row>
    <row r="2827" spans="1:6">
      <c r="A2827" s="388">
        <v>97612</v>
      </c>
      <c r="B2827" s="388" t="s">
        <v>3747</v>
      </c>
      <c r="C2827" s="388" t="s">
        <v>146</v>
      </c>
      <c r="D2827" s="388" t="s">
        <v>334</v>
      </c>
      <c r="E2827" s="389" t="s">
        <v>17434</v>
      </c>
      <c r="F2827" s="388" t="s">
        <v>241</v>
      </c>
    </row>
    <row r="2828" spans="1:6">
      <c r="A2828" s="388">
        <v>97613</v>
      </c>
      <c r="B2828" s="388" t="s">
        <v>3748</v>
      </c>
      <c r="C2828" s="388" t="s">
        <v>146</v>
      </c>
      <c r="D2828" s="388" t="s">
        <v>334</v>
      </c>
      <c r="E2828" s="389" t="s">
        <v>17435</v>
      </c>
      <c r="F2828" s="388" t="s">
        <v>241</v>
      </c>
    </row>
    <row r="2829" spans="1:6">
      <c r="A2829" s="388">
        <v>97614</v>
      </c>
      <c r="B2829" s="388" t="s">
        <v>3749</v>
      </c>
      <c r="C2829" s="388" t="s">
        <v>146</v>
      </c>
      <c r="D2829" s="388" t="s">
        <v>334</v>
      </c>
      <c r="E2829" s="389" t="s">
        <v>17436</v>
      </c>
      <c r="F2829" s="388" t="s">
        <v>241</v>
      </c>
    </row>
    <row r="2830" spans="1:6">
      <c r="A2830" s="388">
        <v>97615</v>
      </c>
      <c r="B2830" s="388" t="s">
        <v>3750</v>
      </c>
      <c r="C2830" s="388" t="s">
        <v>146</v>
      </c>
      <c r="D2830" s="388" t="s">
        <v>240</v>
      </c>
      <c r="E2830" s="389" t="s">
        <v>14549</v>
      </c>
      <c r="F2830" s="388" t="s">
        <v>241</v>
      </c>
    </row>
    <row r="2831" spans="1:6">
      <c r="A2831" s="388">
        <v>97616</v>
      </c>
      <c r="B2831" s="388" t="s">
        <v>3751</v>
      </c>
      <c r="C2831" s="388" t="s">
        <v>146</v>
      </c>
      <c r="D2831" s="388" t="s">
        <v>240</v>
      </c>
      <c r="E2831" s="389" t="s">
        <v>17437</v>
      </c>
      <c r="F2831" s="388" t="s">
        <v>241</v>
      </c>
    </row>
    <row r="2832" spans="1:6">
      <c r="A2832" s="388">
        <v>97617</v>
      </c>
      <c r="B2832" s="388" t="s">
        <v>3752</v>
      </c>
      <c r="C2832" s="388" t="s">
        <v>146</v>
      </c>
      <c r="D2832" s="388" t="s">
        <v>240</v>
      </c>
      <c r="E2832" s="389" t="s">
        <v>17438</v>
      </c>
      <c r="F2832" s="388" t="s">
        <v>241</v>
      </c>
    </row>
    <row r="2833" spans="1:6">
      <c r="A2833" s="388">
        <v>97618</v>
      </c>
      <c r="B2833" s="388" t="s">
        <v>3753</v>
      </c>
      <c r="C2833" s="388" t="s">
        <v>146</v>
      </c>
      <c r="D2833" s="388" t="s">
        <v>240</v>
      </c>
      <c r="E2833" s="389" t="s">
        <v>16731</v>
      </c>
      <c r="F2833" s="388" t="s">
        <v>241</v>
      </c>
    </row>
    <row r="2834" spans="1:6">
      <c r="A2834" s="388">
        <v>100902</v>
      </c>
      <c r="B2834" s="388" t="s">
        <v>3754</v>
      </c>
      <c r="C2834" s="388" t="s">
        <v>146</v>
      </c>
      <c r="D2834" s="388" t="s">
        <v>334</v>
      </c>
      <c r="E2834" s="389" t="s">
        <v>14550</v>
      </c>
      <c r="F2834" s="388" t="s">
        <v>241</v>
      </c>
    </row>
    <row r="2835" spans="1:6">
      <c r="A2835" s="388">
        <v>100903</v>
      </c>
      <c r="B2835" s="388" t="s">
        <v>3756</v>
      </c>
      <c r="C2835" s="388" t="s">
        <v>146</v>
      </c>
      <c r="D2835" s="388" t="s">
        <v>334</v>
      </c>
      <c r="E2835" s="389" t="s">
        <v>10337</v>
      </c>
      <c r="F2835" s="388" t="s">
        <v>241</v>
      </c>
    </row>
    <row r="2836" spans="1:6">
      <c r="A2836" s="388">
        <v>100904</v>
      </c>
      <c r="B2836" s="388" t="s">
        <v>3757</v>
      </c>
      <c r="C2836" s="388" t="s">
        <v>146</v>
      </c>
      <c r="D2836" s="388" t="s">
        <v>240</v>
      </c>
      <c r="E2836" s="389" t="s">
        <v>17424</v>
      </c>
      <c r="F2836" s="388" t="s">
        <v>241</v>
      </c>
    </row>
    <row r="2837" spans="1:6">
      <c r="A2837" s="388">
        <v>100905</v>
      </c>
      <c r="B2837" s="388" t="s">
        <v>3758</v>
      </c>
      <c r="C2837" s="388" t="s">
        <v>146</v>
      </c>
      <c r="D2837" s="388" t="s">
        <v>240</v>
      </c>
      <c r="E2837" s="389" t="s">
        <v>17439</v>
      </c>
      <c r="F2837" s="388" t="s">
        <v>241</v>
      </c>
    </row>
    <row r="2838" spans="1:6">
      <c r="A2838" s="388">
        <v>100906</v>
      </c>
      <c r="B2838" s="388" t="s">
        <v>3759</v>
      </c>
      <c r="C2838" s="388" t="s">
        <v>146</v>
      </c>
      <c r="D2838" s="388" t="s">
        <v>240</v>
      </c>
      <c r="E2838" s="389" t="s">
        <v>17440</v>
      </c>
      <c r="F2838" s="388" t="s">
        <v>241</v>
      </c>
    </row>
    <row r="2839" spans="1:6">
      <c r="A2839" s="388">
        <v>100919</v>
      </c>
      <c r="B2839" s="388" t="s">
        <v>3760</v>
      </c>
      <c r="C2839" s="388" t="s">
        <v>146</v>
      </c>
      <c r="D2839" s="388" t="s">
        <v>334</v>
      </c>
      <c r="E2839" s="389" t="s">
        <v>4337</v>
      </c>
      <c r="F2839" s="388" t="s">
        <v>241</v>
      </c>
    </row>
    <row r="2840" spans="1:6">
      <c r="A2840" s="388">
        <v>100920</v>
      </c>
      <c r="B2840" s="388" t="s">
        <v>3761</v>
      </c>
      <c r="C2840" s="388" t="s">
        <v>146</v>
      </c>
      <c r="D2840" s="388" t="s">
        <v>334</v>
      </c>
      <c r="E2840" s="389" t="s">
        <v>14551</v>
      </c>
      <c r="F2840" s="388" t="s">
        <v>241</v>
      </c>
    </row>
    <row r="2841" spans="1:6">
      <c r="A2841" s="388">
        <v>100921</v>
      </c>
      <c r="B2841" s="388" t="s">
        <v>3763</v>
      </c>
      <c r="C2841" s="388" t="s">
        <v>146</v>
      </c>
      <c r="D2841" s="388" t="s">
        <v>240</v>
      </c>
      <c r="E2841" s="389" t="s">
        <v>2445</v>
      </c>
      <c r="F2841" s="388" t="s">
        <v>241</v>
      </c>
    </row>
    <row r="2842" spans="1:6">
      <c r="A2842" s="388">
        <v>100922</v>
      </c>
      <c r="B2842" s="388" t="s">
        <v>3764</v>
      </c>
      <c r="C2842" s="388" t="s">
        <v>146</v>
      </c>
      <c r="D2842" s="388" t="s">
        <v>240</v>
      </c>
      <c r="E2842" s="389" t="s">
        <v>17441</v>
      </c>
      <c r="F2842" s="388" t="s">
        <v>241</v>
      </c>
    </row>
    <row r="2843" spans="1:6">
      <c r="A2843" s="388">
        <v>100923</v>
      </c>
      <c r="B2843" s="388" t="s">
        <v>3765</v>
      </c>
      <c r="C2843" s="388" t="s">
        <v>146</v>
      </c>
      <c r="D2843" s="388" t="s">
        <v>240</v>
      </c>
      <c r="E2843" s="389" t="s">
        <v>17442</v>
      </c>
      <c r="F2843" s="388" t="s">
        <v>241</v>
      </c>
    </row>
    <row r="2844" spans="1:6">
      <c r="A2844" s="388">
        <v>101489</v>
      </c>
      <c r="B2844" s="388" t="s">
        <v>3766</v>
      </c>
      <c r="C2844" s="388" t="s">
        <v>146</v>
      </c>
      <c r="D2844" s="388" t="s">
        <v>240</v>
      </c>
      <c r="E2844" s="389" t="s">
        <v>17443</v>
      </c>
      <c r="F2844" s="388" t="s">
        <v>241</v>
      </c>
    </row>
    <row r="2845" spans="1:6">
      <c r="A2845" s="388">
        <v>101490</v>
      </c>
      <c r="B2845" s="388" t="s">
        <v>3767</v>
      </c>
      <c r="C2845" s="388" t="s">
        <v>146</v>
      </c>
      <c r="D2845" s="388" t="s">
        <v>240</v>
      </c>
      <c r="E2845" s="389" t="s">
        <v>17444</v>
      </c>
      <c r="F2845" s="388" t="s">
        <v>241</v>
      </c>
    </row>
    <row r="2846" spans="1:6">
      <c r="A2846" s="388">
        <v>101491</v>
      </c>
      <c r="B2846" s="388" t="s">
        <v>3768</v>
      </c>
      <c r="C2846" s="388" t="s">
        <v>146</v>
      </c>
      <c r="D2846" s="388" t="s">
        <v>240</v>
      </c>
      <c r="E2846" s="389" t="s">
        <v>17445</v>
      </c>
      <c r="F2846" s="388" t="s">
        <v>241</v>
      </c>
    </row>
    <row r="2847" spans="1:6">
      <c r="A2847" s="388">
        <v>101492</v>
      </c>
      <c r="B2847" s="388" t="s">
        <v>3769</v>
      </c>
      <c r="C2847" s="388" t="s">
        <v>146</v>
      </c>
      <c r="D2847" s="388" t="s">
        <v>240</v>
      </c>
      <c r="E2847" s="389" t="s">
        <v>17446</v>
      </c>
      <c r="F2847" s="388" t="s">
        <v>241</v>
      </c>
    </row>
    <row r="2848" spans="1:6">
      <c r="A2848" s="388">
        <v>101493</v>
      </c>
      <c r="B2848" s="388" t="s">
        <v>3770</v>
      </c>
      <c r="C2848" s="388" t="s">
        <v>146</v>
      </c>
      <c r="D2848" s="388" t="s">
        <v>240</v>
      </c>
      <c r="E2848" s="389" t="s">
        <v>17447</v>
      </c>
      <c r="F2848" s="388" t="s">
        <v>241</v>
      </c>
    </row>
    <row r="2849" spans="1:6">
      <c r="A2849" s="388">
        <v>101494</v>
      </c>
      <c r="B2849" s="388" t="s">
        <v>3771</v>
      </c>
      <c r="C2849" s="388" t="s">
        <v>146</v>
      </c>
      <c r="D2849" s="388" t="s">
        <v>240</v>
      </c>
      <c r="E2849" s="389" t="s">
        <v>17448</v>
      </c>
      <c r="F2849" s="388" t="s">
        <v>241</v>
      </c>
    </row>
    <row r="2850" spans="1:6">
      <c r="A2850" s="388">
        <v>101495</v>
      </c>
      <c r="B2850" s="388" t="s">
        <v>3772</v>
      </c>
      <c r="C2850" s="388" t="s">
        <v>146</v>
      </c>
      <c r="D2850" s="388" t="s">
        <v>240</v>
      </c>
      <c r="E2850" s="389" t="s">
        <v>17449</v>
      </c>
      <c r="F2850" s="388" t="s">
        <v>241</v>
      </c>
    </row>
    <row r="2851" spans="1:6">
      <c r="A2851" s="388">
        <v>101496</v>
      </c>
      <c r="B2851" s="388" t="s">
        <v>3773</v>
      </c>
      <c r="C2851" s="388" t="s">
        <v>146</v>
      </c>
      <c r="D2851" s="388" t="s">
        <v>240</v>
      </c>
      <c r="E2851" s="389" t="s">
        <v>17450</v>
      </c>
      <c r="F2851" s="388" t="s">
        <v>241</v>
      </c>
    </row>
    <row r="2852" spans="1:6">
      <c r="A2852" s="388">
        <v>101497</v>
      </c>
      <c r="B2852" s="388" t="s">
        <v>3774</v>
      </c>
      <c r="C2852" s="388" t="s">
        <v>146</v>
      </c>
      <c r="D2852" s="388" t="s">
        <v>240</v>
      </c>
      <c r="E2852" s="389" t="s">
        <v>17451</v>
      </c>
      <c r="F2852" s="388" t="s">
        <v>241</v>
      </c>
    </row>
    <row r="2853" spans="1:6">
      <c r="A2853" s="388">
        <v>101498</v>
      </c>
      <c r="B2853" s="388" t="s">
        <v>3775</v>
      </c>
      <c r="C2853" s="388" t="s">
        <v>146</v>
      </c>
      <c r="D2853" s="388" t="s">
        <v>240</v>
      </c>
      <c r="E2853" s="389" t="s">
        <v>14552</v>
      </c>
      <c r="F2853" s="388" t="s">
        <v>241</v>
      </c>
    </row>
    <row r="2854" spans="1:6">
      <c r="A2854" s="388">
        <v>101499</v>
      </c>
      <c r="B2854" s="388" t="s">
        <v>3776</v>
      </c>
      <c r="C2854" s="388" t="s">
        <v>146</v>
      </c>
      <c r="D2854" s="388" t="s">
        <v>240</v>
      </c>
      <c r="E2854" s="389" t="s">
        <v>17452</v>
      </c>
      <c r="F2854" s="388" t="s">
        <v>241</v>
      </c>
    </row>
    <row r="2855" spans="1:6">
      <c r="A2855" s="388">
        <v>101500</v>
      </c>
      <c r="B2855" s="388" t="s">
        <v>3777</v>
      </c>
      <c r="C2855" s="388" t="s">
        <v>146</v>
      </c>
      <c r="D2855" s="388" t="s">
        <v>240</v>
      </c>
      <c r="E2855" s="389" t="s">
        <v>17453</v>
      </c>
      <c r="F2855" s="388" t="s">
        <v>241</v>
      </c>
    </row>
    <row r="2856" spans="1:6">
      <c r="A2856" s="388">
        <v>101501</v>
      </c>
      <c r="B2856" s="388" t="s">
        <v>3778</v>
      </c>
      <c r="C2856" s="388" t="s">
        <v>146</v>
      </c>
      <c r="D2856" s="388" t="s">
        <v>240</v>
      </c>
      <c r="E2856" s="389" t="s">
        <v>17454</v>
      </c>
      <c r="F2856" s="388" t="s">
        <v>241</v>
      </c>
    </row>
    <row r="2857" spans="1:6">
      <c r="A2857" s="388">
        <v>101502</v>
      </c>
      <c r="B2857" s="388" t="s">
        <v>3779</v>
      </c>
      <c r="C2857" s="388" t="s">
        <v>146</v>
      </c>
      <c r="D2857" s="388" t="s">
        <v>240</v>
      </c>
      <c r="E2857" s="389" t="s">
        <v>17455</v>
      </c>
      <c r="F2857" s="388" t="s">
        <v>241</v>
      </c>
    </row>
    <row r="2858" spans="1:6">
      <c r="A2858" s="388">
        <v>101503</v>
      </c>
      <c r="B2858" s="388" t="s">
        <v>3780</v>
      </c>
      <c r="C2858" s="388" t="s">
        <v>146</v>
      </c>
      <c r="D2858" s="388" t="s">
        <v>240</v>
      </c>
      <c r="E2858" s="389" t="s">
        <v>17456</v>
      </c>
      <c r="F2858" s="388" t="s">
        <v>241</v>
      </c>
    </row>
    <row r="2859" spans="1:6">
      <c r="A2859" s="388">
        <v>101504</v>
      </c>
      <c r="B2859" s="388" t="s">
        <v>3781</v>
      </c>
      <c r="C2859" s="388" t="s">
        <v>146</v>
      </c>
      <c r="D2859" s="388" t="s">
        <v>240</v>
      </c>
      <c r="E2859" s="389" t="s">
        <v>17457</v>
      </c>
      <c r="F2859" s="388" t="s">
        <v>241</v>
      </c>
    </row>
    <row r="2860" spans="1:6">
      <c r="A2860" s="388">
        <v>101505</v>
      </c>
      <c r="B2860" s="388" t="s">
        <v>3782</v>
      </c>
      <c r="C2860" s="388" t="s">
        <v>146</v>
      </c>
      <c r="D2860" s="388" t="s">
        <v>240</v>
      </c>
      <c r="E2860" s="389" t="s">
        <v>17458</v>
      </c>
      <c r="F2860" s="388" t="s">
        <v>241</v>
      </c>
    </row>
    <row r="2861" spans="1:6">
      <c r="A2861" s="388">
        <v>101506</v>
      </c>
      <c r="B2861" s="388" t="s">
        <v>3783</v>
      </c>
      <c r="C2861" s="388" t="s">
        <v>146</v>
      </c>
      <c r="D2861" s="388" t="s">
        <v>240</v>
      </c>
      <c r="E2861" s="389" t="s">
        <v>17459</v>
      </c>
      <c r="F2861" s="388" t="s">
        <v>241</v>
      </c>
    </row>
    <row r="2862" spans="1:6">
      <c r="A2862" s="388">
        <v>101507</v>
      </c>
      <c r="B2862" s="388" t="s">
        <v>3784</v>
      </c>
      <c r="C2862" s="388" t="s">
        <v>146</v>
      </c>
      <c r="D2862" s="388" t="s">
        <v>240</v>
      </c>
      <c r="E2862" s="389" t="s">
        <v>17460</v>
      </c>
      <c r="F2862" s="388" t="s">
        <v>241</v>
      </c>
    </row>
    <row r="2863" spans="1:6">
      <c r="A2863" s="388">
        <v>101508</v>
      </c>
      <c r="B2863" s="388" t="s">
        <v>3785</v>
      </c>
      <c r="C2863" s="388" t="s">
        <v>146</v>
      </c>
      <c r="D2863" s="388" t="s">
        <v>240</v>
      </c>
      <c r="E2863" s="389" t="s">
        <v>17461</v>
      </c>
      <c r="F2863" s="388" t="s">
        <v>241</v>
      </c>
    </row>
    <row r="2864" spans="1:6">
      <c r="A2864" s="388">
        <v>101509</v>
      </c>
      <c r="B2864" s="388" t="s">
        <v>3786</v>
      </c>
      <c r="C2864" s="388" t="s">
        <v>146</v>
      </c>
      <c r="D2864" s="388" t="s">
        <v>240</v>
      </c>
      <c r="E2864" s="389" t="s">
        <v>17462</v>
      </c>
      <c r="F2864" s="388" t="s">
        <v>241</v>
      </c>
    </row>
    <row r="2865" spans="1:6">
      <c r="A2865" s="388">
        <v>101510</v>
      </c>
      <c r="B2865" s="388" t="s">
        <v>3787</v>
      </c>
      <c r="C2865" s="388" t="s">
        <v>146</v>
      </c>
      <c r="D2865" s="388" t="s">
        <v>240</v>
      </c>
      <c r="E2865" s="389" t="s">
        <v>17463</v>
      </c>
      <c r="F2865" s="388" t="s">
        <v>241</v>
      </c>
    </row>
    <row r="2866" spans="1:6">
      <c r="A2866" s="388">
        <v>101511</v>
      </c>
      <c r="B2866" s="388" t="s">
        <v>3788</v>
      </c>
      <c r="C2866" s="388" t="s">
        <v>146</v>
      </c>
      <c r="D2866" s="388" t="s">
        <v>240</v>
      </c>
      <c r="E2866" s="389" t="s">
        <v>17464</v>
      </c>
      <c r="F2866" s="388" t="s">
        <v>241</v>
      </c>
    </row>
    <row r="2867" spans="1:6">
      <c r="A2867" s="388">
        <v>101512</v>
      </c>
      <c r="B2867" s="388" t="s">
        <v>3789</v>
      </c>
      <c r="C2867" s="388" t="s">
        <v>146</v>
      </c>
      <c r="D2867" s="388" t="s">
        <v>240</v>
      </c>
      <c r="E2867" s="389" t="s">
        <v>17465</v>
      </c>
      <c r="F2867" s="388" t="s">
        <v>241</v>
      </c>
    </row>
    <row r="2868" spans="1:6">
      <c r="A2868" s="388">
        <v>101513</v>
      </c>
      <c r="B2868" s="388" t="s">
        <v>3790</v>
      </c>
      <c r="C2868" s="388" t="s">
        <v>146</v>
      </c>
      <c r="D2868" s="388" t="s">
        <v>334</v>
      </c>
      <c r="E2868" s="389" t="s">
        <v>17466</v>
      </c>
      <c r="F2868" s="388" t="s">
        <v>241</v>
      </c>
    </row>
    <row r="2869" spans="1:6">
      <c r="A2869" s="388">
        <v>101514</v>
      </c>
      <c r="B2869" s="388" t="s">
        <v>3791</v>
      </c>
      <c r="C2869" s="388" t="s">
        <v>146</v>
      </c>
      <c r="D2869" s="388" t="s">
        <v>334</v>
      </c>
      <c r="E2869" s="389" t="s">
        <v>17467</v>
      </c>
      <c r="F2869" s="388" t="s">
        <v>241</v>
      </c>
    </row>
    <row r="2870" spans="1:6">
      <c r="A2870" s="388">
        <v>101515</v>
      </c>
      <c r="B2870" s="388" t="s">
        <v>3792</v>
      </c>
      <c r="C2870" s="388" t="s">
        <v>146</v>
      </c>
      <c r="D2870" s="388" t="s">
        <v>334</v>
      </c>
      <c r="E2870" s="389" t="s">
        <v>17468</v>
      </c>
      <c r="F2870" s="388" t="s">
        <v>241</v>
      </c>
    </row>
    <row r="2871" spans="1:6">
      <c r="A2871" s="388">
        <v>101516</v>
      </c>
      <c r="B2871" s="388" t="s">
        <v>3793</v>
      </c>
      <c r="C2871" s="388" t="s">
        <v>146</v>
      </c>
      <c r="D2871" s="388" t="s">
        <v>334</v>
      </c>
      <c r="E2871" s="389" t="s">
        <v>17469</v>
      </c>
      <c r="F2871" s="388" t="s">
        <v>241</v>
      </c>
    </row>
    <row r="2872" spans="1:6">
      <c r="A2872" s="388">
        <v>101517</v>
      </c>
      <c r="B2872" s="388" t="s">
        <v>3794</v>
      </c>
      <c r="C2872" s="388" t="s">
        <v>146</v>
      </c>
      <c r="D2872" s="388" t="s">
        <v>334</v>
      </c>
      <c r="E2872" s="389" t="s">
        <v>17470</v>
      </c>
      <c r="F2872" s="388" t="s">
        <v>241</v>
      </c>
    </row>
    <row r="2873" spans="1:6">
      <c r="A2873" s="388">
        <v>101518</v>
      </c>
      <c r="B2873" s="388" t="s">
        <v>3795</v>
      </c>
      <c r="C2873" s="388" t="s">
        <v>146</v>
      </c>
      <c r="D2873" s="388" t="s">
        <v>334</v>
      </c>
      <c r="E2873" s="389" t="s">
        <v>17471</v>
      </c>
      <c r="F2873" s="388" t="s">
        <v>241</v>
      </c>
    </row>
    <row r="2874" spans="1:6">
      <c r="A2874" s="388">
        <v>101519</v>
      </c>
      <c r="B2874" s="388" t="s">
        <v>3796</v>
      </c>
      <c r="C2874" s="388" t="s">
        <v>146</v>
      </c>
      <c r="D2874" s="388" t="s">
        <v>334</v>
      </c>
      <c r="E2874" s="389" t="s">
        <v>17472</v>
      </c>
      <c r="F2874" s="388" t="s">
        <v>241</v>
      </c>
    </row>
    <row r="2875" spans="1:6">
      <c r="A2875" s="388">
        <v>101520</v>
      </c>
      <c r="B2875" s="388" t="s">
        <v>3797</v>
      </c>
      <c r="C2875" s="388" t="s">
        <v>146</v>
      </c>
      <c r="D2875" s="388" t="s">
        <v>334</v>
      </c>
      <c r="E2875" s="389" t="s">
        <v>17473</v>
      </c>
      <c r="F2875" s="388" t="s">
        <v>241</v>
      </c>
    </row>
    <row r="2876" spans="1:6">
      <c r="A2876" s="388">
        <v>101521</v>
      </c>
      <c r="B2876" s="388" t="s">
        <v>3798</v>
      </c>
      <c r="C2876" s="388" t="s">
        <v>146</v>
      </c>
      <c r="D2876" s="388" t="s">
        <v>334</v>
      </c>
      <c r="E2876" s="389" t="s">
        <v>17474</v>
      </c>
      <c r="F2876" s="388" t="s">
        <v>241</v>
      </c>
    </row>
    <row r="2877" spans="1:6">
      <c r="A2877" s="388">
        <v>101522</v>
      </c>
      <c r="B2877" s="388" t="s">
        <v>3799</v>
      </c>
      <c r="C2877" s="388" t="s">
        <v>146</v>
      </c>
      <c r="D2877" s="388" t="s">
        <v>334</v>
      </c>
      <c r="E2877" s="389" t="s">
        <v>17475</v>
      </c>
      <c r="F2877" s="388" t="s">
        <v>241</v>
      </c>
    </row>
    <row r="2878" spans="1:6">
      <c r="A2878" s="388">
        <v>101523</v>
      </c>
      <c r="B2878" s="388" t="s">
        <v>3800</v>
      </c>
      <c r="C2878" s="388" t="s">
        <v>146</v>
      </c>
      <c r="D2878" s="388" t="s">
        <v>334</v>
      </c>
      <c r="E2878" s="389" t="s">
        <v>17476</v>
      </c>
      <c r="F2878" s="388" t="s">
        <v>241</v>
      </c>
    </row>
    <row r="2879" spans="1:6">
      <c r="A2879" s="388">
        <v>101524</v>
      </c>
      <c r="B2879" s="388" t="s">
        <v>3801</v>
      </c>
      <c r="C2879" s="388" t="s">
        <v>146</v>
      </c>
      <c r="D2879" s="388" t="s">
        <v>334</v>
      </c>
      <c r="E2879" s="389" t="s">
        <v>17477</v>
      </c>
      <c r="F2879" s="388" t="s">
        <v>241</v>
      </c>
    </row>
    <row r="2880" spans="1:6">
      <c r="A2880" s="388">
        <v>101525</v>
      </c>
      <c r="B2880" s="388" t="s">
        <v>3802</v>
      </c>
      <c r="C2880" s="388" t="s">
        <v>146</v>
      </c>
      <c r="D2880" s="388" t="s">
        <v>334</v>
      </c>
      <c r="E2880" s="389" t="s">
        <v>17478</v>
      </c>
      <c r="F2880" s="388" t="s">
        <v>241</v>
      </c>
    </row>
    <row r="2881" spans="1:6">
      <c r="A2881" s="388">
        <v>101526</v>
      </c>
      <c r="B2881" s="388" t="s">
        <v>3803</v>
      </c>
      <c r="C2881" s="388" t="s">
        <v>146</v>
      </c>
      <c r="D2881" s="388" t="s">
        <v>334</v>
      </c>
      <c r="E2881" s="389" t="s">
        <v>17479</v>
      </c>
      <c r="F2881" s="388" t="s">
        <v>241</v>
      </c>
    </row>
    <row r="2882" spans="1:6">
      <c r="A2882" s="388">
        <v>101527</v>
      </c>
      <c r="B2882" s="388" t="s">
        <v>3804</v>
      </c>
      <c r="C2882" s="388" t="s">
        <v>146</v>
      </c>
      <c r="D2882" s="388" t="s">
        <v>334</v>
      </c>
      <c r="E2882" s="389" t="s">
        <v>17480</v>
      </c>
      <c r="F2882" s="388" t="s">
        <v>241</v>
      </c>
    </row>
    <row r="2883" spans="1:6">
      <c r="A2883" s="388">
        <v>101528</v>
      </c>
      <c r="B2883" s="388" t="s">
        <v>3805</v>
      </c>
      <c r="C2883" s="388" t="s">
        <v>146</v>
      </c>
      <c r="D2883" s="388" t="s">
        <v>334</v>
      </c>
      <c r="E2883" s="389" t="s">
        <v>17481</v>
      </c>
      <c r="F2883" s="388" t="s">
        <v>241</v>
      </c>
    </row>
    <row r="2884" spans="1:6">
      <c r="A2884" s="388">
        <v>101529</v>
      </c>
      <c r="B2884" s="388" t="s">
        <v>3806</v>
      </c>
      <c r="C2884" s="388" t="s">
        <v>146</v>
      </c>
      <c r="D2884" s="388" t="s">
        <v>334</v>
      </c>
      <c r="E2884" s="389" t="s">
        <v>17482</v>
      </c>
      <c r="F2884" s="388" t="s">
        <v>241</v>
      </c>
    </row>
    <row r="2885" spans="1:6">
      <c r="A2885" s="388">
        <v>101530</v>
      </c>
      <c r="B2885" s="388" t="s">
        <v>3807</v>
      </c>
      <c r="C2885" s="388" t="s">
        <v>146</v>
      </c>
      <c r="D2885" s="388" t="s">
        <v>334</v>
      </c>
      <c r="E2885" s="389" t="s">
        <v>17483</v>
      </c>
      <c r="F2885" s="388" t="s">
        <v>241</v>
      </c>
    </row>
    <row r="2886" spans="1:6">
      <c r="A2886" s="388">
        <v>101531</v>
      </c>
      <c r="B2886" s="388" t="s">
        <v>3808</v>
      </c>
      <c r="C2886" s="388" t="s">
        <v>146</v>
      </c>
      <c r="D2886" s="388" t="s">
        <v>334</v>
      </c>
      <c r="E2886" s="389" t="s">
        <v>17484</v>
      </c>
      <c r="F2886" s="388" t="s">
        <v>241</v>
      </c>
    </row>
    <row r="2887" spans="1:6">
      <c r="A2887" s="388">
        <v>101532</v>
      </c>
      <c r="B2887" s="388" t="s">
        <v>3809</v>
      </c>
      <c r="C2887" s="388" t="s">
        <v>146</v>
      </c>
      <c r="D2887" s="388" t="s">
        <v>334</v>
      </c>
      <c r="E2887" s="389" t="s">
        <v>17485</v>
      </c>
      <c r="F2887" s="388" t="s">
        <v>241</v>
      </c>
    </row>
    <row r="2888" spans="1:6">
      <c r="A2888" s="388">
        <v>101533</v>
      </c>
      <c r="B2888" s="388" t="s">
        <v>3810</v>
      </c>
      <c r="C2888" s="388" t="s">
        <v>146</v>
      </c>
      <c r="D2888" s="388" t="s">
        <v>334</v>
      </c>
      <c r="E2888" s="389" t="s">
        <v>17486</v>
      </c>
      <c r="F2888" s="388" t="s">
        <v>241</v>
      </c>
    </row>
    <row r="2889" spans="1:6">
      <c r="A2889" s="388">
        <v>101534</v>
      </c>
      <c r="B2889" s="388" t="s">
        <v>3811</v>
      </c>
      <c r="C2889" s="388" t="s">
        <v>146</v>
      </c>
      <c r="D2889" s="388" t="s">
        <v>334</v>
      </c>
      <c r="E2889" s="389" t="s">
        <v>17487</v>
      </c>
      <c r="F2889" s="388" t="s">
        <v>241</v>
      </c>
    </row>
    <row r="2890" spans="1:6">
      <c r="A2890" s="388">
        <v>101535</v>
      </c>
      <c r="B2890" s="388" t="s">
        <v>3812</v>
      </c>
      <c r="C2890" s="388" t="s">
        <v>146</v>
      </c>
      <c r="D2890" s="388" t="s">
        <v>334</v>
      </c>
      <c r="E2890" s="389" t="s">
        <v>17488</v>
      </c>
      <c r="F2890" s="388" t="s">
        <v>241</v>
      </c>
    </row>
    <row r="2891" spans="1:6">
      <c r="A2891" s="388">
        <v>101536</v>
      </c>
      <c r="B2891" s="388" t="s">
        <v>3813</v>
      </c>
      <c r="C2891" s="388" t="s">
        <v>146</v>
      </c>
      <c r="D2891" s="388" t="s">
        <v>334</v>
      </c>
      <c r="E2891" s="389" t="s">
        <v>17489</v>
      </c>
      <c r="F2891" s="388" t="s">
        <v>241</v>
      </c>
    </row>
    <row r="2892" spans="1:6">
      <c r="A2892" s="388">
        <v>101537</v>
      </c>
      <c r="B2892" s="388" t="s">
        <v>3814</v>
      </c>
      <c r="C2892" s="388" t="s">
        <v>146</v>
      </c>
      <c r="D2892" s="388" t="s">
        <v>334</v>
      </c>
      <c r="E2892" s="389" t="s">
        <v>17490</v>
      </c>
      <c r="F2892" s="388" t="s">
        <v>241</v>
      </c>
    </row>
    <row r="2893" spans="1:6">
      <c r="A2893" s="388">
        <v>101538</v>
      </c>
      <c r="B2893" s="388" t="s">
        <v>3815</v>
      </c>
      <c r="C2893" s="388" t="s">
        <v>146</v>
      </c>
      <c r="D2893" s="388" t="s">
        <v>240</v>
      </c>
      <c r="E2893" s="389" t="s">
        <v>5645</v>
      </c>
      <c r="F2893" s="388" t="s">
        <v>241</v>
      </c>
    </row>
    <row r="2894" spans="1:6">
      <c r="A2894" s="388">
        <v>101539</v>
      </c>
      <c r="B2894" s="388" t="s">
        <v>3816</v>
      </c>
      <c r="C2894" s="388" t="s">
        <v>146</v>
      </c>
      <c r="D2894" s="388" t="s">
        <v>240</v>
      </c>
      <c r="E2894" s="389" t="s">
        <v>14553</v>
      </c>
      <c r="F2894" s="388" t="s">
        <v>241</v>
      </c>
    </row>
    <row r="2895" spans="1:6">
      <c r="A2895" s="388">
        <v>101540</v>
      </c>
      <c r="B2895" s="388" t="s">
        <v>3817</v>
      </c>
      <c r="C2895" s="388" t="s">
        <v>146</v>
      </c>
      <c r="D2895" s="388" t="s">
        <v>240</v>
      </c>
      <c r="E2895" s="389" t="s">
        <v>17491</v>
      </c>
      <c r="F2895" s="388" t="s">
        <v>241</v>
      </c>
    </row>
    <row r="2896" spans="1:6">
      <c r="A2896" s="388">
        <v>101541</v>
      </c>
      <c r="B2896" s="388" t="s">
        <v>3818</v>
      </c>
      <c r="C2896" s="388" t="s">
        <v>146</v>
      </c>
      <c r="D2896" s="388" t="s">
        <v>240</v>
      </c>
      <c r="E2896" s="389" t="s">
        <v>17492</v>
      </c>
      <c r="F2896" s="388" t="s">
        <v>241</v>
      </c>
    </row>
    <row r="2897" spans="1:6">
      <c r="A2897" s="388">
        <v>101542</v>
      </c>
      <c r="B2897" s="388" t="s">
        <v>3819</v>
      </c>
      <c r="C2897" s="388" t="s">
        <v>146</v>
      </c>
      <c r="D2897" s="388" t="s">
        <v>240</v>
      </c>
      <c r="E2897" s="389" t="s">
        <v>4520</v>
      </c>
      <c r="F2897" s="388" t="s">
        <v>241</v>
      </c>
    </row>
    <row r="2898" spans="1:6">
      <c r="A2898" s="388">
        <v>101543</v>
      </c>
      <c r="B2898" s="388" t="s">
        <v>3820</v>
      </c>
      <c r="C2898" s="388" t="s">
        <v>146</v>
      </c>
      <c r="D2898" s="388" t="s">
        <v>240</v>
      </c>
      <c r="E2898" s="389" t="s">
        <v>17493</v>
      </c>
      <c r="F2898" s="388" t="s">
        <v>241</v>
      </c>
    </row>
    <row r="2899" spans="1:6">
      <c r="A2899" s="388">
        <v>101544</v>
      </c>
      <c r="B2899" s="388" t="s">
        <v>3821</v>
      </c>
      <c r="C2899" s="388" t="s">
        <v>146</v>
      </c>
      <c r="D2899" s="388" t="s">
        <v>240</v>
      </c>
      <c r="E2899" s="389" t="s">
        <v>17494</v>
      </c>
      <c r="F2899" s="388" t="s">
        <v>241</v>
      </c>
    </row>
    <row r="2900" spans="1:6">
      <c r="A2900" s="388">
        <v>101545</v>
      </c>
      <c r="B2900" s="388" t="s">
        <v>3822</v>
      </c>
      <c r="C2900" s="388" t="s">
        <v>146</v>
      </c>
      <c r="D2900" s="388" t="s">
        <v>240</v>
      </c>
      <c r="E2900" s="389" t="s">
        <v>17495</v>
      </c>
      <c r="F2900" s="388" t="s">
        <v>241</v>
      </c>
    </row>
    <row r="2901" spans="1:6">
      <c r="A2901" s="388">
        <v>101546</v>
      </c>
      <c r="B2901" s="388" t="s">
        <v>3823</v>
      </c>
      <c r="C2901" s="388" t="s">
        <v>146</v>
      </c>
      <c r="D2901" s="388" t="s">
        <v>240</v>
      </c>
      <c r="E2901" s="389" t="s">
        <v>17496</v>
      </c>
      <c r="F2901" s="388" t="s">
        <v>241</v>
      </c>
    </row>
    <row r="2902" spans="1:6">
      <c r="A2902" s="388">
        <v>101547</v>
      </c>
      <c r="B2902" s="388" t="s">
        <v>3824</v>
      </c>
      <c r="C2902" s="388" t="s">
        <v>146</v>
      </c>
      <c r="D2902" s="388" t="s">
        <v>240</v>
      </c>
      <c r="E2902" s="389" t="s">
        <v>17497</v>
      </c>
      <c r="F2902" s="388" t="s">
        <v>241</v>
      </c>
    </row>
    <row r="2903" spans="1:6">
      <c r="A2903" s="388">
        <v>101548</v>
      </c>
      <c r="B2903" s="388" t="s">
        <v>3825</v>
      </c>
      <c r="C2903" s="388" t="s">
        <v>146</v>
      </c>
      <c r="D2903" s="388" t="s">
        <v>240</v>
      </c>
      <c r="E2903" s="389" t="s">
        <v>5464</v>
      </c>
      <c r="F2903" s="388" t="s">
        <v>241</v>
      </c>
    </row>
    <row r="2904" spans="1:6">
      <c r="A2904" s="388">
        <v>101549</v>
      </c>
      <c r="B2904" s="388" t="s">
        <v>3826</v>
      </c>
      <c r="C2904" s="388" t="s">
        <v>146</v>
      </c>
      <c r="D2904" s="388" t="s">
        <v>334</v>
      </c>
      <c r="E2904" s="389" t="s">
        <v>14362</v>
      </c>
      <c r="F2904" s="388" t="s">
        <v>241</v>
      </c>
    </row>
    <row r="2905" spans="1:6">
      <c r="A2905" s="388">
        <v>101553</v>
      </c>
      <c r="B2905" s="388" t="s">
        <v>3828</v>
      </c>
      <c r="C2905" s="388" t="s">
        <v>146</v>
      </c>
      <c r="D2905" s="388" t="s">
        <v>334</v>
      </c>
      <c r="E2905" s="389" t="s">
        <v>13904</v>
      </c>
      <c r="F2905" s="388" t="s">
        <v>241</v>
      </c>
    </row>
    <row r="2906" spans="1:6">
      <c r="A2906" s="388">
        <v>101554</v>
      </c>
      <c r="B2906" s="388" t="s">
        <v>3829</v>
      </c>
      <c r="C2906" s="388" t="s">
        <v>146</v>
      </c>
      <c r="D2906" s="388" t="s">
        <v>334</v>
      </c>
      <c r="E2906" s="389" t="s">
        <v>6163</v>
      </c>
      <c r="F2906" s="388" t="s">
        <v>241</v>
      </c>
    </row>
    <row r="2907" spans="1:6">
      <c r="A2907" s="388">
        <v>101555</v>
      </c>
      <c r="B2907" s="388" t="s">
        <v>3830</v>
      </c>
      <c r="C2907" s="388" t="s">
        <v>146</v>
      </c>
      <c r="D2907" s="388" t="s">
        <v>334</v>
      </c>
      <c r="E2907" s="389" t="s">
        <v>5422</v>
      </c>
      <c r="F2907" s="388" t="s">
        <v>241</v>
      </c>
    </row>
    <row r="2908" spans="1:6">
      <c r="A2908" s="388">
        <v>101556</v>
      </c>
      <c r="B2908" s="388" t="s">
        <v>3831</v>
      </c>
      <c r="C2908" s="388" t="s">
        <v>146</v>
      </c>
      <c r="D2908" s="388" t="s">
        <v>334</v>
      </c>
      <c r="E2908" s="389" t="s">
        <v>4551</v>
      </c>
      <c r="F2908" s="388" t="s">
        <v>241</v>
      </c>
    </row>
    <row r="2909" spans="1:6">
      <c r="A2909" s="388">
        <v>101560</v>
      </c>
      <c r="B2909" s="388" t="s">
        <v>3833</v>
      </c>
      <c r="C2909" s="388" t="s">
        <v>239</v>
      </c>
      <c r="D2909" s="388" t="s">
        <v>334</v>
      </c>
      <c r="E2909" s="389" t="s">
        <v>2866</v>
      </c>
      <c r="F2909" s="388" t="s">
        <v>241</v>
      </c>
    </row>
    <row r="2910" spans="1:6">
      <c r="A2910" s="388">
        <v>101561</v>
      </c>
      <c r="B2910" s="388" t="s">
        <v>3835</v>
      </c>
      <c r="C2910" s="388" t="s">
        <v>239</v>
      </c>
      <c r="D2910" s="388" t="s">
        <v>334</v>
      </c>
      <c r="E2910" s="389" t="s">
        <v>17498</v>
      </c>
      <c r="F2910" s="388" t="s">
        <v>241</v>
      </c>
    </row>
    <row r="2911" spans="1:6">
      <c r="A2911" s="388">
        <v>101562</v>
      </c>
      <c r="B2911" s="388" t="s">
        <v>3836</v>
      </c>
      <c r="C2911" s="388" t="s">
        <v>239</v>
      </c>
      <c r="D2911" s="388" t="s">
        <v>334</v>
      </c>
      <c r="E2911" s="389" t="s">
        <v>17392</v>
      </c>
      <c r="F2911" s="388" t="s">
        <v>241</v>
      </c>
    </row>
    <row r="2912" spans="1:6">
      <c r="A2912" s="388">
        <v>101563</v>
      </c>
      <c r="B2912" s="388" t="s">
        <v>3837</v>
      </c>
      <c r="C2912" s="388" t="s">
        <v>239</v>
      </c>
      <c r="D2912" s="388" t="s">
        <v>334</v>
      </c>
      <c r="E2912" s="389" t="s">
        <v>14554</v>
      </c>
      <c r="F2912" s="388" t="s">
        <v>241</v>
      </c>
    </row>
    <row r="2913" spans="1:6">
      <c r="A2913" s="388">
        <v>101564</v>
      </c>
      <c r="B2913" s="388" t="s">
        <v>3838</v>
      </c>
      <c r="C2913" s="388" t="s">
        <v>239</v>
      </c>
      <c r="D2913" s="388" t="s">
        <v>334</v>
      </c>
      <c r="E2913" s="389" t="s">
        <v>17499</v>
      </c>
      <c r="F2913" s="388" t="s">
        <v>241</v>
      </c>
    </row>
    <row r="2914" spans="1:6">
      <c r="A2914" s="388">
        <v>101565</v>
      </c>
      <c r="B2914" s="388" t="s">
        <v>3839</v>
      </c>
      <c r="C2914" s="388" t="s">
        <v>239</v>
      </c>
      <c r="D2914" s="388" t="s">
        <v>334</v>
      </c>
      <c r="E2914" s="389" t="s">
        <v>14555</v>
      </c>
      <c r="F2914" s="388" t="s">
        <v>241</v>
      </c>
    </row>
    <row r="2915" spans="1:6">
      <c r="A2915" s="388">
        <v>101567</v>
      </c>
      <c r="B2915" s="388" t="s">
        <v>3840</v>
      </c>
      <c r="C2915" s="388" t="s">
        <v>239</v>
      </c>
      <c r="D2915" s="388" t="s">
        <v>334</v>
      </c>
      <c r="E2915" s="389" t="s">
        <v>17500</v>
      </c>
      <c r="F2915" s="388" t="s">
        <v>241</v>
      </c>
    </row>
    <row r="2916" spans="1:6">
      <c r="A2916" s="388">
        <v>101568</v>
      </c>
      <c r="B2916" s="388" t="s">
        <v>3841</v>
      </c>
      <c r="C2916" s="388" t="s">
        <v>239</v>
      </c>
      <c r="D2916" s="388" t="s">
        <v>334</v>
      </c>
      <c r="E2916" s="389" t="s">
        <v>17501</v>
      </c>
      <c r="F2916" s="388" t="s">
        <v>241</v>
      </c>
    </row>
    <row r="2917" spans="1:6">
      <c r="A2917" s="388">
        <v>101626</v>
      </c>
      <c r="B2917" s="388" t="s">
        <v>3842</v>
      </c>
      <c r="C2917" s="388" t="s">
        <v>146</v>
      </c>
      <c r="D2917" s="388" t="s">
        <v>240</v>
      </c>
      <c r="E2917" s="389" t="s">
        <v>17502</v>
      </c>
      <c r="F2917" s="388" t="s">
        <v>241</v>
      </c>
    </row>
    <row r="2918" spans="1:6">
      <c r="A2918" s="388">
        <v>101627</v>
      </c>
      <c r="B2918" s="388" t="s">
        <v>3843</v>
      </c>
      <c r="C2918" s="388" t="s">
        <v>146</v>
      </c>
      <c r="D2918" s="388" t="s">
        <v>240</v>
      </c>
      <c r="E2918" s="389" t="s">
        <v>17503</v>
      </c>
      <c r="F2918" s="388" t="s">
        <v>241</v>
      </c>
    </row>
    <row r="2919" spans="1:6">
      <c r="A2919" s="388">
        <v>101628</v>
      </c>
      <c r="B2919" s="388" t="s">
        <v>3844</v>
      </c>
      <c r="C2919" s="388" t="s">
        <v>146</v>
      </c>
      <c r="D2919" s="388" t="s">
        <v>240</v>
      </c>
      <c r="E2919" s="389" t="s">
        <v>17504</v>
      </c>
      <c r="F2919" s="388" t="s">
        <v>241</v>
      </c>
    </row>
    <row r="2920" spans="1:6">
      <c r="A2920" s="388">
        <v>101629</v>
      </c>
      <c r="B2920" s="388" t="s">
        <v>3845</v>
      </c>
      <c r="C2920" s="388" t="s">
        <v>146</v>
      </c>
      <c r="D2920" s="388" t="s">
        <v>240</v>
      </c>
      <c r="E2920" s="389" t="s">
        <v>17505</v>
      </c>
      <c r="F2920" s="388" t="s">
        <v>241</v>
      </c>
    </row>
    <row r="2921" spans="1:6">
      <c r="A2921" s="388">
        <v>101630</v>
      </c>
      <c r="B2921" s="388" t="s">
        <v>3846</v>
      </c>
      <c r="C2921" s="388" t="s">
        <v>146</v>
      </c>
      <c r="D2921" s="388" t="s">
        <v>240</v>
      </c>
      <c r="E2921" s="389" t="s">
        <v>14359</v>
      </c>
      <c r="F2921" s="388" t="s">
        <v>241</v>
      </c>
    </row>
    <row r="2922" spans="1:6">
      <c r="A2922" s="388">
        <v>101631</v>
      </c>
      <c r="B2922" s="388" t="s">
        <v>3847</v>
      </c>
      <c r="C2922" s="388" t="s">
        <v>146</v>
      </c>
      <c r="D2922" s="388" t="s">
        <v>334</v>
      </c>
      <c r="E2922" s="389" t="s">
        <v>17506</v>
      </c>
      <c r="F2922" s="388" t="s">
        <v>241</v>
      </c>
    </row>
    <row r="2923" spans="1:6">
      <c r="A2923" s="388">
        <v>101632</v>
      </c>
      <c r="B2923" s="388" t="s">
        <v>3848</v>
      </c>
      <c r="C2923" s="388" t="s">
        <v>146</v>
      </c>
      <c r="D2923" s="388" t="s">
        <v>240</v>
      </c>
      <c r="E2923" s="389" t="s">
        <v>17346</v>
      </c>
      <c r="F2923" s="388" t="s">
        <v>241</v>
      </c>
    </row>
    <row r="2924" spans="1:6">
      <c r="A2924" s="388">
        <v>101633</v>
      </c>
      <c r="B2924" s="388" t="s">
        <v>3850</v>
      </c>
      <c r="C2924" s="388" t="s">
        <v>146</v>
      </c>
      <c r="D2924" s="388" t="s">
        <v>240</v>
      </c>
      <c r="E2924" s="389" t="s">
        <v>17507</v>
      </c>
      <c r="F2924" s="388" t="s">
        <v>241</v>
      </c>
    </row>
    <row r="2925" spans="1:6">
      <c r="A2925" s="388">
        <v>101636</v>
      </c>
      <c r="B2925" s="388" t="s">
        <v>3852</v>
      </c>
      <c r="C2925" s="388" t="s">
        <v>146</v>
      </c>
      <c r="D2925" s="388" t="s">
        <v>240</v>
      </c>
      <c r="E2925" s="389" t="s">
        <v>14556</v>
      </c>
      <c r="F2925" s="388" t="s">
        <v>241</v>
      </c>
    </row>
    <row r="2926" spans="1:6">
      <c r="A2926" s="388">
        <v>101637</v>
      </c>
      <c r="B2926" s="388" t="s">
        <v>3853</v>
      </c>
      <c r="C2926" s="388" t="s">
        <v>146</v>
      </c>
      <c r="D2926" s="388" t="s">
        <v>240</v>
      </c>
      <c r="E2926" s="389" t="s">
        <v>17508</v>
      </c>
      <c r="F2926" s="388" t="s">
        <v>241</v>
      </c>
    </row>
    <row r="2927" spans="1:6">
      <c r="A2927" s="388">
        <v>101640</v>
      </c>
      <c r="B2927" s="388" t="s">
        <v>3855</v>
      </c>
      <c r="C2927" s="388" t="s">
        <v>146</v>
      </c>
      <c r="D2927" s="388" t="s">
        <v>334</v>
      </c>
      <c r="E2927" s="389" t="s">
        <v>17509</v>
      </c>
      <c r="F2927" s="388" t="s">
        <v>241</v>
      </c>
    </row>
    <row r="2928" spans="1:6">
      <c r="A2928" s="388">
        <v>101641</v>
      </c>
      <c r="B2928" s="388" t="s">
        <v>3856</v>
      </c>
      <c r="C2928" s="388" t="s">
        <v>146</v>
      </c>
      <c r="D2928" s="388" t="s">
        <v>334</v>
      </c>
      <c r="E2928" s="389" t="s">
        <v>14557</v>
      </c>
      <c r="F2928" s="388" t="s">
        <v>241</v>
      </c>
    </row>
    <row r="2929" spans="1:6">
      <c r="A2929" s="388">
        <v>101642</v>
      </c>
      <c r="B2929" s="388" t="s">
        <v>3857</v>
      </c>
      <c r="C2929" s="388" t="s">
        <v>146</v>
      </c>
      <c r="D2929" s="388" t="s">
        <v>334</v>
      </c>
      <c r="E2929" s="389" t="s">
        <v>5352</v>
      </c>
      <c r="F2929" s="388" t="s">
        <v>241</v>
      </c>
    </row>
    <row r="2930" spans="1:6">
      <c r="A2930" s="388">
        <v>101643</v>
      </c>
      <c r="B2930" s="388" t="s">
        <v>3858</v>
      </c>
      <c r="C2930" s="388" t="s">
        <v>146</v>
      </c>
      <c r="D2930" s="388" t="s">
        <v>334</v>
      </c>
      <c r="E2930" s="389" t="s">
        <v>17510</v>
      </c>
      <c r="F2930" s="388" t="s">
        <v>241</v>
      </c>
    </row>
    <row r="2931" spans="1:6">
      <c r="A2931" s="388">
        <v>101644</v>
      </c>
      <c r="B2931" s="388" t="s">
        <v>3859</v>
      </c>
      <c r="C2931" s="388" t="s">
        <v>146</v>
      </c>
      <c r="D2931" s="388" t="s">
        <v>334</v>
      </c>
      <c r="E2931" s="389" t="s">
        <v>3969</v>
      </c>
      <c r="F2931" s="388" t="s">
        <v>241</v>
      </c>
    </row>
    <row r="2932" spans="1:6">
      <c r="A2932" s="388">
        <v>101645</v>
      </c>
      <c r="B2932" s="388" t="s">
        <v>3860</v>
      </c>
      <c r="C2932" s="388" t="s">
        <v>146</v>
      </c>
      <c r="D2932" s="388" t="s">
        <v>334</v>
      </c>
      <c r="E2932" s="389" t="s">
        <v>9174</v>
      </c>
      <c r="F2932" s="388" t="s">
        <v>241</v>
      </c>
    </row>
    <row r="2933" spans="1:6">
      <c r="A2933" s="388">
        <v>101646</v>
      </c>
      <c r="B2933" s="388" t="s">
        <v>3862</v>
      </c>
      <c r="C2933" s="388" t="s">
        <v>146</v>
      </c>
      <c r="D2933" s="388" t="s">
        <v>334</v>
      </c>
      <c r="E2933" s="389" t="s">
        <v>4088</v>
      </c>
      <c r="F2933" s="388" t="s">
        <v>241</v>
      </c>
    </row>
    <row r="2934" spans="1:6">
      <c r="A2934" s="388">
        <v>101647</v>
      </c>
      <c r="B2934" s="388" t="s">
        <v>3864</v>
      </c>
      <c r="C2934" s="388" t="s">
        <v>146</v>
      </c>
      <c r="D2934" s="388" t="s">
        <v>334</v>
      </c>
      <c r="E2934" s="389" t="s">
        <v>17511</v>
      </c>
      <c r="F2934" s="388" t="s">
        <v>241</v>
      </c>
    </row>
    <row r="2935" spans="1:6">
      <c r="A2935" s="388">
        <v>101648</v>
      </c>
      <c r="B2935" s="388" t="s">
        <v>3866</v>
      </c>
      <c r="C2935" s="388" t="s">
        <v>146</v>
      </c>
      <c r="D2935" s="388" t="s">
        <v>334</v>
      </c>
      <c r="E2935" s="389" t="s">
        <v>17512</v>
      </c>
      <c r="F2935" s="388" t="s">
        <v>241</v>
      </c>
    </row>
    <row r="2936" spans="1:6">
      <c r="A2936" s="388">
        <v>101649</v>
      </c>
      <c r="B2936" s="388" t="s">
        <v>3867</v>
      </c>
      <c r="C2936" s="388" t="s">
        <v>146</v>
      </c>
      <c r="D2936" s="388" t="s">
        <v>334</v>
      </c>
      <c r="E2936" s="389" t="s">
        <v>17513</v>
      </c>
      <c r="F2936" s="388" t="s">
        <v>241</v>
      </c>
    </row>
    <row r="2937" spans="1:6">
      <c r="A2937" s="388">
        <v>101650</v>
      </c>
      <c r="B2937" s="388" t="s">
        <v>3868</v>
      </c>
      <c r="C2937" s="388" t="s">
        <v>146</v>
      </c>
      <c r="D2937" s="388" t="s">
        <v>334</v>
      </c>
      <c r="E2937" s="389" t="s">
        <v>14558</v>
      </c>
      <c r="F2937" s="388" t="s">
        <v>241</v>
      </c>
    </row>
    <row r="2938" spans="1:6">
      <c r="A2938" s="388">
        <v>101651</v>
      </c>
      <c r="B2938" s="388" t="s">
        <v>3870</v>
      </c>
      <c r="C2938" s="388" t="s">
        <v>146</v>
      </c>
      <c r="D2938" s="388" t="s">
        <v>240</v>
      </c>
      <c r="E2938" s="389" t="s">
        <v>17514</v>
      </c>
      <c r="F2938" s="388" t="s">
        <v>241</v>
      </c>
    </row>
    <row r="2939" spans="1:6">
      <c r="A2939" s="388">
        <v>101652</v>
      </c>
      <c r="B2939" s="388" t="s">
        <v>3872</v>
      </c>
      <c r="C2939" s="388" t="s">
        <v>146</v>
      </c>
      <c r="D2939" s="388" t="s">
        <v>240</v>
      </c>
      <c r="E2939" s="389" t="s">
        <v>17515</v>
      </c>
      <c r="F2939" s="388" t="s">
        <v>241</v>
      </c>
    </row>
    <row r="2940" spans="1:6">
      <c r="A2940" s="388">
        <v>101653</v>
      </c>
      <c r="B2940" s="388" t="s">
        <v>3873</v>
      </c>
      <c r="C2940" s="388" t="s">
        <v>146</v>
      </c>
      <c r="D2940" s="388" t="s">
        <v>240</v>
      </c>
      <c r="E2940" s="389" t="s">
        <v>16791</v>
      </c>
      <c r="F2940" s="388" t="s">
        <v>241</v>
      </c>
    </row>
    <row r="2941" spans="1:6">
      <c r="A2941" s="388">
        <v>101654</v>
      </c>
      <c r="B2941" s="388" t="s">
        <v>3874</v>
      </c>
      <c r="C2941" s="388" t="s">
        <v>146</v>
      </c>
      <c r="D2941" s="388" t="s">
        <v>240</v>
      </c>
      <c r="E2941" s="389" t="s">
        <v>17516</v>
      </c>
      <c r="F2941" s="388" t="s">
        <v>241</v>
      </c>
    </row>
    <row r="2942" spans="1:6">
      <c r="A2942" s="388">
        <v>101655</v>
      </c>
      <c r="B2942" s="388" t="s">
        <v>3875</v>
      </c>
      <c r="C2942" s="388" t="s">
        <v>146</v>
      </c>
      <c r="D2942" s="388" t="s">
        <v>240</v>
      </c>
      <c r="E2942" s="389" t="s">
        <v>17517</v>
      </c>
      <c r="F2942" s="388" t="s">
        <v>241</v>
      </c>
    </row>
    <row r="2943" spans="1:6">
      <c r="A2943" s="388">
        <v>101656</v>
      </c>
      <c r="B2943" s="388" t="s">
        <v>3876</v>
      </c>
      <c r="C2943" s="388" t="s">
        <v>146</v>
      </c>
      <c r="D2943" s="388" t="s">
        <v>240</v>
      </c>
      <c r="E2943" s="389" t="s">
        <v>17518</v>
      </c>
      <c r="F2943" s="388" t="s">
        <v>241</v>
      </c>
    </row>
    <row r="2944" spans="1:6">
      <c r="A2944" s="388">
        <v>101657</v>
      </c>
      <c r="B2944" s="388" t="s">
        <v>3877</v>
      </c>
      <c r="C2944" s="388" t="s">
        <v>146</v>
      </c>
      <c r="D2944" s="388" t="s">
        <v>240</v>
      </c>
      <c r="E2944" s="389" t="s">
        <v>17519</v>
      </c>
      <c r="F2944" s="388" t="s">
        <v>241</v>
      </c>
    </row>
    <row r="2945" spans="1:6">
      <c r="A2945" s="388">
        <v>101658</v>
      </c>
      <c r="B2945" s="388" t="s">
        <v>3878</v>
      </c>
      <c r="C2945" s="388" t="s">
        <v>146</v>
      </c>
      <c r="D2945" s="388" t="s">
        <v>240</v>
      </c>
      <c r="E2945" s="389" t="s">
        <v>17520</v>
      </c>
      <c r="F2945" s="388" t="s">
        <v>241</v>
      </c>
    </row>
    <row r="2946" spans="1:6">
      <c r="A2946" s="388">
        <v>101659</v>
      </c>
      <c r="B2946" s="388" t="s">
        <v>3879</v>
      </c>
      <c r="C2946" s="388" t="s">
        <v>146</v>
      </c>
      <c r="D2946" s="388" t="s">
        <v>240</v>
      </c>
      <c r="E2946" s="389" t="s">
        <v>17521</v>
      </c>
      <c r="F2946" s="388" t="s">
        <v>241</v>
      </c>
    </row>
    <row r="2947" spans="1:6">
      <c r="A2947" s="388">
        <v>101660</v>
      </c>
      <c r="B2947" s="388" t="s">
        <v>3880</v>
      </c>
      <c r="C2947" s="388" t="s">
        <v>146</v>
      </c>
      <c r="D2947" s="388" t="s">
        <v>240</v>
      </c>
      <c r="E2947" s="389" t="s">
        <v>17522</v>
      </c>
      <c r="F2947" s="388" t="s">
        <v>241</v>
      </c>
    </row>
    <row r="2948" spans="1:6">
      <c r="A2948" s="388">
        <v>101661</v>
      </c>
      <c r="B2948" s="388" t="s">
        <v>3881</v>
      </c>
      <c r="C2948" s="388" t="s">
        <v>146</v>
      </c>
      <c r="D2948" s="388" t="s">
        <v>240</v>
      </c>
      <c r="E2948" s="389" t="s">
        <v>17523</v>
      </c>
      <c r="F2948" s="388" t="s">
        <v>241</v>
      </c>
    </row>
    <row r="2949" spans="1:6">
      <c r="A2949" s="388">
        <v>101662</v>
      </c>
      <c r="B2949" s="388" t="s">
        <v>3882</v>
      </c>
      <c r="C2949" s="388" t="s">
        <v>146</v>
      </c>
      <c r="D2949" s="388" t="s">
        <v>240</v>
      </c>
      <c r="E2949" s="389" t="s">
        <v>17524</v>
      </c>
      <c r="F2949" s="388" t="s">
        <v>241</v>
      </c>
    </row>
    <row r="2950" spans="1:6">
      <c r="A2950" s="388">
        <v>101663</v>
      </c>
      <c r="B2950" s="388" t="s">
        <v>3883</v>
      </c>
      <c r="C2950" s="388" t="s">
        <v>146</v>
      </c>
      <c r="D2950" s="388" t="s">
        <v>240</v>
      </c>
      <c r="E2950" s="389" t="s">
        <v>11369</v>
      </c>
      <c r="F2950" s="388" t="s">
        <v>241</v>
      </c>
    </row>
    <row r="2951" spans="1:6">
      <c r="A2951" s="388">
        <v>101664</v>
      </c>
      <c r="B2951" s="388" t="s">
        <v>3884</v>
      </c>
      <c r="C2951" s="388" t="s">
        <v>146</v>
      </c>
      <c r="D2951" s="388" t="s">
        <v>240</v>
      </c>
      <c r="E2951" s="389" t="s">
        <v>7963</v>
      </c>
      <c r="F2951" s="388" t="s">
        <v>241</v>
      </c>
    </row>
    <row r="2952" spans="1:6">
      <c r="A2952" s="388">
        <v>101665</v>
      </c>
      <c r="B2952" s="388" t="s">
        <v>3886</v>
      </c>
      <c r="C2952" s="388" t="s">
        <v>146</v>
      </c>
      <c r="D2952" s="388" t="s">
        <v>240</v>
      </c>
      <c r="E2952" s="389" t="s">
        <v>17153</v>
      </c>
      <c r="F2952" s="388" t="s">
        <v>241</v>
      </c>
    </row>
    <row r="2953" spans="1:6">
      <c r="A2953" s="388">
        <v>101666</v>
      </c>
      <c r="B2953" s="388" t="s">
        <v>3887</v>
      </c>
      <c r="C2953" s="388" t="s">
        <v>146</v>
      </c>
      <c r="D2953" s="388" t="s">
        <v>240</v>
      </c>
      <c r="E2953" s="389" t="s">
        <v>17525</v>
      </c>
      <c r="F2953" s="388" t="s">
        <v>241</v>
      </c>
    </row>
    <row r="2954" spans="1:6">
      <c r="A2954" s="388">
        <v>102085</v>
      </c>
      <c r="B2954" s="388" t="s">
        <v>3888</v>
      </c>
      <c r="C2954" s="388" t="s">
        <v>146</v>
      </c>
      <c r="D2954" s="388" t="s">
        <v>240</v>
      </c>
      <c r="E2954" s="389" t="s">
        <v>17526</v>
      </c>
      <c r="F2954" s="388" t="s">
        <v>241</v>
      </c>
    </row>
    <row r="2955" spans="1:6">
      <c r="A2955" s="388">
        <v>100578</v>
      </c>
      <c r="B2955" s="388" t="s">
        <v>3889</v>
      </c>
      <c r="C2955" s="388" t="s">
        <v>146</v>
      </c>
      <c r="D2955" s="388" t="s">
        <v>240</v>
      </c>
      <c r="E2955" s="389" t="s">
        <v>17527</v>
      </c>
      <c r="F2955" s="388" t="s">
        <v>241</v>
      </c>
    </row>
    <row r="2956" spans="1:6">
      <c r="A2956" s="388">
        <v>100579</v>
      </c>
      <c r="B2956" s="388" t="s">
        <v>3890</v>
      </c>
      <c r="C2956" s="388" t="s">
        <v>146</v>
      </c>
      <c r="D2956" s="388" t="s">
        <v>240</v>
      </c>
      <c r="E2956" s="389" t="s">
        <v>17528</v>
      </c>
      <c r="F2956" s="388" t="s">
        <v>241</v>
      </c>
    </row>
    <row r="2957" spans="1:6">
      <c r="A2957" s="388">
        <v>100580</v>
      </c>
      <c r="B2957" s="388" t="s">
        <v>3891</v>
      </c>
      <c r="C2957" s="388" t="s">
        <v>146</v>
      </c>
      <c r="D2957" s="388" t="s">
        <v>240</v>
      </c>
      <c r="E2957" s="389" t="s">
        <v>17529</v>
      </c>
      <c r="F2957" s="388" t="s">
        <v>241</v>
      </c>
    </row>
    <row r="2958" spans="1:6">
      <c r="A2958" s="388">
        <v>100581</v>
      </c>
      <c r="B2958" s="388" t="s">
        <v>3892</v>
      </c>
      <c r="C2958" s="388" t="s">
        <v>146</v>
      </c>
      <c r="D2958" s="388" t="s">
        <v>240</v>
      </c>
      <c r="E2958" s="389" t="s">
        <v>17530</v>
      </c>
      <c r="F2958" s="388" t="s">
        <v>241</v>
      </c>
    </row>
    <row r="2959" spans="1:6">
      <c r="A2959" s="388">
        <v>100582</v>
      </c>
      <c r="B2959" s="388" t="s">
        <v>3893</v>
      </c>
      <c r="C2959" s="388" t="s">
        <v>146</v>
      </c>
      <c r="D2959" s="388" t="s">
        <v>240</v>
      </c>
      <c r="E2959" s="389" t="s">
        <v>17531</v>
      </c>
      <c r="F2959" s="388" t="s">
        <v>241</v>
      </c>
    </row>
    <row r="2960" spans="1:6">
      <c r="A2960" s="388">
        <v>100583</v>
      </c>
      <c r="B2960" s="388" t="s">
        <v>3894</v>
      </c>
      <c r="C2960" s="388" t="s">
        <v>146</v>
      </c>
      <c r="D2960" s="388" t="s">
        <v>240</v>
      </c>
      <c r="E2960" s="389" t="s">
        <v>17532</v>
      </c>
      <c r="F2960" s="388" t="s">
        <v>241</v>
      </c>
    </row>
    <row r="2961" spans="1:6">
      <c r="A2961" s="388">
        <v>100584</v>
      </c>
      <c r="B2961" s="388" t="s">
        <v>3895</v>
      </c>
      <c r="C2961" s="388" t="s">
        <v>146</v>
      </c>
      <c r="D2961" s="388" t="s">
        <v>240</v>
      </c>
      <c r="E2961" s="389" t="s">
        <v>17533</v>
      </c>
      <c r="F2961" s="388" t="s">
        <v>241</v>
      </c>
    </row>
    <row r="2962" spans="1:6">
      <c r="A2962" s="388">
        <v>100585</v>
      </c>
      <c r="B2962" s="388" t="s">
        <v>3896</v>
      </c>
      <c r="C2962" s="388" t="s">
        <v>146</v>
      </c>
      <c r="D2962" s="388" t="s">
        <v>240</v>
      </c>
      <c r="E2962" s="389" t="s">
        <v>17534</v>
      </c>
      <c r="F2962" s="388" t="s">
        <v>241</v>
      </c>
    </row>
    <row r="2963" spans="1:6">
      <c r="A2963" s="388">
        <v>100586</v>
      </c>
      <c r="B2963" s="388" t="s">
        <v>3897</v>
      </c>
      <c r="C2963" s="388" t="s">
        <v>146</v>
      </c>
      <c r="D2963" s="388" t="s">
        <v>240</v>
      </c>
      <c r="E2963" s="389" t="s">
        <v>17535</v>
      </c>
      <c r="F2963" s="388" t="s">
        <v>241</v>
      </c>
    </row>
    <row r="2964" spans="1:6">
      <c r="A2964" s="388">
        <v>100587</v>
      </c>
      <c r="B2964" s="388" t="s">
        <v>3898</v>
      </c>
      <c r="C2964" s="388" t="s">
        <v>146</v>
      </c>
      <c r="D2964" s="388" t="s">
        <v>240</v>
      </c>
      <c r="E2964" s="389" t="s">
        <v>17536</v>
      </c>
      <c r="F2964" s="388" t="s">
        <v>241</v>
      </c>
    </row>
    <row r="2965" spans="1:6">
      <c r="A2965" s="388">
        <v>100588</v>
      </c>
      <c r="B2965" s="388" t="s">
        <v>3899</v>
      </c>
      <c r="C2965" s="388" t="s">
        <v>146</v>
      </c>
      <c r="D2965" s="388" t="s">
        <v>240</v>
      </c>
      <c r="E2965" s="389" t="s">
        <v>17537</v>
      </c>
      <c r="F2965" s="388" t="s">
        <v>241</v>
      </c>
    </row>
    <row r="2966" spans="1:6">
      <c r="A2966" s="388">
        <v>100589</v>
      </c>
      <c r="B2966" s="388" t="s">
        <v>3900</v>
      </c>
      <c r="C2966" s="388" t="s">
        <v>146</v>
      </c>
      <c r="D2966" s="388" t="s">
        <v>240</v>
      </c>
      <c r="E2966" s="389" t="s">
        <v>17538</v>
      </c>
      <c r="F2966" s="388" t="s">
        <v>241</v>
      </c>
    </row>
    <row r="2967" spans="1:6">
      <c r="A2967" s="388">
        <v>100590</v>
      </c>
      <c r="B2967" s="388" t="s">
        <v>3901</v>
      </c>
      <c r="C2967" s="388" t="s">
        <v>146</v>
      </c>
      <c r="D2967" s="388" t="s">
        <v>240</v>
      </c>
      <c r="E2967" s="389" t="s">
        <v>17539</v>
      </c>
      <c r="F2967" s="388" t="s">
        <v>241</v>
      </c>
    </row>
    <row r="2968" spans="1:6">
      <c r="A2968" s="388">
        <v>100591</v>
      </c>
      <c r="B2968" s="388" t="s">
        <v>3902</v>
      </c>
      <c r="C2968" s="388" t="s">
        <v>146</v>
      </c>
      <c r="D2968" s="388" t="s">
        <v>240</v>
      </c>
      <c r="E2968" s="389" t="s">
        <v>17540</v>
      </c>
      <c r="F2968" s="388" t="s">
        <v>241</v>
      </c>
    </row>
    <row r="2969" spans="1:6">
      <c r="A2969" s="388">
        <v>100592</v>
      </c>
      <c r="B2969" s="388" t="s">
        <v>3903</v>
      </c>
      <c r="C2969" s="388" t="s">
        <v>146</v>
      </c>
      <c r="D2969" s="388" t="s">
        <v>240</v>
      </c>
      <c r="E2969" s="389" t="s">
        <v>17541</v>
      </c>
      <c r="F2969" s="388" t="s">
        <v>241</v>
      </c>
    </row>
    <row r="2970" spans="1:6">
      <c r="A2970" s="388">
        <v>100593</v>
      </c>
      <c r="B2970" s="388" t="s">
        <v>3904</v>
      </c>
      <c r="C2970" s="388" t="s">
        <v>146</v>
      </c>
      <c r="D2970" s="388" t="s">
        <v>240</v>
      </c>
      <c r="E2970" s="389" t="s">
        <v>17542</v>
      </c>
      <c r="F2970" s="388" t="s">
        <v>241</v>
      </c>
    </row>
    <row r="2971" spans="1:6">
      <c r="A2971" s="388">
        <v>100594</v>
      </c>
      <c r="B2971" s="388" t="s">
        <v>3905</v>
      </c>
      <c r="C2971" s="388" t="s">
        <v>146</v>
      </c>
      <c r="D2971" s="388" t="s">
        <v>240</v>
      </c>
      <c r="E2971" s="389" t="s">
        <v>17543</v>
      </c>
      <c r="F2971" s="388" t="s">
        <v>241</v>
      </c>
    </row>
    <row r="2972" spans="1:6">
      <c r="A2972" s="388">
        <v>100595</v>
      </c>
      <c r="B2972" s="388" t="s">
        <v>3906</v>
      </c>
      <c r="C2972" s="388" t="s">
        <v>146</v>
      </c>
      <c r="D2972" s="388" t="s">
        <v>240</v>
      </c>
      <c r="E2972" s="389" t="s">
        <v>17544</v>
      </c>
      <c r="F2972" s="388" t="s">
        <v>241</v>
      </c>
    </row>
    <row r="2973" spans="1:6">
      <c r="A2973" s="388">
        <v>100596</v>
      </c>
      <c r="B2973" s="388" t="s">
        <v>3907</v>
      </c>
      <c r="C2973" s="388" t="s">
        <v>146</v>
      </c>
      <c r="D2973" s="388" t="s">
        <v>240</v>
      </c>
      <c r="E2973" s="389" t="s">
        <v>17545</v>
      </c>
      <c r="F2973" s="388" t="s">
        <v>241</v>
      </c>
    </row>
    <row r="2974" spans="1:6">
      <c r="A2974" s="388">
        <v>100597</v>
      </c>
      <c r="B2974" s="388" t="s">
        <v>3908</v>
      </c>
      <c r="C2974" s="388" t="s">
        <v>146</v>
      </c>
      <c r="D2974" s="388" t="s">
        <v>240</v>
      </c>
      <c r="E2974" s="389" t="s">
        <v>17546</v>
      </c>
      <c r="F2974" s="388" t="s">
        <v>241</v>
      </c>
    </row>
    <row r="2975" spans="1:6">
      <c r="A2975" s="388">
        <v>100598</v>
      </c>
      <c r="B2975" s="388" t="s">
        <v>3909</v>
      </c>
      <c r="C2975" s="388" t="s">
        <v>146</v>
      </c>
      <c r="D2975" s="388" t="s">
        <v>240</v>
      </c>
      <c r="E2975" s="389" t="s">
        <v>17547</v>
      </c>
      <c r="F2975" s="388" t="s">
        <v>241</v>
      </c>
    </row>
    <row r="2976" spans="1:6">
      <c r="A2976" s="388">
        <v>100599</v>
      </c>
      <c r="B2976" s="388" t="s">
        <v>3910</v>
      </c>
      <c r="C2976" s="388" t="s">
        <v>146</v>
      </c>
      <c r="D2976" s="388" t="s">
        <v>240</v>
      </c>
      <c r="E2976" s="389" t="s">
        <v>17548</v>
      </c>
      <c r="F2976" s="388" t="s">
        <v>241</v>
      </c>
    </row>
    <row r="2977" spans="1:6">
      <c r="A2977" s="388">
        <v>100600</v>
      </c>
      <c r="B2977" s="388" t="s">
        <v>3911</v>
      </c>
      <c r="C2977" s="388" t="s">
        <v>146</v>
      </c>
      <c r="D2977" s="388" t="s">
        <v>240</v>
      </c>
      <c r="E2977" s="389" t="s">
        <v>17549</v>
      </c>
      <c r="F2977" s="388" t="s">
        <v>241</v>
      </c>
    </row>
    <row r="2978" spans="1:6">
      <c r="A2978" s="388">
        <v>100601</v>
      </c>
      <c r="B2978" s="388" t="s">
        <v>3912</v>
      </c>
      <c r="C2978" s="388" t="s">
        <v>146</v>
      </c>
      <c r="D2978" s="388" t="s">
        <v>240</v>
      </c>
      <c r="E2978" s="389" t="s">
        <v>17550</v>
      </c>
      <c r="F2978" s="388" t="s">
        <v>241</v>
      </c>
    </row>
    <row r="2979" spans="1:6">
      <c r="A2979" s="388">
        <v>100602</v>
      </c>
      <c r="B2979" s="388" t="s">
        <v>3913</v>
      </c>
      <c r="C2979" s="388" t="s">
        <v>146</v>
      </c>
      <c r="D2979" s="388" t="s">
        <v>240</v>
      </c>
      <c r="E2979" s="389" t="s">
        <v>17551</v>
      </c>
      <c r="F2979" s="388" t="s">
        <v>241</v>
      </c>
    </row>
    <row r="2980" spans="1:6">
      <c r="A2980" s="388">
        <v>100603</v>
      </c>
      <c r="B2980" s="388" t="s">
        <v>3914</v>
      </c>
      <c r="C2980" s="388" t="s">
        <v>146</v>
      </c>
      <c r="D2980" s="388" t="s">
        <v>240</v>
      </c>
      <c r="E2980" s="389" t="s">
        <v>17552</v>
      </c>
      <c r="F2980" s="388" t="s">
        <v>241</v>
      </c>
    </row>
    <row r="2981" spans="1:6">
      <c r="A2981" s="388">
        <v>100604</v>
      </c>
      <c r="B2981" s="388" t="s">
        <v>3915</v>
      </c>
      <c r="C2981" s="388" t="s">
        <v>146</v>
      </c>
      <c r="D2981" s="388" t="s">
        <v>240</v>
      </c>
      <c r="E2981" s="389" t="s">
        <v>17553</v>
      </c>
      <c r="F2981" s="388" t="s">
        <v>241</v>
      </c>
    </row>
    <row r="2982" spans="1:6">
      <c r="A2982" s="388">
        <v>100605</v>
      </c>
      <c r="B2982" s="388" t="s">
        <v>3916</v>
      </c>
      <c r="C2982" s="388" t="s">
        <v>146</v>
      </c>
      <c r="D2982" s="388" t="s">
        <v>240</v>
      </c>
      <c r="E2982" s="389" t="s">
        <v>14559</v>
      </c>
      <c r="F2982" s="388" t="s">
        <v>241</v>
      </c>
    </row>
    <row r="2983" spans="1:6">
      <c r="A2983" s="388">
        <v>100606</v>
      </c>
      <c r="B2983" s="388" t="s">
        <v>3917</v>
      </c>
      <c r="C2983" s="388" t="s">
        <v>146</v>
      </c>
      <c r="D2983" s="388" t="s">
        <v>240</v>
      </c>
      <c r="E2983" s="389" t="s">
        <v>17554</v>
      </c>
      <c r="F2983" s="388" t="s">
        <v>241</v>
      </c>
    </row>
    <row r="2984" spans="1:6">
      <c r="A2984" s="388">
        <v>100607</v>
      </c>
      <c r="B2984" s="388" t="s">
        <v>3918</v>
      </c>
      <c r="C2984" s="388" t="s">
        <v>146</v>
      </c>
      <c r="D2984" s="388" t="s">
        <v>240</v>
      </c>
      <c r="E2984" s="389" t="s">
        <v>17555</v>
      </c>
      <c r="F2984" s="388" t="s">
        <v>241</v>
      </c>
    </row>
    <row r="2985" spans="1:6">
      <c r="A2985" s="388">
        <v>100608</v>
      </c>
      <c r="B2985" s="388" t="s">
        <v>3919</v>
      </c>
      <c r="C2985" s="388" t="s">
        <v>146</v>
      </c>
      <c r="D2985" s="388" t="s">
        <v>240</v>
      </c>
      <c r="E2985" s="389" t="s">
        <v>17556</v>
      </c>
      <c r="F2985" s="388" t="s">
        <v>241</v>
      </c>
    </row>
    <row r="2986" spans="1:6">
      <c r="A2986" s="388">
        <v>100609</v>
      </c>
      <c r="B2986" s="388" t="s">
        <v>3920</v>
      </c>
      <c r="C2986" s="388" t="s">
        <v>146</v>
      </c>
      <c r="D2986" s="388" t="s">
        <v>240</v>
      </c>
      <c r="E2986" s="389" t="s">
        <v>17557</v>
      </c>
      <c r="F2986" s="388" t="s">
        <v>241</v>
      </c>
    </row>
    <row r="2987" spans="1:6">
      <c r="A2987" s="388">
        <v>100610</v>
      </c>
      <c r="B2987" s="388" t="s">
        <v>3921</v>
      </c>
      <c r="C2987" s="388" t="s">
        <v>146</v>
      </c>
      <c r="D2987" s="388" t="s">
        <v>240</v>
      </c>
      <c r="E2987" s="389" t="s">
        <v>17558</v>
      </c>
      <c r="F2987" s="388" t="s">
        <v>241</v>
      </c>
    </row>
    <row r="2988" spans="1:6">
      <c r="A2988" s="388">
        <v>100611</v>
      </c>
      <c r="B2988" s="388" t="s">
        <v>3922</v>
      </c>
      <c r="C2988" s="388" t="s">
        <v>146</v>
      </c>
      <c r="D2988" s="388" t="s">
        <v>240</v>
      </c>
      <c r="E2988" s="389" t="s">
        <v>17559</v>
      </c>
      <c r="F2988" s="388" t="s">
        <v>241</v>
      </c>
    </row>
    <row r="2989" spans="1:6">
      <c r="A2989" s="388">
        <v>100612</v>
      </c>
      <c r="B2989" s="388" t="s">
        <v>3923</v>
      </c>
      <c r="C2989" s="388" t="s">
        <v>146</v>
      </c>
      <c r="D2989" s="388" t="s">
        <v>240</v>
      </c>
      <c r="E2989" s="389" t="s">
        <v>17560</v>
      </c>
      <c r="F2989" s="388" t="s">
        <v>241</v>
      </c>
    </row>
    <row r="2990" spans="1:6">
      <c r="A2990" s="388">
        <v>100613</v>
      </c>
      <c r="B2990" s="388" t="s">
        <v>3924</v>
      </c>
      <c r="C2990" s="388" t="s">
        <v>146</v>
      </c>
      <c r="D2990" s="388" t="s">
        <v>240</v>
      </c>
      <c r="E2990" s="389" t="s">
        <v>17561</v>
      </c>
      <c r="F2990" s="388" t="s">
        <v>241</v>
      </c>
    </row>
    <row r="2991" spans="1:6">
      <c r="A2991" s="388">
        <v>100614</v>
      </c>
      <c r="B2991" s="388" t="s">
        <v>3925</v>
      </c>
      <c r="C2991" s="388" t="s">
        <v>146</v>
      </c>
      <c r="D2991" s="388" t="s">
        <v>240</v>
      </c>
      <c r="E2991" s="389" t="s">
        <v>17562</v>
      </c>
      <c r="F2991" s="388" t="s">
        <v>241</v>
      </c>
    </row>
    <row r="2992" spans="1:6">
      <c r="A2992" s="388">
        <v>100615</v>
      </c>
      <c r="B2992" s="388" t="s">
        <v>3926</v>
      </c>
      <c r="C2992" s="388" t="s">
        <v>146</v>
      </c>
      <c r="D2992" s="388" t="s">
        <v>240</v>
      </c>
      <c r="E2992" s="389" t="s">
        <v>17563</v>
      </c>
      <c r="F2992" s="388" t="s">
        <v>241</v>
      </c>
    </row>
    <row r="2993" spans="1:6">
      <c r="A2993" s="388">
        <v>100616</v>
      </c>
      <c r="B2993" s="388" t="s">
        <v>3927</v>
      </c>
      <c r="C2993" s="388" t="s">
        <v>146</v>
      </c>
      <c r="D2993" s="388" t="s">
        <v>240</v>
      </c>
      <c r="E2993" s="389" t="s">
        <v>17564</v>
      </c>
      <c r="F2993" s="388" t="s">
        <v>241</v>
      </c>
    </row>
    <row r="2994" spans="1:6">
      <c r="A2994" s="388">
        <v>100617</v>
      </c>
      <c r="B2994" s="388" t="s">
        <v>3928</v>
      </c>
      <c r="C2994" s="388" t="s">
        <v>146</v>
      </c>
      <c r="D2994" s="388" t="s">
        <v>240</v>
      </c>
      <c r="E2994" s="389" t="s">
        <v>17565</v>
      </c>
      <c r="F2994" s="388" t="s">
        <v>241</v>
      </c>
    </row>
    <row r="2995" spans="1:6">
      <c r="A2995" s="388">
        <v>100618</v>
      </c>
      <c r="B2995" s="388" t="s">
        <v>3929</v>
      </c>
      <c r="C2995" s="388" t="s">
        <v>146</v>
      </c>
      <c r="D2995" s="388" t="s">
        <v>240</v>
      </c>
      <c r="E2995" s="389" t="s">
        <v>17566</v>
      </c>
      <c r="F2995" s="388" t="s">
        <v>241</v>
      </c>
    </row>
    <row r="2996" spans="1:6">
      <c r="A2996" s="388">
        <v>100619</v>
      </c>
      <c r="B2996" s="388" t="s">
        <v>3930</v>
      </c>
      <c r="C2996" s="388" t="s">
        <v>146</v>
      </c>
      <c r="D2996" s="388" t="s">
        <v>240</v>
      </c>
      <c r="E2996" s="389" t="s">
        <v>17567</v>
      </c>
      <c r="F2996" s="388" t="s">
        <v>241</v>
      </c>
    </row>
    <row r="2997" spans="1:6">
      <c r="A2997" s="388">
        <v>100620</v>
      </c>
      <c r="B2997" s="388" t="s">
        <v>3931</v>
      </c>
      <c r="C2997" s="388" t="s">
        <v>146</v>
      </c>
      <c r="D2997" s="388" t="s">
        <v>240</v>
      </c>
      <c r="E2997" s="389" t="s">
        <v>17568</v>
      </c>
      <c r="F2997" s="388" t="s">
        <v>241</v>
      </c>
    </row>
    <row r="2998" spans="1:6">
      <c r="A2998" s="388">
        <v>100621</v>
      </c>
      <c r="B2998" s="388" t="s">
        <v>3932</v>
      </c>
      <c r="C2998" s="388" t="s">
        <v>146</v>
      </c>
      <c r="D2998" s="388" t="s">
        <v>240</v>
      </c>
      <c r="E2998" s="389" t="s">
        <v>17569</v>
      </c>
      <c r="F2998" s="388" t="s">
        <v>241</v>
      </c>
    </row>
    <row r="2999" spans="1:6">
      <c r="A2999" s="388">
        <v>100622</v>
      </c>
      <c r="B2999" s="388" t="s">
        <v>3933</v>
      </c>
      <c r="C2999" s="388" t="s">
        <v>146</v>
      </c>
      <c r="D2999" s="388" t="s">
        <v>240</v>
      </c>
      <c r="E2999" s="389" t="s">
        <v>17570</v>
      </c>
      <c r="F2999" s="388" t="s">
        <v>241</v>
      </c>
    </row>
    <row r="3000" spans="1:6">
      <c r="A3000" s="388">
        <v>100623</v>
      </c>
      <c r="B3000" s="388" t="s">
        <v>3934</v>
      </c>
      <c r="C3000" s="388" t="s">
        <v>146</v>
      </c>
      <c r="D3000" s="388" t="s">
        <v>240</v>
      </c>
      <c r="E3000" s="389" t="s">
        <v>17571</v>
      </c>
      <c r="F3000" s="388" t="s">
        <v>241</v>
      </c>
    </row>
    <row r="3001" spans="1:6">
      <c r="A3001" s="388">
        <v>97600</v>
      </c>
      <c r="B3001" s="388" t="s">
        <v>3935</v>
      </c>
      <c r="C3001" s="388" t="s">
        <v>146</v>
      </c>
      <c r="D3001" s="388" t="s">
        <v>240</v>
      </c>
      <c r="E3001" s="389" t="s">
        <v>17572</v>
      </c>
      <c r="F3001" s="388" t="s">
        <v>241</v>
      </c>
    </row>
    <row r="3002" spans="1:6">
      <c r="A3002" s="388">
        <v>97601</v>
      </c>
      <c r="B3002" s="388" t="s">
        <v>3936</v>
      </c>
      <c r="C3002" s="388" t="s">
        <v>146</v>
      </c>
      <c r="D3002" s="388" t="s">
        <v>240</v>
      </c>
      <c r="E3002" s="389" t="s">
        <v>17573</v>
      </c>
      <c r="F3002" s="388" t="s">
        <v>241</v>
      </c>
    </row>
    <row r="3003" spans="1:6">
      <c r="A3003" s="388">
        <v>97605</v>
      </c>
      <c r="B3003" s="388" t="s">
        <v>3937</v>
      </c>
      <c r="C3003" s="388" t="s">
        <v>146</v>
      </c>
      <c r="D3003" s="388" t="s">
        <v>240</v>
      </c>
      <c r="E3003" s="389" t="s">
        <v>14560</v>
      </c>
      <c r="F3003" s="388" t="s">
        <v>241</v>
      </c>
    </row>
    <row r="3004" spans="1:6">
      <c r="A3004" s="388">
        <v>97606</v>
      </c>
      <c r="B3004" s="388" t="s">
        <v>3938</v>
      </c>
      <c r="C3004" s="388" t="s">
        <v>146</v>
      </c>
      <c r="D3004" s="388" t="s">
        <v>240</v>
      </c>
      <c r="E3004" s="389" t="s">
        <v>17574</v>
      </c>
      <c r="F3004" s="388" t="s">
        <v>241</v>
      </c>
    </row>
    <row r="3005" spans="1:6">
      <c r="A3005" s="388">
        <v>97607</v>
      </c>
      <c r="B3005" s="388" t="s">
        <v>3939</v>
      </c>
      <c r="C3005" s="388" t="s">
        <v>146</v>
      </c>
      <c r="D3005" s="388" t="s">
        <v>240</v>
      </c>
      <c r="E3005" s="389" t="s">
        <v>17575</v>
      </c>
      <c r="F3005" s="388" t="s">
        <v>241</v>
      </c>
    </row>
    <row r="3006" spans="1:6">
      <c r="A3006" s="388">
        <v>97608</v>
      </c>
      <c r="B3006" s="388" t="s">
        <v>3940</v>
      </c>
      <c r="C3006" s="388" t="s">
        <v>146</v>
      </c>
      <c r="D3006" s="388" t="s">
        <v>240</v>
      </c>
      <c r="E3006" s="389" t="s">
        <v>17576</v>
      </c>
      <c r="F3006" s="388" t="s">
        <v>241</v>
      </c>
    </row>
    <row r="3007" spans="1:6">
      <c r="A3007" s="388">
        <v>102102</v>
      </c>
      <c r="B3007" s="388" t="s">
        <v>3941</v>
      </c>
      <c r="C3007" s="388" t="s">
        <v>146</v>
      </c>
      <c r="D3007" s="388" t="s">
        <v>240</v>
      </c>
      <c r="E3007" s="389" t="s">
        <v>17577</v>
      </c>
      <c r="F3007" s="388" t="s">
        <v>241</v>
      </c>
    </row>
    <row r="3008" spans="1:6">
      <c r="A3008" s="388">
        <v>102103</v>
      </c>
      <c r="B3008" s="388" t="s">
        <v>3942</v>
      </c>
      <c r="C3008" s="388" t="s">
        <v>146</v>
      </c>
      <c r="D3008" s="388" t="s">
        <v>240</v>
      </c>
      <c r="E3008" s="389" t="s">
        <v>17578</v>
      </c>
      <c r="F3008" s="388" t="s">
        <v>241</v>
      </c>
    </row>
    <row r="3009" spans="1:6">
      <c r="A3009" s="388">
        <v>102104</v>
      </c>
      <c r="B3009" s="388" t="s">
        <v>3943</v>
      </c>
      <c r="C3009" s="388" t="s">
        <v>146</v>
      </c>
      <c r="D3009" s="388" t="s">
        <v>240</v>
      </c>
      <c r="E3009" s="389" t="s">
        <v>17579</v>
      </c>
      <c r="F3009" s="388" t="s">
        <v>241</v>
      </c>
    </row>
    <row r="3010" spans="1:6">
      <c r="A3010" s="388">
        <v>102105</v>
      </c>
      <c r="B3010" s="388" t="s">
        <v>3944</v>
      </c>
      <c r="C3010" s="388" t="s">
        <v>146</v>
      </c>
      <c r="D3010" s="388" t="s">
        <v>240</v>
      </c>
      <c r="E3010" s="389" t="s">
        <v>17580</v>
      </c>
      <c r="F3010" s="388" t="s">
        <v>241</v>
      </c>
    </row>
    <row r="3011" spans="1:6">
      <c r="A3011" s="388">
        <v>102106</v>
      </c>
      <c r="B3011" s="388" t="s">
        <v>3945</v>
      </c>
      <c r="C3011" s="388" t="s">
        <v>146</v>
      </c>
      <c r="D3011" s="388" t="s">
        <v>240</v>
      </c>
      <c r="E3011" s="389" t="s">
        <v>17581</v>
      </c>
      <c r="F3011" s="388" t="s">
        <v>241</v>
      </c>
    </row>
    <row r="3012" spans="1:6">
      <c r="A3012" s="388">
        <v>102107</v>
      </c>
      <c r="B3012" s="388" t="s">
        <v>3946</v>
      </c>
      <c r="C3012" s="388" t="s">
        <v>146</v>
      </c>
      <c r="D3012" s="388" t="s">
        <v>240</v>
      </c>
      <c r="E3012" s="389" t="s">
        <v>17582</v>
      </c>
      <c r="F3012" s="388" t="s">
        <v>241</v>
      </c>
    </row>
    <row r="3013" spans="1:6">
      <c r="A3013" s="388">
        <v>102108</v>
      </c>
      <c r="B3013" s="388" t="s">
        <v>3947</v>
      </c>
      <c r="C3013" s="388" t="s">
        <v>146</v>
      </c>
      <c r="D3013" s="388" t="s">
        <v>240</v>
      </c>
      <c r="E3013" s="389" t="s">
        <v>17583</v>
      </c>
      <c r="F3013" s="388" t="s">
        <v>241</v>
      </c>
    </row>
    <row r="3014" spans="1:6">
      <c r="A3014" s="388">
        <v>102109</v>
      </c>
      <c r="B3014" s="388" t="s">
        <v>3948</v>
      </c>
      <c r="C3014" s="388" t="s">
        <v>146</v>
      </c>
      <c r="D3014" s="388" t="s">
        <v>334</v>
      </c>
      <c r="E3014" s="389" t="s">
        <v>17584</v>
      </c>
      <c r="F3014" s="388" t="s">
        <v>241</v>
      </c>
    </row>
    <row r="3015" spans="1:6">
      <c r="A3015" s="388">
        <v>102110</v>
      </c>
      <c r="B3015" s="388" t="s">
        <v>3949</v>
      </c>
      <c r="C3015" s="388" t="s">
        <v>146</v>
      </c>
      <c r="D3015" s="388" t="s">
        <v>334</v>
      </c>
      <c r="E3015" s="389" t="s">
        <v>17585</v>
      </c>
      <c r="F3015" s="388" t="s">
        <v>241</v>
      </c>
    </row>
    <row r="3016" spans="1:6">
      <c r="A3016" s="388">
        <v>93128</v>
      </c>
      <c r="B3016" s="388" t="s">
        <v>3950</v>
      </c>
      <c r="C3016" s="388" t="s">
        <v>146</v>
      </c>
      <c r="D3016" s="388" t="s">
        <v>334</v>
      </c>
      <c r="E3016" s="389" t="s">
        <v>17586</v>
      </c>
      <c r="F3016" s="388" t="s">
        <v>241</v>
      </c>
    </row>
    <row r="3017" spans="1:6">
      <c r="A3017" s="388">
        <v>93137</v>
      </c>
      <c r="B3017" s="388" t="s">
        <v>3951</v>
      </c>
      <c r="C3017" s="388" t="s">
        <v>146</v>
      </c>
      <c r="D3017" s="388" t="s">
        <v>334</v>
      </c>
      <c r="E3017" s="389" t="s">
        <v>17587</v>
      </c>
      <c r="F3017" s="388" t="s">
        <v>241</v>
      </c>
    </row>
    <row r="3018" spans="1:6">
      <c r="A3018" s="388">
        <v>93138</v>
      </c>
      <c r="B3018" s="388" t="s">
        <v>3952</v>
      </c>
      <c r="C3018" s="388" t="s">
        <v>146</v>
      </c>
      <c r="D3018" s="388" t="s">
        <v>334</v>
      </c>
      <c r="E3018" s="389" t="s">
        <v>17082</v>
      </c>
      <c r="F3018" s="388" t="s">
        <v>241</v>
      </c>
    </row>
    <row r="3019" spans="1:6">
      <c r="A3019" s="388">
        <v>93139</v>
      </c>
      <c r="B3019" s="388" t="s">
        <v>3953</v>
      </c>
      <c r="C3019" s="388" t="s">
        <v>146</v>
      </c>
      <c r="D3019" s="388" t="s">
        <v>334</v>
      </c>
      <c r="E3019" s="389" t="s">
        <v>17588</v>
      </c>
      <c r="F3019" s="388" t="s">
        <v>241</v>
      </c>
    </row>
    <row r="3020" spans="1:6">
      <c r="A3020" s="388">
        <v>93140</v>
      </c>
      <c r="B3020" s="388" t="s">
        <v>3954</v>
      </c>
      <c r="C3020" s="388" t="s">
        <v>146</v>
      </c>
      <c r="D3020" s="388" t="s">
        <v>334</v>
      </c>
      <c r="E3020" s="389" t="s">
        <v>17589</v>
      </c>
      <c r="F3020" s="388" t="s">
        <v>241</v>
      </c>
    </row>
    <row r="3021" spans="1:6">
      <c r="A3021" s="388">
        <v>93141</v>
      </c>
      <c r="B3021" s="388" t="s">
        <v>3955</v>
      </c>
      <c r="C3021" s="388" t="s">
        <v>146</v>
      </c>
      <c r="D3021" s="388" t="s">
        <v>334</v>
      </c>
      <c r="E3021" s="389" t="s">
        <v>17590</v>
      </c>
      <c r="F3021" s="388" t="s">
        <v>241</v>
      </c>
    </row>
    <row r="3022" spans="1:6">
      <c r="A3022" s="388">
        <v>93142</v>
      </c>
      <c r="B3022" s="388" t="s">
        <v>3956</v>
      </c>
      <c r="C3022" s="388" t="s">
        <v>146</v>
      </c>
      <c r="D3022" s="388" t="s">
        <v>334</v>
      </c>
      <c r="E3022" s="389" t="s">
        <v>17591</v>
      </c>
      <c r="F3022" s="388" t="s">
        <v>241</v>
      </c>
    </row>
    <row r="3023" spans="1:6">
      <c r="A3023" s="388">
        <v>93143</v>
      </c>
      <c r="B3023" s="388" t="s">
        <v>3957</v>
      </c>
      <c r="C3023" s="388" t="s">
        <v>146</v>
      </c>
      <c r="D3023" s="388" t="s">
        <v>334</v>
      </c>
      <c r="E3023" s="389" t="s">
        <v>16234</v>
      </c>
      <c r="F3023" s="388" t="s">
        <v>241</v>
      </c>
    </row>
    <row r="3024" spans="1:6">
      <c r="A3024" s="388">
        <v>93144</v>
      </c>
      <c r="B3024" s="388" t="s">
        <v>3958</v>
      </c>
      <c r="C3024" s="388" t="s">
        <v>146</v>
      </c>
      <c r="D3024" s="388" t="s">
        <v>334</v>
      </c>
      <c r="E3024" s="389" t="s">
        <v>17592</v>
      </c>
      <c r="F3024" s="388" t="s">
        <v>241</v>
      </c>
    </row>
    <row r="3025" spans="1:6">
      <c r="A3025" s="388">
        <v>93145</v>
      </c>
      <c r="B3025" s="388" t="s">
        <v>3959</v>
      </c>
      <c r="C3025" s="388" t="s">
        <v>146</v>
      </c>
      <c r="D3025" s="388" t="s">
        <v>334</v>
      </c>
      <c r="E3025" s="389" t="s">
        <v>17593</v>
      </c>
      <c r="F3025" s="388" t="s">
        <v>241</v>
      </c>
    </row>
    <row r="3026" spans="1:6">
      <c r="A3026" s="388">
        <v>93146</v>
      </c>
      <c r="B3026" s="388" t="s">
        <v>3960</v>
      </c>
      <c r="C3026" s="388" t="s">
        <v>146</v>
      </c>
      <c r="D3026" s="388" t="s">
        <v>334</v>
      </c>
      <c r="E3026" s="389" t="s">
        <v>17594</v>
      </c>
      <c r="F3026" s="388" t="s">
        <v>241</v>
      </c>
    </row>
    <row r="3027" spans="1:6">
      <c r="A3027" s="388">
        <v>93147</v>
      </c>
      <c r="B3027" s="388" t="s">
        <v>3961</v>
      </c>
      <c r="C3027" s="388" t="s">
        <v>146</v>
      </c>
      <c r="D3027" s="388" t="s">
        <v>334</v>
      </c>
      <c r="E3027" s="389" t="s">
        <v>17595</v>
      </c>
      <c r="F3027" s="388" t="s">
        <v>241</v>
      </c>
    </row>
    <row r="3028" spans="1:6">
      <c r="A3028" s="388">
        <v>96971</v>
      </c>
      <c r="B3028" s="388" t="s">
        <v>3962</v>
      </c>
      <c r="C3028" s="388" t="s">
        <v>239</v>
      </c>
      <c r="D3028" s="388" t="s">
        <v>240</v>
      </c>
      <c r="E3028" s="389" t="s">
        <v>14032</v>
      </c>
      <c r="F3028" s="388" t="s">
        <v>241</v>
      </c>
    </row>
    <row r="3029" spans="1:6">
      <c r="A3029" s="388">
        <v>96972</v>
      </c>
      <c r="B3029" s="388" t="s">
        <v>3963</v>
      </c>
      <c r="C3029" s="388" t="s">
        <v>239</v>
      </c>
      <c r="D3029" s="388" t="s">
        <v>240</v>
      </c>
      <c r="E3029" s="389" t="s">
        <v>14355</v>
      </c>
      <c r="F3029" s="388" t="s">
        <v>241</v>
      </c>
    </row>
    <row r="3030" spans="1:6">
      <c r="A3030" s="388">
        <v>96973</v>
      </c>
      <c r="B3030" s="388" t="s">
        <v>3964</v>
      </c>
      <c r="C3030" s="388" t="s">
        <v>239</v>
      </c>
      <c r="D3030" s="388" t="s">
        <v>240</v>
      </c>
      <c r="E3030" s="389" t="s">
        <v>14561</v>
      </c>
      <c r="F3030" s="388" t="s">
        <v>241</v>
      </c>
    </row>
    <row r="3031" spans="1:6">
      <c r="A3031" s="388">
        <v>96974</v>
      </c>
      <c r="B3031" s="388" t="s">
        <v>3965</v>
      </c>
      <c r="C3031" s="388" t="s">
        <v>239</v>
      </c>
      <c r="D3031" s="388" t="s">
        <v>240</v>
      </c>
      <c r="E3031" s="389" t="s">
        <v>17596</v>
      </c>
      <c r="F3031" s="388" t="s">
        <v>241</v>
      </c>
    </row>
    <row r="3032" spans="1:6">
      <c r="A3032" s="388">
        <v>96975</v>
      </c>
      <c r="B3032" s="388" t="s">
        <v>3966</v>
      </c>
      <c r="C3032" s="388" t="s">
        <v>239</v>
      </c>
      <c r="D3032" s="388" t="s">
        <v>240</v>
      </c>
      <c r="E3032" s="389" t="s">
        <v>17597</v>
      </c>
      <c r="F3032" s="388" t="s">
        <v>241</v>
      </c>
    </row>
    <row r="3033" spans="1:6">
      <c r="A3033" s="388">
        <v>96976</v>
      </c>
      <c r="B3033" s="388" t="s">
        <v>3967</v>
      </c>
      <c r="C3033" s="388" t="s">
        <v>239</v>
      </c>
      <c r="D3033" s="388" t="s">
        <v>240</v>
      </c>
      <c r="E3033" s="389" t="s">
        <v>17598</v>
      </c>
      <c r="F3033" s="388" t="s">
        <v>241</v>
      </c>
    </row>
    <row r="3034" spans="1:6">
      <c r="A3034" s="388">
        <v>96977</v>
      </c>
      <c r="B3034" s="388" t="s">
        <v>3968</v>
      </c>
      <c r="C3034" s="388" t="s">
        <v>239</v>
      </c>
      <c r="D3034" s="388" t="s">
        <v>334</v>
      </c>
      <c r="E3034" s="389" t="s">
        <v>7242</v>
      </c>
      <c r="F3034" s="388" t="s">
        <v>241</v>
      </c>
    </row>
    <row r="3035" spans="1:6">
      <c r="A3035" s="388">
        <v>96978</v>
      </c>
      <c r="B3035" s="388" t="s">
        <v>3970</v>
      </c>
      <c r="C3035" s="388" t="s">
        <v>239</v>
      </c>
      <c r="D3035" s="388" t="s">
        <v>334</v>
      </c>
      <c r="E3035" s="389" t="s">
        <v>17599</v>
      </c>
      <c r="F3035" s="388" t="s">
        <v>241</v>
      </c>
    </row>
    <row r="3036" spans="1:6">
      <c r="A3036" s="388">
        <v>96979</v>
      </c>
      <c r="B3036" s="388" t="s">
        <v>3971</v>
      </c>
      <c r="C3036" s="388" t="s">
        <v>239</v>
      </c>
      <c r="D3036" s="388" t="s">
        <v>334</v>
      </c>
      <c r="E3036" s="389" t="s">
        <v>17600</v>
      </c>
      <c r="F3036" s="388" t="s">
        <v>241</v>
      </c>
    </row>
    <row r="3037" spans="1:6">
      <c r="A3037" s="388">
        <v>96984</v>
      </c>
      <c r="B3037" s="388" t="s">
        <v>3972</v>
      </c>
      <c r="C3037" s="388" t="s">
        <v>146</v>
      </c>
      <c r="D3037" s="388" t="s">
        <v>334</v>
      </c>
      <c r="E3037" s="389" t="s">
        <v>14562</v>
      </c>
      <c r="F3037" s="388" t="s">
        <v>241</v>
      </c>
    </row>
    <row r="3038" spans="1:6">
      <c r="A3038" s="388">
        <v>96985</v>
      </c>
      <c r="B3038" s="388" t="s">
        <v>3973</v>
      </c>
      <c r="C3038" s="388" t="s">
        <v>146</v>
      </c>
      <c r="D3038" s="388" t="s">
        <v>334</v>
      </c>
      <c r="E3038" s="389" t="s">
        <v>17601</v>
      </c>
      <c r="F3038" s="388" t="s">
        <v>241</v>
      </c>
    </row>
    <row r="3039" spans="1:6">
      <c r="A3039" s="388">
        <v>96986</v>
      </c>
      <c r="B3039" s="388" t="s">
        <v>3974</v>
      </c>
      <c r="C3039" s="388" t="s">
        <v>146</v>
      </c>
      <c r="D3039" s="388" t="s">
        <v>334</v>
      </c>
      <c r="E3039" s="389" t="s">
        <v>17602</v>
      </c>
      <c r="F3039" s="388" t="s">
        <v>241</v>
      </c>
    </row>
    <row r="3040" spans="1:6">
      <c r="A3040" s="388">
        <v>96987</v>
      </c>
      <c r="B3040" s="388" t="s">
        <v>3975</v>
      </c>
      <c r="C3040" s="388" t="s">
        <v>146</v>
      </c>
      <c r="D3040" s="388" t="s">
        <v>334</v>
      </c>
      <c r="E3040" s="389" t="s">
        <v>14563</v>
      </c>
      <c r="F3040" s="388" t="s">
        <v>241</v>
      </c>
    </row>
    <row r="3041" spans="1:6">
      <c r="A3041" s="388">
        <v>96988</v>
      </c>
      <c r="B3041" s="388" t="s">
        <v>3977</v>
      </c>
      <c r="C3041" s="388" t="s">
        <v>146</v>
      </c>
      <c r="D3041" s="388" t="s">
        <v>334</v>
      </c>
      <c r="E3041" s="389" t="s">
        <v>17603</v>
      </c>
      <c r="F3041" s="388" t="s">
        <v>241</v>
      </c>
    </row>
    <row r="3042" spans="1:6">
      <c r="A3042" s="388">
        <v>96989</v>
      </c>
      <c r="B3042" s="388" t="s">
        <v>3978</v>
      </c>
      <c r="C3042" s="388" t="s">
        <v>146</v>
      </c>
      <c r="D3042" s="388" t="s">
        <v>334</v>
      </c>
      <c r="E3042" s="389" t="s">
        <v>17604</v>
      </c>
      <c r="F3042" s="388" t="s">
        <v>241</v>
      </c>
    </row>
    <row r="3043" spans="1:6">
      <c r="A3043" s="388">
        <v>98463</v>
      </c>
      <c r="B3043" s="388" t="s">
        <v>3979</v>
      </c>
      <c r="C3043" s="388" t="s">
        <v>146</v>
      </c>
      <c r="D3043" s="388" t="s">
        <v>240</v>
      </c>
      <c r="E3043" s="389" t="s">
        <v>13974</v>
      </c>
      <c r="F3043" s="388" t="s">
        <v>241</v>
      </c>
    </row>
    <row r="3044" spans="1:6">
      <c r="A3044" s="388">
        <v>96765</v>
      </c>
      <c r="B3044" s="388" t="s">
        <v>3980</v>
      </c>
      <c r="C3044" s="388" t="s">
        <v>146</v>
      </c>
      <c r="D3044" s="388" t="s">
        <v>240</v>
      </c>
      <c r="E3044" s="389" t="s">
        <v>17605</v>
      </c>
      <c r="F3044" s="388" t="s">
        <v>241</v>
      </c>
    </row>
    <row r="3045" spans="1:6">
      <c r="A3045" s="388">
        <v>101905</v>
      </c>
      <c r="B3045" s="388" t="s">
        <v>3981</v>
      </c>
      <c r="C3045" s="388" t="s">
        <v>146</v>
      </c>
      <c r="D3045" s="388" t="s">
        <v>240</v>
      </c>
      <c r="E3045" s="389" t="s">
        <v>17606</v>
      </c>
      <c r="F3045" s="388" t="s">
        <v>241</v>
      </c>
    </row>
    <row r="3046" spans="1:6">
      <c r="A3046" s="388">
        <v>101906</v>
      </c>
      <c r="B3046" s="388" t="s">
        <v>3982</v>
      </c>
      <c r="C3046" s="388" t="s">
        <v>146</v>
      </c>
      <c r="D3046" s="388" t="s">
        <v>240</v>
      </c>
      <c r="E3046" s="389" t="s">
        <v>17607</v>
      </c>
      <c r="F3046" s="388" t="s">
        <v>241</v>
      </c>
    </row>
    <row r="3047" spans="1:6">
      <c r="A3047" s="388">
        <v>101907</v>
      </c>
      <c r="B3047" s="388" t="s">
        <v>3983</v>
      </c>
      <c r="C3047" s="388" t="s">
        <v>146</v>
      </c>
      <c r="D3047" s="388" t="s">
        <v>240</v>
      </c>
      <c r="E3047" s="389" t="s">
        <v>17608</v>
      </c>
      <c r="F3047" s="388" t="s">
        <v>241</v>
      </c>
    </row>
    <row r="3048" spans="1:6">
      <c r="A3048" s="388">
        <v>101908</v>
      </c>
      <c r="B3048" s="388" t="s">
        <v>3984</v>
      </c>
      <c r="C3048" s="388" t="s">
        <v>146</v>
      </c>
      <c r="D3048" s="388" t="s">
        <v>240</v>
      </c>
      <c r="E3048" s="389" t="s">
        <v>17609</v>
      </c>
      <c r="F3048" s="388" t="s">
        <v>241</v>
      </c>
    </row>
    <row r="3049" spans="1:6">
      <c r="A3049" s="388">
        <v>101909</v>
      </c>
      <c r="B3049" s="388" t="s">
        <v>3985</v>
      </c>
      <c r="C3049" s="388" t="s">
        <v>146</v>
      </c>
      <c r="D3049" s="388" t="s">
        <v>240</v>
      </c>
      <c r="E3049" s="389" t="s">
        <v>17610</v>
      </c>
      <c r="F3049" s="388" t="s">
        <v>241</v>
      </c>
    </row>
    <row r="3050" spans="1:6">
      <c r="A3050" s="388">
        <v>101910</v>
      </c>
      <c r="B3050" s="388" t="s">
        <v>3986</v>
      </c>
      <c r="C3050" s="388" t="s">
        <v>146</v>
      </c>
      <c r="D3050" s="388" t="s">
        <v>240</v>
      </c>
      <c r="E3050" s="389" t="s">
        <v>17611</v>
      </c>
      <c r="F3050" s="388" t="s">
        <v>241</v>
      </c>
    </row>
    <row r="3051" spans="1:6">
      <c r="A3051" s="388">
        <v>101911</v>
      </c>
      <c r="B3051" s="388" t="s">
        <v>3987</v>
      </c>
      <c r="C3051" s="388" t="s">
        <v>146</v>
      </c>
      <c r="D3051" s="388" t="s">
        <v>240</v>
      </c>
      <c r="E3051" s="389" t="s">
        <v>17612</v>
      </c>
      <c r="F3051" s="388" t="s">
        <v>241</v>
      </c>
    </row>
    <row r="3052" spans="1:6">
      <c r="A3052" s="388">
        <v>101912</v>
      </c>
      <c r="B3052" s="388" t="s">
        <v>3988</v>
      </c>
      <c r="C3052" s="388" t="s">
        <v>146</v>
      </c>
      <c r="D3052" s="388" t="s">
        <v>334</v>
      </c>
      <c r="E3052" s="389" t="s">
        <v>17613</v>
      </c>
      <c r="F3052" s="388" t="s">
        <v>241</v>
      </c>
    </row>
    <row r="3053" spans="1:6">
      <c r="A3053" s="388">
        <v>101913</v>
      </c>
      <c r="B3053" s="388" t="s">
        <v>3989</v>
      </c>
      <c r="C3053" s="388" t="s">
        <v>146</v>
      </c>
      <c r="D3053" s="388" t="s">
        <v>334</v>
      </c>
      <c r="E3053" s="389" t="s">
        <v>17614</v>
      </c>
      <c r="F3053" s="388" t="s">
        <v>241</v>
      </c>
    </row>
    <row r="3054" spans="1:6">
      <c r="A3054" s="388">
        <v>101914</v>
      </c>
      <c r="B3054" s="388" t="s">
        <v>3990</v>
      </c>
      <c r="C3054" s="388" t="s">
        <v>146</v>
      </c>
      <c r="D3054" s="388" t="s">
        <v>334</v>
      </c>
      <c r="E3054" s="389" t="s">
        <v>17615</v>
      </c>
      <c r="F3054" s="388" t="s">
        <v>241</v>
      </c>
    </row>
    <row r="3055" spans="1:6">
      <c r="A3055" s="388">
        <v>101915</v>
      </c>
      <c r="B3055" s="388" t="s">
        <v>3991</v>
      </c>
      <c r="C3055" s="388" t="s">
        <v>146</v>
      </c>
      <c r="D3055" s="388" t="s">
        <v>334</v>
      </c>
      <c r="E3055" s="389" t="s">
        <v>17616</v>
      </c>
      <c r="F3055" s="388" t="s">
        <v>241</v>
      </c>
    </row>
    <row r="3056" spans="1:6">
      <c r="A3056" s="388">
        <v>101916</v>
      </c>
      <c r="B3056" s="388" t="s">
        <v>3992</v>
      </c>
      <c r="C3056" s="388" t="s">
        <v>146</v>
      </c>
      <c r="D3056" s="388" t="s">
        <v>240</v>
      </c>
      <c r="E3056" s="389" t="s">
        <v>17617</v>
      </c>
      <c r="F3056" s="388" t="s">
        <v>241</v>
      </c>
    </row>
    <row r="3057" spans="1:6">
      <c r="A3057" s="388">
        <v>101917</v>
      </c>
      <c r="B3057" s="388" t="s">
        <v>3993</v>
      </c>
      <c r="C3057" s="388" t="s">
        <v>146</v>
      </c>
      <c r="D3057" s="388" t="s">
        <v>240</v>
      </c>
      <c r="E3057" s="389" t="s">
        <v>17618</v>
      </c>
      <c r="F3057" s="388" t="s">
        <v>241</v>
      </c>
    </row>
    <row r="3058" spans="1:6">
      <c r="A3058" s="388">
        <v>98261</v>
      </c>
      <c r="B3058" s="388" t="s">
        <v>3994</v>
      </c>
      <c r="C3058" s="388" t="s">
        <v>239</v>
      </c>
      <c r="D3058" s="388" t="s">
        <v>334</v>
      </c>
      <c r="E3058" s="389" t="s">
        <v>759</v>
      </c>
      <c r="F3058" s="388" t="s">
        <v>241</v>
      </c>
    </row>
    <row r="3059" spans="1:6">
      <c r="A3059" s="388">
        <v>98262</v>
      </c>
      <c r="B3059" s="388" t="s">
        <v>3996</v>
      </c>
      <c r="C3059" s="388" t="s">
        <v>239</v>
      </c>
      <c r="D3059" s="388" t="s">
        <v>334</v>
      </c>
      <c r="E3059" s="389" t="s">
        <v>3242</v>
      </c>
      <c r="F3059" s="388" t="s">
        <v>241</v>
      </c>
    </row>
    <row r="3060" spans="1:6">
      <c r="A3060" s="388">
        <v>98263</v>
      </c>
      <c r="B3060" s="388" t="s">
        <v>3998</v>
      </c>
      <c r="C3060" s="388" t="s">
        <v>239</v>
      </c>
      <c r="D3060" s="388" t="s">
        <v>334</v>
      </c>
      <c r="E3060" s="389" t="s">
        <v>6388</v>
      </c>
      <c r="F3060" s="388" t="s">
        <v>241</v>
      </c>
    </row>
    <row r="3061" spans="1:6">
      <c r="A3061" s="388">
        <v>98264</v>
      </c>
      <c r="B3061" s="388" t="s">
        <v>4000</v>
      </c>
      <c r="C3061" s="388" t="s">
        <v>239</v>
      </c>
      <c r="D3061" s="388" t="s">
        <v>334</v>
      </c>
      <c r="E3061" s="389" t="s">
        <v>7535</v>
      </c>
      <c r="F3061" s="388" t="s">
        <v>241</v>
      </c>
    </row>
    <row r="3062" spans="1:6">
      <c r="A3062" s="388">
        <v>98265</v>
      </c>
      <c r="B3062" s="388" t="s">
        <v>4002</v>
      </c>
      <c r="C3062" s="388" t="s">
        <v>239</v>
      </c>
      <c r="D3062" s="388" t="s">
        <v>334</v>
      </c>
      <c r="E3062" s="389" t="s">
        <v>4373</v>
      </c>
      <c r="F3062" s="388" t="s">
        <v>241</v>
      </c>
    </row>
    <row r="3063" spans="1:6">
      <c r="A3063" s="388">
        <v>98266</v>
      </c>
      <c r="B3063" s="388" t="s">
        <v>4004</v>
      </c>
      <c r="C3063" s="388" t="s">
        <v>239</v>
      </c>
      <c r="D3063" s="388" t="s">
        <v>334</v>
      </c>
      <c r="E3063" s="389" t="s">
        <v>8113</v>
      </c>
      <c r="F3063" s="388" t="s">
        <v>241</v>
      </c>
    </row>
    <row r="3064" spans="1:6">
      <c r="A3064" s="388">
        <v>98267</v>
      </c>
      <c r="B3064" s="388" t="s">
        <v>4005</v>
      </c>
      <c r="C3064" s="388" t="s">
        <v>239</v>
      </c>
      <c r="D3064" s="388" t="s">
        <v>334</v>
      </c>
      <c r="E3064" s="389" t="s">
        <v>3491</v>
      </c>
      <c r="F3064" s="388" t="s">
        <v>241</v>
      </c>
    </row>
    <row r="3065" spans="1:6">
      <c r="A3065" s="388">
        <v>98268</v>
      </c>
      <c r="B3065" s="388" t="s">
        <v>4006</v>
      </c>
      <c r="C3065" s="388" t="s">
        <v>239</v>
      </c>
      <c r="D3065" s="388" t="s">
        <v>334</v>
      </c>
      <c r="E3065" s="389" t="s">
        <v>14564</v>
      </c>
      <c r="F3065" s="388" t="s">
        <v>241</v>
      </c>
    </row>
    <row r="3066" spans="1:6">
      <c r="A3066" s="388">
        <v>98269</v>
      </c>
      <c r="B3066" s="388" t="s">
        <v>4007</v>
      </c>
      <c r="C3066" s="388" t="s">
        <v>239</v>
      </c>
      <c r="D3066" s="388" t="s">
        <v>334</v>
      </c>
      <c r="E3066" s="389" t="s">
        <v>17619</v>
      </c>
      <c r="F3066" s="388" t="s">
        <v>241</v>
      </c>
    </row>
    <row r="3067" spans="1:6">
      <c r="A3067" s="388">
        <v>98270</v>
      </c>
      <c r="B3067" s="388" t="s">
        <v>4008</v>
      </c>
      <c r="C3067" s="388" t="s">
        <v>239</v>
      </c>
      <c r="D3067" s="388" t="s">
        <v>334</v>
      </c>
      <c r="E3067" s="389" t="s">
        <v>17620</v>
      </c>
      <c r="F3067" s="388" t="s">
        <v>241</v>
      </c>
    </row>
    <row r="3068" spans="1:6">
      <c r="A3068" s="388">
        <v>98271</v>
      </c>
      <c r="B3068" s="388" t="s">
        <v>4009</v>
      </c>
      <c r="C3068" s="388" t="s">
        <v>239</v>
      </c>
      <c r="D3068" s="388" t="s">
        <v>334</v>
      </c>
      <c r="E3068" s="389" t="s">
        <v>17621</v>
      </c>
      <c r="F3068" s="388" t="s">
        <v>241</v>
      </c>
    </row>
    <row r="3069" spans="1:6">
      <c r="A3069" s="388">
        <v>98272</v>
      </c>
      <c r="B3069" s="388" t="s">
        <v>4010</v>
      </c>
      <c r="C3069" s="388" t="s">
        <v>239</v>
      </c>
      <c r="D3069" s="388" t="s">
        <v>334</v>
      </c>
      <c r="E3069" s="389" t="s">
        <v>17622</v>
      </c>
      <c r="F3069" s="388" t="s">
        <v>241</v>
      </c>
    </row>
    <row r="3070" spans="1:6">
      <c r="A3070" s="388">
        <v>98273</v>
      </c>
      <c r="B3070" s="388" t="s">
        <v>4011</v>
      </c>
      <c r="C3070" s="388" t="s">
        <v>239</v>
      </c>
      <c r="D3070" s="388" t="s">
        <v>334</v>
      </c>
      <c r="E3070" s="389" t="s">
        <v>365</v>
      </c>
      <c r="F3070" s="388" t="s">
        <v>241</v>
      </c>
    </row>
    <row r="3071" spans="1:6">
      <c r="A3071" s="388">
        <v>98274</v>
      </c>
      <c r="B3071" s="388" t="s">
        <v>4013</v>
      </c>
      <c r="C3071" s="388" t="s">
        <v>239</v>
      </c>
      <c r="D3071" s="388" t="s">
        <v>334</v>
      </c>
      <c r="E3071" s="389" t="s">
        <v>11085</v>
      </c>
      <c r="F3071" s="388" t="s">
        <v>241</v>
      </c>
    </row>
    <row r="3072" spans="1:6">
      <c r="A3072" s="388">
        <v>98275</v>
      </c>
      <c r="B3072" s="388" t="s">
        <v>4014</v>
      </c>
      <c r="C3072" s="388" t="s">
        <v>239</v>
      </c>
      <c r="D3072" s="388" t="s">
        <v>334</v>
      </c>
      <c r="E3072" s="389" t="s">
        <v>7765</v>
      </c>
      <c r="F3072" s="388" t="s">
        <v>241</v>
      </c>
    </row>
    <row r="3073" spans="1:6">
      <c r="A3073" s="388">
        <v>98276</v>
      </c>
      <c r="B3073" s="388" t="s">
        <v>4015</v>
      </c>
      <c r="C3073" s="388" t="s">
        <v>239</v>
      </c>
      <c r="D3073" s="388" t="s">
        <v>334</v>
      </c>
      <c r="E3073" s="389" t="s">
        <v>10398</v>
      </c>
      <c r="F3073" s="388" t="s">
        <v>241</v>
      </c>
    </row>
    <row r="3074" spans="1:6">
      <c r="A3074" s="388">
        <v>98277</v>
      </c>
      <c r="B3074" s="388" t="s">
        <v>4017</v>
      </c>
      <c r="C3074" s="388" t="s">
        <v>239</v>
      </c>
      <c r="D3074" s="388" t="s">
        <v>334</v>
      </c>
      <c r="E3074" s="389" t="s">
        <v>9319</v>
      </c>
      <c r="F3074" s="388" t="s">
        <v>241</v>
      </c>
    </row>
    <row r="3075" spans="1:6">
      <c r="A3075" s="388">
        <v>98278</v>
      </c>
      <c r="B3075" s="388" t="s">
        <v>4019</v>
      </c>
      <c r="C3075" s="388" t="s">
        <v>239</v>
      </c>
      <c r="D3075" s="388" t="s">
        <v>334</v>
      </c>
      <c r="E3075" s="389" t="s">
        <v>17623</v>
      </c>
      <c r="F3075" s="388" t="s">
        <v>241</v>
      </c>
    </row>
    <row r="3076" spans="1:6">
      <c r="A3076" s="388">
        <v>98279</v>
      </c>
      <c r="B3076" s="388" t="s">
        <v>4020</v>
      </c>
      <c r="C3076" s="388" t="s">
        <v>239</v>
      </c>
      <c r="D3076" s="388" t="s">
        <v>334</v>
      </c>
      <c r="E3076" s="389" t="s">
        <v>6728</v>
      </c>
      <c r="F3076" s="388" t="s">
        <v>241</v>
      </c>
    </row>
    <row r="3077" spans="1:6">
      <c r="A3077" s="388">
        <v>98280</v>
      </c>
      <c r="B3077" s="388" t="s">
        <v>4021</v>
      </c>
      <c r="C3077" s="388" t="s">
        <v>239</v>
      </c>
      <c r="D3077" s="388" t="s">
        <v>334</v>
      </c>
      <c r="E3077" s="389" t="s">
        <v>6355</v>
      </c>
      <c r="F3077" s="388" t="s">
        <v>241</v>
      </c>
    </row>
    <row r="3078" spans="1:6">
      <c r="A3078" s="388">
        <v>98281</v>
      </c>
      <c r="B3078" s="388" t="s">
        <v>4023</v>
      </c>
      <c r="C3078" s="388" t="s">
        <v>239</v>
      </c>
      <c r="D3078" s="388" t="s">
        <v>334</v>
      </c>
      <c r="E3078" s="389" t="s">
        <v>13936</v>
      </c>
      <c r="F3078" s="388" t="s">
        <v>241</v>
      </c>
    </row>
    <row r="3079" spans="1:6">
      <c r="A3079" s="388">
        <v>98282</v>
      </c>
      <c r="B3079" s="388" t="s">
        <v>4024</v>
      </c>
      <c r="C3079" s="388" t="s">
        <v>239</v>
      </c>
      <c r="D3079" s="388" t="s">
        <v>334</v>
      </c>
      <c r="E3079" s="389" t="s">
        <v>7735</v>
      </c>
      <c r="F3079" s="388" t="s">
        <v>241</v>
      </c>
    </row>
    <row r="3080" spans="1:6">
      <c r="A3080" s="388">
        <v>98283</v>
      </c>
      <c r="B3080" s="388" t="s">
        <v>4026</v>
      </c>
      <c r="C3080" s="388" t="s">
        <v>239</v>
      </c>
      <c r="D3080" s="388" t="s">
        <v>334</v>
      </c>
      <c r="E3080" s="389" t="s">
        <v>4675</v>
      </c>
      <c r="F3080" s="388" t="s">
        <v>241</v>
      </c>
    </row>
    <row r="3081" spans="1:6">
      <c r="A3081" s="388">
        <v>98284</v>
      </c>
      <c r="B3081" s="388" t="s">
        <v>4027</v>
      </c>
      <c r="C3081" s="388" t="s">
        <v>239</v>
      </c>
      <c r="D3081" s="388" t="s">
        <v>334</v>
      </c>
      <c r="E3081" s="389" t="s">
        <v>14565</v>
      </c>
      <c r="F3081" s="388" t="s">
        <v>241</v>
      </c>
    </row>
    <row r="3082" spans="1:6">
      <c r="A3082" s="388">
        <v>98285</v>
      </c>
      <c r="B3082" s="388" t="s">
        <v>4029</v>
      </c>
      <c r="C3082" s="388" t="s">
        <v>239</v>
      </c>
      <c r="D3082" s="388" t="s">
        <v>334</v>
      </c>
      <c r="E3082" s="389" t="s">
        <v>1274</v>
      </c>
      <c r="F3082" s="388" t="s">
        <v>241</v>
      </c>
    </row>
    <row r="3083" spans="1:6">
      <c r="A3083" s="388">
        <v>98286</v>
      </c>
      <c r="B3083" s="388" t="s">
        <v>4031</v>
      </c>
      <c r="C3083" s="388" t="s">
        <v>239</v>
      </c>
      <c r="D3083" s="388" t="s">
        <v>334</v>
      </c>
      <c r="E3083" s="389" t="s">
        <v>6231</v>
      </c>
      <c r="F3083" s="388" t="s">
        <v>241</v>
      </c>
    </row>
    <row r="3084" spans="1:6">
      <c r="A3084" s="388">
        <v>98287</v>
      </c>
      <c r="B3084" s="388" t="s">
        <v>4033</v>
      </c>
      <c r="C3084" s="388" t="s">
        <v>239</v>
      </c>
      <c r="D3084" s="388" t="s">
        <v>334</v>
      </c>
      <c r="E3084" s="389" t="s">
        <v>1656</v>
      </c>
      <c r="F3084" s="388" t="s">
        <v>241</v>
      </c>
    </row>
    <row r="3085" spans="1:6">
      <c r="A3085" s="388">
        <v>98288</v>
      </c>
      <c r="B3085" s="388" t="s">
        <v>4034</v>
      </c>
      <c r="C3085" s="388" t="s">
        <v>239</v>
      </c>
      <c r="D3085" s="388" t="s">
        <v>334</v>
      </c>
      <c r="E3085" s="389" t="s">
        <v>2593</v>
      </c>
      <c r="F3085" s="388" t="s">
        <v>241</v>
      </c>
    </row>
    <row r="3086" spans="1:6">
      <c r="A3086" s="388">
        <v>98289</v>
      </c>
      <c r="B3086" s="388" t="s">
        <v>4035</v>
      </c>
      <c r="C3086" s="388" t="s">
        <v>239</v>
      </c>
      <c r="D3086" s="388" t="s">
        <v>334</v>
      </c>
      <c r="E3086" s="389" t="s">
        <v>11529</v>
      </c>
      <c r="F3086" s="388" t="s">
        <v>241</v>
      </c>
    </row>
    <row r="3087" spans="1:6">
      <c r="A3087" s="388">
        <v>98290</v>
      </c>
      <c r="B3087" s="388" t="s">
        <v>4037</v>
      </c>
      <c r="C3087" s="388" t="s">
        <v>239</v>
      </c>
      <c r="D3087" s="388" t="s">
        <v>334</v>
      </c>
      <c r="E3087" s="389" t="s">
        <v>6714</v>
      </c>
      <c r="F3087" s="388" t="s">
        <v>241</v>
      </c>
    </row>
    <row r="3088" spans="1:6">
      <c r="A3088" s="388">
        <v>98291</v>
      </c>
      <c r="B3088" s="388" t="s">
        <v>4038</v>
      </c>
      <c r="C3088" s="388" t="s">
        <v>239</v>
      </c>
      <c r="D3088" s="388" t="s">
        <v>334</v>
      </c>
      <c r="E3088" s="389" t="s">
        <v>4022</v>
      </c>
      <c r="F3088" s="388" t="s">
        <v>241</v>
      </c>
    </row>
    <row r="3089" spans="1:6">
      <c r="A3089" s="388">
        <v>98292</v>
      </c>
      <c r="B3089" s="388" t="s">
        <v>4039</v>
      </c>
      <c r="C3089" s="388" t="s">
        <v>239</v>
      </c>
      <c r="D3089" s="388" t="s">
        <v>334</v>
      </c>
      <c r="E3089" s="389" t="s">
        <v>17624</v>
      </c>
      <c r="F3089" s="388" t="s">
        <v>241</v>
      </c>
    </row>
    <row r="3090" spans="1:6">
      <c r="A3090" s="388">
        <v>98293</v>
      </c>
      <c r="B3090" s="388" t="s">
        <v>4041</v>
      </c>
      <c r="C3090" s="388" t="s">
        <v>239</v>
      </c>
      <c r="D3090" s="388" t="s">
        <v>334</v>
      </c>
      <c r="E3090" s="389" t="s">
        <v>4632</v>
      </c>
      <c r="F3090" s="388" t="s">
        <v>241</v>
      </c>
    </row>
    <row r="3091" spans="1:6">
      <c r="A3091" s="388">
        <v>98400</v>
      </c>
      <c r="B3091" s="388" t="s">
        <v>4043</v>
      </c>
      <c r="C3091" s="388" t="s">
        <v>239</v>
      </c>
      <c r="D3091" s="388" t="s">
        <v>334</v>
      </c>
      <c r="E3091" s="389" t="s">
        <v>1897</v>
      </c>
      <c r="F3091" s="388" t="s">
        <v>241</v>
      </c>
    </row>
    <row r="3092" spans="1:6">
      <c r="A3092" s="388">
        <v>98401</v>
      </c>
      <c r="B3092" s="388" t="s">
        <v>4044</v>
      </c>
      <c r="C3092" s="388" t="s">
        <v>239</v>
      </c>
      <c r="D3092" s="388" t="s">
        <v>334</v>
      </c>
      <c r="E3092" s="389" t="s">
        <v>17625</v>
      </c>
      <c r="F3092" s="388" t="s">
        <v>241</v>
      </c>
    </row>
    <row r="3093" spans="1:6">
      <c r="A3093" s="388">
        <v>98402</v>
      </c>
      <c r="B3093" s="388" t="s">
        <v>4046</v>
      </c>
      <c r="C3093" s="388" t="s">
        <v>239</v>
      </c>
      <c r="D3093" s="388" t="s">
        <v>334</v>
      </c>
      <c r="E3093" s="389" t="s">
        <v>17626</v>
      </c>
      <c r="F3093" s="388" t="s">
        <v>241</v>
      </c>
    </row>
    <row r="3094" spans="1:6">
      <c r="A3094" s="388">
        <v>100556</v>
      </c>
      <c r="B3094" s="388" t="s">
        <v>4048</v>
      </c>
      <c r="C3094" s="388" t="s">
        <v>146</v>
      </c>
      <c r="D3094" s="388" t="s">
        <v>334</v>
      </c>
      <c r="E3094" s="389" t="s">
        <v>1698</v>
      </c>
      <c r="F3094" s="388" t="s">
        <v>241</v>
      </c>
    </row>
    <row r="3095" spans="1:6">
      <c r="A3095" s="388">
        <v>100557</v>
      </c>
      <c r="B3095" s="388" t="s">
        <v>4049</v>
      </c>
      <c r="C3095" s="388" t="s">
        <v>146</v>
      </c>
      <c r="D3095" s="388" t="s">
        <v>334</v>
      </c>
      <c r="E3095" s="389" t="s">
        <v>17627</v>
      </c>
      <c r="F3095" s="388" t="s">
        <v>241</v>
      </c>
    </row>
    <row r="3096" spans="1:6">
      <c r="A3096" s="388">
        <v>100560</v>
      </c>
      <c r="B3096" s="388" t="s">
        <v>4050</v>
      </c>
      <c r="C3096" s="388" t="s">
        <v>146</v>
      </c>
      <c r="D3096" s="388" t="s">
        <v>334</v>
      </c>
      <c r="E3096" s="389" t="s">
        <v>17628</v>
      </c>
      <c r="F3096" s="388" t="s">
        <v>241</v>
      </c>
    </row>
    <row r="3097" spans="1:6">
      <c r="A3097" s="388">
        <v>100561</v>
      </c>
      <c r="B3097" s="388" t="s">
        <v>4051</v>
      </c>
      <c r="C3097" s="388" t="s">
        <v>146</v>
      </c>
      <c r="D3097" s="388" t="s">
        <v>334</v>
      </c>
      <c r="E3097" s="389" t="s">
        <v>6735</v>
      </c>
      <c r="F3097" s="388" t="s">
        <v>241</v>
      </c>
    </row>
    <row r="3098" spans="1:6">
      <c r="A3098" s="388">
        <v>100562</v>
      </c>
      <c r="B3098" s="388" t="s">
        <v>4052</v>
      </c>
      <c r="C3098" s="388" t="s">
        <v>146</v>
      </c>
      <c r="D3098" s="388" t="s">
        <v>334</v>
      </c>
      <c r="E3098" s="389" t="s">
        <v>17629</v>
      </c>
      <c r="F3098" s="388" t="s">
        <v>241</v>
      </c>
    </row>
    <row r="3099" spans="1:6">
      <c r="A3099" s="388">
        <v>100563</v>
      </c>
      <c r="B3099" s="388" t="s">
        <v>4053</v>
      </c>
      <c r="C3099" s="388" t="s">
        <v>146</v>
      </c>
      <c r="D3099" s="388" t="s">
        <v>334</v>
      </c>
      <c r="E3099" s="389" t="s">
        <v>17630</v>
      </c>
      <c r="F3099" s="388" t="s">
        <v>241</v>
      </c>
    </row>
    <row r="3100" spans="1:6">
      <c r="A3100" s="388">
        <v>101795</v>
      </c>
      <c r="B3100" s="388" t="s">
        <v>4054</v>
      </c>
      <c r="C3100" s="388" t="s">
        <v>146</v>
      </c>
      <c r="D3100" s="388" t="s">
        <v>240</v>
      </c>
      <c r="E3100" s="389" t="s">
        <v>17631</v>
      </c>
      <c r="F3100" s="388" t="s">
        <v>241</v>
      </c>
    </row>
    <row r="3101" spans="1:6">
      <c r="A3101" s="388">
        <v>101798</v>
      </c>
      <c r="B3101" s="388" t="s">
        <v>4055</v>
      </c>
      <c r="C3101" s="388" t="s">
        <v>146</v>
      </c>
      <c r="D3101" s="388" t="s">
        <v>240</v>
      </c>
      <c r="E3101" s="389" t="s">
        <v>17632</v>
      </c>
      <c r="F3101" s="388" t="s">
        <v>241</v>
      </c>
    </row>
    <row r="3102" spans="1:6">
      <c r="A3102" s="388">
        <v>101799</v>
      </c>
      <c r="B3102" s="388" t="s">
        <v>4056</v>
      </c>
      <c r="C3102" s="388" t="s">
        <v>146</v>
      </c>
      <c r="D3102" s="388" t="s">
        <v>240</v>
      </c>
      <c r="E3102" s="389" t="s">
        <v>16757</v>
      </c>
      <c r="F3102" s="388" t="s">
        <v>241</v>
      </c>
    </row>
    <row r="3103" spans="1:6">
      <c r="A3103" s="388">
        <v>98397</v>
      </c>
      <c r="B3103" s="388" t="s">
        <v>4057</v>
      </c>
      <c r="C3103" s="388" t="s">
        <v>145</v>
      </c>
      <c r="D3103" s="388" t="s">
        <v>334</v>
      </c>
      <c r="E3103" s="389" t="s">
        <v>14566</v>
      </c>
      <c r="F3103" s="388" t="s">
        <v>241</v>
      </c>
    </row>
    <row r="3104" spans="1:6">
      <c r="A3104" s="388">
        <v>101936</v>
      </c>
      <c r="B3104" s="388" t="s">
        <v>4058</v>
      </c>
      <c r="C3104" s="388" t="s">
        <v>146</v>
      </c>
      <c r="D3104" s="388" t="s">
        <v>240</v>
      </c>
      <c r="E3104" s="389" t="s">
        <v>17633</v>
      </c>
      <c r="F3104" s="388" t="s">
        <v>241</v>
      </c>
    </row>
    <row r="3105" spans="1:6">
      <c r="A3105" s="388">
        <v>101937</v>
      </c>
      <c r="B3105" s="388" t="s">
        <v>4059</v>
      </c>
      <c r="C3105" s="388" t="s">
        <v>146</v>
      </c>
      <c r="D3105" s="388" t="s">
        <v>240</v>
      </c>
      <c r="E3105" s="389" t="s">
        <v>17634</v>
      </c>
      <c r="F3105" s="388" t="s">
        <v>241</v>
      </c>
    </row>
    <row r="3106" spans="1:6">
      <c r="A3106" s="388">
        <v>98294</v>
      </c>
      <c r="B3106" s="388" t="s">
        <v>4060</v>
      </c>
      <c r="C3106" s="388" t="s">
        <v>239</v>
      </c>
      <c r="D3106" s="388" t="s">
        <v>334</v>
      </c>
      <c r="E3106" s="389" t="s">
        <v>6754</v>
      </c>
      <c r="F3106" s="388" t="s">
        <v>241</v>
      </c>
    </row>
    <row r="3107" spans="1:6">
      <c r="A3107" s="388">
        <v>98295</v>
      </c>
      <c r="B3107" s="388" t="s">
        <v>4062</v>
      </c>
      <c r="C3107" s="388" t="s">
        <v>239</v>
      </c>
      <c r="D3107" s="388" t="s">
        <v>334</v>
      </c>
      <c r="E3107" s="389" t="s">
        <v>7720</v>
      </c>
      <c r="F3107" s="388" t="s">
        <v>241</v>
      </c>
    </row>
    <row r="3108" spans="1:6">
      <c r="A3108" s="388">
        <v>98296</v>
      </c>
      <c r="B3108" s="388" t="s">
        <v>4064</v>
      </c>
      <c r="C3108" s="388" t="s">
        <v>239</v>
      </c>
      <c r="D3108" s="388" t="s">
        <v>334</v>
      </c>
      <c r="E3108" s="389" t="s">
        <v>351</v>
      </c>
      <c r="F3108" s="388" t="s">
        <v>241</v>
      </c>
    </row>
    <row r="3109" spans="1:6">
      <c r="A3109" s="388">
        <v>98297</v>
      </c>
      <c r="B3109" s="388" t="s">
        <v>4066</v>
      </c>
      <c r="C3109" s="388" t="s">
        <v>239</v>
      </c>
      <c r="D3109" s="388" t="s">
        <v>334</v>
      </c>
      <c r="E3109" s="389" t="s">
        <v>1191</v>
      </c>
      <c r="F3109" s="388" t="s">
        <v>241</v>
      </c>
    </row>
    <row r="3110" spans="1:6">
      <c r="A3110" s="388">
        <v>98301</v>
      </c>
      <c r="B3110" s="388" t="s">
        <v>4068</v>
      </c>
      <c r="C3110" s="388" t="s">
        <v>146</v>
      </c>
      <c r="D3110" s="388" t="s">
        <v>334</v>
      </c>
      <c r="E3110" s="389" t="s">
        <v>17635</v>
      </c>
      <c r="F3110" s="388" t="s">
        <v>241</v>
      </c>
    </row>
    <row r="3111" spans="1:6">
      <c r="A3111" s="388">
        <v>98302</v>
      </c>
      <c r="B3111" s="388" t="s">
        <v>4069</v>
      </c>
      <c r="C3111" s="388" t="s">
        <v>146</v>
      </c>
      <c r="D3111" s="388" t="s">
        <v>334</v>
      </c>
      <c r="E3111" s="389" t="s">
        <v>17636</v>
      </c>
      <c r="F3111" s="388" t="s">
        <v>241</v>
      </c>
    </row>
    <row r="3112" spans="1:6">
      <c r="A3112" s="388">
        <v>98304</v>
      </c>
      <c r="B3112" s="388" t="s">
        <v>4070</v>
      </c>
      <c r="C3112" s="388" t="s">
        <v>146</v>
      </c>
      <c r="D3112" s="388" t="s">
        <v>334</v>
      </c>
      <c r="E3112" s="389" t="s">
        <v>17637</v>
      </c>
      <c r="F3112" s="388" t="s">
        <v>241</v>
      </c>
    </row>
    <row r="3113" spans="1:6">
      <c r="A3113" s="388">
        <v>98307</v>
      </c>
      <c r="B3113" s="388" t="s">
        <v>4071</v>
      </c>
      <c r="C3113" s="388" t="s">
        <v>146</v>
      </c>
      <c r="D3113" s="388" t="s">
        <v>334</v>
      </c>
      <c r="E3113" s="389" t="s">
        <v>14567</v>
      </c>
      <c r="F3113" s="388" t="s">
        <v>241</v>
      </c>
    </row>
    <row r="3114" spans="1:6">
      <c r="A3114" s="388">
        <v>98308</v>
      </c>
      <c r="B3114" s="388" t="s">
        <v>4073</v>
      </c>
      <c r="C3114" s="388" t="s">
        <v>146</v>
      </c>
      <c r="D3114" s="388" t="s">
        <v>334</v>
      </c>
      <c r="E3114" s="389" t="s">
        <v>9180</v>
      </c>
      <c r="F3114" s="388" t="s">
        <v>241</v>
      </c>
    </row>
    <row r="3115" spans="1:6">
      <c r="A3115" s="388">
        <v>98593</v>
      </c>
      <c r="B3115" s="388" t="s">
        <v>4074</v>
      </c>
      <c r="C3115" s="388" t="s">
        <v>146</v>
      </c>
      <c r="D3115" s="388" t="s">
        <v>334</v>
      </c>
      <c r="E3115" s="389" t="s">
        <v>17638</v>
      </c>
      <c r="F3115" s="388" t="s">
        <v>241</v>
      </c>
    </row>
    <row r="3116" spans="1:6">
      <c r="A3116" s="388">
        <v>89355</v>
      </c>
      <c r="B3116" s="388" t="s">
        <v>4075</v>
      </c>
      <c r="C3116" s="388" t="s">
        <v>239</v>
      </c>
      <c r="D3116" s="388" t="s">
        <v>334</v>
      </c>
      <c r="E3116" s="389" t="s">
        <v>869</v>
      </c>
      <c r="F3116" s="388" t="s">
        <v>241</v>
      </c>
    </row>
    <row r="3117" spans="1:6">
      <c r="A3117" s="388">
        <v>89356</v>
      </c>
      <c r="B3117" s="388" t="s">
        <v>4076</v>
      </c>
      <c r="C3117" s="388" t="s">
        <v>239</v>
      </c>
      <c r="D3117" s="388" t="s">
        <v>334</v>
      </c>
      <c r="E3117" s="389" t="s">
        <v>5927</v>
      </c>
      <c r="F3117" s="388" t="s">
        <v>241</v>
      </c>
    </row>
    <row r="3118" spans="1:6">
      <c r="A3118" s="388">
        <v>89357</v>
      </c>
      <c r="B3118" s="388" t="s">
        <v>4077</v>
      </c>
      <c r="C3118" s="388" t="s">
        <v>239</v>
      </c>
      <c r="D3118" s="388" t="s">
        <v>334</v>
      </c>
      <c r="E3118" s="389" t="s">
        <v>14204</v>
      </c>
      <c r="F3118" s="388" t="s">
        <v>241</v>
      </c>
    </row>
    <row r="3119" spans="1:6">
      <c r="A3119" s="388">
        <v>89401</v>
      </c>
      <c r="B3119" s="388" t="s">
        <v>4078</v>
      </c>
      <c r="C3119" s="388" t="s">
        <v>239</v>
      </c>
      <c r="D3119" s="388" t="s">
        <v>334</v>
      </c>
      <c r="E3119" s="389" t="s">
        <v>17639</v>
      </c>
      <c r="F3119" s="388" t="s">
        <v>241</v>
      </c>
    </row>
    <row r="3120" spans="1:6">
      <c r="A3120" s="388">
        <v>89402</v>
      </c>
      <c r="B3120" s="388" t="s">
        <v>4079</v>
      </c>
      <c r="C3120" s="388" t="s">
        <v>239</v>
      </c>
      <c r="D3120" s="388" t="s">
        <v>334</v>
      </c>
      <c r="E3120" s="389" t="s">
        <v>17640</v>
      </c>
      <c r="F3120" s="388" t="s">
        <v>241</v>
      </c>
    </row>
    <row r="3121" spans="1:6">
      <c r="A3121" s="388">
        <v>89403</v>
      </c>
      <c r="B3121" s="388" t="s">
        <v>4080</v>
      </c>
      <c r="C3121" s="388" t="s">
        <v>239</v>
      </c>
      <c r="D3121" s="388" t="s">
        <v>334</v>
      </c>
      <c r="E3121" s="389" t="s">
        <v>10586</v>
      </c>
      <c r="F3121" s="388" t="s">
        <v>241</v>
      </c>
    </row>
    <row r="3122" spans="1:6">
      <c r="A3122" s="388">
        <v>89446</v>
      </c>
      <c r="B3122" s="388" t="s">
        <v>4081</v>
      </c>
      <c r="C3122" s="388" t="s">
        <v>239</v>
      </c>
      <c r="D3122" s="388" t="s">
        <v>334</v>
      </c>
      <c r="E3122" s="389" t="s">
        <v>1703</v>
      </c>
      <c r="F3122" s="388" t="s">
        <v>241</v>
      </c>
    </row>
    <row r="3123" spans="1:6">
      <c r="A3123" s="388">
        <v>89447</v>
      </c>
      <c r="B3123" s="388" t="s">
        <v>4082</v>
      </c>
      <c r="C3123" s="388" t="s">
        <v>239</v>
      </c>
      <c r="D3123" s="388" t="s">
        <v>334</v>
      </c>
      <c r="E3123" s="389" t="s">
        <v>16303</v>
      </c>
      <c r="F3123" s="388" t="s">
        <v>241</v>
      </c>
    </row>
    <row r="3124" spans="1:6">
      <c r="A3124" s="388">
        <v>89448</v>
      </c>
      <c r="B3124" s="388" t="s">
        <v>4084</v>
      </c>
      <c r="C3124" s="388" t="s">
        <v>239</v>
      </c>
      <c r="D3124" s="388" t="s">
        <v>334</v>
      </c>
      <c r="E3124" s="389" t="s">
        <v>2986</v>
      </c>
      <c r="F3124" s="388" t="s">
        <v>241</v>
      </c>
    </row>
    <row r="3125" spans="1:6">
      <c r="A3125" s="388">
        <v>89449</v>
      </c>
      <c r="B3125" s="388" t="s">
        <v>4086</v>
      </c>
      <c r="C3125" s="388" t="s">
        <v>239</v>
      </c>
      <c r="D3125" s="388" t="s">
        <v>334</v>
      </c>
      <c r="E3125" s="389" t="s">
        <v>7651</v>
      </c>
      <c r="F3125" s="388" t="s">
        <v>241</v>
      </c>
    </row>
    <row r="3126" spans="1:6">
      <c r="A3126" s="388">
        <v>89450</v>
      </c>
      <c r="B3126" s="388" t="s">
        <v>4087</v>
      </c>
      <c r="C3126" s="388" t="s">
        <v>239</v>
      </c>
      <c r="D3126" s="388" t="s">
        <v>334</v>
      </c>
      <c r="E3126" s="389" t="s">
        <v>14568</v>
      </c>
      <c r="F3126" s="388" t="s">
        <v>241</v>
      </c>
    </row>
    <row r="3127" spans="1:6">
      <c r="A3127" s="388">
        <v>89451</v>
      </c>
      <c r="B3127" s="388" t="s">
        <v>4089</v>
      </c>
      <c r="C3127" s="388" t="s">
        <v>239</v>
      </c>
      <c r="D3127" s="388" t="s">
        <v>334</v>
      </c>
      <c r="E3127" s="389" t="s">
        <v>3723</v>
      </c>
      <c r="F3127" s="388" t="s">
        <v>241</v>
      </c>
    </row>
    <row r="3128" spans="1:6">
      <c r="A3128" s="388">
        <v>89452</v>
      </c>
      <c r="B3128" s="388" t="s">
        <v>4090</v>
      </c>
      <c r="C3128" s="388" t="s">
        <v>239</v>
      </c>
      <c r="D3128" s="388" t="s">
        <v>334</v>
      </c>
      <c r="E3128" s="389" t="s">
        <v>17641</v>
      </c>
      <c r="F3128" s="388" t="s">
        <v>241</v>
      </c>
    </row>
    <row r="3129" spans="1:6">
      <c r="A3129" s="388">
        <v>89508</v>
      </c>
      <c r="B3129" s="388" t="s">
        <v>4091</v>
      </c>
      <c r="C3129" s="388" t="s">
        <v>239</v>
      </c>
      <c r="D3129" s="388" t="s">
        <v>334</v>
      </c>
      <c r="E3129" s="389" t="s">
        <v>2756</v>
      </c>
      <c r="F3129" s="388" t="s">
        <v>241</v>
      </c>
    </row>
    <row r="3130" spans="1:6">
      <c r="A3130" s="388">
        <v>89509</v>
      </c>
      <c r="B3130" s="388" t="s">
        <v>4093</v>
      </c>
      <c r="C3130" s="388" t="s">
        <v>239</v>
      </c>
      <c r="D3130" s="388" t="s">
        <v>334</v>
      </c>
      <c r="E3130" s="389" t="s">
        <v>13879</v>
      </c>
      <c r="F3130" s="388" t="s">
        <v>241</v>
      </c>
    </row>
    <row r="3131" spans="1:6">
      <c r="A3131" s="388">
        <v>89511</v>
      </c>
      <c r="B3131" s="388" t="s">
        <v>4094</v>
      </c>
      <c r="C3131" s="388" t="s">
        <v>239</v>
      </c>
      <c r="D3131" s="388" t="s">
        <v>334</v>
      </c>
      <c r="E3131" s="389" t="s">
        <v>17642</v>
      </c>
      <c r="F3131" s="388" t="s">
        <v>241</v>
      </c>
    </row>
    <row r="3132" spans="1:6">
      <c r="A3132" s="388">
        <v>89512</v>
      </c>
      <c r="B3132" s="388" t="s">
        <v>4095</v>
      </c>
      <c r="C3132" s="388" t="s">
        <v>239</v>
      </c>
      <c r="D3132" s="388" t="s">
        <v>334</v>
      </c>
      <c r="E3132" s="389" t="s">
        <v>17643</v>
      </c>
      <c r="F3132" s="388" t="s">
        <v>241</v>
      </c>
    </row>
    <row r="3133" spans="1:6">
      <c r="A3133" s="388">
        <v>89576</v>
      </c>
      <c r="B3133" s="388" t="s">
        <v>4096</v>
      </c>
      <c r="C3133" s="388" t="s">
        <v>239</v>
      </c>
      <c r="D3133" s="388" t="s">
        <v>334</v>
      </c>
      <c r="E3133" s="389" t="s">
        <v>8192</v>
      </c>
      <c r="F3133" s="388" t="s">
        <v>241</v>
      </c>
    </row>
    <row r="3134" spans="1:6">
      <c r="A3134" s="388">
        <v>89578</v>
      </c>
      <c r="B3134" s="388" t="s">
        <v>4097</v>
      </c>
      <c r="C3134" s="388" t="s">
        <v>239</v>
      </c>
      <c r="D3134" s="388" t="s">
        <v>334</v>
      </c>
      <c r="E3134" s="389" t="s">
        <v>12678</v>
      </c>
      <c r="F3134" s="388" t="s">
        <v>241</v>
      </c>
    </row>
    <row r="3135" spans="1:6">
      <c r="A3135" s="388">
        <v>89580</v>
      </c>
      <c r="B3135" s="388" t="s">
        <v>4098</v>
      </c>
      <c r="C3135" s="388" t="s">
        <v>239</v>
      </c>
      <c r="D3135" s="388" t="s">
        <v>334</v>
      </c>
      <c r="E3135" s="389" t="s">
        <v>17644</v>
      </c>
      <c r="F3135" s="388" t="s">
        <v>241</v>
      </c>
    </row>
    <row r="3136" spans="1:6">
      <c r="A3136" s="388">
        <v>89633</v>
      </c>
      <c r="B3136" s="388" t="s">
        <v>4099</v>
      </c>
      <c r="C3136" s="388" t="s">
        <v>239</v>
      </c>
      <c r="D3136" s="388" t="s">
        <v>334</v>
      </c>
      <c r="E3136" s="389" t="s">
        <v>9710</v>
      </c>
      <c r="F3136" s="388" t="s">
        <v>241</v>
      </c>
    </row>
    <row r="3137" spans="1:6">
      <c r="A3137" s="388">
        <v>89634</v>
      </c>
      <c r="B3137" s="388" t="s">
        <v>4100</v>
      </c>
      <c r="C3137" s="388" t="s">
        <v>239</v>
      </c>
      <c r="D3137" s="388" t="s">
        <v>334</v>
      </c>
      <c r="E3137" s="389" t="s">
        <v>17645</v>
      </c>
      <c r="F3137" s="388" t="s">
        <v>241</v>
      </c>
    </row>
    <row r="3138" spans="1:6">
      <c r="A3138" s="388">
        <v>89635</v>
      </c>
      <c r="B3138" s="388" t="s">
        <v>4102</v>
      </c>
      <c r="C3138" s="388" t="s">
        <v>239</v>
      </c>
      <c r="D3138" s="388" t="s">
        <v>334</v>
      </c>
      <c r="E3138" s="389" t="s">
        <v>17646</v>
      </c>
      <c r="F3138" s="388" t="s">
        <v>241</v>
      </c>
    </row>
    <row r="3139" spans="1:6">
      <c r="A3139" s="388">
        <v>89636</v>
      </c>
      <c r="B3139" s="388" t="s">
        <v>4103</v>
      </c>
      <c r="C3139" s="388" t="s">
        <v>239</v>
      </c>
      <c r="D3139" s="388" t="s">
        <v>334</v>
      </c>
      <c r="E3139" s="389" t="s">
        <v>17647</v>
      </c>
      <c r="F3139" s="388" t="s">
        <v>241</v>
      </c>
    </row>
    <row r="3140" spans="1:6">
      <c r="A3140" s="388">
        <v>89711</v>
      </c>
      <c r="B3140" s="388" t="s">
        <v>4104</v>
      </c>
      <c r="C3140" s="388" t="s">
        <v>239</v>
      </c>
      <c r="D3140" s="388" t="s">
        <v>334</v>
      </c>
      <c r="E3140" s="389" t="s">
        <v>2894</v>
      </c>
      <c r="F3140" s="388" t="s">
        <v>241</v>
      </c>
    </row>
    <row r="3141" spans="1:6">
      <c r="A3141" s="388">
        <v>89712</v>
      </c>
      <c r="B3141" s="388" t="s">
        <v>4105</v>
      </c>
      <c r="C3141" s="388" t="s">
        <v>239</v>
      </c>
      <c r="D3141" s="388" t="s">
        <v>334</v>
      </c>
      <c r="E3141" s="389" t="s">
        <v>3087</v>
      </c>
      <c r="F3141" s="388" t="s">
        <v>241</v>
      </c>
    </row>
    <row r="3142" spans="1:6">
      <c r="A3142" s="388">
        <v>89713</v>
      </c>
      <c r="B3142" s="388" t="s">
        <v>4106</v>
      </c>
      <c r="C3142" s="388" t="s">
        <v>239</v>
      </c>
      <c r="D3142" s="388" t="s">
        <v>334</v>
      </c>
      <c r="E3142" s="389" t="s">
        <v>17441</v>
      </c>
      <c r="F3142" s="388" t="s">
        <v>241</v>
      </c>
    </row>
    <row r="3143" spans="1:6">
      <c r="A3143" s="388">
        <v>89714</v>
      </c>
      <c r="B3143" s="388" t="s">
        <v>4108</v>
      </c>
      <c r="C3143" s="388" t="s">
        <v>239</v>
      </c>
      <c r="D3143" s="388" t="s">
        <v>334</v>
      </c>
      <c r="E3143" s="389" t="s">
        <v>17648</v>
      </c>
      <c r="F3143" s="388" t="s">
        <v>241</v>
      </c>
    </row>
    <row r="3144" spans="1:6">
      <c r="A3144" s="388">
        <v>89716</v>
      </c>
      <c r="B3144" s="388" t="s">
        <v>4109</v>
      </c>
      <c r="C3144" s="388" t="s">
        <v>239</v>
      </c>
      <c r="D3144" s="388" t="s">
        <v>334</v>
      </c>
      <c r="E3144" s="389" t="s">
        <v>4238</v>
      </c>
      <c r="F3144" s="388" t="s">
        <v>241</v>
      </c>
    </row>
    <row r="3145" spans="1:6">
      <c r="A3145" s="388">
        <v>89717</v>
      </c>
      <c r="B3145" s="388" t="s">
        <v>4111</v>
      </c>
      <c r="C3145" s="388" t="s">
        <v>239</v>
      </c>
      <c r="D3145" s="388" t="s">
        <v>334</v>
      </c>
      <c r="E3145" s="389" t="s">
        <v>14331</v>
      </c>
      <c r="F3145" s="388" t="s">
        <v>241</v>
      </c>
    </row>
    <row r="3146" spans="1:6">
      <c r="A3146" s="388">
        <v>89770</v>
      </c>
      <c r="B3146" s="388" t="s">
        <v>4113</v>
      </c>
      <c r="C3146" s="388" t="s">
        <v>239</v>
      </c>
      <c r="D3146" s="388" t="s">
        <v>334</v>
      </c>
      <c r="E3146" s="389" t="s">
        <v>17649</v>
      </c>
      <c r="F3146" s="388" t="s">
        <v>241</v>
      </c>
    </row>
    <row r="3147" spans="1:6">
      <c r="A3147" s="388">
        <v>89771</v>
      </c>
      <c r="B3147" s="388" t="s">
        <v>4115</v>
      </c>
      <c r="C3147" s="388" t="s">
        <v>239</v>
      </c>
      <c r="D3147" s="388" t="s">
        <v>334</v>
      </c>
      <c r="E3147" s="389" t="s">
        <v>7285</v>
      </c>
      <c r="F3147" s="388" t="s">
        <v>241</v>
      </c>
    </row>
    <row r="3148" spans="1:6">
      <c r="A3148" s="388">
        <v>89773</v>
      </c>
      <c r="B3148" s="388" t="s">
        <v>4116</v>
      </c>
      <c r="C3148" s="388" t="s">
        <v>239</v>
      </c>
      <c r="D3148" s="388" t="s">
        <v>334</v>
      </c>
      <c r="E3148" s="389" t="s">
        <v>17650</v>
      </c>
      <c r="F3148" s="388" t="s">
        <v>241</v>
      </c>
    </row>
    <row r="3149" spans="1:6">
      <c r="A3149" s="388">
        <v>89775</v>
      </c>
      <c r="B3149" s="388" t="s">
        <v>4118</v>
      </c>
      <c r="C3149" s="388" t="s">
        <v>239</v>
      </c>
      <c r="D3149" s="388" t="s">
        <v>334</v>
      </c>
      <c r="E3149" s="389" t="s">
        <v>17651</v>
      </c>
      <c r="F3149" s="388" t="s">
        <v>241</v>
      </c>
    </row>
    <row r="3150" spans="1:6">
      <c r="A3150" s="388">
        <v>89798</v>
      </c>
      <c r="B3150" s="388" t="s">
        <v>4119</v>
      </c>
      <c r="C3150" s="388" t="s">
        <v>239</v>
      </c>
      <c r="D3150" s="388" t="s">
        <v>334</v>
      </c>
      <c r="E3150" s="389" t="s">
        <v>3411</v>
      </c>
      <c r="F3150" s="388" t="s">
        <v>241</v>
      </c>
    </row>
    <row r="3151" spans="1:6">
      <c r="A3151" s="388">
        <v>89799</v>
      </c>
      <c r="B3151" s="388" t="s">
        <v>4121</v>
      </c>
      <c r="C3151" s="388" t="s">
        <v>239</v>
      </c>
      <c r="D3151" s="388" t="s">
        <v>334</v>
      </c>
      <c r="E3151" s="389" t="s">
        <v>14569</v>
      </c>
      <c r="F3151" s="388" t="s">
        <v>241</v>
      </c>
    </row>
    <row r="3152" spans="1:6">
      <c r="A3152" s="388">
        <v>89800</v>
      </c>
      <c r="B3152" s="388" t="s">
        <v>4123</v>
      </c>
      <c r="C3152" s="388" t="s">
        <v>239</v>
      </c>
      <c r="D3152" s="388" t="s">
        <v>334</v>
      </c>
      <c r="E3152" s="389" t="s">
        <v>13439</v>
      </c>
      <c r="F3152" s="388" t="s">
        <v>241</v>
      </c>
    </row>
    <row r="3153" spans="1:6">
      <c r="A3153" s="388">
        <v>89848</v>
      </c>
      <c r="B3153" s="388" t="s">
        <v>4124</v>
      </c>
      <c r="C3153" s="388" t="s">
        <v>239</v>
      </c>
      <c r="D3153" s="388" t="s">
        <v>334</v>
      </c>
      <c r="E3153" s="389" t="s">
        <v>16021</v>
      </c>
      <c r="F3153" s="388" t="s">
        <v>241</v>
      </c>
    </row>
    <row r="3154" spans="1:6">
      <c r="A3154" s="388">
        <v>89849</v>
      </c>
      <c r="B3154" s="388" t="s">
        <v>4125</v>
      </c>
      <c r="C3154" s="388" t="s">
        <v>239</v>
      </c>
      <c r="D3154" s="388" t="s">
        <v>334</v>
      </c>
      <c r="E3154" s="389" t="s">
        <v>14249</v>
      </c>
      <c r="F3154" s="388" t="s">
        <v>241</v>
      </c>
    </row>
    <row r="3155" spans="1:6">
      <c r="A3155" s="388">
        <v>89865</v>
      </c>
      <c r="B3155" s="388" t="s">
        <v>4126</v>
      </c>
      <c r="C3155" s="388" t="s">
        <v>239</v>
      </c>
      <c r="D3155" s="388" t="s">
        <v>334</v>
      </c>
      <c r="E3155" s="389" t="s">
        <v>6399</v>
      </c>
      <c r="F3155" s="388" t="s">
        <v>241</v>
      </c>
    </row>
    <row r="3156" spans="1:6">
      <c r="A3156" s="388">
        <v>91784</v>
      </c>
      <c r="B3156" s="388" t="s">
        <v>4128</v>
      </c>
      <c r="C3156" s="388" t="s">
        <v>239</v>
      </c>
      <c r="D3156" s="388" t="s">
        <v>334</v>
      </c>
      <c r="E3156" s="389" t="s">
        <v>17652</v>
      </c>
      <c r="F3156" s="388" t="s">
        <v>241</v>
      </c>
    </row>
    <row r="3157" spans="1:6">
      <c r="A3157" s="388">
        <v>91785</v>
      </c>
      <c r="B3157" s="388" t="s">
        <v>4129</v>
      </c>
      <c r="C3157" s="388" t="s">
        <v>239</v>
      </c>
      <c r="D3157" s="388" t="s">
        <v>240</v>
      </c>
      <c r="E3157" s="389" t="s">
        <v>16252</v>
      </c>
      <c r="F3157" s="388" t="s">
        <v>241</v>
      </c>
    </row>
    <row r="3158" spans="1:6">
      <c r="A3158" s="388">
        <v>91786</v>
      </c>
      <c r="B3158" s="388" t="s">
        <v>4130</v>
      </c>
      <c r="C3158" s="388" t="s">
        <v>239</v>
      </c>
      <c r="D3158" s="388" t="s">
        <v>334</v>
      </c>
      <c r="E3158" s="389" t="s">
        <v>13985</v>
      </c>
      <c r="F3158" s="388" t="s">
        <v>241</v>
      </c>
    </row>
    <row r="3159" spans="1:6">
      <c r="A3159" s="388">
        <v>91787</v>
      </c>
      <c r="B3159" s="388" t="s">
        <v>4131</v>
      </c>
      <c r="C3159" s="388" t="s">
        <v>239</v>
      </c>
      <c r="D3159" s="388" t="s">
        <v>240</v>
      </c>
      <c r="E3159" s="389" t="s">
        <v>17653</v>
      </c>
      <c r="F3159" s="388" t="s">
        <v>241</v>
      </c>
    </row>
    <row r="3160" spans="1:6">
      <c r="A3160" s="388">
        <v>91788</v>
      </c>
      <c r="B3160" s="388" t="s">
        <v>4133</v>
      </c>
      <c r="C3160" s="388" t="s">
        <v>239</v>
      </c>
      <c r="D3160" s="388" t="s">
        <v>240</v>
      </c>
      <c r="E3160" s="389" t="s">
        <v>2712</v>
      </c>
      <c r="F3160" s="388" t="s">
        <v>241</v>
      </c>
    </row>
    <row r="3161" spans="1:6">
      <c r="A3161" s="388">
        <v>91789</v>
      </c>
      <c r="B3161" s="388" t="s">
        <v>4134</v>
      </c>
      <c r="C3161" s="388" t="s">
        <v>239</v>
      </c>
      <c r="D3161" s="388" t="s">
        <v>334</v>
      </c>
      <c r="E3161" s="389" t="s">
        <v>17654</v>
      </c>
      <c r="F3161" s="388" t="s">
        <v>241</v>
      </c>
    </row>
    <row r="3162" spans="1:6">
      <c r="A3162" s="388">
        <v>91790</v>
      </c>
      <c r="B3162" s="388" t="s">
        <v>4135</v>
      </c>
      <c r="C3162" s="388" t="s">
        <v>239</v>
      </c>
      <c r="D3162" s="388" t="s">
        <v>240</v>
      </c>
      <c r="E3162" s="389" t="s">
        <v>17509</v>
      </c>
      <c r="F3162" s="388" t="s">
        <v>241</v>
      </c>
    </row>
    <row r="3163" spans="1:6">
      <c r="A3163" s="388">
        <v>91791</v>
      </c>
      <c r="B3163" s="388" t="s">
        <v>4136</v>
      </c>
      <c r="C3163" s="388" t="s">
        <v>239</v>
      </c>
      <c r="D3163" s="388" t="s">
        <v>240</v>
      </c>
      <c r="E3163" s="389" t="s">
        <v>17655</v>
      </c>
      <c r="F3163" s="388" t="s">
        <v>241</v>
      </c>
    </row>
    <row r="3164" spans="1:6">
      <c r="A3164" s="388">
        <v>91792</v>
      </c>
      <c r="B3164" s="388" t="s">
        <v>4137</v>
      </c>
      <c r="C3164" s="388" t="s">
        <v>239</v>
      </c>
      <c r="D3164" s="388" t="s">
        <v>240</v>
      </c>
      <c r="E3164" s="389" t="s">
        <v>17656</v>
      </c>
      <c r="F3164" s="388" t="s">
        <v>241</v>
      </c>
    </row>
    <row r="3165" spans="1:6">
      <c r="A3165" s="388">
        <v>91793</v>
      </c>
      <c r="B3165" s="388" t="s">
        <v>4138</v>
      </c>
      <c r="C3165" s="388" t="s">
        <v>239</v>
      </c>
      <c r="D3165" s="388" t="s">
        <v>240</v>
      </c>
      <c r="E3165" s="389" t="s">
        <v>17657</v>
      </c>
      <c r="F3165" s="388" t="s">
        <v>241</v>
      </c>
    </row>
    <row r="3166" spans="1:6">
      <c r="A3166" s="388">
        <v>91794</v>
      </c>
      <c r="B3166" s="388" t="s">
        <v>4140</v>
      </c>
      <c r="C3166" s="388" t="s">
        <v>239</v>
      </c>
      <c r="D3166" s="388" t="s">
        <v>240</v>
      </c>
      <c r="E3166" s="389" t="s">
        <v>14570</v>
      </c>
      <c r="F3166" s="388" t="s">
        <v>241</v>
      </c>
    </row>
    <row r="3167" spans="1:6">
      <c r="A3167" s="388">
        <v>91795</v>
      </c>
      <c r="B3167" s="388" t="s">
        <v>4141</v>
      </c>
      <c r="C3167" s="388" t="s">
        <v>239</v>
      </c>
      <c r="D3167" s="388" t="s">
        <v>240</v>
      </c>
      <c r="E3167" s="389" t="s">
        <v>17658</v>
      </c>
      <c r="F3167" s="388" t="s">
        <v>241</v>
      </c>
    </row>
    <row r="3168" spans="1:6">
      <c r="A3168" s="388">
        <v>91796</v>
      </c>
      <c r="B3168" s="388" t="s">
        <v>4142</v>
      </c>
      <c r="C3168" s="388" t="s">
        <v>239</v>
      </c>
      <c r="D3168" s="388" t="s">
        <v>334</v>
      </c>
      <c r="E3168" s="389" t="s">
        <v>17659</v>
      </c>
      <c r="F3168" s="388" t="s">
        <v>241</v>
      </c>
    </row>
    <row r="3169" spans="1:6">
      <c r="A3169" s="388">
        <v>92275</v>
      </c>
      <c r="B3169" s="388" t="s">
        <v>4144</v>
      </c>
      <c r="C3169" s="388" t="s">
        <v>239</v>
      </c>
      <c r="D3169" s="388" t="s">
        <v>240</v>
      </c>
      <c r="E3169" s="389" t="s">
        <v>17660</v>
      </c>
      <c r="F3169" s="388" t="s">
        <v>241</v>
      </c>
    </row>
    <row r="3170" spans="1:6">
      <c r="A3170" s="388">
        <v>92276</v>
      </c>
      <c r="B3170" s="388" t="s">
        <v>4146</v>
      </c>
      <c r="C3170" s="388" t="s">
        <v>239</v>
      </c>
      <c r="D3170" s="388" t="s">
        <v>240</v>
      </c>
      <c r="E3170" s="389" t="s">
        <v>17661</v>
      </c>
      <c r="F3170" s="388" t="s">
        <v>241</v>
      </c>
    </row>
    <row r="3171" spans="1:6">
      <c r="A3171" s="388">
        <v>92277</v>
      </c>
      <c r="B3171" s="388" t="s">
        <v>4147</v>
      </c>
      <c r="C3171" s="388" t="s">
        <v>239</v>
      </c>
      <c r="D3171" s="388" t="s">
        <v>240</v>
      </c>
      <c r="E3171" s="389" t="s">
        <v>17662</v>
      </c>
      <c r="F3171" s="388" t="s">
        <v>241</v>
      </c>
    </row>
    <row r="3172" spans="1:6">
      <c r="A3172" s="388">
        <v>92278</v>
      </c>
      <c r="B3172" s="388" t="s">
        <v>4148</v>
      </c>
      <c r="C3172" s="388" t="s">
        <v>239</v>
      </c>
      <c r="D3172" s="388" t="s">
        <v>240</v>
      </c>
      <c r="E3172" s="389" t="s">
        <v>17663</v>
      </c>
      <c r="F3172" s="388" t="s">
        <v>241</v>
      </c>
    </row>
    <row r="3173" spans="1:6">
      <c r="A3173" s="388">
        <v>92279</v>
      </c>
      <c r="B3173" s="388" t="s">
        <v>4149</v>
      </c>
      <c r="C3173" s="388" t="s">
        <v>239</v>
      </c>
      <c r="D3173" s="388" t="s">
        <v>240</v>
      </c>
      <c r="E3173" s="389" t="s">
        <v>17664</v>
      </c>
      <c r="F3173" s="388" t="s">
        <v>241</v>
      </c>
    </row>
    <row r="3174" spans="1:6">
      <c r="A3174" s="388">
        <v>92280</v>
      </c>
      <c r="B3174" s="388" t="s">
        <v>4150</v>
      </c>
      <c r="C3174" s="388" t="s">
        <v>239</v>
      </c>
      <c r="D3174" s="388" t="s">
        <v>240</v>
      </c>
      <c r="E3174" s="389" t="s">
        <v>17665</v>
      </c>
      <c r="F3174" s="388" t="s">
        <v>241</v>
      </c>
    </row>
    <row r="3175" spans="1:6">
      <c r="A3175" s="388">
        <v>92281</v>
      </c>
      <c r="B3175" s="388" t="s">
        <v>4151</v>
      </c>
      <c r="C3175" s="388" t="s">
        <v>239</v>
      </c>
      <c r="D3175" s="388" t="s">
        <v>240</v>
      </c>
      <c r="E3175" s="389" t="s">
        <v>17666</v>
      </c>
      <c r="F3175" s="388" t="s">
        <v>241</v>
      </c>
    </row>
    <row r="3176" spans="1:6">
      <c r="A3176" s="388">
        <v>92282</v>
      </c>
      <c r="B3176" s="388" t="s">
        <v>4152</v>
      </c>
      <c r="C3176" s="388" t="s">
        <v>239</v>
      </c>
      <c r="D3176" s="388" t="s">
        <v>240</v>
      </c>
      <c r="E3176" s="389" t="s">
        <v>17667</v>
      </c>
      <c r="F3176" s="388" t="s">
        <v>241</v>
      </c>
    </row>
    <row r="3177" spans="1:6">
      <c r="A3177" s="388">
        <v>92283</v>
      </c>
      <c r="B3177" s="388" t="s">
        <v>4153</v>
      </c>
      <c r="C3177" s="388" t="s">
        <v>239</v>
      </c>
      <c r="D3177" s="388" t="s">
        <v>240</v>
      </c>
      <c r="E3177" s="389" t="s">
        <v>17668</v>
      </c>
      <c r="F3177" s="388" t="s">
        <v>241</v>
      </c>
    </row>
    <row r="3178" spans="1:6">
      <c r="A3178" s="388">
        <v>92284</v>
      </c>
      <c r="B3178" s="388" t="s">
        <v>4154</v>
      </c>
      <c r="C3178" s="388" t="s">
        <v>239</v>
      </c>
      <c r="D3178" s="388" t="s">
        <v>240</v>
      </c>
      <c r="E3178" s="389" t="s">
        <v>17669</v>
      </c>
      <c r="F3178" s="388" t="s">
        <v>241</v>
      </c>
    </row>
    <row r="3179" spans="1:6">
      <c r="A3179" s="388">
        <v>92285</v>
      </c>
      <c r="B3179" s="388" t="s">
        <v>4155</v>
      </c>
      <c r="C3179" s="388" t="s">
        <v>239</v>
      </c>
      <c r="D3179" s="388" t="s">
        <v>240</v>
      </c>
      <c r="E3179" s="389" t="s">
        <v>17670</v>
      </c>
      <c r="F3179" s="388" t="s">
        <v>241</v>
      </c>
    </row>
    <row r="3180" spans="1:6">
      <c r="A3180" s="388">
        <v>92286</v>
      </c>
      <c r="B3180" s="388" t="s">
        <v>4156</v>
      </c>
      <c r="C3180" s="388" t="s">
        <v>239</v>
      </c>
      <c r="D3180" s="388" t="s">
        <v>240</v>
      </c>
      <c r="E3180" s="389" t="s">
        <v>17671</v>
      </c>
      <c r="F3180" s="388" t="s">
        <v>241</v>
      </c>
    </row>
    <row r="3181" spans="1:6">
      <c r="A3181" s="388">
        <v>92305</v>
      </c>
      <c r="B3181" s="388" t="s">
        <v>4157</v>
      </c>
      <c r="C3181" s="388" t="s">
        <v>239</v>
      </c>
      <c r="D3181" s="388" t="s">
        <v>240</v>
      </c>
      <c r="E3181" s="389" t="s">
        <v>17341</v>
      </c>
      <c r="F3181" s="388" t="s">
        <v>241</v>
      </c>
    </row>
    <row r="3182" spans="1:6">
      <c r="A3182" s="388">
        <v>92306</v>
      </c>
      <c r="B3182" s="388" t="s">
        <v>4158</v>
      </c>
      <c r="C3182" s="388" t="s">
        <v>239</v>
      </c>
      <c r="D3182" s="388" t="s">
        <v>240</v>
      </c>
      <c r="E3182" s="389" t="s">
        <v>17672</v>
      </c>
      <c r="F3182" s="388" t="s">
        <v>241</v>
      </c>
    </row>
    <row r="3183" spans="1:6">
      <c r="A3183" s="388">
        <v>92307</v>
      </c>
      <c r="B3183" s="388" t="s">
        <v>4160</v>
      </c>
      <c r="C3183" s="388" t="s">
        <v>239</v>
      </c>
      <c r="D3183" s="388" t="s">
        <v>240</v>
      </c>
      <c r="E3183" s="389" t="s">
        <v>17673</v>
      </c>
      <c r="F3183" s="388" t="s">
        <v>241</v>
      </c>
    </row>
    <row r="3184" spans="1:6">
      <c r="A3184" s="388">
        <v>92308</v>
      </c>
      <c r="B3184" s="388" t="s">
        <v>4161</v>
      </c>
      <c r="C3184" s="388" t="s">
        <v>239</v>
      </c>
      <c r="D3184" s="388" t="s">
        <v>240</v>
      </c>
      <c r="E3184" s="389" t="s">
        <v>14571</v>
      </c>
      <c r="F3184" s="388" t="s">
        <v>241</v>
      </c>
    </row>
    <row r="3185" spans="1:6">
      <c r="A3185" s="388">
        <v>92309</v>
      </c>
      <c r="B3185" s="388" t="s">
        <v>4162</v>
      </c>
      <c r="C3185" s="388" t="s">
        <v>239</v>
      </c>
      <c r="D3185" s="388" t="s">
        <v>240</v>
      </c>
      <c r="E3185" s="389" t="s">
        <v>987</v>
      </c>
      <c r="F3185" s="388" t="s">
        <v>241</v>
      </c>
    </row>
    <row r="3186" spans="1:6">
      <c r="A3186" s="388">
        <v>92310</v>
      </c>
      <c r="B3186" s="388" t="s">
        <v>4163</v>
      </c>
      <c r="C3186" s="388" t="s">
        <v>239</v>
      </c>
      <c r="D3186" s="388" t="s">
        <v>240</v>
      </c>
      <c r="E3186" s="389" t="s">
        <v>17674</v>
      </c>
      <c r="F3186" s="388" t="s">
        <v>241</v>
      </c>
    </row>
    <row r="3187" spans="1:6">
      <c r="A3187" s="388">
        <v>92320</v>
      </c>
      <c r="B3187" s="388" t="s">
        <v>4164</v>
      </c>
      <c r="C3187" s="388" t="s">
        <v>239</v>
      </c>
      <c r="D3187" s="388" t="s">
        <v>240</v>
      </c>
      <c r="E3187" s="389" t="s">
        <v>17675</v>
      </c>
      <c r="F3187" s="388" t="s">
        <v>241</v>
      </c>
    </row>
    <row r="3188" spans="1:6">
      <c r="A3188" s="388">
        <v>92321</v>
      </c>
      <c r="B3188" s="388" t="s">
        <v>4165</v>
      </c>
      <c r="C3188" s="388" t="s">
        <v>239</v>
      </c>
      <c r="D3188" s="388" t="s">
        <v>240</v>
      </c>
      <c r="E3188" s="389" t="s">
        <v>17676</v>
      </c>
      <c r="F3188" s="388" t="s">
        <v>241</v>
      </c>
    </row>
    <row r="3189" spans="1:6">
      <c r="A3189" s="388">
        <v>92322</v>
      </c>
      <c r="B3189" s="388" t="s">
        <v>4167</v>
      </c>
      <c r="C3189" s="388" t="s">
        <v>239</v>
      </c>
      <c r="D3189" s="388" t="s">
        <v>240</v>
      </c>
      <c r="E3189" s="389" t="s">
        <v>17677</v>
      </c>
      <c r="F3189" s="388" t="s">
        <v>241</v>
      </c>
    </row>
    <row r="3190" spans="1:6">
      <c r="A3190" s="388">
        <v>92323</v>
      </c>
      <c r="B3190" s="388" t="s">
        <v>4169</v>
      </c>
      <c r="C3190" s="388" t="s">
        <v>239</v>
      </c>
      <c r="D3190" s="388" t="s">
        <v>240</v>
      </c>
      <c r="E3190" s="389" t="s">
        <v>17678</v>
      </c>
      <c r="F3190" s="388" t="s">
        <v>241</v>
      </c>
    </row>
    <row r="3191" spans="1:6">
      <c r="A3191" s="388">
        <v>92324</v>
      </c>
      <c r="B3191" s="388" t="s">
        <v>4170</v>
      </c>
      <c r="C3191" s="388" t="s">
        <v>239</v>
      </c>
      <c r="D3191" s="388" t="s">
        <v>240</v>
      </c>
      <c r="E3191" s="389" t="s">
        <v>17679</v>
      </c>
      <c r="F3191" s="388" t="s">
        <v>241</v>
      </c>
    </row>
    <row r="3192" spans="1:6">
      <c r="A3192" s="388">
        <v>92325</v>
      </c>
      <c r="B3192" s="388" t="s">
        <v>4171</v>
      </c>
      <c r="C3192" s="388" t="s">
        <v>239</v>
      </c>
      <c r="D3192" s="388" t="s">
        <v>240</v>
      </c>
      <c r="E3192" s="389" t="s">
        <v>17680</v>
      </c>
      <c r="F3192" s="388" t="s">
        <v>241</v>
      </c>
    </row>
    <row r="3193" spans="1:6">
      <c r="A3193" s="388">
        <v>92335</v>
      </c>
      <c r="B3193" s="388" t="s">
        <v>4172</v>
      </c>
      <c r="C3193" s="388" t="s">
        <v>239</v>
      </c>
      <c r="D3193" s="388" t="s">
        <v>240</v>
      </c>
      <c r="E3193" s="389" t="s">
        <v>17681</v>
      </c>
      <c r="F3193" s="388" t="s">
        <v>241</v>
      </c>
    </row>
    <row r="3194" spans="1:6">
      <c r="A3194" s="388">
        <v>92336</v>
      </c>
      <c r="B3194" s="388" t="s">
        <v>4173</v>
      </c>
      <c r="C3194" s="388" t="s">
        <v>239</v>
      </c>
      <c r="D3194" s="388" t="s">
        <v>240</v>
      </c>
      <c r="E3194" s="389" t="s">
        <v>14572</v>
      </c>
      <c r="F3194" s="388" t="s">
        <v>241</v>
      </c>
    </row>
    <row r="3195" spans="1:6">
      <c r="A3195" s="388">
        <v>92337</v>
      </c>
      <c r="B3195" s="388" t="s">
        <v>4174</v>
      </c>
      <c r="C3195" s="388" t="s">
        <v>239</v>
      </c>
      <c r="D3195" s="388" t="s">
        <v>240</v>
      </c>
      <c r="E3195" s="389" t="s">
        <v>14573</v>
      </c>
      <c r="F3195" s="388" t="s">
        <v>241</v>
      </c>
    </row>
    <row r="3196" spans="1:6">
      <c r="A3196" s="388">
        <v>92338</v>
      </c>
      <c r="B3196" s="388" t="s">
        <v>4175</v>
      </c>
      <c r="C3196" s="388" t="s">
        <v>239</v>
      </c>
      <c r="D3196" s="388" t="s">
        <v>240</v>
      </c>
      <c r="E3196" s="389" t="s">
        <v>17682</v>
      </c>
      <c r="F3196" s="388" t="s">
        <v>241</v>
      </c>
    </row>
    <row r="3197" spans="1:6">
      <c r="A3197" s="388">
        <v>92339</v>
      </c>
      <c r="B3197" s="388" t="s">
        <v>4176</v>
      </c>
      <c r="C3197" s="388" t="s">
        <v>239</v>
      </c>
      <c r="D3197" s="388" t="s">
        <v>240</v>
      </c>
      <c r="E3197" s="389" t="s">
        <v>17683</v>
      </c>
      <c r="F3197" s="388" t="s">
        <v>241</v>
      </c>
    </row>
    <row r="3198" spans="1:6">
      <c r="A3198" s="388">
        <v>92341</v>
      </c>
      <c r="B3198" s="388" t="s">
        <v>4177</v>
      </c>
      <c r="C3198" s="388" t="s">
        <v>239</v>
      </c>
      <c r="D3198" s="388" t="s">
        <v>240</v>
      </c>
      <c r="E3198" s="389" t="s">
        <v>17684</v>
      </c>
      <c r="F3198" s="388" t="s">
        <v>241</v>
      </c>
    </row>
    <row r="3199" spans="1:6">
      <c r="A3199" s="388">
        <v>92342</v>
      </c>
      <c r="B3199" s="388" t="s">
        <v>4178</v>
      </c>
      <c r="C3199" s="388" t="s">
        <v>239</v>
      </c>
      <c r="D3199" s="388" t="s">
        <v>240</v>
      </c>
      <c r="E3199" s="389" t="s">
        <v>16246</v>
      </c>
      <c r="F3199" s="388" t="s">
        <v>241</v>
      </c>
    </row>
    <row r="3200" spans="1:6">
      <c r="A3200" s="388">
        <v>92343</v>
      </c>
      <c r="B3200" s="388" t="s">
        <v>4179</v>
      </c>
      <c r="C3200" s="388" t="s">
        <v>239</v>
      </c>
      <c r="D3200" s="388" t="s">
        <v>240</v>
      </c>
      <c r="E3200" s="389" t="s">
        <v>17685</v>
      </c>
      <c r="F3200" s="388" t="s">
        <v>241</v>
      </c>
    </row>
    <row r="3201" spans="1:6">
      <c r="A3201" s="388">
        <v>92359</v>
      </c>
      <c r="B3201" s="388" t="s">
        <v>4180</v>
      </c>
      <c r="C3201" s="388" t="s">
        <v>239</v>
      </c>
      <c r="D3201" s="388" t="s">
        <v>240</v>
      </c>
      <c r="E3201" s="389" t="s">
        <v>17686</v>
      </c>
      <c r="F3201" s="388" t="s">
        <v>241</v>
      </c>
    </row>
    <row r="3202" spans="1:6">
      <c r="A3202" s="388">
        <v>92360</v>
      </c>
      <c r="B3202" s="388" t="s">
        <v>4181</v>
      </c>
      <c r="C3202" s="388" t="s">
        <v>239</v>
      </c>
      <c r="D3202" s="388" t="s">
        <v>240</v>
      </c>
      <c r="E3202" s="389" t="s">
        <v>17687</v>
      </c>
      <c r="F3202" s="388" t="s">
        <v>241</v>
      </c>
    </row>
    <row r="3203" spans="1:6">
      <c r="A3203" s="388">
        <v>92361</v>
      </c>
      <c r="B3203" s="388" t="s">
        <v>4182</v>
      </c>
      <c r="C3203" s="388" t="s">
        <v>239</v>
      </c>
      <c r="D3203" s="388" t="s">
        <v>240</v>
      </c>
      <c r="E3203" s="389" t="s">
        <v>17688</v>
      </c>
      <c r="F3203" s="388" t="s">
        <v>241</v>
      </c>
    </row>
    <row r="3204" spans="1:6">
      <c r="A3204" s="388">
        <v>92362</v>
      </c>
      <c r="B3204" s="388" t="s">
        <v>4183</v>
      </c>
      <c r="C3204" s="388" t="s">
        <v>239</v>
      </c>
      <c r="D3204" s="388" t="s">
        <v>240</v>
      </c>
      <c r="E3204" s="389" t="s">
        <v>17689</v>
      </c>
      <c r="F3204" s="388" t="s">
        <v>241</v>
      </c>
    </row>
    <row r="3205" spans="1:6">
      <c r="A3205" s="388">
        <v>92364</v>
      </c>
      <c r="B3205" s="388" t="s">
        <v>4184</v>
      </c>
      <c r="C3205" s="388" t="s">
        <v>239</v>
      </c>
      <c r="D3205" s="388" t="s">
        <v>240</v>
      </c>
      <c r="E3205" s="389" t="s">
        <v>17690</v>
      </c>
      <c r="F3205" s="388" t="s">
        <v>241</v>
      </c>
    </row>
    <row r="3206" spans="1:6">
      <c r="A3206" s="388">
        <v>92365</v>
      </c>
      <c r="B3206" s="388" t="s">
        <v>4186</v>
      </c>
      <c r="C3206" s="388" t="s">
        <v>239</v>
      </c>
      <c r="D3206" s="388" t="s">
        <v>240</v>
      </c>
      <c r="E3206" s="389" t="s">
        <v>17691</v>
      </c>
      <c r="F3206" s="388" t="s">
        <v>241</v>
      </c>
    </row>
    <row r="3207" spans="1:6">
      <c r="A3207" s="388">
        <v>92366</v>
      </c>
      <c r="B3207" s="388" t="s">
        <v>4187</v>
      </c>
      <c r="C3207" s="388" t="s">
        <v>239</v>
      </c>
      <c r="D3207" s="388" t="s">
        <v>240</v>
      </c>
      <c r="E3207" s="389" t="s">
        <v>17692</v>
      </c>
      <c r="F3207" s="388" t="s">
        <v>241</v>
      </c>
    </row>
    <row r="3208" spans="1:6">
      <c r="A3208" s="388">
        <v>92367</v>
      </c>
      <c r="B3208" s="388" t="s">
        <v>4188</v>
      </c>
      <c r="C3208" s="388" t="s">
        <v>239</v>
      </c>
      <c r="D3208" s="388" t="s">
        <v>240</v>
      </c>
      <c r="E3208" s="389" t="s">
        <v>17693</v>
      </c>
      <c r="F3208" s="388" t="s">
        <v>241</v>
      </c>
    </row>
    <row r="3209" spans="1:6">
      <c r="A3209" s="388">
        <v>92368</v>
      </c>
      <c r="B3209" s="388" t="s">
        <v>4189</v>
      </c>
      <c r="C3209" s="388" t="s">
        <v>239</v>
      </c>
      <c r="D3209" s="388" t="s">
        <v>240</v>
      </c>
      <c r="E3209" s="389" t="s">
        <v>17694</v>
      </c>
      <c r="F3209" s="388" t="s">
        <v>241</v>
      </c>
    </row>
    <row r="3210" spans="1:6">
      <c r="A3210" s="388">
        <v>92645</v>
      </c>
      <c r="B3210" s="388" t="s">
        <v>4190</v>
      </c>
      <c r="C3210" s="388" t="s">
        <v>239</v>
      </c>
      <c r="D3210" s="388" t="s">
        <v>240</v>
      </c>
      <c r="E3210" s="389" t="s">
        <v>17695</v>
      </c>
      <c r="F3210" s="388" t="s">
        <v>241</v>
      </c>
    </row>
    <row r="3211" spans="1:6">
      <c r="A3211" s="388">
        <v>92646</v>
      </c>
      <c r="B3211" s="388" t="s">
        <v>4191</v>
      </c>
      <c r="C3211" s="388" t="s">
        <v>239</v>
      </c>
      <c r="D3211" s="388" t="s">
        <v>240</v>
      </c>
      <c r="E3211" s="389" t="s">
        <v>17696</v>
      </c>
      <c r="F3211" s="388" t="s">
        <v>241</v>
      </c>
    </row>
    <row r="3212" spans="1:6">
      <c r="A3212" s="388">
        <v>92648</v>
      </c>
      <c r="B3212" s="388" t="s">
        <v>4192</v>
      </c>
      <c r="C3212" s="388" t="s">
        <v>239</v>
      </c>
      <c r="D3212" s="388" t="s">
        <v>240</v>
      </c>
      <c r="E3212" s="389" t="s">
        <v>17697</v>
      </c>
      <c r="F3212" s="388" t="s">
        <v>241</v>
      </c>
    </row>
    <row r="3213" spans="1:6">
      <c r="A3213" s="388">
        <v>92649</v>
      </c>
      <c r="B3213" s="388" t="s">
        <v>4193</v>
      </c>
      <c r="C3213" s="388" t="s">
        <v>239</v>
      </c>
      <c r="D3213" s="388" t="s">
        <v>240</v>
      </c>
      <c r="E3213" s="389" t="s">
        <v>17698</v>
      </c>
      <c r="F3213" s="388" t="s">
        <v>241</v>
      </c>
    </row>
    <row r="3214" spans="1:6">
      <c r="A3214" s="388">
        <v>92650</v>
      </c>
      <c r="B3214" s="388" t="s">
        <v>4194</v>
      </c>
      <c r="C3214" s="388" t="s">
        <v>239</v>
      </c>
      <c r="D3214" s="388" t="s">
        <v>240</v>
      </c>
      <c r="E3214" s="389" t="s">
        <v>17699</v>
      </c>
      <c r="F3214" s="388" t="s">
        <v>241</v>
      </c>
    </row>
    <row r="3215" spans="1:6">
      <c r="A3215" s="388">
        <v>92652</v>
      </c>
      <c r="B3215" s="388" t="s">
        <v>4195</v>
      </c>
      <c r="C3215" s="388" t="s">
        <v>239</v>
      </c>
      <c r="D3215" s="388" t="s">
        <v>240</v>
      </c>
      <c r="E3215" s="389" t="s">
        <v>17700</v>
      </c>
      <c r="F3215" s="388" t="s">
        <v>241</v>
      </c>
    </row>
    <row r="3216" spans="1:6">
      <c r="A3216" s="388">
        <v>92653</v>
      </c>
      <c r="B3216" s="388" t="s">
        <v>4196</v>
      </c>
      <c r="C3216" s="388" t="s">
        <v>239</v>
      </c>
      <c r="D3216" s="388" t="s">
        <v>240</v>
      </c>
      <c r="E3216" s="389" t="s">
        <v>17701</v>
      </c>
      <c r="F3216" s="388" t="s">
        <v>241</v>
      </c>
    </row>
    <row r="3217" spans="1:6">
      <c r="A3217" s="388">
        <v>92654</v>
      </c>
      <c r="B3217" s="388" t="s">
        <v>4197</v>
      </c>
      <c r="C3217" s="388" t="s">
        <v>239</v>
      </c>
      <c r="D3217" s="388" t="s">
        <v>240</v>
      </c>
      <c r="E3217" s="389" t="s">
        <v>17702</v>
      </c>
      <c r="F3217" s="388" t="s">
        <v>241</v>
      </c>
    </row>
    <row r="3218" spans="1:6">
      <c r="A3218" s="388">
        <v>92655</v>
      </c>
      <c r="B3218" s="388" t="s">
        <v>4198</v>
      </c>
      <c r="C3218" s="388" t="s">
        <v>239</v>
      </c>
      <c r="D3218" s="388" t="s">
        <v>240</v>
      </c>
      <c r="E3218" s="389" t="s">
        <v>17703</v>
      </c>
      <c r="F3218" s="388" t="s">
        <v>241</v>
      </c>
    </row>
    <row r="3219" spans="1:6">
      <c r="A3219" s="388">
        <v>92656</v>
      </c>
      <c r="B3219" s="388" t="s">
        <v>4199</v>
      </c>
      <c r="C3219" s="388" t="s">
        <v>239</v>
      </c>
      <c r="D3219" s="388" t="s">
        <v>240</v>
      </c>
      <c r="E3219" s="389" t="s">
        <v>17704</v>
      </c>
      <c r="F3219" s="388" t="s">
        <v>241</v>
      </c>
    </row>
    <row r="3220" spans="1:6">
      <c r="A3220" s="388">
        <v>92687</v>
      </c>
      <c r="B3220" s="388" t="s">
        <v>4200</v>
      </c>
      <c r="C3220" s="388" t="s">
        <v>239</v>
      </c>
      <c r="D3220" s="388" t="s">
        <v>240</v>
      </c>
      <c r="E3220" s="389" t="s">
        <v>17705</v>
      </c>
      <c r="F3220" s="388" t="s">
        <v>241</v>
      </c>
    </row>
    <row r="3221" spans="1:6">
      <c r="A3221" s="388">
        <v>92688</v>
      </c>
      <c r="B3221" s="388" t="s">
        <v>4201</v>
      </c>
      <c r="C3221" s="388" t="s">
        <v>239</v>
      </c>
      <c r="D3221" s="388" t="s">
        <v>240</v>
      </c>
      <c r="E3221" s="389" t="s">
        <v>17706</v>
      </c>
      <c r="F3221" s="388" t="s">
        <v>241</v>
      </c>
    </row>
    <row r="3222" spans="1:6">
      <c r="A3222" s="388">
        <v>92689</v>
      </c>
      <c r="B3222" s="388" t="s">
        <v>4202</v>
      </c>
      <c r="C3222" s="388" t="s">
        <v>239</v>
      </c>
      <c r="D3222" s="388" t="s">
        <v>240</v>
      </c>
      <c r="E3222" s="389" t="s">
        <v>17707</v>
      </c>
      <c r="F3222" s="388" t="s">
        <v>241</v>
      </c>
    </row>
    <row r="3223" spans="1:6">
      <c r="A3223" s="388">
        <v>92690</v>
      </c>
      <c r="B3223" s="388" t="s">
        <v>4203</v>
      </c>
      <c r="C3223" s="388" t="s">
        <v>239</v>
      </c>
      <c r="D3223" s="388" t="s">
        <v>240</v>
      </c>
      <c r="E3223" s="389" t="s">
        <v>17708</v>
      </c>
      <c r="F3223" s="388" t="s">
        <v>241</v>
      </c>
    </row>
    <row r="3224" spans="1:6">
      <c r="A3224" s="388">
        <v>92691</v>
      </c>
      <c r="B3224" s="388" t="s">
        <v>4204</v>
      </c>
      <c r="C3224" s="388" t="s">
        <v>239</v>
      </c>
      <c r="D3224" s="388" t="s">
        <v>240</v>
      </c>
      <c r="E3224" s="389" t="s">
        <v>17709</v>
      </c>
      <c r="F3224" s="388" t="s">
        <v>241</v>
      </c>
    </row>
    <row r="3225" spans="1:6">
      <c r="A3225" s="388">
        <v>94462</v>
      </c>
      <c r="B3225" s="388" t="s">
        <v>4205</v>
      </c>
      <c r="C3225" s="388" t="s">
        <v>239</v>
      </c>
      <c r="D3225" s="388" t="s">
        <v>240</v>
      </c>
      <c r="E3225" s="389" t="s">
        <v>17710</v>
      </c>
      <c r="F3225" s="388" t="s">
        <v>241</v>
      </c>
    </row>
    <row r="3226" spans="1:6">
      <c r="A3226" s="388">
        <v>94463</v>
      </c>
      <c r="B3226" s="388" t="s">
        <v>4206</v>
      </c>
      <c r="C3226" s="388" t="s">
        <v>239</v>
      </c>
      <c r="D3226" s="388" t="s">
        <v>240</v>
      </c>
      <c r="E3226" s="389" t="s">
        <v>14574</v>
      </c>
      <c r="F3226" s="388" t="s">
        <v>241</v>
      </c>
    </row>
    <row r="3227" spans="1:6">
      <c r="A3227" s="388">
        <v>94464</v>
      </c>
      <c r="B3227" s="388" t="s">
        <v>4207</v>
      </c>
      <c r="C3227" s="388" t="s">
        <v>239</v>
      </c>
      <c r="D3227" s="388" t="s">
        <v>240</v>
      </c>
      <c r="E3227" s="389" t="s">
        <v>14575</v>
      </c>
      <c r="F3227" s="388" t="s">
        <v>241</v>
      </c>
    </row>
    <row r="3228" spans="1:6">
      <c r="A3228" s="388">
        <v>94602</v>
      </c>
      <c r="B3228" s="388" t="s">
        <v>4208</v>
      </c>
      <c r="C3228" s="388" t="s">
        <v>239</v>
      </c>
      <c r="D3228" s="388" t="s">
        <v>240</v>
      </c>
      <c r="E3228" s="389" t="s">
        <v>17711</v>
      </c>
      <c r="F3228" s="388" t="s">
        <v>241</v>
      </c>
    </row>
    <row r="3229" spans="1:6">
      <c r="A3229" s="388">
        <v>94603</v>
      </c>
      <c r="B3229" s="388" t="s">
        <v>4209</v>
      </c>
      <c r="C3229" s="388" t="s">
        <v>239</v>
      </c>
      <c r="D3229" s="388" t="s">
        <v>240</v>
      </c>
      <c r="E3229" s="389" t="s">
        <v>17712</v>
      </c>
      <c r="F3229" s="388" t="s">
        <v>241</v>
      </c>
    </row>
    <row r="3230" spans="1:6">
      <c r="A3230" s="388">
        <v>94604</v>
      </c>
      <c r="B3230" s="388" t="s">
        <v>4210</v>
      </c>
      <c r="C3230" s="388" t="s">
        <v>239</v>
      </c>
      <c r="D3230" s="388" t="s">
        <v>240</v>
      </c>
      <c r="E3230" s="389" t="s">
        <v>17713</v>
      </c>
      <c r="F3230" s="388" t="s">
        <v>241</v>
      </c>
    </row>
    <row r="3231" spans="1:6">
      <c r="A3231" s="388">
        <v>94605</v>
      </c>
      <c r="B3231" s="388" t="s">
        <v>4211</v>
      </c>
      <c r="C3231" s="388" t="s">
        <v>239</v>
      </c>
      <c r="D3231" s="388" t="s">
        <v>240</v>
      </c>
      <c r="E3231" s="389" t="s">
        <v>17714</v>
      </c>
      <c r="F3231" s="388" t="s">
        <v>241</v>
      </c>
    </row>
    <row r="3232" spans="1:6">
      <c r="A3232" s="388">
        <v>94648</v>
      </c>
      <c r="B3232" s="388" t="s">
        <v>4212</v>
      </c>
      <c r="C3232" s="388" t="s">
        <v>239</v>
      </c>
      <c r="D3232" s="388" t="s">
        <v>334</v>
      </c>
      <c r="E3232" s="389" t="s">
        <v>502</v>
      </c>
      <c r="F3232" s="388" t="s">
        <v>241</v>
      </c>
    </row>
    <row r="3233" spans="1:6">
      <c r="A3233" s="388">
        <v>94649</v>
      </c>
      <c r="B3233" s="388" t="s">
        <v>4214</v>
      </c>
      <c r="C3233" s="388" t="s">
        <v>239</v>
      </c>
      <c r="D3233" s="388" t="s">
        <v>334</v>
      </c>
      <c r="E3233" s="389" t="s">
        <v>14508</v>
      </c>
      <c r="F3233" s="388" t="s">
        <v>241</v>
      </c>
    </row>
    <row r="3234" spans="1:6">
      <c r="A3234" s="388">
        <v>94650</v>
      </c>
      <c r="B3234" s="388" t="s">
        <v>4216</v>
      </c>
      <c r="C3234" s="388" t="s">
        <v>239</v>
      </c>
      <c r="D3234" s="388" t="s">
        <v>334</v>
      </c>
      <c r="E3234" s="389" t="s">
        <v>6836</v>
      </c>
      <c r="F3234" s="388" t="s">
        <v>241</v>
      </c>
    </row>
    <row r="3235" spans="1:6">
      <c r="A3235" s="388">
        <v>94651</v>
      </c>
      <c r="B3235" s="388" t="s">
        <v>4218</v>
      </c>
      <c r="C3235" s="388" t="s">
        <v>239</v>
      </c>
      <c r="D3235" s="388" t="s">
        <v>334</v>
      </c>
      <c r="E3235" s="389" t="s">
        <v>17715</v>
      </c>
      <c r="F3235" s="388" t="s">
        <v>241</v>
      </c>
    </row>
    <row r="3236" spans="1:6">
      <c r="A3236" s="388">
        <v>94652</v>
      </c>
      <c r="B3236" s="388" t="s">
        <v>4220</v>
      </c>
      <c r="C3236" s="388" t="s">
        <v>239</v>
      </c>
      <c r="D3236" s="388" t="s">
        <v>334</v>
      </c>
      <c r="E3236" s="389" t="s">
        <v>17344</v>
      </c>
      <c r="F3236" s="388" t="s">
        <v>241</v>
      </c>
    </row>
    <row r="3237" spans="1:6">
      <c r="A3237" s="388">
        <v>94653</v>
      </c>
      <c r="B3237" s="388" t="s">
        <v>4222</v>
      </c>
      <c r="C3237" s="388" t="s">
        <v>239</v>
      </c>
      <c r="D3237" s="388" t="s">
        <v>334</v>
      </c>
      <c r="E3237" s="389" t="s">
        <v>17716</v>
      </c>
      <c r="F3237" s="388" t="s">
        <v>241</v>
      </c>
    </row>
    <row r="3238" spans="1:6">
      <c r="A3238" s="388">
        <v>94654</v>
      </c>
      <c r="B3238" s="388" t="s">
        <v>4223</v>
      </c>
      <c r="C3238" s="388" t="s">
        <v>239</v>
      </c>
      <c r="D3238" s="388" t="s">
        <v>334</v>
      </c>
      <c r="E3238" s="389" t="s">
        <v>17717</v>
      </c>
      <c r="F3238" s="388" t="s">
        <v>241</v>
      </c>
    </row>
    <row r="3239" spans="1:6">
      <c r="A3239" s="388">
        <v>94655</v>
      </c>
      <c r="B3239" s="388" t="s">
        <v>4224</v>
      </c>
      <c r="C3239" s="388" t="s">
        <v>239</v>
      </c>
      <c r="D3239" s="388" t="s">
        <v>334</v>
      </c>
      <c r="E3239" s="389" t="s">
        <v>14576</v>
      </c>
      <c r="F3239" s="388" t="s">
        <v>241</v>
      </c>
    </row>
    <row r="3240" spans="1:6">
      <c r="A3240" s="388">
        <v>94716</v>
      </c>
      <c r="B3240" s="388" t="s">
        <v>4225</v>
      </c>
      <c r="C3240" s="388" t="s">
        <v>239</v>
      </c>
      <c r="D3240" s="388" t="s">
        <v>334</v>
      </c>
      <c r="E3240" s="389" t="s">
        <v>17718</v>
      </c>
      <c r="F3240" s="388" t="s">
        <v>241</v>
      </c>
    </row>
    <row r="3241" spans="1:6">
      <c r="A3241" s="388">
        <v>94717</v>
      </c>
      <c r="B3241" s="388" t="s">
        <v>4227</v>
      </c>
      <c r="C3241" s="388" t="s">
        <v>239</v>
      </c>
      <c r="D3241" s="388" t="s">
        <v>334</v>
      </c>
      <c r="E3241" s="389" t="s">
        <v>14243</v>
      </c>
      <c r="F3241" s="388" t="s">
        <v>241</v>
      </c>
    </row>
    <row r="3242" spans="1:6">
      <c r="A3242" s="388">
        <v>94718</v>
      </c>
      <c r="B3242" s="388" t="s">
        <v>4228</v>
      </c>
      <c r="C3242" s="388" t="s">
        <v>239</v>
      </c>
      <c r="D3242" s="388" t="s">
        <v>334</v>
      </c>
      <c r="E3242" s="389" t="s">
        <v>17719</v>
      </c>
      <c r="F3242" s="388" t="s">
        <v>241</v>
      </c>
    </row>
    <row r="3243" spans="1:6">
      <c r="A3243" s="388">
        <v>94719</v>
      </c>
      <c r="B3243" s="388" t="s">
        <v>4230</v>
      </c>
      <c r="C3243" s="388" t="s">
        <v>239</v>
      </c>
      <c r="D3243" s="388" t="s">
        <v>334</v>
      </c>
      <c r="E3243" s="389" t="s">
        <v>17720</v>
      </c>
      <c r="F3243" s="388" t="s">
        <v>241</v>
      </c>
    </row>
    <row r="3244" spans="1:6">
      <c r="A3244" s="388">
        <v>94720</v>
      </c>
      <c r="B3244" s="388" t="s">
        <v>4231</v>
      </c>
      <c r="C3244" s="388" t="s">
        <v>239</v>
      </c>
      <c r="D3244" s="388" t="s">
        <v>334</v>
      </c>
      <c r="E3244" s="389" t="s">
        <v>17721</v>
      </c>
      <c r="F3244" s="388" t="s">
        <v>241</v>
      </c>
    </row>
    <row r="3245" spans="1:6">
      <c r="A3245" s="388">
        <v>94721</v>
      </c>
      <c r="B3245" s="388" t="s">
        <v>4232</v>
      </c>
      <c r="C3245" s="388" t="s">
        <v>239</v>
      </c>
      <c r="D3245" s="388" t="s">
        <v>334</v>
      </c>
      <c r="E3245" s="389" t="s">
        <v>16472</v>
      </c>
      <c r="F3245" s="388" t="s">
        <v>241</v>
      </c>
    </row>
    <row r="3246" spans="1:6">
      <c r="A3246" s="388">
        <v>94722</v>
      </c>
      <c r="B3246" s="388" t="s">
        <v>4233</v>
      </c>
      <c r="C3246" s="388" t="s">
        <v>239</v>
      </c>
      <c r="D3246" s="388" t="s">
        <v>334</v>
      </c>
      <c r="E3246" s="389" t="s">
        <v>17722</v>
      </c>
      <c r="F3246" s="388" t="s">
        <v>241</v>
      </c>
    </row>
    <row r="3247" spans="1:6">
      <c r="A3247" s="388">
        <v>95697</v>
      </c>
      <c r="B3247" s="388" t="s">
        <v>4234</v>
      </c>
      <c r="C3247" s="388" t="s">
        <v>239</v>
      </c>
      <c r="D3247" s="388" t="s">
        <v>240</v>
      </c>
      <c r="E3247" s="389" t="s">
        <v>14577</v>
      </c>
      <c r="F3247" s="388" t="s">
        <v>241</v>
      </c>
    </row>
    <row r="3248" spans="1:6">
      <c r="A3248" s="388">
        <v>96635</v>
      </c>
      <c r="B3248" s="388" t="s">
        <v>4235</v>
      </c>
      <c r="C3248" s="388" t="s">
        <v>239</v>
      </c>
      <c r="D3248" s="388" t="s">
        <v>240</v>
      </c>
      <c r="E3248" s="389" t="s">
        <v>14578</v>
      </c>
      <c r="F3248" s="388" t="s">
        <v>241</v>
      </c>
    </row>
    <row r="3249" spans="1:6">
      <c r="A3249" s="388">
        <v>96636</v>
      </c>
      <c r="B3249" s="388" t="s">
        <v>4237</v>
      </c>
      <c r="C3249" s="388" t="s">
        <v>239</v>
      </c>
      <c r="D3249" s="388" t="s">
        <v>240</v>
      </c>
      <c r="E3249" s="389" t="s">
        <v>17723</v>
      </c>
      <c r="F3249" s="388" t="s">
        <v>241</v>
      </c>
    </row>
    <row r="3250" spans="1:6">
      <c r="A3250" s="388">
        <v>96644</v>
      </c>
      <c r="B3250" s="388" t="s">
        <v>4239</v>
      </c>
      <c r="C3250" s="388" t="s">
        <v>239</v>
      </c>
      <c r="D3250" s="388" t="s">
        <v>240</v>
      </c>
      <c r="E3250" s="389" t="s">
        <v>14528</v>
      </c>
      <c r="F3250" s="388" t="s">
        <v>241</v>
      </c>
    </row>
    <row r="3251" spans="1:6">
      <c r="A3251" s="388">
        <v>96645</v>
      </c>
      <c r="B3251" s="388" t="s">
        <v>4240</v>
      </c>
      <c r="C3251" s="388" t="s">
        <v>239</v>
      </c>
      <c r="D3251" s="388" t="s">
        <v>240</v>
      </c>
      <c r="E3251" s="389" t="s">
        <v>14287</v>
      </c>
      <c r="F3251" s="388" t="s">
        <v>241</v>
      </c>
    </row>
    <row r="3252" spans="1:6">
      <c r="A3252" s="388">
        <v>96646</v>
      </c>
      <c r="B3252" s="388" t="s">
        <v>4242</v>
      </c>
      <c r="C3252" s="388" t="s">
        <v>239</v>
      </c>
      <c r="D3252" s="388" t="s">
        <v>240</v>
      </c>
      <c r="E3252" s="389" t="s">
        <v>14579</v>
      </c>
      <c r="F3252" s="388" t="s">
        <v>241</v>
      </c>
    </row>
    <row r="3253" spans="1:6">
      <c r="A3253" s="388">
        <v>96647</v>
      </c>
      <c r="B3253" s="388" t="s">
        <v>4244</v>
      </c>
      <c r="C3253" s="388" t="s">
        <v>239</v>
      </c>
      <c r="D3253" s="388" t="s">
        <v>240</v>
      </c>
      <c r="E3253" s="389" t="s">
        <v>14580</v>
      </c>
      <c r="F3253" s="388" t="s">
        <v>241</v>
      </c>
    </row>
    <row r="3254" spans="1:6">
      <c r="A3254" s="388">
        <v>96648</v>
      </c>
      <c r="B3254" s="388" t="s">
        <v>4245</v>
      </c>
      <c r="C3254" s="388" t="s">
        <v>239</v>
      </c>
      <c r="D3254" s="388" t="s">
        <v>240</v>
      </c>
      <c r="E3254" s="389" t="s">
        <v>14377</v>
      </c>
      <c r="F3254" s="388" t="s">
        <v>241</v>
      </c>
    </row>
    <row r="3255" spans="1:6">
      <c r="A3255" s="388">
        <v>96649</v>
      </c>
      <c r="B3255" s="388" t="s">
        <v>4247</v>
      </c>
      <c r="C3255" s="388" t="s">
        <v>239</v>
      </c>
      <c r="D3255" s="388" t="s">
        <v>240</v>
      </c>
      <c r="E3255" s="389" t="s">
        <v>13978</v>
      </c>
      <c r="F3255" s="388" t="s">
        <v>241</v>
      </c>
    </row>
    <row r="3256" spans="1:6">
      <c r="A3256" s="388">
        <v>96668</v>
      </c>
      <c r="B3256" s="388" t="s">
        <v>4248</v>
      </c>
      <c r="C3256" s="388" t="s">
        <v>239</v>
      </c>
      <c r="D3256" s="388" t="s">
        <v>240</v>
      </c>
      <c r="E3256" s="389" t="s">
        <v>4484</v>
      </c>
      <c r="F3256" s="388" t="s">
        <v>241</v>
      </c>
    </row>
    <row r="3257" spans="1:6">
      <c r="A3257" s="388">
        <v>96669</v>
      </c>
      <c r="B3257" s="388" t="s">
        <v>4250</v>
      </c>
      <c r="C3257" s="388" t="s">
        <v>239</v>
      </c>
      <c r="D3257" s="388" t="s">
        <v>240</v>
      </c>
      <c r="E3257" s="389" t="s">
        <v>2596</v>
      </c>
      <c r="F3257" s="388" t="s">
        <v>241</v>
      </c>
    </row>
    <row r="3258" spans="1:6">
      <c r="A3258" s="388">
        <v>96670</v>
      </c>
      <c r="B3258" s="388" t="s">
        <v>4251</v>
      </c>
      <c r="C3258" s="388" t="s">
        <v>239</v>
      </c>
      <c r="D3258" s="388" t="s">
        <v>240</v>
      </c>
      <c r="E3258" s="389" t="s">
        <v>16353</v>
      </c>
      <c r="F3258" s="388" t="s">
        <v>241</v>
      </c>
    </row>
    <row r="3259" spans="1:6">
      <c r="A3259" s="388">
        <v>96671</v>
      </c>
      <c r="B3259" s="388" t="s">
        <v>4252</v>
      </c>
      <c r="C3259" s="388" t="s">
        <v>239</v>
      </c>
      <c r="D3259" s="388" t="s">
        <v>240</v>
      </c>
      <c r="E3259" s="389" t="s">
        <v>14331</v>
      </c>
      <c r="F3259" s="388" t="s">
        <v>241</v>
      </c>
    </row>
    <row r="3260" spans="1:6">
      <c r="A3260" s="388">
        <v>96672</v>
      </c>
      <c r="B3260" s="388" t="s">
        <v>4253</v>
      </c>
      <c r="C3260" s="388" t="s">
        <v>239</v>
      </c>
      <c r="D3260" s="388" t="s">
        <v>240</v>
      </c>
      <c r="E3260" s="389" t="s">
        <v>17724</v>
      </c>
      <c r="F3260" s="388" t="s">
        <v>241</v>
      </c>
    </row>
    <row r="3261" spans="1:6">
      <c r="A3261" s="388">
        <v>96673</v>
      </c>
      <c r="B3261" s="388" t="s">
        <v>4254</v>
      </c>
      <c r="C3261" s="388" t="s">
        <v>239</v>
      </c>
      <c r="D3261" s="388" t="s">
        <v>240</v>
      </c>
      <c r="E3261" s="389" t="s">
        <v>14041</v>
      </c>
      <c r="F3261" s="388" t="s">
        <v>241</v>
      </c>
    </row>
    <row r="3262" spans="1:6">
      <c r="A3262" s="388">
        <v>96674</v>
      </c>
      <c r="B3262" s="388" t="s">
        <v>4255</v>
      </c>
      <c r="C3262" s="388" t="s">
        <v>239</v>
      </c>
      <c r="D3262" s="388" t="s">
        <v>240</v>
      </c>
      <c r="E3262" s="389" t="s">
        <v>17725</v>
      </c>
      <c r="F3262" s="388" t="s">
        <v>241</v>
      </c>
    </row>
    <row r="3263" spans="1:6">
      <c r="A3263" s="388">
        <v>96675</v>
      </c>
      <c r="B3263" s="388" t="s">
        <v>4256</v>
      </c>
      <c r="C3263" s="388" t="s">
        <v>239</v>
      </c>
      <c r="D3263" s="388" t="s">
        <v>240</v>
      </c>
      <c r="E3263" s="389" t="s">
        <v>17726</v>
      </c>
      <c r="F3263" s="388" t="s">
        <v>241</v>
      </c>
    </row>
    <row r="3264" spans="1:6">
      <c r="A3264" s="388">
        <v>96676</v>
      </c>
      <c r="B3264" s="388" t="s">
        <v>4257</v>
      </c>
      <c r="C3264" s="388" t="s">
        <v>239</v>
      </c>
      <c r="D3264" s="388" t="s">
        <v>240</v>
      </c>
      <c r="E3264" s="389" t="s">
        <v>3010</v>
      </c>
      <c r="F3264" s="388" t="s">
        <v>241</v>
      </c>
    </row>
    <row r="3265" spans="1:6">
      <c r="A3265" s="388">
        <v>96677</v>
      </c>
      <c r="B3265" s="388" t="s">
        <v>4258</v>
      </c>
      <c r="C3265" s="388" t="s">
        <v>239</v>
      </c>
      <c r="D3265" s="388" t="s">
        <v>240</v>
      </c>
      <c r="E3265" s="389" t="s">
        <v>14354</v>
      </c>
      <c r="F3265" s="388" t="s">
        <v>241</v>
      </c>
    </row>
    <row r="3266" spans="1:6">
      <c r="A3266" s="388">
        <v>96678</v>
      </c>
      <c r="B3266" s="388" t="s">
        <v>4259</v>
      </c>
      <c r="C3266" s="388" t="s">
        <v>239</v>
      </c>
      <c r="D3266" s="388" t="s">
        <v>240</v>
      </c>
      <c r="E3266" s="389" t="s">
        <v>14581</v>
      </c>
      <c r="F3266" s="388" t="s">
        <v>241</v>
      </c>
    </row>
    <row r="3267" spans="1:6">
      <c r="A3267" s="388">
        <v>96679</v>
      </c>
      <c r="B3267" s="388" t="s">
        <v>4261</v>
      </c>
      <c r="C3267" s="388" t="s">
        <v>239</v>
      </c>
      <c r="D3267" s="388" t="s">
        <v>240</v>
      </c>
      <c r="E3267" s="389" t="s">
        <v>14055</v>
      </c>
      <c r="F3267" s="388" t="s">
        <v>241</v>
      </c>
    </row>
    <row r="3268" spans="1:6">
      <c r="A3268" s="388">
        <v>96680</v>
      </c>
      <c r="B3268" s="388" t="s">
        <v>4262</v>
      </c>
      <c r="C3268" s="388" t="s">
        <v>239</v>
      </c>
      <c r="D3268" s="388" t="s">
        <v>240</v>
      </c>
      <c r="E3268" s="389" t="s">
        <v>17727</v>
      </c>
      <c r="F3268" s="388" t="s">
        <v>241</v>
      </c>
    </row>
    <row r="3269" spans="1:6">
      <c r="A3269" s="388">
        <v>96681</v>
      </c>
      <c r="B3269" s="388" t="s">
        <v>4263</v>
      </c>
      <c r="C3269" s="388" t="s">
        <v>239</v>
      </c>
      <c r="D3269" s="388" t="s">
        <v>240</v>
      </c>
      <c r="E3269" s="389" t="s">
        <v>17728</v>
      </c>
      <c r="F3269" s="388" t="s">
        <v>241</v>
      </c>
    </row>
    <row r="3270" spans="1:6">
      <c r="A3270" s="388">
        <v>96682</v>
      </c>
      <c r="B3270" s="388" t="s">
        <v>4264</v>
      </c>
      <c r="C3270" s="388" t="s">
        <v>239</v>
      </c>
      <c r="D3270" s="388" t="s">
        <v>240</v>
      </c>
      <c r="E3270" s="389" t="s">
        <v>17729</v>
      </c>
      <c r="F3270" s="388" t="s">
        <v>241</v>
      </c>
    </row>
    <row r="3271" spans="1:6">
      <c r="A3271" s="388">
        <v>96683</v>
      </c>
      <c r="B3271" s="388" t="s">
        <v>4265</v>
      </c>
      <c r="C3271" s="388" t="s">
        <v>239</v>
      </c>
      <c r="D3271" s="388" t="s">
        <v>240</v>
      </c>
      <c r="E3271" s="389" t="s">
        <v>17730</v>
      </c>
      <c r="F3271" s="388" t="s">
        <v>241</v>
      </c>
    </row>
    <row r="3272" spans="1:6">
      <c r="A3272" s="388">
        <v>96718</v>
      </c>
      <c r="B3272" s="388" t="s">
        <v>4266</v>
      </c>
      <c r="C3272" s="388" t="s">
        <v>239</v>
      </c>
      <c r="D3272" s="388" t="s">
        <v>240</v>
      </c>
      <c r="E3272" s="389" t="s">
        <v>3416</v>
      </c>
      <c r="F3272" s="388" t="s">
        <v>241</v>
      </c>
    </row>
    <row r="3273" spans="1:6">
      <c r="A3273" s="388">
        <v>96719</v>
      </c>
      <c r="B3273" s="388" t="s">
        <v>4267</v>
      </c>
      <c r="C3273" s="388" t="s">
        <v>239</v>
      </c>
      <c r="D3273" s="388" t="s">
        <v>240</v>
      </c>
      <c r="E3273" s="389" t="s">
        <v>7113</v>
      </c>
      <c r="F3273" s="388" t="s">
        <v>241</v>
      </c>
    </row>
    <row r="3274" spans="1:6">
      <c r="A3274" s="388">
        <v>96720</v>
      </c>
      <c r="B3274" s="388" t="s">
        <v>4268</v>
      </c>
      <c r="C3274" s="388" t="s">
        <v>239</v>
      </c>
      <c r="D3274" s="388" t="s">
        <v>240</v>
      </c>
      <c r="E3274" s="389" t="s">
        <v>5067</v>
      </c>
      <c r="F3274" s="388" t="s">
        <v>241</v>
      </c>
    </row>
    <row r="3275" spans="1:6">
      <c r="A3275" s="388">
        <v>96721</v>
      </c>
      <c r="B3275" s="388" t="s">
        <v>4270</v>
      </c>
      <c r="C3275" s="388" t="s">
        <v>239</v>
      </c>
      <c r="D3275" s="388" t="s">
        <v>240</v>
      </c>
      <c r="E3275" s="389" t="s">
        <v>11787</v>
      </c>
      <c r="F3275" s="388" t="s">
        <v>241</v>
      </c>
    </row>
    <row r="3276" spans="1:6">
      <c r="A3276" s="388">
        <v>96722</v>
      </c>
      <c r="B3276" s="388" t="s">
        <v>4272</v>
      </c>
      <c r="C3276" s="388" t="s">
        <v>239</v>
      </c>
      <c r="D3276" s="388" t="s">
        <v>240</v>
      </c>
      <c r="E3276" s="389" t="s">
        <v>11041</v>
      </c>
      <c r="F3276" s="388" t="s">
        <v>241</v>
      </c>
    </row>
    <row r="3277" spans="1:6">
      <c r="A3277" s="388">
        <v>96723</v>
      </c>
      <c r="B3277" s="388" t="s">
        <v>4273</v>
      </c>
      <c r="C3277" s="388" t="s">
        <v>239</v>
      </c>
      <c r="D3277" s="388" t="s">
        <v>240</v>
      </c>
      <c r="E3277" s="389" t="s">
        <v>17731</v>
      </c>
      <c r="F3277" s="388" t="s">
        <v>241</v>
      </c>
    </row>
    <row r="3278" spans="1:6">
      <c r="A3278" s="388">
        <v>96724</v>
      </c>
      <c r="B3278" s="388" t="s">
        <v>4274</v>
      </c>
      <c r="C3278" s="388" t="s">
        <v>239</v>
      </c>
      <c r="D3278" s="388" t="s">
        <v>240</v>
      </c>
      <c r="E3278" s="389" t="s">
        <v>11908</v>
      </c>
      <c r="F3278" s="388" t="s">
        <v>241</v>
      </c>
    </row>
    <row r="3279" spans="1:6">
      <c r="A3279" s="388">
        <v>96725</v>
      </c>
      <c r="B3279" s="388" t="s">
        <v>4275</v>
      </c>
      <c r="C3279" s="388" t="s">
        <v>239</v>
      </c>
      <c r="D3279" s="388" t="s">
        <v>240</v>
      </c>
      <c r="E3279" s="389" t="s">
        <v>17732</v>
      </c>
      <c r="F3279" s="388" t="s">
        <v>241</v>
      </c>
    </row>
    <row r="3280" spans="1:6">
      <c r="A3280" s="388">
        <v>96726</v>
      </c>
      <c r="B3280" s="388" t="s">
        <v>4276</v>
      </c>
      <c r="C3280" s="388" t="s">
        <v>239</v>
      </c>
      <c r="D3280" s="388" t="s">
        <v>240</v>
      </c>
      <c r="E3280" s="389" t="s">
        <v>17733</v>
      </c>
      <c r="F3280" s="388" t="s">
        <v>241</v>
      </c>
    </row>
    <row r="3281" spans="1:6">
      <c r="A3281" s="388">
        <v>96727</v>
      </c>
      <c r="B3281" s="388" t="s">
        <v>4277</v>
      </c>
      <c r="C3281" s="388" t="s">
        <v>239</v>
      </c>
      <c r="D3281" s="388" t="s">
        <v>240</v>
      </c>
      <c r="E3281" s="389" t="s">
        <v>745</v>
      </c>
      <c r="F3281" s="388" t="s">
        <v>241</v>
      </c>
    </row>
    <row r="3282" spans="1:6">
      <c r="A3282" s="388">
        <v>96728</v>
      </c>
      <c r="B3282" s="388" t="s">
        <v>4278</v>
      </c>
      <c r="C3282" s="388" t="s">
        <v>239</v>
      </c>
      <c r="D3282" s="388" t="s">
        <v>240</v>
      </c>
      <c r="E3282" s="389" t="s">
        <v>12551</v>
      </c>
      <c r="F3282" s="388" t="s">
        <v>241</v>
      </c>
    </row>
    <row r="3283" spans="1:6">
      <c r="A3283" s="388">
        <v>96729</v>
      </c>
      <c r="B3283" s="388" t="s">
        <v>4280</v>
      </c>
      <c r="C3283" s="388" t="s">
        <v>239</v>
      </c>
      <c r="D3283" s="388" t="s">
        <v>240</v>
      </c>
      <c r="E3283" s="389" t="s">
        <v>14568</v>
      </c>
      <c r="F3283" s="388" t="s">
        <v>241</v>
      </c>
    </row>
    <row r="3284" spans="1:6">
      <c r="A3284" s="388">
        <v>96730</v>
      </c>
      <c r="B3284" s="388" t="s">
        <v>4282</v>
      </c>
      <c r="C3284" s="388" t="s">
        <v>239</v>
      </c>
      <c r="D3284" s="388" t="s">
        <v>240</v>
      </c>
      <c r="E3284" s="389" t="s">
        <v>17734</v>
      </c>
      <c r="F3284" s="388" t="s">
        <v>241</v>
      </c>
    </row>
    <row r="3285" spans="1:6">
      <c r="A3285" s="388">
        <v>96731</v>
      </c>
      <c r="B3285" s="388" t="s">
        <v>4283</v>
      </c>
      <c r="C3285" s="388" t="s">
        <v>239</v>
      </c>
      <c r="D3285" s="388" t="s">
        <v>240</v>
      </c>
      <c r="E3285" s="389" t="s">
        <v>17735</v>
      </c>
      <c r="F3285" s="388" t="s">
        <v>241</v>
      </c>
    </row>
    <row r="3286" spans="1:6">
      <c r="A3286" s="388">
        <v>96732</v>
      </c>
      <c r="B3286" s="388" t="s">
        <v>4284</v>
      </c>
      <c r="C3286" s="388" t="s">
        <v>239</v>
      </c>
      <c r="D3286" s="388" t="s">
        <v>240</v>
      </c>
      <c r="E3286" s="389" t="s">
        <v>14582</v>
      </c>
      <c r="F3286" s="388" t="s">
        <v>241</v>
      </c>
    </row>
    <row r="3287" spans="1:6">
      <c r="A3287" s="388">
        <v>96733</v>
      </c>
      <c r="B3287" s="388" t="s">
        <v>4285</v>
      </c>
      <c r="C3287" s="388" t="s">
        <v>239</v>
      </c>
      <c r="D3287" s="388" t="s">
        <v>240</v>
      </c>
      <c r="E3287" s="389" t="s">
        <v>14583</v>
      </c>
      <c r="F3287" s="388" t="s">
        <v>241</v>
      </c>
    </row>
    <row r="3288" spans="1:6">
      <c r="A3288" s="388">
        <v>96734</v>
      </c>
      <c r="B3288" s="388" t="s">
        <v>4286</v>
      </c>
      <c r="C3288" s="388" t="s">
        <v>239</v>
      </c>
      <c r="D3288" s="388" t="s">
        <v>240</v>
      </c>
      <c r="E3288" s="389" t="s">
        <v>14584</v>
      </c>
      <c r="F3288" s="388" t="s">
        <v>241</v>
      </c>
    </row>
    <row r="3289" spans="1:6">
      <c r="A3289" s="388">
        <v>96735</v>
      </c>
      <c r="B3289" s="388" t="s">
        <v>4287</v>
      </c>
      <c r="C3289" s="388" t="s">
        <v>239</v>
      </c>
      <c r="D3289" s="388" t="s">
        <v>240</v>
      </c>
      <c r="E3289" s="389" t="s">
        <v>17736</v>
      </c>
      <c r="F3289" s="388" t="s">
        <v>241</v>
      </c>
    </row>
    <row r="3290" spans="1:6">
      <c r="A3290" s="388">
        <v>96794</v>
      </c>
      <c r="B3290" s="388" t="s">
        <v>4288</v>
      </c>
      <c r="C3290" s="388" t="s">
        <v>239</v>
      </c>
      <c r="D3290" s="388" t="s">
        <v>240</v>
      </c>
      <c r="E3290" s="389" t="s">
        <v>14585</v>
      </c>
      <c r="F3290" s="388" t="s">
        <v>241</v>
      </c>
    </row>
    <row r="3291" spans="1:6">
      <c r="A3291" s="388">
        <v>96795</v>
      </c>
      <c r="B3291" s="388" t="s">
        <v>4290</v>
      </c>
      <c r="C3291" s="388" t="s">
        <v>239</v>
      </c>
      <c r="D3291" s="388" t="s">
        <v>240</v>
      </c>
      <c r="E3291" s="389" t="s">
        <v>2624</v>
      </c>
      <c r="F3291" s="388" t="s">
        <v>241</v>
      </c>
    </row>
    <row r="3292" spans="1:6">
      <c r="A3292" s="388">
        <v>96796</v>
      </c>
      <c r="B3292" s="388" t="s">
        <v>4291</v>
      </c>
      <c r="C3292" s="388" t="s">
        <v>239</v>
      </c>
      <c r="D3292" s="388" t="s">
        <v>240</v>
      </c>
      <c r="E3292" s="389" t="s">
        <v>2894</v>
      </c>
      <c r="F3292" s="388" t="s">
        <v>241</v>
      </c>
    </row>
    <row r="3293" spans="1:6">
      <c r="A3293" s="388">
        <v>96797</v>
      </c>
      <c r="B3293" s="388" t="s">
        <v>4292</v>
      </c>
      <c r="C3293" s="388" t="s">
        <v>239</v>
      </c>
      <c r="D3293" s="388" t="s">
        <v>240</v>
      </c>
      <c r="E3293" s="389" t="s">
        <v>4925</v>
      </c>
      <c r="F3293" s="388" t="s">
        <v>241</v>
      </c>
    </row>
    <row r="3294" spans="1:6">
      <c r="A3294" s="388">
        <v>96798</v>
      </c>
      <c r="B3294" s="388" t="s">
        <v>4293</v>
      </c>
      <c r="C3294" s="388" t="s">
        <v>239</v>
      </c>
      <c r="D3294" s="388" t="s">
        <v>240</v>
      </c>
      <c r="E3294" s="389" t="s">
        <v>17737</v>
      </c>
      <c r="F3294" s="388" t="s">
        <v>241</v>
      </c>
    </row>
    <row r="3295" spans="1:6">
      <c r="A3295" s="388">
        <v>96799</v>
      </c>
      <c r="B3295" s="388" t="s">
        <v>4295</v>
      </c>
      <c r="C3295" s="388" t="s">
        <v>239</v>
      </c>
      <c r="D3295" s="388" t="s">
        <v>240</v>
      </c>
      <c r="E3295" s="389" t="s">
        <v>17738</v>
      </c>
      <c r="F3295" s="388" t="s">
        <v>241</v>
      </c>
    </row>
    <row r="3296" spans="1:6">
      <c r="A3296" s="388">
        <v>96800</v>
      </c>
      <c r="B3296" s="388" t="s">
        <v>4297</v>
      </c>
      <c r="C3296" s="388" t="s">
        <v>239</v>
      </c>
      <c r="D3296" s="388" t="s">
        <v>240</v>
      </c>
      <c r="E3296" s="389" t="s">
        <v>432</v>
      </c>
      <c r="F3296" s="388" t="s">
        <v>241</v>
      </c>
    </row>
    <row r="3297" spans="1:6">
      <c r="A3297" s="388">
        <v>96801</v>
      </c>
      <c r="B3297" s="388" t="s">
        <v>4298</v>
      </c>
      <c r="C3297" s="388" t="s">
        <v>239</v>
      </c>
      <c r="D3297" s="388" t="s">
        <v>240</v>
      </c>
      <c r="E3297" s="389" t="s">
        <v>7235</v>
      </c>
      <c r="F3297" s="388" t="s">
        <v>241</v>
      </c>
    </row>
    <row r="3298" spans="1:6">
      <c r="A3298" s="388">
        <v>97327</v>
      </c>
      <c r="B3298" s="388" t="s">
        <v>4299</v>
      </c>
      <c r="C3298" s="388" t="s">
        <v>239</v>
      </c>
      <c r="D3298" s="388" t="s">
        <v>240</v>
      </c>
      <c r="E3298" s="389" t="s">
        <v>14586</v>
      </c>
      <c r="F3298" s="388" t="s">
        <v>241</v>
      </c>
    </row>
    <row r="3299" spans="1:6">
      <c r="A3299" s="388">
        <v>97328</v>
      </c>
      <c r="B3299" s="388" t="s">
        <v>4300</v>
      </c>
      <c r="C3299" s="388" t="s">
        <v>239</v>
      </c>
      <c r="D3299" s="388" t="s">
        <v>240</v>
      </c>
      <c r="E3299" s="389" t="s">
        <v>14587</v>
      </c>
      <c r="F3299" s="388" t="s">
        <v>241</v>
      </c>
    </row>
    <row r="3300" spans="1:6">
      <c r="A3300" s="388">
        <v>97329</v>
      </c>
      <c r="B3300" s="388" t="s">
        <v>4301</v>
      </c>
      <c r="C3300" s="388" t="s">
        <v>239</v>
      </c>
      <c r="D3300" s="388" t="s">
        <v>240</v>
      </c>
      <c r="E3300" s="389" t="s">
        <v>6689</v>
      </c>
      <c r="F3300" s="388" t="s">
        <v>241</v>
      </c>
    </row>
    <row r="3301" spans="1:6">
      <c r="A3301" s="388">
        <v>97330</v>
      </c>
      <c r="B3301" s="388" t="s">
        <v>4302</v>
      </c>
      <c r="C3301" s="388" t="s">
        <v>239</v>
      </c>
      <c r="D3301" s="388" t="s">
        <v>240</v>
      </c>
      <c r="E3301" s="389" t="s">
        <v>17739</v>
      </c>
      <c r="F3301" s="388" t="s">
        <v>241</v>
      </c>
    </row>
    <row r="3302" spans="1:6">
      <c r="A3302" s="388">
        <v>97331</v>
      </c>
      <c r="B3302" s="388" t="s">
        <v>4303</v>
      </c>
      <c r="C3302" s="388" t="s">
        <v>239</v>
      </c>
      <c r="D3302" s="388" t="s">
        <v>240</v>
      </c>
      <c r="E3302" s="389" t="s">
        <v>17740</v>
      </c>
      <c r="F3302" s="388" t="s">
        <v>241</v>
      </c>
    </row>
    <row r="3303" spans="1:6">
      <c r="A3303" s="388">
        <v>97332</v>
      </c>
      <c r="B3303" s="388" t="s">
        <v>4305</v>
      </c>
      <c r="C3303" s="388" t="s">
        <v>239</v>
      </c>
      <c r="D3303" s="388" t="s">
        <v>240</v>
      </c>
      <c r="E3303" s="389" t="s">
        <v>14009</v>
      </c>
      <c r="F3303" s="388" t="s">
        <v>241</v>
      </c>
    </row>
    <row r="3304" spans="1:6">
      <c r="A3304" s="388">
        <v>97333</v>
      </c>
      <c r="B3304" s="388" t="s">
        <v>4306</v>
      </c>
      <c r="C3304" s="388" t="s">
        <v>239</v>
      </c>
      <c r="D3304" s="388" t="s">
        <v>240</v>
      </c>
      <c r="E3304" s="389" t="s">
        <v>17741</v>
      </c>
      <c r="F3304" s="388" t="s">
        <v>241</v>
      </c>
    </row>
    <row r="3305" spans="1:6">
      <c r="A3305" s="388">
        <v>97334</v>
      </c>
      <c r="B3305" s="388" t="s">
        <v>4307</v>
      </c>
      <c r="C3305" s="388" t="s">
        <v>239</v>
      </c>
      <c r="D3305" s="388" t="s">
        <v>240</v>
      </c>
      <c r="E3305" s="389" t="s">
        <v>17742</v>
      </c>
      <c r="F3305" s="388" t="s">
        <v>241</v>
      </c>
    </row>
    <row r="3306" spans="1:6">
      <c r="A3306" s="388">
        <v>97335</v>
      </c>
      <c r="B3306" s="388" t="s">
        <v>4308</v>
      </c>
      <c r="C3306" s="388" t="s">
        <v>239</v>
      </c>
      <c r="D3306" s="388" t="s">
        <v>240</v>
      </c>
      <c r="E3306" s="389" t="s">
        <v>14588</v>
      </c>
      <c r="F3306" s="388" t="s">
        <v>241</v>
      </c>
    </row>
    <row r="3307" spans="1:6">
      <c r="A3307" s="388">
        <v>97336</v>
      </c>
      <c r="B3307" s="388" t="s">
        <v>4310</v>
      </c>
      <c r="C3307" s="388" t="s">
        <v>239</v>
      </c>
      <c r="D3307" s="388" t="s">
        <v>240</v>
      </c>
      <c r="E3307" s="389" t="s">
        <v>17743</v>
      </c>
      <c r="F3307" s="388" t="s">
        <v>241</v>
      </c>
    </row>
    <row r="3308" spans="1:6">
      <c r="A3308" s="388">
        <v>97337</v>
      </c>
      <c r="B3308" s="388" t="s">
        <v>4311</v>
      </c>
      <c r="C3308" s="388" t="s">
        <v>239</v>
      </c>
      <c r="D3308" s="388" t="s">
        <v>240</v>
      </c>
      <c r="E3308" s="389" t="s">
        <v>17744</v>
      </c>
      <c r="F3308" s="388" t="s">
        <v>241</v>
      </c>
    </row>
    <row r="3309" spans="1:6">
      <c r="A3309" s="388">
        <v>97338</v>
      </c>
      <c r="B3309" s="388" t="s">
        <v>4312</v>
      </c>
      <c r="C3309" s="388" t="s">
        <v>239</v>
      </c>
      <c r="D3309" s="388" t="s">
        <v>240</v>
      </c>
      <c r="E3309" s="389" t="s">
        <v>17745</v>
      </c>
      <c r="F3309" s="388" t="s">
        <v>241</v>
      </c>
    </row>
    <row r="3310" spans="1:6">
      <c r="A3310" s="388">
        <v>97339</v>
      </c>
      <c r="B3310" s="388" t="s">
        <v>4313</v>
      </c>
      <c r="C3310" s="388" t="s">
        <v>239</v>
      </c>
      <c r="D3310" s="388" t="s">
        <v>240</v>
      </c>
      <c r="E3310" s="389" t="s">
        <v>17664</v>
      </c>
      <c r="F3310" s="388" t="s">
        <v>241</v>
      </c>
    </row>
    <row r="3311" spans="1:6">
      <c r="A3311" s="388">
        <v>97340</v>
      </c>
      <c r="B3311" s="388" t="s">
        <v>4314</v>
      </c>
      <c r="C3311" s="388" t="s">
        <v>239</v>
      </c>
      <c r="D3311" s="388" t="s">
        <v>240</v>
      </c>
      <c r="E3311" s="389" t="s">
        <v>17746</v>
      </c>
      <c r="F3311" s="388" t="s">
        <v>241</v>
      </c>
    </row>
    <row r="3312" spans="1:6">
      <c r="A3312" s="388">
        <v>97341</v>
      </c>
      <c r="B3312" s="388" t="s">
        <v>4315</v>
      </c>
      <c r="C3312" s="388" t="s">
        <v>239</v>
      </c>
      <c r="D3312" s="388" t="s">
        <v>240</v>
      </c>
      <c r="E3312" s="389" t="s">
        <v>14240</v>
      </c>
      <c r="F3312" s="388" t="s">
        <v>241</v>
      </c>
    </row>
    <row r="3313" spans="1:6">
      <c r="A3313" s="388">
        <v>97342</v>
      </c>
      <c r="B3313" s="388" t="s">
        <v>4316</v>
      </c>
      <c r="C3313" s="388" t="s">
        <v>239</v>
      </c>
      <c r="D3313" s="388" t="s">
        <v>240</v>
      </c>
      <c r="E3313" s="389" t="s">
        <v>14589</v>
      </c>
      <c r="F3313" s="388" t="s">
        <v>241</v>
      </c>
    </row>
    <row r="3314" spans="1:6">
      <c r="A3314" s="388">
        <v>97343</v>
      </c>
      <c r="B3314" s="388" t="s">
        <v>4318</v>
      </c>
      <c r="C3314" s="388" t="s">
        <v>239</v>
      </c>
      <c r="D3314" s="388" t="s">
        <v>240</v>
      </c>
      <c r="E3314" s="389" t="s">
        <v>17747</v>
      </c>
      <c r="F3314" s="388" t="s">
        <v>241</v>
      </c>
    </row>
    <row r="3315" spans="1:6">
      <c r="A3315" s="388">
        <v>97344</v>
      </c>
      <c r="B3315" s="388" t="s">
        <v>4319</v>
      </c>
      <c r="C3315" s="388" t="s">
        <v>239</v>
      </c>
      <c r="D3315" s="388" t="s">
        <v>240</v>
      </c>
      <c r="E3315" s="389" t="s">
        <v>17748</v>
      </c>
      <c r="F3315" s="388" t="s">
        <v>241</v>
      </c>
    </row>
    <row r="3316" spans="1:6">
      <c r="A3316" s="388">
        <v>97345</v>
      </c>
      <c r="B3316" s="388" t="s">
        <v>4321</v>
      </c>
      <c r="C3316" s="388" t="s">
        <v>239</v>
      </c>
      <c r="D3316" s="388" t="s">
        <v>240</v>
      </c>
      <c r="E3316" s="389" t="s">
        <v>17749</v>
      </c>
      <c r="F3316" s="388" t="s">
        <v>241</v>
      </c>
    </row>
    <row r="3317" spans="1:6">
      <c r="A3317" s="388">
        <v>97346</v>
      </c>
      <c r="B3317" s="388" t="s">
        <v>4322</v>
      </c>
      <c r="C3317" s="388" t="s">
        <v>239</v>
      </c>
      <c r="D3317" s="388" t="s">
        <v>240</v>
      </c>
      <c r="E3317" s="389" t="s">
        <v>17075</v>
      </c>
      <c r="F3317" s="388" t="s">
        <v>241</v>
      </c>
    </row>
    <row r="3318" spans="1:6">
      <c r="A3318" s="388">
        <v>97347</v>
      </c>
      <c r="B3318" s="388" t="s">
        <v>4323</v>
      </c>
      <c r="C3318" s="388" t="s">
        <v>239</v>
      </c>
      <c r="D3318" s="388" t="s">
        <v>240</v>
      </c>
      <c r="E3318" s="389" t="s">
        <v>17750</v>
      </c>
      <c r="F3318" s="388" t="s">
        <v>241</v>
      </c>
    </row>
    <row r="3319" spans="1:6">
      <c r="A3319" s="388">
        <v>97348</v>
      </c>
      <c r="B3319" s="388" t="s">
        <v>4324</v>
      </c>
      <c r="C3319" s="388" t="s">
        <v>239</v>
      </c>
      <c r="D3319" s="388" t="s">
        <v>240</v>
      </c>
      <c r="E3319" s="389" t="s">
        <v>17751</v>
      </c>
      <c r="F3319" s="388" t="s">
        <v>241</v>
      </c>
    </row>
    <row r="3320" spans="1:6">
      <c r="A3320" s="388">
        <v>97349</v>
      </c>
      <c r="B3320" s="388" t="s">
        <v>4325</v>
      </c>
      <c r="C3320" s="388" t="s">
        <v>239</v>
      </c>
      <c r="D3320" s="388" t="s">
        <v>240</v>
      </c>
      <c r="E3320" s="389" t="s">
        <v>17752</v>
      </c>
      <c r="F3320" s="388" t="s">
        <v>241</v>
      </c>
    </row>
    <row r="3321" spans="1:6">
      <c r="A3321" s="388">
        <v>97350</v>
      </c>
      <c r="B3321" s="388" t="s">
        <v>4326</v>
      </c>
      <c r="C3321" s="388" t="s">
        <v>239</v>
      </c>
      <c r="D3321" s="388" t="s">
        <v>240</v>
      </c>
      <c r="E3321" s="389" t="s">
        <v>17753</v>
      </c>
      <c r="F3321" s="388" t="s">
        <v>241</v>
      </c>
    </row>
    <row r="3322" spans="1:6">
      <c r="A3322" s="388">
        <v>97351</v>
      </c>
      <c r="B3322" s="388" t="s">
        <v>4327</v>
      </c>
      <c r="C3322" s="388" t="s">
        <v>239</v>
      </c>
      <c r="D3322" s="388" t="s">
        <v>240</v>
      </c>
      <c r="E3322" s="389" t="s">
        <v>17754</v>
      </c>
      <c r="F3322" s="388" t="s">
        <v>241</v>
      </c>
    </row>
    <row r="3323" spans="1:6">
      <c r="A3323" s="388">
        <v>97352</v>
      </c>
      <c r="B3323" s="388" t="s">
        <v>4328</v>
      </c>
      <c r="C3323" s="388" t="s">
        <v>239</v>
      </c>
      <c r="D3323" s="388" t="s">
        <v>240</v>
      </c>
      <c r="E3323" s="389" t="s">
        <v>17755</v>
      </c>
      <c r="F3323" s="388" t="s">
        <v>241</v>
      </c>
    </row>
    <row r="3324" spans="1:6">
      <c r="A3324" s="388">
        <v>97353</v>
      </c>
      <c r="B3324" s="388" t="s">
        <v>4329</v>
      </c>
      <c r="C3324" s="388" t="s">
        <v>239</v>
      </c>
      <c r="D3324" s="388" t="s">
        <v>240</v>
      </c>
      <c r="E3324" s="389" t="s">
        <v>17756</v>
      </c>
      <c r="F3324" s="388" t="s">
        <v>241</v>
      </c>
    </row>
    <row r="3325" spans="1:6">
      <c r="A3325" s="388">
        <v>97354</v>
      </c>
      <c r="B3325" s="388" t="s">
        <v>4331</v>
      </c>
      <c r="C3325" s="388" t="s">
        <v>239</v>
      </c>
      <c r="D3325" s="388" t="s">
        <v>240</v>
      </c>
      <c r="E3325" s="389" t="s">
        <v>17757</v>
      </c>
      <c r="F3325" s="388" t="s">
        <v>241</v>
      </c>
    </row>
    <row r="3326" spans="1:6">
      <c r="A3326" s="388">
        <v>97355</v>
      </c>
      <c r="B3326" s="388" t="s">
        <v>4332</v>
      </c>
      <c r="C3326" s="388" t="s">
        <v>239</v>
      </c>
      <c r="D3326" s="388" t="s">
        <v>240</v>
      </c>
      <c r="E3326" s="389" t="s">
        <v>17758</v>
      </c>
      <c r="F3326" s="388" t="s">
        <v>241</v>
      </c>
    </row>
    <row r="3327" spans="1:6">
      <c r="A3327" s="388">
        <v>97356</v>
      </c>
      <c r="B3327" s="388" t="s">
        <v>4333</v>
      </c>
      <c r="C3327" s="388" t="s">
        <v>239</v>
      </c>
      <c r="D3327" s="388" t="s">
        <v>240</v>
      </c>
      <c r="E3327" s="389" t="s">
        <v>17759</v>
      </c>
      <c r="F3327" s="388" t="s">
        <v>241</v>
      </c>
    </row>
    <row r="3328" spans="1:6">
      <c r="A3328" s="388">
        <v>97357</v>
      </c>
      <c r="B3328" s="388" t="s">
        <v>4334</v>
      </c>
      <c r="C3328" s="388" t="s">
        <v>239</v>
      </c>
      <c r="D3328" s="388" t="s">
        <v>240</v>
      </c>
      <c r="E3328" s="389" t="s">
        <v>17760</v>
      </c>
      <c r="F3328" s="388" t="s">
        <v>241</v>
      </c>
    </row>
    <row r="3329" spans="1:6">
      <c r="A3329" s="388">
        <v>97358</v>
      </c>
      <c r="B3329" s="388" t="s">
        <v>4335</v>
      </c>
      <c r="C3329" s="388" t="s">
        <v>239</v>
      </c>
      <c r="D3329" s="388" t="s">
        <v>240</v>
      </c>
      <c r="E3329" s="389" t="s">
        <v>17761</v>
      </c>
      <c r="F3329" s="388" t="s">
        <v>241</v>
      </c>
    </row>
    <row r="3330" spans="1:6">
      <c r="A3330" s="388">
        <v>97498</v>
      </c>
      <c r="B3330" s="388" t="s">
        <v>4336</v>
      </c>
      <c r="C3330" s="388" t="s">
        <v>239</v>
      </c>
      <c r="D3330" s="388" t="s">
        <v>240</v>
      </c>
      <c r="E3330" s="389" t="s">
        <v>17762</v>
      </c>
      <c r="F3330" s="388" t="s">
        <v>241</v>
      </c>
    </row>
    <row r="3331" spans="1:6">
      <c r="A3331" s="388">
        <v>97535</v>
      </c>
      <c r="B3331" s="388" t="s">
        <v>4338</v>
      </c>
      <c r="C3331" s="388" t="s">
        <v>239</v>
      </c>
      <c r="D3331" s="388" t="s">
        <v>240</v>
      </c>
      <c r="E3331" s="389" t="s">
        <v>17647</v>
      </c>
      <c r="F3331" s="388" t="s">
        <v>241</v>
      </c>
    </row>
    <row r="3332" spans="1:6">
      <c r="A3332" s="388">
        <v>97536</v>
      </c>
      <c r="B3332" s="388" t="s">
        <v>4339</v>
      </c>
      <c r="C3332" s="388" t="s">
        <v>239</v>
      </c>
      <c r="D3332" s="388" t="s">
        <v>240</v>
      </c>
      <c r="E3332" s="389" t="s">
        <v>14590</v>
      </c>
      <c r="F3332" s="388" t="s">
        <v>241</v>
      </c>
    </row>
    <row r="3333" spans="1:6">
      <c r="A3333" s="388">
        <v>100788</v>
      </c>
      <c r="B3333" s="388" t="s">
        <v>4340</v>
      </c>
      <c r="C3333" s="388" t="s">
        <v>146</v>
      </c>
      <c r="D3333" s="388" t="s">
        <v>240</v>
      </c>
      <c r="E3333" s="389" t="s">
        <v>17763</v>
      </c>
      <c r="F3333" s="388" t="s">
        <v>241</v>
      </c>
    </row>
    <row r="3334" spans="1:6">
      <c r="A3334" s="388">
        <v>100791</v>
      </c>
      <c r="B3334" s="388" t="s">
        <v>4341</v>
      </c>
      <c r="C3334" s="388" t="s">
        <v>239</v>
      </c>
      <c r="D3334" s="388" t="s">
        <v>240</v>
      </c>
      <c r="E3334" s="389" t="s">
        <v>14591</v>
      </c>
      <c r="F3334" s="388" t="s">
        <v>241</v>
      </c>
    </row>
    <row r="3335" spans="1:6">
      <c r="A3335" s="388">
        <v>100792</v>
      </c>
      <c r="B3335" s="388" t="s">
        <v>4342</v>
      </c>
      <c r="C3335" s="388" t="s">
        <v>239</v>
      </c>
      <c r="D3335" s="388" t="s">
        <v>240</v>
      </c>
      <c r="E3335" s="389" t="s">
        <v>2324</v>
      </c>
      <c r="F3335" s="388" t="s">
        <v>241</v>
      </c>
    </row>
    <row r="3336" spans="1:6">
      <c r="A3336" s="388">
        <v>100793</v>
      </c>
      <c r="B3336" s="388" t="s">
        <v>4343</v>
      </c>
      <c r="C3336" s="388" t="s">
        <v>239</v>
      </c>
      <c r="D3336" s="388" t="s">
        <v>240</v>
      </c>
      <c r="E3336" s="389" t="s">
        <v>17764</v>
      </c>
      <c r="F3336" s="388" t="s">
        <v>241</v>
      </c>
    </row>
    <row r="3337" spans="1:6">
      <c r="A3337" s="388">
        <v>100794</v>
      </c>
      <c r="B3337" s="388" t="s">
        <v>4344</v>
      </c>
      <c r="C3337" s="388" t="s">
        <v>239</v>
      </c>
      <c r="D3337" s="388" t="s">
        <v>240</v>
      </c>
      <c r="E3337" s="389" t="s">
        <v>4320</v>
      </c>
      <c r="F3337" s="388" t="s">
        <v>241</v>
      </c>
    </row>
    <row r="3338" spans="1:6">
      <c r="A3338" s="388">
        <v>100799</v>
      </c>
      <c r="B3338" s="388" t="s">
        <v>14592</v>
      </c>
      <c r="C3338" s="388" t="s">
        <v>239</v>
      </c>
      <c r="D3338" s="388" t="s">
        <v>240</v>
      </c>
      <c r="E3338" s="389" t="s">
        <v>14442</v>
      </c>
      <c r="F3338" s="388" t="s">
        <v>241</v>
      </c>
    </row>
    <row r="3339" spans="1:6">
      <c r="A3339" s="388">
        <v>100800</v>
      </c>
      <c r="B3339" s="388" t="s">
        <v>14593</v>
      </c>
      <c r="C3339" s="388" t="s">
        <v>239</v>
      </c>
      <c r="D3339" s="388" t="s">
        <v>240</v>
      </c>
      <c r="E3339" s="389" t="s">
        <v>17765</v>
      </c>
      <c r="F3339" s="388" t="s">
        <v>241</v>
      </c>
    </row>
    <row r="3340" spans="1:6">
      <c r="A3340" s="388">
        <v>100801</v>
      </c>
      <c r="B3340" s="388" t="s">
        <v>14594</v>
      </c>
      <c r="C3340" s="388" t="s">
        <v>239</v>
      </c>
      <c r="D3340" s="388" t="s">
        <v>240</v>
      </c>
      <c r="E3340" s="389" t="s">
        <v>6634</v>
      </c>
      <c r="F3340" s="388" t="s">
        <v>241</v>
      </c>
    </row>
    <row r="3341" spans="1:6">
      <c r="A3341" s="388">
        <v>100802</v>
      </c>
      <c r="B3341" s="388" t="s">
        <v>14595</v>
      </c>
      <c r="C3341" s="388" t="s">
        <v>239</v>
      </c>
      <c r="D3341" s="388" t="s">
        <v>240</v>
      </c>
      <c r="E3341" s="389" t="s">
        <v>17766</v>
      </c>
      <c r="F3341" s="388" t="s">
        <v>241</v>
      </c>
    </row>
    <row r="3342" spans="1:6">
      <c r="A3342" s="388">
        <v>100803</v>
      </c>
      <c r="B3342" s="388" t="s">
        <v>4346</v>
      </c>
      <c r="C3342" s="388" t="s">
        <v>239</v>
      </c>
      <c r="D3342" s="388" t="s">
        <v>240</v>
      </c>
      <c r="E3342" s="389" t="s">
        <v>17767</v>
      </c>
      <c r="F3342" s="388" t="s">
        <v>241</v>
      </c>
    </row>
    <row r="3343" spans="1:6">
      <c r="A3343" s="388">
        <v>100804</v>
      </c>
      <c r="B3343" s="388" t="s">
        <v>4347</v>
      </c>
      <c r="C3343" s="388" t="s">
        <v>239</v>
      </c>
      <c r="D3343" s="388" t="s">
        <v>240</v>
      </c>
      <c r="E3343" s="389" t="s">
        <v>17768</v>
      </c>
      <c r="F3343" s="388" t="s">
        <v>241</v>
      </c>
    </row>
    <row r="3344" spans="1:6">
      <c r="A3344" s="388">
        <v>100805</v>
      </c>
      <c r="B3344" s="388" t="s">
        <v>4348</v>
      </c>
      <c r="C3344" s="388" t="s">
        <v>239</v>
      </c>
      <c r="D3344" s="388" t="s">
        <v>240</v>
      </c>
      <c r="E3344" s="389" t="s">
        <v>8883</v>
      </c>
      <c r="F3344" s="388" t="s">
        <v>241</v>
      </c>
    </row>
    <row r="3345" spans="1:6">
      <c r="A3345" s="388">
        <v>100806</v>
      </c>
      <c r="B3345" s="388" t="s">
        <v>4349</v>
      </c>
      <c r="C3345" s="388" t="s">
        <v>239</v>
      </c>
      <c r="D3345" s="388" t="s">
        <v>240</v>
      </c>
      <c r="E3345" s="389" t="s">
        <v>14056</v>
      </c>
      <c r="F3345" s="388" t="s">
        <v>241</v>
      </c>
    </row>
    <row r="3346" spans="1:6">
      <c r="A3346" s="388">
        <v>100807</v>
      </c>
      <c r="B3346" s="388" t="s">
        <v>14596</v>
      </c>
      <c r="C3346" s="388" t="s">
        <v>239</v>
      </c>
      <c r="D3346" s="388" t="s">
        <v>240</v>
      </c>
      <c r="E3346" s="389" t="s">
        <v>3664</v>
      </c>
      <c r="F3346" s="388" t="s">
        <v>241</v>
      </c>
    </row>
    <row r="3347" spans="1:6">
      <c r="A3347" s="388">
        <v>100808</v>
      </c>
      <c r="B3347" s="388" t="s">
        <v>14597</v>
      </c>
      <c r="C3347" s="388" t="s">
        <v>239</v>
      </c>
      <c r="D3347" s="388" t="s">
        <v>240</v>
      </c>
      <c r="E3347" s="389" t="s">
        <v>14283</v>
      </c>
      <c r="F3347" s="388" t="s">
        <v>241</v>
      </c>
    </row>
    <row r="3348" spans="1:6">
      <c r="A3348" s="388">
        <v>100809</v>
      </c>
      <c r="B3348" s="388" t="s">
        <v>14598</v>
      </c>
      <c r="C3348" s="388" t="s">
        <v>239</v>
      </c>
      <c r="D3348" s="388" t="s">
        <v>240</v>
      </c>
      <c r="E3348" s="389" t="s">
        <v>14022</v>
      </c>
      <c r="F3348" s="388" t="s">
        <v>241</v>
      </c>
    </row>
    <row r="3349" spans="1:6">
      <c r="A3349" s="388">
        <v>100810</v>
      </c>
      <c r="B3349" s="388" t="s">
        <v>14599</v>
      </c>
      <c r="C3349" s="388" t="s">
        <v>239</v>
      </c>
      <c r="D3349" s="388" t="s">
        <v>240</v>
      </c>
      <c r="E3349" s="389" t="s">
        <v>1805</v>
      </c>
      <c r="F3349" s="388" t="s">
        <v>241</v>
      </c>
    </row>
    <row r="3350" spans="1:6">
      <c r="A3350" s="388">
        <v>101918</v>
      </c>
      <c r="B3350" s="388" t="s">
        <v>4350</v>
      </c>
      <c r="C3350" s="388" t="s">
        <v>239</v>
      </c>
      <c r="D3350" s="388" t="s">
        <v>240</v>
      </c>
      <c r="E3350" s="389" t="s">
        <v>17769</v>
      </c>
      <c r="F3350" s="388" t="s">
        <v>241</v>
      </c>
    </row>
    <row r="3351" spans="1:6">
      <c r="A3351" s="388">
        <v>101919</v>
      </c>
      <c r="B3351" s="388" t="s">
        <v>4351</v>
      </c>
      <c r="C3351" s="388" t="s">
        <v>146</v>
      </c>
      <c r="D3351" s="388" t="s">
        <v>334</v>
      </c>
      <c r="E3351" s="389" t="s">
        <v>17770</v>
      </c>
      <c r="F3351" s="388" t="s">
        <v>241</v>
      </c>
    </row>
    <row r="3352" spans="1:6">
      <c r="A3352" s="388">
        <v>101920</v>
      </c>
      <c r="B3352" s="388" t="s">
        <v>4352</v>
      </c>
      <c r="C3352" s="388" t="s">
        <v>146</v>
      </c>
      <c r="D3352" s="388" t="s">
        <v>334</v>
      </c>
      <c r="E3352" s="389" t="s">
        <v>16142</v>
      </c>
      <c r="F3352" s="388" t="s">
        <v>241</v>
      </c>
    </row>
    <row r="3353" spans="1:6">
      <c r="A3353" s="388">
        <v>101921</v>
      </c>
      <c r="B3353" s="388" t="s">
        <v>4353</v>
      </c>
      <c r="C3353" s="388" t="s">
        <v>146</v>
      </c>
      <c r="D3353" s="388" t="s">
        <v>334</v>
      </c>
      <c r="E3353" s="389" t="s">
        <v>17771</v>
      </c>
      <c r="F3353" s="388" t="s">
        <v>241</v>
      </c>
    </row>
    <row r="3354" spans="1:6">
      <c r="A3354" s="388">
        <v>101922</v>
      </c>
      <c r="B3354" s="388" t="s">
        <v>4354</v>
      </c>
      <c r="C3354" s="388" t="s">
        <v>146</v>
      </c>
      <c r="D3354" s="388" t="s">
        <v>334</v>
      </c>
      <c r="E3354" s="389" t="s">
        <v>17771</v>
      </c>
      <c r="F3354" s="388" t="s">
        <v>241</v>
      </c>
    </row>
    <row r="3355" spans="1:6">
      <c r="A3355" s="388">
        <v>101923</v>
      </c>
      <c r="B3355" s="388" t="s">
        <v>4355</v>
      </c>
      <c r="C3355" s="388" t="s">
        <v>146</v>
      </c>
      <c r="D3355" s="388" t="s">
        <v>334</v>
      </c>
      <c r="E3355" s="389" t="s">
        <v>17771</v>
      </c>
      <c r="F3355" s="388" t="s">
        <v>241</v>
      </c>
    </row>
    <row r="3356" spans="1:6">
      <c r="A3356" s="388">
        <v>101924</v>
      </c>
      <c r="B3356" s="388" t="s">
        <v>4356</v>
      </c>
      <c r="C3356" s="388" t="s">
        <v>146</v>
      </c>
      <c r="D3356" s="388" t="s">
        <v>334</v>
      </c>
      <c r="E3356" s="389" t="s">
        <v>17772</v>
      </c>
      <c r="F3356" s="388" t="s">
        <v>241</v>
      </c>
    </row>
    <row r="3357" spans="1:6">
      <c r="A3357" s="388">
        <v>101925</v>
      </c>
      <c r="B3357" s="388" t="s">
        <v>4357</v>
      </c>
      <c r="C3357" s="388" t="s">
        <v>146</v>
      </c>
      <c r="D3357" s="388" t="s">
        <v>334</v>
      </c>
      <c r="E3357" s="389" t="s">
        <v>17773</v>
      </c>
      <c r="F3357" s="388" t="s">
        <v>241</v>
      </c>
    </row>
    <row r="3358" spans="1:6">
      <c r="A3358" s="388">
        <v>101926</v>
      </c>
      <c r="B3358" s="388" t="s">
        <v>4358</v>
      </c>
      <c r="C3358" s="388" t="s">
        <v>146</v>
      </c>
      <c r="D3358" s="388" t="s">
        <v>334</v>
      </c>
      <c r="E3358" s="389" t="s">
        <v>17774</v>
      </c>
      <c r="F3358" s="388" t="s">
        <v>241</v>
      </c>
    </row>
    <row r="3359" spans="1:6">
      <c r="A3359" s="388">
        <v>101927</v>
      </c>
      <c r="B3359" s="388" t="s">
        <v>4359</v>
      </c>
      <c r="C3359" s="388" t="s">
        <v>239</v>
      </c>
      <c r="D3359" s="388" t="s">
        <v>240</v>
      </c>
      <c r="E3359" s="389" t="s">
        <v>17775</v>
      </c>
      <c r="F3359" s="388" t="s">
        <v>241</v>
      </c>
    </row>
    <row r="3360" spans="1:6">
      <c r="A3360" s="388">
        <v>101928</v>
      </c>
      <c r="B3360" s="388" t="s">
        <v>4360</v>
      </c>
      <c r="C3360" s="388" t="s">
        <v>146</v>
      </c>
      <c r="D3360" s="388" t="s">
        <v>334</v>
      </c>
      <c r="E3360" s="389" t="s">
        <v>17776</v>
      </c>
      <c r="F3360" s="388" t="s">
        <v>241</v>
      </c>
    </row>
    <row r="3361" spans="1:6">
      <c r="A3361" s="388">
        <v>101929</v>
      </c>
      <c r="B3361" s="388" t="s">
        <v>4361</v>
      </c>
      <c r="C3361" s="388" t="s">
        <v>146</v>
      </c>
      <c r="D3361" s="388" t="s">
        <v>334</v>
      </c>
      <c r="E3361" s="389" t="s">
        <v>17777</v>
      </c>
      <c r="F3361" s="388" t="s">
        <v>241</v>
      </c>
    </row>
    <row r="3362" spans="1:6">
      <c r="A3362" s="388">
        <v>101930</v>
      </c>
      <c r="B3362" s="388" t="s">
        <v>4362</v>
      </c>
      <c r="C3362" s="388" t="s">
        <v>146</v>
      </c>
      <c r="D3362" s="388" t="s">
        <v>334</v>
      </c>
      <c r="E3362" s="389" t="s">
        <v>17778</v>
      </c>
      <c r="F3362" s="388" t="s">
        <v>241</v>
      </c>
    </row>
    <row r="3363" spans="1:6">
      <c r="A3363" s="388">
        <v>101931</v>
      </c>
      <c r="B3363" s="388" t="s">
        <v>4363</v>
      </c>
      <c r="C3363" s="388" t="s">
        <v>146</v>
      </c>
      <c r="D3363" s="388" t="s">
        <v>334</v>
      </c>
      <c r="E3363" s="389" t="s">
        <v>17778</v>
      </c>
      <c r="F3363" s="388" t="s">
        <v>241</v>
      </c>
    </row>
    <row r="3364" spans="1:6">
      <c r="A3364" s="388">
        <v>101932</v>
      </c>
      <c r="B3364" s="388" t="s">
        <v>4364</v>
      </c>
      <c r="C3364" s="388" t="s">
        <v>146</v>
      </c>
      <c r="D3364" s="388" t="s">
        <v>334</v>
      </c>
      <c r="E3364" s="389" t="s">
        <v>17778</v>
      </c>
      <c r="F3364" s="388" t="s">
        <v>241</v>
      </c>
    </row>
    <row r="3365" spans="1:6">
      <c r="A3365" s="388">
        <v>101933</v>
      </c>
      <c r="B3365" s="388" t="s">
        <v>4365</v>
      </c>
      <c r="C3365" s="388" t="s">
        <v>146</v>
      </c>
      <c r="D3365" s="388" t="s">
        <v>334</v>
      </c>
      <c r="E3365" s="389" t="s">
        <v>17779</v>
      </c>
      <c r="F3365" s="388" t="s">
        <v>241</v>
      </c>
    </row>
    <row r="3366" spans="1:6">
      <c r="A3366" s="388">
        <v>101934</v>
      </c>
      <c r="B3366" s="388" t="s">
        <v>4366</v>
      </c>
      <c r="C3366" s="388" t="s">
        <v>146</v>
      </c>
      <c r="D3366" s="388" t="s">
        <v>334</v>
      </c>
      <c r="E3366" s="389" t="s">
        <v>17780</v>
      </c>
      <c r="F3366" s="388" t="s">
        <v>241</v>
      </c>
    </row>
    <row r="3367" spans="1:6">
      <c r="A3367" s="388">
        <v>101935</v>
      </c>
      <c r="B3367" s="388" t="s">
        <v>4367</v>
      </c>
      <c r="C3367" s="388" t="s">
        <v>146</v>
      </c>
      <c r="D3367" s="388" t="s">
        <v>334</v>
      </c>
      <c r="E3367" s="389" t="s">
        <v>17781</v>
      </c>
      <c r="F3367" s="388" t="s">
        <v>241</v>
      </c>
    </row>
    <row r="3368" spans="1:6">
      <c r="A3368" s="388">
        <v>89358</v>
      </c>
      <c r="B3368" s="388" t="s">
        <v>4368</v>
      </c>
      <c r="C3368" s="388" t="s">
        <v>146</v>
      </c>
      <c r="D3368" s="388" t="s">
        <v>334</v>
      </c>
      <c r="E3368" s="389" t="s">
        <v>4478</v>
      </c>
      <c r="F3368" s="388" t="s">
        <v>241</v>
      </c>
    </row>
    <row r="3369" spans="1:6">
      <c r="A3369" s="388">
        <v>89359</v>
      </c>
      <c r="B3369" s="388" t="s">
        <v>4369</v>
      </c>
      <c r="C3369" s="388" t="s">
        <v>146</v>
      </c>
      <c r="D3369" s="388" t="s">
        <v>334</v>
      </c>
      <c r="E3369" s="389" t="s">
        <v>7292</v>
      </c>
      <c r="F3369" s="388" t="s">
        <v>241</v>
      </c>
    </row>
    <row r="3370" spans="1:6">
      <c r="A3370" s="388">
        <v>89360</v>
      </c>
      <c r="B3370" s="388" t="s">
        <v>4370</v>
      </c>
      <c r="C3370" s="388" t="s">
        <v>146</v>
      </c>
      <c r="D3370" s="388" t="s">
        <v>334</v>
      </c>
      <c r="E3370" s="389" t="s">
        <v>4395</v>
      </c>
      <c r="F3370" s="388" t="s">
        <v>241</v>
      </c>
    </row>
    <row r="3371" spans="1:6">
      <c r="A3371" s="388">
        <v>89361</v>
      </c>
      <c r="B3371" s="388" t="s">
        <v>4372</v>
      </c>
      <c r="C3371" s="388" t="s">
        <v>146</v>
      </c>
      <c r="D3371" s="388" t="s">
        <v>334</v>
      </c>
      <c r="E3371" s="389" t="s">
        <v>6335</v>
      </c>
      <c r="F3371" s="388" t="s">
        <v>241</v>
      </c>
    </row>
    <row r="3372" spans="1:6">
      <c r="A3372" s="388">
        <v>89362</v>
      </c>
      <c r="B3372" s="388" t="s">
        <v>4374</v>
      </c>
      <c r="C3372" s="388" t="s">
        <v>146</v>
      </c>
      <c r="D3372" s="388" t="s">
        <v>334</v>
      </c>
      <c r="E3372" s="389" t="s">
        <v>3262</v>
      </c>
      <c r="F3372" s="388" t="s">
        <v>241</v>
      </c>
    </row>
    <row r="3373" spans="1:6">
      <c r="A3373" s="388">
        <v>89363</v>
      </c>
      <c r="B3373" s="388" t="s">
        <v>4376</v>
      </c>
      <c r="C3373" s="388" t="s">
        <v>146</v>
      </c>
      <c r="D3373" s="388" t="s">
        <v>334</v>
      </c>
      <c r="E3373" s="389" t="s">
        <v>4502</v>
      </c>
      <c r="F3373" s="388" t="s">
        <v>241</v>
      </c>
    </row>
    <row r="3374" spans="1:6">
      <c r="A3374" s="388">
        <v>89364</v>
      </c>
      <c r="B3374" s="388" t="s">
        <v>4377</v>
      </c>
      <c r="C3374" s="388" t="s">
        <v>146</v>
      </c>
      <c r="D3374" s="388" t="s">
        <v>334</v>
      </c>
      <c r="E3374" s="389" t="s">
        <v>3239</v>
      </c>
      <c r="F3374" s="388" t="s">
        <v>241</v>
      </c>
    </row>
    <row r="3375" spans="1:6">
      <c r="A3375" s="388">
        <v>89365</v>
      </c>
      <c r="B3375" s="388" t="s">
        <v>4378</v>
      </c>
      <c r="C3375" s="388" t="s">
        <v>146</v>
      </c>
      <c r="D3375" s="388" t="s">
        <v>334</v>
      </c>
      <c r="E3375" s="389" t="s">
        <v>17782</v>
      </c>
      <c r="F3375" s="388" t="s">
        <v>241</v>
      </c>
    </row>
    <row r="3376" spans="1:6">
      <c r="A3376" s="388">
        <v>89366</v>
      </c>
      <c r="B3376" s="388" t="s">
        <v>4380</v>
      </c>
      <c r="C3376" s="388" t="s">
        <v>146</v>
      </c>
      <c r="D3376" s="388" t="s">
        <v>334</v>
      </c>
      <c r="E3376" s="389" t="s">
        <v>2924</v>
      </c>
      <c r="F3376" s="388" t="s">
        <v>241</v>
      </c>
    </row>
    <row r="3377" spans="1:6">
      <c r="A3377" s="388">
        <v>89367</v>
      </c>
      <c r="B3377" s="388" t="s">
        <v>4381</v>
      </c>
      <c r="C3377" s="388" t="s">
        <v>146</v>
      </c>
      <c r="D3377" s="388" t="s">
        <v>334</v>
      </c>
      <c r="E3377" s="389" t="s">
        <v>4042</v>
      </c>
      <c r="F3377" s="388" t="s">
        <v>241</v>
      </c>
    </row>
    <row r="3378" spans="1:6">
      <c r="A3378" s="388">
        <v>89368</v>
      </c>
      <c r="B3378" s="388" t="s">
        <v>4382</v>
      </c>
      <c r="C3378" s="388" t="s">
        <v>146</v>
      </c>
      <c r="D3378" s="388" t="s">
        <v>334</v>
      </c>
      <c r="E3378" s="389" t="s">
        <v>1451</v>
      </c>
      <c r="F3378" s="388" t="s">
        <v>241</v>
      </c>
    </row>
    <row r="3379" spans="1:6">
      <c r="A3379" s="388">
        <v>89369</v>
      </c>
      <c r="B3379" s="388" t="s">
        <v>4384</v>
      </c>
      <c r="C3379" s="388" t="s">
        <v>146</v>
      </c>
      <c r="D3379" s="388" t="s">
        <v>334</v>
      </c>
      <c r="E3379" s="389" t="s">
        <v>421</v>
      </c>
      <c r="F3379" s="388" t="s">
        <v>241</v>
      </c>
    </row>
    <row r="3380" spans="1:6">
      <c r="A3380" s="388">
        <v>89370</v>
      </c>
      <c r="B3380" s="388" t="s">
        <v>4385</v>
      </c>
      <c r="C3380" s="388" t="s">
        <v>146</v>
      </c>
      <c r="D3380" s="388" t="s">
        <v>334</v>
      </c>
      <c r="E3380" s="389" t="s">
        <v>14600</v>
      </c>
      <c r="F3380" s="388" t="s">
        <v>241</v>
      </c>
    </row>
    <row r="3381" spans="1:6">
      <c r="A3381" s="388">
        <v>89371</v>
      </c>
      <c r="B3381" s="388" t="s">
        <v>4387</v>
      </c>
      <c r="C3381" s="388" t="s">
        <v>146</v>
      </c>
      <c r="D3381" s="388" t="s">
        <v>334</v>
      </c>
      <c r="E3381" s="389" t="s">
        <v>515</v>
      </c>
      <c r="F3381" s="388" t="s">
        <v>241</v>
      </c>
    </row>
    <row r="3382" spans="1:6">
      <c r="A3382" s="388">
        <v>89372</v>
      </c>
      <c r="B3382" s="388" t="s">
        <v>4388</v>
      </c>
      <c r="C3382" s="388" t="s">
        <v>146</v>
      </c>
      <c r="D3382" s="388" t="s">
        <v>334</v>
      </c>
      <c r="E3382" s="389" t="s">
        <v>2760</v>
      </c>
      <c r="F3382" s="388" t="s">
        <v>241</v>
      </c>
    </row>
    <row r="3383" spans="1:6">
      <c r="A3383" s="388">
        <v>89373</v>
      </c>
      <c r="B3383" s="388" t="s">
        <v>4389</v>
      </c>
      <c r="C3383" s="388" t="s">
        <v>146</v>
      </c>
      <c r="D3383" s="388" t="s">
        <v>334</v>
      </c>
      <c r="E3383" s="389" t="s">
        <v>1394</v>
      </c>
      <c r="F3383" s="388" t="s">
        <v>241</v>
      </c>
    </row>
    <row r="3384" spans="1:6">
      <c r="A3384" s="388">
        <v>89374</v>
      </c>
      <c r="B3384" s="388" t="s">
        <v>4390</v>
      </c>
      <c r="C3384" s="388" t="s">
        <v>146</v>
      </c>
      <c r="D3384" s="388" t="s">
        <v>334</v>
      </c>
      <c r="E3384" s="389" t="s">
        <v>8231</v>
      </c>
      <c r="F3384" s="388" t="s">
        <v>241</v>
      </c>
    </row>
    <row r="3385" spans="1:6">
      <c r="A3385" s="388">
        <v>89375</v>
      </c>
      <c r="B3385" s="388" t="s">
        <v>4391</v>
      </c>
      <c r="C3385" s="388" t="s">
        <v>146</v>
      </c>
      <c r="D3385" s="388" t="s">
        <v>334</v>
      </c>
      <c r="E3385" s="389" t="s">
        <v>6169</v>
      </c>
      <c r="F3385" s="388" t="s">
        <v>241</v>
      </c>
    </row>
    <row r="3386" spans="1:6">
      <c r="A3386" s="388">
        <v>89376</v>
      </c>
      <c r="B3386" s="388" t="s">
        <v>4392</v>
      </c>
      <c r="C3386" s="388" t="s">
        <v>146</v>
      </c>
      <c r="D3386" s="388" t="s">
        <v>334</v>
      </c>
      <c r="E3386" s="389" t="s">
        <v>13975</v>
      </c>
      <c r="F3386" s="388" t="s">
        <v>241</v>
      </c>
    </row>
    <row r="3387" spans="1:6">
      <c r="A3387" s="388">
        <v>89377</v>
      </c>
      <c r="B3387" s="388" t="s">
        <v>4394</v>
      </c>
      <c r="C3387" s="388" t="s">
        <v>146</v>
      </c>
      <c r="D3387" s="388" t="s">
        <v>334</v>
      </c>
      <c r="E3387" s="389" t="s">
        <v>14601</v>
      </c>
      <c r="F3387" s="388" t="s">
        <v>241</v>
      </c>
    </row>
    <row r="3388" spans="1:6">
      <c r="A3388" s="388">
        <v>89378</v>
      </c>
      <c r="B3388" s="388" t="s">
        <v>4396</v>
      </c>
      <c r="C3388" s="388" t="s">
        <v>146</v>
      </c>
      <c r="D3388" s="388" t="s">
        <v>334</v>
      </c>
      <c r="E3388" s="389" t="s">
        <v>17783</v>
      </c>
      <c r="F3388" s="388" t="s">
        <v>241</v>
      </c>
    </row>
    <row r="3389" spans="1:6">
      <c r="A3389" s="388">
        <v>89379</v>
      </c>
      <c r="B3389" s="388" t="s">
        <v>4397</v>
      </c>
      <c r="C3389" s="388" t="s">
        <v>146</v>
      </c>
      <c r="D3389" s="388" t="s">
        <v>334</v>
      </c>
      <c r="E3389" s="389" t="s">
        <v>4756</v>
      </c>
      <c r="F3389" s="388" t="s">
        <v>241</v>
      </c>
    </row>
    <row r="3390" spans="1:6">
      <c r="A3390" s="388">
        <v>89380</v>
      </c>
      <c r="B3390" s="388" t="s">
        <v>4399</v>
      </c>
      <c r="C3390" s="388" t="s">
        <v>146</v>
      </c>
      <c r="D3390" s="388" t="s">
        <v>334</v>
      </c>
      <c r="E3390" s="389" t="s">
        <v>6392</v>
      </c>
      <c r="F3390" s="388" t="s">
        <v>241</v>
      </c>
    </row>
    <row r="3391" spans="1:6">
      <c r="A3391" s="388">
        <v>89381</v>
      </c>
      <c r="B3391" s="388" t="s">
        <v>4401</v>
      </c>
      <c r="C3391" s="388" t="s">
        <v>146</v>
      </c>
      <c r="D3391" s="388" t="s">
        <v>334</v>
      </c>
      <c r="E3391" s="389" t="s">
        <v>4383</v>
      </c>
      <c r="F3391" s="388" t="s">
        <v>241</v>
      </c>
    </row>
    <row r="3392" spans="1:6">
      <c r="A3392" s="388">
        <v>89382</v>
      </c>
      <c r="B3392" s="388" t="s">
        <v>4402</v>
      </c>
      <c r="C3392" s="388" t="s">
        <v>146</v>
      </c>
      <c r="D3392" s="388" t="s">
        <v>334</v>
      </c>
      <c r="E3392" s="389" t="s">
        <v>8162</v>
      </c>
      <c r="F3392" s="388" t="s">
        <v>241</v>
      </c>
    </row>
    <row r="3393" spans="1:6">
      <c r="A3393" s="388">
        <v>89383</v>
      </c>
      <c r="B3393" s="388" t="s">
        <v>4403</v>
      </c>
      <c r="C3393" s="388" t="s">
        <v>146</v>
      </c>
      <c r="D3393" s="388" t="s">
        <v>334</v>
      </c>
      <c r="E3393" s="389" t="s">
        <v>14602</v>
      </c>
      <c r="F3393" s="388" t="s">
        <v>241</v>
      </c>
    </row>
    <row r="3394" spans="1:6">
      <c r="A3394" s="388">
        <v>89384</v>
      </c>
      <c r="B3394" s="388" t="s">
        <v>4404</v>
      </c>
      <c r="C3394" s="388" t="s">
        <v>146</v>
      </c>
      <c r="D3394" s="388" t="s">
        <v>334</v>
      </c>
      <c r="E3394" s="389" t="s">
        <v>17784</v>
      </c>
      <c r="F3394" s="388" t="s">
        <v>241</v>
      </c>
    </row>
    <row r="3395" spans="1:6">
      <c r="A3395" s="388">
        <v>89385</v>
      </c>
      <c r="B3395" s="388" t="s">
        <v>4406</v>
      </c>
      <c r="C3395" s="388" t="s">
        <v>146</v>
      </c>
      <c r="D3395" s="388" t="s">
        <v>334</v>
      </c>
      <c r="E3395" s="389" t="s">
        <v>8646</v>
      </c>
      <c r="F3395" s="388" t="s">
        <v>241</v>
      </c>
    </row>
    <row r="3396" spans="1:6">
      <c r="A3396" s="388">
        <v>89386</v>
      </c>
      <c r="B3396" s="388" t="s">
        <v>4408</v>
      </c>
      <c r="C3396" s="388" t="s">
        <v>146</v>
      </c>
      <c r="D3396" s="388" t="s">
        <v>334</v>
      </c>
      <c r="E3396" s="389" t="s">
        <v>17785</v>
      </c>
      <c r="F3396" s="388" t="s">
        <v>241</v>
      </c>
    </row>
    <row r="3397" spans="1:6">
      <c r="A3397" s="388">
        <v>89387</v>
      </c>
      <c r="B3397" s="388" t="s">
        <v>4410</v>
      </c>
      <c r="C3397" s="388" t="s">
        <v>146</v>
      </c>
      <c r="D3397" s="388" t="s">
        <v>334</v>
      </c>
      <c r="E3397" s="389" t="s">
        <v>4599</v>
      </c>
      <c r="F3397" s="388" t="s">
        <v>241</v>
      </c>
    </row>
    <row r="3398" spans="1:6">
      <c r="A3398" s="388">
        <v>89388</v>
      </c>
      <c r="B3398" s="388" t="s">
        <v>4412</v>
      </c>
      <c r="C3398" s="388" t="s">
        <v>146</v>
      </c>
      <c r="D3398" s="388" t="s">
        <v>334</v>
      </c>
      <c r="E3398" s="389" t="s">
        <v>3194</v>
      </c>
      <c r="F3398" s="388" t="s">
        <v>241</v>
      </c>
    </row>
    <row r="3399" spans="1:6">
      <c r="A3399" s="388">
        <v>89389</v>
      </c>
      <c r="B3399" s="388" t="s">
        <v>4414</v>
      </c>
      <c r="C3399" s="388" t="s">
        <v>146</v>
      </c>
      <c r="D3399" s="388" t="s">
        <v>334</v>
      </c>
      <c r="E3399" s="389" t="s">
        <v>3364</v>
      </c>
      <c r="F3399" s="388" t="s">
        <v>241</v>
      </c>
    </row>
    <row r="3400" spans="1:6">
      <c r="A3400" s="388">
        <v>89390</v>
      </c>
      <c r="B3400" s="388" t="s">
        <v>4415</v>
      </c>
      <c r="C3400" s="388" t="s">
        <v>146</v>
      </c>
      <c r="D3400" s="388" t="s">
        <v>334</v>
      </c>
      <c r="E3400" s="389" t="s">
        <v>14042</v>
      </c>
      <c r="F3400" s="388" t="s">
        <v>241</v>
      </c>
    </row>
    <row r="3401" spans="1:6">
      <c r="A3401" s="388">
        <v>89391</v>
      </c>
      <c r="B3401" s="388" t="s">
        <v>4417</v>
      </c>
      <c r="C3401" s="388" t="s">
        <v>146</v>
      </c>
      <c r="D3401" s="388" t="s">
        <v>334</v>
      </c>
      <c r="E3401" s="389" t="s">
        <v>6279</v>
      </c>
      <c r="F3401" s="388" t="s">
        <v>241</v>
      </c>
    </row>
    <row r="3402" spans="1:6">
      <c r="A3402" s="388">
        <v>89392</v>
      </c>
      <c r="B3402" s="388" t="s">
        <v>4419</v>
      </c>
      <c r="C3402" s="388" t="s">
        <v>146</v>
      </c>
      <c r="D3402" s="388" t="s">
        <v>334</v>
      </c>
      <c r="E3402" s="389" t="s">
        <v>2053</v>
      </c>
      <c r="F3402" s="388" t="s">
        <v>241</v>
      </c>
    </row>
    <row r="3403" spans="1:6">
      <c r="A3403" s="388">
        <v>89393</v>
      </c>
      <c r="B3403" s="388" t="s">
        <v>4421</v>
      </c>
      <c r="C3403" s="388" t="s">
        <v>146</v>
      </c>
      <c r="D3403" s="388" t="s">
        <v>334</v>
      </c>
      <c r="E3403" s="389" t="s">
        <v>1972</v>
      </c>
      <c r="F3403" s="388" t="s">
        <v>241</v>
      </c>
    </row>
    <row r="3404" spans="1:6">
      <c r="A3404" s="388">
        <v>89394</v>
      </c>
      <c r="B3404" s="388" t="s">
        <v>4423</v>
      </c>
      <c r="C3404" s="388" t="s">
        <v>146</v>
      </c>
      <c r="D3404" s="388" t="s">
        <v>334</v>
      </c>
      <c r="E3404" s="389" t="s">
        <v>12551</v>
      </c>
      <c r="F3404" s="388" t="s">
        <v>241</v>
      </c>
    </row>
    <row r="3405" spans="1:6">
      <c r="A3405" s="388">
        <v>89395</v>
      </c>
      <c r="B3405" s="388" t="s">
        <v>4425</v>
      </c>
      <c r="C3405" s="388" t="s">
        <v>146</v>
      </c>
      <c r="D3405" s="388" t="s">
        <v>334</v>
      </c>
      <c r="E3405" s="389" t="s">
        <v>4413</v>
      </c>
      <c r="F3405" s="388" t="s">
        <v>241</v>
      </c>
    </row>
    <row r="3406" spans="1:6">
      <c r="A3406" s="388">
        <v>89396</v>
      </c>
      <c r="B3406" s="388" t="s">
        <v>4426</v>
      </c>
      <c r="C3406" s="388" t="s">
        <v>146</v>
      </c>
      <c r="D3406" s="388" t="s">
        <v>334</v>
      </c>
      <c r="E3406" s="389" t="s">
        <v>4018</v>
      </c>
      <c r="F3406" s="388" t="s">
        <v>241</v>
      </c>
    </row>
    <row r="3407" spans="1:6">
      <c r="A3407" s="388">
        <v>89397</v>
      </c>
      <c r="B3407" s="388" t="s">
        <v>4428</v>
      </c>
      <c r="C3407" s="388" t="s">
        <v>146</v>
      </c>
      <c r="D3407" s="388" t="s">
        <v>334</v>
      </c>
      <c r="E3407" s="389" t="s">
        <v>14521</v>
      </c>
      <c r="F3407" s="388" t="s">
        <v>241</v>
      </c>
    </row>
    <row r="3408" spans="1:6">
      <c r="A3408" s="388">
        <v>89398</v>
      </c>
      <c r="B3408" s="388" t="s">
        <v>4430</v>
      </c>
      <c r="C3408" s="388" t="s">
        <v>146</v>
      </c>
      <c r="D3408" s="388" t="s">
        <v>334</v>
      </c>
      <c r="E3408" s="389" t="s">
        <v>1178</v>
      </c>
      <c r="F3408" s="388" t="s">
        <v>241</v>
      </c>
    </row>
    <row r="3409" spans="1:6">
      <c r="A3409" s="388">
        <v>89399</v>
      </c>
      <c r="B3409" s="388" t="s">
        <v>4431</v>
      </c>
      <c r="C3409" s="388" t="s">
        <v>146</v>
      </c>
      <c r="D3409" s="388" t="s">
        <v>334</v>
      </c>
      <c r="E3409" s="389" t="s">
        <v>17786</v>
      </c>
      <c r="F3409" s="388" t="s">
        <v>241</v>
      </c>
    </row>
    <row r="3410" spans="1:6">
      <c r="A3410" s="388">
        <v>89400</v>
      </c>
      <c r="B3410" s="388" t="s">
        <v>4432</v>
      </c>
      <c r="C3410" s="388" t="s">
        <v>146</v>
      </c>
      <c r="D3410" s="388" t="s">
        <v>334</v>
      </c>
      <c r="E3410" s="389" t="s">
        <v>3671</v>
      </c>
      <c r="F3410" s="388" t="s">
        <v>241</v>
      </c>
    </row>
    <row r="3411" spans="1:6">
      <c r="A3411" s="388">
        <v>89404</v>
      </c>
      <c r="B3411" s="388" t="s">
        <v>4433</v>
      </c>
      <c r="C3411" s="388" t="s">
        <v>146</v>
      </c>
      <c r="D3411" s="388" t="s">
        <v>334</v>
      </c>
      <c r="E3411" s="389" t="s">
        <v>6427</v>
      </c>
      <c r="F3411" s="388" t="s">
        <v>241</v>
      </c>
    </row>
    <row r="3412" spans="1:6">
      <c r="A3412" s="388">
        <v>89405</v>
      </c>
      <c r="B3412" s="388" t="s">
        <v>4434</v>
      </c>
      <c r="C3412" s="388" t="s">
        <v>146</v>
      </c>
      <c r="D3412" s="388" t="s">
        <v>334</v>
      </c>
      <c r="E3412" s="389" t="s">
        <v>3397</v>
      </c>
      <c r="F3412" s="388" t="s">
        <v>241</v>
      </c>
    </row>
    <row r="3413" spans="1:6">
      <c r="A3413" s="388">
        <v>89406</v>
      </c>
      <c r="B3413" s="388" t="s">
        <v>4435</v>
      </c>
      <c r="C3413" s="388" t="s">
        <v>146</v>
      </c>
      <c r="D3413" s="388" t="s">
        <v>334</v>
      </c>
      <c r="E3413" s="389" t="s">
        <v>4003</v>
      </c>
      <c r="F3413" s="388" t="s">
        <v>241</v>
      </c>
    </row>
    <row r="3414" spans="1:6">
      <c r="A3414" s="388">
        <v>89407</v>
      </c>
      <c r="B3414" s="388" t="s">
        <v>4436</v>
      </c>
      <c r="C3414" s="388" t="s">
        <v>146</v>
      </c>
      <c r="D3414" s="388" t="s">
        <v>334</v>
      </c>
      <c r="E3414" s="389" t="s">
        <v>7059</v>
      </c>
      <c r="F3414" s="388" t="s">
        <v>241</v>
      </c>
    </row>
    <row r="3415" spans="1:6">
      <c r="A3415" s="388">
        <v>89408</v>
      </c>
      <c r="B3415" s="388" t="s">
        <v>4437</v>
      </c>
      <c r="C3415" s="388" t="s">
        <v>146</v>
      </c>
      <c r="D3415" s="388" t="s">
        <v>334</v>
      </c>
      <c r="E3415" s="389" t="s">
        <v>17787</v>
      </c>
      <c r="F3415" s="388" t="s">
        <v>241</v>
      </c>
    </row>
    <row r="3416" spans="1:6">
      <c r="A3416" s="388">
        <v>89409</v>
      </c>
      <c r="B3416" s="388" t="s">
        <v>4438</v>
      </c>
      <c r="C3416" s="388" t="s">
        <v>146</v>
      </c>
      <c r="D3416" s="388" t="s">
        <v>334</v>
      </c>
      <c r="E3416" s="389" t="s">
        <v>1065</v>
      </c>
      <c r="F3416" s="388" t="s">
        <v>241</v>
      </c>
    </row>
    <row r="3417" spans="1:6">
      <c r="A3417" s="388">
        <v>89410</v>
      </c>
      <c r="B3417" s="388" t="s">
        <v>4440</v>
      </c>
      <c r="C3417" s="388" t="s">
        <v>146</v>
      </c>
      <c r="D3417" s="388" t="s">
        <v>334</v>
      </c>
      <c r="E3417" s="389" t="s">
        <v>17788</v>
      </c>
      <c r="F3417" s="388" t="s">
        <v>241</v>
      </c>
    </row>
    <row r="3418" spans="1:6">
      <c r="A3418" s="388">
        <v>89411</v>
      </c>
      <c r="B3418" s="388" t="s">
        <v>4441</v>
      </c>
      <c r="C3418" s="388" t="s">
        <v>146</v>
      </c>
      <c r="D3418" s="388" t="s">
        <v>334</v>
      </c>
      <c r="E3418" s="389" t="s">
        <v>1337</v>
      </c>
      <c r="F3418" s="388" t="s">
        <v>241</v>
      </c>
    </row>
    <row r="3419" spans="1:6">
      <c r="A3419" s="388">
        <v>89412</v>
      </c>
      <c r="B3419" s="388" t="s">
        <v>4442</v>
      </c>
      <c r="C3419" s="388" t="s">
        <v>146</v>
      </c>
      <c r="D3419" s="388" t="s">
        <v>334</v>
      </c>
      <c r="E3419" s="389" t="s">
        <v>3615</v>
      </c>
      <c r="F3419" s="388" t="s">
        <v>241</v>
      </c>
    </row>
    <row r="3420" spans="1:6">
      <c r="A3420" s="388">
        <v>89413</v>
      </c>
      <c r="B3420" s="388" t="s">
        <v>4444</v>
      </c>
      <c r="C3420" s="388" t="s">
        <v>146</v>
      </c>
      <c r="D3420" s="388" t="s">
        <v>334</v>
      </c>
      <c r="E3420" s="389" t="s">
        <v>4371</v>
      </c>
      <c r="F3420" s="388" t="s">
        <v>241</v>
      </c>
    </row>
    <row r="3421" spans="1:6">
      <c r="A3421" s="388">
        <v>89414</v>
      </c>
      <c r="B3421" s="388" t="s">
        <v>4446</v>
      </c>
      <c r="C3421" s="388" t="s">
        <v>146</v>
      </c>
      <c r="D3421" s="388" t="s">
        <v>334</v>
      </c>
      <c r="E3421" s="389" t="s">
        <v>6160</v>
      </c>
      <c r="F3421" s="388" t="s">
        <v>241</v>
      </c>
    </row>
    <row r="3422" spans="1:6">
      <c r="A3422" s="388">
        <v>89415</v>
      </c>
      <c r="B3422" s="388" t="s">
        <v>4447</v>
      </c>
      <c r="C3422" s="388" t="s">
        <v>146</v>
      </c>
      <c r="D3422" s="388" t="s">
        <v>334</v>
      </c>
      <c r="E3422" s="389" t="s">
        <v>2866</v>
      </c>
      <c r="F3422" s="388" t="s">
        <v>241</v>
      </c>
    </row>
    <row r="3423" spans="1:6">
      <c r="A3423" s="388">
        <v>89416</v>
      </c>
      <c r="B3423" s="388" t="s">
        <v>4448</v>
      </c>
      <c r="C3423" s="388" t="s">
        <v>146</v>
      </c>
      <c r="D3423" s="388" t="s">
        <v>334</v>
      </c>
      <c r="E3423" s="389" t="s">
        <v>5303</v>
      </c>
      <c r="F3423" s="388" t="s">
        <v>241</v>
      </c>
    </row>
    <row r="3424" spans="1:6">
      <c r="A3424" s="388">
        <v>89417</v>
      </c>
      <c r="B3424" s="388" t="s">
        <v>4449</v>
      </c>
      <c r="C3424" s="388" t="s">
        <v>146</v>
      </c>
      <c r="D3424" s="388" t="s">
        <v>334</v>
      </c>
      <c r="E3424" s="389" t="s">
        <v>1059</v>
      </c>
      <c r="F3424" s="388" t="s">
        <v>241</v>
      </c>
    </row>
    <row r="3425" spans="1:6">
      <c r="A3425" s="388">
        <v>89418</v>
      </c>
      <c r="B3425" s="388" t="s">
        <v>4450</v>
      </c>
      <c r="C3425" s="388" t="s">
        <v>146</v>
      </c>
      <c r="D3425" s="388" t="s">
        <v>334</v>
      </c>
      <c r="E3425" s="389" t="s">
        <v>17789</v>
      </c>
      <c r="F3425" s="388" t="s">
        <v>241</v>
      </c>
    </row>
    <row r="3426" spans="1:6">
      <c r="A3426" s="388">
        <v>89419</v>
      </c>
      <c r="B3426" s="388" t="s">
        <v>4451</v>
      </c>
      <c r="C3426" s="388" t="s">
        <v>146</v>
      </c>
      <c r="D3426" s="388" t="s">
        <v>334</v>
      </c>
      <c r="E3426" s="389" t="s">
        <v>1696</v>
      </c>
      <c r="F3426" s="388" t="s">
        <v>241</v>
      </c>
    </row>
    <row r="3427" spans="1:6">
      <c r="A3427" s="388">
        <v>89420</v>
      </c>
      <c r="B3427" s="388" t="s">
        <v>4452</v>
      </c>
      <c r="C3427" s="388" t="s">
        <v>146</v>
      </c>
      <c r="D3427" s="388" t="s">
        <v>334</v>
      </c>
      <c r="E3427" s="389" t="s">
        <v>4400</v>
      </c>
      <c r="F3427" s="388" t="s">
        <v>241</v>
      </c>
    </row>
    <row r="3428" spans="1:6">
      <c r="A3428" s="388">
        <v>89421</v>
      </c>
      <c r="B3428" s="388" t="s">
        <v>4454</v>
      </c>
      <c r="C3428" s="388" t="s">
        <v>146</v>
      </c>
      <c r="D3428" s="388" t="s">
        <v>334</v>
      </c>
      <c r="E3428" s="389" t="s">
        <v>1217</v>
      </c>
      <c r="F3428" s="388" t="s">
        <v>241</v>
      </c>
    </row>
    <row r="3429" spans="1:6">
      <c r="A3429" s="388">
        <v>89422</v>
      </c>
      <c r="B3429" s="388" t="s">
        <v>4455</v>
      </c>
      <c r="C3429" s="388" t="s">
        <v>146</v>
      </c>
      <c r="D3429" s="388" t="s">
        <v>334</v>
      </c>
      <c r="E3429" s="389" t="s">
        <v>1445</v>
      </c>
      <c r="F3429" s="388" t="s">
        <v>241</v>
      </c>
    </row>
    <row r="3430" spans="1:6">
      <c r="A3430" s="388">
        <v>89423</v>
      </c>
      <c r="B3430" s="388" t="s">
        <v>4456</v>
      </c>
      <c r="C3430" s="388" t="s">
        <v>146</v>
      </c>
      <c r="D3430" s="388" t="s">
        <v>334</v>
      </c>
      <c r="E3430" s="389" t="s">
        <v>17790</v>
      </c>
      <c r="F3430" s="388" t="s">
        <v>241</v>
      </c>
    </row>
    <row r="3431" spans="1:6">
      <c r="A3431" s="388">
        <v>89424</v>
      </c>
      <c r="B3431" s="388" t="s">
        <v>4457</v>
      </c>
      <c r="C3431" s="388" t="s">
        <v>146</v>
      </c>
      <c r="D3431" s="388" t="s">
        <v>334</v>
      </c>
      <c r="E3431" s="389" t="s">
        <v>4458</v>
      </c>
      <c r="F3431" s="388" t="s">
        <v>241</v>
      </c>
    </row>
    <row r="3432" spans="1:6">
      <c r="A3432" s="388">
        <v>89425</v>
      </c>
      <c r="B3432" s="388" t="s">
        <v>4459</v>
      </c>
      <c r="C3432" s="388" t="s">
        <v>146</v>
      </c>
      <c r="D3432" s="388" t="s">
        <v>334</v>
      </c>
      <c r="E3432" s="389" t="s">
        <v>8162</v>
      </c>
      <c r="F3432" s="388" t="s">
        <v>241</v>
      </c>
    </row>
    <row r="3433" spans="1:6">
      <c r="A3433" s="388">
        <v>89426</v>
      </c>
      <c r="B3433" s="388" t="s">
        <v>4460</v>
      </c>
      <c r="C3433" s="388" t="s">
        <v>146</v>
      </c>
      <c r="D3433" s="388" t="s">
        <v>334</v>
      </c>
      <c r="E3433" s="389" t="s">
        <v>3232</v>
      </c>
      <c r="F3433" s="388" t="s">
        <v>241</v>
      </c>
    </row>
    <row r="3434" spans="1:6">
      <c r="A3434" s="388">
        <v>89427</v>
      </c>
      <c r="B3434" s="388" t="s">
        <v>4461</v>
      </c>
      <c r="C3434" s="388" t="s">
        <v>146</v>
      </c>
      <c r="D3434" s="388" t="s">
        <v>334</v>
      </c>
      <c r="E3434" s="389" t="s">
        <v>3275</v>
      </c>
      <c r="F3434" s="388" t="s">
        <v>241</v>
      </c>
    </row>
    <row r="3435" spans="1:6">
      <c r="A3435" s="388">
        <v>89428</v>
      </c>
      <c r="B3435" s="388" t="s">
        <v>4463</v>
      </c>
      <c r="C3435" s="388" t="s">
        <v>146</v>
      </c>
      <c r="D3435" s="388" t="s">
        <v>334</v>
      </c>
      <c r="E3435" s="389" t="s">
        <v>2950</v>
      </c>
      <c r="F3435" s="388" t="s">
        <v>241</v>
      </c>
    </row>
    <row r="3436" spans="1:6">
      <c r="A3436" s="388">
        <v>89429</v>
      </c>
      <c r="B3436" s="388" t="s">
        <v>4465</v>
      </c>
      <c r="C3436" s="388" t="s">
        <v>146</v>
      </c>
      <c r="D3436" s="388" t="s">
        <v>334</v>
      </c>
      <c r="E3436" s="389" t="s">
        <v>1139</v>
      </c>
      <c r="F3436" s="388" t="s">
        <v>241</v>
      </c>
    </row>
    <row r="3437" spans="1:6">
      <c r="A3437" s="388">
        <v>89430</v>
      </c>
      <c r="B3437" s="388" t="s">
        <v>4466</v>
      </c>
      <c r="C3437" s="388" t="s">
        <v>146</v>
      </c>
      <c r="D3437" s="388" t="s">
        <v>334</v>
      </c>
      <c r="E3437" s="389" t="s">
        <v>1846</v>
      </c>
      <c r="F3437" s="388" t="s">
        <v>241</v>
      </c>
    </row>
    <row r="3438" spans="1:6">
      <c r="A3438" s="388">
        <v>89431</v>
      </c>
      <c r="B3438" s="388" t="s">
        <v>4467</v>
      </c>
      <c r="C3438" s="388" t="s">
        <v>146</v>
      </c>
      <c r="D3438" s="388" t="s">
        <v>334</v>
      </c>
      <c r="E3438" s="389" t="s">
        <v>2421</v>
      </c>
      <c r="F3438" s="388" t="s">
        <v>241</v>
      </c>
    </row>
    <row r="3439" spans="1:6">
      <c r="A3439" s="388">
        <v>89432</v>
      </c>
      <c r="B3439" s="388" t="s">
        <v>4468</v>
      </c>
      <c r="C3439" s="388" t="s">
        <v>146</v>
      </c>
      <c r="D3439" s="388" t="s">
        <v>334</v>
      </c>
      <c r="E3439" s="389" t="s">
        <v>865</v>
      </c>
      <c r="F3439" s="388" t="s">
        <v>241</v>
      </c>
    </row>
    <row r="3440" spans="1:6">
      <c r="A3440" s="388">
        <v>89433</v>
      </c>
      <c r="B3440" s="388" t="s">
        <v>4470</v>
      </c>
      <c r="C3440" s="388" t="s">
        <v>146</v>
      </c>
      <c r="D3440" s="388" t="s">
        <v>334</v>
      </c>
      <c r="E3440" s="389" t="s">
        <v>3343</v>
      </c>
      <c r="F3440" s="388" t="s">
        <v>241</v>
      </c>
    </row>
    <row r="3441" spans="1:6">
      <c r="A3441" s="388">
        <v>89434</v>
      </c>
      <c r="B3441" s="388" t="s">
        <v>4471</v>
      </c>
      <c r="C3441" s="388" t="s">
        <v>146</v>
      </c>
      <c r="D3441" s="388" t="s">
        <v>334</v>
      </c>
      <c r="E3441" s="389" t="s">
        <v>6064</v>
      </c>
      <c r="F3441" s="388" t="s">
        <v>241</v>
      </c>
    </row>
    <row r="3442" spans="1:6">
      <c r="A3442" s="388">
        <v>89435</v>
      </c>
      <c r="B3442" s="388" t="s">
        <v>4472</v>
      </c>
      <c r="C3442" s="388" t="s">
        <v>146</v>
      </c>
      <c r="D3442" s="388" t="s">
        <v>334</v>
      </c>
      <c r="E3442" s="389" t="s">
        <v>6836</v>
      </c>
      <c r="F3442" s="388" t="s">
        <v>241</v>
      </c>
    </row>
    <row r="3443" spans="1:6">
      <c r="A3443" s="388">
        <v>89436</v>
      </c>
      <c r="B3443" s="388" t="s">
        <v>4474</v>
      </c>
      <c r="C3443" s="388" t="s">
        <v>146</v>
      </c>
      <c r="D3443" s="388" t="s">
        <v>334</v>
      </c>
      <c r="E3443" s="389" t="s">
        <v>3259</v>
      </c>
      <c r="F3443" s="388" t="s">
        <v>241</v>
      </c>
    </row>
    <row r="3444" spans="1:6">
      <c r="A3444" s="388">
        <v>89437</v>
      </c>
      <c r="B3444" s="388" t="s">
        <v>4476</v>
      </c>
      <c r="C3444" s="388" t="s">
        <v>146</v>
      </c>
      <c r="D3444" s="388" t="s">
        <v>334</v>
      </c>
      <c r="E3444" s="389" t="s">
        <v>17791</v>
      </c>
      <c r="F3444" s="388" t="s">
        <v>241</v>
      </c>
    </row>
    <row r="3445" spans="1:6">
      <c r="A3445" s="388">
        <v>89438</v>
      </c>
      <c r="B3445" s="388" t="s">
        <v>4477</v>
      </c>
      <c r="C3445" s="388" t="s">
        <v>146</v>
      </c>
      <c r="D3445" s="388" t="s">
        <v>334</v>
      </c>
      <c r="E3445" s="389" t="s">
        <v>14603</v>
      </c>
      <c r="F3445" s="388" t="s">
        <v>241</v>
      </c>
    </row>
    <row r="3446" spans="1:6">
      <c r="A3446" s="388">
        <v>89439</v>
      </c>
      <c r="B3446" s="388" t="s">
        <v>4479</v>
      </c>
      <c r="C3446" s="388" t="s">
        <v>146</v>
      </c>
      <c r="D3446" s="388" t="s">
        <v>334</v>
      </c>
      <c r="E3446" s="389" t="s">
        <v>6784</v>
      </c>
      <c r="F3446" s="388" t="s">
        <v>241</v>
      </c>
    </row>
    <row r="3447" spans="1:6">
      <c r="A3447" s="388">
        <v>89440</v>
      </c>
      <c r="B3447" s="388" t="s">
        <v>4481</v>
      </c>
      <c r="C3447" s="388" t="s">
        <v>146</v>
      </c>
      <c r="D3447" s="388" t="s">
        <v>334</v>
      </c>
      <c r="E3447" s="389" t="s">
        <v>6865</v>
      </c>
      <c r="F3447" s="388" t="s">
        <v>241</v>
      </c>
    </row>
    <row r="3448" spans="1:6">
      <c r="A3448" s="388">
        <v>89441</v>
      </c>
      <c r="B3448" s="388" t="s">
        <v>4483</v>
      </c>
      <c r="C3448" s="388" t="s">
        <v>146</v>
      </c>
      <c r="D3448" s="388" t="s">
        <v>334</v>
      </c>
      <c r="E3448" s="389" t="s">
        <v>13969</v>
      </c>
      <c r="F3448" s="388" t="s">
        <v>241</v>
      </c>
    </row>
    <row r="3449" spans="1:6">
      <c r="A3449" s="388">
        <v>89442</v>
      </c>
      <c r="B3449" s="388" t="s">
        <v>4485</v>
      </c>
      <c r="C3449" s="388" t="s">
        <v>146</v>
      </c>
      <c r="D3449" s="388" t="s">
        <v>334</v>
      </c>
      <c r="E3449" s="389" t="s">
        <v>14604</v>
      </c>
      <c r="F3449" s="388" t="s">
        <v>241</v>
      </c>
    </row>
    <row r="3450" spans="1:6">
      <c r="A3450" s="388">
        <v>89443</v>
      </c>
      <c r="B3450" s="388" t="s">
        <v>4487</v>
      </c>
      <c r="C3450" s="388" t="s">
        <v>146</v>
      </c>
      <c r="D3450" s="388" t="s">
        <v>334</v>
      </c>
      <c r="E3450" s="389" t="s">
        <v>17792</v>
      </c>
      <c r="F3450" s="388" t="s">
        <v>241</v>
      </c>
    </row>
    <row r="3451" spans="1:6">
      <c r="A3451" s="388">
        <v>89444</v>
      </c>
      <c r="B3451" s="388" t="s">
        <v>4489</v>
      </c>
      <c r="C3451" s="388" t="s">
        <v>146</v>
      </c>
      <c r="D3451" s="388" t="s">
        <v>334</v>
      </c>
      <c r="E3451" s="389" t="s">
        <v>5518</v>
      </c>
      <c r="F3451" s="388" t="s">
        <v>241</v>
      </c>
    </row>
    <row r="3452" spans="1:6">
      <c r="A3452" s="388">
        <v>89445</v>
      </c>
      <c r="B3452" s="388" t="s">
        <v>4490</v>
      </c>
      <c r="C3452" s="388" t="s">
        <v>146</v>
      </c>
      <c r="D3452" s="388" t="s">
        <v>334</v>
      </c>
      <c r="E3452" s="389" t="s">
        <v>2063</v>
      </c>
      <c r="F3452" s="388" t="s">
        <v>241</v>
      </c>
    </row>
    <row r="3453" spans="1:6">
      <c r="A3453" s="388">
        <v>89481</v>
      </c>
      <c r="B3453" s="388" t="s">
        <v>4492</v>
      </c>
      <c r="C3453" s="388" t="s">
        <v>146</v>
      </c>
      <c r="D3453" s="388" t="s">
        <v>334</v>
      </c>
      <c r="E3453" s="389" t="s">
        <v>17793</v>
      </c>
      <c r="F3453" s="388" t="s">
        <v>241</v>
      </c>
    </row>
    <row r="3454" spans="1:6">
      <c r="A3454" s="388">
        <v>89485</v>
      </c>
      <c r="B3454" s="388" t="s">
        <v>4493</v>
      </c>
      <c r="C3454" s="388" t="s">
        <v>146</v>
      </c>
      <c r="D3454" s="388" t="s">
        <v>334</v>
      </c>
      <c r="E3454" s="389" t="s">
        <v>854</v>
      </c>
      <c r="F3454" s="388" t="s">
        <v>241</v>
      </c>
    </row>
    <row r="3455" spans="1:6">
      <c r="A3455" s="388">
        <v>89489</v>
      </c>
      <c r="B3455" s="388" t="s">
        <v>4494</v>
      </c>
      <c r="C3455" s="388" t="s">
        <v>146</v>
      </c>
      <c r="D3455" s="388" t="s">
        <v>334</v>
      </c>
      <c r="E3455" s="389" t="s">
        <v>5337</v>
      </c>
      <c r="F3455" s="388" t="s">
        <v>241</v>
      </c>
    </row>
    <row r="3456" spans="1:6">
      <c r="A3456" s="388">
        <v>89490</v>
      </c>
      <c r="B3456" s="388" t="s">
        <v>4496</v>
      </c>
      <c r="C3456" s="388" t="s">
        <v>146</v>
      </c>
      <c r="D3456" s="388" t="s">
        <v>334</v>
      </c>
      <c r="E3456" s="389" t="s">
        <v>4439</v>
      </c>
      <c r="F3456" s="388" t="s">
        <v>241</v>
      </c>
    </row>
    <row r="3457" spans="1:6">
      <c r="A3457" s="388">
        <v>89492</v>
      </c>
      <c r="B3457" s="388" t="s">
        <v>4497</v>
      </c>
      <c r="C3457" s="388" t="s">
        <v>146</v>
      </c>
      <c r="D3457" s="388" t="s">
        <v>334</v>
      </c>
      <c r="E3457" s="389" t="s">
        <v>8411</v>
      </c>
      <c r="F3457" s="388" t="s">
        <v>241</v>
      </c>
    </row>
    <row r="3458" spans="1:6">
      <c r="A3458" s="388">
        <v>89493</v>
      </c>
      <c r="B3458" s="388" t="s">
        <v>4498</v>
      </c>
      <c r="C3458" s="388" t="s">
        <v>146</v>
      </c>
      <c r="D3458" s="388" t="s">
        <v>334</v>
      </c>
      <c r="E3458" s="389" t="s">
        <v>14501</v>
      </c>
      <c r="F3458" s="388" t="s">
        <v>241</v>
      </c>
    </row>
    <row r="3459" spans="1:6">
      <c r="A3459" s="388">
        <v>89494</v>
      </c>
      <c r="B3459" s="388" t="s">
        <v>4499</v>
      </c>
      <c r="C3459" s="388" t="s">
        <v>146</v>
      </c>
      <c r="D3459" s="388" t="s">
        <v>334</v>
      </c>
      <c r="E3459" s="389" t="s">
        <v>16003</v>
      </c>
      <c r="F3459" s="388" t="s">
        <v>241</v>
      </c>
    </row>
    <row r="3460" spans="1:6">
      <c r="A3460" s="388">
        <v>89496</v>
      </c>
      <c r="B3460" s="388" t="s">
        <v>4501</v>
      </c>
      <c r="C3460" s="388" t="s">
        <v>146</v>
      </c>
      <c r="D3460" s="388" t="s">
        <v>334</v>
      </c>
      <c r="E3460" s="389" t="s">
        <v>4400</v>
      </c>
      <c r="F3460" s="388" t="s">
        <v>241</v>
      </c>
    </row>
    <row r="3461" spans="1:6">
      <c r="A3461" s="388">
        <v>89497</v>
      </c>
      <c r="B3461" s="388" t="s">
        <v>4503</v>
      </c>
      <c r="C3461" s="388" t="s">
        <v>146</v>
      </c>
      <c r="D3461" s="388" t="s">
        <v>334</v>
      </c>
      <c r="E3461" s="389" t="s">
        <v>17794</v>
      </c>
      <c r="F3461" s="388" t="s">
        <v>241</v>
      </c>
    </row>
    <row r="3462" spans="1:6">
      <c r="A3462" s="388">
        <v>89498</v>
      </c>
      <c r="B3462" s="388" t="s">
        <v>4504</v>
      </c>
      <c r="C3462" s="388" t="s">
        <v>146</v>
      </c>
      <c r="D3462" s="388" t="s">
        <v>334</v>
      </c>
      <c r="E3462" s="389" t="s">
        <v>982</v>
      </c>
      <c r="F3462" s="388" t="s">
        <v>241</v>
      </c>
    </row>
    <row r="3463" spans="1:6">
      <c r="A3463" s="388">
        <v>89499</v>
      </c>
      <c r="B3463" s="388" t="s">
        <v>4505</v>
      </c>
      <c r="C3463" s="388" t="s">
        <v>146</v>
      </c>
      <c r="D3463" s="388" t="s">
        <v>334</v>
      </c>
      <c r="E3463" s="389" t="s">
        <v>14580</v>
      </c>
      <c r="F3463" s="388" t="s">
        <v>241</v>
      </c>
    </row>
    <row r="3464" spans="1:6">
      <c r="A3464" s="388">
        <v>89500</v>
      </c>
      <c r="B3464" s="388" t="s">
        <v>4506</v>
      </c>
      <c r="C3464" s="388" t="s">
        <v>146</v>
      </c>
      <c r="D3464" s="388" t="s">
        <v>334</v>
      </c>
      <c r="E3464" s="389" t="s">
        <v>14600</v>
      </c>
      <c r="F3464" s="388" t="s">
        <v>241</v>
      </c>
    </row>
    <row r="3465" spans="1:6">
      <c r="A3465" s="388">
        <v>89501</v>
      </c>
      <c r="B3465" s="388" t="s">
        <v>4508</v>
      </c>
      <c r="C3465" s="388" t="s">
        <v>146</v>
      </c>
      <c r="D3465" s="388" t="s">
        <v>334</v>
      </c>
      <c r="E3465" s="389" t="s">
        <v>6229</v>
      </c>
      <c r="F3465" s="388" t="s">
        <v>241</v>
      </c>
    </row>
    <row r="3466" spans="1:6">
      <c r="A3466" s="388">
        <v>89502</v>
      </c>
      <c r="B3466" s="388" t="s">
        <v>4510</v>
      </c>
      <c r="C3466" s="388" t="s">
        <v>146</v>
      </c>
      <c r="D3466" s="388" t="s">
        <v>334</v>
      </c>
      <c r="E3466" s="389" t="s">
        <v>13883</v>
      </c>
      <c r="F3466" s="388" t="s">
        <v>241</v>
      </c>
    </row>
    <row r="3467" spans="1:6">
      <c r="A3467" s="388">
        <v>89503</v>
      </c>
      <c r="B3467" s="388" t="s">
        <v>4512</v>
      </c>
      <c r="C3467" s="388" t="s">
        <v>146</v>
      </c>
      <c r="D3467" s="388" t="s">
        <v>334</v>
      </c>
      <c r="E3467" s="389" t="s">
        <v>7833</v>
      </c>
      <c r="F3467" s="388" t="s">
        <v>241</v>
      </c>
    </row>
    <row r="3468" spans="1:6">
      <c r="A3468" s="388">
        <v>89504</v>
      </c>
      <c r="B3468" s="388" t="s">
        <v>4513</v>
      </c>
      <c r="C3468" s="388" t="s">
        <v>146</v>
      </c>
      <c r="D3468" s="388" t="s">
        <v>334</v>
      </c>
      <c r="E3468" s="389" t="s">
        <v>14605</v>
      </c>
      <c r="F3468" s="388" t="s">
        <v>241</v>
      </c>
    </row>
    <row r="3469" spans="1:6">
      <c r="A3469" s="388">
        <v>89505</v>
      </c>
      <c r="B3469" s="388" t="s">
        <v>4515</v>
      </c>
      <c r="C3469" s="388" t="s">
        <v>146</v>
      </c>
      <c r="D3469" s="388" t="s">
        <v>334</v>
      </c>
      <c r="E3469" s="389" t="s">
        <v>786</v>
      </c>
      <c r="F3469" s="388" t="s">
        <v>241</v>
      </c>
    </row>
    <row r="3470" spans="1:6">
      <c r="A3470" s="388">
        <v>89506</v>
      </c>
      <c r="B3470" s="388" t="s">
        <v>4516</v>
      </c>
      <c r="C3470" s="388" t="s">
        <v>146</v>
      </c>
      <c r="D3470" s="388" t="s">
        <v>334</v>
      </c>
      <c r="E3470" s="389" t="s">
        <v>17795</v>
      </c>
      <c r="F3470" s="388" t="s">
        <v>241</v>
      </c>
    </row>
    <row r="3471" spans="1:6">
      <c r="A3471" s="388">
        <v>89507</v>
      </c>
      <c r="B3471" s="388" t="s">
        <v>4518</v>
      </c>
      <c r="C3471" s="388" t="s">
        <v>146</v>
      </c>
      <c r="D3471" s="388" t="s">
        <v>334</v>
      </c>
      <c r="E3471" s="389" t="s">
        <v>14606</v>
      </c>
      <c r="F3471" s="388" t="s">
        <v>241</v>
      </c>
    </row>
    <row r="3472" spans="1:6">
      <c r="A3472" s="388">
        <v>89510</v>
      </c>
      <c r="B3472" s="388" t="s">
        <v>4519</v>
      </c>
      <c r="C3472" s="388" t="s">
        <v>146</v>
      </c>
      <c r="D3472" s="388" t="s">
        <v>334</v>
      </c>
      <c r="E3472" s="389" t="s">
        <v>7170</v>
      </c>
      <c r="F3472" s="388" t="s">
        <v>241</v>
      </c>
    </row>
    <row r="3473" spans="1:6">
      <c r="A3473" s="388">
        <v>89513</v>
      </c>
      <c r="B3473" s="388" t="s">
        <v>4521</v>
      </c>
      <c r="C3473" s="388" t="s">
        <v>146</v>
      </c>
      <c r="D3473" s="388" t="s">
        <v>334</v>
      </c>
      <c r="E3473" s="389" t="s">
        <v>17796</v>
      </c>
      <c r="F3473" s="388" t="s">
        <v>241</v>
      </c>
    </row>
    <row r="3474" spans="1:6">
      <c r="A3474" s="388">
        <v>89514</v>
      </c>
      <c r="B3474" s="388" t="s">
        <v>4522</v>
      </c>
      <c r="C3474" s="388" t="s">
        <v>146</v>
      </c>
      <c r="D3474" s="388" t="s">
        <v>334</v>
      </c>
      <c r="E3474" s="389" t="s">
        <v>6028</v>
      </c>
      <c r="F3474" s="388" t="s">
        <v>241</v>
      </c>
    </row>
    <row r="3475" spans="1:6">
      <c r="A3475" s="388">
        <v>89515</v>
      </c>
      <c r="B3475" s="388" t="s">
        <v>4524</v>
      </c>
      <c r="C3475" s="388" t="s">
        <v>146</v>
      </c>
      <c r="D3475" s="388" t="s">
        <v>334</v>
      </c>
      <c r="E3475" s="389" t="s">
        <v>17797</v>
      </c>
      <c r="F3475" s="388" t="s">
        <v>241</v>
      </c>
    </row>
    <row r="3476" spans="1:6">
      <c r="A3476" s="388">
        <v>89516</v>
      </c>
      <c r="B3476" s="388" t="s">
        <v>4525</v>
      </c>
      <c r="C3476" s="388" t="s">
        <v>146</v>
      </c>
      <c r="D3476" s="388" t="s">
        <v>334</v>
      </c>
      <c r="E3476" s="389" t="s">
        <v>10175</v>
      </c>
      <c r="F3476" s="388" t="s">
        <v>241</v>
      </c>
    </row>
    <row r="3477" spans="1:6">
      <c r="A3477" s="388">
        <v>89517</v>
      </c>
      <c r="B3477" s="388" t="s">
        <v>4526</v>
      </c>
      <c r="C3477" s="388" t="s">
        <v>146</v>
      </c>
      <c r="D3477" s="388" t="s">
        <v>334</v>
      </c>
      <c r="E3477" s="389" t="s">
        <v>14024</v>
      </c>
      <c r="F3477" s="388" t="s">
        <v>241</v>
      </c>
    </row>
    <row r="3478" spans="1:6">
      <c r="A3478" s="388">
        <v>89518</v>
      </c>
      <c r="B3478" s="388" t="s">
        <v>4527</v>
      </c>
      <c r="C3478" s="388" t="s">
        <v>146</v>
      </c>
      <c r="D3478" s="388" t="s">
        <v>334</v>
      </c>
      <c r="E3478" s="389" t="s">
        <v>3661</v>
      </c>
      <c r="F3478" s="388" t="s">
        <v>241</v>
      </c>
    </row>
    <row r="3479" spans="1:6">
      <c r="A3479" s="388">
        <v>89519</v>
      </c>
      <c r="B3479" s="388" t="s">
        <v>4529</v>
      </c>
      <c r="C3479" s="388" t="s">
        <v>146</v>
      </c>
      <c r="D3479" s="388" t="s">
        <v>334</v>
      </c>
      <c r="E3479" s="389" t="s">
        <v>14607</v>
      </c>
      <c r="F3479" s="388" t="s">
        <v>241</v>
      </c>
    </row>
    <row r="3480" spans="1:6">
      <c r="A3480" s="388">
        <v>89520</v>
      </c>
      <c r="B3480" s="388" t="s">
        <v>4530</v>
      </c>
      <c r="C3480" s="388" t="s">
        <v>146</v>
      </c>
      <c r="D3480" s="388" t="s">
        <v>334</v>
      </c>
      <c r="E3480" s="389" t="s">
        <v>3008</v>
      </c>
      <c r="F3480" s="388" t="s">
        <v>241</v>
      </c>
    </row>
    <row r="3481" spans="1:6">
      <c r="A3481" s="388">
        <v>89521</v>
      </c>
      <c r="B3481" s="388" t="s">
        <v>4531</v>
      </c>
      <c r="C3481" s="388" t="s">
        <v>146</v>
      </c>
      <c r="D3481" s="388" t="s">
        <v>334</v>
      </c>
      <c r="E3481" s="389" t="s">
        <v>17798</v>
      </c>
      <c r="F3481" s="388" t="s">
        <v>241</v>
      </c>
    </row>
    <row r="3482" spans="1:6">
      <c r="A3482" s="388">
        <v>89522</v>
      </c>
      <c r="B3482" s="388" t="s">
        <v>4532</v>
      </c>
      <c r="C3482" s="388" t="s">
        <v>146</v>
      </c>
      <c r="D3482" s="388" t="s">
        <v>334</v>
      </c>
      <c r="E3482" s="389" t="s">
        <v>17799</v>
      </c>
      <c r="F3482" s="388" t="s">
        <v>241</v>
      </c>
    </row>
    <row r="3483" spans="1:6">
      <c r="A3483" s="388">
        <v>89523</v>
      </c>
      <c r="B3483" s="388" t="s">
        <v>4533</v>
      </c>
      <c r="C3483" s="388" t="s">
        <v>146</v>
      </c>
      <c r="D3483" s="388" t="s">
        <v>334</v>
      </c>
      <c r="E3483" s="389" t="s">
        <v>17800</v>
      </c>
      <c r="F3483" s="388" t="s">
        <v>241</v>
      </c>
    </row>
    <row r="3484" spans="1:6">
      <c r="A3484" s="388">
        <v>89524</v>
      </c>
      <c r="B3484" s="388" t="s">
        <v>4534</v>
      </c>
      <c r="C3484" s="388" t="s">
        <v>146</v>
      </c>
      <c r="D3484" s="388" t="s">
        <v>334</v>
      </c>
      <c r="E3484" s="389" t="s">
        <v>17199</v>
      </c>
      <c r="F3484" s="388" t="s">
        <v>241</v>
      </c>
    </row>
    <row r="3485" spans="1:6">
      <c r="A3485" s="388">
        <v>89525</v>
      </c>
      <c r="B3485" s="388" t="s">
        <v>4535</v>
      </c>
      <c r="C3485" s="388" t="s">
        <v>146</v>
      </c>
      <c r="D3485" s="388" t="s">
        <v>334</v>
      </c>
      <c r="E3485" s="389" t="s">
        <v>17801</v>
      </c>
      <c r="F3485" s="388" t="s">
        <v>241</v>
      </c>
    </row>
    <row r="3486" spans="1:6">
      <c r="A3486" s="388">
        <v>89526</v>
      </c>
      <c r="B3486" s="388" t="s">
        <v>4536</v>
      </c>
      <c r="C3486" s="388" t="s">
        <v>146</v>
      </c>
      <c r="D3486" s="388" t="s">
        <v>334</v>
      </c>
      <c r="E3486" s="389" t="s">
        <v>14608</v>
      </c>
      <c r="F3486" s="388" t="s">
        <v>241</v>
      </c>
    </row>
    <row r="3487" spans="1:6">
      <c r="A3487" s="388">
        <v>89527</v>
      </c>
      <c r="B3487" s="388" t="s">
        <v>4537</v>
      </c>
      <c r="C3487" s="388" t="s">
        <v>146</v>
      </c>
      <c r="D3487" s="388" t="s">
        <v>334</v>
      </c>
      <c r="E3487" s="389" t="s">
        <v>17033</v>
      </c>
      <c r="F3487" s="388" t="s">
        <v>241</v>
      </c>
    </row>
    <row r="3488" spans="1:6">
      <c r="A3488" s="388">
        <v>89528</v>
      </c>
      <c r="B3488" s="388" t="s">
        <v>4538</v>
      </c>
      <c r="C3488" s="388" t="s">
        <v>146</v>
      </c>
      <c r="D3488" s="388" t="s">
        <v>334</v>
      </c>
      <c r="E3488" s="389" t="s">
        <v>267</v>
      </c>
      <c r="F3488" s="388" t="s">
        <v>241</v>
      </c>
    </row>
    <row r="3489" spans="1:6">
      <c r="A3489" s="388">
        <v>89529</v>
      </c>
      <c r="B3489" s="388" t="s">
        <v>4539</v>
      </c>
      <c r="C3489" s="388" t="s">
        <v>146</v>
      </c>
      <c r="D3489" s="388" t="s">
        <v>334</v>
      </c>
      <c r="E3489" s="389" t="s">
        <v>14609</v>
      </c>
      <c r="F3489" s="388" t="s">
        <v>241</v>
      </c>
    </row>
    <row r="3490" spans="1:6">
      <c r="A3490" s="388">
        <v>89530</v>
      </c>
      <c r="B3490" s="388" t="s">
        <v>4540</v>
      </c>
      <c r="C3490" s="388" t="s">
        <v>146</v>
      </c>
      <c r="D3490" s="388" t="s">
        <v>334</v>
      </c>
      <c r="E3490" s="389" t="s">
        <v>4491</v>
      </c>
      <c r="F3490" s="388" t="s">
        <v>241</v>
      </c>
    </row>
    <row r="3491" spans="1:6">
      <c r="A3491" s="388">
        <v>89531</v>
      </c>
      <c r="B3491" s="388" t="s">
        <v>4541</v>
      </c>
      <c r="C3491" s="388" t="s">
        <v>146</v>
      </c>
      <c r="D3491" s="388" t="s">
        <v>334</v>
      </c>
      <c r="E3491" s="389" t="s">
        <v>8883</v>
      </c>
      <c r="F3491" s="388" t="s">
        <v>241</v>
      </c>
    </row>
    <row r="3492" spans="1:6">
      <c r="A3492" s="388">
        <v>89532</v>
      </c>
      <c r="B3492" s="388" t="s">
        <v>4542</v>
      </c>
      <c r="C3492" s="388" t="s">
        <v>146</v>
      </c>
      <c r="D3492" s="388" t="s">
        <v>334</v>
      </c>
      <c r="E3492" s="389" t="s">
        <v>4739</v>
      </c>
      <c r="F3492" s="388" t="s">
        <v>241</v>
      </c>
    </row>
    <row r="3493" spans="1:6">
      <c r="A3493" s="388">
        <v>89533</v>
      </c>
      <c r="B3493" s="388" t="s">
        <v>4544</v>
      </c>
      <c r="C3493" s="388" t="s">
        <v>146</v>
      </c>
      <c r="D3493" s="388" t="s">
        <v>334</v>
      </c>
      <c r="E3493" s="389" t="s">
        <v>8883</v>
      </c>
      <c r="F3493" s="388" t="s">
        <v>241</v>
      </c>
    </row>
    <row r="3494" spans="1:6">
      <c r="A3494" s="388">
        <v>89534</v>
      </c>
      <c r="B3494" s="388" t="s">
        <v>4545</v>
      </c>
      <c r="C3494" s="388" t="s">
        <v>146</v>
      </c>
      <c r="D3494" s="388" t="s">
        <v>334</v>
      </c>
      <c r="E3494" s="389" t="s">
        <v>3244</v>
      </c>
      <c r="F3494" s="388" t="s">
        <v>241</v>
      </c>
    </row>
    <row r="3495" spans="1:6">
      <c r="A3495" s="388">
        <v>89535</v>
      </c>
      <c r="B3495" s="388" t="s">
        <v>4546</v>
      </c>
      <c r="C3495" s="388" t="s">
        <v>146</v>
      </c>
      <c r="D3495" s="388" t="s">
        <v>334</v>
      </c>
      <c r="E3495" s="389" t="s">
        <v>17802</v>
      </c>
      <c r="F3495" s="388" t="s">
        <v>241</v>
      </c>
    </row>
    <row r="3496" spans="1:6">
      <c r="A3496" s="388">
        <v>89536</v>
      </c>
      <c r="B3496" s="388" t="s">
        <v>4547</v>
      </c>
      <c r="C3496" s="388" t="s">
        <v>146</v>
      </c>
      <c r="D3496" s="388" t="s">
        <v>334</v>
      </c>
      <c r="E3496" s="389" t="s">
        <v>11917</v>
      </c>
      <c r="F3496" s="388" t="s">
        <v>241</v>
      </c>
    </row>
    <row r="3497" spans="1:6">
      <c r="A3497" s="388">
        <v>89538</v>
      </c>
      <c r="B3497" s="388" t="s">
        <v>4548</v>
      </c>
      <c r="C3497" s="388" t="s">
        <v>146</v>
      </c>
      <c r="D3497" s="388" t="s">
        <v>334</v>
      </c>
      <c r="E3497" s="389" t="s">
        <v>1570</v>
      </c>
      <c r="F3497" s="388" t="s">
        <v>241</v>
      </c>
    </row>
    <row r="3498" spans="1:6">
      <c r="A3498" s="388">
        <v>89539</v>
      </c>
      <c r="B3498" s="388" t="s">
        <v>14610</v>
      </c>
      <c r="C3498" s="388" t="s">
        <v>146</v>
      </c>
      <c r="D3498" s="388" t="s">
        <v>334</v>
      </c>
      <c r="E3498" s="389" t="s">
        <v>6059</v>
      </c>
      <c r="F3498" s="388" t="s">
        <v>241</v>
      </c>
    </row>
    <row r="3499" spans="1:6">
      <c r="A3499" s="388">
        <v>89540</v>
      </c>
      <c r="B3499" s="388" t="s">
        <v>4549</v>
      </c>
      <c r="C3499" s="388" t="s">
        <v>146</v>
      </c>
      <c r="D3499" s="388" t="s">
        <v>334</v>
      </c>
      <c r="E3499" s="389" t="s">
        <v>8236</v>
      </c>
      <c r="F3499" s="388" t="s">
        <v>241</v>
      </c>
    </row>
    <row r="3500" spans="1:6">
      <c r="A3500" s="388">
        <v>89541</v>
      </c>
      <c r="B3500" s="388" t="s">
        <v>4550</v>
      </c>
      <c r="C3500" s="388" t="s">
        <v>146</v>
      </c>
      <c r="D3500" s="388" t="s">
        <v>334</v>
      </c>
      <c r="E3500" s="389" t="s">
        <v>13899</v>
      </c>
      <c r="F3500" s="388" t="s">
        <v>241</v>
      </c>
    </row>
    <row r="3501" spans="1:6">
      <c r="A3501" s="388">
        <v>89542</v>
      </c>
      <c r="B3501" s="388" t="s">
        <v>4552</v>
      </c>
      <c r="C3501" s="388" t="s">
        <v>146</v>
      </c>
      <c r="D3501" s="388" t="s">
        <v>334</v>
      </c>
      <c r="E3501" s="389" t="s">
        <v>4951</v>
      </c>
      <c r="F3501" s="388" t="s">
        <v>241</v>
      </c>
    </row>
    <row r="3502" spans="1:6">
      <c r="A3502" s="388">
        <v>89544</v>
      </c>
      <c r="B3502" s="388" t="s">
        <v>4553</v>
      </c>
      <c r="C3502" s="388" t="s">
        <v>146</v>
      </c>
      <c r="D3502" s="388" t="s">
        <v>334</v>
      </c>
      <c r="E3502" s="389" t="s">
        <v>13950</v>
      </c>
      <c r="F3502" s="388" t="s">
        <v>241</v>
      </c>
    </row>
    <row r="3503" spans="1:6">
      <c r="A3503" s="388">
        <v>89545</v>
      </c>
      <c r="B3503" s="388" t="s">
        <v>4554</v>
      </c>
      <c r="C3503" s="388" t="s">
        <v>146</v>
      </c>
      <c r="D3503" s="388" t="s">
        <v>334</v>
      </c>
      <c r="E3503" s="389" t="s">
        <v>14611</v>
      </c>
      <c r="F3503" s="388" t="s">
        <v>241</v>
      </c>
    </row>
    <row r="3504" spans="1:6">
      <c r="A3504" s="388">
        <v>89546</v>
      </c>
      <c r="B3504" s="388" t="s">
        <v>4555</v>
      </c>
      <c r="C3504" s="388" t="s">
        <v>146</v>
      </c>
      <c r="D3504" s="388" t="s">
        <v>334</v>
      </c>
      <c r="E3504" s="389" t="s">
        <v>9918</v>
      </c>
      <c r="F3504" s="388" t="s">
        <v>241</v>
      </c>
    </row>
    <row r="3505" spans="1:6">
      <c r="A3505" s="388">
        <v>89547</v>
      </c>
      <c r="B3505" s="388" t="s">
        <v>4556</v>
      </c>
      <c r="C3505" s="388" t="s">
        <v>146</v>
      </c>
      <c r="D3505" s="388" t="s">
        <v>334</v>
      </c>
      <c r="E3505" s="389" t="s">
        <v>7967</v>
      </c>
      <c r="F3505" s="388" t="s">
        <v>241</v>
      </c>
    </row>
    <row r="3506" spans="1:6">
      <c r="A3506" s="388">
        <v>89548</v>
      </c>
      <c r="B3506" s="388" t="s">
        <v>4558</v>
      </c>
      <c r="C3506" s="388" t="s">
        <v>146</v>
      </c>
      <c r="D3506" s="388" t="s">
        <v>334</v>
      </c>
      <c r="E3506" s="389" t="s">
        <v>16069</v>
      </c>
      <c r="F3506" s="388" t="s">
        <v>241</v>
      </c>
    </row>
    <row r="3507" spans="1:6">
      <c r="A3507" s="388">
        <v>89549</v>
      </c>
      <c r="B3507" s="388" t="s">
        <v>4559</v>
      </c>
      <c r="C3507" s="388" t="s">
        <v>146</v>
      </c>
      <c r="D3507" s="388" t="s">
        <v>334</v>
      </c>
      <c r="E3507" s="389" t="s">
        <v>17803</v>
      </c>
      <c r="F3507" s="388" t="s">
        <v>241</v>
      </c>
    </row>
    <row r="3508" spans="1:6">
      <c r="A3508" s="388">
        <v>89550</v>
      </c>
      <c r="B3508" s="388" t="s">
        <v>4560</v>
      </c>
      <c r="C3508" s="388" t="s">
        <v>146</v>
      </c>
      <c r="D3508" s="388" t="s">
        <v>334</v>
      </c>
      <c r="E3508" s="389" t="s">
        <v>17804</v>
      </c>
      <c r="F3508" s="388" t="s">
        <v>241</v>
      </c>
    </row>
    <row r="3509" spans="1:6">
      <c r="A3509" s="388">
        <v>89551</v>
      </c>
      <c r="B3509" s="388" t="s">
        <v>4561</v>
      </c>
      <c r="C3509" s="388" t="s">
        <v>146</v>
      </c>
      <c r="D3509" s="388" t="s">
        <v>334</v>
      </c>
      <c r="E3509" s="389" t="s">
        <v>3192</v>
      </c>
      <c r="F3509" s="388" t="s">
        <v>241</v>
      </c>
    </row>
    <row r="3510" spans="1:6">
      <c r="A3510" s="388">
        <v>89552</v>
      </c>
      <c r="B3510" s="388" t="s">
        <v>4562</v>
      </c>
      <c r="C3510" s="388" t="s">
        <v>146</v>
      </c>
      <c r="D3510" s="388" t="s">
        <v>334</v>
      </c>
      <c r="E3510" s="389" t="s">
        <v>966</v>
      </c>
      <c r="F3510" s="388" t="s">
        <v>241</v>
      </c>
    </row>
    <row r="3511" spans="1:6">
      <c r="A3511" s="388">
        <v>89553</v>
      </c>
      <c r="B3511" s="388" t="s">
        <v>4563</v>
      </c>
      <c r="C3511" s="388" t="s">
        <v>146</v>
      </c>
      <c r="D3511" s="388" t="s">
        <v>334</v>
      </c>
      <c r="E3511" s="389" t="s">
        <v>6321</v>
      </c>
      <c r="F3511" s="388" t="s">
        <v>241</v>
      </c>
    </row>
    <row r="3512" spans="1:6">
      <c r="A3512" s="388">
        <v>89554</v>
      </c>
      <c r="B3512" s="388" t="s">
        <v>4565</v>
      </c>
      <c r="C3512" s="388" t="s">
        <v>146</v>
      </c>
      <c r="D3512" s="388" t="s">
        <v>334</v>
      </c>
      <c r="E3512" s="389" t="s">
        <v>17805</v>
      </c>
      <c r="F3512" s="388" t="s">
        <v>241</v>
      </c>
    </row>
    <row r="3513" spans="1:6">
      <c r="A3513" s="388">
        <v>89555</v>
      </c>
      <c r="B3513" s="388" t="s">
        <v>4566</v>
      </c>
      <c r="C3513" s="388" t="s">
        <v>146</v>
      </c>
      <c r="D3513" s="388" t="s">
        <v>334</v>
      </c>
      <c r="E3513" s="389" t="s">
        <v>17806</v>
      </c>
      <c r="F3513" s="388" t="s">
        <v>241</v>
      </c>
    </row>
    <row r="3514" spans="1:6">
      <c r="A3514" s="388">
        <v>89556</v>
      </c>
      <c r="B3514" s="388" t="s">
        <v>4567</v>
      </c>
      <c r="C3514" s="388" t="s">
        <v>146</v>
      </c>
      <c r="D3514" s="388" t="s">
        <v>334</v>
      </c>
      <c r="E3514" s="389" t="s">
        <v>6902</v>
      </c>
      <c r="F3514" s="388" t="s">
        <v>241</v>
      </c>
    </row>
    <row r="3515" spans="1:6">
      <c r="A3515" s="388">
        <v>89557</v>
      </c>
      <c r="B3515" s="388" t="s">
        <v>4568</v>
      </c>
      <c r="C3515" s="388" t="s">
        <v>146</v>
      </c>
      <c r="D3515" s="388" t="s">
        <v>334</v>
      </c>
      <c r="E3515" s="389" t="s">
        <v>17807</v>
      </c>
      <c r="F3515" s="388" t="s">
        <v>241</v>
      </c>
    </row>
    <row r="3516" spans="1:6">
      <c r="A3516" s="388">
        <v>89558</v>
      </c>
      <c r="B3516" s="388" t="s">
        <v>4569</v>
      </c>
      <c r="C3516" s="388" t="s">
        <v>146</v>
      </c>
      <c r="D3516" s="388" t="s">
        <v>334</v>
      </c>
      <c r="E3516" s="389" t="s">
        <v>13924</v>
      </c>
      <c r="F3516" s="388" t="s">
        <v>241</v>
      </c>
    </row>
    <row r="3517" spans="1:6">
      <c r="A3517" s="388">
        <v>89559</v>
      </c>
      <c r="B3517" s="388" t="s">
        <v>4571</v>
      </c>
      <c r="C3517" s="388" t="s">
        <v>146</v>
      </c>
      <c r="D3517" s="388" t="s">
        <v>334</v>
      </c>
      <c r="E3517" s="389" t="s">
        <v>17808</v>
      </c>
      <c r="F3517" s="388" t="s">
        <v>241</v>
      </c>
    </row>
    <row r="3518" spans="1:6">
      <c r="A3518" s="388">
        <v>89561</v>
      </c>
      <c r="B3518" s="388" t="s">
        <v>4572</v>
      </c>
      <c r="C3518" s="388" t="s">
        <v>146</v>
      </c>
      <c r="D3518" s="388" t="s">
        <v>334</v>
      </c>
      <c r="E3518" s="389" t="s">
        <v>2871</v>
      </c>
      <c r="F3518" s="388" t="s">
        <v>241</v>
      </c>
    </row>
    <row r="3519" spans="1:6">
      <c r="A3519" s="388">
        <v>89562</v>
      </c>
      <c r="B3519" s="388" t="s">
        <v>4573</v>
      </c>
      <c r="C3519" s="388" t="s">
        <v>146</v>
      </c>
      <c r="D3519" s="388" t="s">
        <v>334</v>
      </c>
      <c r="E3519" s="389" t="s">
        <v>14612</v>
      </c>
      <c r="F3519" s="388" t="s">
        <v>241</v>
      </c>
    </row>
    <row r="3520" spans="1:6">
      <c r="A3520" s="388">
        <v>89563</v>
      </c>
      <c r="B3520" s="388" t="s">
        <v>4574</v>
      </c>
      <c r="C3520" s="388" t="s">
        <v>146</v>
      </c>
      <c r="D3520" s="388" t="s">
        <v>334</v>
      </c>
      <c r="E3520" s="389" t="s">
        <v>14613</v>
      </c>
      <c r="F3520" s="388" t="s">
        <v>241</v>
      </c>
    </row>
    <row r="3521" spans="1:6">
      <c r="A3521" s="388">
        <v>89564</v>
      </c>
      <c r="B3521" s="388" t="s">
        <v>4575</v>
      </c>
      <c r="C3521" s="388" t="s">
        <v>146</v>
      </c>
      <c r="D3521" s="388" t="s">
        <v>334</v>
      </c>
      <c r="E3521" s="389" t="s">
        <v>4424</v>
      </c>
      <c r="F3521" s="388" t="s">
        <v>241</v>
      </c>
    </row>
    <row r="3522" spans="1:6">
      <c r="A3522" s="388">
        <v>89565</v>
      </c>
      <c r="B3522" s="388" t="s">
        <v>4576</v>
      </c>
      <c r="C3522" s="388" t="s">
        <v>146</v>
      </c>
      <c r="D3522" s="388" t="s">
        <v>334</v>
      </c>
      <c r="E3522" s="389" t="s">
        <v>7196</v>
      </c>
      <c r="F3522" s="388" t="s">
        <v>241</v>
      </c>
    </row>
    <row r="3523" spans="1:6">
      <c r="A3523" s="388">
        <v>89566</v>
      </c>
      <c r="B3523" s="388" t="s">
        <v>4578</v>
      </c>
      <c r="C3523" s="388" t="s">
        <v>146</v>
      </c>
      <c r="D3523" s="388" t="s">
        <v>334</v>
      </c>
      <c r="E3523" s="389" t="s">
        <v>17809</v>
      </c>
      <c r="F3523" s="388" t="s">
        <v>241</v>
      </c>
    </row>
    <row r="3524" spans="1:6">
      <c r="A3524" s="388">
        <v>89567</v>
      </c>
      <c r="B3524" s="388" t="s">
        <v>4579</v>
      </c>
      <c r="C3524" s="388" t="s">
        <v>146</v>
      </c>
      <c r="D3524" s="388" t="s">
        <v>334</v>
      </c>
      <c r="E3524" s="389" t="s">
        <v>17810</v>
      </c>
      <c r="F3524" s="388" t="s">
        <v>241</v>
      </c>
    </row>
    <row r="3525" spans="1:6">
      <c r="A3525" s="388">
        <v>89568</v>
      </c>
      <c r="B3525" s="388" t="s">
        <v>4580</v>
      </c>
      <c r="C3525" s="388" t="s">
        <v>146</v>
      </c>
      <c r="D3525" s="388" t="s">
        <v>334</v>
      </c>
      <c r="E3525" s="389" t="s">
        <v>17811</v>
      </c>
      <c r="F3525" s="388" t="s">
        <v>241</v>
      </c>
    </row>
    <row r="3526" spans="1:6">
      <c r="A3526" s="388">
        <v>89569</v>
      </c>
      <c r="B3526" s="388" t="s">
        <v>4581</v>
      </c>
      <c r="C3526" s="388" t="s">
        <v>146</v>
      </c>
      <c r="D3526" s="388" t="s">
        <v>334</v>
      </c>
      <c r="E3526" s="389" t="s">
        <v>14614</v>
      </c>
      <c r="F3526" s="388" t="s">
        <v>241</v>
      </c>
    </row>
    <row r="3527" spans="1:6">
      <c r="A3527" s="388">
        <v>89570</v>
      </c>
      <c r="B3527" s="388" t="s">
        <v>4582</v>
      </c>
      <c r="C3527" s="388" t="s">
        <v>146</v>
      </c>
      <c r="D3527" s="388" t="s">
        <v>334</v>
      </c>
      <c r="E3527" s="389" t="s">
        <v>10727</v>
      </c>
      <c r="F3527" s="388" t="s">
        <v>241</v>
      </c>
    </row>
    <row r="3528" spans="1:6">
      <c r="A3528" s="388">
        <v>89571</v>
      </c>
      <c r="B3528" s="388" t="s">
        <v>4583</v>
      </c>
      <c r="C3528" s="388" t="s">
        <v>146</v>
      </c>
      <c r="D3528" s="388" t="s">
        <v>334</v>
      </c>
      <c r="E3528" s="389" t="s">
        <v>17812</v>
      </c>
      <c r="F3528" s="388" t="s">
        <v>241</v>
      </c>
    </row>
    <row r="3529" spans="1:6">
      <c r="A3529" s="388">
        <v>89572</v>
      </c>
      <c r="B3529" s="388" t="s">
        <v>4584</v>
      </c>
      <c r="C3529" s="388" t="s">
        <v>146</v>
      </c>
      <c r="D3529" s="388" t="s">
        <v>334</v>
      </c>
      <c r="E3529" s="389" t="s">
        <v>17813</v>
      </c>
      <c r="F3529" s="388" t="s">
        <v>241</v>
      </c>
    </row>
    <row r="3530" spans="1:6">
      <c r="A3530" s="388">
        <v>89573</v>
      </c>
      <c r="B3530" s="388" t="s">
        <v>4585</v>
      </c>
      <c r="C3530" s="388" t="s">
        <v>146</v>
      </c>
      <c r="D3530" s="388" t="s">
        <v>334</v>
      </c>
      <c r="E3530" s="389" t="s">
        <v>14615</v>
      </c>
      <c r="F3530" s="388" t="s">
        <v>241</v>
      </c>
    </row>
    <row r="3531" spans="1:6">
      <c r="A3531" s="388">
        <v>89574</v>
      </c>
      <c r="B3531" s="388" t="s">
        <v>4586</v>
      </c>
      <c r="C3531" s="388" t="s">
        <v>146</v>
      </c>
      <c r="D3531" s="388" t="s">
        <v>334</v>
      </c>
      <c r="E3531" s="389" t="s">
        <v>14616</v>
      </c>
      <c r="F3531" s="388" t="s">
        <v>241</v>
      </c>
    </row>
    <row r="3532" spans="1:6">
      <c r="A3532" s="388">
        <v>89575</v>
      </c>
      <c r="B3532" s="388" t="s">
        <v>4588</v>
      </c>
      <c r="C3532" s="388" t="s">
        <v>146</v>
      </c>
      <c r="D3532" s="388" t="s">
        <v>334</v>
      </c>
      <c r="E3532" s="389" t="s">
        <v>4249</v>
      </c>
      <c r="F3532" s="388" t="s">
        <v>241</v>
      </c>
    </row>
    <row r="3533" spans="1:6">
      <c r="A3533" s="388">
        <v>89577</v>
      </c>
      <c r="B3533" s="388" t="s">
        <v>4589</v>
      </c>
      <c r="C3533" s="388" t="s">
        <v>146</v>
      </c>
      <c r="D3533" s="388" t="s">
        <v>334</v>
      </c>
      <c r="E3533" s="389" t="s">
        <v>262</v>
      </c>
      <c r="F3533" s="388" t="s">
        <v>241</v>
      </c>
    </row>
    <row r="3534" spans="1:6">
      <c r="A3534" s="388">
        <v>89579</v>
      </c>
      <c r="B3534" s="388" t="s">
        <v>4590</v>
      </c>
      <c r="C3534" s="388" t="s">
        <v>146</v>
      </c>
      <c r="D3534" s="388" t="s">
        <v>334</v>
      </c>
      <c r="E3534" s="389" t="s">
        <v>17814</v>
      </c>
      <c r="F3534" s="388" t="s">
        <v>241</v>
      </c>
    </row>
    <row r="3535" spans="1:6">
      <c r="A3535" s="388">
        <v>89581</v>
      </c>
      <c r="B3535" s="388" t="s">
        <v>4592</v>
      </c>
      <c r="C3535" s="388" t="s">
        <v>146</v>
      </c>
      <c r="D3535" s="388" t="s">
        <v>334</v>
      </c>
      <c r="E3535" s="389" t="s">
        <v>14617</v>
      </c>
      <c r="F3535" s="388" t="s">
        <v>241</v>
      </c>
    </row>
    <row r="3536" spans="1:6">
      <c r="A3536" s="388">
        <v>89582</v>
      </c>
      <c r="B3536" s="388" t="s">
        <v>4593</v>
      </c>
      <c r="C3536" s="388" t="s">
        <v>146</v>
      </c>
      <c r="D3536" s="388" t="s">
        <v>334</v>
      </c>
      <c r="E3536" s="389" t="s">
        <v>17815</v>
      </c>
      <c r="F3536" s="388" t="s">
        <v>241</v>
      </c>
    </row>
    <row r="3537" spans="1:6">
      <c r="A3537" s="388">
        <v>89583</v>
      </c>
      <c r="B3537" s="388" t="s">
        <v>4594</v>
      </c>
      <c r="C3537" s="388" t="s">
        <v>146</v>
      </c>
      <c r="D3537" s="388" t="s">
        <v>334</v>
      </c>
      <c r="E3537" s="389" t="s">
        <v>17816</v>
      </c>
      <c r="F3537" s="388" t="s">
        <v>241</v>
      </c>
    </row>
    <row r="3538" spans="1:6">
      <c r="A3538" s="388">
        <v>89584</v>
      </c>
      <c r="B3538" s="388" t="s">
        <v>4596</v>
      </c>
      <c r="C3538" s="388" t="s">
        <v>146</v>
      </c>
      <c r="D3538" s="388" t="s">
        <v>334</v>
      </c>
      <c r="E3538" s="389" t="s">
        <v>17817</v>
      </c>
      <c r="F3538" s="388" t="s">
        <v>241</v>
      </c>
    </row>
    <row r="3539" spans="1:6">
      <c r="A3539" s="388">
        <v>89585</v>
      </c>
      <c r="B3539" s="388" t="s">
        <v>4598</v>
      </c>
      <c r="C3539" s="388" t="s">
        <v>146</v>
      </c>
      <c r="D3539" s="388" t="s">
        <v>334</v>
      </c>
      <c r="E3539" s="389" t="s">
        <v>17818</v>
      </c>
      <c r="F3539" s="388" t="s">
        <v>241</v>
      </c>
    </row>
    <row r="3540" spans="1:6">
      <c r="A3540" s="388">
        <v>89586</v>
      </c>
      <c r="B3540" s="388" t="s">
        <v>4600</v>
      </c>
      <c r="C3540" s="388" t="s">
        <v>146</v>
      </c>
      <c r="D3540" s="388" t="s">
        <v>334</v>
      </c>
      <c r="E3540" s="389" t="s">
        <v>17818</v>
      </c>
      <c r="F3540" s="388" t="s">
        <v>241</v>
      </c>
    </row>
    <row r="3541" spans="1:6">
      <c r="A3541" s="388">
        <v>89587</v>
      </c>
      <c r="B3541" s="388" t="s">
        <v>4601</v>
      </c>
      <c r="C3541" s="388" t="s">
        <v>146</v>
      </c>
      <c r="D3541" s="388" t="s">
        <v>334</v>
      </c>
      <c r="E3541" s="389" t="s">
        <v>17819</v>
      </c>
      <c r="F3541" s="388" t="s">
        <v>241</v>
      </c>
    </row>
    <row r="3542" spans="1:6">
      <c r="A3542" s="388">
        <v>89589</v>
      </c>
      <c r="B3542" s="388" t="s">
        <v>14618</v>
      </c>
      <c r="C3542" s="388" t="s">
        <v>146</v>
      </c>
      <c r="D3542" s="388" t="s">
        <v>334</v>
      </c>
      <c r="E3542" s="389" t="s">
        <v>5558</v>
      </c>
      <c r="F3542" s="388" t="s">
        <v>241</v>
      </c>
    </row>
    <row r="3543" spans="1:6">
      <c r="A3543" s="388">
        <v>89590</v>
      </c>
      <c r="B3543" s="388" t="s">
        <v>4602</v>
      </c>
      <c r="C3543" s="388" t="s">
        <v>146</v>
      </c>
      <c r="D3543" s="388" t="s">
        <v>334</v>
      </c>
      <c r="E3543" s="389" t="s">
        <v>17820</v>
      </c>
      <c r="F3543" s="388" t="s">
        <v>241</v>
      </c>
    </row>
    <row r="3544" spans="1:6">
      <c r="A3544" s="388">
        <v>89591</v>
      </c>
      <c r="B3544" s="388" t="s">
        <v>4603</v>
      </c>
      <c r="C3544" s="388" t="s">
        <v>146</v>
      </c>
      <c r="D3544" s="388" t="s">
        <v>334</v>
      </c>
      <c r="E3544" s="389" t="s">
        <v>17821</v>
      </c>
      <c r="F3544" s="388" t="s">
        <v>241</v>
      </c>
    </row>
    <row r="3545" spans="1:6">
      <c r="A3545" s="388">
        <v>89592</v>
      </c>
      <c r="B3545" s="388" t="s">
        <v>4604</v>
      </c>
      <c r="C3545" s="388" t="s">
        <v>146</v>
      </c>
      <c r="D3545" s="388" t="s">
        <v>334</v>
      </c>
      <c r="E3545" s="389" t="s">
        <v>17822</v>
      </c>
      <c r="F3545" s="388" t="s">
        <v>241</v>
      </c>
    </row>
    <row r="3546" spans="1:6">
      <c r="A3546" s="388">
        <v>89593</v>
      </c>
      <c r="B3546" s="388" t="s">
        <v>4605</v>
      </c>
      <c r="C3546" s="388" t="s">
        <v>146</v>
      </c>
      <c r="D3546" s="388" t="s">
        <v>334</v>
      </c>
      <c r="E3546" s="389" t="s">
        <v>2480</v>
      </c>
      <c r="F3546" s="388" t="s">
        <v>241</v>
      </c>
    </row>
    <row r="3547" spans="1:6">
      <c r="A3547" s="388">
        <v>89594</v>
      </c>
      <c r="B3547" s="388" t="s">
        <v>4606</v>
      </c>
      <c r="C3547" s="388" t="s">
        <v>146</v>
      </c>
      <c r="D3547" s="388" t="s">
        <v>334</v>
      </c>
      <c r="E3547" s="389" t="s">
        <v>17823</v>
      </c>
      <c r="F3547" s="388" t="s">
        <v>241</v>
      </c>
    </row>
    <row r="3548" spans="1:6">
      <c r="A3548" s="388">
        <v>89595</v>
      </c>
      <c r="B3548" s="388" t="s">
        <v>4607</v>
      </c>
      <c r="C3548" s="388" t="s">
        <v>146</v>
      </c>
      <c r="D3548" s="388" t="s">
        <v>334</v>
      </c>
      <c r="E3548" s="389" t="s">
        <v>6258</v>
      </c>
      <c r="F3548" s="388" t="s">
        <v>241</v>
      </c>
    </row>
    <row r="3549" spans="1:6">
      <c r="A3549" s="388">
        <v>89596</v>
      </c>
      <c r="B3549" s="388" t="s">
        <v>4608</v>
      </c>
      <c r="C3549" s="388" t="s">
        <v>146</v>
      </c>
      <c r="D3549" s="388" t="s">
        <v>334</v>
      </c>
      <c r="E3549" s="389" t="s">
        <v>3475</v>
      </c>
      <c r="F3549" s="388" t="s">
        <v>241</v>
      </c>
    </row>
    <row r="3550" spans="1:6">
      <c r="A3550" s="388">
        <v>89597</v>
      </c>
      <c r="B3550" s="388" t="s">
        <v>4610</v>
      </c>
      <c r="C3550" s="388" t="s">
        <v>146</v>
      </c>
      <c r="D3550" s="388" t="s">
        <v>334</v>
      </c>
      <c r="E3550" s="389" t="s">
        <v>16284</v>
      </c>
      <c r="F3550" s="388" t="s">
        <v>241</v>
      </c>
    </row>
    <row r="3551" spans="1:6">
      <c r="A3551" s="388">
        <v>89598</v>
      </c>
      <c r="B3551" s="388" t="s">
        <v>4612</v>
      </c>
      <c r="C3551" s="388" t="s">
        <v>146</v>
      </c>
      <c r="D3551" s="388" t="s">
        <v>334</v>
      </c>
      <c r="E3551" s="389" t="s">
        <v>6539</v>
      </c>
      <c r="F3551" s="388" t="s">
        <v>241</v>
      </c>
    </row>
    <row r="3552" spans="1:6">
      <c r="A3552" s="388">
        <v>89599</v>
      </c>
      <c r="B3552" s="388" t="s">
        <v>4613</v>
      </c>
      <c r="C3552" s="388" t="s">
        <v>146</v>
      </c>
      <c r="D3552" s="388" t="s">
        <v>334</v>
      </c>
      <c r="E3552" s="389" t="s">
        <v>9172</v>
      </c>
      <c r="F3552" s="388" t="s">
        <v>241</v>
      </c>
    </row>
    <row r="3553" spans="1:6">
      <c r="A3553" s="388">
        <v>89600</v>
      </c>
      <c r="B3553" s="388" t="s">
        <v>4615</v>
      </c>
      <c r="C3553" s="388" t="s">
        <v>146</v>
      </c>
      <c r="D3553" s="388" t="s">
        <v>334</v>
      </c>
      <c r="E3553" s="389" t="s">
        <v>14449</v>
      </c>
      <c r="F3553" s="388" t="s">
        <v>241</v>
      </c>
    </row>
    <row r="3554" spans="1:6">
      <c r="A3554" s="388">
        <v>89605</v>
      </c>
      <c r="B3554" s="388" t="s">
        <v>4616</v>
      </c>
      <c r="C3554" s="388" t="s">
        <v>146</v>
      </c>
      <c r="D3554" s="388" t="s">
        <v>334</v>
      </c>
      <c r="E3554" s="389" t="s">
        <v>14619</v>
      </c>
      <c r="F3554" s="388" t="s">
        <v>241</v>
      </c>
    </row>
    <row r="3555" spans="1:6">
      <c r="A3555" s="388">
        <v>89609</v>
      </c>
      <c r="B3555" s="388" t="s">
        <v>4617</v>
      </c>
      <c r="C3555" s="388" t="s">
        <v>146</v>
      </c>
      <c r="D3555" s="388" t="s">
        <v>334</v>
      </c>
      <c r="E3555" s="389" t="s">
        <v>17824</v>
      </c>
      <c r="F3555" s="388" t="s">
        <v>241</v>
      </c>
    </row>
    <row r="3556" spans="1:6">
      <c r="A3556" s="388">
        <v>89610</v>
      </c>
      <c r="B3556" s="388" t="s">
        <v>4618</v>
      </c>
      <c r="C3556" s="388" t="s">
        <v>146</v>
      </c>
      <c r="D3556" s="388" t="s">
        <v>334</v>
      </c>
      <c r="E3556" s="389" t="s">
        <v>17825</v>
      </c>
      <c r="F3556" s="388" t="s">
        <v>241</v>
      </c>
    </row>
    <row r="3557" spans="1:6">
      <c r="A3557" s="388">
        <v>89611</v>
      </c>
      <c r="B3557" s="388" t="s">
        <v>4619</v>
      </c>
      <c r="C3557" s="388" t="s">
        <v>146</v>
      </c>
      <c r="D3557" s="388" t="s">
        <v>334</v>
      </c>
      <c r="E3557" s="389" t="s">
        <v>6876</v>
      </c>
      <c r="F3557" s="388" t="s">
        <v>241</v>
      </c>
    </row>
    <row r="3558" spans="1:6">
      <c r="A3558" s="388">
        <v>89612</v>
      </c>
      <c r="B3558" s="388" t="s">
        <v>4620</v>
      </c>
      <c r="C3558" s="388" t="s">
        <v>146</v>
      </c>
      <c r="D3558" s="388" t="s">
        <v>334</v>
      </c>
      <c r="E3558" s="389" t="s">
        <v>17826</v>
      </c>
      <c r="F3558" s="388" t="s">
        <v>241</v>
      </c>
    </row>
    <row r="3559" spans="1:6">
      <c r="A3559" s="388">
        <v>89613</v>
      </c>
      <c r="B3559" s="388" t="s">
        <v>4621</v>
      </c>
      <c r="C3559" s="388" t="s">
        <v>146</v>
      </c>
      <c r="D3559" s="388" t="s">
        <v>334</v>
      </c>
      <c r="E3559" s="389" t="s">
        <v>1923</v>
      </c>
      <c r="F3559" s="388" t="s">
        <v>241</v>
      </c>
    </row>
    <row r="3560" spans="1:6">
      <c r="A3560" s="388">
        <v>89614</v>
      </c>
      <c r="B3560" s="388" t="s">
        <v>4622</v>
      </c>
      <c r="C3560" s="388" t="s">
        <v>146</v>
      </c>
      <c r="D3560" s="388" t="s">
        <v>334</v>
      </c>
      <c r="E3560" s="389" t="s">
        <v>14620</v>
      </c>
      <c r="F3560" s="388" t="s">
        <v>241</v>
      </c>
    </row>
    <row r="3561" spans="1:6">
      <c r="A3561" s="388">
        <v>89615</v>
      </c>
      <c r="B3561" s="388" t="s">
        <v>4623</v>
      </c>
      <c r="C3561" s="388" t="s">
        <v>146</v>
      </c>
      <c r="D3561" s="388" t="s">
        <v>334</v>
      </c>
      <c r="E3561" s="389" t="s">
        <v>17827</v>
      </c>
      <c r="F3561" s="388" t="s">
        <v>241</v>
      </c>
    </row>
    <row r="3562" spans="1:6">
      <c r="A3562" s="388">
        <v>89616</v>
      </c>
      <c r="B3562" s="388" t="s">
        <v>4624</v>
      </c>
      <c r="C3562" s="388" t="s">
        <v>146</v>
      </c>
      <c r="D3562" s="388" t="s">
        <v>334</v>
      </c>
      <c r="E3562" s="389" t="s">
        <v>12570</v>
      </c>
      <c r="F3562" s="388" t="s">
        <v>241</v>
      </c>
    </row>
    <row r="3563" spans="1:6">
      <c r="A3563" s="388">
        <v>89617</v>
      </c>
      <c r="B3563" s="388" t="s">
        <v>4625</v>
      </c>
      <c r="C3563" s="388" t="s">
        <v>146</v>
      </c>
      <c r="D3563" s="388" t="s">
        <v>334</v>
      </c>
      <c r="E3563" s="389" t="s">
        <v>10864</v>
      </c>
      <c r="F3563" s="388" t="s">
        <v>241</v>
      </c>
    </row>
    <row r="3564" spans="1:6">
      <c r="A3564" s="388">
        <v>89618</v>
      </c>
      <c r="B3564" s="388" t="s">
        <v>4626</v>
      </c>
      <c r="C3564" s="388" t="s">
        <v>146</v>
      </c>
      <c r="D3564" s="388" t="s">
        <v>334</v>
      </c>
      <c r="E3564" s="389" t="s">
        <v>250</v>
      </c>
      <c r="F3564" s="388" t="s">
        <v>241</v>
      </c>
    </row>
    <row r="3565" spans="1:6">
      <c r="A3565" s="388">
        <v>89619</v>
      </c>
      <c r="B3565" s="388" t="s">
        <v>4627</v>
      </c>
      <c r="C3565" s="388" t="s">
        <v>146</v>
      </c>
      <c r="D3565" s="388" t="s">
        <v>334</v>
      </c>
      <c r="E3565" s="389" t="s">
        <v>5288</v>
      </c>
      <c r="F3565" s="388" t="s">
        <v>241</v>
      </c>
    </row>
    <row r="3566" spans="1:6">
      <c r="A3566" s="388">
        <v>89620</v>
      </c>
      <c r="B3566" s="388" t="s">
        <v>4629</v>
      </c>
      <c r="C3566" s="388" t="s">
        <v>146</v>
      </c>
      <c r="D3566" s="388" t="s">
        <v>334</v>
      </c>
      <c r="E3566" s="389" t="s">
        <v>3362</v>
      </c>
      <c r="F3566" s="388" t="s">
        <v>241</v>
      </c>
    </row>
    <row r="3567" spans="1:6">
      <c r="A3567" s="388">
        <v>89621</v>
      </c>
      <c r="B3567" s="388" t="s">
        <v>4630</v>
      </c>
      <c r="C3567" s="388" t="s">
        <v>146</v>
      </c>
      <c r="D3567" s="388" t="s">
        <v>334</v>
      </c>
      <c r="E3567" s="389" t="s">
        <v>14621</v>
      </c>
      <c r="F3567" s="388" t="s">
        <v>241</v>
      </c>
    </row>
    <row r="3568" spans="1:6">
      <c r="A3568" s="388">
        <v>89622</v>
      </c>
      <c r="B3568" s="388" t="s">
        <v>4631</v>
      </c>
      <c r="C3568" s="388" t="s">
        <v>146</v>
      </c>
      <c r="D3568" s="388" t="s">
        <v>334</v>
      </c>
      <c r="E3568" s="389" t="s">
        <v>1451</v>
      </c>
      <c r="F3568" s="388" t="s">
        <v>241</v>
      </c>
    </row>
    <row r="3569" spans="1:6">
      <c r="A3569" s="388">
        <v>89623</v>
      </c>
      <c r="B3569" s="388" t="s">
        <v>4633</v>
      </c>
      <c r="C3569" s="388" t="s">
        <v>146</v>
      </c>
      <c r="D3569" s="388" t="s">
        <v>334</v>
      </c>
      <c r="E3569" s="389" t="s">
        <v>5927</v>
      </c>
      <c r="F3569" s="388" t="s">
        <v>241</v>
      </c>
    </row>
    <row r="3570" spans="1:6">
      <c r="A3570" s="388">
        <v>89624</v>
      </c>
      <c r="B3570" s="388" t="s">
        <v>4635</v>
      </c>
      <c r="C3570" s="388" t="s">
        <v>146</v>
      </c>
      <c r="D3570" s="388" t="s">
        <v>334</v>
      </c>
      <c r="E3570" s="389" t="s">
        <v>14512</v>
      </c>
      <c r="F3570" s="388" t="s">
        <v>241</v>
      </c>
    </row>
    <row r="3571" spans="1:6">
      <c r="A3571" s="388">
        <v>89625</v>
      </c>
      <c r="B3571" s="388" t="s">
        <v>4636</v>
      </c>
      <c r="C3571" s="388" t="s">
        <v>146</v>
      </c>
      <c r="D3571" s="388" t="s">
        <v>334</v>
      </c>
      <c r="E3571" s="389" t="s">
        <v>10880</v>
      </c>
      <c r="F3571" s="388" t="s">
        <v>241</v>
      </c>
    </row>
    <row r="3572" spans="1:6">
      <c r="A3572" s="388">
        <v>89626</v>
      </c>
      <c r="B3572" s="388" t="s">
        <v>4638</v>
      </c>
      <c r="C3572" s="388" t="s">
        <v>146</v>
      </c>
      <c r="D3572" s="388" t="s">
        <v>334</v>
      </c>
      <c r="E3572" s="389" t="s">
        <v>17828</v>
      </c>
      <c r="F3572" s="388" t="s">
        <v>241</v>
      </c>
    </row>
    <row r="3573" spans="1:6">
      <c r="A3573" s="388">
        <v>89627</v>
      </c>
      <c r="B3573" s="388" t="s">
        <v>4639</v>
      </c>
      <c r="C3573" s="388" t="s">
        <v>146</v>
      </c>
      <c r="D3573" s="388" t="s">
        <v>334</v>
      </c>
      <c r="E3573" s="389" t="s">
        <v>9172</v>
      </c>
      <c r="F3573" s="388" t="s">
        <v>241</v>
      </c>
    </row>
    <row r="3574" spans="1:6">
      <c r="A3574" s="388">
        <v>89628</v>
      </c>
      <c r="B3574" s="388" t="s">
        <v>4640</v>
      </c>
      <c r="C3574" s="388" t="s">
        <v>146</v>
      </c>
      <c r="D3574" s="388" t="s">
        <v>334</v>
      </c>
      <c r="E3574" s="389" t="s">
        <v>17829</v>
      </c>
      <c r="F3574" s="388" t="s">
        <v>241</v>
      </c>
    </row>
    <row r="3575" spans="1:6">
      <c r="A3575" s="388">
        <v>89629</v>
      </c>
      <c r="B3575" s="388" t="s">
        <v>4641</v>
      </c>
      <c r="C3575" s="388" t="s">
        <v>146</v>
      </c>
      <c r="D3575" s="388" t="s">
        <v>334</v>
      </c>
      <c r="E3575" s="389" t="s">
        <v>17830</v>
      </c>
      <c r="F3575" s="388" t="s">
        <v>241</v>
      </c>
    </row>
    <row r="3576" spans="1:6">
      <c r="A3576" s="388">
        <v>89630</v>
      </c>
      <c r="B3576" s="388" t="s">
        <v>4642</v>
      </c>
      <c r="C3576" s="388" t="s">
        <v>146</v>
      </c>
      <c r="D3576" s="388" t="s">
        <v>334</v>
      </c>
      <c r="E3576" s="389" t="s">
        <v>14622</v>
      </c>
      <c r="F3576" s="388" t="s">
        <v>241</v>
      </c>
    </row>
    <row r="3577" spans="1:6">
      <c r="A3577" s="388">
        <v>89631</v>
      </c>
      <c r="B3577" s="388" t="s">
        <v>4644</v>
      </c>
      <c r="C3577" s="388" t="s">
        <v>146</v>
      </c>
      <c r="D3577" s="388" t="s">
        <v>334</v>
      </c>
      <c r="E3577" s="389" t="s">
        <v>17831</v>
      </c>
      <c r="F3577" s="388" t="s">
        <v>241</v>
      </c>
    </row>
    <row r="3578" spans="1:6">
      <c r="A3578" s="388">
        <v>89632</v>
      </c>
      <c r="B3578" s="388" t="s">
        <v>4645</v>
      </c>
      <c r="C3578" s="388" t="s">
        <v>146</v>
      </c>
      <c r="D3578" s="388" t="s">
        <v>334</v>
      </c>
      <c r="E3578" s="389" t="s">
        <v>16224</v>
      </c>
      <c r="F3578" s="388" t="s">
        <v>241</v>
      </c>
    </row>
    <row r="3579" spans="1:6">
      <c r="A3579" s="388">
        <v>89637</v>
      </c>
      <c r="B3579" s="388" t="s">
        <v>4646</v>
      </c>
      <c r="C3579" s="388" t="s">
        <v>146</v>
      </c>
      <c r="D3579" s="388" t="s">
        <v>334</v>
      </c>
      <c r="E3579" s="389" t="s">
        <v>14623</v>
      </c>
      <c r="F3579" s="388" t="s">
        <v>241</v>
      </c>
    </row>
    <row r="3580" spans="1:6">
      <c r="A3580" s="388">
        <v>89638</v>
      </c>
      <c r="B3580" s="388" t="s">
        <v>4647</v>
      </c>
      <c r="C3580" s="388" t="s">
        <v>146</v>
      </c>
      <c r="D3580" s="388" t="s">
        <v>334</v>
      </c>
      <c r="E3580" s="389" t="s">
        <v>17832</v>
      </c>
      <c r="F3580" s="388" t="s">
        <v>241</v>
      </c>
    </row>
    <row r="3581" spans="1:6">
      <c r="A3581" s="388">
        <v>89639</v>
      </c>
      <c r="B3581" s="388" t="s">
        <v>4648</v>
      </c>
      <c r="C3581" s="388" t="s">
        <v>146</v>
      </c>
      <c r="D3581" s="388" t="s">
        <v>334</v>
      </c>
      <c r="E3581" s="389" t="s">
        <v>4120</v>
      </c>
      <c r="F3581" s="388" t="s">
        <v>241</v>
      </c>
    </row>
    <row r="3582" spans="1:6">
      <c r="A3582" s="388">
        <v>89640</v>
      </c>
      <c r="B3582" s="388" t="s">
        <v>4649</v>
      </c>
      <c r="C3582" s="388" t="s">
        <v>146</v>
      </c>
      <c r="D3582" s="388" t="s">
        <v>334</v>
      </c>
      <c r="E3582" s="389" t="s">
        <v>17498</v>
      </c>
      <c r="F3582" s="388" t="s">
        <v>241</v>
      </c>
    </row>
    <row r="3583" spans="1:6">
      <c r="A3583" s="388">
        <v>89641</v>
      </c>
      <c r="B3583" s="388" t="s">
        <v>4650</v>
      </c>
      <c r="C3583" s="388" t="s">
        <v>146</v>
      </c>
      <c r="D3583" s="388" t="s">
        <v>334</v>
      </c>
      <c r="E3583" s="389" t="s">
        <v>14060</v>
      </c>
      <c r="F3583" s="388" t="s">
        <v>241</v>
      </c>
    </row>
    <row r="3584" spans="1:6">
      <c r="A3584" s="388">
        <v>89642</v>
      </c>
      <c r="B3584" s="388" t="s">
        <v>4651</v>
      </c>
      <c r="C3584" s="388" t="s">
        <v>146</v>
      </c>
      <c r="D3584" s="388" t="s">
        <v>334</v>
      </c>
      <c r="E3584" s="389" t="s">
        <v>14624</v>
      </c>
      <c r="F3584" s="388" t="s">
        <v>241</v>
      </c>
    </row>
    <row r="3585" spans="1:6">
      <c r="A3585" s="388">
        <v>89643</v>
      </c>
      <c r="B3585" s="388" t="s">
        <v>4653</v>
      </c>
      <c r="C3585" s="388" t="s">
        <v>146</v>
      </c>
      <c r="D3585" s="388" t="s">
        <v>334</v>
      </c>
      <c r="E3585" s="389" t="s">
        <v>6668</v>
      </c>
      <c r="F3585" s="388" t="s">
        <v>241</v>
      </c>
    </row>
    <row r="3586" spans="1:6">
      <c r="A3586" s="388">
        <v>89644</v>
      </c>
      <c r="B3586" s="388" t="s">
        <v>4654</v>
      </c>
      <c r="C3586" s="388" t="s">
        <v>146</v>
      </c>
      <c r="D3586" s="388" t="s">
        <v>334</v>
      </c>
      <c r="E3586" s="389" t="s">
        <v>17392</v>
      </c>
      <c r="F3586" s="388" t="s">
        <v>241</v>
      </c>
    </row>
    <row r="3587" spans="1:6">
      <c r="A3587" s="388">
        <v>89645</v>
      </c>
      <c r="B3587" s="388" t="s">
        <v>4655</v>
      </c>
      <c r="C3587" s="388" t="s">
        <v>146</v>
      </c>
      <c r="D3587" s="388" t="s">
        <v>334</v>
      </c>
      <c r="E3587" s="389" t="s">
        <v>3507</v>
      </c>
      <c r="F3587" s="388" t="s">
        <v>241</v>
      </c>
    </row>
    <row r="3588" spans="1:6">
      <c r="A3588" s="388">
        <v>89646</v>
      </c>
      <c r="B3588" s="388" t="s">
        <v>4657</v>
      </c>
      <c r="C3588" s="388" t="s">
        <v>146</v>
      </c>
      <c r="D3588" s="388" t="s">
        <v>334</v>
      </c>
      <c r="E3588" s="389" t="s">
        <v>14231</v>
      </c>
      <c r="F3588" s="388" t="s">
        <v>241</v>
      </c>
    </row>
    <row r="3589" spans="1:6">
      <c r="A3589" s="388">
        <v>89647</v>
      </c>
      <c r="B3589" s="388" t="s">
        <v>4659</v>
      </c>
      <c r="C3589" s="388" t="s">
        <v>146</v>
      </c>
      <c r="D3589" s="388" t="s">
        <v>334</v>
      </c>
      <c r="E3589" s="389" t="s">
        <v>1638</v>
      </c>
      <c r="F3589" s="388" t="s">
        <v>241</v>
      </c>
    </row>
    <row r="3590" spans="1:6">
      <c r="A3590" s="388">
        <v>89648</v>
      </c>
      <c r="B3590" s="388" t="s">
        <v>4661</v>
      </c>
      <c r="C3590" s="388" t="s">
        <v>146</v>
      </c>
      <c r="D3590" s="388" t="s">
        <v>334</v>
      </c>
      <c r="E3590" s="389" t="s">
        <v>17833</v>
      </c>
      <c r="F3590" s="388" t="s">
        <v>241</v>
      </c>
    </row>
    <row r="3591" spans="1:6">
      <c r="A3591" s="388">
        <v>89649</v>
      </c>
      <c r="B3591" s="388" t="s">
        <v>4663</v>
      </c>
      <c r="C3591" s="388" t="s">
        <v>146</v>
      </c>
      <c r="D3591" s="388" t="s">
        <v>334</v>
      </c>
      <c r="E3591" s="389" t="s">
        <v>17834</v>
      </c>
      <c r="F3591" s="388" t="s">
        <v>241</v>
      </c>
    </row>
    <row r="3592" spans="1:6">
      <c r="A3592" s="388">
        <v>89650</v>
      </c>
      <c r="B3592" s="388" t="s">
        <v>4664</v>
      </c>
      <c r="C3592" s="388" t="s">
        <v>146</v>
      </c>
      <c r="D3592" s="388" t="s">
        <v>334</v>
      </c>
      <c r="E3592" s="389" t="s">
        <v>17834</v>
      </c>
      <c r="F3592" s="388" t="s">
        <v>241</v>
      </c>
    </row>
    <row r="3593" spans="1:6">
      <c r="A3593" s="388">
        <v>89651</v>
      </c>
      <c r="B3593" s="388" t="s">
        <v>4665</v>
      </c>
      <c r="C3593" s="388" t="s">
        <v>146</v>
      </c>
      <c r="D3593" s="388" t="s">
        <v>334</v>
      </c>
      <c r="E3593" s="389" t="s">
        <v>2550</v>
      </c>
      <c r="F3593" s="388" t="s">
        <v>241</v>
      </c>
    </row>
    <row r="3594" spans="1:6">
      <c r="A3594" s="388">
        <v>89652</v>
      </c>
      <c r="B3594" s="388" t="s">
        <v>4666</v>
      </c>
      <c r="C3594" s="388" t="s">
        <v>146</v>
      </c>
      <c r="D3594" s="388" t="s">
        <v>334</v>
      </c>
      <c r="E3594" s="389" t="s">
        <v>3385</v>
      </c>
      <c r="F3594" s="388" t="s">
        <v>241</v>
      </c>
    </row>
    <row r="3595" spans="1:6">
      <c r="A3595" s="388">
        <v>89653</v>
      </c>
      <c r="B3595" s="388" t="s">
        <v>4667</v>
      </c>
      <c r="C3595" s="388" t="s">
        <v>146</v>
      </c>
      <c r="D3595" s="388" t="s">
        <v>334</v>
      </c>
      <c r="E3595" s="389" t="s">
        <v>14625</v>
      </c>
      <c r="F3595" s="388" t="s">
        <v>241</v>
      </c>
    </row>
    <row r="3596" spans="1:6">
      <c r="A3596" s="388">
        <v>89654</v>
      </c>
      <c r="B3596" s="388" t="s">
        <v>4668</v>
      </c>
      <c r="C3596" s="388" t="s">
        <v>146</v>
      </c>
      <c r="D3596" s="388" t="s">
        <v>334</v>
      </c>
      <c r="E3596" s="389" t="s">
        <v>964</v>
      </c>
      <c r="F3596" s="388" t="s">
        <v>241</v>
      </c>
    </row>
    <row r="3597" spans="1:6">
      <c r="A3597" s="388">
        <v>89655</v>
      </c>
      <c r="B3597" s="388" t="s">
        <v>4670</v>
      </c>
      <c r="C3597" s="388" t="s">
        <v>146</v>
      </c>
      <c r="D3597" s="388" t="s">
        <v>334</v>
      </c>
      <c r="E3597" s="389" t="s">
        <v>16746</v>
      </c>
      <c r="F3597" s="388" t="s">
        <v>241</v>
      </c>
    </row>
    <row r="3598" spans="1:6">
      <c r="A3598" s="388">
        <v>89656</v>
      </c>
      <c r="B3598" s="388" t="s">
        <v>4671</v>
      </c>
      <c r="C3598" s="388" t="s">
        <v>146</v>
      </c>
      <c r="D3598" s="388" t="s">
        <v>334</v>
      </c>
      <c r="E3598" s="389" t="s">
        <v>2856</v>
      </c>
      <c r="F3598" s="388" t="s">
        <v>241</v>
      </c>
    </row>
    <row r="3599" spans="1:6">
      <c r="A3599" s="388">
        <v>89657</v>
      </c>
      <c r="B3599" s="388" t="s">
        <v>4672</v>
      </c>
      <c r="C3599" s="388" t="s">
        <v>146</v>
      </c>
      <c r="D3599" s="388" t="s">
        <v>334</v>
      </c>
      <c r="E3599" s="389" t="s">
        <v>5405</v>
      </c>
      <c r="F3599" s="388" t="s">
        <v>241</v>
      </c>
    </row>
    <row r="3600" spans="1:6">
      <c r="A3600" s="388">
        <v>89658</v>
      </c>
      <c r="B3600" s="388" t="s">
        <v>4674</v>
      </c>
      <c r="C3600" s="388" t="s">
        <v>146</v>
      </c>
      <c r="D3600" s="388" t="s">
        <v>334</v>
      </c>
      <c r="E3600" s="389" t="s">
        <v>1567</v>
      </c>
      <c r="F3600" s="388" t="s">
        <v>241</v>
      </c>
    </row>
    <row r="3601" spans="1:6">
      <c r="A3601" s="388">
        <v>89659</v>
      </c>
      <c r="B3601" s="388" t="s">
        <v>4676</v>
      </c>
      <c r="C3601" s="388" t="s">
        <v>146</v>
      </c>
      <c r="D3601" s="388" t="s">
        <v>334</v>
      </c>
      <c r="E3601" s="389" t="s">
        <v>9980</v>
      </c>
      <c r="F3601" s="388" t="s">
        <v>241</v>
      </c>
    </row>
    <row r="3602" spans="1:6">
      <c r="A3602" s="388">
        <v>89660</v>
      </c>
      <c r="B3602" s="388" t="s">
        <v>4677</v>
      </c>
      <c r="C3602" s="388" t="s">
        <v>146</v>
      </c>
      <c r="D3602" s="388" t="s">
        <v>334</v>
      </c>
      <c r="E3602" s="389" t="s">
        <v>4289</v>
      </c>
      <c r="F3602" s="388" t="s">
        <v>241</v>
      </c>
    </row>
    <row r="3603" spans="1:6">
      <c r="A3603" s="388">
        <v>89661</v>
      </c>
      <c r="B3603" s="388" t="s">
        <v>4678</v>
      </c>
      <c r="C3603" s="388" t="s">
        <v>146</v>
      </c>
      <c r="D3603" s="388" t="s">
        <v>334</v>
      </c>
      <c r="E3603" s="389" t="s">
        <v>14626</v>
      </c>
      <c r="F3603" s="388" t="s">
        <v>241</v>
      </c>
    </row>
    <row r="3604" spans="1:6">
      <c r="A3604" s="388">
        <v>89662</v>
      </c>
      <c r="B3604" s="388" t="s">
        <v>4679</v>
      </c>
      <c r="C3604" s="388" t="s">
        <v>146</v>
      </c>
      <c r="D3604" s="388" t="s">
        <v>334</v>
      </c>
      <c r="E3604" s="389" t="s">
        <v>17835</v>
      </c>
      <c r="F3604" s="388" t="s">
        <v>241</v>
      </c>
    </row>
    <row r="3605" spans="1:6">
      <c r="A3605" s="388">
        <v>89663</v>
      </c>
      <c r="B3605" s="388" t="s">
        <v>4680</v>
      </c>
      <c r="C3605" s="388" t="s">
        <v>146</v>
      </c>
      <c r="D3605" s="388" t="s">
        <v>334</v>
      </c>
      <c r="E3605" s="389" t="s">
        <v>12131</v>
      </c>
      <c r="F3605" s="388" t="s">
        <v>241</v>
      </c>
    </row>
    <row r="3606" spans="1:6">
      <c r="A3606" s="388">
        <v>89664</v>
      </c>
      <c r="B3606" s="388" t="s">
        <v>4681</v>
      </c>
      <c r="C3606" s="388" t="s">
        <v>146</v>
      </c>
      <c r="D3606" s="388" t="s">
        <v>334</v>
      </c>
      <c r="E3606" s="389" t="s">
        <v>9980</v>
      </c>
      <c r="F3606" s="388" t="s">
        <v>241</v>
      </c>
    </row>
    <row r="3607" spans="1:6">
      <c r="A3607" s="388">
        <v>89665</v>
      </c>
      <c r="B3607" s="388" t="s">
        <v>4682</v>
      </c>
      <c r="C3607" s="388" t="s">
        <v>146</v>
      </c>
      <c r="D3607" s="388" t="s">
        <v>334</v>
      </c>
      <c r="E3607" s="389" t="s">
        <v>2990</v>
      </c>
      <c r="F3607" s="388" t="s">
        <v>241</v>
      </c>
    </row>
    <row r="3608" spans="1:6">
      <c r="A3608" s="388">
        <v>89666</v>
      </c>
      <c r="B3608" s="388" t="s">
        <v>4683</v>
      </c>
      <c r="C3608" s="388" t="s">
        <v>146</v>
      </c>
      <c r="D3608" s="388" t="s">
        <v>334</v>
      </c>
      <c r="E3608" s="389" t="s">
        <v>17303</v>
      </c>
      <c r="F3608" s="388" t="s">
        <v>241</v>
      </c>
    </row>
    <row r="3609" spans="1:6">
      <c r="A3609" s="388">
        <v>89667</v>
      </c>
      <c r="B3609" s="388" t="s">
        <v>4684</v>
      </c>
      <c r="C3609" s="388" t="s">
        <v>146</v>
      </c>
      <c r="D3609" s="388" t="s">
        <v>334</v>
      </c>
      <c r="E3609" s="389" t="s">
        <v>14279</v>
      </c>
      <c r="F3609" s="388" t="s">
        <v>241</v>
      </c>
    </row>
    <row r="3610" spans="1:6">
      <c r="A3610" s="388">
        <v>89668</v>
      </c>
      <c r="B3610" s="388" t="s">
        <v>4685</v>
      </c>
      <c r="C3610" s="388" t="s">
        <v>146</v>
      </c>
      <c r="D3610" s="388" t="s">
        <v>334</v>
      </c>
      <c r="E3610" s="389" t="s">
        <v>5494</v>
      </c>
      <c r="F3610" s="388" t="s">
        <v>241</v>
      </c>
    </row>
    <row r="3611" spans="1:6">
      <c r="A3611" s="388">
        <v>89669</v>
      </c>
      <c r="B3611" s="388" t="s">
        <v>4686</v>
      </c>
      <c r="C3611" s="388" t="s">
        <v>146</v>
      </c>
      <c r="D3611" s="388" t="s">
        <v>334</v>
      </c>
      <c r="E3611" s="389" t="s">
        <v>4238</v>
      </c>
      <c r="F3611" s="388" t="s">
        <v>241</v>
      </c>
    </row>
    <row r="3612" spans="1:6">
      <c r="A3612" s="388">
        <v>89670</v>
      </c>
      <c r="B3612" s="388" t="s">
        <v>4687</v>
      </c>
      <c r="C3612" s="388" t="s">
        <v>146</v>
      </c>
      <c r="D3612" s="388" t="s">
        <v>334</v>
      </c>
      <c r="E3612" s="389" t="s">
        <v>2063</v>
      </c>
      <c r="F3612" s="388" t="s">
        <v>241</v>
      </c>
    </row>
    <row r="3613" spans="1:6">
      <c r="A3613" s="388">
        <v>89671</v>
      </c>
      <c r="B3613" s="388" t="s">
        <v>4688</v>
      </c>
      <c r="C3613" s="388" t="s">
        <v>146</v>
      </c>
      <c r="D3613" s="388" t="s">
        <v>334</v>
      </c>
      <c r="E3613" s="389" t="s">
        <v>7597</v>
      </c>
      <c r="F3613" s="388" t="s">
        <v>241</v>
      </c>
    </row>
    <row r="3614" spans="1:6">
      <c r="A3614" s="388">
        <v>89672</v>
      </c>
      <c r="B3614" s="388" t="s">
        <v>4689</v>
      </c>
      <c r="C3614" s="388" t="s">
        <v>146</v>
      </c>
      <c r="D3614" s="388" t="s">
        <v>334</v>
      </c>
      <c r="E3614" s="389" t="s">
        <v>17833</v>
      </c>
      <c r="F3614" s="388" t="s">
        <v>241</v>
      </c>
    </row>
    <row r="3615" spans="1:6">
      <c r="A3615" s="388">
        <v>89673</v>
      </c>
      <c r="B3615" s="388" t="s">
        <v>4691</v>
      </c>
      <c r="C3615" s="388" t="s">
        <v>146</v>
      </c>
      <c r="D3615" s="388" t="s">
        <v>334</v>
      </c>
      <c r="E3615" s="389" t="s">
        <v>14627</v>
      </c>
      <c r="F3615" s="388" t="s">
        <v>241</v>
      </c>
    </row>
    <row r="3616" spans="1:6">
      <c r="A3616" s="388">
        <v>89674</v>
      </c>
      <c r="B3616" s="388" t="s">
        <v>4692</v>
      </c>
      <c r="C3616" s="388" t="s">
        <v>146</v>
      </c>
      <c r="D3616" s="388" t="s">
        <v>334</v>
      </c>
      <c r="E3616" s="389" t="s">
        <v>17836</v>
      </c>
      <c r="F3616" s="388" t="s">
        <v>241</v>
      </c>
    </row>
    <row r="3617" spans="1:6">
      <c r="A3617" s="388">
        <v>89675</v>
      </c>
      <c r="B3617" s="388" t="s">
        <v>4694</v>
      </c>
      <c r="C3617" s="388" t="s">
        <v>146</v>
      </c>
      <c r="D3617" s="388" t="s">
        <v>334</v>
      </c>
      <c r="E3617" s="389" t="s">
        <v>17837</v>
      </c>
      <c r="F3617" s="388" t="s">
        <v>241</v>
      </c>
    </row>
    <row r="3618" spans="1:6">
      <c r="A3618" s="388">
        <v>89676</v>
      </c>
      <c r="B3618" s="388" t="s">
        <v>4695</v>
      </c>
      <c r="C3618" s="388" t="s">
        <v>146</v>
      </c>
      <c r="D3618" s="388" t="s">
        <v>334</v>
      </c>
      <c r="E3618" s="389" t="s">
        <v>17838</v>
      </c>
      <c r="F3618" s="388" t="s">
        <v>241</v>
      </c>
    </row>
    <row r="3619" spans="1:6">
      <c r="A3619" s="388">
        <v>89677</v>
      </c>
      <c r="B3619" s="388" t="s">
        <v>4696</v>
      </c>
      <c r="C3619" s="388" t="s">
        <v>146</v>
      </c>
      <c r="D3619" s="388" t="s">
        <v>334</v>
      </c>
      <c r="E3619" s="389" t="s">
        <v>17839</v>
      </c>
      <c r="F3619" s="388" t="s">
        <v>241</v>
      </c>
    </row>
    <row r="3620" spans="1:6">
      <c r="A3620" s="388">
        <v>89678</v>
      </c>
      <c r="B3620" s="388" t="s">
        <v>4697</v>
      </c>
      <c r="C3620" s="388" t="s">
        <v>146</v>
      </c>
      <c r="D3620" s="388" t="s">
        <v>334</v>
      </c>
      <c r="E3620" s="389" t="s">
        <v>3834</v>
      </c>
      <c r="F3620" s="388" t="s">
        <v>241</v>
      </c>
    </row>
    <row r="3621" spans="1:6">
      <c r="A3621" s="388">
        <v>89679</v>
      </c>
      <c r="B3621" s="388" t="s">
        <v>4698</v>
      </c>
      <c r="C3621" s="388" t="s">
        <v>146</v>
      </c>
      <c r="D3621" s="388" t="s">
        <v>334</v>
      </c>
      <c r="E3621" s="389" t="s">
        <v>17840</v>
      </c>
      <c r="F3621" s="388" t="s">
        <v>241</v>
      </c>
    </row>
    <row r="3622" spans="1:6">
      <c r="A3622" s="388">
        <v>89680</v>
      </c>
      <c r="B3622" s="388" t="s">
        <v>4700</v>
      </c>
      <c r="C3622" s="388" t="s">
        <v>146</v>
      </c>
      <c r="D3622" s="388" t="s">
        <v>334</v>
      </c>
      <c r="E3622" s="389" t="s">
        <v>17841</v>
      </c>
      <c r="F3622" s="388" t="s">
        <v>241</v>
      </c>
    </row>
    <row r="3623" spans="1:6">
      <c r="A3623" s="388">
        <v>89681</v>
      </c>
      <c r="B3623" s="388" t="s">
        <v>4702</v>
      </c>
      <c r="C3623" s="388" t="s">
        <v>146</v>
      </c>
      <c r="D3623" s="388" t="s">
        <v>334</v>
      </c>
      <c r="E3623" s="389" t="s">
        <v>14628</v>
      </c>
      <c r="F3623" s="388" t="s">
        <v>241</v>
      </c>
    </row>
    <row r="3624" spans="1:6">
      <c r="A3624" s="388">
        <v>89682</v>
      </c>
      <c r="B3624" s="388" t="s">
        <v>4703</v>
      </c>
      <c r="C3624" s="388" t="s">
        <v>146</v>
      </c>
      <c r="D3624" s="388" t="s">
        <v>334</v>
      </c>
      <c r="E3624" s="389" t="s">
        <v>14629</v>
      </c>
      <c r="F3624" s="388" t="s">
        <v>241</v>
      </c>
    </row>
    <row r="3625" spans="1:6">
      <c r="A3625" s="388">
        <v>89683</v>
      </c>
      <c r="B3625" s="388" t="s">
        <v>14630</v>
      </c>
      <c r="C3625" s="388" t="s">
        <v>146</v>
      </c>
      <c r="D3625" s="388" t="s">
        <v>334</v>
      </c>
      <c r="E3625" s="389" t="s">
        <v>17842</v>
      </c>
      <c r="F3625" s="388" t="s">
        <v>241</v>
      </c>
    </row>
    <row r="3626" spans="1:6">
      <c r="A3626" s="388">
        <v>89684</v>
      </c>
      <c r="B3626" s="388" t="s">
        <v>4704</v>
      </c>
      <c r="C3626" s="388" t="s">
        <v>146</v>
      </c>
      <c r="D3626" s="388" t="s">
        <v>334</v>
      </c>
      <c r="E3626" s="389" t="s">
        <v>17843</v>
      </c>
      <c r="F3626" s="388" t="s">
        <v>241</v>
      </c>
    </row>
    <row r="3627" spans="1:6">
      <c r="A3627" s="388">
        <v>89685</v>
      </c>
      <c r="B3627" s="388" t="s">
        <v>4705</v>
      </c>
      <c r="C3627" s="388" t="s">
        <v>146</v>
      </c>
      <c r="D3627" s="388" t="s">
        <v>334</v>
      </c>
      <c r="E3627" s="389" t="s">
        <v>16986</v>
      </c>
      <c r="F3627" s="388" t="s">
        <v>241</v>
      </c>
    </row>
    <row r="3628" spans="1:6">
      <c r="A3628" s="388">
        <v>89686</v>
      </c>
      <c r="B3628" s="388" t="s">
        <v>4706</v>
      </c>
      <c r="C3628" s="388" t="s">
        <v>146</v>
      </c>
      <c r="D3628" s="388" t="s">
        <v>334</v>
      </c>
      <c r="E3628" s="389" t="s">
        <v>17844</v>
      </c>
      <c r="F3628" s="388" t="s">
        <v>241</v>
      </c>
    </row>
    <row r="3629" spans="1:6">
      <c r="A3629" s="388">
        <v>89687</v>
      </c>
      <c r="B3629" s="388" t="s">
        <v>4707</v>
      </c>
      <c r="C3629" s="388" t="s">
        <v>146</v>
      </c>
      <c r="D3629" s="388" t="s">
        <v>334</v>
      </c>
      <c r="E3629" s="389" t="s">
        <v>17845</v>
      </c>
      <c r="F3629" s="388" t="s">
        <v>241</v>
      </c>
    </row>
    <row r="3630" spans="1:6">
      <c r="A3630" s="388">
        <v>89689</v>
      </c>
      <c r="B3630" s="388" t="s">
        <v>4708</v>
      </c>
      <c r="C3630" s="388" t="s">
        <v>146</v>
      </c>
      <c r="D3630" s="388" t="s">
        <v>334</v>
      </c>
      <c r="E3630" s="389" t="s">
        <v>17846</v>
      </c>
      <c r="F3630" s="388" t="s">
        <v>241</v>
      </c>
    </row>
    <row r="3631" spans="1:6">
      <c r="A3631" s="388">
        <v>89690</v>
      </c>
      <c r="B3631" s="388" t="s">
        <v>4709</v>
      </c>
      <c r="C3631" s="388" t="s">
        <v>146</v>
      </c>
      <c r="D3631" s="388" t="s">
        <v>334</v>
      </c>
      <c r="E3631" s="389" t="s">
        <v>555</v>
      </c>
      <c r="F3631" s="388" t="s">
        <v>241</v>
      </c>
    </row>
    <row r="3632" spans="1:6">
      <c r="A3632" s="388">
        <v>89691</v>
      </c>
      <c r="B3632" s="388" t="s">
        <v>4710</v>
      </c>
      <c r="C3632" s="388" t="s">
        <v>146</v>
      </c>
      <c r="D3632" s="388" t="s">
        <v>334</v>
      </c>
      <c r="E3632" s="389" t="s">
        <v>5273</v>
      </c>
      <c r="F3632" s="388" t="s">
        <v>241</v>
      </c>
    </row>
    <row r="3633" spans="1:6">
      <c r="A3633" s="388">
        <v>89692</v>
      </c>
      <c r="B3633" s="388" t="s">
        <v>4711</v>
      </c>
      <c r="C3633" s="388" t="s">
        <v>146</v>
      </c>
      <c r="D3633" s="388" t="s">
        <v>334</v>
      </c>
      <c r="E3633" s="389" t="s">
        <v>17812</v>
      </c>
      <c r="F3633" s="388" t="s">
        <v>241</v>
      </c>
    </row>
    <row r="3634" spans="1:6">
      <c r="A3634" s="388">
        <v>89693</v>
      </c>
      <c r="B3634" s="388" t="s">
        <v>4712</v>
      </c>
      <c r="C3634" s="388" t="s">
        <v>146</v>
      </c>
      <c r="D3634" s="388" t="s">
        <v>334</v>
      </c>
      <c r="E3634" s="389" t="s">
        <v>14631</v>
      </c>
      <c r="F3634" s="388" t="s">
        <v>241</v>
      </c>
    </row>
    <row r="3635" spans="1:6">
      <c r="A3635" s="388">
        <v>89694</v>
      </c>
      <c r="B3635" s="388" t="s">
        <v>4713</v>
      </c>
      <c r="C3635" s="388" t="s">
        <v>146</v>
      </c>
      <c r="D3635" s="388" t="s">
        <v>334</v>
      </c>
      <c r="E3635" s="389" t="s">
        <v>6637</v>
      </c>
      <c r="F3635" s="388" t="s">
        <v>241</v>
      </c>
    </row>
    <row r="3636" spans="1:6">
      <c r="A3636" s="388">
        <v>89695</v>
      </c>
      <c r="B3636" s="388" t="s">
        <v>4715</v>
      </c>
      <c r="C3636" s="388" t="s">
        <v>146</v>
      </c>
      <c r="D3636" s="388" t="s">
        <v>334</v>
      </c>
      <c r="E3636" s="389" t="s">
        <v>3682</v>
      </c>
      <c r="F3636" s="388" t="s">
        <v>241</v>
      </c>
    </row>
    <row r="3637" spans="1:6">
      <c r="A3637" s="388">
        <v>89696</v>
      </c>
      <c r="B3637" s="388" t="s">
        <v>4716</v>
      </c>
      <c r="C3637" s="388" t="s">
        <v>146</v>
      </c>
      <c r="D3637" s="388" t="s">
        <v>334</v>
      </c>
      <c r="E3637" s="389" t="s">
        <v>14590</v>
      </c>
      <c r="F3637" s="388" t="s">
        <v>241</v>
      </c>
    </row>
    <row r="3638" spans="1:6">
      <c r="A3638" s="388">
        <v>89697</v>
      </c>
      <c r="B3638" s="388" t="s">
        <v>4717</v>
      </c>
      <c r="C3638" s="388" t="s">
        <v>146</v>
      </c>
      <c r="D3638" s="388" t="s">
        <v>334</v>
      </c>
      <c r="E3638" s="389" t="s">
        <v>16011</v>
      </c>
      <c r="F3638" s="388" t="s">
        <v>241</v>
      </c>
    </row>
    <row r="3639" spans="1:6">
      <c r="A3639" s="388">
        <v>89698</v>
      </c>
      <c r="B3639" s="388" t="s">
        <v>4718</v>
      </c>
      <c r="C3639" s="388" t="s">
        <v>146</v>
      </c>
      <c r="D3639" s="388" t="s">
        <v>334</v>
      </c>
      <c r="E3639" s="389" t="s">
        <v>17847</v>
      </c>
      <c r="F3639" s="388" t="s">
        <v>241</v>
      </c>
    </row>
    <row r="3640" spans="1:6">
      <c r="A3640" s="388">
        <v>89699</v>
      </c>
      <c r="B3640" s="388" t="s">
        <v>4719</v>
      </c>
      <c r="C3640" s="388" t="s">
        <v>146</v>
      </c>
      <c r="D3640" s="388" t="s">
        <v>334</v>
      </c>
      <c r="E3640" s="389" t="s">
        <v>17848</v>
      </c>
      <c r="F3640" s="388" t="s">
        <v>241</v>
      </c>
    </row>
    <row r="3641" spans="1:6">
      <c r="A3641" s="388">
        <v>89700</v>
      </c>
      <c r="B3641" s="388" t="s">
        <v>4720</v>
      </c>
      <c r="C3641" s="388" t="s">
        <v>146</v>
      </c>
      <c r="D3641" s="388" t="s">
        <v>334</v>
      </c>
      <c r="E3641" s="389" t="s">
        <v>14632</v>
      </c>
      <c r="F3641" s="388" t="s">
        <v>241</v>
      </c>
    </row>
    <row r="3642" spans="1:6">
      <c r="A3642" s="388">
        <v>89701</v>
      </c>
      <c r="B3642" s="388" t="s">
        <v>4721</v>
      </c>
      <c r="C3642" s="388" t="s">
        <v>146</v>
      </c>
      <c r="D3642" s="388" t="s">
        <v>334</v>
      </c>
      <c r="E3642" s="389" t="s">
        <v>14633</v>
      </c>
      <c r="F3642" s="388" t="s">
        <v>241</v>
      </c>
    </row>
    <row r="3643" spans="1:6">
      <c r="A3643" s="388">
        <v>89702</v>
      </c>
      <c r="B3643" s="388" t="s">
        <v>4722</v>
      </c>
      <c r="C3643" s="388" t="s">
        <v>146</v>
      </c>
      <c r="D3643" s="388" t="s">
        <v>334</v>
      </c>
      <c r="E3643" s="389" t="s">
        <v>14632</v>
      </c>
      <c r="F3643" s="388" t="s">
        <v>241</v>
      </c>
    </row>
    <row r="3644" spans="1:6">
      <c r="A3644" s="388">
        <v>89703</v>
      </c>
      <c r="B3644" s="388" t="s">
        <v>4723</v>
      </c>
      <c r="C3644" s="388" t="s">
        <v>146</v>
      </c>
      <c r="D3644" s="388" t="s">
        <v>334</v>
      </c>
      <c r="E3644" s="389" t="s">
        <v>17849</v>
      </c>
      <c r="F3644" s="388" t="s">
        <v>241</v>
      </c>
    </row>
    <row r="3645" spans="1:6">
      <c r="A3645" s="388">
        <v>89704</v>
      </c>
      <c r="B3645" s="388" t="s">
        <v>4724</v>
      </c>
      <c r="C3645" s="388" t="s">
        <v>146</v>
      </c>
      <c r="D3645" s="388" t="s">
        <v>334</v>
      </c>
      <c r="E3645" s="389" t="s">
        <v>17850</v>
      </c>
      <c r="F3645" s="388" t="s">
        <v>241</v>
      </c>
    </row>
    <row r="3646" spans="1:6">
      <c r="A3646" s="388">
        <v>89705</v>
      </c>
      <c r="B3646" s="388" t="s">
        <v>4725</v>
      </c>
      <c r="C3646" s="388" t="s">
        <v>146</v>
      </c>
      <c r="D3646" s="388" t="s">
        <v>334</v>
      </c>
      <c r="E3646" s="389" t="s">
        <v>17851</v>
      </c>
      <c r="F3646" s="388" t="s">
        <v>241</v>
      </c>
    </row>
    <row r="3647" spans="1:6">
      <c r="A3647" s="388">
        <v>89706</v>
      </c>
      <c r="B3647" s="388" t="s">
        <v>4726</v>
      </c>
      <c r="C3647" s="388" t="s">
        <v>146</v>
      </c>
      <c r="D3647" s="388" t="s">
        <v>334</v>
      </c>
      <c r="E3647" s="389" t="s">
        <v>17852</v>
      </c>
      <c r="F3647" s="388" t="s">
        <v>241</v>
      </c>
    </row>
    <row r="3648" spans="1:6">
      <c r="A3648" s="388">
        <v>89718</v>
      </c>
      <c r="B3648" s="388" t="s">
        <v>4727</v>
      </c>
      <c r="C3648" s="388" t="s">
        <v>239</v>
      </c>
      <c r="D3648" s="388" t="s">
        <v>334</v>
      </c>
      <c r="E3648" s="389" t="s">
        <v>2273</v>
      </c>
      <c r="F3648" s="388" t="s">
        <v>241</v>
      </c>
    </row>
    <row r="3649" spans="1:6">
      <c r="A3649" s="388">
        <v>89719</v>
      </c>
      <c r="B3649" s="388" t="s">
        <v>4729</v>
      </c>
      <c r="C3649" s="388" t="s">
        <v>146</v>
      </c>
      <c r="D3649" s="388" t="s">
        <v>334</v>
      </c>
      <c r="E3649" s="389" t="s">
        <v>3183</v>
      </c>
      <c r="F3649" s="388" t="s">
        <v>241</v>
      </c>
    </row>
    <row r="3650" spans="1:6">
      <c r="A3650" s="388">
        <v>89720</v>
      </c>
      <c r="B3650" s="388" t="s">
        <v>4730</v>
      </c>
      <c r="C3650" s="388" t="s">
        <v>146</v>
      </c>
      <c r="D3650" s="388" t="s">
        <v>334</v>
      </c>
      <c r="E3650" s="389" t="s">
        <v>14338</v>
      </c>
      <c r="F3650" s="388" t="s">
        <v>241</v>
      </c>
    </row>
    <row r="3651" spans="1:6">
      <c r="A3651" s="388">
        <v>89721</v>
      </c>
      <c r="B3651" s="388" t="s">
        <v>4731</v>
      </c>
      <c r="C3651" s="388" t="s">
        <v>146</v>
      </c>
      <c r="D3651" s="388" t="s">
        <v>334</v>
      </c>
      <c r="E3651" s="389" t="s">
        <v>1178</v>
      </c>
      <c r="F3651" s="388" t="s">
        <v>241</v>
      </c>
    </row>
    <row r="3652" spans="1:6">
      <c r="A3652" s="388">
        <v>89722</v>
      </c>
      <c r="B3652" s="388" t="s">
        <v>4732</v>
      </c>
      <c r="C3652" s="388" t="s">
        <v>146</v>
      </c>
      <c r="D3652" s="388" t="s">
        <v>334</v>
      </c>
      <c r="E3652" s="389" t="s">
        <v>17853</v>
      </c>
      <c r="F3652" s="388" t="s">
        <v>241</v>
      </c>
    </row>
    <row r="3653" spans="1:6">
      <c r="A3653" s="388">
        <v>89723</v>
      </c>
      <c r="B3653" s="388" t="s">
        <v>4734</v>
      </c>
      <c r="C3653" s="388" t="s">
        <v>146</v>
      </c>
      <c r="D3653" s="388" t="s">
        <v>334</v>
      </c>
      <c r="E3653" s="389" t="s">
        <v>6807</v>
      </c>
      <c r="F3653" s="388" t="s">
        <v>241</v>
      </c>
    </row>
    <row r="3654" spans="1:6">
      <c r="A3654" s="388">
        <v>89724</v>
      </c>
      <c r="B3654" s="388" t="s">
        <v>4735</v>
      </c>
      <c r="C3654" s="388" t="s">
        <v>146</v>
      </c>
      <c r="D3654" s="388" t="s">
        <v>334</v>
      </c>
      <c r="E3654" s="389" t="s">
        <v>14061</v>
      </c>
      <c r="F3654" s="388" t="s">
        <v>241</v>
      </c>
    </row>
    <row r="3655" spans="1:6">
      <c r="A3655" s="388">
        <v>89725</v>
      </c>
      <c r="B3655" s="388" t="s">
        <v>4736</v>
      </c>
      <c r="C3655" s="388" t="s">
        <v>146</v>
      </c>
      <c r="D3655" s="388" t="s">
        <v>334</v>
      </c>
      <c r="E3655" s="389" t="s">
        <v>17854</v>
      </c>
      <c r="F3655" s="388" t="s">
        <v>241</v>
      </c>
    </row>
    <row r="3656" spans="1:6">
      <c r="A3656" s="388">
        <v>89726</v>
      </c>
      <c r="B3656" s="388" t="s">
        <v>4738</v>
      </c>
      <c r="C3656" s="388" t="s">
        <v>146</v>
      </c>
      <c r="D3656" s="388" t="s">
        <v>334</v>
      </c>
      <c r="E3656" s="389" t="s">
        <v>17855</v>
      </c>
      <c r="F3656" s="388" t="s">
        <v>241</v>
      </c>
    </row>
    <row r="3657" spans="1:6">
      <c r="A3657" s="388">
        <v>89727</v>
      </c>
      <c r="B3657" s="388" t="s">
        <v>4740</v>
      </c>
      <c r="C3657" s="388" t="s">
        <v>146</v>
      </c>
      <c r="D3657" s="388" t="s">
        <v>334</v>
      </c>
      <c r="E3657" s="389" t="s">
        <v>14514</v>
      </c>
      <c r="F3657" s="388" t="s">
        <v>241</v>
      </c>
    </row>
    <row r="3658" spans="1:6">
      <c r="A3658" s="388">
        <v>89728</v>
      </c>
      <c r="B3658" s="388" t="s">
        <v>4742</v>
      </c>
      <c r="C3658" s="388" t="s">
        <v>146</v>
      </c>
      <c r="D3658" s="388" t="s">
        <v>334</v>
      </c>
      <c r="E3658" s="389" t="s">
        <v>6350</v>
      </c>
      <c r="F3658" s="388" t="s">
        <v>241</v>
      </c>
    </row>
    <row r="3659" spans="1:6">
      <c r="A3659" s="388">
        <v>89729</v>
      </c>
      <c r="B3659" s="388" t="s">
        <v>4743</v>
      </c>
      <c r="C3659" s="388" t="s">
        <v>146</v>
      </c>
      <c r="D3659" s="388" t="s">
        <v>334</v>
      </c>
      <c r="E3659" s="389" t="s">
        <v>444</v>
      </c>
      <c r="F3659" s="388" t="s">
        <v>241</v>
      </c>
    </row>
    <row r="3660" spans="1:6">
      <c r="A3660" s="388">
        <v>89730</v>
      </c>
      <c r="B3660" s="388" t="s">
        <v>4744</v>
      </c>
      <c r="C3660" s="388" t="s">
        <v>146</v>
      </c>
      <c r="D3660" s="388" t="s">
        <v>334</v>
      </c>
      <c r="E3660" s="389" t="s">
        <v>6779</v>
      </c>
      <c r="F3660" s="388" t="s">
        <v>241</v>
      </c>
    </row>
    <row r="3661" spans="1:6">
      <c r="A3661" s="388">
        <v>89731</v>
      </c>
      <c r="B3661" s="388" t="s">
        <v>4745</v>
      </c>
      <c r="C3661" s="388" t="s">
        <v>146</v>
      </c>
      <c r="D3661" s="388" t="s">
        <v>334</v>
      </c>
      <c r="E3661" s="389" t="s">
        <v>2561</v>
      </c>
      <c r="F3661" s="388" t="s">
        <v>241</v>
      </c>
    </row>
    <row r="3662" spans="1:6">
      <c r="A3662" s="388">
        <v>89732</v>
      </c>
      <c r="B3662" s="388" t="s">
        <v>4746</v>
      </c>
      <c r="C3662" s="388" t="s">
        <v>146</v>
      </c>
      <c r="D3662" s="388" t="s">
        <v>334</v>
      </c>
      <c r="E3662" s="389" t="s">
        <v>5751</v>
      </c>
      <c r="F3662" s="388" t="s">
        <v>241</v>
      </c>
    </row>
    <row r="3663" spans="1:6">
      <c r="A3663" s="388">
        <v>89733</v>
      </c>
      <c r="B3663" s="388" t="s">
        <v>4747</v>
      </c>
      <c r="C3663" s="388" t="s">
        <v>146</v>
      </c>
      <c r="D3663" s="388" t="s">
        <v>334</v>
      </c>
      <c r="E3663" s="389" t="s">
        <v>12551</v>
      </c>
      <c r="F3663" s="388" t="s">
        <v>241</v>
      </c>
    </row>
    <row r="3664" spans="1:6">
      <c r="A3664" s="388">
        <v>89734</v>
      </c>
      <c r="B3664" s="388" t="s">
        <v>4749</v>
      </c>
      <c r="C3664" s="388" t="s">
        <v>146</v>
      </c>
      <c r="D3664" s="388" t="s">
        <v>334</v>
      </c>
      <c r="E3664" s="389" t="s">
        <v>444</v>
      </c>
      <c r="F3664" s="388" t="s">
        <v>241</v>
      </c>
    </row>
    <row r="3665" spans="1:6">
      <c r="A3665" s="388">
        <v>89735</v>
      </c>
      <c r="B3665" s="388" t="s">
        <v>4750</v>
      </c>
      <c r="C3665" s="388" t="s">
        <v>146</v>
      </c>
      <c r="D3665" s="388" t="s">
        <v>334</v>
      </c>
      <c r="E3665" s="389" t="s">
        <v>14447</v>
      </c>
      <c r="F3665" s="388" t="s">
        <v>241</v>
      </c>
    </row>
    <row r="3666" spans="1:6">
      <c r="A3666" s="388">
        <v>89736</v>
      </c>
      <c r="B3666" s="388" t="s">
        <v>4752</v>
      </c>
      <c r="C3666" s="388" t="s">
        <v>146</v>
      </c>
      <c r="D3666" s="388" t="s">
        <v>334</v>
      </c>
      <c r="E3666" s="389" t="s">
        <v>4371</v>
      </c>
      <c r="F3666" s="388" t="s">
        <v>241</v>
      </c>
    </row>
    <row r="3667" spans="1:6">
      <c r="A3667" s="388">
        <v>89737</v>
      </c>
      <c r="B3667" s="388" t="s">
        <v>4753</v>
      </c>
      <c r="C3667" s="388" t="s">
        <v>146</v>
      </c>
      <c r="D3667" s="388" t="s">
        <v>334</v>
      </c>
      <c r="E3667" s="389" t="s">
        <v>4473</v>
      </c>
      <c r="F3667" s="388" t="s">
        <v>241</v>
      </c>
    </row>
    <row r="3668" spans="1:6">
      <c r="A3668" s="388">
        <v>89738</v>
      </c>
      <c r="B3668" s="388" t="s">
        <v>4755</v>
      </c>
      <c r="C3668" s="388" t="s">
        <v>146</v>
      </c>
      <c r="D3668" s="388" t="s">
        <v>334</v>
      </c>
      <c r="E3668" s="389" t="s">
        <v>10831</v>
      </c>
      <c r="F3668" s="388" t="s">
        <v>241</v>
      </c>
    </row>
    <row r="3669" spans="1:6">
      <c r="A3669" s="388">
        <v>89739</v>
      </c>
      <c r="B3669" s="388" t="s">
        <v>4757</v>
      </c>
      <c r="C3669" s="388" t="s">
        <v>146</v>
      </c>
      <c r="D3669" s="388" t="s">
        <v>334</v>
      </c>
      <c r="E3669" s="389" t="s">
        <v>4669</v>
      </c>
      <c r="F3669" s="388" t="s">
        <v>241</v>
      </c>
    </row>
    <row r="3670" spans="1:6">
      <c r="A3670" s="388">
        <v>89740</v>
      </c>
      <c r="B3670" s="388" t="s">
        <v>4758</v>
      </c>
      <c r="C3670" s="388" t="s">
        <v>146</v>
      </c>
      <c r="D3670" s="388" t="s">
        <v>334</v>
      </c>
      <c r="E3670" s="389" t="s">
        <v>12966</v>
      </c>
      <c r="F3670" s="388" t="s">
        <v>241</v>
      </c>
    </row>
    <row r="3671" spans="1:6">
      <c r="A3671" s="388">
        <v>89741</v>
      </c>
      <c r="B3671" s="388" t="s">
        <v>4759</v>
      </c>
      <c r="C3671" s="388" t="s">
        <v>146</v>
      </c>
      <c r="D3671" s="388" t="s">
        <v>334</v>
      </c>
      <c r="E3671" s="389" t="s">
        <v>14634</v>
      </c>
      <c r="F3671" s="388" t="s">
        <v>241</v>
      </c>
    </row>
    <row r="3672" spans="1:6">
      <c r="A3672" s="388">
        <v>89742</v>
      </c>
      <c r="B3672" s="388" t="s">
        <v>4760</v>
      </c>
      <c r="C3672" s="388" t="s">
        <v>146</v>
      </c>
      <c r="D3672" s="388" t="s">
        <v>334</v>
      </c>
      <c r="E3672" s="389" t="s">
        <v>17856</v>
      </c>
      <c r="F3672" s="388" t="s">
        <v>241</v>
      </c>
    </row>
    <row r="3673" spans="1:6">
      <c r="A3673" s="388">
        <v>89743</v>
      </c>
      <c r="B3673" s="388" t="s">
        <v>4761</v>
      </c>
      <c r="C3673" s="388" t="s">
        <v>146</v>
      </c>
      <c r="D3673" s="388" t="s">
        <v>334</v>
      </c>
      <c r="E3673" s="389" t="s">
        <v>17857</v>
      </c>
      <c r="F3673" s="388" t="s">
        <v>241</v>
      </c>
    </row>
    <row r="3674" spans="1:6">
      <c r="A3674" s="388">
        <v>89744</v>
      </c>
      <c r="B3674" s="388" t="s">
        <v>4762</v>
      </c>
      <c r="C3674" s="388" t="s">
        <v>146</v>
      </c>
      <c r="D3674" s="388" t="s">
        <v>334</v>
      </c>
      <c r="E3674" s="389" t="s">
        <v>17858</v>
      </c>
      <c r="F3674" s="388" t="s">
        <v>241</v>
      </c>
    </row>
    <row r="3675" spans="1:6">
      <c r="A3675" s="388">
        <v>89745</v>
      </c>
      <c r="B3675" s="388" t="s">
        <v>4764</v>
      </c>
      <c r="C3675" s="388" t="s">
        <v>146</v>
      </c>
      <c r="D3675" s="388" t="s">
        <v>334</v>
      </c>
      <c r="E3675" s="389" t="s">
        <v>13264</v>
      </c>
      <c r="F3675" s="388" t="s">
        <v>241</v>
      </c>
    </row>
    <row r="3676" spans="1:6">
      <c r="A3676" s="388">
        <v>89746</v>
      </c>
      <c r="B3676" s="388" t="s">
        <v>4765</v>
      </c>
      <c r="C3676" s="388" t="s">
        <v>146</v>
      </c>
      <c r="D3676" s="388" t="s">
        <v>334</v>
      </c>
      <c r="E3676" s="389" t="s">
        <v>3755</v>
      </c>
      <c r="F3676" s="388" t="s">
        <v>241</v>
      </c>
    </row>
    <row r="3677" spans="1:6">
      <c r="A3677" s="388">
        <v>89747</v>
      </c>
      <c r="B3677" s="388" t="s">
        <v>4766</v>
      </c>
      <c r="C3677" s="388" t="s">
        <v>146</v>
      </c>
      <c r="D3677" s="388" t="s">
        <v>334</v>
      </c>
      <c r="E3677" s="389" t="s">
        <v>6186</v>
      </c>
      <c r="F3677" s="388" t="s">
        <v>241</v>
      </c>
    </row>
    <row r="3678" spans="1:6">
      <c r="A3678" s="388">
        <v>89748</v>
      </c>
      <c r="B3678" s="388" t="s">
        <v>4767</v>
      </c>
      <c r="C3678" s="388" t="s">
        <v>146</v>
      </c>
      <c r="D3678" s="388" t="s">
        <v>334</v>
      </c>
      <c r="E3678" s="389" t="s">
        <v>17859</v>
      </c>
      <c r="F3678" s="388" t="s">
        <v>241</v>
      </c>
    </row>
    <row r="3679" spans="1:6">
      <c r="A3679" s="388">
        <v>89749</v>
      </c>
      <c r="B3679" s="388" t="s">
        <v>4768</v>
      </c>
      <c r="C3679" s="388" t="s">
        <v>146</v>
      </c>
      <c r="D3679" s="388" t="s">
        <v>334</v>
      </c>
      <c r="E3679" s="389" t="s">
        <v>10831</v>
      </c>
      <c r="F3679" s="388" t="s">
        <v>241</v>
      </c>
    </row>
    <row r="3680" spans="1:6">
      <c r="A3680" s="388">
        <v>89750</v>
      </c>
      <c r="B3680" s="388" t="s">
        <v>4769</v>
      </c>
      <c r="C3680" s="388" t="s">
        <v>146</v>
      </c>
      <c r="D3680" s="388" t="s">
        <v>334</v>
      </c>
      <c r="E3680" s="389" t="s">
        <v>17860</v>
      </c>
      <c r="F3680" s="388" t="s">
        <v>241</v>
      </c>
    </row>
    <row r="3681" spans="1:6">
      <c r="A3681" s="388">
        <v>89751</v>
      </c>
      <c r="B3681" s="388" t="s">
        <v>4770</v>
      </c>
      <c r="C3681" s="388" t="s">
        <v>146</v>
      </c>
      <c r="D3681" s="388" t="s">
        <v>334</v>
      </c>
      <c r="E3681" s="389" t="s">
        <v>3299</v>
      </c>
      <c r="F3681" s="388" t="s">
        <v>241</v>
      </c>
    </row>
    <row r="3682" spans="1:6">
      <c r="A3682" s="388">
        <v>89752</v>
      </c>
      <c r="B3682" s="388" t="s">
        <v>4771</v>
      </c>
      <c r="C3682" s="388" t="s">
        <v>146</v>
      </c>
      <c r="D3682" s="388" t="s">
        <v>334</v>
      </c>
      <c r="E3682" s="389" t="s">
        <v>1141</v>
      </c>
      <c r="F3682" s="388" t="s">
        <v>241</v>
      </c>
    </row>
    <row r="3683" spans="1:6">
      <c r="A3683" s="388">
        <v>89753</v>
      </c>
      <c r="B3683" s="388" t="s">
        <v>4773</v>
      </c>
      <c r="C3683" s="388" t="s">
        <v>146</v>
      </c>
      <c r="D3683" s="388" t="s">
        <v>334</v>
      </c>
      <c r="E3683" s="389" t="s">
        <v>6022</v>
      </c>
      <c r="F3683" s="388" t="s">
        <v>241</v>
      </c>
    </row>
    <row r="3684" spans="1:6">
      <c r="A3684" s="388">
        <v>89754</v>
      </c>
      <c r="B3684" s="388" t="s">
        <v>4774</v>
      </c>
      <c r="C3684" s="388" t="s">
        <v>146</v>
      </c>
      <c r="D3684" s="388" t="s">
        <v>334</v>
      </c>
      <c r="E3684" s="389" t="s">
        <v>509</v>
      </c>
      <c r="F3684" s="388" t="s">
        <v>241</v>
      </c>
    </row>
    <row r="3685" spans="1:6">
      <c r="A3685" s="388">
        <v>89755</v>
      </c>
      <c r="B3685" s="388" t="s">
        <v>4775</v>
      </c>
      <c r="C3685" s="388" t="s">
        <v>146</v>
      </c>
      <c r="D3685" s="388" t="s">
        <v>334</v>
      </c>
      <c r="E3685" s="389" t="s">
        <v>13619</v>
      </c>
      <c r="F3685" s="388" t="s">
        <v>241</v>
      </c>
    </row>
    <row r="3686" spans="1:6">
      <c r="A3686" s="388">
        <v>89756</v>
      </c>
      <c r="B3686" s="388" t="s">
        <v>4776</v>
      </c>
      <c r="C3686" s="388" t="s">
        <v>146</v>
      </c>
      <c r="D3686" s="388" t="s">
        <v>334</v>
      </c>
      <c r="E3686" s="389" t="s">
        <v>17861</v>
      </c>
      <c r="F3686" s="388" t="s">
        <v>241</v>
      </c>
    </row>
    <row r="3687" spans="1:6">
      <c r="A3687" s="388">
        <v>89757</v>
      </c>
      <c r="B3687" s="388" t="s">
        <v>4777</v>
      </c>
      <c r="C3687" s="388" t="s">
        <v>146</v>
      </c>
      <c r="D3687" s="388" t="s">
        <v>334</v>
      </c>
      <c r="E3687" s="389" t="s">
        <v>17862</v>
      </c>
      <c r="F3687" s="388" t="s">
        <v>241</v>
      </c>
    </row>
    <row r="3688" spans="1:6">
      <c r="A3688" s="388">
        <v>89758</v>
      </c>
      <c r="B3688" s="388" t="s">
        <v>4779</v>
      </c>
      <c r="C3688" s="388" t="s">
        <v>146</v>
      </c>
      <c r="D3688" s="388" t="s">
        <v>334</v>
      </c>
      <c r="E3688" s="389" t="s">
        <v>17863</v>
      </c>
      <c r="F3688" s="388" t="s">
        <v>241</v>
      </c>
    </row>
    <row r="3689" spans="1:6">
      <c r="A3689" s="388">
        <v>89759</v>
      </c>
      <c r="B3689" s="388" t="s">
        <v>4781</v>
      </c>
      <c r="C3689" s="388" t="s">
        <v>146</v>
      </c>
      <c r="D3689" s="388" t="s">
        <v>334</v>
      </c>
      <c r="E3689" s="389" t="s">
        <v>6860</v>
      </c>
      <c r="F3689" s="388" t="s">
        <v>241</v>
      </c>
    </row>
    <row r="3690" spans="1:6">
      <c r="A3690" s="388">
        <v>89760</v>
      </c>
      <c r="B3690" s="388" t="s">
        <v>4782</v>
      </c>
      <c r="C3690" s="388" t="s">
        <v>146</v>
      </c>
      <c r="D3690" s="388" t="s">
        <v>334</v>
      </c>
      <c r="E3690" s="389" t="s">
        <v>4701</v>
      </c>
      <c r="F3690" s="388" t="s">
        <v>241</v>
      </c>
    </row>
    <row r="3691" spans="1:6">
      <c r="A3691" s="388">
        <v>89761</v>
      </c>
      <c r="B3691" s="388" t="s">
        <v>4783</v>
      </c>
      <c r="C3691" s="388" t="s">
        <v>146</v>
      </c>
      <c r="D3691" s="388" t="s">
        <v>334</v>
      </c>
      <c r="E3691" s="389" t="s">
        <v>17441</v>
      </c>
      <c r="F3691" s="388" t="s">
        <v>241</v>
      </c>
    </row>
    <row r="3692" spans="1:6">
      <c r="A3692" s="388">
        <v>89762</v>
      </c>
      <c r="B3692" s="388" t="s">
        <v>4784</v>
      </c>
      <c r="C3692" s="388" t="s">
        <v>146</v>
      </c>
      <c r="D3692" s="388" t="s">
        <v>334</v>
      </c>
      <c r="E3692" s="389" t="s">
        <v>13886</v>
      </c>
      <c r="F3692" s="388" t="s">
        <v>241</v>
      </c>
    </row>
    <row r="3693" spans="1:6">
      <c r="A3693" s="388">
        <v>89763</v>
      </c>
      <c r="B3693" s="388" t="s">
        <v>4785</v>
      </c>
      <c r="C3693" s="388" t="s">
        <v>146</v>
      </c>
      <c r="D3693" s="388" t="s">
        <v>334</v>
      </c>
      <c r="E3693" s="389" t="s">
        <v>17864</v>
      </c>
      <c r="F3693" s="388" t="s">
        <v>241</v>
      </c>
    </row>
    <row r="3694" spans="1:6">
      <c r="A3694" s="388">
        <v>89764</v>
      </c>
      <c r="B3694" s="388" t="s">
        <v>4786</v>
      </c>
      <c r="C3694" s="388" t="s">
        <v>146</v>
      </c>
      <c r="D3694" s="388" t="s">
        <v>334</v>
      </c>
      <c r="E3694" s="389" t="s">
        <v>16730</v>
      </c>
      <c r="F3694" s="388" t="s">
        <v>241</v>
      </c>
    </row>
    <row r="3695" spans="1:6">
      <c r="A3695" s="388">
        <v>89765</v>
      </c>
      <c r="B3695" s="388" t="s">
        <v>4788</v>
      </c>
      <c r="C3695" s="388" t="s">
        <v>146</v>
      </c>
      <c r="D3695" s="388" t="s">
        <v>334</v>
      </c>
      <c r="E3695" s="389" t="s">
        <v>4796</v>
      </c>
      <c r="F3695" s="388" t="s">
        <v>241</v>
      </c>
    </row>
    <row r="3696" spans="1:6">
      <c r="A3696" s="388">
        <v>89766</v>
      </c>
      <c r="B3696" s="388" t="s">
        <v>4789</v>
      </c>
      <c r="C3696" s="388" t="s">
        <v>146</v>
      </c>
      <c r="D3696" s="388" t="s">
        <v>334</v>
      </c>
      <c r="E3696" s="389" t="s">
        <v>17865</v>
      </c>
      <c r="F3696" s="388" t="s">
        <v>241</v>
      </c>
    </row>
    <row r="3697" spans="1:6">
      <c r="A3697" s="388">
        <v>89767</v>
      </c>
      <c r="B3697" s="388" t="s">
        <v>4790</v>
      </c>
      <c r="C3697" s="388" t="s">
        <v>146</v>
      </c>
      <c r="D3697" s="388" t="s">
        <v>334</v>
      </c>
      <c r="E3697" s="389" t="s">
        <v>17865</v>
      </c>
      <c r="F3697" s="388" t="s">
        <v>241</v>
      </c>
    </row>
    <row r="3698" spans="1:6">
      <c r="A3698" s="388">
        <v>89768</v>
      </c>
      <c r="B3698" s="388" t="s">
        <v>4791</v>
      </c>
      <c r="C3698" s="388" t="s">
        <v>146</v>
      </c>
      <c r="D3698" s="388" t="s">
        <v>334</v>
      </c>
      <c r="E3698" s="389" t="s">
        <v>14635</v>
      </c>
      <c r="F3698" s="388" t="s">
        <v>241</v>
      </c>
    </row>
    <row r="3699" spans="1:6">
      <c r="A3699" s="388">
        <v>89769</v>
      </c>
      <c r="B3699" s="388" t="s">
        <v>4793</v>
      </c>
      <c r="C3699" s="388" t="s">
        <v>146</v>
      </c>
      <c r="D3699" s="388" t="s">
        <v>334</v>
      </c>
      <c r="E3699" s="389" t="s">
        <v>17866</v>
      </c>
      <c r="F3699" s="388" t="s">
        <v>241</v>
      </c>
    </row>
    <row r="3700" spans="1:6">
      <c r="A3700" s="388">
        <v>89772</v>
      </c>
      <c r="B3700" s="388" t="s">
        <v>4794</v>
      </c>
      <c r="C3700" s="388" t="s">
        <v>239</v>
      </c>
      <c r="D3700" s="388" t="s">
        <v>334</v>
      </c>
      <c r="E3700" s="389" t="s">
        <v>17867</v>
      </c>
      <c r="F3700" s="388" t="s">
        <v>241</v>
      </c>
    </row>
    <row r="3701" spans="1:6">
      <c r="A3701" s="388">
        <v>89774</v>
      </c>
      <c r="B3701" s="388" t="s">
        <v>4795</v>
      </c>
      <c r="C3701" s="388" t="s">
        <v>146</v>
      </c>
      <c r="D3701" s="388" t="s">
        <v>334</v>
      </c>
      <c r="E3701" s="389" t="s">
        <v>14636</v>
      </c>
      <c r="F3701" s="388" t="s">
        <v>241</v>
      </c>
    </row>
    <row r="3702" spans="1:6">
      <c r="A3702" s="388">
        <v>89776</v>
      </c>
      <c r="B3702" s="388" t="s">
        <v>4797</v>
      </c>
      <c r="C3702" s="388" t="s">
        <v>146</v>
      </c>
      <c r="D3702" s="388" t="s">
        <v>334</v>
      </c>
      <c r="E3702" s="389" t="s">
        <v>17868</v>
      </c>
      <c r="F3702" s="388" t="s">
        <v>241</v>
      </c>
    </row>
    <row r="3703" spans="1:6">
      <c r="A3703" s="388">
        <v>89777</v>
      </c>
      <c r="B3703" s="388" t="s">
        <v>4799</v>
      </c>
      <c r="C3703" s="388" t="s">
        <v>146</v>
      </c>
      <c r="D3703" s="388" t="s">
        <v>334</v>
      </c>
      <c r="E3703" s="389" t="s">
        <v>14637</v>
      </c>
      <c r="F3703" s="388" t="s">
        <v>241</v>
      </c>
    </row>
    <row r="3704" spans="1:6">
      <c r="A3704" s="388">
        <v>89778</v>
      </c>
      <c r="B3704" s="388" t="s">
        <v>4801</v>
      </c>
      <c r="C3704" s="388" t="s">
        <v>146</v>
      </c>
      <c r="D3704" s="388" t="s">
        <v>334</v>
      </c>
      <c r="E3704" s="389" t="s">
        <v>3324</v>
      </c>
      <c r="F3704" s="388" t="s">
        <v>241</v>
      </c>
    </row>
    <row r="3705" spans="1:6">
      <c r="A3705" s="388">
        <v>89779</v>
      </c>
      <c r="B3705" s="388" t="s">
        <v>4803</v>
      </c>
      <c r="C3705" s="388" t="s">
        <v>146</v>
      </c>
      <c r="D3705" s="388" t="s">
        <v>334</v>
      </c>
      <c r="E3705" s="389" t="s">
        <v>999</v>
      </c>
      <c r="F3705" s="388" t="s">
        <v>241</v>
      </c>
    </row>
    <row r="3706" spans="1:6">
      <c r="A3706" s="388">
        <v>89780</v>
      </c>
      <c r="B3706" s="388" t="s">
        <v>4804</v>
      </c>
      <c r="C3706" s="388" t="s">
        <v>146</v>
      </c>
      <c r="D3706" s="388" t="s">
        <v>334</v>
      </c>
      <c r="E3706" s="389" t="s">
        <v>14637</v>
      </c>
      <c r="F3706" s="388" t="s">
        <v>241</v>
      </c>
    </row>
    <row r="3707" spans="1:6">
      <c r="A3707" s="388">
        <v>89781</v>
      </c>
      <c r="B3707" s="388" t="s">
        <v>4805</v>
      </c>
      <c r="C3707" s="388" t="s">
        <v>146</v>
      </c>
      <c r="D3707" s="388" t="s">
        <v>334</v>
      </c>
      <c r="E3707" s="389" t="s">
        <v>3740</v>
      </c>
      <c r="F3707" s="388" t="s">
        <v>241</v>
      </c>
    </row>
    <row r="3708" spans="1:6">
      <c r="A3708" s="388">
        <v>89782</v>
      </c>
      <c r="B3708" s="388" t="s">
        <v>4806</v>
      </c>
      <c r="C3708" s="388" t="s">
        <v>146</v>
      </c>
      <c r="D3708" s="388" t="s">
        <v>334</v>
      </c>
      <c r="E3708" s="389" t="s">
        <v>17869</v>
      </c>
      <c r="F3708" s="388" t="s">
        <v>241</v>
      </c>
    </row>
    <row r="3709" spans="1:6">
      <c r="A3709" s="388">
        <v>89783</v>
      </c>
      <c r="B3709" s="388" t="s">
        <v>4808</v>
      </c>
      <c r="C3709" s="388" t="s">
        <v>146</v>
      </c>
      <c r="D3709" s="388" t="s">
        <v>334</v>
      </c>
      <c r="E3709" s="389" t="s">
        <v>13920</v>
      </c>
      <c r="F3709" s="388" t="s">
        <v>241</v>
      </c>
    </row>
    <row r="3710" spans="1:6">
      <c r="A3710" s="388">
        <v>89784</v>
      </c>
      <c r="B3710" s="388" t="s">
        <v>4810</v>
      </c>
      <c r="C3710" s="388" t="s">
        <v>146</v>
      </c>
      <c r="D3710" s="388" t="s">
        <v>334</v>
      </c>
      <c r="E3710" s="389" t="s">
        <v>3018</v>
      </c>
      <c r="F3710" s="388" t="s">
        <v>241</v>
      </c>
    </row>
    <row r="3711" spans="1:6">
      <c r="A3711" s="388">
        <v>89785</v>
      </c>
      <c r="B3711" s="388" t="s">
        <v>4812</v>
      </c>
      <c r="C3711" s="388" t="s">
        <v>146</v>
      </c>
      <c r="D3711" s="388" t="s">
        <v>334</v>
      </c>
      <c r="E3711" s="389" t="s">
        <v>14638</v>
      </c>
      <c r="F3711" s="388" t="s">
        <v>241</v>
      </c>
    </row>
    <row r="3712" spans="1:6">
      <c r="A3712" s="388">
        <v>89786</v>
      </c>
      <c r="B3712" s="388" t="s">
        <v>4813</v>
      </c>
      <c r="C3712" s="388" t="s">
        <v>146</v>
      </c>
      <c r="D3712" s="388" t="s">
        <v>334</v>
      </c>
      <c r="E3712" s="389" t="s">
        <v>14039</v>
      </c>
      <c r="F3712" s="388" t="s">
        <v>241</v>
      </c>
    </row>
    <row r="3713" spans="1:6">
      <c r="A3713" s="388">
        <v>89787</v>
      </c>
      <c r="B3713" s="388" t="s">
        <v>4814</v>
      </c>
      <c r="C3713" s="388" t="s">
        <v>146</v>
      </c>
      <c r="D3713" s="388" t="s">
        <v>334</v>
      </c>
      <c r="E3713" s="389" t="s">
        <v>3740</v>
      </c>
      <c r="F3713" s="388" t="s">
        <v>241</v>
      </c>
    </row>
    <row r="3714" spans="1:6">
      <c r="A3714" s="388">
        <v>89788</v>
      </c>
      <c r="B3714" s="388" t="s">
        <v>4815</v>
      </c>
      <c r="C3714" s="388" t="s">
        <v>146</v>
      </c>
      <c r="D3714" s="388" t="s">
        <v>334</v>
      </c>
      <c r="E3714" s="389" t="s">
        <v>17870</v>
      </c>
      <c r="F3714" s="388" t="s">
        <v>241</v>
      </c>
    </row>
    <row r="3715" spans="1:6">
      <c r="A3715" s="388">
        <v>89789</v>
      </c>
      <c r="B3715" s="388" t="s">
        <v>4816</v>
      </c>
      <c r="C3715" s="388" t="s">
        <v>146</v>
      </c>
      <c r="D3715" s="388" t="s">
        <v>334</v>
      </c>
      <c r="E3715" s="389" t="s">
        <v>17871</v>
      </c>
      <c r="F3715" s="388" t="s">
        <v>241</v>
      </c>
    </row>
    <row r="3716" spans="1:6">
      <c r="A3716" s="388">
        <v>89790</v>
      </c>
      <c r="B3716" s="388" t="s">
        <v>4817</v>
      </c>
      <c r="C3716" s="388" t="s">
        <v>146</v>
      </c>
      <c r="D3716" s="388" t="s">
        <v>334</v>
      </c>
      <c r="E3716" s="389" t="s">
        <v>17872</v>
      </c>
      <c r="F3716" s="388" t="s">
        <v>241</v>
      </c>
    </row>
    <row r="3717" spans="1:6">
      <c r="A3717" s="388">
        <v>89791</v>
      </c>
      <c r="B3717" s="388" t="s">
        <v>4818</v>
      </c>
      <c r="C3717" s="388" t="s">
        <v>146</v>
      </c>
      <c r="D3717" s="388" t="s">
        <v>334</v>
      </c>
      <c r="E3717" s="389" t="s">
        <v>17873</v>
      </c>
      <c r="F3717" s="388" t="s">
        <v>241</v>
      </c>
    </row>
    <row r="3718" spans="1:6">
      <c r="A3718" s="388">
        <v>89792</v>
      </c>
      <c r="B3718" s="388" t="s">
        <v>4819</v>
      </c>
      <c r="C3718" s="388" t="s">
        <v>146</v>
      </c>
      <c r="D3718" s="388" t="s">
        <v>334</v>
      </c>
      <c r="E3718" s="389" t="s">
        <v>17874</v>
      </c>
      <c r="F3718" s="388" t="s">
        <v>241</v>
      </c>
    </row>
    <row r="3719" spans="1:6">
      <c r="A3719" s="388">
        <v>89793</v>
      </c>
      <c r="B3719" s="388" t="s">
        <v>4820</v>
      </c>
      <c r="C3719" s="388" t="s">
        <v>146</v>
      </c>
      <c r="D3719" s="388" t="s">
        <v>334</v>
      </c>
      <c r="E3719" s="389" t="s">
        <v>17875</v>
      </c>
      <c r="F3719" s="388" t="s">
        <v>241</v>
      </c>
    </row>
    <row r="3720" spans="1:6">
      <c r="A3720" s="388">
        <v>89794</v>
      </c>
      <c r="B3720" s="388" t="s">
        <v>4821</v>
      </c>
      <c r="C3720" s="388" t="s">
        <v>146</v>
      </c>
      <c r="D3720" s="388" t="s">
        <v>334</v>
      </c>
      <c r="E3720" s="389" t="s">
        <v>3468</v>
      </c>
      <c r="F3720" s="388" t="s">
        <v>241</v>
      </c>
    </row>
    <row r="3721" spans="1:6">
      <c r="A3721" s="388">
        <v>89795</v>
      </c>
      <c r="B3721" s="388" t="s">
        <v>4822</v>
      </c>
      <c r="C3721" s="388" t="s">
        <v>146</v>
      </c>
      <c r="D3721" s="388" t="s">
        <v>334</v>
      </c>
      <c r="E3721" s="389" t="s">
        <v>17512</v>
      </c>
      <c r="F3721" s="388" t="s">
        <v>241</v>
      </c>
    </row>
    <row r="3722" spans="1:6">
      <c r="A3722" s="388">
        <v>89796</v>
      </c>
      <c r="B3722" s="388" t="s">
        <v>4824</v>
      </c>
      <c r="C3722" s="388" t="s">
        <v>146</v>
      </c>
      <c r="D3722" s="388" t="s">
        <v>334</v>
      </c>
      <c r="E3722" s="389" t="s">
        <v>17649</v>
      </c>
      <c r="F3722" s="388" t="s">
        <v>241</v>
      </c>
    </row>
    <row r="3723" spans="1:6">
      <c r="A3723" s="388">
        <v>89797</v>
      </c>
      <c r="B3723" s="388" t="s">
        <v>4825</v>
      </c>
      <c r="C3723" s="388" t="s">
        <v>146</v>
      </c>
      <c r="D3723" s="388" t="s">
        <v>334</v>
      </c>
      <c r="E3723" s="389" t="s">
        <v>17876</v>
      </c>
      <c r="F3723" s="388" t="s">
        <v>241</v>
      </c>
    </row>
    <row r="3724" spans="1:6">
      <c r="A3724" s="388">
        <v>89801</v>
      </c>
      <c r="B3724" s="388" t="s">
        <v>4827</v>
      </c>
      <c r="C3724" s="388" t="s">
        <v>146</v>
      </c>
      <c r="D3724" s="388" t="s">
        <v>334</v>
      </c>
      <c r="E3724" s="389" t="s">
        <v>4409</v>
      </c>
      <c r="F3724" s="388" t="s">
        <v>241</v>
      </c>
    </row>
    <row r="3725" spans="1:6">
      <c r="A3725" s="388">
        <v>89802</v>
      </c>
      <c r="B3725" s="388" t="s">
        <v>4828</v>
      </c>
      <c r="C3725" s="388" t="s">
        <v>146</v>
      </c>
      <c r="D3725" s="388" t="s">
        <v>334</v>
      </c>
      <c r="E3725" s="389" t="s">
        <v>10175</v>
      </c>
      <c r="F3725" s="388" t="s">
        <v>241</v>
      </c>
    </row>
    <row r="3726" spans="1:6">
      <c r="A3726" s="388">
        <v>89803</v>
      </c>
      <c r="B3726" s="388" t="s">
        <v>4829</v>
      </c>
      <c r="C3726" s="388" t="s">
        <v>146</v>
      </c>
      <c r="D3726" s="388" t="s">
        <v>334</v>
      </c>
      <c r="E3726" s="389" t="s">
        <v>2886</v>
      </c>
      <c r="F3726" s="388" t="s">
        <v>241</v>
      </c>
    </row>
    <row r="3727" spans="1:6">
      <c r="A3727" s="388">
        <v>89804</v>
      </c>
      <c r="B3727" s="388" t="s">
        <v>4830</v>
      </c>
      <c r="C3727" s="388" t="s">
        <v>146</v>
      </c>
      <c r="D3727" s="388" t="s">
        <v>334</v>
      </c>
      <c r="E3727" s="389" t="s">
        <v>17877</v>
      </c>
      <c r="F3727" s="388" t="s">
        <v>241</v>
      </c>
    </row>
    <row r="3728" spans="1:6">
      <c r="A3728" s="388">
        <v>89805</v>
      </c>
      <c r="B3728" s="388" t="s">
        <v>4831</v>
      </c>
      <c r="C3728" s="388" t="s">
        <v>146</v>
      </c>
      <c r="D3728" s="388" t="s">
        <v>334</v>
      </c>
      <c r="E3728" s="389" t="s">
        <v>1747</v>
      </c>
      <c r="F3728" s="388" t="s">
        <v>241</v>
      </c>
    </row>
    <row r="3729" spans="1:6">
      <c r="A3729" s="388">
        <v>89806</v>
      </c>
      <c r="B3729" s="388" t="s">
        <v>4833</v>
      </c>
      <c r="C3729" s="388" t="s">
        <v>146</v>
      </c>
      <c r="D3729" s="388" t="s">
        <v>334</v>
      </c>
      <c r="E3729" s="389" t="s">
        <v>17878</v>
      </c>
      <c r="F3729" s="388" t="s">
        <v>241</v>
      </c>
    </row>
    <row r="3730" spans="1:6">
      <c r="A3730" s="388">
        <v>89807</v>
      </c>
      <c r="B3730" s="388" t="s">
        <v>4835</v>
      </c>
      <c r="C3730" s="388" t="s">
        <v>146</v>
      </c>
      <c r="D3730" s="388" t="s">
        <v>334</v>
      </c>
      <c r="E3730" s="389" t="s">
        <v>10337</v>
      </c>
      <c r="F3730" s="388" t="s">
        <v>241</v>
      </c>
    </row>
    <row r="3731" spans="1:6">
      <c r="A3731" s="388">
        <v>89808</v>
      </c>
      <c r="B3731" s="388" t="s">
        <v>4836</v>
      </c>
      <c r="C3731" s="388" t="s">
        <v>146</v>
      </c>
      <c r="D3731" s="388" t="s">
        <v>334</v>
      </c>
      <c r="E3731" s="389" t="s">
        <v>13911</v>
      </c>
      <c r="F3731" s="388" t="s">
        <v>241</v>
      </c>
    </row>
    <row r="3732" spans="1:6">
      <c r="A3732" s="388">
        <v>89809</v>
      </c>
      <c r="B3732" s="388" t="s">
        <v>4837</v>
      </c>
      <c r="C3732" s="388" t="s">
        <v>146</v>
      </c>
      <c r="D3732" s="388" t="s">
        <v>334</v>
      </c>
      <c r="E3732" s="389" t="s">
        <v>17879</v>
      </c>
      <c r="F3732" s="388" t="s">
        <v>241</v>
      </c>
    </row>
    <row r="3733" spans="1:6">
      <c r="A3733" s="388">
        <v>89810</v>
      </c>
      <c r="B3733" s="388" t="s">
        <v>4839</v>
      </c>
      <c r="C3733" s="388" t="s">
        <v>146</v>
      </c>
      <c r="D3733" s="388" t="s">
        <v>334</v>
      </c>
      <c r="E3733" s="389" t="s">
        <v>17880</v>
      </c>
      <c r="F3733" s="388" t="s">
        <v>241</v>
      </c>
    </row>
    <row r="3734" spans="1:6">
      <c r="A3734" s="388">
        <v>89811</v>
      </c>
      <c r="B3734" s="388" t="s">
        <v>4841</v>
      </c>
      <c r="C3734" s="388" t="s">
        <v>146</v>
      </c>
      <c r="D3734" s="388" t="s">
        <v>334</v>
      </c>
      <c r="E3734" s="389" t="s">
        <v>17881</v>
      </c>
      <c r="F3734" s="388" t="s">
        <v>241</v>
      </c>
    </row>
    <row r="3735" spans="1:6">
      <c r="A3735" s="388">
        <v>89812</v>
      </c>
      <c r="B3735" s="388" t="s">
        <v>4843</v>
      </c>
      <c r="C3735" s="388" t="s">
        <v>146</v>
      </c>
      <c r="D3735" s="388" t="s">
        <v>334</v>
      </c>
      <c r="E3735" s="389" t="s">
        <v>17882</v>
      </c>
      <c r="F3735" s="388" t="s">
        <v>241</v>
      </c>
    </row>
    <row r="3736" spans="1:6">
      <c r="A3736" s="388">
        <v>89813</v>
      </c>
      <c r="B3736" s="388" t="s">
        <v>4844</v>
      </c>
      <c r="C3736" s="388" t="s">
        <v>146</v>
      </c>
      <c r="D3736" s="388" t="s">
        <v>334</v>
      </c>
      <c r="E3736" s="389" t="s">
        <v>4912</v>
      </c>
      <c r="F3736" s="388" t="s">
        <v>241</v>
      </c>
    </row>
    <row r="3737" spans="1:6">
      <c r="A3737" s="388">
        <v>89814</v>
      </c>
      <c r="B3737" s="388" t="s">
        <v>4845</v>
      </c>
      <c r="C3737" s="388" t="s">
        <v>146</v>
      </c>
      <c r="D3737" s="388" t="s">
        <v>334</v>
      </c>
      <c r="E3737" s="389" t="s">
        <v>2969</v>
      </c>
      <c r="F3737" s="388" t="s">
        <v>241</v>
      </c>
    </row>
    <row r="3738" spans="1:6">
      <c r="A3738" s="388">
        <v>89815</v>
      </c>
      <c r="B3738" s="388" t="s">
        <v>4846</v>
      </c>
      <c r="C3738" s="388" t="s">
        <v>146</v>
      </c>
      <c r="D3738" s="388" t="s">
        <v>334</v>
      </c>
      <c r="E3738" s="389" t="s">
        <v>14639</v>
      </c>
      <c r="F3738" s="388" t="s">
        <v>241</v>
      </c>
    </row>
    <row r="3739" spans="1:6">
      <c r="A3739" s="388">
        <v>89816</v>
      </c>
      <c r="B3739" s="388" t="s">
        <v>4847</v>
      </c>
      <c r="C3739" s="388" t="s">
        <v>146</v>
      </c>
      <c r="D3739" s="388" t="s">
        <v>334</v>
      </c>
      <c r="E3739" s="389" t="s">
        <v>14640</v>
      </c>
      <c r="F3739" s="388" t="s">
        <v>241</v>
      </c>
    </row>
    <row r="3740" spans="1:6">
      <c r="A3740" s="388">
        <v>89817</v>
      </c>
      <c r="B3740" s="388" t="s">
        <v>4848</v>
      </c>
      <c r="C3740" s="388" t="s">
        <v>146</v>
      </c>
      <c r="D3740" s="388" t="s">
        <v>334</v>
      </c>
      <c r="E3740" s="389" t="s">
        <v>16332</v>
      </c>
      <c r="F3740" s="388" t="s">
        <v>241</v>
      </c>
    </row>
    <row r="3741" spans="1:6">
      <c r="A3741" s="388">
        <v>89818</v>
      </c>
      <c r="B3741" s="388" t="s">
        <v>4849</v>
      </c>
      <c r="C3741" s="388" t="s">
        <v>146</v>
      </c>
      <c r="D3741" s="388" t="s">
        <v>334</v>
      </c>
      <c r="E3741" s="389" t="s">
        <v>17883</v>
      </c>
      <c r="F3741" s="388" t="s">
        <v>241</v>
      </c>
    </row>
    <row r="3742" spans="1:6">
      <c r="A3742" s="388">
        <v>89819</v>
      </c>
      <c r="B3742" s="388" t="s">
        <v>4850</v>
      </c>
      <c r="C3742" s="388" t="s">
        <v>146</v>
      </c>
      <c r="D3742" s="388" t="s">
        <v>334</v>
      </c>
      <c r="E3742" s="389" t="s">
        <v>5666</v>
      </c>
      <c r="F3742" s="388" t="s">
        <v>241</v>
      </c>
    </row>
    <row r="3743" spans="1:6">
      <c r="A3743" s="388">
        <v>89820</v>
      </c>
      <c r="B3743" s="388" t="s">
        <v>4851</v>
      </c>
      <c r="C3743" s="388" t="s">
        <v>146</v>
      </c>
      <c r="D3743" s="388" t="s">
        <v>334</v>
      </c>
      <c r="E3743" s="389" t="s">
        <v>9598</v>
      </c>
      <c r="F3743" s="388" t="s">
        <v>241</v>
      </c>
    </row>
    <row r="3744" spans="1:6">
      <c r="A3744" s="388">
        <v>89821</v>
      </c>
      <c r="B3744" s="388" t="s">
        <v>4853</v>
      </c>
      <c r="C3744" s="388" t="s">
        <v>146</v>
      </c>
      <c r="D3744" s="388" t="s">
        <v>334</v>
      </c>
      <c r="E3744" s="389" t="s">
        <v>5194</v>
      </c>
      <c r="F3744" s="388" t="s">
        <v>241</v>
      </c>
    </row>
    <row r="3745" spans="1:6">
      <c r="A3745" s="388">
        <v>89822</v>
      </c>
      <c r="B3745" s="388" t="s">
        <v>4855</v>
      </c>
      <c r="C3745" s="388" t="s">
        <v>146</v>
      </c>
      <c r="D3745" s="388" t="s">
        <v>334</v>
      </c>
      <c r="E3745" s="389" t="s">
        <v>17884</v>
      </c>
      <c r="F3745" s="388" t="s">
        <v>241</v>
      </c>
    </row>
    <row r="3746" spans="1:6">
      <c r="A3746" s="388">
        <v>89823</v>
      </c>
      <c r="B3746" s="388" t="s">
        <v>4857</v>
      </c>
      <c r="C3746" s="388" t="s">
        <v>146</v>
      </c>
      <c r="D3746" s="388" t="s">
        <v>334</v>
      </c>
      <c r="E3746" s="389" t="s">
        <v>7528</v>
      </c>
      <c r="F3746" s="388" t="s">
        <v>241</v>
      </c>
    </row>
    <row r="3747" spans="1:6">
      <c r="A3747" s="388">
        <v>89824</v>
      </c>
      <c r="B3747" s="388" t="s">
        <v>4858</v>
      </c>
      <c r="C3747" s="388" t="s">
        <v>146</v>
      </c>
      <c r="D3747" s="388" t="s">
        <v>334</v>
      </c>
      <c r="E3747" s="389" t="s">
        <v>14341</v>
      </c>
      <c r="F3747" s="388" t="s">
        <v>241</v>
      </c>
    </row>
    <row r="3748" spans="1:6">
      <c r="A3748" s="388">
        <v>89825</v>
      </c>
      <c r="B3748" s="388" t="s">
        <v>4860</v>
      </c>
      <c r="C3748" s="388" t="s">
        <v>146</v>
      </c>
      <c r="D3748" s="388" t="s">
        <v>334</v>
      </c>
      <c r="E3748" s="389" t="s">
        <v>7091</v>
      </c>
      <c r="F3748" s="388" t="s">
        <v>241</v>
      </c>
    </row>
    <row r="3749" spans="1:6">
      <c r="A3749" s="388">
        <v>89826</v>
      </c>
      <c r="B3749" s="388" t="s">
        <v>4862</v>
      </c>
      <c r="C3749" s="388" t="s">
        <v>146</v>
      </c>
      <c r="D3749" s="388" t="s">
        <v>334</v>
      </c>
      <c r="E3749" s="389" t="s">
        <v>17885</v>
      </c>
      <c r="F3749" s="388" t="s">
        <v>241</v>
      </c>
    </row>
    <row r="3750" spans="1:6">
      <c r="A3750" s="388">
        <v>89827</v>
      </c>
      <c r="B3750" s="388" t="s">
        <v>4863</v>
      </c>
      <c r="C3750" s="388" t="s">
        <v>146</v>
      </c>
      <c r="D3750" s="388" t="s">
        <v>334</v>
      </c>
      <c r="E3750" s="389" t="s">
        <v>14580</v>
      </c>
      <c r="F3750" s="388" t="s">
        <v>241</v>
      </c>
    </row>
    <row r="3751" spans="1:6">
      <c r="A3751" s="388">
        <v>89828</v>
      </c>
      <c r="B3751" s="388" t="s">
        <v>4864</v>
      </c>
      <c r="C3751" s="388" t="s">
        <v>146</v>
      </c>
      <c r="D3751" s="388" t="s">
        <v>334</v>
      </c>
      <c r="E3751" s="389" t="s">
        <v>17886</v>
      </c>
      <c r="F3751" s="388" t="s">
        <v>241</v>
      </c>
    </row>
    <row r="3752" spans="1:6">
      <c r="A3752" s="388">
        <v>89829</v>
      </c>
      <c r="B3752" s="388" t="s">
        <v>4865</v>
      </c>
      <c r="C3752" s="388" t="s">
        <v>146</v>
      </c>
      <c r="D3752" s="388" t="s">
        <v>334</v>
      </c>
      <c r="E3752" s="389" t="s">
        <v>798</v>
      </c>
      <c r="F3752" s="388" t="s">
        <v>241</v>
      </c>
    </row>
    <row r="3753" spans="1:6">
      <c r="A3753" s="388">
        <v>89830</v>
      </c>
      <c r="B3753" s="388" t="s">
        <v>4866</v>
      </c>
      <c r="C3753" s="388" t="s">
        <v>146</v>
      </c>
      <c r="D3753" s="388" t="s">
        <v>334</v>
      </c>
      <c r="E3753" s="389" t="s">
        <v>14641</v>
      </c>
      <c r="F3753" s="388" t="s">
        <v>241</v>
      </c>
    </row>
    <row r="3754" spans="1:6">
      <c r="A3754" s="388">
        <v>89831</v>
      </c>
      <c r="B3754" s="388" t="s">
        <v>4867</v>
      </c>
      <c r="C3754" s="388" t="s">
        <v>146</v>
      </c>
      <c r="D3754" s="388" t="s">
        <v>334</v>
      </c>
      <c r="E3754" s="389" t="s">
        <v>17887</v>
      </c>
      <c r="F3754" s="388" t="s">
        <v>241</v>
      </c>
    </row>
    <row r="3755" spans="1:6">
      <c r="A3755" s="388">
        <v>89832</v>
      </c>
      <c r="B3755" s="388" t="s">
        <v>4868</v>
      </c>
      <c r="C3755" s="388" t="s">
        <v>146</v>
      </c>
      <c r="D3755" s="388" t="s">
        <v>334</v>
      </c>
      <c r="E3755" s="389" t="s">
        <v>17888</v>
      </c>
      <c r="F3755" s="388" t="s">
        <v>241</v>
      </c>
    </row>
    <row r="3756" spans="1:6">
      <c r="A3756" s="388">
        <v>89833</v>
      </c>
      <c r="B3756" s="388" t="s">
        <v>4869</v>
      </c>
      <c r="C3756" s="388" t="s">
        <v>146</v>
      </c>
      <c r="D3756" s="388" t="s">
        <v>334</v>
      </c>
      <c r="E3756" s="389" t="s">
        <v>17889</v>
      </c>
      <c r="F3756" s="388" t="s">
        <v>241</v>
      </c>
    </row>
    <row r="3757" spans="1:6">
      <c r="A3757" s="388">
        <v>89834</v>
      </c>
      <c r="B3757" s="388" t="s">
        <v>4870</v>
      </c>
      <c r="C3757" s="388" t="s">
        <v>146</v>
      </c>
      <c r="D3757" s="388" t="s">
        <v>334</v>
      </c>
      <c r="E3757" s="389" t="s">
        <v>17890</v>
      </c>
      <c r="F3757" s="388" t="s">
        <v>241</v>
      </c>
    </row>
    <row r="3758" spans="1:6">
      <c r="A3758" s="388">
        <v>89835</v>
      </c>
      <c r="B3758" s="388" t="s">
        <v>4871</v>
      </c>
      <c r="C3758" s="388" t="s">
        <v>146</v>
      </c>
      <c r="D3758" s="388" t="s">
        <v>334</v>
      </c>
      <c r="E3758" s="389" t="s">
        <v>5241</v>
      </c>
      <c r="F3758" s="388" t="s">
        <v>241</v>
      </c>
    </row>
    <row r="3759" spans="1:6">
      <c r="A3759" s="388">
        <v>89836</v>
      </c>
      <c r="B3759" s="388" t="s">
        <v>4872</v>
      </c>
      <c r="C3759" s="388" t="s">
        <v>146</v>
      </c>
      <c r="D3759" s="388" t="s">
        <v>334</v>
      </c>
      <c r="E3759" s="389" t="s">
        <v>17891</v>
      </c>
      <c r="F3759" s="388" t="s">
        <v>241</v>
      </c>
    </row>
    <row r="3760" spans="1:6">
      <c r="A3760" s="388">
        <v>89837</v>
      </c>
      <c r="B3760" s="388" t="s">
        <v>4873</v>
      </c>
      <c r="C3760" s="388" t="s">
        <v>146</v>
      </c>
      <c r="D3760" s="388" t="s">
        <v>334</v>
      </c>
      <c r="E3760" s="389" t="s">
        <v>17892</v>
      </c>
      <c r="F3760" s="388" t="s">
        <v>241</v>
      </c>
    </row>
    <row r="3761" spans="1:6">
      <c r="A3761" s="388">
        <v>89838</v>
      </c>
      <c r="B3761" s="388" t="s">
        <v>4874</v>
      </c>
      <c r="C3761" s="388" t="s">
        <v>146</v>
      </c>
      <c r="D3761" s="388" t="s">
        <v>334</v>
      </c>
      <c r="E3761" s="389" t="s">
        <v>17893</v>
      </c>
      <c r="F3761" s="388" t="s">
        <v>241</v>
      </c>
    </row>
    <row r="3762" spans="1:6">
      <c r="A3762" s="388">
        <v>89839</v>
      </c>
      <c r="B3762" s="388" t="s">
        <v>4875</v>
      </c>
      <c r="C3762" s="388" t="s">
        <v>146</v>
      </c>
      <c r="D3762" s="388" t="s">
        <v>334</v>
      </c>
      <c r="E3762" s="389" t="s">
        <v>17894</v>
      </c>
      <c r="F3762" s="388" t="s">
        <v>241</v>
      </c>
    </row>
    <row r="3763" spans="1:6">
      <c r="A3763" s="388">
        <v>89840</v>
      </c>
      <c r="B3763" s="388" t="s">
        <v>4876</v>
      </c>
      <c r="C3763" s="388" t="s">
        <v>146</v>
      </c>
      <c r="D3763" s="388" t="s">
        <v>334</v>
      </c>
      <c r="E3763" s="389" t="s">
        <v>17895</v>
      </c>
      <c r="F3763" s="388" t="s">
        <v>241</v>
      </c>
    </row>
    <row r="3764" spans="1:6">
      <c r="A3764" s="388">
        <v>89841</v>
      </c>
      <c r="B3764" s="388" t="s">
        <v>4877</v>
      </c>
      <c r="C3764" s="388" t="s">
        <v>146</v>
      </c>
      <c r="D3764" s="388" t="s">
        <v>334</v>
      </c>
      <c r="E3764" s="389" t="s">
        <v>17896</v>
      </c>
      <c r="F3764" s="388" t="s">
        <v>241</v>
      </c>
    </row>
    <row r="3765" spans="1:6">
      <c r="A3765" s="388">
        <v>89842</v>
      </c>
      <c r="B3765" s="388" t="s">
        <v>4878</v>
      </c>
      <c r="C3765" s="388" t="s">
        <v>146</v>
      </c>
      <c r="D3765" s="388" t="s">
        <v>334</v>
      </c>
      <c r="E3765" s="389" t="s">
        <v>14642</v>
      </c>
      <c r="F3765" s="388" t="s">
        <v>241</v>
      </c>
    </row>
    <row r="3766" spans="1:6">
      <c r="A3766" s="388">
        <v>89844</v>
      </c>
      <c r="B3766" s="388" t="s">
        <v>4879</v>
      </c>
      <c r="C3766" s="388" t="s">
        <v>146</v>
      </c>
      <c r="D3766" s="388" t="s">
        <v>334</v>
      </c>
      <c r="E3766" s="389" t="s">
        <v>17897</v>
      </c>
      <c r="F3766" s="388" t="s">
        <v>241</v>
      </c>
    </row>
    <row r="3767" spans="1:6">
      <c r="A3767" s="388">
        <v>89845</v>
      </c>
      <c r="B3767" s="388" t="s">
        <v>4880</v>
      </c>
      <c r="C3767" s="388" t="s">
        <v>146</v>
      </c>
      <c r="D3767" s="388" t="s">
        <v>334</v>
      </c>
      <c r="E3767" s="389" t="s">
        <v>17898</v>
      </c>
      <c r="F3767" s="388" t="s">
        <v>241</v>
      </c>
    </row>
    <row r="3768" spans="1:6">
      <c r="A3768" s="388">
        <v>89846</v>
      </c>
      <c r="B3768" s="388" t="s">
        <v>4881</v>
      </c>
      <c r="C3768" s="388" t="s">
        <v>146</v>
      </c>
      <c r="D3768" s="388" t="s">
        <v>334</v>
      </c>
      <c r="E3768" s="389" t="s">
        <v>17899</v>
      </c>
      <c r="F3768" s="388" t="s">
        <v>241</v>
      </c>
    </row>
    <row r="3769" spans="1:6">
      <c r="A3769" s="388">
        <v>89847</v>
      </c>
      <c r="B3769" s="388" t="s">
        <v>4882</v>
      </c>
      <c r="C3769" s="388" t="s">
        <v>146</v>
      </c>
      <c r="D3769" s="388" t="s">
        <v>334</v>
      </c>
      <c r="E3769" s="389" t="s">
        <v>17900</v>
      </c>
      <c r="F3769" s="388" t="s">
        <v>241</v>
      </c>
    </row>
    <row r="3770" spans="1:6">
      <c r="A3770" s="388">
        <v>89850</v>
      </c>
      <c r="B3770" s="388" t="s">
        <v>4883</v>
      </c>
      <c r="C3770" s="388" t="s">
        <v>146</v>
      </c>
      <c r="D3770" s="388" t="s">
        <v>334</v>
      </c>
      <c r="E3770" s="389" t="s">
        <v>14643</v>
      </c>
      <c r="F3770" s="388" t="s">
        <v>241</v>
      </c>
    </row>
    <row r="3771" spans="1:6">
      <c r="A3771" s="388">
        <v>89851</v>
      </c>
      <c r="B3771" s="388" t="s">
        <v>4884</v>
      </c>
      <c r="C3771" s="388" t="s">
        <v>146</v>
      </c>
      <c r="D3771" s="388" t="s">
        <v>334</v>
      </c>
      <c r="E3771" s="389" t="s">
        <v>5060</v>
      </c>
      <c r="F3771" s="388" t="s">
        <v>241</v>
      </c>
    </row>
    <row r="3772" spans="1:6">
      <c r="A3772" s="388">
        <v>89852</v>
      </c>
      <c r="B3772" s="388" t="s">
        <v>4885</v>
      </c>
      <c r="C3772" s="388" t="s">
        <v>146</v>
      </c>
      <c r="D3772" s="388" t="s">
        <v>334</v>
      </c>
      <c r="E3772" s="389" t="s">
        <v>17254</v>
      </c>
      <c r="F3772" s="388" t="s">
        <v>241</v>
      </c>
    </row>
    <row r="3773" spans="1:6">
      <c r="A3773" s="388">
        <v>89853</v>
      </c>
      <c r="B3773" s="388" t="s">
        <v>4886</v>
      </c>
      <c r="C3773" s="388" t="s">
        <v>146</v>
      </c>
      <c r="D3773" s="388" t="s">
        <v>334</v>
      </c>
      <c r="E3773" s="389" t="s">
        <v>14644</v>
      </c>
      <c r="F3773" s="388" t="s">
        <v>241</v>
      </c>
    </row>
    <row r="3774" spans="1:6">
      <c r="A3774" s="388">
        <v>89854</v>
      </c>
      <c r="B3774" s="388" t="s">
        <v>4887</v>
      </c>
      <c r="C3774" s="388" t="s">
        <v>146</v>
      </c>
      <c r="D3774" s="388" t="s">
        <v>334</v>
      </c>
      <c r="E3774" s="389" t="s">
        <v>14645</v>
      </c>
      <c r="F3774" s="388" t="s">
        <v>241</v>
      </c>
    </row>
    <row r="3775" spans="1:6">
      <c r="A3775" s="388">
        <v>89855</v>
      </c>
      <c r="B3775" s="388" t="s">
        <v>4889</v>
      </c>
      <c r="C3775" s="388" t="s">
        <v>146</v>
      </c>
      <c r="D3775" s="388" t="s">
        <v>334</v>
      </c>
      <c r="E3775" s="389" t="s">
        <v>17901</v>
      </c>
      <c r="F3775" s="388" t="s">
        <v>241</v>
      </c>
    </row>
    <row r="3776" spans="1:6">
      <c r="A3776" s="388">
        <v>89856</v>
      </c>
      <c r="B3776" s="388" t="s">
        <v>4890</v>
      </c>
      <c r="C3776" s="388" t="s">
        <v>146</v>
      </c>
      <c r="D3776" s="388" t="s">
        <v>334</v>
      </c>
      <c r="E3776" s="389" t="s">
        <v>17902</v>
      </c>
      <c r="F3776" s="388" t="s">
        <v>241</v>
      </c>
    </row>
    <row r="3777" spans="1:6">
      <c r="A3777" s="388">
        <v>89857</v>
      </c>
      <c r="B3777" s="388" t="s">
        <v>4891</v>
      </c>
      <c r="C3777" s="388" t="s">
        <v>146</v>
      </c>
      <c r="D3777" s="388" t="s">
        <v>334</v>
      </c>
      <c r="E3777" s="389" t="s">
        <v>3503</v>
      </c>
      <c r="F3777" s="388" t="s">
        <v>241</v>
      </c>
    </row>
    <row r="3778" spans="1:6">
      <c r="A3778" s="388">
        <v>89859</v>
      </c>
      <c r="B3778" s="388" t="s">
        <v>4892</v>
      </c>
      <c r="C3778" s="388" t="s">
        <v>146</v>
      </c>
      <c r="D3778" s="388" t="s">
        <v>240</v>
      </c>
      <c r="E3778" s="389" t="s">
        <v>17903</v>
      </c>
      <c r="F3778" s="388" t="s">
        <v>241</v>
      </c>
    </row>
    <row r="3779" spans="1:6">
      <c r="A3779" s="388">
        <v>89860</v>
      </c>
      <c r="B3779" s="388" t="s">
        <v>4893</v>
      </c>
      <c r="C3779" s="388" t="s">
        <v>146</v>
      </c>
      <c r="D3779" s="388" t="s">
        <v>334</v>
      </c>
      <c r="E3779" s="389" t="s">
        <v>14646</v>
      </c>
      <c r="F3779" s="388" t="s">
        <v>241</v>
      </c>
    </row>
    <row r="3780" spans="1:6">
      <c r="A3780" s="388">
        <v>89861</v>
      </c>
      <c r="B3780" s="388" t="s">
        <v>4895</v>
      </c>
      <c r="C3780" s="388" t="s">
        <v>146</v>
      </c>
      <c r="D3780" s="388" t="s">
        <v>334</v>
      </c>
      <c r="E3780" s="389" t="s">
        <v>17904</v>
      </c>
      <c r="F3780" s="388" t="s">
        <v>241</v>
      </c>
    </row>
    <row r="3781" spans="1:6">
      <c r="A3781" s="388">
        <v>89862</v>
      </c>
      <c r="B3781" s="388" t="s">
        <v>4896</v>
      </c>
      <c r="C3781" s="388" t="s">
        <v>146</v>
      </c>
      <c r="D3781" s="388" t="s">
        <v>334</v>
      </c>
      <c r="E3781" s="389" t="s">
        <v>17905</v>
      </c>
      <c r="F3781" s="388" t="s">
        <v>241</v>
      </c>
    </row>
    <row r="3782" spans="1:6">
      <c r="A3782" s="388">
        <v>89863</v>
      </c>
      <c r="B3782" s="388" t="s">
        <v>4897</v>
      </c>
      <c r="C3782" s="388" t="s">
        <v>146</v>
      </c>
      <c r="D3782" s="388" t="s">
        <v>334</v>
      </c>
      <c r="E3782" s="389" t="s">
        <v>17906</v>
      </c>
      <c r="F3782" s="388" t="s">
        <v>241</v>
      </c>
    </row>
    <row r="3783" spans="1:6">
      <c r="A3783" s="388">
        <v>89866</v>
      </c>
      <c r="B3783" s="388" t="s">
        <v>4898</v>
      </c>
      <c r="C3783" s="388" t="s">
        <v>146</v>
      </c>
      <c r="D3783" s="388" t="s">
        <v>334</v>
      </c>
      <c r="E3783" s="389" t="s">
        <v>630</v>
      </c>
      <c r="F3783" s="388" t="s">
        <v>241</v>
      </c>
    </row>
    <row r="3784" spans="1:6">
      <c r="A3784" s="388">
        <v>89867</v>
      </c>
      <c r="B3784" s="388" t="s">
        <v>4900</v>
      </c>
      <c r="C3784" s="388" t="s">
        <v>146</v>
      </c>
      <c r="D3784" s="388" t="s">
        <v>334</v>
      </c>
      <c r="E3784" s="389" t="s">
        <v>3279</v>
      </c>
      <c r="F3784" s="388" t="s">
        <v>241</v>
      </c>
    </row>
    <row r="3785" spans="1:6">
      <c r="A3785" s="388">
        <v>89868</v>
      </c>
      <c r="B3785" s="388" t="s">
        <v>4901</v>
      </c>
      <c r="C3785" s="388" t="s">
        <v>146</v>
      </c>
      <c r="D3785" s="388" t="s">
        <v>334</v>
      </c>
      <c r="E3785" s="389" t="s">
        <v>592</v>
      </c>
      <c r="F3785" s="388" t="s">
        <v>241</v>
      </c>
    </row>
    <row r="3786" spans="1:6">
      <c r="A3786" s="388">
        <v>89869</v>
      </c>
      <c r="B3786" s="388" t="s">
        <v>4903</v>
      </c>
      <c r="C3786" s="388" t="s">
        <v>146</v>
      </c>
      <c r="D3786" s="388" t="s">
        <v>334</v>
      </c>
      <c r="E3786" s="389" t="s">
        <v>972</v>
      </c>
      <c r="F3786" s="388" t="s">
        <v>241</v>
      </c>
    </row>
    <row r="3787" spans="1:6">
      <c r="A3787" s="388">
        <v>89979</v>
      </c>
      <c r="B3787" s="388" t="s">
        <v>4905</v>
      </c>
      <c r="C3787" s="388" t="s">
        <v>146</v>
      </c>
      <c r="D3787" s="388" t="s">
        <v>334</v>
      </c>
      <c r="E3787" s="389" t="s">
        <v>13935</v>
      </c>
      <c r="F3787" s="388" t="s">
        <v>241</v>
      </c>
    </row>
    <row r="3788" spans="1:6">
      <c r="A3788" s="388">
        <v>89980</v>
      </c>
      <c r="B3788" s="388" t="s">
        <v>4907</v>
      </c>
      <c r="C3788" s="388" t="s">
        <v>146</v>
      </c>
      <c r="D3788" s="388" t="s">
        <v>334</v>
      </c>
      <c r="E3788" s="389" t="s">
        <v>14211</v>
      </c>
      <c r="F3788" s="388" t="s">
        <v>241</v>
      </c>
    </row>
    <row r="3789" spans="1:6">
      <c r="A3789" s="388">
        <v>89981</v>
      </c>
      <c r="B3789" s="388" t="s">
        <v>4908</v>
      </c>
      <c r="C3789" s="388" t="s">
        <v>146</v>
      </c>
      <c r="D3789" s="388" t="s">
        <v>334</v>
      </c>
      <c r="E3789" s="389" t="s">
        <v>4045</v>
      </c>
      <c r="F3789" s="388" t="s">
        <v>241</v>
      </c>
    </row>
    <row r="3790" spans="1:6">
      <c r="A3790" s="388">
        <v>90373</v>
      </c>
      <c r="B3790" s="388" t="s">
        <v>4909</v>
      </c>
      <c r="C3790" s="388" t="s">
        <v>146</v>
      </c>
      <c r="D3790" s="388" t="s">
        <v>334</v>
      </c>
      <c r="E3790" s="389" t="s">
        <v>912</v>
      </c>
      <c r="F3790" s="388" t="s">
        <v>241</v>
      </c>
    </row>
    <row r="3791" spans="1:6">
      <c r="A3791" s="388">
        <v>90374</v>
      </c>
      <c r="B3791" s="388" t="s">
        <v>4910</v>
      </c>
      <c r="C3791" s="388" t="s">
        <v>146</v>
      </c>
      <c r="D3791" s="388" t="s">
        <v>334</v>
      </c>
      <c r="E3791" s="389" t="s">
        <v>10150</v>
      </c>
      <c r="F3791" s="388" t="s">
        <v>241</v>
      </c>
    </row>
    <row r="3792" spans="1:6">
      <c r="A3792" s="388">
        <v>90375</v>
      </c>
      <c r="B3792" s="388" t="s">
        <v>4911</v>
      </c>
      <c r="C3792" s="388" t="s">
        <v>146</v>
      </c>
      <c r="D3792" s="388" t="s">
        <v>334</v>
      </c>
      <c r="E3792" s="389" t="s">
        <v>3615</v>
      </c>
      <c r="F3792" s="388" t="s">
        <v>241</v>
      </c>
    </row>
    <row r="3793" spans="1:6">
      <c r="A3793" s="388">
        <v>92287</v>
      </c>
      <c r="B3793" s="388" t="s">
        <v>4913</v>
      </c>
      <c r="C3793" s="388" t="s">
        <v>146</v>
      </c>
      <c r="D3793" s="388" t="s">
        <v>240</v>
      </c>
      <c r="E3793" s="389" t="s">
        <v>17907</v>
      </c>
      <c r="F3793" s="388" t="s">
        <v>241</v>
      </c>
    </row>
    <row r="3794" spans="1:6">
      <c r="A3794" s="388">
        <v>92288</v>
      </c>
      <c r="B3794" s="388" t="s">
        <v>4914</v>
      </c>
      <c r="C3794" s="388" t="s">
        <v>146</v>
      </c>
      <c r="D3794" s="388" t="s">
        <v>240</v>
      </c>
      <c r="E3794" s="389" t="s">
        <v>3730</v>
      </c>
      <c r="F3794" s="388" t="s">
        <v>241</v>
      </c>
    </row>
    <row r="3795" spans="1:6">
      <c r="A3795" s="388">
        <v>92289</v>
      </c>
      <c r="B3795" s="388" t="s">
        <v>4916</v>
      </c>
      <c r="C3795" s="388" t="s">
        <v>146</v>
      </c>
      <c r="D3795" s="388" t="s">
        <v>240</v>
      </c>
      <c r="E3795" s="389" t="s">
        <v>14034</v>
      </c>
      <c r="F3795" s="388" t="s">
        <v>241</v>
      </c>
    </row>
    <row r="3796" spans="1:6">
      <c r="A3796" s="388">
        <v>92290</v>
      </c>
      <c r="B3796" s="388" t="s">
        <v>4918</v>
      </c>
      <c r="C3796" s="388" t="s">
        <v>146</v>
      </c>
      <c r="D3796" s="388" t="s">
        <v>240</v>
      </c>
      <c r="E3796" s="389" t="s">
        <v>17908</v>
      </c>
      <c r="F3796" s="388" t="s">
        <v>241</v>
      </c>
    </row>
    <row r="3797" spans="1:6">
      <c r="A3797" s="388">
        <v>92291</v>
      </c>
      <c r="B3797" s="388" t="s">
        <v>4920</v>
      </c>
      <c r="C3797" s="388" t="s">
        <v>146</v>
      </c>
      <c r="D3797" s="388" t="s">
        <v>240</v>
      </c>
      <c r="E3797" s="389" t="s">
        <v>17508</v>
      </c>
      <c r="F3797" s="388" t="s">
        <v>241</v>
      </c>
    </row>
    <row r="3798" spans="1:6">
      <c r="A3798" s="388">
        <v>92292</v>
      </c>
      <c r="B3798" s="388" t="s">
        <v>4921</v>
      </c>
      <c r="C3798" s="388" t="s">
        <v>146</v>
      </c>
      <c r="D3798" s="388" t="s">
        <v>240</v>
      </c>
      <c r="E3798" s="389" t="s">
        <v>17909</v>
      </c>
      <c r="F3798" s="388" t="s">
        <v>241</v>
      </c>
    </row>
    <row r="3799" spans="1:6">
      <c r="A3799" s="388">
        <v>92293</v>
      </c>
      <c r="B3799" s="388" t="s">
        <v>4922</v>
      </c>
      <c r="C3799" s="388" t="s">
        <v>146</v>
      </c>
      <c r="D3799" s="388" t="s">
        <v>240</v>
      </c>
      <c r="E3799" s="389" t="s">
        <v>10200</v>
      </c>
      <c r="F3799" s="388" t="s">
        <v>241</v>
      </c>
    </row>
    <row r="3800" spans="1:6">
      <c r="A3800" s="388">
        <v>92294</v>
      </c>
      <c r="B3800" s="388" t="s">
        <v>4923</v>
      </c>
      <c r="C3800" s="388" t="s">
        <v>146</v>
      </c>
      <c r="D3800" s="388" t="s">
        <v>240</v>
      </c>
      <c r="E3800" s="389" t="s">
        <v>1897</v>
      </c>
      <c r="F3800" s="388" t="s">
        <v>241</v>
      </c>
    </row>
    <row r="3801" spans="1:6">
      <c r="A3801" s="388">
        <v>92295</v>
      </c>
      <c r="B3801" s="388" t="s">
        <v>4924</v>
      </c>
      <c r="C3801" s="388" t="s">
        <v>146</v>
      </c>
      <c r="D3801" s="388" t="s">
        <v>240</v>
      </c>
      <c r="E3801" s="389" t="s">
        <v>17910</v>
      </c>
      <c r="F3801" s="388" t="s">
        <v>241</v>
      </c>
    </row>
    <row r="3802" spans="1:6">
      <c r="A3802" s="388">
        <v>92296</v>
      </c>
      <c r="B3802" s="388" t="s">
        <v>4926</v>
      </c>
      <c r="C3802" s="388" t="s">
        <v>146</v>
      </c>
      <c r="D3802" s="388" t="s">
        <v>240</v>
      </c>
      <c r="E3802" s="389" t="s">
        <v>14647</v>
      </c>
      <c r="F3802" s="388" t="s">
        <v>241</v>
      </c>
    </row>
    <row r="3803" spans="1:6">
      <c r="A3803" s="388">
        <v>92297</v>
      </c>
      <c r="B3803" s="388" t="s">
        <v>4927</v>
      </c>
      <c r="C3803" s="388" t="s">
        <v>146</v>
      </c>
      <c r="D3803" s="388" t="s">
        <v>240</v>
      </c>
      <c r="E3803" s="389" t="s">
        <v>17911</v>
      </c>
      <c r="F3803" s="388" t="s">
        <v>241</v>
      </c>
    </row>
    <row r="3804" spans="1:6">
      <c r="A3804" s="388">
        <v>92298</v>
      </c>
      <c r="B3804" s="388" t="s">
        <v>4928</v>
      </c>
      <c r="C3804" s="388" t="s">
        <v>146</v>
      </c>
      <c r="D3804" s="388" t="s">
        <v>240</v>
      </c>
      <c r="E3804" s="389" t="s">
        <v>17912</v>
      </c>
      <c r="F3804" s="388" t="s">
        <v>241</v>
      </c>
    </row>
    <row r="3805" spans="1:6">
      <c r="A3805" s="388">
        <v>92299</v>
      </c>
      <c r="B3805" s="388" t="s">
        <v>4929</v>
      </c>
      <c r="C3805" s="388" t="s">
        <v>146</v>
      </c>
      <c r="D3805" s="388" t="s">
        <v>240</v>
      </c>
      <c r="E3805" s="389" t="s">
        <v>17913</v>
      </c>
      <c r="F3805" s="388" t="s">
        <v>241</v>
      </c>
    </row>
    <row r="3806" spans="1:6">
      <c r="A3806" s="388">
        <v>92300</v>
      </c>
      <c r="B3806" s="388" t="s">
        <v>4930</v>
      </c>
      <c r="C3806" s="388" t="s">
        <v>146</v>
      </c>
      <c r="D3806" s="388" t="s">
        <v>240</v>
      </c>
      <c r="E3806" s="389" t="s">
        <v>17914</v>
      </c>
      <c r="F3806" s="388" t="s">
        <v>241</v>
      </c>
    </row>
    <row r="3807" spans="1:6">
      <c r="A3807" s="388">
        <v>92301</v>
      </c>
      <c r="B3807" s="388" t="s">
        <v>4931</v>
      </c>
      <c r="C3807" s="388" t="s">
        <v>146</v>
      </c>
      <c r="D3807" s="388" t="s">
        <v>240</v>
      </c>
      <c r="E3807" s="389" t="s">
        <v>17915</v>
      </c>
      <c r="F3807" s="388" t="s">
        <v>241</v>
      </c>
    </row>
    <row r="3808" spans="1:6">
      <c r="A3808" s="388">
        <v>92302</v>
      </c>
      <c r="B3808" s="388" t="s">
        <v>4932</v>
      </c>
      <c r="C3808" s="388" t="s">
        <v>146</v>
      </c>
      <c r="D3808" s="388" t="s">
        <v>240</v>
      </c>
      <c r="E3808" s="389" t="s">
        <v>17916</v>
      </c>
      <c r="F3808" s="388" t="s">
        <v>241</v>
      </c>
    </row>
    <row r="3809" spans="1:6">
      <c r="A3809" s="388">
        <v>92303</v>
      </c>
      <c r="B3809" s="388" t="s">
        <v>4934</v>
      </c>
      <c r="C3809" s="388" t="s">
        <v>146</v>
      </c>
      <c r="D3809" s="388" t="s">
        <v>240</v>
      </c>
      <c r="E3809" s="389" t="s">
        <v>17917</v>
      </c>
      <c r="F3809" s="388" t="s">
        <v>241</v>
      </c>
    </row>
    <row r="3810" spans="1:6">
      <c r="A3810" s="388">
        <v>92304</v>
      </c>
      <c r="B3810" s="388" t="s">
        <v>4935</v>
      </c>
      <c r="C3810" s="388" t="s">
        <v>146</v>
      </c>
      <c r="D3810" s="388" t="s">
        <v>240</v>
      </c>
      <c r="E3810" s="389" t="s">
        <v>17918</v>
      </c>
      <c r="F3810" s="388" t="s">
        <v>241</v>
      </c>
    </row>
    <row r="3811" spans="1:6">
      <c r="A3811" s="388">
        <v>92311</v>
      </c>
      <c r="B3811" s="388" t="s">
        <v>4936</v>
      </c>
      <c r="C3811" s="388" t="s">
        <v>146</v>
      </c>
      <c r="D3811" s="388" t="s">
        <v>240</v>
      </c>
      <c r="E3811" s="389" t="s">
        <v>5143</v>
      </c>
      <c r="F3811" s="388" t="s">
        <v>241</v>
      </c>
    </row>
    <row r="3812" spans="1:6">
      <c r="A3812" s="388">
        <v>92312</v>
      </c>
      <c r="B3812" s="388" t="s">
        <v>4938</v>
      </c>
      <c r="C3812" s="388" t="s">
        <v>146</v>
      </c>
      <c r="D3812" s="388" t="s">
        <v>240</v>
      </c>
      <c r="E3812" s="389" t="s">
        <v>17919</v>
      </c>
      <c r="F3812" s="388" t="s">
        <v>241</v>
      </c>
    </row>
    <row r="3813" spans="1:6">
      <c r="A3813" s="388">
        <v>92313</v>
      </c>
      <c r="B3813" s="388" t="s">
        <v>4939</v>
      </c>
      <c r="C3813" s="388" t="s">
        <v>146</v>
      </c>
      <c r="D3813" s="388" t="s">
        <v>240</v>
      </c>
      <c r="E3813" s="389" t="s">
        <v>17920</v>
      </c>
      <c r="F3813" s="388" t="s">
        <v>241</v>
      </c>
    </row>
    <row r="3814" spans="1:6">
      <c r="A3814" s="388">
        <v>92314</v>
      </c>
      <c r="B3814" s="388" t="s">
        <v>4941</v>
      </c>
      <c r="C3814" s="388" t="s">
        <v>146</v>
      </c>
      <c r="D3814" s="388" t="s">
        <v>240</v>
      </c>
      <c r="E3814" s="389" t="s">
        <v>6815</v>
      </c>
      <c r="F3814" s="388" t="s">
        <v>241</v>
      </c>
    </row>
    <row r="3815" spans="1:6">
      <c r="A3815" s="388">
        <v>92315</v>
      </c>
      <c r="B3815" s="388" t="s">
        <v>4943</v>
      </c>
      <c r="C3815" s="388" t="s">
        <v>146</v>
      </c>
      <c r="D3815" s="388" t="s">
        <v>240</v>
      </c>
      <c r="E3815" s="389" t="s">
        <v>2946</v>
      </c>
      <c r="F3815" s="388" t="s">
        <v>241</v>
      </c>
    </row>
    <row r="3816" spans="1:6">
      <c r="A3816" s="388">
        <v>92316</v>
      </c>
      <c r="B3816" s="388" t="s">
        <v>4944</v>
      </c>
      <c r="C3816" s="388" t="s">
        <v>146</v>
      </c>
      <c r="D3816" s="388" t="s">
        <v>240</v>
      </c>
      <c r="E3816" s="389" t="s">
        <v>2596</v>
      </c>
      <c r="F3816" s="388" t="s">
        <v>241</v>
      </c>
    </row>
    <row r="3817" spans="1:6">
      <c r="A3817" s="388">
        <v>92317</v>
      </c>
      <c r="B3817" s="388" t="s">
        <v>4946</v>
      </c>
      <c r="C3817" s="388" t="s">
        <v>146</v>
      </c>
      <c r="D3817" s="388" t="s">
        <v>240</v>
      </c>
      <c r="E3817" s="389" t="s">
        <v>14236</v>
      </c>
      <c r="F3817" s="388" t="s">
        <v>241</v>
      </c>
    </row>
    <row r="3818" spans="1:6">
      <c r="A3818" s="388">
        <v>92318</v>
      </c>
      <c r="B3818" s="388" t="s">
        <v>4948</v>
      </c>
      <c r="C3818" s="388" t="s">
        <v>146</v>
      </c>
      <c r="D3818" s="388" t="s">
        <v>240</v>
      </c>
      <c r="E3818" s="389" t="s">
        <v>17768</v>
      </c>
      <c r="F3818" s="388" t="s">
        <v>241</v>
      </c>
    </row>
    <row r="3819" spans="1:6">
      <c r="A3819" s="388">
        <v>92319</v>
      </c>
      <c r="B3819" s="388" t="s">
        <v>4950</v>
      </c>
      <c r="C3819" s="388" t="s">
        <v>146</v>
      </c>
      <c r="D3819" s="388" t="s">
        <v>240</v>
      </c>
      <c r="E3819" s="389" t="s">
        <v>17921</v>
      </c>
      <c r="F3819" s="388" t="s">
        <v>241</v>
      </c>
    </row>
    <row r="3820" spans="1:6">
      <c r="A3820" s="388">
        <v>92326</v>
      </c>
      <c r="B3820" s="388" t="s">
        <v>4952</v>
      </c>
      <c r="C3820" s="388" t="s">
        <v>146</v>
      </c>
      <c r="D3820" s="388" t="s">
        <v>240</v>
      </c>
      <c r="E3820" s="389" t="s">
        <v>3008</v>
      </c>
      <c r="F3820" s="388" t="s">
        <v>241</v>
      </c>
    </row>
    <row r="3821" spans="1:6">
      <c r="A3821" s="388">
        <v>92327</v>
      </c>
      <c r="B3821" s="388" t="s">
        <v>4953</v>
      </c>
      <c r="C3821" s="388" t="s">
        <v>146</v>
      </c>
      <c r="D3821" s="388" t="s">
        <v>240</v>
      </c>
      <c r="E3821" s="389" t="s">
        <v>10027</v>
      </c>
      <c r="F3821" s="388" t="s">
        <v>241</v>
      </c>
    </row>
    <row r="3822" spans="1:6">
      <c r="A3822" s="388">
        <v>92328</v>
      </c>
      <c r="B3822" s="388" t="s">
        <v>4955</v>
      </c>
      <c r="C3822" s="388" t="s">
        <v>146</v>
      </c>
      <c r="D3822" s="388" t="s">
        <v>240</v>
      </c>
      <c r="E3822" s="389" t="s">
        <v>16296</v>
      </c>
      <c r="F3822" s="388" t="s">
        <v>241</v>
      </c>
    </row>
    <row r="3823" spans="1:6">
      <c r="A3823" s="388">
        <v>92329</v>
      </c>
      <c r="B3823" s="388" t="s">
        <v>4957</v>
      </c>
      <c r="C3823" s="388" t="s">
        <v>146</v>
      </c>
      <c r="D3823" s="388" t="s">
        <v>240</v>
      </c>
      <c r="E3823" s="389" t="s">
        <v>6202</v>
      </c>
      <c r="F3823" s="388" t="s">
        <v>241</v>
      </c>
    </row>
    <row r="3824" spans="1:6">
      <c r="A3824" s="388">
        <v>92330</v>
      </c>
      <c r="B3824" s="388" t="s">
        <v>4958</v>
      </c>
      <c r="C3824" s="388" t="s">
        <v>146</v>
      </c>
      <c r="D3824" s="388" t="s">
        <v>240</v>
      </c>
      <c r="E3824" s="389" t="s">
        <v>4673</v>
      </c>
      <c r="F3824" s="388" t="s">
        <v>241</v>
      </c>
    </row>
    <row r="3825" spans="1:6">
      <c r="A3825" s="388">
        <v>92331</v>
      </c>
      <c r="B3825" s="388" t="s">
        <v>4960</v>
      </c>
      <c r="C3825" s="388" t="s">
        <v>146</v>
      </c>
      <c r="D3825" s="388" t="s">
        <v>240</v>
      </c>
      <c r="E3825" s="389" t="s">
        <v>17922</v>
      </c>
      <c r="F3825" s="388" t="s">
        <v>241</v>
      </c>
    </row>
    <row r="3826" spans="1:6">
      <c r="A3826" s="388">
        <v>92332</v>
      </c>
      <c r="B3826" s="388" t="s">
        <v>4961</v>
      </c>
      <c r="C3826" s="388" t="s">
        <v>146</v>
      </c>
      <c r="D3826" s="388" t="s">
        <v>240</v>
      </c>
      <c r="E3826" s="389" t="s">
        <v>14648</v>
      </c>
      <c r="F3826" s="388" t="s">
        <v>241</v>
      </c>
    </row>
    <row r="3827" spans="1:6">
      <c r="A3827" s="388">
        <v>92333</v>
      </c>
      <c r="B3827" s="388" t="s">
        <v>4962</v>
      </c>
      <c r="C3827" s="388" t="s">
        <v>146</v>
      </c>
      <c r="D3827" s="388" t="s">
        <v>240</v>
      </c>
      <c r="E3827" s="389" t="s">
        <v>17923</v>
      </c>
      <c r="F3827" s="388" t="s">
        <v>241</v>
      </c>
    </row>
    <row r="3828" spans="1:6">
      <c r="A3828" s="388">
        <v>92334</v>
      </c>
      <c r="B3828" s="388" t="s">
        <v>4964</v>
      </c>
      <c r="C3828" s="388" t="s">
        <v>146</v>
      </c>
      <c r="D3828" s="388" t="s">
        <v>240</v>
      </c>
      <c r="E3828" s="389" t="s">
        <v>17924</v>
      </c>
      <c r="F3828" s="388" t="s">
        <v>241</v>
      </c>
    </row>
    <row r="3829" spans="1:6">
      <c r="A3829" s="388">
        <v>92344</v>
      </c>
      <c r="B3829" s="388" t="s">
        <v>4966</v>
      </c>
      <c r="C3829" s="388" t="s">
        <v>146</v>
      </c>
      <c r="D3829" s="388" t="s">
        <v>334</v>
      </c>
      <c r="E3829" s="389" t="s">
        <v>17925</v>
      </c>
      <c r="F3829" s="388" t="s">
        <v>241</v>
      </c>
    </row>
    <row r="3830" spans="1:6">
      <c r="A3830" s="388">
        <v>92345</v>
      </c>
      <c r="B3830" s="388" t="s">
        <v>4967</v>
      </c>
      <c r="C3830" s="388" t="s">
        <v>146</v>
      </c>
      <c r="D3830" s="388" t="s">
        <v>334</v>
      </c>
      <c r="E3830" s="389" t="s">
        <v>17646</v>
      </c>
      <c r="F3830" s="388" t="s">
        <v>241</v>
      </c>
    </row>
    <row r="3831" spans="1:6">
      <c r="A3831" s="388">
        <v>92346</v>
      </c>
      <c r="B3831" s="388" t="s">
        <v>4968</v>
      </c>
      <c r="C3831" s="388" t="s">
        <v>146</v>
      </c>
      <c r="D3831" s="388" t="s">
        <v>334</v>
      </c>
      <c r="E3831" s="389" t="s">
        <v>17926</v>
      </c>
      <c r="F3831" s="388" t="s">
        <v>241</v>
      </c>
    </row>
    <row r="3832" spans="1:6">
      <c r="A3832" s="388">
        <v>92347</v>
      </c>
      <c r="B3832" s="388" t="s">
        <v>4969</v>
      </c>
      <c r="C3832" s="388" t="s">
        <v>146</v>
      </c>
      <c r="D3832" s="388" t="s">
        <v>334</v>
      </c>
      <c r="E3832" s="389" t="s">
        <v>17708</v>
      </c>
      <c r="F3832" s="388" t="s">
        <v>241</v>
      </c>
    </row>
    <row r="3833" spans="1:6">
      <c r="A3833" s="388">
        <v>92348</v>
      </c>
      <c r="B3833" s="388" t="s">
        <v>4970</v>
      </c>
      <c r="C3833" s="388" t="s">
        <v>146</v>
      </c>
      <c r="D3833" s="388" t="s">
        <v>334</v>
      </c>
      <c r="E3833" s="389" t="s">
        <v>17927</v>
      </c>
      <c r="F3833" s="388" t="s">
        <v>241</v>
      </c>
    </row>
    <row r="3834" spans="1:6">
      <c r="A3834" s="388">
        <v>92349</v>
      </c>
      <c r="B3834" s="388" t="s">
        <v>4971</v>
      </c>
      <c r="C3834" s="388" t="s">
        <v>146</v>
      </c>
      <c r="D3834" s="388" t="s">
        <v>334</v>
      </c>
      <c r="E3834" s="389" t="s">
        <v>6606</v>
      </c>
      <c r="F3834" s="388" t="s">
        <v>241</v>
      </c>
    </row>
    <row r="3835" spans="1:6">
      <c r="A3835" s="388">
        <v>92350</v>
      </c>
      <c r="B3835" s="388" t="s">
        <v>4972</v>
      </c>
      <c r="C3835" s="388" t="s">
        <v>146</v>
      </c>
      <c r="D3835" s="388" t="s">
        <v>334</v>
      </c>
      <c r="E3835" s="389" t="s">
        <v>17928</v>
      </c>
      <c r="F3835" s="388" t="s">
        <v>241</v>
      </c>
    </row>
    <row r="3836" spans="1:6">
      <c r="A3836" s="388">
        <v>92351</v>
      </c>
      <c r="B3836" s="388" t="s">
        <v>4973</v>
      </c>
      <c r="C3836" s="388" t="s">
        <v>146</v>
      </c>
      <c r="D3836" s="388" t="s">
        <v>334</v>
      </c>
      <c r="E3836" s="389" t="s">
        <v>14649</v>
      </c>
      <c r="F3836" s="388" t="s">
        <v>241</v>
      </c>
    </row>
    <row r="3837" spans="1:6">
      <c r="A3837" s="388">
        <v>92352</v>
      </c>
      <c r="B3837" s="388" t="s">
        <v>4975</v>
      </c>
      <c r="C3837" s="388" t="s">
        <v>146</v>
      </c>
      <c r="D3837" s="388" t="s">
        <v>334</v>
      </c>
      <c r="E3837" s="389" t="s">
        <v>17929</v>
      </c>
      <c r="F3837" s="388" t="s">
        <v>241</v>
      </c>
    </row>
    <row r="3838" spans="1:6">
      <c r="A3838" s="388">
        <v>92353</v>
      </c>
      <c r="B3838" s="388" t="s">
        <v>4976</v>
      </c>
      <c r="C3838" s="388" t="s">
        <v>146</v>
      </c>
      <c r="D3838" s="388" t="s">
        <v>334</v>
      </c>
      <c r="E3838" s="389" t="s">
        <v>17930</v>
      </c>
      <c r="F3838" s="388" t="s">
        <v>241</v>
      </c>
    </row>
    <row r="3839" spans="1:6">
      <c r="A3839" s="388">
        <v>92354</v>
      </c>
      <c r="B3839" s="388" t="s">
        <v>4977</v>
      </c>
      <c r="C3839" s="388" t="s">
        <v>146</v>
      </c>
      <c r="D3839" s="388" t="s">
        <v>334</v>
      </c>
      <c r="E3839" s="389" t="s">
        <v>17931</v>
      </c>
      <c r="F3839" s="388" t="s">
        <v>241</v>
      </c>
    </row>
    <row r="3840" spans="1:6">
      <c r="A3840" s="388">
        <v>92355</v>
      </c>
      <c r="B3840" s="388" t="s">
        <v>4978</v>
      </c>
      <c r="C3840" s="388" t="s">
        <v>146</v>
      </c>
      <c r="D3840" s="388" t="s">
        <v>334</v>
      </c>
      <c r="E3840" s="389" t="s">
        <v>17932</v>
      </c>
      <c r="F3840" s="388" t="s">
        <v>241</v>
      </c>
    </row>
    <row r="3841" spans="1:6">
      <c r="A3841" s="388">
        <v>92356</v>
      </c>
      <c r="B3841" s="388" t="s">
        <v>4979</v>
      </c>
      <c r="C3841" s="388" t="s">
        <v>146</v>
      </c>
      <c r="D3841" s="388" t="s">
        <v>334</v>
      </c>
      <c r="E3841" s="389" t="s">
        <v>17933</v>
      </c>
      <c r="F3841" s="388" t="s">
        <v>241</v>
      </c>
    </row>
    <row r="3842" spans="1:6">
      <c r="A3842" s="388">
        <v>92357</v>
      </c>
      <c r="B3842" s="388" t="s">
        <v>4980</v>
      </c>
      <c r="C3842" s="388" t="s">
        <v>146</v>
      </c>
      <c r="D3842" s="388" t="s">
        <v>334</v>
      </c>
      <c r="E3842" s="389" t="s">
        <v>17934</v>
      </c>
      <c r="F3842" s="388" t="s">
        <v>241</v>
      </c>
    </row>
    <row r="3843" spans="1:6">
      <c r="A3843" s="388">
        <v>92358</v>
      </c>
      <c r="B3843" s="388" t="s">
        <v>4981</v>
      </c>
      <c r="C3843" s="388" t="s">
        <v>146</v>
      </c>
      <c r="D3843" s="388" t="s">
        <v>334</v>
      </c>
      <c r="E3843" s="389" t="s">
        <v>17935</v>
      </c>
      <c r="F3843" s="388" t="s">
        <v>241</v>
      </c>
    </row>
    <row r="3844" spans="1:6">
      <c r="A3844" s="388">
        <v>92369</v>
      </c>
      <c r="B3844" s="388" t="s">
        <v>4982</v>
      </c>
      <c r="C3844" s="388" t="s">
        <v>146</v>
      </c>
      <c r="D3844" s="388" t="s">
        <v>334</v>
      </c>
      <c r="E3844" s="389" t="s">
        <v>17936</v>
      </c>
      <c r="F3844" s="388" t="s">
        <v>241</v>
      </c>
    </row>
    <row r="3845" spans="1:6">
      <c r="A3845" s="388">
        <v>92370</v>
      </c>
      <c r="B3845" s="388" t="s">
        <v>4983</v>
      </c>
      <c r="C3845" s="388" t="s">
        <v>146</v>
      </c>
      <c r="D3845" s="388" t="s">
        <v>334</v>
      </c>
      <c r="E3845" s="389" t="s">
        <v>3742</v>
      </c>
      <c r="F3845" s="388" t="s">
        <v>241</v>
      </c>
    </row>
    <row r="3846" spans="1:6">
      <c r="A3846" s="388">
        <v>92371</v>
      </c>
      <c r="B3846" s="388" t="s">
        <v>4985</v>
      </c>
      <c r="C3846" s="388" t="s">
        <v>146</v>
      </c>
      <c r="D3846" s="388" t="s">
        <v>334</v>
      </c>
      <c r="E3846" s="389" t="s">
        <v>1075</v>
      </c>
      <c r="F3846" s="388" t="s">
        <v>241</v>
      </c>
    </row>
    <row r="3847" spans="1:6">
      <c r="A3847" s="388">
        <v>92372</v>
      </c>
      <c r="B3847" s="388" t="s">
        <v>4986</v>
      </c>
      <c r="C3847" s="388" t="s">
        <v>146</v>
      </c>
      <c r="D3847" s="388" t="s">
        <v>334</v>
      </c>
      <c r="E3847" s="389" t="s">
        <v>7011</v>
      </c>
      <c r="F3847" s="388" t="s">
        <v>241</v>
      </c>
    </row>
    <row r="3848" spans="1:6">
      <c r="A3848" s="388">
        <v>92373</v>
      </c>
      <c r="B3848" s="388" t="s">
        <v>4988</v>
      </c>
      <c r="C3848" s="388" t="s">
        <v>146</v>
      </c>
      <c r="D3848" s="388" t="s">
        <v>334</v>
      </c>
      <c r="E3848" s="389" t="s">
        <v>17937</v>
      </c>
      <c r="F3848" s="388" t="s">
        <v>241</v>
      </c>
    </row>
    <row r="3849" spans="1:6">
      <c r="A3849" s="388">
        <v>92374</v>
      </c>
      <c r="B3849" s="388" t="s">
        <v>4989</v>
      </c>
      <c r="C3849" s="388" t="s">
        <v>146</v>
      </c>
      <c r="D3849" s="388" t="s">
        <v>334</v>
      </c>
      <c r="E3849" s="389" t="s">
        <v>16301</v>
      </c>
      <c r="F3849" s="388" t="s">
        <v>241</v>
      </c>
    </row>
    <row r="3850" spans="1:6">
      <c r="A3850" s="388">
        <v>92375</v>
      </c>
      <c r="B3850" s="388" t="s">
        <v>4990</v>
      </c>
      <c r="C3850" s="388" t="s">
        <v>146</v>
      </c>
      <c r="D3850" s="388" t="s">
        <v>334</v>
      </c>
      <c r="E3850" s="389" t="s">
        <v>17938</v>
      </c>
      <c r="F3850" s="388" t="s">
        <v>241</v>
      </c>
    </row>
    <row r="3851" spans="1:6">
      <c r="A3851" s="388">
        <v>92376</v>
      </c>
      <c r="B3851" s="388" t="s">
        <v>4991</v>
      </c>
      <c r="C3851" s="388" t="s">
        <v>146</v>
      </c>
      <c r="D3851" s="388" t="s">
        <v>334</v>
      </c>
      <c r="E3851" s="389" t="s">
        <v>14650</v>
      </c>
      <c r="F3851" s="388" t="s">
        <v>241</v>
      </c>
    </row>
    <row r="3852" spans="1:6">
      <c r="A3852" s="388">
        <v>92377</v>
      </c>
      <c r="B3852" s="388" t="s">
        <v>4992</v>
      </c>
      <c r="C3852" s="388" t="s">
        <v>146</v>
      </c>
      <c r="D3852" s="388" t="s">
        <v>334</v>
      </c>
      <c r="E3852" s="389" t="s">
        <v>6453</v>
      </c>
      <c r="F3852" s="388" t="s">
        <v>241</v>
      </c>
    </row>
    <row r="3853" spans="1:6">
      <c r="A3853" s="388">
        <v>92378</v>
      </c>
      <c r="B3853" s="388" t="s">
        <v>4994</v>
      </c>
      <c r="C3853" s="388" t="s">
        <v>146</v>
      </c>
      <c r="D3853" s="388" t="s">
        <v>334</v>
      </c>
      <c r="E3853" s="389" t="s">
        <v>14651</v>
      </c>
      <c r="F3853" s="388" t="s">
        <v>241</v>
      </c>
    </row>
    <row r="3854" spans="1:6">
      <c r="A3854" s="388">
        <v>92379</v>
      </c>
      <c r="B3854" s="388" t="s">
        <v>4995</v>
      </c>
      <c r="C3854" s="388" t="s">
        <v>146</v>
      </c>
      <c r="D3854" s="388" t="s">
        <v>334</v>
      </c>
      <c r="E3854" s="389" t="s">
        <v>17939</v>
      </c>
      <c r="F3854" s="388" t="s">
        <v>241</v>
      </c>
    </row>
    <row r="3855" spans="1:6">
      <c r="A3855" s="388">
        <v>92380</v>
      </c>
      <c r="B3855" s="388" t="s">
        <v>4996</v>
      </c>
      <c r="C3855" s="388" t="s">
        <v>146</v>
      </c>
      <c r="D3855" s="388" t="s">
        <v>334</v>
      </c>
      <c r="E3855" s="389" t="s">
        <v>17940</v>
      </c>
      <c r="F3855" s="388" t="s">
        <v>241</v>
      </c>
    </row>
    <row r="3856" spans="1:6">
      <c r="A3856" s="388">
        <v>92381</v>
      </c>
      <c r="B3856" s="388" t="s">
        <v>4997</v>
      </c>
      <c r="C3856" s="388" t="s">
        <v>146</v>
      </c>
      <c r="D3856" s="388" t="s">
        <v>334</v>
      </c>
      <c r="E3856" s="389" t="s">
        <v>17941</v>
      </c>
      <c r="F3856" s="388" t="s">
        <v>241</v>
      </c>
    </row>
    <row r="3857" spans="1:6">
      <c r="A3857" s="388">
        <v>92382</v>
      </c>
      <c r="B3857" s="388" t="s">
        <v>4998</v>
      </c>
      <c r="C3857" s="388" t="s">
        <v>146</v>
      </c>
      <c r="D3857" s="388" t="s">
        <v>334</v>
      </c>
      <c r="E3857" s="389" t="s">
        <v>16301</v>
      </c>
      <c r="F3857" s="388" t="s">
        <v>241</v>
      </c>
    </row>
    <row r="3858" spans="1:6">
      <c r="A3858" s="388">
        <v>92383</v>
      </c>
      <c r="B3858" s="388" t="s">
        <v>4999</v>
      </c>
      <c r="C3858" s="388" t="s">
        <v>146</v>
      </c>
      <c r="D3858" s="388" t="s">
        <v>334</v>
      </c>
      <c r="E3858" s="389" t="s">
        <v>14652</v>
      </c>
      <c r="F3858" s="388" t="s">
        <v>241</v>
      </c>
    </row>
    <row r="3859" spans="1:6">
      <c r="A3859" s="388">
        <v>92384</v>
      </c>
      <c r="B3859" s="388" t="s">
        <v>5000</v>
      </c>
      <c r="C3859" s="388" t="s">
        <v>146</v>
      </c>
      <c r="D3859" s="388" t="s">
        <v>334</v>
      </c>
      <c r="E3859" s="389" t="s">
        <v>7152</v>
      </c>
      <c r="F3859" s="388" t="s">
        <v>241</v>
      </c>
    </row>
    <row r="3860" spans="1:6">
      <c r="A3860" s="388">
        <v>92385</v>
      </c>
      <c r="B3860" s="388" t="s">
        <v>5001</v>
      </c>
      <c r="C3860" s="388" t="s">
        <v>146</v>
      </c>
      <c r="D3860" s="388" t="s">
        <v>334</v>
      </c>
      <c r="E3860" s="389" t="s">
        <v>17942</v>
      </c>
      <c r="F3860" s="388" t="s">
        <v>241</v>
      </c>
    </row>
    <row r="3861" spans="1:6">
      <c r="A3861" s="388">
        <v>92386</v>
      </c>
      <c r="B3861" s="388" t="s">
        <v>5002</v>
      </c>
      <c r="C3861" s="388" t="s">
        <v>146</v>
      </c>
      <c r="D3861" s="388" t="s">
        <v>334</v>
      </c>
      <c r="E3861" s="389" t="s">
        <v>17943</v>
      </c>
      <c r="F3861" s="388" t="s">
        <v>241</v>
      </c>
    </row>
    <row r="3862" spans="1:6">
      <c r="A3862" s="388">
        <v>92387</v>
      </c>
      <c r="B3862" s="388" t="s">
        <v>5003</v>
      </c>
      <c r="C3862" s="388" t="s">
        <v>146</v>
      </c>
      <c r="D3862" s="388" t="s">
        <v>334</v>
      </c>
      <c r="E3862" s="389" t="s">
        <v>17944</v>
      </c>
      <c r="F3862" s="388" t="s">
        <v>241</v>
      </c>
    </row>
    <row r="3863" spans="1:6">
      <c r="A3863" s="388">
        <v>92388</v>
      </c>
      <c r="B3863" s="388" t="s">
        <v>5004</v>
      </c>
      <c r="C3863" s="388" t="s">
        <v>146</v>
      </c>
      <c r="D3863" s="388" t="s">
        <v>334</v>
      </c>
      <c r="E3863" s="389" t="s">
        <v>17945</v>
      </c>
      <c r="F3863" s="388" t="s">
        <v>241</v>
      </c>
    </row>
    <row r="3864" spans="1:6">
      <c r="A3864" s="388">
        <v>92389</v>
      </c>
      <c r="B3864" s="388" t="s">
        <v>5006</v>
      </c>
      <c r="C3864" s="388" t="s">
        <v>146</v>
      </c>
      <c r="D3864" s="388" t="s">
        <v>334</v>
      </c>
      <c r="E3864" s="389" t="s">
        <v>17504</v>
      </c>
      <c r="F3864" s="388" t="s">
        <v>241</v>
      </c>
    </row>
    <row r="3865" spans="1:6">
      <c r="A3865" s="388">
        <v>92390</v>
      </c>
      <c r="B3865" s="388" t="s">
        <v>5007</v>
      </c>
      <c r="C3865" s="388" t="s">
        <v>146</v>
      </c>
      <c r="D3865" s="388" t="s">
        <v>334</v>
      </c>
      <c r="E3865" s="389" t="s">
        <v>17946</v>
      </c>
      <c r="F3865" s="388" t="s">
        <v>241</v>
      </c>
    </row>
    <row r="3866" spans="1:6">
      <c r="A3866" s="388">
        <v>92635</v>
      </c>
      <c r="B3866" s="388" t="s">
        <v>5008</v>
      </c>
      <c r="C3866" s="388" t="s">
        <v>146</v>
      </c>
      <c r="D3866" s="388" t="s">
        <v>334</v>
      </c>
      <c r="E3866" s="389" t="s">
        <v>17947</v>
      </c>
      <c r="F3866" s="388" t="s">
        <v>241</v>
      </c>
    </row>
    <row r="3867" spans="1:6">
      <c r="A3867" s="388">
        <v>92636</v>
      </c>
      <c r="B3867" s="388" t="s">
        <v>5009</v>
      </c>
      <c r="C3867" s="388" t="s">
        <v>146</v>
      </c>
      <c r="D3867" s="388" t="s">
        <v>334</v>
      </c>
      <c r="E3867" s="389" t="s">
        <v>17948</v>
      </c>
      <c r="F3867" s="388" t="s">
        <v>241</v>
      </c>
    </row>
    <row r="3868" spans="1:6">
      <c r="A3868" s="388">
        <v>92637</v>
      </c>
      <c r="B3868" s="388" t="s">
        <v>5010</v>
      </c>
      <c r="C3868" s="388" t="s">
        <v>146</v>
      </c>
      <c r="D3868" s="388" t="s">
        <v>334</v>
      </c>
      <c r="E3868" s="389" t="s">
        <v>17949</v>
      </c>
      <c r="F3868" s="388" t="s">
        <v>241</v>
      </c>
    </row>
    <row r="3869" spans="1:6">
      <c r="A3869" s="388">
        <v>92638</v>
      </c>
      <c r="B3869" s="388" t="s">
        <v>5011</v>
      </c>
      <c r="C3869" s="388" t="s">
        <v>146</v>
      </c>
      <c r="D3869" s="388" t="s">
        <v>334</v>
      </c>
      <c r="E3869" s="389" t="s">
        <v>17950</v>
      </c>
      <c r="F3869" s="388" t="s">
        <v>241</v>
      </c>
    </row>
    <row r="3870" spans="1:6">
      <c r="A3870" s="388">
        <v>92639</v>
      </c>
      <c r="B3870" s="388" t="s">
        <v>5012</v>
      </c>
      <c r="C3870" s="388" t="s">
        <v>146</v>
      </c>
      <c r="D3870" s="388" t="s">
        <v>334</v>
      </c>
      <c r="E3870" s="389" t="s">
        <v>8673</v>
      </c>
      <c r="F3870" s="388" t="s">
        <v>241</v>
      </c>
    </row>
    <row r="3871" spans="1:6">
      <c r="A3871" s="388">
        <v>92640</v>
      </c>
      <c r="B3871" s="388" t="s">
        <v>5013</v>
      </c>
      <c r="C3871" s="388" t="s">
        <v>146</v>
      </c>
      <c r="D3871" s="388" t="s">
        <v>334</v>
      </c>
      <c r="E3871" s="389" t="s">
        <v>17951</v>
      </c>
      <c r="F3871" s="388" t="s">
        <v>241</v>
      </c>
    </row>
    <row r="3872" spans="1:6">
      <c r="A3872" s="388">
        <v>92642</v>
      </c>
      <c r="B3872" s="388" t="s">
        <v>5014</v>
      </c>
      <c r="C3872" s="388" t="s">
        <v>146</v>
      </c>
      <c r="D3872" s="388" t="s">
        <v>334</v>
      </c>
      <c r="E3872" s="389" t="s">
        <v>17952</v>
      </c>
      <c r="F3872" s="388" t="s">
        <v>241</v>
      </c>
    </row>
    <row r="3873" spans="1:6">
      <c r="A3873" s="388">
        <v>92644</v>
      </c>
      <c r="B3873" s="388" t="s">
        <v>5015</v>
      </c>
      <c r="C3873" s="388" t="s">
        <v>146</v>
      </c>
      <c r="D3873" s="388" t="s">
        <v>334</v>
      </c>
      <c r="E3873" s="389" t="s">
        <v>17953</v>
      </c>
      <c r="F3873" s="388" t="s">
        <v>241</v>
      </c>
    </row>
    <row r="3874" spans="1:6">
      <c r="A3874" s="388">
        <v>92657</v>
      </c>
      <c r="B3874" s="388" t="s">
        <v>5016</v>
      </c>
      <c r="C3874" s="388" t="s">
        <v>146</v>
      </c>
      <c r="D3874" s="388" t="s">
        <v>334</v>
      </c>
      <c r="E3874" s="389" t="s">
        <v>9980</v>
      </c>
      <c r="F3874" s="388" t="s">
        <v>241</v>
      </c>
    </row>
    <row r="3875" spans="1:6">
      <c r="A3875" s="388">
        <v>92658</v>
      </c>
      <c r="B3875" s="388" t="s">
        <v>5017</v>
      </c>
      <c r="C3875" s="388" t="s">
        <v>146</v>
      </c>
      <c r="D3875" s="388" t="s">
        <v>334</v>
      </c>
      <c r="E3875" s="389" t="s">
        <v>17498</v>
      </c>
      <c r="F3875" s="388" t="s">
        <v>241</v>
      </c>
    </row>
    <row r="3876" spans="1:6">
      <c r="A3876" s="388">
        <v>92659</v>
      </c>
      <c r="B3876" s="388" t="s">
        <v>5019</v>
      </c>
      <c r="C3876" s="388" t="s">
        <v>146</v>
      </c>
      <c r="D3876" s="388" t="s">
        <v>334</v>
      </c>
      <c r="E3876" s="389" t="s">
        <v>4690</v>
      </c>
      <c r="F3876" s="388" t="s">
        <v>241</v>
      </c>
    </row>
    <row r="3877" spans="1:6">
      <c r="A3877" s="388">
        <v>92660</v>
      </c>
      <c r="B3877" s="388" t="s">
        <v>5021</v>
      </c>
      <c r="C3877" s="388" t="s">
        <v>146</v>
      </c>
      <c r="D3877" s="388" t="s">
        <v>334</v>
      </c>
      <c r="E3877" s="389" t="s">
        <v>14653</v>
      </c>
      <c r="F3877" s="388" t="s">
        <v>241</v>
      </c>
    </row>
    <row r="3878" spans="1:6">
      <c r="A3878" s="388">
        <v>92661</v>
      </c>
      <c r="B3878" s="388" t="s">
        <v>5022</v>
      </c>
      <c r="C3878" s="388" t="s">
        <v>146</v>
      </c>
      <c r="D3878" s="388" t="s">
        <v>334</v>
      </c>
      <c r="E3878" s="389" t="s">
        <v>17954</v>
      </c>
      <c r="F3878" s="388" t="s">
        <v>241</v>
      </c>
    </row>
    <row r="3879" spans="1:6">
      <c r="A3879" s="388">
        <v>92662</v>
      </c>
      <c r="B3879" s="388" t="s">
        <v>5023</v>
      </c>
      <c r="C3879" s="388" t="s">
        <v>146</v>
      </c>
      <c r="D3879" s="388" t="s">
        <v>334</v>
      </c>
      <c r="E3879" s="389" t="s">
        <v>17955</v>
      </c>
      <c r="F3879" s="388" t="s">
        <v>241</v>
      </c>
    </row>
    <row r="3880" spans="1:6">
      <c r="A3880" s="388">
        <v>92663</v>
      </c>
      <c r="B3880" s="388" t="s">
        <v>5025</v>
      </c>
      <c r="C3880" s="388" t="s">
        <v>146</v>
      </c>
      <c r="D3880" s="388" t="s">
        <v>334</v>
      </c>
      <c r="E3880" s="389" t="s">
        <v>17956</v>
      </c>
      <c r="F3880" s="388" t="s">
        <v>241</v>
      </c>
    </row>
    <row r="3881" spans="1:6">
      <c r="A3881" s="388">
        <v>92664</v>
      </c>
      <c r="B3881" s="388" t="s">
        <v>5027</v>
      </c>
      <c r="C3881" s="388" t="s">
        <v>146</v>
      </c>
      <c r="D3881" s="388" t="s">
        <v>334</v>
      </c>
      <c r="E3881" s="389" t="s">
        <v>17957</v>
      </c>
      <c r="F3881" s="388" t="s">
        <v>241</v>
      </c>
    </row>
    <row r="3882" spans="1:6">
      <c r="A3882" s="388">
        <v>92665</v>
      </c>
      <c r="B3882" s="388" t="s">
        <v>5028</v>
      </c>
      <c r="C3882" s="388" t="s">
        <v>146</v>
      </c>
      <c r="D3882" s="388" t="s">
        <v>334</v>
      </c>
      <c r="E3882" s="389" t="s">
        <v>17958</v>
      </c>
      <c r="F3882" s="388" t="s">
        <v>241</v>
      </c>
    </row>
    <row r="3883" spans="1:6">
      <c r="A3883" s="388">
        <v>92666</v>
      </c>
      <c r="B3883" s="388" t="s">
        <v>5029</v>
      </c>
      <c r="C3883" s="388" t="s">
        <v>146</v>
      </c>
      <c r="D3883" s="388" t="s">
        <v>334</v>
      </c>
      <c r="E3883" s="389" t="s">
        <v>14654</v>
      </c>
      <c r="F3883" s="388" t="s">
        <v>241</v>
      </c>
    </row>
    <row r="3884" spans="1:6">
      <c r="A3884" s="388">
        <v>92667</v>
      </c>
      <c r="B3884" s="388" t="s">
        <v>5030</v>
      </c>
      <c r="C3884" s="388" t="s">
        <v>146</v>
      </c>
      <c r="D3884" s="388" t="s">
        <v>334</v>
      </c>
      <c r="E3884" s="389" t="s">
        <v>17959</v>
      </c>
      <c r="F3884" s="388" t="s">
        <v>241</v>
      </c>
    </row>
    <row r="3885" spans="1:6">
      <c r="A3885" s="388">
        <v>92668</v>
      </c>
      <c r="B3885" s="388" t="s">
        <v>5031</v>
      </c>
      <c r="C3885" s="388" t="s">
        <v>146</v>
      </c>
      <c r="D3885" s="388" t="s">
        <v>334</v>
      </c>
      <c r="E3885" s="389" t="s">
        <v>17960</v>
      </c>
      <c r="F3885" s="388" t="s">
        <v>241</v>
      </c>
    </row>
    <row r="3886" spans="1:6">
      <c r="A3886" s="388">
        <v>92669</v>
      </c>
      <c r="B3886" s="388" t="s">
        <v>5032</v>
      </c>
      <c r="C3886" s="388" t="s">
        <v>146</v>
      </c>
      <c r="D3886" s="388" t="s">
        <v>334</v>
      </c>
      <c r="E3886" s="389" t="s">
        <v>311</v>
      </c>
      <c r="F3886" s="388" t="s">
        <v>241</v>
      </c>
    </row>
    <row r="3887" spans="1:6">
      <c r="A3887" s="388">
        <v>92670</v>
      </c>
      <c r="B3887" s="388" t="s">
        <v>5034</v>
      </c>
      <c r="C3887" s="388" t="s">
        <v>146</v>
      </c>
      <c r="D3887" s="388" t="s">
        <v>334</v>
      </c>
      <c r="E3887" s="389" t="s">
        <v>17961</v>
      </c>
      <c r="F3887" s="388" t="s">
        <v>241</v>
      </c>
    </row>
    <row r="3888" spans="1:6">
      <c r="A3888" s="388">
        <v>92671</v>
      </c>
      <c r="B3888" s="388" t="s">
        <v>5035</v>
      </c>
      <c r="C3888" s="388" t="s">
        <v>146</v>
      </c>
      <c r="D3888" s="388" t="s">
        <v>334</v>
      </c>
      <c r="E3888" s="389" t="s">
        <v>17962</v>
      </c>
      <c r="F3888" s="388" t="s">
        <v>241</v>
      </c>
    </row>
    <row r="3889" spans="1:6">
      <c r="A3889" s="388">
        <v>92672</v>
      </c>
      <c r="B3889" s="388" t="s">
        <v>5036</v>
      </c>
      <c r="C3889" s="388" t="s">
        <v>146</v>
      </c>
      <c r="D3889" s="388" t="s">
        <v>334</v>
      </c>
      <c r="E3889" s="389" t="s">
        <v>14030</v>
      </c>
      <c r="F3889" s="388" t="s">
        <v>241</v>
      </c>
    </row>
    <row r="3890" spans="1:6">
      <c r="A3890" s="388">
        <v>92673</v>
      </c>
      <c r="B3890" s="388" t="s">
        <v>5038</v>
      </c>
      <c r="C3890" s="388" t="s">
        <v>146</v>
      </c>
      <c r="D3890" s="388" t="s">
        <v>334</v>
      </c>
      <c r="E3890" s="389" t="s">
        <v>12678</v>
      </c>
      <c r="F3890" s="388" t="s">
        <v>241</v>
      </c>
    </row>
    <row r="3891" spans="1:6">
      <c r="A3891" s="388">
        <v>92674</v>
      </c>
      <c r="B3891" s="388" t="s">
        <v>5040</v>
      </c>
      <c r="C3891" s="388" t="s">
        <v>146</v>
      </c>
      <c r="D3891" s="388" t="s">
        <v>334</v>
      </c>
      <c r="E3891" s="389" t="s">
        <v>14629</v>
      </c>
      <c r="F3891" s="388" t="s">
        <v>241</v>
      </c>
    </row>
    <row r="3892" spans="1:6">
      <c r="A3892" s="388">
        <v>92675</v>
      </c>
      <c r="B3892" s="388" t="s">
        <v>5041</v>
      </c>
      <c r="C3892" s="388" t="s">
        <v>146</v>
      </c>
      <c r="D3892" s="388" t="s">
        <v>334</v>
      </c>
      <c r="E3892" s="389" t="s">
        <v>17963</v>
      </c>
      <c r="F3892" s="388" t="s">
        <v>241</v>
      </c>
    </row>
    <row r="3893" spans="1:6">
      <c r="A3893" s="388">
        <v>92676</v>
      </c>
      <c r="B3893" s="388" t="s">
        <v>5042</v>
      </c>
      <c r="C3893" s="388" t="s">
        <v>146</v>
      </c>
      <c r="D3893" s="388" t="s">
        <v>334</v>
      </c>
      <c r="E3893" s="389" t="s">
        <v>17964</v>
      </c>
      <c r="F3893" s="388" t="s">
        <v>241</v>
      </c>
    </row>
    <row r="3894" spans="1:6">
      <c r="A3894" s="388">
        <v>92677</v>
      </c>
      <c r="B3894" s="388" t="s">
        <v>5043</v>
      </c>
      <c r="C3894" s="388" t="s">
        <v>146</v>
      </c>
      <c r="D3894" s="388" t="s">
        <v>334</v>
      </c>
      <c r="E3894" s="389" t="s">
        <v>17951</v>
      </c>
      <c r="F3894" s="388" t="s">
        <v>241</v>
      </c>
    </row>
    <row r="3895" spans="1:6">
      <c r="A3895" s="388">
        <v>92678</v>
      </c>
      <c r="B3895" s="388" t="s">
        <v>5044</v>
      </c>
      <c r="C3895" s="388" t="s">
        <v>146</v>
      </c>
      <c r="D3895" s="388" t="s">
        <v>334</v>
      </c>
      <c r="E3895" s="389" t="s">
        <v>17965</v>
      </c>
      <c r="F3895" s="388" t="s">
        <v>241</v>
      </c>
    </row>
    <row r="3896" spans="1:6">
      <c r="A3896" s="388">
        <v>92679</v>
      </c>
      <c r="B3896" s="388" t="s">
        <v>5045</v>
      </c>
      <c r="C3896" s="388" t="s">
        <v>146</v>
      </c>
      <c r="D3896" s="388" t="s">
        <v>334</v>
      </c>
      <c r="E3896" s="389" t="s">
        <v>17966</v>
      </c>
      <c r="F3896" s="388" t="s">
        <v>241</v>
      </c>
    </row>
    <row r="3897" spans="1:6">
      <c r="A3897" s="388">
        <v>92680</v>
      </c>
      <c r="B3897" s="388" t="s">
        <v>5046</v>
      </c>
      <c r="C3897" s="388" t="s">
        <v>146</v>
      </c>
      <c r="D3897" s="388" t="s">
        <v>334</v>
      </c>
      <c r="E3897" s="389" t="s">
        <v>17967</v>
      </c>
      <c r="F3897" s="388" t="s">
        <v>241</v>
      </c>
    </row>
    <row r="3898" spans="1:6">
      <c r="A3898" s="388">
        <v>92681</v>
      </c>
      <c r="B3898" s="388" t="s">
        <v>5047</v>
      </c>
      <c r="C3898" s="388" t="s">
        <v>146</v>
      </c>
      <c r="D3898" s="388" t="s">
        <v>334</v>
      </c>
      <c r="E3898" s="389" t="s">
        <v>5026</v>
      </c>
      <c r="F3898" s="388" t="s">
        <v>241</v>
      </c>
    </row>
    <row r="3899" spans="1:6">
      <c r="A3899" s="388">
        <v>92682</v>
      </c>
      <c r="B3899" s="388" t="s">
        <v>5048</v>
      </c>
      <c r="C3899" s="388" t="s">
        <v>146</v>
      </c>
      <c r="D3899" s="388" t="s">
        <v>334</v>
      </c>
      <c r="E3899" s="389" t="s">
        <v>16042</v>
      </c>
      <c r="F3899" s="388" t="s">
        <v>241</v>
      </c>
    </row>
    <row r="3900" spans="1:6">
      <c r="A3900" s="388">
        <v>92683</v>
      </c>
      <c r="B3900" s="388" t="s">
        <v>5049</v>
      </c>
      <c r="C3900" s="388" t="s">
        <v>146</v>
      </c>
      <c r="D3900" s="388" t="s">
        <v>334</v>
      </c>
      <c r="E3900" s="389" t="s">
        <v>17943</v>
      </c>
      <c r="F3900" s="388" t="s">
        <v>241</v>
      </c>
    </row>
    <row r="3901" spans="1:6">
      <c r="A3901" s="388">
        <v>92684</v>
      </c>
      <c r="B3901" s="388" t="s">
        <v>5050</v>
      </c>
      <c r="C3901" s="388" t="s">
        <v>146</v>
      </c>
      <c r="D3901" s="388" t="s">
        <v>334</v>
      </c>
      <c r="E3901" s="389" t="s">
        <v>17968</v>
      </c>
      <c r="F3901" s="388" t="s">
        <v>241</v>
      </c>
    </row>
    <row r="3902" spans="1:6">
      <c r="A3902" s="388">
        <v>92685</v>
      </c>
      <c r="B3902" s="388" t="s">
        <v>5051</v>
      </c>
      <c r="C3902" s="388" t="s">
        <v>146</v>
      </c>
      <c r="D3902" s="388" t="s">
        <v>334</v>
      </c>
      <c r="E3902" s="389" t="s">
        <v>17969</v>
      </c>
      <c r="F3902" s="388" t="s">
        <v>241</v>
      </c>
    </row>
    <row r="3903" spans="1:6">
      <c r="A3903" s="388">
        <v>92686</v>
      </c>
      <c r="B3903" s="388" t="s">
        <v>5052</v>
      </c>
      <c r="C3903" s="388" t="s">
        <v>146</v>
      </c>
      <c r="D3903" s="388" t="s">
        <v>334</v>
      </c>
      <c r="E3903" s="389" t="s">
        <v>17970</v>
      </c>
      <c r="F3903" s="388" t="s">
        <v>241</v>
      </c>
    </row>
    <row r="3904" spans="1:6">
      <c r="A3904" s="388">
        <v>92692</v>
      </c>
      <c r="B3904" s="388" t="s">
        <v>5054</v>
      </c>
      <c r="C3904" s="388" t="s">
        <v>146</v>
      </c>
      <c r="D3904" s="388" t="s">
        <v>334</v>
      </c>
      <c r="E3904" s="389" t="s">
        <v>3416</v>
      </c>
      <c r="F3904" s="388" t="s">
        <v>241</v>
      </c>
    </row>
    <row r="3905" spans="1:6">
      <c r="A3905" s="388">
        <v>92693</v>
      </c>
      <c r="B3905" s="388" t="s">
        <v>5055</v>
      </c>
      <c r="C3905" s="388" t="s">
        <v>146</v>
      </c>
      <c r="D3905" s="388" t="s">
        <v>334</v>
      </c>
      <c r="E3905" s="389" t="s">
        <v>4042</v>
      </c>
      <c r="F3905" s="388" t="s">
        <v>241</v>
      </c>
    </row>
    <row r="3906" spans="1:6">
      <c r="A3906" s="388">
        <v>92694</v>
      </c>
      <c r="B3906" s="388" t="s">
        <v>5056</v>
      </c>
      <c r="C3906" s="388" t="s">
        <v>146</v>
      </c>
      <c r="D3906" s="388" t="s">
        <v>334</v>
      </c>
      <c r="E3906" s="389" t="s">
        <v>2896</v>
      </c>
      <c r="F3906" s="388" t="s">
        <v>241</v>
      </c>
    </row>
    <row r="3907" spans="1:6">
      <c r="A3907" s="388">
        <v>92695</v>
      </c>
      <c r="B3907" s="388" t="s">
        <v>5057</v>
      </c>
      <c r="C3907" s="388" t="s">
        <v>146</v>
      </c>
      <c r="D3907" s="388" t="s">
        <v>334</v>
      </c>
      <c r="E3907" s="389" t="s">
        <v>1380</v>
      </c>
      <c r="F3907" s="388" t="s">
        <v>241</v>
      </c>
    </row>
    <row r="3908" spans="1:6">
      <c r="A3908" s="388">
        <v>92696</v>
      </c>
      <c r="B3908" s="388" t="s">
        <v>5059</v>
      </c>
      <c r="C3908" s="388" t="s">
        <v>146</v>
      </c>
      <c r="D3908" s="388" t="s">
        <v>334</v>
      </c>
      <c r="E3908" s="389" t="s">
        <v>4260</v>
      </c>
      <c r="F3908" s="388" t="s">
        <v>241</v>
      </c>
    </row>
    <row r="3909" spans="1:6">
      <c r="A3909" s="388">
        <v>92697</v>
      </c>
      <c r="B3909" s="388" t="s">
        <v>5061</v>
      </c>
      <c r="C3909" s="388" t="s">
        <v>146</v>
      </c>
      <c r="D3909" s="388" t="s">
        <v>334</v>
      </c>
      <c r="E3909" s="389" t="s">
        <v>9700</v>
      </c>
      <c r="F3909" s="388" t="s">
        <v>241</v>
      </c>
    </row>
    <row r="3910" spans="1:6">
      <c r="A3910" s="388">
        <v>92698</v>
      </c>
      <c r="B3910" s="388" t="s">
        <v>5063</v>
      </c>
      <c r="C3910" s="388" t="s">
        <v>146</v>
      </c>
      <c r="D3910" s="388" t="s">
        <v>334</v>
      </c>
      <c r="E3910" s="389" t="s">
        <v>3010</v>
      </c>
      <c r="F3910" s="388" t="s">
        <v>241</v>
      </c>
    </row>
    <row r="3911" spans="1:6">
      <c r="A3911" s="388">
        <v>92699</v>
      </c>
      <c r="B3911" s="388" t="s">
        <v>5064</v>
      </c>
      <c r="C3911" s="388" t="s">
        <v>146</v>
      </c>
      <c r="D3911" s="388" t="s">
        <v>334</v>
      </c>
      <c r="E3911" s="389" t="s">
        <v>14655</v>
      </c>
      <c r="F3911" s="388" t="s">
        <v>241</v>
      </c>
    </row>
    <row r="3912" spans="1:6">
      <c r="A3912" s="388">
        <v>92700</v>
      </c>
      <c r="B3912" s="388" t="s">
        <v>5065</v>
      </c>
      <c r="C3912" s="388" t="s">
        <v>146</v>
      </c>
      <c r="D3912" s="388" t="s">
        <v>334</v>
      </c>
      <c r="E3912" s="389" t="s">
        <v>4110</v>
      </c>
      <c r="F3912" s="388" t="s">
        <v>241</v>
      </c>
    </row>
    <row r="3913" spans="1:6">
      <c r="A3913" s="388">
        <v>92701</v>
      </c>
      <c r="B3913" s="388" t="s">
        <v>5066</v>
      </c>
      <c r="C3913" s="388" t="s">
        <v>146</v>
      </c>
      <c r="D3913" s="388" t="s">
        <v>334</v>
      </c>
      <c r="E3913" s="389" t="s">
        <v>14656</v>
      </c>
      <c r="F3913" s="388" t="s">
        <v>241</v>
      </c>
    </row>
    <row r="3914" spans="1:6">
      <c r="A3914" s="388">
        <v>92702</v>
      </c>
      <c r="B3914" s="388" t="s">
        <v>5068</v>
      </c>
      <c r="C3914" s="388" t="s">
        <v>146</v>
      </c>
      <c r="D3914" s="388" t="s">
        <v>334</v>
      </c>
      <c r="E3914" s="389" t="s">
        <v>17254</v>
      </c>
      <c r="F3914" s="388" t="s">
        <v>241</v>
      </c>
    </row>
    <row r="3915" spans="1:6">
      <c r="A3915" s="388">
        <v>92703</v>
      </c>
      <c r="B3915" s="388" t="s">
        <v>5069</v>
      </c>
      <c r="C3915" s="388" t="s">
        <v>146</v>
      </c>
      <c r="D3915" s="388" t="s">
        <v>334</v>
      </c>
      <c r="E3915" s="389" t="s">
        <v>14657</v>
      </c>
      <c r="F3915" s="388" t="s">
        <v>241</v>
      </c>
    </row>
    <row r="3916" spans="1:6">
      <c r="A3916" s="388">
        <v>92704</v>
      </c>
      <c r="B3916" s="388" t="s">
        <v>5070</v>
      </c>
      <c r="C3916" s="388" t="s">
        <v>146</v>
      </c>
      <c r="D3916" s="388" t="s">
        <v>334</v>
      </c>
      <c r="E3916" s="389" t="s">
        <v>14658</v>
      </c>
      <c r="F3916" s="388" t="s">
        <v>241</v>
      </c>
    </row>
    <row r="3917" spans="1:6">
      <c r="A3917" s="388">
        <v>92705</v>
      </c>
      <c r="B3917" s="388" t="s">
        <v>5071</v>
      </c>
      <c r="C3917" s="388" t="s">
        <v>146</v>
      </c>
      <c r="D3917" s="388" t="s">
        <v>334</v>
      </c>
      <c r="E3917" s="389" t="s">
        <v>17971</v>
      </c>
      <c r="F3917" s="388" t="s">
        <v>241</v>
      </c>
    </row>
    <row r="3918" spans="1:6">
      <c r="A3918" s="388">
        <v>92706</v>
      </c>
      <c r="B3918" s="388" t="s">
        <v>5072</v>
      </c>
      <c r="C3918" s="388" t="s">
        <v>146</v>
      </c>
      <c r="D3918" s="388" t="s">
        <v>334</v>
      </c>
      <c r="E3918" s="389" t="s">
        <v>17413</v>
      </c>
      <c r="F3918" s="388" t="s">
        <v>241</v>
      </c>
    </row>
    <row r="3919" spans="1:6">
      <c r="A3919" s="388">
        <v>92889</v>
      </c>
      <c r="B3919" s="388" t="s">
        <v>5073</v>
      </c>
      <c r="C3919" s="388" t="s">
        <v>146</v>
      </c>
      <c r="D3919" s="388" t="s">
        <v>334</v>
      </c>
      <c r="E3919" s="389" t="s">
        <v>17972</v>
      </c>
      <c r="F3919" s="388" t="s">
        <v>241</v>
      </c>
    </row>
    <row r="3920" spans="1:6">
      <c r="A3920" s="388">
        <v>92890</v>
      </c>
      <c r="B3920" s="388" t="s">
        <v>5074</v>
      </c>
      <c r="C3920" s="388" t="s">
        <v>146</v>
      </c>
      <c r="D3920" s="388" t="s">
        <v>334</v>
      </c>
      <c r="E3920" s="389" t="s">
        <v>17973</v>
      </c>
      <c r="F3920" s="388" t="s">
        <v>241</v>
      </c>
    </row>
    <row r="3921" spans="1:6">
      <c r="A3921" s="388">
        <v>92891</v>
      </c>
      <c r="B3921" s="388" t="s">
        <v>5075</v>
      </c>
      <c r="C3921" s="388" t="s">
        <v>146</v>
      </c>
      <c r="D3921" s="388" t="s">
        <v>334</v>
      </c>
      <c r="E3921" s="389" t="s">
        <v>17974</v>
      </c>
      <c r="F3921" s="388" t="s">
        <v>241</v>
      </c>
    </row>
    <row r="3922" spans="1:6">
      <c r="A3922" s="388">
        <v>92892</v>
      </c>
      <c r="B3922" s="388" t="s">
        <v>5076</v>
      </c>
      <c r="C3922" s="388" t="s">
        <v>146</v>
      </c>
      <c r="D3922" s="388" t="s">
        <v>334</v>
      </c>
      <c r="E3922" s="389" t="s">
        <v>4894</v>
      </c>
      <c r="F3922" s="388" t="s">
        <v>241</v>
      </c>
    </row>
    <row r="3923" spans="1:6">
      <c r="A3923" s="388">
        <v>92893</v>
      </c>
      <c r="B3923" s="388" t="s">
        <v>5077</v>
      </c>
      <c r="C3923" s="388" t="s">
        <v>146</v>
      </c>
      <c r="D3923" s="388" t="s">
        <v>334</v>
      </c>
      <c r="E3923" s="389" t="s">
        <v>17975</v>
      </c>
      <c r="F3923" s="388" t="s">
        <v>241</v>
      </c>
    </row>
    <row r="3924" spans="1:6">
      <c r="A3924" s="388">
        <v>92894</v>
      </c>
      <c r="B3924" s="388" t="s">
        <v>5078</v>
      </c>
      <c r="C3924" s="388" t="s">
        <v>146</v>
      </c>
      <c r="D3924" s="388" t="s">
        <v>334</v>
      </c>
      <c r="E3924" s="389" t="s">
        <v>14659</v>
      </c>
      <c r="F3924" s="388" t="s">
        <v>241</v>
      </c>
    </row>
    <row r="3925" spans="1:6">
      <c r="A3925" s="388">
        <v>92895</v>
      </c>
      <c r="B3925" s="388" t="s">
        <v>5079</v>
      </c>
      <c r="C3925" s="388" t="s">
        <v>146</v>
      </c>
      <c r="D3925" s="388" t="s">
        <v>334</v>
      </c>
      <c r="E3925" s="389" t="s">
        <v>17976</v>
      </c>
      <c r="F3925" s="388" t="s">
        <v>241</v>
      </c>
    </row>
    <row r="3926" spans="1:6">
      <c r="A3926" s="388">
        <v>92896</v>
      </c>
      <c r="B3926" s="388" t="s">
        <v>5080</v>
      </c>
      <c r="C3926" s="388" t="s">
        <v>146</v>
      </c>
      <c r="D3926" s="388" t="s">
        <v>334</v>
      </c>
      <c r="E3926" s="389" t="s">
        <v>17501</v>
      </c>
      <c r="F3926" s="388" t="s">
        <v>241</v>
      </c>
    </row>
    <row r="3927" spans="1:6">
      <c r="A3927" s="388">
        <v>92897</v>
      </c>
      <c r="B3927" s="388" t="s">
        <v>5081</v>
      </c>
      <c r="C3927" s="388" t="s">
        <v>146</v>
      </c>
      <c r="D3927" s="388" t="s">
        <v>334</v>
      </c>
      <c r="E3927" s="389" t="s">
        <v>17977</v>
      </c>
      <c r="F3927" s="388" t="s">
        <v>241</v>
      </c>
    </row>
    <row r="3928" spans="1:6">
      <c r="A3928" s="388">
        <v>92898</v>
      </c>
      <c r="B3928" s="388" t="s">
        <v>5082</v>
      </c>
      <c r="C3928" s="388" t="s">
        <v>146</v>
      </c>
      <c r="D3928" s="388" t="s">
        <v>334</v>
      </c>
      <c r="E3928" s="389" t="s">
        <v>13224</v>
      </c>
      <c r="F3928" s="388" t="s">
        <v>241</v>
      </c>
    </row>
    <row r="3929" spans="1:6">
      <c r="A3929" s="388">
        <v>92899</v>
      </c>
      <c r="B3929" s="388" t="s">
        <v>5083</v>
      </c>
      <c r="C3929" s="388" t="s">
        <v>146</v>
      </c>
      <c r="D3929" s="388" t="s">
        <v>334</v>
      </c>
      <c r="E3929" s="389" t="s">
        <v>14660</v>
      </c>
      <c r="F3929" s="388" t="s">
        <v>241</v>
      </c>
    </row>
    <row r="3930" spans="1:6">
      <c r="A3930" s="388">
        <v>92900</v>
      </c>
      <c r="B3930" s="388" t="s">
        <v>5084</v>
      </c>
      <c r="C3930" s="388" t="s">
        <v>146</v>
      </c>
      <c r="D3930" s="388" t="s">
        <v>334</v>
      </c>
      <c r="E3930" s="389" t="s">
        <v>17978</v>
      </c>
      <c r="F3930" s="388" t="s">
        <v>241</v>
      </c>
    </row>
    <row r="3931" spans="1:6">
      <c r="A3931" s="388">
        <v>92901</v>
      </c>
      <c r="B3931" s="388" t="s">
        <v>5085</v>
      </c>
      <c r="C3931" s="388" t="s">
        <v>146</v>
      </c>
      <c r="D3931" s="388" t="s">
        <v>334</v>
      </c>
      <c r="E3931" s="389" t="s">
        <v>17979</v>
      </c>
      <c r="F3931" s="388" t="s">
        <v>241</v>
      </c>
    </row>
    <row r="3932" spans="1:6">
      <c r="A3932" s="388">
        <v>92902</v>
      </c>
      <c r="B3932" s="388" t="s">
        <v>5086</v>
      </c>
      <c r="C3932" s="388" t="s">
        <v>146</v>
      </c>
      <c r="D3932" s="388" t="s">
        <v>334</v>
      </c>
      <c r="E3932" s="389" t="s">
        <v>14661</v>
      </c>
      <c r="F3932" s="388" t="s">
        <v>241</v>
      </c>
    </row>
    <row r="3933" spans="1:6">
      <c r="A3933" s="388">
        <v>92903</v>
      </c>
      <c r="B3933" s="388" t="s">
        <v>5087</v>
      </c>
      <c r="C3933" s="388" t="s">
        <v>146</v>
      </c>
      <c r="D3933" s="388" t="s">
        <v>334</v>
      </c>
      <c r="E3933" s="389" t="s">
        <v>17980</v>
      </c>
      <c r="F3933" s="388" t="s">
        <v>241</v>
      </c>
    </row>
    <row r="3934" spans="1:6">
      <c r="A3934" s="388">
        <v>92904</v>
      </c>
      <c r="B3934" s="388" t="s">
        <v>5088</v>
      </c>
      <c r="C3934" s="388" t="s">
        <v>146</v>
      </c>
      <c r="D3934" s="388" t="s">
        <v>334</v>
      </c>
      <c r="E3934" s="389" t="s">
        <v>14662</v>
      </c>
      <c r="F3934" s="388" t="s">
        <v>241</v>
      </c>
    </row>
    <row r="3935" spans="1:6">
      <c r="A3935" s="388">
        <v>92905</v>
      </c>
      <c r="B3935" s="388" t="s">
        <v>5089</v>
      </c>
      <c r="C3935" s="388" t="s">
        <v>146</v>
      </c>
      <c r="D3935" s="388" t="s">
        <v>334</v>
      </c>
      <c r="E3935" s="389" t="s">
        <v>14663</v>
      </c>
      <c r="F3935" s="388" t="s">
        <v>241</v>
      </c>
    </row>
    <row r="3936" spans="1:6">
      <c r="A3936" s="388">
        <v>92906</v>
      </c>
      <c r="B3936" s="388" t="s">
        <v>5090</v>
      </c>
      <c r="C3936" s="388" t="s">
        <v>146</v>
      </c>
      <c r="D3936" s="388" t="s">
        <v>334</v>
      </c>
      <c r="E3936" s="389" t="s">
        <v>17981</v>
      </c>
      <c r="F3936" s="388" t="s">
        <v>241</v>
      </c>
    </row>
    <row r="3937" spans="1:6">
      <c r="A3937" s="388">
        <v>92907</v>
      </c>
      <c r="B3937" s="388" t="s">
        <v>5092</v>
      </c>
      <c r="C3937" s="388" t="s">
        <v>146</v>
      </c>
      <c r="D3937" s="388" t="s">
        <v>334</v>
      </c>
      <c r="E3937" s="389" t="s">
        <v>17982</v>
      </c>
      <c r="F3937" s="388" t="s">
        <v>241</v>
      </c>
    </row>
    <row r="3938" spans="1:6">
      <c r="A3938" s="388">
        <v>92908</v>
      </c>
      <c r="B3938" s="388" t="s">
        <v>5093</v>
      </c>
      <c r="C3938" s="388" t="s">
        <v>146</v>
      </c>
      <c r="D3938" s="388" t="s">
        <v>334</v>
      </c>
      <c r="E3938" s="389" t="s">
        <v>17982</v>
      </c>
      <c r="F3938" s="388" t="s">
        <v>241</v>
      </c>
    </row>
    <row r="3939" spans="1:6">
      <c r="A3939" s="388">
        <v>92909</v>
      </c>
      <c r="B3939" s="388" t="s">
        <v>5094</v>
      </c>
      <c r="C3939" s="388" t="s">
        <v>146</v>
      </c>
      <c r="D3939" s="388" t="s">
        <v>334</v>
      </c>
      <c r="E3939" s="389" t="s">
        <v>17982</v>
      </c>
      <c r="F3939" s="388" t="s">
        <v>241</v>
      </c>
    </row>
    <row r="3940" spans="1:6">
      <c r="A3940" s="388">
        <v>92910</v>
      </c>
      <c r="B3940" s="388" t="s">
        <v>5095</v>
      </c>
      <c r="C3940" s="388" t="s">
        <v>146</v>
      </c>
      <c r="D3940" s="388" t="s">
        <v>334</v>
      </c>
      <c r="E3940" s="389" t="s">
        <v>14664</v>
      </c>
      <c r="F3940" s="388" t="s">
        <v>241</v>
      </c>
    </row>
    <row r="3941" spans="1:6">
      <c r="A3941" s="388">
        <v>92911</v>
      </c>
      <c r="B3941" s="388" t="s">
        <v>5096</v>
      </c>
      <c r="C3941" s="388" t="s">
        <v>146</v>
      </c>
      <c r="D3941" s="388" t="s">
        <v>334</v>
      </c>
      <c r="E3941" s="389" t="s">
        <v>14664</v>
      </c>
      <c r="F3941" s="388" t="s">
        <v>241</v>
      </c>
    </row>
    <row r="3942" spans="1:6">
      <c r="A3942" s="388">
        <v>92912</v>
      </c>
      <c r="B3942" s="388" t="s">
        <v>5097</v>
      </c>
      <c r="C3942" s="388" t="s">
        <v>146</v>
      </c>
      <c r="D3942" s="388" t="s">
        <v>334</v>
      </c>
      <c r="E3942" s="389" t="s">
        <v>17983</v>
      </c>
      <c r="F3942" s="388" t="s">
        <v>241</v>
      </c>
    </row>
    <row r="3943" spans="1:6">
      <c r="A3943" s="388">
        <v>92913</v>
      </c>
      <c r="B3943" s="388" t="s">
        <v>5098</v>
      </c>
      <c r="C3943" s="388" t="s">
        <v>146</v>
      </c>
      <c r="D3943" s="388" t="s">
        <v>334</v>
      </c>
      <c r="E3943" s="389" t="s">
        <v>17984</v>
      </c>
      <c r="F3943" s="388" t="s">
        <v>241</v>
      </c>
    </row>
    <row r="3944" spans="1:6">
      <c r="A3944" s="388">
        <v>92914</v>
      </c>
      <c r="B3944" s="388" t="s">
        <v>5099</v>
      </c>
      <c r="C3944" s="388" t="s">
        <v>146</v>
      </c>
      <c r="D3944" s="388" t="s">
        <v>334</v>
      </c>
      <c r="E3944" s="389" t="s">
        <v>17984</v>
      </c>
      <c r="F3944" s="388" t="s">
        <v>241</v>
      </c>
    </row>
    <row r="3945" spans="1:6">
      <c r="A3945" s="388">
        <v>92918</v>
      </c>
      <c r="B3945" s="388" t="s">
        <v>5100</v>
      </c>
      <c r="C3945" s="388" t="s">
        <v>146</v>
      </c>
      <c r="D3945" s="388" t="s">
        <v>334</v>
      </c>
      <c r="E3945" s="389" t="s">
        <v>14050</v>
      </c>
      <c r="F3945" s="388" t="s">
        <v>241</v>
      </c>
    </row>
    <row r="3946" spans="1:6">
      <c r="A3946" s="388">
        <v>92920</v>
      </c>
      <c r="B3946" s="388" t="s">
        <v>5101</v>
      </c>
      <c r="C3946" s="388" t="s">
        <v>146</v>
      </c>
      <c r="D3946" s="388" t="s">
        <v>334</v>
      </c>
      <c r="E3946" s="389" t="s">
        <v>17851</v>
      </c>
      <c r="F3946" s="388" t="s">
        <v>241</v>
      </c>
    </row>
    <row r="3947" spans="1:6">
      <c r="A3947" s="388">
        <v>92925</v>
      </c>
      <c r="B3947" s="388" t="s">
        <v>5103</v>
      </c>
      <c r="C3947" s="388" t="s">
        <v>146</v>
      </c>
      <c r="D3947" s="388" t="s">
        <v>334</v>
      </c>
      <c r="E3947" s="389" t="s">
        <v>14665</v>
      </c>
      <c r="F3947" s="388" t="s">
        <v>241</v>
      </c>
    </row>
    <row r="3948" spans="1:6">
      <c r="A3948" s="388">
        <v>92926</v>
      </c>
      <c r="B3948" s="388" t="s">
        <v>5105</v>
      </c>
      <c r="C3948" s="388" t="s">
        <v>146</v>
      </c>
      <c r="D3948" s="388" t="s">
        <v>334</v>
      </c>
      <c r="E3948" s="389" t="s">
        <v>14257</v>
      </c>
      <c r="F3948" s="388" t="s">
        <v>241</v>
      </c>
    </row>
    <row r="3949" spans="1:6">
      <c r="A3949" s="388">
        <v>92927</v>
      </c>
      <c r="B3949" s="388" t="s">
        <v>5106</v>
      </c>
      <c r="C3949" s="388" t="s">
        <v>146</v>
      </c>
      <c r="D3949" s="388" t="s">
        <v>334</v>
      </c>
      <c r="E3949" s="389" t="s">
        <v>14257</v>
      </c>
      <c r="F3949" s="388" t="s">
        <v>241</v>
      </c>
    </row>
    <row r="3950" spans="1:6">
      <c r="A3950" s="388">
        <v>92928</v>
      </c>
      <c r="B3950" s="388" t="s">
        <v>5107</v>
      </c>
      <c r="C3950" s="388" t="s">
        <v>146</v>
      </c>
      <c r="D3950" s="388" t="s">
        <v>334</v>
      </c>
      <c r="E3950" s="389" t="s">
        <v>17957</v>
      </c>
      <c r="F3950" s="388" t="s">
        <v>241</v>
      </c>
    </row>
    <row r="3951" spans="1:6">
      <c r="A3951" s="388">
        <v>92929</v>
      </c>
      <c r="B3951" s="388" t="s">
        <v>5108</v>
      </c>
      <c r="C3951" s="388" t="s">
        <v>146</v>
      </c>
      <c r="D3951" s="388" t="s">
        <v>334</v>
      </c>
      <c r="E3951" s="389" t="s">
        <v>17957</v>
      </c>
      <c r="F3951" s="388" t="s">
        <v>241</v>
      </c>
    </row>
    <row r="3952" spans="1:6">
      <c r="A3952" s="388">
        <v>92930</v>
      </c>
      <c r="B3952" s="388" t="s">
        <v>5109</v>
      </c>
      <c r="C3952" s="388" t="s">
        <v>146</v>
      </c>
      <c r="D3952" s="388" t="s">
        <v>334</v>
      </c>
      <c r="E3952" s="389" t="s">
        <v>17957</v>
      </c>
      <c r="F3952" s="388" t="s">
        <v>241</v>
      </c>
    </row>
    <row r="3953" spans="1:6">
      <c r="A3953" s="388">
        <v>92931</v>
      </c>
      <c r="B3953" s="388" t="s">
        <v>5110</v>
      </c>
      <c r="C3953" s="388" t="s">
        <v>146</v>
      </c>
      <c r="D3953" s="388" t="s">
        <v>334</v>
      </c>
      <c r="E3953" s="389" t="s">
        <v>14606</v>
      </c>
      <c r="F3953" s="388" t="s">
        <v>241</v>
      </c>
    </row>
    <row r="3954" spans="1:6">
      <c r="A3954" s="388">
        <v>92932</v>
      </c>
      <c r="B3954" s="388" t="s">
        <v>5111</v>
      </c>
      <c r="C3954" s="388" t="s">
        <v>146</v>
      </c>
      <c r="D3954" s="388" t="s">
        <v>334</v>
      </c>
      <c r="E3954" s="389" t="s">
        <v>14606</v>
      </c>
      <c r="F3954" s="388" t="s">
        <v>241</v>
      </c>
    </row>
    <row r="3955" spans="1:6">
      <c r="A3955" s="388">
        <v>92933</v>
      </c>
      <c r="B3955" s="388" t="s">
        <v>5112</v>
      </c>
      <c r="C3955" s="388" t="s">
        <v>146</v>
      </c>
      <c r="D3955" s="388" t="s">
        <v>334</v>
      </c>
      <c r="E3955" s="389" t="s">
        <v>14606</v>
      </c>
      <c r="F3955" s="388" t="s">
        <v>241</v>
      </c>
    </row>
    <row r="3956" spans="1:6">
      <c r="A3956" s="388">
        <v>92934</v>
      </c>
      <c r="B3956" s="388" t="s">
        <v>5113</v>
      </c>
      <c r="C3956" s="388" t="s">
        <v>146</v>
      </c>
      <c r="D3956" s="388" t="s">
        <v>334</v>
      </c>
      <c r="E3956" s="389" t="s">
        <v>16053</v>
      </c>
      <c r="F3956" s="388" t="s">
        <v>241</v>
      </c>
    </row>
    <row r="3957" spans="1:6">
      <c r="A3957" s="388">
        <v>92935</v>
      </c>
      <c r="B3957" s="388" t="s">
        <v>5114</v>
      </c>
      <c r="C3957" s="388" t="s">
        <v>146</v>
      </c>
      <c r="D3957" s="388" t="s">
        <v>334</v>
      </c>
      <c r="E3957" s="389" t="s">
        <v>16053</v>
      </c>
      <c r="F3957" s="388" t="s">
        <v>241</v>
      </c>
    </row>
    <row r="3958" spans="1:6">
      <c r="A3958" s="388">
        <v>92936</v>
      </c>
      <c r="B3958" s="388" t="s">
        <v>5115</v>
      </c>
      <c r="C3958" s="388" t="s">
        <v>146</v>
      </c>
      <c r="D3958" s="388" t="s">
        <v>334</v>
      </c>
      <c r="E3958" s="389" t="s">
        <v>17985</v>
      </c>
      <c r="F3958" s="388" t="s">
        <v>241</v>
      </c>
    </row>
    <row r="3959" spans="1:6">
      <c r="A3959" s="388">
        <v>92937</v>
      </c>
      <c r="B3959" s="388" t="s">
        <v>5116</v>
      </c>
      <c r="C3959" s="388" t="s">
        <v>146</v>
      </c>
      <c r="D3959" s="388" t="s">
        <v>334</v>
      </c>
      <c r="E3959" s="389" t="s">
        <v>17985</v>
      </c>
      <c r="F3959" s="388" t="s">
        <v>241</v>
      </c>
    </row>
    <row r="3960" spans="1:6">
      <c r="A3960" s="388">
        <v>92938</v>
      </c>
      <c r="B3960" s="388" t="s">
        <v>5117</v>
      </c>
      <c r="C3960" s="388" t="s">
        <v>146</v>
      </c>
      <c r="D3960" s="388" t="s">
        <v>334</v>
      </c>
      <c r="E3960" s="389" t="s">
        <v>1531</v>
      </c>
      <c r="F3960" s="388" t="s">
        <v>241</v>
      </c>
    </row>
    <row r="3961" spans="1:6">
      <c r="A3961" s="388">
        <v>92939</v>
      </c>
      <c r="B3961" s="388" t="s">
        <v>5118</v>
      </c>
      <c r="C3961" s="388" t="s">
        <v>146</v>
      </c>
      <c r="D3961" s="388" t="s">
        <v>334</v>
      </c>
      <c r="E3961" s="389" t="s">
        <v>13962</v>
      </c>
      <c r="F3961" s="388" t="s">
        <v>241</v>
      </c>
    </row>
    <row r="3962" spans="1:6">
      <c r="A3962" s="388">
        <v>92940</v>
      </c>
      <c r="B3962" s="388" t="s">
        <v>5120</v>
      </c>
      <c r="C3962" s="388" t="s">
        <v>146</v>
      </c>
      <c r="D3962" s="388" t="s">
        <v>334</v>
      </c>
      <c r="E3962" s="389" t="s">
        <v>17833</v>
      </c>
      <c r="F3962" s="388" t="s">
        <v>241</v>
      </c>
    </row>
    <row r="3963" spans="1:6">
      <c r="A3963" s="388">
        <v>92941</v>
      </c>
      <c r="B3963" s="388" t="s">
        <v>5121</v>
      </c>
      <c r="C3963" s="388" t="s">
        <v>146</v>
      </c>
      <c r="D3963" s="388" t="s">
        <v>334</v>
      </c>
      <c r="E3963" s="389" t="s">
        <v>17986</v>
      </c>
      <c r="F3963" s="388" t="s">
        <v>241</v>
      </c>
    </row>
    <row r="3964" spans="1:6">
      <c r="A3964" s="388">
        <v>92942</v>
      </c>
      <c r="B3964" s="388" t="s">
        <v>5122</v>
      </c>
      <c r="C3964" s="388" t="s">
        <v>146</v>
      </c>
      <c r="D3964" s="388" t="s">
        <v>334</v>
      </c>
      <c r="E3964" s="389" t="s">
        <v>17986</v>
      </c>
      <c r="F3964" s="388" t="s">
        <v>241</v>
      </c>
    </row>
    <row r="3965" spans="1:6">
      <c r="A3965" s="388">
        <v>92943</v>
      </c>
      <c r="B3965" s="388" t="s">
        <v>5123</v>
      </c>
      <c r="C3965" s="388" t="s">
        <v>146</v>
      </c>
      <c r="D3965" s="388" t="s">
        <v>334</v>
      </c>
      <c r="E3965" s="389" t="s">
        <v>17987</v>
      </c>
      <c r="F3965" s="388" t="s">
        <v>241</v>
      </c>
    </row>
    <row r="3966" spans="1:6">
      <c r="A3966" s="388">
        <v>92944</v>
      </c>
      <c r="B3966" s="388" t="s">
        <v>5124</v>
      </c>
      <c r="C3966" s="388" t="s">
        <v>146</v>
      </c>
      <c r="D3966" s="388" t="s">
        <v>334</v>
      </c>
      <c r="E3966" s="389" t="s">
        <v>17987</v>
      </c>
      <c r="F3966" s="388" t="s">
        <v>241</v>
      </c>
    </row>
    <row r="3967" spans="1:6">
      <c r="A3967" s="388">
        <v>92945</v>
      </c>
      <c r="B3967" s="388" t="s">
        <v>5125</v>
      </c>
      <c r="C3967" s="388" t="s">
        <v>146</v>
      </c>
      <c r="D3967" s="388" t="s">
        <v>334</v>
      </c>
      <c r="E3967" s="389" t="s">
        <v>17987</v>
      </c>
      <c r="F3967" s="388" t="s">
        <v>241</v>
      </c>
    </row>
    <row r="3968" spans="1:6">
      <c r="A3968" s="388">
        <v>92946</v>
      </c>
      <c r="B3968" s="388" t="s">
        <v>5126</v>
      </c>
      <c r="C3968" s="388" t="s">
        <v>146</v>
      </c>
      <c r="D3968" s="388" t="s">
        <v>334</v>
      </c>
      <c r="E3968" s="389" t="s">
        <v>17988</v>
      </c>
      <c r="F3968" s="388" t="s">
        <v>241</v>
      </c>
    </row>
    <row r="3969" spans="1:6">
      <c r="A3969" s="388">
        <v>92947</v>
      </c>
      <c r="B3969" s="388" t="s">
        <v>5127</v>
      </c>
      <c r="C3969" s="388" t="s">
        <v>146</v>
      </c>
      <c r="D3969" s="388" t="s">
        <v>334</v>
      </c>
      <c r="E3969" s="389" t="s">
        <v>17988</v>
      </c>
      <c r="F3969" s="388" t="s">
        <v>241</v>
      </c>
    </row>
    <row r="3970" spans="1:6">
      <c r="A3970" s="388">
        <v>92948</v>
      </c>
      <c r="B3970" s="388" t="s">
        <v>5128</v>
      </c>
      <c r="C3970" s="388" t="s">
        <v>146</v>
      </c>
      <c r="D3970" s="388" t="s">
        <v>334</v>
      </c>
      <c r="E3970" s="389" t="s">
        <v>17988</v>
      </c>
      <c r="F3970" s="388" t="s">
        <v>241</v>
      </c>
    </row>
    <row r="3971" spans="1:6">
      <c r="A3971" s="388">
        <v>92949</v>
      </c>
      <c r="B3971" s="388" t="s">
        <v>5129</v>
      </c>
      <c r="C3971" s="388" t="s">
        <v>146</v>
      </c>
      <c r="D3971" s="388" t="s">
        <v>334</v>
      </c>
      <c r="E3971" s="389" t="s">
        <v>17989</v>
      </c>
      <c r="F3971" s="388" t="s">
        <v>241</v>
      </c>
    </row>
    <row r="3972" spans="1:6">
      <c r="A3972" s="388">
        <v>92950</v>
      </c>
      <c r="B3972" s="388" t="s">
        <v>5131</v>
      </c>
      <c r="C3972" s="388" t="s">
        <v>146</v>
      </c>
      <c r="D3972" s="388" t="s">
        <v>334</v>
      </c>
      <c r="E3972" s="389" t="s">
        <v>17989</v>
      </c>
      <c r="F3972" s="388" t="s">
        <v>241</v>
      </c>
    </row>
    <row r="3973" spans="1:6">
      <c r="A3973" s="388">
        <v>92951</v>
      </c>
      <c r="B3973" s="388" t="s">
        <v>5132</v>
      </c>
      <c r="C3973" s="388" t="s">
        <v>146</v>
      </c>
      <c r="D3973" s="388" t="s">
        <v>334</v>
      </c>
      <c r="E3973" s="389" t="s">
        <v>17990</v>
      </c>
      <c r="F3973" s="388" t="s">
        <v>241</v>
      </c>
    </row>
    <row r="3974" spans="1:6">
      <c r="A3974" s="388">
        <v>92952</v>
      </c>
      <c r="B3974" s="388" t="s">
        <v>5133</v>
      </c>
      <c r="C3974" s="388" t="s">
        <v>146</v>
      </c>
      <c r="D3974" s="388" t="s">
        <v>334</v>
      </c>
      <c r="E3974" s="389" t="s">
        <v>17990</v>
      </c>
      <c r="F3974" s="388" t="s">
        <v>241</v>
      </c>
    </row>
    <row r="3975" spans="1:6">
      <c r="A3975" s="388">
        <v>92953</v>
      </c>
      <c r="B3975" s="388" t="s">
        <v>5134</v>
      </c>
      <c r="C3975" s="388" t="s">
        <v>146</v>
      </c>
      <c r="D3975" s="388" t="s">
        <v>334</v>
      </c>
      <c r="E3975" s="389" t="s">
        <v>2975</v>
      </c>
      <c r="F3975" s="388" t="s">
        <v>241</v>
      </c>
    </row>
    <row r="3976" spans="1:6">
      <c r="A3976" s="388">
        <v>93050</v>
      </c>
      <c r="B3976" s="388" t="s">
        <v>5135</v>
      </c>
      <c r="C3976" s="388" t="s">
        <v>146</v>
      </c>
      <c r="D3976" s="388" t="s">
        <v>240</v>
      </c>
      <c r="E3976" s="389" t="s">
        <v>5271</v>
      </c>
      <c r="F3976" s="388" t="s">
        <v>241</v>
      </c>
    </row>
    <row r="3977" spans="1:6">
      <c r="A3977" s="388">
        <v>93051</v>
      </c>
      <c r="B3977" s="388" t="s">
        <v>5137</v>
      </c>
      <c r="C3977" s="388" t="s">
        <v>146</v>
      </c>
      <c r="D3977" s="388" t="s">
        <v>240</v>
      </c>
      <c r="E3977" s="389" t="s">
        <v>3553</v>
      </c>
      <c r="F3977" s="388" t="s">
        <v>241</v>
      </c>
    </row>
    <row r="3978" spans="1:6">
      <c r="A3978" s="388">
        <v>93052</v>
      </c>
      <c r="B3978" s="388" t="s">
        <v>5138</v>
      </c>
      <c r="C3978" s="388" t="s">
        <v>146</v>
      </c>
      <c r="D3978" s="388" t="s">
        <v>240</v>
      </c>
      <c r="E3978" s="389" t="s">
        <v>17991</v>
      </c>
      <c r="F3978" s="388" t="s">
        <v>241</v>
      </c>
    </row>
    <row r="3979" spans="1:6">
      <c r="A3979" s="388">
        <v>93054</v>
      </c>
      <c r="B3979" s="388" t="s">
        <v>5139</v>
      </c>
      <c r="C3979" s="388" t="s">
        <v>146</v>
      </c>
      <c r="D3979" s="388" t="s">
        <v>240</v>
      </c>
      <c r="E3979" s="389" t="s">
        <v>2047</v>
      </c>
      <c r="F3979" s="388" t="s">
        <v>241</v>
      </c>
    </row>
    <row r="3980" spans="1:6">
      <c r="A3980" s="388">
        <v>93055</v>
      </c>
      <c r="B3980" s="388" t="s">
        <v>5140</v>
      </c>
      <c r="C3980" s="388" t="s">
        <v>146</v>
      </c>
      <c r="D3980" s="388" t="s">
        <v>240</v>
      </c>
      <c r="E3980" s="389" t="s">
        <v>17876</v>
      </c>
      <c r="F3980" s="388" t="s">
        <v>241</v>
      </c>
    </row>
    <row r="3981" spans="1:6">
      <c r="A3981" s="388">
        <v>93056</v>
      </c>
      <c r="B3981" s="388" t="s">
        <v>5141</v>
      </c>
      <c r="C3981" s="388" t="s">
        <v>146</v>
      </c>
      <c r="D3981" s="388" t="s">
        <v>240</v>
      </c>
      <c r="E3981" s="389" t="s">
        <v>1897</v>
      </c>
      <c r="F3981" s="388" t="s">
        <v>241</v>
      </c>
    </row>
    <row r="3982" spans="1:6">
      <c r="A3982" s="388">
        <v>93057</v>
      </c>
      <c r="B3982" s="388" t="s">
        <v>5142</v>
      </c>
      <c r="C3982" s="388" t="s">
        <v>146</v>
      </c>
      <c r="D3982" s="388" t="s">
        <v>240</v>
      </c>
      <c r="E3982" s="389" t="s">
        <v>17309</v>
      </c>
      <c r="F3982" s="388" t="s">
        <v>241</v>
      </c>
    </row>
    <row r="3983" spans="1:6">
      <c r="A3983" s="388">
        <v>93058</v>
      </c>
      <c r="B3983" s="388" t="s">
        <v>5144</v>
      </c>
      <c r="C3983" s="388" t="s">
        <v>146</v>
      </c>
      <c r="D3983" s="388" t="s">
        <v>240</v>
      </c>
      <c r="E3983" s="389" t="s">
        <v>17992</v>
      </c>
      <c r="F3983" s="388" t="s">
        <v>241</v>
      </c>
    </row>
    <row r="3984" spans="1:6">
      <c r="A3984" s="388">
        <v>93059</v>
      </c>
      <c r="B3984" s="388" t="s">
        <v>5145</v>
      </c>
      <c r="C3984" s="388" t="s">
        <v>146</v>
      </c>
      <c r="D3984" s="388" t="s">
        <v>240</v>
      </c>
      <c r="E3984" s="389" t="s">
        <v>17993</v>
      </c>
      <c r="F3984" s="388" t="s">
        <v>241</v>
      </c>
    </row>
    <row r="3985" spans="1:6">
      <c r="A3985" s="388">
        <v>93060</v>
      </c>
      <c r="B3985" s="388" t="s">
        <v>5146</v>
      </c>
      <c r="C3985" s="388" t="s">
        <v>146</v>
      </c>
      <c r="D3985" s="388" t="s">
        <v>240</v>
      </c>
      <c r="E3985" s="389" t="s">
        <v>17994</v>
      </c>
      <c r="F3985" s="388" t="s">
        <v>241</v>
      </c>
    </row>
    <row r="3986" spans="1:6">
      <c r="A3986" s="388">
        <v>93061</v>
      </c>
      <c r="B3986" s="388" t="s">
        <v>5147</v>
      </c>
      <c r="C3986" s="388" t="s">
        <v>146</v>
      </c>
      <c r="D3986" s="388" t="s">
        <v>240</v>
      </c>
      <c r="E3986" s="389" t="s">
        <v>17995</v>
      </c>
      <c r="F3986" s="388" t="s">
        <v>241</v>
      </c>
    </row>
    <row r="3987" spans="1:6">
      <c r="A3987" s="388">
        <v>93062</v>
      </c>
      <c r="B3987" s="388" t="s">
        <v>5149</v>
      </c>
      <c r="C3987" s="388" t="s">
        <v>146</v>
      </c>
      <c r="D3987" s="388" t="s">
        <v>240</v>
      </c>
      <c r="E3987" s="389" t="s">
        <v>1413</v>
      </c>
      <c r="F3987" s="388" t="s">
        <v>241</v>
      </c>
    </row>
    <row r="3988" spans="1:6">
      <c r="A3988" s="388">
        <v>93063</v>
      </c>
      <c r="B3988" s="388" t="s">
        <v>5150</v>
      </c>
      <c r="C3988" s="388" t="s">
        <v>146</v>
      </c>
      <c r="D3988" s="388" t="s">
        <v>240</v>
      </c>
      <c r="E3988" s="389" t="s">
        <v>17996</v>
      </c>
      <c r="F3988" s="388" t="s">
        <v>241</v>
      </c>
    </row>
    <row r="3989" spans="1:6">
      <c r="A3989" s="388">
        <v>93064</v>
      </c>
      <c r="B3989" s="388" t="s">
        <v>5152</v>
      </c>
      <c r="C3989" s="388" t="s">
        <v>146</v>
      </c>
      <c r="D3989" s="388" t="s">
        <v>240</v>
      </c>
      <c r="E3989" s="389" t="s">
        <v>17997</v>
      </c>
      <c r="F3989" s="388" t="s">
        <v>241</v>
      </c>
    </row>
    <row r="3990" spans="1:6">
      <c r="A3990" s="388">
        <v>93065</v>
      </c>
      <c r="B3990" s="388" t="s">
        <v>5153</v>
      </c>
      <c r="C3990" s="388" t="s">
        <v>146</v>
      </c>
      <c r="D3990" s="388" t="s">
        <v>240</v>
      </c>
      <c r="E3990" s="389" t="s">
        <v>7585</v>
      </c>
      <c r="F3990" s="388" t="s">
        <v>241</v>
      </c>
    </row>
    <row r="3991" spans="1:6">
      <c r="A3991" s="388">
        <v>93066</v>
      </c>
      <c r="B3991" s="388" t="s">
        <v>5154</v>
      </c>
      <c r="C3991" s="388" t="s">
        <v>146</v>
      </c>
      <c r="D3991" s="388" t="s">
        <v>240</v>
      </c>
      <c r="E3991" s="389" t="s">
        <v>17998</v>
      </c>
      <c r="F3991" s="388" t="s">
        <v>241</v>
      </c>
    </row>
    <row r="3992" spans="1:6">
      <c r="A3992" s="388">
        <v>93067</v>
      </c>
      <c r="B3992" s="388" t="s">
        <v>5155</v>
      </c>
      <c r="C3992" s="388" t="s">
        <v>146</v>
      </c>
      <c r="D3992" s="388" t="s">
        <v>240</v>
      </c>
      <c r="E3992" s="389" t="s">
        <v>399</v>
      </c>
      <c r="F3992" s="388" t="s">
        <v>241</v>
      </c>
    </row>
    <row r="3993" spans="1:6">
      <c r="A3993" s="388">
        <v>93068</v>
      </c>
      <c r="B3993" s="388" t="s">
        <v>5156</v>
      </c>
      <c r="C3993" s="388" t="s">
        <v>146</v>
      </c>
      <c r="D3993" s="388" t="s">
        <v>240</v>
      </c>
      <c r="E3993" s="389" t="s">
        <v>14666</v>
      </c>
      <c r="F3993" s="388" t="s">
        <v>241</v>
      </c>
    </row>
    <row r="3994" spans="1:6">
      <c r="A3994" s="388">
        <v>93069</v>
      </c>
      <c r="B3994" s="388" t="s">
        <v>5157</v>
      </c>
      <c r="C3994" s="388" t="s">
        <v>146</v>
      </c>
      <c r="D3994" s="388" t="s">
        <v>240</v>
      </c>
      <c r="E3994" s="389" t="s">
        <v>17999</v>
      </c>
      <c r="F3994" s="388" t="s">
        <v>241</v>
      </c>
    </row>
    <row r="3995" spans="1:6">
      <c r="A3995" s="388">
        <v>93070</v>
      </c>
      <c r="B3995" s="388" t="s">
        <v>5158</v>
      </c>
      <c r="C3995" s="388" t="s">
        <v>146</v>
      </c>
      <c r="D3995" s="388" t="s">
        <v>240</v>
      </c>
      <c r="E3995" s="389" t="s">
        <v>17912</v>
      </c>
      <c r="F3995" s="388" t="s">
        <v>241</v>
      </c>
    </row>
    <row r="3996" spans="1:6">
      <c r="A3996" s="388">
        <v>93071</v>
      </c>
      <c r="B3996" s="388" t="s">
        <v>5159</v>
      </c>
      <c r="C3996" s="388" t="s">
        <v>146</v>
      </c>
      <c r="D3996" s="388" t="s">
        <v>240</v>
      </c>
      <c r="E3996" s="389" t="s">
        <v>18000</v>
      </c>
      <c r="F3996" s="388" t="s">
        <v>241</v>
      </c>
    </row>
    <row r="3997" spans="1:6">
      <c r="A3997" s="388">
        <v>93072</v>
      </c>
      <c r="B3997" s="388" t="s">
        <v>5160</v>
      </c>
      <c r="C3997" s="388" t="s">
        <v>146</v>
      </c>
      <c r="D3997" s="388" t="s">
        <v>240</v>
      </c>
      <c r="E3997" s="389" t="s">
        <v>18001</v>
      </c>
      <c r="F3997" s="388" t="s">
        <v>241</v>
      </c>
    </row>
    <row r="3998" spans="1:6">
      <c r="A3998" s="388">
        <v>93073</v>
      </c>
      <c r="B3998" s="388" t="s">
        <v>5161</v>
      </c>
      <c r="C3998" s="388" t="s">
        <v>146</v>
      </c>
      <c r="D3998" s="388" t="s">
        <v>240</v>
      </c>
      <c r="E3998" s="389" t="s">
        <v>18002</v>
      </c>
      <c r="F3998" s="388" t="s">
        <v>241</v>
      </c>
    </row>
    <row r="3999" spans="1:6">
      <c r="A3999" s="388">
        <v>93074</v>
      </c>
      <c r="B3999" s="388" t="s">
        <v>5162</v>
      </c>
      <c r="C3999" s="388" t="s">
        <v>146</v>
      </c>
      <c r="D3999" s="388" t="s">
        <v>240</v>
      </c>
      <c r="E3999" s="389" t="s">
        <v>6190</v>
      </c>
      <c r="F3999" s="388" t="s">
        <v>241</v>
      </c>
    </row>
    <row r="4000" spans="1:6">
      <c r="A4000" s="388">
        <v>93075</v>
      </c>
      <c r="B4000" s="388" t="s">
        <v>5163</v>
      </c>
      <c r="C4000" s="388" t="s">
        <v>146</v>
      </c>
      <c r="D4000" s="388" t="s">
        <v>240</v>
      </c>
      <c r="E4000" s="389" t="s">
        <v>13972</v>
      </c>
      <c r="F4000" s="388" t="s">
        <v>241</v>
      </c>
    </row>
    <row r="4001" spans="1:6">
      <c r="A4001" s="388">
        <v>93076</v>
      </c>
      <c r="B4001" s="388" t="s">
        <v>5165</v>
      </c>
      <c r="C4001" s="388" t="s">
        <v>146</v>
      </c>
      <c r="D4001" s="388" t="s">
        <v>240</v>
      </c>
      <c r="E4001" s="389" t="s">
        <v>5416</v>
      </c>
      <c r="F4001" s="388" t="s">
        <v>241</v>
      </c>
    </row>
    <row r="4002" spans="1:6">
      <c r="A4002" s="388">
        <v>93077</v>
      </c>
      <c r="B4002" s="388" t="s">
        <v>5167</v>
      </c>
      <c r="C4002" s="388" t="s">
        <v>146</v>
      </c>
      <c r="D4002" s="388" t="s">
        <v>240</v>
      </c>
      <c r="E4002" s="389" t="s">
        <v>4411</v>
      </c>
      <c r="F4002" s="388" t="s">
        <v>241</v>
      </c>
    </row>
    <row r="4003" spans="1:6">
      <c r="A4003" s="388">
        <v>93078</v>
      </c>
      <c r="B4003" s="388" t="s">
        <v>5168</v>
      </c>
      <c r="C4003" s="388" t="s">
        <v>146</v>
      </c>
      <c r="D4003" s="388" t="s">
        <v>240</v>
      </c>
      <c r="E4003" s="389" t="s">
        <v>18003</v>
      </c>
      <c r="F4003" s="388" t="s">
        <v>241</v>
      </c>
    </row>
    <row r="4004" spans="1:6">
      <c r="A4004" s="388">
        <v>93079</v>
      </c>
      <c r="B4004" s="388" t="s">
        <v>5169</v>
      </c>
      <c r="C4004" s="388" t="s">
        <v>146</v>
      </c>
      <c r="D4004" s="388" t="s">
        <v>240</v>
      </c>
      <c r="E4004" s="389" t="s">
        <v>5466</v>
      </c>
      <c r="F4004" s="388" t="s">
        <v>241</v>
      </c>
    </row>
    <row r="4005" spans="1:6">
      <c r="A4005" s="388">
        <v>93080</v>
      </c>
      <c r="B4005" s="388" t="s">
        <v>5171</v>
      </c>
      <c r="C4005" s="388" t="s">
        <v>146</v>
      </c>
      <c r="D4005" s="388" t="s">
        <v>240</v>
      </c>
      <c r="E4005" s="389" t="s">
        <v>10506</v>
      </c>
      <c r="F4005" s="388" t="s">
        <v>241</v>
      </c>
    </row>
    <row r="4006" spans="1:6">
      <c r="A4006" s="388">
        <v>93081</v>
      </c>
      <c r="B4006" s="388" t="s">
        <v>5172</v>
      </c>
      <c r="C4006" s="388" t="s">
        <v>146</v>
      </c>
      <c r="D4006" s="388" t="s">
        <v>240</v>
      </c>
      <c r="E4006" s="389" t="s">
        <v>11650</v>
      </c>
      <c r="F4006" s="388" t="s">
        <v>241</v>
      </c>
    </row>
    <row r="4007" spans="1:6">
      <c r="A4007" s="388">
        <v>93082</v>
      </c>
      <c r="B4007" s="388" t="s">
        <v>5173</v>
      </c>
      <c r="C4007" s="388" t="s">
        <v>146</v>
      </c>
      <c r="D4007" s="388" t="s">
        <v>240</v>
      </c>
      <c r="E4007" s="389" t="s">
        <v>14643</v>
      </c>
      <c r="F4007" s="388" t="s">
        <v>241</v>
      </c>
    </row>
    <row r="4008" spans="1:6">
      <c r="A4008" s="388">
        <v>93083</v>
      </c>
      <c r="B4008" s="388" t="s">
        <v>5175</v>
      </c>
      <c r="C4008" s="388" t="s">
        <v>146</v>
      </c>
      <c r="D4008" s="388" t="s">
        <v>240</v>
      </c>
      <c r="E4008" s="389" t="s">
        <v>18004</v>
      </c>
      <c r="F4008" s="388" t="s">
        <v>241</v>
      </c>
    </row>
    <row r="4009" spans="1:6">
      <c r="A4009" s="388">
        <v>93084</v>
      </c>
      <c r="B4009" s="388" t="s">
        <v>5176</v>
      </c>
      <c r="C4009" s="388" t="s">
        <v>146</v>
      </c>
      <c r="D4009" s="388" t="s">
        <v>240</v>
      </c>
      <c r="E4009" s="389" t="s">
        <v>3008</v>
      </c>
      <c r="F4009" s="388" t="s">
        <v>241</v>
      </c>
    </row>
    <row r="4010" spans="1:6">
      <c r="A4010" s="388">
        <v>93085</v>
      </c>
      <c r="B4010" s="388" t="s">
        <v>5177</v>
      </c>
      <c r="C4010" s="388" t="s">
        <v>146</v>
      </c>
      <c r="D4010" s="388" t="s">
        <v>240</v>
      </c>
      <c r="E4010" s="389" t="s">
        <v>982</v>
      </c>
      <c r="F4010" s="388" t="s">
        <v>241</v>
      </c>
    </row>
    <row r="4011" spans="1:6">
      <c r="A4011" s="388">
        <v>93086</v>
      </c>
      <c r="B4011" s="388" t="s">
        <v>5179</v>
      </c>
      <c r="C4011" s="388" t="s">
        <v>146</v>
      </c>
      <c r="D4011" s="388" t="s">
        <v>240</v>
      </c>
      <c r="E4011" s="389" t="s">
        <v>18005</v>
      </c>
      <c r="F4011" s="388" t="s">
        <v>241</v>
      </c>
    </row>
    <row r="4012" spans="1:6">
      <c r="A4012" s="388">
        <v>93087</v>
      </c>
      <c r="B4012" s="388" t="s">
        <v>5180</v>
      </c>
      <c r="C4012" s="388" t="s">
        <v>146</v>
      </c>
      <c r="D4012" s="388" t="s">
        <v>240</v>
      </c>
      <c r="E4012" s="389" t="s">
        <v>7967</v>
      </c>
      <c r="F4012" s="388" t="s">
        <v>241</v>
      </c>
    </row>
    <row r="4013" spans="1:6">
      <c r="A4013" s="388">
        <v>93088</v>
      </c>
      <c r="B4013" s="388" t="s">
        <v>5181</v>
      </c>
      <c r="C4013" s="388" t="s">
        <v>146</v>
      </c>
      <c r="D4013" s="388" t="s">
        <v>240</v>
      </c>
      <c r="E4013" s="389" t="s">
        <v>18006</v>
      </c>
      <c r="F4013" s="388" t="s">
        <v>241</v>
      </c>
    </row>
    <row r="4014" spans="1:6">
      <c r="A4014" s="388">
        <v>93089</v>
      </c>
      <c r="B4014" s="388" t="s">
        <v>5183</v>
      </c>
      <c r="C4014" s="388" t="s">
        <v>146</v>
      </c>
      <c r="D4014" s="388" t="s">
        <v>240</v>
      </c>
      <c r="E4014" s="389" t="s">
        <v>17949</v>
      </c>
      <c r="F4014" s="388" t="s">
        <v>241</v>
      </c>
    </row>
    <row r="4015" spans="1:6">
      <c r="A4015" s="388">
        <v>93090</v>
      </c>
      <c r="B4015" s="388" t="s">
        <v>5184</v>
      </c>
      <c r="C4015" s="388" t="s">
        <v>146</v>
      </c>
      <c r="D4015" s="388" t="s">
        <v>240</v>
      </c>
      <c r="E4015" s="389" t="s">
        <v>2596</v>
      </c>
      <c r="F4015" s="388" t="s">
        <v>241</v>
      </c>
    </row>
    <row r="4016" spans="1:6">
      <c r="A4016" s="388">
        <v>93091</v>
      </c>
      <c r="B4016" s="388" t="s">
        <v>5185</v>
      </c>
      <c r="C4016" s="388" t="s">
        <v>146</v>
      </c>
      <c r="D4016" s="388" t="s">
        <v>240</v>
      </c>
      <c r="E4016" s="389" t="s">
        <v>1380</v>
      </c>
      <c r="F4016" s="388" t="s">
        <v>241</v>
      </c>
    </row>
    <row r="4017" spans="1:6">
      <c r="A4017" s="388">
        <v>93092</v>
      </c>
      <c r="B4017" s="388" t="s">
        <v>5186</v>
      </c>
      <c r="C4017" s="388" t="s">
        <v>146</v>
      </c>
      <c r="D4017" s="388" t="s">
        <v>240</v>
      </c>
      <c r="E4017" s="389" t="s">
        <v>18007</v>
      </c>
      <c r="F4017" s="388" t="s">
        <v>241</v>
      </c>
    </row>
    <row r="4018" spans="1:6">
      <c r="A4018" s="388">
        <v>93093</v>
      </c>
      <c r="B4018" s="388" t="s">
        <v>5187</v>
      </c>
      <c r="C4018" s="388" t="s">
        <v>146</v>
      </c>
      <c r="D4018" s="388" t="s">
        <v>240</v>
      </c>
      <c r="E4018" s="389" t="s">
        <v>14352</v>
      </c>
      <c r="F4018" s="388" t="s">
        <v>241</v>
      </c>
    </row>
    <row r="4019" spans="1:6">
      <c r="A4019" s="388">
        <v>93094</v>
      </c>
      <c r="B4019" s="388" t="s">
        <v>5188</v>
      </c>
      <c r="C4019" s="388" t="s">
        <v>146</v>
      </c>
      <c r="D4019" s="388" t="s">
        <v>240</v>
      </c>
      <c r="E4019" s="389" t="s">
        <v>18008</v>
      </c>
      <c r="F4019" s="388" t="s">
        <v>241</v>
      </c>
    </row>
    <row r="4020" spans="1:6">
      <c r="A4020" s="388">
        <v>93095</v>
      </c>
      <c r="B4020" s="388" t="s">
        <v>5189</v>
      </c>
      <c r="C4020" s="388" t="s">
        <v>146</v>
      </c>
      <c r="D4020" s="388" t="s">
        <v>240</v>
      </c>
      <c r="E4020" s="389" t="s">
        <v>14667</v>
      </c>
      <c r="F4020" s="388" t="s">
        <v>241</v>
      </c>
    </row>
    <row r="4021" spans="1:6">
      <c r="A4021" s="388">
        <v>93096</v>
      </c>
      <c r="B4021" s="388" t="s">
        <v>5190</v>
      </c>
      <c r="C4021" s="388" t="s">
        <v>146</v>
      </c>
      <c r="D4021" s="388" t="s">
        <v>240</v>
      </c>
      <c r="E4021" s="389" t="s">
        <v>18009</v>
      </c>
      <c r="F4021" s="388" t="s">
        <v>241</v>
      </c>
    </row>
    <row r="4022" spans="1:6">
      <c r="A4022" s="388">
        <v>93097</v>
      </c>
      <c r="B4022" s="388" t="s">
        <v>5191</v>
      </c>
      <c r="C4022" s="388" t="s">
        <v>146</v>
      </c>
      <c r="D4022" s="388" t="s">
        <v>240</v>
      </c>
      <c r="E4022" s="389" t="s">
        <v>2932</v>
      </c>
      <c r="F4022" s="388" t="s">
        <v>241</v>
      </c>
    </row>
    <row r="4023" spans="1:6">
      <c r="A4023" s="388">
        <v>93098</v>
      </c>
      <c r="B4023" s="388" t="s">
        <v>5193</v>
      </c>
      <c r="C4023" s="388" t="s">
        <v>146</v>
      </c>
      <c r="D4023" s="388" t="s">
        <v>240</v>
      </c>
      <c r="E4023" s="389" t="s">
        <v>2726</v>
      </c>
      <c r="F4023" s="388" t="s">
        <v>241</v>
      </c>
    </row>
    <row r="4024" spans="1:6">
      <c r="A4024" s="388">
        <v>93099</v>
      </c>
      <c r="B4024" s="388" t="s">
        <v>5195</v>
      </c>
      <c r="C4024" s="388" t="s">
        <v>146</v>
      </c>
      <c r="D4024" s="388" t="s">
        <v>240</v>
      </c>
      <c r="E4024" s="389" t="s">
        <v>7805</v>
      </c>
      <c r="F4024" s="388" t="s">
        <v>241</v>
      </c>
    </row>
    <row r="4025" spans="1:6">
      <c r="A4025" s="388">
        <v>93100</v>
      </c>
      <c r="B4025" s="388" t="s">
        <v>5197</v>
      </c>
      <c r="C4025" s="388" t="s">
        <v>146</v>
      </c>
      <c r="D4025" s="388" t="s">
        <v>240</v>
      </c>
      <c r="E4025" s="389" t="s">
        <v>18010</v>
      </c>
      <c r="F4025" s="388" t="s">
        <v>241</v>
      </c>
    </row>
    <row r="4026" spans="1:6">
      <c r="A4026" s="388">
        <v>93101</v>
      </c>
      <c r="B4026" s="388" t="s">
        <v>5198</v>
      </c>
      <c r="C4026" s="388" t="s">
        <v>146</v>
      </c>
      <c r="D4026" s="388" t="s">
        <v>240</v>
      </c>
      <c r="E4026" s="389" t="s">
        <v>14668</v>
      </c>
      <c r="F4026" s="388" t="s">
        <v>241</v>
      </c>
    </row>
    <row r="4027" spans="1:6">
      <c r="A4027" s="388">
        <v>93102</v>
      </c>
      <c r="B4027" s="388" t="s">
        <v>5199</v>
      </c>
      <c r="C4027" s="388" t="s">
        <v>146</v>
      </c>
      <c r="D4027" s="388" t="s">
        <v>240</v>
      </c>
      <c r="E4027" s="389" t="s">
        <v>4951</v>
      </c>
      <c r="F4027" s="388" t="s">
        <v>241</v>
      </c>
    </row>
    <row r="4028" spans="1:6">
      <c r="A4028" s="388">
        <v>93103</v>
      </c>
      <c r="B4028" s="388" t="s">
        <v>5201</v>
      </c>
      <c r="C4028" s="388" t="s">
        <v>146</v>
      </c>
      <c r="D4028" s="388" t="s">
        <v>240</v>
      </c>
      <c r="E4028" s="389" t="s">
        <v>7773</v>
      </c>
      <c r="F4028" s="388" t="s">
        <v>241</v>
      </c>
    </row>
    <row r="4029" spans="1:6">
      <c r="A4029" s="388">
        <v>93104</v>
      </c>
      <c r="B4029" s="388" t="s">
        <v>5202</v>
      </c>
      <c r="C4029" s="388" t="s">
        <v>146</v>
      </c>
      <c r="D4029" s="388" t="s">
        <v>240</v>
      </c>
      <c r="E4029" s="389" t="s">
        <v>9174</v>
      </c>
      <c r="F4029" s="388" t="s">
        <v>241</v>
      </c>
    </row>
    <row r="4030" spans="1:6">
      <c r="A4030" s="388">
        <v>93105</v>
      </c>
      <c r="B4030" s="388" t="s">
        <v>5204</v>
      </c>
      <c r="C4030" s="388" t="s">
        <v>146</v>
      </c>
      <c r="D4030" s="388" t="s">
        <v>240</v>
      </c>
      <c r="E4030" s="389" t="s">
        <v>4906</v>
      </c>
      <c r="F4030" s="388" t="s">
        <v>241</v>
      </c>
    </row>
    <row r="4031" spans="1:6">
      <c r="A4031" s="388">
        <v>93106</v>
      </c>
      <c r="B4031" s="388" t="s">
        <v>5205</v>
      </c>
      <c r="C4031" s="388" t="s">
        <v>146</v>
      </c>
      <c r="D4031" s="388" t="s">
        <v>240</v>
      </c>
      <c r="E4031" s="389" t="s">
        <v>18011</v>
      </c>
      <c r="F4031" s="388" t="s">
        <v>241</v>
      </c>
    </row>
    <row r="4032" spans="1:6">
      <c r="A4032" s="388">
        <v>93107</v>
      </c>
      <c r="B4032" s="388" t="s">
        <v>5206</v>
      </c>
      <c r="C4032" s="388" t="s">
        <v>146</v>
      </c>
      <c r="D4032" s="388" t="s">
        <v>240</v>
      </c>
      <c r="E4032" s="389" t="s">
        <v>8799</v>
      </c>
      <c r="F4032" s="388" t="s">
        <v>241</v>
      </c>
    </row>
    <row r="4033" spans="1:6">
      <c r="A4033" s="388">
        <v>93108</v>
      </c>
      <c r="B4033" s="388" t="s">
        <v>5208</v>
      </c>
      <c r="C4033" s="388" t="s">
        <v>146</v>
      </c>
      <c r="D4033" s="388" t="s">
        <v>240</v>
      </c>
      <c r="E4033" s="389" t="s">
        <v>2638</v>
      </c>
      <c r="F4033" s="388" t="s">
        <v>241</v>
      </c>
    </row>
    <row r="4034" spans="1:6">
      <c r="A4034" s="388">
        <v>93109</v>
      </c>
      <c r="B4034" s="388" t="s">
        <v>5210</v>
      </c>
      <c r="C4034" s="388" t="s">
        <v>146</v>
      </c>
      <c r="D4034" s="388" t="s">
        <v>240</v>
      </c>
      <c r="E4034" s="389" t="s">
        <v>18012</v>
      </c>
      <c r="F4034" s="388" t="s">
        <v>241</v>
      </c>
    </row>
    <row r="4035" spans="1:6">
      <c r="A4035" s="388">
        <v>93110</v>
      </c>
      <c r="B4035" s="388" t="s">
        <v>5211</v>
      </c>
      <c r="C4035" s="388" t="s">
        <v>146</v>
      </c>
      <c r="D4035" s="388" t="s">
        <v>240</v>
      </c>
      <c r="E4035" s="389" t="s">
        <v>18013</v>
      </c>
      <c r="F4035" s="388" t="s">
        <v>241</v>
      </c>
    </row>
    <row r="4036" spans="1:6">
      <c r="A4036" s="388">
        <v>93111</v>
      </c>
      <c r="B4036" s="388" t="s">
        <v>5212</v>
      </c>
      <c r="C4036" s="388" t="s">
        <v>146</v>
      </c>
      <c r="D4036" s="388" t="s">
        <v>240</v>
      </c>
      <c r="E4036" s="389" t="s">
        <v>13945</v>
      </c>
      <c r="F4036" s="388" t="s">
        <v>241</v>
      </c>
    </row>
    <row r="4037" spans="1:6">
      <c r="A4037" s="388">
        <v>93112</v>
      </c>
      <c r="B4037" s="388" t="s">
        <v>5213</v>
      </c>
      <c r="C4037" s="388" t="s">
        <v>146</v>
      </c>
      <c r="D4037" s="388" t="s">
        <v>240</v>
      </c>
      <c r="E4037" s="389" t="s">
        <v>18014</v>
      </c>
      <c r="F4037" s="388" t="s">
        <v>241</v>
      </c>
    </row>
    <row r="4038" spans="1:6">
      <c r="A4038" s="388">
        <v>93113</v>
      </c>
      <c r="B4038" s="388" t="s">
        <v>5214</v>
      </c>
      <c r="C4038" s="388" t="s">
        <v>146</v>
      </c>
      <c r="D4038" s="388" t="s">
        <v>240</v>
      </c>
      <c r="E4038" s="389" t="s">
        <v>17922</v>
      </c>
      <c r="F4038" s="388" t="s">
        <v>241</v>
      </c>
    </row>
    <row r="4039" spans="1:6">
      <c r="A4039" s="388">
        <v>93114</v>
      </c>
      <c r="B4039" s="388" t="s">
        <v>5215</v>
      </c>
      <c r="C4039" s="388" t="s">
        <v>146</v>
      </c>
      <c r="D4039" s="388" t="s">
        <v>240</v>
      </c>
      <c r="E4039" s="389" t="s">
        <v>7017</v>
      </c>
      <c r="F4039" s="388" t="s">
        <v>241</v>
      </c>
    </row>
    <row r="4040" spans="1:6">
      <c r="A4040" s="388">
        <v>93115</v>
      </c>
      <c r="B4040" s="388" t="s">
        <v>5217</v>
      </c>
      <c r="C4040" s="388" t="s">
        <v>146</v>
      </c>
      <c r="D4040" s="388" t="s">
        <v>240</v>
      </c>
      <c r="E4040" s="389" t="s">
        <v>18015</v>
      </c>
      <c r="F4040" s="388" t="s">
        <v>241</v>
      </c>
    </row>
    <row r="4041" spans="1:6">
      <c r="A4041" s="388">
        <v>93116</v>
      </c>
      <c r="B4041" s="388" t="s">
        <v>5218</v>
      </c>
      <c r="C4041" s="388" t="s">
        <v>146</v>
      </c>
      <c r="D4041" s="388" t="s">
        <v>240</v>
      </c>
      <c r="E4041" s="389" t="s">
        <v>18016</v>
      </c>
      <c r="F4041" s="388" t="s">
        <v>241</v>
      </c>
    </row>
    <row r="4042" spans="1:6">
      <c r="A4042" s="388">
        <v>93117</v>
      </c>
      <c r="B4042" s="388" t="s">
        <v>5219</v>
      </c>
      <c r="C4042" s="388" t="s">
        <v>146</v>
      </c>
      <c r="D4042" s="388" t="s">
        <v>240</v>
      </c>
      <c r="E4042" s="389" t="s">
        <v>18017</v>
      </c>
      <c r="F4042" s="388" t="s">
        <v>241</v>
      </c>
    </row>
    <row r="4043" spans="1:6">
      <c r="A4043" s="388">
        <v>93118</v>
      </c>
      <c r="B4043" s="388" t="s">
        <v>5221</v>
      </c>
      <c r="C4043" s="388" t="s">
        <v>146</v>
      </c>
      <c r="D4043" s="388" t="s">
        <v>240</v>
      </c>
      <c r="E4043" s="389" t="s">
        <v>18018</v>
      </c>
      <c r="F4043" s="388" t="s">
        <v>241</v>
      </c>
    </row>
    <row r="4044" spans="1:6">
      <c r="A4044" s="388">
        <v>93119</v>
      </c>
      <c r="B4044" s="388" t="s">
        <v>5223</v>
      </c>
      <c r="C4044" s="388" t="s">
        <v>146</v>
      </c>
      <c r="D4044" s="388" t="s">
        <v>240</v>
      </c>
      <c r="E4044" s="389" t="s">
        <v>14669</v>
      </c>
      <c r="F4044" s="388" t="s">
        <v>241</v>
      </c>
    </row>
    <row r="4045" spans="1:6">
      <c r="A4045" s="388">
        <v>93120</v>
      </c>
      <c r="B4045" s="388" t="s">
        <v>5224</v>
      </c>
      <c r="C4045" s="388" t="s">
        <v>146</v>
      </c>
      <c r="D4045" s="388" t="s">
        <v>240</v>
      </c>
      <c r="E4045" s="389" t="s">
        <v>14670</v>
      </c>
      <c r="F4045" s="388" t="s">
        <v>241</v>
      </c>
    </row>
    <row r="4046" spans="1:6">
      <c r="A4046" s="388">
        <v>93121</v>
      </c>
      <c r="B4046" s="388" t="s">
        <v>5226</v>
      </c>
      <c r="C4046" s="388" t="s">
        <v>146</v>
      </c>
      <c r="D4046" s="388" t="s">
        <v>240</v>
      </c>
      <c r="E4046" s="389" t="s">
        <v>18019</v>
      </c>
      <c r="F4046" s="388" t="s">
        <v>241</v>
      </c>
    </row>
    <row r="4047" spans="1:6">
      <c r="A4047" s="388">
        <v>93122</v>
      </c>
      <c r="B4047" s="388" t="s">
        <v>5227</v>
      </c>
      <c r="C4047" s="388" t="s">
        <v>146</v>
      </c>
      <c r="D4047" s="388" t="s">
        <v>240</v>
      </c>
      <c r="E4047" s="389" t="s">
        <v>14005</v>
      </c>
      <c r="F4047" s="388" t="s">
        <v>241</v>
      </c>
    </row>
    <row r="4048" spans="1:6">
      <c r="A4048" s="388">
        <v>93123</v>
      </c>
      <c r="B4048" s="388" t="s">
        <v>5228</v>
      </c>
      <c r="C4048" s="388" t="s">
        <v>146</v>
      </c>
      <c r="D4048" s="388" t="s">
        <v>240</v>
      </c>
      <c r="E4048" s="389" t="s">
        <v>17499</v>
      </c>
      <c r="F4048" s="388" t="s">
        <v>241</v>
      </c>
    </row>
    <row r="4049" spans="1:6">
      <c r="A4049" s="388">
        <v>93124</v>
      </c>
      <c r="B4049" s="388" t="s">
        <v>5229</v>
      </c>
      <c r="C4049" s="388" t="s">
        <v>146</v>
      </c>
      <c r="D4049" s="388" t="s">
        <v>240</v>
      </c>
      <c r="E4049" s="389" t="s">
        <v>18020</v>
      </c>
      <c r="F4049" s="388" t="s">
        <v>241</v>
      </c>
    </row>
    <row r="4050" spans="1:6">
      <c r="A4050" s="388">
        <v>93125</v>
      </c>
      <c r="B4050" s="388" t="s">
        <v>5230</v>
      </c>
      <c r="C4050" s="388" t="s">
        <v>146</v>
      </c>
      <c r="D4050" s="388" t="s">
        <v>240</v>
      </c>
      <c r="E4050" s="389" t="s">
        <v>18021</v>
      </c>
      <c r="F4050" s="388" t="s">
        <v>241</v>
      </c>
    </row>
    <row r="4051" spans="1:6">
      <c r="A4051" s="388">
        <v>93126</v>
      </c>
      <c r="B4051" s="388" t="s">
        <v>5231</v>
      </c>
      <c r="C4051" s="388" t="s">
        <v>146</v>
      </c>
      <c r="D4051" s="388" t="s">
        <v>240</v>
      </c>
      <c r="E4051" s="389" t="s">
        <v>18022</v>
      </c>
      <c r="F4051" s="388" t="s">
        <v>241</v>
      </c>
    </row>
    <row r="4052" spans="1:6">
      <c r="A4052" s="388">
        <v>93133</v>
      </c>
      <c r="B4052" s="388" t="s">
        <v>5232</v>
      </c>
      <c r="C4052" s="388" t="s">
        <v>146</v>
      </c>
      <c r="D4052" s="388" t="s">
        <v>240</v>
      </c>
      <c r="E4052" s="389" t="s">
        <v>17146</v>
      </c>
      <c r="F4052" s="388" t="s">
        <v>241</v>
      </c>
    </row>
    <row r="4053" spans="1:6">
      <c r="A4053" s="388">
        <v>94465</v>
      </c>
      <c r="B4053" s="388" t="s">
        <v>5233</v>
      </c>
      <c r="C4053" s="388" t="s">
        <v>146</v>
      </c>
      <c r="D4053" s="388" t="s">
        <v>334</v>
      </c>
      <c r="E4053" s="389" t="s">
        <v>18023</v>
      </c>
      <c r="F4053" s="388" t="s">
        <v>241</v>
      </c>
    </row>
    <row r="4054" spans="1:6">
      <c r="A4054" s="388">
        <v>94466</v>
      </c>
      <c r="B4054" s="388" t="s">
        <v>5234</v>
      </c>
      <c r="C4054" s="388" t="s">
        <v>146</v>
      </c>
      <c r="D4054" s="388" t="s">
        <v>334</v>
      </c>
      <c r="E4054" s="389" t="s">
        <v>18024</v>
      </c>
      <c r="F4054" s="388" t="s">
        <v>241</v>
      </c>
    </row>
    <row r="4055" spans="1:6">
      <c r="A4055" s="388">
        <v>94467</v>
      </c>
      <c r="B4055" s="388" t="s">
        <v>5235</v>
      </c>
      <c r="C4055" s="388" t="s">
        <v>146</v>
      </c>
      <c r="D4055" s="388" t="s">
        <v>334</v>
      </c>
      <c r="E4055" s="389" t="s">
        <v>18025</v>
      </c>
      <c r="F4055" s="388" t="s">
        <v>241</v>
      </c>
    </row>
    <row r="4056" spans="1:6">
      <c r="A4056" s="388">
        <v>94468</v>
      </c>
      <c r="B4056" s="388" t="s">
        <v>5236</v>
      </c>
      <c r="C4056" s="388" t="s">
        <v>146</v>
      </c>
      <c r="D4056" s="388" t="s">
        <v>334</v>
      </c>
      <c r="E4056" s="389" t="s">
        <v>12482</v>
      </c>
      <c r="F4056" s="388" t="s">
        <v>241</v>
      </c>
    </row>
    <row r="4057" spans="1:6">
      <c r="A4057" s="388">
        <v>94469</v>
      </c>
      <c r="B4057" s="388" t="s">
        <v>5237</v>
      </c>
      <c r="C4057" s="388" t="s">
        <v>146</v>
      </c>
      <c r="D4057" s="388" t="s">
        <v>334</v>
      </c>
      <c r="E4057" s="389" t="s">
        <v>18026</v>
      </c>
      <c r="F4057" s="388" t="s">
        <v>241</v>
      </c>
    </row>
    <row r="4058" spans="1:6">
      <c r="A4058" s="388">
        <v>94470</v>
      </c>
      <c r="B4058" s="388" t="s">
        <v>5238</v>
      </c>
      <c r="C4058" s="388" t="s">
        <v>146</v>
      </c>
      <c r="D4058" s="388" t="s">
        <v>334</v>
      </c>
      <c r="E4058" s="389" t="s">
        <v>18027</v>
      </c>
      <c r="F4058" s="388" t="s">
        <v>241</v>
      </c>
    </row>
    <row r="4059" spans="1:6">
      <c r="A4059" s="388">
        <v>94471</v>
      </c>
      <c r="B4059" s="388" t="s">
        <v>5239</v>
      </c>
      <c r="C4059" s="388" t="s">
        <v>146</v>
      </c>
      <c r="D4059" s="388" t="s">
        <v>334</v>
      </c>
      <c r="E4059" s="389" t="s">
        <v>18028</v>
      </c>
      <c r="F4059" s="388" t="s">
        <v>241</v>
      </c>
    </row>
    <row r="4060" spans="1:6">
      <c r="A4060" s="388">
        <v>94472</v>
      </c>
      <c r="B4060" s="388" t="s">
        <v>5240</v>
      </c>
      <c r="C4060" s="388" t="s">
        <v>146</v>
      </c>
      <c r="D4060" s="388" t="s">
        <v>334</v>
      </c>
      <c r="E4060" s="389" t="s">
        <v>18029</v>
      </c>
      <c r="F4060" s="388" t="s">
        <v>241</v>
      </c>
    </row>
    <row r="4061" spans="1:6">
      <c r="A4061" s="388">
        <v>94473</v>
      </c>
      <c r="B4061" s="388" t="s">
        <v>5242</v>
      </c>
      <c r="C4061" s="388" t="s">
        <v>146</v>
      </c>
      <c r="D4061" s="388" t="s">
        <v>334</v>
      </c>
      <c r="E4061" s="389" t="s">
        <v>18030</v>
      </c>
      <c r="F4061" s="388" t="s">
        <v>241</v>
      </c>
    </row>
    <row r="4062" spans="1:6">
      <c r="A4062" s="388">
        <v>94474</v>
      </c>
      <c r="B4062" s="388" t="s">
        <v>5243</v>
      </c>
      <c r="C4062" s="388" t="s">
        <v>146</v>
      </c>
      <c r="D4062" s="388" t="s">
        <v>334</v>
      </c>
      <c r="E4062" s="389" t="s">
        <v>18031</v>
      </c>
      <c r="F4062" s="388" t="s">
        <v>241</v>
      </c>
    </row>
    <row r="4063" spans="1:6">
      <c r="A4063" s="388">
        <v>94475</v>
      </c>
      <c r="B4063" s="388" t="s">
        <v>5244</v>
      </c>
      <c r="C4063" s="388" t="s">
        <v>146</v>
      </c>
      <c r="D4063" s="388" t="s">
        <v>334</v>
      </c>
      <c r="E4063" s="389" t="s">
        <v>18032</v>
      </c>
      <c r="F4063" s="388" t="s">
        <v>241</v>
      </c>
    </row>
    <row r="4064" spans="1:6">
      <c r="A4064" s="388">
        <v>94476</v>
      </c>
      <c r="B4064" s="388" t="s">
        <v>5245</v>
      </c>
      <c r="C4064" s="388" t="s">
        <v>146</v>
      </c>
      <c r="D4064" s="388" t="s">
        <v>334</v>
      </c>
      <c r="E4064" s="389" t="s">
        <v>18033</v>
      </c>
      <c r="F4064" s="388" t="s">
        <v>241</v>
      </c>
    </row>
    <row r="4065" spans="1:6">
      <c r="A4065" s="388">
        <v>94477</v>
      </c>
      <c r="B4065" s="388" t="s">
        <v>5246</v>
      </c>
      <c r="C4065" s="388" t="s">
        <v>146</v>
      </c>
      <c r="D4065" s="388" t="s">
        <v>334</v>
      </c>
      <c r="E4065" s="389" t="s">
        <v>18034</v>
      </c>
      <c r="F4065" s="388" t="s">
        <v>241</v>
      </c>
    </row>
    <row r="4066" spans="1:6">
      <c r="A4066" s="388">
        <v>94478</v>
      </c>
      <c r="B4066" s="388" t="s">
        <v>5247</v>
      </c>
      <c r="C4066" s="388" t="s">
        <v>146</v>
      </c>
      <c r="D4066" s="388" t="s">
        <v>334</v>
      </c>
      <c r="E4066" s="389" t="s">
        <v>14671</v>
      </c>
      <c r="F4066" s="388" t="s">
        <v>241</v>
      </c>
    </row>
    <row r="4067" spans="1:6">
      <c r="A4067" s="388">
        <v>94479</v>
      </c>
      <c r="B4067" s="388" t="s">
        <v>5248</v>
      </c>
      <c r="C4067" s="388" t="s">
        <v>146</v>
      </c>
      <c r="D4067" s="388" t="s">
        <v>334</v>
      </c>
      <c r="E4067" s="389" t="s">
        <v>18035</v>
      </c>
      <c r="F4067" s="388" t="s">
        <v>241</v>
      </c>
    </row>
    <row r="4068" spans="1:6">
      <c r="A4068" s="388">
        <v>94606</v>
      </c>
      <c r="B4068" s="388" t="s">
        <v>5249</v>
      </c>
      <c r="C4068" s="388" t="s">
        <v>146</v>
      </c>
      <c r="D4068" s="388" t="s">
        <v>240</v>
      </c>
      <c r="E4068" s="389" t="s">
        <v>18036</v>
      </c>
      <c r="F4068" s="388" t="s">
        <v>241</v>
      </c>
    </row>
    <row r="4069" spans="1:6">
      <c r="A4069" s="388">
        <v>94608</v>
      </c>
      <c r="B4069" s="388" t="s">
        <v>5250</v>
      </c>
      <c r="C4069" s="388" t="s">
        <v>146</v>
      </c>
      <c r="D4069" s="388" t="s">
        <v>240</v>
      </c>
      <c r="E4069" s="389" t="s">
        <v>18037</v>
      </c>
      <c r="F4069" s="388" t="s">
        <v>241</v>
      </c>
    </row>
    <row r="4070" spans="1:6">
      <c r="A4070" s="388">
        <v>94610</v>
      </c>
      <c r="B4070" s="388" t="s">
        <v>5251</v>
      </c>
      <c r="C4070" s="388" t="s">
        <v>146</v>
      </c>
      <c r="D4070" s="388" t="s">
        <v>240</v>
      </c>
      <c r="E4070" s="389" t="s">
        <v>18038</v>
      </c>
      <c r="F4070" s="388" t="s">
        <v>241</v>
      </c>
    </row>
    <row r="4071" spans="1:6">
      <c r="A4071" s="388">
        <v>94612</v>
      </c>
      <c r="B4071" s="388" t="s">
        <v>5252</v>
      </c>
      <c r="C4071" s="388" t="s">
        <v>146</v>
      </c>
      <c r="D4071" s="388" t="s">
        <v>240</v>
      </c>
      <c r="E4071" s="389" t="s">
        <v>18039</v>
      </c>
      <c r="F4071" s="388" t="s">
        <v>241</v>
      </c>
    </row>
    <row r="4072" spans="1:6">
      <c r="A4072" s="388">
        <v>94614</v>
      </c>
      <c r="B4072" s="388" t="s">
        <v>5253</v>
      </c>
      <c r="C4072" s="388" t="s">
        <v>146</v>
      </c>
      <c r="D4072" s="388" t="s">
        <v>240</v>
      </c>
      <c r="E4072" s="389" t="s">
        <v>18040</v>
      </c>
      <c r="F4072" s="388" t="s">
        <v>241</v>
      </c>
    </row>
    <row r="4073" spans="1:6">
      <c r="A4073" s="388">
        <v>94615</v>
      </c>
      <c r="B4073" s="388" t="s">
        <v>5254</v>
      </c>
      <c r="C4073" s="388" t="s">
        <v>146</v>
      </c>
      <c r="D4073" s="388" t="s">
        <v>240</v>
      </c>
      <c r="E4073" s="389" t="s">
        <v>14672</v>
      </c>
      <c r="F4073" s="388" t="s">
        <v>241</v>
      </c>
    </row>
    <row r="4074" spans="1:6">
      <c r="A4074" s="388">
        <v>94616</v>
      </c>
      <c r="B4074" s="388" t="s">
        <v>5255</v>
      </c>
      <c r="C4074" s="388" t="s">
        <v>146</v>
      </c>
      <c r="D4074" s="388" t="s">
        <v>240</v>
      </c>
      <c r="E4074" s="389" t="s">
        <v>18041</v>
      </c>
      <c r="F4074" s="388" t="s">
        <v>241</v>
      </c>
    </row>
    <row r="4075" spans="1:6">
      <c r="A4075" s="388">
        <v>94617</v>
      </c>
      <c r="B4075" s="388" t="s">
        <v>5256</v>
      </c>
      <c r="C4075" s="388" t="s">
        <v>146</v>
      </c>
      <c r="D4075" s="388" t="s">
        <v>240</v>
      </c>
      <c r="E4075" s="389" t="s">
        <v>18042</v>
      </c>
      <c r="F4075" s="388" t="s">
        <v>241</v>
      </c>
    </row>
    <row r="4076" spans="1:6">
      <c r="A4076" s="388">
        <v>94618</v>
      </c>
      <c r="B4076" s="388" t="s">
        <v>5257</v>
      </c>
      <c r="C4076" s="388" t="s">
        <v>146</v>
      </c>
      <c r="D4076" s="388" t="s">
        <v>240</v>
      </c>
      <c r="E4076" s="389" t="s">
        <v>18043</v>
      </c>
      <c r="F4076" s="388" t="s">
        <v>241</v>
      </c>
    </row>
    <row r="4077" spans="1:6">
      <c r="A4077" s="388">
        <v>94620</v>
      </c>
      <c r="B4077" s="388" t="s">
        <v>5258</v>
      </c>
      <c r="C4077" s="388" t="s">
        <v>146</v>
      </c>
      <c r="D4077" s="388" t="s">
        <v>240</v>
      </c>
      <c r="E4077" s="389" t="s">
        <v>18044</v>
      </c>
      <c r="F4077" s="388" t="s">
        <v>241</v>
      </c>
    </row>
    <row r="4078" spans="1:6">
      <c r="A4078" s="388">
        <v>94622</v>
      </c>
      <c r="B4078" s="388" t="s">
        <v>5259</v>
      </c>
      <c r="C4078" s="388" t="s">
        <v>146</v>
      </c>
      <c r="D4078" s="388" t="s">
        <v>240</v>
      </c>
      <c r="E4078" s="389" t="s">
        <v>18045</v>
      </c>
      <c r="F4078" s="388" t="s">
        <v>241</v>
      </c>
    </row>
    <row r="4079" spans="1:6">
      <c r="A4079" s="388">
        <v>94623</v>
      </c>
      <c r="B4079" s="388" t="s">
        <v>5260</v>
      </c>
      <c r="C4079" s="388" t="s">
        <v>146</v>
      </c>
      <c r="D4079" s="388" t="s">
        <v>240</v>
      </c>
      <c r="E4079" s="389" t="s">
        <v>18046</v>
      </c>
      <c r="F4079" s="388" t="s">
        <v>241</v>
      </c>
    </row>
    <row r="4080" spans="1:6">
      <c r="A4080" s="388">
        <v>94624</v>
      </c>
      <c r="B4080" s="388" t="s">
        <v>5261</v>
      </c>
      <c r="C4080" s="388" t="s">
        <v>146</v>
      </c>
      <c r="D4080" s="388" t="s">
        <v>240</v>
      </c>
      <c r="E4080" s="389" t="s">
        <v>18047</v>
      </c>
      <c r="F4080" s="388" t="s">
        <v>241</v>
      </c>
    </row>
    <row r="4081" spans="1:6">
      <c r="A4081" s="388">
        <v>94625</v>
      </c>
      <c r="B4081" s="388" t="s">
        <v>5262</v>
      </c>
      <c r="C4081" s="388" t="s">
        <v>146</v>
      </c>
      <c r="D4081" s="388" t="s">
        <v>240</v>
      </c>
      <c r="E4081" s="389" t="s">
        <v>18048</v>
      </c>
      <c r="F4081" s="388" t="s">
        <v>241</v>
      </c>
    </row>
    <row r="4082" spans="1:6">
      <c r="A4082" s="388">
        <v>94656</v>
      </c>
      <c r="B4082" s="388" t="s">
        <v>5263</v>
      </c>
      <c r="C4082" s="388" t="s">
        <v>146</v>
      </c>
      <c r="D4082" s="388" t="s">
        <v>334</v>
      </c>
      <c r="E4082" s="389" t="s">
        <v>17783</v>
      </c>
      <c r="F4082" s="388" t="s">
        <v>241</v>
      </c>
    </row>
    <row r="4083" spans="1:6">
      <c r="A4083" s="388">
        <v>94657</v>
      </c>
      <c r="B4083" s="388" t="s">
        <v>5264</v>
      </c>
      <c r="C4083" s="388" t="s">
        <v>146</v>
      </c>
      <c r="D4083" s="388" t="s">
        <v>334</v>
      </c>
      <c r="E4083" s="389" t="s">
        <v>8598</v>
      </c>
      <c r="F4083" s="388" t="s">
        <v>241</v>
      </c>
    </row>
    <row r="4084" spans="1:6">
      <c r="A4084" s="388">
        <v>94658</v>
      </c>
      <c r="B4084" s="388" t="s">
        <v>5265</v>
      </c>
      <c r="C4084" s="388" t="s">
        <v>146</v>
      </c>
      <c r="D4084" s="388" t="s">
        <v>334</v>
      </c>
      <c r="E4084" s="389" t="s">
        <v>7468</v>
      </c>
      <c r="F4084" s="388" t="s">
        <v>241</v>
      </c>
    </row>
    <row r="4085" spans="1:6">
      <c r="A4085" s="388">
        <v>94659</v>
      </c>
      <c r="B4085" s="388" t="s">
        <v>5267</v>
      </c>
      <c r="C4085" s="388" t="s">
        <v>146</v>
      </c>
      <c r="D4085" s="388" t="s">
        <v>334</v>
      </c>
      <c r="E4085" s="389" t="s">
        <v>1202</v>
      </c>
      <c r="F4085" s="388" t="s">
        <v>241</v>
      </c>
    </row>
    <row r="4086" spans="1:6">
      <c r="A4086" s="388">
        <v>94660</v>
      </c>
      <c r="B4086" s="388" t="s">
        <v>5269</v>
      </c>
      <c r="C4086" s="388" t="s">
        <v>146</v>
      </c>
      <c r="D4086" s="388" t="s">
        <v>334</v>
      </c>
      <c r="E4086" s="389" t="s">
        <v>17319</v>
      </c>
      <c r="F4086" s="388" t="s">
        <v>241</v>
      </c>
    </row>
    <row r="4087" spans="1:6">
      <c r="A4087" s="388">
        <v>94661</v>
      </c>
      <c r="B4087" s="388" t="s">
        <v>5270</v>
      </c>
      <c r="C4087" s="388" t="s">
        <v>146</v>
      </c>
      <c r="D4087" s="388" t="s">
        <v>334</v>
      </c>
      <c r="E4087" s="389" t="s">
        <v>1844</v>
      </c>
      <c r="F4087" s="388" t="s">
        <v>241</v>
      </c>
    </row>
    <row r="4088" spans="1:6">
      <c r="A4088" s="388">
        <v>94662</v>
      </c>
      <c r="B4088" s="388" t="s">
        <v>5272</v>
      </c>
      <c r="C4088" s="388" t="s">
        <v>146</v>
      </c>
      <c r="D4088" s="388" t="s">
        <v>334</v>
      </c>
      <c r="E4088" s="389" t="s">
        <v>6169</v>
      </c>
      <c r="F4088" s="388" t="s">
        <v>241</v>
      </c>
    </row>
    <row r="4089" spans="1:6">
      <c r="A4089" s="388">
        <v>94663</v>
      </c>
      <c r="B4089" s="388" t="s">
        <v>5274</v>
      </c>
      <c r="C4089" s="388" t="s">
        <v>146</v>
      </c>
      <c r="D4089" s="388" t="s">
        <v>334</v>
      </c>
      <c r="E4089" s="389" t="s">
        <v>6152</v>
      </c>
      <c r="F4089" s="388" t="s">
        <v>241</v>
      </c>
    </row>
    <row r="4090" spans="1:6">
      <c r="A4090" s="388">
        <v>94664</v>
      </c>
      <c r="B4090" s="388" t="s">
        <v>5276</v>
      </c>
      <c r="C4090" s="388" t="s">
        <v>146</v>
      </c>
      <c r="D4090" s="388" t="s">
        <v>334</v>
      </c>
      <c r="E4090" s="389" t="s">
        <v>5492</v>
      </c>
      <c r="F4090" s="388" t="s">
        <v>241</v>
      </c>
    </row>
    <row r="4091" spans="1:6">
      <c r="A4091" s="388">
        <v>94665</v>
      </c>
      <c r="B4091" s="388" t="s">
        <v>5277</v>
      </c>
      <c r="C4091" s="388" t="s">
        <v>146</v>
      </c>
      <c r="D4091" s="388" t="s">
        <v>334</v>
      </c>
      <c r="E4091" s="389" t="s">
        <v>461</v>
      </c>
      <c r="F4091" s="388" t="s">
        <v>241</v>
      </c>
    </row>
    <row r="4092" spans="1:6">
      <c r="A4092" s="388">
        <v>94666</v>
      </c>
      <c r="B4092" s="388" t="s">
        <v>5278</v>
      </c>
      <c r="C4092" s="388" t="s">
        <v>146</v>
      </c>
      <c r="D4092" s="388" t="s">
        <v>334</v>
      </c>
      <c r="E4092" s="389" t="s">
        <v>18049</v>
      </c>
      <c r="F4092" s="388" t="s">
        <v>241</v>
      </c>
    </row>
    <row r="4093" spans="1:6">
      <c r="A4093" s="388">
        <v>94667</v>
      </c>
      <c r="B4093" s="388" t="s">
        <v>5280</v>
      </c>
      <c r="C4093" s="388" t="s">
        <v>146</v>
      </c>
      <c r="D4093" s="388" t="s">
        <v>334</v>
      </c>
      <c r="E4093" s="389" t="s">
        <v>6634</v>
      </c>
      <c r="F4093" s="388" t="s">
        <v>241</v>
      </c>
    </row>
    <row r="4094" spans="1:6">
      <c r="A4094" s="388">
        <v>94668</v>
      </c>
      <c r="B4094" s="388" t="s">
        <v>5281</v>
      </c>
      <c r="C4094" s="388" t="s">
        <v>146</v>
      </c>
      <c r="D4094" s="388" t="s">
        <v>334</v>
      </c>
      <c r="E4094" s="389" t="s">
        <v>18050</v>
      </c>
      <c r="F4094" s="388" t="s">
        <v>241</v>
      </c>
    </row>
    <row r="4095" spans="1:6">
      <c r="A4095" s="388">
        <v>94669</v>
      </c>
      <c r="B4095" s="388" t="s">
        <v>5282</v>
      </c>
      <c r="C4095" s="388" t="s">
        <v>146</v>
      </c>
      <c r="D4095" s="388" t="s">
        <v>334</v>
      </c>
      <c r="E4095" s="389" t="s">
        <v>18051</v>
      </c>
      <c r="F4095" s="388" t="s">
        <v>241</v>
      </c>
    </row>
    <row r="4096" spans="1:6">
      <c r="A4096" s="388">
        <v>94670</v>
      </c>
      <c r="B4096" s="388" t="s">
        <v>5283</v>
      </c>
      <c r="C4096" s="388" t="s">
        <v>146</v>
      </c>
      <c r="D4096" s="388" t="s">
        <v>334</v>
      </c>
      <c r="E4096" s="389" t="s">
        <v>18052</v>
      </c>
      <c r="F4096" s="388" t="s">
        <v>241</v>
      </c>
    </row>
    <row r="4097" spans="1:6">
      <c r="A4097" s="388">
        <v>94671</v>
      </c>
      <c r="B4097" s="388" t="s">
        <v>5284</v>
      </c>
      <c r="C4097" s="388" t="s">
        <v>146</v>
      </c>
      <c r="D4097" s="388" t="s">
        <v>334</v>
      </c>
      <c r="E4097" s="389" t="s">
        <v>18053</v>
      </c>
      <c r="F4097" s="388" t="s">
        <v>241</v>
      </c>
    </row>
    <row r="4098" spans="1:6">
      <c r="A4098" s="388">
        <v>94672</v>
      </c>
      <c r="B4098" s="388" t="s">
        <v>5285</v>
      </c>
      <c r="C4098" s="388" t="s">
        <v>146</v>
      </c>
      <c r="D4098" s="388" t="s">
        <v>334</v>
      </c>
      <c r="E4098" s="389" t="s">
        <v>14604</v>
      </c>
      <c r="F4098" s="388" t="s">
        <v>241</v>
      </c>
    </row>
    <row r="4099" spans="1:6">
      <c r="A4099" s="388">
        <v>94673</v>
      </c>
      <c r="B4099" s="388" t="s">
        <v>5286</v>
      </c>
      <c r="C4099" s="388" t="s">
        <v>146</v>
      </c>
      <c r="D4099" s="388" t="s">
        <v>334</v>
      </c>
      <c r="E4099" s="389" t="s">
        <v>3834</v>
      </c>
      <c r="F4099" s="388" t="s">
        <v>241</v>
      </c>
    </row>
    <row r="4100" spans="1:6">
      <c r="A4100" s="388">
        <v>94674</v>
      </c>
      <c r="B4100" s="388" t="s">
        <v>5287</v>
      </c>
      <c r="C4100" s="388" t="s">
        <v>146</v>
      </c>
      <c r="D4100" s="388" t="s">
        <v>334</v>
      </c>
      <c r="E4100" s="389" t="s">
        <v>10175</v>
      </c>
      <c r="F4100" s="388" t="s">
        <v>241</v>
      </c>
    </row>
    <row r="4101" spans="1:6">
      <c r="A4101" s="388">
        <v>94675</v>
      </c>
      <c r="B4101" s="388" t="s">
        <v>5289</v>
      </c>
      <c r="C4101" s="388" t="s">
        <v>146</v>
      </c>
      <c r="D4101" s="388" t="s">
        <v>334</v>
      </c>
      <c r="E4101" s="389" t="s">
        <v>18054</v>
      </c>
      <c r="F4101" s="388" t="s">
        <v>241</v>
      </c>
    </row>
    <row r="4102" spans="1:6">
      <c r="A4102" s="388">
        <v>94676</v>
      </c>
      <c r="B4102" s="388" t="s">
        <v>5290</v>
      </c>
      <c r="C4102" s="388" t="s">
        <v>146</v>
      </c>
      <c r="D4102" s="388" t="s">
        <v>334</v>
      </c>
      <c r="E4102" s="389" t="s">
        <v>5203</v>
      </c>
      <c r="F4102" s="388" t="s">
        <v>241</v>
      </c>
    </row>
    <row r="4103" spans="1:6">
      <c r="A4103" s="388">
        <v>94677</v>
      </c>
      <c r="B4103" s="388" t="s">
        <v>5291</v>
      </c>
      <c r="C4103" s="388" t="s">
        <v>146</v>
      </c>
      <c r="D4103" s="388" t="s">
        <v>334</v>
      </c>
      <c r="E4103" s="389" t="s">
        <v>3314</v>
      </c>
      <c r="F4103" s="388" t="s">
        <v>241</v>
      </c>
    </row>
    <row r="4104" spans="1:6">
      <c r="A4104" s="388">
        <v>94678</v>
      </c>
      <c r="B4104" s="388" t="s">
        <v>5292</v>
      </c>
      <c r="C4104" s="388" t="s">
        <v>146</v>
      </c>
      <c r="D4104" s="388" t="s">
        <v>334</v>
      </c>
      <c r="E4104" s="389" t="s">
        <v>12566</v>
      </c>
      <c r="F4104" s="388" t="s">
        <v>241</v>
      </c>
    </row>
    <row r="4105" spans="1:6">
      <c r="A4105" s="388">
        <v>94679</v>
      </c>
      <c r="B4105" s="388" t="s">
        <v>5293</v>
      </c>
      <c r="C4105" s="388" t="s">
        <v>146</v>
      </c>
      <c r="D4105" s="388" t="s">
        <v>334</v>
      </c>
      <c r="E4105" s="389" t="s">
        <v>6914</v>
      </c>
      <c r="F4105" s="388" t="s">
        <v>241</v>
      </c>
    </row>
    <row r="4106" spans="1:6">
      <c r="A4106" s="388">
        <v>94680</v>
      </c>
      <c r="B4106" s="388" t="s">
        <v>5294</v>
      </c>
      <c r="C4106" s="388" t="s">
        <v>146</v>
      </c>
      <c r="D4106" s="388" t="s">
        <v>334</v>
      </c>
      <c r="E4106" s="389" t="s">
        <v>13997</v>
      </c>
      <c r="F4106" s="388" t="s">
        <v>241</v>
      </c>
    </row>
    <row r="4107" spans="1:6">
      <c r="A4107" s="388">
        <v>94681</v>
      </c>
      <c r="B4107" s="388" t="s">
        <v>5295</v>
      </c>
      <c r="C4107" s="388" t="s">
        <v>146</v>
      </c>
      <c r="D4107" s="388" t="s">
        <v>334</v>
      </c>
      <c r="E4107" s="389" t="s">
        <v>14673</v>
      </c>
      <c r="F4107" s="388" t="s">
        <v>241</v>
      </c>
    </row>
    <row r="4108" spans="1:6">
      <c r="A4108" s="388">
        <v>94682</v>
      </c>
      <c r="B4108" s="388" t="s">
        <v>5296</v>
      </c>
      <c r="C4108" s="388" t="s">
        <v>146</v>
      </c>
      <c r="D4108" s="388" t="s">
        <v>334</v>
      </c>
      <c r="E4108" s="389" t="s">
        <v>18055</v>
      </c>
      <c r="F4108" s="388" t="s">
        <v>241</v>
      </c>
    </row>
    <row r="4109" spans="1:6">
      <c r="A4109" s="388">
        <v>94683</v>
      </c>
      <c r="B4109" s="388" t="s">
        <v>5297</v>
      </c>
      <c r="C4109" s="388" t="s">
        <v>146</v>
      </c>
      <c r="D4109" s="388" t="s">
        <v>334</v>
      </c>
      <c r="E4109" s="389" t="s">
        <v>18056</v>
      </c>
      <c r="F4109" s="388" t="s">
        <v>241</v>
      </c>
    </row>
    <row r="4110" spans="1:6">
      <c r="A4110" s="388">
        <v>94684</v>
      </c>
      <c r="B4110" s="388" t="s">
        <v>5298</v>
      </c>
      <c r="C4110" s="388" t="s">
        <v>146</v>
      </c>
      <c r="D4110" s="388" t="s">
        <v>334</v>
      </c>
      <c r="E4110" s="389" t="s">
        <v>18057</v>
      </c>
      <c r="F4110" s="388" t="s">
        <v>241</v>
      </c>
    </row>
    <row r="4111" spans="1:6">
      <c r="A4111" s="388">
        <v>94685</v>
      </c>
      <c r="B4111" s="388" t="s">
        <v>5299</v>
      </c>
      <c r="C4111" s="388" t="s">
        <v>146</v>
      </c>
      <c r="D4111" s="388" t="s">
        <v>334</v>
      </c>
      <c r="E4111" s="389" t="s">
        <v>14674</v>
      </c>
      <c r="F4111" s="388" t="s">
        <v>241</v>
      </c>
    </row>
    <row r="4112" spans="1:6">
      <c r="A4112" s="388">
        <v>94686</v>
      </c>
      <c r="B4112" s="388" t="s">
        <v>5300</v>
      </c>
      <c r="C4112" s="388" t="s">
        <v>146</v>
      </c>
      <c r="D4112" s="388" t="s">
        <v>334</v>
      </c>
      <c r="E4112" s="389" t="s">
        <v>13912</v>
      </c>
      <c r="F4112" s="388" t="s">
        <v>241</v>
      </c>
    </row>
    <row r="4113" spans="1:6">
      <c r="A4113" s="388">
        <v>94687</v>
      </c>
      <c r="B4113" s="388" t="s">
        <v>5301</v>
      </c>
      <c r="C4113" s="388" t="s">
        <v>146</v>
      </c>
      <c r="D4113" s="388" t="s">
        <v>334</v>
      </c>
      <c r="E4113" s="389" t="s">
        <v>18058</v>
      </c>
      <c r="F4113" s="388" t="s">
        <v>241</v>
      </c>
    </row>
    <row r="4114" spans="1:6">
      <c r="A4114" s="388">
        <v>94688</v>
      </c>
      <c r="B4114" s="388" t="s">
        <v>5302</v>
      </c>
      <c r="C4114" s="388" t="s">
        <v>146</v>
      </c>
      <c r="D4114" s="388" t="s">
        <v>334</v>
      </c>
      <c r="E4114" s="389" t="s">
        <v>4523</v>
      </c>
      <c r="F4114" s="388" t="s">
        <v>241</v>
      </c>
    </row>
    <row r="4115" spans="1:6">
      <c r="A4115" s="388">
        <v>94689</v>
      </c>
      <c r="B4115" s="388" t="s">
        <v>5304</v>
      </c>
      <c r="C4115" s="388" t="s">
        <v>146</v>
      </c>
      <c r="D4115" s="388" t="s">
        <v>334</v>
      </c>
      <c r="E4115" s="389" t="s">
        <v>13928</v>
      </c>
      <c r="F4115" s="388" t="s">
        <v>241</v>
      </c>
    </row>
    <row r="4116" spans="1:6">
      <c r="A4116" s="388">
        <v>94690</v>
      </c>
      <c r="B4116" s="388" t="s">
        <v>5306</v>
      </c>
      <c r="C4116" s="388" t="s">
        <v>146</v>
      </c>
      <c r="D4116" s="388" t="s">
        <v>334</v>
      </c>
      <c r="E4116" s="389" t="s">
        <v>13619</v>
      </c>
      <c r="F4116" s="388" t="s">
        <v>241</v>
      </c>
    </row>
    <row r="4117" spans="1:6">
      <c r="A4117" s="388">
        <v>94691</v>
      </c>
      <c r="B4117" s="388" t="s">
        <v>5308</v>
      </c>
      <c r="C4117" s="388" t="s">
        <v>146</v>
      </c>
      <c r="D4117" s="388" t="s">
        <v>334</v>
      </c>
      <c r="E4117" s="389" t="s">
        <v>13984</v>
      </c>
      <c r="F4117" s="388" t="s">
        <v>241</v>
      </c>
    </row>
    <row r="4118" spans="1:6">
      <c r="A4118" s="388">
        <v>94692</v>
      </c>
      <c r="B4118" s="388" t="s">
        <v>5309</v>
      </c>
      <c r="C4118" s="388" t="s">
        <v>146</v>
      </c>
      <c r="D4118" s="388" t="s">
        <v>334</v>
      </c>
      <c r="E4118" s="389" t="s">
        <v>18059</v>
      </c>
      <c r="F4118" s="388" t="s">
        <v>241</v>
      </c>
    </row>
    <row r="4119" spans="1:6">
      <c r="A4119" s="388">
        <v>94693</v>
      </c>
      <c r="B4119" s="388" t="s">
        <v>5310</v>
      </c>
      <c r="C4119" s="388" t="s">
        <v>146</v>
      </c>
      <c r="D4119" s="388" t="s">
        <v>334</v>
      </c>
      <c r="E4119" s="389" t="s">
        <v>14632</v>
      </c>
      <c r="F4119" s="388" t="s">
        <v>241</v>
      </c>
    </row>
    <row r="4120" spans="1:6">
      <c r="A4120" s="388">
        <v>94694</v>
      </c>
      <c r="B4120" s="388" t="s">
        <v>5311</v>
      </c>
      <c r="C4120" s="388" t="s">
        <v>146</v>
      </c>
      <c r="D4120" s="388" t="s">
        <v>334</v>
      </c>
      <c r="E4120" s="389" t="s">
        <v>3666</v>
      </c>
      <c r="F4120" s="388" t="s">
        <v>241</v>
      </c>
    </row>
    <row r="4121" spans="1:6">
      <c r="A4121" s="388">
        <v>94695</v>
      </c>
      <c r="B4121" s="388" t="s">
        <v>5312</v>
      </c>
      <c r="C4121" s="388" t="s">
        <v>146</v>
      </c>
      <c r="D4121" s="388" t="s">
        <v>334</v>
      </c>
      <c r="E4121" s="389" t="s">
        <v>18060</v>
      </c>
      <c r="F4121" s="388" t="s">
        <v>241</v>
      </c>
    </row>
    <row r="4122" spans="1:6">
      <c r="A4122" s="388">
        <v>94696</v>
      </c>
      <c r="B4122" s="388" t="s">
        <v>5313</v>
      </c>
      <c r="C4122" s="388" t="s">
        <v>146</v>
      </c>
      <c r="D4122" s="388" t="s">
        <v>334</v>
      </c>
      <c r="E4122" s="389" t="s">
        <v>18061</v>
      </c>
      <c r="F4122" s="388" t="s">
        <v>241</v>
      </c>
    </row>
    <row r="4123" spans="1:6">
      <c r="A4123" s="388">
        <v>94697</v>
      </c>
      <c r="B4123" s="388" t="s">
        <v>5314</v>
      </c>
      <c r="C4123" s="388" t="s">
        <v>146</v>
      </c>
      <c r="D4123" s="388" t="s">
        <v>334</v>
      </c>
      <c r="E4123" s="389" t="s">
        <v>18062</v>
      </c>
      <c r="F4123" s="388" t="s">
        <v>241</v>
      </c>
    </row>
    <row r="4124" spans="1:6">
      <c r="A4124" s="388">
        <v>94698</v>
      </c>
      <c r="B4124" s="388" t="s">
        <v>5315</v>
      </c>
      <c r="C4124" s="388" t="s">
        <v>146</v>
      </c>
      <c r="D4124" s="388" t="s">
        <v>334</v>
      </c>
      <c r="E4124" s="389" t="s">
        <v>14675</v>
      </c>
      <c r="F4124" s="388" t="s">
        <v>241</v>
      </c>
    </row>
    <row r="4125" spans="1:6">
      <c r="A4125" s="388">
        <v>94699</v>
      </c>
      <c r="B4125" s="388" t="s">
        <v>5316</v>
      </c>
      <c r="C4125" s="388" t="s">
        <v>146</v>
      </c>
      <c r="D4125" s="388" t="s">
        <v>334</v>
      </c>
      <c r="E4125" s="389" t="s">
        <v>18063</v>
      </c>
      <c r="F4125" s="388" t="s">
        <v>241</v>
      </c>
    </row>
    <row r="4126" spans="1:6">
      <c r="A4126" s="388">
        <v>94700</v>
      </c>
      <c r="B4126" s="388" t="s">
        <v>5317</v>
      </c>
      <c r="C4126" s="388" t="s">
        <v>146</v>
      </c>
      <c r="D4126" s="388" t="s">
        <v>334</v>
      </c>
      <c r="E4126" s="389" t="s">
        <v>18064</v>
      </c>
      <c r="F4126" s="388" t="s">
        <v>241</v>
      </c>
    </row>
    <row r="4127" spans="1:6">
      <c r="A4127" s="388">
        <v>94701</v>
      </c>
      <c r="B4127" s="388" t="s">
        <v>5318</v>
      </c>
      <c r="C4127" s="388" t="s">
        <v>146</v>
      </c>
      <c r="D4127" s="388" t="s">
        <v>334</v>
      </c>
      <c r="E4127" s="389" t="s">
        <v>18065</v>
      </c>
      <c r="F4127" s="388" t="s">
        <v>241</v>
      </c>
    </row>
    <row r="4128" spans="1:6">
      <c r="A4128" s="388">
        <v>94702</v>
      </c>
      <c r="B4128" s="388" t="s">
        <v>5319</v>
      </c>
      <c r="C4128" s="388" t="s">
        <v>146</v>
      </c>
      <c r="D4128" s="388" t="s">
        <v>334</v>
      </c>
      <c r="E4128" s="389" t="s">
        <v>14676</v>
      </c>
      <c r="F4128" s="388" t="s">
        <v>241</v>
      </c>
    </row>
    <row r="4129" spans="1:6">
      <c r="A4129" s="388">
        <v>94703</v>
      </c>
      <c r="B4129" s="388" t="s">
        <v>5320</v>
      </c>
      <c r="C4129" s="388" t="s">
        <v>146</v>
      </c>
      <c r="D4129" s="388" t="s">
        <v>334</v>
      </c>
      <c r="E4129" s="389" t="s">
        <v>4840</v>
      </c>
      <c r="F4129" s="388" t="s">
        <v>241</v>
      </c>
    </row>
    <row r="4130" spans="1:6">
      <c r="A4130" s="388">
        <v>94704</v>
      </c>
      <c r="B4130" s="388" t="s">
        <v>5321</v>
      </c>
      <c r="C4130" s="388" t="s">
        <v>146</v>
      </c>
      <c r="D4130" s="388" t="s">
        <v>334</v>
      </c>
      <c r="E4130" s="389" t="s">
        <v>18066</v>
      </c>
      <c r="F4130" s="388" t="s">
        <v>241</v>
      </c>
    </row>
    <row r="4131" spans="1:6">
      <c r="A4131" s="388">
        <v>94705</v>
      </c>
      <c r="B4131" s="388" t="s">
        <v>5323</v>
      </c>
      <c r="C4131" s="388" t="s">
        <v>146</v>
      </c>
      <c r="D4131" s="388" t="s">
        <v>334</v>
      </c>
      <c r="E4131" s="389" t="s">
        <v>16353</v>
      </c>
      <c r="F4131" s="388" t="s">
        <v>241</v>
      </c>
    </row>
    <row r="4132" spans="1:6">
      <c r="A4132" s="388">
        <v>94706</v>
      </c>
      <c r="B4132" s="388" t="s">
        <v>5324</v>
      </c>
      <c r="C4132" s="388" t="s">
        <v>146</v>
      </c>
      <c r="D4132" s="388" t="s">
        <v>334</v>
      </c>
      <c r="E4132" s="389" t="s">
        <v>18067</v>
      </c>
      <c r="F4132" s="388" t="s">
        <v>241</v>
      </c>
    </row>
    <row r="4133" spans="1:6">
      <c r="A4133" s="388">
        <v>94707</v>
      </c>
      <c r="B4133" s="388" t="s">
        <v>5325</v>
      </c>
      <c r="C4133" s="388" t="s">
        <v>146</v>
      </c>
      <c r="D4133" s="388" t="s">
        <v>334</v>
      </c>
      <c r="E4133" s="389" t="s">
        <v>11746</v>
      </c>
      <c r="F4133" s="388" t="s">
        <v>241</v>
      </c>
    </row>
    <row r="4134" spans="1:6">
      <c r="A4134" s="388">
        <v>94708</v>
      </c>
      <c r="B4134" s="388" t="s">
        <v>5327</v>
      </c>
      <c r="C4134" s="388" t="s">
        <v>146</v>
      </c>
      <c r="D4134" s="388" t="s">
        <v>334</v>
      </c>
      <c r="E4134" s="389" t="s">
        <v>5200</v>
      </c>
      <c r="F4134" s="388" t="s">
        <v>241</v>
      </c>
    </row>
    <row r="4135" spans="1:6">
      <c r="A4135" s="388">
        <v>94709</v>
      </c>
      <c r="B4135" s="388" t="s">
        <v>5328</v>
      </c>
      <c r="C4135" s="388" t="s">
        <v>146</v>
      </c>
      <c r="D4135" s="388" t="s">
        <v>334</v>
      </c>
      <c r="E4135" s="389" t="s">
        <v>18068</v>
      </c>
      <c r="F4135" s="388" t="s">
        <v>241</v>
      </c>
    </row>
    <row r="4136" spans="1:6">
      <c r="A4136" s="388">
        <v>94710</v>
      </c>
      <c r="B4136" s="388" t="s">
        <v>5329</v>
      </c>
      <c r="C4136" s="388" t="s">
        <v>146</v>
      </c>
      <c r="D4136" s="388" t="s">
        <v>334</v>
      </c>
      <c r="E4136" s="389" t="s">
        <v>14677</v>
      </c>
      <c r="F4136" s="388" t="s">
        <v>241</v>
      </c>
    </row>
    <row r="4137" spans="1:6">
      <c r="A4137" s="388">
        <v>94711</v>
      </c>
      <c r="B4137" s="388" t="s">
        <v>5330</v>
      </c>
      <c r="C4137" s="388" t="s">
        <v>146</v>
      </c>
      <c r="D4137" s="388" t="s">
        <v>334</v>
      </c>
      <c r="E4137" s="389" t="s">
        <v>7199</v>
      </c>
      <c r="F4137" s="388" t="s">
        <v>241</v>
      </c>
    </row>
    <row r="4138" spans="1:6">
      <c r="A4138" s="388">
        <v>94712</v>
      </c>
      <c r="B4138" s="388" t="s">
        <v>5331</v>
      </c>
      <c r="C4138" s="388" t="s">
        <v>146</v>
      </c>
      <c r="D4138" s="388" t="s">
        <v>334</v>
      </c>
      <c r="E4138" s="389" t="s">
        <v>14678</v>
      </c>
      <c r="F4138" s="388" t="s">
        <v>241</v>
      </c>
    </row>
    <row r="4139" spans="1:6">
      <c r="A4139" s="388">
        <v>94713</v>
      </c>
      <c r="B4139" s="388" t="s">
        <v>5332</v>
      </c>
      <c r="C4139" s="388" t="s">
        <v>146</v>
      </c>
      <c r="D4139" s="388" t="s">
        <v>334</v>
      </c>
      <c r="E4139" s="389" t="s">
        <v>18069</v>
      </c>
      <c r="F4139" s="388" t="s">
        <v>241</v>
      </c>
    </row>
    <row r="4140" spans="1:6">
      <c r="A4140" s="388">
        <v>94714</v>
      </c>
      <c r="B4140" s="388" t="s">
        <v>5333</v>
      </c>
      <c r="C4140" s="388" t="s">
        <v>146</v>
      </c>
      <c r="D4140" s="388" t="s">
        <v>334</v>
      </c>
      <c r="E4140" s="389" t="s">
        <v>18070</v>
      </c>
      <c r="F4140" s="388" t="s">
        <v>241</v>
      </c>
    </row>
    <row r="4141" spans="1:6">
      <c r="A4141" s="388">
        <v>94715</v>
      </c>
      <c r="B4141" s="388" t="s">
        <v>5334</v>
      </c>
      <c r="C4141" s="388" t="s">
        <v>146</v>
      </c>
      <c r="D4141" s="388" t="s">
        <v>334</v>
      </c>
      <c r="E4141" s="389" t="s">
        <v>18071</v>
      </c>
      <c r="F4141" s="388" t="s">
        <v>241</v>
      </c>
    </row>
    <row r="4142" spans="1:6">
      <c r="A4142" s="388">
        <v>94724</v>
      </c>
      <c r="B4142" s="388" t="s">
        <v>5335</v>
      </c>
      <c r="C4142" s="388" t="s">
        <v>146</v>
      </c>
      <c r="D4142" s="388" t="s">
        <v>334</v>
      </c>
      <c r="E4142" s="389" t="s">
        <v>18072</v>
      </c>
      <c r="F4142" s="388" t="s">
        <v>241</v>
      </c>
    </row>
    <row r="4143" spans="1:6">
      <c r="A4143" s="388">
        <v>94725</v>
      </c>
      <c r="B4143" s="388" t="s">
        <v>5336</v>
      </c>
      <c r="C4143" s="388" t="s">
        <v>146</v>
      </c>
      <c r="D4143" s="388" t="s">
        <v>334</v>
      </c>
      <c r="E4143" s="389" t="s">
        <v>1619</v>
      </c>
      <c r="F4143" s="388" t="s">
        <v>241</v>
      </c>
    </row>
    <row r="4144" spans="1:6">
      <c r="A4144" s="388">
        <v>94726</v>
      </c>
      <c r="B4144" s="388" t="s">
        <v>5338</v>
      </c>
      <c r="C4144" s="388" t="s">
        <v>146</v>
      </c>
      <c r="D4144" s="388" t="s">
        <v>334</v>
      </c>
      <c r="E4144" s="389" t="s">
        <v>18073</v>
      </c>
      <c r="F4144" s="388" t="s">
        <v>241</v>
      </c>
    </row>
    <row r="4145" spans="1:6">
      <c r="A4145" s="388">
        <v>94727</v>
      </c>
      <c r="B4145" s="388" t="s">
        <v>5339</v>
      </c>
      <c r="C4145" s="388" t="s">
        <v>146</v>
      </c>
      <c r="D4145" s="388" t="s">
        <v>334</v>
      </c>
      <c r="E4145" s="389" t="s">
        <v>1854</v>
      </c>
      <c r="F4145" s="388" t="s">
        <v>241</v>
      </c>
    </row>
    <row r="4146" spans="1:6">
      <c r="A4146" s="388">
        <v>94728</v>
      </c>
      <c r="B4146" s="388" t="s">
        <v>5340</v>
      </c>
      <c r="C4146" s="388" t="s">
        <v>146</v>
      </c>
      <c r="D4146" s="388" t="s">
        <v>334</v>
      </c>
      <c r="E4146" s="389" t="s">
        <v>18074</v>
      </c>
      <c r="F4146" s="388" t="s">
        <v>241</v>
      </c>
    </row>
    <row r="4147" spans="1:6">
      <c r="A4147" s="388">
        <v>94729</v>
      </c>
      <c r="B4147" s="388" t="s">
        <v>5341</v>
      </c>
      <c r="C4147" s="388" t="s">
        <v>146</v>
      </c>
      <c r="D4147" s="388" t="s">
        <v>334</v>
      </c>
      <c r="E4147" s="389" t="s">
        <v>13986</v>
      </c>
      <c r="F4147" s="388" t="s">
        <v>241</v>
      </c>
    </row>
    <row r="4148" spans="1:6">
      <c r="A4148" s="388">
        <v>94730</v>
      </c>
      <c r="B4148" s="388" t="s">
        <v>5343</v>
      </c>
      <c r="C4148" s="388" t="s">
        <v>146</v>
      </c>
      <c r="D4148" s="388" t="s">
        <v>334</v>
      </c>
      <c r="E4148" s="389" t="s">
        <v>18075</v>
      </c>
      <c r="F4148" s="388" t="s">
        <v>241</v>
      </c>
    </row>
    <row r="4149" spans="1:6">
      <c r="A4149" s="388">
        <v>94731</v>
      </c>
      <c r="B4149" s="388" t="s">
        <v>5344</v>
      </c>
      <c r="C4149" s="388" t="s">
        <v>146</v>
      </c>
      <c r="D4149" s="388" t="s">
        <v>334</v>
      </c>
      <c r="E4149" s="389" t="s">
        <v>14679</v>
      </c>
      <c r="F4149" s="388" t="s">
        <v>241</v>
      </c>
    </row>
    <row r="4150" spans="1:6">
      <c r="A4150" s="388">
        <v>94733</v>
      </c>
      <c r="B4150" s="388" t="s">
        <v>5345</v>
      </c>
      <c r="C4150" s="388" t="s">
        <v>146</v>
      </c>
      <c r="D4150" s="388" t="s">
        <v>334</v>
      </c>
      <c r="E4150" s="389" t="s">
        <v>17417</v>
      </c>
      <c r="F4150" s="388" t="s">
        <v>241</v>
      </c>
    </row>
    <row r="4151" spans="1:6">
      <c r="A4151" s="388">
        <v>94737</v>
      </c>
      <c r="B4151" s="388" t="s">
        <v>5347</v>
      </c>
      <c r="C4151" s="388" t="s">
        <v>146</v>
      </c>
      <c r="D4151" s="388" t="s">
        <v>334</v>
      </c>
      <c r="E4151" s="389" t="s">
        <v>14680</v>
      </c>
      <c r="F4151" s="388" t="s">
        <v>241</v>
      </c>
    </row>
    <row r="4152" spans="1:6">
      <c r="A4152" s="388">
        <v>94740</v>
      </c>
      <c r="B4152" s="388" t="s">
        <v>5348</v>
      </c>
      <c r="C4152" s="388" t="s">
        <v>146</v>
      </c>
      <c r="D4152" s="388" t="s">
        <v>334</v>
      </c>
      <c r="E4152" s="389" t="s">
        <v>2946</v>
      </c>
      <c r="F4152" s="388" t="s">
        <v>241</v>
      </c>
    </row>
    <row r="4153" spans="1:6">
      <c r="A4153" s="388">
        <v>94741</v>
      </c>
      <c r="B4153" s="388" t="s">
        <v>5350</v>
      </c>
      <c r="C4153" s="388" t="s">
        <v>146</v>
      </c>
      <c r="D4153" s="388" t="s">
        <v>334</v>
      </c>
      <c r="E4153" s="389" t="s">
        <v>14381</v>
      </c>
      <c r="F4153" s="388" t="s">
        <v>241</v>
      </c>
    </row>
    <row r="4154" spans="1:6">
      <c r="A4154" s="388">
        <v>94742</v>
      </c>
      <c r="B4154" s="388" t="s">
        <v>5351</v>
      </c>
      <c r="C4154" s="388" t="s">
        <v>146</v>
      </c>
      <c r="D4154" s="388" t="s">
        <v>334</v>
      </c>
      <c r="E4154" s="389" t="s">
        <v>7102</v>
      </c>
      <c r="F4154" s="388" t="s">
        <v>241</v>
      </c>
    </row>
    <row r="4155" spans="1:6">
      <c r="A4155" s="388">
        <v>94743</v>
      </c>
      <c r="B4155" s="388" t="s">
        <v>5353</v>
      </c>
      <c r="C4155" s="388" t="s">
        <v>146</v>
      </c>
      <c r="D4155" s="388" t="s">
        <v>334</v>
      </c>
      <c r="E4155" s="389" t="s">
        <v>7014</v>
      </c>
      <c r="F4155" s="388" t="s">
        <v>241</v>
      </c>
    </row>
    <row r="4156" spans="1:6">
      <c r="A4156" s="388">
        <v>94744</v>
      </c>
      <c r="B4156" s="388" t="s">
        <v>5354</v>
      </c>
      <c r="C4156" s="388" t="s">
        <v>146</v>
      </c>
      <c r="D4156" s="388" t="s">
        <v>334</v>
      </c>
      <c r="E4156" s="389" t="s">
        <v>7011</v>
      </c>
      <c r="F4156" s="388" t="s">
        <v>241</v>
      </c>
    </row>
    <row r="4157" spans="1:6">
      <c r="A4157" s="388">
        <v>94746</v>
      </c>
      <c r="B4157" s="388" t="s">
        <v>5356</v>
      </c>
      <c r="C4157" s="388" t="s">
        <v>146</v>
      </c>
      <c r="D4157" s="388" t="s">
        <v>334</v>
      </c>
      <c r="E4157" s="389" t="s">
        <v>14251</v>
      </c>
      <c r="F4157" s="388" t="s">
        <v>241</v>
      </c>
    </row>
    <row r="4158" spans="1:6">
      <c r="A4158" s="388">
        <v>94748</v>
      </c>
      <c r="B4158" s="388" t="s">
        <v>5357</v>
      </c>
      <c r="C4158" s="388" t="s">
        <v>146</v>
      </c>
      <c r="D4158" s="388" t="s">
        <v>334</v>
      </c>
      <c r="E4158" s="389" t="s">
        <v>18076</v>
      </c>
      <c r="F4158" s="388" t="s">
        <v>241</v>
      </c>
    </row>
    <row r="4159" spans="1:6">
      <c r="A4159" s="388">
        <v>94750</v>
      </c>
      <c r="B4159" s="388" t="s">
        <v>5358</v>
      </c>
      <c r="C4159" s="388" t="s">
        <v>146</v>
      </c>
      <c r="D4159" s="388" t="s">
        <v>334</v>
      </c>
      <c r="E4159" s="389" t="s">
        <v>18077</v>
      </c>
      <c r="F4159" s="388" t="s">
        <v>241</v>
      </c>
    </row>
    <row r="4160" spans="1:6">
      <c r="A4160" s="388">
        <v>94752</v>
      </c>
      <c r="B4160" s="388" t="s">
        <v>5359</v>
      </c>
      <c r="C4160" s="388" t="s">
        <v>146</v>
      </c>
      <c r="D4160" s="388" t="s">
        <v>334</v>
      </c>
      <c r="E4160" s="389" t="s">
        <v>18078</v>
      </c>
      <c r="F4160" s="388" t="s">
        <v>241</v>
      </c>
    </row>
    <row r="4161" spans="1:6">
      <c r="A4161" s="388">
        <v>94756</v>
      </c>
      <c r="B4161" s="388" t="s">
        <v>5360</v>
      </c>
      <c r="C4161" s="388" t="s">
        <v>146</v>
      </c>
      <c r="D4161" s="388" t="s">
        <v>334</v>
      </c>
      <c r="E4161" s="389" t="s">
        <v>4832</v>
      </c>
      <c r="F4161" s="388" t="s">
        <v>241</v>
      </c>
    </row>
    <row r="4162" spans="1:6">
      <c r="A4162" s="388">
        <v>94757</v>
      </c>
      <c r="B4162" s="388" t="s">
        <v>5361</v>
      </c>
      <c r="C4162" s="388" t="s">
        <v>146</v>
      </c>
      <c r="D4162" s="388" t="s">
        <v>334</v>
      </c>
      <c r="E4162" s="389" t="s">
        <v>5471</v>
      </c>
      <c r="F4162" s="388" t="s">
        <v>241</v>
      </c>
    </row>
    <row r="4163" spans="1:6">
      <c r="A4163" s="388">
        <v>94758</v>
      </c>
      <c r="B4163" s="388" t="s">
        <v>5363</v>
      </c>
      <c r="C4163" s="388" t="s">
        <v>146</v>
      </c>
      <c r="D4163" s="388" t="s">
        <v>334</v>
      </c>
      <c r="E4163" s="389" t="s">
        <v>17978</v>
      </c>
      <c r="F4163" s="388" t="s">
        <v>241</v>
      </c>
    </row>
    <row r="4164" spans="1:6">
      <c r="A4164" s="388">
        <v>94759</v>
      </c>
      <c r="B4164" s="388" t="s">
        <v>5364</v>
      </c>
      <c r="C4164" s="388" t="s">
        <v>146</v>
      </c>
      <c r="D4164" s="388" t="s">
        <v>334</v>
      </c>
      <c r="E4164" s="389" t="s">
        <v>18079</v>
      </c>
      <c r="F4164" s="388" t="s">
        <v>241</v>
      </c>
    </row>
    <row r="4165" spans="1:6">
      <c r="A4165" s="388">
        <v>94760</v>
      </c>
      <c r="B4165" s="388" t="s">
        <v>5365</v>
      </c>
      <c r="C4165" s="388" t="s">
        <v>146</v>
      </c>
      <c r="D4165" s="388" t="s">
        <v>334</v>
      </c>
      <c r="E4165" s="389" t="s">
        <v>18080</v>
      </c>
      <c r="F4165" s="388" t="s">
        <v>241</v>
      </c>
    </row>
    <row r="4166" spans="1:6">
      <c r="A4166" s="388">
        <v>94761</v>
      </c>
      <c r="B4166" s="388" t="s">
        <v>5366</v>
      </c>
      <c r="C4166" s="388" t="s">
        <v>146</v>
      </c>
      <c r="D4166" s="388" t="s">
        <v>334</v>
      </c>
      <c r="E4166" s="389" t="s">
        <v>18081</v>
      </c>
      <c r="F4166" s="388" t="s">
        <v>241</v>
      </c>
    </row>
    <row r="4167" spans="1:6">
      <c r="A4167" s="388">
        <v>94762</v>
      </c>
      <c r="B4167" s="388" t="s">
        <v>5367</v>
      </c>
      <c r="C4167" s="388" t="s">
        <v>146</v>
      </c>
      <c r="D4167" s="388" t="s">
        <v>334</v>
      </c>
      <c r="E4167" s="389" t="s">
        <v>18082</v>
      </c>
      <c r="F4167" s="388" t="s">
        <v>241</v>
      </c>
    </row>
    <row r="4168" spans="1:6">
      <c r="A4168" s="388">
        <v>94783</v>
      </c>
      <c r="B4168" s="388" t="s">
        <v>5368</v>
      </c>
      <c r="C4168" s="388" t="s">
        <v>146</v>
      </c>
      <c r="D4168" s="388" t="s">
        <v>334</v>
      </c>
      <c r="E4168" s="389" t="s">
        <v>4748</v>
      </c>
      <c r="F4168" s="388" t="s">
        <v>241</v>
      </c>
    </row>
    <row r="4169" spans="1:6">
      <c r="A4169" s="388">
        <v>94785</v>
      </c>
      <c r="B4169" s="388" t="s">
        <v>5369</v>
      </c>
      <c r="C4169" s="388" t="s">
        <v>146</v>
      </c>
      <c r="D4169" s="388" t="s">
        <v>334</v>
      </c>
      <c r="E4169" s="389" t="s">
        <v>3651</v>
      </c>
      <c r="F4169" s="388" t="s">
        <v>241</v>
      </c>
    </row>
    <row r="4170" spans="1:6">
      <c r="A4170" s="388">
        <v>94786</v>
      </c>
      <c r="B4170" s="388" t="s">
        <v>5370</v>
      </c>
      <c r="C4170" s="388" t="s">
        <v>146</v>
      </c>
      <c r="D4170" s="388" t="s">
        <v>334</v>
      </c>
      <c r="E4170" s="389" t="s">
        <v>18083</v>
      </c>
      <c r="F4170" s="388" t="s">
        <v>241</v>
      </c>
    </row>
    <row r="4171" spans="1:6">
      <c r="A4171" s="388">
        <v>94787</v>
      </c>
      <c r="B4171" s="388" t="s">
        <v>5371</v>
      </c>
      <c r="C4171" s="388" t="s">
        <v>146</v>
      </c>
      <c r="D4171" s="388" t="s">
        <v>334</v>
      </c>
      <c r="E4171" s="389" t="s">
        <v>14681</v>
      </c>
      <c r="F4171" s="388" t="s">
        <v>241</v>
      </c>
    </row>
    <row r="4172" spans="1:6">
      <c r="A4172" s="388">
        <v>94788</v>
      </c>
      <c r="B4172" s="388" t="s">
        <v>5372</v>
      </c>
      <c r="C4172" s="388" t="s">
        <v>146</v>
      </c>
      <c r="D4172" s="388" t="s">
        <v>334</v>
      </c>
      <c r="E4172" s="389" t="s">
        <v>13949</v>
      </c>
      <c r="F4172" s="388" t="s">
        <v>241</v>
      </c>
    </row>
    <row r="4173" spans="1:6">
      <c r="A4173" s="388">
        <v>94789</v>
      </c>
      <c r="B4173" s="388" t="s">
        <v>5373</v>
      </c>
      <c r="C4173" s="388" t="s">
        <v>146</v>
      </c>
      <c r="D4173" s="388" t="s">
        <v>334</v>
      </c>
      <c r="E4173" s="389" t="s">
        <v>18084</v>
      </c>
      <c r="F4173" s="388" t="s">
        <v>241</v>
      </c>
    </row>
    <row r="4174" spans="1:6">
      <c r="A4174" s="388">
        <v>94790</v>
      </c>
      <c r="B4174" s="388" t="s">
        <v>5374</v>
      </c>
      <c r="C4174" s="388" t="s">
        <v>146</v>
      </c>
      <c r="D4174" s="388" t="s">
        <v>334</v>
      </c>
      <c r="E4174" s="389" t="s">
        <v>18085</v>
      </c>
      <c r="F4174" s="388" t="s">
        <v>241</v>
      </c>
    </row>
    <row r="4175" spans="1:6">
      <c r="A4175" s="388">
        <v>94791</v>
      </c>
      <c r="B4175" s="388" t="s">
        <v>5375</v>
      </c>
      <c r="C4175" s="388" t="s">
        <v>146</v>
      </c>
      <c r="D4175" s="388" t="s">
        <v>334</v>
      </c>
      <c r="E4175" s="389" t="s">
        <v>18086</v>
      </c>
      <c r="F4175" s="388" t="s">
        <v>241</v>
      </c>
    </row>
    <row r="4176" spans="1:6">
      <c r="A4176" s="388">
        <v>94863</v>
      </c>
      <c r="B4176" s="388" t="s">
        <v>5376</v>
      </c>
      <c r="C4176" s="388" t="s">
        <v>146</v>
      </c>
      <c r="D4176" s="388" t="s">
        <v>334</v>
      </c>
      <c r="E4176" s="389" t="s">
        <v>18087</v>
      </c>
      <c r="F4176" s="388" t="s">
        <v>241</v>
      </c>
    </row>
    <row r="4177" spans="1:6">
      <c r="A4177" s="388">
        <v>95141</v>
      </c>
      <c r="B4177" s="388" t="s">
        <v>5377</v>
      </c>
      <c r="C4177" s="388" t="s">
        <v>146</v>
      </c>
      <c r="D4177" s="388" t="s">
        <v>334</v>
      </c>
      <c r="E4177" s="389" t="s">
        <v>18088</v>
      </c>
      <c r="F4177" s="388" t="s">
        <v>241</v>
      </c>
    </row>
    <row r="4178" spans="1:6">
      <c r="A4178" s="388">
        <v>95237</v>
      </c>
      <c r="B4178" s="388" t="s">
        <v>5378</v>
      </c>
      <c r="C4178" s="388" t="s">
        <v>146</v>
      </c>
      <c r="D4178" s="388" t="s">
        <v>334</v>
      </c>
      <c r="E4178" s="389" t="s">
        <v>14682</v>
      </c>
      <c r="F4178" s="388" t="s">
        <v>241</v>
      </c>
    </row>
    <row r="4179" spans="1:6">
      <c r="A4179" s="388">
        <v>95693</v>
      </c>
      <c r="B4179" s="388" t="s">
        <v>5380</v>
      </c>
      <c r="C4179" s="388" t="s">
        <v>146</v>
      </c>
      <c r="D4179" s="388" t="s">
        <v>334</v>
      </c>
      <c r="E4179" s="389" t="s">
        <v>7199</v>
      </c>
      <c r="F4179" s="388" t="s">
        <v>241</v>
      </c>
    </row>
    <row r="4180" spans="1:6">
      <c r="A4180" s="388">
        <v>95694</v>
      </c>
      <c r="B4180" s="388" t="s">
        <v>5382</v>
      </c>
      <c r="C4180" s="388" t="s">
        <v>146</v>
      </c>
      <c r="D4180" s="388" t="s">
        <v>334</v>
      </c>
      <c r="E4180" s="389" t="s">
        <v>14683</v>
      </c>
      <c r="F4180" s="388" t="s">
        <v>241</v>
      </c>
    </row>
    <row r="4181" spans="1:6">
      <c r="A4181" s="388">
        <v>95695</v>
      </c>
      <c r="B4181" s="388" t="s">
        <v>5383</v>
      </c>
      <c r="C4181" s="388" t="s">
        <v>146</v>
      </c>
      <c r="D4181" s="388" t="s">
        <v>334</v>
      </c>
      <c r="E4181" s="389" t="s">
        <v>18089</v>
      </c>
      <c r="F4181" s="388" t="s">
        <v>241</v>
      </c>
    </row>
    <row r="4182" spans="1:6">
      <c r="A4182" s="388">
        <v>95696</v>
      </c>
      <c r="B4182" s="388" t="s">
        <v>5384</v>
      </c>
      <c r="C4182" s="388" t="s">
        <v>146</v>
      </c>
      <c r="D4182" s="388" t="s">
        <v>334</v>
      </c>
      <c r="E4182" s="389" t="s">
        <v>18090</v>
      </c>
      <c r="F4182" s="388" t="s">
        <v>241</v>
      </c>
    </row>
    <row r="4183" spans="1:6">
      <c r="A4183" s="388">
        <v>96637</v>
      </c>
      <c r="B4183" s="388" t="s">
        <v>5386</v>
      </c>
      <c r="C4183" s="388" t="s">
        <v>146</v>
      </c>
      <c r="D4183" s="388" t="s">
        <v>240</v>
      </c>
      <c r="E4183" s="389" t="s">
        <v>7915</v>
      </c>
      <c r="F4183" s="388" t="s">
        <v>241</v>
      </c>
    </row>
    <row r="4184" spans="1:6">
      <c r="A4184" s="388">
        <v>96638</v>
      </c>
      <c r="B4184" s="388" t="s">
        <v>5387</v>
      </c>
      <c r="C4184" s="388" t="s">
        <v>146</v>
      </c>
      <c r="D4184" s="388" t="s">
        <v>240</v>
      </c>
      <c r="E4184" s="389" t="s">
        <v>4809</v>
      </c>
      <c r="F4184" s="388" t="s">
        <v>241</v>
      </c>
    </row>
    <row r="4185" spans="1:6">
      <c r="A4185" s="388">
        <v>96639</v>
      </c>
      <c r="B4185" s="388" t="s">
        <v>5388</v>
      </c>
      <c r="C4185" s="388" t="s">
        <v>146</v>
      </c>
      <c r="D4185" s="388" t="s">
        <v>240</v>
      </c>
      <c r="E4185" s="389" t="s">
        <v>10009</v>
      </c>
      <c r="F4185" s="388" t="s">
        <v>241</v>
      </c>
    </row>
    <row r="4186" spans="1:6">
      <c r="A4186" s="388">
        <v>96640</v>
      </c>
      <c r="B4186" s="388" t="s">
        <v>5389</v>
      </c>
      <c r="C4186" s="388" t="s">
        <v>146</v>
      </c>
      <c r="D4186" s="388" t="s">
        <v>240</v>
      </c>
      <c r="E4186" s="389" t="s">
        <v>18091</v>
      </c>
      <c r="F4186" s="388" t="s">
        <v>241</v>
      </c>
    </row>
    <row r="4187" spans="1:6">
      <c r="A4187" s="388">
        <v>96641</v>
      </c>
      <c r="B4187" s="388" t="s">
        <v>5390</v>
      </c>
      <c r="C4187" s="388" t="s">
        <v>146</v>
      </c>
      <c r="D4187" s="388" t="s">
        <v>240</v>
      </c>
      <c r="E4187" s="389" t="s">
        <v>11893</v>
      </c>
      <c r="F4187" s="388" t="s">
        <v>241</v>
      </c>
    </row>
    <row r="4188" spans="1:6">
      <c r="A4188" s="388">
        <v>96642</v>
      </c>
      <c r="B4188" s="388" t="s">
        <v>5392</v>
      </c>
      <c r="C4188" s="388" t="s">
        <v>146</v>
      </c>
      <c r="D4188" s="388" t="s">
        <v>240</v>
      </c>
      <c r="E4188" s="389" t="s">
        <v>10247</v>
      </c>
      <c r="F4188" s="388" t="s">
        <v>241</v>
      </c>
    </row>
    <row r="4189" spans="1:6">
      <c r="A4189" s="388">
        <v>96643</v>
      </c>
      <c r="B4189" s="388" t="s">
        <v>5393</v>
      </c>
      <c r="C4189" s="388" t="s">
        <v>146</v>
      </c>
      <c r="D4189" s="388" t="s">
        <v>240</v>
      </c>
      <c r="E4189" s="389" t="s">
        <v>18092</v>
      </c>
      <c r="F4189" s="388" t="s">
        <v>241</v>
      </c>
    </row>
    <row r="4190" spans="1:6">
      <c r="A4190" s="388">
        <v>96650</v>
      </c>
      <c r="B4190" s="388" t="s">
        <v>5394</v>
      </c>
      <c r="C4190" s="388" t="s">
        <v>146</v>
      </c>
      <c r="D4190" s="388" t="s">
        <v>240</v>
      </c>
      <c r="E4190" s="389" t="s">
        <v>1567</v>
      </c>
      <c r="F4190" s="388" t="s">
        <v>241</v>
      </c>
    </row>
    <row r="4191" spans="1:6">
      <c r="A4191" s="388">
        <v>96651</v>
      </c>
      <c r="B4191" s="388" t="s">
        <v>5396</v>
      </c>
      <c r="C4191" s="388" t="s">
        <v>146</v>
      </c>
      <c r="D4191" s="388" t="s">
        <v>240</v>
      </c>
      <c r="E4191" s="389" t="s">
        <v>4422</v>
      </c>
      <c r="F4191" s="388" t="s">
        <v>241</v>
      </c>
    </row>
    <row r="4192" spans="1:6">
      <c r="A4192" s="388">
        <v>96652</v>
      </c>
      <c r="B4192" s="388" t="s">
        <v>5397</v>
      </c>
      <c r="C4192" s="388" t="s">
        <v>146</v>
      </c>
      <c r="D4192" s="388" t="s">
        <v>240</v>
      </c>
      <c r="E4192" s="389" t="s">
        <v>676</v>
      </c>
      <c r="F4192" s="388" t="s">
        <v>241</v>
      </c>
    </row>
    <row r="4193" spans="1:6">
      <c r="A4193" s="388">
        <v>96653</v>
      </c>
      <c r="B4193" s="388" t="s">
        <v>5398</v>
      </c>
      <c r="C4193" s="388" t="s">
        <v>146</v>
      </c>
      <c r="D4193" s="388" t="s">
        <v>240</v>
      </c>
      <c r="E4193" s="389" t="s">
        <v>13908</v>
      </c>
      <c r="F4193" s="388" t="s">
        <v>241</v>
      </c>
    </row>
    <row r="4194" spans="1:6">
      <c r="A4194" s="388">
        <v>96654</v>
      </c>
      <c r="B4194" s="388" t="s">
        <v>5400</v>
      </c>
      <c r="C4194" s="388" t="s">
        <v>146</v>
      </c>
      <c r="D4194" s="388" t="s">
        <v>240</v>
      </c>
      <c r="E4194" s="389" t="s">
        <v>13929</v>
      </c>
      <c r="F4194" s="388" t="s">
        <v>241</v>
      </c>
    </row>
    <row r="4195" spans="1:6">
      <c r="A4195" s="388">
        <v>96655</v>
      </c>
      <c r="B4195" s="388" t="s">
        <v>5401</v>
      </c>
      <c r="C4195" s="388" t="s">
        <v>146</v>
      </c>
      <c r="D4195" s="388" t="s">
        <v>240</v>
      </c>
      <c r="E4195" s="389" t="s">
        <v>12243</v>
      </c>
      <c r="F4195" s="388" t="s">
        <v>241</v>
      </c>
    </row>
    <row r="4196" spans="1:6">
      <c r="A4196" s="388">
        <v>96656</v>
      </c>
      <c r="B4196" s="388" t="s">
        <v>5402</v>
      </c>
      <c r="C4196" s="388" t="s">
        <v>146</v>
      </c>
      <c r="D4196" s="388" t="s">
        <v>240</v>
      </c>
      <c r="E4196" s="389" t="s">
        <v>10450</v>
      </c>
      <c r="F4196" s="388" t="s">
        <v>241</v>
      </c>
    </row>
    <row r="4197" spans="1:6">
      <c r="A4197" s="388">
        <v>96657</v>
      </c>
      <c r="B4197" s="388" t="s">
        <v>5403</v>
      </c>
      <c r="C4197" s="388" t="s">
        <v>146</v>
      </c>
      <c r="D4197" s="388" t="s">
        <v>240</v>
      </c>
      <c r="E4197" s="389" t="s">
        <v>14684</v>
      </c>
      <c r="F4197" s="388" t="s">
        <v>241</v>
      </c>
    </row>
    <row r="4198" spans="1:6">
      <c r="A4198" s="388">
        <v>96658</v>
      </c>
      <c r="B4198" s="388" t="s">
        <v>5404</v>
      </c>
      <c r="C4198" s="388" t="s">
        <v>146</v>
      </c>
      <c r="D4198" s="388" t="s">
        <v>240</v>
      </c>
      <c r="E4198" s="389" t="s">
        <v>14512</v>
      </c>
      <c r="F4198" s="388" t="s">
        <v>241</v>
      </c>
    </row>
    <row r="4199" spans="1:6">
      <c r="A4199" s="388">
        <v>96659</v>
      </c>
      <c r="B4199" s="388" t="s">
        <v>5406</v>
      </c>
      <c r="C4199" s="388" t="s">
        <v>146</v>
      </c>
      <c r="D4199" s="388" t="s">
        <v>240</v>
      </c>
      <c r="E4199" s="389" t="s">
        <v>18093</v>
      </c>
      <c r="F4199" s="388" t="s">
        <v>241</v>
      </c>
    </row>
    <row r="4200" spans="1:6">
      <c r="A4200" s="388">
        <v>96660</v>
      </c>
      <c r="B4200" s="388" t="s">
        <v>5408</v>
      </c>
      <c r="C4200" s="388" t="s">
        <v>146</v>
      </c>
      <c r="D4200" s="388" t="s">
        <v>240</v>
      </c>
      <c r="E4200" s="389" t="s">
        <v>18094</v>
      </c>
      <c r="F4200" s="388" t="s">
        <v>241</v>
      </c>
    </row>
    <row r="4201" spans="1:6">
      <c r="A4201" s="388">
        <v>96661</v>
      </c>
      <c r="B4201" s="388" t="s">
        <v>5409</v>
      </c>
      <c r="C4201" s="388" t="s">
        <v>146</v>
      </c>
      <c r="D4201" s="388" t="s">
        <v>240</v>
      </c>
      <c r="E4201" s="389" t="s">
        <v>3446</v>
      </c>
      <c r="F4201" s="388" t="s">
        <v>241</v>
      </c>
    </row>
    <row r="4202" spans="1:6">
      <c r="A4202" s="388">
        <v>96662</v>
      </c>
      <c r="B4202" s="388" t="s">
        <v>5410</v>
      </c>
      <c r="C4202" s="388" t="s">
        <v>146</v>
      </c>
      <c r="D4202" s="388" t="s">
        <v>240</v>
      </c>
      <c r="E4202" s="389" t="s">
        <v>3364</v>
      </c>
      <c r="F4202" s="388" t="s">
        <v>241</v>
      </c>
    </row>
    <row r="4203" spans="1:6">
      <c r="A4203" s="388">
        <v>96663</v>
      </c>
      <c r="B4203" s="388" t="s">
        <v>5411</v>
      </c>
      <c r="C4203" s="388" t="s">
        <v>146</v>
      </c>
      <c r="D4203" s="388" t="s">
        <v>240</v>
      </c>
      <c r="E4203" s="389" t="s">
        <v>964</v>
      </c>
      <c r="F4203" s="388" t="s">
        <v>241</v>
      </c>
    </row>
    <row r="4204" spans="1:6">
      <c r="A4204" s="388">
        <v>96664</v>
      </c>
      <c r="B4204" s="388" t="s">
        <v>5413</v>
      </c>
      <c r="C4204" s="388" t="s">
        <v>146</v>
      </c>
      <c r="D4204" s="388" t="s">
        <v>240</v>
      </c>
      <c r="E4204" s="389" t="s">
        <v>17435</v>
      </c>
      <c r="F4204" s="388" t="s">
        <v>241</v>
      </c>
    </row>
    <row r="4205" spans="1:6">
      <c r="A4205" s="388">
        <v>96665</v>
      </c>
      <c r="B4205" s="388" t="s">
        <v>5414</v>
      </c>
      <c r="C4205" s="388" t="s">
        <v>146</v>
      </c>
      <c r="D4205" s="388" t="s">
        <v>240</v>
      </c>
      <c r="E4205" s="389" t="s">
        <v>10984</v>
      </c>
      <c r="F4205" s="388" t="s">
        <v>241</v>
      </c>
    </row>
    <row r="4206" spans="1:6">
      <c r="A4206" s="388">
        <v>96666</v>
      </c>
      <c r="B4206" s="388" t="s">
        <v>5415</v>
      </c>
      <c r="C4206" s="388" t="s">
        <v>146</v>
      </c>
      <c r="D4206" s="388" t="s">
        <v>240</v>
      </c>
      <c r="E4206" s="389" t="s">
        <v>1621</v>
      </c>
      <c r="F4206" s="388" t="s">
        <v>241</v>
      </c>
    </row>
    <row r="4207" spans="1:6">
      <c r="A4207" s="388">
        <v>96667</v>
      </c>
      <c r="B4207" s="388" t="s">
        <v>5417</v>
      </c>
      <c r="C4207" s="388" t="s">
        <v>146</v>
      </c>
      <c r="D4207" s="388" t="s">
        <v>240</v>
      </c>
      <c r="E4207" s="389" t="s">
        <v>14685</v>
      </c>
      <c r="F4207" s="388" t="s">
        <v>241</v>
      </c>
    </row>
    <row r="4208" spans="1:6">
      <c r="A4208" s="388">
        <v>96684</v>
      </c>
      <c r="B4208" s="388" t="s">
        <v>5418</v>
      </c>
      <c r="C4208" s="388" t="s">
        <v>146</v>
      </c>
      <c r="D4208" s="388" t="s">
        <v>240</v>
      </c>
      <c r="E4208" s="389" t="s">
        <v>1401</v>
      </c>
      <c r="F4208" s="388" t="s">
        <v>241</v>
      </c>
    </row>
    <row r="4209" spans="1:6">
      <c r="A4209" s="388">
        <v>96685</v>
      </c>
      <c r="B4209" s="388" t="s">
        <v>5419</v>
      </c>
      <c r="C4209" s="388" t="s">
        <v>146</v>
      </c>
      <c r="D4209" s="388" t="s">
        <v>240</v>
      </c>
      <c r="E4209" s="389" t="s">
        <v>630</v>
      </c>
      <c r="F4209" s="388" t="s">
        <v>241</v>
      </c>
    </row>
    <row r="4210" spans="1:6">
      <c r="A4210" s="388">
        <v>96686</v>
      </c>
      <c r="B4210" s="388" t="s">
        <v>5420</v>
      </c>
      <c r="C4210" s="388" t="s">
        <v>146</v>
      </c>
      <c r="D4210" s="388" t="s">
        <v>240</v>
      </c>
      <c r="E4210" s="389" t="s">
        <v>3357</v>
      </c>
      <c r="F4210" s="388" t="s">
        <v>241</v>
      </c>
    </row>
    <row r="4211" spans="1:6">
      <c r="A4211" s="388">
        <v>96687</v>
      </c>
      <c r="B4211" s="388" t="s">
        <v>5421</v>
      </c>
      <c r="C4211" s="388" t="s">
        <v>146</v>
      </c>
      <c r="D4211" s="388" t="s">
        <v>240</v>
      </c>
      <c r="E4211" s="389" t="s">
        <v>1562</v>
      </c>
      <c r="F4211" s="388" t="s">
        <v>241</v>
      </c>
    </row>
    <row r="4212" spans="1:6">
      <c r="A4212" s="388">
        <v>96688</v>
      </c>
      <c r="B4212" s="388" t="s">
        <v>5423</v>
      </c>
      <c r="C4212" s="388" t="s">
        <v>146</v>
      </c>
      <c r="D4212" s="388" t="s">
        <v>240</v>
      </c>
      <c r="E4212" s="389" t="s">
        <v>7813</v>
      </c>
      <c r="F4212" s="388" t="s">
        <v>241</v>
      </c>
    </row>
    <row r="4213" spans="1:6">
      <c r="A4213" s="388">
        <v>96689</v>
      </c>
      <c r="B4213" s="388" t="s">
        <v>5424</v>
      </c>
      <c r="C4213" s="388" t="s">
        <v>146</v>
      </c>
      <c r="D4213" s="388" t="s">
        <v>240</v>
      </c>
      <c r="E4213" s="389" t="s">
        <v>2866</v>
      </c>
      <c r="F4213" s="388" t="s">
        <v>241</v>
      </c>
    </row>
    <row r="4214" spans="1:6">
      <c r="A4214" s="388">
        <v>96690</v>
      </c>
      <c r="B4214" s="388" t="s">
        <v>5425</v>
      </c>
      <c r="C4214" s="388" t="s">
        <v>146</v>
      </c>
      <c r="D4214" s="388" t="s">
        <v>240</v>
      </c>
      <c r="E4214" s="389" t="s">
        <v>14417</v>
      </c>
      <c r="F4214" s="388" t="s">
        <v>241</v>
      </c>
    </row>
    <row r="4215" spans="1:6">
      <c r="A4215" s="388">
        <v>96691</v>
      </c>
      <c r="B4215" s="388" t="s">
        <v>5427</v>
      </c>
      <c r="C4215" s="388" t="s">
        <v>146</v>
      </c>
      <c r="D4215" s="388" t="s">
        <v>240</v>
      </c>
      <c r="E4215" s="389" t="s">
        <v>3623</v>
      </c>
      <c r="F4215" s="388" t="s">
        <v>241</v>
      </c>
    </row>
    <row r="4216" spans="1:6">
      <c r="A4216" s="388">
        <v>96692</v>
      </c>
      <c r="B4216" s="388" t="s">
        <v>5428</v>
      </c>
      <c r="C4216" s="388" t="s">
        <v>146</v>
      </c>
      <c r="D4216" s="388" t="s">
        <v>240</v>
      </c>
      <c r="E4216" s="389" t="s">
        <v>16998</v>
      </c>
      <c r="F4216" s="388" t="s">
        <v>241</v>
      </c>
    </row>
    <row r="4217" spans="1:6">
      <c r="A4217" s="388">
        <v>96693</v>
      </c>
      <c r="B4217" s="388" t="s">
        <v>5429</v>
      </c>
      <c r="C4217" s="388" t="s">
        <v>146</v>
      </c>
      <c r="D4217" s="388" t="s">
        <v>240</v>
      </c>
      <c r="E4217" s="389" t="s">
        <v>18095</v>
      </c>
      <c r="F4217" s="388" t="s">
        <v>241</v>
      </c>
    </row>
    <row r="4218" spans="1:6">
      <c r="A4218" s="388">
        <v>96694</v>
      </c>
      <c r="B4218" s="388" t="s">
        <v>5430</v>
      </c>
      <c r="C4218" s="388" t="s">
        <v>146</v>
      </c>
      <c r="D4218" s="388" t="s">
        <v>240</v>
      </c>
      <c r="E4218" s="389" t="s">
        <v>18096</v>
      </c>
      <c r="F4218" s="388" t="s">
        <v>241</v>
      </c>
    </row>
    <row r="4219" spans="1:6">
      <c r="A4219" s="388">
        <v>96695</v>
      </c>
      <c r="B4219" s="388" t="s">
        <v>5431</v>
      </c>
      <c r="C4219" s="388" t="s">
        <v>146</v>
      </c>
      <c r="D4219" s="388" t="s">
        <v>240</v>
      </c>
      <c r="E4219" s="389" t="s">
        <v>14686</v>
      </c>
      <c r="F4219" s="388" t="s">
        <v>241</v>
      </c>
    </row>
    <row r="4220" spans="1:6">
      <c r="A4220" s="388">
        <v>96696</v>
      </c>
      <c r="B4220" s="388" t="s">
        <v>5432</v>
      </c>
      <c r="C4220" s="388" t="s">
        <v>146</v>
      </c>
      <c r="D4220" s="388" t="s">
        <v>240</v>
      </c>
      <c r="E4220" s="389" t="s">
        <v>18097</v>
      </c>
      <c r="F4220" s="388" t="s">
        <v>241</v>
      </c>
    </row>
    <row r="4221" spans="1:6">
      <c r="A4221" s="388">
        <v>96697</v>
      </c>
      <c r="B4221" s="388" t="s">
        <v>5433</v>
      </c>
      <c r="C4221" s="388" t="s">
        <v>146</v>
      </c>
      <c r="D4221" s="388" t="s">
        <v>240</v>
      </c>
      <c r="E4221" s="389" t="s">
        <v>18098</v>
      </c>
      <c r="F4221" s="388" t="s">
        <v>241</v>
      </c>
    </row>
    <row r="4222" spans="1:6">
      <c r="A4222" s="388">
        <v>96698</v>
      </c>
      <c r="B4222" s="388" t="s">
        <v>5434</v>
      </c>
      <c r="C4222" s="388" t="s">
        <v>146</v>
      </c>
      <c r="D4222" s="388" t="s">
        <v>240</v>
      </c>
      <c r="E4222" s="389" t="s">
        <v>14687</v>
      </c>
      <c r="F4222" s="388" t="s">
        <v>241</v>
      </c>
    </row>
    <row r="4223" spans="1:6">
      <c r="A4223" s="388">
        <v>96699</v>
      </c>
      <c r="B4223" s="388" t="s">
        <v>5436</v>
      </c>
      <c r="C4223" s="388" t="s">
        <v>146</v>
      </c>
      <c r="D4223" s="388" t="s">
        <v>240</v>
      </c>
      <c r="E4223" s="389" t="s">
        <v>5534</v>
      </c>
      <c r="F4223" s="388" t="s">
        <v>241</v>
      </c>
    </row>
    <row r="4224" spans="1:6">
      <c r="A4224" s="388">
        <v>96700</v>
      </c>
      <c r="B4224" s="388" t="s">
        <v>5438</v>
      </c>
      <c r="C4224" s="388" t="s">
        <v>146</v>
      </c>
      <c r="D4224" s="388" t="s">
        <v>240</v>
      </c>
      <c r="E4224" s="389" t="s">
        <v>8176</v>
      </c>
      <c r="F4224" s="388" t="s">
        <v>241</v>
      </c>
    </row>
    <row r="4225" spans="1:6">
      <c r="A4225" s="388">
        <v>96701</v>
      </c>
      <c r="B4225" s="388" t="s">
        <v>5439</v>
      </c>
      <c r="C4225" s="388" t="s">
        <v>146</v>
      </c>
      <c r="D4225" s="388" t="s">
        <v>240</v>
      </c>
      <c r="E4225" s="389" t="s">
        <v>12265</v>
      </c>
      <c r="F4225" s="388" t="s">
        <v>241</v>
      </c>
    </row>
    <row r="4226" spans="1:6">
      <c r="A4226" s="388">
        <v>96702</v>
      </c>
      <c r="B4226" s="388" t="s">
        <v>5440</v>
      </c>
      <c r="C4226" s="388" t="s">
        <v>146</v>
      </c>
      <c r="D4226" s="388" t="s">
        <v>240</v>
      </c>
      <c r="E4226" s="389" t="s">
        <v>14602</v>
      </c>
      <c r="F4226" s="388" t="s">
        <v>241</v>
      </c>
    </row>
    <row r="4227" spans="1:6">
      <c r="A4227" s="388">
        <v>96703</v>
      </c>
      <c r="B4227" s="388" t="s">
        <v>5441</v>
      </c>
      <c r="C4227" s="388" t="s">
        <v>146</v>
      </c>
      <c r="D4227" s="388" t="s">
        <v>240</v>
      </c>
      <c r="E4227" s="389" t="s">
        <v>1475</v>
      </c>
      <c r="F4227" s="388" t="s">
        <v>241</v>
      </c>
    </row>
    <row r="4228" spans="1:6">
      <c r="A4228" s="388">
        <v>96704</v>
      </c>
      <c r="B4228" s="388" t="s">
        <v>5442</v>
      </c>
      <c r="C4228" s="388" t="s">
        <v>146</v>
      </c>
      <c r="D4228" s="388" t="s">
        <v>240</v>
      </c>
      <c r="E4228" s="389" t="s">
        <v>7100</v>
      </c>
      <c r="F4228" s="388" t="s">
        <v>241</v>
      </c>
    </row>
    <row r="4229" spans="1:6">
      <c r="A4229" s="388">
        <v>96705</v>
      </c>
      <c r="B4229" s="388" t="s">
        <v>5443</v>
      </c>
      <c r="C4229" s="388" t="s">
        <v>146</v>
      </c>
      <c r="D4229" s="388" t="s">
        <v>240</v>
      </c>
      <c r="E4229" s="389" t="s">
        <v>1426</v>
      </c>
      <c r="F4229" s="388" t="s">
        <v>241</v>
      </c>
    </row>
    <row r="4230" spans="1:6">
      <c r="A4230" s="388">
        <v>96706</v>
      </c>
      <c r="B4230" s="388" t="s">
        <v>5444</v>
      </c>
      <c r="C4230" s="388" t="s">
        <v>146</v>
      </c>
      <c r="D4230" s="388" t="s">
        <v>240</v>
      </c>
      <c r="E4230" s="389" t="s">
        <v>12632</v>
      </c>
      <c r="F4230" s="388" t="s">
        <v>241</v>
      </c>
    </row>
    <row r="4231" spans="1:6">
      <c r="A4231" s="388">
        <v>96707</v>
      </c>
      <c r="B4231" s="388" t="s">
        <v>5446</v>
      </c>
      <c r="C4231" s="388" t="s">
        <v>146</v>
      </c>
      <c r="D4231" s="388" t="s">
        <v>240</v>
      </c>
      <c r="E4231" s="389" t="s">
        <v>18099</v>
      </c>
      <c r="F4231" s="388" t="s">
        <v>241</v>
      </c>
    </row>
    <row r="4232" spans="1:6">
      <c r="A4232" s="388">
        <v>96708</v>
      </c>
      <c r="B4232" s="388" t="s">
        <v>5447</v>
      </c>
      <c r="C4232" s="388" t="s">
        <v>146</v>
      </c>
      <c r="D4232" s="388" t="s">
        <v>240</v>
      </c>
      <c r="E4232" s="389" t="s">
        <v>18100</v>
      </c>
      <c r="F4232" s="388" t="s">
        <v>241</v>
      </c>
    </row>
    <row r="4233" spans="1:6">
      <c r="A4233" s="388">
        <v>96709</v>
      </c>
      <c r="B4233" s="388" t="s">
        <v>5448</v>
      </c>
      <c r="C4233" s="388" t="s">
        <v>146</v>
      </c>
      <c r="D4233" s="388" t="s">
        <v>240</v>
      </c>
      <c r="E4233" s="389" t="s">
        <v>18101</v>
      </c>
      <c r="F4233" s="388" t="s">
        <v>241</v>
      </c>
    </row>
    <row r="4234" spans="1:6">
      <c r="A4234" s="388">
        <v>96710</v>
      </c>
      <c r="B4234" s="388" t="s">
        <v>5449</v>
      </c>
      <c r="C4234" s="388" t="s">
        <v>146</v>
      </c>
      <c r="D4234" s="388" t="s">
        <v>240</v>
      </c>
      <c r="E4234" s="389" t="s">
        <v>5268</v>
      </c>
      <c r="F4234" s="388" t="s">
        <v>241</v>
      </c>
    </row>
    <row r="4235" spans="1:6">
      <c r="A4235" s="388">
        <v>96711</v>
      </c>
      <c r="B4235" s="388" t="s">
        <v>5450</v>
      </c>
      <c r="C4235" s="388" t="s">
        <v>146</v>
      </c>
      <c r="D4235" s="388" t="s">
        <v>240</v>
      </c>
      <c r="E4235" s="389" t="s">
        <v>4959</v>
      </c>
      <c r="F4235" s="388" t="s">
        <v>241</v>
      </c>
    </row>
    <row r="4236" spans="1:6">
      <c r="A4236" s="388">
        <v>96712</v>
      </c>
      <c r="B4236" s="388" t="s">
        <v>5451</v>
      </c>
      <c r="C4236" s="388" t="s">
        <v>146</v>
      </c>
      <c r="D4236" s="388" t="s">
        <v>240</v>
      </c>
      <c r="E4236" s="389" t="s">
        <v>14688</v>
      </c>
      <c r="F4236" s="388" t="s">
        <v>241</v>
      </c>
    </row>
    <row r="4237" spans="1:6">
      <c r="A4237" s="388">
        <v>96713</v>
      </c>
      <c r="B4237" s="388" t="s">
        <v>5452</v>
      </c>
      <c r="C4237" s="388" t="s">
        <v>146</v>
      </c>
      <c r="D4237" s="388" t="s">
        <v>240</v>
      </c>
      <c r="E4237" s="389" t="s">
        <v>18102</v>
      </c>
      <c r="F4237" s="388" t="s">
        <v>241</v>
      </c>
    </row>
    <row r="4238" spans="1:6">
      <c r="A4238" s="388">
        <v>96714</v>
      </c>
      <c r="B4238" s="388" t="s">
        <v>5453</v>
      </c>
      <c r="C4238" s="388" t="s">
        <v>146</v>
      </c>
      <c r="D4238" s="388" t="s">
        <v>240</v>
      </c>
      <c r="E4238" s="389" t="s">
        <v>14007</v>
      </c>
      <c r="F4238" s="388" t="s">
        <v>241</v>
      </c>
    </row>
    <row r="4239" spans="1:6">
      <c r="A4239" s="388">
        <v>96715</v>
      </c>
      <c r="B4239" s="388" t="s">
        <v>5454</v>
      </c>
      <c r="C4239" s="388" t="s">
        <v>146</v>
      </c>
      <c r="D4239" s="388" t="s">
        <v>240</v>
      </c>
      <c r="E4239" s="389" t="s">
        <v>18103</v>
      </c>
      <c r="F4239" s="388" t="s">
        <v>241</v>
      </c>
    </row>
    <row r="4240" spans="1:6">
      <c r="A4240" s="388">
        <v>96716</v>
      </c>
      <c r="B4240" s="388" t="s">
        <v>5455</v>
      </c>
      <c r="C4240" s="388" t="s">
        <v>146</v>
      </c>
      <c r="D4240" s="388" t="s">
        <v>240</v>
      </c>
      <c r="E4240" s="389" t="s">
        <v>18104</v>
      </c>
      <c r="F4240" s="388" t="s">
        <v>241</v>
      </c>
    </row>
    <row r="4241" spans="1:6">
      <c r="A4241" s="388">
        <v>96717</v>
      </c>
      <c r="B4241" s="388" t="s">
        <v>5456</v>
      </c>
      <c r="C4241" s="388" t="s">
        <v>146</v>
      </c>
      <c r="D4241" s="388" t="s">
        <v>240</v>
      </c>
      <c r="E4241" s="389" t="s">
        <v>18105</v>
      </c>
      <c r="F4241" s="388" t="s">
        <v>241</v>
      </c>
    </row>
    <row r="4242" spans="1:6">
      <c r="A4242" s="388">
        <v>96736</v>
      </c>
      <c r="B4242" s="388" t="s">
        <v>5457</v>
      </c>
      <c r="C4242" s="388" t="s">
        <v>146</v>
      </c>
      <c r="D4242" s="388" t="s">
        <v>240</v>
      </c>
      <c r="E4242" s="389" t="s">
        <v>14327</v>
      </c>
      <c r="F4242" s="388" t="s">
        <v>241</v>
      </c>
    </row>
    <row r="4243" spans="1:6">
      <c r="A4243" s="388">
        <v>96737</v>
      </c>
      <c r="B4243" s="388" t="s">
        <v>5459</v>
      </c>
      <c r="C4243" s="388" t="s">
        <v>146</v>
      </c>
      <c r="D4243" s="388" t="s">
        <v>240</v>
      </c>
      <c r="E4243" s="389" t="s">
        <v>4772</v>
      </c>
      <c r="F4243" s="388" t="s">
        <v>241</v>
      </c>
    </row>
    <row r="4244" spans="1:6">
      <c r="A4244" s="388">
        <v>96738</v>
      </c>
      <c r="B4244" s="388" t="s">
        <v>5461</v>
      </c>
      <c r="C4244" s="388" t="s">
        <v>146</v>
      </c>
      <c r="D4244" s="388" t="s">
        <v>240</v>
      </c>
      <c r="E4244" s="389" t="s">
        <v>17865</v>
      </c>
      <c r="F4244" s="388" t="s">
        <v>241</v>
      </c>
    </row>
    <row r="4245" spans="1:6">
      <c r="A4245" s="388">
        <v>96739</v>
      </c>
      <c r="B4245" s="388" t="s">
        <v>5463</v>
      </c>
      <c r="C4245" s="388" t="s">
        <v>146</v>
      </c>
      <c r="D4245" s="388" t="s">
        <v>240</v>
      </c>
      <c r="E4245" s="389" t="s">
        <v>6333</v>
      </c>
      <c r="F4245" s="388" t="s">
        <v>241</v>
      </c>
    </row>
    <row r="4246" spans="1:6">
      <c r="A4246" s="388">
        <v>96740</v>
      </c>
      <c r="B4246" s="388" t="s">
        <v>5465</v>
      </c>
      <c r="C4246" s="388" t="s">
        <v>146</v>
      </c>
      <c r="D4246" s="388" t="s">
        <v>240</v>
      </c>
      <c r="E4246" s="389" t="s">
        <v>18106</v>
      </c>
      <c r="F4246" s="388" t="s">
        <v>241</v>
      </c>
    </row>
    <row r="4247" spans="1:6">
      <c r="A4247" s="388">
        <v>96741</v>
      </c>
      <c r="B4247" s="388" t="s">
        <v>5467</v>
      </c>
      <c r="C4247" s="388" t="s">
        <v>146</v>
      </c>
      <c r="D4247" s="388" t="s">
        <v>240</v>
      </c>
      <c r="E4247" s="389" t="s">
        <v>3676</v>
      </c>
      <c r="F4247" s="388" t="s">
        <v>241</v>
      </c>
    </row>
    <row r="4248" spans="1:6">
      <c r="A4248" s="388">
        <v>96742</v>
      </c>
      <c r="B4248" s="388" t="s">
        <v>5468</v>
      </c>
      <c r="C4248" s="388" t="s">
        <v>146</v>
      </c>
      <c r="D4248" s="388" t="s">
        <v>240</v>
      </c>
      <c r="E4248" s="389" t="s">
        <v>18107</v>
      </c>
      <c r="F4248" s="388" t="s">
        <v>241</v>
      </c>
    </row>
    <row r="4249" spans="1:6">
      <c r="A4249" s="388">
        <v>96743</v>
      </c>
      <c r="B4249" s="388" t="s">
        <v>5470</v>
      </c>
      <c r="C4249" s="388" t="s">
        <v>146</v>
      </c>
      <c r="D4249" s="388" t="s">
        <v>240</v>
      </c>
      <c r="E4249" s="389" t="s">
        <v>18108</v>
      </c>
      <c r="F4249" s="388" t="s">
        <v>241</v>
      </c>
    </row>
    <row r="4250" spans="1:6">
      <c r="A4250" s="388">
        <v>96744</v>
      </c>
      <c r="B4250" s="388" t="s">
        <v>5472</v>
      </c>
      <c r="C4250" s="388" t="s">
        <v>146</v>
      </c>
      <c r="D4250" s="388" t="s">
        <v>240</v>
      </c>
      <c r="E4250" s="389" t="s">
        <v>18109</v>
      </c>
      <c r="F4250" s="388" t="s">
        <v>241</v>
      </c>
    </row>
    <row r="4251" spans="1:6">
      <c r="A4251" s="388">
        <v>96745</v>
      </c>
      <c r="B4251" s="388" t="s">
        <v>5473</v>
      </c>
      <c r="C4251" s="388" t="s">
        <v>146</v>
      </c>
      <c r="D4251" s="388" t="s">
        <v>240</v>
      </c>
      <c r="E4251" s="389" t="s">
        <v>18110</v>
      </c>
      <c r="F4251" s="388" t="s">
        <v>241</v>
      </c>
    </row>
    <row r="4252" spans="1:6">
      <c r="A4252" s="388">
        <v>96746</v>
      </c>
      <c r="B4252" s="388" t="s">
        <v>5474</v>
      </c>
      <c r="C4252" s="388" t="s">
        <v>146</v>
      </c>
      <c r="D4252" s="388" t="s">
        <v>240</v>
      </c>
      <c r="E4252" s="389" t="s">
        <v>18111</v>
      </c>
      <c r="F4252" s="388" t="s">
        <v>241</v>
      </c>
    </row>
    <row r="4253" spans="1:6">
      <c r="A4253" s="388">
        <v>96747</v>
      </c>
      <c r="B4253" s="388" t="s">
        <v>5475</v>
      </c>
      <c r="C4253" s="388" t="s">
        <v>146</v>
      </c>
      <c r="D4253" s="388" t="s">
        <v>240</v>
      </c>
      <c r="E4253" s="389" t="s">
        <v>10892</v>
      </c>
      <c r="F4253" s="388" t="s">
        <v>241</v>
      </c>
    </row>
    <row r="4254" spans="1:6">
      <c r="A4254" s="388">
        <v>96748</v>
      </c>
      <c r="B4254" s="388" t="s">
        <v>5477</v>
      </c>
      <c r="C4254" s="388" t="s">
        <v>146</v>
      </c>
      <c r="D4254" s="388" t="s">
        <v>240</v>
      </c>
      <c r="E4254" s="389" t="s">
        <v>17785</v>
      </c>
      <c r="F4254" s="388" t="s">
        <v>241</v>
      </c>
    </row>
    <row r="4255" spans="1:6">
      <c r="A4255" s="388">
        <v>96749</v>
      </c>
      <c r="B4255" s="388" t="s">
        <v>5478</v>
      </c>
      <c r="C4255" s="388" t="s">
        <v>146</v>
      </c>
      <c r="D4255" s="388" t="s">
        <v>240</v>
      </c>
      <c r="E4255" s="389" t="s">
        <v>17319</v>
      </c>
      <c r="F4255" s="388" t="s">
        <v>241</v>
      </c>
    </row>
    <row r="4256" spans="1:6">
      <c r="A4256" s="388">
        <v>96750</v>
      </c>
      <c r="B4256" s="388" t="s">
        <v>5479</v>
      </c>
      <c r="C4256" s="388" t="s">
        <v>146</v>
      </c>
      <c r="D4256" s="388" t="s">
        <v>240</v>
      </c>
      <c r="E4256" s="389" t="s">
        <v>3745</v>
      </c>
      <c r="F4256" s="388" t="s">
        <v>241</v>
      </c>
    </row>
    <row r="4257" spans="1:6">
      <c r="A4257" s="388">
        <v>96751</v>
      </c>
      <c r="B4257" s="388" t="s">
        <v>5480</v>
      </c>
      <c r="C4257" s="388" t="s">
        <v>146</v>
      </c>
      <c r="D4257" s="388" t="s">
        <v>240</v>
      </c>
      <c r="E4257" s="389" t="s">
        <v>14195</v>
      </c>
      <c r="F4257" s="388" t="s">
        <v>241</v>
      </c>
    </row>
    <row r="4258" spans="1:6">
      <c r="A4258" s="388">
        <v>96752</v>
      </c>
      <c r="B4258" s="388" t="s">
        <v>5481</v>
      </c>
      <c r="C4258" s="388" t="s">
        <v>146</v>
      </c>
      <c r="D4258" s="388" t="s">
        <v>240</v>
      </c>
      <c r="E4258" s="389" t="s">
        <v>14689</v>
      </c>
      <c r="F4258" s="388" t="s">
        <v>241</v>
      </c>
    </row>
    <row r="4259" spans="1:6">
      <c r="A4259" s="388">
        <v>96753</v>
      </c>
      <c r="B4259" s="388" t="s">
        <v>5483</v>
      </c>
      <c r="C4259" s="388" t="s">
        <v>146</v>
      </c>
      <c r="D4259" s="388" t="s">
        <v>240</v>
      </c>
      <c r="E4259" s="389" t="s">
        <v>18112</v>
      </c>
      <c r="F4259" s="388" t="s">
        <v>241</v>
      </c>
    </row>
    <row r="4260" spans="1:6">
      <c r="A4260" s="388">
        <v>96754</v>
      </c>
      <c r="B4260" s="388" t="s">
        <v>5484</v>
      </c>
      <c r="C4260" s="388" t="s">
        <v>146</v>
      </c>
      <c r="D4260" s="388" t="s">
        <v>240</v>
      </c>
      <c r="E4260" s="389" t="s">
        <v>18113</v>
      </c>
      <c r="F4260" s="388" t="s">
        <v>241</v>
      </c>
    </row>
    <row r="4261" spans="1:6">
      <c r="A4261" s="388">
        <v>96755</v>
      </c>
      <c r="B4261" s="388" t="s">
        <v>5485</v>
      </c>
      <c r="C4261" s="388" t="s">
        <v>146</v>
      </c>
      <c r="D4261" s="388" t="s">
        <v>240</v>
      </c>
      <c r="E4261" s="389" t="s">
        <v>18114</v>
      </c>
      <c r="F4261" s="388" t="s">
        <v>241</v>
      </c>
    </row>
    <row r="4262" spans="1:6">
      <c r="A4262" s="388">
        <v>96756</v>
      </c>
      <c r="B4262" s="388" t="s">
        <v>5486</v>
      </c>
      <c r="C4262" s="388" t="s">
        <v>146</v>
      </c>
      <c r="D4262" s="388" t="s">
        <v>240</v>
      </c>
      <c r="E4262" s="389" t="s">
        <v>14060</v>
      </c>
      <c r="F4262" s="388" t="s">
        <v>241</v>
      </c>
    </row>
    <row r="4263" spans="1:6">
      <c r="A4263" s="388">
        <v>96757</v>
      </c>
      <c r="B4263" s="388" t="s">
        <v>5487</v>
      </c>
      <c r="C4263" s="388" t="s">
        <v>146</v>
      </c>
      <c r="D4263" s="388" t="s">
        <v>240</v>
      </c>
      <c r="E4263" s="389" t="s">
        <v>2950</v>
      </c>
      <c r="F4263" s="388" t="s">
        <v>241</v>
      </c>
    </row>
    <row r="4264" spans="1:6">
      <c r="A4264" s="388">
        <v>96758</v>
      </c>
      <c r="B4264" s="388" t="s">
        <v>5489</v>
      </c>
      <c r="C4264" s="388" t="s">
        <v>146</v>
      </c>
      <c r="D4264" s="388" t="s">
        <v>240</v>
      </c>
      <c r="E4264" s="389" t="s">
        <v>14690</v>
      </c>
      <c r="F4264" s="388" t="s">
        <v>241</v>
      </c>
    </row>
    <row r="4265" spans="1:6">
      <c r="A4265" s="388">
        <v>96759</v>
      </c>
      <c r="B4265" s="388" t="s">
        <v>5490</v>
      </c>
      <c r="C4265" s="388" t="s">
        <v>146</v>
      </c>
      <c r="D4265" s="388" t="s">
        <v>240</v>
      </c>
      <c r="E4265" s="389" t="s">
        <v>2581</v>
      </c>
      <c r="F4265" s="388" t="s">
        <v>241</v>
      </c>
    </row>
    <row r="4266" spans="1:6">
      <c r="A4266" s="388">
        <v>96760</v>
      </c>
      <c r="B4266" s="388" t="s">
        <v>5491</v>
      </c>
      <c r="C4266" s="388" t="s">
        <v>146</v>
      </c>
      <c r="D4266" s="388" t="s">
        <v>240</v>
      </c>
      <c r="E4266" s="389" t="s">
        <v>18115</v>
      </c>
      <c r="F4266" s="388" t="s">
        <v>241</v>
      </c>
    </row>
    <row r="4267" spans="1:6">
      <c r="A4267" s="388">
        <v>96761</v>
      </c>
      <c r="B4267" s="388" t="s">
        <v>5493</v>
      </c>
      <c r="C4267" s="388" t="s">
        <v>146</v>
      </c>
      <c r="D4267" s="388" t="s">
        <v>240</v>
      </c>
      <c r="E4267" s="389" t="s">
        <v>14545</v>
      </c>
      <c r="F4267" s="388" t="s">
        <v>241</v>
      </c>
    </row>
    <row r="4268" spans="1:6">
      <c r="A4268" s="388">
        <v>96762</v>
      </c>
      <c r="B4268" s="388" t="s">
        <v>5495</v>
      </c>
      <c r="C4268" s="388" t="s">
        <v>146</v>
      </c>
      <c r="D4268" s="388" t="s">
        <v>240</v>
      </c>
      <c r="E4268" s="389" t="s">
        <v>18116</v>
      </c>
      <c r="F4268" s="388" t="s">
        <v>241</v>
      </c>
    </row>
    <row r="4269" spans="1:6">
      <c r="A4269" s="388">
        <v>96763</v>
      </c>
      <c r="B4269" s="388" t="s">
        <v>5496</v>
      </c>
      <c r="C4269" s="388" t="s">
        <v>146</v>
      </c>
      <c r="D4269" s="388" t="s">
        <v>240</v>
      </c>
      <c r="E4269" s="389" t="s">
        <v>18117</v>
      </c>
      <c r="F4269" s="388" t="s">
        <v>241</v>
      </c>
    </row>
    <row r="4270" spans="1:6">
      <c r="A4270" s="388">
        <v>96764</v>
      </c>
      <c r="B4270" s="388" t="s">
        <v>5497</v>
      </c>
      <c r="C4270" s="388" t="s">
        <v>146</v>
      </c>
      <c r="D4270" s="388" t="s">
        <v>240</v>
      </c>
      <c r="E4270" s="389" t="s">
        <v>18118</v>
      </c>
      <c r="F4270" s="388" t="s">
        <v>241</v>
      </c>
    </row>
    <row r="4271" spans="1:6">
      <c r="A4271" s="388">
        <v>96802</v>
      </c>
      <c r="B4271" s="388" t="s">
        <v>5498</v>
      </c>
      <c r="C4271" s="388" t="s">
        <v>146</v>
      </c>
      <c r="D4271" s="388" t="s">
        <v>240</v>
      </c>
      <c r="E4271" s="389" t="s">
        <v>18119</v>
      </c>
      <c r="F4271" s="388" t="s">
        <v>241</v>
      </c>
    </row>
    <row r="4272" spans="1:6">
      <c r="A4272" s="388">
        <v>96803</v>
      </c>
      <c r="B4272" s="388" t="s">
        <v>5499</v>
      </c>
      <c r="C4272" s="388" t="s">
        <v>146</v>
      </c>
      <c r="D4272" s="388" t="s">
        <v>240</v>
      </c>
      <c r="E4272" s="389" t="s">
        <v>18120</v>
      </c>
      <c r="F4272" s="388" t="s">
        <v>241</v>
      </c>
    </row>
    <row r="4273" spans="1:6">
      <c r="A4273" s="388">
        <v>96804</v>
      </c>
      <c r="B4273" s="388" t="s">
        <v>5500</v>
      </c>
      <c r="C4273" s="388" t="s">
        <v>146</v>
      </c>
      <c r="D4273" s="388" t="s">
        <v>240</v>
      </c>
      <c r="E4273" s="389" t="s">
        <v>18121</v>
      </c>
      <c r="F4273" s="388" t="s">
        <v>241</v>
      </c>
    </row>
    <row r="4274" spans="1:6">
      <c r="A4274" s="388">
        <v>96805</v>
      </c>
      <c r="B4274" s="388" t="s">
        <v>5501</v>
      </c>
      <c r="C4274" s="388" t="s">
        <v>146</v>
      </c>
      <c r="D4274" s="388" t="s">
        <v>240</v>
      </c>
      <c r="E4274" s="389" t="s">
        <v>18122</v>
      </c>
      <c r="F4274" s="388" t="s">
        <v>241</v>
      </c>
    </row>
    <row r="4275" spans="1:6">
      <c r="A4275" s="388">
        <v>96806</v>
      </c>
      <c r="B4275" s="388" t="s">
        <v>5502</v>
      </c>
      <c r="C4275" s="388" t="s">
        <v>146</v>
      </c>
      <c r="D4275" s="388" t="s">
        <v>240</v>
      </c>
      <c r="E4275" s="389" t="s">
        <v>18123</v>
      </c>
      <c r="F4275" s="388" t="s">
        <v>241</v>
      </c>
    </row>
    <row r="4276" spans="1:6">
      <c r="A4276" s="388">
        <v>96807</v>
      </c>
      <c r="B4276" s="388" t="s">
        <v>5503</v>
      </c>
      <c r="C4276" s="388" t="s">
        <v>146</v>
      </c>
      <c r="D4276" s="388" t="s">
        <v>240</v>
      </c>
      <c r="E4276" s="389" t="s">
        <v>18124</v>
      </c>
      <c r="F4276" s="388" t="s">
        <v>241</v>
      </c>
    </row>
    <row r="4277" spans="1:6">
      <c r="A4277" s="388">
        <v>96808</v>
      </c>
      <c r="B4277" s="388" t="s">
        <v>5504</v>
      </c>
      <c r="C4277" s="388" t="s">
        <v>146</v>
      </c>
      <c r="D4277" s="388" t="s">
        <v>240</v>
      </c>
      <c r="E4277" s="389" t="s">
        <v>1743</v>
      </c>
      <c r="F4277" s="388" t="s">
        <v>241</v>
      </c>
    </row>
    <row r="4278" spans="1:6">
      <c r="A4278" s="388">
        <v>96809</v>
      </c>
      <c r="B4278" s="388" t="s">
        <v>5505</v>
      </c>
      <c r="C4278" s="388" t="s">
        <v>146</v>
      </c>
      <c r="D4278" s="388" t="s">
        <v>240</v>
      </c>
      <c r="E4278" s="389" t="s">
        <v>7950</v>
      </c>
      <c r="F4278" s="388" t="s">
        <v>241</v>
      </c>
    </row>
    <row r="4279" spans="1:6">
      <c r="A4279" s="388">
        <v>96810</v>
      </c>
      <c r="B4279" s="388" t="s">
        <v>5507</v>
      </c>
      <c r="C4279" s="388" t="s">
        <v>146</v>
      </c>
      <c r="D4279" s="388" t="s">
        <v>240</v>
      </c>
      <c r="E4279" s="389" t="s">
        <v>18125</v>
      </c>
      <c r="F4279" s="388" t="s">
        <v>241</v>
      </c>
    </row>
    <row r="4280" spans="1:6">
      <c r="A4280" s="388">
        <v>96811</v>
      </c>
      <c r="B4280" s="388" t="s">
        <v>5508</v>
      </c>
      <c r="C4280" s="388" t="s">
        <v>146</v>
      </c>
      <c r="D4280" s="388" t="s">
        <v>240</v>
      </c>
      <c r="E4280" s="389" t="s">
        <v>4737</v>
      </c>
      <c r="F4280" s="388" t="s">
        <v>241</v>
      </c>
    </row>
    <row r="4281" spans="1:6">
      <c r="A4281" s="388">
        <v>96812</v>
      </c>
      <c r="B4281" s="388" t="s">
        <v>5510</v>
      </c>
      <c r="C4281" s="388" t="s">
        <v>146</v>
      </c>
      <c r="D4281" s="388" t="s">
        <v>240</v>
      </c>
      <c r="E4281" s="389" t="s">
        <v>14027</v>
      </c>
      <c r="F4281" s="388" t="s">
        <v>241</v>
      </c>
    </row>
    <row r="4282" spans="1:6">
      <c r="A4282" s="388">
        <v>96813</v>
      </c>
      <c r="B4282" s="388" t="s">
        <v>5511</v>
      </c>
      <c r="C4282" s="388" t="s">
        <v>146</v>
      </c>
      <c r="D4282" s="388" t="s">
        <v>240</v>
      </c>
      <c r="E4282" s="389" t="s">
        <v>18126</v>
      </c>
      <c r="F4282" s="388" t="s">
        <v>241</v>
      </c>
    </row>
    <row r="4283" spans="1:6">
      <c r="A4283" s="388">
        <v>96814</v>
      </c>
      <c r="B4283" s="388" t="s">
        <v>5513</v>
      </c>
      <c r="C4283" s="388" t="s">
        <v>146</v>
      </c>
      <c r="D4283" s="388" t="s">
        <v>240</v>
      </c>
      <c r="E4283" s="389" t="s">
        <v>882</v>
      </c>
      <c r="F4283" s="388" t="s">
        <v>241</v>
      </c>
    </row>
    <row r="4284" spans="1:6">
      <c r="A4284" s="388">
        <v>96815</v>
      </c>
      <c r="B4284" s="388" t="s">
        <v>5515</v>
      </c>
      <c r="C4284" s="388" t="s">
        <v>146</v>
      </c>
      <c r="D4284" s="388" t="s">
        <v>240</v>
      </c>
      <c r="E4284" s="389" t="s">
        <v>4520</v>
      </c>
      <c r="F4284" s="388" t="s">
        <v>241</v>
      </c>
    </row>
    <row r="4285" spans="1:6">
      <c r="A4285" s="388">
        <v>96816</v>
      </c>
      <c r="B4285" s="388" t="s">
        <v>5516</v>
      </c>
      <c r="C4285" s="388" t="s">
        <v>146</v>
      </c>
      <c r="D4285" s="388" t="s">
        <v>240</v>
      </c>
      <c r="E4285" s="389" t="s">
        <v>18127</v>
      </c>
      <c r="F4285" s="388" t="s">
        <v>241</v>
      </c>
    </row>
    <row r="4286" spans="1:6">
      <c r="A4286" s="388">
        <v>96817</v>
      </c>
      <c r="B4286" s="388" t="s">
        <v>5517</v>
      </c>
      <c r="C4286" s="388" t="s">
        <v>146</v>
      </c>
      <c r="D4286" s="388" t="s">
        <v>240</v>
      </c>
      <c r="E4286" s="389" t="s">
        <v>16353</v>
      </c>
      <c r="F4286" s="388" t="s">
        <v>241</v>
      </c>
    </row>
    <row r="4287" spans="1:6">
      <c r="A4287" s="388">
        <v>96818</v>
      </c>
      <c r="B4287" s="388" t="s">
        <v>5519</v>
      </c>
      <c r="C4287" s="388" t="s">
        <v>146</v>
      </c>
      <c r="D4287" s="388" t="s">
        <v>240</v>
      </c>
      <c r="E4287" s="389" t="s">
        <v>1841</v>
      </c>
      <c r="F4287" s="388" t="s">
        <v>241</v>
      </c>
    </row>
    <row r="4288" spans="1:6">
      <c r="A4288" s="388">
        <v>96819</v>
      </c>
      <c r="B4288" s="388" t="s">
        <v>5520</v>
      </c>
      <c r="C4288" s="388" t="s">
        <v>146</v>
      </c>
      <c r="D4288" s="388" t="s">
        <v>240</v>
      </c>
      <c r="E4288" s="389" t="s">
        <v>1841</v>
      </c>
      <c r="F4288" s="388" t="s">
        <v>241</v>
      </c>
    </row>
    <row r="4289" spans="1:6">
      <c r="A4289" s="388">
        <v>96820</v>
      </c>
      <c r="B4289" s="388" t="s">
        <v>5521</v>
      </c>
      <c r="C4289" s="388" t="s">
        <v>146</v>
      </c>
      <c r="D4289" s="388" t="s">
        <v>240</v>
      </c>
      <c r="E4289" s="389" t="s">
        <v>17707</v>
      </c>
      <c r="F4289" s="388" t="s">
        <v>241</v>
      </c>
    </row>
    <row r="4290" spans="1:6">
      <c r="A4290" s="388">
        <v>96821</v>
      </c>
      <c r="B4290" s="388" t="s">
        <v>5522</v>
      </c>
      <c r="C4290" s="388" t="s">
        <v>146</v>
      </c>
      <c r="D4290" s="388" t="s">
        <v>240</v>
      </c>
      <c r="E4290" s="389" t="s">
        <v>18128</v>
      </c>
      <c r="F4290" s="388" t="s">
        <v>241</v>
      </c>
    </row>
    <row r="4291" spans="1:6">
      <c r="A4291" s="388">
        <v>96822</v>
      </c>
      <c r="B4291" s="388" t="s">
        <v>5523</v>
      </c>
      <c r="C4291" s="388" t="s">
        <v>146</v>
      </c>
      <c r="D4291" s="388" t="s">
        <v>240</v>
      </c>
      <c r="E4291" s="389" t="s">
        <v>18129</v>
      </c>
      <c r="F4291" s="388" t="s">
        <v>241</v>
      </c>
    </row>
    <row r="4292" spans="1:6">
      <c r="A4292" s="388">
        <v>96823</v>
      </c>
      <c r="B4292" s="388" t="s">
        <v>5524</v>
      </c>
      <c r="C4292" s="388" t="s">
        <v>146</v>
      </c>
      <c r="D4292" s="388" t="s">
        <v>240</v>
      </c>
      <c r="E4292" s="389" t="s">
        <v>2055</v>
      </c>
      <c r="F4292" s="388" t="s">
        <v>241</v>
      </c>
    </row>
    <row r="4293" spans="1:6">
      <c r="A4293" s="388">
        <v>96824</v>
      </c>
      <c r="B4293" s="388" t="s">
        <v>5525</v>
      </c>
      <c r="C4293" s="388" t="s">
        <v>146</v>
      </c>
      <c r="D4293" s="388" t="s">
        <v>240</v>
      </c>
      <c r="E4293" s="389" t="s">
        <v>4669</v>
      </c>
      <c r="F4293" s="388" t="s">
        <v>241</v>
      </c>
    </row>
    <row r="4294" spans="1:6">
      <c r="A4294" s="388">
        <v>96825</v>
      </c>
      <c r="B4294" s="388" t="s">
        <v>5526</v>
      </c>
      <c r="C4294" s="388" t="s">
        <v>146</v>
      </c>
      <c r="D4294" s="388" t="s">
        <v>240</v>
      </c>
      <c r="E4294" s="389" t="s">
        <v>18130</v>
      </c>
      <c r="F4294" s="388" t="s">
        <v>241</v>
      </c>
    </row>
    <row r="4295" spans="1:6">
      <c r="A4295" s="388">
        <v>96826</v>
      </c>
      <c r="B4295" s="388" t="s">
        <v>5528</v>
      </c>
      <c r="C4295" s="388" t="s">
        <v>146</v>
      </c>
      <c r="D4295" s="388" t="s">
        <v>240</v>
      </c>
      <c r="E4295" s="389" t="s">
        <v>4110</v>
      </c>
      <c r="F4295" s="388" t="s">
        <v>241</v>
      </c>
    </row>
    <row r="4296" spans="1:6">
      <c r="A4296" s="388">
        <v>96827</v>
      </c>
      <c r="B4296" s="388" t="s">
        <v>5530</v>
      </c>
      <c r="C4296" s="388" t="s">
        <v>146</v>
      </c>
      <c r="D4296" s="388" t="s">
        <v>240</v>
      </c>
      <c r="E4296" s="389" t="s">
        <v>3688</v>
      </c>
      <c r="F4296" s="388" t="s">
        <v>241</v>
      </c>
    </row>
    <row r="4297" spans="1:6">
      <c r="A4297" s="388">
        <v>96828</v>
      </c>
      <c r="B4297" s="388" t="s">
        <v>5532</v>
      </c>
      <c r="C4297" s="388" t="s">
        <v>146</v>
      </c>
      <c r="D4297" s="388" t="s">
        <v>240</v>
      </c>
      <c r="E4297" s="389" t="s">
        <v>18131</v>
      </c>
      <c r="F4297" s="388" t="s">
        <v>241</v>
      </c>
    </row>
    <row r="4298" spans="1:6">
      <c r="A4298" s="388">
        <v>96829</v>
      </c>
      <c r="B4298" s="388" t="s">
        <v>5533</v>
      </c>
      <c r="C4298" s="388" t="s">
        <v>146</v>
      </c>
      <c r="D4298" s="388" t="s">
        <v>240</v>
      </c>
      <c r="E4298" s="389" t="s">
        <v>18132</v>
      </c>
      <c r="F4298" s="388" t="s">
        <v>241</v>
      </c>
    </row>
    <row r="4299" spans="1:6">
      <c r="A4299" s="388">
        <v>96830</v>
      </c>
      <c r="B4299" s="388" t="s">
        <v>5535</v>
      </c>
      <c r="C4299" s="388" t="s">
        <v>146</v>
      </c>
      <c r="D4299" s="388" t="s">
        <v>240</v>
      </c>
      <c r="E4299" s="389" t="s">
        <v>17914</v>
      </c>
      <c r="F4299" s="388" t="s">
        <v>241</v>
      </c>
    </row>
    <row r="4300" spans="1:6">
      <c r="A4300" s="388">
        <v>96831</v>
      </c>
      <c r="B4300" s="388" t="s">
        <v>5537</v>
      </c>
      <c r="C4300" s="388" t="s">
        <v>146</v>
      </c>
      <c r="D4300" s="388" t="s">
        <v>240</v>
      </c>
      <c r="E4300" s="389" t="s">
        <v>1301</v>
      </c>
      <c r="F4300" s="388" t="s">
        <v>241</v>
      </c>
    </row>
    <row r="4301" spans="1:6">
      <c r="A4301" s="388">
        <v>96832</v>
      </c>
      <c r="B4301" s="388" t="s">
        <v>5538</v>
      </c>
      <c r="C4301" s="388" t="s">
        <v>146</v>
      </c>
      <c r="D4301" s="388" t="s">
        <v>240</v>
      </c>
      <c r="E4301" s="389" t="s">
        <v>14691</v>
      </c>
      <c r="F4301" s="388" t="s">
        <v>241</v>
      </c>
    </row>
    <row r="4302" spans="1:6">
      <c r="A4302" s="388">
        <v>96833</v>
      </c>
      <c r="B4302" s="388" t="s">
        <v>5539</v>
      </c>
      <c r="C4302" s="388" t="s">
        <v>146</v>
      </c>
      <c r="D4302" s="388" t="s">
        <v>240</v>
      </c>
      <c r="E4302" s="389" t="s">
        <v>3535</v>
      </c>
      <c r="F4302" s="388" t="s">
        <v>241</v>
      </c>
    </row>
    <row r="4303" spans="1:6">
      <c r="A4303" s="388">
        <v>96834</v>
      </c>
      <c r="B4303" s="388" t="s">
        <v>5540</v>
      </c>
      <c r="C4303" s="388" t="s">
        <v>146</v>
      </c>
      <c r="D4303" s="388" t="s">
        <v>240</v>
      </c>
      <c r="E4303" s="389" t="s">
        <v>18133</v>
      </c>
      <c r="F4303" s="388" t="s">
        <v>241</v>
      </c>
    </row>
    <row r="4304" spans="1:6">
      <c r="A4304" s="388">
        <v>96835</v>
      </c>
      <c r="B4304" s="388" t="s">
        <v>5541</v>
      </c>
      <c r="C4304" s="388" t="s">
        <v>146</v>
      </c>
      <c r="D4304" s="388" t="s">
        <v>240</v>
      </c>
      <c r="E4304" s="389" t="s">
        <v>18134</v>
      </c>
      <c r="F4304" s="388" t="s">
        <v>241</v>
      </c>
    </row>
    <row r="4305" spans="1:6">
      <c r="A4305" s="388">
        <v>96836</v>
      </c>
      <c r="B4305" s="388" t="s">
        <v>5543</v>
      </c>
      <c r="C4305" s="388" t="s">
        <v>146</v>
      </c>
      <c r="D4305" s="388" t="s">
        <v>240</v>
      </c>
      <c r="E4305" s="389" t="s">
        <v>18135</v>
      </c>
      <c r="F4305" s="388" t="s">
        <v>241</v>
      </c>
    </row>
    <row r="4306" spans="1:6">
      <c r="A4306" s="388">
        <v>96837</v>
      </c>
      <c r="B4306" s="388" t="s">
        <v>5544</v>
      </c>
      <c r="C4306" s="388" t="s">
        <v>146</v>
      </c>
      <c r="D4306" s="388" t="s">
        <v>240</v>
      </c>
      <c r="E4306" s="389" t="s">
        <v>14538</v>
      </c>
      <c r="F4306" s="388" t="s">
        <v>241</v>
      </c>
    </row>
    <row r="4307" spans="1:6">
      <c r="A4307" s="388">
        <v>96838</v>
      </c>
      <c r="B4307" s="388" t="s">
        <v>5545</v>
      </c>
      <c r="C4307" s="388" t="s">
        <v>146</v>
      </c>
      <c r="D4307" s="388" t="s">
        <v>240</v>
      </c>
      <c r="E4307" s="389" t="s">
        <v>4701</v>
      </c>
      <c r="F4307" s="388" t="s">
        <v>241</v>
      </c>
    </row>
    <row r="4308" spans="1:6">
      <c r="A4308" s="388">
        <v>96839</v>
      </c>
      <c r="B4308" s="388" t="s">
        <v>5546</v>
      </c>
      <c r="C4308" s="388" t="s">
        <v>146</v>
      </c>
      <c r="D4308" s="388" t="s">
        <v>240</v>
      </c>
      <c r="E4308" s="389" t="s">
        <v>18136</v>
      </c>
      <c r="F4308" s="388" t="s">
        <v>241</v>
      </c>
    </row>
    <row r="4309" spans="1:6">
      <c r="A4309" s="388">
        <v>96840</v>
      </c>
      <c r="B4309" s="388" t="s">
        <v>5547</v>
      </c>
      <c r="C4309" s="388" t="s">
        <v>146</v>
      </c>
      <c r="D4309" s="388" t="s">
        <v>240</v>
      </c>
      <c r="E4309" s="389" t="s">
        <v>17853</v>
      </c>
      <c r="F4309" s="388" t="s">
        <v>241</v>
      </c>
    </row>
    <row r="4310" spans="1:6">
      <c r="A4310" s="388">
        <v>96841</v>
      </c>
      <c r="B4310" s="388" t="s">
        <v>5549</v>
      </c>
      <c r="C4310" s="388" t="s">
        <v>146</v>
      </c>
      <c r="D4310" s="388" t="s">
        <v>240</v>
      </c>
      <c r="E4310" s="389" t="s">
        <v>18137</v>
      </c>
      <c r="F4310" s="388" t="s">
        <v>241</v>
      </c>
    </row>
    <row r="4311" spans="1:6">
      <c r="A4311" s="388">
        <v>96842</v>
      </c>
      <c r="B4311" s="388" t="s">
        <v>5550</v>
      </c>
      <c r="C4311" s="388" t="s">
        <v>146</v>
      </c>
      <c r="D4311" s="388" t="s">
        <v>240</v>
      </c>
      <c r="E4311" s="389" t="s">
        <v>18138</v>
      </c>
      <c r="F4311" s="388" t="s">
        <v>241</v>
      </c>
    </row>
    <row r="4312" spans="1:6">
      <c r="A4312" s="388">
        <v>96843</v>
      </c>
      <c r="B4312" s="388" t="s">
        <v>5552</v>
      </c>
      <c r="C4312" s="388" t="s">
        <v>146</v>
      </c>
      <c r="D4312" s="388" t="s">
        <v>240</v>
      </c>
      <c r="E4312" s="389" t="s">
        <v>18139</v>
      </c>
      <c r="F4312" s="388" t="s">
        <v>241</v>
      </c>
    </row>
    <row r="4313" spans="1:6">
      <c r="A4313" s="388">
        <v>96844</v>
      </c>
      <c r="B4313" s="388" t="s">
        <v>5554</v>
      </c>
      <c r="C4313" s="388" t="s">
        <v>146</v>
      </c>
      <c r="D4313" s="388" t="s">
        <v>240</v>
      </c>
      <c r="E4313" s="389" t="s">
        <v>14692</v>
      </c>
      <c r="F4313" s="388" t="s">
        <v>241</v>
      </c>
    </row>
    <row r="4314" spans="1:6">
      <c r="A4314" s="388">
        <v>96845</v>
      </c>
      <c r="B4314" s="388" t="s">
        <v>5555</v>
      </c>
      <c r="C4314" s="388" t="s">
        <v>146</v>
      </c>
      <c r="D4314" s="388" t="s">
        <v>240</v>
      </c>
      <c r="E4314" s="389" t="s">
        <v>2284</v>
      </c>
      <c r="F4314" s="388" t="s">
        <v>241</v>
      </c>
    </row>
    <row r="4315" spans="1:6">
      <c r="A4315" s="388">
        <v>96846</v>
      </c>
      <c r="B4315" s="388" t="s">
        <v>5556</v>
      </c>
      <c r="C4315" s="388" t="s">
        <v>146</v>
      </c>
      <c r="D4315" s="388" t="s">
        <v>240</v>
      </c>
      <c r="E4315" s="389" t="s">
        <v>9663</v>
      </c>
      <c r="F4315" s="388" t="s">
        <v>241</v>
      </c>
    </row>
    <row r="4316" spans="1:6">
      <c r="A4316" s="388">
        <v>96847</v>
      </c>
      <c r="B4316" s="388" t="s">
        <v>5557</v>
      </c>
      <c r="C4316" s="388" t="s">
        <v>146</v>
      </c>
      <c r="D4316" s="388" t="s">
        <v>240</v>
      </c>
      <c r="E4316" s="389" t="s">
        <v>14693</v>
      </c>
      <c r="F4316" s="388" t="s">
        <v>241</v>
      </c>
    </row>
    <row r="4317" spans="1:6">
      <c r="A4317" s="388">
        <v>96848</v>
      </c>
      <c r="B4317" s="388" t="s">
        <v>5559</v>
      </c>
      <c r="C4317" s="388" t="s">
        <v>146</v>
      </c>
      <c r="D4317" s="388" t="s">
        <v>240</v>
      </c>
      <c r="E4317" s="389" t="s">
        <v>18140</v>
      </c>
      <c r="F4317" s="388" t="s">
        <v>241</v>
      </c>
    </row>
    <row r="4318" spans="1:6">
      <c r="A4318" s="388">
        <v>96849</v>
      </c>
      <c r="B4318" s="388" t="s">
        <v>5561</v>
      </c>
      <c r="C4318" s="388" t="s">
        <v>146</v>
      </c>
      <c r="D4318" s="388" t="s">
        <v>240</v>
      </c>
      <c r="E4318" s="389" t="s">
        <v>4658</v>
      </c>
      <c r="F4318" s="388" t="s">
        <v>241</v>
      </c>
    </row>
    <row r="4319" spans="1:6">
      <c r="A4319" s="388">
        <v>96850</v>
      </c>
      <c r="B4319" s="388" t="s">
        <v>5562</v>
      </c>
      <c r="C4319" s="388" t="s">
        <v>146</v>
      </c>
      <c r="D4319" s="388" t="s">
        <v>240</v>
      </c>
      <c r="E4319" s="389" t="s">
        <v>14694</v>
      </c>
      <c r="F4319" s="388" t="s">
        <v>241</v>
      </c>
    </row>
    <row r="4320" spans="1:6">
      <c r="A4320" s="388">
        <v>96851</v>
      </c>
      <c r="B4320" s="388" t="s">
        <v>5563</v>
      </c>
      <c r="C4320" s="388" t="s">
        <v>146</v>
      </c>
      <c r="D4320" s="388" t="s">
        <v>240</v>
      </c>
      <c r="E4320" s="389" t="s">
        <v>1252</v>
      </c>
      <c r="F4320" s="388" t="s">
        <v>241</v>
      </c>
    </row>
    <row r="4321" spans="1:6">
      <c r="A4321" s="388">
        <v>96852</v>
      </c>
      <c r="B4321" s="388" t="s">
        <v>5564</v>
      </c>
      <c r="C4321" s="388" t="s">
        <v>146</v>
      </c>
      <c r="D4321" s="388" t="s">
        <v>240</v>
      </c>
      <c r="E4321" s="389" t="s">
        <v>14695</v>
      </c>
      <c r="F4321" s="388" t="s">
        <v>241</v>
      </c>
    </row>
    <row r="4322" spans="1:6">
      <c r="A4322" s="388">
        <v>96853</v>
      </c>
      <c r="B4322" s="388" t="s">
        <v>5565</v>
      </c>
      <c r="C4322" s="388" t="s">
        <v>146</v>
      </c>
      <c r="D4322" s="388" t="s">
        <v>240</v>
      </c>
      <c r="E4322" s="389" t="s">
        <v>18141</v>
      </c>
      <c r="F4322" s="388" t="s">
        <v>241</v>
      </c>
    </row>
    <row r="4323" spans="1:6">
      <c r="A4323" s="388">
        <v>96854</v>
      </c>
      <c r="B4323" s="388" t="s">
        <v>5567</v>
      </c>
      <c r="C4323" s="388" t="s">
        <v>146</v>
      </c>
      <c r="D4323" s="388" t="s">
        <v>240</v>
      </c>
      <c r="E4323" s="389" t="s">
        <v>14696</v>
      </c>
      <c r="F4323" s="388" t="s">
        <v>241</v>
      </c>
    </row>
    <row r="4324" spans="1:6">
      <c r="A4324" s="388">
        <v>96855</v>
      </c>
      <c r="B4324" s="388" t="s">
        <v>5568</v>
      </c>
      <c r="C4324" s="388" t="s">
        <v>146</v>
      </c>
      <c r="D4324" s="388" t="s">
        <v>240</v>
      </c>
      <c r="E4324" s="389" t="s">
        <v>1701</v>
      </c>
      <c r="F4324" s="388" t="s">
        <v>241</v>
      </c>
    </row>
    <row r="4325" spans="1:6">
      <c r="A4325" s="388">
        <v>96856</v>
      </c>
      <c r="B4325" s="388" t="s">
        <v>5569</v>
      </c>
      <c r="C4325" s="388" t="s">
        <v>146</v>
      </c>
      <c r="D4325" s="388" t="s">
        <v>240</v>
      </c>
      <c r="E4325" s="389" t="s">
        <v>18142</v>
      </c>
      <c r="F4325" s="388" t="s">
        <v>241</v>
      </c>
    </row>
    <row r="4326" spans="1:6">
      <c r="A4326" s="388">
        <v>96857</v>
      </c>
      <c r="B4326" s="388" t="s">
        <v>5570</v>
      </c>
      <c r="C4326" s="388" t="s">
        <v>146</v>
      </c>
      <c r="D4326" s="388" t="s">
        <v>240</v>
      </c>
      <c r="E4326" s="389" t="s">
        <v>14697</v>
      </c>
      <c r="F4326" s="388" t="s">
        <v>241</v>
      </c>
    </row>
    <row r="4327" spans="1:6">
      <c r="A4327" s="388">
        <v>96858</v>
      </c>
      <c r="B4327" s="388" t="s">
        <v>5572</v>
      </c>
      <c r="C4327" s="388" t="s">
        <v>146</v>
      </c>
      <c r="D4327" s="388" t="s">
        <v>240</v>
      </c>
      <c r="E4327" s="389" t="s">
        <v>18143</v>
      </c>
      <c r="F4327" s="388" t="s">
        <v>241</v>
      </c>
    </row>
    <row r="4328" spans="1:6">
      <c r="A4328" s="388">
        <v>96859</v>
      </c>
      <c r="B4328" s="388" t="s">
        <v>5573</v>
      </c>
      <c r="C4328" s="388" t="s">
        <v>146</v>
      </c>
      <c r="D4328" s="388" t="s">
        <v>240</v>
      </c>
      <c r="E4328" s="389" t="s">
        <v>18144</v>
      </c>
      <c r="F4328" s="388" t="s">
        <v>241</v>
      </c>
    </row>
    <row r="4329" spans="1:6">
      <c r="A4329" s="388">
        <v>96860</v>
      </c>
      <c r="B4329" s="388" t="s">
        <v>5574</v>
      </c>
      <c r="C4329" s="388" t="s">
        <v>146</v>
      </c>
      <c r="D4329" s="388" t="s">
        <v>240</v>
      </c>
      <c r="E4329" s="389" t="s">
        <v>18145</v>
      </c>
      <c r="F4329" s="388" t="s">
        <v>241</v>
      </c>
    </row>
    <row r="4330" spans="1:6">
      <c r="A4330" s="388">
        <v>96861</v>
      </c>
      <c r="B4330" s="388" t="s">
        <v>5575</v>
      </c>
      <c r="C4330" s="388" t="s">
        <v>146</v>
      </c>
      <c r="D4330" s="388" t="s">
        <v>240</v>
      </c>
      <c r="E4330" s="389" t="s">
        <v>18146</v>
      </c>
      <c r="F4330" s="388" t="s">
        <v>241</v>
      </c>
    </row>
    <row r="4331" spans="1:6">
      <c r="A4331" s="388">
        <v>96862</v>
      </c>
      <c r="B4331" s="388" t="s">
        <v>5576</v>
      </c>
      <c r="C4331" s="388" t="s">
        <v>146</v>
      </c>
      <c r="D4331" s="388" t="s">
        <v>240</v>
      </c>
      <c r="E4331" s="389" t="s">
        <v>14698</v>
      </c>
      <c r="F4331" s="388" t="s">
        <v>241</v>
      </c>
    </row>
    <row r="4332" spans="1:6">
      <c r="A4332" s="388">
        <v>96863</v>
      </c>
      <c r="B4332" s="388" t="s">
        <v>5578</v>
      </c>
      <c r="C4332" s="388" t="s">
        <v>146</v>
      </c>
      <c r="D4332" s="388" t="s">
        <v>240</v>
      </c>
      <c r="E4332" s="389" t="s">
        <v>14699</v>
      </c>
      <c r="F4332" s="388" t="s">
        <v>241</v>
      </c>
    </row>
    <row r="4333" spans="1:6">
      <c r="A4333" s="388">
        <v>96864</v>
      </c>
      <c r="B4333" s="388" t="s">
        <v>5579</v>
      </c>
      <c r="C4333" s="388" t="s">
        <v>146</v>
      </c>
      <c r="D4333" s="388" t="s">
        <v>240</v>
      </c>
      <c r="E4333" s="389" t="s">
        <v>17620</v>
      </c>
      <c r="F4333" s="388" t="s">
        <v>241</v>
      </c>
    </row>
    <row r="4334" spans="1:6">
      <c r="A4334" s="388">
        <v>96865</v>
      </c>
      <c r="B4334" s="388" t="s">
        <v>5580</v>
      </c>
      <c r="C4334" s="388" t="s">
        <v>146</v>
      </c>
      <c r="D4334" s="388" t="s">
        <v>240</v>
      </c>
      <c r="E4334" s="389" t="s">
        <v>18147</v>
      </c>
      <c r="F4334" s="388" t="s">
        <v>241</v>
      </c>
    </row>
    <row r="4335" spans="1:6">
      <c r="A4335" s="388">
        <v>96866</v>
      </c>
      <c r="B4335" s="388" t="s">
        <v>5581</v>
      </c>
      <c r="C4335" s="388" t="s">
        <v>146</v>
      </c>
      <c r="D4335" s="388" t="s">
        <v>240</v>
      </c>
      <c r="E4335" s="389" t="s">
        <v>18148</v>
      </c>
      <c r="F4335" s="388" t="s">
        <v>241</v>
      </c>
    </row>
    <row r="4336" spans="1:6">
      <c r="A4336" s="388">
        <v>96867</v>
      </c>
      <c r="B4336" s="388" t="s">
        <v>5582</v>
      </c>
      <c r="C4336" s="388" t="s">
        <v>146</v>
      </c>
      <c r="D4336" s="388" t="s">
        <v>240</v>
      </c>
      <c r="E4336" s="389" t="s">
        <v>18149</v>
      </c>
      <c r="F4336" s="388" t="s">
        <v>241</v>
      </c>
    </row>
    <row r="4337" spans="1:6">
      <c r="A4337" s="388">
        <v>96868</v>
      </c>
      <c r="B4337" s="388" t="s">
        <v>5583</v>
      </c>
      <c r="C4337" s="388" t="s">
        <v>146</v>
      </c>
      <c r="D4337" s="388" t="s">
        <v>240</v>
      </c>
      <c r="E4337" s="389" t="s">
        <v>14700</v>
      </c>
      <c r="F4337" s="388" t="s">
        <v>241</v>
      </c>
    </row>
    <row r="4338" spans="1:6">
      <c r="A4338" s="388">
        <v>96869</v>
      </c>
      <c r="B4338" s="388" t="s">
        <v>5584</v>
      </c>
      <c r="C4338" s="388" t="s">
        <v>146</v>
      </c>
      <c r="D4338" s="388" t="s">
        <v>240</v>
      </c>
      <c r="E4338" s="389" t="s">
        <v>18150</v>
      </c>
      <c r="F4338" s="388" t="s">
        <v>241</v>
      </c>
    </row>
    <row r="4339" spans="1:6">
      <c r="A4339" s="388">
        <v>96870</v>
      </c>
      <c r="B4339" s="388" t="s">
        <v>5585</v>
      </c>
      <c r="C4339" s="388" t="s">
        <v>146</v>
      </c>
      <c r="D4339" s="388" t="s">
        <v>240</v>
      </c>
      <c r="E4339" s="389" t="s">
        <v>18151</v>
      </c>
      <c r="F4339" s="388" t="s">
        <v>241</v>
      </c>
    </row>
    <row r="4340" spans="1:6">
      <c r="A4340" s="388">
        <v>96871</v>
      </c>
      <c r="B4340" s="388" t="s">
        <v>5586</v>
      </c>
      <c r="C4340" s="388" t="s">
        <v>146</v>
      </c>
      <c r="D4340" s="388" t="s">
        <v>240</v>
      </c>
      <c r="E4340" s="389" t="s">
        <v>14701</v>
      </c>
      <c r="F4340" s="388" t="s">
        <v>241</v>
      </c>
    </row>
    <row r="4341" spans="1:6">
      <c r="A4341" s="388">
        <v>96872</v>
      </c>
      <c r="B4341" s="388" t="s">
        <v>5587</v>
      </c>
      <c r="C4341" s="388" t="s">
        <v>146</v>
      </c>
      <c r="D4341" s="388" t="s">
        <v>240</v>
      </c>
      <c r="E4341" s="389" t="s">
        <v>3604</v>
      </c>
      <c r="F4341" s="388" t="s">
        <v>241</v>
      </c>
    </row>
    <row r="4342" spans="1:6">
      <c r="A4342" s="388">
        <v>96873</v>
      </c>
      <c r="B4342" s="388" t="s">
        <v>5588</v>
      </c>
      <c r="C4342" s="388" t="s">
        <v>146</v>
      </c>
      <c r="D4342" s="388" t="s">
        <v>240</v>
      </c>
      <c r="E4342" s="389" t="s">
        <v>18152</v>
      </c>
      <c r="F4342" s="388" t="s">
        <v>241</v>
      </c>
    </row>
    <row r="4343" spans="1:6">
      <c r="A4343" s="388">
        <v>96874</v>
      </c>
      <c r="B4343" s="388" t="s">
        <v>5589</v>
      </c>
      <c r="C4343" s="388" t="s">
        <v>146</v>
      </c>
      <c r="D4343" s="388" t="s">
        <v>240</v>
      </c>
      <c r="E4343" s="389" t="s">
        <v>18153</v>
      </c>
      <c r="F4343" s="388" t="s">
        <v>241</v>
      </c>
    </row>
    <row r="4344" spans="1:6">
      <c r="A4344" s="388">
        <v>96875</v>
      </c>
      <c r="B4344" s="388" t="s">
        <v>5590</v>
      </c>
      <c r="C4344" s="388" t="s">
        <v>146</v>
      </c>
      <c r="D4344" s="388" t="s">
        <v>240</v>
      </c>
      <c r="E4344" s="389" t="s">
        <v>18154</v>
      </c>
      <c r="F4344" s="388" t="s">
        <v>241</v>
      </c>
    </row>
    <row r="4345" spans="1:6">
      <c r="A4345" s="388">
        <v>96876</v>
      </c>
      <c r="B4345" s="388" t="s">
        <v>5591</v>
      </c>
      <c r="C4345" s="388" t="s">
        <v>146</v>
      </c>
      <c r="D4345" s="388" t="s">
        <v>240</v>
      </c>
      <c r="E4345" s="389" t="s">
        <v>18155</v>
      </c>
      <c r="F4345" s="388" t="s">
        <v>241</v>
      </c>
    </row>
    <row r="4346" spans="1:6">
      <c r="A4346" s="388">
        <v>96877</v>
      </c>
      <c r="B4346" s="388" t="s">
        <v>5592</v>
      </c>
      <c r="C4346" s="388" t="s">
        <v>146</v>
      </c>
      <c r="D4346" s="388" t="s">
        <v>240</v>
      </c>
      <c r="E4346" s="389" t="s">
        <v>18156</v>
      </c>
      <c r="F4346" s="388" t="s">
        <v>241</v>
      </c>
    </row>
    <row r="4347" spans="1:6">
      <c r="A4347" s="388">
        <v>96878</v>
      </c>
      <c r="B4347" s="388" t="s">
        <v>5593</v>
      </c>
      <c r="C4347" s="388" t="s">
        <v>146</v>
      </c>
      <c r="D4347" s="388" t="s">
        <v>240</v>
      </c>
      <c r="E4347" s="389" t="s">
        <v>18157</v>
      </c>
      <c r="F4347" s="388" t="s">
        <v>241</v>
      </c>
    </row>
    <row r="4348" spans="1:6">
      <c r="A4348" s="388">
        <v>96879</v>
      </c>
      <c r="B4348" s="388" t="s">
        <v>5594</v>
      </c>
      <c r="C4348" s="388" t="s">
        <v>146</v>
      </c>
      <c r="D4348" s="388" t="s">
        <v>240</v>
      </c>
      <c r="E4348" s="389" t="s">
        <v>17872</v>
      </c>
      <c r="F4348" s="388" t="s">
        <v>241</v>
      </c>
    </row>
    <row r="4349" spans="1:6">
      <c r="A4349" s="388">
        <v>96880</v>
      </c>
      <c r="B4349" s="388" t="s">
        <v>5595</v>
      </c>
      <c r="C4349" s="388" t="s">
        <v>146</v>
      </c>
      <c r="D4349" s="388" t="s">
        <v>240</v>
      </c>
      <c r="E4349" s="389" t="s">
        <v>14702</v>
      </c>
      <c r="F4349" s="388" t="s">
        <v>241</v>
      </c>
    </row>
    <row r="4350" spans="1:6">
      <c r="A4350" s="388">
        <v>96881</v>
      </c>
      <c r="B4350" s="388" t="s">
        <v>5596</v>
      </c>
      <c r="C4350" s="388" t="s">
        <v>146</v>
      </c>
      <c r="D4350" s="388" t="s">
        <v>240</v>
      </c>
      <c r="E4350" s="389" t="s">
        <v>18158</v>
      </c>
      <c r="F4350" s="388" t="s">
        <v>241</v>
      </c>
    </row>
    <row r="4351" spans="1:6">
      <c r="A4351" s="388">
        <v>97425</v>
      </c>
      <c r="B4351" s="388" t="s">
        <v>5597</v>
      </c>
      <c r="C4351" s="388" t="s">
        <v>146</v>
      </c>
      <c r="D4351" s="388" t="s">
        <v>334</v>
      </c>
      <c r="E4351" s="389" t="s">
        <v>7141</v>
      </c>
      <c r="F4351" s="388" t="s">
        <v>241</v>
      </c>
    </row>
    <row r="4352" spans="1:6">
      <c r="A4352" s="388">
        <v>97426</v>
      </c>
      <c r="B4352" s="388" t="s">
        <v>5598</v>
      </c>
      <c r="C4352" s="388" t="s">
        <v>146</v>
      </c>
      <c r="D4352" s="388" t="s">
        <v>334</v>
      </c>
      <c r="E4352" s="389" t="s">
        <v>13951</v>
      </c>
      <c r="F4352" s="388" t="s">
        <v>241</v>
      </c>
    </row>
    <row r="4353" spans="1:6">
      <c r="A4353" s="388">
        <v>97427</v>
      </c>
      <c r="B4353" s="388" t="s">
        <v>5599</v>
      </c>
      <c r="C4353" s="388" t="s">
        <v>146</v>
      </c>
      <c r="D4353" s="388" t="s">
        <v>334</v>
      </c>
      <c r="E4353" s="389" t="s">
        <v>17510</v>
      </c>
      <c r="F4353" s="388" t="s">
        <v>241</v>
      </c>
    </row>
    <row r="4354" spans="1:6">
      <c r="A4354" s="388">
        <v>97428</v>
      </c>
      <c r="B4354" s="388" t="s">
        <v>5600</v>
      </c>
      <c r="C4354" s="388" t="s">
        <v>146</v>
      </c>
      <c r="D4354" s="388" t="s">
        <v>334</v>
      </c>
      <c r="E4354" s="389" t="s">
        <v>18159</v>
      </c>
      <c r="F4354" s="388" t="s">
        <v>241</v>
      </c>
    </row>
    <row r="4355" spans="1:6">
      <c r="A4355" s="388">
        <v>97429</v>
      </c>
      <c r="B4355" s="388" t="s">
        <v>5601</v>
      </c>
      <c r="C4355" s="388" t="s">
        <v>146</v>
      </c>
      <c r="D4355" s="388" t="s">
        <v>334</v>
      </c>
      <c r="E4355" s="389" t="s">
        <v>14703</v>
      </c>
      <c r="F4355" s="388" t="s">
        <v>241</v>
      </c>
    </row>
    <row r="4356" spans="1:6">
      <c r="A4356" s="388">
        <v>97430</v>
      </c>
      <c r="B4356" s="388" t="s">
        <v>5602</v>
      </c>
      <c r="C4356" s="388" t="s">
        <v>146</v>
      </c>
      <c r="D4356" s="388" t="s">
        <v>240</v>
      </c>
      <c r="E4356" s="389" t="s">
        <v>18160</v>
      </c>
      <c r="F4356" s="388" t="s">
        <v>241</v>
      </c>
    </row>
    <row r="4357" spans="1:6">
      <c r="A4357" s="388">
        <v>97431</v>
      </c>
      <c r="B4357" s="388" t="s">
        <v>5603</v>
      </c>
      <c r="C4357" s="388" t="s">
        <v>146</v>
      </c>
      <c r="D4357" s="388" t="s">
        <v>240</v>
      </c>
      <c r="E4357" s="389" t="s">
        <v>18161</v>
      </c>
      <c r="F4357" s="388" t="s">
        <v>241</v>
      </c>
    </row>
    <row r="4358" spans="1:6">
      <c r="A4358" s="388">
        <v>97432</v>
      </c>
      <c r="B4358" s="388" t="s">
        <v>5604</v>
      </c>
      <c r="C4358" s="388" t="s">
        <v>146</v>
      </c>
      <c r="D4358" s="388" t="s">
        <v>240</v>
      </c>
      <c r="E4358" s="389" t="s">
        <v>16254</v>
      </c>
      <c r="F4358" s="388" t="s">
        <v>241</v>
      </c>
    </row>
    <row r="4359" spans="1:6">
      <c r="A4359" s="388">
        <v>97433</v>
      </c>
      <c r="B4359" s="388" t="s">
        <v>5606</v>
      </c>
      <c r="C4359" s="388" t="s">
        <v>146</v>
      </c>
      <c r="D4359" s="388" t="s">
        <v>240</v>
      </c>
      <c r="E4359" s="389" t="s">
        <v>14704</v>
      </c>
      <c r="F4359" s="388" t="s">
        <v>241</v>
      </c>
    </row>
    <row r="4360" spans="1:6">
      <c r="A4360" s="388">
        <v>97434</v>
      </c>
      <c r="B4360" s="388" t="s">
        <v>5607</v>
      </c>
      <c r="C4360" s="388" t="s">
        <v>146</v>
      </c>
      <c r="D4360" s="388" t="s">
        <v>240</v>
      </c>
      <c r="E4360" s="389" t="s">
        <v>18162</v>
      </c>
      <c r="F4360" s="388" t="s">
        <v>241</v>
      </c>
    </row>
    <row r="4361" spans="1:6">
      <c r="A4361" s="388">
        <v>97435</v>
      </c>
      <c r="B4361" s="388" t="s">
        <v>5608</v>
      </c>
      <c r="C4361" s="388" t="s">
        <v>146</v>
      </c>
      <c r="D4361" s="388" t="s">
        <v>240</v>
      </c>
      <c r="E4361" s="389" t="s">
        <v>18163</v>
      </c>
      <c r="F4361" s="388" t="s">
        <v>241</v>
      </c>
    </row>
    <row r="4362" spans="1:6">
      <c r="A4362" s="388">
        <v>97436</v>
      </c>
      <c r="B4362" s="388" t="s">
        <v>5609</v>
      </c>
      <c r="C4362" s="388" t="s">
        <v>146</v>
      </c>
      <c r="D4362" s="388" t="s">
        <v>240</v>
      </c>
      <c r="E4362" s="389" t="s">
        <v>18164</v>
      </c>
      <c r="F4362" s="388" t="s">
        <v>241</v>
      </c>
    </row>
    <row r="4363" spans="1:6">
      <c r="A4363" s="388">
        <v>97437</v>
      </c>
      <c r="B4363" s="388" t="s">
        <v>5610</v>
      </c>
      <c r="C4363" s="388" t="s">
        <v>146</v>
      </c>
      <c r="D4363" s="388" t="s">
        <v>240</v>
      </c>
      <c r="E4363" s="389" t="s">
        <v>14705</v>
      </c>
      <c r="F4363" s="388" t="s">
        <v>241</v>
      </c>
    </row>
    <row r="4364" spans="1:6">
      <c r="A4364" s="388">
        <v>97438</v>
      </c>
      <c r="B4364" s="388" t="s">
        <v>5611</v>
      </c>
      <c r="C4364" s="388" t="s">
        <v>146</v>
      </c>
      <c r="D4364" s="388" t="s">
        <v>240</v>
      </c>
      <c r="E4364" s="389" t="s">
        <v>18165</v>
      </c>
      <c r="F4364" s="388" t="s">
        <v>241</v>
      </c>
    </row>
    <row r="4365" spans="1:6">
      <c r="A4365" s="388">
        <v>97439</v>
      </c>
      <c r="B4365" s="388" t="s">
        <v>5612</v>
      </c>
      <c r="C4365" s="388" t="s">
        <v>146</v>
      </c>
      <c r="D4365" s="388" t="s">
        <v>240</v>
      </c>
      <c r="E4365" s="389" t="s">
        <v>18166</v>
      </c>
      <c r="F4365" s="388" t="s">
        <v>241</v>
      </c>
    </row>
    <row r="4366" spans="1:6">
      <c r="A4366" s="388">
        <v>97440</v>
      </c>
      <c r="B4366" s="388" t="s">
        <v>5613</v>
      </c>
      <c r="C4366" s="388" t="s">
        <v>146</v>
      </c>
      <c r="D4366" s="388" t="s">
        <v>240</v>
      </c>
      <c r="E4366" s="389" t="s">
        <v>18167</v>
      </c>
      <c r="F4366" s="388" t="s">
        <v>241</v>
      </c>
    </row>
    <row r="4367" spans="1:6">
      <c r="A4367" s="388">
        <v>97442</v>
      </c>
      <c r="B4367" s="388" t="s">
        <v>5614</v>
      </c>
      <c r="C4367" s="388" t="s">
        <v>146</v>
      </c>
      <c r="D4367" s="388" t="s">
        <v>240</v>
      </c>
      <c r="E4367" s="389" t="s">
        <v>18168</v>
      </c>
      <c r="F4367" s="388" t="s">
        <v>241</v>
      </c>
    </row>
    <row r="4368" spans="1:6">
      <c r="A4368" s="388">
        <v>97443</v>
      </c>
      <c r="B4368" s="388" t="s">
        <v>5615</v>
      </c>
      <c r="C4368" s="388" t="s">
        <v>146</v>
      </c>
      <c r="D4368" s="388" t="s">
        <v>240</v>
      </c>
      <c r="E4368" s="389" t="s">
        <v>14706</v>
      </c>
      <c r="F4368" s="388" t="s">
        <v>241</v>
      </c>
    </row>
    <row r="4369" spans="1:6">
      <c r="A4369" s="388">
        <v>97444</v>
      </c>
      <c r="B4369" s="388" t="s">
        <v>5616</v>
      </c>
      <c r="C4369" s="388" t="s">
        <v>146</v>
      </c>
      <c r="D4369" s="388" t="s">
        <v>240</v>
      </c>
      <c r="E4369" s="389" t="s">
        <v>18169</v>
      </c>
      <c r="F4369" s="388" t="s">
        <v>241</v>
      </c>
    </row>
    <row r="4370" spans="1:6">
      <c r="A4370" s="388">
        <v>97446</v>
      </c>
      <c r="B4370" s="388" t="s">
        <v>5617</v>
      </c>
      <c r="C4370" s="388" t="s">
        <v>146</v>
      </c>
      <c r="D4370" s="388" t="s">
        <v>240</v>
      </c>
      <c r="E4370" s="389" t="s">
        <v>18170</v>
      </c>
      <c r="F4370" s="388" t="s">
        <v>241</v>
      </c>
    </row>
    <row r="4371" spans="1:6">
      <c r="A4371" s="388">
        <v>97447</v>
      </c>
      <c r="B4371" s="388" t="s">
        <v>5618</v>
      </c>
      <c r="C4371" s="388" t="s">
        <v>146</v>
      </c>
      <c r="D4371" s="388" t="s">
        <v>240</v>
      </c>
      <c r="E4371" s="389" t="s">
        <v>18170</v>
      </c>
      <c r="F4371" s="388" t="s">
        <v>241</v>
      </c>
    </row>
    <row r="4372" spans="1:6">
      <c r="A4372" s="388">
        <v>97449</v>
      </c>
      <c r="B4372" s="388" t="s">
        <v>5619</v>
      </c>
      <c r="C4372" s="388" t="s">
        <v>146</v>
      </c>
      <c r="D4372" s="388" t="s">
        <v>240</v>
      </c>
      <c r="E4372" s="389" t="s">
        <v>18171</v>
      </c>
      <c r="F4372" s="388" t="s">
        <v>241</v>
      </c>
    </row>
    <row r="4373" spans="1:6">
      <c r="A4373" s="388">
        <v>97450</v>
      </c>
      <c r="B4373" s="388" t="s">
        <v>5620</v>
      </c>
      <c r="C4373" s="388" t="s">
        <v>146</v>
      </c>
      <c r="D4373" s="388" t="s">
        <v>240</v>
      </c>
      <c r="E4373" s="389" t="s">
        <v>18172</v>
      </c>
      <c r="F4373" s="388" t="s">
        <v>241</v>
      </c>
    </row>
    <row r="4374" spans="1:6">
      <c r="A4374" s="388">
        <v>97452</v>
      </c>
      <c r="B4374" s="388" t="s">
        <v>5621</v>
      </c>
      <c r="C4374" s="388" t="s">
        <v>146</v>
      </c>
      <c r="D4374" s="388" t="s">
        <v>240</v>
      </c>
      <c r="E4374" s="389" t="s">
        <v>18173</v>
      </c>
      <c r="F4374" s="388" t="s">
        <v>241</v>
      </c>
    </row>
    <row r="4375" spans="1:6">
      <c r="A4375" s="388">
        <v>97453</v>
      </c>
      <c r="B4375" s="388" t="s">
        <v>5622</v>
      </c>
      <c r="C4375" s="388" t="s">
        <v>146</v>
      </c>
      <c r="D4375" s="388" t="s">
        <v>240</v>
      </c>
      <c r="E4375" s="389" t="s">
        <v>18174</v>
      </c>
      <c r="F4375" s="388" t="s">
        <v>241</v>
      </c>
    </row>
    <row r="4376" spans="1:6">
      <c r="A4376" s="388">
        <v>97454</v>
      </c>
      <c r="B4376" s="388" t="s">
        <v>5623</v>
      </c>
      <c r="C4376" s="388" t="s">
        <v>146</v>
      </c>
      <c r="D4376" s="388" t="s">
        <v>240</v>
      </c>
      <c r="E4376" s="389" t="s">
        <v>18175</v>
      </c>
      <c r="F4376" s="388" t="s">
        <v>241</v>
      </c>
    </row>
    <row r="4377" spans="1:6">
      <c r="A4377" s="388">
        <v>97455</v>
      </c>
      <c r="B4377" s="388" t="s">
        <v>5624</v>
      </c>
      <c r="C4377" s="388" t="s">
        <v>146</v>
      </c>
      <c r="D4377" s="388" t="s">
        <v>240</v>
      </c>
      <c r="E4377" s="389" t="s">
        <v>18176</v>
      </c>
      <c r="F4377" s="388" t="s">
        <v>241</v>
      </c>
    </row>
    <row r="4378" spans="1:6">
      <c r="A4378" s="388">
        <v>97456</v>
      </c>
      <c r="B4378" s="388" t="s">
        <v>5625</v>
      </c>
      <c r="C4378" s="388" t="s">
        <v>146</v>
      </c>
      <c r="D4378" s="388" t="s">
        <v>240</v>
      </c>
      <c r="E4378" s="389" t="s">
        <v>18177</v>
      </c>
      <c r="F4378" s="388" t="s">
        <v>241</v>
      </c>
    </row>
    <row r="4379" spans="1:6">
      <c r="A4379" s="388">
        <v>97457</v>
      </c>
      <c r="B4379" s="388" t="s">
        <v>5626</v>
      </c>
      <c r="C4379" s="388" t="s">
        <v>146</v>
      </c>
      <c r="D4379" s="388" t="s">
        <v>240</v>
      </c>
      <c r="E4379" s="389" t="s">
        <v>17211</v>
      </c>
      <c r="F4379" s="388" t="s">
        <v>241</v>
      </c>
    </row>
    <row r="4380" spans="1:6">
      <c r="A4380" s="388">
        <v>97458</v>
      </c>
      <c r="B4380" s="388" t="s">
        <v>5627</v>
      </c>
      <c r="C4380" s="388" t="s">
        <v>146</v>
      </c>
      <c r="D4380" s="388" t="s">
        <v>240</v>
      </c>
      <c r="E4380" s="389" t="s">
        <v>18178</v>
      </c>
      <c r="F4380" s="388" t="s">
        <v>241</v>
      </c>
    </row>
    <row r="4381" spans="1:6">
      <c r="A4381" s="388">
        <v>97459</v>
      </c>
      <c r="B4381" s="388" t="s">
        <v>5628</v>
      </c>
      <c r="C4381" s="388" t="s">
        <v>146</v>
      </c>
      <c r="D4381" s="388" t="s">
        <v>240</v>
      </c>
      <c r="E4381" s="389" t="s">
        <v>18179</v>
      </c>
      <c r="F4381" s="388" t="s">
        <v>241</v>
      </c>
    </row>
    <row r="4382" spans="1:6">
      <c r="A4382" s="388">
        <v>97460</v>
      </c>
      <c r="B4382" s="388" t="s">
        <v>5629</v>
      </c>
      <c r="C4382" s="388" t="s">
        <v>146</v>
      </c>
      <c r="D4382" s="388" t="s">
        <v>240</v>
      </c>
      <c r="E4382" s="389" t="s">
        <v>18180</v>
      </c>
      <c r="F4382" s="388" t="s">
        <v>241</v>
      </c>
    </row>
    <row r="4383" spans="1:6">
      <c r="A4383" s="388">
        <v>97461</v>
      </c>
      <c r="B4383" s="388" t="s">
        <v>5630</v>
      </c>
      <c r="C4383" s="388" t="s">
        <v>146</v>
      </c>
      <c r="D4383" s="388" t="s">
        <v>240</v>
      </c>
      <c r="E4383" s="389" t="s">
        <v>6016</v>
      </c>
      <c r="F4383" s="388" t="s">
        <v>241</v>
      </c>
    </row>
    <row r="4384" spans="1:6">
      <c r="A4384" s="388">
        <v>97462</v>
      </c>
      <c r="B4384" s="388" t="s">
        <v>5631</v>
      </c>
      <c r="C4384" s="388" t="s">
        <v>146</v>
      </c>
      <c r="D4384" s="388" t="s">
        <v>240</v>
      </c>
      <c r="E4384" s="389" t="s">
        <v>3664</v>
      </c>
      <c r="F4384" s="388" t="s">
        <v>241</v>
      </c>
    </row>
    <row r="4385" spans="1:6">
      <c r="A4385" s="388">
        <v>97464</v>
      </c>
      <c r="B4385" s="388" t="s">
        <v>5633</v>
      </c>
      <c r="C4385" s="388" t="s">
        <v>146</v>
      </c>
      <c r="D4385" s="388" t="s">
        <v>240</v>
      </c>
      <c r="E4385" s="389" t="s">
        <v>14696</v>
      </c>
      <c r="F4385" s="388" t="s">
        <v>241</v>
      </c>
    </row>
    <row r="4386" spans="1:6">
      <c r="A4386" s="388">
        <v>97465</v>
      </c>
      <c r="B4386" s="388" t="s">
        <v>5634</v>
      </c>
      <c r="C4386" s="388" t="s">
        <v>146</v>
      </c>
      <c r="D4386" s="388" t="s">
        <v>240</v>
      </c>
      <c r="E4386" s="389" t="s">
        <v>14504</v>
      </c>
      <c r="F4386" s="388" t="s">
        <v>241</v>
      </c>
    </row>
    <row r="4387" spans="1:6">
      <c r="A4387" s="388">
        <v>97467</v>
      </c>
      <c r="B4387" s="388" t="s">
        <v>5635</v>
      </c>
      <c r="C4387" s="388" t="s">
        <v>146</v>
      </c>
      <c r="D4387" s="388" t="s">
        <v>240</v>
      </c>
      <c r="E4387" s="389" t="s">
        <v>18181</v>
      </c>
      <c r="F4387" s="388" t="s">
        <v>241</v>
      </c>
    </row>
    <row r="4388" spans="1:6">
      <c r="A4388" s="388">
        <v>97468</v>
      </c>
      <c r="B4388" s="388" t="s">
        <v>5636</v>
      </c>
      <c r="C4388" s="388" t="s">
        <v>146</v>
      </c>
      <c r="D4388" s="388" t="s">
        <v>240</v>
      </c>
      <c r="E4388" s="389" t="s">
        <v>14707</v>
      </c>
      <c r="F4388" s="388" t="s">
        <v>241</v>
      </c>
    </row>
    <row r="4389" spans="1:6">
      <c r="A4389" s="388">
        <v>97470</v>
      </c>
      <c r="B4389" s="388" t="s">
        <v>5638</v>
      </c>
      <c r="C4389" s="388" t="s">
        <v>146</v>
      </c>
      <c r="D4389" s="388" t="s">
        <v>240</v>
      </c>
      <c r="E4389" s="389" t="s">
        <v>18182</v>
      </c>
      <c r="F4389" s="388" t="s">
        <v>241</v>
      </c>
    </row>
    <row r="4390" spans="1:6">
      <c r="A4390" s="388">
        <v>97471</v>
      </c>
      <c r="B4390" s="388" t="s">
        <v>5639</v>
      </c>
      <c r="C4390" s="388" t="s">
        <v>146</v>
      </c>
      <c r="D4390" s="388" t="s">
        <v>240</v>
      </c>
      <c r="E4390" s="389" t="s">
        <v>17391</v>
      </c>
      <c r="F4390" s="388" t="s">
        <v>241</v>
      </c>
    </row>
    <row r="4391" spans="1:6">
      <c r="A4391" s="388">
        <v>97474</v>
      </c>
      <c r="B4391" s="388" t="s">
        <v>5640</v>
      </c>
      <c r="C4391" s="388" t="s">
        <v>146</v>
      </c>
      <c r="D4391" s="388" t="s">
        <v>240</v>
      </c>
      <c r="E4391" s="389" t="s">
        <v>18183</v>
      </c>
      <c r="F4391" s="388" t="s">
        <v>241</v>
      </c>
    </row>
    <row r="4392" spans="1:6">
      <c r="A4392" s="388">
        <v>97475</v>
      </c>
      <c r="B4392" s="388" t="s">
        <v>5641</v>
      </c>
      <c r="C4392" s="388" t="s">
        <v>146</v>
      </c>
      <c r="D4392" s="388" t="s">
        <v>240</v>
      </c>
      <c r="E4392" s="389" t="s">
        <v>18184</v>
      </c>
      <c r="F4392" s="388" t="s">
        <v>241</v>
      </c>
    </row>
    <row r="4393" spans="1:6">
      <c r="A4393" s="388">
        <v>97477</v>
      </c>
      <c r="B4393" s="388" t="s">
        <v>5642</v>
      </c>
      <c r="C4393" s="388" t="s">
        <v>146</v>
      </c>
      <c r="D4393" s="388" t="s">
        <v>240</v>
      </c>
      <c r="E4393" s="389" t="s">
        <v>18185</v>
      </c>
      <c r="F4393" s="388" t="s">
        <v>241</v>
      </c>
    </row>
    <row r="4394" spans="1:6">
      <c r="A4394" s="388">
        <v>97478</v>
      </c>
      <c r="B4394" s="388" t="s">
        <v>5643</v>
      </c>
      <c r="C4394" s="388" t="s">
        <v>146</v>
      </c>
      <c r="D4394" s="388" t="s">
        <v>240</v>
      </c>
      <c r="E4394" s="389" t="s">
        <v>18186</v>
      </c>
      <c r="F4394" s="388" t="s">
        <v>241</v>
      </c>
    </row>
    <row r="4395" spans="1:6">
      <c r="A4395" s="388">
        <v>97479</v>
      </c>
      <c r="B4395" s="388" t="s">
        <v>5644</v>
      </c>
      <c r="C4395" s="388" t="s">
        <v>146</v>
      </c>
      <c r="D4395" s="388" t="s">
        <v>240</v>
      </c>
      <c r="E4395" s="389" t="s">
        <v>7242</v>
      </c>
      <c r="F4395" s="388" t="s">
        <v>241</v>
      </c>
    </row>
    <row r="4396" spans="1:6">
      <c r="A4396" s="388">
        <v>97480</v>
      </c>
      <c r="B4396" s="388" t="s">
        <v>5646</v>
      </c>
      <c r="C4396" s="388" t="s">
        <v>146</v>
      </c>
      <c r="D4396" s="388" t="s">
        <v>240</v>
      </c>
      <c r="E4396" s="389" t="s">
        <v>7242</v>
      </c>
      <c r="F4396" s="388" t="s">
        <v>241</v>
      </c>
    </row>
    <row r="4397" spans="1:6">
      <c r="A4397" s="388">
        <v>97481</v>
      </c>
      <c r="B4397" s="388" t="s">
        <v>5647</v>
      </c>
      <c r="C4397" s="388" t="s">
        <v>146</v>
      </c>
      <c r="D4397" s="388" t="s">
        <v>240</v>
      </c>
      <c r="E4397" s="389" t="s">
        <v>18187</v>
      </c>
      <c r="F4397" s="388" t="s">
        <v>241</v>
      </c>
    </row>
    <row r="4398" spans="1:6">
      <c r="A4398" s="388">
        <v>97482</v>
      </c>
      <c r="B4398" s="388" t="s">
        <v>5648</v>
      </c>
      <c r="C4398" s="388" t="s">
        <v>146</v>
      </c>
      <c r="D4398" s="388" t="s">
        <v>240</v>
      </c>
      <c r="E4398" s="389" t="s">
        <v>18187</v>
      </c>
      <c r="F4398" s="388" t="s">
        <v>241</v>
      </c>
    </row>
    <row r="4399" spans="1:6">
      <c r="A4399" s="388">
        <v>97483</v>
      </c>
      <c r="B4399" s="388" t="s">
        <v>5649</v>
      </c>
      <c r="C4399" s="388" t="s">
        <v>146</v>
      </c>
      <c r="D4399" s="388" t="s">
        <v>240</v>
      </c>
      <c r="E4399" s="389" t="s">
        <v>18188</v>
      </c>
      <c r="F4399" s="388" t="s">
        <v>241</v>
      </c>
    </row>
    <row r="4400" spans="1:6">
      <c r="A4400" s="388">
        <v>97484</v>
      </c>
      <c r="B4400" s="388" t="s">
        <v>5650</v>
      </c>
      <c r="C4400" s="388" t="s">
        <v>146</v>
      </c>
      <c r="D4400" s="388" t="s">
        <v>240</v>
      </c>
      <c r="E4400" s="389" t="s">
        <v>18188</v>
      </c>
      <c r="F4400" s="388" t="s">
        <v>241</v>
      </c>
    </row>
    <row r="4401" spans="1:6">
      <c r="A4401" s="388">
        <v>97485</v>
      </c>
      <c r="B4401" s="388" t="s">
        <v>5651</v>
      </c>
      <c r="C4401" s="388" t="s">
        <v>146</v>
      </c>
      <c r="D4401" s="388" t="s">
        <v>240</v>
      </c>
      <c r="E4401" s="389" t="s">
        <v>18189</v>
      </c>
      <c r="F4401" s="388" t="s">
        <v>241</v>
      </c>
    </row>
    <row r="4402" spans="1:6">
      <c r="A4402" s="388">
        <v>97486</v>
      </c>
      <c r="B4402" s="388" t="s">
        <v>5652</v>
      </c>
      <c r="C4402" s="388" t="s">
        <v>146</v>
      </c>
      <c r="D4402" s="388" t="s">
        <v>240</v>
      </c>
      <c r="E4402" s="389" t="s">
        <v>18190</v>
      </c>
      <c r="F4402" s="388" t="s">
        <v>241</v>
      </c>
    </row>
    <row r="4403" spans="1:6">
      <c r="A4403" s="388">
        <v>97487</v>
      </c>
      <c r="B4403" s="388" t="s">
        <v>5653</v>
      </c>
      <c r="C4403" s="388" t="s">
        <v>146</v>
      </c>
      <c r="D4403" s="388" t="s">
        <v>240</v>
      </c>
      <c r="E4403" s="389" t="s">
        <v>18191</v>
      </c>
      <c r="F4403" s="388" t="s">
        <v>241</v>
      </c>
    </row>
    <row r="4404" spans="1:6">
      <c r="A4404" s="388">
        <v>97488</v>
      </c>
      <c r="B4404" s="388" t="s">
        <v>5654</v>
      </c>
      <c r="C4404" s="388" t="s">
        <v>146</v>
      </c>
      <c r="D4404" s="388" t="s">
        <v>240</v>
      </c>
      <c r="E4404" s="389" t="s">
        <v>18192</v>
      </c>
      <c r="F4404" s="388" t="s">
        <v>241</v>
      </c>
    </row>
    <row r="4405" spans="1:6">
      <c r="A4405" s="388">
        <v>97489</v>
      </c>
      <c r="B4405" s="388" t="s">
        <v>5655</v>
      </c>
      <c r="C4405" s="388" t="s">
        <v>146</v>
      </c>
      <c r="D4405" s="388" t="s">
        <v>240</v>
      </c>
      <c r="E4405" s="389" t="s">
        <v>18193</v>
      </c>
      <c r="F4405" s="388" t="s">
        <v>241</v>
      </c>
    </row>
    <row r="4406" spans="1:6">
      <c r="A4406" s="388">
        <v>97490</v>
      </c>
      <c r="B4406" s="388" t="s">
        <v>5656</v>
      </c>
      <c r="C4406" s="388" t="s">
        <v>146</v>
      </c>
      <c r="D4406" s="388" t="s">
        <v>240</v>
      </c>
      <c r="E4406" s="389" t="s">
        <v>18194</v>
      </c>
      <c r="F4406" s="388" t="s">
        <v>241</v>
      </c>
    </row>
    <row r="4407" spans="1:6">
      <c r="A4407" s="388">
        <v>97491</v>
      </c>
      <c r="B4407" s="388" t="s">
        <v>5657</v>
      </c>
      <c r="C4407" s="388" t="s">
        <v>146</v>
      </c>
      <c r="D4407" s="388" t="s">
        <v>240</v>
      </c>
      <c r="E4407" s="389" t="s">
        <v>18195</v>
      </c>
      <c r="F4407" s="388" t="s">
        <v>241</v>
      </c>
    </row>
    <row r="4408" spans="1:6">
      <c r="A4408" s="388">
        <v>97492</v>
      </c>
      <c r="B4408" s="388" t="s">
        <v>5659</v>
      </c>
      <c r="C4408" s="388" t="s">
        <v>146</v>
      </c>
      <c r="D4408" s="388" t="s">
        <v>240</v>
      </c>
      <c r="E4408" s="389" t="s">
        <v>14708</v>
      </c>
      <c r="F4408" s="388" t="s">
        <v>241</v>
      </c>
    </row>
    <row r="4409" spans="1:6">
      <c r="A4409" s="388">
        <v>97493</v>
      </c>
      <c r="B4409" s="388" t="s">
        <v>5660</v>
      </c>
      <c r="C4409" s="388" t="s">
        <v>146</v>
      </c>
      <c r="D4409" s="388" t="s">
        <v>240</v>
      </c>
      <c r="E4409" s="389" t="s">
        <v>18196</v>
      </c>
      <c r="F4409" s="388" t="s">
        <v>241</v>
      </c>
    </row>
    <row r="4410" spans="1:6">
      <c r="A4410" s="388">
        <v>97494</v>
      </c>
      <c r="B4410" s="388" t="s">
        <v>5661</v>
      </c>
      <c r="C4410" s="388" t="s">
        <v>146</v>
      </c>
      <c r="D4410" s="388" t="s">
        <v>240</v>
      </c>
      <c r="E4410" s="389" t="s">
        <v>18197</v>
      </c>
      <c r="F4410" s="388" t="s">
        <v>241</v>
      </c>
    </row>
    <row r="4411" spans="1:6">
      <c r="A4411" s="388">
        <v>97495</v>
      </c>
      <c r="B4411" s="388" t="s">
        <v>5662</v>
      </c>
      <c r="C4411" s="388" t="s">
        <v>146</v>
      </c>
      <c r="D4411" s="388" t="s">
        <v>240</v>
      </c>
      <c r="E4411" s="389" t="s">
        <v>18198</v>
      </c>
      <c r="F4411" s="388" t="s">
        <v>241</v>
      </c>
    </row>
    <row r="4412" spans="1:6">
      <c r="A4412" s="388">
        <v>97496</v>
      </c>
      <c r="B4412" s="388" t="s">
        <v>5663</v>
      </c>
      <c r="C4412" s="388" t="s">
        <v>146</v>
      </c>
      <c r="D4412" s="388" t="s">
        <v>240</v>
      </c>
      <c r="E4412" s="389" t="s">
        <v>18199</v>
      </c>
      <c r="F4412" s="388" t="s">
        <v>241</v>
      </c>
    </row>
    <row r="4413" spans="1:6">
      <c r="A4413" s="388">
        <v>97499</v>
      </c>
      <c r="B4413" s="388" t="s">
        <v>5664</v>
      </c>
      <c r="C4413" s="388" t="s">
        <v>146</v>
      </c>
      <c r="D4413" s="388" t="s">
        <v>240</v>
      </c>
      <c r="E4413" s="389" t="s">
        <v>4984</v>
      </c>
      <c r="F4413" s="388" t="s">
        <v>241</v>
      </c>
    </row>
    <row r="4414" spans="1:6">
      <c r="A4414" s="388">
        <v>97500</v>
      </c>
      <c r="B4414" s="388" t="s">
        <v>5665</v>
      </c>
      <c r="C4414" s="388" t="s">
        <v>146</v>
      </c>
      <c r="D4414" s="388" t="s">
        <v>240</v>
      </c>
      <c r="E4414" s="389" t="s">
        <v>18107</v>
      </c>
      <c r="F4414" s="388" t="s">
        <v>241</v>
      </c>
    </row>
    <row r="4415" spans="1:6">
      <c r="A4415" s="388">
        <v>97502</v>
      </c>
      <c r="B4415" s="388" t="s">
        <v>5667</v>
      </c>
      <c r="C4415" s="388" t="s">
        <v>146</v>
      </c>
      <c r="D4415" s="388" t="s">
        <v>240</v>
      </c>
      <c r="E4415" s="389" t="s">
        <v>14709</v>
      </c>
      <c r="F4415" s="388" t="s">
        <v>241</v>
      </c>
    </row>
    <row r="4416" spans="1:6">
      <c r="A4416" s="388">
        <v>97503</v>
      </c>
      <c r="B4416" s="388" t="s">
        <v>5669</v>
      </c>
      <c r="C4416" s="388" t="s">
        <v>146</v>
      </c>
      <c r="D4416" s="388" t="s">
        <v>240</v>
      </c>
      <c r="E4416" s="389" t="s">
        <v>14049</v>
      </c>
      <c r="F4416" s="388" t="s">
        <v>241</v>
      </c>
    </row>
    <row r="4417" spans="1:6">
      <c r="A4417" s="388">
        <v>97505</v>
      </c>
      <c r="B4417" s="388" t="s">
        <v>5670</v>
      </c>
      <c r="C4417" s="388" t="s">
        <v>146</v>
      </c>
      <c r="D4417" s="388" t="s">
        <v>240</v>
      </c>
      <c r="E4417" s="389" t="s">
        <v>16428</v>
      </c>
      <c r="F4417" s="388" t="s">
        <v>241</v>
      </c>
    </row>
    <row r="4418" spans="1:6">
      <c r="A4418" s="388">
        <v>97506</v>
      </c>
      <c r="B4418" s="388" t="s">
        <v>5671</v>
      </c>
      <c r="C4418" s="388" t="s">
        <v>146</v>
      </c>
      <c r="D4418" s="388" t="s">
        <v>240</v>
      </c>
      <c r="E4418" s="389" t="s">
        <v>14710</v>
      </c>
      <c r="F4418" s="388" t="s">
        <v>241</v>
      </c>
    </row>
    <row r="4419" spans="1:6">
      <c r="A4419" s="388">
        <v>97508</v>
      </c>
      <c r="B4419" s="388" t="s">
        <v>5672</v>
      </c>
      <c r="C4419" s="388" t="s">
        <v>146</v>
      </c>
      <c r="D4419" s="388" t="s">
        <v>240</v>
      </c>
      <c r="E4419" s="389" t="s">
        <v>16025</v>
      </c>
      <c r="F4419" s="388" t="s">
        <v>241</v>
      </c>
    </row>
    <row r="4420" spans="1:6">
      <c r="A4420" s="388">
        <v>97509</v>
      </c>
      <c r="B4420" s="388" t="s">
        <v>5673</v>
      </c>
      <c r="C4420" s="388" t="s">
        <v>146</v>
      </c>
      <c r="D4420" s="388" t="s">
        <v>240</v>
      </c>
      <c r="E4420" s="389" t="s">
        <v>14711</v>
      </c>
      <c r="F4420" s="388" t="s">
        <v>241</v>
      </c>
    </row>
    <row r="4421" spans="1:6">
      <c r="A4421" s="388">
        <v>97511</v>
      </c>
      <c r="B4421" s="388" t="s">
        <v>5674</v>
      </c>
      <c r="C4421" s="388" t="s">
        <v>146</v>
      </c>
      <c r="D4421" s="388" t="s">
        <v>240</v>
      </c>
      <c r="E4421" s="389" t="s">
        <v>18200</v>
      </c>
      <c r="F4421" s="388" t="s">
        <v>241</v>
      </c>
    </row>
    <row r="4422" spans="1:6">
      <c r="A4422" s="388">
        <v>97512</v>
      </c>
      <c r="B4422" s="388" t="s">
        <v>5675</v>
      </c>
      <c r="C4422" s="388" t="s">
        <v>146</v>
      </c>
      <c r="D4422" s="388" t="s">
        <v>240</v>
      </c>
      <c r="E4422" s="389" t="s">
        <v>18201</v>
      </c>
      <c r="F4422" s="388" t="s">
        <v>241</v>
      </c>
    </row>
    <row r="4423" spans="1:6">
      <c r="A4423" s="388">
        <v>97514</v>
      </c>
      <c r="B4423" s="388" t="s">
        <v>5676</v>
      </c>
      <c r="C4423" s="388" t="s">
        <v>146</v>
      </c>
      <c r="D4423" s="388" t="s">
        <v>240</v>
      </c>
      <c r="E4423" s="389" t="s">
        <v>18202</v>
      </c>
      <c r="F4423" s="388" t="s">
        <v>241</v>
      </c>
    </row>
    <row r="4424" spans="1:6">
      <c r="A4424" s="388">
        <v>97515</v>
      </c>
      <c r="B4424" s="388" t="s">
        <v>5677</v>
      </c>
      <c r="C4424" s="388" t="s">
        <v>146</v>
      </c>
      <c r="D4424" s="388" t="s">
        <v>240</v>
      </c>
      <c r="E4424" s="389" t="s">
        <v>18203</v>
      </c>
      <c r="F4424" s="388" t="s">
        <v>241</v>
      </c>
    </row>
    <row r="4425" spans="1:6">
      <c r="A4425" s="388">
        <v>97517</v>
      </c>
      <c r="B4425" s="388" t="s">
        <v>5678</v>
      </c>
      <c r="C4425" s="388" t="s">
        <v>146</v>
      </c>
      <c r="D4425" s="388" t="s">
        <v>240</v>
      </c>
      <c r="E4425" s="389" t="s">
        <v>18204</v>
      </c>
      <c r="F4425" s="388" t="s">
        <v>241</v>
      </c>
    </row>
    <row r="4426" spans="1:6">
      <c r="A4426" s="388">
        <v>97518</v>
      </c>
      <c r="B4426" s="388" t="s">
        <v>5679</v>
      </c>
      <c r="C4426" s="388" t="s">
        <v>146</v>
      </c>
      <c r="D4426" s="388" t="s">
        <v>240</v>
      </c>
      <c r="E4426" s="389" t="s">
        <v>18204</v>
      </c>
      <c r="F4426" s="388" t="s">
        <v>241</v>
      </c>
    </row>
    <row r="4427" spans="1:6">
      <c r="A4427" s="388">
        <v>97519</v>
      </c>
      <c r="B4427" s="388" t="s">
        <v>5680</v>
      </c>
      <c r="C4427" s="388" t="s">
        <v>146</v>
      </c>
      <c r="D4427" s="388" t="s">
        <v>240</v>
      </c>
      <c r="E4427" s="389" t="s">
        <v>18205</v>
      </c>
      <c r="F4427" s="388" t="s">
        <v>241</v>
      </c>
    </row>
    <row r="4428" spans="1:6">
      <c r="A4428" s="388">
        <v>97520</v>
      </c>
      <c r="B4428" s="388" t="s">
        <v>5681</v>
      </c>
      <c r="C4428" s="388" t="s">
        <v>146</v>
      </c>
      <c r="D4428" s="388" t="s">
        <v>240</v>
      </c>
      <c r="E4428" s="389" t="s">
        <v>18205</v>
      </c>
      <c r="F4428" s="388" t="s">
        <v>241</v>
      </c>
    </row>
    <row r="4429" spans="1:6">
      <c r="A4429" s="388">
        <v>97521</v>
      </c>
      <c r="B4429" s="388" t="s">
        <v>5682</v>
      </c>
      <c r="C4429" s="388" t="s">
        <v>146</v>
      </c>
      <c r="D4429" s="388" t="s">
        <v>240</v>
      </c>
      <c r="E4429" s="389" t="s">
        <v>18206</v>
      </c>
      <c r="F4429" s="388" t="s">
        <v>241</v>
      </c>
    </row>
    <row r="4430" spans="1:6">
      <c r="A4430" s="388">
        <v>97522</v>
      </c>
      <c r="B4430" s="388" t="s">
        <v>5683</v>
      </c>
      <c r="C4430" s="388" t="s">
        <v>146</v>
      </c>
      <c r="D4430" s="388" t="s">
        <v>240</v>
      </c>
      <c r="E4430" s="389" t="s">
        <v>18206</v>
      </c>
      <c r="F4430" s="388" t="s">
        <v>241</v>
      </c>
    </row>
    <row r="4431" spans="1:6">
      <c r="A4431" s="388">
        <v>97523</v>
      </c>
      <c r="B4431" s="388" t="s">
        <v>5684</v>
      </c>
      <c r="C4431" s="388" t="s">
        <v>146</v>
      </c>
      <c r="D4431" s="388" t="s">
        <v>240</v>
      </c>
      <c r="E4431" s="389" t="s">
        <v>18207</v>
      </c>
      <c r="F4431" s="388" t="s">
        <v>241</v>
      </c>
    </row>
    <row r="4432" spans="1:6">
      <c r="A4432" s="388">
        <v>97524</v>
      </c>
      <c r="B4432" s="388" t="s">
        <v>5685</v>
      </c>
      <c r="C4432" s="388" t="s">
        <v>146</v>
      </c>
      <c r="D4432" s="388" t="s">
        <v>240</v>
      </c>
      <c r="E4432" s="389" t="s">
        <v>18208</v>
      </c>
      <c r="F4432" s="388" t="s">
        <v>241</v>
      </c>
    </row>
    <row r="4433" spans="1:6">
      <c r="A4433" s="388">
        <v>97525</v>
      </c>
      <c r="B4433" s="388" t="s">
        <v>5686</v>
      </c>
      <c r="C4433" s="388" t="s">
        <v>146</v>
      </c>
      <c r="D4433" s="388" t="s">
        <v>240</v>
      </c>
      <c r="E4433" s="389" t="s">
        <v>18209</v>
      </c>
      <c r="F4433" s="388" t="s">
        <v>241</v>
      </c>
    </row>
    <row r="4434" spans="1:6">
      <c r="A4434" s="388">
        <v>97526</v>
      </c>
      <c r="B4434" s="388" t="s">
        <v>5687</v>
      </c>
      <c r="C4434" s="388" t="s">
        <v>146</v>
      </c>
      <c r="D4434" s="388" t="s">
        <v>240</v>
      </c>
      <c r="E4434" s="389" t="s">
        <v>18210</v>
      </c>
      <c r="F4434" s="388" t="s">
        <v>241</v>
      </c>
    </row>
    <row r="4435" spans="1:6">
      <c r="A4435" s="388">
        <v>97527</v>
      </c>
      <c r="B4435" s="388" t="s">
        <v>5688</v>
      </c>
      <c r="C4435" s="388" t="s">
        <v>146</v>
      </c>
      <c r="D4435" s="388" t="s">
        <v>240</v>
      </c>
      <c r="E4435" s="389" t="s">
        <v>18211</v>
      </c>
      <c r="F4435" s="388" t="s">
        <v>241</v>
      </c>
    </row>
    <row r="4436" spans="1:6">
      <c r="A4436" s="388">
        <v>97528</v>
      </c>
      <c r="B4436" s="388" t="s">
        <v>5689</v>
      </c>
      <c r="C4436" s="388" t="s">
        <v>146</v>
      </c>
      <c r="D4436" s="388" t="s">
        <v>240</v>
      </c>
      <c r="E4436" s="389" t="s">
        <v>18212</v>
      </c>
      <c r="F4436" s="388" t="s">
        <v>241</v>
      </c>
    </row>
    <row r="4437" spans="1:6">
      <c r="A4437" s="388">
        <v>97529</v>
      </c>
      <c r="B4437" s="388" t="s">
        <v>5690</v>
      </c>
      <c r="C4437" s="388" t="s">
        <v>146</v>
      </c>
      <c r="D4437" s="388" t="s">
        <v>240</v>
      </c>
      <c r="E4437" s="389" t="s">
        <v>14620</v>
      </c>
      <c r="F4437" s="388" t="s">
        <v>241</v>
      </c>
    </row>
    <row r="4438" spans="1:6">
      <c r="A4438" s="388">
        <v>97530</v>
      </c>
      <c r="B4438" s="388" t="s">
        <v>5692</v>
      </c>
      <c r="C4438" s="388" t="s">
        <v>146</v>
      </c>
      <c r="D4438" s="388" t="s">
        <v>240</v>
      </c>
      <c r="E4438" s="389" t="s">
        <v>14712</v>
      </c>
      <c r="F4438" s="388" t="s">
        <v>241</v>
      </c>
    </row>
    <row r="4439" spans="1:6">
      <c r="A4439" s="388">
        <v>97531</v>
      </c>
      <c r="B4439" s="388" t="s">
        <v>5693</v>
      </c>
      <c r="C4439" s="388" t="s">
        <v>146</v>
      </c>
      <c r="D4439" s="388" t="s">
        <v>240</v>
      </c>
      <c r="E4439" s="389" t="s">
        <v>17065</v>
      </c>
      <c r="F4439" s="388" t="s">
        <v>241</v>
      </c>
    </row>
    <row r="4440" spans="1:6">
      <c r="A4440" s="388">
        <v>97532</v>
      </c>
      <c r="B4440" s="388" t="s">
        <v>5694</v>
      </c>
      <c r="C4440" s="388" t="s">
        <v>146</v>
      </c>
      <c r="D4440" s="388" t="s">
        <v>240</v>
      </c>
      <c r="E4440" s="389" t="s">
        <v>18213</v>
      </c>
      <c r="F4440" s="388" t="s">
        <v>241</v>
      </c>
    </row>
    <row r="4441" spans="1:6">
      <c r="A4441" s="388">
        <v>97533</v>
      </c>
      <c r="B4441" s="388" t="s">
        <v>5695</v>
      </c>
      <c r="C4441" s="388" t="s">
        <v>146</v>
      </c>
      <c r="D4441" s="388" t="s">
        <v>240</v>
      </c>
      <c r="E4441" s="389" t="s">
        <v>18214</v>
      </c>
      <c r="F4441" s="388" t="s">
        <v>241</v>
      </c>
    </row>
    <row r="4442" spans="1:6">
      <c r="A4442" s="388">
        <v>97534</v>
      </c>
      <c r="B4442" s="388" t="s">
        <v>5696</v>
      </c>
      <c r="C4442" s="388" t="s">
        <v>146</v>
      </c>
      <c r="D4442" s="388" t="s">
        <v>240</v>
      </c>
      <c r="E4442" s="389" t="s">
        <v>18215</v>
      </c>
      <c r="F4442" s="388" t="s">
        <v>241</v>
      </c>
    </row>
    <row r="4443" spans="1:6">
      <c r="A4443" s="388">
        <v>97537</v>
      </c>
      <c r="B4443" s="388" t="s">
        <v>5697</v>
      </c>
      <c r="C4443" s="388" t="s">
        <v>146</v>
      </c>
      <c r="D4443" s="388" t="s">
        <v>240</v>
      </c>
      <c r="E4443" s="389" t="s">
        <v>14580</v>
      </c>
      <c r="F4443" s="388" t="s">
        <v>241</v>
      </c>
    </row>
    <row r="4444" spans="1:6">
      <c r="A4444" s="388">
        <v>97540</v>
      </c>
      <c r="B4444" s="388" t="s">
        <v>5698</v>
      </c>
      <c r="C4444" s="388" t="s">
        <v>146</v>
      </c>
      <c r="D4444" s="388" t="s">
        <v>240</v>
      </c>
      <c r="E4444" s="389" t="s">
        <v>3509</v>
      </c>
      <c r="F4444" s="388" t="s">
        <v>241</v>
      </c>
    </row>
    <row r="4445" spans="1:6">
      <c r="A4445" s="388">
        <v>97541</v>
      </c>
      <c r="B4445" s="388" t="s">
        <v>5699</v>
      </c>
      <c r="C4445" s="388" t="s">
        <v>146</v>
      </c>
      <c r="D4445" s="388" t="s">
        <v>240</v>
      </c>
      <c r="E4445" s="389" t="s">
        <v>13910</v>
      </c>
      <c r="F4445" s="388" t="s">
        <v>241</v>
      </c>
    </row>
    <row r="4446" spans="1:6">
      <c r="A4446" s="388">
        <v>97543</v>
      </c>
      <c r="B4446" s="388" t="s">
        <v>5700</v>
      </c>
      <c r="C4446" s="388" t="s">
        <v>146</v>
      </c>
      <c r="D4446" s="388" t="s">
        <v>240</v>
      </c>
      <c r="E4446" s="389" t="s">
        <v>14038</v>
      </c>
      <c r="F4446" s="388" t="s">
        <v>241</v>
      </c>
    </row>
    <row r="4447" spans="1:6">
      <c r="A4447" s="388">
        <v>97544</v>
      </c>
      <c r="B4447" s="388" t="s">
        <v>5701</v>
      </c>
      <c r="C4447" s="388" t="s">
        <v>146</v>
      </c>
      <c r="D4447" s="388" t="s">
        <v>240</v>
      </c>
      <c r="E4447" s="389" t="s">
        <v>4823</v>
      </c>
      <c r="F4447" s="388" t="s">
        <v>241</v>
      </c>
    </row>
    <row r="4448" spans="1:6">
      <c r="A4448" s="388">
        <v>97546</v>
      </c>
      <c r="B4448" s="388" t="s">
        <v>5703</v>
      </c>
      <c r="C4448" s="388" t="s">
        <v>146</v>
      </c>
      <c r="D4448" s="388" t="s">
        <v>240</v>
      </c>
      <c r="E4448" s="389" t="s">
        <v>14713</v>
      </c>
      <c r="F4448" s="388" t="s">
        <v>241</v>
      </c>
    </row>
    <row r="4449" spans="1:6">
      <c r="A4449" s="388">
        <v>97547</v>
      </c>
      <c r="B4449" s="388" t="s">
        <v>5704</v>
      </c>
      <c r="C4449" s="388" t="s">
        <v>146</v>
      </c>
      <c r="D4449" s="388" t="s">
        <v>240</v>
      </c>
      <c r="E4449" s="389" t="s">
        <v>14713</v>
      </c>
      <c r="F4449" s="388" t="s">
        <v>241</v>
      </c>
    </row>
    <row r="4450" spans="1:6">
      <c r="A4450" s="388">
        <v>97548</v>
      </c>
      <c r="B4450" s="388" t="s">
        <v>5705</v>
      </c>
      <c r="C4450" s="388" t="s">
        <v>146</v>
      </c>
      <c r="D4450" s="388" t="s">
        <v>240</v>
      </c>
      <c r="E4450" s="389" t="s">
        <v>16251</v>
      </c>
      <c r="F4450" s="388" t="s">
        <v>241</v>
      </c>
    </row>
    <row r="4451" spans="1:6">
      <c r="A4451" s="388">
        <v>97549</v>
      </c>
      <c r="B4451" s="388" t="s">
        <v>5706</v>
      </c>
      <c r="C4451" s="388" t="s">
        <v>146</v>
      </c>
      <c r="D4451" s="388" t="s">
        <v>240</v>
      </c>
      <c r="E4451" s="389" t="s">
        <v>16251</v>
      </c>
      <c r="F4451" s="388" t="s">
        <v>241</v>
      </c>
    </row>
    <row r="4452" spans="1:6">
      <c r="A4452" s="388">
        <v>97550</v>
      </c>
      <c r="B4452" s="388" t="s">
        <v>5707</v>
      </c>
      <c r="C4452" s="388" t="s">
        <v>146</v>
      </c>
      <c r="D4452" s="388" t="s">
        <v>240</v>
      </c>
      <c r="E4452" s="389" t="s">
        <v>18216</v>
      </c>
      <c r="F4452" s="388" t="s">
        <v>241</v>
      </c>
    </row>
    <row r="4453" spans="1:6">
      <c r="A4453" s="388">
        <v>97551</v>
      </c>
      <c r="B4453" s="388" t="s">
        <v>5708</v>
      </c>
      <c r="C4453" s="388" t="s">
        <v>146</v>
      </c>
      <c r="D4453" s="388" t="s">
        <v>240</v>
      </c>
      <c r="E4453" s="389" t="s">
        <v>18216</v>
      </c>
      <c r="F4453" s="388" t="s">
        <v>241</v>
      </c>
    </row>
    <row r="4454" spans="1:6">
      <c r="A4454" s="388">
        <v>97552</v>
      </c>
      <c r="B4454" s="388" t="s">
        <v>5709</v>
      </c>
      <c r="C4454" s="388" t="s">
        <v>146</v>
      </c>
      <c r="D4454" s="388" t="s">
        <v>240</v>
      </c>
      <c r="E4454" s="389" t="s">
        <v>863</v>
      </c>
      <c r="F4454" s="388" t="s">
        <v>241</v>
      </c>
    </row>
    <row r="4455" spans="1:6">
      <c r="A4455" s="388">
        <v>97553</v>
      </c>
      <c r="B4455" s="388" t="s">
        <v>5710</v>
      </c>
      <c r="C4455" s="388" t="s">
        <v>146</v>
      </c>
      <c r="D4455" s="388" t="s">
        <v>240</v>
      </c>
      <c r="E4455" s="389" t="s">
        <v>17819</v>
      </c>
      <c r="F4455" s="388" t="s">
        <v>241</v>
      </c>
    </row>
    <row r="4456" spans="1:6">
      <c r="A4456" s="388">
        <v>97554</v>
      </c>
      <c r="B4456" s="388" t="s">
        <v>5711</v>
      </c>
      <c r="C4456" s="388" t="s">
        <v>146</v>
      </c>
      <c r="D4456" s="388" t="s">
        <v>240</v>
      </c>
      <c r="E4456" s="389" t="s">
        <v>18217</v>
      </c>
      <c r="F4456" s="388" t="s">
        <v>241</v>
      </c>
    </row>
    <row r="4457" spans="1:6">
      <c r="A4457" s="388">
        <v>98602</v>
      </c>
      <c r="B4457" s="388" t="s">
        <v>5712</v>
      </c>
      <c r="C4457" s="388" t="s">
        <v>146</v>
      </c>
      <c r="D4457" s="388" t="s">
        <v>240</v>
      </c>
      <c r="E4457" s="389" t="s">
        <v>5119</v>
      </c>
      <c r="F4457" s="388" t="s">
        <v>241</v>
      </c>
    </row>
    <row r="4458" spans="1:6">
      <c r="A4458" s="388">
        <v>88503</v>
      </c>
      <c r="B4458" s="388" t="s">
        <v>5713</v>
      </c>
      <c r="C4458" s="388" t="s">
        <v>146</v>
      </c>
      <c r="D4458" s="388" t="s">
        <v>334</v>
      </c>
      <c r="E4458" s="389" t="s">
        <v>18218</v>
      </c>
      <c r="F4458" s="388" t="s">
        <v>241</v>
      </c>
    </row>
    <row r="4459" spans="1:6">
      <c r="A4459" s="388">
        <v>88504</v>
      </c>
      <c r="B4459" s="388" t="s">
        <v>5714</v>
      </c>
      <c r="C4459" s="388" t="s">
        <v>146</v>
      </c>
      <c r="D4459" s="388" t="s">
        <v>334</v>
      </c>
      <c r="E4459" s="389" t="s">
        <v>18219</v>
      </c>
      <c r="F4459" s="388" t="s">
        <v>241</v>
      </c>
    </row>
    <row r="4460" spans="1:6">
      <c r="A4460" s="388">
        <v>97895</v>
      </c>
      <c r="B4460" s="388" t="s">
        <v>5715</v>
      </c>
      <c r="C4460" s="388" t="s">
        <v>146</v>
      </c>
      <c r="D4460" s="388" t="s">
        <v>240</v>
      </c>
      <c r="E4460" s="389" t="s">
        <v>18220</v>
      </c>
      <c r="F4460" s="388" t="s">
        <v>241</v>
      </c>
    </row>
    <row r="4461" spans="1:6">
      <c r="A4461" s="388">
        <v>97896</v>
      </c>
      <c r="B4461" s="388" t="s">
        <v>5716</v>
      </c>
      <c r="C4461" s="388" t="s">
        <v>146</v>
      </c>
      <c r="D4461" s="388" t="s">
        <v>240</v>
      </c>
      <c r="E4461" s="389" t="s">
        <v>18221</v>
      </c>
      <c r="F4461" s="388" t="s">
        <v>241</v>
      </c>
    </row>
    <row r="4462" spans="1:6">
      <c r="A4462" s="388">
        <v>97897</v>
      </c>
      <c r="B4462" s="388" t="s">
        <v>5717</v>
      </c>
      <c r="C4462" s="388" t="s">
        <v>146</v>
      </c>
      <c r="D4462" s="388" t="s">
        <v>240</v>
      </c>
      <c r="E4462" s="389" t="s">
        <v>14714</v>
      </c>
      <c r="F4462" s="388" t="s">
        <v>241</v>
      </c>
    </row>
    <row r="4463" spans="1:6">
      <c r="A4463" s="388">
        <v>97898</v>
      </c>
      <c r="B4463" s="388" t="s">
        <v>5718</v>
      </c>
      <c r="C4463" s="388" t="s">
        <v>146</v>
      </c>
      <c r="D4463" s="388" t="s">
        <v>240</v>
      </c>
      <c r="E4463" s="389" t="s">
        <v>18222</v>
      </c>
      <c r="F4463" s="388" t="s">
        <v>241</v>
      </c>
    </row>
    <row r="4464" spans="1:6">
      <c r="A4464" s="388">
        <v>97900</v>
      </c>
      <c r="B4464" s="388" t="s">
        <v>5719</v>
      </c>
      <c r="C4464" s="388" t="s">
        <v>146</v>
      </c>
      <c r="D4464" s="388" t="s">
        <v>240</v>
      </c>
      <c r="E4464" s="389" t="s">
        <v>18223</v>
      </c>
      <c r="F4464" s="388" t="s">
        <v>241</v>
      </c>
    </row>
    <row r="4465" spans="1:6">
      <c r="A4465" s="388">
        <v>97901</v>
      </c>
      <c r="B4465" s="388" t="s">
        <v>5720</v>
      </c>
      <c r="C4465" s="388" t="s">
        <v>146</v>
      </c>
      <c r="D4465" s="388" t="s">
        <v>240</v>
      </c>
      <c r="E4465" s="389" t="s">
        <v>18224</v>
      </c>
      <c r="F4465" s="388" t="s">
        <v>241</v>
      </c>
    </row>
    <row r="4466" spans="1:6">
      <c r="A4466" s="388">
        <v>97902</v>
      </c>
      <c r="B4466" s="388" t="s">
        <v>5721</v>
      </c>
      <c r="C4466" s="388" t="s">
        <v>146</v>
      </c>
      <c r="D4466" s="388" t="s">
        <v>240</v>
      </c>
      <c r="E4466" s="389" t="s">
        <v>18225</v>
      </c>
      <c r="F4466" s="388" t="s">
        <v>241</v>
      </c>
    </row>
    <row r="4467" spans="1:6">
      <c r="A4467" s="388">
        <v>97903</v>
      </c>
      <c r="B4467" s="388" t="s">
        <v>5722</v>
      </c>
      <c r="C4467" s="388" t="s">
        <v>146</v>
      </c>
      <c r="D4467" s="388" t="s">
        <v>240</v>
      </c>
      <c r="E4467" s="389" t="s">
        <v>18226</v>
      </c>
      <c r="F4467" s="388" t="s">
        <v>241</v>
      </c>
    </row>
    <row r="4468" spans="1:6">
      <c r="A4468" s="388">
        <v>97904</v>
      </c>
      <c r="B4468" s="388" t="s">
        <v>5723</v>
      </c>
      <c r="C4468" s="388" t="s">
        <v>146</v>
      </c>
      <c r="D4468" s="388" t="s">
        <v>240</v>
      </c>
      <c r="E4468" s="389" t="s">
        <v>18227</v>
      </c>
      <c r="F4468" s="388" t="s">
        <v>241</v>
      </c>
    </row>
    <row r="4469" spans="1:6">
      <c r="A4469" s="388">
        <v>97905</v>
      </c>
      <c r="B4469" s="388" t="s">
        <v>5724</v>
      </c>
      <c r="C4469" s="388" t="s">
        <v>146</v>
      </c>
      <c r="D4469" s="388" t="s">
        <v>240</v>
      </c>
      <c r="E4469" s="389" t="s">
        <v>16485</v>
      </c>
      <c r="F4469" s="388" t="s">
        <v>241</v>
      </c>
    </row>
    <row r="4470" spans="1:6">
      <c r="A4470" s="388">
        <v>97906</v>
      </c>
      <c r="B4470" s="388" t="s">
        <v>5725</v>
      </c>
      <c r="C4470" s="388" t="s">
        <v>146</v>
      </c>
      <c r="D4470" s="388" t="s">
        <v>240</v>
      </c>
      <c r="E4470" s="389" t="s">
        <v>18228</v>
      </c>
      <c r="F4470" s="388" t="s">
        <v>241</v>
      </c>
    </row>
    <row r="4471" spans="1:6">
      <c r="A4471" s="388">
        <v>97907</v>
      </c>
      <c r="B4471" s="388" t="s">
        <v>5726</v>
      </c>
      <c r="C4471" s="388" t="s">
        <v>146</v>
      </c>
      <c r="D4471" s="388" t="s">
        <v>240</v>
      </c>
      <c r="E4471" s="389" t="s">
        <v>18229</v>
      </c>
      <c r="F4471" s="388" t="s">
        <v>241</v>
      </c>
    </row>
    <row r="4472" spans="1:6">
      <c r="A4472" s="388">
        <v>97908</v>
      </c>
      <c r="B4472" s="388" t="s">
        <v>5727</v>
      </c>
      <c r="C4472" s="388" t="s">
        <v>146</v>
      </c>
      <c r="D4472" s="388" t="s">
        <v>240</v>
      </c>
      <c r="E4472" s="389" t="s">
        <v>18230</v>
      </c>
      <c r="F4472" s="388" t="s">
        <v>241</v>
      </c>
    </row>
    <row r="4473" spans="1:6">
      <c r="A4473" s="388">
        <v>98102</v>
      </c>
      <c r="B4473" s="388" t="s">
        <v>5728</v>
      </c>
      <c r="C4473" s="388" t="s">
        <v>146</v>
      </c>
      <c r="D4473" s="388" t="s">
        <v>240</v>
      </c>
      <c r="E4473" s="389" t="s">
        <v>18231</v>
      </c>
      <c r="F4473" s="388" t="s">
        <v>241</v>
      </c>
    </row>
    <row r="4474" spans="1:6">
      <c r="A4474" s="388">
        <v>98104</v>
      </c>
      <c r="B4474" s="388" t="s">
        <v>5729</v>
      </c>
      <c r="C4474" s="388" t="s">
        <v>146</v>
      </c>
      <c r="D4474" s="388" t="s">
        <v>240</v>
      </c>
      <c r="E4474" s="389" t="s">
        <v>18232</v>
      </c>
      <c r="F4474" s="388" t="s">
        <v>241</v>
      </c>
    </row>
    <row r="4475" spans="1:6">
      <c r="A4475" s="388">
        <v>98105</v>
      </c>
      <c r="B4475" s="388" t="s">
        <v>5730</v>
      </c>
      <c r="C4475" s="388" t="s">
        <v>146</v>
      </c>
      <c r="D4475" s="388" t="s">
        <v>240</v>
      </c>
      <c r="E4475" s="389" t="s">
        <v>18233</v>
      </c>
      <c r="F4475" s="388" t="s">
        <v>241</v>
      </c>
    </row>
    <row r="4476" spans="1:6">
      <c r="A4476" s="388">
        <v>98106</v>
      </c>
      <c r="B4476" s="388" t="s">
        <v>5731</v>
      </c>
      <c r="C4476" s="388" t="s">
        <v>146</v>
      </c>
      <c r="D4476" s="388" t="s">
        <v>240</v>
      </c>
      <c r="E4476" s="389" t="s">
        <v>18234</v>
      </c>
      <c r="F4476" s="388" t="s">
        <v>241</v>
      </c>
    </row>
    <row r="4477" spans="1:6">
      <c r="A4477" s="388">
        <v>98107</v>
      </c>
      <c r="B4477" s="388" t="s">
        <v>5732</v>
      </c>
      <c r="C4477" s="388" t="s">
        <v>146</v>
      </c>
      <c r="D4477" s="388" t="s">
        <v>240</v>
      </c>
      <c r="E4477" s="389" t="s">
        <v>18235</v>
      </c>
      <c r="F4477" s="388" t="s">
        <v>241</v>
      </c>
    </row>
    <row r="4478" spans="1:6">
      <c r="A4478" s="388">
        <v>98108</v>
      </c>
      <c r="B4478" s="388" t="s">
        <v>5733</v>
      </c>
      <c r="C4478" s="388" t="s">
        <v>146</v>
      </c>
      <c r="D4478" s="388" t="s">
        <v>240</v>
      </c>
      <c r="E4478" s="389" t="s">
        <v>18236</v>
      </c>
      <c r="F4478" s="388" t="s">
        <v>241</v>
      </c>
    </row>
    <row r="4479" spans="1:6">
      <c r="A4479" s="388">
        <v>99250</v>
      </c>
      <c r="B4479" s="388" t="s">
        <v>5734</v>
      </c>
      <c r="C4479" s="388" t="s">
        <v>146</v>
      </c>
      <c r="D4479" s="388" t="s">
        <v>240</v>
      </c>
      <c r="E4479" s="389" t="s">
        <v>18237</v>
      </c>
      <c r="F4479" s="388" t="s">
        <v>241</v>
      </c>
    </row>
    <row r="4480" spans="1:6">
      <c r="A4480" s="388">
        <v>99251</v>
      </c>
      <c r="B4480" s="388" t="s">
        <v>5735</v>
      </c>
      <c r="C4480" s="388" t="s">
        <v>146</v>
      </c>
      <c r="D4480" s="388" t="s">
        <v>240</v>
      </c>
      <c r="E4480" s="389" t="s">
        <v>18238</v>
      </c>
      <c r="F4480" s="388" t="s">
        <v>241</v>
      </c>
    </row>
    <row r="4481" spans="1:6">
      <c r="A4481" s="388">
        <v>99253</v>
      </c>
      <c r="B4481" s="388" t="s">
        <v>5736</v>
      </c>
      <c r="C4481" s="388" t="s">
        <v>146</v>
      </c>
      <c r="D4481" s="388" t="s">
        <v>240</v>
      </c>
      <c r="E4481" s="389" t="s">
        <v>18239</v>
      </c>
      <c r="F4481" s="388" t="s">
        <v>241</v>
      </c>
    </row>
    <row r="4482" spans="1:6">
      <c r="A4482" s="388">
        <v>99255</v>
      </c>
      <c r="B4482" s="388" t="s">
        <v>5737</v>
      </c>
      <c r="C4482" s="388" t="s">
        <v>146</v>
      </c>
      <c r="D4482" s="388" t="s">
        <v>240</v>
      </c>
      <c r="E4482" s="389" t="s">
        <v>18240</v>
      </c>
      <c r="F4482" s="388" t="s">
        <v>241</v>
      </c>
    </row>
    <row r="4483" spans="1:6">
      <c r="A4483" s="388">
        <v>99257</v>
      </c>
      <c r="B4483" s="388" t="s">
        <v>5738</v>
      </c>
      <c r="C4483" s="388" t="s">
        <v>146</v>
      </c>
      <c r="D4483" s="388" t="s">
        <v>240</v>
      </c>
      <c r="E4483" s="389" t="s">
        <v>18241</v>
      </c>
      <c r="F4483" s="388" t="s">
        <v>241</v>
      </c>
    </row>
    <row r="4484" spans="1:6">
      <c r="A4484" s="388">
        <v>99258</v>
      </c>
      <c r="B4484" s="388" t="s">
        <v>5739</v>
      </c>
      <c r="C4484" s="388" t="s">
        <v>146</v>
      </c>
      <c r="D4484" s="388" t="s">
        <v>240</v>
      </c>
      <c r="E4484" s="389" t="s">
        <v>18242</v>
      </c>
      <c r="F4484" s="388" t="s">
        <v>241</v>
      </c>
    </row>
    <row r="4485" spans="1:6">
      <c r="A4485" s="388">
        <v>99260</v>
      </c>
      <c r="B4485" s="388" t="s">
        <v>5740</v>
      </c>
      <c r="C4485" s="388" t="s">
        <v>146</v>
      </c>
      <c r="D4485" s="388" t="s">
        <v>240</v>
      </c>
      <c r="E4485" s="389" t="s">
        <v>18243</v>
      </c>
      <c r="F4485" s="388" t="s">
        <v>241</v>
      </c>
    </row>
    <row r="4486" spans="1:6">
      <c r="A4486" s="388">
        <v>99262</v>
      </c>
      <c r="B4486" s="388" t="s">
        <v>5741</v>
      </c>
      <c r="C4486" s="388" t="s">
        <v>146</v>
      </c>
      <c r="D4486" s="388" t="s">
        <v>240</v>
      </c>
      <c r="E4486" s="389" t="s">
        <v>18244</v>
      </c>
      <c r="F4486" s="388" t="s">
        <v>241</v>
      </c>
    </row>
    <row r="4487" spans="1:6">
      <c r="A4487" s="388">
        <v>99264</v>
      </c>
      <c r="B4487" s="388" t="s">
        <v>5742</v>
      </c>
      <c r="C4487" s="388" t="s">
        <v>146</v>
      </c>
      <c r="D4487" s="388" t="s">
        <v>240</v>
      </c>
      <c r="E4487" s="389" t="s">
        <v>14715</v>
      </c>
      <c r="F4487" s="388" t="s">
        <v>241</v>
      </c>
    </row>
    <row r="4488" spans="1:6">
      <c r="A4488" s="388">
        <v>89482</v>
      </c>
      <c r="B4488" s="388" t="s">
        <v>5743</v>
      </c>
      <c r="C4488" s="388" t="s">
        <v>146</v>
      </c>
      <c r="D4488" s="388" t="s">
        <v>334</v>
      </c>
      <c r="E4488" s="389" t="s">
        <v>18245</v>
      </c>
      <c r="F4488" s="388" t="s">
        <v>241</v>
      </c>
    </row>
    <row r="4489" spans="1:6">
      <c r="A4489" s="388">
        <v>89491</v>
      </c>
      <c r="B4489" s="388" t="s">
        <v>5745</v>
      </c>
      <c r="C4489" s="388" t="s">
        <v>146</v>
      </c>
      <c r="D4489" s="388" t="s">
        <v>334</v>
      </c>
      <c r="E4489" s="389" t="s">
        <v>14716</v>
      </c>
      <c r="F4489" s="388" t="s">
        <v>241</v>
      </c>
    </row>
    <row r="4490" spans="1:6">
      <c r="A4490" s="388">
        <v>89495</v>
      </c>
      <c r="B4490" s="388" t="s">
        <v>5746</v>
      </c>
      <c r="C4490" s="388" t="s">
        <v>146</v>
      </c>
      <c r="D4490" s="388" t="s">
        <v>334</v>
      </c>
      <c r="E4490" s="389" t="s">
        <v>9587</v>
      </c>
      <c r="F4490" s="388" t="s">
        <v>241</v>
      </c>
    </row>
    <row r="4491" spans="1:6">
      <c r="A4491" s="388">
        <v>89707</v>
      </c>
      <c r="B4491" s="388" t="s">
        <v>5747</v>
      </c>
      <c r="C4491" s="388" t="s">
        <v>146</v>
      </c>
      <c r="D4491" s="388" t="s">
        <v>334</v>
      </c>
      <c r="E4491" s="389" t="s">
        <v>18246</v>
      </c>
      <c r="F4491" s="388" t="s">
        <v>241</v>
      </c>
    </row>
    <row r="4492" spans="1:6">
      <c r="A4492" s="388">
        <v>89708</v>
      </c>
      <c r="B4492" s="388" t="s">
        <v>5748</v>
      </c>
      <c r="C4492" s="388" t="s">
        <v>146</v>
      </c>
      <c r="D4492" s="388" t="s">
        <v>334</v>
      </c>
      <c r="E4492" s="389" t="s">
        <v>18247</v>
      </c>
      <c r="F4492" s="388" t="s">
        <v>241</v>
      </c>
    </row>
    <row r="4493" spans="1:6">
      <c r="A4493" s="388">
        <v>89709</v>
      </c>
      <c r="B4493" s="388" t="s">
        <v>5749</v>
      </c>
      <c r="C4493" s="388" t="s">
        <v>146</v>
      </c>
      <c r="D4493" s="388" t="s">
        <v>334</v>
      </c>
      <c r="E4493" s="389" t="s">
        <v>14717</v>
      </c>
      <c r="F4493" s="388" t="s">
        <v>241</v>
      </c>
    </row>
    <row r="4494" spans="1:6">
      <c r="A4494" s="388">
        <v>89710</v>
      </c>
      <c r="B4494" s="388" t="s">
        <v>5750</v>
      </c>
      <c r="C4494" s="388" t="s">
        <v>146</v>
      </c>
      <c r="D4494" s="388" t="s">
        <v>334</v>
      </c>
      <c r="E4494" s="389" t="s">
        <v>3526</v>
      </c>
      <c r="F4494" s="388" t="s">
        <v>241</v>
      </c>
    </row>
    <row r="4495" spans="1:6">
      <c r="A4495" s="388">
        <v>86872</v>
      </c>
      <c r="B4495" s="388" t="s">
        <v>5752</v>
      </c>
      <c r="C4495" s="388" t="s">
        <v>146</v>
      </c>
      <c r="D4495" s="388" t="s">
        <v>240</v>
      </c>
      <c r="E4495" s="389" t="s">
        <v>18248</v>
      </c>
      <c r="F4495" s="388" t="s">
        <v>241</v>
      </c>
    </row>
    <row r="4496" spans="1:6">
      <c r="A4496" s="388">
        <v>86874</v>
      </c>
      <c r="B4496" s="388" t="s">
        <v>5753</v>
      </c>
      <c r="C4496" s="388" t="s">
        <v>146</v>
      </c>
      <c r="D4496" s="388" t="s">
        <v>240</v>
      </c>
      <c r="E4496" s="389" t="s">
        <v>18249</v>
      </c>
      <c r="F4496" s="388" t="s">
        <v>241</v>
      </c>
    </row>
    <row r="4497" spans="1:6">
      <c r="A4497" s="388">
        <v>86875</v>
      </c>
      <c r="B4497" s="388" t="s">
        <v>5754</v>
      </c>
      <c r="C4497" s="388" t="s">
        <v>146</v>
      </c>
      <c r="D4497" s="388" t="s">
        <v>240</v>
      </c>
      <c r="E4497" s="389" t="s">
        <v>18250</v>
      </c>
      <c r="F4497" s="388" t="s">
        <v>241</v>
      </c>
    </row>
    <row r="4498" spans="1:6">
      <c r="A4498" s="388">
        <v>86876</v>
      </c>
      <c r="B4498" s="388" t="s">
        <v>5755</v>
      </c>
      <c r="C4498" s="388" t="s">
        <v>146</v>
      </c>
      <c r="D4498" s="388" t="s">
        <v>240</v>
      </c>
      <c r="E4498" s="389" t="s">
        <v>18251</v>
      </c>
      <c r="F4498" s="388" t="s">
        <v>241</v>
      </c>
    </row>
    <row r="4499" spans="1:6">
      <c r="A4499" s="388">
        <v>86877</v>
      </c>
      <c r="B4499" s="388" t="s">
        <v>5756</v>
      </c>
      <c r="C4499" s="388" t="s">
        <v>146</v>
      </c>
      <c r="D4499" s="388" t="s">
        <v>334</v>
      </c>
      <c r="E4499" s="389" t="s">
        <v>11787</v>
      </c>
      <c r="F4499" s="388" t="s">
        <v>241</v>
      </c>
    </row>
    <row r="4500" spans="1:6">
      <c r="A4500" s="388">
        <v>86878</v>
      </c>
      <c r="B4500" s="388" t="s">
        <v>5757</v>
      </c>
      <c r="C4500" s="388" t="s">
        <v>146</v>
      </c>
      <c r="D4500" s="388" t="s">
        <v>334</v>
      </c>
      <c r="E4500" s="389" t="s">
        <v>4993</v>
      </c>
      <c r="F4500" s="388" t="s">
        <v>241</v>
      </c>
    </row>
    <row r="4501" spans="1:6">
      <c r="A4501" s="388">
        <v>86879</v>
      </c>
      <c r="B4501" s="388" t="s">
        <v>5758</v>
      </c>
      <c r="C4501" s="388" t="s">
        <v>146</v>
      </c>
      <c r="D4501" s="388" t="s">
        <v>334</v>
      </c>
      <c r="E4501" s="389" t="s">
        <v>574</v>
      </c>
      <c r="F4501" s="388" t="s">
        <v>241</v>
      </c>
    </row>
    <row r="4502" spans="1:6">
      <c r="A4502" s="388">
        <v>86880</v>
      </c>
      <c r="B4502" s="388" t="s">
        <v>5759</v>
      </c>
      <c r="C4502" s="388" t="s">
        <v>146</v>
      </c>
      <c r="D4502" s="388" t="s">
        <v>334</v>
      </c>
      <c r="E4502" s="389" t="s">
        <v>7967</v>
      </c>
      <c r="F4502" s="388" t="s">
        <v>241</v>
      </c>
    </row>
    <row r="4503" spans="1:6">
      <c r="A4503" s="388">
        <v>86881</v>
      </c>
      <c r="B4503" s="388" t="s">
        <v>5761</v>
      </c>
      <c r="C4503" s="388" t="s">
        <v>146</v>
      </c>
      <c r="D4503" s="388" t="s">
        <v>709</v>
      </c>
      <c r="E4503" s="389" t="s">
        <v>16500</v>
      </c>
      <c r="F4503" s="388" t="s">
        <v>241</v>
      </c>
    </row>
    <row r="4504" spans="1:6">
      <c r="A4504" s="388">
        <v>86882</v>
      </c>
      <c r="B4504" s="388" t="s">
        <v>5762</v>
      </c>
      <c r="C4504" s="388" t="s">
        <v>146</v>
      </c>
      <c r="D4504" s="388" t="s">
        <v>334</v>
      </c>
      <c r="E4504" s="389" t="s">
        <v>4741</v>
      </c>
      <c r="F4504" s="388" t="s">
        <v>241</v>
      </c>
    </row>
    <row r="4505" spans="1:6">
      <c r="A4505" s="388">
        <v>86883</v>
      </c>
      <c r="B4505" s="388" t="s">
        <v>5763</v>
      </c>
      <c r="C4505" s="388" t="s">
        <v>146</v>
      </c>
      <c r="D4505" s="388" t="s">
        <v>709</v>
      </c>
      <c r="E4505" s="389" t="s">
        <v>506</v>
      </c>
      <c r="F4505" s="388" t="s">
        <v>241</v>
      </c>
    </row>
    <row r="4506" spans="1:6">
      <c r="A4506" s="388">
        <v>86884</v>
      </c>
      <c r="B4506" s="388" t="s">
        <v>5764</v>
      </c>
      <c r="C4506" s="388" t="s">
        <v>146</v>
      </c>
      <c r="D4506" s="388" t="s">
        <v>334</v>
      </c>
      <c r="E4506" s="389" t="s">
        <v>13188</v>
      </c>
      <c r="F4506" s="388" t="s">
        <v>241</v>
      </c>
    </row>
    <row r="4507" spans="1:6">
      <c r="A4507" s="388">
        <v>86885</v>
      </c>
      <c r="B4507" s="388" t="s">
        <v>5765</v>
      </c>
      <c r="C4507" s="388" t="s">
        <v>146</v>
      </c>
      <c r="D4507" s="388" t="s">
        <v>334</v>
      </c>
      <c r="E4507" s="389" t="s">
        <v>14718</v>
      </c>
      <c r="F4507" s="388" t="s">
        <v>241</v>
      </c>
    </row>
    <row r="4508" spans="1:6">
      <c r="A4508" s="388">
        <v>86886</v>
      </c>
      <c r="B4508" s="388" t="s">
        <v>5767</v>
      </c>
      <c r="C4508" s="388" t="s">
        <v>146</v>
      </c>
      <c r="D4508" s="388" t="s">
        <v>334</v>
      </c>
      <c r="E4508" s="389" t="s">
        <v>18252</v>
      </c>
      <c r="F4508" s="388" t="s">
        <v>241</v>
      </c>
    </row>
    <row r="4509" spans="1:6">
      <c r="A4509" s="388">
        <v>86887</v>
      </c>
      <c r="B4509" s="388" t="s">
        <v>5768</v>
      </c>
      <c r="C4509" s="388" t="s">
        <v>146</v>
      </c>
      <c r="D4509" s="388" t="s">
        <v>334</v>
      </c>
      <c r="E4509" s="389" t="s">
        <v>14719</v>
      </c>
      <c r="F4509" s="388" t="s">
        <v>241</v>
      </c>
    </row>
    <row r="4510" spans="1:6">
      <c r="A4510" s="388">
        <v>86888</v>
      </c>
      <c r="B4510" s="388" t="s">
        <v>5769</v>
      </c>
      <c r="C4510" s="388" t="s">
        <v>146</v>
      </c>
      <c r="D4510" s="388" t="s">
        <v>240</v>
      </c>
      <c r="E4510" s="389" t="s">
        <v>18253</v>
      </c>
      <c r="F4510" s="388" t="s">
        <v>241</v>
      </c>
    </row>
    <row r="4511" spans="1:6">
      <c r="A4511" s="388">
        <v>86889</v>
      </c>
      <c r="B4511" s="388" t="s">
        <v>5770</v>
      </c>
      <c r="C4511" s="388" t="s">
        <v>146</v>
      </c>
      <c r="D4511" s="388" t="s">
        <v>240</v>
      </c>
      <c r="E4511" s="389" t="s">
        <v>18254</v>
      </c>
      <c r="F4511" s="388" t="s">
        <v>241</v>
      </c>
    </row>
    <row r="4512" spans="1:6">
      <c r="A4512" s="388">
        <v>86893</v>
      </c>
      <c r="B4512" s="388" t="s">
        <v>5771</v>
      </c>
      <c r="C4512" s="388" t="s">
        <v>146</v>
      </c>
      <c r="D4512" s="388" t="s">
        <v>240</v>
      </c>
      <c r="E4512" s="389" t="s">
        <v>18255</v>
      </c>
      <c r="F4512" s="388" t="s">
        <v>241</v>
      </c>
    </row>
    <row r="4513" spans="1:6">
      <c r="A4513" s="388">
        <v>86894</v>
      </c>
      <c r="B4513" s="388" t="s">
        <v>5772</v>
      </c>
      <c r="C4513" s="388" t="s">
        <v>146</v>
      </c>
      <c r="D4513" s="388" t="s">
        <v>240</v>
      </c>
      <c r="E4513" s="389" t="s">
        <v>18256</v>
      </c>
      <c r="F4513" s="388" t="s">
        <v>241</v>
      </c>
    </row>
    <row r="4514" spans="1:6">
      <c r="A4514" s="388">
        <v>86895</v>
      </c>
      <c r="B4514" s="388" t="s">
        <v>5773</v>
      </c>
      <c r="C4514" s="388" t="s">
        <v>146</v>
      </c>
      <c r="D4514" s="388" t="s">
        <v>240</v>
      </c>
      <c r="E4514" s="389" t="s">
        <v>18257</v>
      </c>
      <c r="F4514" s="388" t="s">
        <v>241</v>
      </c>
    </row>
    <row r="4515" spans="1:6">
      <c r="A4515" s="388">
        <v>86899</v>
      </c>
      <c r="B4515" s="388" t="s">
        <v>5774</v>
      </c>
      <c r="C4515" s="388" t="s">
        <v>146</v>
      </c>
      <c r="D4515" s="388" t="s">
        <v>240</v>
      </c>
      <c r="E4515" s="389" t="s">
        <v>18258</v>
      </c>
      <c r="F4515" s="388" t="s">
        <v>241</v>
      </c>
    </row>
    <row r="4516" spans="1:6">
      <c r="A4516" s="388">
        <v>86900</v>
      </c>
      <c r="B4516" s="388" t="s">
        <v>5775</v>
      </c>
      <c r="C4516" s="388" t="s">
        <v>146</v>
      </c>
      <c r="D4516" s="388" t="s">
        <v>334</v>
      </c>
      <c r="E4516" s="389" t="s">
        <v>14720</v>
      </c>
      <c r="F4516" s="388" t="s">
        <v>241</v>
      </c>
    </row>
    <row r="4517" spans="1:6">
      <c r="A4517" s="388">
        <v>86901</v>
      </c>
      <c r="B4517" s="388" t="s">
        <v>5776</v>
      </c>
      <c r="C4517" s="388" t="s">
        <v>146</v>
      </c>
      <c r="D4517" s="388" t="s">
        <v>334</v>
      </c>
      <c r="E4517" s="389" t="s">
        <v>18259</v>
      </c>
      <c r="F4517" s="388" t="s">
        <v>241</v>
      </c>
    </row>
    <row r="4518" spans="1:6">
      <c r="A4518" s="388">
        <v>86902</v>
      </c>
      <c r="B4518" s="388" t="s">
        <v>5777</v>
      </c>
      <c r="C4518" s="388" t="s">
        <v>146</v>
      </c>
      <c r="D4518" s="388" t="s">
        <v>240</v>
      </c>
      <c r="E4518" s="389" t="s">
        <v>18260</v>
      </c>
      <c r="F4518" s="388" t="s">
        <v>241</v>
      </c>
    </row>
    <row r="4519" spans="1:6">
      <c r="A4519" s="388">
        <v>86903</v>
      </c>
      <c r="B4519" s="388" t="s">
        <v>5778</v>
      </c>
      <c r="C4519" s="388" t="s">
        <v>146</v>
      </c>
      <c r="D4519" s="388" t="s">
        <v>240</v>
      </c>
      <c r="E4519" s="389" t="s">
        <v>18261</v>
      </c>
      <c r="F4519" s="388" t="s">
        <v>241</v>
      </c>
    </row>
    <row r="4520" spans="1:6">
      <c r="A4520" s="388">
        <v>86904</v>
      </c>
      <c r="B4520" s="388" t="s">
        <v>5779</v>
      </c>
      <c r="C4520" s="388" t="s">
        <v>146</v>
      </c>
      <c r="D4520" s="388" t="s">
        <v>240</v>
      </c>
      <c r="E4520" s="389" t="s">
        <v>18262</v>
      </c>
      <c r="F4520" s="388" t="s">
        <v>241</v>
      </c>
    </row>
    <row r="4521" spans="1:6">
      <c r="A4521" s="388">
        <v>86905</v>
      </c>
      <c r="B4521" s="388" t="s">
        <v>5780</v>
      </c>
      <c r="C4521" s="388" t="s">
        <v>146</v>
      </c>
      <c r="D4521" s="388" t="s">
        <v>334</v>
      </c>
      <c r="E4521" s="389" t="s">
        <v>18263</v>
      </c>
      <c r="F4521" s="388" t="s">
        <v>241</v>
      </c>
    </row>
    <row r="4522" spans="1:6">
      <c r="A4522" s="388">
        <v>86906</v>
      </c>
      <c r="B4522" s="388" t="s">
        <v>5781</v>
      </c>
      <c r="C4522" s="388" t="s">
        <v>146</v>
      </c>
      <c r="D4522" s="388" t="s">
        <v>709</v>
      </c>
      <c r="E4522" s="389" t="s">
        <v>18264</v>
      </c>
      <c r="F4522" s="388" t="s">
        <v>241</v>
      </c>
    </row>
    <row r="4523" spans="1:6">
      <c r="A4523" s="388">
        <v>86908</v>
      </c>
      <c r="B4523" s="388" t="s">
        <v>5782</v>
      </c>
      <c r="C4523" s="388" t="s">
        <v>146</v>
      </c>
      <c r="D4523" s="388" t="s">
        <v>334</v>
      </c>
      <c r="E4523" s="389" t="s">
        <v>18265</v>
      </c>
      <c r="F4523" s="388" t="s">
        <v>241</v>
      </c>
    </row>
    <row r="4524" spans="1:6">
      <c r="A4524" s="388">
        <v>86909</v>
      </c>
      <c r="B4524" s="388" t="s">
        <v>5783</v>
      </c>
      <c r="C4524" s="388" t="s">
        <v>146</v>
      </c>
      <c r="D4524" s="388" t="s">
        <v>334</v>
      </c>
      <c r="E4524" s="389" t="s">
        <v>18266</v>
      </c>
      <c r="F4524" s="388" t="s">
        <v>241</v>
      </c>
    </row>
    <row r="4525" spans="1:6">
      <c r="A4525" s="388">
        <v>86910</v>
      </c>
      <c r="B4525" s="388" t="s">
        <v>5784</v>
      </c>
      <c r="C4525" s="388" t="s">
        <v>146</v>
      </c>
      <c r="D4525" s="388" t="s">
        <v>334</v>
      </c>
      <c r="E4525" s="389" t="s">
        <v>18267</v>
      </c>
      <c r="F4525" s="388" t="s">
        <v>241</v>
      </c>
    </row>
    <row r="4526" spans="1:6">
      <c r="A4526" s="388">
        <v>86911</v>
      </c>
      <c r="B4526" s="388" t="s">
        <v>5785</v>
      </c>
      <c r="C4526" s="388" t="s">
        <v>146</v>
      </c>
      <c r="D4526" s="388" t="s">
        <v>334</v>
      </c>
      <c r="E4526" s="389" t="s">
        <v>14721</v>
      </c>
      <c r="F4526" s="388" t="s">
        <v>241</v>
      </c>
    </row>
    <row r="4527" spans="1:6">
      <c r="A4527" s="388">
        <v>86913</v>
      </c>
      <c r="B4527" s="388" t="s">
        <v>5787</v>
      </c>
      <c r="C4527" s="388" t="s">
        <v>146</v>
      </c>
      <c r="D4527" s="388" t="s">
        <v>334</v>
      </c>
      <c r="E4527" s="389" t="s">
        <v>14722</v>
      </c>
      <c r="F4527" s="388" t="s">
        <v>241</v>
      </c>
    </row>
    <row r="4528" spans="1:6">
      <c r="A4528" s="388">
        <v>86914</v>
      </c>
      <c r="B4528" s="388" t="s">
        <v>5788</v>
      </c>
      <c r="C4528" s="388" t="s">
        <v>146</v>
      </c>
      <c r="D4528" s="388" t="s">
        <v>334</v>
      </c>
      <c r="E4528" s="389" t="s">
        <v>18268</v>
      </c>
      <c r="F4528" s="388" t="s">
        <v>241</v>
      </c>
    </row>
    <row r="4529" spans="1:6">
      <c r="A4529" s="388">
        <v>86915</v>
      </c>
      <c r="B4529" s="388" t="s">
        <v>5789</v>
      </c>
      <c r="C4529" s="388" t="s">
        <v>146</v>
      </c>
      <c r="D4529" s="388" t="s">
        <v>334</v>
      </c>
      <c r="E4529" s="389" t="s">
        <v>18269</v>
      </c>
      <c r="F4529" s="388" t="s">
        <v>241</v>
      </c>
    </row>
    <row r="4530" spans="1:6">
      <c r="A4530" s="388">
        <v>86916</v>
      </c>
      <c r="B4530" s="388" t="s">
        <v>5790</v>
      </c>
      <c r="C4530" s="388" t="s">
        <v>146</v>
      </c>
      <c r="D4530" s="388" t="s">
        <v>334</v>
      </c>
      <c r="E4530" s="389" t="s">
        <v>3698</v>
      </c>
      <c r="F4530" s="388" t="s">
        <v>241</v>
      </c>
    </row>
    <row r="4531" spans="1:6">
      <c r="A4531" s="388">
        <v>86919</v>
      </c>
      <c r="B4531" s="388" t="s">
        <v>5791</v>
      </c>
      <c r="C4531" s="388" t="s">
        <v>146</v>
      </c>
      <c r="D4531" s="388" t="s">
        <v>240</v>
      </c>
      <c r="E4531" s="389" t="s">
        <v>18270</v>
      </c>
      <c r="F4531" s="388" t="s">
        <v>241</v>
      </c>
    </row>
    <row r="4532" spans="1:6">
      <c r="A4532" s="388">
        <v>86920</v>
      </c>
      <c r="B4532" s="388" t="s">
        <v>5792</v>
      </c>
      <c r="C4532" s="388" t="s">
        <v>146</v>
      </c>
      <c r="D4532" s="388" t="s">
        <v>240</v>
      </c>
      <c r="E4532" s="389" t="s">
        <v>18271</v>
      </c>
      <c r="F4532" s="388" t="s">
        <v>241</v>
      </c>
    </row>
    <row r="4533" spans="1:6">
      <c r="A4533" s="388">
        <v>86921</v>
      </c>
      <c r="B4533" s="388" t="s">
        <v>5793</v>
      </c>
      <c r="C4533" s="388" t="s">
        <v>146</v>
      </c>
      <c r="D4533" s="388" t="s">
        <v>240</v>
      </c>
      <c r="E4533" s="389" t="s">
        <v>18272</v>
      </c>
      <c r="F4533" s="388" t="s">
        <v>241</v>
      </c>
    </row>
    <row r="4534" spans="1:6">
      <c r="A4534" s="388">
        <v>86922</v>
      </c>
      <c r="B4534" s="388" t="s">
        <v>5794</v>
      </c>
      <c r="C4534" s="388" t="s">
        <v>146</v>
      </c>
      <c r="D4534" s="388" t="s">
        <v>240</v>
      </c>
      <c r="E4534" s="389" t="s">
        <v>16873</v>
      </c>
      <c r="F4534" s="388" t="s">
        <v>241</v>
      </c>
    </row>
    <row r="4535" spans="1:6">
      <c r="A4535" s="388">
        <v>86923</v>
      </c>
      <c r="B4535" s="388" t="s">
        <v>5795</v>
      </c>
      <c r="C4535" s="388" t="s">
        <v>146</v>
      </c>
      <c r="D4535" s="388" t="s">
        <v>240</v>
      </c>
      <c r="E4535" s="389" t="s">
        <v>18273</v>
      </c>
      <c r="F4535" s="388" t="s">
        <v>241</v>
      </c>
    </row>
    <row r="4536" spans="1:6">
      <c r="A4536" s="388">
        <v>86924</v>
      </c>
      <c r="B4536" s="388" t="s">
        <v>5796</v>
      </c>
      <c r="C4536" s="388" t="s">
        <v>146</v>
      </c>
      <c r="D4536" s="388" t="s">
        <v>240</v>
      </c>
      <c r="E4536" s="389" t="s">
        <v>18274</v>
      </c>
      <c r="F4536" s="388" t="s">
        <v>241</v>
      </c>
    </row>
    <row r="4537" spans="1:6">
      <c r="A4537" s="388">
        <v>86925</v>
      </c>
      <c r="B4537" s="388" t="s">
        <v>5797</v>
      </c>
      <c r="C4537" s="388" t="s">
        <v>146</v>
      </c>
      <c r="D4537" s="388" t="s">
        <v>240</v>
      </c>
      <c r="E4537" s="389" t="s">
        <v>18275</v>
      </c>
      <c r="F4537" s="388" t="s">
        <v>241</v>
      </c>
    </row>
    <row r="4538" spans="1:6">
      <c r="A4538" s="388">
        <v>86926</v>
      </c>
      <c r="B4538" s="388" t="s">
        <v>5798</v>
      </c>
      <c r="C4538" s="388" t="s">
        <v>146</v>
      </c>
      <c r="D4538" s="388" t="s">
        <v>240</v>
      </c>
      <c r="E4538" s="389" t="s">
        <v>18276</v>
      </c>
      <c r="F4538" s="388" t="s">
        <v>241</v>
      </c>
    </row>
    <row r="4539" spans="1:6">
      <c r="A4539" s="388">
        <v>86927</v>
      </c>
      <c r="B4539" s="388" t="s">
        <v>5799</v>
      </c>
      <c r="C4539" s="388" t="s">
        <v>146</v>
      </c>
      <c r="D4539" s="388" t="s">
        <v>240</v>
      </c>
      <c r="E4539" s="389" t="s">
        <v>18277</v>
      </c>
      <c r="F4539" s="388" t="s">
        <v>241</v>
      </c>
    </row>
    <row r="4540" spans="1:6">
      <c r="A4540" s="388">
        <v>86928</v>
      </c>
      <c r="B4540" s="388" t="s">
        <v>5800</v>
      </c>
      <c r="C4540" s="388" t="s">
        <v>146</v>
      </c>
      <c r="D4540" s="388" t="s">
        <v>240</v>
      </c>
      <c r="E4540" s="389" t="s">
        <v>18278</v>
      </c>
      <c r="F4540" s="388" t="s">
        <v>241</v>
      </c>
    </row>
    <row r="4541" spans="1:6">
      <c r="A4541" s="388">
        <v>86929</v>
      </c>
      <c r="B4541" s="388" t="s">
        <v>5801</v>
      </c>
      <c r="C4541" s="388" t="s">
        <v>146</v>
      </c>
      <c r="D4541" s="388" t="s">
        <v>240</v>
      </c>
      <c r="E4541" s="389" t="s">
        <v>18279</v>
      </c>
      <c r="F4541" s="388" t="s">
        <v>241</v>
      </c>
    </row>
    <row r="4542" spans="1:6">
      <c r="A4542" s="388">
        <v>86930</v>
      </c>
      <c r="B4542" s="388" t="s">
        <v>5802</v>
      </c>
      <c r="C4542" s="388" t="s">
        <v>146</v>
      </c>
      <c r="D4542" s="388" t="s">
        <v>240</v>
      </c>
      <c r="E4542" s="389" t="s">
        <v>18280</v>
      </c>
      <c r="F4542" s="388" t="s">
        <v>241</v>
      </c>
    </row>
    <row r="4543" spans="1:6">
      <c r="A4543" s="388">
        <v>86931</v>
      </c>
      <c r="B4543" s="388" t="s">
        <v>5803</v>
      </c>
      <c r="C4543" s="388" t="s">
        <v>146</v>
      </c>
      <c r="D4543" s="388" t="s">
        <v>240</v>
      </c>
      <c r="E4543" s="389" t="s">
        <v>18281</v>
      </c>
      <c r="F4543" s="388" t="s">
        <v>241</v>
      </c>
    </row>
    <row r="4544" spans="1:6">
      <c r="A4544" s="388">
        <v>86932</v>
      </c>
      <c r="B4544" s="388" t="s">
        <v>5804</v>
      </c>
      <c r="C4544" s="388" t="s">
        <v>146</v>
      </c>
      <c r="D4544" s="388" t="s">
        <v>240</v>
      </c>
      <c r="E4544" s="389" t="s">
        <v>18282</v>
      </c>
      <c r="F4544" s="388" t="s">
        <v>241</v>
      </c>
    </row>
    <row r="4545" spans="1:6">
      <c r="A4545" s="388">
        <v>86933</v>
      </c>
      <c r="B4545" s="388" t="s">
        <v>5805</v>
      </c>
      <c r="C4545" s="388" t="s">
        <v>146</v>
      </c>
      <c r="D4545" s="388" t="s">
        <v>240</v>
      </c>
      <c r="E4545" s="389" t="s">
        <v>18283</v>
      </c>
      <c r="F4545" s="388" t="s">
        <v>241</v>
      </c>
    </row>
    <row r="4546" spans="1:6">
      <c r="A4546" s="388">
        <v>86934</v>
      </c>
      <c r="B4546" s="388" t="s">
        <v>5806</v>
      </c>
      <c r="C4546" s="388" t="s">
        <v>146</v>
      </c>
      <c r="D4546" s="388" t="s">
        <v>240</v>
      </c>
      <c r="E4546" s="389" t="s">
        <v>18284</v>
      </c>
      <c r="F4546" s="388" t="s">
        <v>241</v>
      </c>
    </row>
    <row r="4547" spans="1:6">
      <c r="A4547" s="388">
        <v>86935</v>
      </c>
      <c r="B4547" s="388" t="s">
        <v>5807</v>
      </c>
      <c r="C4547" s="388" t="s">
        <v>146</v>
      </c>
      <c r="D4547" s="388" t="s">
        <v>334</v>
      </c>
      <c r="E4547" s="389" t="s">
        <v>18285</v>
      </c>
      <c r="F4547" s="388" t="s">
        <v>241</v>
      </c>
    </row>
    <row r="4548" spans="1:6">
      <c r="A4548" s="388">
        <v>86936</v>
      </c>
      <c r="B4548" s="388" t="s">
        <v>5808</v>
      </c>
      <c r="C4548" s="388" t="s">
        <v>146</v>
      </c>
      <c r="D4548" s="388" t="s">
        <v>334</v>
      </c>
      <c r="E4548" s="389" t="s">
        <v>18286</v>
      </c>
      <c r="F4548" s="388" t="s">
        <v>241</v>
      </c>
    </row>
    <row r="4549" spans="1:6">
      <c r="A4549" s="388">
        <v>86937</v>
      </c>
      <c r="B4549" s="388" t="s">
        <v>5809</v>
      </c>
      <c r="C4549" s="388" t="s">
        <v>146</v>
      </c>
      <c r="D4549" s="388" t="s">
        <v>334</v>
      </c>
      <c r="E4549" s="389" t="s">
        <v>2688</v>
      </c>
      <c r="F4549" s="388" t="s">
        <v>241</v>
      </c>
    </row>
    <row r="4550" spans="1:6">
      <c r="A4550" s="388">
        <v>86938</v>
      </c>
      <c r="B4550" s="388" t="s">
        <v>5810</v>
      </c>
      <c r="C4550" s="388" t="s">
        <v>146</v>
      </c>
      <c r="D4550" s="388" t="s">
        <v>334</v>
      </c>
      <c r="E4550" s="389" t="s">
        <v>18287</v>
      </c>
      <c r="F4550" s="388" t="s">
        <v>241</v>
      </c>
    </row>
    <row r="4551" spans="1:6">
      <c r="A4551" s="388">
        <v>86939</v>
      </c>
      <c r="B4551" s="388" t="s">
        <v>5811</v>
      </c>
      <c r="C4551" s="388" t="s">
        <v>146</v>
      </c>
      <c r="D4551" s="388" t="s">
        <v>240</v>
      </c>
      <c r="E4551" s="389" t="s">
        <v>18288</v>
      </c>
      <c r="F4551" s="388" t="s">
        <v>241</v>
      </c>
    </row>
    <row r="4552" spans="1:6">
      <c r="A4552" s="388">
        <v>86940</v>
      </c>
      <c r="B4552" s="388" t="s">
        <v>5812</v>
      </c>
      <c r="C4552" s="388" t="s">
        <v>146</v>
      </c>
      <c r="D4552" s="388" t="s">
        <v>240</v>
      </c>
      <c r="E4552" s="389" t="s">
        <v>18289</v>
      </c>
      <c r="F4552" s="388" t="s">
        <v>241</v>
      </c>
    </row>
    <row r="4553" spans="1:6">
      <c r="A4553" s="388">
        <v>86941</v>
      </c>
      <c r="B4553" s="388" t="s">
        <v>5813</v>
      </c>
      <c r="C4553" s="388" t="s">
        <v>146</v>
      </c>
      <c r="D4553" s="388" t="s">
        <v>240</v>
      </c>
      <c r="E4553" s="389" t="s">
        <v>18290</v>
      </c>
      <c r="F4553" s="388" t="s">
        <v>241</v>
      </c>
    </row>
    <row r="4554" spans="1:6">
      <c r="A4554" s="388">
        <v>86942</v>
      </c>
      <c r="B4554" s="388" t="s">
        <v>5814</v>
      </c>
      <c r="C4554" s="388" t="s">
        <v>146</v>
      </c>
      <c r="D4554" s="388" t="s">
        <v>240</v>
      </c>
      <c r="E4554" s="389" t="s">
        <v>18291</v>
      </c>
      <c r="F4554" s="388" t="s">
        <v>241</v>
      </c>
    </row>
    <row r="4555" spans="1:6">
      <c r="A4555" s="388">
        <v>86943</v>
      </c>
      <c r="B4555" s="388" t="s">
        <v>5815</v>
      </c>
      <c r="C4555" s="388" t="s">
        <v>146</v>
      </c>
      <c r="D4555" s="388" t="s">
        <v>240</v>
      </c>
      <c r="E4555" s="389" t="s">
        <v>18292</v>
      </c>
      <c r="F4555" s="388" t="s">
        <v>241</v>
      </c>
    </row>
    <row r="4556" spans="1:6">
      <c r="A4556" s="388">
        <v>86947</v>
      </c>
      <c r="B4556" s="388" t="s">
        <v>5816</v>
      </c>
      <c r="C4556" s="388" t="s">
        <v>146</v>
      </c>
      <c r="D4556" s="388" t="s">
        <v>240</v>
      </c>
      <c r="E4556" s="389" t="s">
        <v>18293</v>
      </c>
      <c r="F4556" s="388" t="s">
        <v>241</v>
      </c>
    </row>
    <row r="4557" spans="1:6">
      <c r="A4557" s="388">
        <v>93396</v>
      </c>
      <c r="B4557" s="388" t="s">
        <v>5817</v>
      </c>
      <c r="C4557" s="388" t="s">
        <v>146</v>
      </c>
      <c r="D4557" s="388" t="s">
        <v>240</v>
      </c>
      <c r="E4557" s="389" t="s">
        <v>18294</v>
      </c>
      <c r="F4557" s="388" t="s">
        <v>241</v>
      </c>
    </row>
    <row r="4558" spans="1:6">
      <c r="A4558" s="388">
        <v>93441</v>
      </c>
      <c r="B4558" s="388" t="s">
        <v>5818</v>
      </c>
      <c r="C4558" s="388" t="s">
        <v>146</v>
      </c>
      <c r="D4558" s="388" t="s">
        <v>240</v>
      </c>
      <c r="E4558" s="389" t="s">
        <v>18295</v>
      </c>
      <c r="F4558" s="388" t="s">
        <v>241</v>
      </c>
    </row>
    <row r="4559" spans="1:6">
      <c r="A4559" s="388">
        <v>93442</v>
      </c>
      <c r="B4559" s="388" t="s">
        <v>5819</v>
      </c>
      <c r="C4559" s="388" t="s">
        <v>146</v>
      </c>
      <c r="D4559" s="388" t="s">
        <v>240</v>
      </c>
      <c r="E4559" s="389" t="s">
        <v>18296</v>
      </c>
      <c r="F4559" s="388" t="s">
        <v>241</v>
      </c>
    </row>
    <row r="4560" spans="1:6">
      <c r="A4560" s="388">
        <v>95469</v>
      </c>
      <c r="B4560" s="388" t="s">
        <v>5820</v>
      </c>
      <c r="C4560" s="388" t="s">
        <v>146</v>
      </c>
      <c r="D4560" s="388" t="s">
        <v>240</v>
      </c>
      <c r="E4560" s="389" t="s">
        <v>18297</v>
      </c>
      <c r="F4560" s="388" t="s">
        <v>241</v>
      </c>
    </row>
    <row r="4561" spans="1:6">
      <c r="A4561" s="388">
        <v>95470</v>
      </c>
      <c r="B4561" s="388" t="s">
        <v>5821</v>
      </c>
      <c r="C4561" s="388" t="s">
        <v>146</v>
      </c>
      <c r="D4561" s="388" t="s">
        <v>240</v>
      </c>
      <c r="E4561" s="389" t="s">
        <v>18298</v>
      </c>
      <c r="F4561" s="388" t="s">
        <v>241</v>
      </c>
    </row>
    <row r="4562" spans="1:6">
      <c r="A4562" s="388">
        <v>95471</v>
      </c>
      <c r="B4562" s="388" t="s">
        <v>5822</v>
      </c>
      <c r="C4562" s="388" t="s">
        <v>146</v>
      </c>
      <c r="D4562" s="388" t="s">
        <v>240</v>
      </c>
      <c r="E4562" s="389" t="s">
        <v>18299</v>
      </c>
      <c r="F4562" s="388" t="s">
        <v>241</v>
      </c>
    </row>
    <row r="4563" spans="1:6">
      <c r="A4563" s="388">
        <v>95472</v>
      </c>
      <c r="B4563" s="388" t="s">
        <v>5823</v>
      </c>
      <c r="C4563" s="388" t="s">
        <v>146</v>
      </c>
      <c r="D4563" s="388" t="s">
        <v>240</v>
      </c>
      <c r="E4563" s="389" t="s">
        <v>18300</v>
      </c>
      <c r="F4563" s="388" t="s">
        <v>241</v>
      </c>
    </row>
    <row r="4564" spans="1:6">
      <c r="A4564" s="388">
        <v>95542</v>
      </c>
      <c r="B4564" s="388" t="s">
        <v>5824</v>
      </c>
      <c r="C4564" s="388" t="s">
        <v>146</v>
      </c>
      <c r="D4564" s="388" t="s">
        <v>334</v>
      </c>
      <c r="E4564" s="389" t="s">
        <v>18301</v>
      </c>
      <c r="F4564" s="388" t="s">
        <v>241</v>
      </c>
    </row>
    <row r="4565" spans="1:6">
      <c r="A4565" s="388">
        <v>95543</v>
      </c>
      <c r="B4565" s="388" t="s">
        <v>5825</v>
      </c>
      <c r="C4565" s="388" t="s">
        <v>146</v>
      </c>
      <c r="D4565" s="388" t="s">
        <v>334</v>
      </c>
      <c r="E4565" s="389" t="s">
        <v>18302</v>
      </c>
      <c r="F4565" s="388" t="s">
        <v>241</v>
      </c>
    </row>
    <row r="4566" spans="1:6">
      <c r="A4566" s="388">
        <v>95544</v>
      </c>
      <c r="B4566" s="388" t="s">
        <v>5826</v>
      </c>
      <c r="C4566" s="388" t="s">
        <v>146</v>
      </c>
      <c r="D4566" s="388" t="s">
        <v>334</v>
      </c>
      <c r="E4566" s="389" t="s">
        <v>14355</v>
      </c>
      <c r="F4566" s="388" t="s">
        <v>241</v>
      </c>
    </row>
    <row r="4567" spans="1:6">
      <c r="A4567" s="388">
        <v>95545</v>
      </c>
      <c r="B4567" s="388" t="s">
        <v>5827</v>
      </c>
      <c r="C4567" s="388" t="s">
        <v>146</v>
      </c>
      <c r="D4567" s="388" t="s">
        <v>709</v>
      </c>
      <c r="E4567" s="389" t="s">
        <v>18303</v>
      </c>
      <c r="F4567" s="388" t="s">
        <v>241</v>
      </c>
    </row>
    <row r="4568" spans="1:6">
      <c r="A4568" s="388">
        <v>95546</v>
      </c>
      <c r="B4568" s="388" t="s">
        <v>5828</v>
      </c>
      <c r="C4568" s="388" t="s">
        <v>146</v>
      </c>
      <c r="D4568" s="388" t="s">
        <v>334</v>
      </c>
      <c r="E4568" s="389" t="s">
        <v>18304</v>
      </c>
      <c r="F4568" s="388" t="s">
        <v>241</v>
      </c>
    </row>
    <row r="4569" spans="1:6">
      <c r="A4569" s="388">
        <v>95547</v>
      </c>
      <c r="B4569" s="388" t="s">
        <v>5829</v>
      </c>
      <c r="C4569" s="388" t="s">
        <v>146</v>
      </c>
      <c r="D4569" s="388" t="s">
        <v>709</v>
      </c>
      <c r="E4569" s="389" t="s">
        <v>17871</v>
      </c>
      <c r="F4569" s="388" t="s">
        <v>241</v>
      </c>
    </row>
    <row r="4570" spans="1:6">
      <c r="A4570" s="388">
        <v>100848</v>
      </c>
      <c r="B4570" s="388" t="s">
        <v>5830</v>
      </c>
      <c r="C4570" s="388" t="s">
        <v>146</v>
      </c>
      <c r="D4570" s="388" t="s">
        <v>240</v>
      </c>
      <c r="E4570" s="389" t="s">
        <v>18305</v>
      </c>
      <c r="F4570" s="388" t="s">
        <v>241</v>
      </c>
    </row>
    <row r="4571" spans="1:6">
      <c r="A4571" s="388">
        <v>100849</v>
      </c>
      <c r="B4571" s="388" t="s">
        <v>5831</v>
      </c>
      <c r="C4571" s="388" t="s">
        <v>146</v>
      </c>
      <c r="D4571" s="388" t="s">
        <v>709</v>
      </c>
      <c r="E4571" s="389" t="s">
        <v>18306</v>
      </c>
      <c r="F4571" s="388" t="s">
        <v>241</v>
      </c>
    </row>
    <row r="4572" spans="1:6">
      <c r="A4572" s="388">
        <v>100851</v>
      </c>
      <c r="B4572" s="388" t="s">
        <v>5832</v>
      </c>
      <c r="C4572" s="388" t="s">
        <v>146</v>
      </c>
      <c r="D4572" s="388" t="s">
        <v>334</v>
      </c>
      <c r="E4572" s="389" t="s">
        <v>18307</v>
      </c>
      <c r="F4572" s="388" t="s">
        <v>241</v>
      </c>
    </row>
    <row r="4573" spans="1:6">
      <c r="A4573" s="388">
        <v>100852</v>
      </c>
      <c r="B4573" s="388" t="s">
        <v>5833</v>
      </c>
      <c r="C4573" s="388" t="s">
        <v>146</v>
      </c>
      <c r="D4573" s="388" t="s">
        <v>334</v>
      </c>
      <c r="E4573" s="389" t="s">
        <v>18308</v>
      </c>
      <c r="F4573" s="388" t="s">
        <v>241</v>
      </c>
    </row>
    <row r="4574" spans="1:6">
      <c r="A4574" s="388">
        <v>100854</v>
      </c>
      <c r="B4574" s="388" t="s">
        <v>5834</v>
      </c>
      <c r="C4574" s="388" t="s">
        <v>146</v>
      </c>
      <c r="D4574" s="388" t="s">
        <v>334</v>
      </c>
      <c r="E4574" s="389" t="s">
        <v>18309</v>
      </c>
      <c r="F4574" s="388" t="s">
        <v>241</v>
      </c>
    </row>
    <row r="4575" spans="1:6">
      <c r="A4575" s="388">
        <v>100855</v>
      </c>
      <c r="B4575" s="388" t="s">
        <v>5835</v>
      </c>
      <c r="C4575" s="388" t="s">
        <v>146</v>
      </c>
      <c r="D4575" s="388" t="s">
        <v>709</v>
      </c>
      <c r="E4575" s="389" t="s">
        <v>18303</v>
      </c>
      <c r="F4575" s="388" t="s">
        <v>241</v>
      </c>
    </row>
    <row r="4576" spans="1:6">
      <c r="A4576" s="388">
        <v>100856</v>
      </c>
      <c r="B4576" s="388" t="s">
        <v>5836</v>
      </c>
      <c r="C4576" s="388" t="s">
        <v>146</v>
      </c>
      <c r="D4576" s="388" t="s">
        <v>334</v>
      </c>
      <c r="E4576" s="389" t="s">
        <v>18310</v>
      </c>
      <c r="F4576" s="388" t="s">
        <v>241</v>
      </c>
    </row>
    <row r="4577" spans="1:6">
      <c r="A4577" s="388">
        <v>100857</v>
      </c>
      <c r="B4577" s="388" t="s">
        <v>5837</v>
      </c>
      <c r="C4577" s="388" t="s">
        <v>146</v>
      </c>
      <c r="D4577" s="388" t="s">
        <v>334</v>
      </c>
      <c r="E4577" s="389" t="s">
        <v>18311</v>
      </c>
      <c r="F4577" s="388" t="s">
        <v>241</v>
      </c>
    </row>
    <row r="4578" spans="1:6">
      <c r="A4578" s="388">
        <v>100858</v>
      </c>
      <c r="B4578" s="388" t="s">
        <v>5838</v>
      </c>
      <c r="C4578" s="388" t="s">
        <v>146</v>
      </c>
      <c r="D4578" s="388" t="s">
        <v>240</v>
      </c>
      <c r="E4578" s="389" t="s">
        <v>18312</v>
      </c>
      <c r="F4578" s="388" t="s">
        <v>241</v>
      </c>
    </row>
    <row r="4579" spans="1:6">
      <c r="A4579" s="388">
        <v>100860</v>
      </c>
      <c r="B4579" s="388" t="s">
        <v>5839</v>
      </c>
      <c r="C4579" s="388" t="s">
        <v>146</v>
      </c>
      <c r="D4579" s="388" t="s">
        <v>709</v>
      </c>
      <c r="E4579" s="389" t="s">
        <v>14723</v>
      </c>
      <c r="F4579" s="388" t="s">
        <v>241</v>
      </c>
    </row>
    <row r="4580" spans="1:6">
      <c r="A4580" s="388">
        <v>100861</v>
      </c>
      <c r="B4580" s="388" t="s">
        <v>5840</v>
      </c>
      <c r="C4580" s="388" t="s">
        <v>146</v>
      </c>
      <c r="D4580" s="388" t="s">
        <v>240</v>
      </c>
      <c r="E4580" s="389" t="s">
        <v>18313</v>
      </c>
      <c r="F4580" s="388" t="s">
        <v>241</v>
      </c>
    </row>
    <row r="4581" spans="1:6">
      <c r="A4581" s="388">
        <v>100862</v>
      </c>
      <c r="B4581" s="388" t="s">
        <v>5841</v>
      </c>
      <c r="C4581" s="388" t="s">
        <v>146</v>
      </c>
      <c r="D4581" s="388" t="s">
        <v>240</v>
      </c>
      <c r="E4581" s="389" t="s">
        <v>18314</v>
      </c>
      <c r="F4581" s="388" t="s">
        <v>241</v>
      </c>
    </row>
    <row r="4582" spans="1:6">
      <c r="A4582" s="388">
        <v>100863</v>
      </c>
      <c r="B4582" s="388" t="s">
        <v>5842</v>
      </c>
      <c r="C4582" s="388" t="s">
        <v>146</v>
      </c>
      <c r="D4582" s="388" t="s">
        <v>240</v>
      </c>
      <c r="E4582" s="389" t="s">
        <v>18315</v>
      </c>
      <c r="F4582" s="388" t="s">
        <v>241</v>
      </c>
    </row>
    <row r="4583" spans="1:6">
      <c r="A4583" s="388">
        <v>100864</v>
      </c>
      <c r="B4583" s="388" t="s">
        <v>5843</v>
      </c>
      <c r="C4583" s="388" t="s">
        <v>146</v>
      </c>
      <c r="D4583" s="388" t="s">
        <v>240</v>
      </c>
      <c r="E4583" s="389" t="s">
        <v>18316</v>
      </c>
      <c r="F4583" s="388" t="s">
        <v>241</v>
      </c>
    </row>
    <row r="4584" spans="1:6">
      <c r="A4584" s="388">
        <v>100865</v>
      </c>
      <c r="B4584" s="388" t="s">
        <v>5844</v>
      </c>
      <c r="C4584" s="388" t="s">
        <v>146</v>
      </c>
      <c r="D4584" s="388" t="s">
        <v>240</v>
      </c>
      <c r="E4584" s="389" t="s">
        <v>18317</v>
      </c>
      <c r="F4584" s="388" t="s">
        <v>241</v>
      </c>
    </row>
    <row r="4585" spans="1:6">
      <c r="A4585" s="388">
        <v>100866</v>
      </c>
      <c r="B4585" s="388" t="s">
        <v>5845</v>
      </c>
      <c r="C4585" s="388" t="s">
        <v>146</v>
      </c>
      <c r="D4585" s="388" t="s">
        <v>240</v>
      </c>
      <c r="E4585" s="389" t="s">
        <v>18318</v>
      </c>
      <c r="F4585" s="388" t="s">
        <v>241</v>
      </c>
    </row>
    <row r="4586" spans="1:6">
      <c r="A4586" s="388">
        <v>100867</v>
      </c>
      <c r="B4586" s="388" t="s">
        <v>5846</v>
      </c>
      <c r="C4586" s="388" t="s">
        <v>146</v>
      </c>
      <c r="D4586" s="388" t="s">
        <v>240</v>
      </c>
      <c r="E4586" s="389" t="s">
        <v>18319</v>
      </c>
      <c r="F4586" s="388" t="s">
        <v>241</v>
      </c>
    </row>
    <row r="4587" spans="1:6">
      <c r="A4587" s="388">
        <v>100868</v>
      </c>
      <c r="B4587" s="388" t="s">
        <v>5847</v>
      </c>
      <c r="C4587" s="388" t="s">
        <v>146</v>
      </c>
      <c r="D4587" s="388" t="s">
        <v>240</v>
      </c>
      <c r="E4587" s="389" t="s">
        <v>18320</v>
      </c>
      <c r="F4587" s="388" t="s">
        <v>241</v>
      </c>
    </row>
    <row r="4588" spans="1:6">
      <c r="A4588" s="388">
        <v>100869</v>
      </c>
      <c r="B4588" s="388" t="s">
        <v>5848</v>
      </c>
      <c r="C4588" s="388" t="s">
        <v>146</v>
      </c>
      <c r="D4588" s="388" t="s">
        <v>240</v>
      </c>
      <c r="E4588" s="389" t="s">
        <v>18321</v>
      </c>
      <c r="F4588" s="388" t="s">
        <v>241</v>
      </c>
    </row>
    <row r="4589" spans="1:6">
      <c r="A4589" s="388">
        <v>100870</v>
      </c>
      <c r="B4589" s="388" t="s">
        <v>5849</v>
      </c>
      <c r="C4589" s="388" t="s">
        <v>146</v>
      </c>
      <c r="D4589" s="388" t="s">
        <v>240</v>
      </c>
      <c r="E4589" s="389" t="s">
        <v>18322</v>
      </c>
      <c r="F4589" s="388" t="s">
        <v>241</v>
      </c>
    </row>
    <row r="4590" spans="1:6">
      <c r="A4590" s="388">
        <v>100871</v>
      </c>
      <c r="B4590" s="388" t="s">
        <v>5850</v>
      </c>
      <c r="C4590" s="388" t="s">
        <v>146</v>
      </c>
      <c r="D4590" s="388" t="s">
        <v>240</v>
      </c>
      <c r="E4590" s="389" t="s">
        <v>18323</v>
      </c>
      <c r="F4590" s="388" t="s">
        <v>241</v>
      </c>
    </row>
    <row r="4591" spans="1:6">
      <c r="A4591" s="388">
        <v>100872</v>
      </c>
      <c r="B4591" s="388" t="s">
        <v>5851</v>
      </c>
      <c r="C4591" s="388" t="s">
        <v>146</v>
      </c>
      <c r="D4591" s="388" t="s">
        <v>240</v>
      </c>
      <c r="E4591" s="389" t="s">
        <v>18324</v>
      </c>
      <c r="F4591" s="388" t="s">
        <v>241</v>
      </c>
    </row>
    <row r="4592" spans="1:6">
      <c r="A4592" s="388">
        <v>100873</v>
      </c>
      <c r="B4592" s="388" t="s">
        <v>5852</v>
      </c>
      <c r="C4592" s="388" t="s">
        <v>146</v>
      </c>
      <c r="D4592" s="388" t="s">
        <v>240</v>
      </c>
      <c r="E4592" s="389" t="s">
        <v>18325</v>
      </c>
      <c r="F4592" s="388" t="s">
        <v>241</v>
      </c>
    </row>
    <row r="4593" spans="1:6">
      <c r="A4593" s="388">
        <v>100874</v>
      </c>
      <c r="B4593" s="388" t="s">
        <v>5853</v>
      </c>
      <c r="C4593" s="388" t="s">
        <v>146</v>
      </c>
      <c r="D4593" s="388" t="s">
        <v>240</v>
      </c>
      <c r="E4593" s="389" t="s">
        <v>18318</v>
      </c>
      <c r="F4593" s="388" t="s">
        <v>241</v>
      </c>
    </row>
    <row r="4594" spans="1:6">
      <c r="A4594" s="388">
        <v>100875</v>
      </c>
      <c r="B4594" s="388" t="s">
        <v>5854</v>
      </c>
      <c r="C4594" s="388" t="s">
        <v>146</v>
      </c>
      <c r="D4594" s="388" t="s">
        <v>240</v>
      </c>
      <c r="E4594" s="389" t="s">
        <v>18326</v>
      </c>
      <c r="F4594" s="388" t="s">
        <v>241</v>
      </c>
    </row>
    <row r="4595" spans="1:6">
      <c r="A4595" s="388">
        <v>98052</v>
      </c>
      <c r="B4595" s="388" t="s">
        <v>5855</v>
      </c>
      <c r="C4595" s="388" t="s">
        <v>146</v>
      </c>
      <c r="D4595" s="388" t="s">
        <v>240</v>
      </c>
      <c r="E4595" s="389" t="s">
        <v>18327</v>
      </c>
      <c r="F4595" s="388" t="s">
        <v>241</v>
      </c>
    </row>
    <row r="4596" spans="1:6">
      <c r="A4596" s="388">
        <v>98053</v>
      </c>
      <c r="B4596" s="388" t="s">
        <v>5856</v>
      </c>
      <c r="C4596" s="388" t="s">
        <v>146</v>
      </c>
      <c r="D4596" s="388" t="s">
        <v>240</v>
      </c>
      <c r="E4596" s="389" t="s">
        <v>18328</v>
      </c>
      <c r="F4596" s="388" t="s">
        <v>241</v>
      </c>
    </row>
    <row r="4597" spans="1:6">
      <c r="A4597" s="388">
        <v>98054</v>
      </c>
      <c r="B4597" s="388" t="s">
        <v>5857</v>
      </c>
      <c r="C4597" s="388" t="s">
        <v>146</v>
      </c>
      <c r="D4597" s="388" t="s">
        <v>240</v>
      </c>
      <c r="E4597" s="389" t="s">
        <v>18329</v>
      </c>
      <c r="F4597" s="388" t="s">
        <v>241</v>
      </c>
    </row>
    <row r="4598" spans="1:6">
      <c r="A4598" s="388">
        <v>98055</v>
      </c>
      <c r="B4598" s="388" t="s">
        <v>5858</v>
      </c>
      <c r="C4598" s="388" t="s">
        <v>146</v>
      </c>
      <c r="D4598" s="388" t="s">
        <v>240</v>
      </c>
      <c r="E4598" s="389" t="s">
        <v>18330</v>
      </c>
      <c r="F4598" s="388" t="s">
        <v>241</v>
      </c>
    </row>
    <row r="4599" spans="1:6">
      <c r="A4599" s="388">
        <v>98056</v>
      </c>
      <c r="B4599" s="388" t="s">
        <v>5859</v>
      </c>
      <c r="C4599" s="388" t="s">
        <v>146</v>
      </c>
      <c r="D4599" s="388" t="s">
        <v>240</v>
      </c>
      <c r="E4599" s="389" t="s">
        <v>18331</v>
      </c>
      <c r="F4599" s="388" t="s">
        <v>241</v>
      </c>
    </row>
    <row r="4600" spans="1:6">
      <c r="A4600" s="388">
        <v>98057</v>
      </c>
      <c r="B4600" s="388" t="s">
        <v>5860</v>
      </c>
      <c r="C4600" s="388" t="s">
        <v>146</v>
      </c>
      <c r="D4600" s="388" t="s">
        <v>240</v>
      </c>
      <c r="E4600" s="389" t="s">
        <v>18332</v>
      </c>
      <c r="F4600" s="388" t="s">
        <v>241</v>
      </c>
    </row>
    <row r="4601" spans="1:6">
      <c r="A4601" s="388">
        <v>98058</v>
      </c>
      <c r="B4601" s="388" t="s">
        <v>5861</v>
      </c>
      <c r="C4601" s="388" t="s">
        <v>146</v>
      </c>
      <c r="D4601" s="388" t="s">
        <v>240</v>
      </c>
      <c r="E4601" s="389" t="s">
        <v>18333</v>
      </c>
      <c r="F4601" s="388" t="s">
        <v>241</v>
      </c>
    </row>
    <row r="4602" spans="1:6">
      <c r="A4602" s="388">
        <v>98059</v>
      </c>
      <c r="B4602" s="388" t="s">
        <v>5862</v>
      </c>
      <c r="C4602" s="388" t="s">
        <v>146</v>
      </c>
      <c r="D4602" s="388" t="s">
        <v>240</v>
      </c>
      <c r="E4602" s="389" t="s">
        <v>18334</v>
      </c>
      <c r="F4602" s="388" t="s">
        <v>241</v>
      </c>
    </row>
    <row r="4603" spans="1:6">
      <c r="A4603" s="388">
        <v>98060</v>
      </c>
      <c r="B4603" s="388" t="s">
        <v>5863</v>
      </c>
      <c r="C4603" s="388" t="s">
        <v>146</v>
      </c>
      <c r="D4603" s="388" t="s">
        <v>240</v>
      </c>
      <c r="E4603" s="389" t="s">
        <v>18335</v>
      </c>
      <c r="F4603" s="388" t="s">
        <v>241</v>
      </c>
    </row>
    <row r="4604" spans="1:6">
      <c r="A4604" s="388">
        <v>98061</v>
      </c>
      <c r="B4604" s="388" t="s">
        <v>5864</v>
      </c>
      <c r="C4604" s="388" t="s">
        <v>146</v>
      </c>
      <c r="D4604" s="388" t="s">
        <v>240</v>
      </c>
      <c r="E4604" s="389" t="s">
        <v>18336</v>
      </c>
      <c r="F4604" s="388" t="s">
        <v>241</v>
      </c>
    </row>
    <row r="4605" spans="1:6">
      <c r="A4605" s="388">
        <v>98062</v>
      </c>
      <c r="B4605" s="388" t="s">
        <v>5865</v>
      </c>
      <c r="C4605" s="388" t="s">
        <v>146</v>
      </c>
      <c r="D4605" s="388" t="s">
        <v>240</v>
      </c>
      <c r="E4605" s="389" t="s">
        <v>18337</v>
      </c>
      <c r="F4605" s="388" t="s">
        <v>241</v>
      </c>
    </row>
    <row r="4606" spans="1:6">
      <c r="A4606" s="388">
        <v>98063</v>
      </c>
      <c r="B4606" s="388" t="s">
        <v>5866</v>
      </c>
      <c r="C4606" s="388" t="s">
        <v>146</v>
      </c>
      <c r="D4606" s="388" t="s">
        <v>240</v>
      </c>
      <c r="E4606" s="389" t="s">
        <v>18338</v>
      </c>
      <c r="F4606" s="388" t="s">
        <v>241</v>
      </c>
    </row>
    <row r="4607" spans="1:6">
      <c r="A4607" s="388">
        <v>98064</v>
      </c>
      <c r="B4607" s="388" t="s">
        <v>5867</v>
      </c>
      <c r="C4607" s="388" t="s">
        <v>146</v>
      </c>
      <c r="D4607" s="388" t="s">
        <v>240</v>
      </c>
      <c r="E4607" s="389" t="s">
        <v>18339</v>
      </c>
      <c r="F4607" s="388" t="s">
        <v>241</v>
      </c>
    </row>
    <row r="4608" spans="1:6">
      <c r="A4608" s="388">
        <v>98065</v>
      </c>
      <c r="B4608" s="388" t="s">
        <v>5868</v>
      </c>
      <c r="C4608" s="388" t="s">
        <v>146</v>
      </c>
      <c r="D4608" s="388" t="s">
        <v>240</v>
      </c>
      <c r="E4608" s="389" t="s">
        <v>18340</v>
      </c>
      <c r="F4608" s="388" t="s">
        <v>241</v>
      </c>
    </row>
    <row r="4609" spans="1:6">
      <c r="A4609" s="388">
        <v>98066</v>
      </c>
      <c r="B4609" s="388" t="s">
        <v>5869</v>
      </c>
      <c r="C4609" s="388" t="s">
        <v>146</v>
      </c>
      <c r="D4609" s="388" t="s">
        <v>240</v>
      </c>
      <c r="E4609" s="389" t="s">
        <v>18341</v>
      </c>
      <c r="F4609" s="388" t="s">
        <v>241</v>
      </c>
    </row>
    <row r="4610" spans="1:6">
      <c r="A4610" s="388">
        <v>98067</v>
      </c>
      <c r="B4610" s="388" t="s">
        <v>5870</v>
      </c>
      <c r="C4610" s="388" t="s">
        <v>146</v>
      </c>
      <c r="D4610" s="388" t="s">
        <v>240</v>
      </c>
      <c r="E4610" s="389" t="s">
        <v>18342</v>
      </c>
      <c r="F4610" s="388" t="s">
        <v>241</v>
      </c>
    </row>
    <row r="4611" spans="1:6">
      <c r="A4611" s="388">
        <v>98068</v>
      </c>
      <c r="B4611" s="388" t="s">
        <v>5871</v>
      </c>
      <c r="C4611" s="388" t="s">
        <v>146</v>
      </c>
      <c r="D4611" s="388" t="s">
        <v>240</v>
      </c>
      <c r="E4611" s="389" t="s">
        <v>18343</v>
      </c>
      <c r="F4611" s="388" t="s">
        <v>241</v>
      </c>
    </row>
    <row r="4612" spans="1:6">
      <c r="A4612" s="388">
        <v>98069</v>
      </c>
      <c r="B4612" s="388" t="s">
        <v>5872</v>
      </c>
      <c r="C4612" s="388" t="s">
        <v>146</v>
      </c>
      <c r="D4612" s="388" t="s">
        <v>240</v>
      </c>
      <c r="E4612" s="389" t="s">
        <v>18344</v>
      </c>
      <c r="F4612" s="388" t="s">
        <v>241</v>
      </c>
    </row>
    <row r="4613" spans="1:6">
      <c r="A4613" s="388">
        <v>98070</v>
      </c>
      <c r="B4613" s="388" t="s">
        <v>5873</v>
      </c>
      <c r="C4613" s="388" t="s">
        <v>146</v>
      </c>
      <c r="D4613" s="388" t="s">
        <v>240</v>
      </c>
      <c r="E4613" s="389" t="s">
        <v>18345</v>
      </c>
      <c r="F4613" s="388" t="s">
        <v>241</v>
      </c>
    </row>
    <row r="4614" spans="1:6">
      <c r="A4614" s="388">
        <v>98071</v>
      </c>
      <c r="B4614" s="388" t="s">
        <v>5874</v>
      </c>
      <c r="C4614" s="388" t="s">
        <v>146</v>
      </c>
      <c r="D4614" s="388" t="s">
        <v>240</v>
      </c>
      <c r="E4614" s="389" t="s">
        <v>18346</v>
      </c>
      <c r="F4614" s="388" t="s">
        <v>241</v>
      </c>
    </row>
    <row r="4615" spans="1:6">
      <c r="A4615" s="388">
        <v>98072</v>
      </c>
      <c r="B4615" s="388" t="s">
        <v>5875</v>
      </c>
      <c r="C4615" s="388" t="s">
        <v>146</v>
      </c>
      <c r="D4615" s="388" t="s">
        <v>240</v>
      </c>
      <c r="E4615" s="389" t="s">
        <v>18347</v>
      </c>
      <c r="F4615" s="388" t="s">
        <v>241</v>
      </c>
    </row>
    <row r="4616" spans="1:6">
      <c r="A4616" s="388">
        <v>98073</v>
      </c>
      <c r="B4616" s="388" t="s">
        <v>5876</v>
      </c>
      <c r="C4616" s="388" t="s">
        <v>146</v>
      </c>
      <c r="D4616" s="388" t="s">
        <v>240</v>
      </c>
      <c r="E4616" s="389" t="s">
        <v>18348</v>
      </c>
      <c r="F4616" s="388" t="s">
        <v>241</v>
      </c>
    </row>
    <row r="4617" spans="1:6">
      <c r="A4617" s="388">
        <v>98074</v>
      </c>
      <c r="B4617" s="388" t="s">
        <v>5877</v>
      </c>
      <c r="C4617" s="388" t="s">
        <v>146</v>
      </c>
      <c r="D4617" s="388" t="s">
        <v>240</v>
      </c>
      <c r="E4617" s="389" t="s">
        <v>18349</v>
      </c>
      <c r="F4617" s="388" t="s">
        <v>241</v>
      </c>
    </row>
    <row r="4618" spans="1:6">
      <c r="A4618" s="388">
        <v>98075</v>
      </c>
      <c r="B4618" s="388" t="s">
        <v>5878</v>
      </c>
      <c r="C4618" s="388" t="s">
        <v>146</v>
      </c>
      <c r="D4618" s="388" t="s">
        <v>240</v>
      </c>
      <c r="E4618" s="389" t="s">
        <v>18350</v>
      </c>
      <c r="F4618" s="388" t="s">
        <v>241</v>
      </c>
    </row>
    <row r="4619" spans="1:6">
      <c r="A4619" s="388">
        <v>98076</v>
      </c>
      <c r="B4619" s="388" t="s">
        <v>5879</v>
      </c>
      <c r="C4619" s="388" t="s">
        <v>146</v>
      </c>
      <c r="D4619" s="388" t="s">
        <v>240</v>
      </c>
      <c r="E4619" s="389" t="s">
        <v>18351</v>
      </c>
      <c r="F4619" s="388" t="s">
        <v>241</v>
      </c>
    </row>
    <row r="4620" spans="1:6">
      <c r="A4620" s="388">
        <v>98077</v>
      </c>
      <c r="B4620" s="388" t="s">
        <v>5880</v>
      </c>
      <c r="C4620" s="388" t="s">
        <v>146</v>
      </c>
      <c r="D4620" s="388" t="s">
        <v>240</v>
      </c>
      <c r="E4620" s="389" t="s">
        <v>18352</v>
      </c>
      <c r="F4620" s="388" t="s">
        <v>241</v>
      </c>
    </row>
    <row r="4621" spans="1:6">
      <c r="A4621" s="388">
        <v>98078</v>
      </c>
      <c r="B4621" s="388" t="s">
        <v>5881</v>
      </c>
      <c r="C4621" s="388" t="s">
        <v>146</v>
      </c>
      <c r="D4621" s="388" t="s">
        <v>240</v>
      </c>
      <c r="E4621" s="389" t="s">
        <v>18353</v>
      </c>
      <c r="F4621" s="388" t="s">
        <v>241</v>
      </c>
    </row>
    <row r="4622" spans="1:6">
      <c r="A4622" s="388">
        <v>98079</v>
      </c>
      <c r="B4622" s="388" t="s">
        <v>5882</v>
      </c>
      <c r="C4622" s="388" t="s">
        <v>146</v>
      </c>
      <c r="D4622" s="388" t="s">
        <v>240</v>
      </c>
      <c r="E4622" s="389" t="s">
        <v>18354</v>
      </c>
      <c r="F4622" s="388" t="s">
        <v>241</v>
      </c>
    </row>
    <row r="4623" spans="1:6">
      <c r="A4623" s="388">
        <v>98080</v>
      </c>
      <c r="B4623" s="388" t="s">
        <v>5883</v>
      </c>
      <c r="C4623" s="388" t="s">
        <v>146</v>
      </c>
      <c r="D4623" s="388" t="s">
        <v>240</v>
      </c>
      <c r="E4623" s="389" t="s">
        <v>18355</v>
      </c>
      <c r="F4623" s="388" t="s">
        <v>241</v>
      </c>
    </row>
    <row r="4624" spans="1:6">
      <c r="A4624" s="388">
        <v>98081</v>
      </c>
      <c r="B4624" s="388" t="s">
        <v>5884</v>
      </c>
      <c r="C4624" s="388" t="s">
        <v>146</v>
      </c>
      <c r="D4624" s="388" t="s">
        <v>240</v>
      </c>
      <c r="E4624" s="389" t="s">
        <v>18356</v>
      </c>
      <c r="F4624" s="388" t="s">
        <v>241</v>
      </c>
    </row>
    <row r="4625" spans="1:6">
      <c r="A4625" s="388">
        <v>98082</v>
      </c>
      <c r="B4625" s="388" t="s">
        <v>5885</v>
      </c>
      <c r="C4625" s="388" t="s">
        <v>146</v>
      </c>
      <c r="D4625" s="388" t="s">
        <v>240</v>
      </c>
      <c r="E4625" s="389" t="s">
        <v>18357</v>
      </c>
      <c r="F4625" s="388" t="s">
        <v>241</v>
      </c>
    </row>
    <row r="4626" spans="1:6">
      <c r="A4626" s="388">
        <v>98083</v>
      </c>
      <c r="B4626" s="388" t="s">
        <v>5886</v>
      </c>
      <c r="C4626" s="388" t="s">
        <v>146</v>
      </c>
      <c r="D4626" s="388" t="s">
        <v>240</v>
      </c>
      <c r="E4626" s="389" t="s">
        <v>18358</v>
      </c>
      <c r="F4626" s="388" t="s">
        <v>241</v>
      </c>
    </row>
    <row r="4627" spans="1:6">
      <c r="A4627" s="388">
        <v>98084</v>
      </c>
      <c r="B4627" s="388" t="s">
        <v>5887</v>
      </c>
      <c r="C4627" s="388" t="s">
        <v>146</v>
      </c>
      <c r="D4627" s="388" t="s">
        <v>240</v>
      </c>
      <c r="E4627" s="389" t="s">
        <v>18359</v>
      </c>
      <c r="F4627" s="388" t="s">
        <v>241</v>
      </c>
    </row>
    <row r="4628" spans="1:6">
      <c r="A4628" s="388">
        <v>98085</v>
      </c>
      <c r="B4628" s="388" t="s">
        <v>5888</v>
      </c>
      <c r="C4628" s="388" t="s">
        <v>146</v>
      </c>
      <c r="D4628" s="388" t="s">
        <v>240</v>
      </c>
      <c r="E4628" s="389" t="s">
        <v>18360</v>
      </c>
      <c r="F4628" s="388" t="s">
        <v>241</v>
      </c>
    </row>
    <row r="4629" spans="1:6">
      <c r="A4629" s="388">
        <v>98086</v>
      </c>
      <c r="B4629" s="388" t="s">
        <v>5889</v>
      </c>
      <c r="C4629" s="388" t="s">
        <v>146</v>
      </c>
      <c r="D4629" s="388" t="s">
        <v>240</v>
      </c>
      <c r="E4629" s="389" t="s">
        <v>18361</v>
      </c>
      <c r="F4629" s="388" t="s">
        <v>241</v>
      </c>
    </row>
    <row r="4630" spans="1:6">
      <c r="A4630" s="388">
        <v>98087</v>
      </c>
      <c r="B4630" s="388" t="s">
        <v>5890</v>
      </c>
      <c r="C4630" s="388" t="s">
        <v>146</v>
      </c>
      <c r="D4630" s="388" t="s">
        <v>240</v>
      </c>
      <c r="E4630" s="389" t="s">
        <v>18362</v>
      </c>
      <c r="F4630" s="388" t="s">
        <v>241</v>
      </c>
    </row>
    <row r="4631" spans="1:6">
      <c r="A4631" s="388">
        <v>98088</v>
      </c>
      <c r="B4631" s="388" t="s">
        <v>5891</v>
      </c>
      <c r="C4631" s="388" t="s">
        <v>146</v>
      </c>
      <c r="D4631" s="388" t="s">
        <v>240</v>
      </c>
      <c r="E4631" s="389" t="s">
        <v>18363</v>
      </c>
      <c r="F4631" s="388" t="s">
        <v>241</v>
      </c>
    </row>
    <row r="4632" spans="1:6">
      <c r="A4632" s="388">
        <v>98089</v>
      </c>
      <c r="B4632" s="388" t="s">
        <v>5892</v>
      </c>
      <c r="C4632" s="388" t="s">
        <v>146</v>
      </c>
      <c r="D4632" s="388" t="s">
        <v>240</v>
      </c>
      <c r="E4632" s="389" t="s">
        <v>18364</v>
      </c>
      <c r="F4632" s="388" t="s">
        <v>241</v>
      </c>
    </row>
    <row r="4633" spans="1:6">
      <c r="A4633" s="388">
        <v>98090</v>
      </c>
      <c r="B4633" s="388" t="s">
        <v>5893</v>
      </c>
      <c r="C4633" s="388" t="s">
        <v>146</v>
      </c>
      <c r="D4633" s="388" t="s">
        <v>240</v>
      </c>
      <c r="E4633" s="389" t="s">
        <v>18365</v>
      </c>
      <c r="F4633" s="388" t="s">
        <v>241</v>
      </c>
    </row>
    <row r="4634" spans="1:6">
      <c r="A4634" s="388">
        <v>98091</v>
      </c>
      <c r="B4634" s="388" t="s">
        <v>5894</v>
      </c>
      <c r="C4634" s="388" t="s">
        <v>146</v>
      </c>
      <c r="D4634" s="388" t="s">
        <v>240</v>
      </c>
      <c r="E4634" s="389" t="s">
        <v>18366</v>
      </c>
      <c r="F4634" s="388" t="s">
        <v>241</v>
      </c>
    </row>
    <row r="4635" spans="1:6">
      <c r="A4635" s="388">
        <v>98092</v>
      </c>
      <c r="B4635" s="388" t="s">
        <v>5895</v>
      </c>
      <c r="C4635" s="388" t="s">
        <v>146</v>
      </c>
      <c r="D4635" s="388" t="s">
        <v>240</v>
      </c>
      <c r="E4635" s="389" t="s">
        <v>18367</v>
      </c>
      <c r="F4635" s="388" t="s">
        <v>241</v>
      </c>
    </row>
    <row r="4636" spans="1:6">
      <c r="A4636" s="388">
        <v>98093</v>
      </c>
      <c r="B4636" s="388" t="s">
        <v>5896</v>
      </c>
      <c r="C4636" s="388" t="s">
        <v>146</v>
      </c>
      <c r="D4636" s="388" t="s">
        <v>240</v>
      </c>
      <c r="E4636" s="389" t="s">
        <v>18368</v>
      </c>
      <c r="F4636" s="388" t="s">
        <v>241</v>
      </c>
    </row>
    <row r="4637" spans="1:6">
      <c r="A4637" s="388">
        <v>98094</v>
      </c>
      <c r="B4637" s="388" t="s">
        <v>5897</v>
      </c>
      <c r="C4637" s="388" t="s">
        <v>146</v>
      </c>
      <c r="D4637" s="388" t="s">
        <v>240</v>
      </c>
      <c r="E4637" s="389" t="s">
        <v>18369</v>
      </c>
      <c r="F4637" s="388" t="s">
        <v>241</v>
      </c>
    </row>
    <row r="4638" spans="1:6">
      <c r="A4638" s="388">
        <v>98099</v>
      </c>
      <c r="B4638" s="388" t="s">
        <v>5898</v>
      </c>
      <c r="C4638" s="388" t="s">
        <v>146</v>
      </c>
      <c r="D4638" s="388" t="s">
        <v>240</v>
      </c>
      <c r="E4638" s="389" t="s">
        <v>18370</v>
      </c>
      <c r="F4638" s="388" t="s">
        <v>241</v>
      </c>
    </row>
    <row r="4639" spans="1:6">
      <c r="A4639" s="388">
        <v>98100</v>
      </c>
      <c r="B4639" s="388" t="s">
        <v>5899</v>
      </c>
      <c r="C4639" s="388" t="s">
        <v>146</v>
      </c>
      <c r="D4639" s="388" t="s">
        <v>240</v>
      </c>
      <c r="E4639" s="389" t="s">
        <v>18371</v>
      </c>
      <c r="F4639" s="388" t="s">
        <v>241</v>
      </c>
    </row>
    <row r="4640" spans="1:6">
      <c r="A4640" s="388">
        <v>98101</v>
      </c>
      <c r="B4640" s="388" t="s">
        <v>5900</v>
      </c>
      <c r="C4640" s="388" t="s">
        <v>146</v>
      </c>
      <c r="D4640" s="388" t="s">
        <v>240</v>
      </c>
      <c r="E4640" s="389" t="s">
        <v>18372</v>
      </c>
      <c r="F4640" s="388" t="s">
        <v>241</v>
      </c>
    </row>
    <row r="4641" spans="1:6">
      <c r="A4641" s="388">
        <v>98109</v>
      </c>
      <c r="B4641" s="388" t="s">
        <v>5901</v>
      </c>
      <c r="C4641" s="388" t="s">
        <v>146</v>
      </c>
      <c r="D4641" s="388" t="s">
        <v>240</v>
      </c>
      <c r="E4641" s="389" t="s">
        <v>18373</v>
      </c>
      <c r="F4641" s="388" t="s">
        <v>241</v>
      </c>
    </row>
    <row r="4642" spans="1:6">
      <c r="A4642" s="388">
        <v>98110</v>
      </c>
      <c r="B4642" s="388" t="s">
        <v>5902</v>
      </c>
      <c r="C4642" s="388" t="s">
        <v>146</v>
      </c>
      <c r="D4642" s="388" t="s">
        <v>240</v>
      </c>
      <c r="E4642" s="389" t="s">
        <v>18374</v>
      </c>
      <c r="F4642" s="388" t="s">
        <v>241</v>
      </c>
    </row>
    <row r="4643" spans="1:6">
      <c r="A4643" s="388">
        <v>98111</v>
      </c>
      <c r="B4643" s="388" t="s">
        <v>5903</v>
      </c>
      <c r="C4643" s="388" t="s">
        <v>146</v>
      </c>
      <c r="D4643" s="388" t="s">
        <v>240</v>
      </c>
      <c r="E4643" s="389" t="s">
        <v>14005</v>
      </c>
      <c r="F4643" s="388" t="s">
        <v>241</v>
      </c>
    </row>
    <row r="4644" spans="1:6">
      <c r="A4644" s="388">
        <v>98112</v>
      </c>
      <c r="B4644" s="388" t="s">
        <v>5904</v>
      </c>
      <c r="C4644" s="388" t="s">
        <v>146</v>
      </c>
      <c r="D4644" s="388" t="s">
        <v>240</v>
      </c>
      <c r="E4644" s="389" t="s">
        <v>18375</v>
      </c>
      <c r="F4644" s="388" t="s">
        <v>241</v>
      </c>
    </row>
    <row r="4645" spans="1:6">
      <c r="A4645" s="388">
        <v>98114</v>
      </c>
      <c r="B4645" s="388" t="s">
        <v>5905</v>
      </c>
      <c r="C4645" s="388" t="s">
        <v>146</v>
      </c>
      <c r="D4645" s="388" t="s">
        <v>240</v>
      </c>
      <c r="E4645" s="389" t="s">
        <v>18376</v>
      </c>
      <c r="F4645" s="388" t="s">
        <v>241</v>
      </c>
    </row>
    <row r="4646" spans="1:6">
      <c r="A4646" s="388">
        <v>98115</v>
      </c>
      <c r="B4646" s="388" t="s">
        <v>5906</v>
      </c>
      <c r="C4646" s="388" t="s">
        <v>146</v>
      </c>
      <c r="D4646" s="388" t="s">
        <v>240</v>
      </c>
      <c r="E4646" s="389" t="s">
        <v>14724</v>
      </c>
      <c r="F4646" s="388" t="s">
        <v>241</v>
      </c>
    </row>
    <row r="4647" spans="1:6">
      <c r="A4647" s="388">
        <v>89957</v>
      </c>
      <c r="B4647" s="388" t="s">
        <v>5907</v>
      </c>
      <c r="C4647" s="388" t="s">
        <v>146</v>
      </c>
      <c r="D4647" s="388" t="s">
        <v>334</v>
      </c>
      <c r="E4647" s="389" t="s">
        <v>18377</v>
      </c>
      <c r="F4647" s="388" t="s">
        <v>241</v>
      </c>
    </row>
    <row r="4648" spans="1:6">
      <c r="A4648" s="388">
        <v>89959</v>
      </c>
      <c r="B4648" s="388" t="s">
        <v>5908</v>
      </c>
      <c r="C4648" s="388" t="s">
        <v>146</v>
      </c>
      <c r="D4648" s="388" t="s">
        <v>334</v>
      </c>
      <c r="E4648" s="389" t="s">
        <v>18378</v>
      </c>
      <c r="F4648" s="388" t="s">
        <v>241</v>
      </c>
    </row>
    <row r="4649" spans="1:6">
      <c r="A4649" s="388">
        <v>89349</v>
      </c>
      <c r="B4649" s="388" t="s">
        <v>5909</v>
      </c>
      <c r="C4649" s="388" t="s">
        <v>146</v>
      </c>
      <c r="D4649" s="388" t="s">
        <v>334</v>
      </c>
      <c r="E4649" s="389" t="s">
        <v>4557</v>
      </c>
      <c r="F4649" s="388" t="s">
        <v>241</v>
      </c>
    </row>
    <row r="4650" spans="1:6">
      <c r="A4650" s="388">
        <v>89351</v>
      </c>
      <c r="B4650" s="388" t="s">
        <v>5910</v>
      </c>
      <c r="C4650" s="388" t="s">
        <v>146</v>
      </c>
      <c r="D4650" s="388" t="s">
        <v>334</v>
      </c>
      <c r="E4650" s="389" t="s">
        <v>16069</v>
      </c>
      <c r="F4650" s="388" t="s">
        <v>241</v>
      </c>
    </row>
    <row r="4651" spans="1:6">
      <c r="A4651" s="388">
        <v>89352</v>
      </c>
      <c r="B4651" s="388" t="s">
        <v>5911</v>
      </c>
      <c r="C4651" s="388" t="s">
        <v>146</v>
      </c>
      <c r="D4651" s="388" t="s">
        <v>334</v>
      </c>
      <c r="E4651" s="389" t="s">
        <v>14204</v>
      </c>
      <c r="F4651" s="388" t="s">
        <v>241</v>
      </c>
    </row>
    <row r="4652" spans="1:6">
      <c r="A4652" s="388">
        <v>89353</v>
      </c>
      <c r="B4652" s="388" t="s">
        <v>5912</v>
      </c>
      <c r="C4652" s="388" t="s">
        <v>146</v>
      </c>
      <c r="D4652" s="388" t="s">
        <v>334</v>
      </c>
      <c r="E4652" s="389" t="s">
        <v>14725</v>
      </c>
      <c r="F4652" s="388" t="s">
        <v>241</v>
      </c>
    </row>
    <row r="4653" spans="1:6">
      <c r="A4653" s="388">
        <v>89354</v>
      </c>
      <c r="B4653" s="388" t="s">
        <v>5913</v>
      </c>
      <c r="C4653" s="388" t="s">
        <v>146</v>
      </c>
      <c r="D4653" s="388" t="s">
        <v>334</v>
      </c>
      <c r="E4653" s="389" t="s">
        <v>18379</v>
      </c>
      <c r="F4653" s="388" t="s">
        <v>241</v>
      </c>
    </row>
    <row r="4654" spans="1:6">
      <c r="A4654" s="388">
        <v>89969</v>
      </c>
      <c r="B4654" s="388" t="s">
        <v>5914</v>
      </c>
      <c r="C4654" s="388" t="s">
        <v>146</v>
      </c>
      <c r="D4654" s="388" t="s">
        <v>334</v>
      </c>
      <c r="E4654" s="389" t="s">
        <v>14699</v>
      </c>
      <c r="F4654" s="388" t="s">
        <v>241</v>
      </c>
    </row>
    <row r="4655" spans="1:6">
      <c r="A4655" s="388">
        <v>89970</v>
      </c>
      <c r="B4655" s="388" t="s">
        <v>5915</v>
      </c>
      <c r="C4655" s="388" t="s">
        <v>146</v>
      </c>
      <c r="D4655" s="388" t="s">
        <v>334</v>
      </c>
      <c r="E4655" s="389" t="s">
        <v>18380</v>
      </c>
      <c r="F4655" s="388" t="s">
        <v>241</v>
      </c>
    </row>
    <row r="4656" spans="1:6">
      <c r="A4656" s="388">
        <v>89971</v>
      </c>
      <c r="B4656" s="388" t="s">
        <v>5916</v>
      </c>
      <c r="C4656" s="388" t="s">
        <v>146</v>
      </c>
      <c r="D4656" s="388" t="s">
        <v>334</v>
      </c>
      <c r="E4656" s="389" t="s">
        <v>14668</v>
      </c>
      <c r="F4656" s="388" t="s">
        <v>241</v>
      </c>
    </row>
    <row r="4657" spans="1:6">
      <c r="A4657" s="388">
        <v>89972</v>
      </c>
      <c r="B4657" s="388" t="s">
        <v>5917</v>
      </c>
      <c r="C4657" s="388" t="s">
        <v>146</v>
      </c>
      <c r="D4657" s="388" t="s">
        <v>334</v>
      </c>
      <c r="E4657" s="389" t="s">
        <v>17244</v>
      </c>
      <c r="F4657" s="388" t="s">
        <v>241</v>
      </c>
    </row>
    <row r="4658" spans="1:6">
      <c r="A4658" s="388">
        <v>89973</v>
      </c>
      <c r="B4658" s="388" t="s">
        <v>5918</v>
      </c>
      <c r="C4658" s="388" t="s">
        <v>146</v>
      </c>
      <c r="D4658" s="388" t="s">
        <v>334</v>
      </c>
      <c r="E4658" s="389" t="s">
        <v>18381</v>
      </c>
      <c r="F4658" s="388" t="s">
        <v>241</v>
      </c>
    </row>
    <row r="4659" spans="1:6">
      <c r="A4659" s="388">
        <v>89974</v>
      </c>
      <c r="B4659" s="388" t="s">
        <v>5919</v>
      </c>
      <c r="C4659" s="388" t="s">
        <v>146</v>
      </c>
      <c r="D4659" s="388" t="s">
        <v>334</v>
      </c>
      <c r="E4659" s="389" t="s">
        <v>18382</v>
      </c>
      <c r="F4659" s="388" t="s">
        <v>241</v>
      </c>
    </row>
    <row r="4660" spans="1:6">
      <c r="A4660" s="388">
        <v>89984</v>
      </c>
      <c r="B4660" s="388" t="s">
        <v>5920</v>
      </c>
      <c r="C4660" s="388" t="s">
        <v>146</v>
      </c>
      <c r="D4660" s="388" t="s">
        <v>334</v>
      </c>
      <c r="E4660" s="389" t="s">
        <v>18383</v>
      </c>
      <c r="F4660" s="388" t="s">
        <v>241</v>
      </c>
    </row>
    <row r="4661" spans="1:6">
      <c r="A4661" s="388">
        <v>89985</v>
      </c>
      <c r="B4661" s="388" t="s">
        <v>5922</v>
      </c>
      <c r="C4661" s="388" t="s">
        <v>146</v>
      </c>
      <c r="D4661" s="388" t="s">
        <v>334</v>
      </c>
      <c r="E4661" s="389" t="s">
        <v>14726</v>
      </c>
      <c r="F4661" s="388" t="s">
        <v>241</v>
      </c>
    </row>
    <row r="4662" spans="1:6">
      <c r="A4662" s="388">
        <v>89986</v>
      </c>
      <c r="B4662" s="388" t="s">
        <v>5923</v>
      </c>
      <c r="C4662" s="388" t="s">
        <v>146</v>
      </c>
      <c r="D4662" s="388" t="s">
        <v>334</v>
      </c>
      <c r="E4662" s="389" t="s">
        <v>14727</v>
      </c>
      <c r="F4662" s="388" t="s">
        <v>241</v>
      </c>
    </row>
    <row r="4663" spans="1:6">
      <c r="A4663" s="388">
        <v>89987</v>
      </c>
      <c r="B4663" s="388" t="s">
        <v>5924</v>
      </c>
      <c r="C4663" s="388" t="s">
        <v>146</v>
      </c>
      <c r="D4663" s="388" t="s">
        <v>334</v>
      </c>
      <c r="E4663" s="389" t="s">
        <v>17422</v>
      </c>
      <c r="F4663" s="388" t="s">
        <v>241</v>
      </c>
    </row>
    <row r="4664" spans="1:6">
      <c r="A4664" s="388">
        <v>90371</v>
      </c>
      <c r="B4664" s="388" t="s">
        <v>5925</v>
      </c>
      <c r="C4664" s="388" t="s">
        <v>146</v>
      </c>
      <c r="D4664" s="388" t="s">
        <v>334</v>
      </c>
      <c r="E4664" s="389" t="s">
        <v>3664</v>
      </c>
      <c r="F4664" s="388" t="s">
        <v>241</v>
      </c>
    </row>
    <row r="4665" spans="1:6">
      <c r="A4665" s="388">
        <v>94489</v>
      </c>
      <c r="B4665" s="388" t="s">
        <v>5926</v>
      </c>
      <c r="C4665" s="388" t="s">
        <v>146</v>
      </c>
      <c r="D4665" s="388" t="s">
        <v>334</v>
      </c>
      <c r="E4665" s="389" t="s">
        <v>8258</v>
      </c>
      <c r="F4665" s="388" t="s">
        <v>241</v>
      </c>
    </row>
    <row r="4666" spans="1:6">
      <c r="A4666" s="388">
        <v>94490</v>
      </c>
      <c r="B4666" s="388" t="s">
        <v>5928</v>
      </c>
      <c r="C4666" s="388" t="s">
        <v>146</v>
      </c>
      <c r="D4666" s="388" t="s">
        <v>334</v>
      </c>
      <c r="E4666" s="389" t="s">
        <v>18049</v>
      </c>
      <c r="F4666" s="388" t="s">
        <v>241</v>
      </c>
    </row>
    <row r="4667" spans="1:6">
      <c r="A4667" s="388">
        <v>94491</v>
      </c>
      <c r="B4667" s="388" t="s">
        <v>5929</v>
      </c>
      <c r="C4667" s="388" t="s">
        <v>146</v>
      </c>
      <c r="D4667" s="388" t="s">
        <v>334</v>
      </c>
      <c r="E4667" s="389" t="s">
        <v>4728</v>
      </c>
      <c r="F4667" s="388" t="s">
        <v>241</v>
      </c>
    </row>
    <row r="4668" spans="1:6">
      <c r="A4668" s="388">
        <v>94492</v>
      </c>
      <c r="B4668" s="388" t="s">
        <v>5931</v>
      </c>
      <c r="C4668" s="388" t="s">
        <v>146</v>
      </c>
      <c r="D4668" s="388" t="s">
        <v>334</v>
      </c>
      <c r="E4668" s="389" t="s">
        <v>14650</v>
      </c>
      <c r="F4668" s="388" t="s">
        <v>241</v>
      </c>
    </row>
    <row r="4669" spans="1:6">
      <c r="A4669" s="388">
        <v>94493</v>
      </c>
      <c r="B4669" s="388" t="s">
        <v>5932</v>
      </c>
      <c r="C4669" s="388" t="s">
        <v>146</v>
      </c>
      <c r="D4669" s="388" t="s">
        <v>334</v>
      </c>
      <c r="E4669" s="389" t="s">
        <v>14728</v>
      </c>
      <c r="F4669" s="388" t="s">
        <v>241</v>
      </c>
    </row>
    <row r="4670" spans="1:6">
      <c r="A4670" s="388">
        <v>94494</v>
      </c>
      <c r="B4670" s="388" t="s">
        <v>5933</v>
      </c>
      <c r="C4670" s="388" t="s">
        <v>146</v>
      </c>
      <c r="D4670" s="388" t="s">
        <v>334</v>
      </c>
      <c r="E4670" s="389" t="s">
        <v>14729</v>
      </c>
      <c r="F4670" s="388" t="s">
        <v>241</v>
      </c>
    </row>
    <row r="4671" spans="1:6">
      <c r="A4671" s="388">
        <v>94495</v>
      </c>
      <c r="B4671" s="388" t="s">
        <v>5935</v>
      </c>
      <c r="C4671" s="388" t="s">
        <v>146</v>
      </c>
      <c r="D4671" s="388" t="s">
        <v>334</v>
      </c>
      <c r="E4671" s="389" t="s">
        <v>14730</v>
      </c>
      <c r="F4671" s="388" t="s">
        <v>241</v>
      </c>
    </row>
    <row r="4672" spans="1:6">
      <c r="A4672" s="388">
        <v>94496</v>
      </c>
      <c r="B4672" s="388" t="s">
        <v>5936</v>
      </c>
      <c r="C4672" s="388" t="s">
        <v>146</v>
      </c>
      <c r="D4672" s="388" t="s">
        <v>334</v>
      </c>
      <c r="E4672" s="389" t="s">
        <v>14659</v>
      </c>
      <c r="F4672" s="388" t="s">
        <v>241</v>
      </c>
    </row>
    <row r="4673" spans="1:6">
      <c r="A4673" s="388">
        <v>94497</v>
      </c>
      <c r="B4673" s="388" t="s">
        <v>5937</v>
      </c>
      <c r="C4673" s="388" t="s">
        <v>146</v>
      </c>
      <c r="D4673" s="388" t="s">
        <v>334</v>
      </c>
      <c r="E4673" s="389" t="s">
        <v>18384</v>
      </c>
      <c r="F4673" s="388" t="s">
        <v>241</v>
      </c>
    </row>
    <row r="4674" spans="1:6">
      <c r="A4674" s="388">
        <v>94498</v>
      </c>
      <c r="B4674" s="388" t="s">
        <v>5938</v>
      </c>
      <c r="C4674" s="388" t="s">
        <v>146</v>
      </c>
      <c r="D4674" s="388" t="s">
        <v>334</v>
      </c>
      <c r="E4674" s="389" t="s">
        <v>18385</v>
      </c>
      <c r="F4674" s="388" t="s">
        <v>241</v>
      </c>
    </row>
    <row r="4675" spans="1:6">
      <c r="A4675" s="388">
        <v>94499</v>
      </c>
      <c r="B4675" s="388" t="s">
        <v>5940</v>
      </c>
      <c r="C4675" s="388" t="s">
        <v>146</v>
      </c>
      <c r="D4675" s="388" t="s">
        <v>334</v>
      </c>
      <c r="E4675" s="389" t="s">
        <v>18386</v>
      </c>
      <c r="F4675" s="388" t="s">
        <v>241</v>
      </c>
    </row>
    <row r="4676" spans="1:6">
      <c r="A4676" s="388">
        <v>94500</v>
      </c>
      <c r="B4676" s="388" t="s">
        <v>5941</v>
      </c>
      <c r="C4676" s="388" t="s">
        <v>146</v>
      </c>
      <c r="D4676" s="388" t="s">
        <v>334</v>
      </c>
      <c r="E4676" s="389" t="s">
        <v>18387</v>
      </c>
      <c r="F4676" s="388" t="s">
        <v>241</v>
      </c>
    </row>
    <row r="4677" spans="1:6">
      <c r="A4677" s="388">
        <v>94501</v>
      </c>
      <c r="B4677" s="388" t="s">
        <v>5942</v>
      </c>
      <c r="C4677" s="388" t="s">
        <v>146</v>
      </c>
      <c r="D4677" s="388" t="s">
        <v>334</v>
      </c>
      <c r="E4677" s="389" t="s">
        <v>18388</v>
      </c>
      <c r="F4677" s="388" t="s">
        <v>241</v>
      </c>
    </row>
    <row r="4678" spans="1:6">
      <c r="A4678" s="388">
        <v>94792</v>
      </c>
      <c r="B4678" s="388" t="s">
        <v>5943</v>
      </c>
      <c r="C4678" s="388" t="s">
        <v>146</v>
      </c>
      <c r="D4678" s="388" t="s">
        <v>334</v>
      </c>
      <c r="E4678" s="389" t="s">
        <v>14731</v>
      </c>
      <c r="F4678" s="388" t="s">
        <v>241</v>
      </c>
    </row>
    <row r="4679" spans="1:6">
      <c r="A4679" s="388">
        <v>94793</v>
      </c>
      <c r="B4679" s="388" t="s">
        <v>5944</v>
      </c>
      <c r="C4679" s="388" t="s">
        <v>146</v>
      </c>
      <c r="D4679" s="388" t="s">
        <v>334</v>
      </c>
      <c r="E4679" s="389" t="s">
        <v>18389</v>
      </c>
      <c r="F4679" s="388" t="s">
        <v>241</v>
      </c>
    </row>
    <row r="4680" spans="1:6">
      <c r="A4680" s="388">
        <v>94794</v>
      </c>
      <c r="B4680" s="388" t="s">
        <v>5945</v>
      </c>
      <c r="C4680" s="388" t="s">
        <v>146</v>
      </c>
      <c r="D4680" s="388" t="s">
        <v>334</v>
      </c>
      <c r="E4680" s="389" t="s">
        <v>18390</v>
      </c>
      <c r="F4680" s="388" t="s">
        <v>241</v>
      </c>
    </row>
    <row r="4681" spans="1:6">
      <c r="A4681" s="388">
        <v>94795</v>
      </c>
      <c r="B4681" s="388" t="s">
        <v>5946</v>
      </c>
      <c r="C4681" s="388" t="s">
        <v>146</v>
      </c>
      <c r="D4681" s="388" t="s">
        <v>334</v>
      </c>
      <c r="E4681" s="389" t="s">
        <v>17856</v>
      </c>
      <c r="F4681" s="388" t="s">
        <v>241</v>
      </c>
    </row>
    <row r="4682" spans="1:6">
      <c r="A4682" s="388">
        <v>94796</v>
      </c>
      <c r="B4682" s="388" t="s">
        <v>5947</v>
      </c>
      <c r="C4682" s="388" t="s">
        <v>146</v>
      </c>
      <c r="D4682" s="388" t="s">
        <v>334</v>
      </c>
      <c r="E4682" s="389" t="s">
        <v>14008</v>
      </c>
      <c r="F4682" s="388" t="s">
        <v>241</v>
      </c>
    </row>
    <row r="4683" spans="1:6">
      <c r="A4683" s="388">
        <v>94797</v>
      </c>
      <c r="B4683" s="388" t="s">
        <v>5948</v>
      </c>
      <c r="C4683" s="388" t="s">
        <v>146</v>
      </c>
      <c r="D4683" s="388" t="s">
        <v>334</v>
      </c>
      <c r="E4683" s="389" t="s">
        <v>16098</v>
      </c>
      <c r="F4683" s="388" t="s">
        <v>241</v>
      </c>
    </row>
    <row r="4684" spans="1:6">
      <c r="A4684" s="388">
        <v>94798</v>
      </c>
      <c r="B4684" s="388" t="s">
        <v>5949</v>
      </c>
      <c r="C4684" s="388" t="s">
        <v>146</v>
      </c>
      <c r="D4684" s="388" t="s">
        <v>334</v>
      </c>
      <c r="E4684" s="389" t="s">
        <v>18391</v>
      </c>
      <c r="F4684" s="388" t="s">
        <v>241</v>
      </c>
    </row>
    <row r="4685" spans="1:6">
      <c r="A4685" s="388">
        <v>94799</v>
      </c>
      <c r="B4685" s="388" t="s">
        <v>5950</v>
      </c>
      <c r="C4685" s="388" t="s">
        <v>146</v>
      </c>
      <c r="D4685" s="388" t="s">
        <v>334</v>
      </c>
      <c r="E4685" s="389" t="s">
        <v>18392</v>
      </c>
      <c r="F4685" s="388" t="s">
        <v>241</v>
      </c>
    </row>
    <row r="4686" spans="1:6">
      <c r="A4686" s="388">
        <v>94800</v>
      </c>
      <c r="B4686" s="388" t="s">
        <v>5951</v>
      </c>
      <c r="C4686" s="388" t="s">
        <v>146</v>
      </c>
      <c r="D4686" s="388" t="s">
        <v>334</v>
      </c>
      <c r="E4686" s="389" t="s">
        <v>18393</v>
      </c>
      <c r="F4686" s="388" t="s">
        <v>241</v>
      </c>
    </row>
    <row r="4687" spans="1:6">
      <c r="A4687" s="388">
        <v>95248</v>
      </c>
      <c r="B4687" s="388" t="s">
        <v>5952</v>
      </c>
      <c r="C4687" s="388" t="s">
        <v>146</v>
      </c>
      <c r="D4687" s="388" t="s">
        <v>334</v>
      </c>
      <c r="E4687" s="389" t="s">
        <v>18394</v>
      </c>
      <c r="F4687" s="388" t="s">
        <v>241</v>
      </c>
    </row>
    <row r="4688" spans="1:6">
      <c r="A4688" s="388">
        <v>95249</v>
      </c>
      <c r="B4688" s="388" t="s">
        <v>5953</v>
      </c>
      <c r="C4688" s="388" t="s">
        <v>146</v>
      </c>
      <c r="D4688" s="388" t="s">
        <v>334</v>
      </c>
      <c r="E4688" s="389" t="s">
        <v>14732</v>
      </c>
      <c r="F4688" s="388" t="s">
        <v>241</v>
      </c>
    </row>
    <row r="4689" spans="1:6">
      <c r="A4689" s="388">
        <v>95250</v>
      </c>
      <c r="B4689" s="388" t="s">
        <v>5954</v>
      </c>
      <c r="C4689" s="388" t="s">
        <v>146</v>
      </c>
      <c r="D4689" s="388" t="s">
        <v>334</v>
      </c>
      <c r="E4689" s="389" t="s">
        <v>14733</v>
      </c>
      <c r="F4689" s="388" t="s">
        <v>241</v>
      </c>
    </row>
    <row r="4690" spans="1:6">
      <c r="A4690" s="388">
        <v>95251</v>
      </c>
      <c r="B4690" s="388" t="s">
        <v>5955</v>
      </c>
      <c r="C4690" s="388" t="s">
        <v>146</v>
      </c>
      <c r="D4690" s="388" t="s">
        <v>334</v>
      </c>
      <c r="E4690" s="389" t="s">
        <v>18395</v>
      </c>
      <c r="F4690" s="388" t="s">
        <v>241</v>
      </c>
    </row>
    <row r="4691" spans="1:6">
      <c r="A4691" s="388">
        <v>95252</v>
      </c>
      <c r="B4691" s="388" t="s">
        <v>5956</v>
      </c>
      <c r="C4691" s="388" t="s">
        <v>146</v>
      </c>
      <c r="D4691" s="388" t="s">
        <v>334</v>
      </c>
      <c r="E4691" s="389" t="s">
        <v>18396</v>
      </c>
      <c r="F4691" s="388" t="s">
        <v>241</v>
      </c>
    </row>
    <row r="4692" spans="1:6">
      <c r="A4692" s="388">
        <v>95253</v>
      </c>
      <c r="B4692" s="388" t="s">
        <v>5957</v>
      </c>
      <c r="C4692" s="388" t="s">
        <v>146</v>
      </c>
      <c r="D4692" s="388" t="s">
        <v>334</v>
      </c>
      <c r="E4692" s="389" t="s">
        <v>18117</v>
      </c>
      <c r="F4692" s="388" t="s">
        <v>241</v>
      </c>
    </row>
    <row r="4693" spans="1:6">
      <c r="A4693" s="388">
        <v>99619</v>
      </c>
      <c r="B4693" s="388" t="s">
        <v>5958</v>
      </c>
      <c r="C4693" s="388" t="s">
        <v>146</v>
      </c>
      <c r="D4693" s="388" t="s">
        <v>240</v>
      </c>
      <c r="E4693" s="389" t="s">
        <v>18397</v>
      </c>
      <c r="F4693" s="388" t="s">
        <v>241</v>
      </c>
    </row>
    <row r="4694" spans="1:6">
      <c r="A4694" s="388">
        <v>99620</v>
      </c>
      <c r="B4694" s="388" t="s">
        <v>5959</v>
      </c>
      <c r="C4694" s="388" t="s">
        <v>146</v>
      </c>
      <c r="D4694" s="388" t="s">
        <v>240</v>
      </c>
      <c r="E4694" s="389" t="s">
        <v>18398</v>
      </c>
      <c r="F4694" s="388" t="s">
        <v>241</v>
      </c>
    </row>
    <row r="4695" spans="1:6">
      <c r="A4695" s="388">
        <v>99621</v>
      </c>
      <c r="B4695" s="388" t="s">
        <v>5960</v>
      </c>
      <c r="C4695" s="388" t="s">
        <v>146</v>
      </c>
      <c r="D4695" s="388" t="s">
        <v>240</v>
      </c>
      <c r="E4695" s="389" t="s">
        <v>18399</v>
      </c>
      <c r="F4695" s="388" t="s">
        <v>241</v>
      </c>
    </row>
    <row r="4696" spans="1:6">
      <c r="A4696" s="388">
        <v>99622</v>
      </c>
      <c r="B4696" s="388" t="s">
        <v>5961</v>
      </c>
      <c r="C4696" s="388" t="s">
        <v>146</v>
      </c>
      <c r="D4696" s="388" t="s">
        <v>240</v>
      </c>
      <c r="E4696" s="389" t="s">
        <v>18400</v>
      </c>
      <c r="F4696" s="388" t="s">
        <v>241</v>
      </c>
    </row>
    <row r="4697" spans="1:6">
      <c r="A4697" s="388">
        <v>99623</v>
      </c>
      <c r="B4697" s="388" t="s">
        <v>5962</v>
      </c>
      <c r="C4697" s="388" t="s">
        <v>146</v>
      </c>
      <c r="D4697" s="388" t="s">
        <v>240</v>
      </c>
      <c r="E4697" s="389" t="s">
        <v>18401</v>
      </c>
      <c r="F4697" s="388" t="s">
        <v>241</v>
      </c>
    </row>
    <row r="4698" spans="1:6">
      <c r="A4698" s="388">
        <v>99624</v>
      </c>
      <c r="B4698" s="388" t="s">
        <v>5963</v>
      </c>
      <c r="C4698" s="388" t="s">
        <v>146</v>
      </c>
      <c r="D4698" s="388" t="s">
        <v>240</v>
      </c>
      <c r="E4698" s="389" t="s">
        <v>18402</v>
      </c>
      <c r="F4698" s="388" t="s">
        <v>241</v>
      </c>
    </row>
    <row r="4699" spans="1:6">
      <c r="A4699" s="388">
        <v>99625</v>
      </c>
      <c r="B4699" s="388" t="s">
        <v>5964</v>
      </c>
      <c r="C4699" s="388" t="s">
        <v>146</v>
      </c>
      <c r="D4699" s="388" t="s">
        <v>240</v>
      </c>
      <c r="E4699" s="389" t="s">
        <v>18403</v>
      </c>
      <c r="F4699" s="388" t="s">
        <v>241</v>
      </c>
    </row>
    <row r="4700" spans="1:6">
      <c r="A4700" s="388">
        <v>99626</v>
      </c>
      <c r="B4700" s="388" t="s">
        <v>5965</v>
      </c>
      <c r="C4700" s="388" t="s">
        <v>146</v>
      </c>
      <c r="D4700" s="388" t="s">
        <v>240</v>
      </c>
      <c r="E4700" s="389" t="s">
        <v>18404</v>
      </c>
      <c r="F4700" s="388" t="s">
        <v>241</v>
      </c>
    </row>
    <row r="4701" spans="1:6">
      <c r="A4701" s="388">
        <v>99627</v>
      </c>
      <c r="B4701" s="388" t="s">
        <v>5966</v>
      </c>
      <c r="C4701" s="388" t="s">
        <v>146</v>
      </c>
      <c r="D4701" s="388" t="s">
        <v>240</v>
      </c>
      <c r="E4701" s="389" t="s">
        <v>18405</v>
      </c>
      <c r="F4701" s="388" t="s">
        <v>241</v>
      </c>
    </row>
    <row r="4702" spans="1:6">
      <c r="A4702" s="388">
        <v>99628</v>
      </c>
      <c r="B4702" s="388" t="s">
        <v>5967</v>
      </c>
      <c r="C4702" s="388" t="s">
        <v>146</v>
      </c>
      <c r="D4702" s="388" t="s">
        <v>240</v>
      </c>
      <c r="E4702" s="389" t="s">
        <v>18406</v>
      </c>
      <c r="F4702" s="388" t="s">
        <v>241</v>
      </c>
    </row>
    <row r="4703" spans="1:6">
      <c r="A4703" s="388">
        <v>99629</v>
      </c>
      <c r="B4703" s="388" t="s">
        <v>5968</v>
      </c>
      <c r="C4703" s="388" t="s">
        <v>146</v>
      </c>
      <c r="D4703" s="388" t="s">
        <v>240</v>
      </c>
      <c r="E4703" s="389" t="s">
        <v>18407</v>
      </c>
      <c r="F4703" s="388" t="s">
        <v>241</v>
      </c>
    </row>
    <row r="4704" spans="1:6">
      <c r="A4704" s="388">
        <v>99630</v>
      </c>
      <c r="B4704" s="388" t="s">
        <v>5969</v>
      </c>
      <c r="C4704" s="388" t="s">
        <v>146</v>
      </c>
      <c r="D4704" s="388" t="s">
        <v>240</v>
      </c>
      <c r="E4704" s="389" t="s">
        <v>18408</v>
      </c>
      <c r="F4704" s="388" t="s">
        <v>241</v>
      </c>
    </row>
    <row r="4705" spans="1:6">
      <c r="A4705" s="388">
        <v>99631</v>
      </c>
      <c r="B4705" s="388" t="s">
        <v>5970</v>
      </c>
      <c r="C4705" s="388" t="s">
        <v>146</v>
      </c>
      <c r="D4705" s="388" t="s">
        <v>240</v>
      </c>
      <c r="E4705" s="389" t="s">
        <v>18409</v>
      </c>
      <c r="F4705" s="388" t="s">
        <v>241</v>
      </c>
    </row>
    <row r="4706" spans="1:6">
      <c r="A4706" s="388">
        <v>99632</v>
      </c>
      <c r="B4706" s="388" t="s">
        <v>5971</v>
      </c>
      <c r="C4706" s="388" t="s">
        <v>146</v>
      </c>
      <c r="D4706" s="388" t="s">
        <v>240</v>
      </c>
      <c r="E4706" s="389" t="s">
        <v>18410</v>
      </c>
      <c r="F4706" s="388" t="s">
        <v>241</v>
      </c>
    </row>
    <row r="4707" spans="1:6">
      <c r="A4707" s="388">
        <v>99633</v>
      </c>
      <c r="B4707" s="388" t="s">
        <v>5972</v>
      </c>
      <c r="C4707" s="388" t="s">
        <v>146</v>
      </c>
      <c r="D4707" s="388" t="s">
        <v>240</v>
      </c>
      <c r="E4707" s="389" t="s">
        <v>14734</v>
      </c>
      <c r="F4707" s="388" t="s">
        <v>241</v>
      </c>
    </row>
    <row r="4708" spans="1:6">
      <c r="A4708" s="388">
        <v>99634</v>
      </c>
      <c r="B4708" s="388" t="s">
        <v>5973</v>
      </c>
      <c r="C4708" s="388" t="s">
        <v>146</v>
      </c>
      <c r="D4708" s="388" t="s">
        <v>240</v>
      </c>
      <c r="E4708" s="389" t="s">
        <v>18411</v>
      </c>
      <c r="F4708" s="388" t="s">
        <v>241</v>
      </c>
    </row>
    <row r="4709" spans="1:6">
      <c r="A4709" s="388">
        <v>99635</v>
      </c>
      <c r="B4709" s="388" t="s">
        <v>5974</v>
      </c>
      <c r="C4709" s="388" t="s">
        <v>146</v>
      </c>
      <c r="D4709" s="388" t="s">
        <v>334</v>
      </c>
      <c r="E4709" s="389" t="s">
        <v>18412</v>
      </c>
      <c r="F4709" s="388" t="s">
        <v>241</v>
      </c>
    </row>
    <row r="4710" spans="1:6">
      <c r="A4710" s="388">
        <v>95634</v>
      </c>
      <c r="B4710" s="388" t="s">
        <v>5975</v>
      </c>
      <c r="C4710" s="388" t="s">
        <v>146</v>
      </c>
      <c r="D4710" s="388" t="s">
        <v>334</v>
      </c>
      <c r="E4710" s="389" t="s">
        <v>18035</v>
      </c>
      <c r="F4710" s="388" t="s">
        <v>241</v>
      </c>
    </row>
    <row r="4711" spans="1:6">
      <c r="A4711" s="388">
        <v>95635</v>
      </c>
      <c r="B4711" s="388" t="s">
        <v>5976</v>
      </c>
      <c r="C4711" s="388" t="s">
        <v>146</v>
      </c>
      <c r="D4711" s="388" t="s">
        <v>334</v>
      </c>
      <c r="E4711" s="389" t="s">
        <v>18413</v>
      </c>
      <c r="F4711" s="388" t="s">
        <v>241</v>
      </c>
    </row>
    <row r="4712" spans="1:6">
      <c r="A4712" s="388">
        <v>95636</v>
      </c>
      <c r="B4712" s="388" t="s">
        <v>14735</v>
      </c>
      <c r="C4712" s="388" t="s">
        <v>146</v>
      </c>
      <c r="D4712" s="388" t="s">
        <v>240</v>
      </c>
      <c r="E4712" s="389" t="s">
        <v>18414</v>
      </c>
      <c r="F4712" s="388" t="s">
        <v>241</v>
      </c>
    </row>
    <row r="4713" spans="1:6">
      <c r="A4713" s="388">
        <v>95637</v>
      </c>
      <c r="B4713" s="388" t="s">
        <v>5977</v>
      </c>
      <c r="C4713" s="388" t="s">
        <v>146</v>
      </c>
      <c r="D4713" s="388" t="s">
        <v>240</v>
      </c>
      <c r="E4713" s="389" t="s">
        <v>18415</v>
      </c>
      <c r="F4713" s="388" t="s">
        <v>241</v>
      </c>
    </row>
    <row r="4714" spans="1:6">
      <c r="A4714" s="388">
        <v>95638</v>
      </c>
      <c r="B4714" s="388" t="s">
        <v>5978</v>
      </c>
      <c r="C4714" s="388" t="s">
        <v>146</v>
      </c>
      <c r="D4714" s="388" t="s">
        <v>240</v>
      </c>
      <c r="E4714" s="389" t="s">
        <v>18416</v>
      </c>
      <c r="F4714" s="388" t="s">
        <v>241</v>
      </c>
    </row>
    <row r="4715" spans="1:6">
      <c r="A4715" s="388">
        <v>95639</v>
      </c>
      <c r="B4715" s="388" t="s">
        <v>5979</v>
      </c>
      <c r="C4715" s="388" t="s">
        <v>146</v>
      </c>
      <c r="D4715" s="388" t="s">
        <v>240</v>
      </c>
      <c r="E4715" s="389" t="s">
        <v>18417</v>
      </c>
      <c r="F4715" s="388" t="s">
        <v>241</v>
      </c>
    </row>
    <row r="4716" spans="1:6">
      <c r="A4716" s="388">
        <v>95641</v>
      </c>
      <c r="B4716" s="388" t="s">
        <v>5980</v>
      </c>
      <c r="C4716" s="388" t="s">
        <v>146</v>
      </c>
      <c r="D4716" s="388" t="s">
        <v>334</v>
      </c>
      <c r="E4716" s="389" t="s">
        <v>18418</v>
      </c>
      <c r="F4716" s="388" t="s">
        <v>241</v>
      </c>
    </row>
    <row r="4717" spans="1:6">
      <c r="A4717" s="388">
        <v>95642</v>
      </c>
      <c r="B4717" s="388" t="s">
        <v>5981</v>
      </c>
      <c r="C4717" s="388" t="s">
        <v>146</v>
      </c>
      <c r="D4717" s="388" t="s">
        <v>334</v>
      </c>
      <c r="E4717" s="389" t="s">
        <v>18419</v>
      </c>
      <c r="F4717" s="388" t="s">
        <v>241</v>
      </c>
    </row>
    <row r="4718" spans="1:6">
      <c r="A4718" s="388">
        <v>95643</v>
      </c>
      <c r="B4718" s="388" t="s">
        <v>5982</v>
      </c>
      <c r="C4718" s="388" t="s">
        <v>146</v>
      </c>
      <c r="D4718" s="388" t="s">
        <v>334</v>
      </c>
      <c r="E4718" s="389" t="s">
        <v>18420</v>
      </c>
      <c r="F4718" s="388" t="s">
        <v>241</v>
      </c>
    </row>
    <row r="4719" spans="1:6">
      <c r="A4719" s="388">
        <v>95644</v>
      </c>
      <c r="B4719" s="388" t="s">
        <v>5983</v>
      </c>
      <c r="C4719" s="388" t="s">
        <v>146</v>
      </c>
      <c r="D4719" s="388" t="s">
        <v>334</v>
      </c>
      <c r="E4719" s="389" t="s">
        <v>18421</v>
      </c>
      <c r="F4719" s="388" t="s">
        <v>241</v>
      </c>
    </row>
    <row r="4720" spans="1:6">
      <c r="A4720" s="388">
        <v>95645</v>
      </c>
      <c r="B4720" s="388" t="s">
        <v>5984</v>
      </c>
      <c r="C4720" s="388" t="s">
        <v>146</v>
      </c>
      <c r="D4720" s="388" t="s">
        <v>334</v>
      </c>
      <c r="E4720" s="389" t="s">
        <v>18422</v>
      </c>
      <c r="F4720" s="388" t="s">
        <v>241</v>
      </c>
    </row>
    <row r="4721" spans="1:6">
      <c r="A4721" s="388">
        <v>95646</v>
      </c>
      <c r="B4721" s="388" t="s">
        <v>5985</v>
      </c>
      <c r="C4721" s="388" t="s">
        <v>146</v>
      </c>
      <c r="D4721" s="388" t="s">
        <v>334</v>
      </c>
      <c r="E4721" s="389" t="s">
        <v>18423</v>
      </c>
      <c r="F4721" s="388" t="s">
        <v>241</v>
      </c>
    </row>
    <row r="4722" spans="1:6">
      <c r="A4722" s="388">
        <v>95647</v>
      </c>
      <c r="B4722" s="388" t="s">
        <v>5986</v>
      </c>
      <c r="C4722" s="388" t="s">
        <v>146</v>
      </c>
      <c r="D4722" s="388" t="s">
        <v>334</v>
      </c>
      <c r="E4722" s="389" t="s">
        <v>18424</v>
      </c>
      <c r="F4722" s="388" t="s">
        <v>241</v>
      </c>
    </row>
    <row r="4723" spans="1:6">
      <c r="A4723" s="388">
        <v>95673</v>
      </c>
      <c r="B4723" s="388" t="s">
        <v>5987</v>
      </c>
      <c r="C4723" s="388" t="s">
        <v>146</v>
      </c>
      <c r="D4723" s="388" t="s">
        <v>240</v>
      </c>
      <c r="E4723" s="389" t="s">
        <v>18425</v>
      </c>
      <c r="F4723" s="388" t="s">
        <v>241</v>
      </c>
    </row>
    <row r="4724" spans="1:6">
      <c r="A4724" s="388">
        <v>95674</v>
      </c>
      <c r="B4724" s="388" t="s">
        <v>5988</v>
      </c>
      <c r="C4724" s="388" t="s">
        <v>146</v>
      </c>
      <c r="D4724" s="388" t="s">
        <v>240</v>
      </c>
      <c r="E4724" s="389" t="s">
        <v>18426</v>
      </c>
      <c r="F4724" s="388" t="s">
        <v>241</v>
      </c>
    </row>
    <row r="4725" spans="1:6">
      <c r="A4725" s="388">
        <v>95675</v>
      </c>
      <c r="B4725" s="388" t="s">
        <v>5989</v>
      </c>
      <c r="C4725" s="388" t="s">
        <v>146</v>
      </c>
      <c r="D4725" s="388" t="s">
        <v>240</v>
      </c>
      <c r="E4725" s="389" t="s">
        <v>18427</v>
      </c>
      <c r="F4725" s="388" t="s">
        <v>241</v>
      </c>
    </row>
    <row r="4726" spans="1:6">
      <c r="A4726" s="388">
        <v>95676</v>
      </c>
      <c r="B4726" s="388" t="s">
        <v>5990</v>
      </c>
      <c r="C4726" s="388" t="s">
        <v>146</v>
      </c>
      <c r="D4726" s="388" t="s">
        <v>334</v>
      </c>
      <c r="E4726" s="389" t="s">
        <v>18428</v>
      </c>
      <c r="F4726" s="388" t="s">
        <v>241</v>
      </c>
    </row>
    <row r="4727" spans="1:6">
      <c r="A4727" s="388">
        <v>97741</v>
      </c>
      <c r="B4727" s="388" t="s">
        <v>5991</v>
      </c>
      <c r="C4727" s="388" t="s">
        <v>146</v>
      </c>
      <c r="D4727" s="388" t="s">
        <v>334</v>
      </c>
      <c r="E4727" s="389" t="s">
        <v>14736</v>
      </c>
      <c r="F4727" s="388" t="s">
        <v>241</v>
      </c>
    </row>
    <row r="4728" spans="1:6">
      <c r="A4728" s="388">
        <v>90436</v>
      </c>
      <c r="B4728" s="388" t="s">
        <v>5992</v>
      </c>
      <c r="C4728" s="388" t="s">
        <v>146</v>
      </c>
      <c r="D4728" s="388" t="s">
        <v>334</v>
      </c>
      <c r="E4728" s="389" t="s">
        <v>3194</v>
      </c>
      <c r="F4728" s="388" t="s">
        <v>241</v>
      </c>
    </row>
    <row r="4729" spans="1:6">
      <c r="A4729" s="388">
        <v>90437</v>
      </c>
      <c r="B4729" s="388" t="s">
        <v>5994</v>
      </c>
      <c r="C4729" s="388" t="s">
        <v>146</v>
      </c>
      <c r="D4729" s="388" t="s">
        <v>334</v>
      </c>
      <c r="E4729" s="389" t="s">
        <v>14713</v>
      </c>
      <c r="F4729" s="388" t="s">
        <v>241</v>
      </c>
    </row>
    <row r="4730" spans="1:6">
      <c r="A4730" s="388">
        <v>90438</v>
      </c>
      <c r="B4730" s="388" t="s">
        <v>5995</v>
      </c>
      <c r="C4730" s="388" t="s">
        <v>146</v>
      </c>
      <c r="D4730" s="388" t="s">
        <v>334</v>
      </c>
      <c r="E4730" s="389" t="s">
        <v>13952</v>
      </c>
      <c r="F4730" s="388" t="s">
        <v>241</v>
      </c>
    </row>
    <row r="4731" spans="1:6">
      <c r="A4731" s="388">
        <v>90439</v>
      </c>
      <c r="B4731" s="388" t="s">
        <v>5996</v>
      </c>
      <c r="C4731" s="388" t="s">
        <v>146</v>
      </c>
      <c r="D4731" s="388" t="s">
        <v>334</v>
      </c>
      <c r="E4731" s="389" t="s">
        <v>1375</v>
      </c>
      <c r="F4731" s="388" t="s">
        <v>241</v>
      </c>
    </row>
    <row r="4732" spans="1:6">
      <c r="A4732" s="388">
        <v>90440</v>
      </c>
      <c r="B4732" s="388" t="s">
        <v>5997</v>
      </c>
      <c r="C4732" s="388" t="s">
        <v>146</v>
      </c>
      <c r="D4732" s="388" t="s">
        <v>334</v>
      </c>
      <c r="E4732" s="389" t="s">
        <v>4643</v>
      </c>
      <c r="F4732" s="388" t="s">
        <v>241</v>
      </c>
    </row>
    <row r="4733" spans="1:6">
      <c r="A4733" s="388">
        <v>90441</v>
      </c>
      <c r="B4733" s="388" t="s">
        <v>5998</v>
      </c>
      <c r="C4733" s="388" t="s">
        <v>146</v>
      </c>
      <c r="D4733" s="388" t="s">
        <v>334</v>
      </c>
      <c r="E4733" s="389" t="s">
        <v>18429</v>
      </c>
      <c r="F4733" s="388" t="s">
        <v>241</v>
      </c>
    </row>
    <row r="4734" spans="1:6">
      <c r="A4734" s="388">
        <v>90443</v>
      </c>
      <c r="B4734" s="388" t="s">
        <v>5999</v>
      </c>
      <c r="C4734" s="388" t="s">
        <v>239</v>
      </c>
      <c r="D4734" s="388" t="s">
        <v>334</v>
      </c>
      <c r="E4734" s="389" t="s">
        <v>13937</v>
      </c>
      <c r="F4734" s="388" t="s">
        <v>241</v>
      </c>
    </row>
    <row r="4735" spans="1:6">
      <c r="A4735" s="388">
        <v>90444</v>
      </c>
      <c r="B4735" s="388" t="s">
        <v>6001</v>
      </c>
      <c r="C4735" s="388" t="s">
        <v>239</v>
      </c>
      <c r="D4735" s="388" t="s">
        <v>334</v>
      </c>
      <c r="E4735" s="389" t="s">
        <v>17151</v>
      </c>
      <c r="F4735" s="388" t="s">
        <v>241</v>
      </c>
    </row>
    <row r="4736" spans="1:6">
      <c r="A4736" s="388">
        <v>90445</v>
      </c>
      <c r="B4736" s="388" t="s">
        <v>6002</v>
      </c>
      <c r="C4736" s="388" t="s">
        <v>239</v>
      </c>
      <c r="D4736" s="388" t="s">
        <v>334</v>
      </c>
      <c r="E4736" s="389" t="s">
        <v>18430</v>
      </c>
      <c r="F4736" s="388" t="s">
        <v>241</v>
      </c>
    </row>
    <row r="4737" spans="1:6">
      <c r="A4737" s="388">
        <v>90446</v>
      </c>
      <c r="B4737" s="388" t="s">
        <v>6004</v>
      </c>
      <c r="C4737" s="388" t="s">
        <v>239</v>
      </c>
      <c r="D4737" s="388" t="s">
        <v>334</v>
      </c>
      <c r="E4737" s="389" t="s">
        <v>18431</v>
      </c>
      <c r="F4737" s="388" t="s">
        <v>241</v>
      </c>
    </row>
    <row r="4738" spans="1:6">
      <c r="A4738" s="388">
        <v>90447</v>
      </c>
      <c r="B4738" s="388" t="s">
        <v>6005</v>
      </c>
      <c r="C4738" s="388" t="s">
        <v>239</v>
      </c>
      <c r="D4738" s="388" t="s">
        <v>334</v>
      </c>
      <c r="E4738" s="389" t="s">
        <v>3297</v>
      </c>
      <c r="F4738" s="388" t="s">
        <v>241</v>
      </c>
    </row>
    <row r="4739" spans="1:6">
      <c r="A4739" s="388">
        <v>90451</v>
      </c>
      <c r="B4739" s="388" t="s">
        <v>6007</v>
      </c>
      <c r="C4739" s="388" t="s">
        <v>146</v>
      </c>
      <c r="D4739" s="388" t="s">
        <v>240</v>
      </c>
      <c r="E4739" s="389" t="s">
        <v>3997</v>
      </c>
      <c r="F4739" s="388" t="s">
        <v>241</v>
      </c>
    </row>
    <row r="4740" spans="1:6">
      <c r="A4740" s="388">
        <v>90452</v>
      </c>
      <c r="B4740" s="388" t="s">
        <v>6008</v>
      </c>
      <c r="C4740" s="388" t="s">
        <v>146</v>
      </c>
      <c r="D4740" s="388" t="s">
        <v>240</v>
      </c>
      <c r="E4740" s="389" t="s">
        <v>14512</v>
      </c>
      <c r="F4740" s="388" t="s">
        <v>241</v>
      </c>
    </row>
    <row r="4741" spans="1:6">
      <c r="A4741" s="388">
        <v>90453</v>
      </c>
      <c r="B4741" s="388" t="s">
        <v>6009</v>
      </c>
      <c r="C4741" s="388" t="s">
        <v>146</v>
      </c>
      <c r="D4741" s="388" t="s">
        <v>334</v>
      </c>
      <c r="E4741" s="389" t="s">
        <v>2589</v>
      </c>
      <c r="F4741" s="388" t="s">
        <v>241</v>
      </c>
    </row>
    <row r="4742" spans="1:6">
      <c r="A4742" s="388">
        <v>90454</v>
      </c>
      <c r="B4742" s="388" t="s">
        <v>6010</v>
      </c>
      <c r="C4742" s="388" t="s">
        <v>146</v>
      </c>
      <c r="D4742" s="388" t="s">
        <v>334</v>
      </c>
      <c r="E4742" s="389" t="s">
        <v>6427</v>
      </c>
      <c r="F4742" s="388" t="s">
        <v>241</v>
      </c>
    </row>
    <row r="4743" spans="1:6">
      <c r="A4743" s="388">
        <v>90455</v>
      </c>
      <c r="B4743" s="388" t="s">
        <v>6011</v>
      </c>
      <c r="C4743" s="388" t="s">
        <v>146</v>
      </c>
      <c r="D4743" s="388" t="s">
        <v>334</v>
      </c>
      <c r="E4743" s="389" t="s">
        <v>1473</v>
      </c>
      <c r="F4743" s="388" t="s">
        <v>241</v>
      </c>
    </row>
    <row r="4744" spans="1:6">
      <c r="A4744" s="388">
        <v>90456</v>
      </c>
      <c r="B4744" s="388" t="s">
        <v>6012</v>
      </c>
      <c r="C4744" s="388" t="s">
        <v>146</v>
      </c>
      <c r="D4744" s="388" t="s">
        <v>334</v>
      </c>
      <c r="E4744" s="389" t="s">
        <v>1409</v>
      </c>
      <c r="F4744" s="388" t="s">
        <v>241</v>
      </c>
    </row>
    <row r="4745" spans="1:6">
      <c r="A4745" s="388">
        <v>90457</v>
      </c>
      <c r="B4745" s="388" t="s">
        <v>6013</v>
      </c>
      <c r="C4745" s="388" t="s">
        <v>146</v>
      </c>
      <c r="D4745" s="388" t="s">
        <v>334</v>
      </c>
      <c r="E4745" s="389" t="s">
        <v>1619</v>
      </c>
      <c r="F4745" s="388" t="s">
        <v>241</v>
      </c>
    </row>
    <row r="4746" spans="1:6">
      <c r="A4746" s="388">
        <v>90458</v>
      </c>
      <c r="B4746" s="388" t="s">
        <v>6014</v>
      </c>
      <c r="C4746" s="388" t="s">
        <v>146</v>
      </c>
      <c r="D4746" s="388" t="s">
        <v>334</v>
      </c>
      <c r="E4746" s="389" t="s">
        <v>4416</v>
      </c>
      <c r="F4746" s="388" t="s">
        <v>241</v>
      </c>
    </row>
    <row r="4747" spans="1:6">
      <c r="A4747" s="388">
        <v>90459</v>
      </c>
      <c r="B4747" s="388" t="s">
        <v>6015</v>
      </c>
      <c r="C4747" s="388" t="s">
        <v>146</v>
      </c>
      <c r="D4747" s="388" t="s">
        <v>334</v>
      </c>
      <c r="E4747" s="389" t="s">
        <v>13799</v>
      </c>
      <c r="F4747" s="388" t="s">
        <v>241</v>
      </c>
    </row>
    <row r="4748" spans="1:6">
      <c r="A4748" s="388">
        <v>90460</v>
      </c>
      <c r="B4748" s="388" t="s">
        <v>6017</v>
      </c>
      <c r="C4748" s="388" t="s">
        <v>239</v>
      </c>
      <c r="D4748" s="388" t="s">
        <v>240</v>
      </c>
      <c r="E4748" s="389" t="s">
        <v>6146</v>
      </c>
      <c r="F4748" s="388" t="s">
        <v>241</v>
      </c>
    </row>
    <row r="4749" spans="1:6">
      <c r="A4749" s="388">
        <v>90461</v>
      </c>
      <c r="B4749" s="388" t="s">
        <v>6018</v>
      </c>
      <c r="C4749" s="388" t="s">
        <v>239</v>
      </c>
      <c r="D4749" s="388" t="s">
        <v>240</v>
      </c>
      <c r="E4749" s="389" t="s">
        <v>16350</v>
      </c>
      <c r="F4749" s="388" t="s">
        <v>241</v>
      </c>
    </row>
    <row r="4750" spans="1:6">
      <c r="A4750" s="388">
        <v>90462</v>
      </c>
      <c r="B4750" s="388" t="s">
        <v>6019</v>
      </c>
      <c r="C4750" s="388" t="s">
        <v>239</v>
      </c>
      <c r="D4750" s="388" t="s">
        <v>240</v>
      </c>
      <c r="E4750" s="389" t="s">
        <v>394</v>
      </c>
      <c r="F4750" s="388" t="s">
        <v>241</v>
      </c>
    </row>
    <row r="4751" spans="1:6">
      <c r="A4751" s="388">
        <v>90463</v>
      </c>
      <c r="B4751" s="388" t="s">
        <v>6020</v>
      </c>
      <c r="C4751" s="388" t="s">
        <v>239</v>
      </c>
      <c r="D4751" s="388" t="s">
        <v>240</v>
      </c>
      <c r="E4751" s="389" t="s">
        <v>1236</v>
      </c>
      <c r="F4751" s="388" t="s">
        <v>241</v>
      </c>
    </row>
    <row r="4752" spans="1:6">
      <c r="A4752" s="388">
        <v>90466</v>
      </c>
      <c r="B4752" s="388" t="s">
        <v>6021</v>
      </c>
      <c r="C4752" s="388" t="s">
        <v>239</v>
      </c>
      <c r="D4752" s="388" t="s">
        <v>334</v>
      </c>
      <c r="E4752" s="389" t="s">
        <v>14018</v>
      </c>
      <c r="F4752" s="388" t="s">
        <v>241</v>
      </c>
    </row>
    <row r="4753" spans="1:6">
      <c r="A4753" s="388">
        <v>90467</v>
      </c>
      <c r="B4753" s="388" t="s">
        <v>6023</v>
      </c>
      <c r="C4753" s="388" t="s">
        <v>239</v>
      </c>
      <c r="D4753" s="388" t="s">
        <v>334</v>
      </c>
      <c r="E4753" s="389" t="s">
        <v>284</v>
      </c>
      <c r="F4753" s="388" t="s">
        <v>241</v>
      </c>
    </row>
    <row r="4754" spans="1:6">
      <c r="A4754" s="388">
        <v>90468</v>
      </c>
      <c r="B4754" s="388" t="s">
        <v>6024</v>
      </c>
      <c r="C4754" s="388" t="s">
        <v>239</v>
      </c>
      <c r="D4754" s="388" t="s">
        <v>334</v>
      </c>
      <c r="E4754" s="389" t="s">
        <v>369</v>
      </c>
      <c r="F4754" s="388" t="s">
        <v>241</v>
      </c>
    </row>
    <row r="4755" spans="1:6">
      <c r="A4755" s="388">
        <v>90469</v>
      </c>
      <c r="B4755" s="388" t="s">
        <v>6026</v>
      </c>
      <c r="C4755" s="388" t="s">
        <v>239</v>
      </c>
      <c r="D4755" s="388" t="s">
        <v>334</v>
      </c>
      <c r="E4755" s="389" t="s">
        <v>8219</v>
      </c>
      <c r="F4755" s="388" t="s">
        <v>241</v>
      </c>
    </row>
    <row r="4756" spans="1:6">
      <c r="A4756" s="388">
        <v>90470</v>
      </c>
      <c r="B4756" s="388" t="s">
        <v>6027</v>
      </c>
      <c r="C4756" s="388" t="s">
        <v>239</v>
      </c>
      <c r="D4756" s="388" t="s">
        <v>334</v>
      </c>
      <c r="E4756" s="389" t="s">
        <v>14737</v>
      </c>
      <c r="F4756" s="388" t="s">
        <v>241</v>
      </c>
    </row>
    <row r="4757" spans="1:6">
      <c r="A4757" s="388">
        <v>91166</v>
      </c>
      <c r="B4757" s="388" t="s">
        <v>6029</v>
      </c>
      <c r="C4757" s="388" t="s">
        <v>239</v>
      </c>
      <c r="D4757" s="388" t="s">
        <v>334</v>
      </c>
      <c r="E4757" s="389" t="s">
        <v>9313</v>
      </c>
      <c r="F4757" s="388" t="s">
        <v>241</v>
      </c>
    </row>
    <row r="4758" spans="1:6">
      <c r="A4758" s="388">
        <v>91167</v>
      </c>
      <c r="B4758" s="388" t="s">
        <v>6030</v>
      </c>
      <c r="C4758" s="388" t="s">
        <v>239</v>
      </c>
      <c r="D4758" s="388" t="s">
        <v>334</v>
      </c>
      <c r="E4758" s="389" t="s">
        <v>4413</v>
      </c>
      <c r="F4758" s="388" t="s">
        <v>241</v>
      </c>
    </row>
    <row r="4759" spans="1:6">
      <c r="A4759" s="388">
        <v>91168</v>
      </c>
      <c r="B4759" s="388" t="s">
        <v>6031</v>
      </c>
      <c r="C4759" s="388" t="s">
        <v>239</v>
      </c>
      <c r="D4759" s="388" t="s">
        <v>334</v>
      </c>
      <c r="E4759" s="389" t="s">
        <v>7735</v>
      </c>
      <c r="F4759" s="388" t="s">
        <v>241</v>
      </c>
    </row>
    <row r="4760" spans="1:6">
      <c r="A4760" s="388">
        <v>91169</v>
      </c>
      <c r="B4760" s="388" t="s">
        <v>6032</v>
      </c>
      <c r="C4760" s="388" t="s">
        <v>239</v>
      </c>
      <c r="D4760" s="388" t="s">
        <v>334</v>
      </c>
      <c r="E4760" s="389" t="s">
        <v>9713</v>
      </c>
      <c r="F4760" s="388" t="s">
        <v>241</v>
      </c>
    </row>
    <row r="4761" spans="1:6">
      <c r="A4761" s="388">
        <v>91170</v>
      </c>
      <c r="B4761" s="388" t="s">
        <v>6033</v>
      </c>
      <c r="C4761" s="388" t="s">
        <v>239</v>
      </c>
      <c r="D4761" s="388" t="s">
        <v>334</v>
      </c>
      <c r="E4761" s="389" t="s">
        <v>8421</v>
      </c>
      <c r="F4761" s="388" t="s">
        <v>241</v>
      </c>
    </row>
    <row r="4762" spans="1:6">
      <c r="A4762" s="388">
        <v>91171</v>
      </c>
      <c r="B4762" s="388" t="s">
        <v>6034</v>
      </c>
      <c r="C4762" s="388" t="s">
        <v>239</v>
      </c>
      <c r="D4762" s="388" t="s">
        <v>334</v>
      </c>
      <c r="E4762" s="389" t="s">
        <v>7635</v>
      </c>
      <c r="F4762" s="388" t="s">
        <v>241</v>
      </c>
    </row>
    <row r="4763" spans="1:6">
      <c r="A4763" s="388">
        <v>91172</v>
      </c>
      <c r="B4763" s="388" t="s">
        <v>6036</v>
      </c>
      <c r="C4763" s="388" t="s">
        <v>239</v>
      </c>
      <c r="D4763" s="388" t="s">
        <v>334</v>
      </c>
      <c r="E4763" s="389" t="s">
        <v>18432</v>
      </c>
      <c r="F4763" s="388" t="s">
        <v>241</v>
      </c>
    </row>
    <row r="4764" spans="1:6">
      <c r="A4764" s="388">
        <v>91173</v>
      </c>
      <c r="B4764" s="388" t="s">
        <v>6038</v>
      </c>
      <c r="C4764" s="388" t="s">
        <v>239</v>
      </c>
      <c r="D4764" s="388" t="s">
        <v>334</v>
      </c>
      <c r="E4764" s="389" t="s">
        <v>11220</v>
      </c>
      <c r="F4764" s="388" t="s">
        <v>241</v>
      </c>
    </row>
    <row r="4765" spans="1:6">
      <c r="A4765" s="388">
        <v>91174</v>
      </c>
      <c r="B4765" s="388" t="s">
        <v>6039</v>
      </c>
      <c r="C4765" s="388" t="s">
        <v>239</v>
      </c>
      <c r="D4765" s="388" t="s">
        <v>334</v>
      </c>
      <c r="E4765" s="389" t="s">
        <v>14738</v>
      </c>
      <c r="F4765" s="388" t="s">
        <v>241</v>
      </c>
    </row>
    <row r="4766" spans="1:6">
      <c r="A4766" s="388">
        <v>91175</v>
      </c>
      <c r="B4766" s="388" t="s">
        <v>6040</v>
      </c>
      <c r="C4766" s="388" t="s">
        <v>239</v>
      </c>
      <c r="D4766" s="388" t="s">
        <v>334</v>
      </c>
      <c r="E4766" s="389" t="s">
        <v>1025</v>
      </c>
      <c r="F4766" s="388" t="s">
        <v>241</v>
      </c>
    </row>
    <row r="4767" spans="1:6">
      <c r="A4767" s="388">
        <v>91176</v>
      </c>
      <c r="B4767" s="388" t="s">
        <v>6041</v>
      </c>
      <c r="C4767" s="388" t="s">
        <v>239</v>
      </c>
      <c r="D4767" s="388" t="s">
        <v>240</v>
      </c>
      <c r="E4767" s="389" t="s">
        <v>14739</v>
      </c>
      <c r="F4767" s="388" t="s">
        <v>241</v>
      </c>
    </row>
    <row r="4768" spans="1:6">
      <c r="A4768" s="388">
        <v>91177</v>
      </c>
      <c r="B4768" s="388" t="s">
        <v>6042</v>
      </c>
      <c r="C4768" s="388" t="s">
        <v>239</v>
      </c>
      <c r="D4768" s="388" t="s">
        <v>240</v>
      </c>
      <c r="E4768" s="389" t="s">
        <v>18433</v>
      </c>
      <c r="F4768" s="388" t="s">
        <v>241</v>
      </c>
    </row>
    <row r="4769" spans="1:6">
      <c r="A4769" s="388">
        <v>91178</v>
      </c>
      <c r="B4769" s="388" t="s">
        <v>6043</v>
      </c>
      <c r="C4769" s="388" t="s">
        <v>239</v>
      </c>
      <c r="D4769" s="388" t="s">
        <v>240</v>
      </c>
      <c r="E4769" s="389" t="s">
        <v>18434</v>
      </c>
      <c r="F4769" s="388" t="s">
        <v>241</v>
      </c>
    </row>
    <row r="4770" spans="1:6">
      <c r="A4770" s="388">
        <v>91179</v>
      </c>
      <c r="B4770" s="388" t="s">
        <v>6044</v>
      </c>
      <c r="C4770" s="388" t="s">
        <v>239</v>
      </c>
      <c r="D4770" s="388" t="s">
        <v>240</v>
      </c>
      <c r="E4770" s="389" t="s">
        <v>10051</v>
      </c>
      <c r="F4770" s="388" t="s">
        <v>241</v>
      </c>
    </row>
    <row r="4771" spans="1:6">
      <c r="A4771" s="388">
        <v>91180</v>
      </c>
      <c r="B4771" s="388" t="s">
        <v>6046</v>
      </c>
      <c r="C4771" s="388" t="s">
        <v>239</v>
      </c>
      <c r="D4771" s="388" t="s">
        <v>240</v>
      </c>
      <c r="E4771" s="389" t="s">
        <v>13686</v>
      </c>
      <c r="F4771" s="388" t="s">
        <v>241</v>
      </c>
    </row>
    <row r="4772" spans="1:6">
      <c r="A4772" s="388">
        <v>91181</v>
      </c>
      <c r="B4772" s="388" t="s">
        <v>6048</v>
      </c>
      <c r="C4772" s="388" t="s">
        <v>239</v>
      </c>
      <c r="D4772" s="388" t="s">
        <v>240</v>
      </c>
      <c r="E4772" s="389" t="s">
        <v>14221</v>
      </c>
      <c r="F4772" s="388" t="s">
        <v>241</v>
      </c>
    </row>
    <row r="4773" spans="1:6">
      <c r="A4773" s="388">
        <v>91182</v>
      </c>
      <c r="B4773" s="388" t="s">
        <v>6049</v>
      </c>
      <c r="C4773" s="388" t="s">
        <v>239</v>
      </c>
      <c r="D4773" s="388" t="s">
        <v>240</v>
      </c>
      <c r="E4773" s="389" t="s">
        <v>18435</v>
      </c>
      <c r="F4773" s="388" t="s">
        <v>241</v>
      </c>
    </row>
    <row r="4774" spans="1:6">
      <c r="A4774" s="388">
        <v>91183</v>
      </c>
      <c r="B4774" s="388" t="s">
        <v>6050</v>
      </c>
      <c r="C4774" s="388" t="s">
        <v>239</v>
      </c>
      <c r="D4774" s="388" t="s">
        <v>240</v>
      </c>
      <c r="E4774" s="389" t="s">
        <v>8518</v>
      </c>
      <c r="F4774" s="388" t="s">
        <v>241</v>
      </c>
    </row>
    <row r="4775" spans="1:6">
      <c r="A4775" s="388">
        <v>91184</v>
      </c>
      <c r="B4775" s="388" t="s">
        <v>6052</v>
      </c>
      <c r="C4775" s="388" t="s">
        <v>239</v>
      </c>
      <c r="D4775" s="388" t="s">
        <v>240</v>
      </c>
      <c r="E4775" s="389" t="s">
        <v>5192</v>
      </c>
      <c r="F4775" s="388" t="s">
        <v>241</v>
      </c>
    </row>
    <row r="4776" spans="1:6">
      <c r="A4776" s="388">
        <v>91185</v>
      </c>
      <c r="B4776" s="388" t="s">
        <v>6053</v>
      </c>
      <c r="C4776" s="388" t="s">
        <v>239</v>
      </c>
      <c r="D4776" s="388" t="s">
        <v>240</v>
      </c>
      <c r="E4776" s="389" t="s">
        <v>3279</v>
      </c>
      <c r="F4776" s="388" t="s">
        <v>241</v>
      </c>
    </row>
    <row r="4777" spans="1:6">
      <c r="A4777" s="388">
        <v>91186</v>
      </c>
      <c r="B4777" s="388" t="s">
        <v>6054</v>
      </c>
      <c r="C4777" s="388" t="s">
        <v>239</v>
      </c>
      <c r="D4777" s="388" t="s">
        <v>240</v>
      </c>
      <c r="E4777" s="389" t="s">
        <v>8260</v>
      </c>
      <c r="F4777" s="388" t="s">
        <v>241</v>
      </c>
    </row>
    <row r="4778" spans="1:6">
      <c r="A4778" s="388">
        <v>91187</v>
      </c>
      <c r="B4778" s="388" t="s">
        <v>6055</v>
      </c>
      <c r="C4778" s="388" t="s">
        <v>239</v>
      </c>
      <c r="D4778" s="388" t="s">
        <v>240</v>
      </c>
      <c r="E4778" s="389" t="s">
        <v>11085</v>
      </c>
      <c r="F4778" s="388" t="s">
        <v>241</v>
      </c>
    </row>
    <row r="4779" spans="1:6">
      <c r="A4779" s="388">
        <v>91188</v>
      </c>
      <c r="B4779" s="388" t="s">
        <v>6057</v>
      </c>
      <c r="C4779" s="388" t="s">
        <v>146</v>
      </c>
      <c r="D4779" s="388" t="s">
        <v>334</v>
      </c>
      <c r="E4779" s="389" t="s">
        <v>839</v>
      </c>
      <c r="F4779" s="388" t="s">
        <v>241</v>
      </c>
    </row>
    <row r="4780" spans="1:6">
      <c r="A4780" s="388">
        <v>91189</v>
      </c>
      <c r="B4780" s="388" t="s">
        <v>6058</v>
      </c>
      <c r="C4780" s="388" t="s">
        <v>146</v>
      </c>
      <c r="D4780" s="388" t="s">
        <v>334</v>
      </c>
      <c r="E4780" s="389" t="s">
        <v>12432</v>
      </c>
      <c r="F4780" s="388" t="s">
        <v>241</v>
      </c>
    </row>
    <row r="4781" spans="1:6">
      <c r="A4781" s="388">
        <v>91190</v>
      </c>
      <c r="B4781" s="388" t="s">
        <v>6060</v>
      </c>
      <c r="C4781" s="388" t="s">
        <v>146</v>
      </c>
      <c r="D4781" s="388" t="s">
        <v>334</v>
      </c>
      <c r="E4781" s="389" t="s">
        <v>1016</v>
      </c>
      <c r="F4781" s="388" t="s">
        <v>241</v>
      </c>
    </row>
    <row r="4782" spans="1:6">
      <c r="A4782" s="388">
        <v>91191</v>
      </c>
      <c r="B4782" s="388" t="s">
        <v>6061</v>
      </c>
      <c r="C4782" s="388" t="s">
        <v>146</v>
      </c>
      <c r="D4782" s="388" t="s">
        <v>334</v>
      </c>
      <c r="E4782" s="389" t="s">
        <v>12980</v>
      </c>
      <c r="F4782" s="388" t="s">
        <v>241</v>
      </c>
    </row>
    <row r="4783" spans="1:6">
      <c r="A4783" s="388">
        <v>91192</v>
      </c>
      <c r="B4783" s="388" t="s">
        <v>6062</v>
      </c>
      <c r="C4783" s="388" t="s">
        <v>146</v>
      </c>
      <c r="D4783" s="388" t="s">
        <v>334</v>
      </c>
      <c r="E4783" s="389" t="s">
        <v>1497</v>
      </c>
      <c r="F4783" s="388" t="s">
        <v>241</v>
      </c>
    </row>
    <row r="4784" spans="1:6">
      <c r="A4784" s="388">
        <v>91222</v>
      </c>
      <c r="B4784" s="388" t="s">
        <v>6063</v>
      </c>
      <c r="C4784" s="388" t="s">
        <v>239</v>
      </c>
      <c r="D4784" s="388" t="s">
        <v>334</v>
      </c>
      <c r="E4784" s="389" t="s">
        <v>4609</v>
      </c>
      <c r="F4784" s="388" t="s">
        <v>241</v>
      </c>
    </row>
    <row r="4785" spans="1:6">
      <c r="A4785" s="388">
        <v>94480</v>
      </c>
      <c r="B4785" s="388" t="s">
        <v>6065</v>
      </c>
      <c r="C4785" s="388" t="s">
        <v>146</v>
      </c>
      <c r="D4785" s="388" t="s">
        <v>240</v>
      </c>
      <c r="E4785" s="389" t="s">
        <v>18436</v>
      </c>
      <c r="F4785" s="388" t="s">
        <v>241</v>
      </c>
    </row>
    <row r="4786" spans="1:6">
      <c r="A4786" s="388">
        <v>94481</v>
      </c>
      <c r="B4786" s="388" t="s">
        <v>6066</v>
      </c>
      <c r="C4786" s="388" t="s">
        <v>146</v>
      </c>
      <c r="D4786" s="388" t="s">
        <v>240</v>
      </c>
      <c r="E4786" s="389" t="s">
        <v>18437</v>
      </c>
      <c r="F4786" s="388" t="s">
        <v>241</v>
      </c>
    </row>
    <row r="4787" spans="1:6">
      <c r="A4787" s="388">
        <v>94482</v>
      </c>
      <c r="B4787" s="388" t="s">
        <v>6067</v>
      </c>
      <c r="C4787" s="388" t="s">
        <v>146</v>
      </c>
      <c r="D4787" s="388" t="s">
        <v>240</v>
      </c>
      <c r="E4787" s="389" t="s">
        <v>18438</v>
      </c>
      <c r="F4787" s="388" t="s">
        <v>241</v>
      </c>
    </row>
    <row r="4788" spans="1:6">
      <c r="A4788" s="388">
        <v>94483</v>
      </c>
      <c r="B4788" s="388" t="s">
        <v>6068</v>
      </c>
      <c r="C4788" s="388" t="s">
        <v>146</v>
      </c>
      <c r="D4788" s="388" t="s">
        <v>240</v>
      </c>
      <c r="E4788" s="389" t="s">
        <v>18439</v>
      </c>
      <c r="F4788" s="388" t="s">
        <v>241</v>
      </c>
    </row>
    <row r="4789" spans="1:6">
      <c r="A4789" s="388">
        <v>95541</v>
      </c>
      <c r="B4789" s="388" t="s">
        <v>6069</v>
      </c>
      <c r="C4789" s="388" t="s">
        <v>146</v>
      </c>
      <c r="D4789" s="388" t="s">
        <v>334</v>
      </c>
      <c r="E4789" s="389" t="s">
        <v>1350</v>
      </c>
      <c r="F4789" s="388" t="s">
        <v>241</v>
      </c>
    </row>
    <row r="4790" spans="1:6">
      <c r="A4790" s="388">
        <v>96559</v>
      </c>
      <c r="B4790" s="388" t="s">
        <v>6070</v>
      </c>
      <c r="C4790" s="388" t="s">
        <v>145</v>
      </c>
      <c r="D4790" s="388" t="s">
        <v>240</v>
      </c>
      <c r="E4790" s="389" t="s">
        <v>14740</v>
      </c>
      <c r="F4790" s="388" t="s">
        <v>241</v>
      </c>
    </row>
    <row r="4791" spans="1:6">
      <c r="A4791" s="388">
        <v>96560</v>
      </c>
      <c r="B4791" s="388" t="s">
        <v>6072</v>
      </c>
      <c r="C4791" s="388" t="s">
        <v>145</v>
      </c>
      <c r="D4791" s="388" t="s">
        <v>240</v>
      </c>
      <c r="E4791" s="389" t="s">
        <v>17151</v>
      </c>
      <c r="F4791" s="388" t="s">
        <v>241</v>
      </c>
    </row>
    <row r="4792" spans="1:6">
      <c r="A4792" s="388">
        <v>96561</v>
      </c>
      <c r="B4792" s="388" t="s">
        <v>6073</v>
      </c>
      <c r="C4792" s="388" t="s">
        <v>145</v>
      </c>
      <c r="D4792" s="388" t="s">
        <v>240</v>
      </c>
      <c r="E4792" s="389" t="s">
        <v>418</v>
      </c>
      <c r="F4792" s="388" t="s">
        <v>241</v>
      </c>
    </row>
    <row r="4793" spans="1:6">
      <c r="A4793" s="388">
        <v>96562</v>
      </c>
      <c r="B4793" s="388" t="s">
        <v>6074</v>
      </c>
      <c r="C4793" s="388" t="s">
        <v>239</v>
      </c>
      <c r="D4793" s="388" t="s">
        <v>240</v>
      </c>
      <c r="E4793" s="389" t="s">
        <v>4269</v>
      </c>
      <c r="F4793" s="388" t="s">
        <v>241</v>
      </c>
    </row>
    <row r="4794" spans="1:6">
      <c r="A4794" s="388">
        <v>96563</v>
      </c>
      <c r="B4794" s="388" t="s">
        <v>6076</v>
      </c>
      <c r="C4794" s="388" t="s">
        <v>239</v>
      </c>
      <c r="D4794" s="388" t="s">
        <v>240</v>
      </c>
      <c r="E4794" s="389" t="s">
        <v>14722</v>
      </c>
      <c r="F4794" s="388" t="s">
        <v>241</v>
      </c>
    </row>
    <row r="4795" spans="1:6">
      <c r="A4795" s="388">
        <v>101802</v>
      </c>
      <c r="B4795" s="388" t="s">
        <v>6077</v>
      </c>
      <c r="C4795" s="388" t="s">
        <v>146</v>
      </c>
      <c r="D4795" s="388" t="s">
        <v>240</v>
      </c>
      <c r="E4795" s="389" t="s">
        <v>18440</v>
      </c>
      <c r="F4795" s="388" t="s">
        <v>241</v>
      </c>
    </row>
    <row r="4796" spans="1:6">
      <c r="A4796" s="388">
        <v>101803</v>
      </c>
      <c r="B4796" s="388" t="s">
        <v>6078</v>
      </c>
      <c r="C4796" s="388" t="s">
        <v>146</v>
      </c>
      <c r="D4796" s="388" t="s">
        <v>240</v>
      </c>
      <c r="E4796" s="389" t="s">
        <v>18441</v>
      </c>
      <c r="F4796" s="388" t="s">
        <v>241</v>
      </c>
    </row>
    <row r="4797" spans="1:6">
      <c r="A4797" s="388">
        <v>101804</v>
      </c>
      <c r="B4797" s="388" t="s">
        <v>6079</v>
      </c>
      <c r="C4797" s="388" t="s">
        <v>146</v>
      </c>
      <c r="D4797" s="388" t="s">
        <v>240</v>
      </c>
      <c r="E4797" s="389" t="s">
        <v>18442</v>
      </c>
      <c r="F4797" s="388" t="s">
        <v>241</v>
      </c>
    </row>
    <row r="4798" spans="1:6">
      <c r="A4798" s="388">
        <v>101805</v>
      </c>
      <c r="B4798" s="388" t="s">
        <v>6080</v>
      </c>
      <c r="C4798" s="388" t="s">
        <v>146</v>
      </c>
      <c r="D4798" s="388" t="s">
        <v>240</v>
      </c>
      <c r="E4798" s="389" t="s">
        <v>18443</v>
      </c>
      <c r="F4798" s="388" t="s">
        <v>241</v>
      </c>
    </row>
    <row r="4799" spans="1:6">
      <c r="A4799" s="388">
        <v>102111</v>
      </c>
      <c r="B4799" s="388" t="s">
        <v>6081</v>
      </c>
      <c r="C4799" s="388" t="s">
        <v>146</v>
      </c>
      <c r="D4799" s="388" t="s">
        <v>240</v>
      </c>
      <c r="E4799" s="389" t="s">
        <v>18444</v>
      </c>
      <c r="F4799" s="388" t="s">
        <v>241</v>
      </c>
    </row>
    <row r="4800" spans="1:6">
      <c r="A4800" s="388">
        <v>102112</v>
      </c>
      <c r="B4800" s="388" t="s">
        <v>6082</v>
      </c>
      <c r="C4800" s="388" t="s">
        <v>146</v>
      </c>
      <c r="D4800" s="388" t="s">
        <v>240</v>
      </c>
      <c r="E4800" s="389" t="s">
        <v>18445</v>
      </c>
      <c r="F4800" s="388" t="s">
        <v>241</v>
      </c>
    </row>
    <row r="4801" spans="1:6">
      <c r="A4801" s="388">
        <v>102113</v>
      </c>
      <c r="B4801" s="388" t="s">
        <v>6083</v>
      </c>
      <c r="C4801" s="388" t="s">
        <v>146</v>
      </c>
      <c r="D4801" s="388" t="s">
        <v>240</v>
      </c>
      <c r="E4801" s="389" t="s">
        <v>18446</v>
      </c>
      <c r="F4801" s="388" t="s">
        <v>241</v>
      </c>
    </row>
    <row r="4802" spans="1:6">
      <c r="A4802" s="388">
        <v>102114</v>
      </c>
      <c r="B4802" s="388" t="s">
        <v>6084</v>
      </c>
      <c r="C4802" s="388" t="s">
        <v>146</v>
      </c>
      <c r="D4802" s="388" t="s">
        <v>240</v>
      </c>
      <c r="E4802" s="389" t="s">
        <v>18447</v>
      </c>
      <c r="F4802" s="388" t="s">
        <v>241</v>
      </c>
    </row>
    <row r="4803" spans="1:6">
      <c r="A4803" s="388">
        <v>102115</v>
      </c>
      <c r="B4803" s="388" t="s">
        <v>6085</v>
      </c>
      <c r="C4803" s="388" t="s">
        <v>146</v>
      </c>
      <c r="D4803" s="388" t="s">
        <v>240</v>
      </c>
      <c r="E4803" s="389" t="s">
        <v>18448</v>
      </c>
      <c r="F4803" s="388" t="s">
        <v>241</v>
      </c>
    </row>
    <row r="4804" spans="1:6">
      <c r="A4804" s="388">
        <v>102116</v>
      </c>
      <c r="B4804" s="388" t="s">
        <v>6086</v>
      </c>
      <c r="C4804" s="388" t="s">
        <v>146</v>
      </c>
      <c r="D4804" s="388" t="s">
        <v>240</v>
      </c>
      <c r="E4804" s="389" t="s">
        <v>18449</v>
      </c>
      <c r="F4804" s="388" t="s">
        <v>241</v>
      </c>
    </row>
    <row r="4805" spans="1:6">
      <c r="A4805" s="388">
        <v>102117</v>
      </c>
      <c r="B4805" s="388" t="s">
        <v>6087</v>
      </c>
      <c r="C4805" s="388" t="s">
        <v>146</v>
      </c>
      <c r="D4805" s="388" t="s">
        <v>240</v>
      </c>
      <c r="E4805" s="389" t="s">
        <v>18450</v>
      </c>
      <c r="F4805" s="388" t="s">
        <v>241</v>
      </c>
    </row>
    <row r="4806" spans="1:6">
      <c r="A4806" s="388">
        <v>102118</v>
      </c>
      <c r="B4806" s="388" t="s">
        <v>6088</v>
      </c>
      <c r="C4806" s="388" t="s">
        <v>146</v>
      </c>
      <c r="D4806" s="388" t="s">
        <v>240</v>
      </c>
      <c r="E4806" s="389" t="s">
        <v>18451</v>
      </c>
      <c r="F4806" s="388" t="s">
        <v>241</v>
      </c>
    </row>
    <row r="4807" spans="1:6">
      <c r="A4807" s="388">
        <v>102119</v>
      </c>
      <c r="B4807" s="388" t="s">
        <v>6089</v>
      </c>
      <c r="C4807" s="388" t="s">
        <v>146</v>
      </c>
      <c r="D4807" s="388" t="s">
        <v>240</v>
      </c>
      <c r="E4807" s="389" t="s">
        <v>18452</v>
      </c>
      <c r="F4807" s="388" t="s">
        <v>241</v>
      </c>
    </row>
    <row r="4808" spans="1:6">
      <c r="A4808" s="388">
        <v>102121</v>
      </c>
      <c r="B4808" s="388" t="s">
        <v>6090</v>
      </c>
      <c r="C4808" s="388" t="s">
        <v>146</v>
      </c>
      <c r="D4808" s="388" t="s">
        <v>240</v>
      </c>
      <c r="E4808" s="389" t="s">
        <v>18453</v>
      </c>
      <c r="F4808" s="388" t="s">
        <v>241</v>
      </c>
    </row>
    <row r="4809" spans="1:6">
      <c r="A4809" s="388">
        <v>102122</v>
      </c>
      <c r="B4809" s="388" t="s">
        <v>6091</v>
      </c>
      <c r="C4809" s="388" t="s">
        <v>146</v>
      </c>
      <c r="D4809" s="388" t="s">
        <v>240</v>
      </c>
      <c r="E4809" s="389" t="s">
        <v>18454</v>
      </c>
      <c r="F4809" s="388" t="s">
        <v>241</v>
      </c>
    </row>
    <row r="4810" spans="1:6">
      <c r="A4810" s="388">
        <v>102123</v>
      </c>
      <c r="B4810" s="388" t="s">
        <v>6092</v>
      </c>
      <c r="C4810" s="388" t="s">
        <v>146</v>
      </c>
      <c r="D4810" s="388" t="s">
        <v>240</v>
      </c>
      <c r="E4810" s="389" t="s">
        <v>18455</v>
      </c>
      <c r="F4810" s="388" t="s">
        <v>241</v>
      </c>
    </row>
    <row r="4811" spans="1:6">
      <c r="A4811" s="388">
        <v>102136</v>
      </c>
      <c r="B4811" s="388" t="s">
        <v>6093</v>
      </c>
      <c r="C4811" s="388" t="s">
        <v>146</v>
      </c>
      <c r="D4811" s="388" t="s">
        <v>334</v>
      </c>
      <c r="E4811" s="389" t="s">
        <v>14741</v>
      </c>
      <c r="F4811" s="388" t="s">
        <v>241</v>
      </c>
    </row>
    <row r="4812" spans="1:6">
      <c r="A4812" s="388">
        <v>102137</v>
      </c>
      <c r="B4812" s="388" t="s">
        <v>6094</v>
      </c>
      <c r="C4812" s="388" t="s">
        <v>146</v>
      </c>
      <c r="D4812" s="388" t="s">
        <v>334</v>
      </c>
      <c r="E4812" s="389" t="s">
        <v>18456</v>
      </c>
      <c r="F4812" s="388" t="s">
        <v>241</v>
      </c>
    </row>
    <row r="4813" spans="1:6">
      <c r="A4813" s="388">
        <v>102138</v>
      </c>
      <c r="B4813" s="388" t="s">
        <v>6095</v>
      </c>
      <c r="C4813" s="388" t="s">
        <v>146</v>
      </c>
      <c r="D4813" s="388" t="s">
        <v>240</v>
      </c>
      <c r="E4813" s="389" t="s">
        <v>18457</v>
      </c>
      <c r="F4813" s="388" t="s">
        <v>241</v>
      </c>
    </row>
    <row r="4814" spans="1:6">
      <c r="A4814" s="388">
        <v>93350</v>
      </c>
      <c r="B4814" s="388" t="s">
        <v>6096</v>
      </c>
      <c r="C4814" s="388" t="s">
        <v>146</v>
      </c>
      <c r="D4814" s="388" t="s">
        <v>240</v>
      </c>
      <c r="E4814" s="389" t="s">
        <v>18458</v>
      </c>
      <c r="F4814" s="388" t="s">
        <v>241</v>
      </c>
    </row>
    <row r="4815" spans="1:6">
      <c r="A4815" s="388">
        <v>93351</v>
      </c>
      <c r="B4815" s="388" t="s">
        <v>6097</v>
      </c>
      <c r="C4815" s="388" t="s">
        <v>146</v>
      </c>
      <c r="D4815" s="388" t="s">
        <v>240</v>
      </c>
      <c r="E4815" s="389" t="s">
        <v>18459</v>
      </c>
      <c r="F4815" s="388" t="s">
        <v>241</v>
      </c>
    </row>
    <row r="4816" spans="1:6">
      <c r="A4816" s="388">
        <v>93352</v>
      </c>
      <c r="B4816" s="388" t="s">
        <v>6098</v>
      </c>
      <c r="C4816" s="388" t="s">
        <v>146</v>
      </c>
      <c r="D4816" s="388" t="s">
        <v>240</v>
      </c>
      <c r="E4816" s="389" t="s">
        <v>18460</v>
      </c>
      <c r="F4816" s="388" t="s">
        <v>241</v>
      </c>
    </row>
    <row r="4817" spans="1:6">
      <c r="A4817" s="388">
        <v>93353</v>
      </c>
      <c r="B4817" s="388" t="s">
        <v>6099</v>
      </c>
      <c r="C4817" s="388" t="s">
        <v>146</v>
      </c>
      <c r="D4817" s="388" t="s">
        <v>240</v>
      </c>
      <c r="E4817" s="389" t="s">
        <v>18461</v>
      </c>
      <c r="F4817" s="388" t="s">
        <v>241</v>
      </c>
    </row>
    <row r="4818" spans="1:6">
      <c r="A4818" s="388">
        <v>93354</v>
      </c>
      <c r="B4818" s="388" t="s">
        <v>6100</v>
      </c>
      <c r="C4818" s="388" t="s">
        <v>146</v>
      </c>
      <c r="D4818" s="388" t="s">
        <v>240</v>
      </c>
      <c r="E4818" s="389" t="s">
        <v>18462</v>
      </c>
      <c r="F4818" s="388" t="s">
        <v>241</v>
      </c>
    </row>
    <row r="4819" spans="1:6">
      <c r="A4819" s="388">
        <v>93355</v>
      </c>
      <c r="B4819" s="388" t="s">
        <v>6101</v>
      </c>
      <c r="C4819" s="388" t="s">
        <v>146</v>
      </c>
      <c r="D4819" s="388" t="s">
        <v>240</v>
      </c>
      <c r="E4819" s="389" t="s">
        <v>14742</v>
      </c>
      <c r="F4819" s="388" t="s">
        <v>241</v>
      </c>
    </row>
    <row r="4820" spans="1:6">
      <c r="A4820" s="388">
        <v>93356</v>
      </c>
      <c r="B4820" s="388" t="s">
        <v>6102</v>
      </c>
      <c r="C4820" s="388" t="s">
        <v>146</v>
      </c>
      <c r="D4820" s="388" t="s">
        <v>240</v>
      </c>
      <c r="E4820" s="389" t="s">
        <v>18463</v>
      </c>
      <c r="F4820" s="388" t="s">
        <v>241</v>
      </c>
    </row>
    <row r="4821" spans="1:6">
      <c r="A4821" s="388">
        <v>93357</v>
      </c>
      <c r="B4821" s="388" t="s">
        <v>6103</v>
      </c>
      <c r="C4821" s="388" t="s">
        <v>146</v>
      </c>
      <c r="D4821" s="388" t="s">
        <v>240</v>
      </c>
      <c r="E4821" s="389" t="s">
        <v>18464</v>
      </c>
      <c r="F4821" s="388" t="s">
        <v>241</v>
      </c>
    </row>
    <row r="4822" spans="1:6">
      <c r="A4822" s="388">
        <v>96520</v>
      </c>
      <c r="B4822" s="388" t="s">
        <v>6104</v>
      </c>
      <c r="C4822" s="388" t="s">
        <v>133</v>
      </c>
      <c r="D4822" s="388" t="s">
        <v>240</v>
      </c>
      <c r="E4822" s="389" t="s">
        <v>18465</v>
      </c>
      <c r="F4822" s="388" t="s">
        <v>241</v>
      </c>
    </row>
    <row r="4823" spans="1:6">
      <c r="A4823" s="388">
        <v>96521</v>
      </c>
      <c r="B4823" s="388" t="s">
        <v>6105</v>
      </c>
      <c r="C4823" s="388" t="s">
        <v>133</v>
      </c>
      <c r="D4823" s="388" t="s">
        <v>240</v>
      </c>
      <c r="E4823" s="389" t="s">
        <v>14352</v>
      </c>
      <c r="F4823" s="388" t="s">
        <v>241</v>
      </c>
    </row>
    <row r="4824" spans="1:6">
      <c r="A4824" s="388">
        <v>96522</v>
      </c>
      <c r="B4824" s="388" t="s">
        <v>6106</v>
      </c>
      <c r="C4824" s="388" t="s">
        <v>133</v>
      </c>
      <c r="D4824" s="388" t="s">
        <v>709</v>
      </c>
      <c r="E4824" s="389" t="s">
        <v>18466</v>
      </c>
      <c r="F4824" s="388" t="s">
        <v>241</v>
      </c>
    </row>
    <row r="4825" spans="1:6">
      <c r="A4825" s="388">
        <v>96523</v>
      </c>
      <c r="B4825" s="388" t="s">
        <v>6107</v>
      </c>
      <c r="C4825" s="388" t="s">
        <v>133</v>
      </c>
      <c r="D4825" s="388" t="s">
        <v>709</v>
      </c>
      <c r="E4825" s="389" t="s">
        <v>18467</v>
      </c>
      <c r="F4825" s="388" t="s">
        <v>241</v>
      </c>
    </row>
    <row r="4826" spans="1:6">
      <c r="A4826" s="388">
        <v>96524</v>
      </c>
      <c r="B4826" s="388" t="s">
        <v>6108</v>
      </c>
      <c r="C4826" s="388" t="s">
        <v>133</v>
      </c>
      <c r="D4826" s="388" t="s">
        <v>240</v>
      </c>
      <c r="E4826" s="389" t="s">
        <v>18468</v>
      </c>
      <c r="F4826" s="388" t="s">
        <v>241</v>
      </c>
    </row>
    <row r="4827" spans="1:6">
      <c r="A4827" s="388">
        <v>96525</v>
      </c>
      <c r="B4827" s="388" t="s">
        <v>6109</v>
      </c>
      <c r="C4827" s="388" t="s">
        <v>133</v>
      </c>
      <c r="D4827" s="388" t="s">
        <v>240</v>
      </c>
      <c r="E4827" s="389" t="s">
        <v>18102</v>
      </c>
      <c r="F4827" s="388" t="s">
        <v>241</v>
      </c>
    </row>
    <row r="4828" spans="1:6">
      <c r="A4828" s="388">
        <v>96526</v>
      </c>
      <c r="B4828" s="388" t="s">
        <v>6110</v>
      </c>
      <c r="C4828" s="388" t="s">
        <v>133</v>
      </c>
      <c r="D4828" s="388" t="s">
        <v>709</v>
      </c>
      <c r="E4828" s="389" t="s">
        <v>18469</v>
      </c>
      <c r="F4828" s="388" t="s">
        <v>241</v>
      </c>
    </row>
    <row r="4829" spans="1:6">
      <c r="A4829" s="388">
        <v>96527</v>
      </c>
      <c r="B4829" s="388" t="s">
        <v>6111</v>
      </c>
      <c r="C4829" s="388" t="s">
        <v>133</v>
      </c>
      <c r="D4829" s="388" t="s">
        <v>709</v>
      </c>
      <c r="E4829" s="389" t="s">
        <v>18470</v>
      </c>
      <c r="F4829" s="388" t="s">
        <v>241</v>
      </c>
    </row>
    <row r="4830" spans="1:6">
      <c r="A4830" s="388">
        <v>96528</v>
      </c>
      <c r="B4830" s="388" t="s">
        <v>6112</v>
      </c>
      <c r="C4830" s="388" t="s">
        <v>145</v>
      </c>
      <c r="D4830" s="388" t="s">
        <v>334</v>
      </c>
      <c r="E4830" s="389" t="s">
        <v>18471</v>
      </c>
      <c r="F4830" s="388" t="s">
        <v>241</v>
      </c>
    </row>
    <row r="4831" spans="1:6">
      <c r="A4831" s="388">
        <v>101114</v>
      </c>
      <c r="B4831" s="388" t="s">
        <v>6113</v>
      </c>
      <c r="C4831" s="388" t="s">
        <v>133</v>
      </c>
      <c r="D4831" s="388" t="s">
        <v>240</v>
      </c>
      <c r="E4831" s="389" t="s">
        <v>14743</v>
      </c>
      <c r="F4831" s="388" t="s">
        <v>241</v>
      </c>
    </row>
    <row r="4832" spans="1:6">
      <c r="A4832" s="388">
        <v>101115</v>
      </c>
      <c r="B4832" s="388" t="s">
        <v>6114</v>
      </c>
      <c r="C4832" s="388" t="s">
        <v>133</v>
      </c>
      <c r="D4832" s="388" t="s">
        <v>240</v>
      </c>
      <c r="E4832" s="389" t="s">
        <v>14744</v>
      </c>
      <c r="F4832" s="388" t="s">
        <v>241</v>
      </c>
    </row>
    <row r="4833" spans="1:6">
      <c r="A4833" s="388">
        <v>101116</v>
      </c>
      <c r="B4833" s="388" t="s">
        <v>6116</v>
      </c>
      <c r="C4833" s="388" t="s">
        <v>133</v>
      </c>
      <c r="D4833" s="388" t="s">
        <v>240</v>
      </c>
      <c r="E4833" s="389" t="s">
        <v>9136</v>
      </c>
      <c r="F4833" s="388" t="s">
        <v>241</v>
      </c>
    </row>
    <row r="4834" spans="1:6">
      <c r="A4834" s="388">
        <v>101117</v>
      </c>
      <c r="B4834" s="388" t="s">
        <v>6118</v>
      </c>
      <c r="C4834" s="388" t="s">
        <v>133</v>
      </c>
      <c r="D4834" s="388" t="s">
        <v>240</v>
      </c>
      <c r="E4834" s="389" t="s">
        <v>18472</v>
      </c>
      <c r="F4834" s="388" t="s">
        <v>241</v>
      </c>
    </row>
    <row r="4835" spans="1:6">
      <c r="A4835" s="388">
        <v>101118</v>
      </c>
      <c r="B4835" s="388" t="s">
        <v>6120</v>
      </c>
      <c r="C4835" s="388" t="s">
        <v>133</v>
      </c>
      <c r="D4835" s="388" t="s">
        <v>240</v>
      </c>
      <c r="E4835" s="389" t="s">
        <v>8910</v>
      </c>
      <c r="F4835" s="388" t="s">
        <v>241</v>
      </c>
    </row>
    <row r="4836" spans="1:6">
      <c r="A4836" s="388">
        <v>101119</v>
      </c>
      <c r="B4836" s="388" t="s">
        <v>6121</v>
      </c>
      <c r="C4836" s="388" t="s">
        <v>133</v>
      </c>
      <c r="D4836" s="388" t="s">
        <v>240</v>
      </c>
      <c r="E4836" s="389" t="s">
        <v>13943</v>
      </c>
      <c r="F4836" s="388" t="s">
        <v>241</v>
      </c>
    </row>
    <row r="4837" spans="1:6">
      <c r="A4837" s="388">
        <v>101120</v>
      </c>
      <c r="B4837" s="388" t="s">
        <v>6122</v>
      </c>
      <c r="C4837" s="388" t="s">
        <v>133</v>
      </c>
      <c r="D4837" s="388" t="s">
        <v>240</v>
      </c>
      <c r="E4837" s="389" t="s">
        <v>3832</v>
      </c>
      <c r="F4837" s="388" t="s">
        <v>241</v>
      </c>
    </row>
    <row r="4838" spans="1:6">
      <c r="A4838" s="388">
        <v>101121</v>
      </c>
      <c r="B4838" s="388" t="s">
        <v>6124</v>
      </c>
      <c r="C4838" s="388" t="s">
        <v>133</v>
      </c>
      <c r="D4838" s="388" t="s">
        <v>240</v>
      </c>
      <c r="E4838" s="389" t="s">
        <v>1372</v>
      </c>
      <c r="F4838" s="388" t="s">
        <v>241</v>
      </c>
    </row>
    <row r="4839" spans="1:6">
      <c r="A4839" s="388">
        <v>101122</v>
      </c>
      <c r="B4839" s="388" t="s">
        <v>6126</v>
      </c>
      <c r="C4839" s="388" t="s">
        <v>133</v>
      </c>
      <c r="D4839" s="388" t="s">
        <v>240</v>
      </c>
      <c r="E4839" s="389" t="s">
        <v>4899</v>
      </c>
      <c r="F4839" s="388" t="s">
        <v>241</v>
      </c>
    </row>
    <row r="4840" spans="1:6">
      <c r="A4840" s="388">
        <v>101123</v>
      </c>
      <c r="B4840" s="388" t="s">
        <v>6128</v>
      </c>
      <c r="C4840" s="388" t="s">
        <v>133</v>
      </c>
      <c r="D4840" s="388" t="s">
        <v>240</v>
      </c>
      <c r="E4840" s="389" t="s">
        <v>18473</v>
      </c>
      <c r="F4840" s="388" t="s">
        <v>241</v>
      </c>
    </row>
    <row r="4841" spans="1:6">
      <c r="A4841" s="388">
        <v>101124</v>
      </c>
      <c r="B4841" s="388" t="s">
        <v>6129</v>
      </c>
      <c r="C4841" s="388" t="s">
        <v>133</v>
      </c>
      <c r="D4841" s="388" t="s">
        <v>240</v>
      </c>
      <c r="E4841" s="389" t="s">
        <v>18474</v>
      </c>
      <c r="F4841" s="388" t="s">
        <v>241</v>
      </c>
    </row>
    <row r="4842" spans="1:6">
      <c r="A4842" s="388">
        <v>101125</v>
      </c>
      <c r="B4842" s="388" t="s">
        <v>6130</v>
      </c>
      <c r="C4842" s="388" t="s">
        <v>133</v>
      </c>
      <c r="D4842" s="388" t="s">
        <v>240</v>
      </c>
      <c r="E4842" s="389" t="s">
        <v>18475</v>
      </c>
      <c r="F4842" s="388" t="s">
        <v>241</v>
      </c>
    </row>
    <row r="4843" spans="1:6">
      <c r="A4843" s="388">
        <v>101126</v>
      </c>
      <c r="B4843" s="388" t="s">
        <v>6131</v>
      </c>
      <c r="C4843" s="388" t="s">
        <v>133</v>
      </c>
      <c r="D4843" s="388" t="s">
        <v>240</v>
      </c>
      <c r="E4843" s="389" t="s">
        <v>4937</v>
      </c>
      <c r="F4843" s="388" t="s">
        <v>241</v>
      </c>
    </row>
    <row r="4844" spans="1:6">
      <c r="A4844" s="388">
        <v>101127</v>
      </c>
      <c r="B4844" s="388" t="s">
        <v>6132</v>
      </c>
      <c r="C4844" s="388" t="s">
        <v>133</v>
      </c>
      <c r="D4844" s="388" t="s">
        <v>240</v>
      </c>
      <c r="E4844" s="389" t="s">
        <v>12027</v>
      </c>
      <c r="F4844" s="388" t="s">
        <v>241</v>
      </c>
    </row>
    <row r="4845" spans="1:6">
      <c r="A4845" s="388">
        <v>101128</v>
      </c>
      <c r="B4845" s="388" t="s">
        <v>6134</v>
      </c>
      <c r="C4845" s="388" t="s">
        <v>133</v>
      </c>
      <c r="D4845" s="388" t="s">
        <v>240</v>
      </c>
      <c r="E4845" s="389" t="s">
        <v>13436</v>
      </c>
      <c r="F4845" s="388" t="s">
        <v>241</v>
      </c>
    </row>
    <row r="4846" spans="1:6">
      <c r="A4846" s="388">
        <v>101129</v>
      </c>
      <c r="B4846" s="388" t="s">
        <v>6136</v>
      </c>
      <c r="C4846" s="388" t="s">
        <v>133</v>
      </c>
      <c r="D4846" s="388" t="s">
        <v>240</v>
      </c>
      <c r="E4846" s="389" t="s">
        <v>14745</v>
      </c>
      <c r="F4846" s="388" t="s">
        <v>241</v>
      </c>
    </row>
    <row r="4847" spans="1:6">
      <c r="A4847" s="388">
        <v>101130</v>
      </c>
      <c r="B4847" s="388" t="s">
        <v>6137</v>
      </c>
      <c r="C4847" s="388" t="s">
        <v>133</v>
      </c>
      <c r="D4847" s="388" t="s">
        <v>240</v>
      </c>
      <c r="E4847" s="389" t="s">
        <v>13977</v>
      </c>
      <c r="F4847" s="388" t="s">
        <v>241</v>
      </c>
    </row>
    <row r="4848" spans="1:6">
      <c r="A4848" s="388">
        <v>101131</v>
      </c>
      <c r="B4848" s="388" t="s">
        <v>6138</v>
      </c>
      <c r="C4848" s="388" t="s">
        <v>133</v>
      </c>
      <c r="D4848" s="388" t="s">
        <v>240</v>
      </c>
      <c r="E4848" s="389" t="s">
        <v>9715</v>
      </c>
      <c r="F4848" s="388" t="s">
        <v>241</v>
      </c>
    </row>
    <row r="4849" spans="1:6">
      <c r="A4849" s="388">
        <v>101132</v>
      </c>
      <c r="B4849" s="388" t="s">
        <v>6140</v>
      </c>
      <c r="C4849" s="388" t="s">
        <v>133</v>
      </c>
      <c r="D4849" s="388" t="s">
        <v>240</v>
      </c>
      <c r="E4849" s="389" t="s">
        <v>952</v>
      </c>
      <c r="F4849" s="388" t="s">
        <v>241</v>
      </c>
    </row>
    <row r="4850" spans="1:6">
      <c r="A4850" s="388">
        <v>101133</v>
      </c>
      <c r="B4850" s="388" t="s">
        <v>6141</v>
      </c>
      <c r="C4850" s="388" t="s">
        <v>133</v>
      </c>
      <c r="D4850" s="388" t="s">
        <v>240</v>
      </c>
      <c r="E4850" s="389" t="s">
        <v>912</v>
      </c>
      <c r="F4850" s="388" t="s">
        <v>241</v>
      </c>
    </row>
    <row r="4851" spans="1:6">
      <c r="A4851" s="388">
        <v>101134</v>
      </c>
      <c r="B4851" s="388" t="s">
        <v>6142</v>
      </c>
      <c r="C4851" s="388" t="s">
        <v>133</v>
      </c>
      <c r="D4851" s="388" t="s">
        <v>240</v>
      </c>
      <c r="E4851" s="389" t="s">
        <v>2334</v>
      </c>
      <c r="F4851" s="388" t="s">
        <v>241</v>
      </c>
    </row>
    <row r="4852" spans="1:6">
      <c r="A4852" s="388">
        <v>101135</v>
      </c>
      <c r="B4852" s="388" t="s">
        <v>6143</v>
      </c>
      <c r="C4852" s="388" t="s">
        <v>133</v>
      </c>
      <c r="D4852" s="388" t="s">
        <v>240</v>
      </c>
      <c r="E4852" s="389" t="s">
        <v>17832</v>
      </c>
      <c r="F4852" s="388" t="s">
        <v>241</v>
      </c>
    </row>
    <row r="4853" spans="1:6">
      <c r="A4853" s="388">
        <v>101136</v>
      </c>
      <c r="B4853" s="388" t="s">
        <v>6144</v>
      </c>
      <c r="C4853" s="388" t="s">
        <v>133</v>
      </c>
      <c r="D4853" s="388" t="s">
        <v>240</v>
      </c>
      <c r="E4853" s="389" t="s">
        <v>6148</v>
      </c>
      <c r="F4853" s="388" t="s">
        <v>241</v>
      </c>
    </row>
    <row r="4854" spans="1:6">
      <c r="A4854" s="388">
        <v>101137</v>
      </c>
      <c r="B4854" s="388" t="s">
        <v>6145</v>
      </c>
      <c r="C4854" s="388" t="s">
        <v>133</v>
      </c>
      <c r="D4854" s="388" t="s">
        <v>240</v>
      </c>
      <c r="E4854" s="389" t="s">
        <v>6154</v>
      </c>
      <c r="F4854" s="388" t="s">
        <v>241</v>
      </c>
    </row>
    <row r="4855" spans="1:6">
      <c r="A4855" s="388">
        <v>101138</v>
      </c>
      <c r="B4855" s="388" t="s">
        <v>6147</v>
      </c>
      <c r="C4855" s="388" t="s">
        <v>133</v>
      </c>
      <c r="D4855" s="388" t="s">
        <v>240</v>
      </c>
      <c r="E4855" s="389" t="s">
        <v>6218</v>
      </c>
      <c r="F4855" s="388" t="s">
        <v>241</v>
      </c>
    </row>
    <row r="4856" spans="1:6">
      <c r="A4856" s="388">
        <v>101139</v>
      </c>
      <c r="B4856" s="388" t="s">
        <v>6149</v>
      </c>
      <c r="C4856" s="388" t="s">
        <v>133</v>
      </c>
      <c r="D4856" s="388" t="s">
        <v>240</v>
      </c>
      <c r="E4856" s="389" t="s">
        <v>689</v>
      </c>
      <c r="F4856" s="388" t="s">
        <v>241</v>
      </c>
    </row>
    <row r="4857" spans="1:6">
      <c r="A4857" s="388">
        <v>101140</v>
      </c>
      <c r="B4857" s="388" t="s">
        <v>6151</v>
      </c>
      <c r="C4857" s="388" t="s">
        <v>133</v>
      </c>
      <c r="D4857" s="388" t="s">
        <v>240</v>
      </c>
      <c r="E4857" s="389" t="s">
        <v>9613</v>
      </c>
      <c r="F4857" s="388" t="s">
        <v>241</v>
      </c>
    </row>
    <row r="4858" spans="1:6">
      <c r="A4858" s="388">
        <v>101141</v>
      </c>
      <c r="B4858" s="388" t="s">
        <v>6153</v>
      </c>
      <c r="C4858" s="388" t="s">
        <v>133</v>
      </c>
      <c r="D4858" s="388" t="s">
        <v>240</v>
      </c>
      <c r="E4858" s="389" t="s">
        <v>2983</v>
      </c>
      <c r="F4858" s="388" t="s">
        <v>241</v>
      </c>
    </row>
    <row r="4859" spans="1:6">
      <c r="A4859" s="388">
        <v>101142</v>
      </c>
      <c r="B4859" s="388" t="s">
        <v>6155</v>
      </c>
      <c r="C4859" s="388" t="s">
        <v>133</v>
      </c>
      <c r="D4859" s="388" t="s">
        <v>240</v>
      </c>
      <c r="E4859" s="389" t="s">
        <v>6150</v>
      </c>
      <c r="F4859" s="388" t="s">
        <v>241</v>
      </c>
    </row>
    <row r="4860" spans="1:6">
      <c r="A4860" s="388">
        <v>101143</v>
      </c>
      <c r="B4860" s="388" t="s">
        <v>6156</v>
      </c>
      <c r="C4860" s="388" t="s">
        <v>133</v>
      </c>
      <c r="D4860" s="388" t="s">
        <v>240</v>
      </c>
      <c r="E4860" s="389" t="s">
        <v>3031</v>
      </c>
      <c r="F4860" s="388" t="s">
        <v>241</v>
      </c>
    </row>
    <row r="4861" spans="1:6">
      <c r="A4861" s="388">
        <v>101144</v>
      </c>
      <c r="B4861" s="388" t="s">
        <v>6158</v>
      </c>
      <c r="C4861" s="388" t="s">
        <v>133</v>
      </c>
      <c r="D4861" s="388" t="s">
        <v>240</v>
      </c>
      <c r="E4861" s="389" t="s">
        <v>3526</v>
      </c>
      <c r="F4861" s="388" t="s">
        <v>241</v>
      </c>
    </row>
    <row r="4862" spans="1:6">
      <c r="A4862" s="388">
        <v>101145</v>
      </c>
      <c r="B4862" s="388" t="s">
        <v>6159</v>
      </c>
      <c r="C4862" s="388" t="s">
        <v>133</v>
      </c>
      <c r="D4862" s="388" t="s">
        <v>240</v>
      </c>
      <c r="E4862" s="389" t="s">
        <v>18476</v>
      </c>
      <c r="F4862" s="388" t="s">
        <v>241</v>
      </c>
    </row>
    <row r="4863" spans="1:6">
      <c r="A4863" s="388">
        <v>101146</v>
      </c>
      <c r="B4863" s="388" t="s">
        <v>6161</v>
      </c>
      <c r="C4863" s="388" t="s">
        <v>133</v>
      </c>
      <c r="D4863" s="388" t="s">
        <v>240</v>
      </c>
      <c r="E4863" s="389" t="s">
        <v>649</v>
      </c>
      <c r="F4863" s="388" t="s">
        <v>241</v>
      </c>
    </row>
    <row r="4864" spans="1:6">
      <c r="A4864" s="388">
        <v>101147</v>
      </c>
      <c r="B4864" s="388" t="s">
        <v>6162</v>
      </c>
      <c r="C4864" s="388" t="s">
        <v>133</v>
      </c>
      <c r="D4864" s="388" t="s">
        <v>240</v>
      </c>
      <c r="E4864" s="389" t="s">
        <v>14507</v>
      </c>
      <c r="F4864" s="388" t="s">
        <v>241</v>
      </c>
    </row>
    <row r="4865" spans="1:6">
      <c r="A4865" s="388">
        <v>101148</v>
      </c>
      <c r="B4865" s="388" t="s">
        <v>6164</v>
      </c>
      <c r="C4865" s="388" t="s">
        <v>133</v>
      </c>
      <c r="D4865" s="388" t="s">
        <v>240</v>
      </c>
      <c r="E4865" s="389" t="s">
        <v>3286</v>
      </c>
      <c r="F4865" s="388" t="s">
        <v>241</v>
      </c>
    </row>
    <row r="4866" spans="1:6">
      <c r="A4866" s="388">
        <v>101149</v>
      </c>
      <c r="B4866" s="388" t="s">
        <v>6165</v>
      </c>
      <c r="C4866" s="388" t="s">
        <v>133</v>
      </c>
      <c r="D4866" s="388" t="s">
        <v>240</v>
      </c>
      <c r="E4866" s="389" t="s">
        <v>7889</v>
      </c>
      <c r="F4866" s="388" t="s">
        <v>241</v>
      </c>
    </row>
    <row r="4867" spans="1:6">
      <c r="A4867" s="388">
        <v>101150</v>
      </c>
      <c r="B4867" s="388" t="s">
        <v>6166</v>
      </c>
      <c r="C4867" s="388" t="s">
        <v>133</v>
      </c>
      <c r="D4867" s="388" t="s">
        <v>240</v>
      </c>
      <c r="E4867" s="389" t="s">
        <v>6796</v>
      </c>
      <c r="F4867" s="388" t="s">
        <v>241</v>
      </c>
    </row>
    <row r="4868" spans="1:6">
      <c r="A4868" s="388">
        <v>101151</v>
      </c>
      <c r="B4868" s="388" t="s">
        <v>6167</v>
      </c>
      <c r="C4868" s="388" t="s">
        <v>133</v>
      </c>
      <c r="D4868" s="388" t="s">
        <v>240</v>
      </c>
      <c r="E4868" s="389" t="s">
        <v>4383</v>
      </c>
      <c r="F4868" s="388" t="s">
        <v>241</v>
      </c>
    </row>
    <row r="4869" spans="1:6">
      <c r="A4869" s="388">
        <v>101152</v>
      </c>
      <c r="B4869" s="388" t="s">
        <v>6168</v>
      </c>
      <c r="C4869" s="388" t="s">
        <v>133</v>
      </c>
      <c r="D4869" s="388" t="s">
        <v>240</v>
      </c>
      <c r="E4869" s="389" t="s">
        <v>3529</v>
      </c>
      <c r="F4869" s="388" t="s">
        <v>241</v>
      </c>
    </row>
    <row r="4870" spans="1:6">
      <c r="A4870" s="388">
        <v>101153</v>
      </c>
      <c r="B4870" s="388" t="s">
        <v>6170</v>
      </c>
      <c r="C4870" s="388" t="s">
        <v>133</v>
      </c>
      <c r="D4870" s="388" t="s">
        <v>240</v>
      </c>
      <c r="E4870" s="389" t="s">
        <v>14508</v>
      </c>
      <c r="F4870" s="388" t="s">
        <v>241</v>
      </c>
    </row>
    <row r="4871" spans="1:6">
      <c r="A4871" s="388">
        <v>101206</v>
      </c>
      <c r="B4871" s="388" t="s">
        <v>6171</v>
      </c>
      <c r="C4871" s="388" t="s">
        <v>133</v>
      </c>
      <c r="D4871" s="388" t="s">
        <v>240</v>
      </c>
      <c r="E4871" s="389" t="s">
        <v>14506</v>
      </c>
      <c r="F4871" s="388" t="s">
        <v>241</v>
      </c>
    </row>
    <row r="4872" spans="1:6">
      <c r="A4872" s="388">
        <v>101207</v>
      </c>
      <c r="B4872" s="388" t="s">
        <v>6172</v>
      </c>
      <c r="C4872" s="388" t="s">
        <v>133</v>
      </c>
      <c r="D4872" s="388" t="s">
        <v>240</v>
      </c>
      <c r="E4872" s="389" t="s">
        <v>2337</v>
      </c>
      <c r="F4872" s="388" t="s">
        <v>241</v>
      </c>
    </row>
    <row r="4873" spans="1:6">
      <c r="A4873" s="388">
        <v>101208</v>
      </c>
      <c r="B4873" s="388" t="s">
        <v>6173</v>
      </c>
      <c r="C4873" s="388" t="s">
        <v>133</v>
      </c>
      <c r="D4873" s="388" t="s">
        <v>240</v>
      </c>
      <c r="E4873" s="389" t="s">
        <v>4213</v>
      </c>
      <c r="F4873" s="388" t="s">
        <v>241</v>
      </c>
    </row>
    <row r="4874" spans="1:6">
      <c r="A4874" s="388">
        <v>101209</v>
      </c>
      <c r="B4874" s="388" t="s">
        <v>6175</v>
      </c>
      <c r="C4874" s="388" t="s">
        <v>133</v>
      </c>
      <c r="D4874" s="388" t="s">
        <v>240</v>
      </c>
      <c r="E4874" s="389" t="s">
        <v>3256</v>
      </c>
      <c r="F4874" s="388" t="s">
        <v>241</v>
      </c>
    </row>
    <row r="4875" spans="1:6">
      <c r="A4875" s="388">
        <v>101210</v>
      </c>
      <c r="B4875" s="388" t="s">
        <v>6176</v>
      </c>
      <c r="C4875" s="388" t="s">
        <v>133</v>
      </c>
      <c r="D4875" s="388" t="s">
        <v>240</v>
      </c>
      <c r="E4875" s="389" t="s">
        <v>8457</v>
      </c>
      <c r="F4875" s="388" t="s">
        <v>241</v>
      </c>
    </row>
    <row r="4876" spans="1:6">
      <c r="A4876" s="388">
        <v>101211</v>
      </c>
      <c r="B4876" s="388" t="s">
        <v>6177</v>
      </c>
      <c r="C4876" s="388" t="s">
        <v>133</v>
      </c>
      <c r="D4876" s="388" t="s">
        <v>240</v>
      </c>
      <c r="E4876" s="389" t="s">
        <v>8834</v>
      </c>
      <c r="F4876" s="388" t="s">
        <v>241</v>
      </c>
    </row>
    <row r="4877" spans="1:6">
      <c r="A4877" s="388">
        <v>101212</v>
      </c>
      <c r="B4877" s="388" t="s">
        <v>6179</v>
      </c>
      <c r="C4877" s="388" t="s">
        <v>133</v>
      </c>
      <c r="D4877" s="388" t="s">
        <v>240</v>
      </c>
      <c r="E4877" s="389" t="s">
        <v>1464</v>
      </c>
      <c r="F4877" s="388" t="s">
        <v>241</v>
      </c>
    </row>
    <row r="4878" spans="1:6">
      <c r="A4878" s="388">
        <v>101213</v>
      </c>
      <c r="B4878" s="388" t="s">
        <v>6180</v>
      </c>
      <c r="C4878" s="388" t="s">
        <v>133</v>
      </c>
      <c r="D4878" s="388" t="s">
        <v>240</v>
      </c>
      <c r="E4878" s="389" t="s">
        <v>13983</v>
      </c>
      <c r="F4878" s="388" t="s">
        <v>241</v>
      </c>
    </row>
    <row r="4879" spans="1:6">
      <c r="A4879" s="388">
        <v>101214</v>
      </c>
      <c r="B4879" s="388" t="s">
        <v>6182</v>
      </c>
      <c r="C4879" s="388" t="s">
        <v>133</v>
      </c>
      <c r="D4879" s="388" t="s">
        <v>240</v>
      </c>
      <c r="E4879" s="389" t="s">
        <v>8600</v>
      </c>
      <c r="F4879" s="388" t="s">
        <v>241</v>
      </c>
    </row>
    <row r="4880" spans="1:6">
      <c r="A4880" s="388">
        <v>101215</v>
      </c>
      <c r="B4880" s="388" t="s">
        <v>6183</v>
      </c>
      <c r="C4880" s="388" t="s">
        <v>133</v>
      </c>
      <c r="D4880" s="388" t="s">
        <v>240</v>
      </c>
      <c r="E4880" s="389" t="s">
        <v>17143</v>
      </c>
      <c r="F4880" s="388" t="s">
        <v>241</v>
      </c>
    </row>
    <row r="4881" spans="1:6">
      <c r="A4881" s="388">
        <v>101216</v>
      </c>
      <c r="B4881" s="388" t="s">
        <v>6184</v>
      </c>
      <c r="C4881" s="388" t="s">
        <v>133</v>
      </c>
      <c r="D4881" s="388" t="s">
        <v>240</v>
      </c>
      <c r="E4881" s="389" t="s">
        <v>2856</v>
      </c>
      <c r="F4881" s="388" t="s">
        <v>241</v>
      </c>
    </row>
    <row r="4882" spans="1:6">
      <c r="A4882" s="388">
        <v>101217</v>
      </c>
      <c r="B4882" s="388" t="s">
        <v>6185</v>
      </c>
      <c r="C4882" s="388" t="s">
        <v>133</v>
      </c>
      <c r="D4882" s="388" t="s">
        <v>240</v>
      </c>
      <c r="E4882" s="389" t="s">
        <v>7950</v>
      </c>
      <c r="F4882" s="388" t="s">
        <v>241</v>
      </c>
    </row>
    <row r="4883" spans="1:6">
      <c r="A4883" s="388">
        <v>101218</v>
      </c>
      <c r="B4883" s="388" t="s">
        <v>6187</v>
      </c>
      <c r="C4883" s="388" t="s">
        <v>133</v>
      </c>
      <c r="D4883" s="388" t="s">
        <v>240</v>
      </c>
      <c r="E4883" s="389" t="s">
        <v>509</v>
      </c>
      <c r="F4883" s="388" t="s">
        <v>241</v>
      </c>
    </row>
    <row r="4884" spans="1:6">
      <c r="A4884" s="388">
        <v>101219</v>
      </c>
      <c r="B4884" s="388" t="s">
        <v>6188</v>
      </c>
      <c r="C4884" s="388" t="s">
        <v>133</v>
      </c>
      <c r="D4884" s="388" t="s">
        <v>240</v>
      </c>
      <c r="E4884" s="389" t="s">
        <v>3014</v>
      </c>
      <c r="F4884" s="388" t="s">
        <v>241</v>
      </c>
    </row>
    <row r="4885" spans="1:6">
      <c r="A4885" s="388">
        <v>101220</v>
      </c>
      <c r="B4885" s="388" t="s">
        <v>6189</v>
      </c>
      <c r="C4885" s="388" t="s">
        <v>133</v>
      </c>
      <c r="D4885" s="388" t="s">
        <v>240</v>
      </c>
      <c r="E4885" s="389" t="s">
        <v>4673</v>
      </c>
      <c r="F4885" s="388" t="s">
        <v>241</v>
      </c>
    </row>
    <row r="4886" spans="1:6">
      <c r="A4886" s="388">
        <v>101221</v>
      </c>
      <c r="B4886" s="388" t="s">
        <v>6191</v>
      </c>
      <c r="C4886" s="388" t="s">
        <v>133</v>
      </c>
      <c r="D4886" s="388" t="s">
        <v>240</v>
      </c>
      <c r="E4886" s="389" t="s">
        <v>18054</v>
      </c>
      <c r="F4886" s="388" t="s">
        <v>241</v>
      </c>
    </row>
    <row r="4887" spans="1:6">
      <c r="A4887" s="388">
        <v>101222</v>
      </c>
      <c r="B4887" s="388" t="s">
        <v>6192</v>
      </c>
      <c r="C4887" s="388" t="s">
        <v>133</v>
      </c>
      <c r="D4887" s="388" t="s">
        <v>240</v>
      </c>
      <c r="E4887" s="389" t="s">
        <v>18477</v>
      </c>
      <c r="F4887" s="388" t="s">
        <v>241</v>
      </c>
    </row>
    <row r="4888" spans="1:6">
      <c r="A4888" s="388">
        <v>101223</v>
      </c>
      <c r="B4888" s="388" t="s">
        <v>6194</v>
      </c>
      <c r="C4888" s="388" t="s">
        <v>133</v>
      </c>
      <c r="D4888" s="388" t="s">
        <v>240</v>
      </c>
      <c r="E4888" s="389" t="s">
        <v>9217</v>
      </c>
      <c r="F4888" s="388" t="s">
        <v>241</v>
      </c>
    </row>
    <row r="4889" spans="1:6">
      <c r="A4889" s="388">
        <v>101224</v>
      </c>
      <c r="B4889" s="388" t="s">
        <v>6195</v>
      </c>
      <c r="C4889" s="388" t="s">
        <v>133</v>
      </c>
      <c r="D4889" s="388" t="s">
        <v>240</v>
      </c>
      <c r="E4889" s="389" t="s">
        <v>14746</v>
      </c>
      <c r="F4889" s="388" t="s">
        <v>241</v>
      </c>
    </row>
    <row r="4890" spans="1:6">
      <c r="A4890" s="388">
        <v>101225</v>
      </c>
      <c r="B4890" s="388" t="s">
        <v>6196</v>
      </c>
      <c r="C4890" s="388" t="s">
        <v>133</v>
      </c>
      <c r="D4890" s="388" t="s">
        <v>240</v>
      </c>
      <c r="E4890" s="389" t="s">
        <v>2983</v>
      </c>
      <c r="F4890" s="388" t="s">
        <v>241</v>
      </c>
    </row>
    <row r="4891" spans="1:6">
      <c r="A4891" s="388">
        <v>101226</v>
      </c>
      <c r="B4891" s="388" t="s">
        <v>6197</v>
      </c>
      <c r="C4891" s="388" t="s">
        <v>133</v>
      </c>
      <c r="D4891" s="388" t="s">
        <v>240</v>
      </c>
      <c r="E4891" s="389" t="s">
        <v>5307</v>
      </c>
      <c r="F4891" s="388" t="s">
        <v>241</v>
      </c>
    </row>
    <row r="4892" spans="1:6">
      <c r="A4892" s="388">
        <v>101227</v>
      </c>
      <c r="B4892" s="388" t="s">
        <v>6198</v>
      </c>
      <c r="C4892" s="388" t="s">
        <v>133</v>
      </c>
      <c r="D4892" s="388" t="s">
        <v>240</v>
      </c>
      <c r="E4892" s="389" t="s">
        <v>7934</v>
      </c>
      <c r="F4892" s="388" t="s">
        <v>241</v>
      </c>
    </row>
    <row r="4893" spans="1:6">
      <c r="A4893" s="388">
        <v>101228</v>
      </c>
      <c r="B4893" s="388" t="s">
        <v>6199</v>
      </c>
      <c r="C4893" s="388" t="s">
        <v>133</v>
      </c>
      <c r="D4893" s="388" t="s">
        <v>240</v>
      </c>
      <c r="E4893" s="389" t="s">
        <v>5058</v>
      </c>
      <c r="F4893" s="388" t="s">
        <v>241</v>
      </c>
    </row>
    <row r="4894" spans="1:6">
      <c r="A4894" s="388">
        <v>101229</v>
      </c>
      <c r="B4894" s="388" t="s">
        <v>6200</v>
      </c>
      <c r="C4894" s="388" t="s">
        <v>133</v>
      </c>
      <c r="D4894" s="388" t="s">
        <v>240</v>
      </c>
      <c r="E4894" s="389" t="s">
        <v>5416</v>
      </c>
      <c r="F4894" s="388" t="s">
        <v>241</v>
      </c>
    </row>
    <row r="4895" spans="1:6">
      <c r="A4895" s="388">
        <v>101230</v>
      </c>
      <c r="B4895" s="388" t="s">
        <v>6201</v>
      </c>
      <c r="C4895" s="388" t="s">
        <v>133</v>
      </c>
      <c r="D4895" s="388" t="s">
        <v>240</v>
      </c>
      <c r="E4895" s="389" t="s">
        <v>6233</v>
      </c>
      <c r="F4895" s="388" t="s">
        <v>241</v>
      </c>
    </row>
    <row r="4896" spans="1:6">
      <c r="A4896" s="388">
        <v>101231</v>
      </c>
      <c r="B4896" s="388" t="s">
        <v>6203</v>
      </c>
      <c r="C4896" s="388" t="s">
        <v>133</v>
      </c>
      <c r="D4896" s="388" t="s">
        <v>240</v>
      </c>
      <c r="E4896" s="389" t="s">
        <v>4628</v>
      </c>
      <c r="F4896" s="388" t="s">
        <v>241</v>
      </c>
    </row>
    <row r="4897" spans="1:6">
      <c r="A4897" s="388">
        <v>101232</v>
      </c>
      <c r="B4897" s="388" t="s">
        <v>6204</v>
      </c>
      <c r="C4897" s="388" t="s">
        <v>133</v>
      </c>
      <c r="D4897" s="388" t="s">
        <v>240</v>
      </c>
      <c r="E4897" s="389" t="s">
        <v>14062</v>
      </c>
      <c r="F4897" s="388" t="s">
        <v>241</v>
      </c>
    </row>
    <row r="4898" spans="1:6">
      <c r="A4898" s="388">
        <v>101233</v>
      </c>
      <c r="B4898" s="388" t="s">
        <v>6205</v>
      </c>
      <c r="C4898" s="388" t="s">
        <v>133</v>
      </c>
      <c r="D4898" s="388" t="s">
        <v>240</v>
      </c>
      <c r="E4898" s="389" t="s">
        <v>17639</v>
      </c>
      <c r="F4898" s="388" t="s">
        <v>241</v>
      </c>
    </row>
    <row r="4899" spans="1:6">
      <c r="A4899" s="388">
        <v>101234</v>
      </c>
      <c r="B4899" s="388" t="s">
        <v>6207</v>
      </c>
      <c r="C4899" s="388" t="s">
        <v>133</v>
      </c>
      <c r="D4899" s="388" t="s">
        <v>240</v>
      </c>
      <c r="E4899" s="389" t="s">
        <v>12705</v>
      </c>
      <c r="F4899" s="388" t="s">
        <v>241</v>
      </c>
    </row>
    <row r="4900" spans="1:6">
      <c r="A4900" s="388">
        <v>101235</v>
      </c>
      <c r="B4900" s="388" t="s">
        <v>6208</v>
      </c>
      <c r="C4900" s="388" t="s">
        <v>133</v>
      </c>
      <c r="D4900" s="388" t="s">
        <v>240</v>
      </c>
      <c r="E4900" s="389" t="s">
        <v>2576</v>
      </c>
      <c r="F4900" s="388" t="s">
        <v>241</v>
      </c>
    </row>
    <row r="4901" spans="1:6">
      <c r="A4901" s="388">
        <v>101236</v>
      </c>
      <c r="B4901" s="388" t="s">
        <v>6209</v>
      </c>
      <c r="C4901" s="388" t="s">
        <v>133</v>
      </c>
      <c r="D4901" s="388" t="s">
        <v>240</v>
      </c>
      <c r="E4901" s="389" t="s">
        <v>7955</v>
      </c>
      <c r="F4901" s="388" t="s">
        <v>241</v>
      </c>
    </row>
    <row r="4902" spans="1:6">
      <c r="A4902" s="388">
        <v>101237</v>
      </c>
      <c r="B4902" s="388" t="s">
        <v>6210</v>
      </c>
      <c r="C4902" s="388" t="s">
        <v>133</v>
      </c>
      <c r="D4902" s="388" t="s">
        <v>240</v>
      </c>
      <c r="E4902" s="389" t="s">
        <v>12748</v>
      </c>
      <c r="F4902" s="388" t="s">
        <v>241</v>
      </c>
    </row>
    <row r="4903" spans="1:6">
      <c r="A4903" s="388">
        <v>101238</v>
      </c>
      <c r="B4903" s="388" t="s">
        <v>6211</v>
      </c>
      <c r="C4903" s="388" t="s">
        <v>133</v>
      </c>
      <c r="D4903" s="388" t="s">
        <v>240</v>
      </c>
      <c r="E4903" s="389" t="s">
        <v>12606</v>
      </c>
      <c r="F4903" s="388" t="s">
        <v>241</v>
      </c>
    </row>
    <row r="4904" spans="1:6">
      <c r="A4904" s="388">
        <v>101239</v>
      </c>
      <c r="B4904" s="388" t="s">
        <v>6212</v>
      </c>
      <c r="C4904" s="388" t="s">
        <v>133</v>
      </c>
      <c r="D4904" s="388" t="s">
        <v>240</v>
      </c>
      <c r="E4904" s="389" t="s">
        <v>2983</v>
      </c>
      <c r="F4904" s="388" t="s">
        <v>241</v>
      </c>
    </row>
    <row r="4905" spans="1:6">
      <c r="A4905" s="388">
        <v>101240</v>
      </c>
      <c r="B4905" s="388" t="s">
        <v>6213</v>
      </c>
      <c r="C4905" s="388" t="s">
        <v>133</v>
      </c>
      <c r="D4905" s="388" t="s">
        <v>240</v>
      </c>
      <c r="E4905" s="389" t="s">
        <v>18478</v>
      </c>
      <c r="F4905" s="388" t="s">
        <v>241</v>
      </c>
    </row>
    <row r="4906" spans="1:6">
      <c r="A4906" s="388">
        <v>101241</v>
      </c>
      <c r="B4906" s="388" t="s">
        <v>6214</v>
      </c>
      <c r="C4906" s="388" t="s">
        <v>133</v>
      </c>
      <c r="D4906" s="388" t="s">
        <v>240</v>
      </c>
      <c r="E4906" s="389" t="s">
        <v>869</v>
      </c>
      <c r="F4906" s="388" t="s">
        <v>241</v>
      </c>
    </row>
    <row r="4907" spans="1:6">
      <c r="A4907" s="388">
        <v>101242</v>
      </c>
      <c r="B4907" s="388" t="s">
        <v>6215</v>
      </c>
      <c r="C4907" s="388" t="s">
        <v>133</v>
      </c>
      <c r="D4907" s="388" t="s">
        <v>240</v>
      </c>
      <c r="E4907" s="389" t="s">
        <v>18479</v>
      </c>
      <c r="F4907" s="388" t="s">
        <v>241</v>
      </c>
    </row>
    <row r="4908" spans="1:6">
      <c r="A4908" s="388">
        <v>101243</v>
      </c>
      <c r="B4908" s="388" t="s">
        <v>6216</v>
      </c>
      <c r="C4908" s="388" t="s">
        <v>133</v>
      </c>
      <c r="D4908" s="388" t="s">
        <v>240</v>
      </c>
      <c r="E4908" s="389" t="s">
        <v>3188</v>
      </c>
      <c r="F4908" s="388" t="s">
        <v>241</v>
      </c>
    </row>
    <row r="4909" spans="1:6">
      <c r="A4909" s="388">
        <v>101244</v>
      </c>
      <c r="B4909" s="388" t="s">
        <v>6217</v>
      </c>
      <c r="C4909" s="388" t="s">
        <v>133</v>
      </c>
      <c r="D4909" s="388" t="s">
        <v>240</v>
      </c>
      <c r="E4909" s="389" t="s">
        <v>11568</v>
      </c>
      <c r="F4909" s="388" t="s">
        <v>241</v>
      </c>
    </row>
    <row r="4910" spans="1:6">
      <c r="A4910" s="388">
        <v>101245</v>
      </c>
      <c r="B4910" s="388" t="s">
        <v>6219</v>
      </c>
      <c r="C4910" s="388" t="s">
        <v>133</v>
      </c>
      <c r="D4910" s="388" t="s">
        <v>240</v>
      </c>
      <c r="E4910" s="389" t="s">
        <v>2952</v>
      </c>
      <c r="F4910" s="388" t="s">
        <v>241</v>
      </c>
    </row>
    <row r="4911" spans="1:6">
      <c r="A4911" s="388">
        <v>101246</v>
      </c>
      <c r="B4911" s="388" t="s">
        <v>6220</v>
      </c>
      <c r="C4911" s="388" t="s">
        <v>133</v>
      </c>
      <c r="D4911" s="388" t="s">
        <v>240</v>
      </c>
      <c r="E4911" s="389" t="s">
        <v>2877</v>
      </c>
      <c r="F4911" s="388" t="s">
        <v>241</v>
      </c>
    </row>
    <row r="4912" spans="1:6">
      <c r="A4912" s="388">
        <v>101247</v>
      </c>
      <c r="B4912" s="388" t="s">
        <v>6221</v>
      </c>
      <c r="C4912" s="388" t="s">
        <v>133</v>
      </c>
      <c r="D4912" s="388" t="s">
        <v>240</v>
      </c>
      <c r="E4912" s="389" t="s">
        <v>3003</v>
      </c>
      <c r="F4912" s="388" t="s">
        <v>241</v>
      </c>
    </row>
    <row r="4913" spans="1:6">
      <c r="A4913" s="388">
        <v>101248</v>
      </c>
      <c r="B4913" s="388" t="s">
        <v>6223</v>
      </c>
      <c r="C4913" s="388" t="s">
        <v>133</v>
      </c>
      <c r="D4913" s="388" t="s">
        <v>240</v>
      </c>
      <c r="E4913" s="389" t="s">
        <v>17868</v>
      </c>
      <c r="F4913" s="388" t="s">
        <v>241</v>
      </c>
    </row>
    <row r="4914" spans="1:6">
      <c r="A4914" s="388">
        <v>101249</v>
      </c>
      <c r="B4914" s="388" t="s">
        <v>6225</v>
      </c>
      <c r="C4914" s="388" t="s">
        <v>133</v>
      </c>
      <c r="D4914" s="388" t="s">
        <v>240</v>
      </c>
      <c r="E4914" s="389" t="s">
        <v>8195</v>
      </c>
      <c r="F4914" s="388" t="s">
        <v>241</v>
      </c>
    </row>
    <row r="4915" spans="1:6">
      <c r="A4915" s="388">
        <v>101250</v>
      </c>
      <c r="B4915" s="388" t="s">
        <v>6226</v>
      </c>
      <c r="C4915" s="388" t="s">
        <v>133</v>
      </c>
      <c r="D4915" s="388" t="s">
        <v>240</v>
      </c>
      <c r="E4915" s="389" t="s">
        <v>14747</v>
      </c>
      <c r="F4915" s="388" t="s">
        <v>241</v>
      </c>
    </row>
    <row r="4916" spans="1:6">
      <c r="A4916" s="388">
        <v>101251</v>
      </c>
      <c r="B4916" s="388" t="s">
        <v>6227</v>
      </c>
      <c r="C4916" s="388" t="s">
        <v>133</v>
      </c>
      <c r="D4916" s="388" t="s">
        <v>240</v>
      </c>
      <c r="E4916" s="389" t="s">
        <v>282</v>
      </c>
      <c r="F4916" s="388" t="s">
        <v>241</v>
      </c>
    </row>
    <row r="4917" spans="1:6">
      <c r="A4917" s="388">
        <v>101252</v>
      </c>
      <c r="B4917" s="388" t="s">
        <v>6228</v>
      </c>
      <c r="C4917" s="388" t="s">
        <v>133</v>
      </c>
      <c r="D4917" s="388" t="s">
        <v>240</v>
      </c>
      <c r="E4917" s="389" t="s">
        <v>1747</v>
      </c>
      <c r="F4917" s="388" t="s">
        <v>241</v>
      </c>
    </row>
    <row r="4918" spans="1:6">
      <c r="A4918" s="388">
        <v>101253</v>
      </c>
      <c r="B4918" s="388" t="s">
        <v>6230</v>
      </c>
      <c r="C4918" s="388" t="s">
        <v>133</v>
      </c>
      <c r="D4918" s="388" t="s">
        <v>240</v>
      </c>
      <c r="E4918" s="389" t="s">
        <v>17142</v>
      </c>
      <c r="F4918" s="388" t="s">
        <v>241</v>
      </c>
    </row>
    <row r="4919" spans="1:6">
      <c r="A4919" s="388">
        <v>101254</v>
      </c>
      <c r="B4919" s="388" t="s">
        <v>6232</v>
      </c>
      <c r="C4919" s="388" t="s">
        <v>133</v>
      </c>
      <c r="D4919" s="388" t="s">
        <v>240</v>
      </c>
      <c r="E4919" s="389" t="s">
        <v>3369</v>
      </c>
      <c r="F4919" s="388" t="s">
        <v>241</v>
      </c>
    </row>
    <row r="4920" spans="1:6">
      <c r="A4920" s="388">
        <v>101255</v>
      </c>
      <c r="B4920" s="388" t="s">
        <v>6234</v>
      </c>
      <c r="C4920" s="388" t="s">
        <v>133</v>
      </c>
      <c r="D4920" s="388" t="s">
        <v>240</v>
      </c>
      <c r="E4920" s="389" t="s">
        <v>18480</v>
      </c>
      <c r="F4920" s="388" t="s">
        <v>241</v>
      </c>
    </row>
    <row r="4921" spans="1:6">
      <c r="A4921" s="388">
        <v>101256</v>
      </c>
      <c r="B4921" s="388" t="s">
        <v>6235</v>
      </c>
      <c r="C4921" s="388" t="s">
        <v>133</v>
      </c>
      <c r="D4921" s="388" t="s">
        <v>240</v>
      </c>
      <c r="E4921" s="389" t="s">
        <v>5399</v>
      </c>
      <c r="F4921" s="388" t="s">
        <v>241</v>
      </c>
    </row>
    <row r="4922" spans="1:6">
      <c r="A4922" s="388">
        <v>101257</v>
      </c>
      <c r="B4922" s="388" t="s">
        <v>6236</v>
      </c>
      <c r="C4922" s="388" t="s">
        <v>133</v>
      </c>
      <c r="D4922" s="388" t="s">
        <v>240</v>
      </c>
      <c r="E4922" s="389" t="s">
        <v>1178</v>
      </c>
      <c r="F4922" s="388" t="s">
        <v>241</v>
      </c>
    </row>
    <row r="4923" spans="1:6">
      <c r="A4923" s="388">
        <v>101258</v>
      </c>
      <c r="B4923" s="388" t="s">
        <v>6237</v>
      </c>
      <c r="C4923" s="388" t="s">
        <v>133</v>
      </c>
      <c r="D4923" s="388" t="s">
        <v>240</v>
      </c>
      <c r="E4923" s="389" t="s">
        <v>2971</v>
      </c>
      <c r="F4923" s="388" t="s">
        <v>241</v>
      </c>
    </row>
    <row r="4924" spans="1:6">
      <c r="A4924" s="388">
        <v>101259</v>
      </c>
      <c r="B4924" s="388" t="s">
        <v>6238</v>
      </c>
      <c r="C4924" s="388" t="s">
        <v>133</v>
      </c>
      <c r="D4924" s="388" t="s">
        <v>240</v>
      </c>
      <c r="E4924" s="389" t="s">
        <v>2729</v>
      </c>
      <c r="F4924" s="388" t="s">
        <v>241</v>
      </c>
    </row>
    <row r="4925" spans="1:6">
      <c r="A4925" s="388">
        <v>101260</v>
      </c>
      <c r="B4925" s="388" t="s">
        <v>6239</v>
      </c>
      <c r="C4925" s="388" t="s">
        <v>133</v>
      </c>
      <c r="D4925" s="388" t="s">
        <v>240</v>
      </c>
      <c r="E4925" s="389" t="s">
        <v>16958</v>
      </c>
      <c r="F4925" s="388" t="s">
        <v>241</v>
      </c>
    </row>
    <row r="4926" spans="1:6">
      <c r="A4926" s="388">
        <v>101261</v>
      </c>
      <c r="B4926" s="388" t="s">
        <v>6240</v>
      </c>
      <c r="C4926" s="388" t="s">
        <v>133</v>
      </c>
      <c r="D4926" s="388" t="s">
        <v>240</v>
      </c>
      <c r="E4926" s="389" t="s">
        <v>873</v>
      </c>
      <c r="F4926" s="388" t="s">
        <v>241</v>
      </c>
    </row>
    <row r="4927" spans="1:6">
      <c r="A4927" s="388">
        <v>101262</v>
      </c>
      <c r="B4927" s="388" t="s">
        <v>6241</v>
      </c>
      <c r="C4927" s="388" t="s">
        <v>133</v>
      </c>
      <c r="D4927" s="388" t="s">
        <v>240</v>
      </c>
      <c r="E4927" s="389" t="s">
        <v>3661</v>
      </c>
      <c r="F4927" s="388" t="s">
        <v>241</v>
      </c>
    </row>
    <row r="4928" spans="1:6">
      <c r="A4928" s="388">
        <v>101263</v>
      </c>
      <c r="B4928" s="388" t="s">
        <v>6242</v>
      </c>
      <c r="C4928" s="388" t="s">
        <v>133</v>
      </c>
      <c r="D4928" s="388" t="s">
        <v>240</v>
      </c>
      <c r="E4928" s="389" t="s">
        <v>7091</v>
      </c>
      <c r="F4928" s="388" t="s">
        <v>241</v>
      </c>
    </row>
    <row r="4929" spans="1:6">
      <c r="A4929" s="388">
        <v>101264</v>
      </c>
      <c r="B4929" s="388" t="s">
        <v>6243</v>
      </c>
      <c r="C4929" s="388" t="s">
        <v>133</v>
      </c>
      <c r="D4929" s="388" t="s">
        <v>240</v>
      </c>
      <c r="E4929" s="389" t="s">
        <v>4802</v>
      </c>
      <c r="F4929" s="388" t="s">
        <v>241</v>
      </c>
    </row>
    <row r="4930" spans="1:6">
      <c r="A4930" s="388">
        <v>101265</v>
      </c>
      <c r="B4930" s="388" t="s">
        <v>6245</v>
      </c>
      <c r="C4930" s="388" t="s">
        <v>133</v>
      </c>
      <c r="D4930" s="388" t="s">
        <v>240</v>
      </c>
      <c r="E4930" s="389" t="s">
        <v>17806</v>
      </c>
      <c r="F4930" s="388" t="s">
        <v>241</v>
      </c>
    </row>
    <row r="4931" spans="1:6">
      <c r="A4931" s="388">
        <v>101266</v>
      </c>
      <c r="B4931" s="388" t="s">
        <v>6246</v>
      </c>
      <c r="C4931" s="388" t="s">
        <v>133</v>
      </c>
      <c r="D4931" s="388" t="s">
        <v>240</v>
      </c>
      <c r="E4931" s="389" t="s">
        <v>18480</v>
      </c>
      <c r="F4931" s="388" t="s">
        <v>241</v>
      </c>
    </row>
    <row r="4932" spans="1:6">
      <c r="A4932" s="388">
        <v>101267</v>
      </c>
      <c r="B4932" s="388" t="s">
        <v>6247</v>
      </c>
      <c r="C4932" s="388" t="s">
        <v>133</v>
      </c>
      <c r="D4932" s="388" t="s">
        <v>240</v>
      </c>
      <c r="E4932" s="389" t="s">
        <v>6330</v>
      </c>
      <c r="F4932" s="388" t="s">
        <v>241</v>
      </c>
    </row>
    <row r="4933" spans="1:6">
      <c r="A4933" s="388">
        <v>101268</v>
      </c>
      <c r="B4933" s="388" t="s">
        <v>6249</v>
      </c>
      <c r="C4933" s="388" t="s">
        <v>133</v>
      </c>
      <c r="D4933" s="388" t="s">
        <v>240</v>
      </c>
      <c r="E4933" s="389" t="s">
        <v>14019</v>
      </c>
      <c r="F4933" s="388" t="s">
        <v>241</v>
      </c>
    </row>
    <row r="4934" spans="1:6">
      <c r="A4934" s="388">
        <v>101269</v>
      </c>
      <c r="B4934" s="388" t="s">
        <v>6250</v>
      </c>
      <c r="C4934" s="388" t="s">
        <v>133</v>
      </c>
      <c r="D4934" s="388" t="s">
        <v>240</v>
      </c>
      <c r="E4934" s="389" t="s">
        <v>2301</v>
      </c>
      <c r="F4934" s="388" t="s">
        <v>241</v>
      </c>
    </row>
    <row r="4935" spans="1:6">
      <c r="A4935" s="388">
        <v>101270</v>
      </c>
      <c r="B4935" s="388" t="s">
        <v>6251</v>
      </c>
      <c r="C4935" s="388" t="s">
        <v>133</v>
      </c>
      <c r="D4935" s="388" t="s">
        <v>240</v>
      </c>
      <c r="E4935" s="389" t="s">
        <v>14268</v>
      </c>
      <c r="F4935" s="388" t="s">
        <v>241</v>
      </c>
    </row>
    <row r="4936" spans="1:6">
      <c r="A4936" s="388">
        <v>101271</v>
      </c>
      <c r="B4936" s="388" t="s">
        <v>6252</v>
      </c>
      <c r="C4936" s="388" t="s">
        <v>133</v>
      </c>
      <c r="D4936" s="388" t="s">
        <v>240</v>
      </c>
      <c r="E4936" s="389" t="s">
        <v>13983</v>
      </c>
      <c r="F4936" s="388" t="s">
        <v>241</v>
      </c>
    </row>
    <row r="4937" spans="1:6">
      <c r="A4937" s="388">
        <v>101272</v>
      </c>
      <c r="B4937" s="388" t="s">
        <v>6253</v>
      </c>
      <c r="C4937" s="388" t="s">
        <v>133</v>
      </c>
      <c r="D4937" s="388" t="s">
        <v>240</v>
      </c>
      <c r="E4937" s="389" t="s">
        <v>4304</v>
      </c>
      <c r="F4937" s="388" t="s">
        <v>241</v>
      </c>
    </row>
    <row r="4938" spans="1:6">
      <c r="A4938" s="388">
        <v>101273</v>
      </c>
      <c r="B4938" s="388" t="s">
        <v>6255</v>
      </c>
      <c r="C4938" s="388" t="s">
        <v>133</v>
      </c>
      <c r="D4938" s="388" t="s">
        <v>240</v>
      </c>
      <c r="E4938" s="389" t="s">
        <v>13619</v>
      </c>
      <c r="F4938" s="388" t="s">
        <v>241</v>
      </c>
    </row>
    <row r="4939" spans="1:6">
      <c r="A4939" s="388">
        <v>101274</v>
      </c>
      <c r="B4939" s="388" t="s">
        <v>6256</v>
      </c>
      <c r="C4939" s="388" t="s">
        <v>133</v>
      </c>
      <c r="D4939" s="388" t="s">
        <v>240</v>
      </c>
      <c r="E4939" s="389" t="s">
        <v>18481</v>
      </c>
      <c r="F4939" s="388" t="s">
        <v>241</v>
      </c>
    </row>
    <row r="4940" spans="1:6">
      <c r="A4940" s="388">
        <v>101275</v>
      </c>
      <c r="B4940" s="388" t="s">
        <v>6257</v>
      </c>
      <c r="C4940" s="388" t="s">
        <v>133</v>
      </c>
      <c r="D4940" s="388" t="s">
        <v>240</v>
      </c>
      <c r="E4940" s="389" t="s">
        <v>6811</v>
      </c>
      <c r="F4940" s="388" t="s">
        <v>241</v>
      </c>
    </row>
    <row r="4941" spans="1:6">
      <c r="A4941" s="388">
        <v>101276</v>
      </c>
      <c r="B4941" s="388" t="s">
        <v>6259</v>
      </c>
      <c r="C4941" s="388" t="s">
        <v>133</v>
      </c>
      <c r="D4941" s="388" t="s">
        <v>240</v>
      </c>
      <c r="E4941" s="389" t="s">
        <v>16744</v>
      </c>
      <c r="F4941" s="388" t="s">
        <v>241</v>
      </c>
    </row>
    <row r="4942" spans="1:6">
      <c r="A4942" s="388">
        <v>101277</v>
      </c>
      <c r="B4942" s="388" t="s">
        <v>6260</v>
      </c>
      <c r="C4942" s="388" t="s">
        <v>133</v>
      </c>
      <c r="D4942" s="388" t="s">
        <v>240</v>
      </c>
      <c r="E4942" s="389" t="s">
        <v>3292</v>
      </c>
      <c r="F4942" s="388" t="s">
        <v>241</v>
      </c>
    </row>
    <row r="4943" spans="1:6">
      <c r="A4943" s="388">
        <v>102354</v>
      </c>
      <c r="B4943" s="388" t="s">
        <v>14748</v>
      </c>
      <c r="C4943" s="388" t="s">
        <v>133</v>
      </c>
      <c r="D4943" s="388" t="s">
        <v>240</v>
      </c>
      <c r="E4943" s="389" t="s">
        <v>18482</v>
      </c>
      <c r="F4943" s="388" t="s">
        <v>241</v>
      </c>
    </row>
    <row r="4944" spans="1:6">
      <c r="A4944" s="388">
        <v>102355</v>
      </c>
      <c r="B4944" s="388" t="s">
        <v>14749</v>
      </c>
      <c r="C4944" s="388" t="s">
        <v>133</v>
      </c>
      <c r="D4944" s="388" t="s">
        <v>240</v>
      </c>
      <c r="E4944" s="389" t="s">
        <v>18483</v>
      </c>
      <c r="F4944" s="388" t="s">
        <v>241</v>
      </c>
    </row>
    <row r="4945" spans="1:6">
      <c r="A4945" s="388">
        <v>102360</v>
      </c>
      <c r="B4945" s="388" t="s">
        <v>14750</v>
      </c>
      <c r="C4945" s="388" t="s">
        <v>133</v>
      </c>
      <c r="D4945" s="388" t="s">
        <v>240</v>
      </c>
      <c r="E4945" s="389" t="s">
        <v>13903</v>
      </c>
      <c r="F4945" s="388" t="s">
        <v>241</v>
      </c>
    </row>
    <row r="4946" spans="1:6">
      <c r="A4946" s="388">
        <v>102361</v>
      </c>
      <c r="B4946" s="388" t="s">
        <v>14751</v>
      </c>
      <c r="C4946" s="388" t="s">
        <v>133</v>
      </c>
      <c r="D4946" s="388" t="s">
        <v>240</v>
      </c>
      <c r="E4946" s="389" t="s">
        <v>17841</v>
      </c>
      <c r="F4946" s="388" t="s">
        <v>241</v>
      </c>
    </row>
    <row r="4947" spans="1:6">
      <c r="A4947" s="388">
        <v>90082</v>
      </c>
      <c r="B4947" s="388" t="s">
        <v>6261</v>
      </c>
      <c r="C4947" s="388" t="s">
        <v>133</v>
      </c>
      <c r="D4947" s="388" t="s">
        <v>240</v>
      </c>
      <c r="E4947" s="389" t="s">
        <v>18484</v>
      </c>
      <c r="F4947" s="388" t="s">
        <v>241</v>
      </c>
    </row>
    <row r="4948" spans="1:6">
      <c r="A4948" s="388">
        <v>90084</v>
      </c>
      <c r="B4948" s="388" t="s">
        <v>6262</v>
      </c>
      <c r="C4948" s="388" t="s">
        <v>133</v>
      </c>
      <c r="D4948" s="388" t="s">
        <v>240</v>
      </c>
      <c r="E4948" s="389" t="s">
        <v>4409</v>
      </c>
      <c r="F4948" s="388" t="s">
        <v>241</v>
      </c>
    </row>
    <row r="4949" spans="1:6">
      <c r="A4949" s="388">
        <v>90086</v>
      </c>
      <c r="B4949" s="388" t="s">
        <v>6263</v>
      </c>
      <c r="C4949" s="388" t="s">
        <v>133</v>
      </c>
      <c r="D4949" s="388" t="s">
        <v>240</v>
      </c>
      <c r="E4949" s="389" t="s">
        <v>520</v>
      </c>
      <c r="F4949" s="388" t="s">
        <v>241</v>
      </c>
    </row>
    <row r="4950" spans="1:6">
      <c r="A4950" s="388">
        <v>90087</v>
      </c>
      <c r="B4950" s="388" t="s">
        <v>6265</v>
      </c>
      <c r="C4950" s="388" t="s">
        <v>133</v>
      </c>
      <c r="D4950" s="388" t="s">
        <v>240</v>
      </c>
      <c r="E4950" s="389" t="s">
        <v>13936</v>
      </c>
      <c r="F4950" s="388" t="s">
        <v>241</v>
      </c>
    </row>
    <row r="4951" spans="1:6">
      <c r="A4951" s="388">
        <v>90090</v>
      </c>
      <c r="B4951" s="388" t="s">
        <v>6266</v>
      </c>
      <c r="C4951" s="388" t="s">
        <v>133</v>
      </c>
      <c r="D4951" s="388" t="s">
        <v>240</v>
      </c>
      <c r="E4951" s="389" t="s">
        <v>3607</v>
      </c>
      <c r="F4951" s="388" t="s">
        <v>241</v>
      </c>
    </row>
    <row r="4952" spans="1:6">
      <c r="A4952" s="388">
        <v>90091</v>
      </c>
      <c r="B4952" s="388" t="s">
        <v>6267</v>
      </c>
      <c r="C4952" s="388" t="s">
        <v>133</v>
      </c>
      <c r="D4952" s="388" t="s">
        <v>240</v>
      </c>
      <c r="E4952" s="389" t="s">
        <v>1133</v>
      </c>
      <c r="F4952" s="388" t="s">
        <v>241</v>
      </c>
    </row>
    <row r="4953" spans="1:6">
      <c r="A4953" s="388">
        <v>90092</v>
      </c>
      <c r="B4953" s="388" t="s">
        <v>6269</v>
      </c>
      <c r="C4953" s="388" t="s">
        <v>133</v>
      </c>
      <c r="D4953" s="388" t="s">
        <v>240</v>
      </c>
      <c r="E4953" s="389" t="s">
        <v>6307</v>
      </c>
      <c r="F4953" s="388" t="s">
        <v>241</v>
      </c>
    </row>
    <row r="4954" spans="1:6">
      <c r="A4954" s="388">
        <v>90094</v>
      </c>
      <c r="B4954" s="388" t="s">
        <v>6271</v>
      </c>
      <c r="C4954" s="388" t="s">
        <v>133</v>
      </c>
      <c r="D4954" s="388" t="s">
        <v>240</v>
      </c>
      <c r="E4954" s="389" t="s">
        <v>1738</v>
      </c>
      <c r="F4954" s="388" t="s">
        <v>241</v>
      </c>
    </row>
    <row r="4955" spans="1:6">
      <c r="A4955" s="388">
        <v>90095</v>
      </c>
      <c r="B4955" s="388" t="s">
        <v>6272</v>
      </c>
      <c r="C4955" s="388" t="s">
        <v>133</v>
      </c>
      <c r="D4955" s="388" t="s">
        <v>240</v>
      </c>
      <c r="E4955" s="389" t="s">
        <v>837</v>
      </c>
      <c r="F4955" s="388" t="s">
        <v>241</v>
      </c>
    </row>
    <row r="4956" spans="1:6">
      <c r="A4956" s="388">
        <v>90098</v>
      </c>
      <c r="B4956" s="388" t="s">
        <v>6273</v>
      </c>
      <c r="C4956" s="388" t="s">
        <v>133</v>
      </c>
      <c r="D4956" s="388" t="s">
        <v>240</v>
      </c>
      <c r="E4956" s="389" t="s">
        <v>784</v>
      </c>
      <c r="F4956" s="388" t="s">
        <v>241</v>
      </c>
    </row>
    <row r="4957" spans="1:6">
      <c r="A4957" s="388">
        <v>90099</v>
      </c>
      <c r="B4957" s="388" t="s">
        <v>6274</v>
      </c>
      <c r="C4957" s="388" t="s">
        <v>133</v>
      </c>
      <c r="D4957" s="388" t="s">
        <v>240</v>
      </c>
      <c r="E4957" s="389" t="s">
        <v>9715</v>
      </c>
      <c r="F4957" s="388" t="s">
        <v>241</v>
      </c>
    </row>
    <row r="4958" spans="1:6">
      <c r="A4958" s="388">
        <v>90100</v>
      </c>
      <c r="B4958" s="388" t="s">
        <v>6275</v>
      </c>
      <c r="C4958" s="388" t="s">
        <v>133</v>
      </c>
      <c r="D4958" s="388" t="s">
        <v>240</v>
      </c>
      <c r="E4958" s="389" t="s">
        <v>6022</v>
      </c>
      <c r="F4958" s="388" t="s">
        <v>241</v>
      </c>
    </row>
    <row r="4959" spans="1:6">
      <c r="A4959" s="388">
        <v>90101</v>
      </c>
      <c r="B4959" s="388" t="s">
        <v>6276</v>
      </c>
      <c r="C4959" s="388" t="s">
        <v>133</v>
      </c>
      <c r="D4959" s="388" t="s">
        <v>240</v>
      </c>
      <c r="E4959" s="389" t="s">
        <v>4937</v>
      </c>
      <c r="F4959" s="388" t="s">
        <v>241</v>
      </c>
    </row>
    <row r="4960" spans="1:6">
      <c r="A4960" s="388">
        <v>90102</v>
      </c>
      <c r="B4960" s="388" t="s">
        <v>6278</v>
      </c>
      <c r="C4960" s="388" t="s">
        <v>133</v>
      </c>
      <c r="D4960" s="388" t="s">
        <v>240</v>
      </c>
      <c r="E4960" s="389" t="s">
        <v>14059</v>
      </c>
      <c r="F4960" s="388" t="s">
        <v>241</v>
      </c>
    </row>
    <row r="4961" spans="1:6">
      <c r="A4961" s="388">
        <v>90105</v>
      </c>
      <c r="B4961" s="388" t="s">
        <v>6280</v>
      </c>
      <c r="C4961" s="388" t="s">
        <v>133</v>
      </c>
      <c r="D4961" s="388" t="s">
        <v>240</v>
      </c>
      <c r="E4961" s="389" t="s">
        <v>10434</v>
      </c>
      <c r="F4961" s="388" t="s">
        <v>241</v>
      </c>
    </row>
    <row r="4962" spans="1:6">
      <c r="A4962" s="388">
        <v>90106</v>
      </c>
      <c r="B4962" s="388" t="s">
        <v>6282</v>
      </c>
      <c r="C4962" s="388" t="s">
        <v>133</v>
      </c>
      <c r="D4962" s="388" t="s">
        <v>240</v>
      </c>
      <c r="E4962" s="389" t="s">
        <v>18485</v>
      </c>
      <c r="F4962" s="388" t="s">
        <v>241</v>
      </c>
    </row>
    <row r="4963" spans="1:6">
      <c r="A4963" s="388">
        <v>90107</v>
      </c>
      <c r="B4963" s="388" t="s">
        <v>6284</v>
      </c>
      <c r="C4963" s="388" t="s">
        <v>133</v>
      </c>
      <c r="D4963" s="388" t="s">
        <v>240</v>
      </c>
      <c r="E4963" s="389" t="s">
        <v>14189</v>
      </c>
      <c r="F4963" s="388" t="s">
        <v>241</v>
      </c>
    </row>
    <row r="4964" spans="1:6">
      <c r="A4964" s="388">
        <v>90108</v>
      </c>
      <c r="B4964" s="388" t="s">
        <v>6285</v>
      </c>
      <c r="C4964" s="388" t="s">
        <v>133</v>
      </c>
      <c r="D4964" s="388" t="s">
        <v>240</v>
      </c>
      <c r="E4964" s="389" t="s">
        <v>4393</v>
      </c>
      <c r="F4964" s="388" t="s">
        <v>241</v>
      </c>
    </row>
    <row r="4965" spans="1:6">
      <c r="A4965" s="388">
        <v>93358</v>
      </c>
      <c r="B4965" s="388" t="s">
        <v>6286</v>
      </c>
      <c r="C4965" s="388" t="s">
        <v>133</v>
      </c>
      <c r="D4965" s="388" t="s">
        <v>709</v>
      </c>
      <c r="E4965" s="389" t="s">
        <v>14752</v>
      </c>
      <c r="F4965" s="388" t="s">
        <v>241</v>
      </c>
    </row>
    <row r="4966" spans="1:6">
      <c r="A4966" s="388">
        <v>102276</v>
      </c>
      <c r="B4966" s="388" t="s">
        <v>6287</v>
      </c>
      <c r="C4966" s="388" t="s">
        <v>133</v>
      </c>
      <c r="D4966" s="388" t="s">
        <v>240</v>
      </c>
      <c r="E4966" s="389" t="s">
        <v>1567</v>
      </c>
      <c r="F4966" s="388" t="s">
        <v>241</v>
      </c>
    </row>
    <row r="4967" spans="1:6">
      <c r="A4967" s="388">
        <v>102277</v>
      </c>
      <c r="B4967" s="388" t="s">
        <v>6288</v>
      </c>
      <c r="C4967" s="388" t="s">
        <v>133</v>
      </c>
      <c r="D4967" s="388" t="s">
        <v>240</v>
      </c>
      <c r="E4967" s="389" t="s">
        <v>4025</v>
      </c>
      <c r="F4967" s="388" t="s">
        <v>241</v>
      </c>
    </row>
    <row r="4968" spans="1:6">
      <c r="A4968" s="388">
        <v>102278</v>
      </c>
      <c r="B4968" s="388" t="s">
        <v>6289</v>
      </c>
      <c r="C4968" s="388" t="s">
        <v>133</v>
      </c>
      <c r="D4968" s="388" t="s">
        <v>240</v>
      </c>
      <c r="E4968" s="389" t="s">
        <v>7771</v>
      </c>
      <c r="F4968" s="388" t="s">
        <v>241</v>
      </c>
    </row>
    <row r="4969" spans="1:6">
      <c r="A4969" s="388">
        <v>102279</v>
      </c>
      <c r="B4969" s="388" t="s">
        <v>6290</v>
      </c>
      <c r="C4969" s="388" t="s">
        <v>133</v>
      </c>
      <c r="D4969" s="388" t="s">
        <v>240</v>
      </c>
      <c r="E4969" s="389" t="s">
        <v>14753</v>
      </c>
      <c r="F4969" s="388" t="s">
        <v>241</v>
      </c>
    </row>
    <row r="4970" spans="1:6">
      <c r="A4970" s="388">
        <v>102280</v>
      </c>
      <c r="B4970" s="388" t="s">
        <v>6291</v>
      </c>
      <c r="C4970" s="388" t="s">
        <v>133</v>
      </c>
      <c r="D4970" s="388" t="s">
        <v>240</v>
      </c>
      <c r="E4970" s="389" t="s">
        <v>611</v>
      </c>
      <c r="F4970" s="388" t="s">
        <v>241</v>
      </c>
    </row>
    <row r="4971" spans="1:6">
      <c r="A4971" s="388">
        <v>102281</v>
      </c>
      <c r="B4971" s="388" t="s">
        <v>6293</v>
      </c>
      <c r="C4971" s="388" t="s">
        <v>133</v>
      </c>
      <c r="D4971" s="388" t="s">
        <v>240</v>
      </c>
      <c r="E4971" s="389" t="s">
        <v>6268</v>
      </c>
      <c r="F4971" s="388" t="s">
        <v>241</v>
      </c>
    </row>
    <row r="4972" spans="1:6">
      <c r="A4972" s="388">
        <v>102282</v>
      </c>
      <c r="B4972" s="388" t="s">
        <v>6294</v>
      </c>
      <c r="C4972" s="388" t="s">
        <v>133</v>
      </c>
      <c r="D4972" s="388" t="s">
        <v>240</v>
      </c>
      <c r="E4972" s="389" t="s">
        <v>3416</v>
      </c>
      <c r="F4972" s="388" t="s">
        <v>241</v>
      </c>
    </row>
    <row r="4973" spans="1:6">
      <c r="A4973" s="388">
        <v>102283</v>
      </c>
      <c r="B4973" s="388" t="s">
        <v>6296</v>
      </c>
      <c r="C4973" s="388" t="s">
        <v>133</v>
      </c>
      <c r="D4973" s="388" t="s">
        <v>240</v>
      </c>
      <c r="E4973" s="389" t="s">
        <v>3335</v>
      </c>
      <c r="F4973" s="388" t="s">
        <v>241</v>
      </c>
    </row>
    <row r="4974" spans="1:6">
      <c r="A4974" s="388">
        <v>102284</v>
      </c>
      <c r="B4974" s="388" t="s">
        <v>6297</v>
      </c>
      <c r="C4974" s="388" t="s">
        <v>133</v>
      </c>
      <c r="D4974" s="388" t="s">
        <v>240</v>
      </c>
      <c r="E4974" s="389" t="s">
        <v>6277</v>
      </c>
      <c r="F4974" s="388" t="s">
        <v>241</v>
      </c>
    </row>
    <row r="4975" spans="1:6">
      <c r="A4975" s="388">
        <v>102285</v>
      </c>
      <c r="B4975" s="388" t="s">
        <v>6298</v>
      </c>
      <c r="C4975" s="388" t="s">
        <v>133</v>
      </c>
      <c r="D4975" s="388" t="s">
        <v>240</v>
      </c>
      <c r="E4975" s="389" t="s">
        <v>12486</v>
      </c>
      <c r="F4975" s="388" t="s">
        <v>241</v>
      </c>
    </row>
    <row r="4976" spans="1:6">
      <c r="A4976" s="388">
        <v>102286</v>
      </c>
      <c r="B4976" s="388" t="s">
        <v>14754</v>
      </c>
      <c r="C4976" s="388" t="s">
        <v>133</v>
      </c>
      <c r="D4976" s="388" t="s">
        <v>240</v>
      </c>
      <c r="E4976" s="389" t="s">
        <v>18486</v>
      </c>
      <c r="F4976" s="388" t="s">
        <v>241</v>
      </c>
    </row>
    <row r="4977" spans="1:6">
      <c r="A4977" s="388">
        <v>102287</v>
      </c>
      <c r="B4977" s="388" t="s">
        <v>6300</v>
      </c>
      <c r="C4977" s="388" t="s">
        <v>133</v>
      </c>
      <c r="D4977" s="388" t="s">
        <v>240</v>
      </c>
      <c r="E4977" s="389" t="s">
        <v>17790</v>
      </c>
      <c r="F4977" s="388" t="s">
        <v>241</v>
      </c>
    </row>
    <row r="4978" spans="1:6">
      <c r="A4978" s="388">
        <v>102288</v>
      </c>
      <c r="B4978" s="388" t="s">
        <v>6301</v>
      </c>
      <c r="C4978" s="388" t="s">
        <v>133</v>
      </c>
      <c r="D4978" s="388" t="s">
        <v>240</v>
      </c>
      <c r="E4978" s="389" t="s">
        <v>972</v>
      </c>
      <c r="F4978" s="388" t="s">
        <v>241</v>
      </c>
    </row>
    <row r="4979" spans="1:6">
      <c r="A4979" s="388">
        <v>102289</v>
      </c>
      <c r="B4979" s="388" t="s">
        <v>6303</v>
      </c>
      <c r="C4979" s="388" t="s">
        <v>133</v>
      </c>
      <c r="D4979" s="388" t="s">
        <v>240</v>
      </c>
      <c r="E4979" s="389" t="s">
        <v>13973</v>
      </c>
      <c r="F4979" s="388" t="s">
        <v>241</v>
      </c>
    </row>
    <row r="4980" spans="1:6">
      <c r="A4980" s="388">
        <v>102290</v>
      </c>
      <c r="B4980" s="388" t="s">
        <v>6304</v>
      </c>
      <c r="C4980" s="388" t="s">
        <v>133</v>
      </c>
      <c r="D4980" s="388" t="s">
        <v>240</v>
      </c>
      <c r="E4980" s="389" t="s">
        <v>3609</v>
      </c>
      <c r="F4980" s="388" t="s">
        <v>241</v>
      </c>
    </row>
    <row r="4981" spans="1:6">
      <c r="A4981" s="388">
        <v>102291</v>
      </c>
      <c r="B4981" s="388" t="s">
        <v>6305</v>
      </c>
      <c r="C4981" s="388" t="s">
        <v>133</v>
      </c>
      <c r="D4981" s="388" t="s">
        <v>240</v>
      </c>
      <c r="E4981" s="389" t="s">
        <v>852</v>
      </c>
      <c r="F4981" s="388" t="s">
        <v>241</v>
      </c>
    </row>
    <row r="4982" spans="1:6">
      <c r="A4982" s="388">
        <v>102292</v>
      </c>
      <c r="B4982" s="388" t="s">
        <v>6306</v>
      </c>
      <c r="C4982" s="388" t="s">
        <v>133</v>
      </c>
      <c r="D4982" s="388" t="s">
        <v>240</v>
      </c>
      <c r="E4982" s="389" t="s">
        <v>1137</v>
      </c>
      <c r="F4982" s="388" t="s">
        <v>241</v>
      </c>
    </row>
    <row r="4983" spans="1:6">
      <c r="A4983" s="388">
        <v>102293</v>
      </c>
      <c r="B4983" s="388" t="s">
        <v>6308</v>
      </c>
      <c r="C4983" s="388" t="s">
        <v>133</v>
      </c>
      <c r="D4983" s="388" t="s">
        <v>240</v>
      </c>
      <c r="E4983" s="389" t="s">
        <v>14235</v>
      </c>
      <c r="F4983" s="388" t="s">
        <v>241</v>
      </c>
    </row>
    <row r="4984" spans="1:6">
      <c r="A4984" s="388">
        <v>102294</v>
      </c>
      <c r="B4984" s="388" t="s">
        <v>6309</v>
      </c>
      <c r="C4984" s="388" t="s">
        <v>133</v>
      </c>
      <c r="D4984" s="388" t="s">
        <v>240</v>
      </c>
      <c r="E4984" s="389" t="s">
        <v>8260</v>
      </c>
      <c r="F4984" s="388" t="s">
        <v>241</v>
      </c>
    </row>
    <row r="4985" spans="1:6">
      <c r="A4985" s="388">
        <v>102295</v>
      </c>
      <c r="B4985" s="388" t="s">
        <v>6310</v>
      </c>
      <c r="C4985" s="388" t="s">
        <v>133</v>
      </c>
      <c r="D4985" s="388" t="s">
        <v>240</v>
      </c>
      <c r="E4985" s="389" t="s">
        <v>1133</v>
      </c>
      <c r="F4985" s="388" t="s">
        <v>241</v>
      </c>
    </row>
    <row r="4986" spans="1:6">
      <c r="A4986" s="388">
        <v>102296</v>
      </c>
      <c r="B4986" s="388" t="s">
        <v>6311</v>
      </c>
      <c r="C4986" s="388" t="s">
        <v>133</v>
      </c>
      <c r="D4986" s="388" t="s">
        <v>240</v>
      </c>
      <c r="E4986" s="389" t="s">
        <v>5458</v>
      </c>
      <c r="F4986" s="388" t="s">
        <v>241</v>
      </c>
    </row>
    <row r="4987" spans="1:6">
      <c r="A4987" s="388">
        <v>102297</v>
      </c>
      <c r="B4987" s="388" t="s">
        <v>6313</v>
      </c>
      <c r="C4987" s="388" t="s">
        <v>133</v>
      </c>
      <c r="D4987" s="388" t="s">
        <v>240</v>
      </c>
      <c r="E4987" s="389" t="s">
        <v>6127</v>
      </c>
      <c r="F4987" s="388" t="s">
        <v>241</v>
      </c>
    </row>
    <row r="4988" spans="1:6">
      <c r="A4988" s="388">
        <v>102298</v>
      </c>
      <c r="B4988" s="388" t="s">
        <v>6314</v>
      </c>
      <c r="C4988" s="388" t="s">
        <v>133</v>
      </c>
      <c r="D4988" s="388" t="s">
        <v>240</v>
      </c>
      <c r="E4988" s="389" t="s">
        <v>14521</v>
      </c>
      <c r="F4988" s="388" t="s">
        <v>241</v>
      </c>
    </row>
    <row r="4989" spans="1:6">
      <c r="A4989" s="388">
        <v>102299</v>
      </c>
      <c r="B4989" s="388" t="s">
        <v>6315</v>
      </c>
      <c r="C4989" s="388" t="s">
        <v>133</v>
      </c>
      <c r="D4989" s="388" t="s">
        <v>240</v>
      </c>
      <c r="E4989" s="389" t="s">
        <v>14320</v>
      </c>
      <c r="F4989" s="388" t="s">
        <v>241</v>
      </c>
    </row>
    <row r="4990" spans="1:6">
      <c r="A4990" s="388">
        <v>102300</v>
      </c>
      <c r="B4990" s="388" t="s">
        <v>6316</v>
      </c>
      <c r="C4990" s="388" t="s">
        <v>133</v>
      </c>
      <c r="D4990" s="388" t="s">
        <v>240</v>
      </c>
      <c r="E4990" s="389" t="s">
        <v>18487</v>
      </c>
      <c r="F4990" s="388" t="s">
        <v>241</v>
      </c>
    </row>
    <row r="4991" spans="1:6">
      <c r="A4991" s="388">
        <v>102301</v>
      </c>
      <c r="B4991" s="388" t="s">
        <v>6317</v>
      </c>
      <c r="C4991" s="388" t="s">
        <v>133</v>
      </c>
      <c r="D4991" s="388" t="s">
        <v>240</v>
      </c>
      <c r="E4991" s="389" t="s">
        <v>3437</v>
      </c>
      <c r="F4991" s="388" t="s">
        <v>241</v>
      </c>
    </row>
    <row r="4992" spans="1:6">
      <c r="A4992" s="388">
        <v>102302</v>
      </c>
      <c r="B4992" s="388" t="s">
        <v>6319</v>
      </c>
      <c r="C4992" s="388" t="s">
        <v>133</v>
      </c>
      <c r="D4992" s="388" t="s">
        <v>240</v>
      </c>
      <c r="E4992" s="389" t="s">
        <v>274</v>
      </c>
      <c r="F4992" s="388" t="s">
        <v>241</v>
      </c>
    </row>
    <row r="4993" spans="1:6">
      <c r="A4993" s="388">
        <v>102303</v>
      </c>
      <c r="B4993" s="388" t="s">
        <v>6320</v>
      </c>
      <c r="C4993" s="388" t="s">
        <v>133</v>
      </c>
      <c r="D4993" s="388" t="s">
        <v>240</v>
      </c>
      <c r="E4993" s="389" t="s">
        <v>272</v>
      </c>
      <c r="F4993" s="388" t="s">
        <v>241</v>
      </c>
    </row>
    <row r="4994" spans="1:6">
      <c r="A4994" s="388">
        <v>102304</v>
      </c>
      <c r="B4994" s="388" t="s">
        <v>6322</v>
      </c>
      <c r="C4994" s="388" t="s">
        <v>133</v>
      </c>
      <c r="D4994" s="388" t="s">
        <v>240</v>
      </c>
      <c r="E4994" s="389" t="s">
        <v>1141</v>
      </c>
      <c r="F4994" s="388" t="s">
        <v>241</v>
      </c>
    </row>
    <row r="4995" spans="1:6">
      <c r="A4995" s="388">
        <v>102305</v>
      </c>
      <c r="B4995" s="388" t="s">
        <v>6323</v>
      </c>
      <c r="C4995" s="388" t="s">
        <v>133</v>
      </c>
      <c r="D4995" s="388" t="s">
        <v>240</v>
      </c>
      <c r="E4995" s="389" t="s">
        <v>1303</v>
      </c>
      <c r="F4995" s="388" t="s">
        <v>241</v>
      </c>
    </row>
    <row r="4996" spans="1:6">
      <c r="A4996" s="388">
        <v>102306</v>
      </c>
      <c r="B4996" s="388" t="s">
        <v>6324</v>
      </c>
      <c r="C4996" s="388" t="s">
        <v>133</v>
      </c>
      <c r="D4996" s="388" t="s">
        <v>240</v>
      </c>
      <c r="E4996" s="389" t="s">
        <v>2334</v>
      </c>
      <c r="F4996" s="388" t="s">
        <v>241</v>
      </c>
    </row>
    <row r="4997" spans="1:6">
      <c r="A4997" s="388">
        <v>102307</v>
      </c>
      <c r="B4997" s="388" t="s">
        <v>6325</v>
      </c>
      <c r="C4997" s="388" t="s">
        <v>133</v>
      </c>
      <c r="D4997" s="388" t="s">
        <v>240</v>
      </c>
      <c r="E4997" s="389" t="s">
        <v>3416</v>
      </c>
      <c r="F4997" s="388" t="s">
        <v>241</v>
      </c>
    </row>
    <row r="4998" spans="1:6">
      <c r="A4998" s="388">
        <v>102308</v>
      </c>
      <c r="B4998" s="388" t="s">
        <v>6326</v>
      </c>
      <c r="C4998" s="388" t="s">
        <v>133</v>
      </c>
      <c r="D4998" s="388" t="s">
        <v>240</v>
      </c>
      <c r="E4998" s="389" t="s">
        <v>6028</v>
      </c>
      <c r="F4998" s="388" t="s">
        <v>241</v>
      </c>
    </row>
    <row r="4999" spans="1:6">
      <c r="A4999" s="388">
        <v>102309</v>
      </c>
      <c r="B4999" s="388" t="s">
        <v>6327</v>
      </c>
      <c r="C4999" s="388" t="s">
        <v>133</v>
      </c>
      <c r="D4999" s="388" t="s">
        <v>240</v>
      </c>
      <c r="E4999" s="389" t="s">
        <v>6133</v>
      </c>
      <c r="F4999" s="388" t="s">
        <v>241</v>
      </c>
    </row>
    <row r="5000" spans="1:6">
      <c r="A5000" s="388">
        <v>102310</v>
      </c>
      <c r="B5000" s="388" t="s">
        <v>6329</v>
      </c>
      <c r="C5000" s="388" t="s">
        <v>133</v>
      </c>
      <c r="D5000" s="388" t="s">
        <v>240</v>
      </c>
      <c r="E5000" s="389" t="s">
        <v>12543</v>
      </c>
      <c r="F5000" s="388" t="s">
        <v>241</v>
      </c>
    </row>
    <row r="5001" spans="1:6">
      <c r="A5001" s="388">
        <v>102311</v>
      </c>
      <c r="B5001" s="388" t="s">
        <v>6331</v>
      </c>
      <c r="C5001" s="388" t="s">
        <v>133</v>
      </c>
      <c r="D5001" s="388" t="s">
        <v>240</v>
      </c>
      <c r="E5001" s="389" t="s">
        <v>9816</v>
      </c>
      <c r="F5001" s="388" t="s">
        <v>241</v>
      </c>
    </row>
    <row r="5002" spans="1:6">
      <c r="A5002" s="388">
        <v>102312</v>
      </c>
      <c r="B5002" s="388" t="s">
        <v>6332</v>
      </c>
      <c r="C5002" s="388" t="s">
        <v>133</v>
      </c>
      <c r="D5002" s="388" t="s">
        <v>240</v>
      </c>
      <c r="E5002" s="389" t="s">
        <v>14601</v>
      </c>
      <c r="F5002" s="388" t="s">
        <v>241</v>
      </c>
    </row>
    <row r="5003" spans="1:6">
      <c r="A5003" s="388">
        <v>102313</v>
      </c>
      <c r="B5003" s="388" t="s">
        <v>6334</v>
      </c>
      <c r="C5003" s="388" t="s">
        <v>133</v>
      </c>
      <c r="D5003" s="388" t="s">
        <v>240</v>
      </c>
      <c r="E5003" s="389" t="s">
        <v>3305</v>
      </c>
      <c r="F5003" s="388" t="s">
        <v>241</v>
      </c>
    </row>
    <row r="5004" spans="1:6">
      <c r="A5004" s="388">
        <v>102314</v>
      </c>
      <c r="B5004" s="388" t="s">
        <v>6336</v>
      </c>
      <c r="C5004" s="388" t="s">
        <v>133</v>
      </c>
      <c r="D5004" s="388" t="s">
        <v>240</v>
      </c>
      <c r="E5004" s="389" t="s">
        <v>16010</v>
      </c>
      <c r="F5004" s="388" t="s">
        <v>241</v>
      </c>
    </row>
    <row r="5005" spans="1:6">
      <c r="A5005" s="388">
        <v>102315</v>
      </c>
      <c r="B5005" s="388" t="s">
        <v>6338</v>
      </c>
      <c r="C5005" s="388" t="s">
        <v>133</v>
      </c>
      <c r="D5005" s="388" t="s">
        <v>240</v>
      </c>
      <c r="E5005" s="389" t="s">
        <v>4022</v>
      </c>
      <c r="F5005" s="388" t="s">
        <v>241</v>
      </c>
    </row>
    <row r="5006" spans="1:6">
      <c r="A5006" s="388">
        <v>102316</v>
      </c>
      <c r="B5006" s="388" t="s">
        <v>6339</v>
      </c>
      <c r="C5006" s="388" t="s">
        <v>133</v>
      </c>
      <c r="D5006" s="388" t="s">
        <v>240</v>
      </c>
      <c r="E5006" s="389" t="s">
        <v>7073</v>
      </c>
      <c r="F5006" s="388" t="s">
        <v>241</v>
      </c>
    </row>
    <row r="5007" spans="1:6">
      <c r="A5007" s="388">
        <v>102317</v>
      </c>
      <c r="B5007" s="388" t="s">
        <v>6340</v>
      </c>
      <c r="C5007" s="388" t="s">
        <v>133</v>
      </c>
      <c r="D5007" s="388" t="s">
        <v>240</v>
      </c>
      <c r="E5007" s="389" t="s">
        <v>10993</v>
      </c>
      <c r="F5007" s="388" t="s">
        <v>241</v>
      </c>
    </row>
    <row r="5008" spans="1:6">
      <c r="A5008" s="388">
        <v>102318</v>
      </c>
      <c r="B5008" s="388" t="s">
        <v>6341</v>
      </c>
      <c r="C5008" s="388" t="s">
        <v>133</v>
      </c>
      <c r="D5008" s="388" t="s">
        <v>240</v>
      </c>
      <c r="E5008" s="389" t="s">
        <v>7075</v>
      </c>
      <c r="F5008" s="388" t="s">
        <v>241</v>
      </c>
    </row>
    <row r="5009" spans="1:6">
      <c r="A5009" s="388">
        <v>102319</v>
      </c>
      <c r="B5009" s="388" t="s">
        <v>6342</v>
      </c>
      <c r="C5009" s="388" t="s">
        <v>133</v>
      </c>
      <c r="D5009" s="388" t="s">
        <v>240</v>
      </c>
      <c r="E5009" s="389" t="s">
        <v>5460</v>
      </c>
      <c r="F5009" s="388" t="s">
        <v>241</v>
      </c>
    </row>
    <row r="5010" spans="1:6">
      <c r="A5010" s="388">
        <v>102320</v>
      </c>
      <c r="B5010" s="388" t="s">
        <v>6344</v>
      </c>
      <c r="C5010" s="388" t="s">
        <v>133</v>
      </c>
      <c r="D5010" s="388" t="s">
        <v>240</v>
      </c>
      <c r="E5010" s="389" t="s">
        <v>3246</v>
      </c>
      <c r="F5010" s="388" t="s">
        <v>241</v>
      </c>
    </row>
    <row r="5011" spans="1:6">
      <c r="A5011" s="388">
        <v>102321</v>
      </c>
      <c r="B5011" s="388" t="s">
        <v>6345</v>
      </c>
      <c r="C5011" s="388" t="s">
        <v>133</v>
      </c>
      <c r="D5011" s="388" t="s">
        <v>240</v>
      </c>
      <c r="E5011" s="389" t="s">
        <v>10266</v>
      </c>
      <c r="F5011" s="388" t="s">
        <v>241</v>
      </c>
    </row>
    <row r="5012" spans="1:6">
      <c r="A5012" s="388">
        <v>102322</v>
      </c>
      <c r="B5012" s="388" t="s">
        <v>6346</v>
      </c>
      <c r="C5012" s="388" t="s">
        <v>133</v>
      </c>
      <c r="D5012" s="388" t="s">
        <v>240</v>
      </c>
      <c r="E5012" s="389" t="s">
        <v>4528</v>
      </c>
      <c r="F5012" s="388" t="s">
        <v>241</v>
      </c>
    </row>
    <row r="5013" spans="1:6">
      <c r="A5013" s="388">
        <v>102323</v>
      </c>
      <c r="B5013" s="388" t="s">
        <v>6347</v>
      </c>
      <c r="C5013" s="388" t="s">
        <v>133</v>
      </c>
      <c r="D5013" s="388" t="s">
        <v>240</v>
      </c>
      <c r="E5013" s="389" t="s">
        <v>14717</v>
      </c>
      <c r="F5013" s="388" t="s">
        <v>241</v>
      </c>
    </row>
    <row r="5014" spans="1:6">
      <c r="A5014" s="388">
        <v>102324</v>
      </c>
      <c r="B5014" s="388" t="s">
        <v>6348</v>
      </c>
      <c r="C5014" s="388" t="s">
        <v>133</v>
      </c>
      <c r="D5014" s="388" t="s">
        <v>240</v>
      </c>
      <c r="E5014" s="389" t="s">
        <v>16003</v>
      </c>
      <c r="F5014" s="388" t="s">
        <v>241</v>
      </c>
    </row>
    <row r="5015" spans="1:6">
      <c r="A5015" s="388">
        <v>102325</v>
      </c>
      <c r="B5015" s="388" t="s">
        <v>6349</v>
      </c>
      <c r="C5015" s="388" t="s">
        <v>133</v>
      </c>
      <c r="D5015" s="388" t="s">
        <v>240</v>
      </c>
      <c r="E5015" s="389" t="s">
        <v>9587</v>
      </c>
      <c r="F5015" s="388" t="s">
        <v>241</v>
      </c>
    </row>
    <row r="5016" spans="1:6">
      <c r="A5016" s="388">
        <v>102326</v>
      </c>
      <c r="B5016" s="388" t="s">
        <v>6351</v>
      </c>
      <c r="C5016" s="388" t="s">
        <v>133</v>
      </c>
      <c r="D5016" s="388" t="s">
        <v>240</v>
      </c>
      <c r="E5016" s="389" t="s">
        <v>5395</v>
      </c>
      <c r="F5016" s="388" t="s">
        <v>241</v>
      </c>
    </row>
    <row r="5017" spans="1:6">
      <c r="A5017" s="388">
        <v>102327</v>
      </c>
      <c r="B5017" s="388" t="s">
        <v>6353</v>
      </c>
      <c r="C5017" s="388" t="s">
        <v>133</v>
      </c>
      <c r="D5017" s="388" t="s">
        <v>240</v>
      </c>
      <c r="E5017" s="389" t="s">
        <v>3249</v>
      </c>
      <c r="F5017" s="388" t="s">
        <v>241</v>
      </c>
    </row>
    <row r="5018" spans="1:6">
      <c r="A5018" s="388">
        <v>102328</v>
      </c>
      <c r="B5018" s="388" t="s">
        <v>6354</v>
      </c>
      <c r="C5018" s="388" t="s">
        <v>133</v>
      </c>
      <c r="D5018" s="388" t="s">
        <v>240</v>
      </c>
      <c r="E5018" s="389" t="s">
        <v>518</v>
      </c>
      <c r="F5018" s="388" t="s">
        <v>241</v>
      </c>
    </row>
    <row r="5019" spans="1:6">
      <c r="A5019" s="388">
        <v>102329</v>
      </c>
      <c r="B5019" s="388" t="s">
        <v>6356</v>
      </c>
      <c r="C5019" s="388" t="s">
        <v>133</v>
      </c>
      <c r="D5019" s="388" t="s">
        <v>240</v>
      </c>
      <c r="E5019" s="389" t="s">
        <v>1210</v>
      </c>
      <c r="F5019" s="388" t="s">
        <v>241</v>
      </c>
    </row>
    <row r="5020" spans="1:6">
      <c r="A5020" s="388">
        <v>94304</v>
      </c>
      <c r="B5020" s="388" t="s">
        <v>6357</v>
      </c>
      <c r="C5020" s="388" t="s">
        <v>133</v>
      </c>
      <c r="D5020" s="388" t="s">
        <v>240</v>
      </c>
      <c r="E5020" s="389" t="s">
        <v>14755</v>
      </c>
      <c r="F5020" s="388" t="s">
        <v>241</v>
      </c>
    </row>
    <row r="5021" spans="1:6">
      <c r="A5021" s="388">
        <v>94305</v>
      </c>
      <c r="B5021" s="388" t="s">
        <v>6358</v>
      </c>
      <c r="C5021" s="388" t="s">
        <v>133</v>
      </c>
      <c r="D5021" s="388" t="s">
        <v>240</v>
      </c>
      <c r="E5021" s="389" t="s">
        <v>14756</v>
      </c>
      <c r="F5021" s="388" t="s">
        <v>241</v>
      </c>
    </row>
    <row r="5022" spans="1:6">
      <c r="A5022" s="388">
        <v>94306</v>
      </c>
      <c r="B5022" s="388" t="s">
        <v>6360</v>
      </c>
      <c r="C5022" s="388" t="s">
        <v>133</v>
      </c>
      <c r="D5022" s="388" t="s">
        <v>240</v>
      </c>
      <c r="E5022" s="389" t="s">
        <v>18013</v>
      </c>
      <c r="F5022" s="388" t="s">
        <v>241</v>
      </c>
    </row>
    <row r="5023" spans="1:6">
      <c r="A5023" s="388">
        <v>94307</v>
      </c>
      <c r="B5023" s="388" t="s">
        <v>6361</v>
      </c>
      <c r="C5023" s="388" t="s">
        <v>133</v>
      </c>
      <c r="D5023" s="388" t="s">
        <v>240</v>
      </c>
      <c r="E5023" s="389" t="s">
        <v>18488</v>
      </c>
      <c r="F5023" s="388" t="s">
        <v>241</v>
      </c>
    </row>
    <row r="5024" spans="1:6">
      <c r="A5024" s="388">
        <v>94308</v>
      </c>
      <c r="B5024" s="388" t="s">
        <v>6362</v>
      </c>
      <c r="C5024" s="388" t="s">
        <v>133</v>
      </c>
      <c r="D5024" s="388" t="s">
        <v>240</v>
      </c>
      <c r="E5024" s="389" t="s">
        <v>3014</v>
      </c>
      <c r="F5024" s="388" t="s">
        <v>241</v>
      </c>
    </row>
    <row r="5025" spans="1:6">
      <c r="A5025" s="388">
        <v>94309</v>
      </c>
      <c r="B5025" s="388" t="s">
        <v>6364</v>
      </c>
      <c r="C5025" s="388" t="s">
        <v>133</v>
      </c>
      <c r="D5025" s="388" t="s">
        <v>240</v>
      </c>
      <c r="E5025" s="389" t="s">
        <v>659</v>
      </c>
      <c r="F5025" s="388" t="s">
        <v>241</v>
      </c>
    </row>
    <row r="5026" spans="1:6">
      <c r="A5026" s="388">
        <v>94310</v>
      </c>
      <c r="B5026" s="388" t="s">
        <v>6365</v>
      </c>
      <c r="C5026" s="388" t="s">
        <v>133</v>
      </c>
      <c r="D5026" s="388" t="s">
        <v>240</v>
      </c>
      <c r="E5026" s="389" t="s">
        <v>14757</v>
      </c>
      <c r="F5026" s="388" t="s">
        <v>241</v>
      </c>
    </row>
    <row r="5027" spans="1:6">
      <c r="A5027" s="388">
        <v>94315</v>
      </c>
      <c r="B5027" s="388" t="s">
        <v>6366</v>
      </c>
      <c r="C5027" s="388" t="s">
        <v>133</v>
      </c>
      <c r="D5027" s="388" t="s">
        <v>240</v>
      </c>
      <c r="E5027" s="389" t="s">
        <v>260</v>
      </c>
      <c r="F5027" s="388" t="s">
        <v>241</v>
      </c>
    </row>
    <row r="5028" spans="1:6">
      <c r="A5028" s="388">
        <v>94316</v>
      </c>
      <c r="B5028" s="388" t="s">
        <v>6367</v>
      </c>
      <c r="C5028" s="388" t="s">
        <v>133</v>
      </c>
      <c r="D5028" s="388" t="s">
        <v>240</v>
      </c>
      <c r="E5028" s="389" t="s">
        <v>14758</v>
      </c>
      <c r="F5028" s="388" t="s">
        <v>241</v>
      </c>
    </row>
    <row r="5029" spans="1:6">
      <c r="A5029" s="388">
        <v>94317</v>
      </c>
      <c r="B5029" s="388" t="s">
        <v>6369</v>
      </c>
      <c r="C5029" s="388" t="s">
        <v>133</v>
      </c>
      <c r="D5029" s="388" t="s">
        <v>240</v>
      </c>
      <c r="E5029" s="389" t="s">
        <v>10686</v>
      </c>
      <c r="F5029" s="388" t="s">
        <v>241</v>
      </c>
    </row>
    <row r="5030" spans="1:6">
      <c r="A5030" s="388">
        <v>94318</v>
      </c>
      <c r="B5030" s="388" t="s">
        <v>6370</v>
      </c>
      <c r="C5030" s="388" t="s">
        <v>133</v>
      </c>
      <c r="D5030" s="388" t="s">
        <v>240</v>
      </c>
      <c r="E5030" s="389" t="s">
        <v>9913</v>
      </c>
      <c r="F5030" s="388" t="s">
        <v>241</v>
      </c>
    </row>
    <row r="5031" spans="1:6">
      <c r="A5031" s="388">
        <v>94319</v>
      </c>
      <c r="B5031" s="388" t="s">
        <v>6371</v>
      </c>
      <c r="C5031" s="388" t="s">
        <v>133</v>
      </c>
      <c r="D5031" s="388" t="s">
        <v>240</v>
      </c>
      <c r="E5031" s="389" t="s">
        <v>14344</v>
      </c>
      <c r="F5031" s="388" t="s">
        <v>241</v>
      </c>
    </row>
    <row r="5032" spans="1:6">
      <c r="A5032" s="388">
        <v>94327</v>
      </c>
      <c r="B5032" s="388" t="s">
        <v>6373</v>
      </c>
      <c r="C5032" s="388" t="s">
        <v>133</v>
      </c>
      <c r="D5032" s="388" t="s">
        <v>240</v>
      </c>
      <c r="E5032" s="389" t="s">
        <v>14759</v>
      </c>
      <c r="F5032" s="388" t="s">
        <v>241</v>
      </c>
    </row>
    <row r="5033" spans="1:6">
      <c r="A5033" s="388">
        <v>94328</v>
      </c>
      <c r="B5033" s="388" t="s">
        <v>6374</v>
      </c>
      <c r="C5033" s="388" t="s">
        <v>133</v>
      </c>
      <c r="D5033" s="388" t="s">
        <v>240</v>
      </c>
      <c r="E5033" s="389" t="s">
        <v>18489</v>
      </c>
      <c r="F5033" s="388" t="s">
        <v>241</v>
      </c>
    </row>
    <row r="5034" spans="1:6">
      <c r="A5034" s="388">
        <v>94329</v>
      </c>
      <c r="B5034" s="388" t="s">
        <v>6375</v>
      </c>
      <c r="C5034" s="388" t="s">
        <v>133</v>
      </c>
      <c r="D5034" s="388" t="s">
        <v>240</v>
      </c>
      <c r="E5034" s="389" t="s">
        <v>14760</v>
      </c>
      <c r="F5034" s="388" t="s">
        <v>241</v>
      </c>
    </row>
    <row r="5035" spans="1:6">
      <c r="A5035" s="388">
        <v>94330</v>
      </c>
      <c r="B5035" s="388" t="s">
        <v>6376</v>
      </c>
      <c r="C5035" s="388" t="s">
        <v>133</v>
      </c>
      <c r="D5035" s="388" t="s">
        <v>240</v>
      </c>
      <c r="E5035" s="389" t="s">
        <v>14761</v>
      </c>
      <c r="F5035" s="388" t="s">
        <v>241</v>
      </c>
    </row>
    <row r="5036" spans="1:6">
      <c r="A5036" s="388">
        <v>94331</v>
      </c>
      <c r="B5036" s="388" t="s">
        <v>6377</v>
      </c>
      <c r="C5036" s="388" t="s">
        <v>133</v>
      </c>
      <c r="D5036" s="388" t="s">
        <v>240</v>
      </c>
      <c r="E5036" s="389" t="s">
        <v>10335</v>
      </c>
      <c r="F5036" s="388" t="s">
        <v>241</v>
      </c>
    </row>
    <row r="5037" spans="1:6">
      <c r="A5037" s="388">
        <v>94332</v>
      </c>
      <c r="B5037" s="388" t="s">
        <v>6378</v>
      </c>
      <c r="C5037" s="388" t="s">
        <v>133</v>
      </c>
      <c r="D5037" s="388" t="s">
        <v>240</v>
      </c>
      <c r="E5037" s="389" t="s">
        <v>18490</v>
      </c>
      <c r="F5037" s="388" t="s">
        <v>241</v>
      </c>
    </row>
    <row r="5038" spans="1:6">
      <c r="A5038" s="388">
        <v>94333</v>
      </c>
      <c r="B5038" s="388" t="s">
        <v>6379</v>
      </c>
      <c r="C5038" s="388" t="s">
        <v>133</v>
      </c>
      <c r="D5038" s="388" t="s">
        <v>240</v>
      </c>
      <c r="E5038" s="389" t="s">
        <v>18491</v>
      </c>
      <c r="F5038" s="388" t="s">
        <v>241</v>
      </c>
    </row>
    <row r="5039" spans="1:6">
      <c r="A5039" s="388">
        <v>94338</v>
      </c>
      <c r="B5039" s="388" t="s">
        <v>6380</v>
      </c>
      <c r="C5039" s="388" t="s">
        <v>133</v>
      </c>
      <c r="D5039" s="388" t="s">
        <v>240</v>
      </c>
      <c r="E5039" s="389" t="s">
        <v>14293</v>
      </c>
      <c r="F5039" s="388" t="s">
        <v>241</v>
      </c>
    </row>
    <row r="5040" spans="1:6">
      <c r="A5040" s="388">
        <v>94339</v>
      </c>
      <c r="B5040" s="388" t="s">
        <v>6381</v>
      </c>
      <c r="C5040" s="388" t="s">
        <v>133</v>
      </c>
      <c r="D5040" s="388" t="s">
        <v>240</v>
      </c>
      <c r="E5040" s="389" t="s">
        <v>14762</v>
      </c>
      <c r="F5040" s="388" t="s">
        <v>241</v>
      </c>
    </row>
    <row r="5041" spans="1:6">
      <c r="A5041" s="388">
        <v>94340</v>
      </c>
      <c r="B5041" s="388" t="s">
        <v>6382</v>
      </c>
      <c r="C5041" s="388" t="s">
        <v>133</v>
      </c>
      <c r="D5041" s="388" t="s">
        <v>240</v>
      </c>
      <c r="E5041" s="389" t="s">
        <v>18492</v>
      </c>
      <c r="F5041" s="388" t="s">
        <v>241</v>
      </c>
    </row>
    <row r="5042" spans="1:6">
      <c r="A5042" s="388">
        <v>94341</v>
      </c>
      <c r="B5042" s="388" t="s">
        <v>6383</v>
      </c>
      <c r="C5042" s="388" t="s">
        <v>133</v>
      </c>
      <c r="D5042" s="388" t="s">
        <v>240</v>
      </c>
      <c r="E5042" s="389" t="s">
        <v>18493</v>
      </c>
      <c r="F5042" s="388" t="s">
        <v>241</v>
      </c>
    </row>
    <row r="5043" spans="1:6">
      <c r="A5043" s="388">
        <v>94342</v>
      </c>
      <c r="B5043" s="388" t="s">
        <v>6384</v>
      </c>
      <c r="C5043" s="388" t="s">
        <v>133</v>
      </c>
      <c r="D5043" s="388" t="s">
        <v>240</v>
      </c>
      <c r="E5043" s="389" t="s">
        <v>18494</v>
      </c>
      <c r="F5043" s="388" t="s">
        <v>241</v>
      </c>
    </row>
    <row r="5044" spans="1:6">
      <c r="A5044" s="388">
        <v>96385</v>
      </c>
      <c r="B5044" s="388" t="s">
        <v>6385</v>
      </c>
      <c r="C5044" s="388" t="s">
        <v>133</v>
      </c>
      <c r="D5044" s="388" t="s">
        <v>240</v>
      </c>
      <c r="E5044" s="389" t="s">
        <v>972</v>
      </c>
      <c r="F5044" s="388" t="s">
        <v>241</v>
      </c>
    </row>
    <row r="5045" spans="1:6">
      <c r="A5045" s="388">
        <v>96386</v>
      </c>
      <c r="B5045" s="388" t="s">
        <v>6387</v>
      </c>
      <c r="C5045" s="388" t="s">
        <v>133</v>
      </c>
      <c r="D5045" s="388" t="s">
        <v>240</v>
      </c>
      <c r="E5045" s="389" t="s">
        <v>3299</v>
      </c>
      <c r="F5045" s="388" t="s">
        <v>241</v>
      </c>
    </row>
    <row r="5046" spans="1:6">
      <c r="A5046" s="388">
        <v>93360</v>
      </c>
      <c r="B5046" s="388" t="s">
        <v>6389</v>
      </c>
      <c r="C5046" s="388" t="s">
        <v>133</v>
      </c>
      <c r="D5046" s="388" t="s">
        <v>240</v>
      </c>
      <c r="E5046" s="389" t="s">
        <v>10974</v>
      </c>
      <c r="F5046" s="388" t="s">
        <v>241</v>
      </c>
    </row>
    <row r="5047" spans="1:6">
      <c r="A5047" s="388">
        <v>93361</v>
      </c>
      <c r="B5047" s="388" t="s">
        <v>6390</v>
      </c>
      <c r="C5047" s="388" t="s">
        <v>133</v>
      </c>
      <c r="D5047" s="388" t="s">
        <v>240</v>
      </c>
      <c r="E5047" s="389" t="s">
        <v>18495</v>
      </c>
      <c r="F5047" s="388" t="s">
        <v>241</v>
      </c>
    </row>
    <row r="5048" spans="1:6">
      <c r="A5048" s="388">
        <v>93362</v>
      </c>
      <c r="B5048" s="388" t="s">
        <v>6391</v>
      </c>
      <c r="C5048" s="388" t="s">
        <v>133</v>
      </c>
      <c r="D5048" s="388" t="s">
        <v>240</v>
      </c>
      <c r="E5048" s="389" t="s">
        <v>1440</v>
      </c>
      <c r="F5048" s="388" t="s">
        <v>241</v>
      </c>
    </row>
    <row r="5049" spans="1:6">
      <c r="A5049" s="388">
        <v>93363</v>
      </c>
      <c r="B5049" s="388" t="s">
        <v>6393</v>
      </c>
      <c r="C5049" s="388" t="s">
        <v>133</v>
      </c>
      <c r="D5049" s="388" t="s">
        <v>240</v>
      </c>
      <c r="E5049" s="389" t="s">
        <v>1367</v>
      </c>
      <c r="F5049" s="388" t="s">
        <v>241</v>
      </c>
    </row>
    <row r="5050" spans="1:6">
      <c r="A5050" s="388">
        <v>93364</v>
      </c>
      <c r="B5050" s="388" t="s">
        <v>6394</v>
      </c>
      <c r="C5050" s="388" t="s">
        <v>133</v>
      </c>
      <c r="D5050" s="388" t="s">
        <v>240</v>
      </c>
      <c r="E5050" s="389" t="s">
        <v>6233</v>
      </c>
      <c r="F5050" s="388" t="s">
        <v>241</v>
      </c>
    </row>
    <row r="5051" spans="1:6">
      <c r="A5051" s="388">
        <v>93365</v>
      </c>
      <c r="B5051" s="388" t="s">
        <v>6395</v>
      </c>
      <c r="C5051" s="388" t="s">
        <v>133</v>
      </c>
      <c r="D5051" s="388" t="s">
        <v>240</v>
      </c>
      <c r="E5051" s="389" t="s">
        <v>3369</v>
      </c>
      <c r="F5051" s="388" t="s">
        <v>241</v>
      </c>
    </row>
    <row r="5052" spans="1:6">
      <c r="A5052" s="388">
        <v>93366</v>
      </c>
      <c r="B5052" s="388" t="s">
        <v>6396</v>
      </c>
      <c r="C5052" s="388" t="s">
        <v>133</v>
      </c>
      <c r="D5052" s="388" t="s">
        <v>240</v>
      </c>
      <c r="E5052" s="389" t="s">
        <v>4371</v>
      </c>
      <c r="F5052" s="388" t="s">
        <v>241</v>
      </c>
    </row>
    <row r="5053" spans="1:6">
      <c r="A5053" s="388">
        <v>93367</v>
      </c>
      <c r="B5053" s="388" t="s">
        <v>6397</v>
      </c>
      <c r="C5053" s="388" t="s">
        <v>133</v>
      </c>
      <c r="D5053" s="388" t="s">
        <v>240</v>
      </c>
      <c r="E5053" s="389" t="s">
        <v>2301</v>
      </c>
      <c r="F5053" s="388" t="s">
        <v>241</v>
      </c>
    </row>
    <row r="5054" spans="1:6">
      <c r="A5054" s="388">
        <v>93368</v>
      </c>
      <c r="B5054" s="388" t="s">
        <v>6398</v>
      </c>
      <c r="C5054" s="388" t="s">
        <v>133</v>
      </c>
      <c r="D5054" s="388" t="s">
        <v>240</v>
      </c>
      <c r="E5054" s="389" t="s">
        <v>18496</v>
      </c>
      <c r="F5054" s="388" t="s">
        <v>241</v>
      </c>
    </row>
    <row r="5055" spans="1:6">
      <c r="A5055" s="388">
        <v>93369</v>
      </c>
      <c r="B5055" s="388" t="s">
        <v>6400</v>
      </c>
      <c r="C5055" s="388" t="s">
        <v>133</v>
      </c>
      <c r="D5055" s="388" t="s">
        <v>240</v>
      </c>
      <c r="E5055" s="389" t="s">
        <v>18497</v>
      </c>
      <c r="F5055" s="388" t="s">
        <v>241</v>
      </c>
    </row>
    <row r="5056" spans="1:6">
      <c r="A5056" s="388">
        <v>93370</v>
      </c>
      <c r="B5056" s="388" t="s">
        <v>6401</v>
      </c>
      <c r="C5056" s="388" t="s">
        <v>133</v>
      </c>
      <c r="D5056" s="388" t="s">
        <v>240</v>
      </c>
      <c r="E5056" s="389" t="s">
        <v>3437</v>
      </c>
      <c r="F5056" s="388" t="s">
        <v>241</v>
      </c>
    </row>
    <row r="5057" spans="1:6">
      <c r="A5057" s="388">
        <v>93371</v>
      </c>
      <c r="B5057" s="388" t="s">
        <v>6403</v>
      </c>
      <c r="C5057" s="388" t="s">
        <v>133</v>
      </c>
      <c r="D5057" s="388" t="s">
        <v>240</v>
      </c>
      <c r="E5057" s="389" t="s">
        <v>4482</v>
      </c>
      <c r="F5057" s="388" t="s">
        <v>241</v>
      </c>
    </row>
    <row r="5058" spans="1:6">
      <c r="A5058" s="388">
        <v>93372</v>
      </c>
      <c r="B5058" s="388" t="s">
        <v>6404</v>
      </c>
      <c r="C5058" s="388" t="s">
        <v>133</v>
      </c>
      <c r="D5058" s="388" t="s">
        <v>240</v>
      </c>
      <c r="E5058" s="389" t="s">
        <v>18480</v>
      </c>
      <c r="F5058" s="388" t="s">
        <v>241</v>
      </c>
    </row>
    <row r="5059" spans="1:6">
      <c r="A5059" s="388">
        <v>93373</v>
      </c>
      <c r="B5059" s="388" t="s">
        <v>6405</v>
      </c>
      <c r="C5059" s="388" t="s">
        <v>133</v>
      </c>
      <c r="D5059" s="388" t="s">
        <v>240</v>
      </c>
      <c r="E5059" s="389" t="s">
        <v>9056</v>
      </c>
      <c r="F5059" s="388" t="s">
        <v>241</v>
      </c>
    </row>
    <row r="5060" spans="1:6">
      <c r="A5060" s="388">
        <v>93374</v>
      </c>
      <c r="B5060" s="388" t="s">
        <v>6406</v>
      </c>
      <c r="C5060" s="388" t="s">
        <v>133</v>
      </c>
      <c r="D5060" s="388" t="s">
        <v>240</v>
      </c>
      <c r="E5060" s="389" t="s">
        <v>18498</v>
      </c>
      <c r="F5060" s="388" t="s">
        <v>241</v>
      </c>
    </row>
    <row r="5061" spans="1:6">
      <c r="A5061" s="388">
        <v>93375</v>
      </c>
      <c r="B5061" s="388" t="s">
        <v>6407</v>
      </c>
      <c r="C5061" s="388" t="s">
        <v>133</v>
      </c>
      <c r="D5061" s="388" t="s">
        <v>240</v>
      </c>
      <c r="E5061" s="389" t="s">
        <v>4491</v>
      </c>
      <c r="F5061" s="388" t="s">
        <v>241</v>
      </c>
    </row>
    <row r="5062" spans="1:6">
      <c r="A5062" s="388">
        <v>93376</v>
      </c>
      <c r="B5062" s="388" t="s">
        <v>6409</v>
      </c>
      <c r="C5062" s="388" t="s">
        <v>133</v>
      </c>
      <c r="D5062" s="388" t="s">
        <v>240</v>
      </c>
      <c r="E5062" s="389" t="s">
        <v>2334</v>
      </c>
      <c r="F5062" s="388" t="s">
        <v>241</v>
      </c>
    </row>
    <row r="5063" spans="1:6">
      <c r="A5063" s="388">
        <v>93377</v>
      </c>
      <c r="B5063" s="388" t="s">
        <v>6411</v>
      </c>
      <c r="C5063" s="388" t="s">
        <v>133</v>
      </c>
      <c r="D5063" s="388" t="s">
        <v>240</v>
      </c>
      <c r="E5063" s="389" t="s">
        <v>17788</v>
      </c>
      <c r="F5063" s="388" t="s">
        <v>241</v>
      </c>
    </row>
    <row r="5064" spans="1:6">
      <c r="A5064" s="388">
        <v>93378</v>
      </c>
      <c r="B5064" s="388" t="s">
        <v>6412</v>
      </c>
      <c r="C5064" s="388" t="s">
        <v>133</v>
      </c>
      <c r="D5064" s="388" t="s">
        <v>240</v>
      </c>
      <c r="E5064" s="389" t="s">
        <v>18499</v>
      </c>
      <c r="F5064" s="388" t="s">
        <v>241</v>
      </c>
    </row>
    <row r="5065" spans="1:6">
      <c r="A5065" s="388">
        <v>93379</v>
      </c>
      <c r="B5065" s="388" t="s">
        <v>6413</v>
      </c>
      <c r="C5065" s="388" t="s">
        <v>133</v>
      </c>
      <c r="D5065" s="388" t="s">
        <v>240</v>
      </c>
      <c r="E5065" s="389" t="s">
        <v>922</v>
      </c>
      <c r="F5065" s="388" t="s">
        <v>241</v>
      </c>
    </row>
    <row r="5066" spans="1:6">
      <c r="A5066" s="388">
        <v>93380</v>
      </c>
      <c r="B5066" s="388" t="s">
        <v>6414</v>
      </c>
      <c r="C5066" s="388" t="s">
        <v>133</v>
      </c>
      <c r="D5066" s="388" t="s">
        <v>240</v>
      </c>
      <c r="E5066" s="389" t="s">
        <v>18433</v>
      </c>
      <c r="F5066" s="388" t="s">
        <v>241</v>
      </c>
    </row>
    <row r="5067" spans="1:6">
      <c r="A5067" s="388">
        <v>93381</v>
      </c>
      <c r="B5067" s="388" t="s">
        <v>6416</v>
      </c>
      <c r="C5067" s="388" t="s">
        <v>133</v>
      </c>
      <c r="D5067" s="388" t="s">
        <v>240</v>
      </c>
      <c r="E5067" s="389" t="s">
        <v>6248</v>
      </c>
      <c r="F5067" s="388" t="s">
        <v>241</v>
      </c>
    </row>
    <row r="5068" spans="1:6">
      <c r="A5068" s="388">
        <v>93382</v>
      </c>
      <c r="B5068" s="388" t="s">
        <v>6417</v>
      </c>
      <c r="C5068" s="388" t="s">
        <v>133</v>
      </c>
      <c r="D5068" s="388" t="s">
        <v>240</v>
      </c>
      <c r="E5068" s="389" t="s">
        <v>4792</v>
      </c>
      <c r="F5068" s="388" t="s">
        <v>241</v>
      </c>
    </row>
    <row r="5069" spans="1:6">
      <c r="A5069" s="388">
        <v>96995</v>
      </c>
      <c r="B5069" s="388" t="s">
        <v>6418</v>
      </c>
      <c r="C5069" s="388" t="s">
        <v>133</v>
      </c>
      <c r="D5069" s="388" t="s">
        <v>709</v>
      </c>
      <c r="E5069" s="389" t="s">
        <v>14763</v>
      </c>
      <c r="F5069" s="388" t="s">
        <v>241</v>
      </c>
    </row>
    <row r="5070" spans="1:6">
      <c r="A5070" s="388">
        <v>97916</v>
      </c>
      <c r="B5070" s="388" t="s">
        <v>6419</v>
      </c>
      <c r="C5070" s="388" t="s">
        <v>6420</v>
      </c>
      <c r="D5070" s="388" t="s">
        <v>240</v>
      </c>
      <c r="E5070" s="389" t="s">
        <v>7297</v>
      </c>
      <c r="F5070" s="388" t="s">
        <v>241</v>
      </c>
    </row>
    <row r="5071" spans="1:6">
      <c r="A5071" s="388">
        <v>97917</v>
      </c>
      <c r="B5071" s="388" t="s">
        <v>6422</v>
      </c>
      <c r="C5071" s="388" t="s">
        <v>6420</v>
      </c>
      <c r="D5071" s="388" t="s">
        <v>240</v>
      </c>
      <c r="E5071" s="389" t="s">
        <v>10472</v>
      </c>
      <c r="F5071" s="388" t="s">
        <v>241</v>
      </c>
    </row>
    <row r="5072" spans="1:6">
      <c r="A5072" s="388">
        <v>97918</v>
      </c>
      <c r="B5072" s="388" t="s">
        <v>6424</v>
      </c>
      <c r="C5072" s="388" t="s">
        <v>6420</v>
      </c>
      <c r="D5072" s="388" t="s">
        <v>240</v>
      </c>
      <c r="E5072" s="389" t="s">
        <v>7861</v>
      </c>
      <c r="F5072" s="388" t="s">
        <v>241</v>
      </c>
    </row>
    <row r="5073" spans="1:6">
      <c r="A5073" s="388">
        <v>97919</v>
      </c>
      <c r="B5073" s="388" t="s">
        <v>6425</v>
      </c>
      <c r="C5073" s="388" t="s">
        <v>6420</v>
      </c>
      <c r="D5073" s="388" t="s">
        <v>240</v>
      </c>
      <c r="E5073" s="389" t="s">
        <v>10566</v>
      </c>
      <c r="F5073" s="388" t="s">
        <v>241</v>
      </c>
    </row>
    <row r="5074" spans="1:6">
      <c r="A5074" s="388">
        <v>101616</v>
      </c>
      <c r="B5074" s="388" t="s">
        <v>6426</v>
      </c>
      <c r="C5074" s="388" t="s">
        <v>145</v>
      </c>
      <c r="D5074" s="388" t="s">
        <v>240</v>
      </c>
      <c r="E5074" s="389" t="s">
        <v>630</v>
      </c>
      <c r="F5074" s="388" t="s">
        <v>241</v>
      </c>
    </row>
    <row r="5075" spans="1:6">
      <c r="A5075" s="388">
        <v>101617</v>
      </c>
      <c r="B5075" s="388" t="s">
        <v>6428</v>
      </c>
      <c r="C5075" s="388" t="s">
        <v>145</v>
      </c>
      <c r="D5075" s="388" t="s">
        <v>240</v>
      </c>
      <c r="E5075" s="389" t="s">
        <v>13905</v>
      </c>
      <c r="F5075" s="388" t="s">
        <v>241</v>
      </c>
    </row>
    <row r="5076" spans="1:6">
      <c r="A5076" s="388">
        <v>101618</v>
      </c>
      <c r="B5076" s="388" t="s">
        <v>6430</v>
      </c>
      <c r="C5076" s="388" t="s">
        <v>133</v>
      </c>
      <c r="D5076" s="388" t="s">
        <v>240</v>
      </c>
      <c r="E5076" s="389" t="s">
        <v>14764</v>
      </c>
      <c r="F5076" s="388" t="s">
        <v>241</v>
      </c>
    </row>
    <row r="5077" spans="1:6">
      <c r="A5077" s="388">
        <v>101619</v>
      </c>
      <c r="B5077" s="388" t="s">
        <v>6431</v>
      </c>
      <c r="C5077" s="388" t="s">
        <v>133</v>
      </c>
      <c r="D5077" s="388" t="s">
        <v>240</v>
      </c>
      <c r="E5077" s="389" t="s">
        <v>18500</v>
      </c>
      <c r="F5077" s="388" t="s">
        <v>241</v>
      </c>
    </row>
    <row r="5078" spans="1:6">
      <c r="A5078" s="388">
        <v>101620</v>
      </c>
      <c r="B5078" s="388" t="s">
        <v>6432</v>
      </c>
      <c r="C5078" s="388" t="s">
        <v>133</v>
      </c>
      <c r="D5078" s="388" t="s">
        <v>240</v>
      </c>
      <c r="E5078" s="389" t="s">
        <v>18501</v>
      </c>
      <c r="F5078" s="388" t="s">
        <v>241</v>
      </c>
    </row>
    <row r="5079" spans="1:6">
      <c r="A5079" s="388">
        <v>101621</v>
      </c>
      <c r="B5079" s="388" t="s">
        <v>6433</v>
      </c>
      <c r="C5079" s="388" t="s">
        <v>133</v>
      </c>
      <c r="D5079" s="388" t="s">
        <v>240</v>
      </c>
      <c r="E5079" s="389" t="s">
        <v>14765</v>
      </c>
      <c r="F5079" s="388" t="s">
        <v>241</v>
      </c>
    </row>
    <row r="5080" spans="1:6">
      <c r="A5080" s="388">
        <v>101622</v>
      </c>
      <c r="B5080" s="388" t="s">
        <v>6434</v>
      </c>
      <c r="C5080" s="388" t="s">
        <v>133</v>
      </c>
      <c r="D5080" s="388" t="s">
        <v>240</v>
      </c>
      <c r="E5080" s="389" t="s">
        <v>18502</v>
      </c>
      <c r="F5080" s="388" t="s">
        <v>241</v>
      </c>
    </row>
    <row r="5081" spans="1:6">
      <c r="A5081" s="388">
        <v>101623</v>
      </c>
      <c r="B5081" s="388" t="s">
        <v>6435</v>
      </c>
      <c r="C5081" s="388" t="s">
        <v>133</v>
      </c>
      <c r="D5081" s="388" t="s">
        <v>240</v>
      </c>
      <c r="E5081" s="389" t="s">
        <v>18503</v>
      </c>
      <c r="F5081" s="388" t="s">
        <v>241</v>
      </c>
    </row>
    <row r="5082" spans="1:6">
      <c r="A5082" s="388">
        <v>101624</v>
      </c>
      <c r="B5082" s="388" t="s">
        <v>6436</v>
      </c>
      <c r="C5082" s="388" t="s">
        <v>133</v>
      </c>
      <c r="D5082" s="388" t="s">
        <v>240</v>
      </c>
      <c r="E5082" s="389" t="s">
        <v>18504</v>
      </c>
      <c r="F5082" s="388" t="s">
        <v>241</v>
      </c>
    </row>
    <row r="5083" spans="1:6">
      <c r="A5083" s="388">
        <v>101625</v>
      </c>
      <c r="B5083" s="388" t="s">
        <v>6437</v>
      </c>
      <c r="C5083" s="388" t="s">
        <v>133</v>
      </c>
      <c r="D5083" s="388" t="s">
        <v>240</v>
      </c>
      <c r="E5083" s="389" t="s">
        <v>18505</v>
      </c>
      <c r="F5083" s="388" t="s">
        <v>241</v>
      </c>
    </row>
    <row r="5084" spans="1:6">
      <c r="A5084" s="388">
        <v>95606</v>
      </c>
      <c r="B5084" s="388" t="s">
        <v>6438</v>
      </c>
      <c r="C5084" s="388" t="s">
        <v>133</v>
      </c>
      <c r="D5084" s="388" t="s">
        <v>240</v>
      </c>
      <c r="E5084" s="389" t="s">
        <v>741</v>
      </c>
      <c r="F5084" s="388" t="s">
        <v>241</v>
      </c>
    </row>
    <row r="5085" spans="1:6">
      <c r="A5085" s="388">
        <v>87471</v>
      </c>
      <c r="B5085" s="388" t="s">
        <v>6440</v>
      </c>
      <c r="C5085" s="388" t="s">
        <v>145</v>
      </c>
      <c r="D5085" s="388" t="s">
        <v>240</v>
      </c>
      <c r="E5085" s="389" t="s">
        <v>14766</v>
      </c>
      <c r="F5085" s="388" t="s">
        <v>241</v>
      </c>
    </row>
    <row r="5086" spans="1:6">
      <c r="A5086" s="388">
        <v>87472</v>
      </c>
      <c r="B5086" s="388" t="s">
        <v>6441</v>
      </c>
      <c r="C5086" s="388" t="s">
        <v>145</v>
      </c>
      <c r="D5086" s="388" t="s">
        <v>240</v>
      </c>
      <c r="E5086" s="389" t="s">
        <v>17401</v>
      </c>
      <c r="F5086" s="388" t="s">
        <v>241</v>
      </c>
    </row>
    <row r="5087" spans="1:6">
      <c r="A5087" s="388">
        <v>87473</v>
      </c>
      <c r="B5087" s="388" t="s">
        <v>6442</v>
      </c>
      <c r="C5087" s="388" t="s">
        <v>145</v>
      </c>
      <c r="D5087" s="388" t="s">
        <v>240</v>
      </c>
      <c r="E5087" s="389" t="s">
        <v>16953</v>
      </c>
      <c r="F5087" s="388" t="s">
        <v>241</v>
      </c>
    </row>
    <row r="5088" spans="1:6">
      <c r="A5088" s="388">
        <v>87474</v>
      </c>
      <c r="B5088" s="388" t="s">
        <v>6443</v>
      </c>
      <c r="C5088" s="388" t="s">
        <v>145</v>
      </c>
      <c r="D5088" s="388" t="s">
        <v>240</v>
      </c>
      <c r="E5088" s="389" t="s">
        <v>18506</v>
      </c>
      <c r="F5088" s="388" t="s">
        <v>241</v>
      </c>
    </row>
    <row r="5089" spans="1:6">
      <c r="A5089" s="388">
        <v>87475</v>
      </c>
      <c r="B5089" s="388" t="s">
        <v>6444</v>
      </c>
      <c r="C5089" s="388" t="s">
        <v>145</v>
      </c>
      <c r="D5089" s="388" t="s">
        <v>240</v>
      </c>
      <c r="E5089" s="389" t="s">
        <v>18507</v>
      </c>
      <c r="F5089" s="388" t="s">
        <v>241</v>
      </c>
    </row>
    <row r="5090" spans="1:6">
      <c r="A5090" s="388">
        <v>87476</v>
      </c>
      <c r="B5090" s="388" t="s">
        <v>6445</v>
      </c>
      <c r="C5090" s="388" t="s">
        <v>145</v>
      </c>
      <c r="D5090" s="388" t="s">
        <v>240</v>
      </c>
      <c r="E5090" s="389" t="s">
        <v>18508</v>
      </c>
      <c r="F5090" s="388" t="s">
        <v>241</v>
      </c>
    </row>
    <row r="5091" spans="1:6">
      <c r="A5091" s="388">
        <v>87477</v>
      </c>
      <c r="B5091" s="388" t="s">
        <v>6446</v>
      </c>
      <c r="C5091" s="388" t="s">
        <v>145</v>
      </c>
      <c r="D5091" s="388" t="s">
        <v>240</v>
      </c>
      <c r="E5091" s="389" t="s">
        <v>18509</v>
      </c>
      <c r="F5091" s="388" t="s">
        <v>241</v>
      </c>
    </row>
    <row r="5092" spans="1:6">
      <c r="A5092" s="388">
        <v>87478</v>
      </c>
      <c r="B5092" s="388" t="s">
        <v>6447</v>
      </c>
      <c r="C5092" s="388" t="s">
        <v>145</v>
      </c>
      <c r="D5092" s="388" t="s">
        <v>240</v>
      </c>
      <c r="E5092" s="389" t="s">
        <v>14767</v>
      </c>
      <c r="F5092" s="388" t="s">
        <v>241</v>
      </c>
    </row>
    <row r="5093" spans="1:6">
      <c r="A5093" s="388">
        <v>87479</v>
      </c>
      <c r="B5093" s="388" t="s">
        <v>6448</v>
      </c>
      <c r="C5093" s="388" t="s">
        <v>145</v>
      </c>
      <c r="D5093" s="388" t="s">
        <v>240</v>
      </c>
      <c r="E5093" s="389" t="s">
        <v>14024</v>
      </c>
      <c r="F5093" s="388" t="s">
        <v>241</v>
      </c>
    </row>
    <row r="5094" spans="1:6">
      <c r="A5094" s="388">
        <v>87480</v>
      </c>
      <c r="B5094" s="388" t="s">
        <v>6449</v>
      </c>
      <c r="C5094" s="388" t="s">
        <v>145</v>
      </c>
      <c r="D5094" s="388" t="s">
        <v>240</v>
      </c>
      <c r="E5094" s="389" t="s">
        <v>18510</v>
      </c>
      <c r="F5094" s="388" t="s">
        <v>241</v>
      </c>
    </row>
    <row r="5095" spans="1:6">
      <c r="A5095" s="388">
        <v>87481</v>
      </c>
      <c r="B5095" s="388" t="s">
        <v>6450</v>
      </c>
      <c r="C5095" s="388" t="s">
        <v>145</v>
      </c>
      <c r="D5095" s="388" t="s">
        <v>240</v>
      </c>
      <c r="E5095" s="389" t="s">
        <v>18511</v>
      </c>
      <c r="F5095" s="388" t="s">
        <v>241</v>
      </c>
    </row>
    <row r="5096" spans="1:6">
      <c r="A5096" s="388">
        <v>87482</v>
      </c>
      <c r="B5096" s="388" t="s">
        <v>6451</v>
      </c>
      <c r="C5096" s="388" t="s">
        <v>145</v>
      </c>
      <c r="D5096" s="388" t="s">
        <v>240</v>
      </c>
      <c r="E5096" s="389" t="s">
        <v>18512</v>
      </c>
      <c r="F5096" s="388" t="s">
        <v>241</v>
      </c>
    </row>
    <row r="5097" spans="1:6">
      <c r="A5097" s="388">
        <v>87483</v>
      </c>
      <c r="B5097" s="388" t="s">
        <v>6452</v>
      </c>
      <c r="C5097" s="388" t="s">
        <v>145</v>
      </c>
      <c r="D5097" s="388" t="s">
        <v>240</v>
      </c>
      <c r="E5097" s="389" t="s">
        <v>18513</v>
      </c>
      <c r="F5097" s="388" t="s">
        <v>241</v>
      </c>
    </row>
    <row r="5098" spans="1:6">
      <c r="A5098" s="388">
        <v>87484</v>
      </c>
      <c r="B5098" s="388" t="s">
        <v>6454</v>
      </c>
      <c r="C5098" s="388" t="s">
        <v>145</v>
      </c>
      <c r="D5098" s="388" t="s">
        <v>240</v>
      </c>
      <c r="E5098" s="389" t="s">
        <v>14768</v>
      </c>
      <c r="F5098" s="388" t="s">
        <v>241</v>
      </c>
    </row>
    <row r="5099" spans="1:6">
      <c r="A5099" s="388">
        <v>87485</v>
      </c>
      <c r="B5099" s="388" t="s">
        <v>6455</v>
      </c>
      <c r="C5099" s="388" t="s">
        <v>145</v>
      </c>
      <c r="D5099" s="388" t="s">
        <v>240</v>
      </c>
      <c r="E5099" s="389" t="s">
        <v>18514</v>
      </c>
      <c r="F5099" s="388" t="s">
        <v>241</v>
      </c>
    </row>
    <row r="5100" spans="1:6">
      <c r="A5100" s="388">
        <v>87487</v>
      </c>
      <c r="B5100" s="388" t="s">
        <v>6456</v>
      </c>
      <c r="C5100" s="388" t="s">
        <v>145</v>
      </c>
      <c r="D5100" s="388" t="s">
        <v>240</v>
      </c>
      <c r="E5100" s="389" t="s">
        <v>18515</v>
      </c>
      <c r="F5100" s="388" t="s">
        <v>241</v>
      </c>
    </row>
    <row r="5101" spans="1:6">
      <c r="A5101" s="388">
        <v>87488</v>
      </c>
      <c r="B5101" s="388" t="s">
        <v>6457</v>
      </c>
      <c r="C5101" s="388" t="s">
        <v>145</v>
      </c>
      <c r="D5101" s="388" t="s">
        <v>240</v>
      </c>
      <c r="E5101" s="389" t="s">
        <v>18516</v>
      </c>
      <c r="F5101" s="388" t="s">
        <v>241</v>
      </c>
    </row>
    <row r="5102" spans="1:6">
      <c r="A5102" s="388">
        <v>87489</v>
      </c>
      <c r="B5102" s="388" t="s">
        <v>6458</v>
      </c>
      <c r="C5102" s="388" t="s">
        <v>145</v>
      </c>
      <c r="D5102" s="388" t="s">
        <v>240</v>
      </c>
      <c r="E5102" s="389" t="s">
        <v>18517</v>
      </c>
      <c r="F5102" s="388" t="s">
        <v>241</v>
      </c>
    </row>
    <row r="5103" spans="1:6">
      <c r="A5103" s="388">
        <v>87490</v>
      </c>
      <c r="B5103" s="388" t="s">
        <v>6459</v>
      </c>
      <c r="C5103" s="388" t="s">
        <v>145</v>
      </c>
      <c r="D5103" s="388" t="s">
        <v>240</v>
      </c>
      <c r="E5103" s="389" t="s">
        <v>18518</v>
      </c>
      <c r="F5103" s="388" t="s">
        <v>241</v>
      </c>
    </row>
    <row r="5104" spans="1:6">
      <c r="A5104" s="388">
        <v>87491</v>
      </c>
      <c r="B5104" s="388" t="s">
        <v>6460</v>
      </c>
      <c r="C5104" s="388" t="s">
        <v>145</v>
      </c>
      <c r="D5104" s="388" t="s">
        <v>240</v>
      </c>
      <c r="E5104" s="389" t="s">
        <v>18519</v>
      </c>
      <c r="F5104" s="388" t="s">
        <v>241</v>
      </c>
    </row>
    <row r="5105" spans="1:6">
      <c r="A5105" s="388">
        <v>87492</v>
      </c>
      <c r="B5105" s="388" t="s">
        <v>6461</v>
      </c>
      <c r="C5105" s="388" t="s">
        <v>145</v>
      </c>
      <c r="D5105" s="388" t="s">
        <v>240</v>
      </c>
      <c r="E5105" s="389" t="s">
        <v>18520</v>
      </c>
      <c r="F5105" s="388" t="s">
        <v>241</v>
      </c>
    </row>
    <row r="5106" spans="1:6">
      <c r="A5106" s="388">
        <v>87493</v>
      </c>
      <c r="B5106" s="388" t="s">
        <v>6462</v>
      </c>
      <c r="C5106" s="388" t="s">
        <v>145</v>
      </c>
      <c r="D5106" s="388" t="s">
        <v>240</v>
      </c>
      <c r="E5106" s="389" t="s">
        <v>18521</v>
      </c>
      <c r="F5106" s="388" t="s">
        <v>241</v>
      </c>
    </row>
    <row r="5107" spans="1:6">
      <c r="A5107" s="388">
        <v>87494</v>
      </c>
      <c r="B5107" s="388" t="s">
        <v>6463</v>
      </c>
      <c r="C5107" s="388" t="s">
        <v>145</v>
      </c>
      <c r="D5107" s="388" t="s">
        <v>240</v>
      </c>
      <c r="E5107" s="389" t="s">
        <v>10967</v>
      </c>
      <c r="F5107" s="388" t="s">
        <v>241</v>
      </c>
    </row>
    <row r="5108" spans="1:6">
      <c r="A5108" s="388">
        <v>87495</v>
      </c>
      <c r="B5108" s="388" t="s">
        <v>6464</v>
      </c>
      <c r="C5108" s="388" t="s">
        <v>145</v>
      </c>
      <c r="D5108" s="388" t="s">
        <v>240</v>
      </c>
      <c r="E5108" s="389" t="s">
        <v>18522</v>
      </c>
      <c r="F5108" s="388" t="s">
        <v>241</v>
      </c>
    </row>
    <row r="5109" spans="1:6">
      <c r="A5109" s="388">
        <v>87496</v>
      </c>
      <c r="B5109" s="388" t="s">
        <v>6465</v>
      </c>
      <c r="C5109" s="388" t="s">
        <v>145</v>
      </c>
      <c r="D5109" s="388" t="s">
        <v>240</v>
      </c>
      <c r="E5109" s="389" t="s">
        <v>18523</v>
      </c>
      <c r="F5109" s="388" t="s">
        <v>241</v>
      </c>
    </row>
    <row r="5110" spans="1:6">
      <c r="A5110" s="388">
        <v>87497</v>
      </c>
      <c r="B5110" s="388" t="s">
        <v>6466</v>
      </c>
      <c r="C5110" s="388" t="s">
        <v>145</v>
      </c>
      <c r="D5110" s="388" t="s">
        <v>240</v>
      </c>
      <c r="E5110" s="389" t="s">
        <v>14769</v>
      </c>
      <c r="F5110" s="388" t="s">
        <v>241</v>
      </c>
    </row>
    <row r="5111" spans="1:6">
      <c r="A5111" s="388">
        <v>87498</v>
      </c>
      <c r="B5111" s="388" t="s">
        <v>6467</v>
      </c>
      <c r="C5111" s="388" t="s">
        <v>145</v>
      </c>
      <c r="D5111" s="388" t="s">
        <v>240</v>
      </c>
      <c r="E5111" s="389" t="s">
        <v>10335</v>
      </c>
      <c r="F5111" s="388" t="s">
        <v>241</v>
      </c>
    </row>
    <row r="5112" spans="1:6">
      <c r="A5112" s="388">
        <v>87499</v>
      </c>
      <c r="B5112" s="388" t="s">
        <v>6468</v>
      </c>
      <c r="C5112" s="388" t="s">
        <v>145</v>
      </c>
      <c r="D5112" s="388" t="s">
        <v>240</v>
      </c>
      <c r="E5112" s="389" t="s">
        <v>14712</v>
      </c>
      <c r="F5112" s="388" t="s">
        <v>241</v>
      </c>
    </row>
    <row r="5113" spans="1:6">
      <c r="A5113" s="388">
        <v>87500</v>
      </c>
      <c r="B5113" s="388" t="s">
        <v>6469</v>
      </c>
      <c r="C5113" s="388" t="s">
        <v>145</v>
      </c>
      <c r="D5113" s="388" t="s">
        <v>240</v>
      </c>
      <c r="E5113" s="389" t="s">
        <v>18524</v>
      </c>
      <c r="F5113" s="388" t="s">
        <v>241</v>
      </c>
    </row>
    <row r="5114" spans="1:6">
      <c r="A5114" s="388">
        <v>87501</v>
      </c>
      <c r="B5114" s="388" t="s">
        <v>6470</v>
      </c>
      <c r="C5114" s="388" t="s">
        <v>145</v>
      </c>
      <c r="D5114" s="388" t="s">
        <v>240</v>
      </c>
      <c r="E5114" s="389" t="s">
        <v>18525</v>
      </c>
      <c r="F5114" s="388" t="s">
        <v>241</v>
      </c>
    </row>
    <row r="5115" spans="1:6">
      <c r="A5115" s="388">
        <v>87502</v>
      </c>
      <c r="B5115" s="388" t="s">
        <v>6471</v>
      </c>
      <c r="C5115" s="388" t="s">
        <v>145</v>
      </c>
      <c r="D5115" s="388" t="s">
        <v>240</v>
      </c>
      <c r="E5115" s="389" t="s">
        <v>18526</v>
      </c>
      <c r="F5115" s="388" t="s">
        <v>241</v>
      </c>
    </row>
    <row r="5116" spans="1:6">
      <c r="A5116" s="388">
        <v>87503</v>
      </c>
      <c r="B5116" s="388" t="s">
        <v>6472</v>
      </c>
      <c r="C5116" s="388" t="s">
        <v>145</v>
      </c>
      <c r="D5116" s="388" t="s">
        <v>240</v>
      </c>
      <c r="E5116" s="389" t="s">
        <v>18527</v>
      </c>
      <c r="F5116" s="388" t="s">
        <v>241</v>
      </c>
    </row>
    <row r="5117" spans="1:6">
      <c r="A5117" s="388">
        <v>87504</v>
      </c>
      <c r="B5117" s="388" t="s">
        <v>6473</v>
      </c>
      <c r="C5117" s="388" t="s">
        <v>145</v>
      </c>
      <c r="D5117" s="388" t="s">
        <v>240</v>
      </c>
      <c r="E5117" s="389" t="s">
        <v>18528</v>
      </c>
      <c r="F5117" s="388" t="s">
        <v>241</v>
      </c>
    </row>
    <row r="5118" spans="1:6">
      <c r="A5118" s="388">
        <v>87505</v>
      </c>
      <c r="B5118" s="388" t="s">
        <v>6474</v>
      </c>
      <c r="C5118" s="388" t="s">
        <v>145</v>
      </c>
      <c r="D5118" s="388" t="s">
        <v>240</v>
      </c>
      <c r="E5118" s="389" t="s">
        <v>14770</v>
      </c>
      <c r="F5118" s="388" t="s">
        <v>241</v>
      </c>
    </row>
    <row r="5119" spans="1:6">
      <c r="A5119" s="388">
        <v>87506</v>
      </c>
      <c r="B5119" s="388" t="s">
        <v>6475</v>
      </c>
      <c r="C5119" s="388" t="s">
        <v>145</v>
      </c>
      <c r="D5119" s="388" t="s">
        <v>240</v>
      </c>
      <c r="E5119" s="389" t="s">
        <v>14771</v>
      </c>
      <c r="F5119" s="388" t="s">
        <v>241</v>
      </c>
    </row>
    <row r="5120" spans="1:6">
      <c r="A5120" s="388">
        <v>87507</v>
      </c>
      <c r="B5120" s="388" t="s">
        <v>6476</v>
      </c>
      <c r="C5120" s="388" t="s">
        <v>145</v>
      </c>
      <c r="D5120" s="388" t="s">
        <v>240</v>
      </c>
      <c r="E5120" s="389" t="s">
        <v>18529</v>
      </c>
      <c r="F5120" s="388" t="s">
        <v>241</v>
      </c>
    </row>
    <row r="5121" spans="1:6">
      <c r="A5121" s="388">
        <v>87508</v>
      </c>
      <c r="B5121" s="388" t="s">
        <v>6477</v>
      </c>
      <c r="C5121" s="388" t="s">
        <v>145</v>
      </c>
      <c r="D5121" s="388" t="s">
        <v>240</v>
      </c>
      <c r="E5121" s="389" t="s">
        <v>17574</v>
      </c>
      <c r="F5121" s="388" t="s">
        <v>241</v>
      </c>
    </row>
    <row r="5122" spans="1:6">
      <c r="A5122" s="388">
        <v>87509</v>
      </c>
      <c r="B5122" s="388" t="s">
        <v>6478</v>
      </c>
      <c r="C5122" s="388" t="s">
        <v>145</v>
      </c>
      <c r="D5122" s="388" t="s">
        <v>240</v>
      </c>
      <c r="E5122" s="389" t="s">
        <v>14772</v>
      </c>
      <c r="F5122" s="388" t="s">
        <v>241</v>
      </c>
    </row>
    <row r="5123" spans="1:6">
      <c r="A5123" s="388">
        <v>87510</v>
      </c>
      <c r="B5123" s="388" t="s">
        <v>6479</v>
      </c>
      <c r="C5123" s="388" t="s">
        <v>145</v>
      </c>
      <c r="D5123" s="388" t="s">
        <v>240</v>
      </c>
      <c r="E5123" s="389" t="s">
        <v>18530</v>
      </c>
      <c r="F5123" s="388" t="s">
        <v>241</v>
      </c>
    </row>
    <row r="5124" spans="1:6">
      <c r="A5124" s="388">
        <v>87511</v>
      </c>
      <c r="B5124" s="388" t="s">
        <v>6480</v>
      </c>
      <c r="C5124" s="388" t="s">
        <v>145</v>
      </c>
      <c r="D5124" s="388" t="s">
        <v>240</v>
      </c>
      <c r="E5124" s="389" t="s">
        <v>18531</v>
      </c>
      <c r="F5124" s="388" t="s">
        <v>241</v>
      </c>
    </row>
    <row r="5125" spans="1:6">
      <c r="A5125" s="388">
        <v>87512</v>
      </c>
      <c r="B5125" s="388" t="s">
        <v>6481</v>
      </c>
      <c r="C5125" s="388" t="s">
        <v>145</v>
      </c>
      <c r="D5125" s="388" t="s">
        <v>240</v>
      </c>
      <c r="E5125" s="389" t="s">
        <v>14773</v>
      </c>
      <c r="F5125" s="388" t="s">
        <v>241</v>
      </c>
    </row>
    <row r="5126" spans="1:6">
      <c r="A5126" s="388">
        <v>87513</v>
      </c>
      <c r="B5126" s="388" t="s">
        <v>6483</v>
      </c>
      <c r="C5126" s="388" t="s">
        <v>145</v>
      </c>
      <c r="D5126" s="388" t="s">
        <v>240</v>
      </c>
      <c r="E5126" s="389" t="s">
        <v>18532</v>
      </c>
      <c r="F5126" s="388" t="s">
        <v>241</v>
      </c>
    </row>
    <row r="5127" spans="1:6">
      <c r="A5127" s="388">
        <v>87514</v>
      </c>
      <c r="B5127" s="388" t="s">
        <v>6485</v>
      </c>
      <c r="C5127" s="388" t="s">
        <v>145</v>
      </c>
      <c r="D5127" s="388" t="s">
        <v>240</v>
      </c>
      <c r="E5127" s="389" t="s">
        <v>14774</v>
      </c>
      <c r="F5127" s="388" t="s">
        <v>241</v>
      </c>
    </row>
    <row r="5128" spans="1:6">
      <c r="A5128" s="388">
        <v>87515</v>
      </c>
      <c r="B5128" s="388" t="s">
        <v>6486</v>
      </c>
      <c r="C5128" s="388" t="s">
        <v>145</v>
      </c>
      <c r="D5128" s="388" t="s">
        <v>240</v>
      </c>
      <c r="E5128" s="389" t="s">
        <v>18533</v>
      </c>
      <c r="F5128" s="388" t="s">
        <v>241</v>
      </c>
    </row>
    <row r="5129" spans="1:6">
      <c r="A5129" s="388">
        <v>87516</v>
      </c>
      <c r="B5129" s="388" t="s">
        <v>6487</v>
      </c>
      <c r="C5129" s="388" t="s">
        <v>145</v>
      </c>
      <c r="D5129" s="388" t="s">
        <v>240</v>
      </c>
      <c r="E5129" s="389" t="s">
        <v>18534</v>
      </c>
      <c r="F5129" s="388" t="s">
        <v>241</v>
      </c>
    </row>
    <row r="5130" spans="1:6">
      <c r="A5130" s="388">
        <v>87517</v>
      </c>
      <c r="B5130" s="388" t="s">
        <v>6488</v>
      </c>
      <c r="C5130" s="388" t="s">
        <v>145</v>
      </c>
      <c r="D5130" s="388" t="s">
        <v>240</v>
      </c>
      <c r="E5130" s="389" t="s">
        <v>18535</v>
      </c>
      <c r="F5130" s="388" t="s">
        <v>241</v>
      </c>
    </row>
    <row r="5131" spans="1:6">
      <c r="A5131" s="388">
        <v>87518</v>
      </c>
      <c r="B5131" s="388" t="s">
        <v>6489</v>
      </c>
      <c r="C5131" s="388" t="s">
        <v>145</v>
      </c>
      <c r="D5131" s="388" t="s">
        <v>240</v>
      </c>
      <c r="E5131" s="389" t="s">
        <v>17526</v>
      </c>
      <c r="F5131" s="388" t="s">
        <v>241</v>
      </c>
    </row>
    <row r="5132" spans="1:6">
      <c r="A5132" s="388">
        <v>87519</v>
      </c>
      <c r="B5132" s="388" t="s">
        <v>6490</v>
      </c>
      <c r="C5132" s="388" t="s">
        <v>145</v>
      </c>
      <c r="D5132" s="388" t="s">
        <v>240</v>
      </c>
      <c r="E5132" s="389" t="s">
        <v>18536</v>
      </c>
      <c r="F5132" s="388" t="s">
        <v>241</v>
      </c>
    </row>
    <row r="5133" spans="1:6">
      <c r="A5133" s="388">
        <v>87520</v>
      </c>
      <c r="B5133" s="388" t="s">
        <v>6491</v>
      </c>
      <c r="C5133" s="388" t="s">
        <v>145</v>
      </c>
      <c r="D5133" s="388" t="s">
        <v>240</v>
      </c>
      <c r="E5133" s="389" t="s">
        <v>18537</v>
      </c>
      <c r="F5133" s="388" t="s">
        <v>241</v>
      </c>
    </row>
    <row r="5134" spans="1:6">
      <c r="A5134" s="388">
        <v>87521</v>
      </c>
      <c r="B5134" s="388" t="s">
        <v>6492</v>
      </c>
      <c r="C5134" s="388" t="s">
        <v>145</v>
      </c>
      <c r="D5134" s="388" t="s">
        <v>240</v>
      </c>
      <c r="E5134" s="389" t="s">
        <v>14775</v>
      </c>
      <c r="F5134" s="388" t="s">
        <v>241</v>
      </c>
    </row>
    <row r="5135" spans="1:6">
      <c r="A5135" s="388">
        <v>87522</v>
      </c>
      <c r="B5135" s="388" t="s">
        <v>6493</v>
      </c>
      <c r="C5135" s="388" t="s">
        <v>145</v>
      </c>
      <c r="D5135" s="388" t="s">
        <v>240</v>
      </c>
      <c r="E5135" s="389" t="s">
        <v>14776</v>
      </c>
      <c r="F5135" s="388" t="s">
        <v>241</v>
      </c>
    </row>
    <row r="5136" spans="1:6">
      <c r="A5136" s="388">
        <v>87523</v>
      </c>
      <c r="B5136" s="388" t="s">
        <v>6494</v>
      </c>
      <c r="C5136" s="388" t="s">
        <v>145</v>
      </c>
      <c r="D5136" s="388" t="s">
        <v>240</v>
      </c>
      <c r="E5136" s="389" t="s">
        <v>18538</v>
      </c>
      <c r="F5136" s="388" t="s">
        <v>241</v>
      </c>
    </row>
    <row r="5137" spans="1:6">
      <c r="A5137" s="388">
        <v>87524</v>
      </c>
      <c r="B5137" s="388" t="s">
        <v>6495</v>
      </c>
      <c r="C5137" s="388" t="s">
        <v>145</v>
      </c>
      <c r="D5137" s="388" t="s">
        <v>240</v>
      </c>
      <c r="E5137" s="389" t="s">
        <v>18539</v>
      </c>
      <c r="F5137" s="388" t="s">
        <v>241</v>
      </c>
    </row>
    <row r="5138" spans="1:6">
      <c r="A5138" s="388">
        <v>87525</v>
      </c>
      <c r="B5138" s="388" t="s">
        <v>6496</v>
      </c>
      <c r="C5138" s="388" t="s">
        <v>145</v>
      </c>
      <c r="D5138" s="388" t="s">
        <v>240</v>
      </c>
      <c r="E5138" s="389" t="s">
        <v>14777</v>
      </c>
      <c r="F5138" s="388" t="s">
        <v>241</v>
      </c>
    </row>
    <row r="5139" spans="1:6">
      <c r="A5139" s="388">
        <v>87526</v>
      </c>
      <c r="B5139" s="388" t="s">
        <v>6497</v>
      </c>
      <c r="C5139" s="388" t="s">
        <v>145</v>
      </c>
      <c r="D5139" s="388" t="s">
        <v>240</v>
      </c>
      <c r="E5139" s="389" t="s">
        <v>18540</v>
      </c>
      <c r="F5139" s="388" t="s">
        <v>241</v>
      </c>
    </row>
    <row r="5140" spans="1:6">
      <c r="A5140" s="388">
        <v>89043</v>
      </c>
      <c r="B5140" s="388" t="s">
        <v>6498</v>
      </c>
      <c r="C5140" s="388" t="s">
        <v>145</v>
      </c>
      <c r="D5140" s="388" t="s">
        <v>240</v>
      </c>
      <c r="E5140" s="389" t="s">
        <v>17365</v>
      </c>
      <c r="F5140" s="388" t="s">
        <v>241</v>
      </c>
    </row>
    <row r="5141" spans="1:6">
      <c r="A5141" s="388">
        <v>89168</v>
      </c>
      <c r="B5141" s="388" t="s">
        <v>6499</v>
      </c>
      <c r="C5141" s="388" t="s">
        <v>145</v>
      </c>
      <c r="D5141" s="388" t="s">
        <v>240</v>
      </c>
      <c r="E5141" s="389" t="s">
        <v>18541</v>
      </c>
      <c r="F5141" s="388" t="s">
        <v>241</v>
      </c>
    </row>
    <row r="5142" spans="1:6">
      <c r="A5142" s="388">
        <v>89977</v>
      </c>
      <c r="B5142" s="388" t="s">
        <v>6500</v>
      </c>
      <c r="C5142" s="388" t="s">
        <v>145</v>
      </c>
      <c r="D5142" s="388" t="s">
        <v>240</v>
      </c>
      <c r="E5142" s="389" t="s">
        <v>18542</v>
      </c>
      <c r="F5142" s="388" t="s">
        <v>241</v>
      </c>
    </row>
    <row r="5143" spans="1:6">
      <c r="A5143" s="388">
        <v>90112</v>
      </c>
      <c r="B5143" s="388" t="s">
        <v>6502</v>
      </c>
      <c r="C5143" s="388" t="s">
        <v>145</v>
      </c>
      <c r="D5143" s="388" t="s">
        <v>240</v>
      </c>
      <c r="E5143" s="389" t="s">
        <v>6527</v>
      </c>
      <c r="F5143" s="388" t="s">
        <v>241</v>
      </c>
    </row>
    <row r="5144" spans="1:6">
      <c r="A5144" s="388">
        <v>101159</v>
      </c>
      <c r="B5144" s="388" t="s">
        <v>6503</v>
      </c>
      <c r="C5144" s="388" t="s">
        <v>145</v>
      </c>
      <c r="D5144" s="388" t="s">
        <v>334</v>
      </c>
      <c r="E5144" s="389" t="s">
        <v>18543</v>
      </c>
      <c r="F5144" s="388" t="s">
        <v>241</v>
      </c>
    </row>
    <row r="5145" spans="1:6">
      <c r="A5145" s="388">
        <v>89282</v>
      </c>
      <c r="B5145" s="388" t="s">
        <v>6504</v>
      </c>
      <c r="C5145" s="388" t="s">
        <v>145</v>
      </c>
      <c r="D5145" s="388" t="s">
        <v>334</v>
      </c>
      <c r="E5145" s="389" t="s">
        <v>14778</v>
      </c>
      <c r="F5145" s="388" t="s">
        <v>241</v>
      </c>
    </row>
    <row r="5146" spans="1:6">
      <c r="A5146" s="388">
        <v>89283</v>
      </c>
      <c r="B5146" s="388" t="s">
        <v>6505</v>
      </c>
      <c r="C5146" s="388" t="s">
        <v>145</v>
      </c>
      <c r="D5146" s="388" t="s">
        <v>334</v>
      </c>
      <c r="E5146" s="389" t="s">
        <v>18544</v>
      </c>
      <c r="F5146" s="388" t="s">
        <v>241</v>
      </c>
    </row>
    <row r="5147" spans="1:6">
      <c r="A5147" s="388">
        <v>89284</v>
      </c>
      <c r="B5147" s="388" t="s">
        <v>6506</v>
      </c>
      <c r="C5147" s="388" t="s">
        <v>145</v>
      </c>
      <c r="D5147" s="388" t="s">
        <v>334</v>
      </c>
      <c r="E5147" s="389" t="s">
        <v>18545</v>
      </c>
      <c r="F5147" s="388" t="s">
        <v>241</v>
      </c>
    </row>
    <row r="5148" spans="1:6">
      <c r="A5148" s="388">
        <v>89285</v>
      </c>
      <c r="B5148" s="388" t="s">
        <v>6507</v>
      </c>
      <c r="C5148" s="388" t="s">
        <v>145</v>
      </c>
      <c r="D5148" s="388" t="s">
        <v>334</v>
      </c>
      <c r="E5148" s="389" t="s">
        <v>18546</v>
      </c>
      <c r="F5148" s="388" t="s">
        <v>241</v>
      </c>
    </row>
    <row r="5149" spans="1:6">
      <c r="A5149" s="388">
        <v>89286</v>
      </c>
      <c r="B5149" s="388" t="s">
        <v>6508</v>
      </c>
      <c r="C5149" s="388" t="s">
        <v>145</v>
      </c>
      <c r="D5149" s="388" t="s">
        <v>334</v>
      </c>
      <c r="E5149" s="389" t="s">
        <v>18547</v>
      </c>
      <c r="F5149" s="388" t="s">
        <v>241</v>
      </c>
    </row>
    <row r="5150" spans="1:6">
      <c r="A5150" s="388">
        <v>89287</v>
      </c>
      <c r="B5150" s="388" t="s">
        <v>6509</v>
      </c>
      <c r="C5150" s="388" t="s">
        <v>145</v>
      </c>
      <c r="D5150" s="388" t="s">
        <v>334</v>
      </c>
      <c r="E5150" s="389" t="s">
        <v>18548</v>
      </c>
      <c r="F5150" s="388" t="s">
        <v>241</v>
      </c>
    </row>
    <row r="5151" spans="1:6">
      <c r="A5151" s="388">
        <v>89288</v>
      </c>
      <c r="B5151" s="388" t="s">
        <v>6510</v>
      </c>
      <c r="C5151" s="388" t="s">
        <v>145</v>
      </c>
      <c r="D5151" s="388" t="s">
        <v>334</v>
      </c>
      <c r="E5151" s="389" t="s">
        <v>18549</v>
      </c>
      <c r="F5151" s="388" t="s">
        <v>241</v>
      </c>
    </row>
    <row r="5152" spans="1:6">
      <c r="A5152" s="388">
        <v>89289</v>
      </c>
      <c r="B5152" s="388" t="s">
        <v>6511</v>
      </c>
      <c r="C5152" s="388" t="s">
        <v>145</v>
      </c>
      <c r="D5152" s="388" t="s">
        <v>334</v>
      </c>
      <c r="E5152" s="389" t="s">
        <v>18550</v>
      </c>
      <c r="F5152" s="388" t="s">
        <v>241</v>
      </c>
    </row>
    <row r="5153" spans="1:6">
      <c r="A5153" s="388">
        <v>89290</v>
      </c>
      <c r="B5153" s="388" t="s">
        <v>6512</v>
      </c>
      <c r="C5153" s="388" t="s">
        <v>145</v>
      </c>
      <c r="D5153" s="388" t="s">
        <v>334</v>
      </c>
      <c r="E5153" s="389" t="s">
        <v>18551</v>
      </c>
      <c r="F5153" s="388" t="s">
        <v>241</v>
      </c>
    </row>
    <row r="5154" spans="1:6">
      <c r="A5154" s="388">
        <v>89291</v>
      </c>
      <c r="B5154" s="388" t="s">
        <v>6513</v>
      </c>
      <c r="C5154" s="388" t="s">
        <v>145</v>
      </c>
      <c r="D5154" s="388" t="s">
        <v>334</v>
      </c>
      <c r="E5154" s="389" t="s">
        <v>18552</v>
      </c>
      <c r="F5154" s="388" t="s">
        <v>241</v>
      </c>
    </row>
    <row r="5155" spans="1:6">
      <c r="A5155" s="388">
        <v>89292</v>
      </c>
      <c r="B5155" s="388" t="s">
        <v>6514</v>
      </c>
      <c r="C5155" s="388" t="s">
        <v>145</v>
      </c>
      <c r="D5155" s="388" t="s">
        <v>334</v>
      </c>
      <c r="E5155" s="389" t="s">
        <v>14779</v>
      </c>
      <c r="F5155" s="388" t="s">
        <v>241</v>
      </c>
    </row>
    <row r="5156" spans="1:6">
      <c r="A5156" s="388">
        <v>89293</v>
      </c>
      <c r="B5156" s="388" t="s">
        <v>6515</v>
      </c>
      <c r="C5156" s="388" t="s">
        <v>145</v>
      </c>
      <c r="D5156" s="388" t="s">
        <v>334</v>
      </c>
      <c r="E5156" s="389" t="s">
        <v>17014</v>
      </c>
      <c r="F5156" s="388" t="s">
        <v>241</v>
      </c>
    </row>
    <row r="5157" spans="1:6">
      <c r="A5157" s="388">
        <v>89294</v>
      </c>
      <c r="B5157" s="388" t="s">
        <v>6516</v>
      </c>
      <c r="C5157" s="388" t="s">
        <v>145</v>
      </c>
      <c r="D5157" s="388" t="s">
        <v>334</v>
      </c>
      <c r="E5157" s="389" t="s">
        <v>18521</v>
      </c>
      <c r="F5157" s="388" t="s">
        <v>241</v>
      </c>
    </row>
    <row r="5158" spans="1:6">
      <c r="A5158" s="388">
        <v>89295</v>
      </c>
      <c r="B5158" s="388" t="s">
        <v>6517</v>
      </c>
      <c r="C5158" s="388" t="s">
        <v>145</v>
      </c>
      <c r="D5158" s="388" t="s">
        <v>334</v>
      </c>
      <c r="E5158" s="389" t="s">
        <v>18553</v>
      </c>
      <c r="F5158" s="388" t="s">
        <v>241</v>
      </c>
    </row>
    <row r="5159" spans="1:6">
      <c r="A5159" s="388">
        <v>89296</v>
      </c>
      <c r="B5159" s="388" t="s">
        <v>6518</v>
      </c>
      <c r="C5159" s="388" t="s">
        <v>145</v>
      </c>
      <c r="D5159" s="388" t="s">
        <v>334</v>
      </c>
      <c r="E5159" s="389" t="s">
        <v>4888</v>
      </c>
      <c r="F5159" s="388" t="s">
        <v>241</v>
      </c>
    </row>
    <row r="5160" spans="1:6">
      <c r="A5160" s="388">
        <v>89297</v>
      </c>
      <c r="B5160" s="388" t="s">
        <v>6519</v>
      </c>
      <c r="C5160" s="388" t="s">
        <v>145</v>
      </c>
      <c r="D5160" s="388" t="s">
        <v>334</v>
      </c>
      <c r="E5160" s="389" t="s">
        <v>18554</v>
      </c>
      <c r="F5160" s="388" t="s">
        <v>241</v>
      </c>
    </row>
    <row r="5161" spans="1:6">
      <c r="A5161" s="388">
        <v>89298</v>
      </c>
      <c r="B5161" s="388" t="s">
        <v>6520</v>
      </c>
      <c r="C5161" s="388" t="s">
        <v>145</v>
      </c>
      <c r="D5161" s="388" t="s">
        <v>334</v>
      </c>
      <c r="E5161" s="389" t="s">
        <v>18555</v>
      </c>
      <c r="F5161" s="388" t="s">
        <v>241</v>
      </c>
    </row>
    <row r="5162" spans="1:6">
      <c r="A5162" s="388">
        <v>89299</v>
      </c>
      <c r="B5162" s="388" t="s">
        <v>6521</v>
      </c>
      <c r="C5162" s="388" t="s">
        <v>145</v>
      </c>
      <c r="D5162" s="388" t="s">
        <v>334</v>
      </c>
      <c r="E5162" s="389" t="s">
        <v>14780</v>
      </c>
      <c r="F5162" s="388" t="s">
        <v>241</v>
      </c>
    </row>
    <row r="5163" spans="1:6">
      <c r="A5163" s="388">
        <v>89300</v>
      </c>
      <c r="B5163" s="388" t="s">
        <v>6522</v>
      </c>
      <c r="C5163" s="388" t="s">
        <v>145</v>
      </c>
      <c r="D5163" s="388" t="s">
        <v>334</v>
      </c>
      <c r="E5163" s="389" t="s">
        <v>18556</v>
      </c>
      <c r="F5163" s="388" t="s">
        <v>241</v>
      </c>
    </row>
    <row r="5164" spans="1:6">
      <c r="A5164" s="388">
        <v>89301</v>
      </c>
      <c r="B5164" s="388" t="s">
        <v>6523</v>
      </c>
      <c r="C5164" s="388" t="s">
        <v>145</v>
      </c>
      <c r="D5164" s="388" t="s">
        <v>334</v>
      </c>
      <c r="E5164" s="389" t="s">
        <v>6954</v>
      </c>
      <c r="F5164" s="388" t="s">
        <v>241</v>
      </c>
    </row>
    <row r="5165" spans="1:6">
      <c r="A5165" s="388">
        <v>89302</v>
      </c>
      <c r="B5165" s="388" t="s">
        <v>6524</v>
      </c>
      <c r="C5165" s="388" t="s">
        <v>145</v>
      </c>
      <c r="D5165" s="388" t="s">
        <v>334</v>
      </c>
      <c r="E5165" s="389" t="s">
        <v>17575</v>
      </c>
      <c r="F5165" s="388" t="s">
        <v>241</v>
      </c>
    </row>
    <row r="5166" spans="1:6">
      <c r="A5166" s="388">
        <v>89303</v>
      </c>
      <c r="B5166" s="388" t="s">
        <v>6525</v>
      </c>
      <c r="C5166" s="388" t="s">
        <v>145</v>
      </c>
      <c r="D5166" s="388" t="s">
        <v>334</v>
      </c>
      <c r="E5166" s="389" t="s">
        <v>14781</v>
      </c>
      <c r="F5166" s="388" t="s">
        <v>241</v>
      </c>
    </row>
    <row r="5167" spans="1:6">
      <c r="A5167" s="388">
        <v>89304</v>
      </c>
      <c r="B5167" s="388" t="s">
        <v>6526</v>
      </c>
      <c r="C5167" s="388" t="s">
        <v>145</v>
      </c>
      <c r="D5167" s="388" t="s">
        <v>334</v>
      </c>
      <c r="E5167" s="389" t="s">
        <v>18557</v>
      </c>
      <c r="F5167" s="388" t="s">
        <v>241</v>
      </c>
    </row>
    <row r="5168" spans="1:6">
      <c r="A5168" s="388">
        <v>89305</v>
      </c>
      <c r="B5168" s="388" t="s">
        <v>6528</v>
      </c>
      <c r="C5168" s="388" t="s">
        <v>145</v>
      </c>
      <c r="D5168" s="388" t="s">
        <v>334</v>
      </c>
      <c r="E5168" s="389" t="s">
        <v>13947</v>
      </c>
      <c r="F5168" s="388" t="s">
        <v>241</v>
      </c>
    </row>
    <row r="5169" spans="1:6">
      <c r="A5169" s="388">
        <v>89306</v>
      </c>
      <c r="B5169" s="388" t="s">
        <v>6529</v>
      </c>
      <c r="C5169" s="388" t="s">
        <v>145</v>
      </c>
      <c r="D5169" s="388" t="s">
        <v>334</v>
      </c>
      <c r="E5169" s="389" t="s">
        <v>18558</v>
      </c>
      <c r="F5169" s="388" t="s">
        <v>241</v>
      </c>
    </row>
    <row r="5170" spans="1:6">
      <c r="A5170" s="388">
        <v>89307</v>
      </c>
      <c r="B5170" s="388" t="s">
        <v>6530</v>
      </c>
      <c r="C5170" s="388" t="s">
        <v>145</v>
      </c>
      <c r="D5170" s="388" t="s">
        <v>334</v>
      </c>
      <c r="E5170" s="389" t="s">
        <v>14782</v>
      </c>
      <c r="F5170" s="388" t="s">
        <v>241</v>
      </c>
    </row>
    <row r="5171" spans="1:6">
      <c r="A5171" s="388">
        <v>89308</v>
      </c>
      <c r="B5171" s="388" t="s">
        <v>6531</v>
      </c>
      <c r="C5171" s="388" t="s">
        <v>145</v>
      </c>
      <c r="D5171" s="388" t="s">
        <v>334</v>
      </c>
      <c r="E5171" s="389" t="s">
        <v>18559</v>
      </c>
      <c r="F5171" s="388" t="s">
        <v>241</v>
      </c>
    </row>
    <row r="5172" spans="1:6">
      <c r="A5172" s="388">
        <v>89309</v>
      </c>
      <c r="B5172" s="388" t="s">
        <v>6532</v>
      </c>
      <c r="C5172" s="388" t="s">
        <v>145</v>
      </c>
      <c r="D5172" s="388" t="s">
        <v>334</v>
      </c>
      <c r="E5172" s="389" t="s">
        <v>18560</v>
      </c>
      <c r="F5172" s="388" t="s">
        <v>241</v>
      </c>
    </row>
    <row r="5173" spans="1:6">
      <c r="A5173" s="388">
        <v>89310</v>
      </c>
      <c r="B5173" s="388" t="s">
        <v>6533</v>
      </c>
      <c r="C5173" s="388" t="s">
        <v>145</v>
      </c>
      <c r="D5173" s="388" t="s">
        <v>334</v>
      </c>
      <c r="E5173" s="389" t="s">
        <v>18561</v>
      </c>
      <c r="F5173" s="388" t="s">
        <v>241</v>
      </c>
    </row>
    <row r="5174" spans="1:6">
      <c r="A5174" s="388">
        <v>89311</v>
      </c>
      <c r="B5174" s="388" t="s">
        <v>6534</v>
      </c>
      <c r="C5174" s="388" t="s">
        <v>145</v>
      </c>
      <c r="D5174" s="388" t="s">
        <v>334</v>
      </c>
      <c r="E5174" s="389" t="s">
        <v>18562</v>
      </c>
      <c r="F5174" s="388" t="s">
        <v>241</v>
      </c>
    </row>
    <row r="5175" spans="1:6">
      <c r="A5175" s="388">
        <v>89312</v>
      </c>
      <c r="B5175" s="388" t="s">
        <v>6535</v>
      </c>
      <c r="C5175" s="388" t="s">
        <v>145</v>
      </c>
      <c r="D5175" s="388" t="s">
        <v>334</v>
      </c>
      <c r="E5175" s="389" t="s">
        <v>18563</v>
      </c>
      <c r="F5175" s="388" t="s">
        <v>241</v>
      </c>
    </row>
    <row r="5176" spans="1:6">
      <c r="A5176" s="388">
        <v>89313</v>
      </c>
      <c r="B5176" s="388" t="s">
        <v>6536</v>
      </c>
      <c r="C5176" s="388" t="s">
        <v>145</v>
      </c>
      <c r="D5176" s="388" t="s">
        <v>334</v>
      </c>
      <c r="E5176" s="389" t="s">
        <v>17677</v>
      </c>
      <c r="F5176" s="388" t="s">
        <v>241</v>
      </c>
    </row>
    <row r="5177" spans="1:6">
      <c r="A5177" s="388">
        <v>101162</v>
      </c>
      <c r="B5177" s="388" t="s">
        <v>6537</v>
      </c>
      <c r="C5177" s="388" t="s">
        <v>145</v>
      </c>
      <c r="D5177" s="388" t="s">
        <v>334</v>
      </c>
      <c r="E5177" s="389" t="s">
        <v>18564</v>
      </c>
      <c r="F5177" s="388" t="s">
        <v>241</v>
      </c>
    </row>
    <row r="5178" spans="1:6">
      <c r="A5178" s="388">
        <v>87447</v>
      </c>
      <c r="B5178" s="388" t="s">
        <v>6538</v>
      </c>
      <c r="C5178" s="388" t="s">
        <v>145</v>
      </c>
      <c r="D5178" s="388" t="s">
        <v>240</v>
      </c>
      <c r="E5178" s="389" t="s">
        <v>12440</v>
      </c>
      <c r="F5178" s="388" t="s">
        <v>241</v>
      </c>
    </row>
    <row r="5179" spans="1:6">
      <c r="A5179" s="388">
        <v>87448</v>
      </c>
      <c r="B5179" s="388" t="s">
        <v>6540</v>
      </c>
      <c r="C5179" s="388" t="s">
        <v>145</v>
      </c>
      <c r="D5179" s="388" t="s">
        <v>240</v>
      </c>
      <c r="E5179" s="389" t="s">
        <v>10032</v>
      </c>
      <c r="F5179" s="388" t="s">
        <v>241</v>
      </c>
    </row>
    <row r="5180" spans="1:6">
      <c r="A5180" s="388">
        <v>87449</v>
      </c>
      <c r="B5180" s="388" t="s">
        <v>6541</v>
      </c>
      <c r="C5180" s="388" t="s">
        <v>145</v>
      </c>
      <c r="D5180" s="388" t="s">
        <v>240</v>
      </c>
      <c r="E5180" s="389" t="s">
        <v>18565</v>
      </c>
      <c r="F5180" s="388" t="s">
        <v>241</v>
      </c>
    </row>
    <row r="5181" spans="1:6">
      <c r="A5181" s="388">
        <v>87450</v>
      </c>
      <c r="B5181" s="388" t="s">
        <v>6542</v>
      </c>
      <c r="C5181" s="388" t="s">
        <v>145</v>
      </c>
      <c r="D5181" s="388" t="s">
        <v>240</v>
      </c>
      <c r="E5181" s="389" t="s">
        <v>18566</v>
      </c>
      <c r="F5181" s="388" t="s">
        <v>241</v>
      </c>
    </row>
    <row r="5182" spans="1:6">
      <c r="A5182" s="388">
        <v>87451</v>
      </c>
      <c r="B5182" s="388" t="s">
        <v>6543</v>
      </c>
      <c r="C5182" s="388" t="s">
        <v>145</v>
      </c>
      <c r="D5182" s="388" t="s">
        <v>240</v>
      </c>
      <c r="E5182" s="389" t="s">
        <v>17426</v>
      </c>
      <c r="F5182" s="388" t="s">
        <v>241</v>
      </c>
    </row>
    <row r="5183" spans="1:6">
      <c r="A5183" s="388">
        <v>87452</v>
      </c>
      <c r="B5183" s="388" t="s">
        <v>6544</v>
      </c>
      <c r="C5183" s="388" t="s">
        <v>145</v>
      </c>
      <c r="D5183" s="388" t="s">
        <v>240</v>
      </c>
      <c r="E5183" s="389" t="s">
        <v>14783</v>
      </c>
      <c r="F5183" s="388" t="s">
        <v>241</v>
      </c>
    </row>
    <row r="5184" spans="1:6">
      <c r="A5184" s="388">
        <v>87453</v>
      </c>
      <c r="B5184" s="388" t="s">
        <v>6545</v>
      </c>
      <c r="C5184" s="388" t="s">
        <v>145</v>
      </c>
      <c r="D5184" s="388" t="s">
        <v>240</v>
      </c>
      <c r="E5184" s="389" t="s">
        <v>14784</v>
      </c>
      <c r="F5184" s="388" t="s">
        <v>241</v>
      </c>
    </row>
    <row r="5185" spans="1:6">
      <c r="A5185" s="388">
        <v>87454</v>
      </c>
      <c r="B5185" s="388" t="s">
        <v>6546</v>
      </c>
      <c r="C5185" s="388" t="s">
        <v>145</v>
      </c>
      <c r="D5185" s="388" t="s">
        <v>240</v>
      </c>
      <c r="E5185" s="389" t="s">
        <v>18567</v>
      </c>
      <c r="F5185" s="388" t="s">
        <v>241</v>
      </c>
    </row>
    <row r="5186" spans="1:6">
      <c r="A5186" s="388">
        <v>87455</v>
      </c>
      <c r="B5186" s="388" t="s">
        <v>6547</v>
      </c>
      <c r="C5186" s="388" t="s">
        <v>145</v>
      </c>
      <c r="D5186" s="388" t="s">
        <v>240</v>
      </c>
      <c r="E5186" s="389" t="s">
        <v>18568</v>
      </c>
      <c r="F5186" s="388" t="s">
        <v>241</v>
      </c>
    </row>
    <row r="5187" spans="1:6">
      <c r="A5187" s="388">
        <v>87456</v>
      </c>
      <c r="B5187" s="388" t="s">
        <v>6548</v>
      </c>
      <c r="C5187" s="388" t="s">
        <v>145</v>
      </c>
      <c r="D5187" s="388" t="s">
        <v>240</v>
      </c>
      <c r="E5187" s="389" t="s">
        <v>18569</v>
      </c>
      <c r="F5187" s="388" t="s">
        <v>241</v>
      </c>
    </row>
    <row r="5188" spans="1:6">
      <c r="A5188" s="388">
        <v>87457</v>
      </c>
      <c r="B5188" s="388" t="s">
        <v>6549</v>
      </c>
      <c r="C5188" s="388" t="s">
        <v>145</v>
      </c>
      <c r="D5188" s="388" t="s">
        <v>240</v>
      </c>
      <c r="E5188" s="389" t="s">
        <v>14785</v>
      </c>
      <c r="F5188" s="388" t="s">
        <v>241</v>
      </c>
    </row>
    <row r="5189" spans="1:6">
      <c r="A5189" s="388">
        <v>87458</v>
      </c>
      <c r="B5189" s="388" t="s">
        <v>6550</v>
      </c>
      <c r="C5189" s="388" t="s">
        <v>145</v>
      </c>
      <c r="D5189" s="388" t="s">
        <v>240</v>
      </c>
      <c r="E5189" s="389" t="s">
        <v>18570</v>
      </c>
      <c r="F5189" s="388" t="s">
        <v>241</v>
      </c>
    </row>
    <row r="5190" spans="1:6">
      <c r="A5190" s="388">
        <v>87459</v>
      </c>
      <c r="B5190" s="388" t="s">
        <v>6551</v>
      </c>
      <c r="C5190" s="388" t="s">
        <v>145</v>
      </c>
      <c r="D5190" s="388" t="s">
        <v>240</v>
      </c>
      <c r="E5190" s="389" t="s">
        <v>18571</v>
      </c>
      <c r="F5190" s="388" t="s">
        <v>241</v>
      </c>
    </row>
    <row r="5191" spans="1:6">
      <c r="A5191" s="388">
        <v>87460</v>
      </c>
      <c r="B5191" s="388" t="s">
        <v>6552</v>
      </c>
      <c r="C5191" s="388" t="s">
        <v>145</v>
      </c>
      <c r="D5191" s="388" t="s">
        <v>240</v>
      </c>
      <c r="E5191" s="389" t="s">
        <v>18572</v>
      </c>
      <c r="F5191" s="388" t="s">
        <v>241</v>
      </c>
    </row>
    <row r="5192" spans="1:6">
      <c r="A5192" s="388">
        <v>87461</v>
      </c>
      <c r="B5192" s="388" t="s">
        <v>6553</v>
      </c>
      <c r="C5192" s="388" t="s">
        <v>145</v>
      </c>
      <c r="D5192" s="388" t="s">
        <v>240</v>
      </c>
      <c r="E5192" s="389" t="s">
        <v>18573</v>
      </c>
      <c r="F5192" s="388" t="s">
        <v>241</v>
      </c>
    </row>
    <row r="5193" spans="1:6">
      <c r="A5193" s="388">
        <v>87462</v>
      </c>
      <c r="B5193" s="388" t="s">
        <v>6554</v>
      </c>
      <c r="C5193" s="388" t="s">
        <v>145</v>
      </c>
      <c r="D5193" s="388" t="s">
        <v>240</v>
      </c>
      <c r="E5193" s="389" t="s">
        <v>13947</v>
      </c>
      <c r="F5193" s="388" t="s">
        <v>241</v>
      </c>
    </row>
    <row r="5194" spans="1:6">
      <c r="A5194" s="388">
        <v>87463</v>
      </c>
      <c r="B5194" s="388" t="s">
        <v>6555</v>
      </c>
      <c r="C5194" s="388" t="s">
        <v>145</v>
      </c>
      <c r="D5194" s="388" t="s">
        <v>240</v>
      </c>
      <c r="E5194" s="389" t="s">
        <v>18574</v>
      </c>
      <c r="F5194" s="388" t="s">
        <v>241</v>
      </c>
    </row>
    <row r="5195" spans="1:6">
      <c r="A5195" s="388">
        <v>87464</v>
      </c>
      <c r="B5195" s="388" t="s">
        <v>6556</v>
      </c>
      <c r="C5195" s="388" t="s">
        <v>145</v>
      </c>
      <c r="D5195" s="388" t="s">
        <v>240</v>
      </c>
      <c r="E5195" s="389" t="s">
        <v>18575</v>
      </c>
      <c r="F5195" s="388" t="s">
        <v>241</v>
      </c>
    </row>
    <row r="5196" spans="1:6">
      <c r="A5196" s="388">
        <v>87465</v>
      </c>
      <c r="B5196" s="388" t="s">
        <v>6557</v>
      </c>
      <c r="C5196" s="388" t="s">
        <v>145</v>
      </c>
      <c r="D5196" s="388" t="s">
        <v>240</v>
      </c>
      <c r="E5196" s="389" t="s">
        <v>5691</v>
      </c>
      <c r="F5196" s="388" t="s">
        <v>241</v>
      </c>
    </row>
    <row r="5197" spans="1:6">
      <c r="A5197" s="388">
        <v>87466</v>
      </c>
      <c r="B5197" s="388" t="s">
        <v>6558</v>
      </c>
      <c r="C5197" s="388" t="s">
        <v>145</v>
      </c>
      <c r="D5197" s="388" t="s">
        <v>240</v>
      </c>
      <c r="E5197" s="389" t="s">
        <v>18576</v>
      </c>
      <c r="F5197" s="388" t="s">
        <v>241</v>
      </c>
    </row>
    <row r="5198" spans="1:6">
      <c r="A5198" s="388">
        <v>87467</v>
      </c>
      <c r="B5198" s="388" t="s">
        <v>6559</v>
      </c>
      <c r="C5198" s="388" t="s">
        <v>145</v>
      </c>
      <c r="D5198" s="388" t="s">
        <v>240</v>
      </c>
      <c r="E5198" s="389" t="s">
        <v>18577</v>
      </c>
      <c r="F5198" s="388" t="s">
        <v>241</v>
      </c>
    </row>
    <row r="5199" spans="1:6">
      <c r="A5199" s="388">
        <v>87468</v>
      </c>
      <c r="B5199" s="388" t="s">
        <v>6560</v>
      </c>
      <c r="C5199" s="388" t="s">
        <v>145</v>
      </c>
      <c r="D5199" s="388" t="s">
        <v>240</v>
      </c>
      <c r="E5199" s="389" t="s">
        <v>18578</v>
      </c>
      <c r="F5199" s="388" t="s">
        <v>241</v>
      </c>
    </row>
    <row r="5200" spans="1:6">
      <c r="A5200" s="388">
        <v>87469</v>
      </c>
      <c r="B5200" s="388" t="s">
        <v>6561</v>
      </c>
      <c r="C5200" s="388" t="s">
        <v>145</v>
      </c>
      <c r="D5200" s="388" t="s">
        <v>240</v>
      </c>
      <c r="E5200" s="389" t="s">
        <v>18579</v>
      </c>
      <c r="F5200" s="388" t="s">
        <v>241</v>
      </c>
    </row>
    <row r="5201" spans="1:6">
      <c r="A5201" s="388">
        <v>87470</v>
      </c>
      <c r="B5201" s="388" t="s">
        <v>6562</v>
      </c>
      <c r="C5201" s="388" t="s">
        <v>145</v>
      </c>
      <c r="D5201" s="388" t="s">
        <v>240</v>
      </c>
      <c r="E5201" s="389" t="s">
        <v>18580</v>
      </c>
      <c r="F5201" s="388" t="s">
        <v>241</v>
      </c>
    </row>
    <row r="5202" spans="1:6">
      <c r="A5202" s="388">
        <v>89044</v>
      </c>
      <c r="B5202" s="388" t="s">
        <v>6563</v>
      </c>
      <c r="C5202" s="388" t="s">
        <v>145</v>
      </c>
      <c r="D5202" s="388" t="s">
        <v>240</v>
      </c>
      <c r="E5202" s="389" t="s">
        <v>18581</v>
      </c>
      <c r="F5202" s="388" t="s">
        <v>241</v>
      </c>
    </row>
    <row r="5203" spans="1:6">
      <c r="A5203" s="388">
        <v>89169</v>
      </c>
      <c r="B5203" s="388" t="s">
        <v>6565</v>
      </c>
      <c r="C5203" s="388" t="s">
        <v>145</v>
      </c>
      <c r="D5203" s="388" t="s">
        <v>240</v>
      </c>
      <c r="E5203" s="389" t="s">
        <v>13927</v>
      </c>
      <c r="F5203" s="388" t="s">
        <v>241</v>
      </c>
    </row>
    <row r="5204" spans="1:6">
      <c r="A5204" s="388">
        <v>89978</v>
      </c>
      <c r="B5204" s="388" t="s">
        <v>6566</v>
      </c>
      <c r="C5204" s="388" t="s">
        <v>145</v>
      </c>
      <c r="D5204" s="388" t="s">
        <v>240</v>
      </c>
      <c r="E5204" s="389" t="s">
        <v>18582</v>
      </c>
      <c r="F5204" s="388" t="s">
        <v>241</v>
      </c>
    </row>
    <row r="5205" spans="1:6">
      <c r="A5205" s="388">
        <v>89453</v>
      </c>
      <c r="B5205" s="388" t="s">
        <v>6567</v>
      </c>
      <c r="C5205" s="388" t="s">
        <v>145</v>
      </c>
      <c r="D5205" s="388" t="s">
        <v>334</v>
      </c>
      <c r="E5205" s="389" t="s">
        <v>18583</v>
      </c>
      <c r="F5205" s="388" t="s">
        <v>241</v>
      </c>
    </row>
    <row r="5206" spans="1:6">
      <c r="A5206" s="388">
        <v>89454</v>
      </c>
      <c r="B5206" s="388" t="s">
        <v>6568</v>
      </c>
      <c r="C5206" s="388" t="s">
        <v>145</v>
      </c>
      <c r="D5206" s="388" t="s">
        <v>334</v>
      </c>
      <c r="E5206" s="389" t="s">
        <v>18584</v>
      </c>
      <c r="F5206" s="388" t="s">
        <v>241</v>
      </c>
    </row>
    <row r="5207" spans="1:6">
      <c r="A5207" s="388">
        <v>89455</v>
      </c>
      <c r="B5207" s="388" t="s">
        <v>6569</v>
      </c>
      <c r="C5207" s="388" t="s">
        <v>145</v>
      </c>
      <c r="D5207" s="388" t="s">
        <v>334</v>
      </c>
      <c r="E5207" s="389" t="s">
        <v>18585</v>
      </c>
      <c r="F5207" s="388" t="s">
        <v>241</v>
      </c>
    </row>
    <row r="5208" spans="1:6">
      <c r="A5208" s="388">
        <v>89456</v>
      </c>
      <c r="B5208" s="388" t="s">
        <v>6570</v>
      </c>
      <c r="C5208" s="388" t="s">
        <v>145</v>
      </c>
      <c r="D5208" s="388" t="s">
        <v>334</v>
      </c>
      <c r="E5208" s="389" t="s">
        <v>14786</v>
      </c>
      <c r="F5208" s="388" t="s">
        <v>241</v>
      </c>
    </row>
    <row r="5209" spans="1:6">
      <c r="A5209" s="388">
        <v>89457</v>
      </c>
      <c r="B5209" s="388" t="s">
        <v>6571</v>
      </c>
      <c r="C5209" s="388" t="s">
        <v>145</v>
      </c>
      <c r="D5209" s="388" t="s">
        <v>334</v>
      </c>
      <c r="E5209" s="389" t="s">
        <v>18586</v>
      </c>
      <c r="F5209" s="388" t="s">
        <v>241</v>
      </c>
    </row>
    <row r="5210" spans="1:6">
      <c r="A5210" s="388">
        <v>89458</v>
      </c>
      <c r="B5210" s="388" t="s">
        <v>6572</v>
      </c>
      <c r="C5210" s="388" t="s">
        <v>145</v>
      </c>
      <c r="D5210" s="388" t="s">
        <v>334</v>
      </c>
      <c r="E5210" s="389" t="s">
        <v>18587</v>
      </c>
      <c r="F5210" s="388" t="s">
        <v>241</v>
      </c>
    </row>
    <row r="5211" spans="1:6">
      <c r="A5211" s="388">
        <v>89459</v>
      </c>
      <c r="B5211" s="388" t="s">
        <v>6573</v>
      </c>
      <c r="C5211" s="388" t="s">
        <v>145</v>
      </c>
      <c r="D5211" s="388" t="s">
        <v>334</v>
      </c>
      <c r="E5211" s="389" t="s">
        <v>18588</v>
      </c>
      <c r="F5211" s="388" t="s">
        <v>241</v>
      </c>
    </row>
    <row r="5212" spans="1:6">
      <c r="A5212" s="388">
        <v>89460</v>
      </c>
      <c r="B5212" s="388" t="s">
        <v>6574</v>
      </c>
      <c r="C5212" s="388" t="s">
        <v>145</v>
      </c>
      <c r="D5212" s="388" t="s">
        <v>334</v>
      </c>
      <c r="E5212" s="389" t="s">
        <v>6482</v>
      </c>
      <c r="F5212" s="388" t="s">
        <v>241</v>
      </c>
    </row>
    <row r="5213" spans="1:6">
      <c r="A5213" s="388">
        <v>89462</v>
      </c>
      <c r="B5213" s="388" t="s">
        <v>6575</v>
      </c>
      <c r="C5213" s="388" t="s">
        <v>145</v>
      </c>
      <c r="D5213" s="388" t="s">
        <v>334</v>
      </c>
      <c r="E5213" s="389" t="s">
        <v>18589</v>
      </c>
      <c r="F5213" s="388" t="s">
        <v>241</v>
      </c>
    </row>
    <row r="5214" spans="1:6">
      <c r="A5214" s="388">
        <v>89463</v>
      </c>
      <c r="B5214" s="388" t="s">
        <v>6576</v>
      </c>
      <c r="C5214" s="388" t="s">
        <v>145</v>
      </c>
      <c r="D5214" s="388" t="s">
        <v>334</v>
      </c>
      <c r="E5214" s="389" t="s">
        <v>14787</v>
      </c>
      <c r="F5214" s="388" t="s">
        <v>241</v>
      </c>
    </row>
    <row r="5215" spans="1:6">
      <c r="A5215" s="388">
        <v>89464</v>
      </c>
      <c r="B5215" s="388" t="s">
        <v>6577</v>
      </c>
      <c r="C5215" s="388" t="s">
        <v>145</v>
      </c>
      <c r="D5215" s="388" t="s">
        <v>334</v>
      </c>
      <c r="E5215" s="389" t="s">
        <v>18590</v>
      </c>
      <c r="F5215" s="388" t="s">
        <v>241</v>
      </c>
    </row>
    <row r="5216" spans="1:6">
      <c r="A5216" s="388">
        <v>89465</v>
      </c>
      <c r="B5216" s="388" t="s">
        <v>6578</v>
      </c>
      <c r="C5216" s="388" t="s">
        <v>145</v>
      </c>
      <c r="D5216" s="388" t="s">
        <v>334</v>
      </c>
      <c r="E5216" s="389" t="s">
        <v>18591</v>
      </c>
      <c r="F5216" s="388" t="s">
        <v>241</v>
      </c>
    </row>
    <row r="5217" spans="1:6">
      <c r="A5217" s="388">
        <v>89466</v>
      </c>
      <c r="B5217" s="388" t="s">
        <v>6579</v>
      </c>
      <c r="C5217" s="388" t="s">
        <v>145</v>
      </c>
      <c r="D5217" s="388" t="s">
        <v>334</v>
      </c>
      <c r="E5217" s="389" t="s">
        <v>18470</v>
      </c>
      <c r="F5217" s="388" t="s">
        <v>241</v>
      </c>
    </row>
    <row r="5218" spans="1:6">
      <c r="A5218" s="388">
        <v>89467</v>
      </c>
      <c r="B5218" s="388" t="s">
        <v>6580</v>
      </c>
      <c r="C5218" s="388" t="s">
        <v>145</v>
      </c>
      <c r="D5218" s="388" t="s">
        <v>334</v>
      </c>
      <c r="E5218" s="389" t="s">
        <v>18592</v>
      </c>
      <c r="F5218" s="388" t="s">
        <v>241</v>
      </c>
    </row>
    <row r="5219" spans="1:6">
      <c r="A5219" s="388">
        <v>89468</v>
      </c>
      <c r="B5219" s="388" t="s">
        <v>6581</v>
      </c>
      <c r="C5219" s="388" t="s">
        <v>145</v>
      </c>
      <c r="D5219" s="388" t="s">
        <v>334</v>
      </c>
      <c r="E5219" s="389" t="s">
        <v>18593</v>
      </c>
      <c r="F5219" s="388" t="s">
        <v>241</v>
      </c>
    </row>
    <row r="5220" spans="1:6">
      <c r="A5220" s="388">
        <v>89469</v>
      </c>
      <c r="B5220" s="388" t="s">
        <v>6582</v>
      </c>
      <c r="C5220" s="388" t="s">
        <v>145</v>
      </c>
      <c r="D5220" s="388" t="s">
        <v>334</v>
      </c>
      <c r="E5220" s="389" t="s">
        <v>18594</v>
      </c>
      <c r="F5220" s="388" t="s">
        <v>241</v>
      </c>
    </row>
    <row r="5221" spans="1:6">
      <c r="A5221" s="388">
        <v>89470</v>
      </c>
      <c r="B5221" s="388" t="s">
        <v>6583</v>
      </c>
      <c r="C5221" s="388" t="s">
        <v>145</v>
      </c>
      <c r="D5221" s="388" t="s">
        <v>334</v>
      </c>
      <c r="E5221" s="389" t="s">
        <v>18595</v>
      </c>
      <c r="F5221" s="388" t="s">
        <v>241</v>
      </c>
    </row>
    <row r="5222" spans="1:6">
      <c r="A5222" s="388">
        <v>89471</v>
      </c>
      <c r="B5222" s="388" t="s">
        <v>6584</v>
      </c>
      <c r="C5222" s="388" t="s">
        <v>145</v>
      </c>
      <c r="D5222" s="388" t="s">
        <v>334</v>
      </c>
      <c r="E5222" s="389" t="s">
        <v>14788</v>
      </c>
      <c r="F5222" s="388" t="s">
        <v>241</v>
      </c>
    </row>
    <row r="5223" spans="1:6">
      <c r="A5223" s="388">
        <v>89472</v>
      </c>
      <c r="B5223" s="388" t="s">
        <v>6585</v>
      </c>
      <c r="C5223" s="388" t="s">
        <v>145</v>
      </c>
      <c r="D5223" s="388" t="s">
        <v>334</v>
      </c>
      <c r="E5223" s="389" t="s">
        <v>18596</v>
      </c>
      <c r="F5223" s="388" t="s">
        <v>241</v>
      </c>
    </row>
    <row r="5224" spans="1:6">
      <c r="A5224" s="388">
        <v>89473</v>
      </c>
      <c r="B5224" s="388" t="s">
        <v>6586</v>
      </c>
      <c r="C5224" s="388" t="s">
        <v>145</v>
      </c>
      <c r="D5224" s="388" t="s">
        <v>334</v>
      </c>
      <c r="E5224" s="389" t="s">
        <v>18597</v>
      </c>
      <c r="F5224" s="388" t="s">
        <v>241</v>
      </c>
    </row>
    <row r="5225" spans="1:6">
      <c r="A5225" s="388">
        <v>89474</v>
      </c>
      <c r="B5225" s="388" t="s">
        <v>6587</v>
      </c>
      <c r="C5225" s="388" t="s">
        <v>145</v>
      </c>
      <c r="D5225" s="388" t="s">
        <v>334</v>
      </c>
      <c r="E5225" s="389" t="s">
        <v>18598</v>
      </c>
      <c r="F5225" s="388" t="s">
        <v>241</v>
      </c>
    </row>
    <row r="5226" spans="1:6">
      <c r="A5226" s="388">
        <v>89475</v>
      </c>
      <c r="B5226" s="388" t="s">
        <v>6588</v>
      </c>
      <c r="C5226" s="388" t="s">
        <v>145</v>
      </c>
      <c r="D5226" s="388" t="s">
        <v>334</v>
      </c>
      <c r="E5226" s="389" t="s">
        <v>18599</v>
      </c>
      <c r="F5226" s="388" t="s">
        <v>241</v>
      </c>
    </row>
    <row r="5227" spans="1:6">
      <c r="A5227" s="388">
        <v>89476</v>
      </c>
      <c r="B5227" s="388" t="s">
        <v>6589</v>
      </c>
      <c r="C5227" s="388" t="s">
        <v>145</v>
      </c>
      <c r="D5227" s="388" t="s">
        <v>334</v>
      </c>
      <c r="E5227" s="389" t="s">
        <v>18600</v>
      </c>
      <c r="F5227" s="388" t="s">
        <v>241</v>
      </c>
    </row>
    <row r="5228" spans="1:6">
      <c r="A5228" s="388">
        <v>89477</v>
      </c>
      <c r="B5228" s="388" t="s">
        <v>6590</v>
      </c>
      <c r="C5228" s="388" t="s">
        <v>145</v>
      </c>
      <c r="D5228" s="388" t="s">
        <v>334</v>
      </c>
      <c r="E5228" s="389" t="s">
        <v>18601</v>
      </c>
      <c r="F5228" s="388" t="s">
        <v>241</v>
      </c>
    </row>
    <row r="5229" spans="1:6">
      <c r="A5229" s="388">
        <v>89478</v>
      </c>
      <c r="B5229" s="388" t="s">
        <v>6591</v>
      </c>
      <c r="C5229" s="388" t="s">
        <v>145</v>
      </c>
      <c r="D5229" s="388" t="s">
        <v>334</v>
      </c>
      <c r="E5229" s="389" t="s">
        <v>16092</v>
      </c>
      <c r="F5229" s="388" t="s">
        <v>241</v>
      </c>
    </row>
    <row r="5230" spans="1:6">
      <c r="A5230" s="388">
        <v>89479</v>
      </c>
      <c r="B5230" s="388" t="s">
        <v>6592</v>
      </c>
      <c r="C5230" s="388" t="s">
        <v>145</v>
      </c>
      <c r="D5230" s="388" t="s">
        <v>334</v>
      </c>
      <c r="E5230" s="389" t="s">
        <v>18602</v>
      </c>
      <c r="F5230" s="388" t="s">
        <v>241</v>
      </c>
    </row>
    <row r="5231" spans="1:6">
      <c r="A5231" s="388">
        <v>89480</v>
      </c>
      <c r="B5231" s="388" t="s">
        <v>6593</v>
      </c>
      <c r="C5231" s="388" t="s">
        <v>145</v>
      </c>
      <c r="D5231" s="388" t="s">
        <v>334</v>
      </c>
      <c r="E5231" s="389" t="s">
        <v>18603</v>
      </c>
      <c r="F5231" s="388" t="s">
        <v>241</v>
      </c>
    </row>
    <row r="5232" spans="1:6">
      <c r="A5232" s="388">
        <v>89483</v>
      </c>
      <c r="B5232" s="388" t="s">
        <v>6594</v>
      </c>
      <c r="C5232" s="388" t="s">
        <v>145</v>
      </c>
      <c r="D5232" s="388" t="s">
        <v>334</v>
      </c>
      <c r="E5232" s="389" t="s">
        <v>14789</v>
      </c>
      <c r="F5232" s="388" t="s">
        <v>241</v>
      </c>
    </row>
    <row r="5233" spans="1:6">
      <c r="A5233" s="388">
        <v>89484</v>
      </c>
      <c r="B5233" s="388" t="s">
        <v>6595</v>
      </c>
      <c r="C5233" s="388" t="s">
        <v>145</v>
      </c>
      <c r="D5233" s="388" t="s">
        <v>334</v>
      </c>
      <c r="E5233" s="389" t="s">
        <v>18604</v>
      </c>
      <c r="F5233" s="388" t="s">
        <v>241</v>
      </c>
    </row>
    <row r="5234" spans="1:6">
      <c r="A5234" s="388">
        <v>89486</v>
      </c>
      <c r="B5234" s="388" t="s">
        <v>6596</v>
      </c>
      <c r="C5234" s="388" t="s">
        <v>145</v>
      </c>
      <c r="D5234" s="388" t="s">
        <v>334</v>
      </c>
      <c r="E5234" s="389" t="s">
        <v>18605</v>
      </c>
      <c r="F5234" s="388" t="s">
        <v>241</v>
      </c>
    </row>
    <row r="5235" spans="1:6">
      <c r="A5235" s="388">
        <v>89487</v>
      </c>
      <c r="B5235" s="388" t="s">
        <v>6597</v>
      </c>
      <c r="C5235" s="388" t="s">
        <v>145</v>
      </c>
      <c r="D5235" s="388" t="s">
        <v>334</v>
      </c>
      <c r="E5235" s="389" t="s">
        <v>18606</v>
      </c>
      <c r="F5235" s="388" t="s">
        <v>241</v>
      </c>
    </row>
    <row r="5236" spans="1:6">
      <c r="A5236" s="388">
        <v>89488</v>
      </c>
      <c r="B5236" s="388" t="s">
        <v>6598</v>
      </c>
      <c r="C5236" s="388" t="s">
        <v>145</v>
      </c>
      <c r="D5236" s="388" t="s">
        <v>334</v>
      </c>
      <c r="E5236" s="389" t="s">
        <v>18607</v>
      </c>
      <c r="F5236" s="388" t="s">
        <v>241</v>
      </c>
    </row>
    <row r="5237" spans="1:6">
      <c r="A5237" s="388">
        <v>91815</v>
      </c>
      <c r="B5237" s="388" t="s">
        <v>6599</v>
      </c>
      <c r="C5237" s="388" t="s">
        <v>145</v>
      </c>
      <c r="D5237" s="388" t="s">
        <v>334</v>
      </c>
      <c r="E5237" s="389" t="s">
        <v>14790</v>
      </c>
      <c r="F5237" s="388" t="s">
        <v>241</v>
      </c>
    </row>
    <row r="5238" spans="1:6">
      <c r="A5238" s="388">
        <v>91816</v>
      </c>
      <c r="B5238" s="388" t="s">
        <v>6600</v>
      </c>
      <c r="C5238" s="388" t="s">
        <v>145</v>
      </c>
      <c r="D5238" s="388" t="s">
        <v>334</v>
      </c>
      <c r="E5238" s="389" t="s">
        <v>18608</v>
      </c>
      <c r="F5238" s="388" t="s">
        <v>241</v>
      </c>
    </row>
    <row r="5239" spans="1:6">
      <c r="A5239" s="388">
        <v>101161</v>
      </c>
      <c r="B5239" s="388" t="s">
        <v>6601</v>
      </c>
      <c r="C5239" s="388" t="s">
        <v>145</v>
      </c>
      <c r="D5239" s="388" t="s">
        <v>334</v>
      </c>
      <c r="E5239" s="389" t="s">
        <v>18609</v>
      </c>
      <c r="F5239" s="388" t="s">
        <v>241</v>
      </c>
    </row>
    <row r="5240" spans="1:6">
      <c r="A5240" s="388">
        <v>101163</v>
      </c>
      <c r="B5240" s="388" t="s">
        <v>6602</v>
      </c>
      <c r="C5240" s="388" t="s">
        <v>145</v>
      </c>
      <c r="D5240" s="388" t="s">
        <v>334</v>
      </c>
      <c r="E5240" s="389" t="s">
        <v>18610</v>
      </c>
      <c r="F5240" s="388" t="s">
        <v>241</v>
      </c>
    </row>
    <row r="5241" spans="1:6">
      <c r="A5241" s="388">
        <v>101164</v>
      </c>
      <c r="B5241" s="388" t="s">
        <v>6603</v>
      </c>
      <c r="C5241" s="388" t="s">
        <v>145</v>
      </c>
      <c r="D5241" s="388" t="s">
        <v>334</v>
      </c>
      <c r="E5241" s="389" t="s">
        <v>18611</v>
      </c>
      <c r="F5241" s="388" t="s">
        <v>241</v>
      </c>
    </row>
    <row r="5242" spans="1:6">
      <c r="A5242" s="388">
        <v>96358</v>
      </c>
      <c r="B5242" s="388" t="s">
        <v>6604</v>
      </c>
      <c r="C5242" s="388" t="s">
        <v>145</v>
      </c>
      <c r="D5242" s="388" t="s">
        <v>240</v>
      </c>
      <c r="E5242" s="389" t="s">
        <v>18612</v>
      </c>
      <c r="F5242" s="388" t="s">
        <v>241</v>
      </c>
    </row>
    <row r="5243" spans="1:6">
      <c r="A5243" s="388">
        <v>96359</v>
      </c>
      <c r="B5243" s="388" t="s">
        <v>6605</v>
      </c>
      <c r="C5243" s="388" t="s">
        <v>145</v>
      </c>
      <c r="D5243" s="388" t="s">
        <v>240</v>
      </c>
      <c r="E5243" s="389" t="s">
        <v>18613</v>
      </c>
      <c r="F5243" s="388" t="s">
        <v>241</v>
      </c>
    </row>
    <row r="5244" spans="1:6">
      <c r="A5244" s="388">
        <v>96360</v>
      </c>
      <c r="B5244" s="388" t="s">
        <v>6607</v>
      </c>
      <c r="C5244" s="388" t="s">
        <v>145</v>
      </c>
      <c r="D5244" s="388" t="s">
        <v>240</v>
      </c>
      <c r="E5244" s="389" t="s">
        <v>18614</v>
      </c>
      <c r="F5244" s="388" t="s">
        <v>241</v>
      </c>
    </row>
    <row r="5245" spans="1:6">
      <c r="A5245" s="388">
        <v>96361</v>
      </c>
      <c r="B5245" s="388" t="s">
        <v>6608</v>
      </c>
      <c r="C5245" s="388" t="s">
        <v>145</v>
      </c>
      <c r="D5245" s="388" t="s">
        <v>240</v>
      </c>
      <c r="E5245" s="389" t="s">
        <v>18615</v>
      </c>
      <c r="F5245" s="388" t="s">
        <v>241</v>
      </c>
    </row>
    <row r="5246" spans="1:6">
      <c r="A5246" s="388">
        <v>96362</v>
      </c>
      <c r="B5246" s="388" t="s">
        <v>6609</v>
      </c>
      <c r="C5246" s="388" t="s">
        <v>145</v>
      </c>
      <c r="D5246" s="388" t="s">
        <v>240</v>
      </c>
      <c r="E5246" s="389" t="s">
        <v>18616</v>
      </c>
      <c r="F5246" s="388" t="s">
        <v>241</v>
      </c>
    </row>
    <row r="5247" spans="1:6">
      <c r="A5247" s="388">
        <v>96363</v>
      </c>
      <c r="B5247" s="388" t="s">
        <v>6610</v>
      </c>
      <c r="C5247" s="388" t="s">
        <v>145</v>
      </c>
      <c r="D5247" s="388" t="s">
        <v>240</v>
      </c>
      <c r="E5247" s="389" t="s">
        <v>14791</v>
      </c>
      <c r="F5247" s="388" t="s">
        <v>241</v>
      </c>
    </row>
    <row r="5248" spans="1:6">
      <c r="A5248" s="388">
        <v>96364</v>
      </c>
      <c r="B5248" s="388" t="s">
        <v>6611</v>
      </c>
      <c r="C5248" s="388" t="s">
        <v>145</v>
      </c>
      <c r="D5248" s="388" t="s">
        <v>240</v>
      </c>
      <c r="E5248" s="389" t="s">
        <v>18617</v>
      </c>
      <c r="F5248" s="388" t="s">
        <v>241</v>
      </c>
    </row>
    <row r="5249" spans="1:6">
      <c r="A5249" s="388">
        <v>96365</v>
      </c>
      <c r="B5249" s="388" t="s">
        <v>6612</v>
      </c>
      <c r="C5249" s="388" t="s">
        <v>145</v>
      </c>
      <c r="D5249" s="388" t="s">
        <v>240</v>
      </c>
      <c r="E5249" s="389" t="s">
        <v>18618</v>
      </c>
      <c r="F5249" s="388" t="s">
        <v>241</v>
      </c>
    </row>
    <row r="5250" spans="1:6">
      <c r="A5250" s="388">
        <v>96366</v>
      </c>
      <c r="B5250" s="388" t="s">
        <v>6613</v>
      </c>
      <c r="C5250" s="388" t="s">
        <v>145</v>
      </c>
      <c r="D5250" s="388" t="s">
        <v>240</v>
      </c>
      <c r="E5250" s="389" t="s">
        <v>18619</v>
      </c>
      <c r="F5250" s="388" t="s">
        <v>241</v>
      </c>
    </row>
    <row r="5251" spans="1:6">
      <c r="A5251" s="388">
        <v>96367</v>
      </c>
      <c r="B5251" s="388" t="s">
        <v>6614</v>
      </c>
      <c r="C5251" s="388" t="s">
        <v>145</v>
      </c>
      <c r="D5251" s="388" t="s">
        <v>240</v>
      </c>
      <c r="E5251" s="389" t="s">
        <v>14792</v>
      </c>
      <c r="F5251" s="388" t="s">
        <v>241</v>
      </c>
    </row>
    <row r="5252" spans="1:6">
      <c r="A5252" s="388">
        <v>96368</v>
      </c>
      <c r="B5252" s="388" t="s">
        <v>6615</v>
      </c>
      <c r="C5252" s="388" t="s">
        <v>145</v>
      </c>
      <c r="D5252" s="388" t="s">
        <v>240</v>
      </c>
      <c r="E5252" s="389" t="s">
        <v>18620</v>
      </c>
      <c r="F5252" s="388" t="s">
        <v>241</v>
      </c>
    </row>
    <row r="5253" spans="1:6">
      <c r="A5253" s="388">
        <v>96369</v>
      </c>
      <c r="B5253" s="388" t="s">
        <v>6616</v>
      </c>
      <c r="C5253" s="388" t="s">
        <v>145</v>
      </c>
      <c r="D5253" s="388" t="s">
        <v>240</v>
      </c>
      <c r="E5253" s="389" t="s">
        <v>18621</v>
      </c>
      <c r="F5253" s="388" t="s">
        <v>241</v>
      </c>
    </row>
    <row r="5254" spans="1:6">
      <c r="A5254" s="388">
        <v>96370</v>
      </c>
      <c r="B5254" s="388" t="s">
        <v>6617</v>
      </c>
      <c r="C5254" s="388" t="s">
        <v>145</v>
      </c>
      <c r="D5254" s="388" t="s">
        <v>240</v>
      </c>
      <c r="E5254" s="389" t="s">
        <v>14793</v>
      </c>
      <c r="F5254" s="388" t="s">
        <v>241</v>
      </c>
    </row>
    <row r="5255" spans="1:6">
      <c r="A5255" s="388">
        <v>96371</v>
      </c>
      <c r="B5255" s="388" t="s">
        <v>6618</v>
      </c>
      <c r="C5255" s="388" t="s">
        <v>145</v>
      </c>
      <c r="D5255" s="388" t="s">
        <v>240</v>
      </c>
      <c r="E5255" s="389" t="s">
        <v>18622</v>
      </c>
      <c r="F5255" s="388" t="s">
        <v>241</v>
      </c>
    </row>
    <row r="5256" spans="1:6">
      <c r="A5256" s="388">
        <v>96372</v>
      </c>
      <c r="B5256" s="388" t="s">
        <v>6619</v>
      </c>
      <c r="C5256" s="388" t="s">
        <v>145</v>
      </c>
      <c r="D5256" s="388" t="s">
        <v>240</v>
      </c>
      <c r="E5256" s="389" t="s">
        <v>14698</v>
      </c>
      <c r="F5256" s="388" t="s">
        <v>241</v>
      </c>
    </row>
    <row r="5257" spans="1:6">
      <c r="A5257" s="388">
        <v>96373</v>
      </c>
      <c r="B5257" s="388" t="s">
        <v>6620</v>
      </c>
      <c r="C5257" s="388" t="s">
        <v>239</v>
      </c>
      <c r="D5257" s="388" t="s">
        <v>240</v>
      </c>
      <c r="E5257" s="389" t="s">
        <v>3364</v>
      </c>
      <c r="F5257" s="388" t="s">
        <v>241</v>
      </c>
    </row>
    <row r="5258" spans="1:6">
      <c r="A5258" s="388">
        <v>96374</v>
      </c>
      <c r="B5258" s="388" t="s">
        <v>6621</v>
      </c>
      <c r="C5258" s="388" t="s">
        <v>239</v>
      </c>
      <c r="D5258" s="388" t="s">
        <v>240</v>
      </c>
      <c r="E5258" s="389" t="s">
        <v>2886</v>
      </c>
      <c r="F5258" s="388" t="s">
        <v>241</v>
      </c>
    </row>
    <row r="5259" spans="1:6">
      <c r="A5259" s="388">
        <v>102235</v>
      </c>
      <c r="B5259" s="388" t="s">
        <v>6622</v>
      </c>
      <c r="C5259" s="388" t="s">
        <v>145</v>
      </c>
      <c r="D5259" s="388" t="s">
        <v>240</v>
      </c>
      <c r="E5259" s="389" t="s">
        <v>18623</v>
      </c>
      <c r="F5259" s="388" t="s">
        <v>241</v>
      </c>
    </row>
    <row r="5260" spans="1:6">
      <c r="A5260" s="388">
        <v>102253</v>
      </c>
      <c r="B5260" s="388" t="s">
        <v>6623</v>
      </c>
      <c r="C5260" s="388" t="s">
        <v>145</v>
      </c>
      <c r="D5260" s="388" t="s">
        <v>240</v>
      </c>
      <c r="E5260" s="389" t="s">
        <v>18624</v>
      </c>
      <c r="F5260" s="388" t="s">
        <v>241</v>
      </c>
    </row>
    <row r="5261" spans="1:6">
      <c r="A5261" s="388">
        <v>102254</v>
      </c>
      <c r="B5261" s="388" t="s">
        <v>6624</v>
      </c>
      <c r="C5261" s="388" t="s">
        <v>145</v>
      </c>
      <c r="D5261" s="388" t="s">
        <v>240</v>
      </c>
      <c r="E5261" s="389" t="s">
        <v>18625</v>
      </c>
      <c r="F5261" s="388" t="s">
        <v>241</v>
      </c>
    </row>
    <row r="5262" spans="1:6">
      <c r="A5262" s="388">
        <v>102255</v>
      </c>
      <c r="B5262" s="388" t="s">
        <v>6625</v>
      </c>
      <c r="C5262" s="388" t="s">
        <v>145</v>
      </c>
      <c r="D5262" s="388" t="s">
        <v>240</v>
      </c>
      <c r="E5262" s="389" t="s">
        <v>18626</v>
      </c>
      <c r="F5262" s="388" t="s">
        <v>241</v>
      </c>
    </row>
    <row r="5263" spans="1:6">
      <c r="A5263" s="388">
        <v>102256</v>
      </c>
      <c r="B5263" s="388" t="s">
        <v>6626</v>
      </c>
      <c r="C5263" s="388" t="s">
        <v>145</v>
      </c>
      <c r="D5263" s="388" t="s">
        <v>240</v>
      </c>
      <c r="E5263" s="389" t="s">
        <v>18627</v>
      </c>
      <c r="F5263" s="388" t="s">
        <v>241</v>
      </c>
    </row>
    <row r="5264" spans="1:6">
      <c r="A5264" s="388">
        <v>102257</v>
      </c>
      <c r="B5264" s="388" t="s">
        <v>6627</v>
      </c>
      <c r="C5264" s="388" t="s">
        <v>145</v>
      </c>
      <c r="D5264" s="388" t="s">
        <v>240</v>
      </c>
      <c r="E5264" s="389" t="s">
        <v>18628</v>
      </c>
      <c r="F5264" s="388" t="s">
        <v>241</v>
      </c>
    </row>
    <row r="5265" spans="1:6">
      <c r="A5265" s="388">
        <v>102258</v>
      </c>
      <c r="B5265" s="388" t="s">
        <v>6628</v>
      </c>
      <c r="C5265" s="388" t="s">
        <v>145</v>
      </c>
      <c r="D5265" s="388" t="s">
        <v>240</v>
      </c>
      <c r="E5265" s="389" t="s">
        <v>18629</v>
      </c>
      <c r="F5265" s="388" t="s">
        <v>241</v>
      </c>
    </row>
    <row r="5266" spans="1:6">
      <c r="A5266" s="388">
        <v>101154</v>
      </c>
      <c r="B5266" s="388" t="s">
        <v>6629</v>
      </c>
      <c r="C5266" s="388" t="s">
        <v>145</v>
      </c>
      <c r="D5266" s="388" t="s">
        <v>240</v>
      </c>
      <c r="E5266" s="389" t="s">
        <v>18630</v>
      </c>
      <c r="F5266" s="388" t="s">
        <v>241</v>
      </c>
    </row>
    <row r="5267" spans="1:6">
      <c r="A5267" s="388">
        <v>101155</v>
      </c>
      <c r="B5267" s="388" t="s">
        <v>6630</v>
      </c>
      <c r="C5267" s="388" t="s">
        <v>145</v>
      </c>
      <c r="D5267" s="388" t="s">
        <v>240</v>
      </c>
      <c r="E5267" s="389" t="s">
        <v>18564</v>
      </c>
      <c r="F5267" s="388" t="s">
        <v>241</v>
      </c>
    </row>
    <row r="5268" spans="1:6">
      <c r="A5268" s="388">
        <v>101156</v>
      </c>
      <c r="B5268" s="388" t="s">
        <v>6631</v>
      </c>
      <c r="C5268" s="388" t="s">
        <v>145</v>
      </c>
      <c r="D5268" s="388" t="s">
        <v>240</v>
      </c>
      <c r="E5268" s="389" t="s">
        <v>18631</v>
      </c>
      <c r="F5268" s="388" t="s">
        <v>241</v>
      </c>
    </row>
    <row r="5269" spans="1:6">
      <c r="A5269" s="388">
        <v>101810</v>
      </c>
      <c r="B5269" s="388" t="s">
        <v>6632</v>
      </c>
      <c r="C5269" s="388" t="s">
        <v>133</v>
      </c>
      <c r="D5269" s="388" t="s">
        <v>240</v>
      </c>
      <c r="E5269" s="389" t="s">
        <v>18632</v>
      </c>
      <c r="F5269" s="388" t="s">
        <v>241</v>
      </c>
    </row>
    <row r="5270" spans="1:6">
      <c r="A5270" s="388">
        <v>101811</v>
      </c>
      <c r="B5270" s="388" t="s">
        <v>6633</v>
      </c>
      <c r="C5270" s="388" t="s">
        <v>133</v>
      </c>
      <c r="D5270" s="388" t="s">
        <v>240</v>
      </c>
      <c r="E5270" s="389" t="s">
        <v>18633</v>
      </c>
      <c r="F5270" s="388" t="s">
        <v>241</v>
      </c>
    </row>
    <row r="5271" spans="1:6">
      <c r="A5271" s="388">
        <v>101812</v>
      </c>
      <c r="B5271" s="388" t="s">
        <v>14794</v>
      </c>
      <c r="C5271" s="388" t="s">
        <v>133</v>
      </c>
      <c r="D5271" s="388" t="s">
        <v>240</v>
      </c>
      <c r="E5271" s="389" t="s">
        <v>18634</v>
      </c>
      <c r="F5271" s="388" t="s">
        <v>241</v>
      </c>
    </row>
    <row r="5272" spans="1:6">
      <c r="A5272" s="388">
        <v>101813</v>
      </c>
      <c r="B5272" s="388" t="s">
        <v>14795</v>
      </c>
      <c r="C5272" s="388" t="s">
        <v>133</v>
      </c>
      <c r="D5272" s="388" t="s">
        <v>240</v>
      </c>
      <c r="E5272" s="389" t="s">
        <v>18635</v>
      </c>
      <c r="F5272" s="388" t="s">
        <v>241</v>
      </c>
    </row>
    <row r="5273" spans="1:6">
      <c r="A5273" s="388">
        <v>101814</v>
      </c>
      <c r="B5273" s="388" t="s">
        <v>14796</v>
      </c>
      <c r="C5273" s="388" t="s">
        <v>145</v>
      </c>
      <c r="D5273" s="388" t="s">
        <v>240</v>
      </c>
      <c r="E5273" s="389" t="s">
        <v>18636</v>
      </c>
      <c r="F5273" s="388" t="s">
        <v>241</v>
      </c>
    </row>
    <row r="5274" spans="1:6">
      <c r="A5274" s="388">
        <v>101815</v>
      </c>
      <c r="B5274" s="388" t="s">
        <v>14797</v>
      </c>
      <c r="C5274" s="388" t="s">
        <v>145</v>
      </c>
      <c r="D5274" s="388" t="s">
        <v>240</v>
      </c>
      <c r="E5274" s="389" t="s">
        <v>18637</v>
      </c>
      <c r="F5274" s="388" t="s">
        <v>241</v>
      </c>
    </row>
    <row r="5275" spans="1:6">
      <c r="A5275" s="388">
        <v>101816</v>
      </c>
      <c r="B5275" s="388" t="s">
        <v>14798</v>
      </c>
      <c r="C5275" s="388" t="s">
        <v>145</v>
      </c>
      <c r="D5275" s="388" t="s">
        <v>240</v>
      </c>
      <c r="E5275" s="389" t="s">
        <v>18638</v>
      </c>
      <c r="F5275" s="388" t="s">
        <v>241</v>
      </c>
    </row>
    <row r="5276" spans="1:6">
      <c r="A5276" s="388">
        <v>101817</v>
      </c>
      <c r="B5276" s="388" t="s">
        <v>14799</v>
      </c>
      <c r="C5276" s="388" t="s">
        <v>145</v>
      </c>
      <c r="D5276" s="388" t="s">
        <v>240</v>
      </c>
      <c r="E5276" s="389" t="s">
        <v>4917</v>
      </c>
      <c r="F5276" s="388" t="s">
        <v>241</v>
      </c>
    </row>
    <row r="5277" spans="1:6">
      <c r="A5277" s="388">
        <v>101818</v>
      </c>
      <c r="B5277" s="388" t="s">
        <v>14800</v>
      </c>
      <c r="C5277" s="388" t="s">
        <v>145</v>
      </c>
      <c r="D5277" s="388" t="s">
        <v>240</v>
      </c>
      <c r="E5277" s="389" t="s">
        <v>316</v>
      </c>
      <c r="F5277" s="388" t="s">
        <v>241</v>
      </c>
    </row>
    <row r="5278" spans="1:6">
      <c r="A5278" s="388">
        <v>101819</v>
      </c>
      <c r="B5278" s="388" t="s">
        <v>14801</v>
      </c>
      <c r="C5278" s="388" t="s">
        <v>145</v>
      </c>
      <c r="D5278" s="388" t="s">
        <v>240</v>
      </c>
      <c r="E5278" s="389" t="s">
        <v>14802</v>
      </c>
      <c r="F5278" s="388" t="s">
        <v>241</v>
      </c>
    </row>
    <row r="5279" spans="1:6">
      <c r="A5279" s="388">
        <v>101820</v>
      </c>
      <c r="B5279" s="388" t="s">
        <v>14803</v>
      </c>
      <c r="C5279" s="388" t="s">
        <v>145</v>
      </c>
      <c r="D5279" s="388" t="s">
        <v>240</v>
      </c>
      <c r="E5279" s="389" t="s">
        <v>991</v>
      </c>
      <c r="F5279" s="388" t="s">
        <v>241</v>
      </c>
    </row>
    <row r="5280" spans="1:6">
      <c r="A5280" s="388">
        <v>101821</v>
      </c>
      <c r="B5280" s="388" t="s">
        <v>14804</v>
      </c>
      <c r="C5280" s="388" t="s">
        <v>133</v>
      </c>
      <c r="D5280" s="388" t="s">
        <v>240</v>
      </c>
      <c r="E5280" s="389" t="s">
        <v>14805</v>
      </c>
      <c r="F5280" s="388" t="s">
        <v>241</v>
      </c>
    </row>
    <row r="5281" spans="1:6">
      <c r="A5281" s="388">
        <v>101822</v>
      </c>
      <c r="B5281" s="388" t="s">
        <v>14806</v>
      </c>
      <c r="C5281" s="388" t="s">
        <v>133</v>
      </c>
      <c r="D5281" s="388" t="s">
        <v>240</v>
      </c>
      <c r="E5281" s="389" t="s">
        <v>18639</v>
      </c>
      <c r="F5281" s="388" t="s">
        <v>241</v>
      </c>
    </row>
    <row r="5282" spans="1:6">
      <c r="A5282" s="388">
        <v>101823</v>
      </c>
      <c r="B5282" s="388" t="s">
        <v>14807</v>
      </c>
      <c r="C5282" s="388" t="s">
        <v>133</v>
      </c>
      <c r="D5282" s="388" t="s">
        <v>240</v>
      </c>
      <c r="E5282" s="389" t="s">
        <v>18640</v>
      </c>
      <c r="F5282" s="388" t="s">
        <v>241</v>
      </c>
    </row>
    <row r="5283" spans="1:6">
      <c r="A5283" s="388">
        <v>101824</v>
      </c>
      <c r="B5283" s="388" t="s">
        <v>14808</v>
      </c>
      <c r="C5283" s="388" t="s">
        <v>133</v>
      </c>
      <c r="D5283" s="388" t="s">
        <v>240</v>
      </c>
      <c r="E5283" s="389" t="s">
        <v>13987</v>
      </c>
      <c r="F5283" s="388" t="s">
        <v>241</v>
      </c>
    </row>
    <row r="5284" spans="1:6">
      <c r="A5284" s="388">
        <v>101825</v>
      </c>
      <c r="B5284" s="388" t="s">
        <v>14809</v>
      </c>
      <c r="C5284" s="388" t="s">
        <v>133</v>
      </c>
      <c r="D5284" s="388" t="s">
        <v>240</v>
      </c>
      <c r="E5284" s="389" t="s">
        <v>14810</v>
      </c>
      <c r="F5284" s="388" t="s">
        <v>241</v>
      </c>
    </row>
    <row r="5285" spans="1:6">
      <c r="A5285" s="388">
        <v>101826</v>
      </c>
      <c r="B5285" s="388" t="s">
        <v>14811</v>
      </c>
      <c r="C5285" s="388" t="s">
        <v>133</v>
      </c>
      <c r="D5285" s="388" t="s">
        <v>240</v>
      </c>
      <c r="E5285" s="389" t="s">
        <v>18641</v>
      </c>
      <c r="F5285" s="388" t="s">
        <v>241</v>
      </c>
    </row>
    <row r="5286" spans="1:6">
      <c r="A5286" s="388">
        <v>101827</v>
      </c>
      <c r="B5286" s="388" t="s">
        <v>14812</v>
      </c>
      <c r="C5286" s="388" t="s">
        <v>133</v>
      </c>
      <c r="D5286" s="388" t="s">
        <v>240</v>
      </c>
      <c r="E5286" s="389" t="s">
        <v>18642</v>
      </c>
      <c r="F5286" s="388" t="s">
        <v>241</v>
      </c>
    </row>
    <row r="5287" spans="1:6">
      <c r="A5287" s="388">
        <v>101828</v>
      </c>
      <c r="B5287" s="388" t="s">
        <v>14813</v>
      </c>
      <c r="C5287" s="388" t="s">
        <v>133</v>
      </c>
      <c r="D5287" s="388" t="s">
        <v>240</v>
      </c>
      <c r="E5287" s="389" t="s">
        <v>18643</v>
      </c>
      <c r="F5287" s="388" t="s">
        <v>241</v>
      </c>
    </row>
    <row r="5288" spans="1:6">
      <c r="A5288" s="388">
        <v>101829</v>
      </c>
      <c r="B5288" s="388" t="s">
        <v>14814</v>
      </c>
      <c r="C5288" s="388" t="s">
        <v>133</v>
      </c>
      <c r="D5288" s="388" t="s">
        <v>240</v>
      </c>
      <c r="E5288" s="389" t="s">
        <v>18644</v>
      </c>
      <c r="F5288" s="388" t="s">
        <v>241</v>
      </c>
    </row>
    <row r="5289" spans="1:6">
      <c r="A5289" s="388">
        <v>101830</v>
      </c>
      <c r="B5289" s="388" t="s">
        <v>14815</v>
      </c>
      <c r="C5289" s="388" t="s">
        <v>133</v>
      </c>
      <c r="D5289" s="388" t="s">
        <v>240</v>
      </c>
      <c r="E5289" s="389" t="s">
        <v>18645</v>
      </c>
      <c r="F5289" s="388" t="s">
        <v>241</v>
      </c>
    </row>
    <row r="5290" spans="1:6">
      <c r="A5290" s="388">
        <v>101831</v>
      </c>
      <c r="B5290" s="388" t="s">
        <v>14816</v>
      </c>
      <c r="C5290" s="388" t="s">
        <v>133</v>
      </c>
      <c r="D5290" s="388" t="s">
        <v>240</v>
      </c>
      <c r="E5290" s="389" t="s">
        <v>18646</v>
      </c>
      <c r="F5290" s="388" t="s">
        <v>241</v>
      </c>
    </row>
    <row r="5291" spans="1:6">
      <c r="A5291" s="388">
        <v>101832</v>
      </c>
      <c r="B5291" s="388" t="s">
        <v>14817</v>
      </c>
      <c r="C5291" s="388" t="s">
        <v>133</v>
      </c>
      <c r="D5291" s="388" t="s">
        <v>240</v>
      </c>
      <c r="E5291" s="389" t="s">
        <v>18647</v>
      </c>
      <c r="F5291" s="388" t="s">
        <v>241</v>
      </c>
    </row>
    <row r="5292" spans="1:6">
      <c r="A5292" s="388">
        <v>101833</v>
      </c>
      <c r="B5292" s="388" t="s">
        <v>14818</v>
      </c>
      <c r="C5292" s="388" t="s">
        <v>133</v>
      </c>
      <c r="D5292" s="388" t="s">
        <v>240</v>
      </c>
      <c r="E5292" s="389" t="s">
        <v>18648</v>
      </c>
      <c r="F5292" s="388" t="s">
        <v>241</v>
      </c>
    </row>
    <row r="5293" spans="1:6">
      <c r="A5293" s="388">
        <v>101834</v>
      </c>
      <c r="B5293" s="388" t="s">
        <v>14819</v>
      </c>
      <c r="C5293" s="388" t="s">
        <v>133</v>
      </c>
      <c r="D5293" s="388" t="s">
        <v>240</v>
      </c>
      <c r="E5293" s="389" t="s">
        <v>18649</v>
      </c>
      <c r="F5293" s="388" t="s">
        <v>241</v>
      </c>
    </row>
    <row r="5294" spans="1:6">
      <c r="A5294" s="388">
        <v>101835</v>
      </c>
      <c r="B5294" s="388" t="s">
        <v>14820</v>
      </c>
      <c r="C5294" s="388" t="s">
        <v>133</v>
      </c>
      <c r="D5294" s="388" t="s">
        <v>240</v>
      </c>
      <c r="E5294" s="389" t="s">
        <v>18650</v>
      </c>
      <c r="F5294" s="388" t="s">
        <v>241</v>
      </c>
    </row>
    <row r="5295" spans="1:6">
      <c r="A5295" s="388">
        <v>101836</v>
      </c>
      <c r="B5295" s="388" t="s">
        <v>14821</v>
      </c>
      <c r="C5295" s="388" t="s">
        <v>133</v>
      </c>
      <c r="D5295" s="388" t="s">
        <v>240</v>
      </c>
      <c r="E5295" s="389" t="s">
        <v>2973</v>
      </c>
      <c r="F5295" s="388" t="s">
        <v>241</v>
      </c>
    </row>
    <row r="5296" spans="1:6">
      <c r="A5296" s="388">
        <v>101837</v>
      </c>
      <c r="B5296" s="388" t="s">
        <v>14822</v>
      </c>
      <c r="C5296" s="388" t="s">
        <v>133</v>
      </c>
      <c r="D5296" s="388" t="s">
        <v>240</v>
      </c>
      <c r="E5296" s="389" t="s">
        <v>18651</v>
      </c>
      <c r="F5296" s="388" t="s">
        <v>241</v>
      </c>
    </row>
    <row r="5297" spans="1:6">
      <c r="A5297" s="388">
        <v>101838</v>
      </c>
      <c r="B5297" s="388" t="s">
        <v>14823</v>
      </c>
      <c r="C5297" s="388" t="s">
        <v>133</v>
      </c>
      <c r="D5297" s="388" t="s">
        <v>240</v>
      </c>
      <c r="E5297" s="389" t="s">
        <v>18652</v>
      </c>
      <c r="F5297" s="388" t="s">
        <v>241</v>
      </c>
    </row>
    <row r="5298" spans="1:6">
      <c r="A5298" s="388">
        <v>101839</v>
      </c>
      <c r="B5298" s="388" t="s">
        <v>14824</v>
      </c>
      <c r="C5298" s="388" t="s">
        <v>133</v>
      </c>
      <c r="D5298" s="388" t="s">
        <v>240</v>
      </c>
      <c r="E5298" s="389" t="s">
        <v>14674</v>
      </c>
      <c r="F5298" s="388" t="s">
        <v>241</v>
      </c>
    </row>
    <row r="5299" spans="1:6">
      <c r="A5299" s="388">
        <v>101840</v>
      </c>
      <c r="B5299" s="388" t="s">
        <v>14825</v>
      </c>
      <c r="C5299" s="388" t="s">
        <v>133</v>
      </c>
      <c r="D5299" s="388" t="s">
        <v>240</v>
      </c>
      <c r="E5299" s="389" t="s">
        <v>18653</v>
      </c>
      <c r="F5299" s="388" t="s">
        <v>241</v>
      </c>
    </row>
    <row r="5300" spans="1:6">
      <c r="A5300" s="388">
        <v>101841</v>
      </c>
      <c r="B5300" s="388" t="s">
        <v>14826</v>
      </c>
      <c r="C5300" s="388" t="s">
        <v>133</v>
      </c>
      <c r="D5300" s="388" t="s">
        <v>240</v>
      </c>
      <c r="E5300" s="389" t="s">
        <v>2751</v>
      </c>
      <c r="F5300" s="388" t="s">
        <v>241</v>
      </c>
    </row>
    <row r="5301" spans="1:6">
      <c r="A5301" s="388">
        <v>101842</v>
      </c>
      <c r="B5301" s="388" t="s">
        <v>14827</v>
      </c>
      <c r="C5301" s="388" t="s">
        <v>133</v>
      </c>
      <c r="D5301" s="388" t="s">
        <v>240</v>
      </c>
      <c r="E5301" s="389" t="s">
        <v>18654</v>
      </c>
      <c r="F5301" s="388" t="s">
        <v>241</v>
      </c>
    </row>
    <row r="5302" spans="1:6">
      <c r="A5302" s="388">
        <v>101843</v>
      </c>
      <c r="B5302" s="388" t="s">
        <v>14828</v>
      </c>
      <c r="C5302" s="388" t="s">
        <v>133</v>
      </c>
      <c r="D5302" s="388" t="s">
        <v>240</v>
      </c>
      <c r="E5302" s="389" t="s">
        <v>18655</v>
      </c>
      <c r="F5302" s="388" t="s">
        <v>241</v>
      </c>
    </row>
    <row r="5303" spans="1:6">
      <c r="A5303" s="388">
        <v>101844</v>
      </c>
      <c r="B5303" s="388" t="s">
        <v>14829</v>
      </c>
      <c r="C5303" s="388" t="s">
        <v>133</v>
      </c>
      <c r="D5303" s="388" t="s">
        <v>240</v>
      </c>
      <c r="E5303" s="389" t="s">
        <v>16521</v>
      </c>
      <c r="F5303" s="388" t="s">
        <v>241</v>
      </c>
    </row>
    <row r="5304" spans="1:6">
      <c r="A5304" s="388">
        <v>101845</v>
      </c>
      <c r="B5304" s="388" t="s">
        <v>14830</v>
      </c>
      <c r="C5304" s="388" t="s">
        <v>133</v>
      </c>
      <c r="D5304" s="388" t="s">
        <v>240</v>
      </c>
      <c r="E5304" s="389" t="s">
        <v>18656</v>
      </c>
      <c r="F5304" s="388" t="s">
        <v>241</v>
      </c>
    </row>
    <row r="5305" spans="1:6">
      <c r="A5305" s="388">
        <v>101846</v>
      </c>
      <c r="B5305" s="388" t="s">
        <v>14831</v>
      </c>
      <c r="C5305" s="388" t="s">
        <v>133</v>
      </c>
      <c r="D5305" s="388" t="s">
        <v>240</v>
      </c>
      <c r="E5305" s="389" t="s">
        <v>18657</v>
      </c>
      <c r="F5305" s="388" t="s">
        <v>241</v>
      </c>
    </row>
    <row r="5306" spans="1:6">
      <c r="A5306" s="388">
        <v>101847</v>
      </c>
      <c r="B5306" s="388" t="s">
        <v>14832</v>
      </c>
      <c r="C5306" s="388" t="s">
        <v>133</v>
      </c>
      <c r="D5306" s="388" t="s">
        <v>240</v>
      </c>
      <c r="E5306" s="389" t="s">
        <v>18184</v>
      </c>
      <c r="F5306" s="388" t="s">
        <v>241</v>
      </c>
    </row>
    <row r="5307" spans="1:6">
      <c r="A5307" s="388">
        <v>101848</v>
      </c>
      <c r="B5307" s="388" t="s">
        <v>14833</v>
      </c>
      <c r="C5307" s="388" t="s">
        <v>133</v>
      </c>
      <c r="D5307" s="388" t="s">
        <v>240</v>
      </c>
      <c r="E5307" s="389" t="s">
        <v>14834</v>
      </c>
      <c r="F5307" s="388" t="s">
        <v>241</v>
      </c>
    </row>
    <row r="5308" spans="1:6">
      <c r="A5308" s="388">
        <v>101849</v>
      </c>
      <c r="B5308" s="388" t="s">
        <v>14835</v>
      </c>
      <c r="C5308" s="388" t="s">
        <v>133</v>
      </c>
      <c r="D5308" s="388" t="s">
        <v>240</v>
      </c>
      <c r="E5308" s="389" t="s">
        <v>18658</v>
      </c>
      <c r="F5308" s="388" t="s">
        <v>241</v>
      </c>
    </row>
    <row r="5309" spans="1:6">
      <c r="A5309" s="388">
        <v>101850</v>
      </c>
      <c r="B5309" s="388" t="s">
        <v>14836</v>
      </c>
      <c r="C5309" s="388" t="s">
        <v>145</v>
      </c>
      <c r="D5309" s="388" t="s">
        <v>240</v>
      </c>
      <c r="E5309" s="389" t="s">
        <v>18659</v>
      </c>
      <c r="F5309" s="388" t="s">
        <v>241</v>
      </c>
    </row>
    <row r="5310" spans="1:6">
      <c r="A5310" s="388">
        <v>101851</v>
      </c>
      <c r="B5310" s="388" t="s">
        <v>14837</v>
      </c>
      <c r="C5310" s="388" t="s">
        <v>145</v>
      </c>
      <c r="D5310" s="388" t="s">
        <v>240</v>
      </c>
      <c r="E5310" s="389" t="s">
        <v>18660</v>
      </c>
      <c r="F5310" s="388" t="s">
        <v>241</v>
      </c>
    </row>
    <row r="5311" spans="1:6">
      <c r="A5311" s="388">
        <v>101852</v>
      </c>
      <c r="B5311" s="388" t="s">
        <v>14838</v>
      </c>
      <c r="C5311" s="388" t="s">
        <v>145</v>
      </c>
      <c r="D5311" s="388" t="s">
        <v>240</v>
      </c>
      <c r="E5311" s="389" t="s">
        <v>5571</v>
      </c>
      <c r="F5311" s="388" t="s">
        <v>241</v>
      </c>
    </row>
    <row r="5312" spans="1:6">
      <c r="A5312" s="388">
        <v>101853</v>
      </c>
      <c r="B5312" s="388" t="s">
        <v>14839</v>
      </c>
      <c r="C5312" s="388" t="s">
        <v>145</v>
      </c>
      <c r="D5312" s="388" t="s">
        <v>240</v>
      </c>
      <c r="E5312" s="389" t="s">
        <v>14840</v>
      </c>
      <c r="F5312" s="388" t="s">
        <v>241</v>
      </c>
    </row>
    <row r="5313" spans="1:6">
      <c r="A5313" s="388">
        <v>101854</v>
      </c>
      <c r="B5313" s="388" t="s">
        <v>14841</v>
      </c>
      <c r="C5313" s="388" t="s">
        <v>145</v>
      </c>
      <c r="D5313" s="388" t="s">
        <v>240</v>
      </c>
      <c r="E5313" s="389" t="s">
        <v>14842</v>
      </c>
      <c r="F5313" s="388" t="s">
        <v>241</v>
      </c>
    </row>
    <row r="5314" spans="1:6">
      <c r="A5314" s="388">
        <v>101855</v>
      </c>
      <c r="B5314" s="388" t="s">
        <v>14843</v>
      </c>
      <c r="C5314" s="388" t="s">
        <v>145</v>
      </c>
      <c r="D5314" s="388" t="s">
        <v>240</v>
      </c>
      <c r="E5314" s="389" t="s">
        <v>18661</v>
      </c>
      <c r="F5314" s="388" t="s">
        <v>241</v>
      </c>
    </row>
    <row r="5315" spans="1:6">
      <c r="A5315" s="388">
        <v>101856</v>
      </c>
      <c r="B5315" s="388" t="s">
        <v>14844</v>
      </c>
      <c r="C5315" s="388" t="s">
        <v>145</v>
      </c>
      <c r="D5315" s="388" t="s">
        <v>240</v>
      </c>
      <c r="E5315" s="389" t="s">
        <v>17152</v>
      </c>
      <c r="F5315" s="388" t="s">
        <v>241</v>
      </c>
    </row>
    <row r="5316" spans="1:6">
      <c r="A5316" s="388">
        <v>101857</v>
      </c>
      <c r="B5316" s="388" t="s">
        <v>14845</v>
      </c>
      <c r="C5316" s="388" t="s">
        <v>145</v>
      </c>
      <c r="D5316" s="388" t="s">
        <v>240</v>
      </c>
      <c r="E5316" s="389" t="s">
        <v>14621</v>
      </c>
      <c r="F5316" s="388" t="s">
        <v>241</v>
      </c>
    </row>
    <row r="5317" spans="1:6">
      <c r="A5317" s="388">
        <v>101858</v>
      </c>
      <c r="B5317" s="388" t="s">
        <v>14846</v>
      </c>
      <c r="C5317" s="388" t="s">
        <v>145</v>
      </c>
      <c r="D5317" s="388" t="s">
        <v>240</v>
      </c>
      <c r="E5317" s="389" t="s">
        <v>18662</v>
      </c>
      <c r="F5317" s="388" t="s">
        <v>241</v>
      </c>
    </row>
    <row r="5318" spans="1:6">
      <c r="A5318" s="388">
        <v>101859</v>
      </c>
      <c r="B5318" s="388" t="s">
        <v>14847</v>
      </c>
      <c r="C5318" s="388" t="s">
        <v>145</v>
      </c>
      <c r="D5318" s="388" t="s">
        <v>240</v>
      </c>
      <c r="E5318" s="389" t="s">
        <v>14848</v>
      </c>
      <c r="F5318" s="388" t="s">
        <v>241</v>
      </c>
    </row>
    <row r="5319" spans="1:6">
      <c r="A5319" s="388">
        <v>101860</v>
      </c>
      <c r="B5319" s="388" t="s">
        <v>14849</v>
      </c>
      <c r="C5319" s="388" t="s">
        <v>145</v>
      </c>
      <c r="D5319" s="388" t="s">
        <v>240</v>
      </c>
      <c r="E5319" s="389" t="s">
        <v>5102</v>
      </c>
      <c r="F5319" s="388" t="s">
        <v>241</v>
      </c>
    </row>
    <row r="5320" spans="1:6">
      <c r="A5320" s="388">
        <v>101861</v>
      </c>
      <c r="B5320" s="388" t="s">
        <v>14850</v>
      </c>
      <c r="C5320" s="388" t="s">
        <v>145</v>
      </c>
      <c r="D5320" s="388" t="s">
        <v>240</v>
      </c>
      <c r="E5320" s="389" t="s">
        <v>1095</v>
      </c>
      <c r="F5320" s="388" t="s">
        <v>241</v>
      </c>
    </row>
    <row r="5321" spans="1:6">
      <c r="A5321" s="388">
        <v>101862</v>
      </c>
      <c r="B5321" s="388" t="s">
        <v>14851</v>
      </c>
      <c r="C5321" s="388" t="s">
        <v>145</v>
      </c>
      <c r="D5321" s="388" t="s">
        <v>240</v>
      </c>
      <c r="E5321" s="389" t="s">
        <v>14852</v>
      </c>
      <c r="F5321" s="388" t="s">
        <v>241</v>
      </c>
    </row>
    <row r="5322" spans="1:6">
      <c r="A5322" s="388">
        <v>101863</v>
      </c>
      <c r="B5322" s="388" t="s">
        <v>14853</v>
      </c>
      <c r="C5322" s="388" t="s">
        <v>145</v>
      </c>
      <c r="D5322" s="388" t="s">
        <v>240</v>
      </c>
      <c r="E5322" s="389" t="s">
        <v>3434</v>
      </c>
      <c r="F5322" s="388" t="s">
        <v>241</v>
      </c>
    </row>
    <row r="5323" spans="1:6">
      <c r="A5323" s="388">
        <v>101864</v>
      </c>
      <c r="B5323" s="388" t="s">
        <v>14854</v>
      </c>
      <c r="C5323" s="388" t="s">
        <v>145</v>
      </c>
      <c r="D5323" s="388" t="s">
        <v>240</v>
      </c>
      <c r="E5323" s="389" t="s">
        <v>18663</v>
      </c>
      <c r="F5323" s="388" t="s">
        <v>241</v>
      </c>
    </row>
    <row r="5324" spans="1:6">
      <c r="A5324" s="388">
        <v>101865</v>
      </c>
      <c r="B5324" s="388" t="s">
        <v>14855</v>
      </c>
      <c r="C5324" s="388" t="s">
        <v>145</v>
      </c>
      <c r="D5324" s="388" t="s">
        <v>240</v>
      </c>
      <c r="E5324" s="389" t="s">
        <v>18664</v>
      </c>
      <c r="F5324" s="388" t="s">
        <v>241</v>
      </c>
    </row>
    <row r="5325" spans="1:6">
      <c r="A5325" s="388">
        <v>101866</v>
      </c>
      <c r="B5325" s="388" t="s">
        <v>14856</v>
      </c>
      <c r="C5325" s="388" t="s">
        <v>145</v>
      </c>
      <c r="D5325" s="388" t="s">
        <v>240</v>
      </c>
      <c r="E5325" s="389" t="s">
        <v>590</v>
      </c>
      <c r="F5325" s="388" t="s">
        <v>241</v>
      </c>
    </row>
    <row r="5326" spans="1:6">
      <c r="A5326" s="388">
        <v>101867</v>
      </c>
      <c r="B5326" s="388" t="s">
        <v>14857</v>
      </c>
      <c r="C5326" s="388" t="s">
        <v>145</v>
      </c>
      <c r="D5326" s="388" t="s">
        <v>240</v>
      </c>
      <c r="E5326" s="389" t="s">
        <v>14858</v>
      </c>
      <c r="F5326" s="388" t="s">
        <v>241</v>
      </c>
    </row>
    <row r="5327" spans="1:6">
      <c r="A5327" s="388">
        <v>101868</v>
      </c>
      <c r="B5327" s="388" t="s">
        <v>14859</v>
      </c>
      <c r="C5327" s="388" t="s">
        <v>145</v>
      </c>
      <c r="D5327" s="388" t="s">
        <v>240</v>
      </c>
      <c r="E5327" s="389" t="s">
        <v>18665</v>
      </c>
      <c r="F5327" s="388" t="s">
        <v>241</v>
      </c>
    </row>
    <row r="5328" spans="1:6">
      <c r="A5328" s="388">
        <v>101869</v>
      </c>
      <c r="B5328" s="388" t="s">
        <v>14860</v>
      </c>
      <c r="C5328" s="388" t="s">
        <v>145</v>
      </c>
      <c r="D5328" s="388" t="s">
        <v>240</v>
      </c>
      <c r="E5328" s="389" t="s">
        <v>14861</v>
      </c>
      <c r="F5328" s="388" t="s">
        <v>241</v>
      </c>
    </row>
    <row r="5329" spans="1:6">
      <c r="A5329" s="388">
        <v>101870</v>
      </c>
      <c r="B5329" s="388" t="s">
        <v>14862</v>
      </c>
      <c r="C5329" s="388" t="s">
        <v>145</v>
      </c>
      <c r="D5329" s="388" t="s">
        <v>240</v>
      </c>
      <c r="E5329" s="389" t="s">
        <v>2715</v>
      </c>
      <c r="F5329" s="388" t="s">
        <v>241</v>
      </c>
    </row>
    <row r="5330" spans="1:6">
      <c r="A5330" s="388">
        <v>102096</v>
      </c>
      <c r="B5330" s="388" t="s">
        <v>6639</v>
      </c>
      <c r="C5330" s="388" t="s">
        <v>133</v>
      </c>
      <c r="D5330" s="388" t="s">
        <v>240</v>
      </c>
      <c r="E5330" s="389" t="s">
        <v>18666</v>
      </c>
      <c r="F5330" s="388" t="s">
        <v>241</v>
      </c>
    </row>
    <row r="5331" spans="1:6">
      <c r="A5331" s="388">
        <v>102098</v>
      </c>
      <c r="B5331" s="388" t="s">
        <v>14863</v>
      </c>
      <c r="C5331" s="388" t="s">
        <v>133</v>
      </c>
      <c r="D5331" s="388" t="s">
        <v>240</v>
      </c>
      <c r="E5331" s="389" t="s">
        <v>18667</v>
      </c>
      <c r="F5331" s="388" t="s">
        <v>241</v>
      </c>
    </row>
    <row r="5332" spans="1:6">
      <c r="A5332" s="388">
        <v>102101</v>
      </c>
      <c r="B5332" s="388" t="s">
        <v>6640</v>
      </c>
      <c r="C5332" s="388" t="s">
        <v>145</v>
      </c>
      <c r="D5332" s="388" t="s">
        <v>709</v>
      </c>
      <c r="E5332" s="389" t="s">
        <v>10741</v>
      </c>
      <c r="F5332" s="388" t="s">
        <v>241</v>
      </c>
    </row>
    <row r="5333" spans="1:6">
      <c r="A5333" s="388">
        <v>100576</v>
      </c>
      <c r="B5333" s="388" t="s">
        <v>6641</v>
      </c>
      <c r="C5333" s="388" t="s">
        <v>145</v>
      </c>
      <c r="D5333" s="388" t="s">
        <v>240</v>
      </c>
      <c r="E5333" s="389" t="s">
        <v>14033</v>
      </c>
      <c r="F5333" s="388" t="s">
        <v>241</v>
      </c>
    </row>
    <row r="5334" spans="1:6">
      <c r="A5334" s="388">
        <v>100577</v>
      </c>
      <c r="B5334" s="388" t="s">
        <v>6642</v>
      </c>
      <c r="C5334" s="388" t="s">
        <v>145</v>
      </c>
      <c r="D5334" s="388" t="s">
        <v>240</v>
      </c>
      <c r="E5334" s="389" t="s">
        <v>1469</v>
      </c>
      <c r="F5334" s="388" t="s">
        <v>241</v>
      </c>
    </row>
    <row r="5335" spans="1:6">
      <c r="A5335" s="388">
        <v>96388</v>
      </c>
      <c r="B5335" s="388" t="s">
        <v>6644</v>
      </c>
      <c r="C5335" s="388" t="s">
        <v>133</v>
      </c>
      <c r="D5335" s="388" t="s">
        <v>240</v>
      </c>
      <c r="E5335" s="389" t="s">
        <v>3357</v>
      </c>
      <c r="F5335" s="388" t="s">
        <v>241</v>
      </c>
    </row>
    <row r="5336" spans="1:6">
      <c r="A5336" s="388">
        <v>96389</v>
      </c>
      <c r="B5336" s="388" t="s">
        <v>6645</v>
      </c>
      <c r="C5336" s="388" t="s">
        <v>133</v>
      </c>
      <c r="D5336" s="388" t="s">
        <v>240</v>
      </c>
      <c r="E5336" s="389" t="s">
        <v>4345</v>
      </c>
      <c r="F5336" s="388" t="s">
        <v>241</v>
      </c>
    </row>
    <row r="5337" spans="1:6">
      <c r="A5337" s="388">
        <v>96390</v>
      </c>
      <c r="B5337" s="388" t="s">
        <v>6646</v>
      </c>
      <c r="C5337" s="388" t="s">
        <v>133</v>
      </c>
      <c r="D5337" s="388" t="s">
        <v>240</v>
      </c>
      <c r="E5337" s="389" t="s">
        <v>18668</v>
      </c>
      <c r="F5337" s="388" t="s">
        <v>241</v>
      </c>
    </row>
    <row r="5338" spans="1:6">
      <c r="A5338" s="388">
        <v>96391</v>
      </c>
      <c r="B5338" s="388" t="s">
        <v>6647</v>
      </c>
      <c r="C5338" s="388" t="s">
        <v>133</v>
      </c>
      <c r="D5338" s="388" t="s">
        <v>240</v>
      </c>
      <c r="E5338" s="389" t="s">
        <v>18669</v>
      </c>
      <c r="F5338" s="388" t="s">
        <v>241</v>
      </c>
    </row>
    <row r="5339" spans="1:6">
      <c r="A5339" s="388">
        <v>96392</v>
      </c>
      <c r="B5339" s="388" t="s">
        <v>6648</v>
      </c>
      <c r="C5339" s="388" t="s">
        <v>133</v>
      </c>
      <c r="D5339" s="388" t="s">
        <v>240</v>
      </c>
      <c r="E5339" s="389" t="s">
        <v>18670</v>
      </c>
      <c r="F5339" s="388" t="s">
        <v>241</v>
      </c>
    </row>
    <row r="5340" spans="1:6">
      <c r="A5340" s="388">
        <v>96396</v>
      </c>
      <c r="B5340" s="388" t="s">
        <v>6649</v>
      </c>
      <c r="C5340" s="388" t="s">
        <v>133</v>
      </c>
      <c r="D5340" s="388" t="s">
        <v>240</v>
      </c>
      <c r="E5340" s="389" t="s">
        <v>14864</v>
      </c>
      <c r="F5340" s="388" t="s">
        <v>241</v>
      </c>
    </row>
    <row r="5341" spans="1:6">
      <c r="A5341" s="388">
        <v>96397</v>
      </c>
      <c r="B5341" s="388" t="s">
        <v>6650</v>
      </c>
      <c r="C5341" s="388" t="s">
        <v>133</v>
      </c>
      <c r="D5341" s="388" t="s">
        <v>240</v>
      </c>
      <c r="E5341" s="389" t="s">
        <v>18671</v>
      </c>
      <c r="F5341" s="388" t="s">
        <v>241</v>
      </c>
    </row>
    <row r="5342" spans="1:6">
      <c r="A5342" s="388">
        <v>96398</v>
      </c>
      <c r="B5342" s="388" t="s">
        <v>6651</v>
      </c>
      <c r="C5342" s="388" t="s">
        <v>133</v>
      </c>
      <c r="D5342" s="388" t="s">
        <v>240</v>
      </c>
      <c r="E5342" s="389" t="s">
        <v>18672</v>
      </c>
      <c r="F5342" s="388" t="s">
        <v>241</v>
      </c>
    </row>
    <row r="5343" spans="1:6">
      <c r="A5343" s="388">
        <v>96399</v>
      </c>
      <c r="B5343" s="388" t="s">
        <v>6652</v>
      </c>
      <c r="C5343" s="388" t="s">
        <v>133</v>
      </c>
      <c r="D5343" s="388" t="s">
        <v>240</v>
      </c>
      <c r="E5343" s="389" t="s">
        <v>18630</v>
      </c>
      <c r="F5343" s="388" t="s">
        <v>241</v>
      </c>
    </row>
    <row r="5344" spans="1:6">
      <c r="A5344" s="388">
        <v>96400</v>
      </c>
      <c r="B5344" s="388" t="s">
        <v>6653</v>
      </c>
      <c r="C5344" s="388" t="s">
        <v>133</v>
      </c>
      <c r="D5344" s="388" t="s">
        <v>240</v>
      </c>
      <c r="E5344" s="389" t="s">
        <v>18673</v>
      </c>
      <c r="F5344" s="388" t="s">
        <v>241</v>
      </c>
    </row>
    <row r="5345" spans="1:6">
      <c r="A5345" s="388">
        <v>96402</v>
      </c>
      <c r="B5345" s="388" t="s">
        <v>6654</v>
      </c>
      <c r="C5345" s="388" t="s">
        <v>145</v>
      </c>
      <c r="D5345" s="388" t="s">
        <v>240</v>
      </c>
      <c r="E5345" s="389" t="s">
        <v>7479</v>
      </c>
      <c r="F5345" s="388" t="s">
        <v>241</v>
      </c>
    </row>
    <row r="5346" spans="1:6">
      <c r="A5346" s="388">
        <v>100564</v>
      </c>
      <c r="B5346" s="388" t="s">
        <v>6655</v>
      </c>
      <c r="C5346" s="388" t="s">
        <v>133</v>
      </c>
      <c r="D5346" s="388" t="s">
        <v>240</v>
      </c>
      <c r="E5346" s="389" t="s">
        <v>14865</v>
      </c>
      <c r="F5346" s="388" t="s">
        <v>241</v>
      </c>
    </row>
    <row r="5347" spans="1:6">
      <c r="A5347" s="388">
        <v>100565</v>
      </c>
      <c r="B5347" s="388" t="s">
        <v>6656</v>
      </c>
      <c r="C5347" s="388" t="s">
        <v>133</v>
      </c>
      <c r="D5347" s="388" t="s">
        <v>240</v>
      </c>
      <c r="E5347" s="389" t="s">
        <v>18674</v>
      </c>
      <c r="F5347" s="388" t="s">
        <v>241</v>
      </c>
    </row>
    <row r="5348" spans="1:6">
      <c r="A5348" s="388">
        <v>100566</v>
      </c>
      <c r="B5348" s="388" t="s">
        <v>6657</v>
      </c>
      <c r="C5348" s="388" t="s">
        <v>133</v>
      </c>
      <c r="D5348" s="388" t="s">
        <v>240</v>
      </c>
      <c r="E5348" s="389" t="s">
        <v>18675</v>
      </c>
      <c r="F5348" s="388" t="s">
        <v>241</v>
      </c>
    </row>
    <row r="5349" spans="1:6">
      <c r="A5349" s="388">
        <v>100567</v>
      </c>
      <c r="B5349" s="388" t="s">
        <v>6658</v>
      </c>
      <c r="C5349" s="388" t="s">
        <v>133</v>
      </c>
      <c r="D5349" s="388" t="s">
        <v>240</v>
      </c>
      <c r="E5349" s="389" t="s">
        <v>18676</v>
      </c>
      <c r="F5349" s="388" t="s">
        <v>241</v>
      </c>
    </row>
    <row r="5350" spans="1:6">
      <c r="A5350" s="388">
        <v>100568</v>
      </c>
      <c r="B5350" s="388" t="s">
        <v>6659</v>
      </c>
      <c r="C5350" s="388" t="s">
        <v>133</v>
      </c>
      <c r="D5350" s="388" t="s">
        <v>240</v>
      </c>
      <c r="E5350" s="389" t="s">
        <v>18677</v>
      </c>
      <c r="F5350" s="388" t="s">
        <v>241</v>
      </c>
    </row>
    <row r="5351" spans="1:6">
      <c r="A5351" s="388">
        <v>100569</v>
      </c>
      <c r="B5351" s="388" t="s">
        <v>6660</v>
      </c>
      <c r="C5351" s="388" t="s">
        <v>133</v>
      </c>
      <c r="D5351" s="388" t="s">
        <v>240</v>
      </c>
      <c r="E5351" s="389" t="s">
        <v>18678</v>
      </c>
      <c r="F5351" s="388" t="s">
        <v>241</v>
      </c>
    </row>
    <row r="5352" spans="1:6">
      <c r="A5352" s="388">
        <v>100570</v>
      </c>
      <c r="B5352" s="388" t="s">
        <v>6661</v>
      </c>
      <c r="C5352" s="388" t="s">
        <v>133</v>
      </c>
      <c r="D5352" s="388" t="s">
        <v>240</v>
      </c>
      <c r="E5352" s="389" t="s">
        <v>18679</v>
      </c>
      <c r="F5352" s="388" t="s">
        <v>241</v>
      </c>
    </row>
    <row r="5353" spans="1:6">
      <c r="A5353" s="388">
        <v>100571</v>
      </c>
      <c r="B5353" s="388" t="s">
        <v>6662</v>
      </c>
      <c r="C5353" s="388" t="s">
        <v>133</v>
      </c>
      <c r="D5353" s="388" t="s">
        <v>240</v>
      </c>
      <c r="E5353" s="389" t="s">
        <v>18680</v>
      </c>
      <c r="F5353" s="388" t="s">
        <v>241</v>
      </c>
    </row>
    <row r="5354" spans="1:6">
      <c r="A5354" s="388">
        <v>100572</v>
      </c>
      <c r="B5354" s="388" t="s">
        <v>6663</v>
      </c>
      <c r="C5354" s="388" t="s">
        <v>133</v>
      </c>
      <c r="D5354" s="388" t="s">
        <v>240</v>
      </c>
      <c r="E5354" s="389" t="s">
        <v>18681</v>
      </c>
      <c r="F5354" s="388" t="s">
        <v>241</v>
      </c>
    </row>
    <row r="5355" spans="1:6">
      <c r="A5355" s="388">
        <v>100573</v>
      </c>
      <c r="B5355" s="388" t="s">
        <v>6664</v>
      </c>
      <c r="C5355" s="388" t="s">
        <v>133</v>
      </c>
      <c r="D5355" s="388" t="s">
        <v>240</v>
      </c>
      <c r="E5355" s="389" t="s">
        <v>18682</v>
      </c>
      <c r="F5355" s="388" t="s">
        <v>241</v>
      </c>
    </row>
    <row r="5356" spans="1:6">
      <c r="A5356" s="388">
        <v>100574</v>
      </c>
      <c r="B5356" s="388" t="s">
        <v>6665</v>
      </c>
      <c r="C5356" s="388" t="s">
        <v>133</v>
      </c>
      <c r="D5356" s="388" t="s">
        <v>240</v>
      </c>
      <c r="E5356" s="389" t="s">
        <v>379</v>
      </c>
      <c r="F5356" s="388" t="s">
        <v>241</v>
      </c>
    </row>
    <row r="5357" spans="1:6">
      <c r="A5357" s="388">
        <v>100575</v>
      </c>
      <c r="B5357" s="388" t="s">
        <v>6666</v>
      </c>
      <c r="C5357" s="388" t="s">
        <v>145</v>
      </c>
      <c r="D5357" s="388" t="s">
        <v>240</v>
      </c>
      <c r="E5357" s="389" t="s">
        <v>710</v>
      </c>
      <c r="F5357" s="388" t="s">
        <v>241</v>
      </c>
    </row>
    <row r="5358" spans="1:6">
      <c r="A5358" s="388">
        <v>101767</v>
      </c>
      <c r="B5358" s="388" t="s">
        <v>6667</v>
      </c>
      <c r="C5358" s="388" t="s">
        <v>133</v>
      </c>
      <c r="D5358" s="388" t="s">
        <v>240</v>
      </c>
      <c r="E5358" s="389" t="s">
        <v>5342</v>
      </c>
      <c r="F5358" s="388" t="s">
        <v>241</v>
      </c>
    </row>
    <row r="5359" spans="1:6">
      <c r="A5359" s="388">
        <v>101768</v>
      </c>
      <c r="B5359" s="388" t="s">
        <v>6669</v>
      </c>
      <c r="C5359" s="388" t="s">
        <v>133</v>
      </c>
      <c r="D5359" s="388" t="s">
        <v>240</v>
      </c>
      <c r="E5359" s="389" t="s">
        <v>991</v>
      </c>
      <c r="F5359" s="388" t="s">
        <v>241</v>
      </c>
    </row>
    <row r="5360" spans="1:6">
      <c r="A5360" s="388">
        <v>92391</v>
      </c>
      <c r="B5360" s="388" t="s">
        <v>6670</v>
      </c>
      <c r="C5360" s="388" t="s">
        <v>145</v>
      </c>
      <c r="D5360" s="388" t="s">
        <v>240</v>
      </c>
      <c r="E5360" s="389" t="s">
        <v>18683</v>
      </c>
      <c r="F5360" s="388" t="s">
        <v>241</v>
      </c>
    </row>
    <row r="5361" spans="1:6">
      <c r="A5361" s="388">
        <v>92392</v>
      </c>
      <c r="B5361" s="388" t="s">
        <v>6671</v>
      </c>
      <c r="C5361" s="388" t="s">
        <v>145</v>
      </c>
      <c r="D5361" s="388" t="s">
        <v>240</v>
      </c>
      <c r="E5361" s="389" t="s">
        <v>18684</v>
      </c>
      <c r="F5361" s="388" t="s">
        <v>241</v>
      </c>
    </row>
    <row r="5362" spans="1:6">
      <c r="A5362" s="388">
        <v>92393</v>
      </c>
      <c r="B5362" s="388" t="s">
        <v>6672</v>
      </c>
      <c r="C5362" s="388" t="s">
        <v>145</v>
      </c>
      <c r="D5362" s="388" t="s">
        <v>240</v>
      </c>
      <c r="E5362" s="389" t="s">
        <v>18685</v>
      </c>
      <c r="F5362" s="388" t="s">
        <v>241</v>
      </c>
    </row>
    <row r="5363" spans="1:6">
      <c r="A5363" s="388">
        <v>92394</v>
      </c>
      <c r="B5363" s="388" t="s">
        <v>6673</v>
      </c>
      <c r="C5363" s="388" t="s">
        <v>145</v>
      </c>
      <c r="D5363" s="388" t="s">
        <v>240</v>
      </c>
      <c r="E5363" s="389" t="s">
        <v>14866</v>
      </c>
      <c r="F5363" s="388" t="s">
        <v>241</v>
      </c>
    </row>
    <row r="5364" spans="1:6">
      <c r="A5364" s="388">
        <v>92395</v>
      </c>
      <c r="B5364" s="388" t="s">
        <v>6674</v>
      </c>
      <c r="C5364" s="388" t="s">
        <v>145</v>
      </c>
      <c r="D5364" s="388" t="s">
        <v>240</v>
      </c>
      <c r="E5364" s="389" t="s">
        <v>14867</v>
      </c>
      <c r="F5364" s="388" t="s">
        <v>241</v>
      </c>
    </row>
    <row r="5365" spans="1:6">
      <c r="A5365" s="388">
        <v>92396</v>
      </c>
      <c r="B5365" s="388" t="s">
        <v>6675</v>
      </c>
      <c r="C5365" s="388" t="s">
        <v>145</v>
      </c>
      <c r="D5365" s="388" t="s">
        <v>240</v>
      </c>
      <c r="E5365" s="389" t="s">
        <v>14868</v>
      </c>
      <c r="F5365" s="388" t="s">
        <v>241</v>
      </c>
    </row>
    <row r="5366" spans="1:6">
      <c r="A5366" s="388">
        <v>92397</v>
      </c>
      <c r="B5366" s="388" t="s">
        <v>6676</v>
      </c>
      <c r="C5366" s="388" t="s">
        <v>145</v>
      </c>
      <c r="D5366" s="388" t="s">
        <v>240</v>
      </c>
      <c r="E5366" s="389" t="s">
        <v>16413</v>
      </c>
      <c r="F5366" s="388" t="s">
        <v>241</v>
      </c>
    </row>
    <row r="5367" spans="1:6">
      <c r="A5367" s="388">
        <v>92398</v>
      </c>
      <c r="B5367" s="388" t="s">
        <v>6677</v>
      </c>
      <c r="C5367" s="388" t="s">
        <v>145</v>
      </c>
      <c r="D5367" s="388" t="s">
        <v>240</v>
      </c>
      <c r="E5367" s="389" t="s">
        <v>4168</v>
      </c>
      <c r="F5367" s="388" t="s">
        <v>241</v>
      </c>
    </row>
    <row r="5368" spans="1:6">
      <c r="A5368" s="388">
        <v>92399</v>
      </c>
      <c r="B5368" s="388" t="s">
        <v>6678</v>
      </c>
      <c r="C5368" s="388" t="s">
        <v>145</v>
      </c>
      <c r="D5368" s="388" t="s">
        <v>240</v>
      </c>
      <c r="E5368" s="389" t="s">
        <v>18686</v>
      </c>
      <c r="F5368" s="388" t="s">
        <v>241</v>
      </c>
    </row>
    <row r="5369" spans="1:6">
      <c r="A5369" s="388">
        <v>92400</v>
      </c>
      <c r="B5369" s="388" t="s">
        <v>6679</v>
      </c>
      <c r="C5369" s="388" t="s">
        <v>145</v>
      </c>
      <c r="D5369" s="388" t="s">
        <v>240</v>
      </c>
      <c r="E5369" s="389" t="s">
        <v>18687</v>
      </c>
      <c r="F5369" s="388" t="s">
        <v>241</v>
      </c>
    </row>
    <row r="5370" spans="1:6">
      <c r="A5370" s="388">
        <v>92401</v>
      </c>
      <c r="B5370" s="388" t="s">
        <v>6680</v>
      </c>
      <c r="C5370" s="388" t="s">
        <v>145</v>
      </c>
      <c r="D5370" s="388" t="s">
        <v>240</v>
      </c>
      <c r="E5370" s="389" t="s">
        <v>18688</v>
      </c>
      <c r="F5370" s="388" t="s">
        <v>241</v>
      </c>
    </row>
    <row r="5371" spans="1:6">
      <c r="A5371" s="388">
        <v>92402</v>
      </c>
      <c r="B5371" s="388" t="s">
        <v>6681</v>
      </c>
      <c r="C5371" s="388" t="s">
        <v>145</v>
      </c>
      <c r="D5371" s="388" t="s">
        <v>240</v>
      </c>
      <c r="E5371" s="389" t="s">
        <v>18689</v>
      </c>
      <c r="F5371" s="388" t="s">
        <v>241</v>
      </c>
    </row>
    <row r="5372" spans="1:6">
      <c r="A5372" s="388">
        <v>92403</v>
      </c>
      <c r="B5372" s="388" t="s">
        <v>6682</v>
      </c>
      <c r="C5372" s="388" t="s">
        <v>145</v>
      </c>
      <c r="D5372" s="388" t="s">
        <v>240</v>
      </c>
      <c r="E5372" s="389" t="s">
        <v>18690</v>
      </c>
      <c r="F5372" s="388" t="s">
        <v>241</v>
      </c>
    </row>
    <row r="5373" spans="1:6">
      <c r="A5373" s="388">
        <v>92404</v>
      </c>
      <c r="B5373" s="388" t="s">
        <v>6683</v>
      </c>
      <c r="C5373" s="388" t="s">
        <v>145</v>
      </c>
      <c r="D5373" s="388" t="s">
        <v>240</v>
      </c>
      <c r="E5373" s="389" t="s">
        <v>18686</v>
      </c>
      <c r="F5373" s="388" t="s">
        <v>241</v>
      </c>
    </row>
    <row r="5374" spans="1:6">
      <c r="A5374" s="388">
        <v>92405</v>
      </c>
      <c r="B5374" s="388" t="s">
        <v>6684</v>
      </c>
      <c r="C5374" s="388" t="s">
        <v>145</v>
      </c>
      <c r="D5374" s="388" t="s">
        <v>240</v>
      </c>
      <c r="E5374" s="389" t="s">
        <v>18691</v>
      </c>
      <c r="F5374" s="388" t="s">
        <v>241</v>
      </c>
    </row>
    <row r="5375" spans="1:6">
      <c r="A5375" s="388">
        <v>92406</v>
      </c>
      <c r="B5375" s="388" t="s">
        <v>6685</v>
      </c>
      <c r="C5375" s="388" t="s">
        <v>145</v>
      </c>
      <c r="D5375" s="388" t="s">
        <v>240</v>
      </c>
      <c r="E5375" s="389" t="s">
        <v>14869</v>
      </c>
      <c r="F5375" s="388" t="s">
        <v>241</v>
      </c>
    </row>
    <row r="5376" spans="1:6">
      <c r="A5376" s="388">
        <v>92407</v>
      </c>
      <c r="B5376" s="388" t="s">
        <v>6686</v>
      </c>
      <c r="C5376" s="388" t="s">
        <v>145</v>
      </c>
      <c r="D5376" s="388" t="s">
        <v>240</v>
      </c>
      <c r="E5376" s="389" t="s">
        <v>14870</v>
      </c>
      <c r="F5376" s="388" t="s">
        <v>241</v>
      </c>
    </row>
    <row r="5377" spans="1:6">
      <c r="A5377" s="388">
        <v>93679</v>
      </c>
      <c r="B5377" s="388" t="s">
        <v>6687</v>
      </c>
      <c r="C5377" s="388" t="s">
        <v>145</v>
      </c>
      <c r="D5377" s="388" t="s">
        <v>240</v>
      </c>
      <c r="E5377" s="389" t="s">
        <v>17673</v>
      </c>
      <c r="F5377" s="388" t="s">
        <v>241</v>
      </c>
    </row>
    <row r="5378" spans="1:6">
      <c r="A5378" s="388">
        <v>93680</v>
      </c>
      <c r="B5378" s="388" t="s">
        <v>6688</v>
      </c>
      <c r="C5378" s="388" t="s">
        <v>145</v>
      </c>
      <c r="D5378" s="388" t="s">
        <v>240</v>
      </c>
      <c r="E5378" s="389" t="s">
        <v>14615</v>
      </c>
      <c r="F5378" s="388" t="s">
        <v>241</v>
      </c>
    </row>
    <row r="5379" spans="1:6">
      <c r="A5379" s="388">
        <v>93681</v>
      </c>
      <c r="B5379" s="388" t="s">
        <v>6690</v>
      </c>
      <c r="C5379" s="388" t="s">
        <v>145</v>
      </c>
      <c r="D5379" s="388" t="s">
        <v>240</v>
      </c>
      <c r="E5379" s="389" t="s">
        <v>18692</v>
      </c>
      <c r="F5379" s="388" t="s">
        <v>241</v>
      </c>
    </row>
    <row r="5380" spans="1:6">
      <c r="A5380" s="388">
        <v>93682</v>
      </c>
      <c r="B5380" s="388" t="s">
        <v>6691</v>
      </c>
      <c r="C5380" s="388" t="s">
        <v>145</v>
      </c>
      <c r="D5380" s="388" t="s">
        <v>240</v>
      </c>
      <c r="E5380" s="389" t="s">
        <v>18693</v>
      </c>
      <c r="F5380" s="388" t="s">
        <v>241</v>
      </c>
    </row>
    <row r="5381" spans="1:6">
      <c r="A5381" s="388">
        <v>97104</v>
      </c>
      <c r="B5381" s="388" t="s">
        <v>6692</v>
      </c>
      <c r="C5381" s="388" t="s">
        <v>145</v>
      </c>
      <c r="D5381" s="388" t="s">
        <v>240</v>
      </c>
      <c r="E5381" s="389" t="s">
        <v>18694</v>
      </c>
      <c r="F5381" s="388" t="s">
        <v>241</v>
      </c>
    </row>
    <row r="5382" spans="1:6">
      <c r="A5382" s="388">
        <v>97105</v>
      </c>
      <c r="B5382" s="388" t="s">
        <v>6693</v>
      </c>
      <c r="C5382" s="388" t="s">
        <v>145</v>
      </c>
      <c r="D5382" s="388" t="s">
        <v>240</v>
      </c>
      <c r="E5382" s="389" t="s">
        <v>18695</v>
      </c>
      <c r="F5382" s="388" t="s">
        <v>241</v>
      </c>
    </row>
    <row r="5383" spans="1:6">
      <c r="A5383" s="388">
        <v>97106</v>
      </c>
      <c r="B5383" s="388" t="s">
        <v>6694</v>
      </c>
      <c r="C5383" s="388" t="s">
        <v>145</v>
      </c>
      <c r="D5383" s="388" t="s">
        <v>240</v>
      </c>
      <c r="E5383" s="389" t="s">
        <v>18696</v>
      </c>
      <c r="F5383" s="388" t="s">
        <v>241</v>
      </c>
    </row>
    <row r="5384" spans="1:6">
      <c r="A5384" s="388">
        <v>97107</v>
      </c>
      <c r="B5384" s="388" t="s">
        <v>6695</v>
      </c>
      <c r="C5384" s="388" t="s">
        <v>145</v>
      </c>
      <c r="D5384" s="388" t="s">
        <v>240</v>
      </c>
      <c r="E5384" s="389" t="s">
        <v>18697</v>
      </c>
      <c r="F5384" s="388" t="s">
        <v>241</v>
      </c>
    </row>
    <row r="5385" spans="1:6">
      <c r="A5385" s="388">
        <v>97108</v>
      </c>
      <c r="B5385" s="388" t="s">
        <v>6696</v>
      </c>
      <c r="C5385" s="388" t="s">
        <v>145</v>
      </c>
      <c r="D5385" s="388" t="s">
        <v>240</v>
      </c>
      <c r="E5385" s="389" t="s">
        <v>18069</v>
      </c>
      <c r="F5385" s="388" t="s">
        <v>241</v>
      </c>
    </row>
    <row r="5386" spans="1:6">
      <c r="A5386" s="388">
        <v>97109</v>
      </c>
      <c r="B5386" s="388" t="s">
        <v>6697</v>
      </c>
      <c r="C5386" s="388" t="s">
        <v>145</v>
      </c>
      <c r="D5386" s="388" t="s">
        <v>240</v>
      </c>
      <c r="E5386" s="389" t="s">
        <v>18698</v>
      </c>
      <c r="F5386" s="388" t="s">
        <v>241</v>
      </c>
    </row>
    <row r="5387" spans="1:6">
      <c r="A5387" s="388">
        <v>97110</v>
      </c>
      <c r="B5387" s="388" t="s">
        <v>6698</v>
      </c>
      <c r="C5387" s="388" t="s">
        <v>145</v>
      </c>
      <c r="D5387" s="388" t="s">
        <v>240</v>
      </c>
      <c r="E5387" s="389" t="s">
        <v>18621</v>
      </c>
      <c r="F5387" s="388" t="s">
        <v>241</v>
      </c>
    </row>
    <row r="5388" spans="1:6">
      <c r="A5388" s="388">
        <v>97111</v>
      </c>
      <c r="B5388" s="388" t="s">
        <v>6699</v>
      </c>
      <c r="C5388" s="388" t="s">
        <v>145</v>
      </c>
      <c r="D5388" s="388" t="s">
        <v>240</v>
      </c>
      <c r="E5388" s="389" t="s">
        <v>18699</v>
      </c>
      <c r="F5388" s="388" t="s">
        <v>241</v>
      </c>
    </row>
    <row r="5389" spans="1:6">
      <c r="A5389" s="388">
        <v>97112</v>
      </c>
      <c r="B5389" s="388" t="s">
        <v>6700</v>
      </c>
      <c r="C5389" s="388" t="s">
        <v>145</v>
      </c>
      <c r="D5389" s="388" t="s">
        <v>240</v>
      </c>
      <c r="E5389" s="389" t="s">
        <v>18700</v>
      </c>
      <c r="F5389" s="388" t="s">
        <v>241</v>
      </c>
    </row>
    <row r="5390" spans="1:6">
      <c r="A5390" s="388">
        <v>97113</v>
      </c>
      <c r="B5390" s="388" t="s">
        <v>6702</v>
      </c>
      <c r="C5390" s="388" t="s">
        <v>145</v>
      </c>
      <c r="D5390" s="388" t="s">
        <v>334</v>
      </c>
      <c r="E5390" s="389" t="s">
        <v>13905</v>
      </c>
      <c r="F5390" s="388" t="s">
        <v>241</v>
      </c>
    </row>
    <row r="5391" spans="1:6">
      <c r="A5391" s="388">
        <v>97114</v>
      </c>
      <c r="B5391" s="388" t="s">
        <v>6703</v>
      </c>
      <c r="C5391" s="388" t="s">
        <v>239</v>
      </c>
      <c r="D5391" s="388" t="s">
        <v>334</v>
      </c>
      <c r="E5391" s="389" t="s">
        <v>801</v>
      </c>
      <c r="F5391" s="388" t="s">
        <v>241</v>
      </c>
    </row>
    <row r="5392" spans="1:6">
      <c r="A5392" s="388">
        <v>97115</v>
      </c>
      <c r="B5392" s="388" t="s">
        <v>6704</v>
      </c>
      <c r="C5392" s="388" t="s">
        <v>130</v>
      </c>
      <c r="D5392" s="388" t="s">
        <v>334</v>
      </c>
      <c r="E5392" s="389" t="s">
        <v>14871</v>
      </c>
      <c r="F5392" s="388" t="s">
        <v>241</v>
      </c>
    </row>
    <row r="5393" spans="1:6">
      <c r="A5393" s="388">
        <v>97116</v>
      </c>
      <c r="B5393" s="388" t="s">
        <v>6705</v>
      </c>
      <c r="C5393" s="388" t="s">
        <v>130</v>
      </c>
      <c r="D5393" s="388" t="s">
        <v>334</v>
      </c>
      <c r="E5393" s="389" t="s">
        <v>3666</v>
      </c>
      <c r="F5393" s="388" t="s">
        <v>241</v>
      </c>
    </row>
    <row r="5394" spans="1:6">
      <c r="A5394" s="388">
        <v>97117</v>
      </c>
      <c r="B5394" s="388" t="s">
        <v>6707</v>
      </c>
      <c r="C5394" s="388" t="s">
        <v>130</v>
      </c>
      <c r="D5394" s="388" t="s">
        <v>334</v>
      </c>
      <c r="E5394" s="389" t="s">
        <v>14872</v>
      </c>
      <c r="F5394" s="388" t="s">
        <v>241</v>
      </c>
    </row>
    <row r="5395" spans="1:6">
      <c r="A5395" s="388">
        <v>97118</v>
      </c>
      <c r="B5395" s="388" t="s">
        <v>6708</v>
      </c>
      <c r="C5395" s="388" t="s">
        <v>130</v>
      </c>
      <c r="D5395" s="388" t="s">
        <v>334</v>
      </c>
      <c r="E5395" s="389" t="s">
        <v>3621</v>
      </c>
      <c r="F5395" s="388" t="s">
        <v>241</v>
      </c>
    </row>
    <row r="5396" spans="1:6">
      <c r="A5396" s="388">
        <v>97119</v>
      </c>
      <c r="B5396" s="388" t="s">
        <v>6710</v>
      </c>
      <c r="C5396" s="388" t="s">
        <v>130</v>
      </c>
      <c r="D5396" s="388" t="s">
        <v>334</v>
      </c>
      <c r="E5396" s="389" t="s">
        <v>14274</v>
      </c>
      <c r="F5396" s="388" t="s">
        <v>241</v>
      </c>
    </row>
    <row r="5397" spans="1:6">
      <c r="A5397" s="388">
        <v>97120</v>
      </c>
      <c r="B5397" s="388" t="s">
        <v>6711</v>
      </c>
      <c r="C5397" s="388" t="s">
        <v>130</v>
      </c>
      <c r="D5397" s="388" t="s">
        <v>334</v>
      </c>
      <c r="E5397" s="389" t="s">
        <v>335</v>
      </c>
      <c r="F5397" s="388" t="s">
        <v>241</v>
      </c>
    </row>
    <row r="5398" spans="1:6">
      <c r="A5398" s="388">
        <v>97802</v>
      </c>
      <c r="B5398" s="388" t="s">
        <v>6713</v>
      </c>
      <c r="C5398" s="388" t="s">
        <v>145</v>
      </c>
      <c r="D5398" s="388" t="s">
        <v>240</v>
      </c>
      <c r="E5398" s="389" t="s">
        <v>16329</v>
      </c>
      <c r="F5398" s="388" t="s">
        <v>241</v>
      </c>
    </row>
    <row r="5399" spans="1:6">
      <c r="A5399" s="388">
        <v>97803</v>
      </c>
      <c r="B5399" s="388" t="s">
        <v>6715</v>
      </c>
      <c r="C5399" s="388" t="s">
        <v>145</v>
      </c>
      <c r="D5399" s="388" t="s">
        <v>240</v>
      </c>
      <c r="E5399" s="389" t="s">
        <v>2307</v>
      </c>
      <c r="F5399" s="388" t="s">
        <v>241</v>
      </c>
    </row>
    <row r="5400" spans="1:6">
      <c r="A5400" s="388">
        <v>97805</v>
      </c>
      <c r="B5400" s="388" t="s">
        <v>6716</v>
      </c>
      <c r="C5400" s="388" t="s">
        <v>145</v>
      </c>
      <c r="D5400" s="388" t="s">
        <v>240</v>
      </c>
      <c r="E5400" s="389" t="s">
        <v>5399</v>
      </c>
      <c r="F5400" s="388" t="s">
        <v>241</v>
      </c>
    </row>
    <row r="5401" spans="1:6">
      <c r="A5401" s="388">
        <v>97806</v>
      </c>
      <c r="B5401" s="388" t="s">
        <v>6717</v>
      </c>
      <c r="C5401" s="388" t="s">
        <v>145</v>
      </c>
      <c r="D5401" s="388" t="s">
        <v>240</v>
      </c>
      <c r="E5401" s="389" t="s">
        <v>9412</v>
      </c>
      <c r="F5401" s="388" t="s">
        <v>241</v>
      </c>
    </row>
    <row r="5402" spans="1:6">
      <c r="A5402" s="388">
        <v>97807</v>
      </c>
      <c r="B5402" s="388" t="s">
        <v>6718</v>
      </c>
      <c r="C5402" s="388" t="s">
        <v>145</v>
      </c>
      <c r="D5402" s="388" t="s">
        <v>240</v>
      </c>
      <c r="E5402" s="389" t="s">
        <v>7093</v>
      </c>
      <c r="F5402" s="388" t="s">
        <v>241</v>
      </c>
    </row>
    <row r="5403" spans="1:6">
      <c r="A5403" s="388">
        <v>97809</v>
      </c>
      <c r="B5403" s="388" t="s">
        <v>6719</v>
      </c>
      <c r="C5403" s="388" t="s">
        <v>145</v>
      </c>
      <c r="D5403" s="388" t="s">
        <v>240</v>
      </c>
      <c r="E5403" s="389" t="s">
        <v>18701</v>
      </c>
      <c r="F5403" s="388" t="s">
        <v>241</v>
      </c>
    </row>
    <row r="5404" spans="1:6">
      <c r="A5404" s="388">
        <v>97810</v>
      </c>
      <c r="B5404" s="388" t="s">
        <v>6720</v>
      </c>
      <c r="C5404" s="388" t="s">
        <v>145</v>
      </c>
      <c r="D5404" s="388" t="s">
        <v>240</v>
      </c>
      <c r="E5404" s="389" t="s">
        <v>6879</v>
      </c>
      <c r="F5404" s="388" t="s">
        <v>241</v>
      </c>
    </row>
    <row r="5405" spans="1:6">
      <c r="A5405" s="388">
        <v>97811</v>
      </c>
      <c r="B5405" s="388" t="s">
        <v>6721</v>
      </c>
      <c r="C5405" s="388" t="s">
        <v>145</v>
      </c>
      <c r="D5405" s="388" t="s">
        <v>240</v>
      </c>
      <c r="E5405" s="389" t="s">
        <v>13914</v>
      </c>
      <c r="F5405" s="388" t="s">
        <v>241</v>
      </c>
    </row>
    <row r="5406" spans="1:6">
      <c r="A5406" s="388">
        <v>101167</v>
      </c>
      <c r="B5406" s="388" t="s">
        <v>6722</v>
      </c>
      <c r="C5406" s="388" t="s">
        <v>145</v>
      </c>
      <c r="D5406" s="388" t="s">
        <v>240</v>
      </c>
      <c r="E5406" s="389" t="s">
        <v>18702</v>
      </c>
      <c r="F5406" s="388" t="s">
        <v>241</v>
      </c>
    </row>
    <row r="5407" spans="1:6">
      <c r="A5407" s="388">
        <v>101168</v>
      </c>
      <c r="B5407" s="388" t="s">
        <v>6723</v>
      </c>
      <c r="C5407" s="388" t="s">
        <v>145</v>
      </c>
      <c r="D5407" s="388" t="s">
        <v>240</v>
      </c>
      <c r="E5407" s="389" t="s">
        <v>18703</v>
      </c>
      <c r="F5407" s="388" t="s">
        <v>241</v>
      </c>
    </row>
    <row r="5408" spans="1:6">
      <c r="A5408" s="388">
        <v>101169</v>
      </c>
      <c r="B5408" s="388" t="s">
        <v>6724</v>
      </c>
      <c r="C5408" s="388" t="s">
        <v>145</v>
      </c>
      <c r="D5408" s="388" t="s">
        <v>240</v>
      </c>
      <c r="E5408" s="389" t="s">
        <v>18704</v>
      </c>
      <c r="F5408" s="388" t="s">
        <v>241</v>
      </c>
    </row>
    <row r="5409" spans="1:6">
      <c r="A5409" s="388">
        <v>101170</v>
      </c>
      <c r="B5409" s="388" t="s">
        <v>6725</v>
      </c>
      <c r="C5409" s="388" t="s">
        <v>145</v>
      </c>
      <c r="D5409" s="388" t="s">
        <v>240</v>
      </c>
      <c r="E5409" s="389" t="s">
        <v>13224</v>
      </c>
      <c r="F5409" s="388" t="s">
        <v>241</v>
      </c>
    </row>
    <row r="5410" spans="1:6">
      <c r="A5410" s="388">
        <v>101171</v>
      </c>
      <c r="B5410" s="388" t="s">
        <v>6726</v>
      </c>
      <c r="C5410" s="388" t="s">
        <v>145</v>
      </c>
      <c r="D5410" s="388" t="s">
        <v>240</v>
      </c>
      <c r="E5410" s="389" t="s">
        <v>18705</v>
      </c>
      <c r="F5410" s="388" t="s">
        <v>241</v>
      </c>
    </row>
    <row r="5411" spans="1:6">
      <c r="A5411" s="388">
        <v>101172</v>
      </c>
      <c r="B5411" s="388" t="s">
        <v>6727</v>
      </c>
      <c r="C5411" s="388" t="s">
        <v>145</v>
      </c>
      <c r="D5411" s="388" t="s">
        <v>240</v>
      </c>
      <c r="E5411" s="389" t="s">
        <v>14873</v>
      </c>
      <c r="F5411" s="388" t="s">
        <v>241</v>
      </c>
    </row>
    <row r="5412" spans="1:6">
      <c r="A5412" s="388">
        <v>95995</v>
      </c>
      <c r="B5412" s="388" t="s">
        <v>6730</v>
      </c>
      <c r="C5412" s="388" t="s">
        <v>133</v>
      </c>
      <c r="D5412" s="388" t="s">
        <v>240</v>
      </c>
      <c r="E5412" s="389" t="s">
        <v>18706</v>
      </c>
      <c r="F5412" s="388" t="s">
        <v>241</v>
      </c>
    </row>
    <row r="5413" spans="1:6">
      <c r="A5413" s="388">
        <v>95996</v>
      </c>
      <c r="B5413" s="388" t="s">
        <v>6731</v>
      </c>
      <c r="C5413" s="388" t="s">
        <v>133</v>
      </c>
      <c r="D5413" s="388" t="s">
        <v>240</v>
      </c>
      <c r="E5413" s="389" t="s">
        <v>18707</v>
      </c>
      <c r="F5413" s="388" t="s">
        <v>241</v>
      </c>
    </row>
    <row r="5414" spans="1:6">
      <c r="A5414" s="388">
        <v>96001</v>
      </c>
      <c r="B5414" s="388" t="s">
        <v>6732</v>
      </c>
      <c r="C5414" s="388" t="s">
        <v>145</v>
      </c>
      <c r="D5414" s="388" t="s">
        <v>240</v>
      </c>
      <c r="E5414" s="389" t="s">
        <v>18708</v>
      </c>
      <c r="F5414" s="388" t="s">
        <v>241</v>
      </c>
    </row>
    <row r="5415" spans="1:6">
      <c r="A5415" s="388">
        <v>96393</v>
      </c>
      <c r="B5415" s="388" t="s">
        <v>6733</v>
      </c>
      <c r="C5415" s="388" t="s">
        <v>133</v>
      </c>
      <c r="D5415" s="388" t="s">
        <v>240</v>
      </c>
      <c r="E5415" s="389" t="s">
        <v>18709</v>
      </c>
      <c r="F5415" s="388" t="s">
        <v>241</v>
      </c>
    </row>
    <row r="5416" spans="1:6">
      <c r="A5416" s="388">
        <v>96394</v>
      </c>
      <c r="B5416" s="388" t="s">
        <v>6734</v>
      </c>
      <c r="C5416" s="388" t="s">
        <v>133</v>
      </c>
      <c r="D5416" s="388" t="s">
        <v>240</v>
      </c>
      <c r="E5416" s="389" t="s">
        <v>18710</v>
      </c>
      <c r="F5416" s="388" t="s">
        <v>241</v>
      </c>
    </row>
    <row r="5417" spans="1:6">
      <c r="A5417" s="388">
        <v>96395</v>
      </c>
      <c r="B5417" s="388" t="s">
        <v>6736</v>
      </c>
      <c r="C5417" s="388" t="s">
        <v>133</v>
      </c>
      <c r="D5417" s="388" t="s">
        <v>240</v>
      </c>
      <c r="E5417" s="389" t="s">
        <v>18711</v>
      </c>
      <c r="F5417" s="388" t="s">
        <v>241</v>
      </c>
    </row>
    <row r="5418" spans="1:6">
      <c r="A5418" s="388">
        <v>100624</v>
      </c>
      <c r="B5418" s="388" t="s">
        <v>6737</v>
      </c>
      <c r="C5418" s="388" t="s">
        <v>133</v>
      </c>
      <c r="D5418" s="388" t="s">
        <v>240</v>
      </c>
      <c r="E5418" s="389" t="s">
        <v>18712</v>
      </c>
      <c r="F5418" s="388" t="s">
        <v>241</v>
      </c>
    </row>
    <row r="5419" spans="1:6">
      <c r="A5419" s="388">
        <v>100625</v>
      </c>
      <c r="B5419" s="388" t="s">
        <v>6738</v>
      </c>
      <c r="C5419" s="388" t="s">
        <v>133</v>
      </c>
      <c r="D5419" s="388" t="s">
        <v>240</v>
      </c>
      <c r="E5419" s="389" t="s">
        <v>18713</v>
      </c>
      <c r="F5419" s="388" t="s">
        <v>241</v>
      </c>
    </row>
    <row r="5420" spans="1:6">
      <c r="A5420" s="388">
        <v>101020</v>
      </c>
      <c r="B5420" s="388" t="s">
        <v>6739</v>
      </c>
      <c r="C5420" s="388" t="s">
        <v>6740</v>
      </c>
      <c r="D5420" s="388" t="s">
        <v>240</v>
      </c>
      <c r="E5420" s="389" t="s">
        <v>18714</v>
      </c>
      <c r="F5420" s="388" t="s">
        <v>241</v>
      </c>
    </row>
    <row r="5421" spans="1:6">
      <c r="A5421" s="388">
        <v>101021</v>
      </c>
      <c r="B5421" s="388" t="s">
        <v>6741</v>
      </c>
      <c r="C5421" s="388" t="s">
        <v>6740</v>
      </c>
      <c r="D5421" s="388" t="s">
        <v>240</v>
      </c>
      <c r="E5421" s="389" t="s">
        <v>18715</v>
      </c>
      <c r="F5421" s="388" t="s">
        <v>241</v>
      </c>
    </row>
    <row r="5422" spans="1:6">
      <c r="A5422" s="388">
        <v>101022</v>
      </c>
      <c r="B5422" s="388" t="s">
        <v>6742</v>
      </c>
      <c r="C5422" s="388" t="s">
        <v>6740</v>
      </c>
      <c r="D5422" s="388" t="s">
        <v>240</v>
      </c>
      <c r="E5422" s="389" t="s">
        <v>18716</v>
      </c>
      <c r="F5422" s="388" t="s">
        <v>241</v>
      </c>
    </row>
    <row r="5423" spans="1:6">
      <c r="A5423" s="388">
        <v>101023</v>
      </c>
      <c r="B5423" s="388" t="s">
        <v>6743</v>
      </c>
      <c r="C5423" s="388" t="s">
        <v>6740</v>
      </c>
      <c r="D5423" s="388" t="s">
        <v>240</v>
      </c>
      <c r="E5423" s="389" t="s">
        <v>18717</v>
      </c>
      <c r="F5423" s="388" t="s">
        <v>241</v>
      </c>
    </row>
    <row r="5424" spans="1:6">
      <c r="A5424" s="388">
        <v>101024</v>
      </c>
      <c r="B5424" s="388" t="s">
        <v>6744</v>
      </c>
      <c r="C5424" s="388" t="s">
        <v>6740</v>
      </c>
      <c r="D5424" s="388" t="s">
        <v>240</v>
      </c>
      <c r="E5424" s="389" t="s">
        <v>18718</v>
      </c>
      <c r="F5424" s="388" t="s">
        <v>241</v>
      </c>
    </row>
    <row r="5425" spans="1:6">
      <c r="A5425" s="388">
        <v>101025</v>
      </c>
      <c r="B5425" s="388" t="s">
        <v>6745</v>
      </c>
      <c r="C5425" s="388" t="s">
        <v>6740</v>
      </c>
      <c r="D5425" s="388" t="s">
        <v>240</v>
      </c>
      <c r="E5425" s="389" t="s">
        <v>18719</v>
      </c>
      <c r="F5425" s="388" t="s">
        <v>241</v>
      </c>
    </row>
    <row r="5426" spans="1:6">
      <c r="A5426" s="388">
        <v>101026</v>
      </c>
      <c r="B5426" s="388" t="s">
        <v>6746</v>
      </c>
      <c r="C5426" s="388" t="s">
        <v>6740</v>
      </c>
      <c r="D5426" s="388" t="s">
        <v>240</v>
      </c>
      <c r="E5426" s="389" t="s">
        <v>18720</v>
      </c>
      <c r="F5426" s="388" t="s">
        <v>241</v>
      </c>
    </row>
    <row r="5427" spans="1:6">
      <c r="A5427" s="388">
        <v>101027</v>
      </c>
      <c r="B5427" s="388" t="s">
        <v>6747</v>
      </c>
      <c r="C5427" s="388" t="s">
        <v>6740</v>
      </c>
      <c r="D5427" s="388" t="s">
        <v>240</v>
      </c>
      <c r="E5427" s="389" t="s">
        <v>18721</v>
      </c>
      <c r="F5427" s="388" t="s">
        <v>241</v>
      </c>
    </row>
    <row r="5428" spans="1:6">
      <c r="A5428" s="388">
        <v>88411</v>
      </c>
      <c r="B5428" s="388" t="s">
        <v>6748</v>
      </c>
      <c r="C5428" s="388" t="s">
        <v>145</v>
      </c>
      <c r="D5428" s="388" t="s">
        <v>709</v>
      </c>
      <c r="E5428" s="389" t="s">
        <v>1756</v>
      </c>
      <c r="F5428" s="388" t="s">
        <v>241</v>
      </c>
    </row>
    <row r="5429" spans="1:6">
      <c r="A5429" s="388">
        <v>88412</v>
      </c>
      <c r="B5429" s="388" t="s">
        <v>6750</v>
      </c>
      <c r="C5429" s="388" t="s">
        <v>145</v>
      </c>
      <c r="D5429" s="388" t="s">
        <v>709</v>
      </c>
      <c r="E5429" s="389" t="s">
        <v>1072</v>
      </c>
      <c r="F5429" s="388" t="s">
        <v>241</v>
      </c>
    </row>
    <row r="5430" spans="1:6">
      <c r="A5430" s="388">
        <v>88413</v>
      </c>
      <c r="B5430" s="388" t="s">
        <v>6751</v>
      </c>
      <c r="C5430" s="388" t="s">
        <v>145</v>
      </c>
      <c r="D5430" s="388" t="s">
        <v>709</v>
      </c>
      <c r="E5430" s="389" t="s">
        <v>1231</v>
      </c>
      <c r="F5430" s="388" t="s">
        <v>241</v>
      </c>
    </row>
    <row r="5431" spans="1:6">
      <c r="A5431" s="388">
        <v>88414</v>
      </c>
      <c r="B5431" s="388" t="s">
        <v>6752</v>
      </c>
      <c r="C5431" s="388" t="s">
        <v>145</v>
      </c>
      <c r="D5431" s="388" t="s">
        <v>709</v>
      </c>
      <c r="E5431" s="389" t="s">
        <v>3421</v>
      </c>
      <c r="F5431" s="388" t="s">
        <v>241</v>
      </c>
    </row>
    <row r="5432" spans="1:6">
      <c r="A5432" s="388">
        <v>88415</v>
      </c>
      <c r="B5432" s="388" t="s">
        <v>6753</v>
      </c>
      <c r="C5432" s="388" t="s">
        <v>145</v>
      </c>
      <c r="D5432" s="388" t="s">
        <v>709</v>
      </c>
      <c r="E5432" s="389" t="s">
        <v>18722</v>
      </c>
      <c r="F5432" s="388" t="s">
        <v>241</v>
      </c>
    </row>
    <row r="5433" spans="1:6">
      <c r="A5433" s="388">
        <v>88416</v>
      </c>
      <c r="B5433" s="388" t="s">
        <v>6755</v>
      </c>
      <c r="C5433" s="388" t="s">
        <v>145</v>
      </c>
      <c r="D5433" s="388" t="s">
        <v>334</v>
      </c>
      <c r="E5433" s="389" t="s">
        <v>6765</v>
      </c>
      <c r="F5433" s="388" t="s">
        <v>241</v>
      </c>
    </row>
    <row r="5434" spans="1:6">
      <c r="A5434" s="388">
        <v>88417</v>
      </c>
      <c r="B5434" s="388" t="s">
        <v>6757</v>
      </c>
      <c r="C5434" s="388" t="s">
        <v>145</v>
      </c>
      <c r="D5434" s="388" t="s">
        <v>334</v>
      </c>
      <c r="E5434" s="389" t="s">
        <v>18723</v>
      </c>
      <c r="F5434" s="388" t="s">
        <v>241</v>
      </c>
    </row>
    <row r="5435" spans="1:6">
      <c r="A5435" s="388">
        <v>88420</v>
      </c>
      <c r="B5435" s="388" t="s">
        <v>6759</v>
      </c>
      <c r="C5435" s="388" t="s">
        <v>145</v>
      </c>
      <c r="D5435" s="388" t="s">
        <v>334</v>
      </c>
      <c r="E5435" s="389" t="s">
        <v>7805</v>
      </c>
      <c r="F5435" s="388" t="s">
        <v>241</v>
      </c>
    </row>
    <row r="5436" spans="1:6">
      <c r="A5436" s="388">
        <v>88421</v>
      </c>
      <c r="B5436" s="388" t="s">
        <v>6760</v>
      </c>
      <c r="C5436" s="388" t="s">
        <v>145</v>
      </c>
      <c r="D5436" s="388" t="s">
        <v>334</v>
      </c>
      <c r="E5436" s="389" t="s">
        <v>18488</v>
      </c>
      <c r="F5436" s="388" t="s">
        <v>241</v>
      </c>
    </row>
    <row r="5437" spans="1:6">
      <c r="A5437" s="388">
        <v>88423</v>
      </c>
      <c r="B5437" s="388" t="s">
        <v>6761</v>
      </c>
      <c r="C5437" s="388" t="s">
        <v>145</v>
      </c>
      <c r="D5437" s="388" t="s">
        <v>334</v>
      </c>
      <c r="E5437" s="389" t="s">
        <v>7910</v>
      </c>
      <c r="F5437" s="388" t="s">
        <v>241</v>
      </c>
    </row>
    <row r="5438" spans="1:6">
      <c r="A5438" s="388">
        <v>88424</v>
      </c>
      <c r="B5438" s="388" t="s">
        <v>6763</v>
      </c>
      <c r="C5438" s="388" t="s">
        <v>145</v>
      </c>
      <c r="D5438" s="388" t="s">
        <v>334</v>
      </c>
      <c r="E5438" s="389" t="s">
        <v>4416</v>
      </c>
      <c r="F5438" s="388" t="s">
        <v>241</v>
      </c>
    </row>
    <row r="5439" spans="1:6">
      <c r="A5439" s="388">
        <v>88426</v>
      </c>
      <c r="B5439" s="388" t="s">
        <v>6764</v>
      </c>
      <c r="C5439" s="388" t="s">
        <v>145</v>
      </c>
      <c r="D5439" s="388" t="s">
        <v>334</v>
      </c>
      <c r="E5439" s="389" t="s">
        <v>7944</v>
      </c>
      <c r="F5439" s="388" t="s">
        <v>241</v>
      </c>
    </row>
    <row r="5440" spans="1:6">
      <c r="A5440" s="388">
        <v>88428</v>
      </c>
      <c r="B5440" s="388" t="s">
        <v>6766</v>
      </c>
      <c r="C5440" s="388" t="s">
        <v>145</v>
      </c>
      <c r="D5440" s="388" t="s">
        <v>334</v>
      </c>
      <c r="E5440" s="389" t="s">
        <v>7117</v>
      </c>
      <c r="F5440" s="388" t="s">
        <v>241</v>
      </c>
    </row>
    <row r="5441" spans="1:6">
      <c r="A5441" s="388">
        <v>88429</v>
      </c>
      <c r="B5441" s="388" t="s">
        <v>6767</v>
      </c>
      <c r="C5441" s="388" t="s">
        <v>145</v>
      </c>
      <c r="D5441" s="388" t="s">
        <v>334</v>
      </c>
      <c r="E5441" s="389" t="s">
        <v>798</v>
      </c>
      <c r="F5441" s="388" t="s">
        <v>241</v>
      </c>
    </row>
    <row r="5442" spans="1:6">
      <c r="A5442" s="388">
        <v>88431</v>
      </c>
      <c r="B5442" s="388" t="s">
        <v>6768</v>
      </c>
      <c r="C5442" s="388" t="s">
        <v>145</v>
      </c>
      <c r="D5442" s="388" t="s">
        <v>334</v>
      </c>
      <c r="E5442" s="389" t="s">
        <v>6254</v>
      </c>
      <c r="F5442" s="388" t="s">
        <v>241</v>
      </c>
    </row>
    <row r="5443" spans="1:6">
      <c r="A5443" s="388">
        <v>88432</v>
      </c>
      <c r="B5443" s="388" t="s">
        <v>6769</v>
      </c>
      <c r="C5443" s="388" t="s">
        <v>145</v>
      </c>
      <c r="D5443" s="388" t="s">
        <v>334</v>
      </c>
      <c r="E5443" s="389" t="s">
        <v>2301</v>
      </c>
      <c r="F5443" s="388" t="s">
        <v>241</v>
      </c>
    </row>
    <row r="5444" spans="1:6">
      <c r="A5444" s="388">
        <v>88484</v>
      </c>
      <c r="B5444" s="388" t="s">
        <v>6770</v>
      </c>
      <c r="C5444" s="388" t="s">
        <v>145</v>
      </c>
      <c r="D5444" s="388" t="s">
        <v>709</v>
      </c>
      <c r="E5444" s="389" t="s">
        <v>1047</v>
      </c>
      <c r="F5444" s="388" t="s">
        <v>241</v>
      </c>
    </row>
    <row r="5445" spans="1:6">
      <c r="A5445" s="388">
        <v>88485</v>
      </c>
      <c r="B5445" s="388" t="s">
        <v>6772</v>
      </c>
      <c r="C5445" s="388" t="s">
        <v>145</v>
      </c>
      <c r="D5445" s="388" t="s">
        <v>709</v>
      </c>
      <c r="E5445" s="389" t="s">
        <v>1082</v>
      </c>
      <c r="F5445" s="388" t="s">
        <v>241</v>
      </c>
    </row>
    <row r="5446" spans="1:6">
      <c r="A5446" s="388">
        <v>88488</v>
      </c>
      <c r="B5446" s="388" t="s">
        <v>6775</v>
      </c>
      <c r="C5446" s="388" t="s">
        <v>145</v>
      </c>
      <c r="D5446" s="388" t="s">
        <v>334</v>
      </c>
      <c r="E5446" s="389" t="s">
        <v>7883</v>
      </c>
      <c r="F5446" s="388" t="s">
        <v>241</v>
      </c>
    </row>
    <row r="5447" spans="1:6">
      <c r="A5447" s="388">
        <v>88489</v>
      </c>
      <c r="B5447" s="388" t="s">
        <v>6776</v>
      </c>
      <c r="C5447" s="388" t="s">
        <v>145</v>
      </c>
      <c r="D5447" s="388" t="s">
        <v>334</v>
      </c>
      <c r="E5447" s="389" t="s">
        <v>2060</v>
      </c>
      <c r="F5447" s="388" t="s">
        <v>241</v>
      </c>
    </row>
    <row r="5448" spans="1:6">
      <c r="A5448" s="388">
        <v>88492</v>
      </c>
      <c r="B5448" s="388" t="s">
        <v>6778</v>
      </c>
      <c r="C5448" s="388" t="s">
        <v>145</v>
      </c>
      <c r="D5448" s="388" t="s">
        <v>334</v>
      </c>
      <c r="E5448" s="389" t="s">
        <v>3265</v>
      </c>
      <c r="F5448" s="388" t="s">
        <v>241</v>
      </c>
    </row>
    <row r="5449" spans="1:6">
      <c r="A5449" s="388">
        <v>88493</v>
      </c>
      <c r="B5449" s="388" t="s">
        <v>6780</v>
      </c>
      <c r="C5449" s="388" t="s">
        <v>145</v>
      </c>
      <c r="D5449" s="388" t="s">
        <v>334</v>
      </c>
      <c r="E5449" s="389" t="s">
        <v>14015</v>
      </c>
      <c r="F5449" s="388" t="s">
        <v>241</v>
      </c>
    </row>
    <row r="5450" spans="1:6">
      <c r="A5450" s="388">
        <v>88494</v>
      </c>
      <c r="B5450" s="388" t="s">
        <v>6781</v>
      </c>
      <c r="C5450" s="388" t="s">
        <v>145</v>
      </c>
      <c r="D5450" s="388" t="s">
        <v>334</v>
      </c>
      <c r="E5450" s="389" t="s">
        <v>5437</v>
      </c>
      <c r="F5450" s="388" t="s">
        <v>241</v>
      </c>
    </row>
    <row r="5451" spans="1:6">
      <c r="A5451" s="388">
        <v>88495</v>
      </c>
      <c r="B5451" s="388" t="s">
        <v>6783</v>
      </c>
      <c r="C5451" s="388" t="s">
        <v>145</v>
      </c>
      <c r="D5451" s="388" t="s">
        <v>334</v>
      </c>
      <c r="E5451" s="389" t="s">
        <v>8468</v>
      </c>
      <c r="F5451" s="388" t="s">
        <v>241</v>
      </c>
    </row>
    <row r="5452" spans="1:6">
      <c r="A5452" s="388">
        <v>88496</v>
      </c>
      <c r="B5452" s="388" t="s">
        <v>6785</v>
      </c>
      <c r="C5452" s="388" t="s">
        <v>145</v>
      </c>
      <c r="D5452" s="388" t="s">
        <v>334</v>
      </c>
      <c r="E5452" s="389" t="s">
        <v>18724</v>
      </c>
      <c r="F5452" s="388" t="s">
        <v>241</v>
      </c>
    </row>
    <row r="5453" spans="1:6">
      <c r="A5453" s="388">
        <v>88497</v>
      </c>
      <c r="B5453" s="388" t="s">
        <v>6786</v>
      </c>
      <c r="C5453" s="388" t="s">
        <v>145</v>
      </c>
      <c r="D5453" s="388" t="s">
        <v>334</v>
      </c>
      <c r="E5453" s="389" t="s">
        <v>6408</v>
      </c>
      <c r="F5453" s="388" t="s">
        <v>241</v>
      </c>
    </row>
    <row r="5454" spans="1:6">
      <c r="A5454" s="388">
        <v>95305</v>
      </c>
      <c r="B5454" s="388" t="s">
        <v>6787</v>
      </c>
      <c r="C5454" s="388" t="s">
        <v>145</v>
      </c>
      <c r="D5454" s="388" t="s">
        <v>334</v>
      </c>
      <c r="E5454" s="389" t="s">
        <v>3033</v>
      </c>
      <c r="F5454" s="388" t="s">
        <v>241</v>
      </c>
    </row>
    <row r="5455" spans="1:6">
      <c r="A5455" s="388">
        <v>95306</v>
      </c>
      <c r="B5455" s="388" t="s">
        <v>6788</v>
      </c>
      <c r="C5455" s="388" t="s">
        <v>145</v>
      </c>
      <c r="D5455" s="388" t="s">
        <v>334</v>
      </c>
      <c r="E5455" s="389" t="s">
        <v>6222</v>
      </c>
      <c r="F5455" s="388" t="s">
        <v>241</v>
      </c>
    </row>
    <row r="5456" spans="1:6">
      <c r="A5456" s="388">
        <v>95622</v>
      </c>
      <c r="B5456" s="388" t="s">
        <v>6789</v>
      </c>
      <c r="C5456" s="388" t="s">
        <v>145</v>
      </c>
      <c r="D5456" s="388" t="s">
        <v>334</v>
      </c>
      <c r="E5456" s="389" t="s">
        <v>9095</v>
      </c>
      <c r="F5456" s="388" t="s">
        <v>241</v>
      </c>
    </row>
    <row r="5457" spans="1:6">
      <c r="A5457" s="388">
        <v>95623</v>
      </c>
      <c r="B5457" s="388" t="s">
        <v>6790</v>
      </c>
      <c r="C5457" s="388" t="s">
        <v>145</v>
      </c>
      <c r="D5457" s="388" t="s">
        <v>334</v>
      </c>
      <c r="E5457" s="389" t="s">
        <v>5178</v>
      </c>
      <c r="F5457" s="388" t="s">
        <v>241</v>
      </c>
    </row>
    <row r="5458" spans="1:6">
      <c r="A5458" s="388">
        <v>95624</v>
      </c>
      <c r="B5458" s="388" t="s">
        <v>6791</v>
      </c>
      <c r="C5458" s="388" t="s">
        <v>145</v>
      </c>
      <c r="D5458" s="388" t="s">
        <v>334</v>
      </c>
      <c r="E5458" s="389" t="s">
        <v>3671</v>
      </c>
      <c r="F5458" s="388" t="s">
        <v>241</v>
      </c>
    </row>
    <row r="5459" spans="1:6">
      <c r="A5459" s="388">
        <v>95625</v>
      </c>
      <c r="B5459" s="388" t="s">
        <v>6792</v>
      </c>
      <c r="C5459" s="388" t="s">
        <v>145</v>
      </c>
      <c r="D5459" s="388" t="s">
        <v>334</v>
      </c>
      <c r="E5459" s="389" t="s">
        <v>14874</v>
      </c>
      <c r="F5459" s="388" t="s">
        <v>241</v>
      </c>
    </row>
    <row r="5460" spans="1:6">
      <c r="A5460" s="388">
        <v>95626</v>
      </c>
      <c r="B5460" s="388" t="s">
        <v>6793</v>
      </c>
      <c r="C5460" s="388" t="s">
        <v>145</v>
      </c>
      <c r="D5460" s="388" t="s">
        <v>334</v>
      </c>
      <c r="E5460" s="389" t="s">
        <v>13977</v>
      </c>
      <c r="F5460" s="388" t="s">
        <v>241</v>
      </c>
    </row>
    <row r="5461" spans="1:6">
      <c r="A5461" s="388">
        <v>96126</v>
      </c>
      <c r="B5461" s="388" t="s">
        <v>6795</v>
      </c>
      <c r="C5461" s="388" t="s">
        <v>145</v>
      </c>
      <c r="D5461" s="388" t="s">
        <v>334</v>
      </c>
      <c r="E5461" s="389" t="s">
        <v>7626</v>
      </c>
      <c r="F5461" s="388" t="s">
        <v>241</v>
      </c>
    </row>
    <row r="5462" spans="1:6">
      <c r="A5462" s="388">
        <v>96127</v>
      </c>
      <c r="B5462" s="388" t="s">
        <v>6797</v>
      </c>
      <c r="C5462" s="388" t="s">
        <v>145</v>
      </c>
      <c r="D5462" s="388" t="s">
        <v>334</v>
      </c>
      <c r="E5462" s="389" t="s">
        <v>5273</v>
      </c>
      <c r="F5462" s="388" t="s">
        <v>241</v>
      </c>
    </row>
    <row r="5463" spans="1:6">
      <c r="A5463" s="388">
        <v>96128</v>
      </c>
      <c r="B5463" s="388" t="s">
        <v>6798</v>
      </c>
      <c r="C5463" s="388" t="s">
        <v>145</v>
      </c>
      <c r="D5463" s="388" t="s">
        <v>334</v>
      </c>
      <c r="E5463" s="389" t="s">
        <v>4792</v>
      </c>
      <c r="F5463" s="388" t="s">
        <v>241</v>
      </c>
    </row>
    <row r="5464" spans="1:6">
      <c r="A5464" s="388">
        <v>96129</v>
      </c>
      <c r="B5464" s="388" t="s">
        <v>6799</v>
      </c>
      <c r="C5464" s="388" t="s">
        <v>145</v>
      </c>
      <c r="D5464" s="388" t="s">
        <v>334</v>
      </c>
      <c r="E5464" s="389" t="s">
        <v>4226</v>
      </c>
      <c r="F5464" s="388" t="s">
        <v>241</v>
      </c>
    </row>
    <row r="5465" spans="1:6">
      <c r="A5465" s="388">
        <v>96130</v>
      </c>
      <c r="B5465" s="388" t="s">
        <v>6800</v>
      </c>
      <c r="C5465" s="388" t="s">
        <v>145</v>
      </c>
      <c r="D5465" s="388" t="s">
        <v>334</v>
      </c>
      <c r="E5465" s="389" t="s">
        <v>12399</v>
      </c>
      <c r="F5465" s="388" t="s">
        <v>241</v>
      </c>
    </row>
    <row r="5466" spans="1:6">
      <c r="A5466" s="388">
        <v>96131</v>
      </c>
      <c r="B5466" s="388" t="s">
        <v>6801</v>
      </c>
      <c r="C5466" s="388" t="s">
        <v>145</v>
      </c>
      <c r="D5466" s="388" t="s">
        <v>334</v>
      </c>
      <c r="E5466" s="389" t="s">
        <v>17868</v>
      </c>
      <c r="F5466" s="388" t="s">
        <v>241</v>
      </c>
    </row>
    <row r="5467" spans="1:6">
      <c r="A5467" s="388">
        <v>96132</v>
      </c>
      <c r="B5467" s="388" t="s">
        <v>6803</v>
      </c>
      <c r="C5467" s="388" t="s">
        <v>145</v>
      </c>
      <c r="D5467" s="388" t="s">
        <v>334</v>
      </c>
      <c r="E5467" s="389" t="s">
        <v>2881</v>
      </c>
      <c r="F5467" s="388" t="s">
        <v>241</v>
      </c>
    </row>
    <row r="5468" spans="1:6">
      <c r="A5468" s="388">
        <v>96133</v>
      </c>
      <c r="B5468" s="388" t="s">
        <v>6804</v>
      </c>
      <c r="C5468" s="388" t="s">
        <v>145</v>
      </c>
      <c r="D5468" s="388" t="s">
        <v>334</v>
      </c>
      <c r="E5468" s="389" t="s">
        <v>1186</v>
      </c>
      <c r="F5468" s="388" t="s">
        <v>241</v>
      </c>
    </row>
    <row r="5469" spans="1:6">
      <c r="A5469" s="388">
        <v>96134</v>
      </c>
      <c r="B5469" s="388" t="s">
        <v>6805</v>
      </c>
      <c r="C5469" s="388" t="s">
        <v>145</v>
      </c>
      <c r="D5469" s="388" t="s">
        <v>334</v>
      </c>
      <c r="E5469" s="389" t="s">
        <v>14875</v>
      </c>
      <c r="F5469" s="388" t="s">
        <v>241</v>
      </c>
    </row>
    <row r="5470" spans="1:6">
      <c r="A5470" s="388">
        <v>96135</v>
      </c>
      <c r="B5470" s="388" t="s">
        <v>6806</v>
      </c>
      <c r="C5470" s="388" t="s">
        <v>145</v>
      </c>
      <c r="D5470" s="388" t="s">
        <v>334</v>
      </c>
      <c r="E5470" s="389" t="s">
        <v>14876</v>
      </c>
      <c r="F5470" s="388" t="s">
        <v>241</v>
      </c>
    </row>
    <row r="5471" spans="1:6">
      <c r="A5471" s="388">
        <v>102193</v>
      </c>
      <c r="B5471" s="388" t="s">
        <v>6808</v>
      </c>
      <c r="C5471" s="388" t="s">
        <v>145</v>
      </c>
      <c r="D5471" s="388" t="s">
        <v>334</v>
      </c>
      <c r="E5471" s="389" t="s">
        <v>6423</v>
      </c>
      <c r="F5471" s="388" t="s">
        <v>241</v>
      </c>
    </row>
    <row r="5472" spans="1:6">
      <c r="A5472" s="388">
        <v>102194</v>
      </c>
      <c r="B5472" s="388" t="s">
        <v>6809</v>
      </c>
      <c r="C5472" s="388" t="s">
        <v>145</v>
      </c>
      <c r="D5472" s="388" t="s">
        <v>334</v>
      </c>
      <c r="E5472" s="389" t="s">
        <v>16329</v>
      </c>
      <c r="F5472" s="388" t="s">
        <v>241</v>
      </c>
    </row>
    <row r="5473" spans="1:6">
      <c r="A5473" s="388">
        <v>102197</v>
      </c>
      <c r="B5473" s="388" t="s">
        <v>6810</v>
      </c>
      <c r="C5473" s="388" t="s">
        <v>145</v>
      </c>
      <c r="D5473" s="388" t="s">
        <v>334</v>
      </c>
      <c r="E5473" s="389" t="s">
        <v>3519</v>
      </c>
      <c r="F5473" s="388" t="s">
        <v>241</v>
      </c>
    </row>
    <row r="5474" spans="1:6">
      <c r="A5474" s="388">
        <v>102200</v>
      </c>
      <c r="B5474" s="388" t="s">
        <v>6812</v>
      </c>
      <c r="C5474" s="388" t="s">
        <v>145</v>
      </c>
      <c r="D5474" s="388" t="s">
        <v>334</v>
      </c>
      <c r="E5474" s="389" t="s">
        <v>13984</v>
      </c>
      <c r="F5474" s="388" t="s">
        <v>241</v>
      </c>
    </row>
    <row r="5475" spans="1:6">
      <c r="A5475" s="388">
        <v>102202</v>
      </c>
      <c r="B5475" s="388" t="s">
        <v>6813</v>
      </c>
      <c r="C5475" s="388" t="s">
        <v>145</v>
      </c>
      <c r="D5475" s="388" t="s">
        <v>334</v>
      </c>
      <c r="E5475" s="389" t="s">
        <v>5091</v>
      </c>
      <c r="F5475" s="388" t="s">
        <v>241</v>
      </c>
    </row>
    <row r="5476" spans="1:6">
      <c r="A5476" s="388">
        <v>102203</v>
      </c>
      <c r="B5476" s="388" t="s">
        <v>6814</v>
      </c>
      <c r="C5476" s="388" t="s">
        <v>145</v>
      </c>
      <c r="D5476" s="388" t="s">
        <v>334</v>
      </c>
      <c r="E5476" s="389" t="s">
        <v>972</v>
      </c>
      <c r="F5476" s="388" t="s">
        <v>241</v>
      </c>
    </row>
    <row r="5477" spans="1:6">
      <c r="A5477" s="388">
        <v>102204</v>
      </c>
      <c r="B5477" s="388" t="s">
        <v>6816</v>
      </c>
      <c r="C5477" s="388" t="s">
        <v>145</v>
      </c>
      <c r="D5477" s="388" t="s">
        <v>334</v>
      </c>
      <c r="E5477" s="389" t="s">
        <v>1562</v>
      </c>
      <c r="F5477" s="388" t="s">
        <v>241</v>
      </c>
    </row>
    <row r="5478" spans="1:6">
      <c r="A5478" s="388">
        <v>102205</v>
      </c>
      <c r="B5478" s="388" t="s">
        <v>6817</v>
      </c>
      <c r="C5478" s="388" t="s">
        <v>145</v>
      </c>
      <c r="D5478" s="388" t="s">
        <v>334</v>
      </c>
      <c r="E5478" s="389" t="s">
        <v>274</v>
      </c>
      <c r="F5478" s="388" t="s">
        <v>241</v>
      </c>
    </row>
    <row r="5479" spans="1:6">
      <c r="A5479" s="388">
        <v>102207</v>
      </c>
      <c r="B5479" s="388" t="s">
        <v>6818</v>
      </c>
      <c r="C5479" s="388" t="s">
        <v>145</v>
      </c>
      <c r="D5479" s="388" t="s">
        <v>334</v>
      </c>
      <c r="E5479" s="389" t="s">
        <v>3259</v>
      </c>
      <c r="F5479" s="388" t="s">
        <v>241</v>
      </c>
    </row>
    <row r="5480" spans="1:6">
      <c r="A5480" s="388">
        <v>102208</v>
      </c>
      <c r="B5480" s="388" t="s">
        <v>6820</v>
      </c>
      <c r="C5480" s="388" t="s">
        <v>145</v>
      </c>
      <c r="D5480" s="388" t="s">
        <v>334</v>
      </c>
      <c r="E5480" s="389" t="s">
        <v>14221</v>
      </c>
      <c r="F5480" s="388" t="s">
        <v>241</v>
      </c>
    </row>
    <row r="5481" spans="1:6">
      <c r="A5481" s="388">
        <v>102209</v>
      </c>
      <c r="B5481" s="388" t="s">
        <v>6821</v>
      </c>
      <c r="C5481" s="388" t="s">
        <v>145</v>
      </c>
      <c r="D5481" s="388" t="s">
        <v>334</v>
      </c>
      <c r="E5481" s="389" t="s">
        <v>10864</v>
      </c>
      <c r="F5481" s="388" t="s">
        <v>241</v>
      </c>
    </row>
    <row r="5482" spans="1:6">
      <c r="A5482" s="388">
        <v>102210</v>
      </c>
      <c r="B5482" s="388" t="s">
        <v>6823</v>
      </c>
      <c r="C5482" s="388" t="s">
        <v>145</v>
      </c>
      <c r="D5482" s="388" t="s">
        <v>709</v>
      </c>
      <c r="E5482" s="389" t="s">
        <v>1141</v>
      </c>
      <c r="F5482" s="388" t="s">
        <v>241</v>
      </c>
    </row>
    <row r="5483" spans="1:6">
      <c r="A5483" s="388">
        <v>102213</v>
      </c>
      <c r="B5483" s="388" t="s">
        <v>6824</v>
      </c>
      <c r="C5483" s="388" t="s">
        <v>145</v>
      </c>
      <c r="D5483" s="388" t="s">
        <v>334</v>
      </c>
      <c r="E5483" s="389" t="s">
        <v>7895</v>
      </c>
      <c r="F5483" s="388" t="s">
        <v>241</v>
      </c>
    </row>
    <row r="5484" spans="1:6">
      <c r="A5484" s="388">
        <v>102214</v>
      </c>
      <c r="B5484" s="388" t="s">
        <v>6825</v>
      </c>
      <c r="C5484" s="388" t="s">
        <v>145</v>
      </c>
      <c r="D5484" s="388" t="s">
        <v>334</v>
      </c>
      <c r="E5484" s="389" t="s">
        <v>18725</v>
      </c>
      <c r="F5484" s="388" t="s">
        <v>241</v>
      </c>
    </row>
    <row r="5485" spans="1:6">
      <c r="A5485" s="388">
        <v>102215</v>
      </c>
      <c r="B5485" s="388" t="s">
        <v>6826</v>
      </c>
      <c r="C5485" s="388" t="s">
        <v>145</v>
      </c>
      <c r="D5485" s="388" t="s">
        <v>334</v>
      </c>
      <c r="E5485" s="389" t="s">
        <v>873</v>
      </c>
      <c r="F5485" s="388" t="s">
        <v>241</v>
      </c>
    </row>
    <row r="5486" spans="1:6">
      <c r="A5486" s="388">
        <v>102217</v>
      </c>
      <c r="B5486" s="388" t="s">
        <v>6827</v>
      </c>
      <c r="C5486" s="388" t="s">
        <v>145</v>
      </c>
      <c r="D5486" s="388" t="s">
        <v>334</v>
      </c>
      <c r="E5486" s="389" t="s">
        <v>11568</v>
      </c>
      <c r="F5486" s="388" t="s">
        <v>241</v>
      </c>
    </row>
    <row r="5487" spans="1:6">
      <c r="A5487" s="388">
        <v>102218</v>
      </c>
      <c r="B5487" s="388" t="s">
        <v>6829</v>
      </c>
      <c r="C5487" s="388" t="s">
        <v>145</v>
      </c>
      <c r="D5487" s="388" t="s">
        <v>334</v>
      </c>
      <c r="E5487" s="389" t="s">
        <v>10398</v>
      </c>
      <c r="F5487" s="388" t="s">
        <v>241</v>
      </c>
    </row>
    <row r="5488" spans="1:6">
      <c r="A5488" s="388">
        <v>102219</v>
      </c>
      <c r="B5488" s="388" t="s">
        <v>6830</v>
      </c>
      <c r="C5488" s="388" t="s">
        <v>145</v>
      </c>
      <c r="D5488" s="388" t="s">
        <v>334</v>
      </c>
      <c r="E5488" s="389" t="s">
        <v>18496</v>
      </c>
      <c r="F5488" s="388" t="s">
        <v>241</v>
      </c>
    </row>
    <row r="5489" spans="1:6">
      <c r="A5489" s="388">
        <v>102220</v>
      </c>
      <c r="B5489" s="388" t="s">
        <v>6831</v>
      </c>
      <c r="C5489" s="388" t="s">
        <v>145</v>
      </c>
      <c r="D5489" s="388" t="s">
        <v>709</v>
      </c>
      <c r="E5489" s="389" t="s">
        <v>3197</v>
      </c>
      <c r="F5489" s="388" t="s">
        <v>241</v>
      </c>
    </row>
    <row r="5490" spans="1:6">
      <c r="A5490" s="388">
        <v>102223</v>
      </c>
      <c r="B5490" s="388" t="s">
        <v>6832</v>
      </c>
      <c r="C5490" s="388" t="s">
        <v>145</v>
      </c>
      <c r="D5490" s="388" t="s">
        <v>334</v>
      </c>
      <c r="E5490" s="389" t="s">
        <v>18726</v>
      </c>
      <c r="F5490" s="388" t="s">
        <v>241</v>
      </c>
    </row>
    <row r="5491" spans="1:6">
      <c r="A5491" s="388">
        <v>102224</v>
      </c>
      <c r="B5491" s="388" t="s">
        <v>6833</v>
      </c>
      <c r="C5491" s="388" t="s">
        <v>145</v>
      </c>
      <c r="D5491" s="388" t="s">
        <v>334</v>
      </c>
      <c r="E5491" s="389" t="s">
        <v>3292</v>
      </c>
      <c r="F5491" s="388" t="s">
        <v>241</v>
      </c>
    </row>
    <row r="5492" spans="1:6">
      <c r="A5492" s="388">
        <v>102225</v>
      </c>
      <c r="B5492" s="388" t="s">
        <v>6835</v>
      </c>
      <c r="C5492" s="388" t="s">
        <v>145</v>
      </c>
      <c r="D5492" s="388" t="s">
        <v>334</v>
      </c>
      <c r="E5492" s="389" t="s">
        <v>3682</v>
      </c>
      <c r="F5492" s="388" t="s">
        <v>241</v>
      </c>
    </row>
    <row r="5493" spans="1:6">
      <c r="A5493" s="388">
        <v>102227</v>
      </c>
      <c r="B5493" s="388" t="s">
        <v>6837</v>
      </c>
      <c r="C5493" s="388" t="s">
        <v>145</v>
      </c>
      <c r="D5493" s="388" t="s">
        <v>334</v>
      </c>
      <c r="E5493" s="389" t="s">
        <v>4217</v>
      </c>
      <c r="F5493" s="388" t="s">
        <v>241</v>
      </c>
    </row>
    <row r="5494" spans="1:6">
      <c r="A5494" s="388">
        <v>102228</v>
      </c>
      <c r="B5494" s="388" t="s">
        <v>6838</v>
      </c>
      <c r="C5494" s="388" t="s">
        <v>145</v>
      </c>
      <c r="D5494" s="388" t="s">
        <v>334</v>
      </c>
      <c r="E5494" s="389" t="s">
        <v>6879</v>
      </c>
      <c r="F5494" s="388" t="s">
        <v>241</v>
      </c>
    </row>
    <row r="5495" spans="1:6">
      <c r="A5495" s="388">
        <v>102229</v>
      </c>
      <c r="B5495" s="388" t="s">
        <v>6840</v>
      </c>
      <c r="C5495" s="388" t="s">
        <v>145</v>
      </c>
      <c r="D5495" s="388" t="s">
        <v>334</v>
      </c>
      <c r="E5495" s="389" t="s">
        <v>1502</v>
      </c>
      <c r="F5495" s="388" t="s">
        <v>241</v>
      </c>
    </row>
    <row r="5496" spans="1:6">
      <c r="A5496" s="388">
        <v>102230</v>
      </c>
      <c r="B5496" s="388" t="s">
        <v>6842</v>
      </c>
      <c r="C5496" s="388" t="s">
        <v>145</v>
      </c>
      <c r="D5496" s="388" t="s">
        <v>709</v>
      </c>
      <c r="E5496" s="389" t="s">
        <v>18727</v>
      </c>
      <c r="F5496" s="388" t="s">
        <v>241</v>
      </c>
    </row>
    <row r="5497" spans="1:6">
      <c r="A5497" s="388">
        <v>102233</v>
      </c>
      <c r="B5497" s="388" t="s">
        <v>6843</v>
      </c>
      <c r="C5497" s="388" t="s">
        <v>145</v>
      </c>
      <c r="D5497" s="388" t="s">
        <v>334</v>
      </c>
      <c r="E5497" s="389" t="s">
        <v>14527</v>
      </c>
      <c r="F5497" s="388" t="s">
        <v>241</v>
      </c>
    </row>
    <row r="5498" spans="1:6">
      <c r="A5498" s="388">
        <v>102234</v>
      </c>
      <c r="B5498" s="388" t="s">
        <v>6844</v>
      </c>
      <c r="C5498" s="388" t="s">
        <v>145</v>
      </c>
      <c r="D5498" s="388" t="s">
        <v>334</v>
      </c>
      <c r="E5498" s="389" t="s">
        <v>2596</v>
      </c>
      <c r="F5498" s="388" t="s">
        <v>241</v>
      </c>
    </row>
    <row r="5499" spans="1:6">
      <c r="A5499" s="388">
        <v>100716</v>
      </c>
      <c r="B5499" s="388" t="s">
        <v>6845</v>
      </c>
      <c r="C5499" s="388" t="s">
        <v>145</v>
      </c>
      <c r="D5499" s="388" t="s">
        <v>240</v>
      </c>
      <c r="E5499" s="389" t="s">
        <v>18728</v>
      </c>
      <c r="F5499" s="388" t="s">
        <v>241</v>
      </c>
    </row>
    <row r="5500" spans="1:6">
      <c r="A5500" s="388">
        <v>100717</v>
      </c>
      <c r="B5500" s="388" t="s">
        <v>6846</v>
      </c>
      <c r="C5500" s="388" t="s">
        <v>145</v>
      </c>
      <c r="D5500" s="388" t="s">
        <v>334</v>
      </c>
      <c r="E5500" s="389" t="s">
        <v>500</v>
      </c>
      <c r="F5500" s="388" t="s">
        <v>241</v>
      </c>
    </row>
    <row r="5501" spans="1:6">
      <c r="A5501" s="388">
        <v>100718</v>
      </c>
      <c r="B5501" s="388" t="s">
        <v>6847</v>
      </c>
      <c r="C5501" s="388" t="s">
        <v>239</v>
      </c>
      <c r="D5501" s="388" t="s">
        <v>334</v>
      </c>
      <c r="E5501" s="389" t="s">
        <v>7733</v>
      </c>
      <c r="F5501" s="388" t="s">
        <v>241</v>
      </c>
    </row>
    <row r="5502" spans="1:6">
      <c r="A5502" s="388">
        <v>100719</v>
      </c>
      <c r="B5502" s="388" t="s">
        <v>14877</v>
      </c>
      <c r="C5502" s="388" t="s">
        <v>145</v>
      </c>
      <c r="D5502" s="388" t="s">
        <v>334</v>
      </c>
      <c r="E5502" s="389" t="s">
        <v>6860</v>
      </c>
      <c r="F5502" s="388" t="s">
        <v>241</v>
      </c>
    </row>
    <row r="5503" spans="1:6">
      <c r="A5503" s="388">
        <v>100720</v>
      </c>
      <c r="B5503" s="388" t="s">
        <v>6849</v>
      </c>
      <c r="C5503" s="388" t="s">
        <v>145</v>
      </c>
      <c r="D5503" s="388" t="s">
        <v>334</v>
      </c>
      <c r="E5503" s="389" t="s">
        <v>9790</v>
      </c>
      <c r="F5503" s="388" t="s">
        <v>241</v>
      </c>
    </row>
    <row r="5504" spans="1:6">
      <c r="A5504" s="388">
        <v>100721</v>
      </c>
      <c r="B5504" s="388" t="s">
        <v>14878</v>
      </c>
      <c r="C5504" s="388" t="s">
        <v>145</v>
      </c>
      <c r="D5504" s="388" t="s">
        <v>334</v>
      </c>
      <c r="E5504" s="389" t="s">
        <v>14879</v>
      </c>
      <c r="F5504" s="388" t="s">
        <v>241</v>
      </c>
    </row>
    <row r="5505" spans="1:6">
      <c r="A5505" s="388">
        <v>100722</v>
      </c>
      <c r="B5505" s="388" t="s">
        <v>6850</v>
      </c>
      <c r="C5505" s="388" t="s">
        <v>145</v>
      </c>
      <c r="D5505" s="388" t="s">
        <v>334</v>
      </c>
      <c r="E5505" s="389" t="s">
        <v>1724</v>
      </c>
      <c r="F5505" s="388" t="s">
        <v>241</v>
      </c>
    </row>
    <row r="5506" spans="1:6">
      <c r="A5506" s="388">
        <v>100724</v>
      </c>
      <c r="B5506" s="388" t="s">
        <v>6851</v>
      </c>
      <c r="C5506" s="388" t="s">
        <v>145</v>
      </c>
      <c r="D5506" s="388" t="s">
        <v>334</v>
      </c>
      <c r="E5506" s="389" t="s">
        <v>3612</v>
      </c>
      <c r="F5506" s="388" t="s">
        <v>241</v>
      </c>
    </row>
    <row r="5507" spans="1:6">
      <c r="A5507" s="388">
        <v>100725</v>
      </c>
      <c r="B5507" s="388" t="s">
        <v>14880</v>
      </c>
      <c r="C5507" s="388" t="s">
        <v>145</v>
      </c>
      <c r="D5507" s="388" t="s">
        <v>334</v>
      </c>
      <c r="E5507" s="389" t="s">
        <v>13606</v>
      </c>
      <c r="F5507" s="388" t="s">
        <v>241</v>
      </c>
    </row>
    <row r="5508" spans="1:6">
      <c r="A5508" s="388">
        <v>100726</v>
      </c>
      <c r="B5508" s="388" t="s">
        <v>6853</v>
      </c>
      <c r="C5508" s="388" t="s">
        <v>145</v>
      </c>
      <c r="D5508" s="388" t="s">
        <v>334</v>
      </c>
      <c r="E5508" s="389" t="s">
        <v>17879</v>
      </c>
      <c r="F5508" s="388" t="s">
        <v>241</v>
      </c>
    </row>
    <row r="5509" spans="1:6">
      <c r="A5509" s="388">
        <v>100727</v>
      </c>
      <c r="B5509" s="388" t="s">
        <v>14881</v>
      </c>
      <c r="C5509" s="388" t="s">
        <v>145</v>
      </c>
      <c r="D5509" s="388" t="s">
        <v>334</v>
      </c>
      <c r="E5509" s="389" t="s">
        <v>1730</v>
      </c>
      <c r="F5509" s="388" t="s">
        <v>241</v>
      </c>
    </row>
    <row r="5510" spans="1:6">
      <c r="A5510" s="388">
        <v>100728</v>
      </c>
      <c r="B5510" s="388" t="s">
        <v>6854</v>
      </c>
      <c r="C5510" s="388" t="s">
        <v>145</v>
      </c>
      <c r="D5510" s="388" t="s">
        <v>334</v>
      </c>
      <c r="E5510" s="389" t="s">
        <v>17289</v>
      </c>
      <c r="F5510" s="388" t="s">
        <v>241</v>
      </c>
    </row>
    <row r="5511" spans="1:6">
      <c r="A5511" s="388">
        <v>100729</v>
      </c>
      <c r="B5511" s="388" t="s">
        <v>14882</v>
      </c>
      <c r="C5511" s="388" t="s">
        <v>145</v>
      </c>
      <c r="D5511" s="388" t="s">
        <v>334</v>
      </c>
      <c r="E5511" s="389" t="s">
        <v>14381</v>
      </c>
      <c r="F5511" s="388" t="s">
        <v>241</v>
      </c>
    </row>
    <row r="5512" spans="1:6">
      <c r="A5512" s="388">
        <v>100730</v>
      </c>
      <c r="B5512" s="388" t="s">
        <v>6856</v>
      </c>
      <c r="C5512" s="388" t="s">
        <v>145</v>
      </c>
      <c r="D5512" s="388" t="s">
        <v>334</v>
      </c>
      <c r="E5512" s="389" t="s">
        <v>2973</v>
      </c>
      <c r="F5512" s="388" t="s">
        <v>241</v>
      </c>
    </row>
    <row r="5513" spans="1:6">
      <c r="A5513" s="388">
        <v>100733</v>
      </c>
      <c r="B5513" s="388" t="s">
        <v>14883</v>
      </c>
      <c r="C5513" s="388" t="s">
        <v>145</v>
      </c>
      <c r="D5513" s="388" t="s">
        <v>334</v>
      </c>
      <c r="E5513" s="389" t="s">
        <v>6867</v>
      </c>
      <c r="F5513" s="388" t="s">
        <v>241</v>
      </c>
    </row>
    <row r="5514" spans="1:6">
      <c r="A5514" s="388">
        <v>100734</v>
      </c>
      <c r="B5514" s="388" t="s">
        <v>6857</v>
      </c>
      <c r="C5514" s="388" t="s">
        <v>145</v>
      </c>
      <c r="D5514" s="388" t="s">
        <v>334</v>
      </c>
      <c r="E5514" s="389" t="s">
        <v>5349</v>
      </c>
      <c r="F5514" s="388" t="s">
        <v>241</v>
      </c>
    </row>
    <row r="5515" spans="1:6">
      <c r="A5515" s="388">
        <v>100735</v>
      </c>
      <c r="B5515" s="388" t="s">
        <v>14884</v>
      </c>
      <c r="C5515" s="388" t="s">
        <v>145</v>
      </c>
      <c r="D5515" s="388" t="s">
        <v>334</v>
      </c>
      <c r="E5515" s="389" t="s">
        <v>972</v>
      </c>
      <c r="F5515" s="388" t="s">
        <v>241</v>
      </c>
    </row>
    <row r="5516" spans="1:6">
      <c r="A5516" s="388">
        <v>100736</v>
      </c>
      <c r="B5516" s="388" t="s">
        <v>6858</v>
      </c>
      <c r="C5516" s="388" t="s">
        <v>145</v>
      </c>
      <c r="D5516" s="388" t="s">
        <v>334</v>
      </c>
      <c r="E5516" s="389" t="s">
        <v>3351</v>
      </c>
      <c r="F5516" s="388" t="s">
        <v>241</v>
      </c>
    </row>
    <row r="5517" spans="1:6">
      <c r="A5517" s="388">
        <v>100739</v>
      </c>
      <c r="B5517" s="388" t="s">
        <v>14885</v>
      </c>
      <c r="C5517" s="388" t="s">
        <v>145</v>
      </c>
      <c r="D5517" s="388" t="s">
        <v>334</v>
      </c>
      <c r="E5517" s="389" t="s">
        <v>4371</v>
      </c>
      <c r="F5517" s="388" t="s">
        <v>241</v>
      </c>
    </row>
    <row r="5518" spans="1:6">
      <c r="A5518" s="388">
        <v>100740</v>
      </c>
      <c r="B5518" s="388" t="s">
        <v>6859</v>
      </c>
      <c r="C5518" s="388" t="s">
        <v>145</v>
      </c>
      <c r="D5518" s="388" t="s">
        <v>334</v>
      </c>
      <c r="E5518" s="389" t="s">
        <v>7488</v>
      </c>
      <c r="F5518" s="388" t="s">
        <v>241</v>
      </c>
    </row>
    <row r="5519" spans="1:6">
      <c r="A5519" s="388">
        <v>100741</v>
      </c>
      <c r="B5519" s="388" t="s">
        <v>14886</v>
      </c>
      <c r="C5519" s="388" t="s">
        <v>145</v>
      </c>
      <c r="D5519" s="388" t="s">
        <v>334</v>
      </c>
      <c r="E5519" s="389" t="s">
        <v>17907</v>
      </c>
      <c r="F5519" s="388" t="s">
        <v>241</v>
      </c>
    </row>
    <row r="5520" spans="1:6">
      <c r="A5520" s="388">
        <v>100742</v>
      </c>
      <c r="B5520" s="388" t="s">
        <v>6861</v>
      </c>
      <c r="C5520" s="388" t="s">
        <v>145</v>
      </c>
      <c r="D5520" s="388" t="s">
        <v>334</v>
      </c>
      <c r="E5520" s="389" t="s">
        <v>14443</v>
      </c>
      <c r="F5520" s="388" t="s">
        <v>241</v>
      </c>
    </row>
    <row r="5521" spans="1:6">
      <c r="A5521" s="388">
        <v>100743</v>
      </c>
      <c r="B5521" s="388" t="s">
        <v>14887</v>
      </c>
      <c r="C5521" s="388" t="s">
        <v>145</v>
      </c>
      <c r="D5521" s="388" t="s">
        <v>709</v>
      </c>
      <c r="E5521" s="389" t="s">
        <v>4445</v>
      </c>
      <c r="F5521" s="388" t="s">
        <v>241</v>
      </c>
    </row>
    <row r="5522" spans="1:6">
      <c r="A5522" s="388">
        <v>100744</v>
      </c>
      <c r="B5522" s="388" t="s">
        <v>6862</v>
      </c>
      <c r="C5522" s="388" t="s">
        <v>145</v>
      </c>
      <c r="D5522" s="388" t="s">
        <v>709</v>
      </c>
      <c r="E5522" s="389" t="s">
        <v>10329</v>
      </c>
      <c r="F5522" s="388" t="s">
        <v>241</v>
      </c>
    </row>
    <row r="5523" spans="1:6">
      <c r="A5523" s="388">
        <v>100745</v>
      </c>
      <c r="B5523" s="388" t="s">
        <v>14888</v>
      </c>
      <c r="C5523" s="388" t="s">
        <v>145</v>
      </c>
      <c r="D5523" s="388" t="s">
        <v>709</v>
      </c>
      <c r="E5523" s="389" t="s">
        <v>4427</v>
      </c>
      <c r="F5523" s="388" t="s">
        <v>241</v>
      </c>
    </row>
    <row r="5524" spans="1:6">
      <c r="A5524" s="388">
        <v>100746</v>
      </c>
      <c r="B5524" s="388" t="s">
        <v>6864</v>
      </c>
      <c r="C5524" s="388" t="s">
        <v>145</v>
      </c>
      <c r="D5524" s="388" t="s">
        <v>709</v>
      </c>
      <c r="E5524" s="389" t="s">
        <v>14027</v>
      </c>
      <c r="F5524" s="388" t="s">
        <v>241</v>
      </c>
    </row>
    <row r="5525" spans="1:6">
      <c r="A5525" s="388">
        <v>100747</v>
      </c>
      <c r="B5525" s="388" t="s">
        <v>14889</v>
      </c>
      <c r="C5525" s="388" t="s">
        <v>145</v>
      </c>
      <c r="D5525" s="388" t="s">
        <v>334</v>
      </c>
      <c r="E5525" s="389" t="s">
        <v>7079</v>
      </c>
      <c r="F5525" s="388" t="s">
        <v>241</v>
      </c>
    </row>
    <row r="5526" spans="1:6">
      <c r="A5526" s="388">
        <v>100748</v>
      </c>
      <c r="B5526" s="388" t="s">
        <v>6866</v>
      </c>
      <c r="C5526" s="388" t="s">
        <v>145</v>
      </c>
      <c r="D5526" s="388" t="s">
        <v>334</v>
      </c>
      <c r="E5526" s="389" t="s">
        <v>16354</v>
      </c>
      <c r="F5526" s="388" t="s">
        <v>241</v>
      </c>
    </row>
    <row r="5527" spans="1:6">
      <c r="A5527" s="388">
        <v>100749</v>
      </c>
      <c r="B5527" s="388" t="s">
        <v>14890</v>
      </c>
      <c r="C5527" s="388" t="s">
        <v>145</v>
      </c>
      <c r="D5527" s="388" t="s">
        <v>334</v>
      </c>
      <c r="E5527" s="389" t="s">
        <v>6879</v>
      </c>
      <c r="F5527" s="388" t="s">
        <v>241</v>
      </c>
    </row>
    <row r="5528" spans="1:6">
      <c r="A5528" s="388">
        <v>100750</v>
      </c>
      <c r="B5528" s="388" t="s">
        <v>6868</v>
      </c>
      <c r="C5528" s="388" t="s">
        <v>145</v>
      </c>
      <c r="D5528" s="388" t="s">
        <v>334</v>
      </c>
      <c r="E5528" s="389" t="s">
        <v>7891</v>
      </c>
      <c r="F5528" s="388" t="s">
        <v>241</v>
      </c>
    </row>
    <row r="5529" spans="1:6">
      <c r="A5529" s="388">
        <v>100751</v>
      </c>
      <c r="B5529" s="388" t="s">
        <v>14891</v>
      </c>
      <c r="C5529" s="388" t="s">
        <v>145</v>
      </c>
      <c r="D5529" s="388" t="s">
        <v>334</v>
      </c>
      <c r="E5529" s="389" t="s">
        <v>12547</v>
      </c>
      <c r="F5529" s="388" t="s">
        <v>241</v>
      </c>
    </row>
    <row r="5530" spans="1:6">
      <c r="A5530" s="388">
        <v>100752</v>
      </c>
      <c r="B5530" s="388" t="s">
        <v>6870</v>
      </c>
      <c r="C5530" s="388" t="s">
        <v>145</v>
      </c>
      <c r="D5530" s="388" t="s">
        <v>334</v>
      </c>
      <c r="E5530" s="389" t="s">
        <v>18729</v>
      </c>
      <c r="F5530" s="388" t="s">
        <v>241</v>
      </c>
    </row>
    <row r="5531" spans="1:6">
      <c r="A5531" s="388">
        <v>100753</v>
      </c>
      <c r="B5531" s="388" t="s">
        <v>14892</v>
      </c>
      <c r="C5531" s="388" t="s">
        <v>145</v>
      </c>
      <c r="D5531" s="388" t="s">
        <v>334</v>
      </c>
      <c r="E5531" s="389" t="s">
        <v>2962</v>
      </c>
      <c r="F5531" s="388" t="s">
        <v>241</v>
      </c>
    </row>
    <row r="5532" spans="1:6">
      <c r="A5532" s="388">
        <v>100754</v>
      </c>
      <c r="B5532" s="388" t="s">
        <v>6872</v>
      </c>
      <c r="C5532" s="388" t="s">
        <v>145</v>
      </c>
      <c r="D5532" s="388" t="s">
        <v>334</v>
      </c>
      <c r="E5532" s="389" t="s">
        <v>18730</v>
      </c>
      <c r="F5532" s="388" t="s">
        <v>241</v>
      </c>
    </row>
    <row r="5533" spans="1:6">
      <c r="A5533" s="388">
        <v>100757</v>
      </c>
      <c r="B5533" s="388" t="s">
        <v>14893</v>
      </c>
      <c r="C5533" s="388" t="s">
        <v>145</v>
      </c>
      <c r="D5533" s="388" t="s">
        <v>334</v>
      </c>
      <c r="E5533" s="389" t="s">
        <v>17914</v>
      </c>
      <c r="F5533" s="388" t="s">
        <v>241</v>
      </c>
    </row>
    <row r="5534" spans="1:6">
      <c r="A5534" s="388">
        <v>100758</v>
      </c>
      <c r="B5534" s="388" t="s">
        <v>6873</v>
      </c>
      <c r="C5534" s="388" t="s">
        <v>145</v>
      </c>
      <c r="D5534" s="388" t="s">
        <v>334</v>
      </c>
      <c r="E5534" s="389" t="s">
        <v>18731</v>
      </c>
      <c r="F5534" s="388" t="s">
        <v>241</v>
      </c>
    </row>
    <row r="5535" spans="1:6">
      <c r="A5535" s="388">
        <v>100759</v>
      </c>
      <c r="B5535" s="388" t="s">
        <v>14894</v>
      </c>
      <c r="C5535" s="388" t="s">
        <v>145</v>
      </c>
      <c r="D5535" s="388" t="s">
        <v>709</v>
      </c>
      <c r="E5535" s="389" t="s">
        <v>18732</v>
      </c>
      <c r="F5535" s="388" t="s">
        <v>241</v>
      </c>
    </row>
    <row r="5536" spans="1:6">
      <c r="A5536" s="388">
        <v>100760</v>
      </c>
      <c r="B5536" s="388" t="s">
        <v>6875</v>
      </c>
      <c r="C5536" s="388" t="s">
        <v>145</v>
      </c>
      <c r="D5536" s="388" t="s">
        <v>709</v>
      </c>
      <c r="E5536" s="389" t="s">
        <v>17914</v>
      </c>
      <c r="F5536" s="388" t="s">
        <v>241</v>
      </c>
    </row>
    <row r="5537" spans="1:6">
      <c r="A5537" s="388">
        <v>100761</v>
      </c>
      <c r="B5537" s="388" t="s">
        <v>14895</v>
      </c>
      <c r="C5537" s="388" t="s">
        <v>145</v>
      </c>
      <c r="D5537" s="388" t="s">
        <v>334</v>
      </c>
      <c r="E5537" s="389" t="s">
        <v>3389</v>
      </c>
      <c r="F5537" s="388" t="s">
        <v>241</v>
      </c>
    </row>
    <row r="5538" spans="1:6">
      <c r="A5538" s="388">
        <v>100762</v>
      </c>
      <c r="B5538" s="388" t="s">
        <v>6877</v>
      </c>
      <c r="C5538" s="388" t="s">
        <v>145</v>
      </c>
      <c r="D5538" s="388" t="s">
        <v>334</v>
      </c>
      <c r="E5538" s="389" t="s">
        <v>17652</v>
      </c>
      <c r="F5538" s="388" t="s">
        <v>241</v>
      </c>
    </row>
    <row r="5539" spans="1:6">
      <c r="A5539" s="388">
        <v>102488</v>
      </c>
      <c r="B5539" s="388" t="s">
        <v>14896</v>
      </c>
      <c r="C5539" s="388" t="s">
        <v>145</v>
      </c>
      <c r="D5539" s="388" t="s">
        <v>240</v>
      </c>
      <c r="E5539" s="389" t="s">
        <v>388</v>
      </c>
      <c r="F5539" s="388" t="s">
        <v>241</v>
      </c>
    </row>
    <row r="5540" spans="1:6">
      <c r="A5540" s="388">
        <v>102489</v>
      </c>
      <c r="B5540" s="388" t="s">
        <v>14897</v>
      </c>
      <c r="C5540" s="388" t="s">
        <v>145</v>
      </c>
      <c r="D5540" s="388" t="s">
        <v>334</v>
      </c>
      <c r="E5540" s="389" t="s">
        <v>17153</v>
      </c>
      <c r="F5540" s="388" t="s">
        <v>241</v>
      </c>
    </row>
    <row r="5541" spans="1:6">
      <c r="A5541" s="388">
        <v>102491</v>
      </c>
      <c r="B5541" s="388" t="s">
        <v>14898</v>
      </c>
      <c r="C5541" s="388" t="s">
        <v>145</v>
      </c>
      <c r="D5541" s="388" t="s">
        <v>334</v>
      </c>
      <c r="E5541" s="389" t="s">
        <v>1045</v>
      </c>
      <c r="F5541" s="388" t="s">
        <v>241</v>
      </c>
    </row>
    <row r="5542" spans="1:6">
      <c r="A5542" s="388">
        <v>102492</v>
      </c>
      <c r="B5542" s="388" t="s">
        <v>14899</v>
      </c>
      <c r="C5542" s="388" t="s">
        <v>145</v>
      </c>
      <c r="D5542" s="388" t="s">
        <v>334</v>
      </c>
      <c r="E5542" s="389" t="s">
        <v>5352</v>
      </c>
      <c r="F5542" s="388" t="s">
        <v>241</v>
      </c>
    </row>
    <row r="5543" spans="1:6">
      <c r="A5543" s="388">
        <v>102493</v>
      </c>
      <c r="B5543" s="388" t="s">
        <v>14900</v>
      </c>
      <c r="C5543" s="388" t="s">
        <v>145</v>
      </c>
      <c r="D5543" s="388" t="s">
        <v>334</v>
      </c>
      <c r="E5543" s="389" t="s">
        <v>14747</v>
      </c>
      <c r="F5543" s="388" t="s">
        <v>241</v>
      </c>
    </row>
    <row r="5544" spans="1:6">
      <c r="A5544" s="388">
        <v>102494</v>
      </c>
      <c r="B5544" s="388" t="s">
        <v>14901</v>
      </c>
      <c r="C5544" s="388" t="s">
        <v>145</v>
      </c>
      <c r="D5544" s="388" t="s">
        <v>334</v>
      </c>
      <c r="E5544" s="389" t="s">
        <v>18733</v>
      </c>
      <c r="F5544" s="388" t="s">
        <v>241</v>
      </c>
    </row>
    <row r="5545" spans="1:6">
      <c r="A5545" s="388">
        <v>102495</v>
      </c>
      <c r="B5545" s="388" t="s">
        <v>14902</v>
      </c>
      <c r="C5545" s="388" t="s">
        <v>145</v>
      </c>
      <c r="D5545" s="388" t="s">
        <v>334</v>
      </c>
      <c r="E5545" s="389" t="s">
        <v>18734</v>
      </c>
      <c r="F5545" s="388" t="s">
        <v>241</v>
      </c>
    </row>
    <row r="5546" spans="1:6">
      <c r="A5546" s="388">
        <v>102496</v>
      </c>
      <c r="B5546" s="388" t="s">
        <v>14903</v>
      </c>
      <c r="C5546" s="388" t="s">
        <v>239</v>
      </c>
      <c r="D5546" s="388" t="s">
        <v>334</v>
      </c>
      <c r="E5546" s="389" t="s">
        <v>16331</v>
      </c>
      <c r="F5546" s="388" t="s">
        <v>241</v>
      </c>
    </row>
    <row r="5547" spans="1:6">
      <c r="A5547" s="388">
        <v>102497</v>
      </c>
      <c r="B5547" s="388" t="s">
        <v>14904</v>
      </c>
      <c r="C5547" s="388" t="s">
        <v>239</v>
      </c>
      <c r="D5547" s="388" t="s">
        <v>334</v>
      </c>
      <c r="E5547" s="389" t="s">
        <v>3997</v>
      </c>
      <c r="F5547" s="388" t="s">
        <v>241</v>
      </c>
    </row>
    <row r="5548" spans="1:6">
      <c r="A5548" s="388">
        <v>102498</v>
      </c>
      <c r="B5548" s="388" t="s">
        <v>14905</v>
      </c>
      <c r="C5548" s="388" t="s">
        <v>239</v>
      </c>
      <c r="D5548" s="388" t="s">
        <v>334</v>
      </c>
      <c r="E5548" s="389" t="s">
        <v>1766</v>
      </c>
      <c r="F5548" s="388" t="s">
        <v>241</v>
      </c>
    </row>
    <row r="5549" spans="1:6">
      <c r="A5549" s="388">
        <v>102499</v>
      </c>
      <c r="B5549" s="388" t="s">
        <v>14906</v>
      </c>
      <c r="C5549" s="388" t="s">
        <v>145</v>
      </c>
      <c r="D5549" s="388" t="s">
        <v>334</v>
      </c>
      <c r="E5549" s="389" t="s">
        <v>1082</v>
      </c>
      <c r="F5549" s="388" t="s">
        <v>241</v>
      </c>
    </row>
    <row r="5550" spans="1:6">
      <c r="A5550" s="388">
        <v>102500</v>
      </c>
      <c r="B5550" s="388" t="s">
        <v>14907</v>
      </c>
      <c r="C5550" s="388" t="s">
        <v>239</v>
      </c>
      <c r="D5550" s="388" t="s">
        <v>334</v>
      </c>
      <c r="E5550" s="389" t="s">
        <v>1223</v>
      </c>
      <c r="F5550" s="388" t="s">
        <v>241</v>
      </c>
    </row>
    <row r="5551" spans="1:6">
      <c r="A5551" s="388">
        <v>102501</v>
      </c>
      <c r="B5551" s="388" t="s">
        <v>14908</v>
      </c>
      <c r="C5551" s="388" t="s">
        <v>145</v>
      </c>
      <c r="D5551" s="388" t="s">
        <v>334</v>
      </c>
      <c r="E5551" s="389" t="s">
        <v>3026</v>
      </c>
      <c r="F5551" s="388" t="s">
        <v>241</v>
      </c>
    </row>
    <row r="5552" spans="1:6">
      <c r="A5552" s="388">
        <v>102504</v>
      </c>
      <c r="B5552" s="388" t="s">
        <v>14909</v>
      </c>
      <c r="C5552" s="388" t="s">
        <v>239</v>
      </c>
      <c r="D5552" s="388" t="s">
        <v>334</v>
      </c>
      <c r="E5552" s="389" t="s">
        <v>12247</v>
      </c>
      <c r="F5552" s="388" t="s">
        <v>241</v>
      </c>
    </row>
    <row r="5553" spans="1:6">
      <c r="A5553" s="388">
        <v>102505</v>
      </c>
      <c r="B5553" s="388" t="s">
        <v>14910</v>
      </c>
      <c r="C5553" s="388" t="s">
        <v>239</v>
      </c>
      <c r="D5553" s="388" t="s">
        <v>334</v>
      </c>
      <c r="E5553" s="389" t="s">
        <v>18735</v>
      </c>
      <c r="F5553" s="388" t="s">
        <v>241</v>
      </c>
    </row>
    <row r="5554" spans="1:6">
      <c r="A5554" s="388">
        <v>102506</v>
      </c>
      <c r="B5554" s="388" t="s">
        <v>14911</v>
      </c>
      <c r="C5554" s="388" t="s">
        <v>239</v>
      </c>
      <c r="D5554" s="388" t="s">
        <v>334</v>
      </c>
      <c r="E5554" s="389" t="s">
        <v>6860</v>
      </c>
      <c r="F5554" s="388" t="s">
        <v>241</v>
      </c>
    </row>
    <row r="5555" spans="1:6">
      <c r="A5555" s="388">
        <v>102507</v>
      </c>
      <c r="B5555" s="388" t="s">
        <v>14912</v>
      </c>
      <c r="C5555" s="388" t="s">
        <v>239</v>
      </c>
      <c r="D5555" s="388" t="s">
        <v>334</v>
      </c>
      <c r="E5555" s="389" t="s">
        <v>10277</v>
      </c>
      <c r="F5555" s="388" t="s">
        <v>241</v>
      </c>
    </row>
    <row r="5556" spans="1:6">
      <c r="A5556" s="388">
        <v>102508</v>
      </c>
      <c r="B5556" s="388" t="s">
        <v>14913</v>
      </c>
      <c r="C5556" s="388" t="s">
        <v>145</v>
      </c>
      <c r="D5556" s="388" t="s">
        <v>334</v>
      </c>
      <c r="E5556" s="389" t="s">
        <v>18736</v>
      </c>
      <c r="F5556" s="388" t="s">
        <v>241</v>
      </c>
    </row>
    <row r="5557" spans="1:6">
      <c r="A5557" s="388">
        <v>102509</v>
      </c>
      <c r="B5557" s="388" t="s">
        <v>14914</v>
      </c>
      <c r="C5557" s="388" t="s">
        <v>145</v>
      </c>
      <c r="D5557" s="388" t="s">
        <v>334</v>
      </c>
      <c r="E5557" s="389" t="s">
        <v>4217</v>
      </c>
      <c r="F5557" s="388" t="s">
        <v>241</v>
      </c>
    </row>
    <row r="5558" spans="1:6">
      <c r="A5558" s="388">
        <v>102512</v>
      </c>
      <c r="B5558" s="388" t="s">
        <v>14915</v>
      </c>
      <c r="C5558" s="388" t="s">
        <v>239</v>
      </c>
      <c r="D5558" s="388" t="s">
        <v>240</v>
      </c>
      <c r="E5558" s="389" t="s">
        <v>8925</v>
      </c>
      <c r="F5558" s="388" t="s">
        <v>241</v>
      </c>
    </row>
    <row r="5559" spans="1:6">
      <c r="A5559" s="388">
        <v>102513</v>
      </c>
      <c r="B5559" s="388" t="s">
        <v>14916</v>
      </c>
      <c r="C5559" s="388" t="s">
        <v>145</v>
      </c>
      <c r="D5559" s="388" t="s">
        <v>334</v>
      </c>
      <c r="E5559" s="389" t="s">
        <v>18737</v>
      </c>
      <c r="F5559" s="388" t="s">
        <v>241</v>
      </c>
    </row>
    <row r="5560" spans="1:6">
      <c r="A5560" s="388">
        <v>102520</v>
      </c>
      <c r="B5560" s="388" t="s">
        <v>14917</v>
      </c>
      <c r="C5560" s="388" t="s">
        <v>145</v>
      </c>
      <c r="D5560" s="388" t="s">
        <v>334</v>
      </c>
      <c r="E5560" s="389" t="s">
        <v>18738</v>
      </c>
      <c r="F5560" s="388" t="s">
        <v>241</v>
      </c>
    </row>
    <row r="5561" spans="1:6">
      <c r="A5561" s="388">
        <v>101749</v>
      </c>
      <c r="B5561" s="388" t="s">
        <v>6880</v>
      </c>
      <c r="C5561" s="388" t="s">
        <v>145</v>
      </c>
      <c r="D5561" s="388" t="s">
        <v>240</v>
      </c>
      <c r="E5561" s="389" t="s">
        <v>18739</v>
      </c>
      <c r="F5561" s="388" t="s">
        <v>241</v>
      </c>
    </row>
    <row r="5562" spans="1:6">
      <c r="A5562" s="388">
        <v>101750</v>
      </c>
      <c r="B5562" s="388" t="s">
        <v>6881</v>
      </c>
      <c r="C5562" s="388" t="s">
        <v>145</v>
      </c>
      <c r="D5562" s="388" t="s">
        <v>240</v>
      </c>
      <c r="E5562" s="389" t="s">
        <v>18740</v>
      </c>
      <c r="F5562" s="388" t="s">
        <v>241</v>
      </c>
    </row>
    <row r="5563" spans="1:6">
      <c r="A5563" s="388">
        <v>101729</v>
      </c>
      <c r="B5563" s="388" t="s">
        <v>6882</v>
      </c>
      <c r="C5563" s="388" t="s">
        <v>145</v>
      </c>
      <c r="D5563" s="388" t="s">
        <v>240</v>
      </c>
      <c r="E5563" s="389" t="s">
        <v>18741</v>
      </c>
      <c r="F5563" s="388" t="s">
        <v>241</v>
      </c>
    </row>
    <row r="5564" spans="1:6">
      <c r="A5564" s="388">
        <v>101746</v>
      </c>
      <c r="B5564" s="388" t="s">
        <v>6883</v>
      </c>
      <c r="C5564" s="388" t="s">
        <v>145</v>
      </c>
      <c r="D5564" s="388" t="s">
        <v>240</v>
      </c>
      <c r="E5564" s="389" t="s">
        <v>18742</v>
      </c>
      <c r="F5564" s="388" t="s">
        <v>241</v>
      </c>
    </row>
    <row r="5565" spans="1:6">
      <c r="A5565" s="388">
        <v>101751</v>
      </c>
      <c r="B5565" s="388" t="s">
        <v>6884</v>
      </c>
      <c r="C5565" s="388" t="s">
        <v>145</v>
      </c>
      <c r="D5565" s="388" t="s">
        <v>240</v>
      </c>
      <c r="E5565" s="389" t="s">
        <v>18743</v>
      </c>
      <c r="F5565" s="388" t="s">
        <v>241</v>
      </c>
    </row>
    <row r="5566" spans="1:6">
      <c r="A5566" s="388">
        <v>87246</v>
      </c>
      <c r="B5566" s="388" t="s">
        <v>6885</v>
      </c>
      <c r="C5566" s="388" t="s">
        <v>145</v>
      </c>
      <c r="D5566" s="388" t="s">
        <v>334</v>
      </c>
      <c r="E5566" s="389" t="s">
        <v>18744</v>
      </c>
      <c r="F5566" s="388" t="s">
        <v>241</v>
      </c>
    </row>
    <row r="5567" spans="1:6">
      <c r="A5567" s="388">
        <v>87247</v>
      </c>
      <c r="B5567" s="388" t="s">
        <v>6886</v>
      </c>
      <c r="C5567" s="388" t="s">
        <v>145</v>
      </c>
      <c r="D5567" s="388" t="s">
        <v>334</v>
      </c>
      <c r="E5567" s="389" t="s">
        <v>18745</v>
      </c>
      <c r="F5567" s="388" t="s">
        <v>241</v>
      </c>
    </row>
    <row r="5568" spans="1:6">
      <c r="A5568" s="388">
        <v>87248</v>
      </c>
      <c r="B5568" s="388" t="s">
        <v>6887</v>
      </c>
      <c r="C5568" s="388" t="s">
        <v>145</v>
      </c>
      <c r="D5568" s="388" t="s">
        <v>334</v>
      </c>
      <c r="E5568" s="389" t="s">
        <v>18746</v>
      </c>
      <c r="F5568" s="388" t="s">
        <v>241</v>
      </c>
    </row>
    <row r="5569" spans="1:6">
      <c r="A5569" s="388">
        <v>87249</v>
      </c>
      <c r="B5569" s="388" t="s">
        <v>6888</v>
      </c>
      <c r="C5569" s="388" t="s">
        <v>145</v>
      </c>
      <c r="D5569" s="388" t="s">
        <v>334</v>
      </c>
      <c r="E5569" s="389" t="s">
        <v>18747</v>
      </c>
      <c r="F5569" s="388" t="s">
        <v>241</v>
      </c>
    </row>
    <row r="5570" spans="1:6">
      <c r="A5570" s="388">
        <v>87250</v>
      </c>
      <c r="B5570" s="388" t="s">
        <v>6889</v>
      </c>
      <c r="C5570" s="388" t="s">
        <v>145</v>
      </c>
      <c r="D5570" s="388" t="s">
        <v>334</v>
      </c>
      <c r="E5570" s="389" t="s">
        <v>3869</v>
      </c>
      <c r="F5570" s="388" t="s">
        <v>241</v>
      </c>
    </row>
    <row r="5571" spans="1:6">
      <c r="A5571" s="388">
        <v>87251</v>
      </c>
      <c r="B5571" s="388" t="s">
        <v>6890</v>
      </c>
      <c r="C5571" s="388" t="s">
        <v>145</v>
      </c>
      <c r="D5571" s="388" t="s">
        <v>334</v>
      </c>
      <c r="E5571" s="389" t="s">
        <v>5930</v>
      </c>
      <c r="F5571" s="388" t="s">
        <v>241</v>
      </c>
    </row>
    <row r="5572" spans="1:6">
      <c r="A5572" s="388">
        <v>87255</v>
      </c>
      <c r="B5572" s="388" t="s">
        <v>6891</v>
      </c>
      <c r="C5572" s="388" t="s">
        <v>145</v>
      </c>
      <c r="D5572" s="388" t="s">
        <v>334</v>
      </c>
      <c r="E5572" s="389" t="s">
        <v>18748</v>
      </c>
      <c r="F5572" s="388" t="s">
        <v>241</v>
      </c>
    </row>
    <row r="5573" spans="1:6">
      <c r="A5573" s="388">
        <v>87256</v>
      </c>
      <c r="B5573" s="388" t="s">
        <v>6892</v>
      </c>
      <c r="C5573" s="388" t="s">
        <v>145</v>
      </c>
      <c r="D5573" s="388" t="s">
        <v>334</v>
      </c>
      <c r="E5573" s="389" t="s">
        <v>18749</v>
      </c>
      <c r="F5573" s="388" t="s">
        <v>241</v>
      </c>
    </row>
    <row r="5574" spans="1:6">
      <c r="A5574" s="388">
        <v>87257</v>
      </c>
      <c r="B5574" s="388" t="s">
        <v>6893</v>
      </c>
      <c r="C5574" s="388" t="s">
        <v>145</v>
      </c>
      <c r="D5574" s="388" t="s">
        <v>334</v>
      </c>
      <c r="E5574" s="389" t="s">
        <v>18750</v>
      </c>
      <c r="F5574" s="388" t="s">
        <v>241</v>
      </c>
    </row>
    <row r="5575" spans="1:6">
      <c r="A5575" s="388">
        <v>87258</v>
      </c>
      <c r="B5575" s="388" t="s">
        <v>6894</v>
      </c>
      <c r="C5575" s="388" t="s">
        <v>145</v>
      </c>
      <c r="D5575" s="388" t="s">
        <v>334</v>
      </c>
      <c r="E5575" s="389" t="s">
        <v>18751</v>
      </c>
      <c r="F5575" s="388" t="s">
        <v>241</v>
      </c>
    </row>
    <row r="5576" spans="1:6">
      <c r="A5576" s="388">
        <v>87259</v>
      </c>
      <c r="B5576" s="388" t="s">
        <v>6895</v>
      </c>
      <c r="C5576" s="388" t="s">
        <v>145</v>
      </c>
      <c r="D5576" s="388" t="s">
        <v>334</v>
      </c>
      <c r="E5576" s="389" t="s">
        <v>18752</v>
      </c>
      <c r="F5576" s="388" t="s">
        <v>241</v>
      </c>
    </row>
    <row r="5577" spans="1:6">
      <c r="A5577" s="388">
        <v>87260</v>
      </c>
      <c r="B5577" s="388" t="s">
        <v>6896</v>
      </c>
      <c r="C5577" s="388" t="s">
        <v>145</v>
      </c>
      <c r="D5577" s="388" t="s">
        <v>334</v>
      </c>
      <c r="E5577" s="389" t="s">
        <v>18753</v>
      </c>
      <c r="F5577" s="388" t="s">
        <v>241</v>
      </c>
    </row>
    <row r="5578" spans="1:6">
      <c r="A5578" s="388">
        <v>87261</v>
      </c>
      <c r="B5578" s="388" t="s">
        <v>6897</v>
      </c>
      <c r="C5578" s="388" t="s">
        <v>145</v>
      </c>
      <c r="D5578" s="388" t="s">
        <v>334</v>
      </c>
      <c r="E5578" s="389" t="s">
        <v>18754</v>
      </c>
      <c r="F5578" s="388" t="s">
        <v>241</v>
      </c>
    </row>
    <row r="5579" spans="1:6">
      <c r="A5579" s="388">
        <v>87262</v>
      </c>
      <c r="B5579" s="388" t="s">
        <v>6898</v>
      </c>
      <c r="C5579" s="388" t="s">
        <v>145</v>
      </c>
      <c r="D5579" s="388" t="s">
        <v>334</v>
      </c>
      <c r="E5579" s="389" t="s">
        <v>18755</v>
      </c>
      <c r="F5579" s="388" t="s">
        <v>241</v>
      </c>
    </row>
    <row r="5580" spans="1:6">
      <c r="A5580" s="388">
        <v>87263</v>
      </c>
      <c r="B5580" s="388" t="s">
        <v>6899</v>
      </c>
      <c r="C5580" s="388" t="s">
        <v>145</v>
      </c>
      <c r="D5580" s="388" t="s">
        <v>334</v>
      </c>
      <c r="E5580" s="389" t="s">
        <v>18756</v>
      </c>
      <c r="F5580" s="388" t="s">
        <v>241</v>
      </c>
    </row>
    <row r="5581" spans="1:6">
      <c r="A5581" s="388">
        <v>89046</v>
      </c>
      <c r="B5581" s="388" t="s">
        <v>6900</v>
      </c>
      <c r="C5581" s="388" t="s">
        <v>145</v>
      </c>
      <c r="D5581" s="388" t="s">
        <v>334</v>
      </c>
      <c r="E5581" s="389" t="s">
        <v>14918</v>
      </c>
      <c r="F5581" s="388" t="s">
        <v>241</v>
      </c>
    </row>
    <row r="5582" spans="1:6">
      <c r="A5582" s="388">
        <v>89171</v>
      </c>
      <c r="B5582" s="388" t="s">
        <v>6901</v>
      </c>
      <c r="C5582" s="388" t="s">
        <v>145</v>
      </c>
      <c r="D5582" s="388" t="s">
        <v>334</v>
      </c>
      <c r="E5582" s="389" t="s">
        <v>18757</v>
      </c>
      <c r="F5582" s="388" t="s">
        <v>241</v>
      </c>
    </row>
    <row r="5583" spans="1:6">
      <c r="A5583" s="388">
        <v>93389</v>
      </c>
      <c r="B5583" s="388" t="s">
        <v>6903</v>
      </c>
      <c r="C5583" s="388" t="s">
        <v>145</v>
      </c>
      <c r="D5583" s="388" t="s">
        <v>334</v>
      </c>
      <c r="E5583" s="389" t="s">
        <v>14647</v>
      </c>
      <c r="F5583" s="388" t="s">
        <v>241</v>
      </c>
    </row>
    <row r="5584" spans="1:6">
      <c r="A5584" s="388">
        <v>93390</v>
      </c>
      <c r="B5584" s="388" t="s">
        <v>6904</v>
      </c>
      <c r="C5584" s="388" t="s">
        <v>145</v>
      </c>
      <c r="D5584" s="388" t="s">
        <v>334</v>
      </c>
      <c r="E5584" s="389" t="s">
        <v>18159</v>
      </c>
      <c r="F5584" s="388" t="s">
        <v>241</v>
      </c>
    </row>
    <row r="5585" spans="1:6">
      <c r="A5585" s="388">
        <v>93391</v>
      </c>
      <c r="B5585" s="388" t="s">
        <v>6905</v>
      </c>
      <c r="C5585" s="388" t="s">
        <v>145</v>
      </c>
      <c r="D5585" s="388" t="s">
        <v>334</v>
      </c>
      <c r="E5585" s="389" t="s">
        <v>18758</v>
      </c>
      <c r="F5585" s="388" t="s">
        <v>241</v>
      </c>
    </row>
    <row r="5586" spans="1:6">
      <c r="A5586" s="388">
        <v>98670</v>
      </c>
      <c r="B5586" s="388" t="s">
        <v>6906</v>
      </c>
      <c r="C5586" s="388" t="s">
        <v>145</v>
      </c>
      <c r="D5586" s="388" t="s">
        <v>240</v>
      </c>
      <c r="E5586" s="389" t="s">
        <v>18759</v>
      </c>
      <c r="F5586" s="388" t="s">
        <v>241</v>
      </c>
    </row>
    <row r="5587" spans="1:6">
      <c r="A5587" s="388">
        <v>98671</v>
      </c>
      <c r="B5587" s="388" t="s">
        <v>6907</v>
      </c>
      <c r="C5587" s="388" t="s">
        <v>145</v>
      </c>
      <c r="D5587" s="388" t="s">
        <v>240</v>
      </c>
      <c r="E5587" s="389" t="s">
        <v>18760</v>
      </c>
      <c r="F5587" s="388" t="s">
        <v>241</v>
      </c>
    </row>
    <row r="5588" spans="1:6">
      <c r="A5588" s="388">
        <v>98672</v>
      </c>
      <c r="B5588" s="388" t="s">
        <v>6908</v>
      </c>
      <c r="C5588" s="388" t="s">
        <v>145</v>
      </c>
      <c r="D5588" s="388" t="s">
        <v>240</v>
      </c>
      <c r="E5588" s="389" t="s">
        <v>10391</v>
      </c>
      <c r="F5588" s="388" t="s">
        <v>241</v>
      </c>
    </row>
    <row r="5589" spans="1:6">
      <c r="A5589" s="388">
        <v>98673</v>
      </c>
      <c r="B5589" s="388" t="s">
        <v>6909</v>
      </c>
      <c r="C5589" s="388" t="s">
        <v>145</v>
      </c>
      <c r="D5589" s="388" t="s">
        <v>240</v>
      </c>
      <c r="E5589" s="389" t="s">
        <v>14919</v>
      </c>
      <c r="F5589" s="388" t="s">
        <v>241</v>
      </c>
    </row>
    <row r="5590" spans="1:6">
      <c r="A5590" s="388">
        <v>98678</v>
      </c>
      <c r="B5590" s="388" t="s">
        <v>6910</v>
      </c>
      <c r="C5590" s="388" t="s">
        <v>145</v>
      </c>
      <c r="D5590" s="388" t="s">
        <v>334</v>
      </c>
      <c r="E5590" s="389" t="s">
        <v>18275</v>
      </c>
      <c r="F5590" s="388" t="s">
        <v>241</v>
      </c>
    </row>
    <row r="5591" spans="1:6">
      <c r="A5591" s="388">
        <v>98679</v>
      </c>
      <c r="B5591" s="388" t="s">
        <v>6911</v>
      </c>
      <c r="C5591" s="388" t="s">
        <v>145</v>
      </c>
      <c r="D5591" s="388" t="s">
        <v>240</v>
      </c>
      <c r="E5591" s="389" t="s">
        <v>4132</v>
      </c>
      <c r="F5591" s="388" t="s">
        <v>241</v>
      </c>
    </row>
    <row r="5592" spans="1:6">
      <c r="A5592" s="388">
        <v>98680</v>
      </c>
      <c r="B5592" s="388" t="s">
        <v>6912</v>
      </c>
      <c r="C5592" s="388" t="s">
        <v>145</v>
      </c>
      <c r="D5592" s="388" t="s">
        <v>240</v>
      </c>
      <c r="E5592" s="389" t="s">
        <v>1698</v>
      </c>
      <c r="F5592" s="388" t="s">
        <v>241</v>
      </c>
    </row>
    <row r="5593" spans="1:6">
      <c r="A5593" s="388">
        <v>98681</v>
      </c>
      <c r="B5593" s="388" t="s">
        <v>6913</v>
      </c>
      <c r="C5593" s="388" t="s">
        <v>145</v>
      </c>
      <c r="D5593" s="388" t="s">
        <v>240</v>
      </c>
      <c r="E5593" s="389" t="s">
        <v>14028</v>
      </c>
      <c r="F5593" s="388" t="s">
        <v>241</v>
      </c>
    </row>
    <row r="5594" spans="1:6">
      <c r="A5594" s="388">
        <v>98682</v>
      </c>
      <c r="B5594" s="388" t="s">
        <v>6915</v>
      </c>
      <c r="C5594" s="388" t="s">
        <v>145</v>
      </c>
      <c r="D5594" s="388" t="s">
        <v>240</v>
      </c>
      <c r="E5594" s="389" t="s">
        <v>14344</v>
      </c>
      <c r="F5594" s="388" t="s">
        <v>241</v>
      </c>
    </row>
    <row r="5595" spans="1:6">
      <c r="A5595" s="388">
        <v>98685</v>
      </c>
      <c r="B5595" s="388" t="s">
        <v>6916</v>
      </c>
      <c r="C5595" s="388" t="s">
        <v>239</v>
      </c>
      <c r="D5595" s="388" t="s">
        <v>240</v>
      </c>
      <c r="E5595" s="389" t="s">
        <v>18761</v>
      </c>
      <c r="F5595" s="388" t="s">
        <v>241</v>
      </c>
    </row>
    <row r="5596" spans="1:6">
      <c r="A5596" s="388">
        <v>98686</v>
      </c>
      <c r="B5596" s="388" t="s">
        <v>6917</v>
      </c>
      <c r="C5596" s="388" t="s">
        <v>239</v>
      </c>
      <c r="D5596" s="388" t="s">
        <v>240</v>
      </c>
      <c r="E5596" s="389" t="s">
        <v>14920</v>
      </c>
      <c r="F5596" s="388" t="s">
        <v>241</v>
      </c>
    </row>
    <row r="5597" spans="1:6">
      <c r="A5597" s="388">
        <v>98688</v>
      </c>
      <c r="B5597" s="388" t="s">
        <v>6918</v>
      </c>
      <c r="C5597" s="388" t="s">
        <v>239</v>
      </c>
      <c r="D5597" s="388" t="s">
        <v>240</v>
      </c>
      <c r="E5597" s="389" t="s">
        <v>14921</v>
      </c>
      <c r="F5597" s="388" t="s">
        <v>241</v>
      </c>
    </row>
    <row r="5598" spans="1:6">
      <c r="A5598" s="388">
        <v>98689</v>
      </c>
      <c r="B5598" s="388" t="s">
        <v>6919</v>
      </c>
      <c r="C5598" s="388" t="s">
        <v>239</v>
      </c>
      <c r="D5598" s="388" t="s">
        <v>240</v>
      </c>
      <c r="E5598" s="389" t="s">
        <v>18762</v>
      </c>
      <c r="F5598" s="388" t="s">
        <v>241</v>
      </c>
    </row>
    <row r="5599" spans="1:6">
      <c r="A5599" s="388">
        <v>101090</v>
      </c>
      <c r="B5599" s="388" t="s">
        <v>6920</v>
      </c>
      <c r="C5599" s="388" t="s">
        <v>145</v>
      </c>
      <c r="D5599" s="388" t="s">
        <v>334</v>
      </c>
      <c r="E5599" s="389" t="s">
        <v>16279</v>
      </c>
      <c r="F5599" s="388" t="s">
        <v>241</v>
      </c>
    </row>
    <row r="5600" spans="1:6">
      <c r="A5600" s="388">
        <v>101091</v>
      </c>
      <c r="B5600" s="388" t="s">
        <v>6921</v>
      </c>
      <c r="C5600" s="388" t="s">
        <v>145</v>
      </c>
      <c r="D5600" s="388" t="s">
        <v>240</v>
      </c>
      <c r="E5600" s="389" t="s">
        <v>18763</v>
      </c>
      <c r="F5600" s="388" t="s">
        <v>241</v>
      </c>
    </row>
    <row r="5601" spans="1:6">
      <c r="A5601" s="388">
        <v>101725</v>
      </c>
      <c r="B5601" s="388" t="s">
        <v>6922</v>
      </c>
      <c r="C5601" s="388" t="s">
        <v>145</v>
      </c>
      <c r="D5601" s="388" t="s">
        <v>240</v>
      </c>
      <c r="E5601" s="389" t="s">
        <v>18764</v>
      </c>
      <c r="F5601" s="388" t="s">
        <v>241</v>
      </c>
    </row>
    <row r="5602" spans="1:6">
      <c r="A5602" s="388">
        <v>101726</v>
      </c>
      <c r="B5602" s="388" t="s">
        <v>6923</v>
      </c>
      <c r="C5602" s="388" t="s">
        <v>145</v>
      </c>
      <c r="D5602" s="388" t="s">
        <v>240</v>
      </c>
      <c r="E5602" s="389" t="s">
        <v>18759</v>
      </c>
      <c r="F5602" s="388" t="s">
        <v>241</v>
      </c>
    </row>
    <row r="5603" spans="1:6">
      <c r="A5603" s="388">
        <v>101731</v>
      </c>
      <c r="B5603" s="388" t="s">
        <v>6924</v>
      </c>
      <c r="C5603" s="388" t="s">
        <v>145</v>
      </c>
      <c r="D5603" s="388" t="s">
        <v>334</v>
      </c>
      <c r="E5603" s="389" t="s">
        <v>18765</v>
      </c>
      <c r="F5603" s="388" t="s">
        <v>241</v>
      </c>
    </row>
    <row r="5604" spans="1:6">
      <c r="A5604" s="388">
        <v>101732</v>
      </c>
      <c r="B5604" s="388" t="s">
        <v>6925</v>
      </c>
      <c r="C5604" s="388" t="s">
        <v>145</v>
      </c>
      <c r="D5604" s="388" t="s">
        <v>334</v>
      </c>
      <c r="E5604" s="389" t="s">
        <v>18766</v>
      </c>
      <c r="F5604" s="388" t="s">
        <v>241</v>
      </c>
    </row>
    <row r="5605" spans="1:6">
      <c r="A5605" s="388">
        <v>101752</v>
      </c>
      <c r="B5605" s="388" t="s">
        <v>6926</v>
      </c>
      <c r="C5605" s="388" t="s">
        <v>145</v>
      </c>
      <c r="D5605" s="388" t="s">
        <v>240</v>
      </c>
      <c r="E5605" s="389" t="s">
        <v>18767</v>
      </c>
      <c r="F5605" s="388" t="s">
        <v>241</v>
      </c>
    </row>
    <row r="5606" spans="1:6">
      <c r="A5606" s="388">
        <v>101094</v>
      </c>
      <c r="B5606" s="388" t="s">
        <v>6927</v>
      </c>
      <c r="C5606" s="388" t="s">
        <v>239</v>
      </c>
      <c r="D5606" s="388" t="s">
        <v>334</v>
      </c>
      <c r="E5606" s="389" t="s">
        <v>18768</v>
      </c>
      <c r="F5606" s="388" t="s">
        <v>241</v>
      </c>
    </row>
    <row r="5607" spans="1:6">
      <c r="A5607" s="388">
        <v>101727</v>
      </c>
      <c r="B5607" s="388" t="s">
        <v>6928</v>
      </c>
      <c r="C5607" s="388" t="s">
        <v>145</v>
      </c>
      <c r="D5607" s="388" t="s">
        <v>334</v>
      </c>
      <c r="E5607" s="389" t="s">
        <v>18769</v>
      </c>
      <c r="F5607" s="388" t="s">
        <v>241</v>
      </c>
    </row>
    <row r="5608" spans="1:6">
      <c r="A5608" s="388">
        <v>101733</v>
      </c>
      <c r="B5608" s="388" t="s">
        <v>6929</v>
      </c>
      <c r="C5608" s="388" t="s">
        <v>145</v>
      </c>
      <c r="D5608" s="388" t="s">
        <v>334</v>
      </c>
      <c r="E5608" s="389" t="s">
        <v>18770</v>
      </c>
      <c r="F5608" s="388" t="s">
        <v>241</v>
      </c>
    </row>
    <row r="5609" spans="1:6">
      <c r="A5609" s="388">
        <v>101734</v>
      </c>
      <c r="B5609" s="388" t="s">
        <v>6930</v>
      </c>
      <c r="C5609" s="388" t="s">
        <v>145</v>
      </c>
      <c r="D5609" s="388" t="s">
        <v>334</v>
      </c>
      <c r="E5609" s="389" t="s">
        <v>18771</v>
      </c>
      <c r="F5609" s="388" t="s">
        <v>241</v>
      </c>
    </row>
    <row r="5610" spans="1:6">
      <c r="A5610" s="388">
        <v>101735</v>
      </c>
      <c r="B5610" s="388" t="s">
        <v>6931</v>
      </c>
      <c r="C5610" s="388" t="s">
        <v>145</v>
      </c>
      <c r="D5610" s="388" t="s">
        <v>334</v>
      </c>
      <c r="E5610" s="389" t="s">
        <v>18772</v>
      </c>
      <c r="F5610" s="388" t="s">
        <v>241</v>
      </c>
    </row>
    <row r="5611" spans="1:6">
      <c r="A5611" s="388">
        <v>101736</v>
      </c>
      <c r="B5611" s="388" t="s">
        <v>6932</v>
      </c>
      <c r="C5611" s="388" t="s">
        <v>145</v>
      </c>
      <c r="D5611" s="388" t="s">
        <v>334</v>
      </c>
      <c r="E5611" s="389" t="s">
        <v>18773</v>
      </c>
      <c r="F5611" s="388" t="s">
        <v>241</v>
      </c>
    </row>
    <row r="5612" spans="1:6">
      <c r="A5612" s="388">
        <v>101737</v>
      </c>
      <c r="B5612" s="388" t="s">
        <v>6933</v>
      </c>
      <c r="C5612" s="388" t="s">
        <v>145</v>
      </c>
      <c r="D5612" s="388" t="s">
        <v>334</v>
      </c>
      <c r="E5612" s="389" t="s">
        <v>14922</v>
      </c>
      <c r="F5612" s="388" t="s">
        <v>241</v>
      </c>
    </row>
    <row r="5613" spans="1:6">
      <c r="A5613" s="388">
        <v>101748</v>
      </c>
      <c r="B5613" s="388" t="s">
        <v>6934</v>
      </c>
      <c r="C5613" s="388" t="s">
        <v>145</v>
      </c>
      <c r="D5613" s="388" t="s">
        <v>240</v>
      </c>
      <c r="E5613" s="389" t="s">
        <v>14200</v>
      </c>
      <c r="F5613" s="388" t="s">
        <v>241</v>
      </c>
    </row>
    <row r="5614" spans="1:6">
      <c r="A5614" s="388">
        <v>101092</v>
      </c>
      <c r="B5614" s="388" t="s">
        <v>6936</v>
      </c>
      <c r="C5614" s="388" t="s">
        <v>145</v>
      </c>
      <c r="D5614" s="388" t="s">
        <v>240</v>
      </c>
      <c r="E5614" s="389" t="s">
        <v>18774</v>
      </c>
      <c r="F5614" s="388" t="s">
        <v>241</v>
      </c>
    </row>
    <row r="5615" spans="1:6">
      <c r="A5615" s="388">
        <v>101093</v>
      </c>
      <c r="B5615" s="388" t="s">
        <v>6937</v>
      </c>
      <c r="C5615" s="388" t="s">
        <v>145</v>
      </c>
      <c r="D5615" s="388" t="s">
        <v>240</v>
      </c>
      <c r="E5615" s="389" t="s">
        <v>18775</v>
      </c>
      <c r="F5615" s="388" t="s">
        <v>241</v>
      </c>
    </row>
    <row r="5616" spans="1:6">
      <c r="A5616" s="388">
        <v>98695</v>
      </c>
      <c r="B5616" s="388" t="s">
        <v>6938</v>
      </c>
      <c r="C5616" s="388" t="s">
        <v>239</v>
      </c>
      <c r="D5616" s="388" t="s">
        <v>240</v>
      </c>
      <c r="E5616" s="389" t="s">
        <v>17380</v>
      </c>
      <c r="F5616" s="388" t="s">
        <v>241</v>
      </c>
    </row>
    <row r="5617" spans="1:6">
      <c r="A5617" s="388">
        <v>98697</v>
      </c>
      <c r="B5617" s="388" t="s">
        <v>6939</v>
      </c>
      <c r="C5617" s="388" t="s">
        <v>239</v>
      </c>
      <c r="D5617" s="388" t="s">
        <v>240</v>
      </c>
      <c r="E5617" s="389" t="s">
        <v>18205</v>
      </c>
      <c r="F5617" s="388" t="s">
        <v>241</v>
      </c>
    </row>
    <row r="5618" spans="1:6">
      <c r="A5618" s="388">
        <v>101738</v>
      </c>
      <c r="B5618" s="388" t="s">
        <v>6940</v>
      </c>
      <c r="C5618" s="388" t="s">
        <v>239</v>
      </c>
      <c r="D5618" s="388" t="s">
        <v>240</v>
      </c>
      <c r="E5618" s="389" t="s">
        <v>18776</v>
      </c>
      <c r="F5618" s="388" t="s">
        <v>241</v>
      </c>
    </row>
    <row r="5619" spans="1:6">
      <c r="A5619" s="388">
        <v>101739</v>
      </c>
      <c r="B5619" s="388" t="s">
        <v>6942</v>
      </c>
      <c r="C5619" s="388" t="s">
        <v>239</v>
      </c>
      <c r="D5619" s="388" t="s">
        <v>240</v>
      </c>
      <c r="E5619" s="389" t="s">
        <v>1483</v>
      </c>
      <c r="F5619" s="388" t="s">
        <v>241</v>
      </c>
    </row>
    <row r="5620" spans="1:6">
      <c r="A5620" s="388">
        <v>88648</v>
      </c>
      <c r="B5620" s="388" t="s">
        <v>6943</v>
      </c>
      <c r="C5620" s="388" t="s">
        <v>239</v>
      </c>
      <c r="D5620" s="388" t="s">
        <v>334</v>
      </c>
      <c r="E5620" s="389" t="s">
        <v>1141</v>
      </c>
      <c r="F5620" s="388" t="s">
        <v>241</v>
      </c>
    </row>
    <row r="5621" spans="1:6">
      <c r="A5621" s="388">
        <v>88649</v>
      </c>
      <c r="B5621" s="388" t="s">
        <v>6944</v>
      </c>
      <c r="C5621" s="388" t="s">
        <v>239</v>
      </c>
      <c r="D5621" s="388" t="s">
        <v>334</v>
      </c>
      <c r="E5621" s="389" t="s">
        <v>3485</v>
      </c>
      <c r="F5621" s="388" t="s">
        <v>241</v>
      </c>
    </row>
    <row r="5622" spans="1:6">
      <c r="A5622" s="388">
        <v>88650</v>
      </c>
      <c r="B5622" s="388" t="s">
        <v>6945</v>
      </c>
      <c r="C5622" s="388" t="s">
        <v>239</v>
      </c>
      <c r="D5622" s="388" t="s">
        <v>334</v>
      </c>
      <c r="E5622" s="389" t="s">
        <v>3429</v>
      </c>
      <c r="F5622" s="388" t="s">
        <v>241</v>
      </c>
    </row>
    <row r="5623" spans="1:6">
      <c r="A5623" s="388">
        <v>96467</v>
      </c>
      <c r="B5623" s="388" t="s">
        <v>6946</v>
      </c>
      <c r="C5623" s="388" t="s">
        <v>239</v>
      </c>
      <c r="D5623" s="388" t="s">
        <v>334</v>
      </c>
      <c r="E5623" s="389" t="s">
        <v>9225</v>
      </c>
      <c r="F5623" s="388" t="s">
        <v>241</v>
      </c>
    </row>
    <row r="5624" spans="1:6">
      <c r="A5624" s="388">
        <v>101740</v>
      </c>
      <c r="B5624" s="388" t="s">
        <v>6948</v>
      </c>
      <c r="C5624" s="388" t="s">
        <v>239</v>
      </c>
      <c r="D5624" s="388" t="s">
        <v>334</v>
      </c>
      <c r="E5624" s="389" t="s">
        <v>18777</v>
      </c>
      <c r="F5624" s="388" t="s">
        <v>241</v>
      </c>
    </row>
    <row r="5625" spans="1:6">
      <c r="A5625" s="388">
        <v>101741</v>
      </c>
      <c r="B5625" s="388" t="s">
        <v>6949</v>
      </c>
      <c r="C5625" s="388" t="s">
        <v>239</v>
      </c>
      <c r="D5625" s="388" t="s">
        <v>240</v>
      </c>
      <c r="E5625" s="389" t="s">
        <v>9412</v>
      </c>
      <c r="F5625" s="388" t="s">
        <v>241</v>
      </c>
    </row>
    <row r="5626" spans="1:6">
      <c r="A5626" s="388">
        <v>94990</v>
      </c>
      <c r="B5626" s="388" t="s">
        <v>6951</v>
      </c>
      <c r="C5626" s="388" t="s">
        <v>133</v>
      </c>
      <c r="D5626" s="388" t="s">
        <v>334</v>
      </c>
      <c r="E5626" s="389" t="s">
        <v>18778</v>
      </c>
      <c r="F5626" s="388" t="s">
        <v>241</v>
      </c>
    </row>
    <row r="5627" spans="1:6">
      <c r="A5627" s="388">
        <v>94991</v>
      </c>
      <c r="B5627" s="388" t="s">
        <v>6952</v>
      </c>
      <c r="C5627" s="388" t="s">
        <v>133</v>
      </c>
      <c r="D5627" s="388" t="s">
        <v>334</v>
      </c>
      <c r="E5627" s="389" t="s">
        <v>18779</v>
      </c>
      <c r="F5627" s="388" t="s">
        <v>241</v>
      </c>
    </row>
    <row r="5628" spans="1:6">
      <c r="A5628" s="388">
        <v>94992</v>
      </c>
      <c r="B5628" s="388" t="s">
        <v>6953</v>
      </c>
      <c r="C5628" s="388" t="s">
        <v>145</v>
      </c>
      <c r="D5628" s="388" t="s">
        <v>334</v>
      </c>
      <c r="E5628" s="389" t="s">
        <v>18780</v>
      </c>
      <c r="F5628" s="388" t="s">
        <v>241</v>
      </c>
    </row>
    <row r="5629" spans="1:6">
      <c r="A5629" s="388">
        <v>94993</v>
      </c>
      <c r="B5629" s="388" t="s">
        <v>6955</v>
      </c>
      <c r="C5629" s="388" t="s">
        <v>145</v>
      </c>
      <c r="D5629" s="388" t="s">
        <v>334</v>
      </c>
      <c r="E5629" s="389" t="s">
        <v>18781</v>
      </c>
      <c r="F5629" s="388" t="s">
        <v>241</v>
      </c>
    </row>
    <row r="5630" spans="1:6">
      <c r="A5630" s="388">
        <v>94994</v>
      </c>
      <c r="B5630" s="388" t="s">
        <v>6956</v>
      </c>
      <c r="C5630" s="388" t="s">
        <v>145</v>
      </c>
      <c r="D5630" s="388" t="s">
        <v>334</v>
      </c>
      <c r="E5630" s="389" t="s">
        <v>18782</v>
      </c>
      <c r="F5630" s="388" t="s">
        <v>241</v>
      </c>
    </row>
    <row r="5631" spans="1:6">
      <c r="A5631" s="388">
        <v>94995</v>
      </c>
      <c r="B5631" s="388" t="s">
        <v>6957</v>
      </c>
      <c r="C5631" s="388" t="s">
        <v>145</v>
      </c>
      <c r="D5631" s="388" t="s">
        <v>334</v>
      </c>
      <c r="E5631" s="389" t="s">
        <v>17083</v>
      </c>
      <c r="F5631" s="388" t="s">
        <v>241</v>
      </c>
    </row>
    <row r="5632" spans="1:6">
      <c r="A5632" s="388">
        <v>94996</v>
      </c>
      <c r="B5632" s="388" t="s">
        <v>6958</v>
      </c>
      <c r="C5632" s="388" t="s">
        <v>145</v>
      </c>
      <c r="D5632" s="388" t="s">
        <v>334</v>
      </c>
      <c r="E5632" s="389" t="s">
        <v>14366</v>
      </c>
      <c r="F5632" s="388" t="s">
        <v>241</v>
      </c>
    </row>
    <row r="5633" spans="1:6">
      <c r="A5633" s="388">
        <v>94997</v>
      </c>
      <c r="B5633" s="388" t="s">
        <v>6959</v>
      </c>
      <c r="C5633" s="388" t="s">
        <v>145</v>
      </c>
      <c r="D5633" s="388" t="s">
        <v>334</v>
      </c>
      <c r="E5633" s="389" t="s">
        <v>18783</v>
      </c>
      <c r="F5633" s="388" t="s">
        <v>241</v>
      </c>
    </row>
    <row r="5634" spans="1:6">
      <c r="A5634" s="388">
        <v>94998</v>
      </c>
      <c r="B5634" s="388" t="s">
        <v>6960</v>
      </c>
      <c r="C5634" s="388" t="s">
        <v>145</v>
      </c>
      <c r="D5634" s="388" t="s">
        <v>334</v>
      </c>
      <c r="E5634" s="389" t="s">
        <v>18784</v>
      </c>
      <c r="F5634" s="388" t="s">
        <v>241</v>
      </c>
    </row>
    <row r="5635" spans="1:6">
      <c r="A5635" s="388">
        <v>94999</v>
      </c>
      <c r="B5635" s="388" t="s">
        <v>6961</v>
      </c>
      <c r="C5635" s="388" t="s">
        <v>145</v>
      </c>
      <c r="D5635" s="388" t="s">
        <v>334</v>
      </c>
      <c r="E5635" s="389" t="s">
        <v>18785</v>
      </c>
      <c r="F5635" s="388" t="s">
        <v>241</v>
      </c>
    </row>
    <row r="5636" spans="1:6">
      <c r="A5636" s="388">
        <v>101747</v>
      </c>
      <c r="B5636" s="388" t="s">
        <v>6962</v>
      </c>
      <c r="C5636" s="388" t="s">
        <v>145</v>
      </c>
      <c r="D5636" s="388" t="s">
        <v>240</v>
      </c>
      <c r="E5636" s="389" t="s">
        <v>14923</v>
      </c>
      <c r="F5636" s="388" t="s">
        <v>241</v>
      </c>
    </row>
    <row r="5637" spans="1:6">
      <c r="A5637" s="388">
        <v>101743</v>
      </c>
      <c r="B5637" s="388" t="s">
        <v>6963</v>
      </c>
      <c r="C5637" s="388" t="s">
        <v>145</v>
      </c>
      <c r="D5637" s="388" t="s">
        <v>240</v>
      </c>
      <c r="E5637" s="389" t="s">
        <v>14924</v>
      </c>
      <c r="F5637" s="388" t="s">
        <v>241</v>
      </c>
    </row>
    <row r="5638" spans="1:6">
      <c r="A5638" s="388">
        <v>101744</v>
      </c>
      <c r="B5638" s="388" t="s">
        <v>6964</v>
      </c>
      <c r="C5638" s="388" t="s">
        <v>145</v>
      </c>
      <c r="D5638" s="388" t="s">
        <v>240</v>
      </c>
      <c r="E5638" s="389" t="s">
        <v>14925</v>
      </c>
      <c r="F5638" s="388" t="s">
        <v>241</v>
      </c>
    </row>
    <row r="5639" spans="1:6">
      <c r="A5639" s="388">
        <v>101745</v>
      </c>
      <c r="B5639" s="388" t="s">
        <v>6965</v>
      </c>
      <c r="C5639" s="388" t="s">
        <v>145</v>
      </c>
      <c r="D5639" s="388" t="s">
        <v>240</v>
      </c>
      <c r="E5639" s="389" t="s">
        <v>14926</v>
      </c>
      <c r="F5639" s="388" t="s">
        <v>241</v>
      </c>
    </row>
    <row r="5640" spans="1:6">
      <c r="A5640" s="388">
        <v>87620</v>
      </c>
      <c r="B5640" s="388" t="s">
        <v>6966</v>
      </c>
      <c r="C5640" s="388" t="s">
        <v>145</v>
      </c>
      <c r="D5640" s="388" t="s">
        <v>334</v>
      </c>
      <c r="E5640" s="389" t="s">
        <v>18786</v>
      </c>
      <c r="F5640" s="388" t="s">
        <v>241</v>
      </c>
    </row>
    <row r="5641" spans="1:6">
      <c r="A5641" s="388">
        <v>87622</v>
      </c>
      <c r="B5641" s="388" t="s">
        <v>6967</v>
      </c>
      <c r="C5641" s="388" t="s">
        <v>145</v>
      </c>
      <c r="D5641" s="388" t="s">
        <v>334</v>
      </c>
      <c r="E5641" s="389" t="s">
        <v>14927</v>
      </c>
      <c r="F5641" s="388" t="s">
        <v>241</v>
      </c>
    </row>
    <row r="5642" spans="1:6">
      <c r="A5642" s="388">
        <v>87623</v>
      </c>
      <c r="B5642" s="388" t="s">
        <v>6968</v>
      </c>
      <c r="C5642" s="388" t="s">
        <v>145</v>
      </c>
      <c r="D5642" s="388" t="s">
        <v>334</v>
      </c>
      <c r="E5642" s="389" t="s">
        <v>18787</v>
      </c>
      <c r="F5642" s="388" t="s">
        <v>241</v>
      </c>
    </row>
    <row r="5643" spans="1:6">
      <c r="A5643" s="388">
        <v>87624</v>
      </c>
      <c r="B5643" s="388" t="s">
        <v>6969</v>
      </c>
      <c r="C5643" s="388" t="s">
        <v>145</v>
      </c>
      <c r="D5643" s="388" t="s">
        <v>334</v>
      </c>
      <c r="E5643" s="389" t="s">
        <v>18788</v>
      </c>
      <c r="F5643" s="388" t="s">
        <v>241</v>
      </c>
    </row>
    <row r="5644" spans="1:6">
      <c r="A5644" s="388">
        <v>87630</v>
      </c>
      <c r="B5644" s="388" t="s">
        <v>6970</v>
      </c>
      <c r="C5644" s="388" t="s">
        <v>145</v>
      </c>
      <c r="D5644" s="388" t="s">
        <v>334</v>
      </c>
      <c r="E5644" s="389" t="s">
        <v>14928</v>
      </c>
      <c r="F5644" s="388" t="s">
        <v>241</v>
      </c>
    </row>
    <row r="5645" spans="1:6">
      <c r="A5645" s="388">
        <v>87632</v>
      </c>
      <c r="B5645" s="388" t="s">
        <v>6971</v>
      </c>
      <c r="C5645" s="388" t="s">
        <v>145</v>
      </c>
      <c r="D5645" s="388" t="s">
        <v>334</v>
      </c>
      <c r="E5645" s="389" t="s">
        <v>18129</v>
      </c>
      <c r="F5645" s="388" t="s">
        <v>241</v>
      </c>
    </row>
    <row r="5646" spans="1:6">
      <c r="A5646" s="388">
        <v>87633</v>
      </c>
      <c r="B5646" s="388" t="s">
        <v>6972</v>
      </c>
      <c r="C5646" s="388" t="s">
        <v>145</v>
      </c>
      <c r="D5646" s="388" t="s">
        <v>334</v>
      </c>
      <c r="E5646" s="389" t="s">
        <v>18789</v>
      </c>
      <c r="F5646" s="388" t="s">
        <v>241</v>
      </c>
    </row>
    <row r="5647" spans="1:6">
      <c r="A5647" s="388">
        <v>87634</v>
      </c>
      <c r="B5647" s="388" t="s">
        <v>6973</v>
      </c>
      <c r="C5647" s="388" t="s">
        <v>145</v>
      </c>
      <c r="D5647" s="388" t="s">
        <v>334</v>
      </c>
      <c r="E5647" s="389" t="s">
        <v>18790</v>
      </c>
      <c r="F5647" s="388" t="s">
        <v>241</v>
      </c>
    </row>
    <row r="5648" spans="1:6">
      <c r="A5648" s="388">
        <v>87640</v>
      </c>
      <c r="B5648" s="388" t="s">
        <v>6974</v>
      </c>
      <c r="C5648" s="388" t="s">
        <v>145</v>
      </c>
      <c r="D5648" s="388" t="s">
        <v>334</v>
      </c>
      <c r="E5648" s="389" t="s">
        <v>18791</v>
      </c>
      <c r="F5648" s="388" t="s">
        <v>241</v>
      </c>
    </row>
    <row r="5649" spans="1:6">
      <c r="A5649" s="388">
        <v>87642</v>
      </c>
      <c r="B5649" s="388" t="s">
        <v>6975</v>
      </c>
      <c r="C5649" s="388" t="s">
        <v>145</v>
      </c>
      <c r="D5649" s="388" t="s">
        <v>334</v>
      </c>
      <c r="E5649" s="389" t="s">
        <v>14929</v>
      </c>
      <c r="F5649" s="388" t="s">
        <v>241</v>
      </c>
    </row>
    <row r="5650" spans="1:6">
      <c r="A5650" s="388">
        <v>87643</v>
      </c>
      <c r="B5650" s="388" t="s">
        <v>6977</v>
      </c>
      <c r="C5650" s="388" t="s">
        <v>145</v>
      </c>
      <c r="D5650" s="388" t="s">
        <v>334</v>
      </c>
      <c r="E5650" s="389" t="s">
        <v>14930</v>
      </c>
      <c r="F5650" s="388" t="s">
        <v>241</v>
      </c>
    </row>
    <row r="5651" spans="1:6">
      <c r="A5651" s="388">
        <v>87644</v>
      </c>
      <c r="B5651" s="388" t="s">
        <v>6978</v>
      </c>
      <c r="C5651" s="388" t="s">
        <v>145</v>
      </c>
      <c r="D5651" s="388" t="s">
        <v>334</v>
      </c>
      <c r="E5651" s="389" t="s">
        <v>18792</v>
      </c>
      <c r="F5651" s="388" t="s">
        <v>241</v>
      </c>
    </row>
    <row r="5652" spans="1:6">
      <c r="A5652" s="388">
        <v>87680</v>
      </c>
      <c r="B5652" s="388" t="s">
        <v>6979</v>
      </c>
      <c r="C5652" s="388" t="s">
        <v>145</v>
      </c>
      <c r="D5652" s="388" t="s">
        <v>334</v>
      </c>
      <c r="E5652" s="389" t="s">
        <v>14321</v>
      </c>
      <c r="F5652" s="388" t="s">
        <v>241</v>
      </c>
    </row>
    <row r="5653" spans="1:6">
      <c r="A5653" s="388">
        <v>87682</v>
      </c>
      <c r="B5653" s="388" t="s">
        <v>6980</v>
      </c>
      <c r="C5653" s="388" t="s">
        <v>145</v>
      </c>
      <c r="D5653" s="388" t="s">
        <v>709</v>
      </c>
      <c r="E5653" s="389" t="s">
        <v>18793</v>
      </c>
      <c r="F5653" s="388" t="s">
        <v>241</v>
      </c>
    </row>
    <row r="5654" spans="1:6">
      <c r="A5654" s="388">
        <v>87683</v>
      </c>
      <c r="B5654" s="388" t="s">
        <v>6981</v>
      </c>
      <c r="C5654" s="388" t="s">
        <v>145</v>
      </c>
      <c r="D5654" s="388" t="s">
        <v>334</v>
      </c>
      <c r="E5654" s="389" t="s">
        <v>18794</v>
      </c>
      <c r="F5654" s="388" t="s">
        <v>241</v>
      </c>
    </row>
    <row r="5655" spans="1:6">
      <c r="A5655" s="388">
        <v>87684</v>
      </c>
      <c r="B5655" s="388" t="s">
        <v>6982</v>
      </c>
      <c r="C5655" s="388" t="s">
        <v>145</v>
      </c>
      <c r="D5655" s="388" t="s">
        <v>334</v>
      </c>
      <c r="E5655" s="389" t="s">
        <v>18795</v>
      </c>
      <c r="F5655" s="388" t="s">
        <v>241</v>
      </c>
    </row>
    <row r="5656" spans="1:6">
      <c r="A5656" s="388">
        <v>87690</v>
      </c>
      <c r="B5656" s="388" t="s">
        <v>6983</v>
      </c>
      <c r="C5656" s="388" t="s">
        <v>145</v>
      </c>
      <c r="D5656" s="388" t="s">
        <v>334</v>
      </c>
      <c r="E5656" s="389" t="s">
        <v>14931</v>
      </c>
      <c r="F5656" s="388" t="s">
        <v>241</v>
      </c>
    </row>
    <row r="5657" spans="1:6">
      <c r="A5657" s="388">
        <v>87692</v>
      </c>
      <c r="B5657" s="388" t="s">
        <v>6984</v>
      </c>
      <c r="C5657" s="388" t="s">
        <v>145</v>
      </c>
      <c r="D5657" s="388" t="s">
        <v>709</v>
      </c>
      <c r="E5657" s="389" t="s">
        <v>18796</v>
      </c>
      <c r="F5657" s="388" t="s">
        <v>241</v>
      </c>
    </row>
    <row r="5658" spans="1:6">
      <c r="A5658" s="388">
        <v>87693</v>
      </c>
      <c r="B5658" s="388" t="s">
        <v>6985</v>
      </c>
      <c r="C5658" s="388" t="s">
        <v>145</v>
      </c>
      <c r="D5658" s="388" t="s">
        <v>334</v>
      </c>
      <c r="E5658" s="389" t="s">
        <v>18797</v>
      </c>
      <c r="F5658" s="388" t="s">
        <v>241</v>
      </c>
    </row>
    <row r="5659" spans="1:6">
      <c r="A5659" s="388">
        <v>87694</v>
      </c>
      <c r="B5659" s="388" t="s">
        <v>6986</v>
      </c>
      <c r="C5659" s="388" t="s">
        <v>145</v>
      </c>
      <c r="D5659" s="388" t="s">
        <v>334</v>
      </c>
      <c r="E5659" s="389" t="s">
        <v>18798</v>
      </c>
      <c r="F5659" s="388" t="s">
        <v>241</v>
      </c>
    </row>
    <row r="5660" spans="1:6">
      <c r="A5660" s="388">
        <v>87700</v>
      </c>
      <c r="B5660" s="388" t="s">
        <v>6987</v>
      </c>
      <c r="C5660" s="388" t="s">
        <v>145</v>
      </c>
      <c r="D5660" s="388" t="s">
        <v>334</v>
      </c>
      <c r="E5660" s="389" t="s">
        <v>18739</v>
      </c>
      <c r="F5660" s="388" t="s">
        <v>241</v>
      </c>
    </row>
    <row r="5661" spans="1:6">
      <c r="A5661" s="388">
        <v>87702</v>
      </c>
      <c r="B5661" s="388" t="s">
        <v>6988</v>
      </c>
      <c r="C5661" s="388" t="s">
        <v>145</v>
      </c>
      <c r="D5661" s="388" t="s">
        <v>709</v>
      </c>
      <c r="E5661" s="389" t="s">
        <v>18799</v>
      </c>
      <c r="F5661" s="388" t="s">
        <v>241</v>
      </c>
    </row>
    <row r="5662" spans="1:6">
      <c r="A5662" s="388">
        <v>87703</v>
      </c>
      <c r="B5662" s="388" t="s">
        <v>6990</v>
      </c>
      <c r="C5662" s="388" t="s">
        <v>145</v>
      </c>
      <c r="D5662" s="388" t="s">
        <v>334</v>
      </c>
      <c r="E5662" s="389" t="s">
        <v>18800</v>
      </c>
      <c r="F5662" s="388" t="s">
        <v>241</v>
      </c>
    </row>
    <row r="5663" spans="1:6">
      <c r="A5663" s="388">
        <v>87704</v>
      </c>
      <c r="B5663" s="388" t="s">
        <v>6991</v>
      </c>
      <c r="C5663" s="388" t="s">
        <v>145</v>
      </c>
      <c r="D5663" s="388" t="s">
        <v>334</v>
      </c>
      <c r="E5663" s="389" t="s">
        <v>18801</v>
      </c>
      <c r="F5663" s="388" t="s">
        <v>241</v>
      </c>
    </row>
    <row r="5664" spans="1:6">
      <c r="A5664" s="388">
        <v>87735</v>
      </c>
      <c r="B5664" s="388" t="s">
        <v>6992</v>
      </c>
      <c r="C5664" s="388" t="s">
        <v>145</v>
      </c>
      <c r="D5664" s="388" t="s">
        <v>334</v>
      </c>
      <c r="E5664" s="389" t="s">
        <v>18802</v>
      </c>
      <c r="F5664" s="388" t="s">
        <v>241</v>
      </c>
    </row>
    <row r="5665" spans="1:6">
      <c r="A5665" s="388">
        <v>87737</v>
      </c>
      <c r="B5665" s="388" t="s">
        <v>6993</v>
      </c>
      <c r="C5665" s="388" t="s">
        <v>145</v>
      </c>
      <c r="D5665" s="388" t="s">
        <v>334</v>
      </c>
      <c r="E5665" s="389" t="s">
        <v>14646</v>
      </c>
      <c r="F5665" s="388" t="s">
        <v>241</v>
      </c>
    </row>
    <row r="5666" spans="1:6">
      <c r="A5666" s="388">
        <v>87738</v>
      </c>
      <c r="B5666" s="388" t="s">
        <v>6994</v>
      </c>
      <c r="C5666" s="388" t="s">
        <v>145</v>
      </c>
      <c r="D5666" s="388" t="s">
        <v>334</v>
      </c>
      <c r="E5666" s="389" t="s">
        <v>18803</v>
      </c>
      <c r="F5666" s="388" t="s">
        <v>241</v>
      </c>
    </row>
    <row r="5667" spans="1:6">
      <c r="A5667" s="388">
        <v>87739</v>
      </c>
      <c r="B5667" s="388" t="s">
        <v>6995</v>
      </c>
      <c r="C5667" s="388" t="s">
        <v>145</v>
      </c>
      <c r="D5667" s="388" t="s">
        <v>334</v>
      </c>
      <c r="E5667" s="389" t="s">
        <v>18804</v>
      </c>
      <c r="F5667" s="388" t="s">
        <v>241</v>
      </c>
    </row>
    <row r="5668" spans="1:6">
      <c r="A5668" s="388">
        <v>87745</v>
      </c>
      <c r="B5668" s="388" t="s">
        <v>6996</v>
      </c>
      <c r="C5668" s="388" t="s">
        <v>145</v>
      </c>
      <c r="D5668" s="388" t="s">
        <v>334</v>
      </c>
      <c r="E5668" s="389" t="s">
        <v>16935</v>
      </c>
      <c r="F5668" s="388" t="s">
        <v>241</v>
      </c>
    </row>
    <row r="5669" spans="1:6">
      <c r="A5669" s="388">
        <v>87747</v>
      </c>
      <c r="B5669" s="388" t="s">
        <v>6997</v>
      </c>
      <c r="C5669" s="388" t="s">
        <v>145</v>
      </c>
      <c r="D5669" s="388" t="s">
        <v>334</v>
      </c>
      <c r="E5669" s="389" t="s">
        <v>18805</v>
      </c>
      <c r="F5669" s="388" t="s">
        <v>241</v>
      </c>
    </row>
    <row r="5670" spans="1:6">
      <c r="A5670" s="388">
        <v>87748</v>
      </c>
      <c r="B5670" s="388" t="s">
        <v>6998</v>
      </c>
      <c r="C5670" s="388" t="s">
        <v>145</v>
      </c>
      <c r="D5670" s="388" t="s">
        <v>334</v>
      </c>
      <c r="E5670" s="389" t="s">
        <v>18267</v>
      </c>
      <c r="F5670" s="388" t="s">
        <v>241</v>
      </c>
    </row>
    <row r="5671" spans="1:6">
      <c r="A5671" s="388">
        <v>87749</v>
      </c>
      <c r="B5671" s="388" t="s">
        <v>6999</v>
      </c>
      <c r="C5671" s="388" t="s">
        <v>145</v>
      </c>
      <c r="D5671" s="388" t="s">
        <v>334</v>
      </c>
      <c r="E5671" s="389" t="s">
        <v>18806</v>
      </c>
      <c r="F5671" s="388" t="s">
        <v>241</v>
      </c>
    </row>
    <row r="5672" spans="1:6">
      <c r="A5672" s="388">
        <v>87755</v>
      </c>
      <c r="B5672" s="388" t="s">
        <v>7000</v>
      </c>
      <c r="C5672" s="388" t="s">
        <v>145</v>
      </c>
      <c r="D5672" s="388" t="s">
        <v>334</v>
      </c>
      <c r="E5672" s="389" t="s">
        <v>14932</v>
      </c>
      <c r="F5672" s="388" t="s">
        <v>241</v>
      </c>
    </row>
    <row r="5673" spans="1:6">
      <c r="A5673" s="388">
        <v>87757</v>
      </c>
      <c r="B5673" s="388" t="s">
        <v>7002</v>
      </c>
      <c r="C5673" s="388" t="s">
        <v>145</v>
      </c>
      <c r="D5673" s="388" t="s">
        <v>709</v>
      </c>
      <c r="E5673" s="389" t="s">
        <v>18807</v>
      </c>
      <c r="F5673" s="388" t="s">
        <v>241</v>
      </c>
    </row>
    <row r="5674" spans="1:6">
      <c r="A5674" s="388">
        <v>87758</v>
      </c>
      <c r="B5674" s="388" t="s">
        <v>7003</v>
      </c>
      <c r="C5674" s="388" t="s">
        <v>145</v>
      </c>
      <c r="D5674" s="388" t="s">
        <v>334</v>
      </c>
      <c r="E5674" s="389" t="s">
        <v>18808</v>
      </c>
      <c r="F5674" s="388" t="s">
        <v>241</v>
      </c>
    </row>
    <row r="5675" spans="1:6">
      <c r="A5675" s="388">
        <v>87759</v>
      </c>
      <c r="B5675" s="388" t="s">
        <v>7004</v>
      </c>
      <c r="C5675" s="388" t="s">
        <v>145</v>
      </c>
      <c r="D5675" s="388" t="s">
        <v>334</v>
      </c>
      <c r="E5675" s="389" t="s">
        <v>18809</v>
      </c>
      <c r="F5675" s="388" t="s">
        <v>241</v>
      </c>
    </row>
    <row r="5676" spans="1:6">
      <c r="A5676" s="388">
        <v>87765</v>
      </c>
      <c r="B5676" s="388" t="s">
        <v>7005</v>
      </c>
      <c r="C5676" s="388" t="s">
        <v>145</v>
      </c>
      <c r="D5676" s="388" t="s">
        <v>334</v>
      </c>
      <c r="E5676" s="389" t="s">
        <v>6976</v>
      </c>
      <c r="F5676" s="388" t="s">
        <v>241</v>
      </c>
    </row>
    <row r="5677" spans="1:6">
      <c r="A5677" s="388">
        <v>87767</v>
      </c>
      <c r="B5677" s="388" t="s">
        <v>7006</v>
      </c>
      <c r="C5677" s="388" t="s">
        <v>145</v>
      </c>
      <c r="D5677" s="388" t="s">
        <v>709</v>
      </c>
      <c r="E5677" s="389" t="s">
        <v>14933</v>
      </c>
      <c r="F5677" s="388" t="s">
        <v>241</v>
      </c>
    </row>
    <row r="5678" spans="1:6">
      <c r="A5678" s="388">
        <v>87768</v>
      </c>
      <c r="B5678" s="388" t="s">
        <v>7007</v>
      </c>
      <c r="C5678" s="388" t="s">
        <v>145</v>
      </c>
      <c r="D5678" s="388" t="s">
        <v>334</v>
      </c>
      <c r="E5678" s="389" t="s">
        <v>18810</v>
      </c>
      <c r="F5678" s="388" t="s">
        <v>241</v>
      </c>
    </row>
    <row r="5679" spans="1:6">
      <c r="A5679" s="388">
        <v>87769</v>
      </c>
      <c r="B5679" s="388" t="s">
        <v>7008</v>
      </c>
      <c r="C5679" s="388" t="s">
        <v>145</v>
      </c>
      <c r="D5679" s="388" t="s">
        <v>334</v>
      </c>
      <c r="E5679" s="389" t="s">
        <v>14934</v>
      </c>
      <c r="F5679" s="388" t="s">
        <v>241</v>
      </c>
    </row>
    <row r="5680" spans="1:6">
      <c r="A5680" s="388">
        <v>88470</v>
      </c>
      <c r="B5680" s="388" t="s">
        <v>7009</v>
      </c>
      <c r="C5680" s="388" t="s">
        <v>145</v>
      </c>
      <c r="D5680" s="388" t="s">
        <v>334</v>
      </c>
      <c r="E5680" s="389" t="s">
        <v>6636</v>
      </c>
      <c r="F5680" s="388" t="s">
        <v>241</v>
      </c>
    </row>
    <row r="5681" spans="1:6">
      <c r="A5681" s="388">
        <v>88471</v>
      </c>
      <c r="B5681" s="388" t="s">
        <v>7010</v>
      </c>
      <c r="C5681" s="388" t="s">
        <v>145</v>
      </c>
      <c r="D5681" s="388" t="s">
        <v>334</v>
      </c>
      <c r="E5681" s="389" t="s">
        <v>14637</v>
      </c>
      <c r="F5681" s="388" t="s">
        <v>241</v>
      </c>
    </row>
    <row r="5682" spans="1:6">
      <c r="A5682" s="388">
        <v>88472</v>
      </c>
      <c r="B5682" s="388" t="s">
        <v>7012</v>
      </c>
      <c r="C5682" s="388" t="s">
        <v>145</v>
      </c>
      <c r="D5682" s="388" t="s">
        <v>334</v>
      </c>
      <c r="E5682" s="389" t="s">
        <v>7274</v>
      </c>
      <c r="F5682" s="388" t="s">
        <v>241</v>
      </c>
    </row>
    <row r="5683" spans="1:6">
      <c r="A5683" s="388">
        <v>88476</v>
      </c>
      <c r="B5683" s="388" t="s">
        <v>7013</v>
      </c>
      <c r="C5683" s="388" t="s">
        <v>145</v>
      </c>
      <c r="D5683" s="388" t="s">
        <v>334</v>
      </c>
      <c r="E5683" s="389" t="s">
        <v>3495</v>
      </c>
      <c r="F5683" s="388" t="s">
        <v>241</v>
      </c>
    </row>
    <row r="5684" spans="1:6">
      <c r="A5684" s="388">
        <v>88477</v>
      </c>
      <c r="B5684" s="388" t="s">
        <v>7015</v>
      </c>
      <c r="C5684" s="388" t="s">
        <v>145</v>
      </c>
      <c r="D5684" s="388" t="s">
        <v>334</v>
      </c>
      <c r="E5684" s="389" t="s">
        <v>14935</v>
      </c>
      <c r="F5684" s="388" t="s">
        <v>241</v>
      </c>
    </row>
    <row r="5685" spans="1:6">
      <c r="A5685" s="388">
        <v>88478</v>
      </c>
      <c r="B5685" s="388" t="s">
        <v>7016</v>
      </c>
      <c r="C5685" s="388" t="s">
        <v>145</v>
      </c>
      <c r="D5685" s="388" t="s">
        <v>334</v>
      </c>
      <c r="E5685" s="389" t="s">
        <v>8883</v>
      </c>
      <c r="F5685" s="388" t="s">
        <v>241</v>
      </c>
    </row>
    <row r="5686" spans="1:6">
      <c r="A5686" s="388">
        <v>90900</v>
      </c>
      <c r="B5686" s="388" t="s">
        <v>7018</v>
      </c>
      <c r="C5686" s="388" t="s">
        <v>145</v>
      </c>
      <c r="D5686" s="388" t="s">
        <v>334</v>
      </c>
      <c r="E5686" s="389" t="s">
        <v>18811</v>
      </c>
      <c r="F5686" s="388" t="s">
        <v>241</v>
      </c>
    </row>
    <row r="5687" spans="1:6">
      <c r="A5687" s="388">
        <v>90902</v>
      </c>
      <c r="B5687" s="388" t="s">
        <v>7019</v>
      </c>
      <c r="C5687" s="388" t="s">
        <v>145</v>
      </c>
      <c r="D5687" s="388" t="s">
        <v>334</v>
      </c>
      <c r="E5687" s="389" t="s">
        <v>18812</v>
      </c>
      <c r="F5687" s="388" t="s">
        <v>241</v>
      </c>
    </row>
    <row r="5688" spans="1:6">
      <c r="A5688" s="388">
        <v>90903</v>
      </c>
      <c r="B5688" s="388" t="s">
        <v>7020</v>
      </c>
      <c r="C5688" s="388" t="s">
        <v>145</v>
      </c>
      <c r="D5688" s="388" t="s">
        <v>334</v>
      </c>
      <c r="E5688" s="389" t="s">
        <v>18813</v>
      </c>
      <c r="F5688" s="388" t="s">
        <v>241</v>
      </c>
    </row>
    <row r="5689" spans="1:6">
      <c r="A5689" s="388">
        <v>90904</v>
      </c>
      <c r="B5689" s="388" t="s">
        <v>7021</v>
      </c>
      <c r="C5689" s="388" t="s">
        <v>145</v>
      </c>
      <c r="D5689" s="388" t="s">
        <v>334</v>
      </c>
      <c r="E5689" s="389" t="s">
        <v>18814</v>
      </c>
      <c r="F5689" s="388" t="s">
        <v>241</v>
      </c>
    </row>
    <row r="5690" spans="1:6">
      <c r="A5690" s="388">
        <v>90910</v>
      </c>
      <c r="B5690" s="388" t="s">
        <v>7022</v>
      </c>
      <c r="C5690" s="388" t="s">
        <v>145</v>
      </c>
      <c r="D5690" s="388" t="s">
        <v>334</v>
      </c>
      <c r="E5690" s="389" t="s">
        <v>16953</v>
      </c>
      <c r="F5690" s="388" t="s">
        <v>241</v>
      </c>
    </row>
    <row r="5691" spans="1:6">
      <c r="A5691" s="388">
        <v>90912</v>
      </c>
      <c r="B5691" s="388" t="s">
        <v>7023</v>
      </c>
      <c r="C5691" s="388" t="s">
        <v>145</v>
      </c>
      <c r="D5691" s="388" t="s">
        <v>334</v>
      </c>
      <c r="E5691" s="389" t="s">
        <v>18815</v>
      </c>
      <c r="F5691" s="388" t="s">
        <v>241</v>
      </c>
    </row>
    <row r="5692" spans="1:6">
      <c r="A5692" s="388">
        <v>90913</v>
      </c>
      <c r="B5692" s="388" t="s">
        <v>7024</v>
      </c>
      <c r="C5692" s="388" t="s">
        <v>145</v>
      </c>
      <c r="D5692" s="388" t="s">
        <v>334</v>
      </c>
      <c r="E5692" s="389" t="s">
        <v>18816</v>
      </c>
      <c r="F5692" s="388" t="s">
        <v>241</v>
      </c>
    </row>
    <row r="5693" spans="1:6">
      <c r="A5693" s="388">
        <v>90914</v>
      </c>
      <c r="B5693" s="388" t="s">
        <v>7025</v>
      </c>
      <c r="C5693" s="388" t="s">
        <v>145</v>
      </c>
      <c r="D5693" s="388" t="s">
        <v>334</v>
      </c>
      <c r="E5693" s="389" t="s">
        <v>18817</v>
      </c>
      <c r="F5693" s="388" t="s">
        <v>241</v>
      </c>
    </row>
    <row r="5694" spans="1:6">
      <c r="A5694" s="388">
        <v>90920</v>
      </c>
      <c r="B5694" s="388" t="s">
        <v>7026</v>
      </c>
      <c r="C5694" s="388" t="s">
        <v>145</v>
      </c>
      <c r="D5694" s="388" t="s">
        <v>334</v>
      </c>
      <c r="E5694" s="389" t="s">
        <v>18818</v>
      </c>
      <c r="F5694" s="388" t="s">
        <v>241</v>
      </c>
    </row>
    <row r="5695" spans="1:6">
      <c r="A5695" s="388">
        <v>90922</v>
      </c>
      <c r="B5695" s="388" t="s">
        <v>7027</v>
      </c>
      <c r="C5695" s="388" t="s">
        <v>145</v>
      </c>
      <c r="D5695" s="388" t="s">
        <v>334</v>
      </c>
      <c r="E5695" s="389" t="s">
        <v>18819</v>
      </c>
      <c r="F5695" s="388" t="s">
        <v>241</v>
      </c>
    </row>
    <row r="5696" spans="1:6">
      <c r="A5696" s="388">
        <v>90923</v>
      </c>
      <c r="B5696" s="388" t="s">
        <v>7028</v>
      </c>
      <c r="C5696" s="388" t="s">
        <v>145</v>
      </c>
      <c r="D5696" s="388" t="s">
        <v>334</v>
      </c>
      <c r="E5696" s="389" t="s">
        <v>18820</v>
      </c>
      <c r="F5696" s="388" t="s">
        <v>241</v>
      </c>
    </row>
    <row r="5697" spans="1:6">
      <c r="A5697" s="388">
        <v>90924</v>
      </c>
      <c r="B5697" s="388" t="s">
        <v>7029</v>
      </c>
      <c r="C5697" s="388" t="s">
        <v>145</v>
      </c>
      <c r="D5697" s="388" t="s">
        <v>334</v>
      </c>
      <c r="E5697" s="389" t="s">
        <v>18821</v>
      </c>
      <c r="F5697" s="388" t="s">
        <v>241</v>
      </c>
    </row>
    <row r="5698" spans="1:6">
      <c r="A5698" s="388">
        <v>90930</v>
      </c>
      <c r="B5698" s="388" t="s">
        <v>7030</v>
      </c>
      <c r="C5698" s="388" t="s">
        <v>145</v>
      </c>
      <c r="D5698" s="388" t="s">
        <v>334</v>
      </c>
      <c r="E5698" s="389" t="s">
        <v>18822</v>
      </c>
      <c r="F5698" s="388" t="s">
        <v>241</v>
      </c>
    </row>
    <row r="5699" spans="1:6">
      <c r="A5699" s="388">
        <v>90932</v>
      </c>
      <c r="B5699" s="388" t="s">
        <v>7031</v>
      </c>
      <c r="C5699" s="388" t="s">
        <v>145</v>
      </c>
      <c r="D5699" s="388" t="s">
        <v>334</v>
      </c>
      <c r="E5699" s="389" t="s">
        <v>18823</v>
      </c>
      <c r="F5699" s="388" t="s">
        <v>241</v>
      </c>
    </row>
    <row r="5700" spans="1:6">
      <c r="A5700" s="388">
        <v>90933</v>
      </c>
      <c r="B5700" s="388" t="s">
        <v>7032</v>
      </c>
      <c r="C5700" s="388" t="s">
        <v>145</v>
      </c>
      <c r="D5700" s="388" t="s">
        <v>334</v>
      </c>
      <c r="E5700" s="389" t="s">
        <v>18824</v>
      </c>
      <c r="F5700" s="388" t="s">
        <v>241</v>
      </c>
    </row>
    <row r="5701" spans="1:6">
      <c r="A5701" s="388">
        <v>90934</v>
      </c>
      <c r="B5701" s="388" t="s">
        <v>7033</v>
      </c>
      <c r="C5701" s="388" t="s">
        <v>145</v>
      </c>
      <c r="D5701" s="388" t="s">
        <v>334</v>
      </c>
      <c r="E5701" s="389" t="s">
        <v>14936</v>
      </c>
      <c r="F5701" s="388" t="s">
        <v>241</v>
      </c>
    </row>
    <row r="5702" spans="1:6">
      <c r="A5702" s="388">
        <v>90940</v>
      </c>
      <c r="B5702" s="388" t="s">
        <v>7034</v>
      </c>
      <c r="C5702" s="388" t="s">
        <v>145</v>
      </c>
      <c r="D5702" s="388" t="s">
        <v>334</v>
      </c>
      <c r="E5702" s="389" t="s">
        <v>18825</v>
      </c>
      <c r="F5702" s="388" t="s">
        <v>241</v>
      </c>
    </row>
    <row r="5703" spans="1:6">
      <c r="A5703" s="388">
        <v>90942</v>
      </c>
      <c r="B5703" s="388" t="s">
        <v>7035</v>
      </c>
      <c r="C5703" s="388" t="s">
        <v>145</v>
      </c>
      <c r="D5703" s="388" t="s">
        <v>334</v>
      </c>
      <c r="E5703" s="389" t="s">
        <v>18826</v>
      </c>
      <c r="F5703" s="388" t="s">
        <v>241</v>
      </c>
    </row>
    <row r="5704" spans="1:6">
      <c r="A5704" s="388">
        <v>90943</v>
      </c>
      <c r="B5704" s="388" t="s">
        <v>7036</v>
      </c>
      <c r="C5704" s="388" t="s">
        <v>145</v>
      </c>
      <c r="D5704" s="388" t="s">
        <v>334</v>
      </c>
      <c r="E5704" s="389" t="s">
        <v>14937</v>
      </c>
      <c r="F5704" s="388" t="s">
        <v>241</v>
      </c>
    </row>
    <row r="5705" spans="1:6">
      <c r="A5705" s="388">
        <v>90944</v>
      </c>
      <c r="B5705" s="388" t="s">
        <v>7037</v>
      </c>
      <c r="C5705" s="388" t="s">
        <v>145</v>
      </c>
      <c r="D5705" s="388" t="s">
        <v>334</v>
      </c>
      <c r="E5705" s="389" t="s">
        <v>18827</v>
      </c>
      <c r="F5705" s="388" t="s">
        <v>241</v>
      </c>
    </row>
    <row r="5706" spans="1:6">
      <c r="A5706" s="388">
        <v>90950</v>
      </c>
      <c r="B5706" s="388" t="s">
        <v>7038</v>
      </c>
      <c r="C5706" s="388" t="s">
        <v>145</v>
      </c>
      <c r="D5706" s="388" t="s">
        <v>334</v>
      </c>
      <c r="E5706" s="389" t="s">
        <v>18828</v>
      </c>
      <c r="F5706" s="388" t="s">
        <v>241</v>
      </c>
    </row>
    <row r="5707" spans="1:6">
      <c r="A5707" s="388">
        <v>90952</v>
      </c>
      <c r="B5707" s="388" t="s">
        <v>7039</v>
      </c>
      <c r="C5707" s="388" t="s">
        <v>145</v>
      </c>
      <c r="D5707" s="388" t="s">
        <v>334</v>
      </c>
      <c r="E5707" s="389" t="s">
        <v>14938</v>
      </c>
      <c r="F5707" s="388" t="s">
        <v>241</v>
      </c>
    </row>
    <row r="5708" spans="1:6">
      <c r="A5708" s="388">
        <v>90953</v>
      </c>
      <c r="B5708" s="388" t="s">
        <v>7040</v>
      </c>
      <c r="C5708" s="388" t="s">
        <v>145</v>
      </c>
      <c r="D5708" s="388" t="s">
        <v>334</v>
      </c>
      <c r="E5708" s="389" t="s">
        <v>18829</v>
      </c>
      <c r="F5708" s="388" t="s">
        <v>241</v>
      </c>
    </row>
    <row r="5709" spans="1:6">
      <c r="A5709" s="388">
        <v>90954</v>
      </c>
      <c r="B5709" s="388" t="s">
        <v>7041</v>
      </c>
      <c r="C5709" s="388" t="s">
        <v>145</v>
      </c>
      <c r="D5709" s="388" t="s">
        <v>334</v>
      </c>
      <c r="E5709" s="389" t="s">
        <v>14439</v>
      </c>
      <c r="F5709" s="388" t="s">
        <v>241</v>
      </c>
    </row>
    <row r="5710" spans="1:6">
      <c r="A5710" s="388">
        <v>94438</v>
      </c>
      <c r="B5710" s="388" t="s">
        <v>7042</v>
      </c>
      <c r="C5710" s="388" t="s">
        <v>145</v>
      </c>
      <c r="D5710" s="388" t="s">
        <v>334</v>
      </c>
      <c r="E5710" s="389" t="s">
        <v>14939</v>
      </c>
      <c r="F5710" s="388" t="s">
        <v>241</v>
      </c>
    </row>
    <row r="5711" spans="1:6">
      <c r="A5711" s="388">
        <v>94439</v>
      </c>
      <c r="B5711" s="388" t="s">
        <v>7043</v>
      </c>
      <c r="C5711" s="388" t="s">
        <v>145</v>
      </c>
      <c r="D5711" s="388" t="s">
        <v>334</v>
      </c>
      <c r="E5711" s="389" t="s">
        <v>18830</v>
      </c>
      <c r="F5711" s="388" t="s">
        <v>241</v>
      </c>
    </row>
    <row r="5712" spans="1:6">
      <c r="A5712" s="388">
        <v>94779</v>
      </c>
      <c r="B5712" s="388" t="s">
        <v>7044</v>
      </c>
      <c r="C5712" s="388" t="s">
        <v>145</v>
      </c>
      <c r="D5712" s="388" t="s">
        <v>334</v>
      </c>
      <c r="E5712" s="389" t="s">
        <v>18831</v>
      </c>
      <c r="F5712" s="388" t="s">
        <v>241</v>
      </c>
    </row>
    <row r="5713" spans="1:6">
      <c r="A5713" s="388">
        <v>94782</v>
      </c>
      <c r="B5713" s="388" t="s">
        <v>7045</v>
      </c>
      <c r="C5713" s="388" t="s">
        <v>145</v>
      </c>
      <c r="D5713" s="388" t="s">
        <v>334</v>
      </c>
      <c r="E5713" s="389" t="s">
        <v>4145</v>
      </c>
      <c r="F5713" s="388" t="s">
        <v>241</v>
      </c>
    </row>
    <row r="5714" spans="1:6">
      <c r="A5714" s="388">
        <v>101742</v>
      </c>
      <c r="B5714" s="388" t="s">
        <v>7046</v>
      </c>
      <c r="C5714" s="388" t="s">
        <v>239</v>
      </c>
      <c r="D5714" s="388" t="s">
        <v>334</v>
      </c>
      <c r="E5714" s="389" t="s">
        <v>9443</v>
      </c>
      <c r="F5714" s="388" t="s">
        <v>241</v>
      </c>
    </row>
    <row r="5715" spans="1:6">
      <c r="A5715" s="388">
        <v>87871</v>
      </c>
      <c r="B5715" s="388" t="s">
        <v>7047</v>
      </c>
      <c r="C5715" s="388" t="s">
        <v>145</v>
      </c>
      <c r="D5715" s="388" t="s">
        <v>334</v>
      </c>
      <c r="E5715" s="389" t="s">
        <v>13965</v>
      </c>
      <c r="F5715" s="388" t="s">
        <v>241</v>
      </c>
    </row>
    <row r="5716" spans="1:6">
      <c r="A5716" s="388">
        <v>87872</v>
      </c>
      <c r="B5716" s="388" t="s">
        <v>7049</v>
      </c>
      <c r="C5716" s="388" t="s">
        <v>145</v>
      </c>
      <c r="D5716" s="388" t="s">
        <v>334</v>
      </c>
      <c r="E5716" s="389" t="s">
        <v>2943</v>
      </c>
      <c r="F5716" s="388" t="s">
        <v>241</v>
      </c>
    </row>
    <row r="5717" spans="1:6">
      <c r="A5717" s="388">
        <v>87873</v>
      </c>
      <c r="B5717" s="388" t="s">
        <v>7050</v>
      </c>
      <c r="C5717" s="388" t="s">
        <v>145</v>
      </c>
      <c r="D5717" s="388" t="s">
        <v>334</v>
      </c>
      <c r="E5717" s="389" t="s">
        <v>1141</v>
      </c>
      <c r="F5717" s="388" t="s">
        <v>241</v>
      </c>
    </row>
    <row r="5718" spans="1:6">
      <c r="A5718" s="388">
        <v>87874</v>
      </c>
      <c r="B5718" s="388" t="s">
        <v>7052</v>
      </c>
      <c r="C5718" s="388" t="s">
        <v>145</v>
      </c>
      <c r="D5718" s="388" t="s">
        <v>334</v>
      </c>
      <c r="E5718" s="389" t="s">
        <v>1713</v>
      </c>
      <c r="F5718" s="388" t="s">
        <v>241</v>
      </c>
    </row>
    <row r="5719" spans="1:6">
      <c r="A5719" s="388">
        <v>87876</v>
      </c>
      <c r="B5719" s="388" t="s">
        <v>7053</v>
      </c>
      <c r="C5719" s="388" t="s">
        <v>145</v>
      </c>
      <c r="D5719" s="388" t="s">
        <v>334</v>
      </c>
      <c r="E5719" s="389" t="s">
        <v>6415</v>
      </c>
      <c r="F5719" s="388" t="s">
        <v>241</v>
      </c>
    </row>
    <row r="5720" spans="1:6">
      <c r="A5720" s="388">
        <v>87877</v>
      </c>
      <c r="B5720" s="388" t="s">
        <v>7054</v>
      </c>
      <c r="C5720" s="388" t="s">
        <v>145</v>
      </c>
      <c r="D5720" s="388" t="s">
        <v>334</v>
      </c>
      <c r="E5720" s="389" t="s">
        <v>3369</v>
      </c>
      <c r="F5720" s="388" t="s">
        <v>241</v>
      </c>
    </row>
    <row r="5721" spans="1:6">
      <c r="A5721" s="388">
        <v>87878</v>
      </c>
      <c r="B5721" s="388" t="s">
        <v>7055</v>
      </c>
      <c r="C5721" s="388" t="s">
        <v>145</v>
      </c>
      <c r="D5721" s="388" t="s">
        <v>709</v>
      </c>
      <c r="E5721" s="389" t="s">
        <v>12048</v>
      </c>
      <c r="F5721" s="388" t="s">
        <v>241</v>
      </c>
    </row>
    <row r="5722" spans="1:6">
      <c r="A5722" s="388">
        <v>87879</v>
      </c>
      <c r="B5722" s="388" t="s">
        <v>7056</v>
      </c>
      <c r="C5722" s="388" t="s">
        <v>145</v>
      </c>
      <c r="D5722" s="388" t="s">
        <v>334</v>
      </c>
      <c r="E5722" s="389" t="s">
        <v>3421</v>
      </c>
      <c r="F5722" s="388" t="s">
        <v>241</v>
      </c>
    </row>
    <row r="5723" spans="1:6">
      <c r="A5723" s="388">
        <v>87881</v>
      </c>
      <c r="B5723" s="388" t="s">
        <v>7058</v>
      </c>
      <c r="C5723" s="388" t="s">
        <v>145</v>
      </c>
      <c r="D5723" s="388" t="s">
        <v>334</v>
      </c>
      <c r="E5723" s="389" t="s">
        <v>1485</v>
      </c>
      <c r="F5723" s="388" t="s">
        <v>241</v>
      </c>
    </row>
    <row r="5724" spans="1:6">
      <c r="A5724" s="388">
        <v>87882</v>
      </c>
      <c r="B5724" s="388" t="s">
        <v>7060</v>
      </c>
      <c r="C5724" s="388" t="s">
        <v>145</v>
      </c>
      <c r="D5724" s="388" t="s">
        <v>334</v>
      </c>
      <c r="E5724" s="389" t="s">
        <v>1627</v>
      </c>
      <c r="F5724" s="388" t="s">
        <v>241</v>
      </c>
    </row>
    <row r="5725" spans="1:6">
      <c r="A5725" s="388">
        <v>87884</v>
      </c>
      <c r="B5725" s="388" t="s">
        <v>7061</v>
      </c>
      <c r="C5725" s="388" t="s">
        <v>145</v>
      </c>
      <c r="D5725" s="388" t="s">
        <v>334</v>
      </c>
      <c r="E5725" s="389" t="s">
        <v>8231</v>
      </c>
      <c r="F5725" s="388" t="s">
        <v>241</v>
      </c>
    </row>
    <row r="5726" spans="1:6">
      <c r="A5726" s="388">
        <v>87885</v>
      </c>
      <c r="B5726" s="388" t="s">
        <v>7062</v>
      </c>
      <c r="C5726" s="388" t="s">
        <v>145</v>
      </c>
      <c r="D5726" s="388" t="s">
        <v>334</v>
      </c>
      <c r="E5726" s="389" t="s">
        <v>14566</v>
      </c>
      <c r="F5726" s="388" t="s">
        <v>241</v>
      </c>
    </row>
    <row r="5727" spans="1:6">
      <c r="A5727" s="388">
        <v>87886</v>
      </c>
      <c r="B5727" s="388" t="s">
        <v>7064</v>
      </c>
      <c r="C5727" s="388" t="s">
        <v>145</v>
      </c>
      <c r="D5727" s="388" t="s">
        <v>334</v>
      </c>
      <c r="E5727" s="389" t="s">
        <v>977</v>
      </c>
      <c r="F5727" s="388" t="s">
        <v>241</v>
      </c>
    </row>
    <row r="5728" spans="1:6">
      <c r="A5728" s="388">
        <v>87887</v>
      </c>
      <c r="B5728" s="388" t="s">
        <v>7065</v>
      </c>
      <c r="C5728" s="388" t="s">
        <v>145</v>
      </c>
      <c r="D5728" s="388" t="s">
        <v>334</v>
      </c>
      <c r="E5728" s="389" t="s">
        <v>9849</v>
      </c>
      <c r="F5728" s="388" t="s">
        <v>241</v>
      </c>
    </row>
    <row r="5729" spans="1:6">
      <c r="A5729" s="388">
        <v>87888</v>
      </c>
      <c r="B5729" s="388" t="s">
        <v>7066</v>
      </c>
      <c r="C5729" s="388" t="s">
        <v>145</v>
      </c>
      <c r="D5729" s="388" t="s">
        <v>334</v>
      </c>
      <c r="E5729" s="389" t="s">
        <v>12798</v>
      </c>
      <c r="F5729" s="388" t="s">
        <v>241</v>
      </c>
    </row>
    <row r="5730" spans="1:6">
      <c r="A5730" s="388">
        <v>87889</v>
      </c>
      <c r="B5730" s="388" t="s">
        <v>7067</v>
      </c>
      <c r="C5730" s="388" t="s">
        <v>145</v>
      </c>
      <c r="D5730" s="388" t="s">
        <v>334</v>
      </c>
      <c r="E5730" s="389" t="s">
        <v>9056</v>
      </c>
      <c r="F5730" s="388" t="s">
        <v>241</v>
      </c>
    </row>
    <row r="5731" spans="1:6">
      <c r="A5731" s="388">
        <v>87891</v>
      </c>
      <c r="B5731" s="388" t="s">
        <v>7068</v>
      </c>
      <c r="C5731" s="388" t="s">
        <v>145</v>
      </c>
      <c r="D5731" s="388" t="s">
        <v>334</v>
      </c>
      <c r="E5731" s="389" t="s">
        <v>8195</v>
      </c>
      <c r="F5731" s="388" t="s">
        <v>241</v>
      </c>
    </row>
    <row r="5732" spans="1:6">
      <c r="A5732" s="388">
        <v>87892</v>
      </c>
      <c r="B5732" s="388" t="s">
        <v>7070</v>
      </c>
      <c r="C5732" s="388" t="s">
        <v>145</v>
      </c>
      <c r="D5732" s="388" t="s">
        <v>334</v>
      </c>
      <c r="E5732" s="389" t="s">
        <v>3236</v>
      </c>
      <c r="F5732" s="388" t="s">
        <v>241</v>
      </c>
    </row>
    <row r="5733" spans="1:6">
      <c r="A5733" s="388">
        <v>87893</v>
      </c>
      <c r="B5733" s="388" t="s">
        <v>7072</v>
      </c>
      <c r="C5733" s="388" t="s">
        <v>145</v>
      </c>
      <c r="D5733" s="388" t="s">
        <v>709</v>
      </c>
      <c r="E5733" s="389" t="s">
        <v>1330</v>
      </c>
      <c r="F5733" s="388" t="s">
        <v>241</v>
      </c>
    </row>
    <row r="5734" spans="1:6">
      <c r="A5734" s="388">
        <v>87894</v>
      </c>
      <c r="B5734" s="388" t="s">
        <v>7074</v>
      </c>
      <c r="C5734" s="388" t="s">
        <v>145</v>
      </c>
      <c r="D5734" s="388" t="s">
        <v>334</v>
      </c>
      <c r="E5734" s="389" t="s">
        <v>796</v>
      </c>
      <c r="F5734" s="388" t="s">
        <v>241</v>
      </c>
    </row>
    <row r="5735" spans="1:6">
      <c r="A5735" s="388">
        <v>87896</v>
      </c>
      <c r="B5735" s="388" t="s">
        <v>7076</v>
      </c>
      <c r="C5735" s="388" t="s">
        <v>145</v>
      </c>
      <c r="D5735" s="388" t="s">
        <v>240</v>
      </c>
      <c r="E5735" s="389" t="s">
        <v>14940</v>
      </c>
      <c r="F5735" s="388" t="s">
        <v>241</v>
      </c>
    </row>
    <row r="5736" spans="1:6">
      <c r="A5736" s="388">
        <v>87897</v>
      </c>
      <c r="B5736" s="388" t="s">
        <v>7077</v>
      </c>
      <c r="C5736" s="388" t="s">
        <v>145</v>
      </c>
      <c r="D5736" s="388" t="s">
        <v>240</v>
      </c>
      <c r="E5736" s="389" t="s">
        <v>18432</v>
      </c>
      <c r="F5736" s="388" t="s">
        <v>241</v>
      </c>
    </row>
    <row r="5737" spans="1:6">
      <c r="A5737" s="388">
        <v>87899</v>
      </c>
      <c r="B5737" s="388" t="s">
        <v>7078</v>
      </c>
      <c r="C5737" s="388" t="s">
        <v>145</v>
      </c>
      <c r="D5737" s="388" t="s">
        <v>334</v>
      </c>
      <c r="E5737" s="389" t="s">
        <v>3199</v>
      </c>
      <c r="F5737" s="388" t="s">
        <v>241</v>
      </c>
    </row>
    <row r="5738" spans="1:6">
      <c r="A5738" s="388">
        <v>87900</v>
      </c>
      <c r="B5738" s="388" t="s">
        <v>7080</v>
      </c>
      <c r="C5738" s="388" t="s">
        <v>145</v>
      </c>
      <c r="D5738" s="388" t="s">
        <v>334</v>
      </c>
      <c r="E5738" s="389" t="s">
        <v>4443</v>
      </c>
      <c r="F5738" s="388" t="s">
        <v>241</v>
      </c>
    </row>
    <row r="5739" spans="1:6">
      <c r="A5739" s="388">
        <v>87902</v>
      </c>
      <c r="B5739" s="388" t="s">
        <v>7081</v>
      </c>
      <c r="C5739" s="388" t="s">
        <v>145</v>
      </c>
      <c r="D5739" s="388" t="s">
        <v>334</v>
      </c>
      <c r="E5739" s="389" t="s">
        <v>13906</v>
      </c>
      <c r="F5739" s="388" t="s">
        <v>241</v>
      </c>
    </row>
    <row r="5740" spans="1:6">
      <c r="A5740" s="388">
        <v>87903</v>
      </c>
      <c r="B5740" s="388" t="s">
        <v>7082</v>
      </c>
      <c r="C5740" s="388" t="s">
        <v>145</v>
      </c>
      <c r="D5740" s="388" t="s">
        <v>334</v>
      </c>
      <c r="E5740" s="389" t="s">
        <v>5143</v>
      </c>
      <c r="F5740" s="388" t="s">
        <v>241</v>
      </c>
    </row>
    <row r="5741" spans="1:6">
      <c r="A5741" s="388">
        <v>87904</v>
      </c>
      <c r="B5741" s="388" t="s">
        <v>7083</v>
      </c>
      <c r="C5741" s="388" t="s">
        <v>145</v>
      </c>
      <c r="D5741" s="388" t="s">
        <v>709</v>
      </c>
      <c r="E5741" s="389" t="s">
        <v>10099</v>
      </c>
      <c r="F5741" s="388" t="s">
        <v>241</v>
      </c>
    </row>
    <row r="5742" spans="1:6">
      <c r="A5742" s="388">
        <v>87905</v>
      </c>
      <c r="B5742" s="388" t="s">
        <v>7084</v>
      </c>
      <c r="C5742" s="388" t="s">
        <v>145</v>
      </c>
      <c r="D5742" s="388" t="s">
        <v>334</v>
      </c>
      <c r="E5742" s="389" t="s">
        <v>14031</v>
      </c>
      <c r="F5742" s="388" t="s">
        <v>241</v>
      </c>
    </row>
    <row r="5743" spans="1:6">
      <c r="A5743" s="388">
        <v>87907</v>
      </c>
      <c r="B5743" s="388" t="s">
        <v>7085</v>
      </c>
      <c r="C5743" s="388" t="s">
        <v>145</v>
      </c>
      <c r="D5743" s="388" t="s">
        <v>240</v>
      </c>
      <c r="E5743" s="389" t="s">
        <v>18832</v>
      </c>
      <c r="F5743" s="388" t="s">
        <v>241</v>
      </c>
    </row>
    <row r="5744" spans="1:6">
      <c r="A5744" s="388">
        <v>87908</v>
      </c>
      <c r="B5744" s="388" t="s">
        <v>7086</v>
      </c>
      <c r="C5744" s="388" t="s">
        <v>145</v>
      </c>
      <c r="D5744" s="388" t="s">
        <v>240</v>
      </c>
      <c r="E5744" s="389" t="s">
        <v>14941</v>
      </c>
      <c r="F5744" s="388" t="s">
        <v>241</v>
      </c>
    </row>
    <row r="5745" spans="1:6">
      <c r="A5745" s="388">
        <v>87910</v>
      </c>
      <c r="B5745" s="388" t="s">
        <v>7087</v>
      </c>
      <c r="C5745" s="388" t="s">
        <v>145</v>
      </c>
      <c r="D5745" s="388" t="s">
        <v>334</v>
      </c>
      <c r="E5745" s="389" t="s">
        <v>18833</v>
      </c>
      <c r="F5745" s="388" t="s">
        <v>241</v>
      </c>
    </row>
    <row r="5746" spans="1:6">
      <c r="A5746" s="388">
        <v>87911</v>
      </c>
      <c r="B5746" s="388" t="s">
        <v>7088</v>
      </c>
      <c r="C5746" s="388" t="s">
        <v>145</v>
      </c>
      <c r="D5746" s="388" t="s">
        <v>334</v>
      </c>
      <c r="E5746" s="389" t="s">
        <v>5362</v>
      </c>
      <c r="F5746" s="388" t="s">
        <v>241</v>
      </c>
    </row>
    <row r="5747" spans="1:6">
      <c r="A5747" s="388">
        <v>87411</v>
      </c>
      <c r="B5747" s="388" t="s">
        <v>7089</v>
      </c>
      <c r="C5747" s="388" t="s">
        <v>145</v>
      </c>
      <c r="D5747" s="388" t="s">
        <v>334</v>
      </c>
      <c r="E5747" s="389" t="s">
        <v>1852</v>
      </c>
      <c r="F5747" s="388" t="s">
        <v>241</v>
      </c>
    </row>
    <row r="5748" spans="1:6">
      <c r="A5748" s="388">
        <v>87412</v>
      </c>
      <c r="B5748" s="388" t="s">
        <v>7090</v>
      </c>
      <c r="C5748" s="388" t="s">
        <v>145</v>
      </c>
      <c r="D5748" s="388" t="s">
        <v>334</v>
      </c>
      <c r="E5748" s="389" t="s">
        <v>17907</v>
      </c>
      <c r="F5748" s="388" t="s">
        <v>241</v>
      </c>
    </row>
    <row r="5749" spans="1:6">
      <c r="A5749" s="388">
        <v>87413</v>
      </c>
      <c r="B5749" s="388" t="s">
        <v>7092</v>
      </c>
      <c r="C5749" s="388" t="s">
        <v>145</v>
      </c>
      <c r="D5749" s="388" t="s">
        <v>334</v>
      </c>
      <c r="E5749" s="389" t="s">
        <v>6807</v>
      </c>
      <c r="F5749" s="388" t="s">
        <v>241</v>
      </c>
    </row>
    <row r="5750" spans="1:6">
      <c r="A5750" s="388">
        <v>87414</v>
      </c>
      <c r="B5750" s="388" t="s">
        <v>7094</v>
      </c>
      <c r="C5750" s="388" t="s">
        <v>145</v>
      </c>
      <c r="D5750" s="388" t="s">
        <v>334</v>
      </c>
      <c r="E5750" s="389" t="s">
        <v>18834</v>
      </c>
      <c r="F5750" s="388" t="s">
        <v>241</v>
      </c>
    </row>
    <row r="5751" spans="1:6">
      <c r="A5751" s="388">
        <v>87415</v>
      </c>
      <c r="B5751" s="388" t="s">
        <v>7095</v>
      </c>
      <c r="C5751" s="388" t="s">
        <v>145</v>
      </c>
      <c r="D5751" s="388" t="s">
        <v>334</v>
      </c>
      <c r="E5751" s="389" t="s">
        <v>18835</v>
      </c>
      <c r="F5751" s="388" t="s">
        <v>241</v>
      </c>
    </row>
    <row r="5752" spans="1:6">
      <c r="A5752" s="388">
        <v>87416</v>
      </c>
      <c r="B5752" s="388" t="s">
        <v>7096</v>
      </c>
      <c r="C5752" s="388" t="s">
        <v>145</v>
      </c>
      <c r="D5752" s="388" t="s">
        <v>334</v>
      </c>
      <c r="E5752" s="389" t="s">
        <v>3647</v>
      </c>
      <c r="F5752" s="388" t="s">
        <v>241</v>
      </c>
    </row>
    <row r="5753" spans="1:6">
      <c r="A5753" s="388">
        <v>87417</v>
      </c>
      <c r="B5753" s="388" t="s">
        <v>7097</v>
      </c>
      <c r="C5753" s="388" t="s">
        <v>145</v>
      </c>
      <c r="D5753" s="388" t="s">
        <v>334</v>
      </c>
      <c r="E5753" s="389" t="s">
        <v>18836</v>
      </c>
      <c r="F5753" s="388" t="s">
        <v>241</v>
      </c>
    </row>
    <row r="5754" spans="1:6">
      <c r="A5754" s="388">
        <v>87418</v>
      </c>
      <c r="B5754" s="388" t="s">
        <v>7098</v>
      </c>
      <c r="C5754" s="388" t="s">
        <v>145</v>
      </c>
      <c r="D5754" s="388" t="s">
        <v>334</v>
      </c>
      <c r="E5754" s="389" t="s">
        <v>1743</v>
      </c>
      <c r="F5754" s="388" t="s">
        <v>241</v>
      </c>
    </row>
    <row r="5755" spans="1:6">
      <c r="A5755" s="388">
        <v>87419</v>
      </c>
      <c r="B5755" s="388" t="s">
        <v>7099</v>
      </c>
      <c r="C5755" s="388" t="s">
        <v>145</v>
      </c>
      <c r="D5755" s="388" t="s">
        <v>334</v>
      </c>
      <c r="E5755" s="389" t="s">
        <v>16011</v>
      </c>
      <c r="F5755" s="388" t="s">
        <v>241</v>
      </c>
    </row>
    <row r="5756" spans="1:6">
      <c r="A5756" s="388">
        <v>87420</v>
      </c>
      <c r="B5756" s="388" t="s">
        <v>7101</v>
      </c>
      <c r="C5756" s="388" t="s">
        <v>145</v>
      </c>
      <c r="D5756" s="388" t="s">
        <v>334</v>
      </c>
      <c r="E5756" s="389" t="s">
        <v>18837</v>
      </c>
      <c r="F5756" s="388" t="s">
        <v>241</v>
      </c>
    </row>
    <row r="5757" spans="1:6">
      <c r="A5757" s="388">
        <v>87421</v>
      </c>
      <c r="B5757" s="388" t="s">
        <v>7103</v>
      </c>
      <c r="C5757" s="388" t="s">
        <v>145</v>
      </c>
      <c r="D5757" s="388" t="s">
        <v>334</v>
      </c>
      <c r="E5757" s="389" t="s">
        <v>14942</v>
      </c>
      <c r="F5757" s="388" t="s">
        <v>241</v>
      </c>
    </row>
    <row r="5758" spans="1:6">
      <c r="A5758" s="388">
        <v>87422</v>
      </c>
      <c r="B5758" s="388" t="s">
        <v>7104</v>
      </c>
      <c r="C5758" s="388" t="s">
        <v>145</v>
      </c>
      <c r="D5758" s="388" t="s">
        <v>334</v>
      </c>
      <c r="E5758" s="389" t="s">
        <v>14517</v>
      </c>
      <c r="F5758" s="388" t="s">
        <v>241</v>
      </c>
    </row>
    <row r="5759" spans="1:6">
      <c r="A5759" s="388">
        <v>87423</v>
      </c>
      <c r="B5759" s="388" t="s">
        <v>7105</v>
      </c>
      <c r="C5759" s="388" t="s">
        <v>145</v>
      </c>
      <c r="D5759" s="388" t="s">
        <v>334</v>
      </c>
      <c r="E5759" s="389" t="s">
        <v>12384</v>
      </c>
      <c r="F5759" s="388" t="s">
        <v>241</v>
      </c>
    </row>
    <row r="5760" spans="1:6">
      <c r="A5760" s="388">
        <v>87424</v>
      </c>
      <c r="B5760" s="388" t="s">
        <v>7106</v>
      </c>
      <c r="C5760" s="388" t="s">
        <v>145</v>
      </c>
      <c r="D5760" s="388" t="s">
        <v>334</v>
      </c>
      <c r="E5760" s="389" t="s">
        <v>3647</v>
      </c>
      <c r="F5760" s="388" t="s">
        <v>241</v>
      </c>
    </row>
    <row r="5761" spans="1:6">
      <c r="A5761" s="388">
        <v>87425</v>
      </c>
      <c r="B5761" s="388" t="s">
        <v>7107</v>
      </c>
      <c r="C5761" s="388" t="s">
        <v>145</v>
      </c>
      <c r="D5761" s="388" t="s">
        <v>334</v>
      </c>
      <c r="E5761" s="389" t="s">
        <v>18838</v>
      </c>
      <c r="F5761" s="388" t="s">
        <v>241</v>
      </c>
    </row>
    <row r="5762" spans="1:6">
      <c r="A5762" s="388">
        <v>87426</v>
      </c>
      <c r="B5762" s="388" t="s">
        <v>7108</v>
      </c>
      <c r="C5762" s="388" t="s">
        <v>145</v>
      </c>
      <c r="D5762" s="388" t="s">
        <v>334</v>
      </c>
      <c r="E5762" s="389" t="s">
        <v>17321</v>
      </c>
      <c r="F5762" s="388" t="s">
        <v>241</v>
      </c>
    </row>
    <row r="5763" spans="1:6">
      <c r="A5763" s="388">
        <v>87427</v>
      </c>
      <c r="B5763" s="388" t="s">
        <v>7109</v>
      </c>
      <c r="C5763" s="388" t="s">
        <v>145</v>
      </c>
      <c r="D5763" s="388" t="s">
        <v>334</v>
      </c>
      <c r="E5763" s="389" t="s">
        <v>14637</v>
      </c>
      <c r="F5763" s="388" t="s">
        <v>241</v>
      </c>
    </row>
    <row r="5764" spans="1:6">
      <c r="A5764" s="388">
        <v>87428</v>
      </c>
      <c r="B5764" s="388" t="s">
        <v>7110</v>
      </c>
      <c r="C5764" s="388" t="s">
        <v>145</v>
      </c>
      <c r="D5764" s="388" t="s">
        <v>334</v>
      </c>
      <c r="E5764" s="389" t="s">
        <v>260</v>
      </c>
      <c r="F5764" s="388" t="s">
        <v>241</v>
      </c>
    </row>
    <row r="5765" spans="1:6">
      <c r="A5765" s="388">
        <v>87429</v>
      </c>
      <c r="B5765" s="388" t="s">
        <v>7111</v>
      </c>
      <c r="C5765" s="388" t="s">
        <v>145</v>
      </c>
      <c r="D5765" s="388" t="s">
        <v>334</v>
      </c>
      <c r="E5765" s="389" t="s">
        <v>18839</v>
      </c>
      <c r="F5765" s="388" t="s">
        <v>241</v>
      </c>
    </row>
    <row r="5766" spans="1:6">
      <c r="A5766" s="388">
        <v>87430</v>
      </c>
      <c r="B5766" s="388" t="s">
        <v>7112</v>
      </c>
      <c r="C5766" s="388" t="s">
        <v>145</v>
      </c>
      <c r="D5766" s="388" t="s">
        <v>334</v>
      </c>
      <c r="E5766" s="389" t="s">
        <v>18840</v>
      </c>
      <c r="F5766" s="388" t="s">
        <v>241</v>
      </c>
    </row>
    <row r="5767" spans="1:6">
      <c r="A5767" s="388">
        <v>87431</v>
      </c>
      <c r="B5767" s="388" t="s">
        <v>7114</v>
      </c>
      <c r="C5767" s="388" t="s">
        <v>145</v>
      </c>
      <c r="D5767" s="388" t="s">
        <v>334</v>
      </c>
      <c r="E5767" s="389" t="s">
        <v>16004</v>
      </c>
      <c r="F5767" s="388" t="s">
        <v>241</v>
      </c>
    </row>
    <row r="5768" spans="1:6">
      <c r="A5768" s="388">
        <v>87432</v>
      </c>
      <c r="B5768" s="388" t="s">
        <v>7115</v>
      </c>
      <c r="C5768" s="388" t="s">
        <v>145</v>
      </c>
      <c r="D5768" s="388" t="s">
        <v>334</v>
      </c>
      <c r="E5768" s="389" t="s">
        <v>18841</v>
      </c>
      <c r="F5768" s="388" t="s">
        <v>241</v>
      </c>
    </row>
    <row r="5769" spans="1:6">
      <c r="A5769" s="388">
        <v>87433</v>
      </c>
      <c r="B5769" s="388" t="s">
        <v>7116</v>
      </c>
      <c r="C5769" s="388" t="s">
        <v>145</v>
      </c>
      <c r="D5769" s="388" t="s">
        <v>334</v>
      </c>
      <c r="E5769" s="389" t="s">
        <v>18842</v>
      </c>
      <c r="F5769" s="388" t="s">
        <v>241</v>
      </c>
    </row>
    <row r="5770" spans="1:6">
      <c r="A5770" s="388">
        <v>87434</v>
      </c>
      <c r="B5770" s="388" t="s">
        <v>7118</v>
      </c>
      <c r="C5770" s="388" t="s">
        <v>145</v>
      </c>
      <c r="D5770" s="388" t="s">
        <v>334</v>
      </c>
      <c r="E5770" s="389" t="s">
        <v>14943</v>
      </c>
      <c r="F5770" s="388" t="s">
        <v>241</v>
      </c>
    </row>
    <row r="5771" spans="1:6">
      <c r="A5771" s="388">
        <v>87435</v>
      </c>
      <c r="B5771" s="388" t="s">
        <v>7119</v>
      </c>
      <c r="C5771" s="388" t="s">
        <v>145</v>
      </c>
      <c r="D5771" s="388" t="s">
        <v>334</v>
      </c>
      <c r="E5771" s="389" t="s">
        <v>18843</v>
      </c>
      <c r="F5771" s="388" t="s">
        <v>241</v>
      </c>
    </row>
    <row r="5772" spans="1:6">
      <c r="A5772" s="388">
        <v>87436</v>
      </c>
      <c r="B5772" s="388" t="s">
        <v>7120</v>
      </c>
      <c r="C5772" s="388" t="s">
        <v>145</v>
      </c>
      <c r="D5772" s="388" t="s">
        <v>334</v>
      </c>
      <c r="E5772" s="389" t="s">
        <v>18844</v>
      </c>
      <c r="F5772" s="388" t="s">
        <v>241</v>
      </c>
    </row>
    <row r="5773" spans="1:6">
      <c r="A5773" s="388">
        <v>87437</v>
      </c>
      <c r="B5773" s="388" t="s">
        <v>7121</v>
      </c>
      <c r="C5773" s="388" t="s">
        <v>145</v>
      </c>
      <c r="D5773" s="388" t="s">
        <v>334</v>
      </c>
      <c r="E5773" s="389" t="s">
        <v>14944</v>
      </c>
      <c r="F5773" s="388" t="s">
        <v>241</v>
      </c>
    </row>
    <row r="5774" spans="1:6">
      <c r="A5774" s="388">
        <v>87438</v>
      </c>
      <c r="B5774" s="388" t="s">
        <v>7122</v>
      </c>
      <c r="C5774" s="388" t="s">
        <v>145</v>
      </c>
      <c r="D5774" s="388" t="s">
        <v>334</v>
      </c>
      <c r="E5774" s="389" t="s">
        <v>4852</v>
      </c>
      <c r="F5774" s="388" t="s">
        <v>241</v>
      </c>
    </row>
    <row r="5775" spans="1:6">
      <c r="A5775" s="388">
        <v>87439</v>
      </c>
      <c r="B5775" s="388" t="s">
        <v>7124</v>
      </c>
      <c r="C5775" s="388" t="s">
        <v>145</v>
      </c>
      <c r="D5775" s="388" t="s">
        <v>334</v>
      </c>
      <c r="E5775" s="389" t="s">
        <v>17804</v>
      </c>
      <c r="F5775" s="388" t="s">
        <v>241</v>
      </c>
    </row>
    <row r="5776" spans="1:6">
      <c r="A5776" s="388">
        <v>87440</v>
      </c>
      <c r="B5776" s="388" t="s">
        <v>7125</v>
      </c>
      <c r="C5776" s="388" t="s">
        <v>145</v>
      </c>
      <c r="D5776" s="388" t="s">
        <v>334</v>
      </c>
      <c r="E5776" s="389" t="s">
        <v>16735</v>
      </c>
      <c r="F5776" s="388" t="s">
        <v>241</v>
      </c>
    </row>
    <row r="5777" spans="1:6">
      <c r="A5777" s="388">
        <v>87527</v>
      </c>
      <c r="B5777" s="388" t="s">
        <v>7126</v>
      </c>
      <c r="C5777" s="388" t="s">
        <v>145</v>
      </c>
      <c r="D5777" s="388" t="s">
        <v>334</v>
      </c>
      <c r="E5777" s="389" t="s">
        <v>18845</v>
      </c>
      <c r="F5777" s="388" t="s">
        <v>241</v>
      </c>
    </row>
    <row r="5778" spans="1:6">
      <c r="A5778" s="388">
        <v>87528</v>
      </c>
      <c r="B5778" s="388" t="s">
        <v>7127</v>
      </c>
      <c r="C5778" s="388" t="s">
        <v>145</v>
      </c>
      <c r="D5778" s="388" t="s">
        <v>709</v>
      </c>
      <c r="E5778" s="389" t="s">
        <v>18846</v>
      </c>
      <c r="F5778" s="388" t="s">
        <v>241</v>
      </c>
    </row>
    <row r="5779" spans="1:6">
      <c r="A5779" s="388">
        <v>87529</v>
      </c>
      <c r="B5779" s="388" t="s">
        <v>7128</v>
      </c>
      <c r="C5779" s="388" t="s">
        <v>145</v>
      </c>
      <c r="D5779" s="388" t="s">
        <v>334</v>
      </c>
      <c r="E5779" s="389" t="s">
        <v>9647</v>
      </c>
      <c r="F5779" s="388" t="s">
        <v>241</v>
      </c>
    </row>
    <row r="5780" spans="1:6">
      <c r="A5780" s="388">
        <v>87530</v>
      </c>
      <c r="B5780" s="388" t="s">
        <v>7129</v>
      </c>
      <c r="C5780" s="388" t="s">
        <v>145</v>
      </c>
      <c r="D5780" s="388" t="s">
        <v>709</v>
      </c>
      <c r="E5780" s="389" t="s">
        <v>18847</v>
      </c>
      <c r="F5780" s="388" t="s">
        <v>241</v>
      </c>
    </row>
    <row r="5781" spans="1:6">
      <c r="A5781" s="388">
        <v>87531</v>
      </c>
      <c r="B5781" s="388" t="s">
        <v>7130</v>
      </c>
      <c r="C5781" s="388" t="s">
        <v>145</v>
      </c>
      <c r="D5781" s="388" t="s">
        <v>334</v>
      </c>
      <c r="E5781" s="389" t="s">
        <v>18848</v>
      </c>
      <c r="F5781" s="388" t="s">
        <v>241</v>
      </c>
    </row>
    <row r="5782" spans="1:6">
      <c r="A5782" s="388">
        <v>87532</v>
      </c>
      <c r="B5782" s="388" t="s">
        <v>7131</v>
      </c>
      <c r="C5782" s="388" t="s">
        <v>145</v>
      </c>
      <c r="D5782" s="388" t="s">
        <v>709</v>
      </c>
      <c r="E5782" s="389" t="s">
        <v>18849</v>
      </c>
      <c r="F5782" s="388" t="s">
        <v>241</v>
      </c>
    </row>
    <row r="5783" spans="1:6">
      <c r="A5783" s="388">
        <v>87535</v>
      </c>
      <c r="B5783" s="388" t="s">
        <v>7132</v>
      </c>
      <c r="C5783" s="388" t="s">
        <v>145</v>
      </c>
      <c r="D5783" s="388" t="s">
        <v>334</v>
      </c>
      <c r="E5783" s="389" t="s">
        <v>14340</v>
      </c>
      <c r="F5783" s="388" t="s">
        <v>241</v>
      </c>
    </row>
    <row r="5784" spans="1:6">
      <c r="A5784" s="388">
        <v>87536</v>
      </c>
      <c r="B5784" s="388" t="s">
        <v>7133</v>
      </c>
      <c r="C5784" s="388" t="s">
        <v>145</v>
      </c>
      <c r="D5784" s="388" t="s">
        <v>709</v>
      </c>
      <c r="E5784" s="389" t="s">
        <v>5553</v>
      </c>
      <c r="F5784" s="388" t="s">
        <v>241</v>
      </c>
    </row>
    <row r="5785" spans="1:6">
      <c r="A5785" s="388">
        <v>87537</v>
      </c>
      <c r="B5785" s="388" t="s">
        <v>7134</v>
      </c>
      <c r="C5785" s="388" t="s">
        <v>145</v>
      </c>
      <c r="D5785" s="388" t="s">
        <v>334</v>
      </c>
      <c r="E5785" s="389" t="s">
        <v>18850</v>
      </c>
      <c r="F5785" s="388" t="s">
        <v>241</v>
      </c>
    </row>
    <row r="5786" spans="1:6">
      <c r="A5786" s="388">
        <v>87538</v>
      </c>
      <c r="B5786" s="388" t="s">
        <v>7135</v>
      </c>
      <c r="C5786" s="388" t="s">
        <v>145</v>
      </c>
      <c r="D5786" s="388" t="s">
        <v>334</v>
      </c>
      <c r="E5786" s="389" t="s">
        <v>18851</v>
      </c>
      <c r="F5786" s="388" t="s">
        <v>241</v>
      </c>
    </row>
    <row r="5787" spans="1:6">
      <c r="A5787" s="388">
        <v>87539</v>
      </c>
      <c r="B5787" s="388" t="s">
        <v>7136</v>
      </c>
      <c r="C5787" s="388" t="s">
        <v>145</v>
      </c>
      <c r="D5787" s="388" t="s">
        <v>334</v>
      </c>
      <c r="E5787" s="389" t="s">
        <v>14945</v>
      </c>
      <c r="F5787" s="388" t="s">
        <v>241</v>
      </c>
    </row>
    <row r="5788" spans="1:6">
      <c r="A5788" s="388">
        <v>87541</v>
      </c>
      <c r="B5788" s="388" t="s">
        <v>7137</v>
      </c>
      <c r="C5788" s="388" t="s">
        <v>145</v>
      </c>
      <c r="D5788" s="388" t="s">
        <v>334</v>
      </c>
      <c r="E5788" s="389" t="s">
        <v>18852</v>
      </c>
      <c r="F5788" s="388" t="s">
        <v>241</v>
      </c>
    </row>
    <row r="5789" spans="1:6">
      <c r="A5789" s="388">
        <v>87543</v>
      </c>
      <c r="B5789" s="388" t="s">
        <v>7138</v>
      </c>
      <c r="C5789" s="388" t="s">
        <v>145</v>
      </c>
      <c r="D5789" s="388" t="s">
        <v>334</v>
      </c>
      <c r="E5789" s="389" t="s">
        <v>969</v>
      </c>
      <c r="F5789" s="388" t="s">
        <v>241</v>
      </c>
    </row>
    <row r="5790" spans="1:6">
      <c r="A5790" s="388">
        <v>87545</v>
      </c>
      <c r="B5790" s="388" t="s">
        <v>7139</v>
      </c>
      <c r="C5790" s="388" t="s">
        <v>145</v>
      </c>
      <c r="D5790" s="388" t="s">
        <v>334</v>
      </c>
      <c r="E5790" s="389" t="s">
        <v>14314</v>
      </c>
      <c r="F5790" s="388" t="s">
        <v>241</v>
      </c>
    </row>
    <row r="5791" spans="1:6">
      <c r="A5791" s="388">
        <v>87546</v>
      </c>
      <c r="B5791" s="388" t="s">
        <v>7140</v>
      </c>
      <c r="C5791" s="388" t="s">
        <v>145</v>
      </c>
      <c r="D5791" s="388" t="s">
        <v>709</v>
      </c>
      <c r="E5791" s="389" t="s">
        <v>4236</v>
      </c>
      <c r="F5791" s="388" t="s">
        <v>241</v>
      </c>
    </row>
    <row r="5792" spans="1:6">
      <c r="A5792" s="388">
        <v>87547</v>
      </c>
      <c r="B5792" s="388" t="s">
        <v>7142</v>
      </c>
      <c r="C5792" s="388" t="s">
        <v>145</v>
      </c>
      <c r="D5792" s="388" t="s">
        <v>334</v>
      </c>
      <c r="E5792" s="389" t="s">
        <v>12950</v>
      </c>
      <c r="F5792" s="388" t="s">
        <v>241</v>
      </c>
    </row>
    <row r="5793" spans="1:6">
      <c r="A5793" s="388">
        <v>87548</v>
      </c>
      <c r="B5793" s="388" t="s">
        <v>7143</v>
      </c>
      <c r="C5793" s="388" t="s">
        <v>145</v>
      </c>
      <c r="D5793" s="388" t="s">
        <v>709</v>
      </c>
      <c r="E5793" s="389" t="s">
        <v>9995</v>
      </c>
      <c r="F5793" s="388" t="s">
        <v>241</v>
      </c>
    </row>
    <row r="5794" spans="1:6">
      <c r="A5794" s="388">
        <v>87549</v>
      </c>
      <c r="B5794" s="388" t="s">
        <v>7144</v>
      </c>
      <c r="C5794" s="388" t="s">
        <v>145</v>
      </c>
      <c r="D5794" s="388" t="s">
        <v>334</v>
      </c>
      <c r="E5794" s="389" t="s">
        <v>5509</v>
      </c>
      <c r="F5794" s="388" t="s">
        <v>241</v>
      </c>
    </row>
    <row r="5795" spans="1:6">
      <c r="A5795" s="388">
        <v>87550</v>
      </c>
      <c r="B5795" s="388" t="s">
        <v>7145</v>
      </c>
      <c r="C5795" s="388" t="s">
        <v>145</v>
      </c>
      <c r="D5795" s="388" t="s">
        <v>709</v>
      </c>
      <c r="E5795" s="389" t="s">
        <v>14004</v>
      </c>
      <c r="F5795" s="388" t="s">
        <v>241</v>
      </c>
    </row>
    <row r="5796" spans="1:6">
      <c r="A5796" s="388">
        <v>87553</v>
      </c>
      <c r="B5796" s="388" t="s">
        <v>7146</v>
      </c>
      <c r="C5796" s="388" t="s">
        <v>145</v>
      </c>
      <c r="D5796" s="388" t="s">
        <v>334</v>
      </c>
      <c r="E5796" s="389" t="s">
        <v>18853</v>
      </c>
      <c r="F5796" s="388" t="s">
        <v>241</v>
      </c>
    </row>
    <row r="5797" spans="1:6">
      <c r="A5797" s="388">
        <v>87554</v>
      </c>
      <c r="B5797" s="388" t="s">
        <v>7147</v>
      </c>
      <c r="C5797" s="388" t="s">
        <v>145</v>
      </c>
      <c r="D5797" s="388" t="s">
        <v>709</v>
      </c>
      <c r="E5797" s="389" t="s">
        <v>17312</v>
      </c>
      <c r="F5797" s="388" t="s">
        <v>241</v>
      </c>
    </row>
    <row r="5798" spans="1:6">
      <c r="A5798" s="388">
        <v>87555</v>
      </c>
      <c r="B5798" s="388" t="s">
        <v>7149</v>
      </c>
      <c r="C5798" s="388" t="s">
        <v>145</v>
      </c>
      <c r="D5798" s="388" t="s">
        <v>334</v>
      </c>
      <c r="E5798" s="389" t="s">
        <v>18854</v>
      </c>
      <c r="F5798" s="388" t="s">
        <v>241</v>
      </c>
    </row>
    <row r="5799" spans="1:6">
      <c r="A5799" s="388">
        <v>87556</v>
      </c>
      <c r="B5799" s="388" t="s">
        <v>7150</v>
      </c>
      <c r="C5799" s="388" t="s">
        <v>145</v>
      </c>
      <c r="D5799" s="388" t="s">
        <v>334</v>
      </c>
      <c r="E5799" s="389" t="s">
        <v>14946</v>
      </c>
      <c r="F5799" s="388" t="s">
        <v>241</v>
      </c>
    </row>
    <row r="5800" spans="1:6">
      <c r="A5800" s="388">
        <v>87557</v>
      </c>
      <c r="B5800" s="388" t="s">
        <v>7151</v>
      </c>
      <c r="C5800" s="388" t="s">
        <v>145</v>
      </c>
      <c r="D5800" s="388" t="s">
        <v>334</v>
      </c>
      <c r="E5800" s="389" t="s">
        <v>7152</v>
      </c>
      <c r="F5800" s="388" t="s">
        <v>241</v>
      </c>
    </row>
    <row r="5801" spans="1:6">
      <c r="A5801" s="388">
        <v>87559</v>
      </c>
      <c r="B5801" s="388" t="s">
        <v>7153</v>
      </c>
      <c r="C5801" s="388" t="s">
        <v>145</v>
      </c>
      <c r="D5801" s="388" t="s">
        <v>334</v>
      </c>
      <c r="E5801" s="389" t="s">
        <v>18855</v>
      </c>
      <c r="F5801" s="388" t="s">
        <v>241</v>
      </c>
    </row>
    <row r="5802" spans="1:6">
      <c r="A5802" s="388">
        <v>87561</v>
      </c>
      <c r="B5802" s="388" t="s">
        <v>7154</v>
      </c>
      <c r="C5802" s="388" t="s">
        <v>145</v>
      </c>
      <c r="D5802" s="388" t="s">
        <v>334</v>
      </c>
      <c r="E5802" s="389" t="s">
        <v>13884</v>
      </c>
      <c r="F5802" s="388" t="s">
        <v>241</v>
      </c>
    </row>
    <row r="5803" spans="1:6">
      <c r="A5803" s="388">
        <v>87775</v>
      </c>
      <c r="B5803" s="388" t="s">
        <v>7155</v>
      </c>
      <c r="C5803" s="388" t="s">
        <v>145</v>
      </c>
      <c r="D5803" s="388" t="s">
        <v>334</v>
      </c>
      <c r="E5803" s="389" t="s">
        <v>14729</v>
      </c>
      <c r="F5803" s="388" t="s">
        <v>241</v>
      </c>
    </row>
    <row r="5804" spans="1:6">
      <c r="A5804" s="388">
        <v>87777</v>
      </c>
      <c r="B5804" s="388" t="s">
        <v>7156</v>
      </c>
      <c r="C5804" s="388" t="s">
        <v>145</v>
      </c>
      <c r="D5804" s="388" t="s">
        <v>334</v>
      </c>
      <c r="E5804" s="389" t="s">
        <v>18856</v>
      </c>
      <c r="F5804" s="388" t="s">
        <v>241</v>
      </c>
    </row>
    <row r="5805" spans="1:6">
      <c r="A5805" s="388">
        <v>87778</v>
      </c>
      <c r="B5805" s="388" t="s">
        <v>7157</v>
      </c>
      <c r="C5805" s="388" t="s">
        <v>145</v>
      </c>
      <c r="D5805" s="388" t="s">
        <v>334</v>
      </c>
      <c r="E5805" s="389" t="s">
        <v>14947</v>
      </c>
      <c r="F5805" s="388" t="s">
        <v>241</v>
      </c>
    </row>
    <row r="5806" spans="1:6">
      <c r="A5806" s="388">
        <v>87779</v>
      </c>
      <c r="B5806" s="388" t="s">
        <v>7158</v>
      </c>
      <c r="C5806" s="388" t="s">
        <v>145</v>
      </c>
      <c r="D5806" s="388" t="s">
        <v>334</v>
      </c>
      <c r="E5806" s="389" t="s">
        <v>2294</v>
      </c>
      <c r="F5806" s="388" t="s">
        <v>241</v>
      </c>
    </row>
    <row r="5807" spans="1:6">
      <c r="A5807" s="388">
        <v>87781</v>
      </c>
      <c r="B5807" s="388" t="s">
        <v>7159</v>
      </c>
      <c r="C5807" s="388" t="s">
        <v>145</v>
      </c>
      <c r="D5807" s="388" t="s">
        <v>334</v>
      </c>
      <c r="E5807" s="389" t="s">
        <v>18857</v>
      </c>
      <c r="F5807" s="388" t="s">
        <v>241</v>
      </c>
    </row>
    <row r="5808" spans="1:6">
      <c r="A5808" s="388">
        <v>87783</v>
      </c>
      <c r="B5808" s="388" t="s">
        <v>7160</v>
      </c>
      <c r="C5808" s="388" t="s">
        <v>145</v>
      </c>
      <c r="D5808" s="388" t="s">
        <v>334</v>
      </c>
      <c r="E5808" s="389" t="s">
        <v>14948</v>
      </c>
      <c r="F5808" s="388" t="s">
        <v>241</v>
      </c>
    </row>
    <row r="5809" spans="1:6">
      <c r="A5809" s="388">
        <v>87784</v>
      </c>
      <c r="B5809" s="388" t="s">
        <v>7161</v>
      </c>
      <c r="C5809" s="388" t="s">
        <v>145</v>
      </c>
      <c r="D5809" s="388" t="s">
        <v>334</v>
      </c>
      <c r="E5809" s="389" t="s">
        <v>14949</v>
      </c>
      <c r="F5809" s="388" t="s">
        <v>241</v>
      </c>
    </row>
    <row r="5810" spans="1:6">
      <c r="A5810" s="388">
        <v>87786</v>
      </c>
      <c r="B5810" s="388" t="s">
        <v>7163</v>
      </c>
      <c r="C5810" s="388" t="s">
        <v>145</v>
      </c>
      <c r="D5810" s="388" t="s">
        <v>334</v>
      </c>
      <c r="E5810" s="389" t="s">
        <v>18858</v>
      </c>
      <c r="F5810" s="388" t="s">
        <v>241</v>
      </c>
    </row>
    <row r="5811" spans="1:6">
      <c r="A5811" s="388">
        <v>87787</v>
      </c>
      <c r="B5811" s="388" t="s">
        <v>7164</v>
      </c>
      <c r="C5811" s="388" t="s">
        <v>145</v>
      </c>
      <c r="D5811" s="388" t="s">
        <v>334</v>
      </c>
      <c r="E5811" s="389" t="s">
        <v>14297</v>
      </c>
      <c r="F5811" s="388" t="s">
        <v>241</v>
      </c>
    </row>
    <row r="5812" spans="1:6">
      <c r="A5812" s="388">
        <v>87788</v>
      </c>
      <c r="B5812" s="388" t="s">
        <v>7165</v>
      </c>
      <c r="C5812" s="388" t="s">
        <v>145</v>
      </c>
      <c r="D5812" s="388" t="s">
        <v>334</v>
      </c>
      <c r="E5812" s="389" t="s">
        <v>18859</v>
      </c>
      <c r="F5812" s="388" t="s">
        <v>241</v>
      </c>
    </row>
    <row r="5813" spans="1:6">
      <c r="A5813" s="388">
        <v>87790</v>
      </c>
      <c r="B5813" s="388" t="s">
        <v>7166</v>
      </c>
      <c r="C5813" s="388" t="s">
        <v>145</v>
      </c>
      <c r="D5813" s="388" t="s">
        <v>334</v>
      </c>
      <c r="E5813" s="389" t="s">
        <v>18860</v>
      </c>
      <c r="F5813" s="388" t="s">
        <v>241</v>
      </c>
    </row>
    <row r="5814" spans="1:6">
      <c r="A5814" s="388">
        <v>87791</v>
      </c>
      <c r="B5814" s="388" t="s">
        <v>7167</v>
      </c>
      <c r="C5814" s="388" t="s">
        <v>145</v>
      </c>
      <c r="D5814" s="388" t="s">
        <v>334</v>
      </c>
      <c r="E5814" s="389" t="s">
        <v>18861</v>
      </c>
      <c r="F5814" s="388" t="s">
        <v>241</v>
      </c>
    </row>
    <row r="5815" spans="1:6">
      <c r="A5815" s="388">
        <v>87792</v>
      </c>
      <c r="B5815" s="388" t="s">
        <v>7168</v>
      </c>
      <c r="C5815" s="388" t="s">
        <v>145</v>
      </c>
      <c r="D5815" s="388" t="s">
        <v>334</v>
      </c>
      <c r="E5815" s="389" t="s">
        <v>18847</v>
      </c>
      <c r="F5815" s="388" t="s">
        <v>241</v>
      </c>
    </row>
    <row r="5816" spans="1:6">
      <c r="A5816" s="388">
        <v>87794</v>
      </c>
      <c r="B5816" s="388" t="s">
        <v>7169</v>
      </c>
      <c r="C5816" s="388" t="s">
        <v>145</v>
      </c>
      <c r="D5816" s="388" t="s">
        <v>334</v>
      </c>
      <c r="E5816" s="389" t="s">
        <v>18732</v>
      </c>
      <c r="F5816" s="388" t="s">
        <v>241</v>
      </c>
    </row>
    <row r="5817" spans="1:6">
      <c r="A5817" s="388">
        <v>87795</v>
      </c>
      <c r="B5817" s="388" t="s">
        <v>7171</v>
      </c>
      <c r="C5817" s="388" t="s">
        <v>145</v>
      </c>
      <c r="D5817" s="388" t="s">
        <v>334</v>
      </c>
      <c r="E5817" s="389" t="s">
        <v>14950</v>
      </c>
      <c r="F5817" s="388" t="s">
        <v>241</v>
      </c>
    </row>
    <row r="5818" spans="1:6">
      <c r="A5818" s="388">
        <v>87797</v>
      </c>
      <c r="B5818" s="388" t="s">
        <v>7172</v>
      </c>
      <c r="C5818" s="388" t="s">
        <v>145</v>
      </c>
      <c r="D5818" s="388" t="s">
        <v>334</v>
      </c>
      <c r="E5818" s="389" t="s">
        <v>14696</v>
      </c>
      <c r="F5818" s="388" t="s">
        <v>241</v>
      </c>
    </row>
    <row r="5819" spans="1:6">
      <c r="A5819" s="388">
        <v>87799</v>
      </c>
      <c r="B5819" s="388" t="s">
        <v>7173</v>
      </c>
      <c r="C5819" s="388" t="s">
        <v>145</v>
      </c>
      <c r="D5819" s="388" t="s">
        <v>334</v>
      </c>
      <c r="E5819" s="389" t="s">
        <v>18862</v>
      </c>
      <c r="F5819" s="388" t="s">
        <v>241</v>
      </c>
    </row>
    <row r="5820" spans="1:6">
      <c r="A5820" s="388">
        <v>87800</v>
      </c>
      <c r="B5820" s="388" t="s">
        <v>7174</v>
      </c>
      <c r="C5820" s="388" t="s">
        <v>145</v>
      </c>
      <c r="D5820" s="388" t="s">
        <v>334</v>
      </c>
      <c r="E5820" s="389" t="s">
        <v>18863</v>
      </c>
      <c r="F5820" s="388" t="s">
        <v>241</v>
      </c>
    </row>
    <row r="5821" spans="1:6">
      <c r="A5821" s="388">
        <v>87801</v>
      </c>
      <c r="B5821" s="388" t="s">
        <v>7175</v>
      </c>
      <c r="C5821" s="388" t="s">
        <v>145</v>
      </c>
      <c r="D5821" s="388" t="s">
        <v>334</v>
      </c>
      <c r="E5821" s="389" t="s">
        <v>14951</v>
      </c>
      <c r="F5821" s="388" t="s">
        <v>241</v>
      </c>
    </row>
    <row r="5822" spans="1:6">
      <c r="A5822" s="388">
        <v>87803</v>
      </c>
      <c r="B5822" s="388" t="s">
        <v>7176</v>
      </c>
      <c r="C5822" s="388" t="s">
        <v>145</v>
      </c>
      <c r="D5822" s="388" t="s">
        <v>334</v>
      </c>
      <c r="E5822" s="389" t="s">
        <v>18864</v>
      </c>
      <c r="F5822" s="388" t="s">
        <v>241</v>
      </c>
    </row>
    <row r="5823" spans="1:6">
      <c r="A5823" s="388">
        <v>87804</v>
      </c>
      <c r="B5823" s="388" t="s">
        <v>7177</v>
      </c>
      <c r="C5823" s="388" t="s">
        <v>145</v>
      </c>
      <c r="D5823" s="388" t="s">
        <v>334</v>
      </c>
      <c r="E5823" s="389" t="s">
        <v>18865</v>
      </c>
      <c r="F5823" s="388" t="s">
        <v>241</v>
      </c>
    </row>
    <row r="5824" spans="1:6">
      <c r="A5824" s="388">
        <v>87805</v>
      </c>
      <c r="B5824" s="388" t="s">
        <v>7178</v>
      </c>
      <c r="C5824" s="388" t="s">
        <v>145</v>
      </c>
      <c r="D5824" s="388" t="s">
        <v>334</v>
      </c>
      <c r="E5824" s="389" t="s">
        <v>14952</v>
      </c>
      <c r="F5824" s="388" t="s">
        <v>241</v>
      </c>
    </row>
    <row r="5825" spans="1:6">
      <c r="A5825" s="388">
        <v>87807</v>
      </c>
      <c r="B5825" s="388" t="s">
        <v>7179</v>
      </c>
      <c r="C5825" s="388" t="s">
        <v>145</v>
      </c>
      <c r="D5825" s="388" t="s">
        <v>334</v>
      </c>
      <c r="E5825" s="389" t="s">
        <v>17641</v>
      </c>
      <c r="F5825" s="388" t="s">
        <v>241</v>
      </c>
    </row>
    <row r="5826" spans="1:6">
      <c r="A5826" s="388">
        <v>87808</v>
      </c>
      <c r="B5826" s="388" t="s">
        <v>7180</v>
      </c>
      <c r="C5826" s="388" t="s">
        <v>145</v>
      </c>
      <c r="D5826" s="388" t="s">
        <v>334</v>
      </c>
      <c r="E5826" s="389" t="s">
        <v>18866</v>
      </c>
      <c r="F5826" s="388" t="s">
        <v>241</v>
      </c>
    </row>
    <row r="5827" spans="1:6">
      <c r="A5827" s="388">
        <v>87809</v>
      </c>
      <c r="B5827" s="388" t="s">
        <v>7181</v>
      </c>
      <c r="C5827" s="388" t="s">
        <v>145</v>
      </c>
      <c r="D5827" s="388" t="s">
        <v>334</v>
      </c>
      <c r="E5827" s="389" t="s">
        <v>18867</v>
      </c>
      <c r="F5827" s="388" t="s">
        <v>241</v>
      </c>
    </row>
    <row r="5828" spans="1:6">
      <c r="A5828" s="388">
        <v>87811</v>
      </c>
      <c r="B5828" s="388" t="s">
        <v>7182</v>
      </c>
      <c r="C5828" s="388" t="s">
        <v>145</v>
      </c>
      <c r="D5828" s="388" t="s">
        <v>709</v>
      </c>
      <c r="E5828" s="389" t="s">
        <v>18868</v>
      </c>
      <c r="F5828" s="388" t="s">
        <v>241</v>
      </c>
    </row>
    <row r="5829" spans="1:6">
      <c r="A5829" s="388">
        <v>87812</v>
      </c>
      <c r="B5829" s="388" t="s">
        <v>7183</v>
      </c>
      <c r="C5829" s="388" t="s">
        <v>145</v>
      </c>
      <c r="D5829" s="388" t="s">
        <v>334</v>
      </c>
      <c r="E5829" s="389" t="s">
        <v>18869</v>
      </c>
      <c r="F5829" s="388" t="s">
        <v>241</v>
      </c>
    </row>
    <row r="5830" spans="1:6">
      <c r="A5830" s="388">
        <v>87813</v>
      </c>
      <c r="B5830" s="388" t="s">
        <v>7185</v>
      </c>
      <c r="C5830" s="388" t="s">
        <v>145</v>
      </c>
      <c r="D5830" s="388" t="s">
        <v>334</v>
      </c>
      <c r="E5830" s="389" t="s">
        <v>16324</v>
      </c>
      <c r="F5830" s="388" t="s">
        <v>241</v>
      </c>
    </row>
    <row r="5831" spans="1:6">
      <c r="A5831" s="388">
        <v>87815</v>
      </c>
      <c r="B5831" s="388" t="s">
        <v>7186</v>
      </c>
      <c r="C5831" s="388" t="s">
        <v>145</v>
      </c>
      <c r="D5831" s="388" t="s">
        <v>709</v>
      </c>
      <c r="E5831" s="389" t="s">
        <v>14953</v>
      </c>
      <c r="F5831" s="388" t="s">
        <v>241</v>
      </c>
    </row>
    <row r="5832" spans="1:6">
      <c r="A5832" s="388">
        <v>87816</v>
      </c>
      <c r="B5832" s="388" t="s">
        <v>7187</v>
      </c>
      <c r="C5832" s="388" t="s">
        <v>145</v>
      </c>
      <c r="D5832" s="388" t="s">
        <v>334</v>
      </c>
      <c r="E5832" s="389" t="s">
        <v>16991</v>
      </c>
      <c r="F5832" s="388" t="s">
        <v>241</v>
      </c>
    </row>
    <row r="5833" spans="1:6">
      <c r="A5833" s="388">
        <v>87817</v>
      </c>
      <c r="B5833" s="388" t="s">
        <v>7188</v>
      </c>
      <c r="C5833" s="388" t="s">
        <v>145</v>
      </c>
      <c r="D5833" s="388" t="s">
        <v>334</v>
      </c>
      <c r="E5833" s="389" t="s">
        <v>18870</v>
      </c>
      <c r="F5833" s="388" t="s">
        <v>241</v>
      </c>
    </row>
    <row r="5834" spans="1:6">
      <c r="A5834" s="388">
        <v>87819</v>
      </c>
      <c r="B5834" s="388" t="s">
        <v>7189</v>
      </c>
      <c r="C5834" s="388" t="s">
        <v>145</v>
      </c>
      <c r="D5834" s="388" t="s">
        <v>709</v>
      </c>
      <c r="E5834" s="389" t="s">
        <v>14938</v>
      </c>
      <c r="F5834" s="388" t="s">
        <v>241</v>
      </c>
    </row>
    <row r="5835" spans="1:6">
      <c r="A5835" s="388">
        <v>87820</v>
      </c>
      <c r="B5835" s="388" t="s">
        <v>7190</v>
      </c>
      <c r="C5835" s="388" t="s">
        <v>145</v>
      </c>
      <c r="D5835" s="388" t="s">
        <v>334</v>
      </c>
      <c r="E5835" s="389" t="s">
        <v>18871</v>
      </c>
      <c r="F5835" s="388" t="s">
        <v>241</v>
      </c>
    </row>
    <row r="5836" spans="1:6">
      <c r="A5836" s="388">
        <v>87821</v>
      </c>
      <c r="B5836" s="388" t="s">
        <v>7191</v>
      </c>
      <c r="C5836" s="388" t="s">
        <v>145</v>
      </c>
      <c r="D5836" s="388" t="s">
        <v>334</v>
      </c>
      <c r="E5836" s="389" t="s">
        <v>18872</v>
      </c>
      <c r="F5836" s="388" t="s">
        <v>241</v>
      </c>
    </row>
    <row r="5837" spans="1:6">
      <c r="A5837" s="388">
        <v>87823</v>
      </c>
      <c r="B5837" s="388" t="s">
        <v>7192</v>
      </c>
      <c r="C5837" s="388" t="s">
        <v>145</v>
      </c>
      <c r="D5837" s="388" t="s">
        <v>709</v>
      </c>
      <c r="E5837" s="389" t="s">
        <v>18873</v>
      </c>
      <c r="F5837" s="388" t="s">
        <v>241</v>
      </c>
    </row>
    <row r="5838" spans="1:6">
      <c r="A5838" s="388">
        <v>87824</v>
      </c>
      <c r="B5838" s="388" t="s">
        <v>7193</v>
      </c>
      <c r="C5838" s="388" t="s">
        <v>145</v>
      </c>
      <c r="D5838" s="388" t="s">
        <v>334</v>
      </c>
      <c r="E5838" s="389" t="s">
        <v>18874</v>
      </c>
      <c r="F5838" s="388" t="s">
        <v>241</v>
      </c>
    </row>
    <row r="5839" spans="1:6">
      <c r="A5839" s="388">
        <v>87825</v>
      </c>
      <c r="B5839" s="388" t="s">
        <v>7194</v>
      </c>
      <c r="C5839" s="388" t="s">
        <v>145</v>
      </c>
      <c r="D5839" s="388" t="s">
        <v>334</v>
      </c>
      <c r="E5839" s="389" t="s">
        <v>17418</v>
      </c>
      <c r="F5839" s="388" t="s">
        <v>241</v>
      </c>
    </row>
    <row r="5840" spans="1:6">
      <c r="A5840" s="388">
        <v>87827</v>
      </c>
      <c r="B5840" s="388" t="s">
        <v>7195</v>
      </c>
      <c r="C5840" s="388" t="s">
        <v>145</v>
      </c>
      <c r="D5840" s="388" t="s">
        <v>709</v>
      </c>
      <c r="E5840" s="389" t="s">
        <v>18875</v>
      </c>
      <c r="F5840" s="388" t="s">
        <v>241</v>
      </c>
    </row>
    <row r="5841" spans="1:6">
      <c r="A5841" s="388">
        <v>87828</v>
      </c>
      <c r="B5841" s="388" t="s">
        <v>7197</v>
      </c>
      <c r="C5841" s="388" t="s">
        <v>145</v>
      </c>
      <c r="D5841" s="388" t="s">
        <v>334</v>
      </c>
      <c r="E5841" s="389" t="s">
        <v>18876</v>
      </c>
      <c r="F5841" s="388" t="s">
        <v>241</v>
      </c>
    </row>
    <row r="5842" spans="1:6">
      <c r="A5842" s="388">
        <v>87829</v>
      </c>
      <c r="B5842" s="388" t="s">
        <v>7198</v>
      </c>
      <c r="C5842" s="388" t="s">
        <v>145</v>
      </c>
      <c r="D5842" s="388" t="s">
        <v>334</v>
      </c>
      <c r="E5842" s="389" t="s">
        <v>18877</v>
      </c>
      <c r="F5842" s="388" t="s">
        <v>241</v>
      </c>
    </row>
    <row r="5843" spans="1:6">
      <c r="A5843" s="388">
        <v>87831</v>
      </c>
      <c r="B5843" s="388" t="s">
        <v>7200</v>
      </c>
      <c r="C5843" s="388" t="s">
        <v>145</v>
      </c>
      <c r="D5843" s="388" t="s">
        <v>709</v>
      </c>
      <c r="E5843" s="389" t="s">
        <v>18878</v>
      </c>
      <c r="F5843" s="388" t="s">
        <v>241</v>
      </c>
    </row>
    <row r="5844" spans="1:6">
      <c r="A5844" s="388">
        <v>87832</v>
      </c>
      <c r="B5844" s="388" t="s">
        <v>7201</v>
      </c>
      <c r="C5844" s="388" t="s">
        <v>145</v>
      </c>
      <c r="D5844" s="388" t="s">
        <v>334</v>
      </c>
      <c r="E5844" s="389" t="s">
        <v>18684</v>
      </c>
      <c r="F5844" s="388" t="s">
        <v>241</v>
      </c>
    </row>
    <row r="5845" spans="1:6">
      <c r="A5845" s="388">
        <v>87834</v>
      </c>
      <c r="B5845" s="388" t="s">
        <v>7202</v>
      </c>
      <c r="C5845" s="388" t="s">
        <v>145</v>
      </c>
      <c r="D5845" s="388" t="s">
        <v>334</v>
      </c>
      <c r="E5845" s="389" t="s">
        <v>18879</v>
      </c>
      <c r="F5845" s="388" t="s">
        <v>241</v>
      </c>
    </row>
    <row r="5846" spans="1:6">
      <c r="A5846" s="388">
        <v>87835</v>
      </c>
      <c r="B5846" s="388" t="s">
        <v>7203</v>
      </c>
      <c r="C5846" s="388" t="s">
        <v>145</v>
      </c>
      <c r="D5846" s="388" t="s">
        <v>334</v>
      </c>
      <c r="E5846" s="389" t="s">
        <v>14954</v>
      </c>
      <c r="F5846" s="388" t="s">
        <v>241</v>
      </c>
    </row>
    <row r="5847" spans="1:6">
      <c r="A5847" s="388">
        <v>87836</v>
      </c>
      <c r="B5847" s="388" t="s">
        <v>7204</v>
      </c>
      <c r="C5847" s="388" t="s">
        <v>145</v>
      </c>
      <c r="D5847" s="388" t="s">
        <v>334</v>
      </c>
      <c r="E5847" s="389" t="s">
        <v>18880</v>
      </c>
      <c r="F5847" s="388" t="s">
        <v>241</v>
      </c>
    </row>
    <row r="5848" spans="1:6">
      <c r="A5848" s="388">
        <v>87837</v>
      </c>
      <c r="B5848" s="388" t="s">
        <v>7205</v>
      </c>
      <c r="C5848" s="388" t="s">
        <v>145</v>
      </c>
      <c r="D5848" s="388" t="s">
        <v>334</v>
      </c>
      <c r="E5848" s="389" t="s">
        <v>14955</v>
      </c>
      <c r="F5848" s="388" t="s">
        <v>241</v>
      </c>
    </row>
    <row r="5849" spans="1:6">
      <c r="A5849" s="388">
        <v>87838</v>
      </c>
      <c r="B5849" s="388" t="s">
        <v>7206</v>
      </c>
      <c r="C5849" s="388" t="s">
        <v>145</v>
      </c>
      <c r="D5849" s="388" t="s">
        <v>334</v>
      </c>
      <c r="E5849" s="389" t="s">
        <v>18881</v>
      </c>
      <c r="F5849" s="388" t="s">
        <v>241</v>
      </c>
    </row>
    <row r="5850" spans="1:6">
      <c r="A5850" s="388">
        <v>87839</v>
      </c>
      <c r="B5850" s="388" t="s">
        <v>7207</v>
      </c>
      <c r="C5850" s="388" t="s">
        <v>145</v>
      </c>
      <c r="D5850" s="388" t="s">
        <v>334</v>
      </c>
      <c r="E5850" s="389" t="s">
        <v>18882</v>
      </c>
      <c r="F5850" s="388" t="s">
        <v>241</v>
      </c>
    </row>
    <row r="5851" spans="1:6">
      <c r="A5851" s="388">
        <v>87840</v>
      </c>
      <c r="B5851" s="388" t="s">
        <v>7208</v>
      </c>
      <c r="C5851" s="388" t="s">
        <v>145</v>
      </c>
      <c r="D5851" s="388" t="s">
        <v>334</v>
      </c>
      <c r="E5851" s="389" t="s">
        <v>18883</v>
      </c>
      <c r="F5851" s="388" t="s">
        <v>241</v>
      </c>
    </row>
    <row r="5852" spans="1:6">
      <c r="A5852" s="388">
        <v>87841</v>
      </c>
      <c r="B5852" s="388" t="s">
        <v>7209</v>
      </c>
      <c r="C5852" s="388" t="s">
        <v>145</v>
      </c>
      <c r="D5852" s="388" t="s">
        <v>334</v>
      </c>
      <c r="E5852" s="389" t="s">
        <v>18884</v>
      </c>
      <c r="F5852" s="388" t="s">
        <v>241</v>
      </c>
    </row>
    <row r="5853" spans="1:6">
      <c r="A5853" s="388">
        <v>87842</v>
      </c>
      <c r="B5853" s="388" t="s">
        <v>7210</v>
      </c>
      <c r="C5853" s="388" t="s">
        <v>145</v>
      </c>
      <c r="D5853" s="388" t="s">
        <v>334</v>
      </c>
      <c r="E5853" s="389" t="s">
        <v>18885</v>
      </c>
      <c r="F5853" s="388" t="s">
        <v>241</v>
      </c>
    </row>
    <row r="5854" spans="1:6">
      <c r="A5854" s="388">
        <v>87843</v>
      </c>
      <c r="B5854" s="388" t="s">
        <v>7211</v>
      </c>
      <c r="C5854" s="388" t="s">
        <v>145</v>
      </c>
      <c r="D5854" s="388" t="s">
        <v>334</v>
      </c>
      <c r="E5854" s="389" t="s">
        <v>18886</v>
      </c>
      <c r="F5854" s="388" t="s">
        <v>241</v>
      </c>
    </row>
    <row r="5855" spans="1:6">
      <c r="A5855" s="388">
        <v>87844</v>
      </c>
      <c r="B5855" s="388" t="s">
        <v>7212</v>
      </c>
      <c r="C5855" s="388" t="s">
        <v>145</v>
      </c>
      <c r="D5855" s="388" t="s">
        <v>334</v>
      </c>
      <c r="E5855" s="389" t="s">
        <v>18887</v>
      </c>
      <c r="F5855" s="388" t="s">
        <v>241</v>
      </c>
    </row>
    <row r="5856" spans="1:6">
      <c r="A5856" s="388">
        <v>87845</v>
      </c>
      <c r="B5856" s="388" t="s">
        <v>7213</v>
      </c>
      <c r="C5856" s="388" t="s">
        <v>145</v>
      </c>
      <c r="D5856" s="388" t="s">
        <v>334</v>
      </c>
      <c r="E5856" s="389" t="s">
        <v>18888</v>
      </c>
      <c r="F5856" s="388" t="s">
        <v>241</v>
      </c>
    </row>
    <row r="5857" spans="1:6">
      <c r="A5857" s="388">
        <v>87846</v>
      </c>
      <c r="B5857" s="388" t="s">
        <v>7214</v>
      </c>
      <c r="C5857" s="388" t="s">
        <v>145</v>
      </c>
      <c r="D5857" s="388" t="s">
        <v>334</v>
      </c>
      <c r="E5857" s="389" t="s">
        <v>18889</v>
      </c>
      <c r="F5857" s="388" t="s">
        <v>241</v>
      </c>
    </row>
    <row r="5858" spans="1:6">
      <c r="A5858" s="388">
        <v>87847</v>
      </c>
      <c r="B5858" s="388" t="s">
        <v>7215</v>
      </c>
      <c r="C5858" s="388" t="s">
        <v>145</v>
      </c>
      <c r="D5858" s="388" t="s">
        <v>334</v>
      </c>
      <c r="E5858" s="389" t="s">
        <v>18890</v>
      </c>
      <c r="F5858" s="388" t="s">
        <v>241</v>
      </c>
    </row>
    <row r="5859" spans="1:6">
      <c r="A5859" s="388">
        <v>87848</v>
      </c>
      <c r="B5859" s="388" t="s">
        <v>7216</v>
      </c>
      <c r="C5859" s="388" t="s">
        <v>145</v>
      </c>
      <c r="D5859" s="388" t="s">
        <v>334</v>
      </c>
      <c r="E5859" s="389" t="s">
        <v>18891</v>
      </c>
      <c r="F5859" s="388" t="s">
        <v>241</v>
      </c>
    </row>
    <row r="5860" spans="1:6">
      <c r="A5860" s="388">
        <v>87849</v>
      </c>
      <c r="B5860" s="388" t="s">
        <v>7217</v>
      </c>
      <c r="C5860" s="388" t="s">
        <v>145</v>
      </c>
      <c r="D5860" s="388" t="s">
        <v>334</v>
      </c>
      <c r="E5860" s="389" t="s">
        <v>18892</v>
      </c>
      <c r="F5860" s="388" t="s">
        <v>241</v>
      </c>
    </row>
    <row r="5861" spans="1:6">
      <c r="A5861" s="388">
        <v>87850</v>
      </c>
      <c r="B5861" s="388" t="s">
        <v>7218</v>
      </c>
      <c r="C5861" s="388" t="s">
        <v>145</v>
      </c>
      <c r="D5861" s="388" t="s">
        <v>334</v>
      </c>
      <c r="E5861" s="389" t="s">
        <v>14956</v>
      </c>
      <c r="F5861" s="388" t="s">
        <v>241</v>
      </c>
    </row>
    <row r="5862" spans="1:6">
      <c r="A5862" s="388">
        <v>87851</v>
      </c>
      <c r="B5862" s="388" t="s">
        <v>7219</v>
      </c>
      <c r="C5862" s="388" t="s">
        <v>145</v>
      </c>
      <c r="D5862" s="388" t="s">
        <v>334</v>
      </c>
      <c r="E5862" s="389" t="s">
        <v>18893</v>
      </c>
      <c r="F5862" s="388" t="s">
        <v>241</v>
      </c>
    </row>
    <row r="5863" spans="1:6">
      <c r="A5863" s="388">
        <v>87852</v>
      </c>
      <c r="B5863" s="388" t="s">
        <v>7220</v>
      </c>
      <c r="C5863" s="388" t="s">
        <v>145</v>
      </c>
      <c r="D5863" s="388" t="s">
        <v>334</v>
      </c>
      <c r="E5863" s="389" t="s">
        <v>18894</v>
      </c>
      <c r="F5863" s="388" t="s">
        <v>241</v>
      </c>
    </row>
    <row r="5864" spans="1:6">
      <c r="A5864" s="388">
        <v>87853</v>
      </c>
      <c r="B5864" s="388" t="s">
        <v>7221</v>
      </c>
      <c r="C5864" s="388" t="s">
        <v>145</v>
      </c>
      <c r="D5864" s="388" t="s">
        <v>334</v>
      </c>
      <c r="E5864" s="389" t="s">
        <v>18895</v>
      </c>
      <c r="F5864" s="388" t="s">
        <v>241</v>
      </c>
    </row>
    <row r="5865" spans="1:6">
      <c r="A5865" s="388">
        <v>87854</v>
      </c>
      <c r="B5865" s="388" t="s">
        <v>7222</v>
      </c>
      <c r="C5865" s="388" t="s">
        <v>145</v>
      </c>
      <c r="D5865" s="388" t="s">
        <v>334</v>
      </c>
      <c r="E5865" s="389" t="s">
        <v>18896</v>
      </c>
      <c r="F5865" s="388" t="s">
        <v>241</v>
      </c>
    </row>
    <row r="5866" spans="1:6">
      <c r="A5866" s="388">
        <v>87855</v>
      </c>
      <c r="B5866" s="388" t="s">
        <v>7223</v>
      </c>
      <c r="C5866" s="388" t="s">
        <v>145</v>
      </c>
      <c r="D5866" s="388" t="s">
        <v>334</v>
      </c>
      <c r="E5866" s="389" t="s">
        <v>18897</v>
      </c>
      <c r="F5866" s="388" t="s">
        <v>241</v>
      </c>
    </row>
    <row r="5867" spans="1:6">
      <c r="A5867" s="388">
        <v>87856</v>
      </c>
      <c r="B5867" s="388" t="s">
        <v>7224</v>
      </c>
      <c r="C5867" s="388" t="s">
        <v>145</v>
      </c>
      <c r="D5867" s="388" t="s">
        <v>334</v>
      </c>
      <c r="E5867" s="389" t="s">
        <v>18098</v>
      </c>
      <c r="F5867" s="388" t="s">
        <v>241</v>
      </c>
    </row>
    <row r="5868" spans="1:6">
      <c r="A5868" s="388">
        <v>87857</v>
      </c>
      <c r="B5868" s="388" t="s">
        <v>7225</v>
      </c>
      <c r="C5868" s="388" t="s">
        <v>145</v>
      </c>
      <c r="D5868" s="388" t="s">
        <v>334</v>
      </c>
      <c r="E5868" s="389" t="s">
        <v>18898</v>
      </c>
      <c r="F5868" s="388" t="s">
        <v>241</v>
      </c>
    </row>
    <row r="5869" spans="1:6">
      <c r="A5869" s="388">
        <v>87858</v>
      </c>
      <c r="B5869" s="388" t="s">
        <v>7226</v>
      </c>
      <c r="C5869" s="388" t="s">
        <v>145</v>
      </c>
      <c r="D5869" s="388" t="s">
        <v>334</v>
      </c>
      <c r="E5869" s="389" t="s">
        <v>18899</v>
      </c>
      <c r="F5869" s="388" t="s">
        <v>241</v>
      </c>
    </row>
    <row r="5870" spans="1:6">
      <c r="A5870" s="388">
        <v>87859</v>
      </c>
      <c r="B5870" s="388" t="s">
        <v>7227</v>
      </c>
      <c r="C5870" s="388" t="s">
        <v>145</v>
      </c>
      <c r="D5870" s="388" t="s">
        <v>334</v>
      </c>
      <c r="E5870" s="389" t="s">
        <v>18900</v>
      </c>
      <c r="F5870" s="388" t="s">
        <v>241</v>
      </c>
    </row>
    <row r="5871" spans="1:6">
      <c r="A5871" s="388">
        <v>89048</v>
      </c>
      <c r="B5871" s="388" t="s">
        <v>7228</v>
      </c>
      <c r="C5871" s="388" t="s">
        <v>145</v>
      </c>
      <c r="D5871" s="388" t="s">
        <v>334</v>
      </c>
      <c r="E5871" s="389" t="s">
        <v>18901</v>
      </c>
      <c r="F5871" s="388" t="s">
        <v>241</v>
      </c>
    </row>
    <row r="5872" spans="1:6">
      <c r="A5872" s="388">
        <v>89049</v>
      </c>
      <c r="B5872" s="388" t="s">
        <v>7229</v>
      </c>
      <c r="C5872" s="388" t="s">
        <v>145</v>
      </c>
      <c r="D5872" s="388" t="s">
        <v>334</v>
      </c>
      <c r="E5872" s="389" t="s">
        <v>424</v>
      </c>
      <c r="F5872" s="388" t="s">
        <v>241</v>
      </c>
    </row>
    <row r="5873" spans="1:6">
      <c r="A5873" s="388">
        <v>89173</v>
      </c>
      <c r="B5873" s="388" t="s">
        <v>7230</v>
      </c>
      <c r="C5873" s="388" t="s">
        <v>145</v>
      </c>
      <c r="D5873" s="388" t="s">
        <v>334</v>
      </c>
      <c r="E5873" s="389" t="s">
        <v>14695</v>
      </c>
      <c r="F5873" s="388" t="s">
        <v>241</v>
      </c>
    </row>
    <row r="5874" spans="1:6">
      <c r="A5874" s="388">
        <v>90406</v>
      </c>
      <c r="B5874" s="388" t="s">
        <v>7231</v>
      </c>
      <c r="C5874" s="388" t="s">
        <v>145</v>
      </c>
      <c r="D5874" s="388" t="s">
        <v>334</v>
      </c>
      <c r="E5874" s="389" t="s">
        <v>14487</v>
      </c>
      <c r="F5874" s="388" t="s">
        <v>241</v>
      </c>
    </row>
    <row r="5875" spans="1:6">
      <c r="A5875" s="388">
        <v>90407</v>
      </c>
      <c r="B5875" s="388" t="s">
        <v>7232</v>
      </c>
      <c r="C5875" s="388" t="s">
        <v>145</v>
      </c>
      <c r="D5875" s="388" t="s">
        <v>709</v>
      </c>
      <c r="E5875" s="389" t="s">
        <v>13911</v>
      </c>
      <c r="F5875" s="388" t="s">
        <v>241</v>
      </c>
    </row>
    <row r="5876" spans="1:6">
      <c r="A5876" s="388">
        <v>90408</v>
      </c>
      <c r="B5876" s="388" t="s">
        <v>7233</v>
      </c>
      <c r="C5876" s="388" t="s">
        <v>145</v>
      </c>
      <c r="D5876" s="388" t="s">
        <v>334</v>
      </c>
      <c r="E5876" s="389" t="s">
        <v>3501</v>
      </c>
      <c r="F5876" s="388" t="s">
        <v>241</v>
      </c>
    </row>
    <row r="5877" spans="1:6">
      <c r="A5877" s="388">
        <v>90409</v>
      </c>
      <c r="B5877" s="388" t="s">
        <v>7234</v>
      </c>
      <c r="C5877" s="388" t="s">
        <v>145</v>
      </c>
      <c r="D5877" s="388" t="s">
        <v>709</v>
      </c>
      <c r="E5877" s="389" t="s">
        <v>5466</v>
      </c>
      <c r="F5877" s="388" t="s">
        <v>241</v>
      </c>
    </row>
    <row r="5878" spans="1:6">
      <c r="A5878" s="388">
        <v>87242</v>
      </c>
      <c r="B5878" s="388" t="s">
        <v>7236</v>
      </c>
      <c r="C5878" s="388" t="s">
        <v>145</v>
      </c>
      <c r="D5878" s="388" t="s">
        <v>334</v>
      </c>
      <c r="E5878" s="389" t="s">
        <v>18902</v>
      </c>
      <c r="F5878" s="388" t="s">
        <v>241</v>
      </c>
    </row>
    <row r="5879" spans="1:6">
      <c r="A5879" s="388">
        <v>87243</v>
      </c>
      <c r="B5879" s="388" t="s">
        <v>7237</v>
      </c>
      <c r="C5879" s="388" t="s">
        <v>145</v>
      </c>
      <c r="D5879" s="388" t="s">
        <v>334</v>
      </c>
      <c r="E5879" s="389" t="s">
        <v>18903</v>
      </c>
      <c r="F5879" s="388" t="s">
        <v>241</v>
      </c>
    </row>
    <row r="5880" spans="1:6">
      <c r="A5880" s="388">
        <v>87244</v>
      </c>
      <c r="B5880" s="388" t="s">
        <v>7238</v>
      </c>
      <c r="C5880" s="388" t="s">
        <v>145</v>
      </c>
      <c r="D5880" s="388" t="s">
        <v>334</v>
      </c>
      <c r="E5880" s="389" t="s">
        <v>18904</v>
      </c>
      <c r="F5880" s="388" t="s">
        <v>241</v>
      </c>
    </row>
    <row r="5881" spans="1:6">
      <c r="A5881" s="388">
        <v>87245</v>
      </c>
      <c r="B5881" s="388" t="s">
        <v>7239</v>
      </c>
      <c r="C5881" s="388" t="s">
        <v>145</v>
      </c>
      <c r="D5881" s="388" t="s">
        <v>334</v>
      </c>
      <c r="E5881" s="389" t="s">
        <v>18905</v>
      </c>
      <c r="F5881" s="388" t="s">
        <v>241</v>
      </c>
    </row>
    <row r="5882" spans="1:6">
      <c r="A5882" s="388">
        <v>87264</v>
      </c>
      <c r="B5882" s="388" t="s">
        <v>7240</v>
      </c>
      <c r="C5882" s="388" t="s">
        <v>145</v>
      </c>
      <c r="D5882" s="388" t="s">
        <v>334</v>
      </c>
      <c r="E5882" s="389" t="s">
        <v>18906</v>
      </c>
      <c r="F5882" s="388" t="s">
        <v>241</v>
      </c>
    </row>
    <row r="5883" spans="1:6">
      <c r="A5883" s="388">
        <v>87265</v>
      </c>
      <c r="B5883" s="388" t="s">
        <v>7241</v>
      </c>
      <c r="C5883" s="388" t="s">
        <v>145</v>
      </c>
      <c r="D5883" s="388" t="s">
        <v>334</v>
      </c>
      <c r="E5883" s="389" t="s">
        <v>14021</v>
      </c>
      <c r="F5883" s="388" t="s">
        <v>241</v>
      </c>
    </row>
    <row r="5884" spans="1:6">
      <c r="A5884" s="388">
        <v>87266</v>
      </c>
      <c r="B5884" s="388" t="s">
        <v>7243</v>
      </c>
      <c r="C5884" s="388" t="s">
        <v>145</v>
      </c>
      <c r="D5884" s="388" t="s">
        <v>334</v>
      </c>
      <c r="E5884" s="389" t="s">
        <v>18518</v>
      </c>
      <c r="F5884" s="388" t="s">
        <v>241</v>
      </c>
    </row>
    <row r="5885" spans="1:6">
      <c r="A5885" s="388">
        <v>87267</v>
      </c>
      <c r="B5885" s="388" t="s">
        <v>7244</v>
      </c>
      <c r="C5885" s="388" t="s">
        <v>145</v>
      </c>
      <c r="D5885" s="388" t="s">
        <v>334</v>
      </c>
      <c r="E5885" s="389" t="s">
        <v>14957</v>
      </c>
      <c r="F5885" s="388" t="s">
        <v>241</v>
      </c>
    </row>
    <row r="5886" spans="1:6">
      <c r="A5886" s="388">
        <v>87268</v>
      </c>
      <c r="B5886" s="388" t="s">
        <v>7245</v>
      </c>
      <c r="C5886" s="388" t="s">
        <v>145</v>
      </c>
      <c r="D5886" s="388" t="s">
        <v>334</v>
      </c>
      <c r="E5886" s="389" t="s">
        <v>18907</v>
      </c>
      <c r="F5886" s="388" t="s">
        <v>241</v>
      </c>
    </row>
    <row r="5887" spans="1:6">
      <c r="A5887" s="388">
        <v>87269</v>
      </c>
      <c r="B5887" s="388" t="s">
        <v>7246</v>
      </c>
      <c r="C5887" s="388" t="s">
        <v>145</v>
      </c>
      <c r="D5887" s="388" t="s">
        <v>334</v>
      </c>
      <c r="E5887" s="389" t="s">
        <v>17056</v>
      </c>
      <c r="F5887" s="388" t="s">
        <v>241</v>
      </c>
    </row>
    <row r="5888" spans="1:6">
      <c r="A5888" s="388">
        <v>87270</v>
      </c>
      <c r="B5888" s="388" t="s">
        <v>7247</v>
      </c>
      <c r="C5888" s="388" t="s">
        <v>145</v>
      </c>
      <c r="D5888" s="388" t="s">
        <v>334</v>
      </c>
      <c r="E5888" s="389" t="s">
        <v>18908</v>
      </c>
      <c r="F5888" s="388" t="s">
        <v>241</v>
      </c>
    </row>
    <row r="5889" spans="1:6">
      <c r="A5889" s="388">
        <v>87271</v>
      </c>
      <c r="B5889" s="388" t="s">
        <v>7248</v>
      </c>
      <c r="C5889" s="388" t="s">
        <v>145</v>
      </c>
      <c r="D5889" s="388" t="s">
        <v>334</v>
      </c>
      <c r="E5889" s="389" t="s">
        <v>18909</v>
      </c>
      <c r="F5889" s="388" t="s">
        <v>241</v>
      </c>
    </row>
    <row r="5890" spans="1:6">
      <c r="A5890" s="388">
        <v>87272</v>
      </c>
      <c r="B5890" s="388" t="s">
        <v>7249</v>
      </c>
      <c r="C5890" s="388" t="s">
        <v>145</v>
      </c>
      <c r="D5890" s="388" t="s">
        <v>334</v>
      </c>
      <c r="E5890" s="389" t="s">
        <v>8155</v>
      </c>
      <c r="F5890" s="388" t="s">
        <v>241</v>
      </c>
    </row>
    <row r="5891" spans="1:6">
      <c r="A5891" s="388">
        <v>87273</v>
      </c>
      <c r="B5891" s="388" t="s">
        <v>7250</v>
      </c>
      <c r="C5891" s="388" t="s">
        <v>145</v>
      </c>
      <c r="D5891" s="388" t="s">
        <v>334</v>
      </c>
      <c r="E5891" s="389" t="s">
        <v>16017</v>
      </c>
      <c r="F5891" s="388" t="s">
        <v>241</v>
      </c>
    </row>
    <row r="5892" spans="1:6">
      <c r="A5892" s="388">
        <v>87274</v>
      </c>
      <c r="B5892" s="388" t="s">
        <v>7251</v>
      </c>
      <c r="C5892" s="388" t="s">
        <v>145</v>
      </c>
      <c r="D5892" s="388" t="s">
        <v>334</v>
      </c>
      <c r="E5892" s="389" t="s">
        <v>14958</v>
      </c>
      <c r="F5892" s="388" t="s">
        <v>241</v>
      </c>
    </row>
    <row r="5893" spans="1:6">
      <c r="A5893" s="388">
        <v>87275</v>
      </c>
      <c r="B5893" s="388" t="s">
        <v>7252</v>
      </c>
      <c r="C5893" s="388" t="s">
        <v>145</v>
      </c>
      <c r="D5893" s="388" t="s">
        <v>334</v>
      </c>
      <c r="E5893" s="389" t="s">
        <v>18910</v>
      </c>
      <c r="F5893" s="388" t="s">
        <v>241</v>
      </c>
    </row>
    <row r="5894" spans="1:6">
      <c r="A5894" s="388">
        <v>88786</v>
      </c>
      <c r="B5894" s="388" t="s">
        <v>7253</v>
      </c>
      <c r="C5894" s="388" t="s">
        <v>145</v>
      </c>
      <c r="D5894" s="388" t="s">
        <v>334</v>
      </c>
      <c r="E5894" s="389" t="s">
        <v>18911</v>
      </c>
      <c r="F5894" s="388" t="s">
        <v>241</v>
      </c>
    </row>
    <row r="5895" spans="1:6">
      <c r="A5895" s="388">
        <v>88787</v>
      </c>
      <c r="B5895" s="388" t="s">
        <v>7254</v>
      </c>
      <c r="C5895" s="388" t="s">
        <v>145</v>
      </c>
      <c r="D5895" s="388" t="s">
        <v>334</v>
      </c>
      <c r="E5895" s="389" t="s">
        <v>18912</v>
      </c>
      <c r="F5895" s="388" t="s">
        <v>241</v>
      </c>
    </row>
    <row r="5896" spans="1:6">
      <c r="A5896" s="388">
        <v>88788</v>
      </c>
      <c r="B5896" s="388" t="s">
        <v>7255</v>
      </c>
      <c r="C5896" s="388" t="s">
        <v>145</v>
      </c>
      <c r="D5896" s="388" t="s">
        <v>334</v>
      </c>
      <c r="E5896" s="389" t="s">
        <v>18913</v>
      </c>
      <c r="F5896" s="388" t="s">
        <v>241</v>
      </c>
    </row>
    <row r="5897" spans="1:6">
      <c r="A5897" s="388">
        <v>88789</v>
      </c>
      <c r="B5897" s="388" t="s">
        <v>7256</v>
      </c>
      <c r="C5897" s="388" t="s">
        <v>145</v>
      </c>
      <c r="D5897" s="388" t="s">
        <v>334</v>
      </c>
      <c r="E5897" s="389" t="s">
        <v>18914</v>
      </c>
      <c r="F5897" s="388" t="s">
        <v>241</v>
      </c>
    </row>
    <row r="5898" spans="1:6">
      <c r="A5898" s="388">
        <v>89045</v>
      </c>
      <c r="B5898" s="388" t="s">
        <v>7257</v>
      </c>
      <c r="C5898" s="388" t="s">
        <v>145</v>
      </c>
      <c r="D5898" s="388" t="s">
        <v>334</v>
      </c>
      <c r="E5898" s="389" t="s">
        <v>5560</v>
      </c>
      <c r="F5898" s="388" t="s">
        <v>241</v>
      </c>
    </row>
    <row r="5899" spans="1:6">
      <c r="A5899" s="388">
        <v>89170</v>
      </c>
      <c r="B5899" s="388" t="s">
        <v>7258</v>
      </c>
      <c r="C5899" s="388" t="s">
        <v>145</v>
      </c>
      <c r="D5899" s="388" t="s">
        <v>334</v>
      </c>
      <c r="E5899" s="389" t="s">
        <v>14959</v>
      </c>
      <c r="F5899" s="388" t="s">
        <v>241</v>
      </c>
    </row>
    <row r="5900" spans="1:6">
      <c r="A5900" s="388">
        <v>93392</v>
      </c>
      <c r="B5900" s="388" t="s">
        <v>7259</v>
      </c>
      <c r="C5900" s="388" t="s">
        <v>145</v>
      </c>
      <c r="D5900" s="388" t="s">
        <v>334</v>
      </c>
      <c r="E5900" s="389" t="s">
        <v>18915</v>
      </c>
      <c r="F5900" s="388" t="s">
        <v>241</v>
      </c>
    </row>
    <row r="5901" spans="1:6">
      <c r="A5901" s="388">
        <v>93393</v>
      </c>
      <c r="B5901" s="388" t="s">
        <v>7260</v>
      </c>
      <c r="C5901" s="388" t="s">
        <v>145</v>
      </c>
      <c r="D5901" s="388" t="s">
        <v>334</v>
      </c>
      <c r="E5901" s="389" t="s">
        <v>18916</v>
      </c>
      <c r="F5901" s="388" t="s">
        <v>241</v>
      </c>
    </row>
    <row r="5902" spans="1:6">
      <c r="A5902" s="388">
        <v>93394</v>
      </c>
      <c r="B5902" s="388" t="s">
        <v>7261</v>
      </c>
      <c r="C5902" s="388" t="s">
        <v>145</v>
      </c>
      <c r="D5902" s="388" t="s">
        <v>334</v>
      </c>
      <c r="E5902" s="389" t="s">
        <v>18917</v>
      </c>
      <c r="F5902" s="388" t="s">
        <v>241</v>
      </c>
    </row>
    <row r="5903" spans="1:6">
      <c r="A5903" s="388">
        <v>93395</v>
      </c>
      <c r="B5903" s="388" t="s">
        <v>7262</v>
      </c>
      <c r="C5903" s="388" t="s">
        <v>145</v>
      </c>
      <c r="D5903" s="388" t="s">
        <v>334</v>
      </c>
      <c r="E5903" s="389" t="s">
        <v>14960</v>
      </c>
      <c r="F5903" s="388" t="s">
        <v>241</v>
      </c>
    </row>
    <row r="5904" spans="1:6">
      <c r="A5904" s="388">
        <v>99194</v>
      </c>
      <c r="B5904" s="388" t="s">
        <v>7263</v>
      </c>
      <c r="C5904" s="388" t="s">
        <v>145</v>
      </c>
      <c r="D5904" s="388" t="s">
        <v>334</v>
      </c>
      <c r="E5904" s="389" t="s">
        <v>14036</v>
      </c>
      <c r="F5904" s="388" t="s">
        <v>241</v>
      </c>
    </row>
    <row r="5905" spans="1:6">
      <c r="A5905" s="388">
        <v>99195</v>
      </c>
      <c r="B5905" s="388" t="s">
        <v>7264</v>
      </c>
      <c r="C5905" s="388" t="s">
        <v>145</v>
      </c>
      <c r="D5905" s="388" t="s">
        <v>334</v>
      </c>
      <c r="E5905" s="389" t="s">
        <v>16338</v>
      </c>
      <c r="F5905" s="388" t="s">
        <v>241</v>
      </c>
    </row>
    <row r="5906" spans="1:6">
      <c r="A5906" s="388">
        <v>99196</v>
      </c>
      <c r="B5906" s="388" t="s">
        <v>7265</v>
      </c>
      <c r="C5906" s="388" t="s">
        <v>145</v>
      </c>
      <c r="D5906" s="388" t="s">
        <v>334</v>
      </c>
      <c r="E5906" s="389" t="s">
        <v>18918</v>
      </c>
      <c r="F5906" s="388" t="s">
        <v>241</v>
      </c>
    </row>
    <row r="5907" spans="1:6">
      <c r="A5907" s="388">
        <v>99198</v>
      </c>
      <c r="B5907" s="388" t="s">
        <v>7266</v>
      </c>
      <c r="C5907" s="388" t="s">
        <v>145</v>
      </c>
      <c r="D5907" s="388" t="s">
        <v>334</v>
      </c>
      <c r="E5907" s="389" t="s">
        <v>18919</v>
      </c>
      <c r="F5907" s="388" t="s">
        <v>241</v>
      </c>
    </row>
    <row r="5908" spans="1:6">
      <c r="A5908" s="388">
        <v>101965</v>
      </c>
      <c r="B5908" s="388" t="s">
        <v>7267</v>
      </c>
      <c r="C5908" s="388" t="s">
        <v>239</v>
      </c>
      <c r="D5908" s="388" t="s">
        <v>240</v>
      </c>
      <c r="E5908" s="389" t="s">
        <v>18920</v>
      </c>
      <c r="F5908" s="388" t="s">
        <v>241</v>
      </c>
    </row>
    <row r="5909" spans="1:6">
      <c r="A5909" s="388">
        <v>101966</v>
      </c>
      <c r="B5909" s="388" t="s">
        <v>7268</v>
      </c>
      <c r="C5909" s="388" t="s">
        <v>239</v>
      </c>
      <c r="D5909" s="388" t="s">
        <v>240</v>
      </c>
      <c r="E5909" s="389" t="s">
        <v>18921</v>
      </c>
      <c r="F5909" s="388" t="s">
        <v>241</v>
      </c>
    </row>
    <row r="5910" spans="1:6">
      <c r="A5910" s="388">
        <v>101979</v>
      </c>
      <c r="B5910" s="388" t="s">
        <v>7269</v>
      </c>
      <c r="C5910" s="388" t="s">
        <v>239</v>
      </c>
      <c r="D5910" s="388" t="s">
        <v>334</v>
      </c>
      <c r="E5910" s="389" t="s">
        <v>17301</v>
      </c>
      <c r="F5910" s="388" t="s">
        <v>241</v>
      </c>
    </row>
    <row r="5911" spans="1:6">
      <c r="A5911" s="388">
        <v>96112</v>
      </c>
      <c r="B5911" s="388" t="s">
        <v>7270</v>
      </c>
      <c r="C5911" s="388" t="s">
        <v>145</v>
      </c>
      <c r="D5911" s="388" t="s">
        <v>334</v>
      </c>
      <c r="E5911" s="389" t="s">
        <v>18922</v>
      </c>
      <c r="F5911" s="388" t="s">
        <v>241</v>
      </c>
    </row>
    <row r="5912" spans="1:6">
      <c r="A5912" s="388">
        <v>96117</v>
      </c>
      <c r="B5912" s="388" t="s">
        <v>7271</v>
      </c>
      <c r="C5912" s="388" t="s">
        <v>145</v>
      </c>
      <c r="D5912" s="388" t="s">
        <v>334</v>
      </c>
      <c r="E5912" s="389" t="s">
        <v>18923</v>
      </c>
      <c r="F5912" s="388" t="s">
        <v>241</v>
      </c>
    </row>
    <row r="5913" spans="1:6">
      <c r="A5913" s="388">
        <v>96122</v>
      </c>
      <c r="B5913" s="388" t="s">
        <v>7272</v>
      </c>
      <c r="C5913" s="388" t="s">
        <v>239</v>
      </c>
      <c r="D5913" s="388" t="s">
        <v>334</v>
      </c>
      <c r="E5913" s="389" t="s">
        <v>18924</v>
      </c>
      <c r="F5913" s="388" t="s">
        <v>241</v>
      </c>
    </row>
    <row r="5914" spans="1:6">
      <c r="A5914" s="388">
        <v>96109</v>
      </c>
      <c r="B5914" s="388" t="s">
        <v>7273</v>
      </c>
      <c r="C5914" s="388" t="s">
        <v>145</v>
      </c>
      <c r="D5914" s="388" t="s">
        <v>240</v>
      </c>
      <c r="E5914" s="389" t="s">
        <v>1925</v>
      </c>
      <c r="F5914" s="388" t="s">
        <v>241</v>
      </c>
    </row>
    <row r="5915" spans="1:6">
      <c r="A5915" s="388">
        <v>96110</v>
      </c>
      <c r="B5915" s="388" t="s">
        <v>7275</v>
      </c>
      <c r="C5915" s="388" t="s">
        <v>145</v>
      </c>
      <c r="D5915" s="388" t="s">
        <v>240</v>
      </c>
      <c r="E5915" s="389" t="s">
        <v>14961</v>
      </c>
      <c r="F5915" s="388" t="s">
        <v>241</v>
      </c>
    </row>
    <row r="5916" spans="1:6">
      <c r="A5916" s="388">
        <v>96113</v>
      </c>
      <c r="B5916" s="388" t="s">
        <v>7276</v>
      </c>
      <c r="C5916" s="388" t="s">
        <v>145</v>
      </c>
      <c r="D5916" s="388" t="s">
        <v>240</v>
      </c>
      <c r="E5916" s="389" t="s">
        <v>18758</v>
      </c>
      <c r="F5916" s="388" t="s">
        <v>241</v>
      </c>
    </row>
    <row r="5917" spans="1:6">
      <c r="A5917" s="388">
        <v>96114</v>
      </c>
      <c r="B5917" s="388" t="s">
        <v>7277</v>
      </c>
      <c r="C5917" s="388" t="s">
        <v>145</v>
      </c>
      <c r="D5917" s="388" t="s">
        <v>240</v>
      </c>
      <c r="E5917" s="389" t="s">
        <v>2704</v>
      </c>
      <c r="F5917" s="388" t="s">
        <v>241</v>
      </c>
    </row>
    <row r="5918" spans="1:6">
      <c r="A5918" s="388">
        <v>96120</v>
      </c>
      <c r="B5918" s="388" t="s">
        <v>7278</v>
      </c>
      <c r="C5918" s="388" t="s">
        <v>239</v>
      </c>
      <c r="D5918" s="388" t="s">
        <v>334</v>
      </c>
      <c r="E5918" s="389" t="s">
        <v>7560</v>
      </c>
      <c r="F5918" s="388" t="s">
        <v>241</v>
      </c>
    </row>
    <row r="5919" spans="1:6">
      <c r="A5919" s="388">
        <v>96123</v>
      </c>
      <c r="B5919" s="388" t="s">
        <v>7280</v>
      </c>
      <c r="C5919" s="388" t="s">
        <v>239</v>
      </c>
      <c r="D5919" s="388" t="s">
        <v>240</v>
      </c>
      <c r="E5919" s="389" t="s">
        <v>14962</v>
      </c>
      <c r="F5919" s="388" t="s">
        <v>241</v>
      </c>
    </row>
    <row r="5920" spans="1:6">
      <c r="A5920" s="388">
        <v>99054</v>
      </c>
      <c r="B5920" s="388" t="s">
        <v>7281</v>
      </c>
      <c r="C5920" s="388" t="s">
        <v>145</v>
      </c>
      <c r="D5920" s="388" t="s">
        <v>240</v>
      </c>
      <c r="E5920" s="389" t="s">
        <v>4728</v>
      </c>
      <c r="F5920" s="388" t="s">
        <v>241</v>
      </c>
    </row>
    <row r="5921" spans="1:6">
      <c r="A5921" s="388">
        <v>96111</v>
      </c>
      <c r="B5921" s="388" t="s">
        <v>7282</v>
      </c>
      <c r="C5921" s="388" t="s">
        <v>145</v>
      </c>
      <c r="D5921" s="388" t="s">
        <v>240</v>
      </c>
      <c r="E5921" s="389" t="s">
        <v>18925</v>
      </c>
      <c r="F5921" s="388" t="s">
        <v>241</v>
      </c>
    </row>
    <row r="5922" spans="1:6">
      <c r="A5922" s="388">
        <v>96116</v>
      </c>
      <c r="B5922" s="388" t="s">
        <v>7284</v>
      </c>
      <c r="C5922" s="388" t="s">
        <v>145</v>
      </c>
      <c r="D5922" s="388" t="s">
        <v>240</v>
      </c>
      <c r="E5922" s="389" t="s">
        <v>18926</v>
      </c>
      <c r="F5922" s="388" t="s">
        <v>241</v>
      </c>
    </row>
    <row r="5923" spans="1:6">
      <c r="A5923" s="388">
        <v>96121</v>
      </c>
      <c r="B5923" s="388" t="s">
        <v>7286</v>
      </c>
      <c r="C5923" s="388" t="s">
        <v>239</v>
      </c>
      <c r="D5923" s="388" t="s">
        <v>240</v>
      </c>
      <c r="E5923" s="389" t="s">
        <v>13937</v>
      </c>
      <c r="F5923" s="388" t="s">
        <v>241</v>
      </c>
    </row>
    <row r="5924" spans="1:6">
      <c r="A5924" s="388">
        <v>96485</v>
      </c>
      <c r="B5924" s="388" t="s">
        <v>7287</v>
      </c>
      <c r="C5924" s="388" t="s">
        <v>145</v>
      </c>
      <c r="D5924" s="388" t="s">
        <v>240</v>
      </c>
      <c r="E5924" s="389" t="s">
        <v>18927</v>
      </c>
      <c r="F5924" s="388" t="s">
        <v>241</v>
      </c>
    </row>
    <row r="5925" spans="1:6">
      <c r="A5925" s="388">
        <v>96486</v>
      </c>
      <c r="B5925" s="388" t="s">
        <v>7288</v>
      </c>
      <c r="C5925" s="388" t="s">
        <v>145</v>
      </c>
      <c r="D5925" s="388" t="s">
        <v>240</v>
      </c>
      <c r="E5925" s="389" t="s">
        <v>17497</v>
      </c>
      <c r="F5925" s="388" t="s">
        <v>241</v>
      </c>
    </row>
    <row r="5926" spans="1:6">
      <c r="A5926" s="388">
        <v>91514</v>
      </c>
      <c r="B5926" s="388" t="s">
        <v>7289</v>
      </c>
      <c r="C5926" s="388" t="s">
        <v>145</v>
      </c>
      <c r="D5926" s="388" t="s">
        <v>334</v>
      </c>
      <c r="E5926" s="389" t="s">
        <v>8224</v>
      </c>
      <c r="F5926" s="388" t="s">
        <v>241</v>
      </c>
    </row>
    <row r="5927" spans="1:6">
      <c r="A5927" s="388">
        <v>91515</v>
      </c>
      <c r="B5927" s="388" t="s">
        <v>7291</v>
      </c>
      <c r="C5927" s="388" t="s">
        <v>145</v>
      </c>
      <c r="D5927" s="388" t="s">
        <v>334</v>
      </c>
      <c r="E5927" s="389" t="s">
        <v>9879</v>
      </c>
      <c r="F5927" s="388" t="s">
        <v>241</v>
      </c>
    </row>
    <row r="5928" spans="1:6">
      <c r="A5928" s="388">
        <v>91516</v>
      </c>
      <c r="B5928" s="388" t="s">
        <v>7293</v>
      </c>
      <c r="C5928" s="388" t="s">
        <v>145</v>
      </c>
      <c r="D5928" s="388" t="s">
        <v>334</v>
      </c>
      <c r="E5928" s="389" t="s">
        <v>9777</v>
      </c>
      <c r="F5928" s="388" t="s">
        <v>241</v>
      </c>
    </row>
    <row r="5929" spans="1:6">
      <c r="A5929" s="388">
        <v>91517</v>
      </c>
      <c r="B5929" s="388" t="s">
        <v>7294</v>
      </c>
      <c r="C5929" s="388" t="s">
        <v>145</v>
      </c>
      <c r="D5929" s="388" t="s">
        <v>334</v>
      </c>
      <c r="E5929" s="389" t="s">
        <v>14286</v>
      </c>
      <c r="F5929" s="388" t="s">
        <v>241</v>
      </c>
    </row>
    <row r="5930" spans="1:6">
      <c r="A5930" s="388">
        <v>91519</v>
      </c>
      <c r="B5930" s="388" t="s">
        <v>7295</v>
      </c>
      <c r="C5930" s="388" t="s">
        <v>145</v>
      </c>
      <c r="D5930" s="388" t="s">
        <v>334</v>
      </c>
      <c r="E5930" s="389" t="s">
        <v>18928</v>
      </c>
      <c r="F5930" s="388" t="s">
        <v>241</v>
      </c>
    </row>
    <row r="5931" spans="1:6">
      <c r="A5931" s="388">
        <v>91520</v>
      </c>
      <c r="B5931" s="388" t="s">
        <v>7296</v>
      </c>
      <c r="C5931" s="388" t="s">
        <v>145</v>
      </c>
      <c r="D5931" s="388" t="s">
        <v>334</v>
      </c>
      <c r="E5931" s="389" t="s">
        <v>7506</v>
      </c>
      <c r="F5931" s="388" t="s">
        <v>241</v>
      </c>
    </row>
    <row r="5932" spans="1:6">
      <c r="A5932" s="388">
        <v>91522</v>
      </c>
      <c r="B5932" s="388" t="s">
        <v>7298</v>
      </c>
      <c r="C5932" s="388" t="s">
        <v>145</v>
      </c>
      <c r="D5932" s="388" t="s">
        <v>334</v>
      </c>
      <c r="E5932" s="389" t="s">
        <v>1191</v>
      </c>
      <c r="F5932" s="388" t="s">
        <v>241</v>
      </c>
    </row>
    <row r="5933" spans="1:6">
      <c r="A5933" s="388">
        <v>91525</v>
      </c>
      <c r="B5933" s="388" t="s">
        <v>7299</v>
      </c>
      <c r="C5933" s="388" t="s">
        <v>145</v>
      </c>
      <c r="D5933" s="388" t="s">
        <v>334</v>
      </c>
      <c r="E5933" s="389" t="s">
        <v>1133</v>
      </c>
      <c r="F5933" s="388" t="s">
        <v>241</v>
      </c>
    </row>
    <row r="5934" spans="1:6">
      <c r="A5934" s="388">
        <v>87280</v>
      </c>
      <c r="B5934" s="388" t="s">
        <v>7300</v>
      </c>
      <c r="C5934" s="388" t="s">
        <v>133</v>
      </c>
      <c r="D5934" s="388" t="s">
        <v>334</v>
      </c>
      <c r="E5934" s="389" t="s">
        <v>18929</v>
      </c>
      <c r="F5934" s="388" t="s">
        <v>241</v>
      </c>
    </row>
    <row r="5935" spans="1:6">
      <c r="A5935" s="388">
        <v>87281</v>
      </c>
      <c r="B5935" s="388" t="s">
        <v>7301</v>
      </c>
      <c r="C5935" s="388" t="s">
        <v>133</v>
      </c>
      <c r="D5935" s="388" t="s">
        <v>334</v>
      </c>
      <c r="E5935" s="389" t="s">
        <v>18930</v>
      </c>
      <c r="F5935" s="388" t="s">
        <v>241</v>
      </c>
    </row>
    <row r="5936" spans="1:6">
      <c r="A5936" s="388">
        <v>87283</v>
      </c>
      <c r="B5936" s="388" t="s">
        <v>7302</v>
      </c>
      <c r="C5936" s="388" t="s">
        <v>133</v>
      </c>
      <c r="D5936" s="388" t="s">
        <v>334</v>
      </c>
      <c r="E5936" s="389" t="s">
        <v>16158</v>
      </c>
      <c r="F5936" s="388" t="s">
        <v>241</v>
      </c>
    </row>
    <row r="5937" spans="1:6">
      <c r="A5937" s="388">
        <v>87284</v>
      </c>
      <c r="B5937" s="388" t="s">
        <v>7303</v>
      </c>
      <c r="C5937" s="388" t="s">
        <v>133</v>
      </c>
      <c r="D5937" s="388" t="s">
        <v>334</v>
      </c>
      <c r="E5937" s="389" t="s">
        <v>18931</v>
      </c>
      <c r="F5937" s="388" t="s">
        <v>241</v>
      </c>
    </row>
    <row r="5938" spans="1:6">
      <c r="A5938" s="388">
        <v>87286</v>
      </c>
      <c r="B5938" s="388" t="s">
        <v>7304</v>
      </c>
      <c r="C5938" s="388" t="s">
        <v>133</v>
      </c>
      <c r="D5938" s="388" t="s">
        <v>334</v>
      </c>
      <c r="E5938" s="389" t="s">
        <v>18932</v>
      </c>
      <c r="F5938" s="388" t="s">
        <v>241</v>
      </c>
    </row>
    <row r="5939" spans="1:6">
      <c r="A5939" s="388">
        <v>87287</v>
      </c>
      <c r="B5939" s="388" t="s">
        <v>7305</v>
      </c>
      <c r="C5939" s="388" t="s">
        <v>133</v>
      </c>
      <c r="D5939" s="388" t="s">
        <v>334</v>
      </c>
      <c r="E5939" s="389" t="s">
        <v>18933</v>
      </c>
      <c r="F5939" s="388" t="s">
        <v>241</v>
      </c>
    </row>
    <row r="5940" spans="1:6">
      <c r="A5940" s="388">
        <v>87289</v>
      </c>
      <c r="B5940" s="388" t="s">
        <v>7306</v>
      </c>
      <c r="C5940" s="388" t="s">
        <v>133</v>
      </c>
      <c r="D5940" s="388" t="s">
        <v>334</v>
      </c>
      <c r="E5940" s="389" t="s">
        <v>18934</v>
      </c>
      <c r="F5940" s="388" t="s">
        <v>241</v>
      </c>
    </row>
    <row r="5941" spans="1:6">
      <c r="A5941" s="388">
        <v>87290</v>
      </c>
      <c r="B5941" s="388" t="s">
        <v>7307</v>
      </c>
      <c r="C5941" s="388" t="s">
        <v>133</v>
      </c>
      <c r="D5941" s="388" t="s">
        <v>334</v>
      </c>
      <c r="E5941" s="389" t="s">
        <v>18935</v>
      </c>
      <c r="F5941" s="388" t="s">
        <v>241</v>
      </c>
    </row>
    <row r="5942" spans="1:6">
      <c r="A5942" s="388">
        <v>87292</v>
      </c>
      <c r="B5942" s="388" t="s">
        <v>7308</v>
      </c>
      <c r="C5942" s="388" t="s">
        <v>133</v>
      </c>
      <c r="D5942" s="388" t="s">
        <v>334</v>
      </c>
      <c r="E5942" s="389" t="s">
        <v>18936</v>
      </c>
      <c r="F5942" s="388" t="s">
        <v>241</v>
      </c>
    </row>
    <row r="5943" spans="1:6">
      <c r="A5943" s="388">
        <v>87294</v>
      </c>
      <c r="B5943" s="388" t="s">
        <v>7309</v>
      </c>
      <c r="C5943" s="388" t="s">
        <v>133</v>
      </c>
      <c r="D5943" s="388" t="s">
        <v>334</v>
      </c>
      <c r="E5943" s="389" t="s">
        <v>18937</v>
      </c>
      <c r="F5943" s="388" t="s">
        <v>241</v>
      </c>
    </row>
    <row r="5944" spans="1:6">
      <c r="A5944" s="388">
        <v>87295</v>
      </c>
      <c r="B5944" s="388" t="s">
        <v>7310</v>
      </c>
      <c r="C5944" s="388" t="s">
        <v>133</v>
      </c>
      <c r="D5944" s="388" t="s">
        <v>334</v>
      </c>
      <c r="E5944" s="389" t="s">
        <v>18938</v>
      </c>
      <c r="F5944" s="388" t="s">
        <v>241</v>
      </c>
    </row>
    <row r="5945" spans="1:6">
      <c r="A5945" s="388">
        <v>87296</v>
      </c>
      <c r="B5945" s="388" t="s">
        <v>7311</v>
      </c>
      <c r="C5945" s="388" t="s">
        <v>133</v>
      </c>
      <c r="D5945" s="388" t="s">
        <v>334</v>
      </c>
      <c r="E5945" s="389" t="s">
        <v>14963</v>
      </c>
      <c r="F5945" s="388" t="s">
        <v>241</v>
      </c>
    </row>
    <row r="5946" spans="1:6">
      <c r="A5946" s="388">
        <v>87298</v>
      </c>
      <c r="B5946" s="388" t="s">
        <v>7312</v>
      </c>
      <c r="C5946" s="388" t="s">
        <v>133</v>
      </c>
      <c r="D5946" s="388" t="s">
        <v>334</v>
      </c>
      <c r="E5946" s="389" t="s">
        <v>18939</v>
      </c>
      <c r="F5946" s="388" t="s">
        <v>241</v>
      </c>
    </row>
    <row r="5947" spans="1:6">
      <c r="A5947" s="388">
        <v>87299</v>
      </c>
      <c r="B5947" s="388" t="s">
        <v>7313</v>
      </c>
      <c r="C5947" s="388" t="s">
        <v>133</v>
      </c>
      <c r="D5947" s="388" t="s">
        <v>334</v>
      </c>
      <c r="E5947" s="389" t="s">
        <v>18940</v>
      </c>
      <c r="F5947" s="388" t="s">
        <v>241</v>
      </c>
    </row>
    <row r="5948" spans="1:6">
      <c r="A5948" s="388">
        <v>87301</v>
      </c>
      <c r="B5948" s="388" t="s">
        <v>7314</v>
      </c>
      <c r="C5948" s="388" t="s">
        <v>133</v>
      </c>
      <c r="D5948" s="388" t="s">
        <v>334</v>
      </c>
      <c r="E5948" s="389" t="s">
        <v>18941</v>
      </c>
      <c r="F5948" s="388" t="s">
        <v>241</v>
      </c>
    </row>
    <row r="5949" spans="1:6">
      <c r="A5949" s="388">
        <v>87302</v>
      </c>
      <c r="B5949" s="388" t="s">
        <v>7315</v>
      </c>
      <c r="C5949" s="388" t="s">
        <v>133</v>
      </c>
      <c r="D5949" s="388" t="s">
        <v>334</v>
      </c>
      <c r="E5949" s="389" t="s">
        <v>18942</v>
      </c>
      <c r="F5949" s="388" t="s">
        <v>241</v>
      </c>
    </row>
    <row r="5950" spans="1:6">
      <c r="A5950" s="388">
        <v>87304</v>
      </c>
      <c r="B5950" s="388" t="s">
        <v>7316</v>
      </c>
      <c r="C5950" s="388" t="s">
        <v>133</v>
      </c>
      <c r="D5950" s="388" t="s">
        <v>334</v>
      </c>
      <c r="E5950" s="389" t="s">
        <v>18943</v>
      </c>
      <c r="F5950" s="388" t="s">
        <v>241</v>
      </c>
    </row>
    <row r="5951" spans="1:6">
      <c r="A5951" s="388">
        <v>87305</v>
      </c>
      <c r="B5951" s="388" t="s">
        <v>7317</v>
      </c>
      <c r="C5951" s="388" t="s">
        <v>133</v>
      </c>
      <c r="D5951" s="388" t="s">
        <v>334</v>
      </c>
      <c r="E5951" s="389" t="s">
        <v>18944</v>
      </c>
      <c r="F5951" s="388" t="s">
        <v>241</v>
      </c>
    </row>
    <row r="5952" spans="1:6">
      <c r="A5952" s="388">
        <v>87307</v>
      </c>
      <c r="B5952" s="388" t="s">
        <v>7318</v>
      </c>
      <c r="C5952" s="388" t="s">
        <v>133</v>
      </c>
      <c r="D5952" s="388" t="s">
        <v>334</v>
      </c>
      <c r="E5952" s="389" t="s">
        <v>14964</v>
      </c>
      <c r="F5952" s="388" t="s">
        <v>241</v>
      </c>
    </row>
    <row r="5953" spans="1:6">
      <c r="A5953" s="388">
        <v>87308</v>
      </c>
      <c r="B5953" s="388" t="s">
        <v>7319</v>
      </c>
      <c r="C5953" s="388" t="s">
        <v>133</v>
      </c>
      <c r="D5953" s="388" t="s">
        <v>334</v>
      </c>
      <c r="E5953" s="389" t="s">
        <v>18945</v>
      </c>
      <c r="F5953" s="388" t="s">
        <v>241</v>
      </c>
    </row>
    <row r="5954" spans="1:6">
      <c r="A5954" s="388">
        <v>87310</v>
      </c>
      <c r="B5954" s="388" t="s">
        <v>7320</v>
      </c>
      <c r="C5954" s="388" t="s">
        <v>133</v>
      </c>
      <c r="D5954" s="388" t="s">
        <v>334</v>
      </c>
      <c r="E5954" s="389" t="s">
        <v>18946</v>
      </c>
      <c r="F5954" s="388" t="s">
        <v>241</v>
      </c>
    </row>
    <row r="5955" spans="1:6">
      <c r="A5955" s="388">
        <v>87311</v>
      </c>
      <c r="B5955" s="388" t="s">
        <v>7321</v>
      </c>
      <c r="C5955" s="388" t="s">
        <v>133</v>
      </c>
      <c r="D5955" s="388" t="s">
        <v>334</v>
      </c>
      <c r="E5955" s="389" t="s">
        <v>18947</v>
      </c>
      <c r="F5955" s="388" t="s">
        <v>241</v>
      </c>
    </row>
    <row r="5956" spans="1:6">
      <c r="A5956" s="388">
        <v>87313</v>
      </c>
      <c r="B5956" s="388" t="s">
        <v>7322</v>
      </c>
      <c r="C5956" s="388" t="s">
        <v>133</v>
      </c>
      <c r="D5956" s="388" t="s">
        <v>334</v>
      </c>
      <c r="E5956" s="389" t="s">
        <v>18948</v>
      </c>
      <c r="F5956" s="388" t="s">
        <v>241</v>
      </c>
    </row>
    <row r="5957" spans="1:6">
      <c r="A5957" s="388">
        <v>87314</v>
      </c>
      <c r="B5957" s="388" t="s">
        <v>7323</v>
      </c>
      <c r="C5957" s="388" t="s">
        <v>133</v>
      </c>
      <c r="D5957" s="388" t="s">
        <v>334</v>
      </c>
      <c r="E5957" s="389" t="s">
        <v>18949</v>
      </c>
      <c r="F5957" s="388" t="s">
        <v>241</v>
      </c>
    </row>
    <row r="5958" spans="1:6">
      <c r="A5958" s="388">
        <v>87316</v>
      </c>
      <c r="B5958" s="388" t="s">
        <v>7324</v>
      </c>
      <c r="C5958" s="388" t="s">
        <v>133</v>
      </c>
      <c r="D5958" s="388" t="s">
        <v>334</v>
      </c>
      <c r="E5958" s="389" t="s">
        <v>18950</v>
      </c>
      <c r="F5958" s="388" t="s">
        <v>241</v>
      </c>
    </row>
    <row r="5959" spans="1:6">
      <c r="A5959" s="388">
        <v>87317</v>
      </c>
      <c r="B5959" s="388" t="s">
        <v>7325</v>
      </c>
      <c r="C5959" s="388" t="s">
        <v>133</v>
      </c>
      <c r="D5959" s="388" t="s">
        <v>334</v>
      </c>
      <c r="E5959" s="389" t="s">
        <v>17548</v>
      </c>
      <c r="F5959" s="388" t="s">
        <v>241</v>
      </c>
    </row>
    <row r="5960" spans="1:6">
      <c r="A5960" s="388">
        <v>87319</v>
      </c>
      <c r="B5960" s="388" t="s">
        <v>7326</v>
      </c>
      <c r="C5960" s="388" t="s">
        <v>133</v>
      </c>
      <c r="D5960" s="388" t="s">
        <v>334</v>
      </c>
      <c r="E5960" s="389" t="s">
        <v>18951</v>
      </c>
      <c r="F5960" s="388" t="s">
        <v>241</v>
      </c>
    </row>
    <row r="5961" spans="1:6">
      <c r="A5961" s="388">
        <v>87320</v>
      </c>
      <c r="B5961" s="388" t="s">
        <v>7327</v>
      </c>
      <c r="C5961" s="388" t="s">
        <v>133</v>
      </c>
      <c r="D5961" s="388" t="s">
        <v>334</v>
      </c>
      <c r="E5961" s="389" t="s">
        <v>18952</v>
      </c>
      <c r="F5961" s="388" t="s">
        <v>241</v>
      </c>
    </row>
    <row r="5962" spans="1:6">
      <c r="A5962" s="388">
        <v>87322</v>
      </c>
      <c r="B5962" s="388" t="s">
        <v>7328</v>
      </c>
      <c r="C5962" s="388" t="s">
        <v>133</v>
      </c>
      <c r="D5962" s="388" t="s">
        <v>334</v>
      </c>
      <c r="E5962" s="389" t="s">
        <v>18953</v>
      </c>
      <c r="F5962" s="388" t="s">
        <v>241</v>
      </c>
    </row>
    <row r="5963" spans="1:6">
      <c r="A5963" s="388">
        <v>87323</v>
      </c>
      <c r="B5963" s="388" t="s">
        <v>7329</v>
      </c>
      <c r="C5963" s="388" t="s">
        <v>133</v>
      </c>
      <c r="D5963" s="388" t="s">
        <v>334</v>
      </c>
      <c r="E5963" s="389" t="s">
        <v>18954</v>
      </c>
      <c r="F5963" s="388" t="s">
        <v>241</v>
      </c>
    </row>
    <row r="5964" spans="1:6">
      <c r="A5964" s="388">
        <v>87325</v>
      </c>
      <c r="B5964" s="388" t="s">
        <v>7330</v>
      </c>
      <c r="C5964" s="388" t="s">
        <v>133</v>
      </c>
      <c r="D5964" s="388" t="s">
        <v>334</v>
      </c>
      <c r="E5964" s="389" t="s">
        <v>18955</v>
      </c>
      <c r="F5964" s="388" t="s">
        <v>241</v>
      </c>
    </row>
    <row r="5965" spans="1:6">
      <c r="A5965" s="388">
        <v>87326</v>
      </c>
      <c r="B5965" s="388" t="s">
        <v>7331</v>
      </c>
      <c r="C5965" s="388" t="s">
        <v>133</v>
      </c>
      <c r="D5965" s="388" t="s">
        <v>334</v>
      </c>
      <c r="E5965" s="389" t="s">
        <v>18956</v>
      </c>
      <c r="F5965" s="388" t="s">
        <v>241</v>
      </c>
    </row>
    <row r="5966" spans="1:6">
      <c r="A5966" s="388">
        <v>87327</v>
      </c>
      <c r="B5966" s="388" t="s">
        <v>7332</v>
      </c>
      <c r="C5966" s="388" t="s">
        <v>133</v>
      </c>
      <c r="D5966" s="388" t="s">
        <v>334</v>
      </c>
      <c r="E5966" s="389" t="s">
        <v>18957</v>
      </c>
      <c r="F5966" s="388" t="s">
        <v>241</v>
      </c>
    </row>
    <row r="5967" spans="1:6">
      <c r="A5967" s="388">
        <v>87328</v>
      </c>
      <c r="B5967" s="388" t="s">
        <v>7333</v>
      </c>
      <c r="C5967" s="388" t="s">
        <v>133</v>
      </c>
      <c r="D5967" s="388" t="s">
        <v>334</v>
      </c>
      <c r="E5967" s="389" t="s">
        <v>18958</v>
      </c>
      <c r="F5967" s="388" t="s">
        <v>241</v>
      </c>
    </row>
    <row r="5968" spans="1:6">
      <c r="A5968" s="388">
        <v>87329</v>
      </c>
      <c r="B5968" s="388" t="s">
        <v>7334</v>
      </c>
      <c r="C5968" s="388" t="s">
        <v>133</v>
      </c>
      <c r="D5968" s="388" t="s">
        <v>334</v>
      </c>
      <c r="E5968" s="389" t="s">
        <v>18959</v>
      </c>
      <c r="F5968" s="388" t="s">
        <v>241</v>
      </c>
    </row>
    <row r="5969" spans="1:6">
      <c r="A5969" s="388">
        <v>87330</v>
      </c>
      <c r="B5969" s="388" t="s">
        <v>7335</v>
      </c>
      <c r="C5969" s="388" t="s">
        <v>133</v>
      </c>
      <c r="D5969" s="388" t="s">
        <v>334</v>
      </c>
      <c r="E5969" s="389" t="s">
        <v>18960</v>
      </c>
      <c r="F5969" s="388" t="s">
        <v>241</v>
      </c>
    </row>
    <row r="5970" spans="1:6">
      <c r="A5970" s="388">
        <v>87331</v>
      </c>
      <c r="B5970" s="388" t="s">
        <v>7336</v>
      </c>
      <c r="C5970" s="388" t="s">
        <v>133</v>
      </c>
      <c r="D5970" s="388" t="s">
        <v>334</v>
      </c>
      <c r="E5970" s="389" t="s">
        <v>18961</v>
      </c>
      <c r="F5970" s="388" t="s">
        <v>241</v>
      </c>
    </row>
    <row r="5971" spans="1:6">
      <c r="A5971" s="388">
        <v>87332</v>
      </c>
      <c r="B5971" s="388" t="s">
        <v>7337</v>
      </c>
      <c r="C5971" s="388" t="s">
        <v>133</v>
      </c>
      <c r="D5971" s="388" t="s">
        <v>334</v>
      </c>
      <c r="E5971" s="389" t="s">
        <v>18962</v>
      </c>
      <c r="F5971" s="388" t="s">
        <v>241</v>
      </c>
    </row>
    <row r="5972" spans="1:6">
      <c r="A5972" s="388">
        <v>87333</v>
      </c>
      <c r="B5972" s="388" t="s">
        <v>7338</v>
      </c>
      <c r="C5972" s="388" t="s">
        <v>133</v>
      </c>
      <c r="D5972" s="388" t="s">
        <v>334</v>
      </c>
      <c r="E5972" s="389" t="s">
        <v>18963</v>
      </c>
      <c r="F5972" s="388" t="s">
        <v>241</v>
      </c>
    </row>
    <row r="5973" spans="1:6">
      <c r="A5973" s="388">
        <v>87334</v>
      </c>
      <c r="B5973" s="388" t="s">
        <v>7339</v>
      </c>
      <c r="C5973" s="388" t="s">
        <v>133</v>
      </c>
      <c r="D5973" s="388" t="s">
        <v>334</v>
      </c>
      <c r="E5973" s="389" t="s">
        <v>18964</v>
      </c>
      <c r="F5973" s="388" t="s">
        <v>241</v>
      </c>
    </row>
    <row r="5974" spans="1:6">
      <c r="A5974" s="388">
        <v>87335</v>
      </c>
      <c r="B5974" s="388" t="s">
        <v>7340</v>
      </c>
      <c r="C5974" s="388" t="s">
        <v>133</v>
      </c>
      <c r="D5974" s="388" t="s">
        <v>334</v>
      </c>
      <c r="E5974" s="389" t="s">
        <v>18965</v>
      </c>
      <c r="F5974" s="388" t="s">
        <v>241</v>
      </c>
    </row>
    <row r="5975" spans="1:6">
      <c r="A5975" s="388">
        <v>87336</v>
      </c>
      <c r="B5975" s="388" t="s">
        <v>7341</v>
      </c>
      <c r="C5975" s="388" t="s">
        <v>133</v>
      </c>
      <c r="D5975" s="388" t="s">
        <v>334</v>
      </c>
      <c r="E5975" s="389" t="s">
        <v>18966</v>
      </c>
      <c r="F5975" s="388" t="s">
        <v>241</v>
      </c>
    </row>
    <row r="5976" spans="1:6">
      <c r="A5976" s="388">
        <v>87337</v>
      </c>
      <c r="B5976" s="388" t="s">
        <v>7342</v>
      </c>
      <c r="C5976" s="388" t="s">
        <v>133</v>
      </c>
      <c r="D5976" s="388" t="s">
        <v>334</v>
      </c>
      <c r="E5976" s="389" t="s">
        <v>18967</v>
      </c>
      <c r="F5976" s="388" t="s">
        <v>241</v>
      </c>
    </row>
    <row r="5977" spans="1:6">
      <c r="A5977" s="388">
        <v>87338</v>
      </c>
      <c r="B5977" s="388" t="s">
        <v>7343</v>
      </c>
      <c r="C5977" s="388" t="s">
        <v>133</v>
      </c>
      <c r="D5977" s="388" t="s">
        <v>334</v>
      </c>
      <c r="E5977" s="389" t="s">
        <v>18968</v>
      </c>
      <c r="F5977" s="388" t="s">
        <v>241</v>
      </c>
    </row>
    <row r="5978" spans="1:6">
      <c r="A5978" s="388">
        <v>87339</v>
      </c>
      <c r="B5978" s="388" t="s">
        <v>7344</v>
      </c>
      <c r="C5978" s="388" t="s">
        <v>133</v>
      </c>
      <c r="D5978" s="388" t="s">
        <v>334</v>
      </c>
      <c r="E5978" s="389" t="s">
        <v>18969</v>
      </c>
      <c r="F5978" s="388" t="s">
        <v>241</v>
      </c>
    </row>
    <row r="5979" spans="1:6">
      <c r="A5979" s="388">
        <v>87340</v>
      </c>
      <c r="B5979" s="388" t="s">
        <v>7345</v>
      </c>
      <c r="C5979" s="388" t="s">
        <v>133</v>
      </c>
      <c r="D5979" s="388" t="s">
        <v>334</v>
      </c>
      <c r="E5979" s="389" t="s">
        <v>18970</v>
      </c>
      <c r="F5979" s="388" t="s">
        <v>241</v>
      </c>
    </row>
    <row r="5980" spans="1:6">
      <c r="A5980" s="388">
        <v>87341</v>
      </c>
      <c r="B5980" s="388" t="s">
        <v>7346</v>
      </c>
      <c r="C5980" s="388" t="s">
        <v>133</v>
      </c>
      <c r="D5980" s="388" t="s">
        <v>334</v>
      </c>
      <c r="E5980" s="389" t="s">
        <v>18971</v>
      </c>
      <c r="F5980" s="388" t="s">
        <v>241</v>
      </c>
    </row>
    <row r="5981" spans="1:6">
      <c r="A5981" s="388">
        <v>87342</v>
      </c>
      <c r="B5981" s="388" t="s">
        <v>7347</v>
      </c>
      <c r="C5981" s="388" t="s">
        <v>133</v>
      </c>
      <c r="D5981" s="388" t="s">
        <v>334</v>
      </c>
      <c r="E5981" s="389" t="s">
        <v>18972</v>
      </c>
      <c r="F5981" s="388" t="s">
        <v>241</v>
      </c>
    </row>
    <row r="5982" spans="1:6">
      <c r="A5982" s="388">
        <v>87343</v>
      </c>
      <c r="B5982" s="388" t="s">
        <v>7348</v>
      </c>
      <c r="C5982" s="388" t="s">
        <v>133</v>
      </c>
      <c r="D5982" s="388" t="s">
        <v>334</v>
      </c>
      <c r="E5982" s="389" t="s">
        <v>18973</v>
      </c>
      <c r="F5982" s="388" t="s">
        <v>241</v>
      </c>
    </row>
    <row r="5983" spans="1:6">
      <c r="A5983" s="388">
        <v>87344</v>
      </c>
      <c r="B5983" s="388" t="s">
        <v>7349</v>
      </c>
      <c r="C5983" s="388" t="s">
        <v>133</v>
      </c>
      <c r="D5983" s="388" t="s">
        <v>334</v>
      </c>
      <c r="E5983" s="389" t="s">
        <v>18974</v>
      </c>
      <c r="F5983" s="388" t="s">
        <v>241</v>
      </c>
    </row>
    <row r="5984" spans="1:6">
      <c r="A5984" s="388">
        <v>87345</v>
      </c>
      <c r="B5984" s="388" t="s">
        <v>7350</v>
      </c>
      <c r="C5984" s="388" t="s">
        <v>133</v>
      </c>
      <c r="D5984" s="388" t="s">
        <v>334</v>
      </c>
      <c r="E5984" s="389" t="s">
        <v>18975</v>
      </c>
      <c r="F5984" s="388" t="s">
        <v>241</v>
      </c>
    </row>
    <row r="5985" spans="1:6">
      <c r="A5985" s="388">
        <v>87346</v>
      </c>
      <c r="B5985" s="388" t="s">
        <v>7351</v>
      </c>
      <c r="C5985" s="388" t="s">
        <v>133</v>
      </c>
      <c r="D5985" s="388" t="s">
        <v>334</v>
      </c>
      <c r="E5985" s="389" t="s">
        <v>18976</v>
      </c>
      <c r="F5985" s="388" t="s">
        <v>241</v>
      </c>
    </row>
    <row r="5986" spans="1:6">
      <c r="A5986" s="388">
        <v>87347</v>
      </c>
      <c r="B5986" s="388" t="s">
        <v>7352</v>
      </c>
      <c r="C5986" s="388" t="s">
        <v>133</v>
      </c>
      <c r="D5986" s="388" t="s">
        <v>334</v>
      </c>
      <c r="E5986" s="389" t="s">
        <v>18977</v>
      </c>
      <c r="F5986" s="388" t="s">
        <v>241</v>
      </c>
    </row>
    <row r="5987" spans="1:6">
      <c r="A5987" s="388">
        <v>87348</v>
      </c>
      <c r="B5987" s="388" t="s">
        <v>7353</v>
      </c>
      <c r="C5987" s="388" t="s">
        <v>133</v>
      </c>
      <c r="D5987" s="388" t="s">
        <v>334</v>
      </c>
      <c r="E5987" s="389" t="s">
        <v>18978</v>
      </c>
      <c r="F5987" s="388" t="s">
        <v>241</v>
      </c>
    </row>
    <row r="5988" spans="1:6">
      <c r="A5988" s="388">
        <v>87349</v>
      </c>
      <c r="B5988" s="388" t="s">
        <v>7354</v>
      </c>
      <c r="C5988" s="388" t="s">
        <v>133</v>
      </c>
      <c r="D5988" s="388" t="s">
        <v>334</v>
      </c>
      <c r="E5988" s="389" t="s">
        <v>18979</v>
      </c>
      <c r="F5988" s="388" t="s">
        <v>241</v>
      </c>
    </row>
    <row r="5989" spans="1:6">
      <c r="A5989" s="388">
        <v>87350</v>
      </c>
      <c r="B5989" s="388" t="s">
        <v>7355</v>
      </c>
      <c r="C5989" s="388" t="s">
        <v>133</v>
      </c>
      <c r="D5989" s="388" t="s">
        <v>334</v>
      </c>
      <c r="E5989" s="389" t="s">
        <v>18980</v>
      </c>
      <c r="F5989" s="388" t="s">
        <v>241</v>
      </c>
    </row>
    <row r="5990" spans="1:6">
      <c r="A5990" s="388">
        <v>87351</v>
      </c>
      <c r="B5990" s="388" t="s">
        <v>7356</v>
      </c>
      <c r="C5990" s="388" t="s">
        <v>133</v>
      </c>
      <c r="D5990" s="388" t="s">
        <v>334</v>
      </c>
      <c r="E5990" s="389" t="s">
        <v>18981</v>
      </c>
      <c r="F5990" s="388" t="s">
        <v>241</v>
      </c>
    </row>
    <row r="5991" spans="1:6">
      <c r="A5991" s="388">
        <v>87352</v>
      </c>
      <c r="B5991" s="388" t="s">
        <v>7357</v>
      </c>
      <c r="C5991" s="388" t="s">
        <v>133</v>
      </c>
      <c r="D5991" s="388" t="s">
        <v>334</v>
      </c>
      <c r="E5991" s="389" t="s">
        <v>18982</v>
      </c>
      <c r="F5991" s="388" t="s">
        <v>241</v>
      </c>
    </row>
    <row r="5992" spans="1:6">
      <c r="A5992" s="388">
        <v>87353</v>
      </c>
      <c r="B5992" s="388" t="s">
        <v>7358</v>
      </c>
      <c r="C5992" s="388" t="s">
        <v>133</v>
      </c>
      <c r="D5992" s="388" t="s">
        <v>334</v>
      </c>
      <c r="E5992" s="389" t="s">
        <v>18983</v>
      </c>
      <c r="F5992" s="388" t="s">
        <v>241</v>
      </c>
    </row>
    <row r="5993" spans="1:6">
      <c r="A5993" s="388">
        <v>87354</v>
      </c>
      <c r="B5993" s="388" t="s">
        <v>7359</v>
      </c>
      <c r="C5993" s="388" t="s">
        <v>133</v>
      </c>
      <c r="D5993" s="388" t="s">
        <v>334</v>
      </c>
      <c r="E5993" s="389" t="s">
        <v>18984</v>
      </c>
      <c r="F5993" s="388" t="s">
        <v>241</v>
      </c>
    </row>
    <row r="5994" spans="1:6">
      <c r="A5994" s="388">
        <v>87355</v>
      </c>
      <c r="B5994" s="388" t="s">
        <v>7360</v>
      </c>
      <c r="C5994" s="388" t="s">
        <v>133</v>
      </c>
      <c r="D5994" s="388" t="s">
        <v>334</v>
      </c>
      <c r="E5994" s="389" t="s">
        <v>18985</v>
      </c>
      <c r="F5994" s="388" t="s">
        <v>241</v>
      </c>
    </row>
    <row r="5995" spans="1:6">
      <c r="A5995" s="388">
        <v>87356</v>
      </c>
      <c r="B5995" s="388" t="s">
        <v>7361</v>
      </c>
      <c r="C5995" s="388" t="s">
        <v>133</v>
      </c>
      <c r="D5995" s="388" t="s">
        <v>334</v>
      </c>
      <c r="E5995" s="389" t="s">
        <v>18986</v>
      </c>
      <c r="F5995" s="388" t="s">
        <v>241</v>
      </c>
    </row>
    <row r="5996" spans="1:6">
      <c r="A5996" s="388">
        <v>87357</v>
      </c>
      <c r="B5996" s="388" t="s">
        <v>7362</v>
      </c>
      <c r="C5996" s="388" t="s">
        <v>133</v>
      </c>
      <c r="D5996" s="388" t="s">
        <v>334</v>
      </c>
      <c r="E5996" s="389" t="s">
        <v>18987</v>
      </c>
      <c r="F5996" s="388" t="s">
        <v>241</v>
      </c>
    </row>
    <row r="5997" spans="1:6">
      <c r="A5997" s="388">
        <v>87358</v>
      </c>
      <c r="B5997" s="388" t="s">
        <v>7363</v>
      </c>
      <c r="C5997" s="388" t="s">
        <v>133</v>
      </c>
      <c r="D5997" s="388" t="s">
        <v>334</v>
      </c>
      <c r="E5997" s="389" t="s">
        <v>18988</v>
      </c>
      <c r="F5997" s="388" t="s">
        <v>241</v>
      </c>
    </row>
    <row r="5998" spans="1:6">
      <c r="A5998" s="388">
        <v>87359</v>
      </c>
      <c r="B5998" s="388" t="s">
        <v>7364</v>
      </c>
      <c r="C5998" s="388" t="s">
        <v>133</v>
      </c>
      <c r="D5998" s="388" t="s">
        <v>334</v>
      </c>
      <c r="E5998" s="389" t="s">
        <v>18989</v>
      </c>
      <c r="F5998" s="388" t="s">
        <v>241</v>
      </c>
    </row>
    <row r="5999" spans="1:6">
      <c r="A5999" s="388">
        <v>87360</v>
      </c>
      <c r="B5999" s="388" t="s">
        <v>7365</v>
      </c>
      <c r="C5999" s="388" t="s">
        <v>133</v>
      </c>
      <c r="D5999" s="388" t="s">
        <v>334</v>
      </c>
      <c r="E5999" s="389" t="s">
        <v>18990</v>
      </c>
      <c r="F5999" s="388" t="s">
        <v>241</v>
      </c>
    </row>
    <row r="6000" spans="1:6">
      <c r="A6000" s="388">
        <v>87361</v>
      </c>
      <c r="B6000" s="388" t="s">
        <v>7366</v>
      </c>
      <c r="C6000" s="388" t="s">
        <v>133</v>
      </c>
      <c r="D6000" s="388" t="s">
        <v>334</v>
      </c>
      <c r="E6000" s="389" t="s">
        <v>18991</v>
      </c>
      <c r="F6000" s="388" t="s">
        <v>241</v>
      </c>
    </row>
    <row r="6001" spans="1:6">
      <c r="A6001" s="388">
        <v>87362</v>
      </c>
      <c r="B6001" s="388" t="s">
        <v>7367</v>
      </c>
      <c r="C6001" s="388" t="s">
        <v>133</v>
      </c>
      <c r="D6001" s="388" t="s">
        <v>334</v>
      </c>
      <c r="E6001" s="389" t="s">
        <v>18992</v>
      </c>
      <c r="F6001" s="388" t="s">
        <v>241</v>
      </c>
    </row>
    <row r="6002" spans="1:6">
      <c r="A6002" s="388">
        <v>87363</v>
      </c>
      <c r="B6002" s="388" t="s">
        <v>7368</v>
      </c>
      <c r="C6002" s="388" t="s">
        <v>133</v>
      </c>
      <c r="D6002" s="388" t="s">
        <v>334</v>
      </c>
      <c r="E6002" s="389" t="s">
        <v>18993</v>
      </c>
      <c r="F6002" s="388" t="s">
        <v>241</v>
      </c>
    </row>
    <row r="6003" spans="1:6">
      <c r="A6003" s="388">
        <v>87364</v>
      </c>
      <c r="B6003" s="388" t="s">
        <v>7369</v>
      </c>
      <c r="C6003" s="388" t="s">
        <v>133</v>
      </c>
      <c r="D6003" s="388" t="s">
        <v>334</v>
      </c>
      <c r="E6003" s="389" t="s">
        <v>18994</v>
      </c>
      <c r="F6003" s="388" t="s">
        <v>241</v>
      </c>
    </row>
    <row r="6004" spans="1:6">
      <c r="A6004" s="388">
        <v>87365</v>
      </c>
      <c r="B6004" s="388" t="s">
        <v>7370</v>
      </c>
      <c r="C6004" s="388" t="s">
        <v>133</v>
      </c>
      <c r="D6004" s="388" t="s">
        <v>334</v>
      </c>
      <c r="E6004" s="389" t="s">
        <v>18995</v>
      </c>
      <c r="F6004" s="388" t="s">
        <v>241</v>
      </c>
    </row>
    <row r="6005" spans="1:6">
      <c r="A6005" s="388">
        <v>87366</v>
      </c>
      <c r="B6005" s="388" t="s">
        <v>7371</v>
      </c>
      <c r="C6005" s="388" t="s">
        <v>133</v>
      </c>
      <c r="D6005" s="388" t="s">
        <v>334</v>
      </c>
      <c r="E6005" s="389" t="s">
        <v>18996</v>
      </c>
      <c r="F6005" s="388" t="s">
        <v>241</v>
      </c>
    </row>
    <row r="6006" spans="1:6">
      <c r="A6006" s="388">
        <v>87367</v>
      </c>
      <c r="B6006" s="388" t="s">
        <v>7372</v>
      </c>
      <c r="C6006" s="388" t="s">
        <v>133</v>
      </c>
      <c r="D6006" s="388" t="s">
        <v>709</v>
      </c>
      <c r="E6006" s="389" t="s">
        <v>18997</v>
      </c>
      <c r="F6006" s="388" t="s">
        <v>241</v>
      </c>
    </row>
    <row r="6007" spans="1:6">
      <c r="A6007" s="388">
        <v>87368</v>
      </c>
      <c r="B6007" s="388" t="s">
        <v>7373</v>
      </c>
      <c r="C6007" s="388" t="s">
        <v>133</v>
      </c>
      <c r="D6007" s="388" t="s">
        <v>709</v>
      </c>
      <c r="E6007" s="389" t="s">
        <v>18998</v>
      </c>
      <c r="F6007" s="388" t="s">
        <v>241</v>
      </c>
    </row>
    <row r="6008" spans="1:6">
      <c r="A6008" s="388">
        <v>87369</v>
      </c>
      <c r="B6008" s="388" t="s">
        <v>7374</v>
      </c>
      <c r="C6008" s="388" t="s">
        <v>133</v>
      </c>
      <c r="D6008" s="388" t="s">
        <v>709</v>
      </c>
      <c r="E6008" s="389" t="s">
        <v>18999</v>
      </c>
      <c r="F6008" s="388" t="s">
        <v>241</v>
      </c>
    </row>
    <row r="6009" spans="1:6">
      <c r="A6009" s="388">
        <v>87370</v>
      </c>
      <c r="B6009" s="388" t="s">
        <v>7375</v>
      </c>
      <c r="C6009" s="388" t="s">
        <v>133</v>
      </c>
      <c r="D6009" s="388" t="s">
        <v>709</v>
      </c>
      <c r="E6009" s="389" t="s">
        <v>14965</v>
      </c>
      <c r="F6009" s="388" t="s">
        <v>241</v>
      </c>
    </row>
    <row r="6010" spans="1:6">
      <c r="A6010" s="388">
        <v>87371</v>
      </c>
      <c r="B6010" s="388" t="s">
        <v>7376</v>
      </c>
      <c r="C6010" s="388" t="s">
        <v>133</v>
      </c>
      <c r="D6010" s="388" t="s">
        <v>709</v>
      </c>
      <c r="E6010" s="389" t="s">
        <v>19000</v>
      </c>
      <c r="F6010" s="388" t="s">
        <v>241</v>
      </c>
    </row>
    <row r="6011" spans="1:6">
      <c r="A6011" s="388">
        <v>87372</v>
      </c>
      <c r="B6011" s="388" t="s">
        <v>7377</v>
      </c>
      <c r="C6011" s="388" t="s">
        <v>133</v>
      </c>
      <c r="D6011" s="388" t="s">
        <v>709</v>
      </c>
      <c r="E6011" s="389" t="s">
        <v>19001</v>
      </c>
      <c r="F6011" s="388" t="s">
        <v>241</v>
      </c>
    </row>
    <row r="6012" spans="1:6">
      <c r="A6012" s="388">
        <v>87373</v>
      </c>
      <c r="B6012" s="388" t="s">
        <v>7378</v>
      </c>
      <c r="C6012" s="388" t="s">
        <v>133</v>
      </c>
      <c r="D6012" s="388" t="s">
        <v>709</v>
      </c>
      <c r="E6012" s="389" t="s">
        <v>19002</v>
      </c>
      <c r="F6012" s="388" t="s">
        <v>241</v>
      </c>
    </row>
    <row r="6013" spans="1:6">
      <c r="A6013" s="388">
        <v>87374</v>
      </c>
      <c r="B6013" s="388" t="s">
        <v>7379</v>
      </c>
      <c r="C6013" s="388" t="s">
        <v>133</v>
      </c>
      <c r="D6013" s="388" t="s">
        <v>709</v>
      </c>
      <c r="E6013" s="389" t="s">
        <v>19003</v>
      </c>
      <c r="F6013" s="388" t="s">
        <v>241</v>
      </c>
    </row>
    <row r="6014" spans="1:6">
      <c r="A6014" s="388">
        <v>87375</v>
      </c>
      <c r="B6014" s="388" t="s">
        <v>7380</v>
      </c>
      <c r="C6014" s="388" t="s">
        <v>133</v>
      </c>
      <c r="D6014" s="388" t="s">
        <v>709</v>
      </c>
      <c r="E6014" s="389" t="s">
        <v>19004</v>
      </c>
      <c r="F6014" s="388" t="s">
        <v>241</v>
      </c>
    </row>
    <row r="6015" spans="1:6">
      <c r="A6015" s="388">
        <v>87376</v>
      </c>
      <c r="B6015" s="388" t="s">
        <v>7381</v>
      </c>
      <c r="C6015" s="388" t="s">
        <v>133</v>
      </c>
      <c r="D6015" s="388" t="s">
        <v>709</v>
      </c>
      <c r="E6015" s="389" t="s">
        <v>19005</v>
      </c>
      <c r="F6015" s="388" t="s">
        <v>241</v>
      </c>
    </row>
    <row r="6016" spans="1:6">
      <c r="A6016" s="388">
        <v>87377</v>
      </c>
      <c r="B6016" s="388" t="s">
        <v>7382</v>
      </c>
      <c r="C6016" s="388" t="s">
        <v>133</v>
      </c>
      <c r="D6016" s="388" t="s">
        <v>709</v>
      </c>
      <c r="E6016" s="389" t="s">
        <v>19006</v>
      </c>
      <c r="F6016" s="388" t="s">
        <v>241</v>
      </c>
    </row>
    <row r="6017" spans="1:6">
      <c r="A6017" s="388">
        <v>87378</v>
      </c>
      <c r="B6017" s="388" t="s">
        <v>7383</v>
      </c>
      <c r="C6017" s="388" t="s">
        <v>133</v>
      </c>
      <c r="D6017" s="388" t="s">
        <v>709</v>
      </c>
      <c r="E6017" s="389" t="s">
        <v>19007</v>
      </c>
      <c r="F6017" s="388" t="s">
        <v>241</v>
      </c>
    </row>
    <row r="6018" spans="1:6">
      <c r="A6018" s="388">
        <v>87379</v>
      </c>
      <c r="B6018" s="388" t="s">
        <v>7384</v>
      </c>
      <c r="C6018" s="388" t="s">
        <v>133</v>
      </c>
      <c r="D6018" s="388" t="s">
        <v>334</v>
      </c>
      <c r="E6018" s="389" t="s">
        <v>19008</v>
      </c>
      <c r="F6018" s="388" t="s">
        <v>241</v>
      </c>
    </row>
    <row r="6019" spans="1:6">
      <c r="A6019" s="388">
        <v>87380</v>
      </c>
      <c r="B6019" s="388" t="s">
        <v>7385</v>
      </c>
      <c r="C6019" s="388" t="s">
        <v>133</v>
      </c>
      <c r="D6019" s="388" t="s">
        <v>334</v>
      </c>
      <c r="E6019" s="389" t="s">
        <v>19009</v>
      </c>
      <c r="F6019" s="388" t="s">
        <v>241</v>
      </c>
    </row>
    <row r="6020" spans="1:6">
      <c r="A6020" s="388">
        <v>87381</v>
      </c>
      <c r="B6020" s="388" t="s">
        <v>7386</v>
      </c>
      <c r="C6020" s="388" t="s">
        <v>133</v>
      </c>
      <c r="D6020" s="388" t="s">
        <v>334</v>
      </c>
      <c r="E6020" s="389" t="s">
        <v>19010</v>
      </c>
      <c r="F6020" s="388" t="s">
        <v>241</v>
      </c>
    </row>
    <row r="6021" spans="1:6">
      <c r="A6021" s="388">
        <v>87382</v>
      </c>
      <c r="B6021" s="388" t="s">
        <v>7387</v>
      </c>
      <c r="C6021" s="388" t="s">
        <v>133</v>
      </c>
      <c r="D6021" s="388" t="s">
        <v>334</v>
      </c>
      <c r="E6021" s="389" t="s">
        <v>19011</v>
      </c>
      <c r="F6021" s="388" t="s">
        <v>241</v>
      </c>
    </row>
    <row r="6022" spans="1:6">
      <c r="A6022" s="388">
        <v>87383</v>
      </c>
      <c r="B6022" s="388" t="s">
        <v>7388</v>
      </c>
      <c r="C6022" s="388" t="s">
        <v>133</v>
      </c>
      <c r="D6022" s="388" t="s">
        <v>334</v>
      </c>
      <c r="E6022" s="389" t="s">
        <v>19012</v>
      </c>
      <c r="F6022" s="388" t="s">
        <v>241</v>
      </c>
    </row>
    <row r="6023" spans="1:6">
      <c r="A6023" s="388">
        <v>87384</v>
      </c>
      <c r="B6023" s="388" t="s">
        <v>7389</v>
      </c>
      <c r="C6023" s="388" t="s">
        <v>133</v>
      </c>
      <c r="D6023" s="388" t="s">
        <v>334</v>
      </c>
      <c r="E6023" s="389" t="s">
        <v>19013</v>
      </c>
      <c r="F6023" s="388" t="s">
        <v>241</v>
      </c>
    </row>
    <row r="6024" spans="1:6">
      <c r="A6024" s="388">
        <v>87385</v>
      </c>
      <c r="B6024" s="388" t="s">
        <v>7390</v>
      </c>
      <c r="C6024" s="388" t="s">
        <v>133</v>
      </c>
      <c r="D6024" s="388" t="s">
        <v>334</v>
      </c>
      <c r="E6024" s="389" t="s">
        <v>19014</v>
      </c>
      <c r="F6024" s="388" t="s">
        <v>241</v>
      </c>
    </row>
    <row r="6025" spans="1:6">
      <c r="A6025" s="388">
        <v>87386</v>
      </c>
      <c r="B6025" s="388" t="s">
        <v>7391</v>
      </c>
      <c r="C6025" s="388" t="s">
        <v>133</v>
      </c>
      <c r="D6025" s="388" t="s">
        <v>334</v>
      </c>
      <c r="E6025" s="389" t="s">
        <v>19015</v>
      </c>
      <c r="F6025" s="388" t="s">
        <v>241</v>
      </c>
    </row>
    <row r="6026" spans="1:6">
      <c r="A6026" s="388">
        <v>87387</v>
      </c>
      <c r="B6026" s="388" t="s">
        <v>7392</v>
      </c>
      <c r="C6026" s="388" t="s">
        <v>133</v>
      </c>
      <c r="D6026" s="388" t="s">
        <v>334</v>
      </c>
      <c r="E6026" s="389" t="s">
        <v>19016</v>
      </c>
      <c r="F6026" s="388" t="s">
        <v>241</v>
      </c>
    </row>
    <row r="6027" spans="1:6">
      <c r="A6027" s="388">
        <v>87388</v>
      </c>
      <c r="B6027" s="388" t="s">
        <v>7393</v>
      </c>
      <c r="C6027" s="388" t="s">
        <v>133</v>
      </c>
      <c r="D6027" s="388" t="s">
        <v>334</v>
      </c>
      <c r="E6027" s="389" t="s">
        <v>19017</v>
      </c>
      <c r="F6027" s="388" t="s">
        <v>241</v>
      </c>
    </row>
    <row r="6028" spans="1:6">
      <c r="A6028" s="388">
        <v>87389</v>
      </c>
      <c r="B6028" s="388" t="s">
        <v>7394</v>
      </c>
      <c r="C6028" s="388" t="s">
        <v>133</v>
      </c>
      <c r="D6028" s="388" t="s">
        <v>334</v>
      </c>
      <c r="E6028" s="389" t="s">
        <v>19018</v>
      </c>
      <c r="F6028" s="388" t="s">
        <v>241</v>
      </c>
    </row>
    <row r="6029" spans="1:6">
      <c r="A6029" s="388">
        <v>87390</v>
      </c>
      <c r="B6029" s="388" t="s">
        <v>7395</v>
      </c>
      <c r="C6029" s="388" t="s">
        <v>133</v>
      </c>
      <c r="D6029" s="388" t="s">
        <v>334</v>
      </c>
      <c r="E6029" s="389" t="s">
        <v>19019</v>
      </c>
      <c r="F6029" s="388" t="s">
        <v>241</v>
      </c>
    </row>
    <row r="6030" spans="1:6">
      <c r="A6030" s="388">
        <v>87391</v>
      </c>
      <c r="B6030" s="388" t="s">
        <v>7396</v>
      </c>
      <c r="C6030" s="388" t="s">
        <v>133</v>
      </c>
      <c r="D6030" s="388" t="s">
        <v>334</v>
      </c>
      <c r="E6030" s="389" t="s">
        <v>19020</v>
      </c>
      <c r="F6030" s="388" t="s">
        <v>241</v>
      </c>
    </row>
    <row r="6031" spans="1:6">
      <c r="A6031" s="388">
        <v>87393</v>
      </c>
      <c r="B6031" s="388" t="s">
        <v>7397</v>
      </c>
      <c r="C6031" s="388" t="s">
        <v>133</v>
      </c>
      <c r="D6031" s="388" t="s">
        <v>334</v>
      </c>
      <c r="E6031" s="389" t="s">
        <v>19021</v>
      </c>
      <c r="F6031" s="388" t="s">
        <v>241</v>
      </c>
    </row>
    <row r="6032" spans="1:6">
      <c r="A6032" s="388">
        <v>87394</v>
      </c>
      <c r="B6032" s="388" t="s">
        <v>7398</v>
      </c>
      <c r="C6032" s="388" t="s">
        <v>133</v>
      </c>
      <c r="D6032" s="388" t="s">
        <v>334</v>
      </c>
      <c r="E6032" s="389" t="s">
        <v>19022</v>
      </c>
      <c r="F6032" s="388" t="s">
        <v>241</v>
      </c>
    </row>
    <row r="6033" spans="1:6">
      <c r="A6033" s="388">
        <v>87395</v>
      </c>
      <c r="B6033" s="388" t="s">
        <v>7399</v>
      </c>
      <c r="C6033" s="388" t="s">
        <v>133</v>
      </c>
      <c r="D6033" s="388" t="s">
        <v>334</v>
      </c>
      <c r="E6033" s="389" t="s">
        <v>19023</v>
      </c>
      <c r="F6033" s="388" t="s">
        <v>241</v>
      </c>
    </row>
    <row r="6034" spans="1:6">
      <c r="A6034" s="388">
        <v>87396</v>
      </c>
      <c r="B6034" s="388" t="s">
        <v>7400</v>
      </c>
      <c r="C6034" s="388" t="s">
        <v>133</v>
      </c>
      <c r="D6034" s="388" t="s">
        <v>334</v>
      </c>
      <c r="E6034" s="389" t="s">
        <v>19024</v>
      </c>
      <c r="F6034" s="388" t="s">
        <v>241</v>
      </c>
    </row>
    <row r="6035" spans="1:6">
      <c r="A6035" s="388">
        <v>87397</v>
      </c>
      <c r="B6035" s="388" t="s">
        <v>7401</v>
      </c>
      <c r="C6035" s="388" t="s">
        <v>133</v>
      </c>
      <c r="D6035" s="388" t="s">
        <v>334</v>
      </c>
      <c r="E6035" s="389" t="s">
        <v>19025</v>
      </c>
      <c r="F6035" s="388" t="s">
        <v>241</v>
      </c>
    </row>
    <row r="6036" spans="1:6">
      <c r="A6036" s="388">
        <v>87398</v>
      </c>
      <c r="B6036" s="388" t="s">
        <v>7402</v>
      </c>
      <c r="C6036" s="388" t="s">
        <v>133</v>
      </c>
      <c r="D6036" s="388" t="s">
        <v>334</v>
      </c>
      <c r="E6036" s="389" t="s">
        <v>19026</v>
      </c>
      <c r="F6036" s="388" t="s">
        <v>241</v>
      </c>
    </row>
    <row r="6037" spans="1:6">
      <c r="A6037" s="388">
        <v>87399</v>
      </c>
      <c r="B6037" s="388" t="s">
        <v>7403</v>
      </c>
      <c r="C6037" s="388" t="s">
        <v>133</v>
      </c>
      <c r="D6037" s="388" t="s">
        <v>334</v>
      </c>
      <c r="E6037" s="389" t="s">
        <v>19027</v>
      </c>
      <c r="F6037" s="388" t="s">
        <v>241</v>
      </c>
    </row>
    <row r="6038" spans="1:6">
      <c r="A6038" s="388">
        <v>87401</v>
      </c>
      <c r="B6038" s="388" t="s">
        <v>7404</v>
      </c>
      <c r="C6038" s="388" t="s">
        <v>133</v>
      </c>
      <c r="D6038" s="388" t="s">
        <v>334</v>
      </c>
      <c r="E6038" s="389" t="s">
        <v>19028</v>
      </c>
      <c r="F6038" s="388" t="s">
        <v>241</v>
      </c>
    </row>
    <row r="6039" spans="1:6">
      <c r="A6039" s="388">
        <v>87402</v>
      </c>
      <c r="B6039" s="388" t="s">
        <v>7405</v>
      </c>
      <c r="C6039" s="388" t="s">
        <v>133</v>
      </c>
      <c r="D6039" s="388" t="s">
        <v>334</v>
      </c>
      <c r="E6039" s="389" t="s">
        <v>19029</v>
      </c>
      <c r="F6039" s="388" t="s">
        <v>241</v>
      </c>
    </row>
    <row r="6040" spans="1:6">
      <c r="A6040" s="388">
        <v>87404</v>
      </c>
      <c r="B6040" s="388" t="s">
        <v>7406</v>
      </c>
      <c r="C6040" s="388" t="s">
        <v>133</v>
      </c>
      <c r="D6040" s="388" t="s">
        <v>334</v>
      </c>
      <c r="E6040" s="389" t="s">
        <v>19030</v>
      </c>
      <c r="F6040" s="388" t="s">
        <v>241</v>
      </c>
    </row>
    <row r="6041" spans="1:6">
      <c r="A6041" s="388">
        <v>87405</v>
      </c>
      <c r="B6041" s="388" t="s">
        <v>7407</v>
      </c>
      <c r="C6041" s="388" t="s">
        <v>133</v>
      </c>
      <c r="D6041" s="388" t="s">
        <v>334</v>
      </c>
      <c r="E6041" s="389" t="s">
        <v>19031</v>
      </c>
      <c r="F6041" s="388" t="s">
        <v>241</v>
      </c>
    </row>
    <row r="6042" spans="1:6">
      <c r="A6042" s="388">
        <v>87407</v>
      </c>
      <c r="B6042" s="388" t="s">
        <v>7408</v>
      </c>
      <c r="C6042" s="388" t="s">
        <v>133</v>
      </c>
      <c r="D6042" s="388" t="s">
        <v>334</v>
      </c>
      <c r="E6042" s="389" t="s">
        <v>19032</v>
      </c>
      <c r="F6042" s="388" t="s">
        <v>241</v>
      </c>
    </row>
    <row r="6043" spans="1:6">
      <c r="A6043" s="388">
        <v>87408</v>
      </c>
      <c r="B6043" s="388" t="s">
        <v>7409</v>
      </c>
      <c r="C6043" s="388" t="s">
        <v>133</v>
      </c>
      <c r="D6043" s="388" t="s">
        <v>334</v>
      </c>
      <c r="E6043" s="389" t="s">
        <v>19033</v>
      </c>
      <c r="F6043" s="388" t="s">
        <v>241</v>
      </c>
    </row>
    <row r="6044" spans="1:6">
      <c r="A6044" s="388">
        <v>87410</v>
      </c>
      <c r="B6044" s="388" t="s">
        <v>7410</v>
      </c>
      <c r="C6044" s="388" t="s">
        <v>133</v>
      </c>
      <c r="D6044" s="388" t="s">
        <v>334</v>
      </c>
      <c r="E6044" s="389" t="s">
        <v>19034</v>
      </c>
      <c r="F6044" s="388" t="s">
        <v>241</v>
      </c>
    </row>
    <row r="6045" spans="1:6">
      <c r="A6045" s="388">
        <v>88626</v>
      </c>
      <c r="B6045" s="388" t="s">
        <v>7411</v>
      </c>
      <c r="C6045" s="388" t="s">
        <v>133</v>
      </c>
      <c r="D6045" s="388" t="s">
        <v>334</v>
      </c>
      <c r="E6045" s="389" t="s">
        <v>19035</v>
      </c>
      <c r="F6045" s="388" t="s">
        <v>241</v>
      </c>
    </row>
    <row r="6046" spans="1:6">
      <c r="A6046" s="388">
        <v>88627</v>
      </c>
      <c r="B6046" s="388" t="s">
        <v>7412</v>
      </c>
      <c r="C6046" s="388" t="s">
        <v>133</v>
      </c>
      <c r="D6046" s="388" t="s">
        <v>709</v>
      </c>
      <c r="E6046" s="389" t="s">
        <v>19036</v>
      </c>
      <c r="F6046" s="388" t="s">
        <v>241</v>
      </c>
    </row>
    <row r="6047" spans="1:6">
      <c r="A6047" s="388">
        <v>88628</v>
      </c>
      <c r="B6047" s="388" t="s">
        <v>7413</v>
      </c>
      <c r="C6047" s="388" t="s">
        <v>133</v>
      </c>
      <c r="D6047" s="388" t="s">
        <v>334</v>
      </c>
      <c r="E6047" s="389" t="s">
        <v>19037</v>
      </c>
      <c r="F6047" s="388" t="s">
        <v>241</v>
      </c>
    </row>
    <row r="6048" spans="1:6">
      <c r="A6048" s="388">
        <v>88629</v>
      </c>
      <c r="B6048" s="388" t="s">
        <v>7414</v>
      </c>
      <c r="C6048" s="388" t="s">
        <v>133</v>
      </c>
      <c r="D6048" s="388" t="s">
        <v>709</v>
      </c>
      <c r="E6048" s="389" t="s">
        <v>19038</v>
      </c>
      <c r="F6048" s="388" t="s">
        <v>241</v>
      </c>
    </row>
    <row r="6049" spans="1:6">
      <c r="A6049" s="388">
        <v>88630</v>
      </c>
      <c r="B6049" s="388" t="s">
        <v>7415</v>
      </c>
      <c r="C6049" s="388" t="s">
        <v>133</v>
      </c>
      <c r="D6049" s="388" t="s">
        <v>334</v>
      </c>
      <c r="E6049" s="389" t="s">
        <v>19039</v>
      </c>
      <c r="F6049" s="388" t="s">
        <v>241</v>
      </c>
    </row>
    <row r="6050" spans="1:6">
      <c r="A6050" s="388">
        <v>88631</v>
      </c>
      <c r="B6050" s="388" t="s">
        <v>7416</v>
      </c>
      <c r="C6050" s="388" t="s">
        <v>133</v>
      </c>
      <c r="D6050" s="388" t="s">
        <v>709</v>
      </c>
      <c r="E6050" s="389" t="s">
        <v>19040</v>
      </c>
      <c r="F6050" s="388" t="s">
        <v>241</v>
      </c>
    </row>
    <row r="6051" spans="1:6">
      <c r="A6051" s="388">
        <v>88715</v>
      </c>
      <c r="B6051" s="388" t="s">
        <v>7417</v>
      </c>
      <c r="C6051" s="388" t="s">
        <v>133</v>
      </c>
      <c r="D6051" s="388" t="s">
        <v>334</v>
      </c>
      <c r="E6051" s="389" t="s">
        <v>19041</v>
      </c>
      <c r="F6051" s="388" t="s">
        <v>241</v>
      </c>
    </row>
    <row r="6052" spans="1:6">
      <c r="A6052" s="388">
        <v>95563</v>
      </c>
      <c r="B6052" s="388" t="s">
        <v>7418</v>
      </c>
      <c r="C6052" s="388" t="s">
        <v>133</v>
      </c>
      <c r="D6052" s="388" t="s">
        <v>334</v>
      </c>
      <c r="E6052" s="389" t="s">
        <v>19042</v>
      </c>
      <c r="F6052" s="388" t="s">
        <v>241</v>
      </c>
    </row>
    <row r="6053" spans="1:6">
      <c r="A6053" s="388">
        <v>100464</v>
      </c>
      <c r="B6053" s="388" t="s">
        <v>7419</v>
      </c>
      <c r="C6053" s="388" t="s">
        <v>133</v>
      </c>
      <c r="D6053" s="388" t="s">
        <v>334</v>
      </c>
      <c r="E6053" s="389" t="s">
        <v>19043</v>
      </c>
      <c r="F6053" s="388" t="s">
        <v>241</v>
      </c>
    </row>
    <row r="6054" spans="1:6">
      <c r="A6054" s="388">
        <v>100465</v>
      </c>
      <c r="B6054" s="388" t="s">
        <v>7420</v>
      </c>
      <c r="C6054" s="388" t="s">
        <v>133</v>
      </c>
      <c r="D6054" s="388" t="s">
        <v>334</v>
      </c>
      <c r="E6054" s="389" t="s">
        <v>19044</v>
      </c>
      <c r="F6054" s="388" t="s">
        <v>241</v>
      </c>
    </row>
    <row r="6055" spans="1:6">
      <c r="A6055" s="388">
        <v>100466</v>
      </c>
      <c r="B6055" s="388" t="s">
        <v>7421</v>
      </c>
      <c r="C6055" s="388" t="s">
        <v>133</v>
      </c>
      <c r="D6055" s="388" t="s">
        <v>334</v>
      </c>
      <c r="E6055" s="389" t="s">
        <v>19045</v>
      </c>
      <c r="F6055" s="388" t="s">
        <v>241</v>
      </c>
    </row>
    <row r="6056" spans="1:6">
      <c r="A6056" s="388">
        <v>100468</v>
      </c>
      <c r="B6056" s="388" t="s">
        <v>7422</v>
      </c>
      <c r="C6056" s="388" t="s">
        <v>133</v>
      </c>
      <c r="D6056" s="388" t="s">
        <v>334</v>
      </c>
      <c r="E6056" s="389" t="s">
        <v>19046</v>
      </c>
      <c r="F6056" s="388" t="s">
        <v>241</v>
      </c>
    </row>
    <row r="6057" spans="1:6">
      <c r="A6057" s="388">
        <v>100469</v>
      </c>
      <c r="B6057" s="388" t="s">
        <v>7423</v>
      </c>
      <c r="C6057" s="388" t="s">
        <v>133</v>
      </c>
      <c r="D6057" s="388" t="s">
        <v>334</v>
      </c>
      <c r="E6057" s="389" t="s">
        <v>14966</v>
      </c>
      <c r="F6057" s="388" t="s">
        <v>241</v>
      </c>
    </row>
    <row r="6058" spans="1:6">
      <c r="A6058" s="388">
        <v>100470</v>
      </c>
      <c r="B6058" s="388" t="s">
        <v>7424</v>
      </c>
      <c r="C6058" s="388" t="s">
        <v>133</v>
      </c>
      <c r="D6058" s="388" t="s">
        <v>334</v>
      </c>
      <c r="E6058" s="389" t="s">
        <v>19047</v>
      </c>
      <c r="F6058" s="388" t="s">
        <v>241</v>
      </c>
    </row>
    <row r="6059" spans="1:6">
      <c r="A6059" s="388">
        <v>100472</v>
      </c>
      <c r="B6059" s="388" t="s">
        <v>7425</v>
      </c>
      <c r="C6059" s="388" t="s">
        <v>133</v>
      </c>
      <c r="D6059" s="388" t="s">
        <v>334</v>
      </c>
      <c r="E6059" s="389" t="s">
        <v>19048</v>
      </c>
      <c r="F6059" s="388" t="s">
        <v>241</v>
      </c>
    </row>
    <row r="6060" spans="1:6">
      <c r="A6060" s="388">
        <v>100473</v>
      </c>
      <c r="B6060" s="388" t="s">
        <v>7426</v>
      </c>
      <c r="C6060" s="388" t="s">
        <v>133</v>
      </c>
      <c r="D6060" s="388" t="s">
        <v>334</v>
      </c>
      <c r="E6060" s="389" t="s">
        <v>19049</v>
      </c>
      <c r="F6060" s="388" t="s">
        <v>241</v>
      </c>
    </row>
    <row r="6061" spans="1:6">
      <c r="A6061" s="388">
        <v>100474</v>
      </c>
      <c r="B6061" s="388" t="s">
        <v>7427</v>
      </c>
      <c r="C6061" s="388" t="s">
        <v>133</v>
      </c>
      <c r="D6061" s="388" t="s">
        <v>334</v>
      </c>
      <c r="E6061" s="389" t="s">
        <v>19050</v>
      </c>
      <c r="F6061" s="388" t="s">
        <v>241</v>
      </c>
    </row>
    <row r="6062" spans="1:6">
      <c r="A6062" s="388">
        <v>100475</v>
      </c>
      <c r="B6062" s="388" t="s">
        <v>7428</v>
      </c>
      <c r="C6062" s="388" t="s">
        <v>133</v>
      </c>
      <c r="D6062" s="388" t="s">
        <v>334</v>
      </c>
      <c r="E6062" s="389" t="s">
        <v>19051</v>
      </c>
      <c r="F6062" s="388" t="s">
        <v>241</v>
      </c>
    </row>
    <row r="6063" spans="1:6">
      <c r="A6063" s="388">
        <v>100477</v>
      </c>
      <c r="B6063" s="388" t="s">
        <v>7429</v>
      </c>
      <c r="C6063" s="388" t="s">
        <v>133</v>
      </c>
      <c r="D6063" s="388" t="s">
        <v>334</v>
      </c>
      <c r="E6063" s="389" t="s">
        <v>17172</v>
      </c>
      <c r="F6063" s="388" t="s">
        <v>241</v>
      </c>
    </row>
    <row r="6064" spans="1:6">
      <c r="A6064" s="388">
        <v>100478</v>
      </c>
      <c r="B6064" s="388" t="s">
        <v>7430</v>
      </c>
      <c r="C6064" s="388" t="s">
        <v>133</v>
      </c>
      <c r="D6064" s="388" t="s">
        <v>334</v>
      </c>
      <c r="E6064" s="389" t="s">
        <v>19052</v>
      </c>
      <c r="F6064" s="388" t="s">
        <v>241</v>
      </c>
    </row>
    <row r="6065" spans="1:6">
      <c r="A6065" s="388">
        <v>100479</v>
      </c>
      <c r="B6065" s="388" t="s">
        <v>7431</v>
      </c>
      <c r="C6065" s="388" t="s">
        <v>133</v>
      </c>
      <c r="D6065" s="388" t="s">
        <v>334</v>
      </c>
      <c r="E6065" s="389" t="s">
        <v>19053</v>
      </c>
      <c r="F6065" s="388" t="s">
        <v>241</v>
      </c>
    </row>
    <row r="6066" spans="1:6">
      <c r="A6066" s="388">
        <v>100480</v>
      </c>
      <c r="B6066" s="388" t="s">
        <v>7432</v>
      </c>
      <c r="C6066" s="388" t="s">
        <v>133</v>
      </c>
      <c r="D6066" s="388" t="s">
        <v>709</v>
      </c>
      <c r="E6066" s="389" t="s">
        <v>19054</v>
      </c>
      <c r="F6066" s="388" t="s">
        <v>241</v>
      </c>
    </row>
    <row r="6067" spans="1:6">
      <c r="A6067" s="388">
        <v>100481</v>
      </c>
      <c r="B6067" s="388" t="s">
        <v>7433</v>
      </c>
      <c r="C6067" s="388" t="s">
        <v>133</v>
      </c>
      <c r="D6067" s="388" t="s">
        <v>334</v>
      </c>
      <c r="E6067" s="389" t="s">
        <v>19055</v>
      </c>
      <c r="F6067" s="388" t="s">
        <v>241</v>
      </c>
    </row>
    <row r="6068" spans="1:6">
      <c r="A6068" s="388">
        <v>100483</v>
      </c>
      <c r="B6068" s="388" t="s">
        <v>7434</v>
      </c>
      <c r="C6068" s="388" t="s">
        <v>133</v>
      </c>
      <c r="D6068" s="388" t="s">
        <v>334</v>
      </c>
      <c r="E6068" s="389" t="s">
        <v>19056</v>
      </c>
      <c r="F6068" s="388" t="s">
        <v>241</v>
      </c>
    </row>
    <row r="6069" spans="1:6">
      <c r="A6069" s="388">
        <v>100484</v>
      </c>
      <c r="B6069" s="388" t="s">
        <v>7435</v>
      </c>
      <c r="C6069" s="388" t="s">
        <v>133</v>
      </c>
      <c r="D6069" s="388" t="s">
        <v>334</v>
      </c>
      <c r="E6069" s="389" t="s">
        <v>19057</v>
      </c>
      <c r="F6069" s="388" t="s">
        <v>241</v>
      </c>
    </row>
    <row r="6070" spans="1:6">
      <c r="A6070" s="388">
        <v>100485</v>
      </c>
      <c r="B6070" s="388" t="s">
        <v>7436</v>
      </c>
      <c r="C6070" s="388" t="s">
        <v>133</v>
      </c>
      <c r="D6070" s="388" t="s">
        <v>334</v>
      </c>
      <c r="E6070" s="389" t="s">
        <v>19058</v>
      </c>
      <c r="F6070" s="388" t="s">
        <v>241</v>
      </c>
    </row>
    <row r="6071" spans="1:6">
      <c r="A6071" s="388">
        <v>100486</v>
      </c>
      <c r="B6071" s="388" t="s">
        <v>7437</v>
      </c>
      <c r="C6071" s="388" t="s">
        <v>133</v>
      </c>
      <c r="D6071" s="388" t="s">
        <v>709</v>
      </c>
      <c r="E6071" s="389" t="s">
        <v>19059</v>
      </c>
      <c r="F6071" s="388" t="s">
        <v>241</v>
      </c>
    </row>
    <row r="6072" spans="1:6">
      <c r="A6072" s="388">
        <v>100487</v>
      </c>
      <c r="B6072" s="388" t="s">
        <v>7438</v>
      </c>
      <c r="C6072" s="388" t="s">
        <v>133</v>
      </c>
      <c r="D6072" s="388" t="s">
        <v>334</v>
      </c>
      <c r="E6072" s="389" t="s">
        <v>19060</v>
      </c>
      <c r="F6072" s="388" t="s">
        <v>241</v>
      </c>
    </row>
    <row r="6073" spans="1:6">
      <c r="A6073" s="388">
        <v>100488</v>
      </c>
      <c r="B6073" s="388" t="s">
        <v>7439</v>
      </c>
      <c r="C6073" s="388" t="s">
        <v>133</v>
      </c>
      <c r="D6073" s="388" t="s">
        <v>334</v>
      </c>
      <c r="E6073" s="389" t="s">
        <v>19061</v>
      </c>
      <c r="F6073" s="388" t="s">
        <v>241</v>
      </c>
    </row>
    <row r="6074" spans="1:6">
      <c r="A6074" s="388">
        <v>100489</v>
      </c>
      <c r="B6074" s="388" t="s">
        <v>7440</v>
      </c>
      <c r="C6074" s="388" t="s">
        <v>133</v>
      </c>
      <c r="D6074" s="388" t="s">
        <v>334</v>
      </c>
      <c r="E6074" s="389" t="s">
        <v>19062</v>
      </c>
      <c r="F6074" s="388" t="s">
        <v>241</v>
      </c>
    </row>
    <row r="6075" spans="1:6">
      <c r="A6075" s="388">
        <v>100490</v>
      </c>
      <c r="B6075" s="388" t="s">
        <v>7441</v>
      </c>
      <c r="C6075" s="388" t="s">
        <v>133</v>
      </c>
      <c r="D6075" s="388" t="s">
        <v>334</v>
      </c>
      <c r="E6075" s="389" t="s">
        <v>19063</v>
      </c>
      <c r="F6075" s="388" t="s">
        <v>241</v>
      </c>
    </row>
    <row r="6076" spans="1:6">
      <c r="A6076" s="388">
        <v>100491</v>
      </c>
      <c r="B6076" s="388" t="s">
        <v>7442</v>
      </c>
      <c r="C6076" s="388" t="s">
        <v>133</v>
      </c>
      <c r="D6076" s="388" t="s">
        <v>334</v>
      </c>
      <c r="E6076" s="389" t="s">
        <v>19064</v>
      </c>
      <c r="F6076" s="388" t="s">
        <v>241</v>
      </c>
    </row>
    <row r="6077" spans="1:6">
      <c r="A6077" s="388">
        <v>100492</v>
      </c>
      <c r="B6077" s="388" t="s">
        <v>7443</v>
      </c>
      <c r="C6077" s="388" t="s">
        <v>133</v>
      </c>
      <c r="D6077" s="388" t="s">
        <v>334</v>
      </c>
      <c r="E6077" s="389" t="s">
        <v>19065</v>
      </c>
      <c r="F6077" s="388" t="s">
        <v>241</v>
      </c>
    </row>
    <row r="6078" spans="1:6">
      <c r="A6078" s="388">
        <v>92121</v>
      </c>
      <c r="B6078" s="388" t="s">
        <v>7444</v>
      </c>
      <c r="C6078" s="388" t="s">
        <v>133</v>
      </c>
      <c r="D6078" s="388" t="s">
        <v>334</v>
      </c>
      <c r="E6078" s="389" t="s">
        <v>1621</v>
      </c>
      <c r="F6078" s="388" t="s">
        <v>241</v>
      </c>
    </row>
    <row r="6079" spans="1:6">
      <c r="A6079" s="388">
        <v>92122</v>
      </c>
      <c r="B6079" s="388" t="s">
        <v>7445</v>
      </c>
      <c r="C6079" s="388" t="s">
        <v>133</v>
      </c>
      <c r="D6079" s="388" t="s">
        <v>709</v>
      </c>
      <c r="E6079" s="389" t="s">
        <v>3712</v>
      </c>
      <c r="F6079" s="388" t="s">
        <v>241</v>
      </c>
    </row>
    <row r="6080" spans="1:6">
      <c r="A6080" s="388">
        <v>92123</v>
      </c>
      <c r="B6080" s="388" t="s">
        <v>7446</v>
      </c>
      <c r="C6080" s="388" t="s">
        <v>133</v>
      </c>
      <c r="D6080" s="388" t="s">
        <v>334</v>
      </c>
      <c r="E6080" s="389" t="s">
        <v>14967</v>
      </c>
      <c r="F6080" s="388" t="s">
        <v>241</v>
      </c>
    </row>
    <row r="6081" spans="1:6">
      <c r="A6081" s="388">
        <v>100195</v>
      </c>
      <c r="B6081" s="388" t="s">
        <v>7447</v>
      </c>
      <c r="C6081" s="388" t="s">
        <v>7448</v>
      </c>
      <c r="D6081" s="388" t="s">
        <v>709</v>
      </c>
      <c r="E6081" s="389" t="s">
        <v>1654</v>
      </c>
      <c r="F6081" s="388" t="s">
        <v>241</v>
      </c>
    </row>
    <row r="6082" spans="1:6">
      <c r="A6082" s="388">
        <v>100196</v>
      </c>
      <c r="B6082" s="388" t="s">
        <v>7450</v>
      </c>
      <c r="C6082" s="388" t="s">
        <v>7448</v>
      </c>
      <c r="D6082" s="388" t="s">
        <v>709</v>
      </c>
      <c r="E6082" s="389" t="s">
        <v>805</v>
      </c>
      <c r="F6082" s="388" t="s">
        <v>241</v>
      </c>
    </row>
    <row r="6083" spans="1:6">
      <c r="A6083" s="388">
        <v>100197</v>
      </c>
      <c r="B6083" s="388" t="s">
        <v>7451</v>
      </c>
      <c r="C6083" s="388" t="s">
        <v>7448</v>
      </c>
      <c r="D6083" s="388" t="s">
        <v>709</v>
      </c>
      <c r="E6083" s="389" t="s">
        <v>384</v>
      </c>
      <c r="F6083" s="388" t="s">
        <v>241</v>
      </c>
    </row>
    <row r="6084" spans="1:6">
      <c r="A6084" s="388">
        <v>100198</v>
      </c>
      <c r="B6084" s="388" t="s">
        <v>7452</v>
      </c>
      <c r="C6084" s="388" t="s">
        <v>7448</v>
      </c>
      <c r="D6084" s="388" t="s">
        <v>709</v>
      </c>
      <c r="E6084" s="389" t="s">
        <v>1169</v>
      </c>
      <c r="F6084" s="388" t="s">
        <v>241</v>
      </c>
    </row>
    <row r="6085" spans="1:6">
      <c r="A6085" s="388">
        <v>100199</v>
      </c>
      <c r="B6085" s="388" t="s">
        <v>7453</v>
      </c>
      <c r="C6085" s="388" t="s">
        <v>7448</v>
      </c>
      <c r="D6085" s="388" t="s">
        <v>709</v>
      </c>
      <c r="E6085" s="389" t="s">
        <v>1028</v>
      </c>
      <c r="F6085" s="388" t="s">
        <v>241</v>
      </c>
    </row>
    <row r="6086" spans="1:6">
      <c r="A6086" s="388">
        <v>100200</v>
      </c>
      <c r="B6086" s="388" t="s">
        <v>7455</v>
      </c>
      <c r="C6086" s="388" t="s">
        <v>7448</v>
      </c>
      <c r="D6086" s="388" t="s">
        <v>709</v>
      </c>
      <c r="E6086" s="389" t="s">
        <v>811</v>
      </c>
      <c r="F6086" s="388" t="s">
        <v>241</v>
      </c>
    </row>
    <row r="6087" spans="1:6">
      <c r="A6087" s="388">
        <v>100201</v>
      </c>
      <c r="B6087" s="388" t="s">
        <v>7457</v>
      </c>
      <c r="C6087" s="388" t="s">
        <v>7448</v>
      </c>
      <c r="D6087" s="388" t="s">
        <v>709</v>
      </c>
      <c r="E6087" s="389" t="s">
        <v>10566</v>
      </c>
      <c r="F6087" s="388" t="s">
        <v>241</v>
      </c>
    </row>
    <row r="6088" spans="1:6">
      <c r="A6088" s="388">
        <v>100202</v>
      </c>
      <c r="B6088" s="388" t="s">
        <v>7458</v>
      </c>
      <c r="C6088" s="388" t="s">
        <v>7448</v>
      </c>
      <c r="D6088" s="388" t="s">
        <v>709</v>
      </c>
      <c r="E6088" s="389" t="s">
        <v>390</v>
      </c>
      <c r="F6088" s="388" t="s">
        <v>241</v>
      </c>
    </row>
    <row r="6089" spans="1:6">
      <c r="A6089" s="388">
        <v>100203</v>
      </c>
      <c r="B6089" s="388" t="s">
        <v>7459</v>
      </c>
      <c r="C6089" s="388" t="s">
        <v>7448</v>
      </c>
      <c r="D6089" s="388" t="s">
        <v>709</v>
      </c>
      <c r="E6089" s="389" t="s">
        <v>914</v>
      </c>
      <c r="F6089" s="388" t="s">
        <v>241</v>
      </c>
    </row>
    <row r="6090" spans="1:6">
      <c r="A6090" s="388">
        <v>100204</v>
      </c>
      <c r="B6090" s="388" t="s">
        <v>7460</v>
      </c>
      <c r="C6090" s="388" t="s">
        <v>7448</v>
      </c>
      <c r="D6090" s="388" t="s">
        <v>240</v>
      </c>
      <c r="E6090" s="389" t="s">
        <v>710</v>
      </c>
      <c r="F6090" s="388" t="s">
        <v>241</v>
      </c>
    </row>
    <row r="6091" spans="1:6">
      <c r="A6091" s="388">
        <v>100205</v>
      </c>
      <c r="B6091" s="388" t="s">
        <v>7461</v>
      </c>
      <c r="C6091" s="388" t="s">
        <v>7462</v>
      </c>
      <c r="D6091" s="388" t="s">
        <v>709</v>
      </c>
      <c r="E6091" s="389" t="s">
        <v>19066</v>
      </c>
      <c r="F6091" s="388" t="s">
        <v>241</v>
      </c>
    </row>
    <row r="6092" spans="1:6">
      <c r="A6092" s="388">
        <v>100206</v>
      </c>
      <c r="B6092" s="388" t="s">
        <v>7463</v>
      </c>
      <c r="C6092" s="388" t="s">
        <v>7462</v>
      </c>
      <c r="D6092" s="388" t="s">
        <v>709</v>
      </c>
      <c r="E6092" s="389" t="s">
        <v>19067</v>
      </c>
      <c r="F6092" s="388" t="s">
        <v>241</v>
      </c>
    </row>
    <row r="6093" spans="1:6">
      <c r="A6093" s="388">
        <v>100207</v>
      </c>
      <c r="B6093" s="388" t="s">
        <v>7464</v>
      </c>
      <c r="C6093" s="388" t="s">
        <v>7462</v>
      </c>
      <c r="D6093" s="388" t="s">
        <v>240</v>
      </c>
      <c r="E6093" s="389" t="s">
        <v>19068</v>
      </c>
      <c r="F6093" s="388" t="s">
        <v>241</v>
      </c>
    </row>
    <row r="6094" spans="1:6">
      <c r="A6094" s="388">
        <v>100208</v>
      </c>
      <c r="B6094" s="388" t="s">
        <v>7465</v>
      </c>
      <c r="C6094" s="388" t="s">
        <v>7466</v>
      </c>
      <c r="D6094" s="388" t="s">
        <v>709</v>
      </c>
      <c r="E6094" s="389" t="s">
        <v>6796</v>
      </c>
      <c r="F6094" s="388" t="s">
        <v>241</v>
      </c>
    </row>
    <row r="6095" spans="1:6">
      <c r="A6095" s="388">
        <v>100209</v>
      </c>
      <c r="B6095" s="388" t="s">
        <v>7467</v>
      </c>
      <c r="C6095" s="388" t="s">
        <v>7466</v>
      </c>
      <c r="D6095" s="388" t="s">
        <v>709</v>
      </c>
      <c r="E6095" s="389" t="s">
        <v>6386</v>
      </c>
      <c r="F6095" s="388" t="s">
        <v>241</v>
      </c>
    </row>
    <row r="6096" spans="1:6">
      <c r="A6096" s="388">
        <v>100210</v>
      </c>
      <c r="B6096" s="388" t="s">
        <v>7469</v>
      </c>
      <c r="C6096" s="388" t="s">
        <v>7466</v>
      </c>
      <c r="D6096" s="388" t="s">
        <v>709</v>
      </c>
      <c r="E6096" s="389" t="s">
        <v>4509</v>
      </c>
      <c r="F6096" s="388" t="s">
        <v>241</v>
      </c>
    </row>
    <row r="6097" spans="1:6">
      <c r="A6097" s="388">
        <v>100211</v>
      </c>
      <c r="B6097" s="388" t="s">
        <v>7471</v>
      </c>
      <c r="C6097" s="388" t="s">
        <v>7466</v>
      </c>
      <c r="D6097" s="388" t="s">
        <v>709</v>
      </c>
      <c r="E6097" s="389" t="s">
        <v>13880</v>
      </c>
      <c r="F6097" s="388" t="s">
        <v>241</v>
      </c>
    </row>
    <row r="6098" spans="1:6">
      <c r="A6098" s="388">
        <v>100212</v>
      </c>
      <c r="B6098" s="388" t="s">
        <v>7472</v>
      </c>
      <c r="C6098" s="388" t="s">
        <v>7466</v>
      </c>
      <c r="D6098" s="388" t="s">
        <v>709</v>
      </c>
      <c r="E6098" s="389" t="s">
        <v>1161</v>
      </c>
      <c r="F6098" s="388" t="s">
        <v>241</v>
      </c>
    </row>
    <row r="6099" spans="1:6">
      <c r="A6099" s="388">
        <v>100213</v>
      </c>
      <c r="B6099" s="388" t="s">
        <v>7473</v>
      </c>
      <c r="C6099" s="388" t="s">
        <v>7466</v>
      </c>
      <c r="D6099" s="388" t="s">
        <v>709</v>
      </c>
      <c r="E6099" s="389" t="s">
        <v>14968</v>
      </c>
      <c r="F6099" s="388" t="s">
        <v>241</v>
      </c>
    </row>
    <row r="6100" spans="1:6">
      <c r="A6100" s="388">
        <v>100214</v>
      </c>
      <c r="B6100" s="388" t="s">
        <v>7474</v>
      </c>
      <c r="C6100" s="388" t="s">
        <v>7466</v>
      </c>
      <c r="D6100" s="388" t="s">
        <v>709</v>
      </c>
      <c r="E6100" s="389" t="s">
        <v>14743</v>
      </c>
      <c r="F6100" s="388" t="s">
        <v>241</v>
      </c>
    </row>
    <row r="6101" spans="1:6">
      <c r="A6101" s="388">
        <v>100215</v>
      </c>
      <c r="B6101" s="388" t="s">
        <v>7475</v>
      </c>
      <c r="C6101" s="388" t="s">
        <v>7466</v>
      </c>
      <c r="D6101" s="388" t="s">
        <v>709</v>
      </c>
      <c r="E6101" s="389" t="s">
        <v>14200</v>
      </c>
      <c r="F6101" s="388" t="s">
        <v>241</v>
      </c>
    </row>
    <row r="6102" spans="1:6">
      <c r="A6102" s="388">
        <v>100216</v>
      </c>
      <c r="B6102" s="388" t="s">
        <v>7477</v>
      </c>
      <c r="C6102" s="388" t="s">
        <v>7466</v>
      </c>
      <c r="D6102" s="388" t="s">
        <v>709</v>
      </c>
      <c r="E6102" s="389" t="s">
        <v>1578</v>
      </c>
      <c r="F6102" s="388" t="s">
        <v>241</v>
      </c>
    </row>
    <row r="6103" spans="1:6">
      <c r="A6103" s="388">
        <v>100217</v>
      </c>
      <c r="B6103" s="388" t="s">
        <v>7478</v>
      </c>
      <c r="C6103" s="388" t="s">
        <v>7466</v>
      </c>
      <c r="D6103" s="388" t="s">
        <v>240</v>
      </c>
      <c r="E6103" s="389" t="s">
        <v>18472</v>
      </c>
      <c r="F6103" s="388" t="s">
        <v>241</v>
      </c>
    </row>
    <row r="6104" spans="1:6">
      <c r="A6104" s="388">
        <v>100218</v>
      </c>
      <c r="B6104" s="388" t="s">
        <v>7480</v>
      </c>
      <c r="C6104" s="388" t="s">
        <v>7466</v>
      </c>
      <c r="D6104" s="388" t="s">
        <v>240</v>
      </c>
      <c r="E6104" s="389" t="s">
        <v>14033</v>
      </c>
      <c r="F6104" s="388" t="s">
        <v>241</v>
      </c>
    </row>
    <row r="6105" spans="1:6">
      <c r="A6105" s="388">
        <v>100219</v>
      </c>
      <c r="B6105" s="388" t="s">
        <v>7482</v>
      </c>
      <c r="C6105" s="388" t="s">
        <v>7466</v>
      </c>
      <c r="D6105" s="388" t="s">
        <v>240</v>
      </c>
      <c r="E6105" s="389" t="s">
        <v>9038</v>
      </c>
      <c r="F6105" s="388" t="s">
        <v>241</v>
      </c>
    </row>
    <row r="6106" spans="1:6">
      <c r="A6106" s="388">
        <v>100220</v>
      </c>
      <c r="B6106" s="388" t="s">
        <v>7484</v>
      </c>
      <c r="C6106" s="388" t="s">
        <v>7485</v>
      </c>
      <c r="D6106" s="388" t="s">
        <v>709</v>
      </c>
      <c r="E6106" s="389" t="s">
        <v>17854</v>
      </c>
      <c r="F6106" s="388" t="s">
        <v>241</v>
      </c>
    </row>
    <row r="6107" spans="1:6">
      <c r="A6107" s="388">
        <v>100221</v>
      </c>
      <c r="B6107" s="388" t="s">
        <v>7486</v>
      </c>
      <c r="C6107" s="388" t="s">
        <v>7485</v>
      </c>
      <c r="D6107" s="388" t="s">
        <v>709</v>
      </c>
      <c r="E6107" s="389" t="s">
        <v>18726</v>
      </c>
      <c r="F6107" s="388" t="s">
        <v>241</v>
      </c>
    </row>
    <row r="6108" spans="1:6">
      <c r="A6108" s="388">
        <v>100222</v>
      </c>
      <c r="B6108" s="388" t="s">
        <v>7487</v>
      </c>
      <c r="C6108" s="388" t="s">
        <v>7485</v>
      </c>
      <c r="D6108" s="388" t="s">
        <v>709</v>
      </c>
      <c r="E6108" s="389" t="s">
        <v>718</v>
      </c>
      <c r="F6108" s="388" t="s">
        <v>241</v>
      </c>
    </row>
    <row r="6109" spans="1:6">
      <c r="A6109" s="388">
        <v>100223</v>
      </c>
      <c r="B6109" s="388" t="s">
        <v>7489</v>
      </c>
      <c r="C6109" s="388" t="s">
        <v>7485</v>
      </c>
      <c r="D6109" s="388" t="s">
        <v>709</v>
      </c>
      <c r="E6109" s="389" t="s">
        <v>13995</v>
      </c>
      <c r="F6109" s="388" t="s">
        <v>241</v>
      </c>
    </row>
    <row r="6110" spans="1:6">
      <c r="A6110" s="388">
        <v>100224</v>
      </c>
      <c r="B6110" s="388" t="s">
        <v>7490</v>
      </c>
      <c r="C6110" s="388" t="s">
        <v>7485</v>
      </c>
      <c r="D6110" s="388" t="s">
        <v>240</v>
      </c>
      <c r="E6110" s="389" t="s">
        <v>18472</v>
      </c>
      <c r="F6110" s="388" t="s">
        <v>241</v>
      </c>
    </row>
    <row r="6111" spans="1:6">
      <c r="A6111" s="388">
        <v>100225</v>
      </c>
      <c r="B6111" s="388" t="s">
        <v>7491</v>
      </c>
      <c r="C6111" s="388" t="s">
        <v>7492</v>
      </c>
      <c r="D6111" s="388" t="s">
        <v>709</v>
      </c>
      <c r="E6111" s="389" t="s">
        <v>1683</v>
      </c>
      <c r="F6111" s="388" t="s">
        <v>241</v>
      </c>
    </row>
    <row r="6112" spans="1:6">
      <c r="A6112" s="388">
        <v>100226</v>
      </c>
      <c r="B6112" s="388" t="s">
        <v>7493</v>
      </c>
      <c r="C6112" s="388" t="s">
        <v>7492</v>
      </c>
      <c r="D6112" s="388" t="s">
        <v>709</v>
      </c>
      <c r="E6112" s="389" t="s">
        <v>916</v>
      </c>
      <c r="F6112" s="388" t="s">
        <v>241</v>
      </c>
    </row>
    <row r="6113" spans="1:6">
      <c r="A6113" s="388">
        <v>100227</v>
      </c>
      <c r="B6113" s="388" t="s">
        <v>7494</v>
      </c>
      <c r="C6113" s="388" t="s">
        <v>7492</v>
      </c>
      <c r="D6113" s="388" t="s">
        <v>709</v>
      </c>
      <c r="E6113" s="389" t="s">
        <v>9698</v>
      </c>
      <c r="F6113" s="388" t="s">
        <v>241</v>
      </c>
    </row>
    <row r="6114" spans="1:6">
      <c r="A6114" s="388">
        <v>100228</v>
      </c>
      <c r="B6114" s="388" t="s">
        <v>7495</v>
      </c>
      <c r="C6114" s="388" t="s">
        <v>7492</v>
      </c>
      <c r="D6114" s="388" t="s">
        <v>240</v>
      </c>
      <c r="E6114" s="389" t="s">
        <v>7454</v>
      </c>
      <c r="F6114" s="388" t="s">
        <v>241</v>
      </c>
    </row>
    <row r="6115" spans="1:6">
      <c r="A6115" s="388">
        <v>100229</v>
      </c>
      <c r="B6115" s="388" t="s">
        <v>7496</v>
      </c>
      <c r="C6115" s="388" t="s">
        <v>130</v>
      </c>
      <c r="D6115" s="388" t="s">
        <v>709</v>
      </c>
      <c r="E6115" s="389" t="s">
        <v>19069</v>
      </c>
      <c r="F6115" s="388" t="s">
        <v>241</v>
      </c>
    </row>
    <row r="6116" spans="1:6">
      <c r="A6116" s="388">
        <v>100230</v>
      </c>
      <c r="B6116" s="388" t="s">
        <v>7497</v>
      </c>
      <c r="C6116" s="388" t="s">
        <v>130</v>
      </c>
      <c r="D6116" s="388" t="s">
        <v>709</v>
      </c>
      <c r="E6116" s="389" t="s">
        <v>1492</v>
      </c>
      <c r="F6116" s="388" t="s">
        <v>241</v>
      </c>
    </row>
    <row r="6117" spans="1:6">
      <c r="A6117" s="388">
        <v>100231</v>
      </c>
      <c r="B6117" s="388" t="s">
        <v>7498</v>
      </c>
      <c r="C6117" s="388" t="s">
        <v>130</v>
      </c>
      <c r="D6117" s="388" t="s">
        <v>709</v>
      </c>
      <c r="E6117" s="389" t="s">
        <v>1030</v>
      </c>
      <c r="F6117" s="388" t="s">
        <v>241</v>
      </c>
    </row>
    <row r="6118" spans="1:6">
      <c r="A6118" s="388">
        <v>100232</v>
      </c>
      <c r="B6118" s="388" t="s">
        <v>7499</v>
      </c>
      <c r="C6118" s="388" t="s">
        <v>146</v>
      </c>
      <c r="D6118" s="388" t="s">
        <v>709</v>
      </c>
      <c r="E6118" s="389" t="s">
        <v>948</v>
      </c>
      <c r="F6118" s="388" t="s">
        <v>241</v>
      </c>
    </row>
    <row r="6119" spans="1:6">
      <c r="A6119" s="388">
        <v>100233</v>
      </c>
      <c r="B6119" s="388" t="s">
        <v>7500</v>
      </c>
      <c r="C6119" s="388" t="s">
        <v>146</v>
      </c>
      <c r="D6119" s="388" t="s">
        <v>709</v>
      </c>
      <c r="E6119" s="389" t="s">
        <v>1773</v>
      </c>
      <c r="F6119" s="388" t="s">
        <v>241</v>
      </c>
    </row>
    <row r="6120" spans="1:6">
      <c r="A6120" s="388">
        <v>100234</v>
      </c>
      <c r="B6120" s="388" t="s">
        <v>7501</v>
      </c>
      <c r="C6120" s="388" t="s">
        <v>145</v>
      </c>
      <c r="D6120" s="388" t="s">
        <v>709</v>
      </c>
      <c r="E6120" s="389" t="s">
        <v>801</v>
      </c>
      <c r="F6120" s="388" t="s">
        <v>241</v>
      </c>
    </row>
    <row r="6121" spans="1:6">
      <c r="A6121" s="388">
        <v>100235</v>
      </c>
      <c r="B6121" s="388" t="s">
        <v>7502</v>
      </c>
      <c r="C6121" s="388" t="s">
        <v>7503</v>
      </c>
      <c r="D6121" s="388" t="s">
        <v>709</v>
      </c>
      <c r="E6121" s="389" t="s">
        <v>1030</v>
      </c>
      <c r="F6121" s="388" t="s">
        <v>241</v>
      </c>
    </row>
    <row r="6122" spans="1:6">
      <c r="A6122" s="388">
        <v>100236</v>
      </c>
      <c r="B6122" s="388" t="s">
        <v>7504</v>
      </c>
      <c r="C6122" s="388" t="s">
        <v>7505</v>
      </c>
      <c r="D6122" s="388" t="s">
        <v>709</v>
      </c>
      <c r="E6122" s="389" t="s">
        <v>6771</v>
      </c>
      <c r="F6122" s="388" t="s">
        <v>241</v>
      </c>
    </row>
    <row r="6123" spans="1:6">
      <c r="A6123" s="388">
        <v>100237</v>
      </c>
      <c r="B6123" s="388" t="s">
        <v>7507</v>
      </c>
      <c r="C6123" s="388" t="s">
        <v>7505</v>
      </c>
      <c r="D6123" s="388" t="s">
        <v>709</v>
      </c>
      <c r="E6123" s="389" t="s">
        <v>625</v>
      </c>
      <c r="F6123" s="388" t="s">
        <v>241</v>
      </c>
    </row>
    <row r="6124" spans="1:6">
      <c r="A6124" s="388">
        <v>100238</v>
      </c>
      <c r="B6124" s="388" t="s">
        <v>7508</v>
      </c>
      <c r="C6124" s="388" t="s">
        <v>7505</v>
      </c>
      <c r="D6124" s="388" t="s">
        <v>709</v>
      </c>
      <c r="E6124" s="389" t="s">
        <v>1035</v>
      </c>
      <c r="F6124" s="388" t="s">
        <v>241</v>
      </c>
    </row>
    <row r="6125" spans="1:6">
      <c r="A6125" s="388">
        <v>100239</v>
      </c>
      <c r="B6125" s="388" t="s">
        <v>7509</v>
      </c>
      <c r="C6125" s="388" t="s">
        <v>7505</v>
      </c>
      <c r="D6125" s="388" t="s">
        <v>709</v>
      </c>
      <c r="E6125" s="389" t="s">
        <v>13975</v>
      </c>
      <c r="F6125" s="388" t="s">
        <v>241</v>
      </c>
    </row>
    <row r="6126" spans="1:6">
      <c r="A6126" s="388">
        <v>100240</v>
      </c>
      <c r="B6126" s="388" t="s">
        <v>7511</v>
      </c>
      <c r="C6126" s="388" t="s">
        <v>7505</v>
      </c>
      <c r="D6126" s="388" t="s">
        <v>709</v>
      </c>
      <c r="E6126" s="389" t="s">
        <v>1092</v>
      </c>
      <c r="F6126" s="388" t="s">
        <v>241</v>
      </c>
    </row>
    <row r="6127" spans="1:6">
      <c r="A6127" s="388">
        <v>100241</v>
      </c>
      <c r="B6127" s="388" t="s">
        <v>7512</v>
      </c>
      <c r="C6127" s="388" t="s">
        <v>7505</v>
      </c>
      <c r="D6127" s="388" t="s">
        <v>709</v>
      </c>
      <c r="E6127" s="389" t="s">
        <v>13975</v>
      </c>
      <c r="F6127" s="388" t="s">
        <v>241</v>
      </c>
    </row>
    <row r="6128" spans="1:6">
      <c r="A6128" s="388">
        <v>100242</v>
      </c>
      <c r="B6128" s="388" t="s">
        <v>7513</v>
      </c>
      <c r="C6128" s="388" t="s">
        <v>7505</v>
      </c>
      <c r="D6128" s="388" t="s">
        <v>709</v>
      </c>
      <c r="E6128" s="389" t="s">
        <v>3381</v>
      </c>
      <c r="F6128" s="388" t="s">
        <v>241</v>
      </c>
    </row>
    <row r="6129" spans="1:6">
      <c r="A6129" s="388">
        <v>100243</v>
      </c>
      <c r="B6129" s="388" t="s">
        <v>7514</v>
      </c>
      <c r="C6129" s="388" t="s">
        <v>7505</v>
      </c>
      <c r="D6129" s="388" t="s">
        <v>709</v>
      </c>
      <c r="E6129" s="389" t="s">
        <v>1314</v>
      </c>
      <c r="F6129" s="388" t="s">
        <v>241</v>
      </c>
    </row>
    <row r="6130" spans="1:6">
      <c r="A6130" s="388">
        <v>100244</v>
      </c>
      <c r="B6130" s="388" t="s">
        <v>7516</v>
      </c>
      <c r="C6130" s="388" t="s">
        <v>7505</v>
      </c>
      <c r="D6130" s="388" t="s">
        <v>709</v>
      </c>
      <c r="E6130" s="389" t="s">
        <v>1092</v>
      </c>
      <c r="F6130" s="388" t="s">
        <v>241</v>
      </c>
    </row>
    <row r="6131" spans="1:6">
      <c r="A6131" s="388">
        <v>100245</v>
      </c>
      <c r="B6131" s="388" t="s">
        <v>7517</v>
      </c>
      <c r="C6131" s="388" t="s">
        <v>7505</v>
      </c>
      <c r="D6131" s="388" t="s">
        <v>709</v>
      </c>
      <c r="E6131" s="389" t="s">
        <v>13943</v>
      </c>
      <c r="F6131" s="388" t="s">
        <v>241</v>
      </c>
    </row>
    <row r="6132" spans="1:6">
      <c r="A6132" s="388">
        <v>100246</v>
      </c>
      <c r="B6132" s="388" t="s">
        <v>7518</v>
      </c>
      <c r="C6132" s="388" t="s">
        <v>7505</v>
      </c>
      <c r="D6132" s="388" t="s">
        <v>709</v>
      </c>
      <c r="E6132" s="389" t="s">
        <v>1659</v>
      </c>
      <c r="F6132" s="388" t="s">
        <v>241</v>
      </c>
    </row>
    <row r="6133" spans="1:6">
      <c r="A6133" s="388">
        <v>100247</v>
      </c>
      <c r="B6133" s="388" t="s">
        <v>7519</v>
      </c>
      <c r="C6133" s="388" t="s">
        <v>7505</v>
      </c>
      <c r="D6133" s="388" t="s">
        <v>709</v>
      </c>
      <c r="E6133" s="389" t="s">
        <v>625</v>
      </c>
      <c r="F6133" s="388" t="s">
        <v>241</v>
      </c>
    </row>
    <row r="6134" spans="1:6">
      <c r="A6134" s="388">
        <v>100248</v>
      </c>
      <c r="B6134" s="388" t="s">
        <v>7520</v>
      </c>
      <c r="C6134" s="388" t="s">
        <v>7505</v>
      </c>
      <c r="D6134" s="388" t="s">
        <v>709</v>
      </c>
      <c r="E6134" s="389" t="s">
        <v>14623</v>
      </c>
      <c r="F6134" s="388" t="s">
        <v>241</v>
      </c>
    </row>
    <row r="6135" spans="1:6">
      <c r="A6135" s="388">
        <v>100249</v>
      </c>
      <c r="B6135" s="388" t="s">
        <v>7521</v>
      </c>
      <c r="C6135" s="388" t="s">
        <v>7505</v>
      </c>
      <c r="D6135" s="388" t="s">
        <v>709</v>
      </c>
      <c r="E6135" s="389" t="s">
        <v>1659</v>
      </c>
      <c r="F6135" s="388" t="s">
        <v>241</v>
      </c>
    </row>
    <row r="6136" spans="1:6">
      <c r="A6136" s="388">
        <v>100250</v>
      </c>
      <c r="B6136" s="388" t="s">
        <v>7522</v>
      </c>
      <c r="C6136" s="388" t="s">
        <v>7505</v>
      </c>
      <c r="D6136" s="388" t="s">
        <v>709</v>
      </c>
      <c r="E6136" s="389" t="s">
        <v>19070</v>
      </c>
      <c r="F6136" s="388" t="s">
        <v>241</v>
      </c>
    </row>
    <row r="6137" spans="1:6">
      <c r="A6137" s="388">
        <v>100251</v>
      </c>
      <c r="B6137" s="388" t="s">
        <v>7524</v>
      </c>
      <c r="C6137" s="388" t="s">
        <v>7505</v>
      </c>
      <c r="D6137" s="388" t="s">
        <v>709</v>
      </c>
      <c r="E6137" s="389" t="s">
        <v>14623</v>
      </c>
      <c r="F6137" s="388" t="s">
        <v>241</v>
      </c>
    </row>
    <row r="6138" spans="1:6">
      <c r="A6138" s="388">
        <v>100252</v>
      </c>
      <c r="B6138" s="388" t="s">
        <v>7525</v>
      </c>
      <c r="C6138" s="388" t="s">
        <v>7505</v>
      </c>
      <c r="D6138" s="388" t="s">
        <v>709</v>
      </c>
      <c r="E6138" s="389" t="s">
        <v>3381</v>
      </c>
      <c r="F6138" s="388" t="s">
        <v>241</v>
      </c>
    </row>
    <row r="6139" spans="1:6">
      <c r="A6139" s="388">
        <v>100253</v>
      </c>
      <c r="B6139" s="388" t="s">
        <v>7526</v>
      </c>
      <c r="C6139" s="388" t="s">
        <v>7505</v>
      </c>
      <c r="D6139" s="388" t="s">
        <v>709</v>
      </c>
      <c r="E6139" s="389" t="s">
        <v>5182</v>
      </c>
      <c r="F6139" s="388" t="s">
        <v>241</v>
      </c>
    </row>
    <row r="6140" spans="1:6">
      <c r="A6140" s="388">
        <v>100254</v>
      </c>
      <c r="B6140" s="388" t="s">
        <v>7527</v>
      </c>
      <c r="C6140" s="388" t="s">
        <v>7505</v>
      </c>
      <c r="D6140" s="388" t="s">
        <v>709</v>
      </c>
      <c r="E6140" s="389" t="s">
        <v>19071</v>
      </c>
      <c r="F6140" s="388" t="s">
        <v>241</v>
      </c>
    </row>
    <row r="6141" spans="1:6">
      <c r="A6141" s="388">
        <v>100255</v>
      </c>
      <c r="B6141" s="388" t="s">
        <v>7529</v>
      </c>
      <c r="C6141" s="388" t="s">
        <v>7505</v>
      </c>
      <c r="D6141" s="388" t="s">
        <v>709</v>
      </c>
      <c r="E6141" s="389" t="s">
        <v>12117</v>
      </c>
      <c r="F6141" s="388" t="s">
        <v>241</v>
      </c>
    </row>
    <row r="6142" spans="1:6">
      <c r="A6142" s="388">
        <v>100256</v>
      </c>
      <c r="B6142" s="388" t="s">
        <v>7530</v>
      </c>
      <c r="C6142" s="388" t="s">
        <v>7505</v>
      </c>
      <c r="D6142" s="388" t="s">
        <v>709</v>
      </c>
      <c r="E6142" s="389" t="s">
        <v>1692</v>
      </c>
      <c r="F6142" s="388" t="s">
        <v>241</v>
      </c>
    </row>
    <row r="6143" spans="1:6">
      <c r="A6143" s="388">
        <v>100257</v>
      </c>
      <c r="B6143" s="388" t="s">
        <v>7531</v>
      </c>
      <c r="C6143" s="388" t="s">
        <v>7505</v>
      </c>
      <c r="D6143" s="388" t="s">
        <v>709</v>
      </c>
      <c r="E6143" s="389" t="s">
        <v>1035</v>
      </c>
      <c r="F6143" s="388" t="s">
        <v>241</v>
      </c>
    </row>
    <row r="6144" spans="1:6">
      <c r="A6144" s="388">
        <v>100258</v>
      </c>
      <c r="B6144" s="388" t="s">
        <v>7532</v>
      </c>
      <c r="C6144" s="388" t="s">
        <v>7505</v>
      </c>
      <c r="D6144" s="388" t="s">
        <v>709</v>
      </c>
      <c r="E6144" s="389" t="s">
        <v>12117</v>
      </c>
      <c r="F6144" s="388" t="s">
        <v>241</v>
      </c>
    </row>
    <row r="6145" spans="1:6">
      <c r="A6145" s="388">
        <v>100259</v>
      </c>
      <c r="B6145" s="388" t="s">
        <v>7533</v>
      </c>
      <c r="C6145" s="388" t="s">
        <v>7505</v>
      </c>
      <c r="D6145" s="388" t="s">
        <v>709</v>
      </c>
      <c r="E6145" s="389" t="s">
        <v>5182</v>
      </c>
      <c r="F6145" s="388" t="s">
        <v>241</v>
      </c>
    </row>
    <row r="6146" spans="1:6">
      <c r="A6146" s="388">
        <v>100260</v>
      </c>
      <c r="B6146" s="388" t="s">
        <v>7534</v>
      </c>
      <c r="C6146" s="388" t="s">
        <v>7448</v>
      </c>
      <c r="D6146" s="388" t="s">
        <v>709</v>
      </c>
      <c r="E6146" s="389" t="s">
        <v>16350</v>
      </c>
      <c r="F6146" s="388" t="s">
        <v>241</v>
      </c>
    </row>
    <row r="6147" spans="1:6">
      <c r="A6147" s="388">
        <v>100261</v>
      </c>
      <c r="B6147" s="388" t="s">
        <v>7536</v>
      </c>
      <c r="C6147" s="388" t="s">
        <v>7448</v>
      </c>
      <c r="D6147" s="388" t="s">
        <v>709</v>
      </c>
      <c r="E6147" s="389" t="s">
        <v>11058</v>
      </c>
      <c r="F6147" s="388" t="s">
        <v>241</v>
      </c>
    </row>
    <row r="6148" spans="1:6">
      <c r="A6148" s="388">
        <v>100262</v>
      </c>
      <c r="B6148" s="388" t="s">
        <v>7537</v>
      </c>
      <c r="C6148" s="388" t="s">
        <v>7448</v>
      </c>
      <c r="D6148" s="388" t="s">
        <v>709</v>
      </c>
      <c r="E6148" s="389" t="s">
        <v>1719</v>
      </c>
      <c r="F6148" s="388" t="s">
        <v>241</v>
      </c>
    </row>
    <row r="6149" spans="1:6">
      <c r="A6149" s="388">
        <v>100263</v>
      </c>
      <c r="B6149" s="388" t="s">
        <v>7538</v>
      </c>
      <c r="C6149" s="388" t="s">
        <v>7448</v>
      </c>
      <c r="D6149" s="388" t="s">
        <v>709</v>
      </c>
      <c r="E6149" s="389" t="s">
        <v>16239</v>
      </c>
      <c r="F6149" s="388" t="s">
        <v>241</v>
      </c>
    </row>
    <row r="6150" spans="1:6">
      <c r="A6150" s="388">
        <v>100264</v>
      </c>
      <c r="B6150" s="388" t="s">
        <v>7539</v>
      </c>
      <c r="C6150" s="388" t="s">
        <v>7485</v>
      </c>
      <c r="D6150" s="388" t="s">
        <v>709</v>
      </c>
      <c r="E6150" s="389" t="s">
        <v>19072</v>
      </c>
      <c r="F6150" s="388" t="s">
        <v>241</v>
      </c>
    </row>
    <row r="6151" spans="1:6">
      <c r="A6151" s="388">
        <v>100265</v>
      </c>
      <c r="B6151" s="388" t="s">
        <v>7540</v>
      </c>
      <c r="C6151" s="388" t="s">
        <v>145</v>
      </c>
      <c r="D6151" s="388" t="s">
        <v>709</v>
      </c>
      <c r="E6151" s="389" t="s">
        <v>376</v>
      </c>
      <c r="F6151" s="388" t="s">
        <v>241</v>
      </c>
    </row>
    <row r="6152" spans="1:6">
      <c r="A6152" s="388">
        <v>100266</v>
      </c>
      <c r="B6152" s="388" t="s">
        <v>7541</v>
      </c>
      <c r="C6152" s="388" t="s">
        <v>7466</v>
      </c>
      <c r="D6152" s="388" t="s">
        <v>709</v>
      </c>
      <c r="E6152" s="389" t="s">
        <v>14969</v>
      </c>
      <c r="F6152" s="388" t="s">
        <v>241</v>
      </c>
    </row>
    <row r="6153" spans="1:6">
      <c r="A6153" s="388">
        <v>100267</v>
      </c>
      <c r="B6153" s="388" t="s">
        <v>7542</v>
      </c>
      <c r="C6153" s="388" t="s">
        <v>146</v>
      </c>
      <c r="D6153" s="388" t="s">
        <v>709</v>
      </c>
      <c r="E6153" s="389" t="s">
        <v>1460</v>
      </c>
      <c r="F6153" s="388" t="s">
        <v>241</v>
      </c>
    </row>
    <row r="6154" spans="1:6">
      <c r="A6154" s="388">
        <v>100268</v>
      </c>
      <c r="B6154" s="388" t="s">
        <v>7543</v>
      </c>
      <c r="C6154" s="388" t="s">
        <v>7466</v>
      </c>
      <c r="D6154" s="388" t="s">
        <v>709</v>
      </c>
      <c r="E6154" s="389" t="s">
        <v>14969</v>
      </c>
      <c r="F6154" s="388" t="s">
        <v>241</v>
      </c>
    </row>
    <row r="6155" spans="1:6">
      <c r="A6155" s="388">
        <v>100269</v>
      </c>
      <c r="B6155" s="388" t="s">
        <v>7544</v>
      </c>
      <c r="C6155" s="388" t="s">
        <v>146</v>
      </c>
      <c r="D6155" s="388" t="s">
        <v>709</v>
      </c>
      <c r="E6155" s="389" t="s">
        <v>1460</v>
      </c>
      <c r="F6155" s="388" t="s">
        <v>241</v>
      </c>
    </row>
    <row r="6156" spans="1:6">
      <c r="A6156" s="388">
        <v>100270</v>
      </c>
      <c r="B6156" s="388" t="s">
        <v>7545</v>
      </c>
      <c r="C6156" s="388" t="s">
        <v>7466</v>
      </c>
      <c r="D6156" s="388" t="s">
        <v>709</v>
      </c>
      <c r="E6156" s="389" t="s">
        <v>17654</v>
      </c>
      <c r="F6156" s="388" t="s">
        <v>241</v>
      </c>
    </row>
    <row r="6157" spans="1:6">
      <c r="A6157" s="388">
        <v>100271</v>
      </c>
      <c r="B6157" s="388" t="s">
        <v>7546</v>
      </c>
      <c r="C6157" s="388" t="s">
        <v>7485</v>
      </c>
      <c r="D6157" s="388" t="s">
        <v>709</v>
      </c>
      <c r="E6157" s="389" t="s">
        <v>19073</v>
      </c>
      <c r="F6157" s="388" t="s">
        <v>241</v>
      </c>
    </row>
    <row r="6158" spans="1:6">
      <c r="A6158" s="388">
        <v>100272</v>
      </c>
      <c r="B6158" s="388" t="s">
        <v>7547</v>
      </c>
      <c r="C6158" s="388" t="s">
        <v>145</v>
      </c>
      <c r="D6158" s="388" t="s">
        <v>709</v>
      </c>
      <c r="E6158" s="389" t="s">
        <v>1793</v>
      </c>
      <c r="F6158" s="388" t="s">
        <v>241</v>
      </c>
    </row>
    <row r="6159" spans="1:6">
      <c r="A6159" s="388">
        <v>100273</v>
      </c>
      <c r="B6159" s="388" t="s">
        <v>7549</v>
      </c>
      <c r="C6159" s="388" t="s">
        <v>7448</v>
      </c>
      <c r="D6159" s="388" t="s">
        <v>709</v>
      </c>
      <c r="E6159" s="389" t="s">
        <v>19074</v>
      </c>
      <c r="F6159" s="388" t="s">
        <v>241</v>
      </c>
    </row>
    <row r="6160" spans="1:6">
      <c r="A6160" s="388">
        <v>100274</v>
      </c>
      <c r="B6160" s="388" t="s">
        <v>7550</v>
      </c>
      <c r="C6160" s="388" t="s">
        <v>7485</v>
      </c>
      <c r="D6160" s="388" t="s">
        <v>709</v>
      </c>
      <c r="E6160" s="389" t="s">
        <v>6836</v>
      </c>
      <c r="F6160" s="388" t="s">
        <v>241</v>
      </c>
    </row>
    <row r="6161" spans="1:6">
      <c r="A6161" s="388">
        <v>100275</v>
      </c>
      <c r="B6161" s="388" t="s">
        <v>7551</v>
      </c>
      <c r="C6161" s="388" t="s">
        <v>7485</v>
      </c>
      <c r="D6161" s="388" t="s">
        <v>709</v>
      </c>
      <c r="E6161" s="389" t="s">
        <v>17143</v>
      </c>
      <c r="F6161" s="388" t="s">
        <v>241</v>
      </c>
    </row>
    <row r="6162" spans="1:6">
      <c r="A6162" s="388">
        <v>100276</v>
      </c>
      <c r="B6162" s="388" t="s">
        <v>7552</v>
      </c>
      <c r="C6162" s="388" t="s">
        <v>7485</v>
      </c>
      <c r="D6162" s="388" t="s">
        <v>709</v>
      </c>
      <c r="E6162" s="389" t="s">
        <v>19075</v>
      </c>
      <c r="F6162" s="388" t="s">
        <v>241</v>
      </c>
    </row>
    <row r="6163" spans="1:6">
      <c r="A6163" s="388">
        <v>100277</v>
      </c>
      <c r="B6163" s="388" t="s">
        <v>7554</v>
      </c>
      <c r="C6163" s="388" t="s">
        <v>7485</v>
      </c>
      <c r="D6163" s="388" t="s">
        <v>240</v>
      </c>
      <c r="E6163" s="389" t="s">
        <v>7720</v>
      </c>
      <c r="F6163" s="388" t="s">
        <v>241</v>
      </c>
    </row>
    <row r="6164" spans="1:6">
      <c r="A6164" s="388">
        <v>100278</v>
      </c>
      <c r="B6164" s="388" t="s">
        <v>7556</v>
      </c>
      <c r="C6164" s="388" t="s">
        <v>7466</v>
      </c>
      <c r="D6164" s="388" t="s">
        <v>709</v>
      </c>
      <c r="E6164" s="389" t="s">
        <v>14970</v>
      </c>
      <c r="F6164" s="388" t="s">
        <v>241</v>
      </c>
    </row>
    <row r="6165" spans="1:6">
      <c r="A6165" s="388">
        <v>100279</v>
      </c>
      <c r="B6165" s="388" t="s">
        <v>7557</v>
      </c>
      <c r="C6165" s="388" t="s">
        <v>146</v>
      </c>
      <c r="D6165" s="388" t="s">
        <v>709</v>
      </c>
      <c r="E6165" s="389" t="s">
        <v>11107</v>
      </c>
      <c r="F6165" s="388" t="s">
        <v>241</v>
      </c>
    </row>
    <row r="6166" spans="1:6">
      <c r="A6166" s="388">
        <v>100280</v>
      </c>
      <c r="B6166" s="388" t="s">
        <v>7558</v>
      </c>
      <c r="C6166" s="388" t="s">
        <v>7466</v>
      </c>
      <c r="D6166" s="388" t="s">
        <v>709</v>
      </c>
      <c r="E6166" s="389" t="s">
        <v>18836</v>
      </c>
      <c r="F6166" s="388" t="s">
        <v>241</v>
      </c>
    </row>
    <row r="6167" spans="1:6">
      <c r="A6167" s="388">
        <v>100281</v>
      </c>
      <c r="B6167" s="388" t="s">
        <v>7559</v>
      </c>
      <c r="C6167" s="388" t="s">
        <v>7466</v>
      </c>
      <c r="D6167" s="388" t="s">
        <v>240</v>
      </c>
      <c r="E6167" s="389" t="s">
        <v>1495</v>
      </c>
      <c r="F6167" s="388" t="s">
        <v>241</v>
      </c>
    </row>
    <row r="6168" spans="1:6">
      <c r="A6168" s="388">
        <v>100282</v>
      </c>
      <c r="B6168" s="388" t="s">
        <v>7561</v>
      </c>
      <c r="C6168" s="388" t="s">
        <v>7485</v>
      </c>
      <c r="D6168" s="388" t="s">
        <v>709</v>
      </c>
      <c r="E6168" s="389" t="s">
        <v>19076</v>
      </c>
      <c r="F6168" s="388" t="s">
        <v>241</v>
      </c>
    </row>
    <row r="6169" spans="1:6">
      <c r="A6169" s="388">
        <v>100283</v>
      </c>
      <c r="B6169" s="388" t="s">
        <v>7562</v>
      </c>
      <c r="C6169" s="388" t="s">
        <v>7485</v>
      </c>
      <c r="D6169" s="388" t="s">
        <v>709</v>
      </c>
      <c r="E6169" s="389" t="s">
        <v>12950</v>
      </c>
      <c r="F6169" s="388" t="s">
        <v>241</v>
      </c>
    </row>
    <row r="6170" spans="1:6">
      <c r="A6170" s="388">
        <v>100284</v>
      </c>
      <c r="B6170" s="388" t="s">
        <v>7563</v>
      </c>
      <c r="C6170" s="388" t="s">
        <v>7485</v>
      </c>
      <c r="D6170" s="388" t="s">
        <v>240</v>
      </c>
      <c r="E6170" s="389" t="s">
        <v>4422</v>
      </c>
      <c r="F6170" s="388" t="s">
        <v>241</v>
      </c>
    </row>
    <row r="6171" spans="1:6">
      <c r="A6171" s="388">
        <v>100285</v>
      </c>
      <c r="B6171" s="388" t="s">
        <v>7564</v>
      </c>
      <c r="C6171" s="388" t="s">
        <v>7505</v>
      </c>
      <c r="D6171" s="388" t="s">
        <v>709</v>
      </c>
      <c r="E6171" s="389" t="s">
        <v>12547</v>
      </c>
      <c r="F6171" s="388" t="s">
        <v>241</v>
      </c>
    </row>
    <row r="6172" spans="1:6">
      <c r="A6172" s="388">
        <v>100286</v>
      </c>
      <c r="B6172" s="388" t="s">
        <v>7565</v>
      </c>
      <c r="C6172" s="388" t="s">
        <v>7505</v>
      </c>
      <c r="D6172" s="388" t="s">
        <v>709</v>
      </c>
      <c r="E6172" s="389" t="s">
        <v>3481</v>
      </c>
      <c r="F6172" s="388" t="s">
        <v>241</v>
      </c>
    </row>
    <row r="6173" spans="1:6">
      <c r="A6173" s="388">
        <v>100287</v>
      </c>
      <c r="B6173" s="388" t="s">
        <v>7567</v>
      </c>
      <c r="C6173" s="388" t="s">
        <v>7505</v>
      </c>
      <c r="D6173" s="388" t="s">
        <v>709</v>
      </c>
      <c r="E6173" s="389" t="s">
        <v>14623</v>
      </c>
      <c r="F6173" s="388" t="s">
        <v>241</v>
      </c>
    </row>
    <row r="6174" spans="1:6">
      <c r="A6174" s="388">
        <v>99802</v>
      </c>
      <c r="B6174" s="388" t="s">
        <v>7568</v>
      </c>
      <c r="C6174" s="388" t="s">
        <v>145</v>
      </c>
      <c r="D6174" s="388" t="s">
        <v>709</v>
      </c>
      <c r="E6174" s="389" t="s">
        <v>1345</v>
      </c>
      <c r="F6174" s="388" t="s">
        <v>241</v>
      </c>
    </row>
    <row r="6175" spans="1:6">
      <c r="A6175" s="388">
        <v>99803</v>
      </c>
      <c r="B6175" s="388" t="s">
        <v>7569</v>
      </c>
      <c r="C6175" s="388" t="s">
        <v>145</v>
      </c>
      <c r="D6175" s="388" t="s">
        <v>709</v>
      </c>
      <c r="E6175" s="389" t="s">
        <v>7720</v>
      </c>
      <c r="F6175" s="388" t="s">
        <v>241</v>
      </c>
    </row>
    <row r="6176" spans="1:6">
      <c r="A6176" s="388">
        <v>99805</v>
      </c>
      <c r="B6176" s="388" t="s">
        <v>7570</v>
      </c>
      <c r="C6176" s="388" t="s">
        <v>145</v>
      </c>
      <c r="D6176" s="388" t="s">
        <v>334</v>
      </c>
      <c r="E6176" s="389" t="s">
        <v>6279</v>
      </c>
      <c r="F6176" s="388" t="s">
        <v>241</v>
      </c>
    </row>
    <row r="6177" spans="1:6">
      <c r="A6177" s="388">
        <v>99806</v>
      </c>
      <c r="B6177" s="388" t="s">
        <v>7571</v>
      </c>
      <c r="C6177" s="388" t="s">
        <v>145</v>
      </c>
      <c r="D6177" s="388" t="s">
        <v>709</v>
      </c>
      <c r="E6177" s="389" t="s">
        <v>1592</v>
      </c>
      <c r="F6177" s="388" t="s">
        <v>241</v>
      </c>
    </row>
    <row r="6178" spans="1:6">
      <c r="A6178" s="388">
        <v>99808</v>
      </c>
      <c r="B6178" s="388" t="s">
        <v>7572</v>
      </c>
      <c r="C6178" s="388" t="s">
        <v>145</v>
      </c>
      <c r="D6178" s="388" t="s">
        <v>334</v>
      </c>
      <c r="E6178" s="389" t="s">
        <v>681</v>
      </c>
      <c r="F6178" s="388" t="s">
        <v>241</v>
      </c>
    </row>
    <row r="6179" spans="1:6">
      <c r="A6179" s="388">
        <v>99809</v>
      </c>
      <c r="B6179" s="388" t="s">
        <v>7574</v>
      </c>
      <c r="C6179" s="388" t="s">
        <v>145</v>
      </c>
      <c r="D6179" s="388" t="s">
        <v>709</v>
      </c>
      <c r="E6179" s="389" t="s">
        <v>10076</v>
      </c>
      <c r="F6179" s="388" t="s">
        <v>241</v>
      </c>
    </row>
    <row r="6180" spans="1:6">
      <c r="A6180" s="388">
        <v>99811</v>
      </c>
      <c r="B6180" s="388" t="s">
        <v>7575</v>
      </c>
      <c r="C6180" s="388" t="s">
        <v>145</v>
      </c>
      <c r="D6180" s="388" t="s">
        <v>709</v>
      </c>
      <c r="E6180" s="389" t="s">
        <v>388</v>
      </c>
      <c r="F6180" s="388" t="s">
        <v>241</v>
      </c>
    </row>
    <row r="6181" spans="1:6">
      <c r="A6181" s="388">
        <v>99812</v>
      </c>
      <c r="B6181" s="388" t="s">
        <v>7576</v>
      </c>
      <c r="C6181" s="388" t="s">
        <v>145</v>
      </c>
      <c r="D6181" s="388" t="s">
        <v>709</v>
      </c>
      <c r="E6181" s="389" t="s">
        <v>11597</v>
      </c>
      <c r="F6181" s="388" t="s">
        <v>241</v>
      </c>
    </row>
    <row r="6182" spans="1:6">
      <c r="A6182" s="388">
        <v>99814</v>
      </c>
      <c r="B6182" s="388" t="s">
        <v>7577</v>
      </c>
      <c r="C6182" s="388" t="s">
        <v>145</v>
      </c>
      <c r="D6182" s="388" t="s">
        <v>334</v>
      </c>
      <c r="E6182" s="389" t="s">
        <v>10443</v>
      </c>
      <c r="F6182" s="388" t="s">
        <v>241</v>
      </c>
    </row>
    <row r="6183" spans="1:6">
      <c r="A6183" s="388">
        <v>99822</v>
      </c>
      <c r="B6183" s="388" t="s">
        <v>7578</v>
      </c>
      <c r="C6183" s="388" t="s">
        <v>145</v>
      </c>
      <c r="D6183" s="388" t="s">
        <v>709</v>
      </c>
      <c r="E6183" s="389" t="s">
        <v>6643</v>
      </c>
      <c r="F6183" s="388" t="s">
        <v>241</v>
      </c>
    </row>
    <row r="6184" spans="1:6">
      <c r="A6184" s="388">
        <v>99826</v>
      </c>
      <c r="B6184" s="388" t="s">
        <v>7579</v>
      </c>
      <c r="C6184" s="388" t="s">
        <v>145</v>
      </c>
      <c r="D6184" s="388" t="s">
        <v>709</v>
      </c>
      <c r="E6184" s="389" t="s">
        <v>1424</v>
      </c>
      <c r="F6184" s="388" t="s">
        <v>241</v>
      </c>
    </row>
    <row r="6185" spans="1:6">
      <c r="A6185" s="388">
        <v>97010</v>
      </c>
      <c r="B6185" s="388" t="s">
        <v>7580</v>
      </c>
      <c r="C6185" s="388" t="s">
        <v>239</v>
      </c>
      <c r="D6185" s="388" t="s">
        <v>334</v>
      </c>
      <c r="E6185" s="389" t="s">
        <v>19077</v>
      </c>
      <c r="F6185" s="388" t="s">
        <v>241</v>
      </c>
    </row>
    <row r="6186" spans="1:6">
      <c r="A6186" s="388">
        <v>97011</v>
      </c>
      <c r="B6186" s="388" t="s">
        <v>7581</v>
      </c>
      <c r="C6186" s="388" t="s">
        <v>239</v>
      </c>
      <c r="D6186" s="388" t="s">
        <v>334</v>
      </c>
      <c r="E6186" s="389" t="s">
        <v>659</v>
      </c>
      <c r="F6186" s="388" t="s">
        <v>241</v>
      </c>
    </row>
    <row r="6187" spans="1:6">
      <c r="A6187" s="388">
        <v>97012</v>
      </c>
      <c r="B6187" s="388" t="s">
        <v>7583</v>
      </c>
      <c r="C6187" s="388" t="s">
        <v>239</v>
      </c>
      <c r="D6187" s="388" t="s">
        <v>334</v>
      </c>
      <c r="E6187" s="389" t="s">
        <v>14971</v>
      </c>
      <c r="F6187" s="388" t="s">
        <v>241</v>
      </c>
    </row>
    <row r="6188" spans="1:6">
      <c r="A6188" s="388">
        <v>97013</v>
      </c>
      <c r="B6188" s="388" t="s">
        <v>7584</v>
      </c>
      <c r="C6188" s="388" t="s">
        <v>239</v>
      </c>
      <c r="D6188" s="388" t="s">
        <v>334</v>
      </c>
      <c r="E6188" s="389" t="s">
        <v>19078</v>
      </c>
      <c r="F6188" s="388" t="s">
        <v>241</v>
      </c>
    </row>
    <row r="6189" spans="1:6">
      <c r="A6189" s="388">
        <v>97014</v>
      </c>
      <c r="B6189" s="388" t="s">
        <v>7586</v>
      </c>
      <c r="C6189" s="388" t="s">
        <v>239</v>
      </c>
      <c r="D6189" s="388" t="s">
        <v>334</v>
      </c>
      <c r="E6189" s="389" t="s">
        <v>1765</v>
      </c>
      <c r="F6189" s="388" t="s">
        <v>241</v>
      </c>
    </row>
    <row r="6190" spans="1:6">
      <c r="A6190" s="388">
        <v>97015</v>
      </c>
      <c r="B6190" s="388" t="s">
        <v>7587</v>
      </c>
      <c r="C6190" s="388" t="s">
        <v>239</v>
      </c>
      <c r="D6190" s="388" t="s">
        <v>334</v>
      </c>
      <c r="E6190" s="389" t="s">
        <v>14972</v>
      </c>
      <c r="F6190" s="388" t="s">
        <v>241</v>
      </c>
    </row>
    <row r="6191" spans="1:6">
      <c r="A6191" s="388">
        <v>97016</v>
      </c>
      <c r="B6191" s="388" t="s">
        <v>7588</v>
      </c>
      <c r="C6191" s="388" t="s">
        <v>239</v>
      </c>
      <c r="D6191" s="388" t="s">
        <v>334</v>
      </c>
      <c r="E6191" s="389" t="s">
        <v>19079</v>
      </c>
      <c r="F6191" s="388" t="s">
        <v>241</v>
      </c>
    </row>
    <row r="6192" spans="1:6">
      <c r="A6192" s="388">
        <v>97017</v>
      </c>
      <c r="B6192" s="388" t="s">
        <v>7590</v>
      </c>
      <c r="C6192" s="388" t="s">
        <v>239</v>
      </c>
      <c r="D6192" s="388" t="s">
        <v>334</v>
      </c>
      <c r="E6192" s="389" t="s">
        <v>13994</v>
      </c>
      <c r="F6192" s="388" t="s">
        <v>241</v>
      </c>
    </row>
    <row r="6193" spans="1:6">
      <c r="A6193" s="388">
        <v>97018</v>
      </c>
      <c r="B6193" s="388" t="s">
        <v>7591</v>
      </c>
      <c r="C6193" s="388" t="s">
        <v>239</v>
      </c>
      <c r="D6193" s="388" t="s">
        <v>334</v>
      </c>
      <c r="E6193" s="389" t="s">
        <v>14690</v>
      </c>
      <c r="F6193" s="388" t="s">
        <v>241</v>
      </c>
    </row>
    <row r="6194" spans="1:6">
      <c r="A6194" s="388">
        <v>97031</v>
      </c>
      <c r="B6194" s="388" t="s">
        <v>7592</v>
      </c>
      <c r="C6194" s="388" t="s">
        <v>239</v>
      </c>
      <c r="D6194" s="388" t="s">
        <v>334</v>
      </c>
      <c r="E6194" s="389" t="s">
        <v>19080</v>
      </c>
      <c r="F6194" s="388" t="s">
        <v>241</v>
      </c>
    </row>
    <row r="6195" spans="1:6">
      <c r="A6195" s="388">
        <v>97032</v>
      </c>
      <c r="B6195" s="388" t="s">
        <v>7593</v>
      </c>
      <c r="C6195" s="388" t="s">
        <v>239</v>
      </c>
      <c r="D6195" s="388" t="s">
        <v>334</v>
      </c>
      <c r="E6195" s="389" t="s">
        <v>17851</v>
      </c>
      <c r="F6195" s="388" t="s">
        <v>241</v>
      </c>
    </row>
    <row r="6196" spans="1:6">
      <c r="A6196" s="388">
        <v>97033</v>
      </c>
      <c r="B6196" s="388" t="s">
        <v>7594</v>
      </c>
      <c r="C6196" s="388" t="s">
        <v>239</v>
      </c>
      <c r="D6196" s="388" t="s">
        <v>334</v>
      </c>
      <c r="E6196" s="389" t="s">
        <v>19081</v>
      </c>
      <c r="F6196" s="388" t="s">
        <v>241</v>
      </c>
    </row>
    <row r="6197" spans="1:6">
      <c r="A6197" s="388">
        <v>97034</v>
      </c>
      <c r="B6197" s="388" t="s">
        <v>7595</v>
      </c>
      <c r="C6197" s="388" t="s">
        <v>239</v>
      </c>
      <c r="D6197" s="388" t="s">
        <v>334</v>
      </c>
      <c r="E6197" s="389" t="s">
        <v>14973</v>
      </c>
      <c r="F6197" s="388" t="s">
        <v>241</v>
      </c>
    </row>
    <row r="6198" spans="1:6">
      <c r="A6198" s="388">
        <v>97039</v>
      </c>
      <c r="B6198" s="388" t="s">
        <v>7596</v>
      </c>
      <c r="C6198" s="388" t="s">
        <v>145</v>
      </c>
      <c r="D6198" s="388" t="s">
        <v>334</v>
      </c>
      <c r="E6198" s="389" t="s">
        <v>13279</v>
      </c>
      <c r="F6198" s="388" t="s">
        <v>241</v>
      </c>
    </row>
    <row r="6199" spans="1:6">
      <c r="A6199" s="388">
        <v>97040</v>
      </c>
      <c r="B6199" s="388" t="s">
        <v>7598</v>
      </c>
      <c r="C6199" s="388" t="s">
        <v>145</v>
      </c>
      <c r="D6199" s="388" t="s">
        <v>334</v>
      </c>
      <c r="E6199" s="389" t="s">
        <v>13904</v>
      </c>
      <c r="F6199" s="388" t="s">
        <v>241</v>
      </c>
    </row>
    <row r="6200" spans="1:6">
      <c r="A6200" s="388">
        <v>97041</v>
      </c>
      <c r="B6200" s="388" t="s">
        <v>7599</v>
      </c>
      <c r="C6200" s="388" t="s">
        <v>145</v>
      </c>
      <c r="D6200" s="388" t="s">
        <v>334</v>
      </c>
      <c r="E6200" s="389" t="s">
        <v>19082</v>
      </c>
      <c r="F6200" s="388" t="s">
        <v>241</v>
      </c>
    </row>
    <row r="6201" spans="1:6">
      <c r="A6201" s="388">
        <v>97046</v>
      </c>
      <c r="B6201" s="388" t="s">
        <v>7600</v>
      </c>
      <c r="C6201" s="388" t="s">
        <v>145</v>
      </c>
      <c r="D6201" s="388" t="s">
        <v>240</v>
      </c>
      <c r="E6201" s="389" t="s">
        <v>889</v>
      </c>
      <c r="F6201" s="388" t="s">
        <v>241</v>
      </c>
    </row>
    <row r="6202" spans="1:6">
      <c r="A6202" s="388">
        <v>97047</v>
      </c>
      <c r="B6202" s="388" t="s">
        <v>7601</v>
      </c>
      <c r="C6202" s="388" t="s">
        <v>145</v>
      </c>
      <c r="D6202" s="388" t="s">
        <v>240</v>
      </c>
      <c r="E6202" s="389" t="s">
        <v>1681</v>
      </c>
      <c r="F6202" s="388" t="s">
        <v>241</v>
      </c>
    </row>
    <row r="6203" spans="1:6">
      <c r="A6203" s="388">
        <v>97048</v>
      </c>
      <c r="B6203" s="388" t="s">
        <v>7602</v>
      </c>
      <c r="C6203" s="388" t="s">
        <v>145</v>
      </c>
      <c r="D6203" s="388" t="s">
        <v>240</v>
      </c>
      <c r="E6203" s="389" t="s">
        <v>1120</v>
      </c>
      <c r="F6203" s="388" t="s">
        <v>241</v>
      </c>
    </row>
    <row r="6204" spans="1:6">
      <c r="A6204" s="388">
        <v>97051</v>
      </c>
      <c r="B6204" s="388" t="s">
        <v>7603</v>
      </c>
      <c r="C6204" s="388" t="s">
        <v>239</v>
      </c>
      <c r="D6204" s="388" t="s">
        <v>334</v>
      </c>
      <c r="E6204" s="389" t="s">
        <v>1343</v>
      </c>
      <c r="F6204" s="388" t="s">
        <v>241</v>
      </c>
    </row>
    <row r="6205" spans="1:6">
      <c r="A6205" s="388">
        <v>97053</v>
      </c>
      <c r="B6205" s="388" t="s">
        <v>7604</v>
      </c>
      <c r="C6205" s="388" t="s">
        <v>239</v>
      </c>
      <c r="D6205" s="388" t="s">
        <v>334</v>
      </c>
      <c r="E6205" s="389" t="s">
        <v>6318</v>
      </c>
      <c r="F6205" s="388" t="s">
        <v>241</v>
      </c>
    </row>
    <row r="6206" spans="1:6">
      <c r="A6206" s="388">
        <v>97054</v>
      </c>
      <c r="B6206" s="388" t="s">
        <v>7605</v>
      </c>
      <c r="C6206" s="388" t="s">
        <v>146</v>
      </c>
      <c r="D6206" s="388" t="s">
        <v>334</v>
      </c>
      <c r="E6206" s="389" t="s">
        <v>9649</v>
      </c>
      <c r="F6206" s="388" t="s">
        <v>241</v>
      </c>
    </row>
    <row r="6207" spans="1:6">
      <c r="A6207" s="388">
        <v>97062</v>
      </c>
      <c r="B6207" s="388" t="s">
        <v>7606</v>
      </c>
      <c r="C6207" s="388" t="s">
        <v>145</v>
      </c>
      <c r="D6207" s="388" t="s">
        <v>334</v>
      </c>
      <c r="E6207" s="389" t="s">
        <v>13902</v>
      </c>
      <c r="F6207" s="388" t="s">
        <v>241</v>
      </c>
    </row>
    <row r="6208" spans="1:6">
      <c r="A6208" s="388">
        <v>97063</v>
      </c>
      <c r="B6208" s="388" t="s">
        <v>7607</v>
      </c>
      <c r="C6208" s="388" t="s">
        <v>145</v>
      </c>
      <c r="D6208" s="388" t="s">
        <v>334</v>
      </c>
      <c r="E6208" s="389" t="s">
        <v>10450</v>
      </c>
      <c r="F6208" s="388" t="s">
        <v>241</v>
      </c>
    </row>
    <row r="6209" spans="1:6">
      <c r="A6209" s="388">
        <v>97064</v>
      </c>
      <c r="B6209" s="388" t="s">
        <v>7608</v>
      </c>
      <c r="C6209" s="388" t="s">
        <v>239</v>
      </c>
      <c r="D6209" s="388" t="s">
        <v>334</v>
      </c>
      <c r="E6209" s="389" t="s">
        <v>11917</v>
      </c>
      <c r="F6209" s="388" t="s">
        <v>241</v>
      </c>
    </row>
    <row r="6210" spans="1:6">
      <c r="A6210" s="388">
        <v>97065</v>
      </c>
      <c r="B6210" s="388" t="s">
        <v>7609</v>
      </c>
      <c r="C6210" s="388" t="s">
        <v>133</v>
      </c>
      <c r="D6210" s="388" t="s">
        <v>334</v>
      </c>
      <c r="E6210" s="389" t="s">
        <v>3244</v>
      </c>
      <c r="F6210" s="388" t="s">
        <v>241</v>
      </c>
    </row>
    <row r="6211" spans="1:6">
      <c r="A6211" s="388">
        <v>97066</v>
      </c>
      <c r="B6211" s="388" t="s">
        <v>7610</v>
      </c>
      <c r="C6211" s="388" t="s">
        <v>145</v>
      </c>
      <c r="D6211" s="388" t="s">
        <v>334</v>
      </c>
      <c r="E6211" s="389" t="s">
        <v>13944</v>
      </c>
      <c r="F6211" s="388" t="s">
        <v>241</v>
      </c>
    </row>
    <row r="6212" spans="1:6">
      <c r="A6212" s="388">
        <v>97067</v>
      </c>
      <c r="B6212" s="388" t="s">
        <v>7611</v>
      </c>
      <c r="C6212" s="388" t="s">
        <v>239</v>
      </c>
      <c r="D6212" s="388" t="s">
        <v>334</v>
      </c>
      <c r="E6212" s="389" t="s">
        <v>19083</v>
      </c>
      <c r="F6212" s="388" t="s">
        <v>241</v>
      </c>
    </row>
    <row r="6213" spans="1:6">
      <c r="A6213" s="388">
        <v>97621</v>
      </c>
      <c r="B6213" s="388" t="s">
        <v>7612</v>
      </c>
      <c r="C6213" s="388" t="s">
        <v>133</v>
      </c>
      <c r="D6213" s="388" t="s">
        <v>709</v>
      </c>
      <c r="E6213" s="389" t="s">
        <v>14974</v>
      </c>
      <c r="F6213" s="388" t="s">
        <v>241</v>
      </c>
    </row>
    <row r="6214" spans="1:6">
      <c r="A6214" s="388">
        <v>97622</v>
      </c>
      <c r="B6214" s="388" t="s">
        <v>7613</v>
      </c>
      <c r="C6214" s="388" t="s">
        <v>133</v>
      </c>
      <c r="D6214" s="388" t="s">
        <v>709</v>
      </c>
      <c r="E6214" s="389" t="s">
        <v>19084</v>
      </c>
      <c r="F6214" s="388" t="s">
        <v>241</v>
      </c>
    </row>
    <row r="6215" spans="1:6">
      <c r="A6215" s="388">
        <v>97623</v>
      </c>
      <c r="B6215" s="388" t="s">
        <v>7615</v>
      </c>
      <c r="C6215" s="388" t="s">
        <v>133</v>
      </c>
      <c r="D6215" s="388" t="s">
        <v>709</v>
      </c>
      <c r="E6215" s="389" t="s">
        <v>19085</v>
      </c>
      <c r="F6215" s="388" t="s">
        <v>241</v>
      </c>
    </row>
    <row r="6216" spans="1:6">
      <c r="A6216" s="388">
        <v>97624</v>
      </c>
      <c r="B6216" s="388" t="s">
        <v>7616</v>
      </c>
      <c r="C6216" s="388" t="s">
        <v>133</v>
      </c>
      <c r="D6216" s="388" t="s">
        <v>709</v>
      </c>
      <c r="E6216" s="389" t="s">
        <v>19086</v>
      </c>
      <c r="F6216" s="388" t="s">
        <v>241</v>
      </c>
    </row>
    <row r="6217" spans="1:6">
      <c r="A6217" s="388">
        <v>97625</v>
      </c>
      <c r="B6217" s="388" t="s">
        <v>7617</v>
      </c>
      <c r="C6217" s="388" t="s">
        <v>133</v>
      </c>
      <c r="D6217" s="388" t="s">
        <v>240</v>
      </c>
      <c r="E6217" s="389" t="s">
        <v>19087</v>
      </c>
      <c r="F6217" s="388" t="s">
        <v>241</v>
      </c>
    </row>
    <row r="6218" spans="1:6">
      <c r="A6218" s="388">
        <v>97626</v>
      </c>
      <c r="B6218" s="388" t="s">
        <v>7618</v>
      </c>
      <c r="C6218" s="388" t="s">
        <v>133</v>
      </c>
      <c r="D6218" s="388" t="s">
        <v>334</v>
      </c>
      <c r="E6218" s="389" t="s">
        <v>19088</v>
      </c>
      <c r="F6218" s="388" t="s">
        <v>241</v>
      </c>
    </row>
    <row r="6219" spans="1:6">
      <c r="A6219" s="388">
        <v>97627</v>
      </c>
      <c r="B6219" s="388" t="s">
        <v>7619</v>
      </c>
      <c r="C6219" s="388" t="s">
        <v>133</v>
      </c>
      <c r="D6219" s="388" t="s">
        <v>334</v>
      </c>
      <c r="E6219" s="389" t="s">
        <v>19089</v>
      </c>
      <c r="F6219" s="388" t="s">
        <v>241</v>
      </c>
    </row>
    <row r="6220" spans="1:6">
      <c r="A6220" s="388">
        <v>97628</v>
      </c>
      <c r="B6220" s="388" t="s">
        <v>7620</v>
      </c>
      <c r="C6220" s="388" t="s">
        <v>133</v>
      </c>
      <c r="D6220" s="388" t="s">
        <v>709</v>
      </c>
      <c r="E6220" s="389" t="s">
        <v>19090</v>
      </c>
      <c r="F6220" s="388" t="s">
        <v>241</v>
      </c>
    </row>
    <row r="6221" spans="1:6">
      <c r="A6221" s="388">
        <v>97629</v>
      </c>
      <c r="B6221" s="388" t="s">
        <v>7621</v>
      </c>
      <c r="C6221" s="388" t="s">
        <v>133</v>
      </c>
      <c r="D6221" s="388" t="s">
        <v>334</v>
      </c>
      <c r="E6221" s="389" t="s">
        <v>10335</v>
      </c>
      <c r="F6221" s="388" t="s">
        <v>241</v>
      </c>
    </row>
    <row r="6222" spans="1:6">
      <c r="A6222" s="388">
        <v>97631</v>
      </c>
      <c r="B6222" s="388" t="s">
        <v>7622</v>
      </c>
      <c r="C6222" s="388" t="s">
        <v>145</v>
      </c>
      <c r="D6222" s="388" t="s">
        <v>709</v>
      </c>
      <c r="E6222" s="389" t="s">
        <v>19074</v>
      </c>
      <c r="F6222" s="388" t="s">
        <v>241</v>
      </c>
    </row>
    <row r="6223" spans="1:6">
      <c r="A6223" s="388">
        <v>97632</v>
      </c>
      <c r="B6223" s="388" t="s">
        <v>7623</v>
      </c>
      <c r="C6223" s="388" t="s">
        <v>239</v>
      </c>
      <c r="D6223" s="388" t="s">
        <v>334</v>
      </c>
      <c r="E6223" s="389" t="s">
        <v>11658</v>
      </c>
      <c r="F6223" s="388" t="s">
        <v>241</v>
      </c>
    </row>
    <row r="6224" spans="1:6">
      <c r="A6224" s="388">
        <v>97633</v>
      </c>
      <c r="B6224" s="388" t="s">
        <v>7625</v>
      </c>
      <c r="C6224" s="388" t="s">
        <v>145</v>
      </c>
      <c r="D6224" s="388" t="s">
        <v>334</v>
      </c>
      <c r="E6224" s="389" t="s">
        <v>19091</v>
      </c>
      <c r="F6224" s="388" t="s">
        <v>241</v>
      </c>
    </row>
    <row r="6225" spans="1:6">
      <c r="A6225" s="388">
        <v>97634</v>
      </c>
      <c r="B6225" s="388" t="s">
        <v>7627</v>
      </c>
      <c r="C6225" s="388" t="s">
        <v>145</v>
      </c>
      <c r="D6225" s="388" t="s">
        <v>334</v>
      </c>
      <c r="E6225" s="389" t="s">
        <v>1573</v>
      </c>
      <c r="F6225" s="388" t="s">
        <v>241</v>
      </c>
    </row>
    <row r="6226" spans="1:6">
      <c r="A6226" s="388">
        <v>97635</v>
      </c>
      <c r="B6226" s="388" t="s">
        <v>7628</v>
      </c>
      <c r="C6226" s="388" t="s">
        <v>145</v>
      </c>
      <c r="D6226" s="388" t="s">
        <v>334</v>
      </c>
      <c r="E6226" s="389" t="s">
        <v>18476</v>
      </c>
      <c r="F6226" s="388" t="s">
        <v>241</v>
      </c>
    </row>
    <row r="6227" spans="1:6">
      <c r="A6227" s="388">
        <v>97636</v>
      </c>
      <c r="B6227" s="388" t="s">
        <v>7629</v>
      </c>
      <c r="C6227" s="388" t="s">
        <v>145</v>
      </c>
      <c r="D6227" s="388" t="s">
        <v>240</v>
      </c>
      <c r="E6227" s="389" t="s">
        <v>4085</v>
      </c>
      <c r="F6227" s="388" t="s">
        <v>241</v>
      </c>
    </row>
    <row r="6228" spans="1:6">
      <c r="A6228" s="388">
        <v>97637</v>
      </c>
      <c r="B6228" s="388" t="s">
        <v>7630</v>
      </c>
      <c r="C6228" s="388" t="s">
        <v>145</v>
      </c>
      <c r="D6228" s="388" t="s">
        <v>334</v>
      </c>
      <c r="E6228" s="389" t="s">
        <v>8748</v>
      </c>
      <c r="F6228" s="388" t="s">
        <v>241</v>
      </c>
    </row>
    <row r="6229" spans="1:6">
      <c r="A6229" s="388">
        <v>97638</v>
      </c>
      <c r="B6229" s="388" t="s">
        <v>7631</v>
      </c>
      <c r="C6229" s="388" t="s">
        <v>145</v>
      </c>
      <c r="D6229" s="388" t="s">
        <v>334</v>
      </c>
      <c r="E6229" s="389" t="s">
        <v>9225</v>
      </c>
      <c r="F6229" s="388" t="s">
        <v>241</v>
      </c>
    </row>
    <row r="6230" spans="1:6">
      <c r="A6230" s="388">
        <v>97639</v>
      </c>
      <c r="B6230" s="388" t="s">
        <v>7632</v>
      </c>
      <c r="C6230" s="388" t="s">
        <v>145</v>
      </c>
      <c r="D6230" s="388" t="s">
        <v>709</v>
      </c>
      <c r="E6230" s="389" t="s">
        <v>4279</v>
      </c>
      <c r="F6230" s="388" t="s">
        <v>241</v>
      </c>
    </row>
    <row r="6231" spans="1:6">
      <c r="A6231" s="388">
        <v>97640</v>
      </c>
      <c r="B6231" s="388" t="s">
        <v>7633</v>
      </c>
      <c r="C6231" s="388" t="s">
        <v>145</v>
      </c>
      <c r="D6231" s="388" t="s">
        <v>334</v>
      </c>
      <c r="E6231" s="389" t="s">
        <v>1711</v>
      </c>
      <c r="F6231" s="388" t="s">
        <v>241</v>
      </c>
    </row>
    <row r="6232" spans="1:6">
      <c r="A6232" s="388">
        <v>97641</v>
      </c>
      <c r="B6232" s="388" t="s">
        <v>7634</v>
      </c>
      <c r="C6232" s="388" t="s">
        <v>145</v>
      </c>
      <c r="D6232" s="388" t="s">
        <v>334</v>
      </c>
      <c r="E6232" s="389" t="s">
        <v>6292</v>
      </c>
      <c r="F6232" s="388" t="s">
        <v>241</v>
      </c>
    </row>
    <row r="6233" spans="1:6">
      <c r="A6233" s="388">
        <v>97642</v>
      </c>
      <c r="B6233" s="388" t="s">
        <v>7636</v>
      </c>
      <c r="C6233" s="388" t="s">
        <v>145</v>
      </c>
      <c r="D6233" s="388" t="s">
        <v>334</v>
      </c>
      <c r="E6233" s="389" t="s">
        <v>14975</v>
      </c>
      <c r="F6233" s="388" t="s">
        <v>241</v>
      </c>
    </row>
    <row r="6234" spans="1:6">
      <c r="A6234" s="388">
        <v>97643</v>
      </c>
      <c r="B6234" s="388" t="s">
        <v>7637</v>
      </c>
      <c r="C6234" s="388" t="s">
        <v>145</v>
      </c>
      <c r="D6234" s="388" t="s">
        <v>709</v>
      </c>
      <c r="E6234" s="389" t="s">
        <v>9412</v>
      </c>
      <c r="F6234" s="388" t="s">
        <v>241</v>
      </c>
    </row>
    <row r="6235" spans="1:6">
      <c r="A6235" s="388">
        <v>97644</v>
      </c>
      <c r="B6235" s="388" t="s">
        <v>7639</v>
      </c>
      <c r="C6235" s="388" t="s">
        <v>145</v>
      </c>
      <c r="D6235" s="388" t="s">
        <v>709</v>
      </c>
      <c r="E6235" s="389" t="s">
        <v>8646</v>
      </c>
      <c r="F6235" s="388" t="s">
        <v>241</v>
      </c>
    </row>
    <row r="6236" spans="1:6">
      <c r="A6236" s="388">
        <v>97645</v>
      </c>
      <c r="B6236" s="388" t="s">
        <v>7640</v>
      </c>
      <c r="C6236" s="388" t="s">
        <v>145</v>
      </c>
      <c r="D6236" s="388" t="s">
        <v>334</v>
      </c>
      <c r="E6236" s="389" t="s">
        <v>5527</v>
      </c>
      <c r="F6236" s="388" t="s">
        <v>241</v>
      </c>
    </row>
    <row r="6237" spans="1:6">
      <c r="A6237" s="388">
        <v>97647</v>
      </c>
      <c r="B6237" s="388" t="s">
        <v>7641</v>
      </c>
      <c r="C6237" s="388" t="s">
        <v>145</v>
      </c>
      <c r="D6237" s="388" t="s">
        <v>334</v>
      </c>
      <c r="E6237" s="389" t="s">
        <v>1477</v>
      </c>
      <c r="F6237" s="388" t="s">
        <v>241</v>
      </c>
    </row>
    <row r="6238" spans="1:6">
      <c r="A6238" s="388">
        <v>97648</v>
      </c>
      <c r="B6238" s="388" t="s">
        <v>7642</v>
      </c>
      <c r="C6238" s="388" t="s">
        <v>145</v>
      </c>
      <c r="D6238" s="388" t="s">
        <v>334</v>
      </c>
      <c r="E6238" s="389" t="s">
        <v>7861</v>
      </c>
      <c r="F6238" s="388" t="s">
        <v>241</v>
      </c>
    </row>
    <row r="6239" spans="1:6">
      <c r="A6239" s="388">
        <v>97649</v>
      </c>
      <c r="B6239" s="388" t="s">
        <v>7643</v>
      </c>
      <c r="C6239" s="388" t="s">
        <v>145</v>
      </c>
      <c r="D6239" s="388" t="s">
        <v>240</v>
      </c>
      <c r="E6239" s="389" t="s">
        <v>11374</v>
      </c>
      <c r="F6239" s="388" t="s">
        <v>241</v>
      </c>
    </row>
    <row r="6240" spans="1:6">
      <c r="A6240" s="388">
        <v>97650</v>
      </c>
      <c r="B6240" s="388" t="s">
        <v>7645</v>
      </c>
      <c r="C6240" s="388" t="s">
        <v>145</v>
      </c>
      <c r="D6240" s="388" t="s">
        <v>334</v>
      </c>
      <c r="E6240" s="389" t="s">
        <v>1388</v>
      </c>
      <c r="F6240" s="388" t="s">
        <v>241</v>
      </c>
    </row>
    <row r="6241" spans="1:6">
      <c r="A6241" s="388">
        <v>97651</v>
      </c>
      <c r="B6241" s="388" t="s">
        <v>7646</v>
      </c>
      <c r="C6241" s="388" t="s">
        <v>146</v>
      </c>
      <c r="D6241" s="388" t="s">
        <v>334</v>
      </c>
      <c r="E6241" s="389" t="s">
        <v>19092</v>
      </c>
      <c r="F6241" s="388" t="s">
        <v>241</v>
      </c>
    </row>
    <row r="6242" spans="1:6">
      <c r="A6242" s="388">
        <v>97652</v>
      </c>
      <c r="B6242" s="388" t="s">
        <v>7647</v>
      </c>
      <c r="C6242" s="388" t="s">
        <v>146</v>
      </c>
      <c r="D6242" s="388" t="s">
        <v>334</v>
      </c>
      <c r="E6242" s="389" t="s">
        <v>19093</v>
      </c>
      <c r="F6242" s="388" t="s">
        <v>241</v>
      </c>
    </row>
    <row r="6243" spans="1:6">
      <c r="A6243" s="388">
        <v>97653</v>
      </c>
      <c r="B6243" s="388" t="s">
        <v>7648</v>
      </c>
      <c r="C6243" s="388" t="s">
        <v>146</v>
      </c>
      <c r="D6243" s="388" t="s">
        <v>240</v>
      </c>
      <c r="E6243" s="389" t="s">
        <v>19094</v>
      </c>
      <c r="F6243" s="388" t="s">
        <v>241</v>
      </c>
    </row>
    <row r="6244" spans="1:6">
      <c r="A6244" s="388">
        <v>97654</v>
      </c>
      <c r="B6244" s="388" t="s">
        <v>7649</v>
      </c>
      <c r="C6244" s="388" t="s">
        <v>146</v>
      </c>
      <c r="D6244" s="388" t="s">
        <v>240</v>
      </c>
      <c r="E6244" s="389" t="s">
        <v>19095</v>
      </c>
      <c r="F6244" s="388" t="s">
        <v>241</v>
      </c>
    </row>
    <row r="6245" spans="1:6">
      <c r="A6245" s="388">
        <v>97655</v>
      </c>
      <c r="B6245" s="388" t="s">
        <v>7650</v>
      </c>
      <c r="C6245" s="388" t="s">
        <v>145</v>
      </c>
      <c r="D6245" s="388" t="s">
        <v>334</v>
      </c>
      <c r="E6245" s="389" t="s">
        <v>1233</v>
      </c>
      <c r="F6245" s="388" t="s">
        <v>241</v>
      </c>
    </row>
    <row r="6246" spans="1:6">
      <c r="A6246" s="388">
        <v>97656</v>
      </c>
      <c r="B6246" s="388" t="s">
        <v>7652</v>
      </c>
      <c r="C6246" s="388" t="s">
        <v>146</v>
      </c>
      <c r="D6246" s="388" t="s">
        <v>334</v>
      </c>
      <c r="E6246" s="389" t="s">
        <v>19096</v>
      </c>
      <c r="F6246" s="388" t="s">
        <v>241</v>
      </c>
    </row>
    <row r="6247" spans="1:6">
      <c r="A6247" s="388">
        <v>97657</v>
      </c>
      <c r="B6247" s="388" t="s">
        <v>7653</v>
      </c>
      <c r="C6247" s="388" t="s">
        <v>146</v>
      </c>
      <c r="D6247" s="388" t="s">
        <v>334</v>
      </c>
      <c r="E6247" s="389" t="s">
        <v>19097</v>
      </c>
      <c r="F6247" s="388" t="s">
        <v>241</v>
      </c>
    </row>
    <row r="6248" spans="1:6">
      <c r="A6248" s="388">
        <v>97658</v>
      </c>
      <c r="B6248" s="388" t="s">
        <v>7654</v>
      </c>
      <c r="C6248" s="388" t="s">
        <v>146</v>
      </c>
      <c r="D6248" s="388" t="s">
        <v>240</v>
      </c>
      <c r="E6248" s="389" t="s">
        <v>18784</v>
      </c>
      <c r="F6248" s="388" t="s">
        <v>241</v>
      </c>
    </row>
    <row r="6249" spans="1:6">
      <c r="A6249" s="388">
        <v>97659</v>
      </c>
      <c r="B6249" s="388" t="s">
        <v>7655</v>
      </c>
      <c r="C6249" s="388" t="s">
        <v>146</v>
      </c>
      <c r="D6249" s="388" t="s">
        <v>240</v>
      </c>
      <c r="E6249" s="389" t="s">
        <v>19098</v>
      </c>
      <c r="F6249" s="388" t="s">
        <v>241</v>
      </c>
    </row>
    <row r="6250" spans="1:6">
      <c r="A6250" s="388">
        <v>97660</v>
      </c>
      <c r="B6250" s="388" t="s">
        <v>7656</v>
      </c>
      <c r="C6250" s="388" t="s">
        <v>146</v>
      </c>
      <c r="D6250" s="388" t="s">
        <v>709</v>
      </c>
      <c r="E6250" s="389" t="s">
        <v>1499</v>
      </c>
      <c r="F6250" s="388" t="s">
        <v>241</v>
      </c>
    </row>
    <row r="6251" spans="1:6">
      <c r="A6251" s="388">
        <v>97661</v>
      </c>
      <c r="B6251" s="388" t="s">
        <v>7657</v>
      </c>
      <c r="C6251" s="388" t="s">
        <v>239</v>
      </c>
      <c r="D6251" s="388" t="s">
        <v>709</v>
      </c>
      <c r="E6251" s="389" t="s">
        <v>1499</v>
      </c>
      <c r="F6251" s="388" t="s">
        <v>241</v>
      </c>
    </row>
    <row r="6252" spans="1:6">
      <c r="A6252" s="388">
        <v>97662</v>
      </c>
      <c r="B6252" s="388" t="s">
        <v>7658</v>
      </c>
      <c r="C6252" s="388" t="s">
        <v>239</v>
      </c>
      <c r="D6252" s="388" t="s">
        <v>709</v>
      </c>
      <c r="E6252" s="389" t="s">
        <v>1174</v>
      </c>
      <c r="F6252" s="388" t="s">
        <v>241</v>
      </c>
    </row>
    <row r="6253" spans="1:6">
      <c r="A6253" s="388">
        <v>97663</v>
      </c>
      <c r="B6253" s="388" t="s">
        <v>7659</v>
      </c>
      <c r="C6253" s="388" t="s">
        <v>146</v>
      </c>
      <c r="D6253" s="388" t="s">
        <v>709</v>
      </c>
      <c r="E6253" s="389" t="s">
        <v>18497</v>
      </c>
      <c r="F6253" s="388" t="s">
        <v>241</v>
      </c>
    </row>
    <row r="6254" spans="1:6">
      <c r="A6254" s="388">
        <v>97664</v>
      </c>
      <c r="B6254" s="388" t="s">
        <v>7661</v>
      </c>
      <c r="C6254" s="388" t="s">
        <v>146</v>
      </c>
      <c r="D6254" s="388" t="s">
        <v>709</v>
      </c>
      <c r="E6254" s="389" t="s">
        <v>1236</v>
      </c>
      <c r="F6254" s="388" t="s">
        <v>241</v>
      </c>
    </row>
    <row r="6255" spans="1:6">
      <c r="A6255" s="388">
        <v>97665</v>
      </c>
      <c r="B6255" s="388" t="s">
        <v>7662</v>
      </c>
      <c r="C6255" s="388" t="s">
        <v>146</v>
      </c>
      <c r="D6255" s="388" t="s">
        <v>709</v>
      </c>
      <c r="E6255" s="389" t="s">
        <v>8477</v>
      </c>
      <c r="F6255" s="388" t="s">
        <v>241</v>
      </c>
    </row>
    <row r="6256" spans="1:6">
      <c r="A6256" s="388">
        <v>97666</v>
      </c>
      <c r="B6256" s="388" t="s">
        <v>7663</v>
      </c>
      <c r="C6256" s="388" t="s">
        <v>146</v>
      </c>
      <c r="D6256" s="388" t="s">
        <v>709</v>
      </c>
      <c r="E6256" s="389" t="s">
        <v>4407</v>
      </c>
      <c r="F6256" s="388" t="s">
        <v>241</v>
      </c>
    </row>
    <row r="6257" spans="1:6">
      <c r="A6257" s="388">
        <v>95967</v>
      </c>
      <c r="B6257" s="388" t="s">
        <v>7665</v>
      </c>
      <c r="C6257" s="388" t="s">
        <v>954</v>
      </c>
      <c r="D6257" s="388" t="s">
        <v>334</v>
      </c>
      <c r="E6257" s="389" t="s">
        <v>19099</v>
      </c>
      <c r="F6257" s="388" t="s">
        <v>241</v>
      </c>
    </row>
    <row r="6258" spans="1:6">
      <c r="A6258" s="388">
        <v>99058</v>
      </c>
      <c r="B6258" s="388" t="s">
        <v>7666</v>
      </c>
      <c r="C6258" s="388" t="s">
        <v>146</v>
      </c>
      <c r="D6258" s="388" t="s">
        <v>240</v>
      </c>
      <c r="E6258" s="389" t="s">
        <v>16010</v>
      </c>
      <c r="F6258" s="388" t="s">
        <v>241</v>
      </c>
    </row>
    <row r="6259" spans="1:6">
      <c r="A6259" s="388">
        <v>99059</v>
      </c>
      <c r="B6259" s="388" t="s">
        <v>7667</v>
      </c>
      <c r="C6259" s="388" t="s">
        <v>239</v>
      </c>
      <c r="D6259" s="388" t="s">
        <v>334</v>
      </c>
      <c r="E6259" s="389" t="s">
        <v>4597</v>
      </c>
      <c r="F6259" s="388" t="s">
        <v>241</v>
      </c>
    </row>
    <row r="6260" spans="1:6">
      <c r="A6260" s="388">
        <v>99060</v>
      </c>
      <c r="B6260" s="388" t="s">
        <v>7668</v>
      </c>
      <c r="C6260" s="388" t="s">
        <v>146</v>
      </c>
      <c r="D6260" s="388" t="s">
        <v>334</v>
      </c>
      <c r="E6260" s="389" t="s">
        <v>19100</v>
      </c>
      <c r="F6260" s="388" t="s">
        <v>241</v>
      </c>
    </row>
    <row r="6261" spans="1:6">
      <c r="A6261" s="388">
        <v>99061</v>
      </c>
      <c r="B6261" s="388" t="s">
        <v>7669</v>
      </c>
      <c r="C6261" s="388" t="s">
        <v>146</v>
      </c>
      <c r="D6261" s="388" t="s">
        <v>334</v>
      </c>
      <c r="E6261" s="389" t="s">
        <v>18587</v>
      </c>
      <c r="F6261" s="388" t="s">
        <v>241</v>
      </c>
    </row>
    <row r="6262" spans="1:6">
      <c r="A6262" s="388">
        <v>99062</v>
      </c>
      <c r="B6262" s="388" t="s">
        <v>7670</v>
      </c>
      <c r="C6262" s="388" t="s">
        <v>146</v>
      </c>
      <c r="D6262" s="388" t="s">
        <v>334</v>
      </c>
      <c r="E6262" s="389" t="s">
        <v>7297</v>
      </c>
      <c r="F6262" s="388" t="s">
        <v>241</v>
      </c>
    </row>
    <row r="6263" spans="1:6">
      <c r="A6263" s="388">
        <v>99063</v>
      </c>
      <c r="B6263" s="388" t="s">
        <v>7671</v>
      </c>
      <c r="C6263" s="388" t="s">
        <v>239</v>
      </c>
      <c r="D6263" s="388" t="s">
        <v>334</v>
      </c>
      <c r="E6263" s="389" t="s">
        <v>4902</v>
      </c>
      <c r="F6263" s="388" t="s">
        <v>241</v>
      </c>
    </row>
    <row r="6264" spans="1:6">
      <c r="A6264" s="388">
        <v>99064</v>
      </c>
      <c r="B6264" s="388" t="s">
        <v>7672</v>
      </c>
      <c r="C6264" s="388" t="s">
        <v>239</v>
      </c>
      <c r="D6264" s="388" t="s">
        <v>240</v>
      </c>
      <c r="E6264" s="389" t="s">
        <v>1311</v>
      </c>
      <c r="F6264" s="388" t="s">
        <v>241</v>
      </c>
    </row>
    <row r="6265" spans="1:6">
      <c r="A6265" s="388">
        <v>93588</v>
      </c>
      <c r="B6265" s="388" t="s">
        <v>7673</v>
      </c>
      <c r="C6265" s="388" t="s">
        <v>7462</v>
      </c>
      <c r="D6265" s="388" t="s">
        <v>240</v>
      </c>
      <c r="E6265" s="389" t="s">
        <v>1314</v>
      </c>
      <c r="F6265" s="388" t="s">
        <v>241</v>
      </c>
    </row>
    <row r="6266" spans="1:6">
      <c r="A6266" s="388">
        <v>93589</v>
      </c>
      <c r="B6266" s="388" t="s">
        <v>7675</v>
      </c>
      <c r="C6266" s="388" t="s">
        <v>7462</v>
      </c>
      <c r="D6266" s="388" t="s">
        <v>240</v>
      </c>
      <c r="E6266" s="389" t="s">
        <v>1634</v>
      </c>
      <c r="F6266" s="388" t="s">
        <v>241</v>
      </c>
    </row>
    <row r="6267" spans="1:6">
      <c r="A6267" s="388">
        <v>93590</v>
      </c>
      <c r="B6267" s="388" t="s">
        <v>7676</v>
      </c>
      <c r="C6267" s="388" t="s">
        <v>7462</v>
      </c>
      <c r="D6267" s="388" t="s">
        <v>240</v>
      </c>
      <c r="E6267" s="389" t="s">
        <v>6643</v>
      </c>
      <c r="F6267" s="388" t="s">
        <v>241</v>
      </c>
    </row>
    <row r="6268" spans="1:6">
      <c r="A6268" s="388">
        <v>93591</v>
      </c>
      <c r="B6268" s="388" t="s">
        <v>7677</v>
      </c>
      <c r="C6268" s="388" t="s">
        <v>7462</v>
      </c>
      <c r="D6268" s="388" t="s">
        <v>240</v>
      </c>
      <c r="E6268" s="389" t="s">
        <v>1008</v>
      </c>
      <c r="F6268" s="388" t="s">
        <v>241</v>
      </c>
    </row>
    <row r="6269" spans="1:6">
      <c r="A6269" s="388">
        <v>93592</v>
      </c>
      <c r="B6269" s="388" t="s">
        <v>7678</v>
      </c>
      <c r="C6269" s="388" t="s">
        <v>7462</v>
      </c>
      <c r="D6269" s="388" t="s">
        <v>240</v>
      </c>
      <c r="E6269" s="389" t="s">
        <v>511</v>
      </c>
      <c r="F6269" s="388" t="s">
        <v>241</v>
      </c>
    </row>
    <row r="6270" spans="1:6">
      <c r="A6270" s="388">
        <v>93593</v>
      </c>
      <c r="B6270" s="388" t="s">
        <v>7680</v>
      </c>
      <c r="C6270" s="388" t="s">
        <v>7462</v>
      </c>
      <c r="D6270" s="388" t="s">
        <v>240</v>
      </c>
      <c r="E6270" s="389" t="s">
        <v>1126</v>
      </c>
      <c r="F6270" s="388" t="s">
        <v>241</v>
      </c>
    </row>
    <row r="6271" spans="1:6">
      <c r="A6271" s="388">
        <v>93594</v>
      </c>
      <c r="B6271" s="388" t="s">
        <v>7681</v>
      </c>
      <c r="C6271" s="388" t="s">
        <v>6420</v>
      </c>
      <c r="D6271" s="388" t="s">
        <v>240</v>
      </c>
      <c r="E6271" s="389" t="s">
        <v>1656</v>
      </c>
      <c r="F6271" s="388" t="s">
        <v>241</v>
      </c>
    </row>
    <row r="6272" spans="1:6">
      <c r="A6272" s="388">
        <v>93595</v>
      </c>
      <c r="B6272" s="388" t="s">
        <v>7683</v>
      </c>
      <c r="C6272" s="388" t="s">
        <v>6420</v>
      </c>
      <c r="D6272" s="388" t="s">
        <v>240</v>
      </c>
      <c r="E6272" s="389" t="s">
        <v>11220</v>
      </c>
      <c r="F6272" s="388" t="s">
        <v>241</v>
      </c>
    </row>
    <row r="6273" spans="1:6">
      <c r="A6273" s="388">
        <v>93596</v>
      </c>
      <c r="B6273" s="388" t="s">
        <v>7684</v>
      </c>
      <c r="C6273" s="388" t="s">
        <v>6420</v>
      </c>
      <c r="D6273" s="388" t="s">
        <v>240</v>
      </c>
      <c r="E6273" s="389" t="s">
        <v>1499</v>
      </c>
      <c r="F6273" s="388" t="s">
        <v>241</v>
      </c>
    </row>
    <row r="6274" spans="1:6">
      <c r="A6274" s="388">
        <v>93597</v>
      </c>
      <c r="B6274" s="388" t="s">
        <v>7686</v>
      </c>
      <c r="C6274" s="388" t="s">
        <v>6420</v>
      </c>
      <c r="D6274" s="388" t="s">
        <v>240</v>
      </c>
      <c r="E6274" s="389" t="s">
        <v>1447</v>
      </c>
      <c r="F6274" s="388" t="s">
        <v>241</v>
      </c>
    </row>
    <row r="6275" spans="1:6">
      <c r="A6275" s="388">
        <v>93598</v>
      </c>
      <c r="B6275" s="388" t="s">
        <v>7687</v>
      </c>
      <c r="C6275" s="388" t="s">
        <v>6420</v>
      </c>
      <c r="D6275" s="388" t="s">
        <v>240</v>
      </c>
      <c r="E6275" s="389" t="s">
        <v>821</v>
      </c>
      <c r="F6275" s="388" t="s">
        <v>241</v>
      </c>
    </row>
    <row r="6276" spans="1:6">
      <c r="A6276" s="388">
        <v>93599</v>
      </c>
      <c r="B6276" s="388" t="s">
        <v>7688</v>
      </c>
      <c r="C6276" s="388" t="s">
        <v>6420</v>
      </c>
      <c r="D6276" s="388" t="s">
        <v>240</v>
      </c>
      <c r="E6276" s="389" t="s">
        <v>832</v>
      </c>
      <c r="F6276" s="388" t="s">
        <v>241</v>
      </c>
    </row>
    <row r="6277" spans="1:6">
      <c r="A6277" s="388">
        <v>95425</v>
      </c>
      <c r="B6277" s="388" t="s">
        <v>7689</v>
      </c>
      <c r="C6277" s="388" t="s">
        <v>7462</v>
      </c>
      <c r="D6277" s="388" t="s">
        <v>240</v>
      </c>
      <c r="E6277" s="389" t="s">
        <v>7297</v>
      </c>
      <c r="F6277" s="388" t="s">
        <v>241</v>
      </c>
    </row>
    <row r="6278" spans="1:6">
      <c r="A6278" s="388">
        <v>95426</v>
      </c>
      <c r="B6278" s="388" t="s">
        <v>7690</v>
      </c>
      <c r="C6278" s="388" t="s">
        <v>7462</v>
      </c>
      <c r="D6278" s="388" t="s">
        <v>240</v>
      </c>
      <c r="E6278" s="389" t="s">
        <v>16239</v>
      </c>
      <c r="F6278" s="388" t="s">
        <v>241</v>
      </c>
    </row>
    <row r="6279" spans="1:6">
      <c r="A6279" s="388">
        <v>95427</v>
      </c>
      <c r="B6279" s="388" t="s">
        <v>7691</v>
      </c>
      <c r="C6279" s="388" t="s">
        <v>7462</v>
      </c>
      <c r="D6279" s="388" t="s">
        <v>240</v>
      </c>
      <c r="E6279" s="389" t="s">
        <v>376</v>
      </c>
      <c r="F6279" s="388" t="s">
        <v>241</v>
      </c>
    </row>
    <row r="6280" spans="1:6">
      <c r="A6280" s="388">
        <v>95428</v>
      </c>
      <c r="B6280" s="388" t="s">
        <v>7692</v>
      </c>
      <c r="C6280" s="388" t="s">
        <v>6420</v>
      </c>
      <c r="D6280" s="388" t="s">
        <v>240</v>
      </c>
      <c r="E6280" s="389" t="s">
        <v>10469</v>
      </c>
      <c r="F6280" s="388" t="s">
        <v>241</v>
      </c>
    </row>
    <row r="6281" spans="1:6">
      <c r="A6281" s="388">
        <v>95429</v>
      </c>
      <c r="B6281" s="388" t="s">
        <v>7693</v>
      </c>
      <c r="C6281" s="388" t="s">
        <v>6420</v>
      </c>
      <c r="D6281" s="388" t="s">
        <v>240</v>
      </c>
      <c r="E6281" s="389" t="s">
        <v>1122</v>
      </c>
      <c r="F6281" s="388" t="s">
        <v>241</v>
      </c>
    </row>
    <row r="6282" spans="1:6">
      <c r="A6282" s="388">
        <v>95430</v>
      </c>
      <c r="B6282" s="388" t="s">
        <v>7694</v>
      </c>
      <c r="C6282" s="388" t="s">
        <v>6420</v>
      </c>
      <c r="D6282" s="388" t="s">
        <v>240</v>
      </c>
      <c r="E6282" s="389" t="s">
        <v>889</v>
      </c>
      <c r="F6282" s="388" t="s">
        <v>241</v>
      </c>
    </row>
    <row r="6283" spans="1:6">
      <c r="A6283" s="388">
        <v>95875</v>
      </c>
      <c r="B6283" s="388" t="s">
        <v>7695</v>
      </c>
      <c r="C6283" s="388" t="s">
        <v>7462</v>
      </c>
      <c r="D6283" s="388" t="s">
        <v>240</v>
      </c>
      <c r="E6283" s="389" t="s">
        <v>6749</v>
      </c>
      <c r="F6283" s="388" t="s">
        <v>241</v>
      </c>
    </row>
    <row r="6284" spans="1:6">
      <c r="A6284" s="388">
        <v>95876</v>
      </c>
      <c r="B6284" s="388" t="s">
        <v>7696</v>
      </c>
      <c r="C6284" s="388" t="s">
        <v>7462</v>
      </c>
      <c r="D6284" s="388" t="s">
        <v>240</v>
      </c>
      <c r="E6284" s="389" t="s">
        <v>621</v>
      </c>
      <c r="F6284" s="388" t="s">
        <v>241</v>
      </c>
    </row>
    <row r="6285" spans="1:6">
      <c r="A6285" s="388">
        <v>95877</v>
      </c>
      <c r="B6285" s="388" t="s">
        <v>7697</v>
      </c>
      <c r="C6285" s="388" t="s">
        <v>7462</v>
      </c>
      <c r="D6285" s="388" t="s">
        <v>240</v>
      </c>
      <c r="E6285" s="389" t="s">
        <v>10562</v>
      </c>
      <c r="F6285" s="388" t="s">
        <v>241</v>
      </c>
    </row>
    <row r="6286" spans="1:6">
      <c r="A6286" s="388">
        <v>95878</v>
      </c>
      <c r="B6286" s="388" t="s">
        <v>7698</v>
      </c>
      <c r="C6286" s="388" t="s">
        <v>6420</v>
      </c>
      <c r="D6286" s="388" t="s">
        <v>240</v>
      </c>
      <c r="E6286" s="389" t="s">
        <v>1411</v>
      </c>
      <c r="F6286" s="388" t="s">
        <v>241</v>
      </c>
    </row>
    <row r="6287" spans="1:6">
      <c r="A6287" s="388">
        <v>95879</v>
      </c>
      <c r="B6287" s="388" t="s">
        <v>7699</v>
      </c>
      <c r="C6287" s="388" t="s">
        <v>6420</v>
      </c>
      <c r="D6287" s="388" t="s">
        <v>240</v>
      </c>
      <c r="E6287" s="389" t="s">
        <v>10558</v>
      </c>
      <c r="F6287" s="388" t="s">
        <v>241</v>
      </c>
    </row>
    <row r="6288" spans="1:6">
      <c r="A6288" s="388">
        <v>95880</v>
      </c>
      <c r="B6288" s="388" t="s">
        <v>7700</v>
      </c>
      <c r="C6288" s="388" t="s">
        <v>6420</v>
      </c>
      <c r="D6288" s="388" t="s">
        <v>240</v>
      </c>
      <c r="E6288" s="389" t="s">
        <v>8419</v>
      </c>
      <c r="F6288" s="388" t="s">
        <v>241</v>
      </c>
    </row>
    <row r="6289" spans="1:6">
      <c r="A6289" s="388">
        <v>97912</v>
      </c>
      <c r="B6289" s="388" t="s">
        <v>7701</v>
      </c>
      <c r="C6289" s="388" t="s">
        <v>7462</v>
      </c>
      <c r="D6289" s="388" t="s">
        <v>240</v>
      </c>
      <c r="E6289" s="389" t="s">
        <v>19101</v>
      </c>
      <c r="F6289" s="388" t="s">
        <v>241</v>
      </c>
    </row>
    <row r="6290" spans="1:6">
      <c r="A6290" s="388">
        <v>97913</v>
      </c>
      <c r="B6290" s="388" t="s">
        <v>7702</v>
      </c>
      <c r="C6290" s="388" t="s">
        <v>7462</v>
      </c>
      <c r="D6290" s="388" t="s">
        <v>240</v>
      </c>
      <c r="E6290" s="389" t="s">
        <v>6115</v>
      </c>
      <c r="F6290" s="388" t="s">
        <v>241</v>
      </c>
    </row>
    <row r="6291" spans="1:6">
      <c r="A6291" s="388">
        <v>97914</v>
      </c>
      <c r="B6291" s="388" t="s">
        <v>7703</v>
      </c>
      <c r="C6291" s="388" t="s">
        <v>7462</v>
      </c>
      <c r="D6291" s="388" t="s">
        <v>240</v>
      </c>
      <c r="E6291" s="389" t="s">
        <v>19102</v>
      </c>
      <c r="F6291" s="388" t="s">
        <v>241</v>
      </c>
    </row>
    <row r="6292" spans="1:6">
      <c r="A6292" s="388">
        <v>97915</v>
      </c>
      <c r="B6292" s="388" t="s">
        <v>7705</v>
      </c>
      <c r="C6292" s="388" t="s">
        <v>7462</v>
      </c>
      <c r="D6292" s="388" t="s">
        <v>240</v>
      </c>
      <c r="E6292" s="389" t="s">
        <v>1277</v>
      </c>
      <c r="F6292" s="388" t="s">
        <v>241</v>
      </c>
    </row>
    <row r="6293" spans="1:6">
      <c r="A6293" s="388">
        <v>100937</v>
      </c>
      <c r="B6293" s="388" t="s">
        <v>7706</v>
      </c>
      <c r="C6293" s="388" t="s">
        <v>7462</v>
      </c>
      <c r="D6293" s="388" t="s">
        <v>240</v>
      </c>
      <c r="E6293" s="389" t="s">
        <v>14976</v>
      </c>
      <c r="F6293" s="388" t="s">
        <v>241</v>
      </c>
    </row>
    <row r="6294" spans="1:6">
      <c r="A6294" s="388">
        <v>100938</v>
      </c>
      <c r="B6294" s="388" t="s">
        <v>7708</v>
      </c>
      <c r="C6294" s="388" t="s">
        <v>7462</v>
      </c>
      <c r="D6294" s="388" t="s">
        <v>240</v>
      </c>
      <c r="E6294" s="389" t="s">
        <v>8598</v>
      </c>
      <c r="F6294" s="388" t="s">
        <v>241</v>
      </c>
    </row>
    <row r="6295" spans="1:6">
      <c r="A6295" s="388">
        <v>100939</v>
      </c>
      <c r="B6295" s="388" t="s">
        <v>7709</v>
      </c>
      <c r="C6295" s="388" t="s">
        <v>7462</v>
      </c>
      <c r="D6295" s="388" t="s">
        <v>240</v>
      </c>
      <c r="E6295" s="389" t="s">
        <v>10993</v>
      </c>
      <c r="F6295" s="388" t="s">
        <v>241</v>
      </c>
    </row>
    <row r="6296" spans="1:6">
      <c r="A6296" s="388">
        <v>100940</v>
      </c>
      <c r="B6296" s="388" t="s">
        <v>7710</v>
      </c>
      <c r="C6296" s="388" t="s">
        <v>7462</v>
      </c>
      <c r="D6296" s="388" t="s">
        <v>240</v>
      </c>
      <c r="E6296" s="389" t="s">
        <v>6025</v>
      </c>
      <c r="F6296" s="388" t="s">
        <v>241</v>
      </c>
    </row>
    <row r="6297" spans="1:6">
      <c r="A6297" s="388">
        <v>100941</v>
      </c>
      <c r="B6297" s="388" t="s">
        <v>7711</v>
      </c>
      <c r="C6297" s="388" t="s">
        <v>6420</v>
      </c>
      <c r="D6297" s="388" t="s">
        <v>240</v>
      </c>
      <c r="E6297" s="389" t="s">
        <v>1025</v>
      </c>
      <c r="F6297" s="388" t="s">
        <v>241</v>
      </c>
    </row>
    <row r="6298" spans="1:6">
      <c r="A6298" s="388">
        <v>100942</v>
      </c>
      <c r="B6298" s="388" t="s">
        <v>7712</v>
      </c>
      <c r="C6298" s="388" t="s">
        <v>6420</v>
      </c>
      <c r="D6298" s="388" t="s">
        <v>240</v>
      </c>
      <c r="E6298" s="389" t="s">
        <v>784</v>
      </c>
      <c r="F6298" s="388" t="s">
        <v>241</v>
      </c>
    </row>
    <row r="6299" spans="1:6">
      <c r="A6299" s="388">
        <v>100943</v>
      </c>
      <c r="B6299" s="388" t="s">
        <v>7714</v>
      </c>
      <c r="C6299" s="388" t="s">
        <v>6420</v>
      </c>
      <c r="D6299" s="388" t="s">
        <v>240</v>
      </c>
      <c r="E6299" s="389" t="s">
        <v>1167</v>
      </c>
      <c r="F6299" s="388" t="s">
        <v>241</v>
      </c>
    </row>
    <row r="6300" spans="1:6">
      <c r="A6300" s="388">
        <v>100944</v>
      </c>
      <c r="B6300" s="388" t="s">
        <v>7716</v>
      </c>
      <c r="C6300" s="388" t="s">
        <v>6420</v>
      </c>
      <c r="D6300" s="388" t="s">
        <v>240</v>
      </c>
      <c r="E6300" s="389" t="s">
        <v>10741</v>
      </c>
      <c r="F6300" s="388" t="s">
        <v>241</v>
      </c>
    </row>
    <row r="6301" spans="1:6">
      <c r="A6301" s="388">
        <v>100945</v>
      </c>
      <c r="B6301" s="388" t="s">
        <v>7717</v>
      </c>
      <c r="C6301" s="388" t="s">
        <v>6420</v>
      </c>
      <c r="D6301" s="388" t="s">
        <v>240</v>
      </c>
      <c r="E6301" s="389" t="s">
        <v>4067</v>
      </c>
      <c r="F6301" s="388" t="s">
        <v>241</v>
      </c>
    </row>
    <row r="6302" spans="1:6">
      <c r="A6302" s="388">
        <v>100946</v>
      </c>
      <c r="B6302" s="388" t="s">
        <v>7719</v>
      </c>
      <c r="C6302" s="388" t="s">
        <v>6420</v>
      </c>
      <c r="D6302" s="388" t="s">
        <v>240</v>
      </c>
      <c r="E6302" s="389" t="s">
        <v>14309</v>
      </c>
      <c r="F6302" s="388" t="s">
        <v>241</v>
      </c>
    </row>
    <row r="6303" spans="1:6">
      <c r="A6303" s="388">
        <v>100947</v>
      </c>
      <c r="B6303" s="388" t="s">
        <v>7721</v>
      </c>
      <c r="C6303" s="388" t="s">
        <v>6420</v>
      </c>
      <c r="D6303" s="388" t="s">
        <v>240</v>
      </c>
      <c r="E6303" s="389" t="s">
        <v>737</v>
      </c>
      <c r="F6303" s="388" t="s">
        <v>241</v>
      </c>
    </row>
    <row r="6304" spans="1:6">
      <c r="A6304" s="388">
        <v>100948</v>
      </c>
      <c r="B6304" s="388" t="s">
        <v>7722</v>
      </c>
      <c r="C6304" s="388" t="s">
        <v>6420</v>
      </c>
      <c r="D6304" s="388" t="s">
        <v>240</v>
      </c>
      <c r="E6304" s="389" t="s">
        <v>1511</v>
      </c>
      <c r="F6304" s="388" t="s">
        <v>241</v>
      </c>
    </row>
    <row r="6305" spans="1:6">
      <c r="A6305" s="388">
        <v>100949</v>
      </c>
      <c r="B6305" s="388" t="s">
        <v>7723</v>
      </c>
      <c r="C6305" s="388" t="s">
        <v>6420</v>
      </c>
      <c r="D6305" s="388" t="s">
        <v>240</v>
      </c>
      <c r="E6305" s="389" t="s">
        <v>10266</v>
      </c>
      <c r="F6305" s="388" t="s">
        <v>241</v>
      </c>
    </row>
    <row r="6306" spans="1:6">
      <c r="A6306" s="388">
        <v>100950</v>
      </c>
      <c r="B6306" s="388" t="s">
        <v>7724</v>
      </c>
      <c r="C6306" s="388" t="s">
        <v>6420</v>
      </c>
      <c r="D6306" s="388" t="s">
        <v>240</v>
      </c>
      <c r="E6306" s="389" t="s">
        <v>19103</v>
      </c>
      <c r="F6306" s="388" t="s">
        <v>241</v>
      </c>
    </row>
    <row r="6307" spans="1:6">
      <c r="A6307" s="388">
        <v>100951</v>
      </c>
      <c r="B6307" s="388" t="s">
        <v>7725</v>
      </c>
      <c r="C6307" s="388" t="s">
        <v>6420</v>
      </c>
      <c r="D6307" s="388" t="s">
        <v>240</v>
      </c>
      <c r="E6307" s="389" t="s">
        <v>19102</v>
      </c>
      <c r="F6307" s="388" t="s">
        <v>241</v>
      </c>
    </row>
    <row r="6308" spans="1:6">
      <c r="A6308" s="388">
        <v>100952</v>
      </c>
      <c r="B6308" s="388" t="s">
        <v>7726</v>
      </c>
      <c r="C6308" s="388" t="s">
        <v>6420</v>
      </c>
      <c r="D6308" s="388" t="s">
        <v>240</v>
      </c>
      <c r="E6308" s="389" t="s">
        <v>6754</v>
      </c>
      <c r="F6308" s="388" t="s">
        <v>241</v>
      </c>
    </row>
    <row r="6309" spans="1:6">
      <c r="A6309" s="388">
        <v>100953</v>
      </c>
      <c r="B6309" s="388" t="s">
        <v>7727</v>
      </c>
      <c r="C6309" s="388" t="s">
        <v>6420</v>
      </c>
      <c r="D6309" s="388" t="s">
        <v>240</v>
      </c>
      <c r="E6309" s="389" t="s">
        <v>803</v>
      </c>
      <c r="F6309" s="388" t="s">
        <v>241</v>
      </c>
    </row>
    <row r="6310" spans="1:6">
      <c r="A6310" s="388">
        <v>100954</v>
      </c>
      <c r="B6310" s="388" t="s">
        <v>7728</v>
      </c>
      <c r="C6310" s="388" t="s">
        <v>6420</v>
      </c>
      <c r="D6310" s="388" t="s">
        <v>240</v>
      </c>
      <c r="E6310" s="389" t="s">
        <v>6355</v>
      </c>
      <c r="F6310" s="388" t="s">
        <v>241</v>
      </c>
    </row>
    <row r="6311" spans="1:6">
      <c r="A6311" s="388">
        <v>100955</v>
      </c>
      <c r="B6311" s="388" t="s">
        <v>7729</v>
      </c>
      <c r="C6311" s="388" t="s">
        <v>7462</v>
      </c>
      <c r="D6311" s="388" t="s">
        <v>240</v>
      </c>
      <c r="E6311" s="389" t="s">
        <v>8965</v>
      </c>
      <c r="F6311" s="388" t="s">
        <v>241</v>
      </c>
    </row>
    <row r="6312" spans="1:6">
      <c r="A6312" s="388">
        <v>100956</v>
      </c>
      <c r="B6312" s="388" t="s">
        <v>7730</v>
      </c>
      <c r="C6312" s="388" t="s">
        <v>7462</v>
      </c>
      <c r="D6312" s="388" t="s">
        <v>240</v>
      </c>
      <c r="E6312" s="389" t="s">
        <v>19104</v>
      </c>
      <c r="F6312" s="388" t="s">
        <v>241</v>
      </c>
    </row>
    <row r="6313" spans="1:6">
      <c r="A6313" s="388">
        <v>100957</v>
      </c>
      <c r="B6313" s="388" t="s">
        <v>7731</v>
      </c>
      <c r="C6313" s="388" t="s">
        <v>7462</v>
      </c>
      <c r="D6313" s="388" t="s">
        <v>240</v>
      </c>
      <c r="E6313" s="389" t="s">
        <v>8751</v>
      </c>
      <c r="F6313" s="388" t="s">
        <v>241</v>
      </c>
    </row>
    <row r="6314" spans="1:6">
      <c r="A6314" s="388">
        <v>100958</v>
      </c>
      <c r="B6314" s="388" t="s">
        <v>7732</v>
      </c>
      <c r="C6314" s="388" t="s">
        <v>7462</v>
      </c>
      <c r="D6314" s="388" t="s">
        <v>240</v>
      </c>
      <c r="E6314" s="389" t="s">
        <v>14977</v>
      </c>
      <c r="F6314" s="388" t="s">
        <v>241</v>
      </c>
    </row>
    <row r="6315" spans="1:6">
      <c r="A6315" s="388">
        <v>100959</v>
      </c>
      <c r="B6315" s="388" t="s">
        <v>7734</v>
      </c>
      <c r="C6315" s="388" t="s">
        <v>7462</v>
      </c>
      <c r="D6315" s="388" t="s">
        <v>240</v>
      </c>
      <c r="E6315" s="389" t="s">
        <v>14978</v>
      </c>
      <c r="F6315" s="388" t="s">
        <v>241</v>
      </c>
    </row>
    <row r="6316" spans="1:6">
      <c r="A6316" s="388">
        <v>100960</v>
      </c>
      <c r="B6316" s="388" t="s">
        <v>7736</v>
      </c>
      <c r="C6316" s="388" t="s">
        <v>7462</v>
      </c>
      <c r="D6316" s="388" t="s">
        <v>240</v>
      </c>
      <c r="E6316" s="389" t="s">
        <v>10446</v>
      </c>
      <c r="F6316" s="388" t="s">
        <v>241</v>
      </c>
    </row>
    <row r="6317" spans="1:6">
      <c r="A6317" s="388">
        <v>100961</v>
      </c>
      <c r="B6317" s="388" t="s">
        <v>7737</v>
      </c>
      <c r="C6317" s="388" t="s">
        <v>7462</v>
      </c>
      <c r="D6317" s="388" t="s">
        <v>240</v>
      </c>
      <c r="E6317" s="389" t="s">
        <v>16325</v>
      </c>
      <c r="F6317" s="388" t="s">
        <v>241</v>
      </c>
    </row>
    <row r="6318" spans="1:6">
      <c r="A6318" s="388">
        <v>100962</v>
      </c>
      <c r="B6318" s="388" t="s">
        <v>7738</v>
      </c>
      <c r="C6318" s="388" t="s">
        <v>7462</v>
      </c>
      <c r="D6318" s="388" t="s">
        <v>240</v>
      </c>
      <c r="E6318" s="389" t="s">
        <v>1008</v>
      </c>
      <c r="F6318" s="388" t="s">
        <v>241</v>
      </c>
    </row>
    <row r="6319" spans="1:6">
      <c r="A6319" s="388">
        <v>100963</v>
      </c>
      <c r="B6319" s="388" t="s">
        <v>7740</v>
      </c>
      <c r="C6319" s="388" t="s">
        <v>7462</v>
      </c>
      <c r="D6319" s="388" t="s">
        <v>240</v>
      </c>
      <c r="E6319" s="389" t="s">
        <v>1129</v>
      </c>
      <c r="F6319" s="388" t="s">
        <v>241</v>
      </c>
    </row>
    <row r="6320" spans="1:6">
      <c r="A6320" s="388">
        <v>100964</v>
      </c>
      <c r="B6320" s="388" t="s">
        <v>7741</v>
      </c>
      <c r="C6320" s="388" t="s">
        <v>7462</v>
      </c>
      <c r="D6320" s="388" t="s">
        <v>240</v>
      </c>
      <c r="E6320" s="389" t="s">
        <v>3230</v>
      </c>
      <c r="F6320" s="388" t="s">
        <v>241</v>
      </c>
    </row>
    <row r="6321" spans="1:6">
      <c r="A6321" s="388">
        <v>100973</v>
      </c>
      <c r="B6321" s="388" t="s">
        <v>7743</v>
      </c>
      <c r="C6321" s="388" t="s">
        <v>133</v>
      </c>
      <c r="D6321" s="388" t="s">
        <v>240</v>
      </c>
      <c r="E6321" s="389" t="s">
        <v>4407</v>
      </c>
      <c r="F6321" s="388" t="s">
        <v>241</v>
      </c>
    </row>
    <row r="6322" spans="1:6">
      <c r="A6322" s="388">
        <v>100974</v>
      </c>
      <c r="B6322" s="388" t="s">
        <v>7744</v>
      </c>
      <c r="C6322" s="388" t="s">
        <v>133</v>
      </c>
      <c r="D6322" s="388" t="s">
        <v>240</v>
      </c>
      <c r="E6322" s="389" t="s">
        <v>2421</v>
      </c>
      <c r="F6322" s="388" t="s">
        <v>241</v>
      </c>
    </row>
    <row r="6323" spans="1:6">
      <c r="A6323" s="388">
        <v>100975</v>
      </c>
      <c r="B6323" s="388" t="s">
        <v>7745</v>
      </c>
      <c r="C6323" s="388" t="s">
        <v>133</v>
      </c>
      <c r="D6323" s="388" t="s">
        <v>240</v>
      </c>
      <c r="E6323" s="389" t="s">
        <v>5266</v>
      </c>
      <c r="F6323" s="388" t="s">
        <v>241</v>
      </c>
    </row>
    <row r="6324" spans="1:6">
      <c r="A6324" s="388">
        <v>100965</v>
      </c>
      <c r="B6324" s="388" t="s">
        <v>7746</v>
      </c>
      <c r="C6324" s="388" t="s">
        <v>6420</v>
      </c>
      <c r="D6324" s="388" t="s">
        <v>240</v>
      </c>
      <c r="E6324" s="389" t="s">
        <v>1447</v>
      </c>
      <c r="F6324" s="388" t="s">
        <v>241</v>
      </c>
    </row>
    <row r="6325" spans="1:6">
      <c r="A6325" s="388">
        <v>100966</v>
      </c>
      <c r="B6325" s="388" t="s">
        <v>7747</v>
      </c>
      <c r="C6325" s="388" t="s">
        <v>6420</v>
      </c>
      <c r="D6325" s="388" t="s">
        <v>240</v>
      </c>
      <c r="E6325" s="389" t="s">
        <v>1460</v>
      </c>
      <c r="F6325" s="388" t="s">
        <v>241</v>
      </c>
    </row>
    <row r="6326" spans="1:6">
      <c r="A6326" s="388">
        <v>100969</v>
      </c>
      <c r="B6326" s="388" t="s">
        <v>7748</v>
      </c>
      <c r="C6326" s="388" t="s">
        <v>6420</v>
      </c>
      <c r="D6326" s="388" t="s">
        <v>240</v>
      </c>
      <c r="E6326" s="389" t="s">
        <v>1756</v>
      </c>
      <c r="F6326" s="388" t="s">
        <v>241</v>
      </c>
    </row>
    <row r="6327" spans="1:6">
      <c r="A6327" s="388">
        <v>100970</v>
      </c>
      <c r="B6327" s="388" t="s">
        <v>7749</v>
      </c>
      <c r="C6327" s="388" t="s">
        <v>6420</v>
      </c>
      <c r="D6327" s="388" t="s">
        <v>240</v>
      </c>
      <c r="E6327" s="389" t="s">
        <v>1683</v>
      </c>
      <c r="F6327" s="388" t="s">
        <v>241</v>
      </c>
    </row>
    <row r="6328" spans="1:6">
      <c r="A6328" s="388">
        <v>102330</v>
      </c>
      <c r="B6328" s="388" t="s">
        <v>7750</v>
      </c>
      <c r="C6328" s="388" t="s">
        <v>6420</v>
      </c>
      <c r="D6328" s="388" t="s">
        <v>240</v>
      </c>
      <c r="E6328" s="389" t="s">
        <v>1153</v>
      </c>
      <c r="F6328" s="388" t="s">
        <v>241</v>
      </c>
    </row>
    <row r="6329" spans="1:6">
      <c r="A6329" s="388">
        <v>102331</v>
      </c>
      <c r="B6329" s="388" t="s">
        <v>7751</v>
      </c>
      <c r="C6329" s="388" t="s">
        <v>6420</v>
      </c>
      <c r="D6329" s="388" t="s">
        <v>240</v>
      </c>
      <c r="E6329" s="389" t="s">
        <v>7685</v>
      </c>
      <c r="F6329" s="388" t="s">
        <v>241</v>
      </c>
    </row>
    <row r="6330" spans="1:6">
      <c r="A6330" s="388">
        <v>102332</v>
      </c>
      <c r="B6330" s="388" t="s">
        <v>7752</v>
      </c>
      <c r="C6330" s="388" t="s">
        <v>6420</v>
      </c>
      <c r="D6330" s="388" t="s">
        <v>240</v>
      </c>
      <c r="E6330" s="389" t="s">
        <v>828</v>
      </c>
      <c r="F6330" s="388" t="s">
        <v>241</v>
      </c>
    </row>
    <row r="6331" spans="1:6">
      <c r="A6331" s="388">
        <v>102333</v>
      </c>
      <c r="B6331" s="388" t="s">
        <v>7754</v>
      </c>
      <c r="C6331" s="388" t="s">
        <v>6420</v>
      </c>
      <c r="D6331" s="388" t="s">
        <v>240</v>
      </c>
      <c r="E6331" s="389" t="s">
        <v>1357</v>
      </c>
      <c r="F6331" s="388" t="s">
        <v>241</v>
      </c>
    </row>
    <row r="6332" spans="1:6">
      <c r="A6332" s="388">
        <v>101019</v>
      </c>
      <c r="B6332" s="388" t="s">
        <v>7755</v>
      </c>
      <c r="C6332" s="388" t="s">
        <v>6740</v>
      </c>
      <c r="D6332" s="388" t="s">
        <v>240</v>
      </c>
      <c r="E6332" s="389" t="s">
        <v>19105</v>
      </c>
      <c r="F6332" s="388" t="s">
        <v>241</v>
      </c>
    </row>
    <row r="6333" spans="1:6">
      <c r="A6333" s="388">
        <v>101479</v>
      </c>
      <c r="B6333" s="388" t="s">
        <v>7756</v>
      </c>
      <c r="C6333" s="388" t="s">
        <v>6740</v>
      </c>
      <c r="D6333" s="388" t="s">
        <v>240</v>
      </c>
      <c r="E6333" s="389" t="s">
        <v>19106</v>
      </c>
      <c r="F6333" s="388" t="s">
        <v>241</v>
      </c>
    </row>
    <row r="6334" spans="1:6">
      <c r="A6334" s="388">
        <v>100976</v>
      </c>
      <c r="B6334" s="388" t="s">
        <v>7757</v>
      </c>
      <c r="C6334" s="388" t="s">
        <v>133</v>
      </c>
      <c r="D6334" s="388" t="s">
        <v>240</v>
      </c>
      <c r="E6334" s="389" t="s">
        <v>3485</v>
      </c>
      <c r="F6334" s="388" t="s">
        <v>241</v>
      </c>
    </row>
    <row r="6335" spans="1:6">
      <c r="A6335" s="388">
        <v>100977</v>
      </c>
      <c r="B6335" s="388" t="s">
        <v>7759</v>
      </c>
      <c r="C6335" s="388" t="s">
        <v>133</v>
      </c>
      <c r="D6335" s="388" t="s">
        <v>240</v>
      </c>
      <c r="E6335" s="389" t="s">
        <v>4551</v>
      </c>
      <c r="F6335" s="388" t="s">
        <v>241</v>
      </c>
    </row>
    <row r="6336" spans="1:6">
      <c r="A6336" s="388">
        <v>100978</v>
      </c>
      <c r="B6336" s="388" t="s">
        <v>7760</v>
      </c>
      <c r="C6336" s="388" t="s">
        <v>133</v>
      </c>
      <c r="D6336" s="388" t="s">
        <v>240</v>
      </c>
      <c r="E6336" s="389" t="s">
        <v>14753</v>
      </c>
      <c r="F6336" s="388" t="s">
        <v>241</v>
      </c>
    </row>
    <row r="6337" spans="1:6">
      <c r="A6337" s="388">
        <v>100979</v>
      </c>
      <c r="B6337" s="388" t="s">
        <v>7761</v>
      </c>
      <c r="C6337" s="388" t="s">
        <v>133</v>
      </c>
      <c r="D6337" s="388" t="s">
        <v>240</v>
      </c>
      <c r="E6337" s="389" t="s">
        <v>14753</v>
      </c>
      <c r="F6337" s="388" t="s">
        <v>241</v>
      </c>
    </row>
    <row r="6338" spans="1:6">
      <c r="A6338" s="388">
        <v>100980</v>
      </c>
      <c r="B6338" s="388" t="s">
        <v>7762</v>
      </c>
      <c r="C6338" s="388" t="s">
        <v>133</v>
      </c>
      <c r="D6338" s="388" t="s">
        <v>240</v>
      </c>
      <c r="E6338" s="389" t="s">
        <v>16361</v>
      </c>
      <c r="F6338" s="388" t="s">
        <v>241</v>
      </c>
    </row>
    <row r="6339" spans="1:6">
      <c r="A6339" s="388">
        <v>100981</v>
      </c>
      <c r="B6339" s="388" t="s">
        <v>7763</v>
      </c>
      <c r="C6339" s="388" t="s">
        <v>133</v>
      </c>
      <c r="D6339" s="388" t="s">
        <v>240</v>
      </c>
      <c r="E6339" s="389" t="s">
        <v>4739</v>
      </c>
      <c r="F6339" s="388" t="s">
        <v>241</v>
      </c>
    </row>
    <row r="6340" spans="1:6">
      <c r="A6340" s="388">
        <v>100982</v>
      </c>
      <c r="B6340" s="388" t="s">
        <v>7764</v>
      </c>
      <c r="C6340" s="388" t="s">
        <v>133</v>
      </c>
      <c r="D6340" s="388" t="s">
        <v>240</v>
      </c>
      <c r="E6340" s="389" t="s">
        <v>19107</v>
      </c>
      <c r="F6340" s="388" t="s">
        <v>241</v>
      </c>
    </row>
    <row r="6341" spans="1:6">
      <c r="A6341" s="388">
        <v>100983</v>
      </c>
      <c r="B6341" s="388" t="s">
        <v>7766</v>
      </c>
      <c r="C6341" s="388" t="s">
        <v>133</v>
      </c>
      <c r="D6341" s="388" t="s">
        <v>240</v>
      </c>
      <c r="E6341" s="389" t="s">
        <v>17639</v>
      </c>
      <c r="F6341" s="388" t="s">
        <v>241</v>
      </c>
    </row>
    <row r="6342" spans="1:6">
      <c r="A6342" s="388">
        <v>100984</v>
      </c>
      <c r="B6342" s="388" t="s">
        <v>7767</v>
      </c>
      <c r="C6342" s="388" t="s">
        <v>133</v>
      </c>
      <c r="D6342" s="388" t="s">
        <v>240</v>
      </c>
      <c r="E6342" s="389" t="s">
        <v>3607</v>
      </c>
      <c r="F6342" s="388" t="s">
        <v>241</v>
      </c>
    </row>
    <row r="6343" spans="1:6">
      <c r="A6343" s="388">
        <v>100985</v>
      </c>
      <c r="B6343" s="388" t="s">
        <v>7768</v>
      </c>
      <c r="C6343" s="388" t="s">
        <v>133</v>
      </c>
      <c r="D6343" s="388" t="s">
        <v>240</v>
      </c>
      <c r="E6343" s="389" t="s">
        <v>8796</v>
      </c>
      <c r="F6343" s="388" t="s">
        <v>241</v>
      </c>
    </row>
    <row r="6344" spans="1:6">
      <c r="A6344" s="388">
        <v>100986</v>
      </c>
      <c r="B6344" s="388" t="s">
        <v>7769</v>
      </c>
      <c r="C6344" s="388" t="s">
        <v>133</v>
      </c>
      <c r="D6344" s="388" t="s">
        <v>240</v>
      </c>
      <c r="E6344" s="389" t="s">
        <v>3249</v>
      </c>
      <c r="F6344" s="388" t="s">
        <v>241</v>
      </c>
    </row>
    <row r="6345" spans="1:6">
      <c r="A6345" s="388">
        <v>100987</v>
      </c>
      <c r="B6345" s="388" t="s">
        <v>7770</v>
      </c>
      <c r="C6345" s="388" t="s">
        <v>133</v>
      </c>
      <c r="D6345" s="388" t="s">
        <v>240</v>
      </c>
      <c r="E6345" s="389" t="s">
        <v>13907</v>
      </c>
      <c r="F6345" s="388" t="s">
        <v>241</v>
      </c>
    </row>
    <row r="6346" spans="1:6">
      <c r="A6346" s="388">
        <v>100988</v>
      </c>
      <c r="B6346" s="388" t="s">
        <v>7772</v>
      </c>
      <c r="C6346" s="388" t="s">
        <v>133</v>
      </c>
      <c r="D6346" s="388" t="s">
        <v>240</v>
      </c>
      <c r="E6346" s="389" t="s">
        <v>6402</v>
      </c>
      <c r="F6346" s="388" t="s">
        <v>241</v>
      </c>
    </row>
    <row r="6347" spans="1:6">
      <c r="A6347" s="388">
        <v>100989</v>
      </c>
      <c r="B6347" s="388" t="s">
        <v>7774</v>
      </c>
      <c r="C6347" s="388" t="s">
        <v>6740</v>
      </c>
      <c r="D6347" s="388" t="s">
        <v>240</v>
      </c>
      <c r="E6347" s="389" t="s">
        <v>6427</v>
      </c>
      <c r="F6347" s="388" t="s">
        <v>241</v>
      </c>
    </row>
    <row r="6348" spans="1:6">
      <c r="A6348" s="388">
        <v>100990</v>
      </c>
      <c r="B6348" s="388" t="s">
        <v>7776</v>
      </c>
      <c r="C6348" s="388" t="s">
        <v>6740</v>
      </c>
      <c r="D6348" s="388" t="s">
        <v>240</v>
      </c>
      <c r="E6348" s="389" t="s">
        <v>5458</v>
      </c>
      <c r="F6348" s="388" t="s">
        <v>241</v>
      </c>
    </row>
    <row r="6349" spans="1:6">
      <c r="A6349" s="388">
        <v>100991</v>
      </c>
      <c r="B6349" s="388" t="s">
        <v>7778</v>
      </c>
      <c r="C6349" s="388" t="s">
        <v>6740</v>
      </c>
      <c r="D6349" s="388" t="s">
        <v>240</v>
      </c>
      <c r="E6349" s="389" t="s">
        <v>3244</v>
      </c>
      <c r="F6349" s="388" t="s">
        <v>241</v>
      </c>
    </row>
    <row r="6350" spans="1:6">
      <c r="A6350" s="388">
        <v>100992</v>
      </c>
      <c r="B6350" s="388" t="s">
        <v>7779</v>
      </c>
      <c r="C6350" s="388" t="s">
        <v>6740</v>
      </c>
      <c r="D6350" s="388" t="s">
        <v>240</v>
      </c>
      <c r="E6350" s="389" t="s">
        <v>1025</v>
      </c>
      <c r="F6350" s="388" t="s">
        <v>241</v>
      </c>
    </row>
    <row r="6351" spans="1:6">
      <c r="A6351" s="388">
        <v>100993</v>
      </c>
      <c r="B6351" s="388" t="s">
        <v>7780</v>
      </c>
      <c r="C6351" s="388" t="s">
        <v>6740</v>
      </c>
      <c r="D6351" s="388" t="s">
        <v>240</v>
      </c>
      <c r="E6351" s="389" t="s">
        <v>1445</v>
      </c>
      <c r="F6351" s="388" t="s">
        <v>241</v>
      </c>
    </row>
    <row r="6352" spans="1:6">
      <c r="A6352" s="388">
        <v>100994</v>
      </c>
      <c r="B6352" s="388" t="s">
        <v>7781</v>
      </c>
      <c r="C6352" s="388" t="s">
        <v>6740</v>
      </c>
      <c r="D6352" s="388" t="s">
        <v>240</v>
      </c>
      <c r="E6352" s="389" t="s">
        <v>7713</v>
      </c>
      <c r="F6352" s="388" t="s">
        <v>241</v>
      </c>
    </row>
    <row r="6353" spans="1:6">
      <c r="A6353" s="388">
        <v>100995</v>
      </c>
      <c r="B6353" s="388" t="s">
        <v>7782</v>
      </c>
      <c r="C6353" s="388" t="s">
        <v>6740</v>
      </c>
      <c r="D6353" s="388" t="s">
        <v>240</v>
      </c>
      <c r="E6353" s="389" t="s">
        <v>8925</v>
      </c>
      <c r="F6353" s="388" t="s">
        <v>241</v>
      </c>
    </row>
    <row r="6354" spans="1:6">
      <c r="A6354" s="388">
        <v>100996</v>
      </c>
      <c r="B6354" s="388" t="s">
        <v>7783</v>
      </c>
      <c r="C6354" s="388" t="s">
        <v>6740</v>
      </c>
      <c r="D6354" s="388" t="s">
        <v>240</v>
      </c>
      <c r="E6354" s="389" t="s">
        <v>1207</v>
      </c>
      <c r="F6354" s="388" t="s">
        <v>241</v>
      </c>
    </row>
    <row r="6355" spans="1:6">
      <c r="A6355" s="388">
        <v>100997</v>
      </c>
      <c r="B6355" s="388" t="s">
        <v>7785</v>
      </c>
      <c r="C6355" s="388" t="s">
        <v>6740</v>
      </c>
      <c r="D6355" s="388" t="s">
        <v>240</v>
      </c>
      <c r="E6355" s="389" t="s">
        <v>1584</v>
      </c>
      <c r="F6355" s="388" t="s">
        <v>241</v>
      </c>
    </row>
    <row r="6356" spans="1:6">
      <c r="A6356" s="388">
        <v>100998</v>
      </c>
      <c r="B6356" s="388" t="s">
        <v>7787</v>
      </c>
      <c r="C6356" s="388" t="s">
        <v>6740</v>
      </c>
      <c r="D6356" s="388" t="s">
        <v>240</v>
      </c>
      <c r="E6356" s="389" t="s">
        <v>357</v>
      </c>
      <c r="F6356" s="388" t="s">
        <v>241</v>
      </c>
    </row>
    <row r="6357" spans="1:6">
      <c r="A6357" s="388">
        <v>100999</v>
      </c>
      <c r="B6357" s="388" t="s">
        <v>7788</v>
      </c>
      <c r="C6357" s="388" t="s">
        <v>6740</v>
      </c>
      <c r="D6357" s="388" t="s">
        <v>240</v>
      </c>
      <c r="E6357" s="389" t="s">
        <v>14235</v>
      </c>
      <c r="F6357" s="388" t="s">
        <v>241</v>
      </c>
    </row>
    <row r="6358" spans="1:6">
      <c r="A6358" s="388">
        <v>101000</v>
      </c>
      <c r="B6358" s="388" t="s">
        <v>7789</v>
      </c>
      <c r="C6358" s="388" t="s">
        <v>6740</v>
      </c>
      <c r="D6358" s="388" t="s">
        <v>240</v>
      </c>
      <c r="E6358" s="389" t="s">
        <v>1086</v>
      </c>
      <c r="F6358" s="388" t="s">
        <v>241</v>
      </c>
    </row>
    <row r="6359" spans="1:6">
      <c r="A6359" s="388">
        <v>101001</v>
      </c>
      <c r="B6359" s="388" t="s">
        <v>7790</v>
      </c>
      <c r="C6359" s="388" t="s">
        <v>6740</v>
      </c>
      <c r="D6359" s="388" t="s">
        <v>240</v>
      </c>
      <c r="E6359" s="389" t="s">
        <v>3307</v>
      </c>
      <c r="F6359" s="388" t="s">
        <v>241</v>
      </c>
    </row>
    <row r="6360" spans="1:6">
      <c r="A6360" s="388">
        <v>101002</v>
      </c>
      <c r="B6360" s="388" t="s">
        <v>7791</v>
      </c>
      <c r="C6360" s="388" t="s">
        <v>6740</v>
      </c>
      <c r="D6360" s="388" t="s">
        <v>240</v>
      </c>
      <c r="E6360" s="389" t="s">
        <v>3244</v>
      </c>
      <c r="F6360" s="388" t="s">
        <v>241</v>
      </c>
    </row>
    <row r="6361" spans="1:6">
      <c r="A6361" s="388">
        <v>101003</v>
      </c>
      <c r="B6361" s="388" t="s">
        <v>7792</v>
      </c>
      <c r="C6361" s="388" t="s">
        <v>6740</v>
      </c>
      <c r="D6361" s="388" t="s">
        <v>240</v>
      </c>
      <c r="E6361" s="389" t="s">
        <v>4564</v>
      </c>
      <c r="F6361" s="388" t="s">
        <v>241</v>
      </c>
    </row>
    <row r="6362" spans="1:6">
      <c r="A6362" s="388">
        <v>101004</v>
      </c>
      <c r="B6362" s="388" t="s">
        <v>7794</v>
      </c>
      <c r="C6362" s="388" t="s">
        <v>6740</v>
      </c>
      <c r="D6362" s="388" t="s">
        <v>240</v>
      </c>
      <c r="E6362" s="389" t="s">
        <v>1485</v>
      </c>
      <c r="F6362" s="388" t="s">
        <v>241</v>
      </c>
    </row>
    <row r="6363" spans="1:6">
      <c r="A6363" s="388">
        <v>101005</v>
      </c>
      <c r="B6363" s="388" t="s">
        <v>7796</v>
      </c>
      <c r="C6363" s="388" t="s">
        <v>133</v>
      </c>
      <c r="D6363" s="388" t="s">
        <v>240</v>
      </c>
      <c r="E6363" s="389" t="s">
        <v>11038</v>
      </c>
      <c r="F6363" s="388" t="s">
        <v>241</v>
      </c>
    </row>
    <row r="6364" spans="1:6">
      <c r="A6364" s="388">
        <v>101006</v>
      </c>
      <c r="B6364" s="388" t="s">
        <v>7797</v>
      </c>
      <c r="C6364" s="388" t="s">
        <v>133</v>
      </c>
      <c r="D6364" s="388" t="s">
        <v>240</v>
      </c>
      <c r="E6364" s="389" t="s">
        <v>13979</v>
      </c>
      <c r="F6364" s="388" t="s">
        <v>241</v>
      </c>
    </row>
    <row r="6365" spans="1:6">
      <c r="A6365" s="388">
        <v>101007</v>
      </c>
      <c r="B6365" s="388" t="s">
        <v>7798</v>
      </c>
      <c r="C6365" s="388" t="s">
        <v>133</v>
      </c>
      <c r="D6365" s="388" t="s">
        <v>240</v>
      </c>
      <c r="E6365" s="389" t="s">
        <v>17793</v>
      </c>
      <c r="F6365" s="388" t="s">
        <v>241</v>
      </c>
    </row>
    <row r="6366" spans="1:6">
      <c r="A6366" s="388">
        <v>101008</v>
      </c>
      <c r="B6366" s="388" t="s">
        <v>7799</v>
      </c>
      <c r="C6366" s="388" t="s">
        <v>133</v>
      </c>
      <c r="D6366" s="388" t="s">
        <v>240</v>
      </c>
      <c r="E6366" s="389" t="s">
        <v>1013</v>
      </c>
      <c r="F6366" s="388" t="s">
        <v>241</v>
      </c>
    </row>
    <row r="6367" spans="1:6">
      <c r="A6367" s="388">
        <v>101009</v>
      </c>
      <c r="B6367" s="388" t="s">
        <v>7800</v>
      </c>
      <c r="C6367" s="388" t="s">
        <v>6740</v>
      </c>
      <c r="D6367" s="388" t="s">
        <v>240</v>
      </c>
      <c r="E6367" s="389" t="s">
        <v>14979</v>
      </c>
      <c r="F6367" s="388" t="s">
        <v>241</v>
      </c>
    </row>
    <row r="6368" spans="1:6">
      <c r="A6368" s="388">
        <v>101010</v>
      </c>
      <c r="B6368" s="388" t="s">
        <v>7801</v>
      </c>
      <c r="C6368" s="388" t="s">
        <v>6740</v>
      </c>
      <c r="D6368" s="388" t="s">
        <v>240</v>
      </c>
      <c r="E6368" s="389" t="s">
        <v>3432</v>
      </c>
      <c r="F6368" s="388" t="s">
        <v>241</v>
      </c>
    </row>
    <row r="6369" spans="1:6">
      <c r="A6369" s="388">
        <v>101013</v>
      </c>
      <c r="B6369" s="388" t="s">
        <v>7802</v>
      </c>
      <c r="C6369" s="388" t="s">
        <v>6740</v>
      </c>
      <c r="D6369" s="388" t="s">
        <v>240</v>
      </c>
      <c r="E6369" s="389" t="s">
        <v>4101</v>
      </c>
      <c r="F6369" s="388" t="s">
        <v>241</v>
      </c>
    </row>
    <row r="6370" spans="1:6">
      <c r="A6370" s="388">
        <v>101014</v>
      </c>
      <c r="B6370" s="388" t="s">
        <v>7803</v>
      </c>
      <c r="C6370" s="388" t="s">
        <v>6740</v>
      </c>
      <c r="D6370" s="388" t="s">
        <v>240</v>
      </c>
      <c r="E6370" s="389" t="s">
        <v>19108</v>
      </c>
      <c r="F6370" s="388" t="s">
        <v>241</v>
      </c>
    </row>
    <row r="6371" spans="1:6">
      <c r="A6371" s="388">
        <v>101015</v>
      </c>
      <c r="B6371" s="388" t="s">
        <v>7804</v>
      </c>
      <c r="C6371" s="388" t="s">
        <v>6740</v>
      </c>
      <c r="D6371" s="388" t="s">
        <v>240</v>
      </c>
      <c r="E6371" s="389" t="s">
        <v>19109</v>
      </c>
      <c r="F6371" s="388" t="s">
        <v>241</v>
      </c>
    </row>
    <row r="6372" spans="1:6">
      <c r="A6372" s="388">
        <v>101016</v>
      </c>
      <c r="B6372" s="388" t="s">
        <v>7806</v>
      </c>
      <c r="C6372" s="388" t="s">
        <v>6740</v>
      </c>
      <c r="D6372" s="388" t="s">
        <v>240</v>
      </c>
      <c r="E6372" s="389" t="s">
        <v>14980</v>
      </c>
      <c r="F6372" s="388" t="s">
        <v>241</v>
      </c>
    </row>
    <row r="6373" spans="1:6">
      <c r="A6373" s="388">
        <v>101017</v>
      </c>
      <c r="B6373" s="388" t="s">
        <v>7807</v>
      </c>
      <c r="C6373" s="388" t="s">
        <v>6740</v>
      </c>
      <c r="D6373" s="388" t="s">
        <v>240</v>
      </c>
      <c r="E6373" s="389" t="s">
        <v>19110</v>
      </c>
      <c r="F6373" s="388" t="s">
        <v>241</v>
      </c>
    </row>
    <row r="6374" spans="1:6">
      <c r="A6374" s="388">
        <v>101018</v>
      </c>
      <c r="B6374" s="388" t="s">
        <v>7808</v>
      </c>
      <c r="C6374" s="388" t="s">
        <v>6740</v>
      </c>
      <c r="D6374" s="388" t="s">
        <v>240</v>
      </c>
      <c r="E6374" s="389" t="s">
        <v>14191</v>
      </c>
      <c r="F6374" s="388" t="s">
        <v>241</v>
      </c>
    </row>
    <row r="6375" spans="1:6">
      <c r="A6375" s="388">
        <v>101463</v>
      </c>
      <c r="B6375" s="388" t="s">
        <v>7809</v>
      </c>
      <c r="C6375" s="388" t="s">
        <v>6740</v>
      </c>
      <c r="D6375" s="388" t="s">
        <v>240</v>
      </c>
      <c r="E6375" s="389" t="s">
        <v>18301</v>
      </c>
      <c r="F6375" s="388" t="s">
        <v>241</v>
      </c>
    </row>
    <row r="6376" spans="1:6">
      <c r="A6376" s="388">
        <v>101464</v>
      </c>
      <c r="B6376" s="388" t="s">
        <v>7810</v>
      </c>
      <c r="C6376" s="388" t="s">
        <v>6740</v>
      </c>
      <c r="D6376" s="388" t="s">
        <v>240</v>
      </c>
      <c r="E6376" s="389" t="s">
        <v>14981</v>
      </c>
      <c r="F6376" s="388" t="s">
        <v>241</v>
      </c>
    </row>
    <row r="6377" spans="1:6">
      <c r="A6377" s="388">
        <v>101465</v>
      </c>
      <c r="B6377" s="388" t="s">
        <v>7811</v>
      </c>
      <c r="C6377" s="388" t="s">
        <v>6740</v>
      </c>
      <c r="D6377" s="388" t="s">
        <v>240</v>
      </c>
      <c r="E6377" s="389" t="s">
        <v>5342</v>
      </c>
      <c r="F6377" s="388" t="s">
        <v>241</v>
      </c>
    </row>
    <row r="6378" spans="1:6">
      <c r="A6378" s="388">
        <v>101466</v>
      </c>
      <c r="B6378" s="388" t="s">
        <v>7812</v>
      </c>
      <c r="C6378" s="388" t="s">
        <v>6740</v>
      </c>
      <c r="D6378" s="388" t="s">
        <v>240</v>
      </c>
      <c r="E6378" s="389" t="s">
        <v>12692</v>
      </c>
      <c r="F6378" s="388" t="s">
        <v>241</v>
      </c>
    </row>
    <row r="6379" spans="1:6">
      <c r="A6379" s="388">
        <v>101467</v>
      </c>
      <c r="B6379" s="388" t="s">
        <v>7814</v>
      </c>
      <c r="C6379" s="388" t="s">
        <v>6740</v>
      </c>
      <c r="D6379" s="388" t="s">
        <v>240</v>
      </c>
      <c r="E6379" s="389" t="s">
        <v>7994</v>
      </c>
      <c r="F6379" s="388" t="s">
        <v>241</v>
      </c>
    </row>
    <row r="6380" spans="1:6">
      <c r="A6380" s="388">
        <v>101468</v>
      </c>
      <c r="B6380" s="388" t="s">
        <v>7815</v>
      </c>
      <c r="C6380" s="388" t="s">
        <v>6740</v>
      </c>
      <c r="D6380" s="388" t="s">
        <v>240</v>
      </c>
      <c r="E6380" s="389" t="s">
        <v>4507</v>
      </c>
      <c r="F6380" s="388" t="s">
        <v>241</v>
      </c>
    </row>
    <row r="6381" spans="1:6">
      <c r="A6381" s="388">
        <v>101469</v>
      </c>
      <c r="B6381" s="388" t="s">
        <v>7816</v>
      </c>
      <c r="C6381" s="388" t="s">
        <v>6740</v>
      </c>
      <c r="D6381" s="388" t="s">
        <v>240</v>
      </c>
      <c r="E6381" s="389" t="s">
        <v>14982</v>
      </c>
      <c r="F6381" s="388" t="s">
        <v>241</v>
      </c>
    </row>
    <row r="6382" spans="1:6">
      <c r="A6382" s="388">
        <v>101470</v>
      </c>
      <c r="B6382" s="388" t="s">
        <v>7817</v>
      </c>
      <c r="C6382" s="388" t="s">
        <v>6740</v>
      </c>
      <c r="D6382" s="388" t="s">
        <v>240</v>
      </c>
      <c r="E6382" s="389" t="s">
        <v>6807</v>
      </c>
      <c r="F6382" s="388" t="s">
        <v>241</v>
      </c>
    </row>
    <row r="6383" spans="1:6">
      <c r="A6383" s="388">
        <v>101471</v>
      </c>
      <c r="B6383" s="388" t="s">
        <v>7818</v>
      </c>
      <c r="C6383" s="388" t="s">
        <v>6740</v>
      </c>
      <c r="D6383" s="388" t="s">
        <v>240</v>
      </c>
      <c r="E6383" s="389" t="s">
        <v>6852</v>
      </c>
      <c r="F6383" s="388" t="s">
        <v>241</v>
      </c>
    </row>
    <row r="6384" spans="1:6">
      <c r="A6384" s="388">
        <v>101472</v>
      </c>
      <c r="B6384" s="388" t="s">
        <v>7819</v>
      </c>
      <c r="C6384" s="388" t="s">
        <v>6740</v>
      </c>
      <c r="D6384" s="388" t="s">
        <v>240</v>
      </c>
      <c r="E6384" s="389" t="s">
        <v>2339</v>
      </c>
      <c r="F6384" s="388" t="s">
        <v>241</v>
      </c>
    </row>
    <row r="6385" spans="1:6">
      <c r="A6385" s="388">
        <v>101473</v>
      </c>
      <c r="B6385" s="388" t="s">
        <v>7820</v>
      </c>
      <c r="C6385" s="388" t="s">
        <v>6740</v>
      </c>
      <c r="D6385" s="388" t="s">
        <v>240</v>
      </c>
      <c r="E6385" s="389" t="s">
        <v>17498</v>
      </c>
      <c r="F6385" s="388" t="s">
        <v>241</v>
      </c>
    </row>
    <row r="6386" spans="1:6">
      <c r="A6386" s="388">
        <v>101474</v>
      </c>
      <c r="B6386" s="388" t="s">
        <v>7821</v>
      </c>
      <c r="C6386" s="388" t="s">
        <v>6740</v>
      </c>
      <c r="D6386" s="388" t="s">
        <v>240</v>
      </c>
      <c r="E6386" s="389" t="s">
        <v>8799</v>
      </c>
      <c r="F6386" s="388" t="s">
        <v>241</v>
      </c>
    </row>
    <row r="6387" spans="1:6">
      <c r="A6387" s="388">
        <v>101475</v>
      </c>
      <c r="B6387" s="388" t="s">
        <v>7823</v>
      </c>
      <c r="C6387" s="388" t="s">
        <v>6740</v>
      </c>
      <c r="D6387" s="388" t="s">
        <v>240</v>
      </c>
      <c r="E6387" s="389" t="s">
        <v>11709</v>
      </c>
      <c r="F6387" s="388" t="s">
        <v>241</v>
      </c>
    </row>
    <row r="6388" spans="1:6">
      <c r="A6388" s="388">
        <v>101476</v>
      </c>
      <c r="B6388" s="388" t="s">
        <v>7824</v>
      </c>
      <c r="C6388" s="388" t="s">
        <v>6740</v>
      </c>
      <c r="D6388" s="388" t="s">
        <v>240</v>
      </c>
      <c r="E6388" s="389" t="s">
        <v>9607</v>
      </c>
      <c r="F6388" s="388" t="s">
        <v>241</v>
      </c>
    </row>
    <row r="6389" spans="1:6">
      <c r="A6389" s="388">
        <v>101477</v>
      </c>
      <c r="B6389" s="388" t="s">
        <v>7825</v>
      </c>
      <c r="C6389" s="388" t="s">
        <v>6740</v>
      </c>
      <c r="D6389" s="388" t="s">
        <v>240</v>
      </c>
      <c r="E6389" s="389" t="s">
        <v>17318</v>
      </c>
      <c r="F6389" s="388" t="s">
        <v>241</v>
      </c>
    </row>
    <row r="6390" spans="1:6">
      <c r="A6390" s="388">
        <v>101478</v>
      </c>
      <c r="B6390" s="388" t="s">
        <v>7826</v>
      </c>
      <c r="C6390" s="388" t="s">
        <v>6740</v>
      </c>
      <c r="D6390" s="388" t="s">
        <v>240</v>
      </c>
      <c r="E6390" s="389" t="s">
        <v>6867</v>
      </c>
      <c r="F6390" s="388" t="s">
        <v>241</v>
      </c>
    </row>
    <row r="6391" spans="1:6">
      <c r="A6391" s="388">
        <v>101480</v>
      </c>
      <c r="B6391" s="388" t="s">
        <v>7828</v>
      </c>
      <c r="C6391" s="388" t="s">
        <v>6740</v>
      </c>
      <c r="D6391" s="388" t="s">
        <v>240</v>
      </c>
      <c r="E6391" s="389" t="s">
        <v>19111</v>
      </c>
      <c r="F6391" s="388" t="s">
        <v>241</v>
      </c>
    </row>
    <row r="6392" spans="1:6">
      <c r="A6392" s="388">
        <v>101481</v>
      </c>
      <c r="B6392" s="388" t="s">
        <v>7829</v>
      </c>
      <c r="C6392" s="388" t="s">
        <v>6740</v>
      </c>
      <c r="D6392" s="388" t="s">
        <v>240</v>
      </c>
      <c r="E6392" s="389" t="s">
        <v>19112</v>
      </c>
      <c r="F6392" s="388" t="s">
        <v>241</v>
      </c>
    </row>
    <row r="6393" spans="1:6">
      <c r="A6393" s="388">
        <v>101482</v>
      </c>
      <c r="B6393" s="388" t="s">
        <v>7830</v>
      </c>
      <c r="C6393" s="388" t="s">
        <v>6740</v>
      </c>
      <c r="D6393" s="388" t="s">
        <v>240</v>
      </c>
      <c r="E6393" s="389" t="s">
        <v>14983</v>
      </c>
      <c r="F6393" s="388" t="s">
        <v>241</v>
      </c>
    </row>
    <row r="6394" spans="1:6">
      <c r="A6394" s="388">
        <v>101483</v>
      </c>
      <c r="B6394" s="388" t="s">
        <v>7832</v>
      </c>
      <c r="C6394" s="388" t="s">
        <v>6740</v>
      </c>
      <c r="D6394" s="388" t="s">
        <v>240</v>
      </c>
      <c r="E6394" s="389" t="s">
        <v>14713</v>
      </c>
      <c r="F6394" s="388" t="s">
        <v>241</v>
      </c>
    </row>
    <row r="6395" spans="1:6">
      <c r="A6395" s="388">
        <v>101484</v>
      </c>
      <c r="B6395" s="388" t="s">
        <v>7834</v>
      </c>
      <c r="C6395" s="388" t="s">
        <v>6740</v>
      </c>
      <c r="D6395" s="388" t="s">
        <v>240</v>
      </c>
      <c r="E6395" s="389" t="s">
        <v>18884</v>
      </c>
      <c r="F6395" s="388" t="s">
        <v>241</v>
      </c>
    </row>
    <row r="6396" spans="1:6">
      <c r="A6396" s="388">
        <v>101485</v>
      </c>
      <c r="B6396" s="388" t="s">
        <v>7835</v>
      </c>
      <c r="C6396" s="388" t="s">
        <v>6740</v>
      </c>
      <c r="D6396" s="388" t="s">
        <v>240</v>
      </c>
      <c r="E6396" s="389" t="s">
        <v>19113</v>
      </c>
      <c r="F6396" s="388" t="s">
        <v>241</v>
      </c>
    </row>
    <row r="6397" spans="1:6">
      <c r="A6397" s="388">
        <v>101486</v>
      </c>
      <c r="B6397" s="388" t="s">
        <v>7836</v>
      </c>
      <c r="C6397" s="388" t="s">
        <v>6740</v>
      </c>
      <c r="D6397" s="388" t="s">
        <v>240</v>
      </c>
      <c r="E6397" s="389" t="s">
        <v>19114</v>
      </c>
      <c r="F6397" s="388" t="s">
        <v>241</v>
      </c>
    </row>
    <row r="6398" spans="1:6">
      <c r="A6398" s="388">
        <v>101487</v>
      </c>
      <c r="B6398" s="388" t="s">
        <v>7837</v>
      </c>
      <c r="C6398" s="388" t="s">
        <v>6740</v>
      </c>
      <c r="D6398" s="388" t="s">
        <v>240</v>
      </c>
      <c r="E6398" s="389" t="s">
        <v>19115</v>
      </c>
      <c r="F6398" s="388" t="s">
        <v>241</v>
      </c>
    </row>
    <row r="6399" spans="1:6">
      <c r="A6399" s="388">
        <v>101488</v>
      </c>
      <c r="B6399" s="388" t="s">
        <v>7838</v>
      </c>
      <c r="C6399" s="388" t="s">
        <v>6740</v>
      </c>
      <c r="D6399" s="388" t="s">
        <v>240</v>
      </c>
      <c r="E6399" s="389" t="s">
        <v>17404</v>
      </c>
      <c r="F6399" s="388" t="s">
        <v>241</v>
      </c>
    </row>
    <row r="6400" spans="1:6">
      <c r="A6400" s="388">
        <v>101188</v>
      </c>
      <c r="B6400" s="388" t="s">
        <v>7839</v>
      </c>
      <c r="C6400" s="388" t="s">
        <v>239</v>
      </c>
      <c r="D6400" s="388" t="s">
        <v>334</v>
      </c>
      <c r="E6400" s="389" t="s">
        <v>515</v>
      </c>
      <c r="F6400" s="388" t="s">
        <v>241</v>
      </c>
    </row>
    <row r="6401" spans="1:6">
      <c r="A6401" s="388">
        <v>101189</v>
      </c>
      <c r="B6401" s="388" t="s">
        <v>7840</v>
      </c>
      <c r="C6401" s="388" t="s">
        <v>239</v>
      </c>
      <c r="D6401" s="388" t="s">
        <v>334</v>
      </c>
      <c r="E6401" s="389" t="s">
        <v>19116</v>
      </c>
      <c r="F6401" s="388" t="s">
        <v>241</v>
      </c>
    </row>
    <row r="6402" spans="1:6">
      <c r="A6402" s="388">
        <v>101190</v>
      </c>
      <c r="B6402" s="388" t="s">
        <v>7841</v>
      </c>
      <c r="C6402" s="388" t="s">
        <v>239</v>
      </c>
      <c r="D6402" s="388" t="s">
        <v>334</v>
      </c>
      <c r="E6402" s="389" t="s">
        <v>14741</v>
      </c>
      <c r="F6402" s="388" t="s">
        <v>241</v>
      </c>
    </row>
    <row r="6403" spans="1:6">
      <c r="A6403" s="388">
        <v>101191</v>
      </c>
      <c r="B6403" s="388" t="s">
        <v>7842</v>
      </c>
      <c r="C6403" s="388" t="s">
        <v>239</v>
      </c>
      <c r="D6403" s="388" t="s">
        <v>334</v>
      </c>
      <c r="E6403" s="389" t="s">
        <v>17438</v>
      </c>
      <c r="F6403" s="388" t="s">
        <v>241</v>
      </c>
    </row>
    <row r="6404" spans="1:6">
      <c r="A6404" s="388">
        <v>101192</v>
      </c>
      <c r="B6404" s="388" t="s">
        <v>7843</v>
      </c>
      <c r="C6404" s="388" t="s">
        <v>239</v>
      </c>
      <c r="D6404" s="388" t="s">
        <v>334</v>
      </c>
      <c r="E6404" s="389" t="s">
        <v>19117</v>
      </c>
      <c r="F6404" s="388" t="s">
        <v>241</v>
      </c>
    </row>
    <row r="6405" spans="1:6">
      <c r="A6405" s="388">
        <v>101193</v>
      </c>
      <c r="B6405" s="388" t="s">
        <v>7844</v>
      </c>
      <c r="C6405" s="388" t="s">
        <v>239</v>
      </c>
      <c r="D6405" s="388" t="s">
        <v>334</v>
      </c>
      <c r="E6405" s="389" t="s">
        <v>19118</v>
      </c>
      <c r="F6405" s="388" t="s">
        <v>241</v>
      </c>
    </row>
    <row r="6406" spans="1:6">
      <c r="A6406" s="388">
        <v>101194</v>
      </c>
      <c r="B6406" s="388" t="s">
        <v>7845</v>
      </c>
      <c r="C6406" s="388" t="s">
        <v>239</v>
      </c>
      <c r="D6406" s="388" t="s">
        <v>334</v>
      </c>
      <c r="E6406" s="389" t="s">
        <v>16256</v>
      </c>
      <c r="F6406" s="388" t="s">
        <v>241</v>
      </c>
    </row>
    <row r="6407" spans="1:6">
      <c r="A6407" s="388">
        <v>101197</v>
      </c>
      <c r="B6407" s="388" t="s">
        <v>7846</v>
      </c>
      <c r="C6407" s="388" t="s">
        <v>239</v>
      </c>
      <c r="D6407" s="388" t="s">
        <v>334</v>
      </c>
      <c r="E6407" s="389" t="s">
        <v>19119</v>
      </c>
      <c r="F6407" s="388" t="s">
        <v>241</v>
      </c>
    </row>
    <row r="6408" spans="1:6">
      <c r="A6408" s="388">
        <v>101198</v>
      </c>
      <c r="B6408" s="388" t="s">
        <v>7847</v>
      </c>
      <c r="C6408" s="388" t="s">
        <v>239</v>
      </c>
      <c r="D6408" s="388" t="s">
        <v>334</v>
      </c>
      <c r="E6408" s="389" t="s">
        <v>16799</v>
      </c>
      <c r="F6408" s="388" t="s">
        <v>241</v>
      </c>
    </row>
    <row r="6409" spans="1:6">
      <c r="A6409" s="388">
        <v>101199</v>
      </c>
      <c r="B6409" s="388" t="s">
        <v>7848</v>
      </c>
      <c r="C6409" s="388" t="s">
        <v>239</v>
      </c>
      <c r="D6409" s="388" t="s">
        <v>334</v>
      </c>
      <c r="E6409" s="389" t="s">
        <v>19120</v>
      </c>
      <c r="F6409" s="388" t="s">
        <v>241</v>
      </c>
    </row>
    <row r="6410" spans="1:6">
      <c r="A6410" s="388">
        <v>101200</v>
      </c>
      <c r="B6410" s="388" t="s">
        <v>7849</v>
      </c>
      <c r="C6410" s="388" t="s">
        <v>239</v>
      </c>
      <c r="D6410" s="388" t="s">
        <v>334</v>
      </c>
      <c r="E6410" s="389" t="s">
        <v>14657</v>
      </c>
      <c r="F6410" s="388" t="s">
        <v>241</v>
      </c>
    </row>
    <row r="6411" spans="1:6">
      <c r="A6411" s="388">
        <v>101201</v>
      </c>
      <c r="B6411" s="388" t="s">
        <v>7850</v>
      </c>
      <c r="C6411" s="388" t="s">
        <v>239</v>
      </c>
      <c r="D6411" s="388" t="s">
        <v>334</v>
      </c>
      <c r="E6411" s="389" t="s">
        <v>19121</v>
      </c>
      <c r="F6411" s="388" t="s">
        <v>241</v>
      </c>
    </row>
    <row r="6412" spans="1:6">
      <c r="A6412" s="388">
        <v>101202</v>
      </c>
      <c r="B6412" s="388" t="s">
        <v>7851</v>
      </c>
      <c r="C6412" s="388" t="s">
        <v>239</v>
      </c>
      <c r="D6412" s="388" t="s">
        <v>240</v>
      </c>
      <c r="E6412" s="389" t="s">
        <v>17343</v>
      </c>
      <c r="F6412" s="388" t="s">
        <v>241</v>
      </c>
    </row>
    <row r="6413" spans="1:6">
      <c r="A6413" s="388">
        <v>101203</v>
      </c>
      <c r="B6413" s="388" t="s">
        <v>7853</v>
      </c>
      <c r="C6413" s="388" t="s">
        <v>239</v>
      </c>
      <c r="D6413" s="388" t="s">
        <v>240</v>
      </c>
      <c r="E6413" s="389" t="s">
        <v>14984</v>
      </c>
      <c r="F6413" s="388" t="s">
        <v>241</v>
      </c>
    </row>
    <row r="6414" spans="1:6">
      <c r="A6414" s="388">
        <v>101204</v>
      </c>
      <c r="B6414" s="388" t="s">
        <v>7854</v>
      </c>
      <c r="C6414" s="388" t="s">
        <v>239</v>
      </c>
      <c r="D6414" s="388" t="s">
        <v>240</v>
      </c>
      <c r="E6414" s="389" t="s">
        <v>17993</v>
      </c>
      <c r="F6414" s="388" t="s">
        <v>241</v>
      </c>
    </row>
    <row r="6415" spans="1:6">
      <c r="A6415" s="388">
        <v>101205</v>
      </c>
      <c r="B6415" s="388" t="s">
        <v>7855</v>
      </c>
      <c r="C6415" s="388" t="s">
        <v>239</v>
      </c>
      <c r="D6415" s="388" t="s">
        <v>240</v>
      </c>
      <c r="E6415" s="389" t="s">
        <v>17343</v>
      </c>
      <c r="F6415" s="388" t="s">
        <v>241</v>
      </c>
    </row>
    <row r="6416" spans="1:6">
      <c r="A6416" s="388">
        <v>102362</v>
      </c>
      <c r="B6416" s="388" t="s">
        <v>14985</v>
      </c>
      <c r="C6416" s="388" t="s">
        <v>145</v>
      </c>
      <c r="D6416" s="388" t="s">
        <v>240</v>
      </c>
      <c r="E6416" s="389" t="s">
        <v>19122</v>
      </c>
      <c r="F6416" s="388" t="s">
        <v>241</v>
      </c>
    </row>
    <row r="6417" spans="1:6">
      <c r="A6417" s="388">
        <v>102363</v>
      </c>
      <c r="B6417" s="388" t="s">
        <v>14986</v>
      </c>
      <c r="C6417" s="388" t="s">
        <v>145</v>
      </c>
      <c r="D6417" s="388" t="s">
        <v>240</v>
      </c>
      <c r="E6417" s="389" t="s">
        <v>454</v>
      </c>
      <c r="F6417" s="388" t="s">
        <v>241</v>
      </c>
    </row>
    <row r="6418" spans="1:6">
      <c r="A6418" s="388">
        <v>102364</v>
      </c>
      <c r="B6418" s="388" t="s">
        <v>14987</v>
      </c>
      <c r="C6418" s="388" t="s">
        <v>145</v>
      </c>
      <c r="D6418" s="388" t="s">
        <v>240</v>
      </c>
      <c r="E6418" s="389" t="s">
        <v>19123</v>
      </c>
      <c r="F6418" s="388" t="s">
        <v>241</v>
      </c>
    </row>
    <row r="6419" spans="1:6">
      <c r="A6419" s="388">
        <v>98509</v>
      </c>
      <c r="B6419" s="388" t="s">
        <v>7856</v>
      </c>
      <c r="C6419" s="388" t="s">
        <v>146</v>
      </c>
      <c r="D6419" s="388" t="s">
        <v>334</v>
      </c>
      <c r="E6419" s="389" t="s">
        <v>19124</v>
      </c>
      <c r="F6419" s="388" t="s">
        <v>241</v>
      </c>
    </row>
    <row r="6420" spans="1:6">
      <c r="A6420" s="388">
        <v>98510</v>
      </c>
      <c r="B6420" s="388" t="s">
        <v>7857</v>
      </c>
      <c r="C6420" s="388" t="s">
        <v>146</v>
      </c>
      <c r="D6420" s="388" t="s">
        <v>334</v>
      </c>
      <c r="E6420" s="389" t="s">
        <v>19125</v>
      </c>
      <c r="F6420" s="388" t="s">
        <v>241</v>
      </c>
    </row>
    <row r="6421" spans="1:6">
      <c r="A6421" s="388">
        <v>98511</v>
      </c>
      <c r="B6421" s="388" t="s">
        <v>7858</v>
      </c>
      <c r="C6421" s="388" t="s">
        <v>146</v>
      </c>
      <c r="D6421" s="388" t="s">
        <v>334</v>
      </c>
      <c r="E6421" s="389" t="s">
        <v>19126</v>
      </c>
      <c r="F6421" s="388" t="s">
        <v>241</v>
      </c>
    </row>
    <row r="6422" spans="1:6">
      <c r="A6422" s="388">
        <v>98516</v>
      </c>
      <c r="B6422" s="388" t="s">
        <v>7859</v>
      </c>
      <c r="C6422" s="388" t="s">
        <v>146</v>
      </c>
      <c r="D6422" s="388" t="s">
        <v>240</v>
      </c>
      <c r="E6422" s="389" t="s">
        <v>19127</v>
      </c>
      <c r="F6422" s="388" t="s">
        <v>241</v>
      </c>
    </row>
    <row r="6423" spans="1:6">
      <c r="A6423" s="388">
        <v>98519</v>
      </c>
      <c r="B6423" s="388" t="s">
        <v>7860</v>
      </c>
      <c r="C6423" s="388" t="s">
        <v>145</v>
      </c>
      <c r="D6423" s="388" t="s">
        <v>334</v>
      </c>
      <c r="E6423" s="389" t="s">
        <v>737</v>
      </c>
      <c r="F6423" s="388" t="s">
        <v>241</v>
      </c>
    </row>
    <row r="6424" spans="1:6">
      <c r="A6424" s="388">
        <v>98520</v>
      </c>
      <c r="B6424" s="388" t="s">
        <v>7862</v>
      </c>
      <c r="C6424" s="388" t="s">
        <v>145</v>
      </c>
      <c r="D6424" s="388" t="s">
        <v>334</v>
      </c>
      <c r="E6424" s="389" t="s">
        <v>355</v>
      </c>
      <c r="F6424" s="388" t="s">
        <v>241</v>
      </c>
    </row>
    <row r="6425" spans="1:6">
      <c r="A6425" s="388">
        <v>98521</v>
      </c>
      <c r="B6425" s="388" t="s">
        <v>7863</v>
      </c>
      <c r="C6425" s="388" t="s">
        <v>145</v>
      </c>
      <c r="D6425" s="388" t="s">
        <v>334</v>
      </c>
      <c r="E6425" s="389" t="s">
        <v>948</v>
      </c>
      <c r="F6425" s="388" t="s">
        <v>241</v>
      </c>
    </row>
    <row r="6426" spans="1:6">
      <c r="A6426" s="388">
        <v>98522</v>
      </c>
      <c r="B6426" s="388" t="s">
        <v>7864</v>
      </c>
      <c r="C6426" s="388" t="s">
        <v>239</v>
      </c>
      <c r="D6426" s="388" t="s">
        <v>334</v>
      </c>
      <c r="E6426" s="389" t="s">
        <v>19128</v>
      </c>
      <c r="F6426" s="388" t="s">
        <v>241</v>
      </c>
    </row>
    <row r="6427" spans="1:6">
      <c r="A6427" s="388">
        <v>98524</v>
      </c>
      <c r="B6427" s="388" t="s">
        <v>7865</v>
      </c>
      <c r="C6427" s="388" t="s">
        <v>145</v>
      </c>
      <c r="D6427" s="388" t="s">
        <v>334</v>
      </c>
      <c r="E6427" s="389" t="s">
        <v>14416</v>
      </c>
      <c r="F6427" s="388" t="s">
        <v>241</v>
      </c>
    </row>
    <row r="6428" spans="1:6">
      <c r="A6428" s="388">
        <v>98503</v>
      </c>
      <c r="B6428" s="388" t="s">
        <v>7866</v>
      </c>
      <c r="C6428" s="388" t="s">
        <v>145</v>
      </c>
      <c r="D6428" s="388" t="s">
        <v>334</v>
      </c>
      <c r="E6428" s="389" t="s">
        <v>19129</v>
      </c>
      <c r="F6428" s="388" t="s">
        <v>241</v>
      </c>
    </row>
    <row r="6429" spans="1:6">
      <c r="A6429" s="388">
        <v>98504</v>
      </c>
      <c r="B6429" s="388" t="s">
        <v>7867</v>
      </c>
      <c r="C6429" s="388" t="s">
        <v>145</v>
      </c>
      <c r="D6429" s="388" t="s">
        <v>334</v>
      </c>
      <c r="E6429" s="389" t="s">
        <v>2565</v>
      </c>
      <c r="F6429" s="388" t="s">
        <v>241</v>
      </c>
    </row>
    <row r="6430" spans="1:6">
      <c r="A6430" s="388">
        <v>98505</v>
      </c>
      <c r="B6430" s="388" t="s">
        <v>7869</v>
      </c>
      <c r="C6430" s="388" t="s">
        <v>145</v>
      </c>
      <c r="D6430" s="388" t="s">
        <v>334</v>
      </c>
      <c r="E6430" s="389" t="s">
        <v>19130</v>
      </c>
      <c r="F6430" s="388" t="s">
        <v>241</v>
      </c>
    </row>
    <row r="6431" spans="1:6">
      <c r="A6431" s="388">
        <v>98525</v>
      </c>
      <c r="B6431" s="388" t="s">
        <v>7870</v>
      </c>
      <c r="C6431" s="388" t="s">
        <v>145</v>
      </c>
      <c r="D6431" s="388" t="s">
        <v>240</v>
      </c>
      <c r="E6431" s="389" t="s">
        <v>7456</v>
      </c>
      <c r="F6431" s="388" t="s">
        <v>241</v>
      </c>
    </row>
    <row r="6432" spans="1:6">
      <c r="A6432" s="388">
        <v>98526</v>
      </c>
      <c r="B6432" s="388" t="s">
        <v>7871</v>
      </c>
      <c r="C6432" s="388" t="s">
        <v>146</v>
      </c>
      <c r="D6432" s="388" t="s">
        <v>240</v>
      </c>
      <c r="E6432" s="389" t="s">
        <v>13958</v>
      </c>
      <c r="F6432" s="388" t="s">
        <v>241</v>
      </c>
    </row>
    <row r="6433" spans="1:6">
      <c r="A6433" s="388">
        <v>98527</v>
      </c>
      <c r="B6433" s="388" t="s">
        <v>7872</v>
      </c>
      <c r="C6433" s="388" t="s">
        <v>146</v>
      </c>
      <c r="D6433" s="388" t="s">
        <v>240</v>
      </c>
      <c r="E6433" s="389" t="s">
        <v>19131</v>
      </c>
      <c r="F6433" s="388" t="s">
        <v>241</v>
      </c>
    </row>
    <row r="6434" spans="1:6">
      <c r="A6434" s="388">
        <v>98528</v>
      </c>
      <c r="B6434" s="388" t="s">
        <v>7873</v>
      </c>
      <c r="C6434" s="388" t="s">
        <v>146</v>
      </c>
      <c r="D6434" s="388" t="s">
        <v>240</v>
      </c>
      <c r="E6434" s="389" t="s">
        <v>19132</v>
      </c>
      <c r="F6434" s="388" t="s">
        <v>241</v>
      </c>
    </row>
    <row r="6435" spans="1:6">
      <c r="A6435" s="388">
        <v>98529</v>
      </c>
      <c r="B6435" s="388" t="s">
        <v>7874</v>
      </c>
      <c r="C6435" s="388" t="s">
        <v>146</v>
      </c>
      <c r="D6435" s="388" t="s">
        <v>334</v>
      </c>
      <c r="E6435" s="389" t="s">
        <v>19117</v>
      </c>
      <c r="F6435" s="388" t="s">
        <v>241</v>
      </c>
    </row>
    <row r="6436" spans="1:6">
      <c r="A6436" s="388">
        <v>98530</v>
      </c>
      <c r="B6436" s="388" t="s">
        <v>7875</v>
      </c>
      <c r="C6436" s="388" t="s">
        <v>146</v>
      </c>
      <c r="D6436" s="388" t="s">
        <v>334</v>
      </c>
      <c r="E6436" s="389" t="s">
        <v>19133</v>
      </c>
      <c r="F6436" s="388" t="s">
        <v>241</v>
      </c>
    </row>
    <row r="6437" spans="1:6">
      <c r="A6437" s="388">
        <v>98531</v>
      </c>
      <c r="B6437" s="388" t="s">
        <v>7876</v>
      </c>
      <c r="C6437" s="388" t="s">
        <v>146</v>
      </c>
      <c r="D6437" s="388" t="s">
        <v>240</v>
      </c>
      <c r="E6437" s="389" t="s">
        <v>19134</v>
      </c>
      <c r="F6437" s="388" t="s">
        <v>241</v>
      </c>
    </row>
    <row r="6438" spans="1:6">
      <c r="A6438" s="388">
        <v>98532</v>
      </c>
      <c r="B6438" s="388" t="s">
        <v>7878</v>
      </c>
      <c r="C6438" s="388" t="s">
        <v>146</v>
      </c>
      <c r="D6438" s="388" t="s">
        <v>240</v>
      </c>
      <c r="E6438" s="389" t="s">
        <v>19135</v>
      </c>
      <c r="F6438" s="388" t="s">
        <v>241</v>
      </c>
    </row>
    <row r="6439" spans="1:6">
      <c r="A6439" s="388">
        <v>98533</v>
      </c>
      <c r="B6439" s="388" t="s">
        <v>7879</v>
      </c>
      <c r="C6439" s="388" t="s">
        <v>146</v>
      </c>
      <c r="D6439" s="388" t="s">
        <v>240</v>
      </c>
      <c r="E6439" s="389" t="s">
        <v>19136</v>
      </c>
      <c r="F6439" s="388" t="s">
        <v>241</v>
      </c>
    </row>
    <row r="6440" spans="1:6">
      <c r="A6440" s="388">
        <v>98534</v>
      </c>
      <c r="B6440" s="388" t="s">
        <v>7880</v>
      </c>
      <c r="C6440" s="388" t="s">
        <v>146</v>
      </c>
      <c r="D6440" s="388" t="s">
        <v>240</v>
      </c>
      <c r="E6440" s="389" t="s">
        <v>19137</v>
      </c>
      <c r="F6440" s="388" t="s">
        <v>241</v>
      </c>
    </row>
    <row r="6441" spans="1:6">
      <c r="A6441" s="388">
        <v>98535</v>
      </c>
      <c r="B6441" s="388" t="s">
        <v>7881</v>
      </c>
      <c r="C6441" s="388" t="s">
        <v>146</v>
      </c>
      <c r="D6441" s="388" t="s">
        <v>240</v>
      </c>
      <c r="E6441" s="389" t="s">
        <v>19138</v>
      </c>
      <c r="F6441" s="388" t="s">
        <v>241</v>
      </c>
    </row>
    <row r="6442" spans="1:6">
      <c r="A6442" s="388">
        <v>88238</v>
      </c>
      <c r="B6442" s="388" t="s">
        <v>7882</v>
      </c>
      <c r="C6442" s="388" t="s">
        <v>954</v>
      </c>
      <c r="D6442" s="388" t="s">
        <v>334</v>
      </c>
      <c r="E6442" s="389" t="s">
        <v>5506</v>
      </c>
      <c r="F6442" s="388" t="s">
        <v>7884</v>
      </c>
    </row>
    <row r="6443" spans="1:6">
      <c r="A6443" s="388">
        <v>88239</v>
      </c>
      <c r="B6443" s="388" t="s">
        <v>7885</v>
      </c>
      <c r="C6443" s="388" t="s">
        <v>954</v>
      </c>
      <c r="D6443" s="388" t="s">
        <v>334</v>
      </c>
      <c r="E6443" s="389" t="s">
        <v>19091</v>
      </c>
      <c r="F6443" s="388" t="s">
        <v>7884</v>
      </c>
    </row>
    <row r="6444" spans="1:6">
      <c r="A6444" s="388">
        <v>88240</v>
      </c>
      <c r="B6444" s="388" t="s">
        <v>7886</v>
      </c>
      <c r="C6444" s="388" t="s">
        <v>954</v>
      </c>
      <c r="D6444" s="388" t="s">
        <v>334</v>
      </c>
      <c r="E6444" s="389" t="s">
        <v>14988</v>
      </c>
      <c r="F6444" s="388" t="s">
        <v>7884</v>
      </c>
    </row>
    <row r="6445" spans="1:6">
      <c r="A6445" s="388">
        <v>88241</v>
      </c>
      <c r="B6445" s="388" t="s">
        <v>7887</v>
      </c>
      <c r="C6445" s="388" t="s">
        <v>954</v>
      </c>
      <c r="D6445" s="388" t="s">
        <v>334</v>
      </c>
      <c r="E6445" s="389" t="s">
        <v>14381</v>
      </c>
      <c r="F6445" s="388" t="s">
        <v>7884</v>
      </c>
    </row>
    <row r="6446" spans="1:6">
      <c r="A6446" s="388">
        <v>88242</v>
      </c>
      <c r="B6446" s="388" t="s">
        <v>7888</v>
      </c>
      <c r="C6446" s="388" t="s">
        <v>954</v>
      </c>
      <c r="D6446" s="388" t="s">
        <v>334</v>
      </c>
      <c r="E6446" s="389" t="s">
        <v>7959</v>
      </c>
      <c r="F6446" s="388" t="s">
        <v>7884</v>
      </c>
    </row>
    <row r="6447" spans="1:6">
      <c r="A6447" s="388">
        <v>88243</v>
      </c>
      <c r="B6447" s="388" t="s">
        <v>7890</v>
      </c>
      <c r="C6447" s="388" t="s">
        <v>954</v>
      </c>
      <c r="D6447" s="388" t="s">
        <v>334</v>
      </c>
      <c r="E6447" s="389" t="s">
        <v>5342</v>
      </c>
      <c r="F6447" s="388" t="s">
        <v>7884</v>
      </c>
    </row>
    <row r="6448" spans="1:6">
      <c r="A6448" s="388">
        <v>88245</v>
      </c>
      <c r="B6448" s="388" t="s">
        <v>7892</v>
      </c>
      <c r="C6448" s="388" t="s">
        <v>954</v>
      </c>
      <c r="D6448" s="388" t="s">
        <v>334</v>
      </c>
      <c r="E6448" s="389" t="s">
        <v>13980</v>
      </c>
      <c r="F6448" s="388" t="s">
        <v>7884</v>
      </c>
    </row>
    <row r="6449" spans="1:6">
      <c r="A6449" s="388">
        <v>88246</v>
      </c>
      <c r="B6449" s="388" t="s">
        <v>7894</v>
      </c>
      <c r="C6449" s="388" t="s">
        <v>954</v>
      </c>
      <c r="D6449" s="388" t="s">
        <v>334</v>
      </c>
      <c r="E6449" s="389" t="s">
        <v>14989</v>
      </c>
      <c r="F6449" s="388" t="s">
        <v>7884</v>
      </c>
    </row>
    <row r="6450" spans="1:6">
      <c r="A6450" s="388">
        <v>88247</v>
      </c>
      <c r="B6450" s="388" t="s">
        <v>7896</v>
      </c>
      <c r="C6450" s="388" t="s">
        <v>954</v>
      </c>
      <c r="D6450" s="388" t="s">
        <v>334</v>
      </c>
      <c r="E6450" s="389" t="s">
        <v>7902</v>
      </c>
      <c r="F6450" s="388" t="s">
        <v>7884</v>
      </c>
    </row>
    <row r="6451" spans="1:6">
      <c r="A6451" s="388">
        <v>88248</v>
      </c>
      <c r="B6451" s="388" t="s">
        <v>7897</v>
      </c>
      <c r="C6451" s="388" t="s">
        <v>954</v>
      </c>
      <c r="D6451" s="388" t="s">
        <v>334</v>
      </c>
      <c r="E6451" s="389" t="s">
        <v>2986</v>
      </c>
      <c r="F6451" s="388" t="s">
        <v>7884</v>
      </c>
    </row>
    <row r="6452" spans="1:6">
      <c r="A6452" s="388">
        <v>88249</v>
      </c>
      <c r="B6452" s="388" t="s">
        <v>7898</v>
      </c>
      <c r="C6452" s="388" t="s">
        <v>954</v>
      </c>
      <c r="D6452" s="388" t="s">
        <v>334</v>
      </c>
      <c r="E6452" s="389" t="s">
        <v>14990</v>
      </c>
      <c r="F6452" s="388" t="s">
        <v>7884</v>
      </c>
    </row>
    <row r="6453" spans="1:6">
      <c r="A6453" s="388">
        <v>88250</v>
      </c>
      <c r="B6453" s="388" t="s">
        <v>7899</v>
      </c>
      <c r="C6453" s="388" t="s">
        <v>954</v>
      </c>
      <c r="D6453" s="388" t="s">
        <v>334</v>
      </c>
      <c r="E6453" s="389" t="s">
        <v>2950</v>
      </c>
      <c r="F6453" s="388" t="s">
        <v>7884</v>
      </c>
    </row>
    <row r="6454" spans="1:6">
      <c r="A6454" s="388">
        <v>88251</v>
      </c>
      <c r="B6454" s="388" t="s">
        <v>7900</v>
      </c>
      <c r="C6454" s="388" t="s">
        <v>954</v>
      </c>
      <c r="D6454" s="388" t="s">
        <v>334</v>
      </c>
      <c r="E6454" s="389" t="s">
        <v>14636</v>
      </c>
      <c r="F6454" s="388" t="s">
        <v>7884</v>
      </c>
    </row>
    <row r="6455" spans="1:6">
      <c r="A6455" s="388">
        <v>88252</v>
      </c>
      <c r="B6455" s="388" t="s">
        <v>7901</v>
      </c>
      <c r="C6455" s="388" t="s">
        <v>954</v>
      </c>
      <c r="D6455" s="388" t="s">
        <v>334</v>
      </c>
      <c r="E6455" s="389" t="s">
        <v>9718</v>
      </c>
      <c r="F6455" s="388" t="s">
        <v>7884</v>
      </c>
    </row>
    <row r="6456" spans="1:6">
      <c r="A6456" s="388">
        <v>88253</v>
      </c>
      <c r="B6456" s="388" t="s">
        <v>7903</v>
      </c>
      <c r="C6456" s="388" t="s">
        <v>954</v>
      </c>
      <c r="D6456" s="388" t="s">
        <v>334</v>
      </c>
      <c r="E6456" s="389" t="s">
        <v>12424</v>
      </c>
      <c r="F6456" s="388" t="s">
        <v>7884</v>
      </c>
    </row>
    <row r="6457" spans="1:6">
      <c r="A6457" s="388">
        <v>88255</v>
      </c>
      <c r="B6457" s="388" t="s">
        <v>7904</v>
      </c>
      <c r="C6457" s="388" t="s">
        <v>954</v>
      </c>
      <c r="D6457" s="388" t="s">
        <v>334</v>
      </c>
      <c r="E6457" s="389" t="s">
        <v>7905</v>
      </c>
      <c r="F6457" s="388" t="s">
        <v>7884</v>
      </c>
    </row>
    <row r="6458" spans="1:6">
      <c r="A6458" s="388">
        <v>88256</v>
      </c>
      <c r="B6458" s="388" t="s">
        <v>7906</v>
      </c>
      <c r="C6458" s="388" t="s">
        <v>954</v>
      </c>
      <c r="D6458" s="388" t="s">
        <v>334</v>
      </c>
      <c r="E6458" s="389" t="s">
        <v>16012</v>
      </c>
      <c r="F6458" s="388" t="s">
        <v>7884</v>
      </c>
    </row>
    <row r="6459" spans="1:6">
      <c r="A6459" s="388">
        <v>88257</v>
      </c>
      <c r="B6459" s="388" t="s">
        <v>7907</v>
      </c>
      <c r="C6459" s="388" t="s">
        <v>954</v>
      </c>
      <c r="D6459" s="388" t="s">
        <v>334</v>
      </c>
      <c r="E6459" s="389" t="s">
        <v>4528</v>
      </c>
      <c r="F6459" s="388" t="s">
        <v>7884</v>
      </c>
    </row>
    <row r="6460" spans="1:6">
      <c r="A6460" s="388">
        <v>88258</v>
      </c>
      <c r="B6460" s="388" t="s">
        <v>7908</v>
      </c>
      <c r="C6460" s="388" t="s">
        <v>954</v>
      </c>
      <c r="D6460" s="388" t="s">
        <v>334</v>
      </c>
      <c r="E6460" s="389" t="s">
        <v>18093</v>
      </c>
      <c r="F6460" s="388" t="s">
        <v>7884</v>
      </c>
    </row>
    <row r="6461" spans="1:6">
      <c r="A6461" s="388">
        <v>88260</v>
      </c>
      <c r="B6461" s="388" t="s">
        <v>7909</v>
      </c>
      <c r="C6461" s="388" t="s">
        <v>954</v>
      </c>
      <c r="D6461" s="388" t="s">
        <v>334</v>
      </c>
      <c r="E6461" s="389" t="s">
        <v>12395</v>
      </c>
      <c r="F6461" s="388" t="s">
        <v>7884</v>
      </c>
    </row>
    <row r="6462" spans="1:6">
      <c r="A6462" s="388">
        <v>88261</v>
      </c>
      <c r="B6462" s="388" t="s">
        <v>7911</v>
      </c>
      <c r="C6462" s="388" t="s">
        <v>954</v>
      </c>
      <c r="D6462" s="388" t="s">
        <v>334</v>
      </c>
      <c r="E6462" s="389" t="s">
        <v>6807</v>
      </c>
      <c r="F6462" s="388" t="s">
        <v>7884</v>
      </c>
    </row>
    <row r="6463" spans="1:6">
      <c r="A6463" s="388">
        <v>88262</v>
      </c>
      <c r="B6463" s="388" t="s">
        <v>7913</v>
      </c>
      <c r="C6463" s="388" t="s">
        <v>954</v>
      </c>
      <c r="D6463" s="388" t="s">
        <v>709</v>
      </c>
      <c r="E6463" s="389" t="s">
        <v>5362</v>
      </c>
      <c r="F6463" s="388" t="s">
        <v>7884</v>
      </c>
    </row>
    <row r="6464" spans="1:6">
      <c r="A6464" s="388">
        <v>88263</v>
      </c>
      <c r="B6464" s="388" t="s">
        <v>7914</v>
      </c>
      <c r="C6464" s="388" t="s">
        <v>954</v>
      </c>
      <c r="D6464" s="388" t="s">
        <v>334</v>
      </c>
      <c r="E6464" s="389" t="s">
        <v>2871</v>
      </c>
      <c r="F6464" s="388" t="s">
        <v>7884</v>
      </c>
    </row>
    <row r="6465" spans="1:6">
      <c r="A6465" s="388">
        <v>88264</v>
      </c>
      <c r="B6465" s="388" t="s">
        <v>7916</v>
      </c>
      <c r="C6465" s="388" t="s">
        <v>954</v>
      </c>
      <c r="D6465" s="388" t="s">
        <v>709</v>
      </c>
      <c r="E6465" s="389" t="s">
        <v>6706</v>
      </c>
      <c r="F6465" s="388" t="s">
        <v>7884</v>
      </c>
    </row>
    <row r="6466" spans="1:6">
      <c r="A6466" s="388">
        <v>88265</v>
      </c>
      <c r="B6466" s="388" t="s">
        <v>7918</v>
      </c>
      <c r="C6466" s="388" t="s">
        <v>954</v>
      </c>
      <c r="D6466" s="388" t="s">
        <v>334</v>
      </c>
      <c r="E6466" s="389" t="s">
        <v>6706</v>
      </c>
      <c r="F6466" s="388" t="s">
        <v>7884</v>
      </c>
    </row>
    <row r="6467" spans="1:6">
      <c r="A6467" s="388">
        <v>88266</v>
      </c>
      <c r="B6467" s="388" t="s">
        <v>7919</v>
      </c>
      <c r="C6467" s="388" t="s">
        <v>954</v>
      </c>
      <c r="D6467" s="388" t="s">
        <v>334</v>
      </c>
      <c r="E6467" s="389" t="s">
        <v>4637</v>
      </c>
      <c r="F6467" s="388" t="s">
        <v>7884</v>
      </c>
    </row>
    <row r="6468" spans="1:6">
      <c r="A6468" s="388">
        <v>88267</v>
      </c>
      <c r="B6468" s="388" t="s">
        <v>7920</v>
      </c>
      <c r="C6468" s="388" t="s">
        <v>954</v>
      </c>
      <c r="D6468" s="388" t="s">
        <v>709</v>
      </c>
      <c r="E6468" s="389" t="s">
        <v>4514</v>
      </c>
      <c r="F6468" s="388" t="s">
        <v>7884</v>
      </c>
    </row>
    <row r="6469" spans="1:6">
      <c r="A6469" s="388">
        <v>88269</v>
      </c>
      <c r="B6469" s="388" t="s">
        <v>7921</v>
      </c>
      <c r="C6469" s="388" t="s">
        <v>954</v>
      </c>
      <c r="D6469" s="388" t="s">
        <v>334</v>
      </c>
      <c r="E6469" s="389" t="s">
        <v>13980</v>
      </c>
      <c r="F6469" s="388" t="s">
        <v>7884</v>
      </c>
    </row>
    <row r="6470" spans="1:6">
      <c r="A6470" s="388">
        <v>88270</v>
      </c>
      <c r="B6470" s="388" t="s">
        <v>7922</v>
      </c>
      <c r="C6470" s="388" t="s">
        <v>954</v>
      </c>
      <c r="D6470" s="388" t="s">
        <v>334</v>
      </c>
      <c r="E6470" s="389" t="s">
        <v>7589</v>
      </c>
      <c r="F6470" s="388" t="s">
        <v>7884</v>
      </c>
    </row>
    <row r="6471" spans="1:6">
      <c r="A6471" s="388">
        <v>88272</v>
      </c>
      <c r="B6471" s="388" t="s">
        <v>7924</v>
      </c>
      <c r="C6471" s="388" t="s">
        <v>954</v>
      </c>
      <c r="D6471" s="388" t="s">
        <v>334</v>
      </c>
      <c r="E6471" s="389" t="s">
        <v>19139</v>
      </c>
      <c r="F6471" s="388" t="s">
        <v>7884</v>
      </c>
    </row>
    <row r="6472" spans="1:6">
      <c r="A6472" s="388">
        <v>88273</v>
      </c>
      <c r="B6472" s="388" t="s">
        <v>7925</v>
      </c>
      <c r="C6472" s="388" t="s">
        <v>954</v>
      </c>
      <c r="D6472" s="388" t="s">
        <v>334</v>
      </c>
      <c r="E6472" s="389" t="s">
        <v>17045</v>
      </c>
      <c r="F6472" s="388" t="s">
        <v>7884</v>
      </c>
    </row>
    <row r="6473" spans="1:6">
      <c r="A6473" s="388">
        <v>88274</v>
      </c>
      <c r="B6473" s="388" t="s">
        <v>7926</v>
      </c>
      <c r="C6473" s="388" t="s">
        <v>954</v>
      </c>
      <c r="D6473" s="388" t="s">
        <v>334</v>
      </c>
      <c r="E6473" s="389" t="s">
        <v>17879</v>
      </c>
      <c r="F6473" s="388" t="s">
        <v>7884</v>
      </c>
    </row>
    <row r="6474" spans="1:6">
      <c r="A6474" s="388">
        <v>88275</v>
      </c>
      <c r="B6474" s="388" t="s">
        <v>7928</v>
      </c>
      <c r="C6474" s="388" t="s">
        <v>954</v>
      </c>
      <c r="D6474" s="388" t="s">
        <v>334</v>
      </c>
      <c r="E6474" s="389" t="s">
        <v>7589</v>
      </c>
      <c r="F6474" s="388" t="s">
        <v>7884</v>
      </c>
    </row>
    <row r="6475" spans="1:6">
      <c r="A6475" s="388">
        <v>88277</v>
      </c>
      <c r="B6475" s="388" t="s">
        <v>7929</v>
      </c>
      <c r="C6475" s="388" t="s">
        <v>954</v>
      </c>
      <c r="D6475" s="388" t="s">
        <v>334</v>
      </c>
      <c r="E6475" s="389" t="s">
        <v>3035</v>
      </c>
      <c r="F6475" s="388" t="s">
        <v>7884</v>
      </c>
    </row>
    <row r="6476" spans="1:6">
      <c r="A6476" s="388">
        <v>88278</v>
      </c>
      <c r="B6476" s="388" t="s">
        <v>7930</v>
      </c>
      <c r="C6476" s="388" t="s">
        <v>954</v>
      </c>
      <c r="D6476" s="388" t="s">
        <v>334</v>
      </c>
      <c r="E6476" s="389" t="s">
        <v>6796</v>
      </c>
      <c r="F6476" s="388" t="s">
        <v>7884</v>
      </c>
    </row>
    <row r="6477" spans="1:6">
      <c r="A6477" s="388">
        <v>88279</v>
      </c>
      <c r="B6477" s="388" t="s">
        <v>7931</v>
      </c>
      <c r="C6477" s="388" t="s">
        <v>954</v>
      </c>
      <c r="D6477" s="388" t="s">
        <v>334</v>
      </c>
      <c r="E6477" s="389" t="s">
        <v>975</v>
      </c>
      <c r="F6477" s="388" t="s">
        <v>7884</v>
      </c>
    </row>
    <row r="6478" spans="1:6">
      <c r="A6478" s="388">
        <v>88281</v>
      </c>
      <c r="B6478" s="388" t="s">
        <v>7932</v>
      </c>
      <c r="C6478" s="388" t="s">
        <v>954</v>
      </c>
      <c r="D6478" s="388" t="s">
        <v>334</v>
      </c>
      <c r="E6478" s="389" t="s">
        <v>5203</v>
      </c>
      <c r="F6478" s="388" t="s">
        <v>7884</v>
      </c>
    </row>
    <row r="6479" spans="1:6">
      <c r="A6479" s="388">
        <v>88282</v>
      </c>
      <c r="B6479" s="388" t="s">
        <v>7933</v>
      </c>
      <c r="C6479" s="388" t="s">
        <v>954</v>
      </c>
      <c r="D6479" s="388" t="s">
        <v>334</v>
      </c>
      <c r="E6479" s="389" t="s">
        <v>691</v>
      </c>
      <c r="F6479" s="388" t="s">
        <v>7884</v>
      </c>
    </row>
    <row r="6480" spans="1:6">
      <c r="A6480" s="388">
        <v>88283</v>
      </c>
      <c r="B6480" s="388" t="s">
        <v>7935</v>
      </c>
      <c r="C6480" s="388" t="s">
        <v>954</v>
      </c>
      <c r="D6480" s="388" t="s">
        <v>334</v>
      </c>
      <c r="E6480" s="389" t="s">
        <v>2729</v>
      </c>
      <c r="F6480" s="388" t="s">
        <v>7884</v>
      </c>
    </row>
    <row r="6481" spans="1:6">
      <c r="A6481" s="388">
        <v>88284</v>
      </c>
      <c r="B6481" s="388" t="s">
        <v>7936</v>
      </c>
      <c r="C6481" s="388" t="s">
        <v>954</v>
      </c>
      <c r="D6481" s="388" t="s">
        <v>334</v>
      </c>
      <c r="E6481" s="389" t="s">
        <v>17309</v>
      </c>
      <c r="F6481" s="388" t="s">
        <v>7884</v>
      </c>
    </row>
    <row r="6482" spans="1:6">
      <c r="A6482" s="388">
        <v>88285</v>
      </c>
      <c r="B6482" s="388" t="s">
        <v>7937</v>
      </c>
      <c r="C6482" s="388" t="s">
        <v>954</v>
      </c>
      <c r="D6482" s="388" t="s">
        <v>334</v>
      </c>
      <c r="E6482" s="389" t="s">
        <v>3001</v>
      </c>
      <c r="F6482" s="388" t="s">
        <v>7884</v>
      </c>
    </row>
    <row r="6483" spans="1:6">
      <c r="A6483" s="388">
        <v>88286</v>
      </c>
      <c r="B6483" s="388" t="s">
        <v>7938</v>
      </c>
      <c r="C6483" s="388" t="s">
        <v>954</v>
      </c>
      <c r="D6483" s="388" t="s">
        <v>334</v>
      </c>
      <c r="E6483" s="389" t="s">
        <v>2971</v>
      </c>
      <c r="F6483" s="388" t="s">
        <v>7884</v>
      </c>
    </row>
    <row r="6484" spans="1:6">
      <c r="A6484" s="388">
        <v>88288</v>
      </c>
      <c r="B6484" s="388" t="s">
        <v>7939</v>
      </c>
      <c r="C6484" s="388" t="s">
        <v>954</v>
      </c>
      <c r="D6484" s="388" t="s">
        <v>334</v>
      </c>
      <c r="E6484" s="389" t="s">
        <v>13901</v>
      </c>
      <c r="F6484" s="388" t="s">
        <v>7884</v>
      </c>
    </row>
    <row r="6485" spans="1:6">
      <c r="A6485" s="388">
        <v>88291</v>
      </c>
      <c r="B6485" s="388" t="s">
        <v>7940</v>
      </c>
      <c r="C6485" s="388" t="s">
        <v>954</v>
      </c>
      <c r="D6485" s="388" t="s">
        <v>334</v>
      </c>
      <c r="E6485" s="389" t="s">
        <v>7934</v>
      </c>
      <c r="F6485" s="388" t="s">
        <v>7884</v>
      </c>
    </row>
    <row r="6486" spans="1:6">
      <c r="A6486" s="388">
        <v>88292</v>
      </c>
      <c r="B6486" s="388" t="s">
        <v>7941</v>
      </c>
      <c r="C6486" s="388" t="s">
        <v>954</v>
      </c>
      <c r="D6486" s="388" t="s">
        <v>334</v>
      </c>
      <c r="E6486" s="389" t="s">
        <v>3135</v>
      </c>
      <c r="F6486" s="388" t="s">
        <v>7884</v>
      </c>
    </row>
    <row r="6487" spans="1:6">
      <c r="A6487" s="388">
        <v>88293</v>
      </c>
      <c r="B6487" s="388" t="s">
        <v>7942</v>
      </c>
      <c r="C6487" s="388" t="s">
        <v>954</v>
      </c>
      <c r="D6487" s="388" t="s">
        <v>334</v>
      </c>
      <c r="E6487" s="389" t="s">
        <v>1897</v>
      </c>
      <c r="F6487" s="388" t="s">
        <v>7884</v>
      </c>
    </row>
    <row r="6488" spans="1:6">
      <c r="A6488" s="388">
        <v>88294</v>
      </c>
      <c r="B6488" s="388" t="s">
        <v>7943</v>
      </c>
      <c r="C6488" s="388" t="s">
        <v>954</v>
      </c>
      <c r="D6488" s="388" t="s">
        <v>709</v>
      </c>
      <c r="E6488" s="389" t="s">
        <v>7893</v>
      </c>
      <c r="F6488" s="388" t="s">
        <v>7884</v>
      </c>
    </row>
    <row r="6489" spans="1:6">
      <c r="A6489" s="388">
        <v>88295</v>
      </c>
      <c r="B6489" s="388" t="s">
        <v>7945</v>
      </c>
      <c r="C6489" s="388" t="s">
        <v>954</v>
      </c>
      <c r="D6489" s="388" t="s">
        <v>334</v>
      </c>
      <c r="E6489" s="389" t="s">
        <v>4279</v>
      </c>
      <c r="F6489" s="388" t="s">
        <v>7884</v>
      </c>
    </row>
    <row r="6490" spans="1:6">
      <c r="A6490" s="388">
        <v>88296</v>
      </c>
      <c r="B6490" s="388" t="s">
        <v>7946</v>
      </c>
      <c r="C6490" s="388" t="s">
        <v>954</v>
      </c>
      <c r="D6490" s="388" t="s">
        <v>334</v>
      </c>
      <c r="E6490" s="389" t="s">
        <v>429</v>
      </c>
      <c r="F6490" s="388" t="s">
        <v>7884</v>
      </c>
    </row>
    <row r="6491" spans="1:6">
      <c r="A6491" s="388">
        <v>88297</v>
      </c>
      <c r="B6491" s="388" t="s">
        <v>7947</v>
      </c>
      <c r="C6491" s="388" t="s">
        <v>954</v>
      </c>
      <c r="D6491" s="388" t="s">
        <v>334</v>
      </c>
      <c r="E6491" s="389" t="s">
        <v>5506</v>
      </c>
      <c r="F6491" s="388" t="s">
        <v>7884</v>
      </c>
    </row>
    <row r="6492" spans="1:6">
      <c r="A6492" s="388">
        <v>88298</v>
      </c>
      <c r="B6492" s="388" t="s">
        <v>7948</v>
      </c>
      <c r="C6492" s="388" t="s">
        <v>954</v>
      </c>
      <c r="D6492" s="388" t="s">
        <v>334</v>
      </c>
      <c r="E6492" s="389" t="s">
        <v>14214</v>
      </c>
      <c r="F6492" s="388" t="s">
        <v>7884</v>
      </c>
    </row>
    <row r="6493" spans="1:6">
      <c r="A6493" s="388">
        <v>88299</v>
      </c>
      <c r="B6493" s="388" t="s">
        <v>7949</v>
      </c>
      <c r="C6493" s="388" t="s">
        <v>954</v>
      </c>
      <c r="D6493" s="388" t="s">
        <v>334</v>
      </c>
      <c r="E6493" s="389" t="s">
        <v>17154</v>
      </c>
      <c r="F6493" s="388" t="s">
        <v>7884</v>
      </c>
    </row>
    <row r="6494" spans="1:6">
      <c r="A6494" s="388">
        <v>88300</v>
      </c>
      <c r="B6494" s="388" t="s">
        <v>7951</v>
      </c>
      <c r="C6494" s="388" t="s">
        <v>954</v>
      </c>
      <c r="D6494" s="388" t="s">
        <v>334</v>
      </c>
      <c r="E6494" s="389" t="s">
        <v>8988</v>
      </c>
      <c r="F6494" s="388" t="s">
        <v>7884</v>
      </c>
    </row>
    <row r="6495" spans="1:6">
      <c r="A6495" s="388">
        <v>88301</v>
      </c>
      <c r="B6495" s="388" t="s">
        <v>7953</v>
      </c>
      <c r="C6495" s="388" t="s">
        <v>954</v>
      </c>
      <c r="D6495" s="388" t="s">
        <v>334</v>
      </c>
      <c r="E6495" s="389" t="s">
        <v>14403</v>
      </c>
      <c r="F6495" s="388" t="s">
        <v>7884</v>
      </c>
    </row>
    <row r="6496" spans="1:6">
      <c r="A6496" s="388">
        <v>88302</v>
      </c>
      <c r="B6496" s="388" t="s">
        <v>7954</v>
      </c>
      <c r="C6496" s="388" t="s">
        <v>954</v>
      </c>
      <c r="D6496" s="388" t="s">
        <v>334</v>
      </c>
      <c r="E6496" s="389" t="s">
        <v>1233</v>
      </c>
      <c r="F6496" s="388" t="s">
        <v>7884</v>
      </c>
    </row>
    <row r="6497" spans="1:6">
      <c r="A6497" s="388">
        <v>88303</v>
      </c>
      <c r="B6497" s="388" t="s">
        <v>7956</v>
      </c>
      <c r="C6497" s="388" t="s">
        <v>954</v>
      </c>
      <c r="D6497" s="388" t="s">
        <v>334</v>
      </c>
      <c r="E6497" s="389" t="s">
        <v>2301</v>
      </c>
      <c r="F6497" s="388" t="s">
        <v>7884</v>
      </c>
    </row>
    <row r="6498" spans="1:6">
      <c r="A6498" s="388">
        <v>88304</v>
      </c>
      <c r="B6498" s="388" t="s">
        <v>7957</v>
      </c>
      <c r="C6498" s="388" t="s">
        <v>954</v>
      </c>
      <c r="D6498" s="388" t="s">
        <v>334</v>
      </c>
      <c r="E6498" s="389" t="s">
        <v>19140</v>
      </c>
      <c r="F6498" s="388" t="s">
        <v>7884</v>
      </c>
    </row>
    <row r="6499" spans="1:6">
      <c r="A6499" s="388">
        <v>88306</v>
      </c>
      <c r="B6499" s="388" t="s">
        <v>7958</v>
      </c>
      <c r="C6499" s="388" t="s">
        <v>954</v>
      </c>
      <c r="D6499" s="388" t="s">
        <v>334</v>
      </c>
      <c r="E6499" s="389" t="s">
        <v>14991</v>
      </c>
      <c r="F6499" s="388" t="s">
        <v>7884</v>
      </c>
    </row>
    <row r="6500" spans="1:6">
      <c r="A6500" s="388">
        <v>88307</v>
      </c>
      <c r="B6500" s="388" t="s">
        <v>7960</v>
      </c>
      <c r="C6500" s="388" t="s">
        <v>954</v>
      </c>
      <c r="D6500" s="388" t="s">
        <v>334</v>
      </c>
      <c r="E6500" s="389" t="s">
        <v>14992</v>
      </c>
      <c r="F6500" s="388" t="s">
        <v>7884</v>
      </c>
    </row>
    <row r="6501" spans="1:6">
      <c r="A6501" s="388">
        <v>88308</v>
      </c>
      <c r="B6501" s="388" t="s">
        <v>7961</v>
      </c>
      <c r="C6501" s="388" t="s">
        <v>954</v>
      </c>
      <c r="D6501" s="388" t="s">
        <v>334</v>
      </c>
      <c r="E6501" s="389" t="s">
        <v>2549</v>
      </c>
      <c r="F6501" s="388" t="s">
        <v>7884</v>
      </c>
    </row>
    <row r="6502" spans="1:6">
      <c r="A6502" s="388">
        <v>88309</v>
      </c>
      <c r="B6502" s="388" t="s">
        <v>7962</v>
      </c>
      <c r="C6502" s="388" t="s">
        <v>954</v>
      </c>
      <c r="D6502" s="388" t="s">
        <v>709</v>
      </c>
      <c r="E6502" s="389" t="s">
        <v>3324</v>
      </c>
      <c r="F6502" s="388" t="s">
        <v>7884</v>
      </c>
    </row>
    <row r="6503" spans="1:6">
      <c r="A6503" s="388">
        <v>88310</v>
      </c>
      <c r="B6503" s="388" t="s">
        <v>7964</v>
      </c>
      <c r="C6503" s="388" t="s">
        <v>954</v>
      </c>
      <c r="D6503" s="388" t="s">
        <v>709</v>
      </c>
      <c r="E6503" s="389" t="s">
        <v>14993</v>
      </c>
      <c r="F6503" s="388" t="s">
        <v>7884</v>
      </c>
    </row>
    <row r="6504" spans="1:6">
      <c r="A6504" s="388">
        <v>88311</v>
      </c>
      <c r="B6504" s="388" t="s">
        <v>7965</v>
      </c>
      <c r="C6504" s="388" t="s">
        <v>954</v>
      </c>
      <c r="D6504" s="388" t="s">
        <v>334</v>
      </c>
      <c r="E6504" s="389" t="s">
        <v>19141</v>
      </c>
      <c r="F6504" s="388" t="s">
        <v>7884</v>
      </c>
    </row>
    <row r="6505" spans="1:6">
      <c r="A6505" s="388">
        <v>88312</v>
      </c>
      <c r="B6505" s="388" t="s">
        <v>7966</v>
      </c>
      <c r="C6505" s="388" t="s">
        <v>954</v>
      </c>
      <c r="D6505" s="388" t="s">
        <v>334</v>
      </c>
      <c r="E6505" s="389" t="s">
        <v>7976</v>
      </c>
      <c r="F6505" s="388" t="s">
        <v>7884</v>
      </c>
    </row>
    <row r="6506" spans="1:6">
      <c r="A6506" s="388">
        <v>88313</v>
      </c>
      <c r="B6506" s="388" t="s">
        <v>7968</v>
      </c>
      <c r="C6506" s="388" t="s">
        <v>954</v>
      </c>
      <c r="D6506" s="388" t="s">
        <v>334</v>
      </c>
      <c r="E6506" s="389" t="s">
        <v>3355</v>
      </c>
      <c r="F6506" s="388" t="s">
        <v>7884</v>
      </c>
    </row>
    <row r="6507" spans="1:6">
      <c r="A6507" s="388">
        <v>88314</v>
      </c>
      <c r="B6507" s="388" t="s">
        <v>7969</v>
      </c>
      <c r="C6507" s="388" t="s">
        <v>954</v>
      </c>
      <c r="D6507" s="388" t="s">
        <v>334</v>
      </c>
      <c r="E6507" s="389" t="s">
        <v>2866</v>
      </c>
      <c r="F6507" s="388" t="s">
        <v>7884</v>
      </c>
    </row>
    <row r="6508" spans="1:6">
      <c r="A6508" s="388">
        <v>88315</v>
      </c>
      <c r="B6508" s="388" t="s">
        <v>7970</v>
      </c>
      <c r="C6508" s="388" t="s">
        <v>954</v>
      </c>
      <c r="D6508" s="388" t="s">
        <v>334</v>
      </c>
      <c r="E6508" s="389" t="s">
        <v>13980</v>
      </c>
      <c r="F6508" s="388" t="s">
        <v>7884</v>
      </c>
    </row>
    <row r="6509" spans="1:6">
      <c r="A6509" s="388">
        <v>88316</v>
      </c>
      <c r="B6509" s="388" t="s">
        <v>7971</v>
      </c>
      <c r="C6509" s="388" t="s">
        <v>954</v>
      </c>
      <c r="D6509" s="388" t="s">
        <v>709</v>
      </c>
      <c r="E6509" s="389" t="s">
        <v>14016</v>
      </c>
      <c r="F6509" s="388" t="s">
        <v>7884</v>
      </c>
    </row>
    <row r="6510" spans="1:6">
      <c r="A6510" s="388">
        <v>88317</v>
      </c>
      <c r="B6510" s="388" t="s">
        <v>7972</v>
      </c>
      <c r="C6510" s="388" t="s">
        <v>954</v>
      </c>
      <c r="D6510" s="388" t="s">
        <v>709</v>
      </c>
      <c r="E6510" s="389" t="s">
        <v>910</v>
      </c>
      <c r="F6510" s="388" t="s">
        <v>7884</v>
      </c>
    </row>
    <row r="6511" spans="1:6">
      <c r="A6511" s="388">
        <v>88318</v>
      </c>
      <c r="B6511" s="388" t="s">
        <v>7973</v>
      </c>
      <c r="C6511" s="388" t="s">
        <v>954</v>
      </c>
      <c r="D6511" s="388" t="s">
        <v>334</v>
      </c>
      <c r="E6511" s="389" t="s">
        <v>14994</v>
      </c>
      <c r="F6511" s="388" t="s">
        <v>7884</v>
      </c>
    </row>
    <row r="6512" spans="1:6">
      <c r="A6512" s="388">
        <v>88320</v>
      </c>
      <c r="B6512" s="388" t="s">
        <v>7974</v>
      </c>
      <c r="C6512" s="388" t="s">
        <v>954</v>
      </c>
      <c r="D6512" s="388" t="s">
        <v>334</v>
      </c>
      <c r="E6512" s="389" t="s">
        <v>14995</v>
      </c>
      <c r="F6512" s="388" t="s">
        <v>7884</v>
      </c>
    </row>
    <row r="6513" spans="1:6">
      <c r="A6513" s="388">
        <v>88321</v>
      </c>
      <c r="B6513" s="388" t="s">
        <v>7975</v>
      </c>
      <c r="C6513" s="388" t="s">
        <v>954</v>
      </c>
      <c r="D6513" s="388" t="s">
        <v>334</v>
      </c>
      <c r="E6513" s="389" t="s">
        <v>3674</v>
      </c>
      <c r="F6513" s="388" t="s">
        <v>7884</v>
      </c>
    </row>
    <row r="6514" spans="1:6">
      <c r="A6514" s="388">
        <v>88322</v>
      </c>
      <c r="B6514" s="388" t="s">
        <v>7977</v>
      </c>
      <c r="C6514" s="388" t="s">
        <v>954</v>
      </c>
      <c r="D6514" s="388" t="s">
        <v>334</v>
      </c>
      <c r="E6514" s="389" t="s">
        <v>14996</v>
      </c>
      <c r="F6514" s="388" t="s">
        <v>7884</v>
      </c>
    </row>
    <row r="6515" spans="1:6">
      <c r="A6515" s="388">
        <v>88323</v>
      </c>
      <c r="B6515" s="388" t="s">
        <v>7979</v>
      </c>
      <c r="C6515" s="388" t="s">
        <v>954</v>
      </c>
      <c r="D6515" s="388" t="s">
        <v>334</v>
      </c>
      <c r="E6515" s="389" t="s">
        <v>4660</v>
      </c>
      <c r="F6515" s="388" t="s">
        <v>7884</v>
      </c>
    </row>
    <row r="6516" spans="1:6">
      <c r="A6516" s="388">
        <v>88324</v>
      </c>
      <c r="B6516" s="388" t="s">
        <v>7980</v>
      </c>
      <c r="C6516" s="388" t="s">
        <v>954</v>
      </c>
      <c r="D6516" s="388" t="s">
        <v>334</v>
      </c>
      <c r="E6516" s="389" t="s">
        <v>2986</v>
      </c>
      <c r="F6516" s="388" t="s">
        <v>7884</v>
      </c>
    </row>
    <row r="6517" spans="1:6">
      <c r="A6517" s="388">
        <v>88325</v>
      </c>
      <c r="B6517" s="388" t="s">
        <v>7981</v>
      </c>
      <c r="C6517" s="388" t="s">
        <v>954</v>
      </c>
      <c r="D6517" s="388" t="s">
        <v>334</v>
      </c>
      <c r="E6517" s="389" t="s">
        <v>14580</v>
      </c>
      <c r="F6517" s="388" t="s">
        <v>7884</v>
      </c>
    </row>
    <row r="6518" spans="1:6">
      <c r="A6518" s="388">
        <v>88326</v>
      </c>
      <c r="B6518" s="388" t="s">
        <v>7982</v>
      </c>
      <c r="C6518" s="388" t="s">
        <v>954</v>
      </c>
      <c r="D6518" s="388" t="s">
        <v>334</v>
      </c>
      <c r="E6518" s="389" t="s">
        <v>8258</v>
      </c>
      <c r="F6518" s="388" t="s">
        <v>7884</v>
      </c>
    </row>
    <row r="6519" spans="1:6">
      <c r="A6519" s="388">
        <v>88377</v>
      </c>
      <c r="B6519" s="388" t="s">
        <v>7983</v>
      </c>
      <c r="C6519" s="388" t="s">
        <v>954</v>
      </c>
      <c r="D6519" s="388" t="s">
        <v>334</v>
      </c>
      <c r="E6519" s="389" t="s">
        <v>2576</v>
      </c>
      <c r="F6519" s="388" t="s">
        <v>7884</v>
      </c>
    </row>
    <row r="6520" spans="1:6">
      <c r="A6520" s="388">
        <v>88441</v>
      </c>
      <c r="B6520" s="388" t="s">
        <v>7984</v>
      </c>
      <c r="C6520" s="388" t="s">
        <v>954</v>
      </c>
      <c r="D6520" s="388" t="s">
        <v>334</v>
      </c>
      <c r="E6520" s="389" t="s">
        <v>6878</v>
      </c>
      <c r="F6520" s="388" t="s">
        <v>7884</v>
      </c>
    </row>
    <row r="6521" spans="1:6">
      <c r="A6521" s="388">
        <v>88597</v>
      </c>
      <c r="B6521" s="388" t="s">
        <v>7986</v>
      </c>
      <c r="C6521" s="388" t="s">
        <v>954</v>
      </c>
      <c r="D6521" s="388" t="s">
        <v>334</v>
      </c>
      <c r="E6521" s="389" t="s">
        <v>14997</v>
      </c>
      <c r="F6521" s="388" t="s">
        <v>7884</v>
      </c>
    </row>
    <row r="6522" spans="1:6">
      <c r="A6522" s="388">
        <v>90766</v>
      </c>
      <c r="B6522" s="388" t="s">
        <v>7987</v>
      </c>
      <c r="C6522" s="388" t="s">
        <v>954</v>
      </c>
      <c r="D6522" s="388" t="s">
        <v>709</v>
      </c>
      <c r="E6522" s="389" t="s">
        <v>6758</v>
      </c>
      <c r="F6522" s="388" t="s">
        <v>7884</v>
      </c>
    </row>
    <row r="6523" spans="1:6">
      <c r="A6523" s="388">
        <v>90767</v>
      </c>
      <c r="B6523" s="388" t="s">
        <v>7988</v>
      </c>
      <c r="C6523" s="388" t="s">
        <v>954</v>
      </c>
      <c r="D6523" s="388" t="s">
        <v>334</v>
      </c>
      <c r="E6523" s="389" t="s">
        <v>1165</v>
      </c>
      <c r="F6523" s="388" t="s">
        <v>7884</v>
      </c>
    </row>
    <row r="6524" spans="1:6">
      <c r="A6524" s="388">
        <v>90768</v>
      </c>
      <c r="B6524" s="388" t="s">
        <v>7989</v>
      </c>
      <c r="C6524" s="388" t="s">
        <v>954</v>
      </c>
      <c r="D6524" s="388" t="s">
        <v>334</v>
      </c>
      <c r="E6524" s="389" t="s">
        <v>19142</v>
      </c>
      <c r="F6524" s="388" t="s">
        <v>7884</v>
      </c>
    </row>
    <row r="6525" spans="1:6">
      <c r="A6525" s="388">
        <v>90769</v>
      </c>
      <c r="B6525" s="388" t="s">
        <v>7990</v>
      </c>
      <c r="C6525" s="388" t="s">
        <v>954</v>
      </c>
      <c r="D6525" s="388" t="s">
        <v>334</v>
      </c>
      <c r="E6525" s="389" t="s">
        <v>19143</v>
      </c>
      <c r="F6525" s="388" t="s">
        <v>7884</v>
      </c>
    </row>
    <row r="6526" spans="1:6">
      <c r="A6526" s="388">
        <v>90770</v>
      </c>
      <c r="B6526" s="388" t="s">
        <v>7991</v>
      </c>
      <c r="C6526" s="388" t="s">
        <v>954</v>
      </c>
      <c r="D6526" s="388" t="s">
        <v>334</v>
      </c>
      <c r="E6526" s="389" t="s">
        <v>19144</v>
      </c>
      <c r="F6526" s="388" t="s">
        <v>7884</v>
      </c>
    </row>
    <row r="6527" spans="1:6">
      <c r="A6527" s="388">
        <v>90771</v>
      </c>
      <c r="B6527" s="388" t="s">
        <v>7992</v>
      </c>
      <c r="C6527" s="388" t="s">
        <v>954</v>
      </c>
      <c r="D6527" s="388" t="s">
        <v>334</v>
      </c>
      <c r="E6527" s="389" t="s">
        <v>13914</v>
      </c>
      <c r="F6527" s="388" t="s">
        <v>7884</v>
      </c>
    </row>
    <row r="6528" spans="1:6">
      <c r="A6528" s="388">
        <v>90772</v>
      </c>
      <c r="B6528" s="388" t="s">
        <v>7993</v>
      </c>
      <c r="C6528" s="388" t="s">
        <v>954</v>
      </c>
      <c r="D6528" s="388" t="s">
        <v>334</v>
      </c>
      <c r="E6528" s="389" t="s">
        <v>2936</v>
      </c>
      <c r="F6528" s="388" t="s">
        <v>7884</v>
      </c>
    </row>
    <row r="6529" spans="1:6">
      <c r="A6529" s="388">
        <v>90773</v>
      </c>
      <c r="B6529" s="388" t="s">
        <v>7995</v>
      </c>
      <c r="C6529" s="388" t="s">
        <v>954</v>
      </c>
      <c r="D6529" s="388" t="s">
        <v>334</v>
      </c>
      <c r="E6529" s="389" t="s">
        <v>4838</v>
      </c>
      <c r="F6529" s="388" t="s">
        <v>7884</v>
      </c>
    </row>
    <row r="6530" spans="1:6">
      <c r="A6530" s="388">
        <v>90775</v>
      </c>
      <c r="B6530" s="388" t="s">
        <v>7996</v>
      </c>
      <c r="C6530" s="388" t="s">
        <v>954</v>
      </c>
      <c r="D6530" s="388" t="s">
        <v>334</v>
      </c>
      <c r="E6530" s="389" t="s">
        <v>910</v>
      </c>
      <c r="F6530" s="388" t="s">
        <v>7884</v>
      </c>
    </row>
    <row r="6531" spans="1:6">
      <c r="A6531" s="388">
        <v>90776</v>
      </c>
      <c r="B6531" s="388" t="s">
        <v>7997</v>
      </c>
      <c r="C6531" s="388" t="s">
        <v>954</v>
      </c>
      <c r="D6531" s="388" t="s">
        <v>709</v>
      </c>
      <c r="E6531" s="389" t="s">
        <v>5534</v>
      </c>
      <c r="F6531" s="388" t="s">
        <v>7884</v>
      </c>
    </row>
    <row r="6532" spans="1:6">
      <c r="A6532" s="388">
        <v>90777</v>
      </c>
      <c r="B6532" s="388" t="s">
        <v>7998</v>
      </c>
      <c r="C6532" s="388" t="s">
        <v>954</v>
      </c>
      <c r="D6532" s="388" t="s">
        <v>709</v>
      </c>
      <c r="E6532" s="389" t="s">
        <v>19145</v>
      </c>
      <c r="F6532" s="388" t="s">
        <v>7884</v>
      </c>
    </row>
    <row r="6533" spans="1:6">
      <c r="A6533" s="388">
        <v>90778</v>
      </c>
      <c r="B6533" s="388" t="s">
        <v>7999</v>
      </c>
      <c r="C6533" s="388" t="s">
        <v>954</v>
      </c>
      <c r="D6533" s="388" t="s">
        <v>334</v>
      </c>
      <c r="E6533" s="389" t="s">
        <v>19146</v>
      </c>
      <c r="F6533" s="388" t="s">
        <v>7884</v>
      </c>
    </row>
    <row r="6534" spans="1:6">
      <c r="A6534" s="388">
        <v>90779</v>
      </c>
      <c r="B6534" s="388" t="s">
        <v>8000</v>
      </c>
      <c r="C6534" s="388" t="s">
        <v>954</v>
      </c>
      <c r="D6534" s="388" t="s">
        <v>334</v>
      </c>
      <c r="E6534" s="389" t="s">
        <v>19147</v>
      </c>
      <c r="F6534" s="388" t="s">
        <v>7884</v>
      </c>
    </row>
    <row r="6535" spans="1:6">
      <c r="A6535" s="388">
        <v>90780</v>
      </c>
      <c r="B6535" s="388" t="s">
        <v>8001</v>
      </c>
      <c r="C6535" s="388" t="s">
        <v>954</v>
      </c>
      <c r="D6535" s="388" t="s">
        <v>334</v>
      </c>
      <c r="E6535" s="389" t="s">
        <v>14998</v>
      </c>
      <c r="F6535" s="388" t="s">
        <v>7884</v>
      </c>
    </row>
    <row r="6536" spans="1:6">
      <c r="A6536" s="388">
        <v>90781</v>
      </c>
      <c r="B6536" s="388" t="s">
        <v>8002</v>
      </c>
      <c r="C6536" s="388" t="s">
        <v>954</v>
      </c>
      <c r="D6536" s="388" t="s">
        <v>709</v>
      </c>
      <c r="E6536" s="389" t="s">
        <v>6758</v>
      </c>
      <c r="F6536" s="388" t="s">
        <v>7884</v>
      </c>
    </row>
    <row r="6537" spans="1:6">
      <c r="A6537" s="388">
        <v>91677</v>
      </c>
      <c r="B6537" s="388" t="s">
        <v>8003</v>
      </c>
      <c r="C6537" s="388" t="s">
        <v>954</v>
      </c>
      <c r="D6537" s="388" t="s">
        <v>334</v>
      </c>
      <c r="E6537" s="389" t="s">
        <v>8004</v>
      </c>
      <c r="F6537" s="388" t="s">
        <v>7884</v>
      </c>
    </row>
    <row r="6538" spans="1:6">
      <c r="A6538" s="388">
        <v>91678</v>
      </c>
      <c r="B6538" s="388" t="s">
        <v>8005</v>
      </c>
      <c r="C6538" s="388" t="s">
        <v>954</v>
      </c>
      <c r="D6538" s="388" t="s">
        <v>334</v>
      </c>
      <c r="E6538" s="389" t="s">
        <v>8006</v>
      </c>
      <c r="F6538" s="388" t="s">
        <v>7884</v>
      </c>
    </row>
    <row r="6539" spans="1:6">
      <c r="A6539" s="388">
        <v>93558</v>
      </c>
      <c r="B6539" s="388" t="s">
        <v>8007</v>
      </c>
      <c r="C6539" s="388" t="s">
        <v>8008</v>
      </c>
      <c r="D6539" s="388" t="s">
        <v>334</v>
      </c>
      <c r="E6539" s="389" t="s">
        <v>19148</v>
      </c>
      <c r="F6539" s="388" t="s">
        <v>7884</v>
      </c>
    </row>
    <row r="6540" spans="1:6">
      <c r="A6540" s="388">
        <v>93559</v>
      </c>
      <c r="B6540" s="388" t="s">
        <v>7986</v>
      </c>
      <c r="C6540" s="388" t="s">
        <v>8008</v>
      </c>
      <c r="D6540" s="388" t="s">
        <v>334</v>
      </c>
      <c r="E6540" s="389" t="s">
        <v>19149</v>
      </c>
      <c r="F6540" s="388" t="s">
        <v>7884</v>
      </c>
    </row>
    <row r="6541" spans="1:6">
      <c r="A6541" s="388">
        <v>93560</v>
      </c>
      <c r="B6541" s="388" t="s">
        <v>7995</v>
      </c>
      <c r="C6541" s="388" t="s">
        <v>8008</v>
      </c>
      <c r="D6541" s="388" t="s">
        <v>334</v>
      </c>
      <c r="E6541" s="389" t="s">
        <v>19150</v>
      </c>
      <c r="F6541" s="388" t="s">
        <v>7884</v>
      </c>
    </row>
    <row r="6542" spans="1:6">
      <c r="A6542" s="388">
        <v>93561</v>
      </c>
      <c r="B6542" s="388" t="s">
        <v>7996</v>
      </c>
      <c r="C6542" s="388" t="s">
        <v>8008</v>
      </c>
      <c r="D6542" s="388" t="s">
        <v>334</v>
      </c>
      <c r="E6542" s="389" t="s">
        <v>19151</v>
      </c>
      <c r="F6542" s="388" t="s">
        <v>7884</v>
      </c>
    </row>
    <row r="6543" spans="1:6">
      <c r="A6543" s="388">
        <v>93562</v>
      </c>
      <c r="B6543" s="388" t="s">
        <v>7992</v>
      </c>
      <c r="C6543" s="388" t="s">
        <v>8008</v>
      </c>
      <c r="D6543" s="388" t="s">
        <v>334</v>
      </c>
      <c r="E6543" s="389" t="s">
        <v>19152</v>
      </c>
      <c r="F6543" s="388" t="s">
        <v>7884</v>
      </c>
    </row>
    <row r="6544" spans="1:6">
      <c r="A6544" s="388">
        <v>93563</v>
      </c>
      <c r="B6544" s="388" t="s">
        <v>7987</v>
      </c>
      <c r="C6544" s="388" t="s">
        <v>8008</v>
      </c>
      <c r="D6544" s="388" t="s">
        <v>334</v>
      </c>
      <c r="E6544" s="389" t="s">
        <v>19153</v>
      </c>
      <c r="F6544" s="388" t="s">
        <v>7884</v>
      </c>
    </row>
    <row r="6545" spans="1:6">
      <c r="A6545" s="388">
        <v>93564</v>
      </c>
      <c r="B6545" s="388" t="s">
        <v>7988</v>
      </c>
      <c r="C6545" s="388" t="s">
        <v>8008</v>
      </c>
      <c r="D6545" s="388" t="s">
        <v>334</v>
      </c>
      <c r="E6545" s="389" t="s">
        <v>19154</v>
      </c>
      <c r="F6545" s="388" t="s">
        <v>7884</v>
      </c>
    </row>
    <row r="6546" spans="1:6">
      <c r="A6546" s="388">
        <v>93565</v>
      </c>
      <c r="B6546" s="388" t="s">
        <v>7998</v>
      </c>
      <c r="C6546" s="388" t="s">
        <v>8008</v>
      </c>
      <c r="D6546" s="388" t="s">
        <v>334</v>
      </c>
      <c r="E6546" s="389" t="s">
        <v>19155</v>
      </c>
      <c r="F6546" s="388" t="s">
        <v>7884</v>
      </c>
    </row>
    <row r="6547" spans="1:6">
      <c r="A6547" s="388">
        <v>93566</v>
      </c>
      <c r="B6547" s="388" t="s">
        <v>7993</v>
      </c>
      <c r="C6547" s="388" t="s">
        <v>8008</v>
      </c>
      <c r="D6547" s="388" t="s">
        <v>334</v>
      </c>
      <c r="E6547" s="389" t="s">
        <v>19156</v>
      </c>
      <c r="F6547" s="388" t="s">
        <v>7884</v>
      </c>
    </row>
    <row r="6548" spans="1:6">
      <c r="A6548" s="388">
        <v>93567</v>
      </c>
      <c r="B6548" s="388" t="s">
        <v>7999</v>
      </c>
      <c r="C6548" s="388" t="s">
        <v>8008</v>
      </c>
      <c r="D6548" s="388" t="s">
        <v>334</v>
      </c>
      <c r="E6548" s="389" t="s">
        <v>19157</v>
      </c>
      <c r="F6548" s="388" t="s">
        <v>7884</v>
      </c>
    </row>
    <row r="6549" spans="1:6">
      <c r="A6549" s="388">
        <v>93568</v>
      </c>
      <c r="B6549" s="388" t="s">
        <v>8000</v>
      </c>
      <c r="C6549" s="388" t="s">
        <v>8008</v>
      </c>
      <c r="D6549" s="388" t="s">
        <v>334</v>
      </c>
      <c r="E6549" s="389" t="s">
        <v>19158</v>
      </c>
      <c r="F6549" s="388" t="s">
        <v>7884</v>
      </c>
    </row>
    <row r="6550" spans="1:6">
      <c r="A6550" s="388">
        <v>93569</v>
      </c>
      <c r="B6550" s="388" t="s">
        <v>8009</v>
      </c>
      <c r="C6550" s="388" t="s">
        <v>8008</v>
      </c>
      <c r="D6550" s="388" t="s">
        <v>334</v>
      </c>
      <c r="E6550" s="389" t="s">
        <v>19159</v>
      </c>
      <c r="F6550" s="388" t="s">
        <v>7884</v>
      </c>
    </row>
    <row r="6551" spans="1:6">
      <c r="A6551" s="388">
        <v>93570</v>
      </c>
      <c r="B6551" s="388" t="s">
        <v>8010</v>
      </c>
      <c r="C6551" s="388" t="s">
        <v>8008</v>
      </c>
      <c r="D6551" s="388" t="s">
        <v>334</v>
      </c>
      <c r="E6551" s="389" t="s">
        <v>19160</v>
      </c>
      <c r="F6551" s="388" t="s">
        <v>7884</v>
      </c>
    </row>
    <row r="6552" spans="1:6">
      <c r="A6552" s="388">
        <v>93571</v>
      </c>
      <c r="B6552" s="388" t="s">
        <v>8011</v>
      </c>
      <c r="C6552" s="388" t="s">
        <v>8008</v>
      </c>
      <c r="D6552" s="388" t="s">
        <v>334</v>
      </c>
      <c r="E6552" s="389" t="s">
        <v>19161</v>
      </c>
      <c r="F6552" s="388" t="s">
        <v>7884</v>
      </c>
    </row>
    <row r="6553" spans="1:6">
      <c r="A6553" s="388">
        <v>93572</v>
      </c>
      <c r="B6553" s="388" t="s">
        <v>8012</v>
      </c>
      <c r="C6553" s="388" t="s">
        <v>8008</v>
      </c>
      <c r="D6553" s="388" t="s">
        <v>334</v>
      </c>
      <c r="E6553" s="389" t="s">
        <v>19162</v>
      </c>
      <c r="F6553" s="388" t="s">
        <v>7884</v>
      </c>
    </row>
    <row r="6554" spans="1:6">
      <c r="A6554" s="388">
        <v>94295</v>
      </c>
      <c r="B6554" s="388" t="s">
        <v>8001</v>
      </c>
      <c r="C6554" s="388" t="s">
        <v>8008</v>
      </c>
      <c r="D6554" s="388" t="s">
        <v>334</v>
      </c>
      <c r="E6554" s="389" t="s">
        <v>19163</v>
      </c>
      <c r="F6554" s="388" t="s">
        <v>7884</v>
      </c>
    </row>
    <row r="6555" spans="1:6">
      <c r="A6555" s="388">
        <v>94296</v>
      </c>
      <c r="B6555" s="388" t="s">
        <v>8002</v>
      </c>
      <c r="C6555" s="388" t="s">
        <v>8008</v>
      </c>
      <c r="D6555" s="388" t="s">
        <v>334</v>
      </c>
      <c r="E6555" s="389" t="s">
        <v>19164</v>
      </c>
      <c r="F6555" s="388" t="s">
        <v>7884</v>
      </c>
    </row>
    <row r="6556" spans="1:6">
      <c r="A6556" s="388">
        <v>95308</v>
      </c>
      <c r="B6556" s="388" t="s">
        <v>8013</v>
      </c>
      <c r="C6556" s="388" t="s">
        <v>954</v>
      </c>
      <c r="D6556" s="388" t="s">
        <v>334</v>
      </c>
      <c r="E6556" s="389" t="s">
        <v>710</v>
      </c>
      <c r="F6556" s="388" t="s">
        <v>7884</v>
      </c>
    </row>
    <row r="6557" spans="1:6">
      <c r="A6557" s="388">
        <v>95309</v>
      </c>
      <c r="B6557" s="388" t="s">
        <v>8014</v>
      </c>
      <c r="C6557" s="388" t="s">
        <v>954</v>
      </c>
      <c r="D6557" s="388" t="s">
        <v>334</v>
      </c>
      <c r="E6557" s="389" t="s">
        <v>1238</v>
      </c>
      <c r="F6557" s="388" t="s">
        <v>7884</v>
      </c>
    </row>
    <row r="6558" spans="1:6">
      <c r="A6558" s="388">
        <v>95310</v>
      </c>
      <c r="B6558" s="388" t="s">
        <v>8015</v>
      </c>
      <c r="C6558" s="388" t="s">
        <v>954</v>
      </c>
      <c r="D6558" s="388" t="s">
        <v>334</v>
      </c>
      <c r="E6558" s="389" t="s">
        <v>1675</v>
      </c>
      <c r="F6558" s="388" t="s">
        <v>7884</v>
      </c>
    </row>
    <row r="6559" spans="1:6">
      <c r="A6559" s="388">
        <v>95311</v>
      </c>
      <c r="B6559" s="388" t="s">
        <v>8016</v>
      </c>
      <c r="C6559" s="388" t="s">
        <v>954</v>
      </c>
      <c r="D6559" s="388" t="s">
        <v>334</v>
      </c>
      <c r="E6559" s="389" t="s">
        <v>879</v>
      </c>
      <c r="F6559" s="388" t="s">
        <v>7884</v>
      </c>
    </row>
    <row r="6560" spans="1:6">
      <c r="A6560" s="388">
        <v>95312</v>
      </c>
      <c r="B6560" s="388" t="s">
        <v>8017</v>
      </c>
      <c r="C6560" s="388" t="s">
        <v>954</v>
      </c>
      <c r="D6560" s="388" t="s">
        <v>334</v>
      </c>
      <c r="E6560" s="389" t="s">
        <v>1516</v>
      </c>
      <c r="F6560" s="388" t="s">
        <v>7884</v>
      </c>
    </row>
    <row r="6561" spans="1:6">
      <c r="A6561" s="388">
        <v>95313</v>
      </c>
      <c r="B6561" s="388" t="s">
        <v>8018</v>
      </c>
      <c r="C6561" s="388" t="s">
        <v>954</v>
      </c>
      <c r="D6561" s="388" t="s">
        <v>334</v>
      </c>
      <c r="E6561" s="389" t="s">
        <v>1516</v>
      </c>
      <c r="F6561" s="388" t="s">
        <v>7884</v>
      </c>
    </row>
    <row r="6562" spans="1:6">
      <c r="A6562" s="388">
        <v>95314</v>
      </c>
      <c r="B6562" s="388" t="s">
        <v>8019</v>
      </c>
      <c r="C6562" s="388" t="s">
        <v>954</v>
      </c>
      <c r="D6562" s="388" t="s">
        <v>334</v>
      </c>
      <c r="E6562" s="389" t="s">
        <v>1238</v>
      </c>
      <c r="F6562" s="388" t="s">
        <v>7884</v>
      </c>
    </row>
    <row r="6563" spans="1:6">
      <c r="A6563" s="388">
        <v>95315</v>
      </c>
      <c r="B6563" s="388" t="s">
        <v>8020</v>
      </c>
      <c r="C6563" s="388" t="s">
        <v>954</v>
      </c>
      <c r="D6563" s="388" t="s">
        <v>334</v>
      </c>
      <c r="E6563" s="389" t="s">
        <v>1773</v>
      </c>
      <c r="F6563" s="388" t="s">
        <v>7884</v>
      </c>
    </row>
    <row r="6564" spans="1:6">
      <c r="A6564" s="388">
        <v>95316</v>
      </c>
      <c r="B6564" s="388" t="s">
        <v>8021</v>
      </c>
      <c r="C6564" s="388" t="s">
        <v>954</v>
      </c>
      <c r="D6564" s="388" t="s">
        <v>334</v>
      </c>
      <c r="E6564" s="389" t="s">
        <v>811</v>
      </c>
      <c r="F6564" s="388" t="s">
        <v>7884</v>
      </c>
    </row>
    <row r="6565" spans="1:6">
      <c r="A6565" s="388">
        <v>95317</v>
      </c>
      <c r="B6565" s="388" t="s">
        <v>8022</v>
      </c>
      <c r="C6565" s="388" t="s">
        <v>954</v>
      </c>
      <c r="D6565" s="388" t="s">
        <v>334</v>
      </c>
      <c r="E6565" s="389" t="s">
        <v>1773</v>
      </c>
      <c r="F6565" s="388" t="s">
        <v>7884</v>
      </c>
    </row>
    <row r="6566" spans="1:6">
      <c r="A6566" s="388">
        <v>95318</v>
      </c>
      <c r="B6566" s="388" t="s">
        <v>8023</v>
      </c>
      <c r="C6566" s="388" t="s">
        <v>954</v>
      </c>
      <c r="D6566" s="388" t="s">
        <v>334</v>
      </c>
      <c r="E6566" s="389" t="s">
        <v>1238</v>
      </c>
      <c r="F6566" s="388" t="s">
        <v>7884</v>
      </c>
    </row>
    <row r="6567" spans="1:6">
      <c r="A6567" s="388">
        <v>95319</v>
      </c>
      <c r="B6567" s="388" t="s">
        <v>8024</v>
      </c>
      <c r="C6567" s="388" t="s">
        <v>954</v>
      </c>
      <c r="D6567" s="388" t="s">
        <v>334</v>
      </c>
      <c r="E6567" s="389" t="s">
        <v>710</v>
      </c>
      <c r="F6567" s="388" t="s">
        <v>7884</v>
      </c>
    </row>
    <row r="6568" spans="1:6">
      <c r="A6568" s="388">
        <v>95320</v>
      </c>
      <c r="B6568" s="388" t="s">
        <v>8025</v>
      </c>
      <c r="C6568" s="388" t="s">
        <v>954</v>
      </c>
      <c r="D6568" s="388" t="s">
        <v>334</v>
      </c>
      <c r="E6568" s="389" t="s">
        <v>879</v>
      </c>
      <c r="F6568" s="388" t="s">
        <v>7884</v>
      </c>
    </row>
    <row r="6569" spans="1:6">
      <c r="A6569" s="388">
        <v>95321</v>
      </c>
      <c r="B6569" s="388" t="s">
        <v>8026</v>
      </c>
      <c r="C6569" s="388" t="s">
        <v>954</v>
      </c>
      <c r="D6569" s="388" t="s">
        <v>334</v>
      </c>
      <c r="E6569" s="389" t="s">
        <v>879</v>
      </c>
      <c r="F6569" s="388" t="s">
        <v>7884</v>
      </c>
    </row>
    <row r="6570" spans="1:6">
      <c r="A6570" s="388">
        <v>95322</v>
      </c>
      <c r="B6570" s="388" t="s">
        <v>8027</v>
      </c>
      <c r="C6570" s="388" t="s">
        <v>954</v>
      </c>
      <c r="D6570" s="388" t="s">
        <v>334</v>
      </c>
      <c r="E6570" s="389" t="s">
        <v>1108</v>
      </c>
      <c r="F6570" s="388" t="s">
        <v>7884</v>
      </c>
    </row>
    <row r="6571" spans="1:6">
      <c r="A6571" s="388">
        <v>95323</v>
      </c>
      <c r="B6571" s="388" t="s">
        <v>8028</v>
      </c>
      <c r="C6571" s="388" t="s">
        <v>954</v>
      </c>
      <c r="D6571" s="388" t="s">
        <v>334</v>
      </c>
      <c r="E6571" s="389" t="s">
        <v>1238</v>
      </c>
      <c r="F6571" s="388" t="s">
        <v>7884</v>
      </c>
    </row>
    <row r="6572" spans="1:6">
      <c r="A6572" s="388">
        <v>95324</v>
      </c>
      <c r="B6572" s="388" t="s">
        <v>8029</v>
      </c>
      <c r="C6572" s="388" t="s">
        <v>954</v>
      </c>
      <c r="D6572" s="388" t="s">
        <v>334</v>
      </c>
      <c r="E6572" s="389" t="s">
        <v>946</v>
      </c>
      <c r="F6572" s="388" t="s">
        <v>7884</v>
      </c>
    </row>
    <row r="6573" spans="1:6">
      <c r="A6573" s="388">
        <v>95325</v>
      </c>
      <c r="B6573" s="388" t="s">
        <v>8030</v>
      </c>
      <c r="C6573" s="388" t="s">
        <v>954</v>
      </c>
      <c r="D6573" s="388" t="s">
        <v>334</v>
      </c>
      <c r="E6573" s="389" t="s">
        <v>1773</v>
      </c>
      <c r="F6573" s="388" t="s">
        <v>7884</v>
      </c>
    </row>
    <row r="6574" spans="1:6">
      <c r="A6574" s="388">
        <v>95326</v>
      </c>
      <c r="B6574" s="388" t="s">
        <v>8031</v>
      </c>
      <c r="C6574" s="388" t="s">
        <v>954</v>
      </c>
      <c r="D6574" s="388" t="s">
        <v>334</v>
      </c>
      <c r="E6574" s="389" t="s">
        <v>1108</v>
      </c>
      <c r="F6574" s="388" t="s">
        <v>7884</v>
      </c>
    </row>
    <row r="6575" spans="1:6">
      <c r="A6575" s="388">
        <v>95328</v>
      </c>
      <c r="B6575" s="388" t="s">
        <v>8032</v>
      </c>
      <c r="C6575" s="388" t="s">
        <v>954</v>
      </c>
      <c r="D6575" s="388" t="s">
        <v>334</v>
      </c>
      <c r="E6575" s="389" t="s">
        <v>1238</v>
      </c>
      <c r="F6575" s="388" t="s">
        <v>7884</v>
      </c>
    </row>
    <row r="6576" spans="1:6">
      <c r="A6576" s="388">
        <v>95329</v>
      </c>
      <c r="B6576" s="388" t="s">
        <v>8033</v>
      </c>
      <c r="C6576" s="388" t="s">
        <v>954</v>
      </c>
      <c r="D6576" s="388" t="s">
        <v>334</v>
      </c>
      <c r="E6576" s="389" t="s">
        <v>1776</v>
      </c>
      <c r="F6576" s="388" t="s">
        <v>7884</v>
      </c>
    </row>
    <row r="6577" spans="1:6">
      <c r="A6577" s="388">
        <v>95330</v>
      </c>
      <c r="B6577" s="388" t="s">
        <v>8034</v>
      </c>
      <c r="C6577" s="388" t="s">
        <v>954</v>
      </c>
      <c r="D6577" s="388" t="s">
        <v>709</v>
      </c>
      <c r="E6577" s="389" t="s">
        <v>1238</v>
      </c>
      <c r="F6577" s="388" t="s">
        <v>7884</v>
      </c>
    </row>
    <row r="6578" spans="1:6">
      <c r="A6578" s="388">
        <v>95331</v>
      </c>
      <c r="B6578" s="388" t="s">
        <v>8035</v>
      </c>
      <c r="C6578" s="388" t="s">
        <v>954</v>
      </c>
      <c r="D6578" s="388" t="s">
        <v>334</v>
      </c>
      <c r="E6578" s="389" t="s">
        <v>1417</v>
      </c>
      <c r="F6578" s="388" t="s">
        <v>7884</v>
      </c>
    </row>
    <row r="6579" spans="1:6">
      <c r="A6579" s="388">
        <v>95332</v>
      </c>
      <c r="B6579" s="388" t="s">
        <v>8036</v>
      </c>
      <c r="C6579" s="388" t="s">
        <v>954</v>
      </c>
      <c r="D6579" s="388" t="s">
        <v>709</v>
      </c>
      <c r="E6579" s="389" t="s">
        <v>1352</v>
      </c>
      <c r="F6579" s="388" t="s">
        <v>7884</v>
      </c>
    </row>
    <row r="6580" spans="1:6">
      <c r="A6580" s="388">
        <v>95333</v>
      </c>
      <c r="B6580" s="388" t="s">
        <v>8037</v>
      </c>
      <c r="C6580" s="388" t="s">
        <v>954</v>
      </c>
      <c r="D6580" s="388" t="s">
        <v>334</v>
      </c>
      <c r="E6580" s="389" t="s">
        <v>1352</v>
      </c>
      <c r="F6580" s="388" t="s">
        <v>7884</v>
      </c>
    </row>
    <row r="6581" spans="1:6">
      <c r="A6581" s="388">
        <v>95334</v>
      </c>
      <c r="B6581" s="388" t="s">
        <v>8038</v>
      </c>
      <c r="C6581" s="388" t="s">
        <v>954</v>
      </c>
      <c r="D6581" s="388" t="s">
        <v>334</v>
      </c>
      <c r="E6581" s="389" t="s">
        <v>1174</v>
      </c>
      <c r="F6581" s="388" t="s">
        <v>7884</v>
      </c>
    </row>
    <row r="6582" spans="1:6">
      <c r="A6582" s="388">
        <v>95335</v>
      </c>
      <c r="B6582" s="388" t="s">
        <v>8039</v>
      </c>
      <c r="C6582" s="388" t="s">
        <v>954</v>
      </c>
      <c r="D6582" s="388" t="s">
        <v>709</v>
      </c>
      <c r="E6582" s="389" t="s">
        <v>683</v>
      </c>
      <c r="F6582" s="388" t="s">
        <v>7884</v>
      </c>
    </row>
    <row r="6583" spans="1:6">
      <c r="A6583" s="388">
        <v>95337</v>
      </c>
      <c r="B6583" s="388" t="s">
        <v>8040</v>
      </c>
      <c r="C6583" s="388" t="s">
        <v>954</v>
      </c>
      <c r="D6583" s="388" t="s">
        <v>334</v>
      </c>
      <c r="E6583" s="389" t="s">
        <v>1238</v>
      </c>
      <c r="F6583" s="388" t="s">
        <v>7884</v>
      </c>
    </row>
    <row r="6584" spans="1:6">
      <c r="A6584" s="388">
        <v>95338</v>
      </c>
      <c r="B6584" s="388" t="s">
        <v>8041</v>
      </c>
      <c r="C6584" s="388" t="s">
        <v>954</v>
      </c>
      <c r="D6584" s="388" t="s">
        <v>334</v>
      </c>
      <c r="E6584" s="389" t="s">
        <v>1028</v>
      </c>
      <c r="F6584" s="388" t="s">
        <v>7884</v>
      </c>
    </row>
    <row r="6585" spans="1:6">
      <c r="A6585" s="388">
        <v>95339</v>
      </c>
      <c r="B6585" s="388" t="s">
        <v>8042</v>
      </c>
      <c r="C6585" s="388" t="s">
        <v>954</v>
      </c>
      <c r="D6585" s="388" t="s">
        <v>334</v>
      </c>
      <c r="E6585" s="389" t="s">
        <v>1169</v>
      </c>
      <c r="F6585" s="388" t="s">
        <v>7884</v>
      </c>
    </row>
    <row r="6586" spans="1:6">
      <c r="A6586" s="388">
        <v>95340</v>
      </c>
      <c r="B6586" s="388" t="s">
        <v>8043</v>
      </c>
      <c r="C6586" s="388" t="s">
        <v>954</v>
      </c>
      <c r="D6586" s="388" t="s">
        <v>334</v>
      </c>
      <c r="E6586" s="389" t="s">
        <v>946</v>
      </c>
      <c r="F6586" s="388" t="s">
        <v>7884</v>
      </c>
    </row>
    <row r="6587" spans="1:6">
      <c r="A6587" s="388">
        <v>95341</v>
      </c>
      <c r="B6587" s="388" t="s">
        <v>8044</v>
      </c>
      <c r="C6587" s="388" t="s">
        <v>954</v>
      </c>
      <c r="D6587" s="388" t="s">
        <v>334</v>
      </c>
      <c r="E6587" s="389" t="s">
        <v>946</v>
      </c>
      <c r="F6587" s="388" t="s">
        <v>7884</v>
      </c>
    </row>
    <row r="6588" spans="1:6">
      <c r="A6588" s="388">
        <v>95342</v>
      </c>
      <c r="B6588" s="388" t="s">
        <v>8045</v>
      </c>
      <c r="C6588" s="388" t="s">
        <v>954</v>
      </c>
      <c r="D6588" s="388" t="s">
        <v>334</v>
      </c>
      <c r="E6588" s="389" t="s">
        <v>1120</v>
      </c>
      <c r="F6588" s="388" t="s">
        <v>7884</v>
      </c>
    </row>
    <row r="6589" spans="1:6">
      <c r="A6589" s="388">
        <v>95343</v>
      </c>
      <c r="B6589" s="388" t="s">
        <v>8046</v>
      </c>
      <c r="C6589" s="388" t="s">
        <v>954</v>
      </c>
      <c r="D6589" s="388" t="s">
        <v>334</v>
      </c>
      <c r="E6589" s="389" t="s">
        <v>1238</v>
      </c>
      <c r="F6589" s="388" t="s">
        <v>7884</v>
      </c>
    </row>
    <row r="6590" spans="1:6">
      <c r="A6590" s="388">
        <v>95344</v>
      </c>
      <c r="B6590" s="388" t="s">
        <v>8047</v>
      </c>
      <c r="C6590" s="388" t="s">
        <v>954</v>
      </c>
      <c r="D6590" s="388" t="s">
        <v>334</v>
      </c>
      <c r="E6590" s="389" t="s">
        <v>710</v>
      </c>
      <c r="F6590" s="388" t="s">
        <v>7884</v>
      </c>
    </row>
    <row r="6591" spans="1:6">
      <c r="A6591" s="388">
        <v>95345</v>
      </c>
      <c r="B6591" s="388" t="s">
        <v>8048</v>
      </c>
      <c r="C6591" s="388" t="s">
        <v>954</v>
      </c>
      <c r="D6591" s="388" t="s">
        <v>334</v>
      </c>
      <c r="E6591" s="389" t="s">
        <v>889</v>
      </c>
      <c r="F6591" s="388" t="s">
        <v>7884</v>
      </c>
    </row>
    <row r="6592" spans="1:6">
      <c r="A6592" s="388">
        <v>95346</v>
      </c>
      <c r="B6592" s="388" t="s">
        <v>8049</v>
      </c>
      <c r="C6592" s="388" t="s">
        <v>954</v>
      </c>
      <c r="D6592" s="388" t="s">
        <v>334</v>
      </c>
      <c r="E6592" s="389" t="s">
        <v>1108</v>
      </c>
      <c r="F6592" s="388" t="s">
        <v>7884</v>
      </c>
    </row>
    <row r="6593" spans="1:6">
      <c r="A6593" s="388">
        <v>95347</v>
      </c>
      <c r="B6593" s="388" t="s">
        <v>8050</v>
      </c>
      <c r="C6593" s="388" t="s">
        <v>954</v>
      </c>
      <c r="D6593" s="388" t="s">
        <v>334</v>
      </c>
      <c r="E6593" s="389" t="s">
        <v>907</v>
      </c>
      <c r="F6593" s="388" t="s">
        <v>7884</v>
      </c>
    </row>
    <row r="6594" spans="1:6">
      <c r="A6594" s="388">
        <v>95348</v>
      </c>
      <c r="B6594" s="388" t="s">
        <v>8051</v>
      </c>
      <c r="C6594" s="388" t="s">
        <v>954</v>
      </c>
      <c r="D6594" s="388" t="s">
        <v>334</v>
      </c>
      <c r="E6594" s="389" t="s">
        <v>1675</v>
      </c>
      <c r="F6594" s="388" t="s">
        <v>7884</v>
      </c>
    </row>
    <row r="6595" spans="1:6">
      <c r="A6595" s="388">
        <v>95349</v>
      </c>
      <c r="B6595" s="388" t="s">
        <v>8052</v>
      </c>
      <c r="C6595" s="388" t="s">
        <v>954</v>
      </c>
      <c r="D6595" s="388" t="s">
        <v>334</v>
      </c>
      <c r="E6595" s="389" t="s">
        <v>1108</v>
      </c>
      <c r="F6595" s="388" t="s">
        <v>7884</v>
      </c>
    </row>
    <row r="6596" spans="1:6">
      <c r="A6596" s="388">
        <v>95350</v>
      </c>
      <c r="B6596" s="388" t="s">
        <v>8053</v>
      </c>
      <c r="C6596" s="388" t="s">
        <v>954</v>
      </c>
      <c r="D6596" s="388" t="s">
        <v>334</v>
      </c>
      <c r="E6596" s="389" t="s">
        <v>907</v>
      </c>
      <c r="F6596" s="388" t="s">
        <v>7884</v>
      </c>
    </row>
    <row r="6597" spans="1:6">
      <c r="A6597" s="388">
        <v>95351</v>
      </c>
      <c r="B6597" s="388" t="s">
        <v>8054</v>
      </c>
      <c r="C6597" s="388" t="s">
        <v>954</v>
      </c>
      <c r="D6597" s="388" t="s">
        <v>334</v>
      </c>
      <c r="E6597" s="389" t="s">
        <v>1776</v>
      </c>
      <c r="F6597" s="388" t="s">
        <v>7884</v>
      </c>
    </row>
    <row r="6598" spans="1:6">
      <c r="A6598" s="388">
        <v>95352</v>
      </c>
      <c r="B6598" s="388" t="s">
        <v>8055</v>
      </c>
      <c r="C6598" s="388" t="s">
        <v>954</v>
      </c>
      <c r="D6598" s="388" t="s">
        <v>334</v>
      </c>
      <c r="E6598" s="389" t="s">
        <v>907</v>
      </c>
      <c r="F6598" s="388" t="s">
        <v>7884</v>
      </c>
    </row>
    <row r="6599" spans="1:6">
      <c r="A6599" s="388">
        <v>95354</v>
      </c>
      <c r="B6599" s="388" t="s">
        <v>8056</v>
      </c>
      <c r="C6599" s="388" t="s">
        <v>954</v>
      </c>
      <c r="D6599" s="388" t="s">
        <v>334</v>
      </c>
      <c r="E6599" s="389" t="s">
        <v>1675</v>
      </c>
      <c r="F6599" s="388" t="s">
        <v>7884</v>
      </c>
    </row>
    <row r="6600" spans="1:6">
      <c r="A6600" s="388">
        <v>95355</v>
      </c>
      <c r="B6600" s="388" t="s">
        <v>8057</v>
      </c>
      <c r="C6600" s="388" t="s">
        <v>954</v>
      </c>
      <c r="D6600" s="388" t="s">
        <v>334</v>
      </c>
      <c r="E6600" s="389" t="s">
        <v>1417</v>
      </c>
      <c r="F6600" s="388" t="s">
        <v>7884</v>
      </c>
    </row>
    <row r="6601" spans="1:6">
      <c r="A6601" s="388">
        <v>95356</v>
      </c>
      <c r="B6601" s="388" t="s">
        <v>8058</v>
      </c>
      <c r="C6601" s="388" t="s">
        <v>954</v>
      </c>
      <c r="D6601" s="388" t="s">
        <v>334</v>
      </c>
      <c r="E6601" s="389" t="s">
        <v>710</v>
      </c>
      <c r="F6601" s="388" t="s">
        <v>7884</v>
      </c>
    </row>
    <row r="6602" spans="1:6">
      <c r="A6602" s="388">
        <v>95357</v>
      </c>
      <c r="B6602" s="388" t="s">
        <v>8059</v>
      </c>
      <c r="C6602" s="388" t="s">
        <v>954</v>
      </c>
      <c r="D6602" s="388" t="s">
        <v>709</v>
      </c>
      <c r="E6602" s="389" t="s">
        <v>1238</v>
      </c>
      <c r="F6602" s="388" t="s">
        <v>7884</v>
      </c>
    </row>
    <row r="6603" spans="1:6">
      <c r="A6603" s="388">
        <v>95358</v>
      </c>
      <c r="B6603" s="388" t="s">
        <v>8060</v>
      </c>
      <c r="C6603" s="388" t="s">
        <v>954</v>
      </c>
      <c r="D6603" s="388" t="s">
        <v>334</v>
      </c>
      <c r="E6603" s="389" t="s">
        <v>1238</v>
      </c>
      <c r="F6603" s="388" t="s">
        <v>7884</v>
      </c>
    </row>
    <row r="6604" spans="1:6">
      <c r="A6604" s="388">
        <v>95359</v>
      </c>
      <c r="B6604" s="388" t="s">
        <v>8061</v>
      </c>
      <c r="C6604" s="388" t="s">
        <v>954</v>
      </c>
      <c r="D6604" s="388" t="s">
        <v>334</v>
      </c>
      <c r="E6604" s="389" t="s">
        <v>1238</v>
      </c>
      <c r="F6604" s="388" t="s">
        <v>7884</v>
      </c>
    </row>
    <row r="6605" spans="1:6">
      <c r="A6605" s="388">
        <v>95360</v>
      </c>
      <c r="B6605" s="388" t="s">
        <v>8062</v>
      </c>
      <c r="C6605" s="388" t="s">
        <v>954</v>
      </c>
      <c r="D6605" s="388" t="s">
        <v>334</v>
      </c>
      <c r="E6605" s="389" t="s">
        <v>879</v>
      </c>
      <c r="F6605" s="388" t="s">
        <v>7884</v>
      </c>
    </row>
    <row r="6606" spans="1:6">
      <c r="A6606" s="388">
        <v>95361</v>
      </c>
      <c r="B6606" s="388" t="s">
        <v>8063</v>
      </c>
      <c r="C6606" s="388" t="s">
        <v>954</v>
      </c>
      <c r="D6606" s="388" t="s">
        <v>334</v>
      </c>
      <c r="E6606" s="389" t="s">
        <v>907</v>
      </c>
      <c r="F6606" s="388" t="s">
        <v>7884</v>
      </c>
    </row>
    <row r="6607" spans="1:6">
      <c r="A6607" s="388">
        <v>95362</v>
      </c>
      <c r="B6607" s="388" t="s">
        <v>8064</v>
      </c>
      <c r="C6607" s="388" t="s">
        <v>954</v>
      </c>
      <c r="D6607" s="388" t="s">
        <v>334</v>
      </c>
      <c r="E6607" s="389" t="s">
        <v>710</v>
      </c>
      <c r="F6607" s="388" t="s">
        <v>7884</v>
      </c>
    </row>
    <row r="6608" spans="1:6">
      <c r="A6608" s="388">
        <v>95363</v>
      </c>
      <c r="B6608" s="388" t="s">
        <v>8065</v>
      </c>
      <c r="C6608" s="388" t="s">
        <v>954</v>
      </c>
      <c r="D6608" s="388" t="s">
        <v>334</v>
      </c>
      <c r="E6608" s="389" t="s">
        <v>1120</v>
      </c>
      <c r="F6608" s="388" t="s">
        <v>7884</v>
      </c>
    </row>
    <row r="6609" spans="1:6">
      <c r="A6609" s="388">
        <v>95364</v>
      </c>
      <c r="B6609" s="388" t="s">
        <v>8066</v>
      </c>
      <c r="C6609" s="388" t="s">
        <v>954</v>
      </c>
      <c r="D6609" s="388" t="s">
        <v>334</v>
      </c>
      <c r="E6609" s="389" t="s">
        <v>1417</v>
      </c>
      <c r="F6609" s="388" t="s">
        <v>7884</v>
      </c>
    </row>
    <row r="6610" spans="1:6">
      <c r="A6610" s="388">
        <v>95365</v>
      </c>
      <c r="B6610" s="388" t="s">
        <v>8067</v>
      </c>
      <c r="C6610" s="388" t="s">
        <v>954</v>
      </c>
      <c r="D6610" s="388" t="s">
        <v>334</v>
      </c>
      <c r="E6610" s="389" t="s">
        <v>710</v>
      </c>
      <c r="F6610" s="388" t="s">
        <v>7884</v>
      </c>
    </row>
    <row r="6611" spans="1:6">
      <c r="A6611" s="388">
        <v>95366</v>
      </c>
      <c r="B6611" s="388" t="s">
        <v>8068</v>
      </c>
      <c r="C6611" s="388" t="s">
        <v>954</v>
      </c>
      <c r="D6611" s="388" t="s">
        <v>334</v>
      </c>
      <c r="E6611" s="389" t="s">
        <v>1417</v>
      </c>
      <c r="F6611" s="388" t="s">
        <v>7884</v>
      </c>
    </row>
    <row r="6612" spans="1:6">
      <c r="A6612" s="388">
        <v>95367</v>
      </c>
      <c r="B6612" s="388" t="s">
        <v>8069</v>
      </c>
      <c r="C6612" s="388" t="s">
        <v>954</v>
      </c>
      <c r="D6612" s="388" t="s">
        <v>334</v>
      </c>
      <c r="E6612" s="389" t="s">
        <v>1417</v>
      </c>
      <c r="F6612" s="388" t="s">
        <v>7884</v>
      </c>
    </row>
    <row r="6613" spans="1:6">
      <c r="A6613" s="388">
        <v>95368</v>
      </c>
      <c r="B6613" s="388" t="s">
        <v>8070</v>
      </c>
      <c r="C6613" s="388" t="s">
        <v>954</v>
      </c>
      <c r="D6613" s="388" t="s">
        <v>334</v>
      </c>
      <c r="E6613" s="389" t="s">
        <v>1516</v>
      </c>
      <c r="F6613" s="388" t="s">
        <v>7884</v>
      </c>
    </row>
    <row r="6614" spans="1:6">
      <c r="A6614" s="388">
        <v>95369</v>
      </c>
      <c r="B6614" s="388" t="s">
        <v>8071</v>
      </c>
      <c r="C6614" s="388" t="s">
        <v>954</v>
      </c>
      <c r="D6614" s="388" t="s">
        <v>334</v>
      </c>
      <c r="E6614" s="389" t="s">
        <v>1417</v>
      </c>
      <c r="F6614" s="388" t="s">
        <v>7884</v>
      </c>
    </row>
    <row r="6615" spans="1:6">
      <c r="A6615" s="388">
        <v>95370</v>
      </c>
      <c r="B6615" s="388" t="s">
        <v>8072</v>
      </c>
      <c r="C6615" s="388" t="s">
        <v>954</v>
      </c>
      <c r="D6615" s="388" t="s">
        <v>334</v>
      </c>
      <c r="E6615" s="389" t="s">
        <v>943</v>
      </c>
      <c r="F6615" s="388" t="s">
        <v>7884</v>
      </c>
    </row>
    <row r="6616" spans="1:6">
      <c r="A6616" s="388">
        <v>95371</v>
      </c>
      <c r="B6616" s="388" t="s">
        <v>8073</v>
      </c>
      <c r="C6616" s="388" t="s">
        <v>954</v>
      </c>
      <c r="D6616" s="388" t="s">
        <v>709</v>
      </c>
      <c r="E6616" s="389" t="s">
        <v>7454</v>
      </c>
      <c r="F6616" s="388" t="s">
        <v>7884</v>
      </c>
    </row>
    <row r="6617" spans="1:6">
      <c r="A6617" s="388">
        <v>95372</v>
      </c>
      <c r="B6617" s="388" t="s">
        <v>8074</v>
      </c>
      <c r="C6617" s="388" t="s">
        <v>954</v>
      </c>
      <c r="D6617" s="388" t="s">
        <v>709</v>
      </c>
      <c r="E6617" s="389" t="s">
        <v>946</v>
      </c>
      <c r="F6617" s="388" t="s">
        <v>7884</v>
      </c>
    </row>
    <row r="6618" spans="1:6">
      <c r="A6618" s="388">
        <v>95373</v>
      </c>
      <c r="B6618" s="388" t="s">
        <v>8075</v>
      </c>
      <c r="C6618" s="388" t="s">
        <v>954</v>
      </c>
      <c r="D6618" s="388" t="s">
        <v>334</v>
      </c>
      <c r="E6618" s="389" t="s">
        <v>943</v>
      </c>
      <c r="F6618" s="388" t="s">
        <v>7884</v>
      </c>
    </row>
    <row r="6619" spans="1:6">
      <c r="A6619" s="388">
        <v>95374</v>
      </c>
      <c r="B6619" s="388" t="s">
        <v>8076</v>
      </c>
      <c r="C6619" s="388" t="s">
        <v>954</v>
      </c>
      <c r="D6619" s="388" t="s">
        <v>334</v>
      </c>
      <c r="E6619" s="389" t="s">
        <v>1776</v>
      </c>
      <c r="F6619" s="388" t="s">
        <v>7884</v>
      </c>
    </row>
    <row r="6620" spans="1:6">
      <c r="A6620" s="388">
        <v>95375</v>
      </c>
      <c r="B6620" s="388" t="s">
        <v>8077</v>
      </c>
      <c r="C6620" s="388" t="s">
        <v>954</v>
      </c>
      <c r="D6620" s="388" t="s">
        <v>334</v>
      </c>
      <c r="E6620" s="389" t="s">
        <v>946</v>
      </c>
      <c r="F6620" s="388" t="s">
        <v>7884</v>
      </c>
    </row>
    <row r="6621" spans="1:6">
      <c r="A6621" s="388">
        <v>95376</v>
      </c>
      <c r="B6621" s="388" t="s">
        <v>8078</v>
      </c>
      <c r="C6621" s="388" t="s">
        <v>954</v>
      </c>
      <c r="D6621" s="388" t="s">
        <v>334</v>
      </c>
      <c r="E6621" s="389" t="s">
        <v>1108</v>
      </c>
      <c r="F6621" s="388" t="s">
        <v>7884</v>
      </c>
    </row>
    <row r="6622" spans="1:6">
      <c r="A6622" s="388">
        <v>95377</v>
      </c>
      <c r="B6622" s="388" t="s">
        <v>8079</v>
      </c>
      <c r="C6622" s="388" t="s">
        <v>954</v>
      </c>
      <c r="D6622" s="388" t="s">
        <v>334</v>
      </c>
      <c r="E6622" s="389" t="s">
        <v>1238</v>
      </c>
      <c r="F6622" s="388" t="s">
        <v>7884</v>
      </c>
    </row>
    <row r="6623" spans="1:6">
      <c r="A6623" s="388">
        <v>95378</v>
      </c>
      <c r="B6623" s="388" t="s">
        <v>8080</v>
      </c>
      <c r="C6623" s="388" t="s">
        <v>954</v>
      </c>
      <c r="D6623" s="388" t="s">
        <v>709</v>
      </c>
      <c r="E6623" s="389" t="s">
        <v>1776</v>
      </c>
      <c r="F6623" s="388" t="s">
        <v>7884</v>
      </c>
    </row>
    <row r="6624" spans="1:6">
      <c r="A6624" s="388">
        <v>95379</v>
      </c>
      <c r="B6624" s="388" t="s">
        <v>8081</v>
      </c>
      <c r="C6624" s="388" t="s">
        <v>954</v>
      </c>
      <c r="D6624" s="388" t="s">
        <v>709</v>
      </c>
      <c r="E6624" s="389" t="s">
        <v>1238</v>
      </c>
      <c r="F6624" s="388" t="s">
        <v>7884</v>
      </c>
    </row>
    <row r="6625" spans="1:6">
      <c r="A6625" s="388">
        <v>95380</v>
      </c>
      <c r="B6625" s="388" t="s">
        <v>8082</v>
      </c>
      <c r="C6625" s="388" t="s">
        <v>954</v>
      </c>
      <c r="D6625" s="388" t="s">
        <v>334</v>
      </c>
      <c r="E6625" s="389" t="s">
        <v>1776</v>
      </c>
      <c r="F6625" s="388" t="s">
        <v>7884</v>
      </c>
    </row>
    <row r="6626" spans="1:6">
      <c r="A6626" s="388">
        <v>95382</v>
      </c>
      <c r="B6626" s="388" t="s">
        <v>8083</v>
      </c>
      <c r="C6626" s="388" t="s">
        <v>954</v>
      </c>
      <c r="D6626" s="388" t="s">
        <v>334</v>
      </c>
      <c r="E6626" s="389" t="s">
        <v>1681</v>
      </c>
      <c r="F6626" s="388" t="s">
        <v>7884</v>
      </c>
    </row>
    <row r="6627" spans="1:6">
      <c r="A6627" s="388">
        <v>95383</v>
      </c>
      <c r="B6627" s="388" t="s">
        <v>8084</v>
      </c>
      <c r="C6627" s="388" t="s">
        <v>954</v>
      </c>
      <c r="D6627" s="388" t="s">
        <v>334</v>
      </c>
      <c r="E6627" s="389" t="s">
        <v>1238</v>
      </c>
      <c r="F6627" s="388" t="s">
        <v>7884</v>
      </c>
    </row>
    <row r="6628" spans="1:6">
      <c r="A6628" s="388">
        <v>95384</v>
      </c>
      <c r="B6628" s="388" t="s">
        <v>8085</v>
      </c>
      <c r="C6628" s="388" t="s">
        <v>954</v>
      </c>
      <c r="D6628" s="388" t="s">
        <v>334</v>
      </c>
      <c r="E6628" s="389" t="s">
        <v>946</v>
      </c>
      <c r="F6628" s="388" t="s">
        <v>7884</v>
      </c>
    </row>
    <row r="6629" spans="1:6">
      <c r="A6629" s="388">
        <v>95385</v>
      </c>
      <c r="B6629" s="388" t="s">
        <v>8086</v>
      </c>
      <c r="C6629" s="388" t="s">
        <v>954</v>
      </c>
      <c r="D6629" s="388" t="s">
        <v>334</v>
      </c>
      <c r="E6629" s="389" t="s">
        <v>1773</v>
      </c>
      <c r="F6629" s="388" t="s">
        <v>7884</v>
      </c>
    </row>
    <row r="6630" spans="1:6">
      <c r="A6630" s="388">
        <v>95386</v>
      </c>
      <c r="B6630" s="388" t="s">
        <v>8087</v>
      </c>
      <c r="C6630" s="388" t="s">
        <v>954</v>
      </c>
      <c r="D6630" s="388" t="s">
        <v>334</v>
      </c>
      <c r="E6630" s="389" t="s">
        <v>879</v>
      </c>
      <c r="F6630" s="388" t="s">
        <v>7884</v>
      </c>
    </row>
    <row r="6631" spans="1:6">
      <c r="A6631" s="388">
        <v>95387</v>
      </c>
      <c r="B6631" s="388" t="s">
        <v>8088</v>
      </c>
      <c r="C6631" s="388" t="s">
        <v>954</v>
      </c>
      <c r="D6631" s="388" t="s">
        <v>334</v>
      </c>
      <c r="E6631" s="389" t="s">
        <v>1681</v>
      </c>
      <c r="F6631" s="388" t="s">
        <v>7884</v>
      </c>
    </row>
    <row r="6632" spans="1:6">
      <c r="A6632" s="388">
        <v>95388</v>
      </c>
      <c r="B6632" s="388" t="s">
        <v>8089</v>
      </c>
      <c r="C6632" s="388" t="s">
        <v>954</v>
      </c>
      <c r="D6632" s="388" t="s">
        <v>334</v>
      </c>
      <c r="E6632" s="389" t="s">
        <v>1675</v>
      </c>
      <c r="F6632" s="388" t="s">
        <v>7884</v>
      </c>
    </row>
    <row r="6633" spans="1:6">
      <c r="A6633" s="388">
        <v>95389</v>
      </c>
      <c r="B6633" s="388" t="s">
        <v>8090</v>
      </c>
      <c r="C6633" s="388" t="s">
        <v>954</v>
      </c>
      <c r="D6633" s="388" t="s">
        <v>334</v>
      </c>
      <c r="E6633" s="389" t="s">
        <v>1675</v>
      </c>
      <c r="F6633" s="388" t="s">
        <v>7884</v>
      </c>
    </row>
    <row r="6634" spans="1:6">
      <c r="A6634" s="388">
        <v>95390</v>
      </c>
      <c r="B6634" s="388" t="s">
        <v>8091</v>
      </c>
      <c r="C6634" s="388" t="s">
        <v>954</v>
      </c>
      <c r="D6634" s="388" t="s">
        <v>334</v>
      </c>
      <c r="E6634" s="389" t="s">
        <v>907</v>
      </c>
      <c r="F6634" s="388" t="s">
        <v>7884</v>
      </c>
    </row>
    <row r="6635" spans="1:6">
      <c r="A6635" s="388">
        <v>95391</v>
      </c>
      <c r="B6635" s="388" t="s">
        <v>8092</v>
      </c>
      <c r="C6635" s="388" t="s">
        <v>954</v>
      </c>
      <c r="D6635" s="388" t="s">
        <v>334</v>
      </c>
      <c r="E6635" s="389" t="s">
        <v>710</v>
      </c>
      <c r="F6635" s="388" t="s">
        <v>7884</v>
      </c>
    </row>
    <row r="6636" spans="1:6">
      <c r="A6636" s="388">
        <v>95392</v>
      </c>
      <c r="B6636" s="388" t="s">
        <v>8093</v>
      </c>
      <c r="C6636" s="388" t="s">
        <v>954</v>
      </c>
      <c r="D6636" s="388" t="s">
        <v>709</v>
      </c>
      <c r="E6636" s="389" t="s">
        <v>907</v>
      </c>
      <c r="F6636" s="388" t="s">
        <v>7884</v>
      </c>
    </row>
    <row r="6637" spans="1:6">
      <c r="A6637" s="388">
        <v>95393</v>
      </c>
      <c r="B6637" s="388" t="s">
        <v>8094</v>
      </c>
      <c r="C6637" s="388" t="s">
        <v>954</v>
      </c>
      <c r="D6637" s="388" t="s">
        <v>334</v>
      </c>
      <c r="E6637" s="389" t="s">
        <v>754</v>
      </c>
      <c r="F6637" s="388" t="s">
        <v>7884</v>
      </c>
    </row>
    <row r="6638" spans="1:6">
      <c r="A6638" s="388">
        <v>95394</v>
      </c>
      <c r="B6638" s="388" t="s">
        <v>8095</v>
      </c>
      <c r="C6638" s="388" t="s">
        <v>954</v>
      </c>
      <c r="D6638" s="388" t="s">
        <v>334</v>
      </c>
      <c r="E6638" s="389" t="s">
        <v>889</v>
      </c>
      <c r="F6638" s="388" t="s">
        <v>7884</v>
      </c>
    </row>
    <row r="6639" spans="1:6">
      <c r="A6639" s="388">
        <v>95395</v>
      </c>
      <c r="B6639" s="388" t="s">
        <v>8096</v>
      </c>
      <c r="C6639" s="388" t="s">
        <v>954</v>
      </c>
      <c r="D6639" s="388" t="s">
        <v>334</v>
      </c>
      <c r="E6639" s="389" t="s">
        <v>7449</v>
      </c>
      <c r="F6639" s="388" t="s">
        <v>7884</v>
      </c>
    </row>
    <row r="6640" spans="1:6">
      <c r="A6640" s="388">
        <v>95396</v>
      </c>
      <c r="B6640" s="388" t="s">
        <v>8097</v>
      </c>
      <c r="C6640" s="388" t="s">
        <v>954</v>
      </c>
      <c r="D6640" s="388" t="s">
        <v>334</v>
      </c>
      <c r="E6640" s="389" t="s">
        <v>1578</v>
      </c>
      <c r="F6640" s="388" t="s">
        <v>7884</v>
      </c>
    </row>
    <row r="6641" spans="1:6">
      <c r="A6641" s="388">
        <v>95397</v>
      </c>
      <c r="B6641" s="388" t="s">
        <v>8098</v>
      </c>
      <c r="C6641" s="388" t="s">
        <v>954</v>
      </c>
      <c r="D6641" s="388" t="s">
        <v>334</v>
      </c>
      <c r="E6641" s="389" t="s">
        <v>1417</v>
      </c>
      <c r="F6641" s="388" t="s">
        <v>7884</v>
      </c>
    </row>
    <row r="6642" spans="1:6">
      <c r="A6642" s="388">
        <v>95398</v>
      </c>
      <c r="B6642" s="388" t="s">
        <v>8099</v>
      </c>
      <c r="C6642" s="388" t="s">
        <v>954</v>
      </c>
      <c r="D6642" s="388" t="s">
        <v>334</v>
      </c>
      <c r="E6642" s="389" t="s">
        <v>1108</v>
      </c>
      <c r="F6642" s="388" t="s">
        <v>7884</v>
      </c>
    </row>
    <row r="6643" spans="1:6">
      <c r="A6643" s="388">
        <v>95399</v>
      </c>
      <c r="B6643" s="388" t="s">
        <v>8100</v>
      </c>
      <c r="C6643" s="388" t="s">
        <v>954</v>
      </c>
      <c r="D6643" s="388" t="s">
        <v>334</v>
      </c>
      <c r="E6643" s="389" t="s">
        <v>1675</v>
      </c>
      <c r="F6643" s="388" t="s">
        <v>7884</v>
      </c>
    </row>
    <row r="6644" spans="1:6">
      <c r="A6644" s="388">
        <v>95400</v>
      </c>
      <c r="B6644" s="388" t="s">
        <v>8101</v>
      </c>
      <c r="C6644" s="388" t="s">
        <v>954</v>
      </c>
      <c r="D6644" s="388" t="s">
        <v>334</v>
      </c>
      <c r="E6644" s="389" t="s">
        <v>1417</v>
      </c>
      <c r="F6644" s="388" t="s">
        <v>7884</v>
      </c>
    </row>
    <row r="6645" spans="1:6">
      <c r="A6645" s="388">
        <v>95401</v>
      </c>
      <c r="B6645" s="388" t="s">
        <v>8102</v>
      </c>
      <c r="C6645" s="388" t="s">
        <v>954</v>
      </c>
      <c r="D6645" s="388" t="s">
        <v>709</v>
      </c>
      <c r="E6645" s="389" t="s">
        <v>1204</v>
      </c>
      <c r="F6645" s="388" t="s">
        <v>7884</v>
      </c>
    </row>
    <row r="6646" spans="1:6">
      <c r="A6646" s="388">
        <v>95402</v>
      </c>
      <c r="B6646" s="388" t="s">
        <v>8103</v>
      </c>
      <c r="C6646" s="388" t="s">
        <v>954</v>
      </c>
      <c r="D6646" s="388" t="s">
        <v>709</v>
      </c>
      <c r="E6646" s="389" t="s">
        <v>8104</v>
      </c>
      <c r="F6646" s="388" t="s">
        <v>7884</v>
      </c>
    </row>
    <row r="6647" spans="1:6">
      <c r="A6647" s="388">
        <v>95403</v>
      </c>
      <c r="B6647" s="388" t="s">
        <v>8105</v>
      </c>
      <c r="C6647" s="388" t="s">
        <v>954</v>
      </c>
      <c r="D6647" s="388" t="s">
        <v>334</v>
      </c>
      <c r="E6647" s="389" t="s">
        <v>379</v>
      </c>
      <c r="F6647" s="388" t="s">
        <v>7884</v>
      </c>
    </row>
    <row r="6648" spans="1:6">
      <c r="A6648" s="388">
        <v>95404</v>
      </c>
      <c r="B6648" s="388" t="s">
        <v>8106</v>
      </c>
      <c r="C6648" s="388" t="s">
        <v>954</v>
      </c>
      <c r="D6648" s="388" t="s">
        <v>334</v>
      </c>
      <c r="E6648" s="389" t="s">
        <v>1447</v>
      </c>
      <c r="F6648" s="388" t="s">
        <v>7884</v>
      </c>
    </row>
    <row r="6649" spans="1:6">
      <c r="A6649" s="388">
        <v>95405</v>
      </c>
      <c r="B6649" s="388" t="s">
        <v>8107</v>
      </c>
      <c r="C6649" s="388" t="s">
        <v>954</v>
      </c>
      <c r="D6649" s="388" t="s">
        <v>334</v>
      </c>
      <c r="E6649" s="389" t="s">
        <v>1541</v>
      </c>
      <c r="F6649" s="388" t="s">
        <v>7884</v>
      </c>
    </row>
    <row r="6650" spans="1:6">
      <c r="A6650" s="388">
        <v>95406</v>
      </c>
      <c r="B6650" s="388" t="s">
        <v>8108</v>
      </c>
      <c r="C6650" s="388" t="s">
        <v>954</v>
      </c>
      <c r="D6650" s="388" t="s">
        <v>709</v>
      </c>
      <c r="E6650" s="389" t="s">
        <v>879</v>
      </c>
      <c r="F6650" s="388" t="s">
        <v>7884</v>
      </c>
    </row>
    <row r="6651" spans="1:6">
      <c r="A6651" s="388">
        <v>95407</v>
      </c>
      <c r="B6651" s="388" t="s">
        <v>8109</v>
      </c>
      <c r="C6651" s="388" t="s">
        <v>954</v>
      </c>
      <c r="D6651" s="388" t="s">
        <v>334</v>
      </c>
      <c r="E6651" s="389" t="s">
        <v>6771</v>
      </c>
      <c r="F6651" s="388" t="s">
        <v>7884</v>
      </c>
    </row>
    <row r="6652" spans="1:6">
      <c r="A6652" s="388">
        <v>95408</v>
      </c>
      <c r="B6652" s="388" t="s">
        <v>8110</v>
      </c>
      <c r="C6652" s="388" t="s">
        <v>8008</v>
      </c>
      <c r="D6652" s="388" t="s">
        <v>334</v>
      </c>
      <c r="E6652" s="389" t="s">
        <v>3259</v>
      </c>
      <c r="F6652" s="388" t="s">
        <v>7884</v>
      </c>
    </row>
    <row r="6653" spans="1:6">
      <c r="A6653" s="388">
        <v>95409</v>
      </c>
      <c r="B6653" s="388" t="s">
        <v>8111</v>
      </c>
      <c r="C6653" s="388" t="s">
        <v>8008</v>
      </c>
      <c r="D6653" s="388" t="s">
        <v>334</v>
      </c>
      <c r="E6653" s="389" t="s">
        <v>19165</v>
      </c>
      <c r="F6653" s="388" t="s">
        <v>7884</v>
      </c>
    </row>
    <row r="6654" spans="1:6">
      <c r="A6654" s="388">
        <v>95410</v>
      </c>
      <c r="B6654" s="388" t="s">
        <v>8112</v>
      </c>
      <c r="C6654" s="388" t="s">
        <v>8008</v>
      </c>
      <c r="D6654" s="388" t="s">
        <v>334</v>
      </c>
      <c r="E6654" s="389" t="s">
        <v>502</v>
      </c>
      <c r="F6654" s="388" t="s">
        <v>7884</v>
      </c>
    </row>
    <row r="6655" spans="1:6">
      <c r="A6655" s="388">
        <v>95411</v>
      </c>
      <c r="B6655" s="388" t="s">
        <v>8114</v>
      </c>
      <c r="C6655" s="388" t="s">
        <v>8008</v>
      </c>
      <c r="D6655" s="388" t="s">
        <v>334</v>
      </c>
      <c r="E6655" s="389" t="s">
        <v>9713</v>
      </c>
      <c r="F6655" s="388" t="s">
        <v>7884</v>
      </c>
    </row>
    <row r="6656" spans="1:6">
      <c r="A6656" s="388">
        <v>95412</v>
      </c>
      <c r="B6656" s="388" t="s">
        <v>8115</v>
      </c>
      <c r="C6656" s="388" t="s">
        <v>8008</v>
      </c>
      <c r="D6656" s="388" t="s">
        <v>334</v>
      </c>
      <c r="E6656" s="389" t="s">
        <v>14566</v>
      </c>
      <c r="F6656" s="388" t="s">
        <v>7884</v>
      </c>
    </row>
    <row r="6657" spans="1:6">
      <c r="A6657" s="388">
        <v>95413</v>
      </c>
      <c r="B6657" s="388" t="s">
        <v>8116</v>
      </c>
      <c r="C6657" s="388" t="s">
        <v>8008</v>
      </c>
      <c r="D6657" s="388" t="s">
        <v>334</v>
      </c>
      <c r="E6657" s="389" t="s">
        <v>6865</v>
      </c>
      <c r="F6657" s="388" t="s">
        <v>7884</v>
      </c>
    </row>
    <row r="6658" spans="1:6">
      <c r="A6658" s="388">
        <v>95414</v>
      </c>
      <c r="B6658" s="388" t="s">
        <v>8117</v>
      </c>
      <c r="C6658" s="388" t="s">
        <v>8008</v>
      </c>
      <c r="D6658" s="388" t="s">
        <v>334</v>
      </c>
      <c r="E6658" s="389" t="s">
        <v>19166</v>
      </c>
      <c r="F6658" s="388" t="s">
        <v>7884</v>
      </c>
    </row>
    <row r="6659" spans="1:6">
      <c r="A6659" s="388">
        <v>95415</v>
      </c>
      <c r="B6659" s="388" t="s">
        <v>8118</v>
      </c>
      <c r="C6659" s="388" t="s">
        <v>8008</v>
      </c>
      <c r="D6659" s="388" t="s">
        <v>334</v>
      </c>
      <c r="E6659" s="389" t="s">
        <v>19167</v>
      </c>
      <c r="F6659" s="388" t="s">
        <v>7884</v>
      </c>
    </row>
    <row r="6660" spans="1:6">
      <c r="A6660" s="388">
        <v>95416</v>
      </c>
      <c r="B6660" s="388" t="s">
        <v>8119</v>
      </c>
      <c r="C6660" s="388" t="s">
        <v>8008</v>
      </c>
      <c r="D6660" s="388" t="s">
        <v>334</v>
      </c>
      <c r="E6660" s="389" t="s">
        <v>5422</v>
      </c>
      <c r="F6660" s="388" t="s">
        <v>7884</v>
      </c>
    </row>
    <row r="6661" spans="1:6">
      <c r="A6661" s="388">
        <v>95417</v>
      </c>
      <c r="B6661" s="388" t="s">
        <v>8120</v>
      </c>
      <c r="C6661" s="388" t="s">
        <v>8008</v>
      </c>
      <c r="D6661" s="388" t="s">
        <v>334</v>
      </c>
      <c r="E6661" s="389" t="s">
        <v>19168</v>
      </c>
      <c r="F6661" s="388" t="s">
        <v>7884</v>
      </c>
    </row>
    <row r="6662" spans="1:6">
      <c r="A6662" s="388">
        <v>95418</v>
      </c>
      <c r="B6662" s="388" t="s">
        <v>8121</v>
      </c>
      <c r="C6662" s="388" t="s">
        <v>8008</v>
      </c>
      <c r="D6662" s="388" t="s">
        <v>334</v>
      </c>
      <c r="E6662" s="389" t="s">
        <v>19169</v>
      </c>
      <c r="F6662" s="388" t="s">
        <v>7884</v>
      </c>
    </row>
    <row r="6663" spans="1:6">
      <c r="A6663" s="388">
        <v>95419</v>
      </c>
      <c r="B6663" s="388" t="s">
        <v>8122</v>
      </c>
      <c r="C6663" s="388" t="s">
        <v>8008</v>
      </c>
      <c r="D6663" s="388" t="s">
        <v>334</v>
      </c>
      <c r="E6663" s="389" t="s">
        <v>5921</v>
      </c>
      <c r="F6663" s="388" t="s">
        <v>7884</v>
      </c>
    </row>
    <row r="6664" spans="1:6">
      <c r="A6664" s="388">
        <v>95420</v>
      </c>
      <c r="B6664" s="388" t="s">
        <v>8123</v>
      </c>
      <c r="C6664" s="388" t="s">
        <v>8008</v>
      </c>
      <c r="D6664" s="388" t="s">
        <v>334</v>
      </c>
      <c r="E6664" s="389" t="s">
        <v>17812</v>
      </c>
      <c r="F6664" s="388" t="s">
        <v>7884</v>
      </c>
    </row>
    <row r="6665" spans="1:6">
      <c r="A6665" s="388">
        <v>95421</v>
      </c>
      <c r="B6665" s="388" t="s">
        <v>8124</v>
      </c>
      <c r="C6665" s="388" t="s">
        <v>8008</v>
      </c>
      <c r="D6665" s="388" t="s">
        <v>334</v>
      </c>
      <c r="E6665" s="389" t="s">
        <v>19170</v>
      </c>
      <c r="F6665" s="388" t="s">
        <v>7884</v>
      </c>
    </row>
    <row r="6666" spans="1:6">
      <c r="A6666" s="388">
        <v>95422</v>
      </c>
      <c r="B6666" s="388" t="s">
        <v>8125</v>
      </c>
      <c r="C6666" s="388" t="s">
        <v>8008</v>
      </c>
      <c r="D6666" s="388" t="s">
        <v>334</v>
      </c>
      <c r="E6666" s="389" t="s">
        <v>1861</v>
      </c>
      <c r="F6666" s="388" t="s">
        <v>7884</v>
      </c>
    </row>
    <row r="6667" spans="1:6">
      <c r="A6667" s="388">
        <v>95423</v>
      </c>
      <c r="B6667" s="388" t="s">
        <v>8126</v>
      </c>
      <c r="C6667" s="388" t="s">
        <v>8008</v>
      </c>
      <c r="D6667" s="388" t="s">
        <v>334</v>
      </c>
      <c r="E6667" s="389" t="s">
        <v>19171</v>
      </c>
      <c r="F6667" s="388" t="s">
        <v>7884</v>
      </c>
    </row>
    <row r="6668" spans="1:6">
      <c r="A6668" s="388">
        <v>95424</v>
      </c>
      <c r="B6668" s="388" t="s">
        <v>8127</v>
      </c>
      <c r="C6668" s="388" t="s">
        <v>8008</v>
      </c>
      <c r="D6668" s="388" t="s">
        <v>334</v>
      </c>
      <c r="E6668" s="389" t="s">
        <v>2900</v>
      </c>
      <c r="F6668" s="388" t="s">
        <v>7884</v>
      </c>
    </row>
    <row r="6669" spans="1:6">
      <c r="A6669" s="388">
        <v>100288</v>
      </c>
      <c r="B6669" s="388" t="s">
        <v>8128</v>
      </c>
      <c r="C6669" s="388" t="s">
        <v>954</v>
      </c>
      <c r="D6669" s="388" t="s">
        <v>334</v>
      </c>
      <c r="E6669" s="389" t="s">
        <v>1108</v>
      </c>
      <c r="F6669" s="388" t="s">
        <v>7884</v>
      </c>
    </row>
    <row r="6670" spans="1:6">
      <c r="A6670" s="388">
        <v>100289</v>
      </c>
      <c r="B6670" s="388" t="s">
        <v>8129</v>
      </c>
      <c r="C6670" s="388" t="s">
        <v>954</v>
      </c>
      <c r="D6670" s="388" t="s">
        <v>334</v>
      </c>
      <c r="E6670" s="389" t="s">
        <v>17148</v>
      </c>
      <c r="F6670" s="388" t="s">
        <v>7884</v>
      </c>
    </row>
    <row r="6671" spans="1:6">
      <c r="A6671" s="388">
        <v>100290</v>
      </c>
      <c r="B6671" s="388" t="s">
        <v>8130</v>
      </c>
      <c r="C6671" s="388" t="s">
        <v>954</v>
      </c>
      <c r="D6671" s="388" t="s">
        <v>334</v>
      </c>
      <c r="E6671" s="389" t="s">
        <v>1108</v>
      </c>
      <c r="F6671" s="388" t="s">
        <v>7884</v>
      </c>
    </row>
    <row r="6672" spans="1:6">
      <c r="A6672" s="388">
        <v>100291</v>
      </c>
      <c r="B6672" s="388" t="s">
        <v>8131</v>
      </c>
      <c r="C6672" s="388" t="s">
        <v>954</v>
      </c>
      <c r="D6672" s="388" t="s">
        <v>334</v>
      </c>
      <c r="E6672" s="389" t="s">
        <v>1516</v>
      </c>
      <c r="F6672" s="388" t="s">
        <v>7884</v>
      </c>
    </row>
    <row r="6673" spans="1:6">
      <c r="A6673" s="388">
        <v>100292</v>
      </c>
      <c r="B6673" s="388" t="s">
        <v>8132</v>
      </c>
      <c r="C6673" s="388" t="s">
        <v>954</v>
      </c>
      <c r="D6673" s="388" t="s">
        <v>334</v>
      </c>
      <c r="E6673" s="389" t="s">
        <v>1541</v>
      </c>
      <c r="F6673" s="388" t="s">
        <v>7884</v>
      </c>
    </row>
    <row r="6674" spans="1:6">
      <c r="A6674" s="388">
        <v>100293</v>
      </c>
      <c r="B6674" s="388" t="s">
        <v>8133</v>
      </c>
      <c r="C6674" s="388" t="s">
        <v>954</v>
      </c>
      <c r="D6674" s="388" t="s">
        <v>334</v>
      </c>
      <c r="E6674" s="389" t="s">
        <v>1516</v>
      </c>
      <c r="F6674" s="388" t="s">
        <v>7884</v>
      </c>
    </row>
    <row r="6675" spans="1:6">
      <c r="A6675" s="388">
        <v>100294</v>
      </c>
      <c r="B6675" s="388" t="s">
        <v>8134</v>
      </c>
      <c r="C6675" s="388" t="s">
        <v>954</v>
      </c>
      <c r="D6675" s="388" t="s">
        <v>334</v>
      </c>
      <c r="E6675" s="389" t="s">
        <v>754</v>
      </c>
      <c r="F6675" s="388" t="s">
        <v>7884</v>
      </c>
    </row>
    <row r="6676" spans="1:6">
      <c r="A6676" s="388">
        <v>100295</v>
      </c>
      <c r="B6676" s="388" t="s">
        <v>8135</v>
      </c>
      <c r="C6676" s="388" t="s">
        <v>954</v>
      </c>
      <c r="D6676" s="388" t="s">
        <v>334</v>
      </c>
      <c r="E6676" s="389" t="s">
        <v>815</v>
      </c>
      <c r="F6676" s="388" t="s">
        <v>7884</v>
      </c>
    </row>
    <row r="6677" spans="1:6">
      <c r="A6677" s="388">
        <v>100296</v>
      </c>
      <c r="B6677" s="388" t="s">
        <v>8136</v>
      </c>
      <c r="C6677" s="388" t="s">
        <v>954</v>
      </c>
      <c r="D6677" s="388" t="s">
        <v>334</v>
      </c>
      <c r="E6677" s="389" t="s">
        <v>6643</v>
      </c>
      <c r="F6677" s="388" t="s">
        <v>7884</v>
      </c>
    </row>
    <row r="6678" spans="1:6">
      <c r="A6678" s="388">
        <v>100297</v>
      </c>
      <c r="B6678" s="388" t="s">
        <v>8137</v>
      </c>
      <c r="C6678" s="388" t="s">
        <v>954</v>
      </c>
      <c r="D6678" s="388" t="s">
        <v>334</v>
      </c>
      <c r="E6678" s="389" t="s">
        <v>8138</v>
      </c>
      <c r="F6678" s="388" t="s">
        <v>7884</v>
      </c>
    </row>
    <row r="6679" spans="1:6">
      <c r="A6679" s="388">
        <v>100298</v>
      </c>
      <c r="B6679" s="388" t="s">
        <v>8139</v>
      </c>
      <c r="C6679" s="388" t="s">
        <v>954</v>
      </c>
      <c r="D6679" s="388" t="s">
        <v>334</v>
      </c>
      <c r="E6679" s="389" t="s">
        <v>815</v>
      </c>
      <c r="F6679" s="388" t="s">
        <v>7884</v>
      </c>
    </row>
    <row r="6680" spans="1:6">
      <c r="A6680" s="388">
        <v>100299</v>
      </c>
      <c r="B6680" s="388" t="s">
        <v>8140</v>
      </c>
      <c r="C6680" s="388" t="s">
        <v>954</v>
      </c>
      <c r="D6680" s="388" t="s">
        <v>334</v>
      </c>
      <c r="E6680" s="389" t="s">
        <v>811</v>
      </c>
      <c r="F6680" s="388" t="s">
        <v>7884</v>
      </c>
    </row>
    <row r="6681" spans="1:6">
      <c r="A6681" s="388">
        <v>100300</v>
      </c>
      <c r="B6681" s="388" t="s">
        <v>8141</v>
      </c>
      <c r="C6681" s="388" t="s">
        <v>954</v>
      </c>
      <c r="D6681" s="388" t="s">
        <v>334</v>
      </c>
      <c r="E6681" s="389" t="s">
        <v>3008</v>
      </c>
      <c r="F6681" s="388" t="s">
        <v>7884</v>
      </c>
    </row>
    <row r="6682" spans="1:6">
      <c r="A6682" s="388">
        <v>100301</v>
      </c>
      <c r="B6682" s="388" t="s">
        <v>8143</v>
      </c>
      <c r="C6682" s="388" t="s">
        <v>954</v>
      </c>
      <c r="D6682" s="388" t="s">
        <v>334</v>
      </c>
      <c r="E6682" s="389" t="s">
        <v>11216</v>
      </c>
      <c r="F6682" s="388" t="s">
        <v>7884</v>
      </c>
    </row>
    <row r="6683" spans="1:6">
      <c r="A6683" s="388">
        <v>100302</v>
      </c>
      <c r="B6683" s="388" t="s">
        <v>8144</v>
      </c>
      <c r="C6683" s="388" t="s">
        <v>954</v>
      </c>
      <c r="D6683" s="388" t="s">
        <v>334</v>
      </c>
      <c r="E6683" s="389" t="s">
        <v>19172</v>
      </c>
      <c r="F6683" s="388" t="s">
        <v>7884</v>
      </c>
    </row>
    <row r="6684" spans="1:6">
      <c r="A6684" s="388">
        <v>100303</v>
      </c>
      <c r="B6684" s="388" t="s">
        <v>8145</v>
      </c>
      <c r="C6684" s="388" t="s">
        <v>954</v>
      </c>
      <c r="D6684" s="388" t="s">
        <v>334</v>
      </c>
      <c r="E6684" s="389" t="s">
        <v>1838</v>
      </c>
      <c r="F6684" s="388" t="s">
        <v>7884</v>
      </c>
    </row>
    <row r="6685" spans="1:6">
      <c r="A6685" s="388">
        <v>100304</v>
      </c>
      <c r="B6685" s="388" t="s">
        <v>8146</v>
      </c>
      <c r="C6685" s="388" t="s">
        <v>954</v>
      </c>
      <c r="D6685" s="388" t="s">
        <v>334</v>
      </c>
      <c r="E6685" s="389" t="s">
        <v>19173</v>
      </c>
      <c r="F6685" s="388" t="s">
        <v>7884</v>
      </c>
    </row>
    <row r="6686" spans="1:6">
      <c r="A6686" s="388">
        <v>100305</v>
      </c>
      <c r="B6686" s="388" t="s">
        <v>8147</v>
      </c>
      <c r="C6686" s="388" t="s">
        <v>954</v>
      </c>
      <c r="D6686" s="388" t="s">
        <v>334</v>
      </c>
      <c r="E6686" s="389" t="s">
        <v>19174</v>
      </c>
      <c r="F6686" s="388" t="s">
        <v>7884</v>
      </c>
    </row>
    <row r="6687" spans="1:6">
      <c r="A6687" s="388">
        <v>100306</v>
      </c>
      <c r="B6687" s="388" t="s">
        <v>8148</v>
      </c>
      <c r="C6687" s="388" t="s">
        <v>954</v>
      </c>
      <c r="D6687" s="388" t="s">
        <v>334</v>
      </c>
      <c r="E6687" s="389" t="s">
        <v>19175</v>
      </c>
      <c r="F6687" s="388" t="s">
        <v>7884</v>
      </c>
    </row>
    <row r="6688" spans="1:6">
      <c r="A6688" s="388">
        <v>100307</v>
      </c>
      <c r="B6688" s="388" t="s">
        <v>8149</v>
      </c>
      <c r="C6688" s="388" t="s">
        <v>954</v>
      </c>
      <c r="D6688" s="388" t="s">
        <v>334</v>
      </c>
      <c r="E6688" s="389" t="s">
        <v>17879</v>
      </c>
      <c r="F6688" s="388" t="s">
        <v>7884</v>
      </c>
    </row>
    <row r="6689" spans="1:6">
      <c r="A6689" s="388">
        <v>100308</v>
      </c>
      <c r="B6689" s="388" t="s">
        <v>8151</v>
      </c>
      <c r="C6689" s="388" t="s">
        <v>954</v>
      </c>
      <c r="D6689" s="388" t="s">
        <v>334</v>
      </c>
      <c r="E6689" s="389" t="s">
        <v>19176</v>
      </c>
      <c r="F6689" s="388" t="s">
        <v>7884</v>
      </c>
    </row>
    <row r="6690" spans="1:6">
      <c r="A6690" s="388">
        <v>100309</v>
      </c>
      <c r="B6690" s="388" t="s">
        <v>8152</v>
      </c>
      <c r="C6690" s="388" t="s">
        <v>954</v>
      </c>
      <c r="D6690" s="388" t="s">
        <v>334</v>
      </c>
      <c r="E6690" s="389" t="s">
        <v>6359</v>
      </c>
      <c r="F6690" s="388" t="s">
        <v>7884</v>
      </c>
    </row>
    <row r="6691" spans="1:6">
      <c r="A6691" s="388">
        <v>100310</v>
      </c>
      <c r="B6691" s="388" t="s">
        <v>8153</v>
      </c>
      <c r="C6691" s="388" t="s">
        <v>8008</v>
      </c>
      <c r="D6691" s="388" t="s">
        <v>334</v>
      </c>
      <c r="E6691" s="389" t="s">
        <v>14602</v>
      </c>
      <c r="F6691" s="388" t="s">
        <v>7884</v>
      </c>
    </row>
    <row r="6692" spans="1:6">
      <c r="A6692" s="388">
        <v>100311</v>
      </c>
      <c r="B6692" s="388" t="s">
        <v>8154</v>
      </c>
      <c r="C6692" s="388" t="s">
        <v>8008</v>
      </c>
      <c r="D6692" s="388" t="s">
        <v>334</v>
      </c>
      <c r="E6692" s="389" t="s">
        <v>8155</v>
      </c>
      <c r="F6692" s="388" t="s">
        <v>7884</v>
      </c>
    </row>
    <row r="6693" spans="1:6">
      <c r="A6693" s="388">
        <v>100312</v>
      </c>
      <c r="B6693" s="388" t="s">
        <v>8156</v>
      </c>
      <c r="C6693" s="388" t="s">
        <v>8008</v>
      </c>
      <c r="D6693" s="388" t="s">
        <v>334</v>
      </c>
      <c r="E6693" s="389" t="s">
        <v>19177</v>
      </c>
      <c r="F6693" s="388" t="s">
        <v>7884</v>
      </c>
    </row>
    <row r="6694" spans="1:6">
      <c r="A6694" s="388">
        <v>100313</v>
      </c>
      <c r="B6694" s="388" t="s">
        <v>8157</v>
      </c>
      <c r="C6694" s="388" t="s">
        <v>8008</v>
      </c>
      <c r="D6694" s="388" t="s">
        <v>334</v>
      </c>
      <c r="E6694" s="389" t="s">
        <v>19178</v>
      </c>
      <c r="F6694" s="388" t="s">
        <v>7884</v>
      </c>
    </row>
    <row r="6695" spans="1:6">
      <c r="A6695" s="388">
        <v>100314</v>
      </c>
      <c r="B6695" s="388" t="s">
        <v>8158</v>
      </c>
      <c r="C6695" s="388" t="s">
        <v>8008</v>
      </c>
      <c r="D6695" s="388" t="s">
        <v>334</v>
      </c>
      <c r="E6695" s="389" t="s">
        <v>18466</v>
      </c>
      <c r="F6695" s="388" t="s">
        <v>7884</v>
      </c>
    </row>
    <row r="6696" spans="1:6">
      <c r="A6696" s="388">
        <v>100315</v>
      </c>
      <c r="B6696" s="388" t="s">
        <v>8159</v>
      </c>
      <c r="C6696" s="388" t="s">
        <v>8008</v>
      </c>
      <c r="D6696" s="388" t="s">
        <v>334</v>
      </c>
      <c r="E6696" s="389" t="s">
        <v>264</v>
      </c>
      <c r="F6696" s="388" t="s">
        <v>7884</v>
      </c>
    </row>
    <row r="6697" spans="1:6">
      <c r="A6697" s="388">
        <v>100316</v>
      </c>
      <c r="B6697" s="388" t="s">
        <v>8141</v>
      </c>
      <c r="C6697" s="388" t="s">
        <v>8008</v>
      </c>
      <c r="D6697" s="388" t="s">
        <v>334</v>
      </c>
      <c r="E6697" s="389" t="s">
        <v>19179</v>
      </c>
      <c r="F6697" s="388" t="s">
        <v>7884</v>
      </c>
    </row>
    <row r="6698" spans="1:6">
      <c r="A6698" s="388">
        <v>100317</v>
      </c>
      <c r="B6698" s="388" t="s">
        <v>8160</v>
      </c>
      <c r="C6698" s="388" t="s">
        <v>8008</v>
      </c>
      <c r="D6698" s="388" t="s">
        <v>334</v>
      </c>
      <c r="E6698" s="389" t="s">
        <v>19180</v>
      </c>
      <c r="F6698" s="388" t="s">
        <v>7884</v>
      </c>
    </row>
    <row r="6699" spans="1:6">
      <c r="A6699" s="388">
        <v>100318</v>
      </c>
      <c r="B6699" s="388" t="s">
        <v>8146</v>
      </c>
      <c r="C6699" s="388" t="s">
        <v>8008</v>
      </c>
      <c r="D6699" s="388" t="s">
        <v>334</v>
      </c>
      <c r="E6699" s="389" t="s">
        <v>19181</v>
      </c>
      <c r="F6699" s="388" t="s">
        <v>7884</v>
      </c>
    </row>
    <row r="6700" spans="1:6">
      <c r="A6700" s="388">
        <v>100319</v>
      </c>
      <c r="B6700" s="388" t="s">
        <v>8147</v>
      </c>
      <c r="C6700" s="388" t="s">
        <v>8008</v>
      </c>
      <c r="D6700" s="388" t="s">
        <v>334</v>
      </c>
      <c r="E6700" s="389" t="s">
        <v>19182</v>
      </c>
      <c r="F6700" s="388" t="s">
        <v>7884</v>
      </c>
    </row>
    <row r="6701" spans="1:6">
      <c r="A6701" s="388">
        <v>100320</v>
      </c>
      <c r="B6701" s="388" t="s">
        <v>8148</v>
      </c>
      <c r="C6701" s="388" t="s">
        <v>8008</v>
      </c>
      <c r="D6701" s="388" t="s">
        <v>334</v>
      </c>
      <c r="E6701" s="389" t="s">
        <v>19183</v>
      </c>
      <c r="F6701" s="388" t="s">
        <v>7884</v>
      </c>
    </row>
    <row r="6702" spans="1:6">
      <c r="A6702" s="388">
        <v>100321</v>
      </c>
      <c r="B6702" s="388" t="s">
        <v>8152</v>
      </c>
      <c r="C6702" s="388" t="s">
        <v>8008</v>
      </c>
      <c r="D6702" s="388" t="s">
        <v>334</v>
      </c>
      <c r="E6702" s="389" t="s">
        <v>19184</v>
      </c>
      <c r="F6702" s="388" t="s">
        <v>7884</v>
      </c>
    </row>
    <row r="6703" spans="1:6">
      <c r="A6703" s="388">
        <v>100533</v>
      </c>
      <c r="B6703" s="388" t="s">
        <v>8161</v>
      </c>
      <c r="C6703" s="388" t="s">
        <v>954</v>
      </c>
      <c r="D6703" s="388" t="s">
        <v>334</v>
      </c>
      <c r="E6703" s="389" t="s">
        <v>3021</v>
      </c>
      <c r="F6703" s="388" t="s">
        <v>7884</v>
      </c>
    </row>
    <row r="6704" spans="1:6">
      <c r="A6704" s="388">
        <v>100534</v>
      </c>
      <c r="B6704" s="388" t="s">
        <v>8161</v>
      </c>
      <c r="C6704" s="388" t="s">
        <v>8008</v>
      </c>
      <c r="D6704" s="388" t="s">
        <v>334</v>
      </c>
      <c r="E6704" s="389" t="s">
        <v>19185</v>
      </c>
      <c r="F6704" s="388" t="s">
        <v>7884</v>
      </c>
    </row>
    <row r="6705" spans="1:6">
      <c r="A6705" s="388">
        <v>100535</v>
      </c>
      <c r="B6705" s="388" t="s">
        <v>8163</v>
      </c>
      <c r="C6705" s="388" t="s">
        <v>954</v>
      </c>
      <c r="D6705" s="388" t="s">
        <v>334</v>
      </c>
      <c r="E6705" s="389" t="s">
        <v>943</v>
      </c>
      <c r="F6705" s="388" t="s">
        <v>7884</v>
      </c>
    </row>
    <row r="6706" spans="1:6">
      <c r="A6706" s="388">
        <v>100536</v>
      </c>
      <c r="B6706" s="388" t="s">
        <v>8164</v>
      </c>
      <c r="C6706" s="388" t="s">
        <v>8008</v>
      </c>
      <c r="D6706" s="388" t="s">
        <v>334</v>
      </c>
      <c r="E6706" s="389" t="s">
        <v>19186</v>
      </c>
      <c r="F6706" s="388" t="s">
        <v>7884</v>
      </c>
    </row>
    <row r="6707" spans="1:6">
      <c r="A6707" s="388">
        <v>101284</v>
      </c>
      <c r="B6707" s="388" t="s">
        <v>8165</v>
      </c>
      <c r="C6707" s="388" t="s">
        <v>954</v>
      </c>
      <c r="D6707" s="388" t="s">
        <v>334</v>
      </c>
      <c r="E6707" s="389" t="s">
        <v>1424</v>
      </c>
      <c r="F6707" s="388" t="s">
        <v>7884</v>
      </c>
    </row>
    <row r="6708" spans="1:6">
      <c r="A6708" s="388">
        <v>101285</v>
      </c>
      <c r="B6708" s="388" t="s">
        <v>8166</v>
      </c>
      <c r="C6708" s="388" t="s">
        <v>954</v>
      </c>
      <c r="D6708" s="388" t="s">
        <v>334</v>
      </c>
      <c r="E6708" s="389" t="s">
        <v>811</v>
      </c>
      <c r="F6708" s="388" t="s">
        <v>7884</v>
      </c>
    </row>
    <row r="6709" spans="1:6">
      <c r="A6709" s="388">
        <v>101286</v>
      </c>
      <c r="B6709" s="388" t="s">
        <v>8167</v>
      </c>
      <c r="C6709" s="388" t="s">
        <v>8008</v>
      </c>
      <c r="D6709" s="388" t="s">
        <v>334</v>
      </c>
      <c r="E6709" s="389" t="s">
        <v>3375</v>
      </c>
      <c r="F6709" s="388" t="s">
        <v>7884</v>
      </c>
    </row>
    <row r="6710" spans="1:6">
      <c r="A6710" s="388">
        <v>101287</v>
      </c>
      <c r="B6710" s="388" t="s">
        <v>8169</v>
      </c>
      <c r="C6710" s="388" t="s">
        <v>8008</v>
      </c>
      <c r="D6710" s="388" t="s">
        <v>334</v>
      </c>
      <c r="E6710" s="389" t="s">
        <v>19187</v>
      </c>
      <c r="F6710" s="388" t="s">
        <v>7884</v>
      </c>
    </row>
    <row r="6711" spans="1:6">
      <c r="A6711" s="388">
        <v>101288</v>
      </c>
      <c r="B6711" s="388" t="s">
        <v>8170</v>
      </c>
      <c r="C6711" s="388" t="s">
        <v>8008</v>
      </c>
      <c r="D6711" s="388" t="s">
        <v>334</v>
      </c>
      <c r="E6711" s="389" t="s">
        <v>19188</v>
      </c>
      <c r="F6711" s="388" t="s">
        <v>7884</v>
      </c>
    </row>
    <row r="6712" spans="1:6">
      <c r="A6712" s="388">
        <v>101289</v>
      </c>
      <c r="B6712" s="388" t="s">
        <v>8171</v>
      </c>
      <c r="C6712" s="388" t="s">
        <v>8008</v>
      </c>
      <c r="D6712" s="388" t="s">
        <v>334</v>
      </c>
      <c r="E6712" s="389" t="s">
        <v>6169</v>
      </c>
      <c r="F6712" s="388" t="s">
        <v>7884</v>
      </c>
    </row>
    <row r="6713" spans="1:6">
      <c r="A6713" s="388">
        <v>101290</v>
      </c>
      <c r="B6713" s="388" t="s">
        <v>8172</v>
      </c>
      <c r="C6713" s="388" t="s">
        <v>8008</v>
      </c>
      <c r="D6713" s="388" t="s">
        <v>334</v>
      </c>
      <c r="E6713" s="389" t="s">
        <v>1785</v>
      </c>
      <c r="F6713" s="388" t="s">
        <v>7884</v>
      </c>
    </row>
    <row r="6714" spans="1:6">
      <c r="A6714" s="388">
        <v>101291</v>
      </c>
      <c r="B6714" s="388" t="s">
        <v>8173</v>
      </c>
      <c r="C6714" s="388" t="s">
        <v>8008</v>
      </c>
      <c r="D6714" s="388" t="s">
        <v>334</v>
      </c>
      <c r="E6714" s="389" t="s">
        <v>952</v>
      </c>
      <c r="F6714" s="388" t="s">
        <v>7884</v>
      </c>
    </row>
    <row r="6715" spans="1:6">
      <c r="A6715" s="388">
        <v>101292</v>
      </c>
      <c r="B6715" s="388" t="s">
        <v>8174</v>
      </c>
      <c r="C6715" s="388" t="s">
        <v>8008</v>
      </c>
      <c r="D6715" s="388" t="s">
        <v>334</v>
      </c>
      <c r="E6715" s="389" t="s">
        <v>17803</v>
      </c>
      <c r="F6715" s="388" t="s">
        <v>7884</v>
      </c>
    </row>
    <row r="6716" spans="1:6">
      <c r="A6716" s="388">
        <v>101293</v>
      </c>
      <c r="B6716" s="388" t="s">
        <v>8175</v>
      </c>
      <c r="C6716" s="388" t="s">
        <v>8008</v>
      </c>
      <c r="D6716" s="388" t="s">
        <v>334</v>
      </c>
      <c r="E6716" s="389" t="s">
        <v>14991</v>
      </c>
      <c r="F6716" s="388" t="s">
        <v>7884</v>
      </c>
    </row>
    <row r="6717" spans="1:6">
      <c r="A6717" s="388">
        <v>101294</v>
      </c>
      <c r="B6717" s="388" t="s">
        <v>8177</v>
      </c>
      <c r="C6717" s="388" t="s">
        <v>8008</v>
      </c>
      <c r="D6717" s="388" t="s">
        <v>334</v>
      </c>
      <c r="E6717" s="389" t="s">
        <v>17142</v>
      </c>
      <c r="F6717" s="388" t="s">
        <v>7884</v>
      </c>
    </row>
    <row r="6718" spans="1:6">
      <c r="A6718" s="388">
        <v>101295</v>
      </c>
      <c r="B6718" s="388" t="s">
        <v>8178</v>
      </c>
      <c r="C6718" s="388" t="s">
        <v>8008</v>
      </c>
      <c r="D6718" s="388" t="s">
        <v>334</v>
      </c>
      <c r="E6718" s="389" t="s">
        <v>8181</v>
      </c>
      <c r="F6718" s="388" t="s">
        <v>7884</v>
      </c>
    </row>
    <row r="6719" spans="1:6">
      <c r="A6719" s="388">
        <v>101296</v>
      </c>
      <c r="B6719" s="388" t="s">
        <v>8179</v>
      </c>
      <c r="C6719" s="388" t="s">
        <v>8008</v>
      </c>
      <c r="D6719" s="388" t="s">
        <v>334</v>
      </c>
      <c r="E6719" s="389" t="s">
        <v>7917</v>
      </c>
      <c r="F6719" s="388" t="s">
        <v>7884</v>
      </c>
    </row>
    <row r="6720" spans="1:6">
      <c r="A6720" s="388">
        <v>101297</v>
      </c>
      <c r="B6720" s="388" t="s">
        <v>8180</v>
      </c>
      <c r="C6720" s="388" t="s">
        <v>8008</v>
      </c>
      <c r="D6720" s="388" t="s">
        <v>334</v>
      </c>
      <c r="E6720" s="389" t="s">
        <v>14444</v>
      </c>
      <c r="F6720" s="388" t="s">
        <v>7884</v>
      </c>
    </row>
    <row r="6721" spans="1:6">
      <c r="A6721" s="388">
        <v>101298</v>
      </c>
      <c r="B6721" s="388" t="s">
        <v>8182</v>
      </c>
      <c r="C6721" s="388" t="s">
        <v>8008</v>
      </c>
      <c r="D6721" s="388" t="s">
        <v>334</v>
      </c>
      <c r="E6721" s="389" t="s">
        <v>2561</v>
      </c>
      <c r="F6721" s="388" t="s">
        <v>7884</v>
      </c>
    </row>
    <row r="6722" spans="1:6">
      <c r="A6722" s="388">
        <v>101299</v>
      </c>
      <c r="B6722" s="388" t="s">
        <v>8183</v>
      </c>
      <c r="C6722" s="388" t="s">
        <v>8008</v>
      </c>
      <c r="D6722" s="388" t="s">
        <v>334</v>
      </c>
      <c r="E6722" s="389" t="s">
        <v>5469</v>
      </c>
      <c r="F6722" s="388" t="s">
        <v>7884</v>
      </c>
    </row>
    <row r="6723" spans="1:6">
      <c r="A6723" s="388">
        <v>101300</v>
      </c>
      <c r="B6723" s="388" t="s">
        <v>8184</v>
      </c>
      <c r="C6723" s="388" t="s">
        <v>8008</v>
      </c>
      <c r="D6723" s="388" t="s">
        <v>334</v>
      </c>
      <c r="E6723" s="389" t="s">
        <v>4085</v>
      </c>
      <c r="F6723" s="388" t="s">
        <v>7884</v>
      </c>
    </row>
    <row r="6724" spans="1:6">
      <c r="A6724" s="388">
        <v>101301</v>
      </c>
      <c r="B6724" s="388" t="s">
        <v>8185</v>
      </c>
      <c r="C6724" s="388" t="s">
        <v>8008</v>
      </c>
      <c r="D6724" s="388" t="s">
        <v>334</v>
      </c>
      <c r="E6724" s="389" t="s">
        <v>6045</v>
      </c>
      <c r="F6724" s="388" t="s">
        <v>7884</v>
      </c>
    </row>
    <row r="6725" spans="1:6">
      <c r="A6725" s="388">
        <v>101302</v>
      </c>
      <c r="B6725" s="388" t="s">
        <v>8186</v>
      </c>
      <c r="C6725" s="388" t="s">
        <v>8008</v>
      </c>
      <c r="D6725" s="388" t="s">
        <v>334</v>
      </c>
      <c r="E6725" s="389" t="s">
        <v>8187</v>
      </c>
      <c r="F6725" s="388" t="s">
        <v>7884</v>
      </c>
    </row>
    <row r="6726" spans="1:6">
      <c r="A6726" s="388">
        <v>101303</v>
      </c>
      <c r="B6726" s="388" t="s">
        <v>8188</v>
      </c>
      <c r="C6726" s="388" t="s">
        <v>8008</v>
      </c>
      <c r="D6726" s="388" t="s">
        <v>334</v>
      </c>
      <c r="E6726" s="389" t="s">
        <v>18917</v>
      </c>
      <c r="F6726" s="388" t="s">
        <v>7884</v>
      </c>
    </row>
    <row r="6727" spans="1:6">
      <c r="A6727" s="388">
        <v>101304</v>
      </c>
      <c r="B6727" s="388" t="s">
        <v>8189</v>
      </c>
      <c r="C6727" s="388" t="s">
        <v>8008</v>
      </c>
      <c r="D6727" s="388" t="s">
        <v>334</v>
      </c>
      <c r="E6727" s="389" t="s">
        <v>18665</v>
      </c>
      <c r="F6727" s="388" t="s">
        <v>7884</v>
      </c>
    </row>
    <row r="6728" spans="1:6">
      <c r="A6728" s="388">
        <v>101305</v>
      </c>
      <c r="B6728" s="388" t="s">
        <v>8190</v>
      </c>
      <c r="C6728" s="388" t="s">
        <v>8008</v>
      </c>
      <c r="D6728" s="388" t="s">
        <v>334</v>
      </c>
      <c r="E6728" s="389" t="s">
        <v>18834</v>
      </c>
      <c r="F6728" s="388" t="s">
        <v>7884</v>
      </c>
    </row>
    <row r="6729" spans="1:6">
      <c r="A6729" s="388">
        <v>101307</v>
      </c>
      <c r="B6729" s="388" t="s">
        <v>8193</v>
      </c>
      <c r="C6729" s="388" t="s">
        <v>8008</v>
      </c>
      <c r="D6729" s="388" t="s">
        <v>334</v>
      </c>
      <c r="E6729" s="389" t="s">
        <v>6231</v>
      </c>
      <c r="F6729" s="388" t="s">
        <v>7884</v>
      </c>
    </row>
    <row r="6730" spans="1:6">
      <c r="A6730" s="388">
        <v>101308</v>
      </c>
      <c r="B6730" s="388" t="s">
        <v>8194</v>
      </c>
      <c r="C6730" s="388" t="s">
        <v>8008</v>
      </c>
      <c r="D6730" s="388" t="s">
        <v>334</v>
      </c>
      <c r="E6730" s="389" t="s">
        <v>1257</v>
      </c>
      <c r="F6730" s="388" t="s">
        <v>7884</v>
      </c>
    </row>
    <row r="6731" spans="1:6">
      <c r="A6731" s="388">
        <v>101309</v>
      </c>
      <c r="B6731" s="388" t="s">
        <v>8196</v>
      </c>
      <c r="C6731" s="388" t="s">
        <v>8008</v>
      </c>
      <c r="D6731" s="388" t="s">
        <v>334</v>
      </c>
      <c r="E6731" s="389" t="s">
        <v>12879</v>
      </c>
      <c r="F6731" s="388" t="s">
        <v>7884</v>
      </c>
    </row>
    <row r="6732" spans="1:6">
      <c r="A6732" s="388">
        <v>101310</v>
      </c>
      <c r="B6732" s="388" t="s">
        <v>8198</v>
      </c>
      <c r="C6732" s="388" t="s">
        <v>8008</v>
      </c>
      <c r="D6732" s="388" t="s">
        <v>334</v>
      </c>
      <c r="E6732" s="389" t="s">
        <v>11478</v>
      </c>
      <c r="F6732" s="388" t="s">
        <v>7884</v>
      </c>
    </row>
    <row r="6733" spans="1:6">
      <c r="A6733" s="388">
        <v>101311</v>
      </c>
      <c r="B6733" s="388" t="s">
        <v>8200</v>
      </c>
      <c r="C6733" s="388" t="s">
        <v>8008</v>
      </c>
      <c r="D6733" s="388" t="s">
        <v>334</v>
      </c>
      <c r="E6733" s="389" t="s">
        <v>14991</v>
      </c>
      <c r="F6733" s="388" t="s">
        <v>7884</v>
      </c>
    </row>
    <row r="6734" spans="1:6">
      <c r="A6734" s="388">
        <v>101312</v>
      </c>
      <c r="B6734" s="388" t="s">
        <v>8201</v>
      </c>
      <c r="C6734" s="388" t="s">
        <v>8008</v>
      </c>
      <c r="D6734" s="388" t="s">
        <v>334</v>
      </c>
      <c r="E6734" s="389" t="s">
        <v>6410</v>
      </c>
      <c r="F6734" s="388" t="s">
        <v>7884</v>
      </c>
    </row>
    <row r="6735" spans="1:6">
      <c r="A6735" s="388">
        <v>101313</v>
      </c>
      <c r="B6735" s="388" t="s">
        <v>8202</v>
      </c>
      <c r="C6735" s="388" t="s">
        <v>8008</v>
      </c>
      <c r="D6735" s="388" t="s">
        <v>334</v>
      </c>
      <c r="E6735" s="389" t="s">
        <v>19189</v>
      </c>
      <c r="F6735" s="388" t="s">
        <v>7884</v>
      </c>
    </row>
    <row r="6736" spans="1:6">
      <c r="A6736" s="388">
        <v>101314</v>
      </c>
      <c r="B6736" s="388" t="s">
        <v>8203</v>
      </c>
      <c r="C6736" s="388" t="s">
        <v>8008</v>
      </c>
      <c r="D6736" s="388" t="s">
        <v>334</v>
      </c>
      <c r="E6736" s="389" t="s">
        <v>19189</v>
      </c>
      <c r="F6736" s="388" t="s">
        <v>7884</v>
      </c>
    </row>
    <row r="6737" spans="1:6">
      <c r="A6737" s="388">
        <v>101315</v>
      </c>
      <c r="B6737" s="388" t="s">
        <v>8204</v>
      </c>
      <c r="C6737" s="388" t="s">
        <v>8008</v>
      </c>
      <c r="D6737" s="388" t="s">
        <v>334</v>
      </c>
      <c r="E6737" s="389" t="s">
        <v>14999</v>
      </c>
      <c r="F6737" s="388" t="s">
        <v>7884</v>
      </c>
    </row>
    <row r="6738" spans="1:6">
      <c r="A6738" s="388">
        <v>101316</v>
      </c>
      <c r="B6738" s="388" t="s">
        <v>8205</v>
      </c>
      <c r="C6738" s="388" t="s">
        <v>8008</v>
      </c>
      <c r="D6738" s="388" t="s">
        <v>334</v>
      </c>
      <c r="E6738" s="389" t="s">
        <v>13932</v>
      </c>
      <c r="F6738" s="388" t="s">
        <v>7884</v>
      </c>
    </row>
    <row r="6739" spans="1:6">
      <c r="A6739" s="388">
        <v>101317</v>
      </c>
      <c r="B6739" s="388" t="s">
        <v>8206</v>
      </c>
      <c r="C6739" s="388" t="s">
        <v>8008</v>
      </c>
      <c r="D6739" s="388" t="s">
        <v>334</v>
      </c>
      <c r="E6739" s="389" t="s">
        <v>19190</v>
      </c>
      <c r="F6739" s="388" t="s">
        <v>7884</v>
      </c>
    </row>
    <row r="6740" spans="1:6">
      <c r="A6740" s="388">
        <v>101318</v>
      </c>
      <c r="B6740" s="388" t="s">
        <v>8207</v>
      </c>
      <c r="C6740" s="388" t="s">
        <v>8008</v>
      </c>
      <c r="D6740" s="388" t="s">
        <v>334</v>
      </c>
      <c r="E6740" s="389" t="s">
        <v>19191</v>
      </c>
      <c r="F6740" s="388" t="s">
        <v>7884</v>
      </c>
    </row>
    <row r="6741" spans="1:6">
      <c r="A6741" s="388">
        <v>101319</v>
      </c>
      <c r="B6741" s="388" t="s">
        <v>8208</v>
      </c>
      <c r="C6741" s="388" t="s">
        <v>8008</v>
      </c>
      <c r="D6741" s="388" t="s">
        <v>334</v>
      </c>
      <c r="E6741" s="389" t="s">
        <v>5645</v>
      </c>
      <c r="F6741" s="388" t="s">
        <v>7884</v>
      </c>
    </row>
    <row r="6742" spans="1:6">
      <c r="A6742" s="388">
        <v>101320</v>
      </c>
      <c r="B6742" s="388" t="s">
        <v>8209</v>
      </c>
      <c r="C6742" s="388" t="s">
        <v>8008</v>
      </c>
      <c r="D6742" s="388" t="s">
        <v>334</v>
      </c>
      <c r="E6742" s="389" t="s">
        <v>6712</v>
      </c>
      <c r="F6742" s="388" t="s">
        <v>7884</v>
      </c>
    </row>
    <row r="6743" spans="1:6">
      <c r="A6743" s="388">
        <v>101322</v>
      </c>
      <c r="B6743" s="388" t="s">
        <v>8211</v>
      </c>
      <c r="C6743" s="388" t="s">
        <v>8008</v>
      </c>
      <c r="D6743" s="388" t="s">
        <v>334</v>
      </c>
      <c r="E6743" s="389" t="s">
        <v>14991</v>
      </c>
      <c r="F6743" s="388" t="s">
        <v>7884</v>
      </c>
    </row>
    <row r="6744" spans="1:6">
      <c r="A6744" s="388">
        <v>101323</v>
      </c>
      <c r="B6744" s="388" t="s">
        <v>8212</v>
      </c>
      <c r="C6744" s="388" t="s">
        <v>8008</v>
      </c>
      <c r="D6744" s="388" t="s">
        <v>334</v>
      </c>
      <c r="E6744" s="389" t="s">
        <v>5668</v>
      </c>
      <c r="F6744" s="388" t="s">
        <v>7884</v>
      </c>
    </row>
    <row r="6745" spans="1:6">
      <c r="A6745" s="388">
        <v>101324</v>
      </c>
      <c r="B6745" s="388" t="s">
        <v>8213</v>
      </c>
      <c r="C6745" s="388" t="s">
        <v>8008</v>
      </c>
      <c r="D6745" s="388" t="s">
        <v>334</v>
      </c>
      <c r="E6745" s="389" t="s">
        <v>1348</v>
      </c>
      <c r="F6745" s="388" t="s">
        <v>7884</v>
      </c>
    </row>
    <row r="6746" spans="1:6">
      <c r="A6746" s="388">
        <v>101325</v>
      </c>
      <c r="B6746" s="388" t="s">
        <v>8214</v>
      </c>
      <c r="C6746" s="388" t="s">
        <v>8008</v>
      </c>
      <c r="D6746" s="388" t="s">
        <v>334</v>
      </c>
      <c r="E6746" s="389" t="s">
        <v>19192</v>
      </c>
      <c r="F6746" s="388" t="s">
        <v>7884</v>
      </c>
    </row>
    <row r="6747" spans="1:6">
      <c r="A6747" s="388">
        <v>101326</v>
      </c>
      <c r="B6747" s="388" t="s">
        <v>8215</v>
      </c>
      <c r="C6747" s="388" t="s">
        <v>8008</v>
      </c>
      <c r="D6747" s="388" t="s">
        <v>334</v>
      </c>
      <c r="E6747" s="389" t="s">
        <v>6174</v>
      </c>
      <c r="F6747" s="388" t="s">
        <v>7884</v>
      </c>
    </row>
    <row r="6748" spans="1:6">
      <c r="A6748" s="388">
        <v>101327</v>
      </c>
      <c r="B6748" s="388" t="s">
        <v>8217</v>
      </c>
      <c r="C6748" s="388" t="s">
        <v>8008</v>
      </c>
      <c r="D6748" s="388" t="s">
        <v>334</v>
      </c>
      <c r="E6748" s="389" t="s">
        <v>3832</v>
      </c>
      <c r="F6748" s="388" t="s">
        <v>7884</v>
      </c>
    </row>
    <row r="6749" spans="1:6">
      <c r="A6749" s="388">
        <v>101328</v>
      </c>
      <c r="B6749" s="388" t="s">
        <v>8218</v>
      </c>
      <c r="C6749" s="388" t="s">
        <v>8008</v>
      </c>
      <c r="D6749" s="388" t="s">
        <v>334</v>
      </c>
      <c r="E6749" s="389" t="s">
        <v>4289</v>
      </c>
      <c r="F6749" s="388" t="s">
        <v>7884</v>
      </c>
    </row>
    <row r="6750" spans="1:6">
      <c r="A6750" s="388">
        <v>101329</v>
      </c>
      <c r="B6750" s="388" t="s">
        <v>8220</v>
      </c>
      <c r="C6750" s="388" t="s">
        <v>8008</v>
      </c>
      <c r="D6750" s="388" t="s">
        <v>334</v>
      </c>
      <c r="E6750" s="389" t="s">
        <v>19193</v>
      </c>
      <c r="F6750" s="388" t="s">
        <v>7884</v>
      </c>
    </row>
    <row r="6751" spans="1:6">
      <c r="A6751" s="388">
        <v>101330</v>
      </c>
      <c r="B6751" s="388" t="s">
        <v>8221</v>
      </c>
      <c r="C6751" s="388" t="s">
        <v>8008</v>
      </c>
      <c r="D6751" s="388" t="s">
        <v>334</v>
      </c>
      <c r="E6751" s="389" t="s">
        <v>4701</v>
      </c>
      <c r="F6751" s="388" t="s">
        <v>7884</v>
      </c>
    </row>
    <row r="6752" spans="1:6">
      <c r="A6752" s="388">
        <v>101331</v>
      </c>
      <c r="B6752" s="388" t="s">
        <v>8222</v>
      </c>
      <c r="C6752" s="388" t="s">
        <v>8008</v>
      </c>
      <c r="D6752" s="388" t="s">
        <v>334</v>
      </c>
      <c r="E6752" s="389" t="s">
        <v>17313</v>
      </c>
      <c r="F6752" s="388" t="s">
        <v>7884</v>
      </c>
    </row>
    <row r="6753" spans="1:6">
      <c r="A6753" s="388">
        <v>101332</v>
      </c>
      <c r="B6753" s="388" t="s">
        <v>8223</v>
      </c>
      <c r="C6753" s="388" t="s">
        <v>8008</v>
      </c>
      <c r="D6753" s="388" t="s">
        <v>334</v>
      </c>
      <c r="E6753" s="389" t="s">
        <v>1485</v>
      </c>
      <c r="F6753" s="388" t="s">
        <v>7884</v>
      </c>
    </row>
    <row r="6754" spans="1:6">
      <c r="A6754" s="388">
        <v>101333</v>
      </c>
      <c r="B6754" s="388" t="s">
        <v>8225</v>
      </c>
      <c r="C6754" s="388" t="s">
        <v>8008</v>
      </c>
      <c r="D6754" s="388" t="s">
        <v>334</v>
      </c>
      <c r="E6754" s="389" t="s">
        <v>618</v>
      </c>
      <c r="F6754" s="388" t="s">
        <v>7884</v>
      </c>
    </row>
    <row r="6755" spans="1:6">
      <c r="A6755" s="388">
        <v>101334</v>
      </c>
      <c r="B6755" s="388" t="s">
        <v>8226</v>
      </c>
      <c r="C6755" s="388" t="s">
        <v>8008</v>
      </c>
      <c r="D6755" s="388" t="s">
        <v>334</v>
      </c>
      <c r="E6755" s="389" t="s">
        <v>19194</v>
      </c>
      <c r="F6755" s="388" t="s">
        <v>7884</v>
      </c>
    </row>
    <row r="6756" spans="1:6">
      <c r="A6756" s="388">
        <v>101335</v>
      </c>
      <c r="B6756" s="388" t="s">
        <v>8227</v>
      </c>
      <c r="C6756" s="388" t="s">
        <v>8008</v>
      </c>
      <c r="D6756" s="388" t="s">
        <v>334</v>
      </c>
      <c r="E6756" s="389" t="s">
        <v>574</v>
      </c>
      <c r="F6756" s="388" t="s">
        <v>7884</v>
      </c>
    </row>
    <row r="6757" spans="1:6">
      <c r="A6757" s="388">
        <v>101336</v>
      </c>
      <c r="B6757" s="388" t="s">
        <v>8228</v>
      </c>
      <c r="C6757" s="388" t="s">
        <v>8008</v>
      </c>
      <c r="D6757" s="388" t="s">
        <v>334</v>
      </c>
      <c r="E6757" s="389" t="s">
        <v>13068</v>
      </c>
      <c r="F6757" s="388" t="s">
        <v>7884</v>
      </c>
    </row>
    <row r="6758" spans="1:6">
      <c r="A6758" s="388">
        <v>101337</v>
      </c>
      <c r="B6758" s="388" t="s">
        <v>8229</v>
      </c>
      <c r="C6758" s="388" t="s">
        <v>8008</v>
      </c>
      <c r="D6758" s="388" t="s">
        <v>334</v>
      </c>
      <c r="E6758" s="389" t="s">
        <v>3302</v>
      </c>
      <c r="F6758" s="388" t="s">
        <v>7884</v>
      </c>
    </row>
    <row r="6759" spans="1:6">
      <c r="A6759" s="388">
        <v>101338</v>
      </c>
      <c r="B6759" s="388" t="s">
        <v>8230</v>
      </c>
      <c r="C6759" s="388" t="s">
        <v>8008</v>
      </c>
      <c r="D6759" s="388" t="s">
        <v>334</v>
      </c>
      <c r="E6759" s="389" t="s">
        <v>10224</v>
      </c>
      <c r="F6759" s="388" t="s">
        <v>7884</v>
      </c>
    </row>
    <row r="6760" spans="1:6">
      <c r="A6760" s="388">
        <v>101339</v>
      </c>
      <c r="B6760" s="388" t="s">
        <v>8232</v>
      </c>
      <c r="C6760" s="388" t="s">
        <v>8008</v>
      </c>
      <c r="D6760" s="388" t="s">
        <v>334</v>
      </c>
      <c r="E6760" s="389" t="s">
        <v>13901</v>
      </c>
      <c r="F6760" s="388" t="s">
        <v>7884</v>
      </c>
    </row>
    <row r="6761" spans="1:6">
      <c r="A6761" s="388">
        <v>101340</v>
      </c>
      <c r="B6761" s="388" t="s">
        <v>8233</v>
      </c>
      <c r="C6761" s="388" t="s">
        <v>8008</v>
      </c>
      <c r="D6761" s="388" t="s">
        <v>334</v>
      </c>
      <c r="E6761" s="389" t="s">
        <v>1934</v>
      </c>
      <c r="F6761" s="388" t="s">
        <v>7884</v>
      </c>
    </row>
    <row r="6762" spans="1:6">
      <c r="A6762" s="388">
        <v>101341</v>
      </c>
      <c r="B6762" s="388" t="s">
        <v>8234</v>
      </c>
      <c r="C6762" s="388" t="s">
        <v>8008</v>
      </c>
      <c r="D6762" s="388" t="s">
        <v>334</v>
      </c>
      <c r="E6762" s="389" t="s">
        <v>5192</v>
      </c>
      <c r="F6762" s="388" t="s">
        <v>7884</v>
      </c>
    </row>
    <row r="6763" spans="1:6">
      <c r="A6763" s="388">
        <v>101342</v>
      </c>
      <c r="B6763" s="388" t="s">
        <v>8235</v>
      </c>
      <c r="C6763" s="388" t="s">
        <v>8008</v>
      </c>
      <c r="D6763" s="388" t="s">
        <v>334</v>
      </c>
      <c r="E6763" s="389" t="s">
        <v>14718</v>
      </c>
      <c r="F6763" s="388" t="s">
        <v>7884</v>
      </c>
    </row>
    <row r="6764" spans="1:6">
      <c r="A6764" s="388">
        <v>101343</v>
      </c>
      <c r="B6764" s="388" t="s">
        <v>8237</v>
      </c>
      <c r="C6764" s="388" t="s">
        <v>8008</v>
      </c>
      <c r="D6764" s="388" t="s">
        <v>334</v>
      </c>
      <c r="E6764" s="389" t="s">
        <v>14991</v>
      </c>
      <c r="F6764" s="388" t="s">
        <v>7884</v>
      </c>
    </row>
    <row r="6765" spans="1:6">
      <c r="A6765" s="388">
        <v>101344</v>
      </c>
      <c r="B6765" s="388" t="s">
        <v>8238</v>
      </c>
      <c r="C6765" s="388" t="s">
        <v>8008</v>
      </c>
      <c r="D6765" s="388" t="s">
        <v>334</v>
      </c>
      <c r="E6765" s="389" t="s">
        <v>2916</v>
      </c>
      <c r="F6765" s="388" t="s">
        <v>7884</v>
      </c>
    </row>
    <row r="6766" spans="1:6">
      <c r="A6766" s="388">
        <v>101345</v>
      </c>
      <c r="B6766" s="388" t="s">
        <v>8239</v>
      </c>
      <c r="C6766" s="388" t="s">
        <v>8008</v>
      </c>
      <c r="D6766" s="388" t="s">
        <v>334</v>
      </c>
      <c r="E6766" s="389" t="s">
        <v>10831</v>
      </c>
      <c r="F6766" s="388" t="s">
        <v>7884</v>
      </c>
    </row>
    <row r="6767" spans="1:6">
      <c r="A6767" s="388">
        <v>101346</v>
      </c>
      <c r="B6767" s="388" t="s">
        <v>8240</v>
      </c>
      <c r="C6767" s="388" t="s">
        <v>8008</v>
      </c>
      <c r="D6767" s="388" t="s">
        <v>334</v>
      </c>
      <c r="E6767" s="389" t="s">
        <v>1407</v>
      </c>
      <c r="F6767" s="388" t="s">
        <v>7884</v>
      </c>
    </row>
    <row r="6768" spans="1:6">
      <c r="A6768" s="388">
        <v>101347</v>
      </c>
      <c r="B6768" s="388" t="s">
        <v>8241</v>
      </c>
      <c r="C6768" s="388" t="s">
        <v>8008</v>
      </c>
      <c r="D6768" s="388" t="s">
        <v>334</v>
      </c>
      <c r="E6768" s="389" t="s">
        <v>4673</v>
      </c>
      <c r="F6768" s="388" t="s">
        <v>7884</v>
      </c>
    </row>
    <row r="6769" spans="1:6">
      <c r="A6769" s="388">
        <v>101348</v>
      </c>
      <c r="B6769" s="388" t="s">
        <v>8242</v>
      </c>
      <c r="C6769" s="388" t="s">
        <v>8008</v>
      </c>
      <c r="D6769" s="388" t="s">
        <v>334</v>
      </c>
      <c r="E6769" s="389" t="s">
        <v>6815</v>
      </c>
      <c r="F6769" s="388" t="s">
        <v>7884</v>
      </c>
    </row>
    <row r="6770" spans="1:6">
      <c r="A6770" s="388">
        <v>101349</v>
      </c>
      <c r="B6770" s="388" t="s">
        <v>8243</v>
      </c>
      <c r="C6770" s="388" t="s">
        <v>8008</v>
      </c>
      <c r="D6770" s="388" t="s">
        <v>334</v>
      </c>
      <c r="E6770" s="389" t="s">
        <v>13925</v>
      </c>
      <c r="F6770" s="388" t="s">
        <v>7884</v>
      </c>
    </row>
    <row r="6771" spans="1:6">
      <c r="A6771" s="388">
        <v>101350</v>
      </c>
      <c r="B6771" s="388" t="s">
        <v>8244</v>
      </c>
      <c r="C6771" s="388" t="s">
        <v>8008</v>
      </c>
      <c r="D6771" s="388" t="s">
        <v>334</v>
      </c>
      <c r="E6771" s="389" t="s">
        <v>3379</v>
      </c>
      <c r="F6771" s="388" t="s">
        <v>7884</v>
      </c>
    </row>
    <row r="6772" spans="1:6">
      <c r="A6772" s="388">
        <v>101351</v>
      </c>
      <c r="B6772" s="388" t="s">
        <v>8245</v>
      </c>
      <c r="C6772" s="388" t="s">
        <v>8008</v>
      </c>
      <c r="D6772" s="388" t="s">
        <v>334</v>
      </c>
      <c r="E6772" s="389" t="s">
        <v>3265</v>
      </c>
      <c r="F6772" s="388" t="s">
        <v>7884</v>
      </c>
    </row>
    <row r="6773" spans="1:6">
      <c r="A6773" s="388">
        <v>101352</v>
      </c>
      <c r="B6773" s="388" t="s">
        <v>8246</v>
      </c>
      <c r="C6773" s="388" t="s">
        <v>8008</v>
      </c>
      <c r="D6773" s="388" t="s">
        <v>334</v>
      </c>
      <c r="E6773" s="389" t="s">
        <v>4488</v>
      </c>
      <c r="F6773" s="388" t="s">
        <v>7884</v>
      </c>
    </row>
    <row r="6774" spans="1:6">
      <c r="A6774" s="388">
        <v>101353</v>
      </c>
      <c r="B6774" s="388" t="s">
        <v>8247</v>
      </c>
      <c r="C6774" s="388" t="s">
        <v>8008</v>
      </c>
      <c r="D6774" s="388" t="s">
        <v>334</v>
      </c>
      <c r="E6774" s="389" t="s">
        <v>4083</v>
      </c>
      <c r="F6774" s="388" t="s">
        <v>7884</v>
      </c>
    </row>
    <row r="6775" spans="1:6">
      <c r="A6775" s="388">
        <v>101354</v>
      </c>
      <c r="B6775" s="388" t="s">
        <v>8249</v>
      </c>
      <c r="C6775" s="388" t="s">
        <v>8008</v>
      </c>
      <c r="D6775" s="388" t="s">
        <v>334</v>
      </c>
      <c r="E6775" s="389" t="s">
        <v>1269</v>
      </c>
      <c r="F6775" s="388" t="s">
        <v>7884</v>
      </c>
    </row>
    <row r="6776" spans="1:6">
      <c r="A6776" s="388">
        <v>101355</v>
      </c>
      <c r="B6776" s="388" t="s">
        <v>8250</v>
      </c>
      <c r="C6776" s="388" t="s">
        <v>8008</v>
      </c>
      <c r="D6776" s="388" t="s">
        <v>334</v>
      </c>
      <c r="E6776" s="389" t="s">
        <v>14018</v>
      </c>
      <c r="F6776" s="388" t="s">
        <v>7884</v>
      </c>
    </row>
    <row r="6777" spans="1:6">
      <c r="A6777" s="388">
        <v>101356</v>
      </c>
      <c r="B6777" s="388" t="s">
        <v>8251</v>
      </c>
      <c r="C6777" s="388" t="s">
        <v>8008</v>
      </c>
      <c r="D6777" s="388" t="s">
        <v>334</v>
      </c>
      <c r="E6777" s="389" t="s">
        <v>14694</v>
      </c>
      <c r="F6777" s="388" t="s">
        <v>7884</v>
      </c>
    </row>
    <row r="6778" spans="1:6">
      <c r="A6778" s="388">
        <v>101357</v>
      </c>
      <c r="B6778" s="388" t="s">
        <v>8252</v>
      </c>
      <c r="C6778" s="388" t="s">
        <v>8008</v>
      </c>
      <c r="D6778" s="388" t="s">
        <v>334</v>
      </c>
      <c r="E6778" s="389" t="s">
        <v>19195</v>
      </c>
      <c r="F6778" s="388" t="s">
        <v>7884</v>
      </c>
    </row>
    <row r="6779" spans="1:6">
      <c r="A6779" s="388">
        <v>101358</v>
      </c>
      <c r="B6779" s="388" t="s">
        <v>8253</v>
      </c>
      <c r="C6779" s="388" t="s">
        <v>8008</v>
      </c>
      <c r="D6779" s="388" t="s">
        <v>334</v>
      </c>
      <c r="E6779" s="389" t="s">
        <v>18665</v>
      </c>
      <c r="F6779" s="388" t="s">
        <v>7884</v>
      </c>
    </row>
    <row r="6780" spans="1:6">
      <c r="A6780" s="388">
        <v>101359</v>
      </c>
      <c r="B6780" s="388" t="s">
        <v>8254</v>
      </c>
      <c r="C6780" s="388" t="s">
        <v>8008</v>
      </c>
      <c r="D6780" s="388" t="s">
        <v>334</v>
      </c>
      <c r="E6780" s="389" t="s">
        <v>13970</v>
      </c>
      <c r="F6780" s="388" t="s">
        <v>7884</v>
      </c>
    </row>
    <row r="6781" spans="1:6">
      <c r="A6781" s="388">
        <v>101360</v>
      </c>
      <c r="B6781" s="388" t="s">
        <v>8256</v>
      </c>
      <c r="C6781" s="388" t="s">
        <v>8008</v>
      </c>
      <c r="D6781" s="388" t="s">
        <v>334</v>
      </c>
      <c r="E6781" s="389" t="s">
        <v>19196</v>
      </c>
      <c r="F6781" s="388" t="s">
        <v>7884</v>
      </c>
    </row>
    <row r="6782" spans="1:6">
      <c r="A6782" s="388">
        <v>101361</v>
      </c>
      <c r="B6782" s="388" t="s">
        <v>8257</v>
      </c>
      <c r="C6782" s="388" t="s">
        <v>8008</v>
      </c>
      <c r="D6782" s="388" t="s">
        <v>334</v>
      </c>
      <c r="E6782" s="389" t="s">
        <v>19197</v>
      </c>
      <c r="F6782" s="388" t="s">
        <v>7884</v>
      </c>
    </row>
    <row r="6783" spans="1:6">
      <c r="A6783" s="388">
        <v>101362</v>
      </c>
      <c r="B6783" s="388" t="s">
        <v>8259</v>
      </c>
      <c r="C6783" s="388" t="s">
        <v>8008</v>
      </c>
      <c r="D6783" s="388" t="s">
        <v>334</v>
      </c>
      <c r="E6783" s="389" t="s">
        <v>6947</v>
      </c>
      <c r="F6783" s="388" t="s">
        <v>7884</v>
      </c>
    </row>
    <row r="6784" spans="1:6">
      <c r="A6784" s="388">
        <v>101363</v>
      </c>
      <c r="B6784" s="388" t="s">
        <v>8261</v>
      </c>
      <c r="C6784" s="388" t="s">
        <v>8008</v>
      </c>
      <c r="D6784" s="388" t="s">
        <v>334</v>
      </c>
      <c r="E6784" s="389" t="s">
        <v>14991</v>
      </c>
      <c r="F6784" s="388" t="s">
        <v>7884</v>
      </c>
    </row>
    <row r="6785" spans="1:6">
      <c r="A6785" s="388">
        <v>101364</v>
      </c>
      <c r="B6785" s="388" t="s">
        <v>8262</v>
      </c>
      <c r="C6785" s="388" t="s">
        <v>8008</v>
      </c>
      <c r="D6785" s="388" t="s">
        <v>334</v>
      </c>
      <c r="E6785" s="389" t="s">
        <v>9893</v>
      </c>
      <c r="F6785" s="388" t="s">
        <v>7884</v>
      </c>
    </row>
    <row r="6786" spans="1:6">
      <c r="A6786" s="388">
        <v>101365</v>
      </c>
      <c r="B6786" s="388" t="s">
        <v>8263</v>
      </c>
      <c r="C6786" s="388" t="s">
        <v>8008</v>
      </c>
      <c r="D6786" s="388" t="s">
        <v>334</v>
      </c>
      <c r="E6786" s="389" t="s">
        <v>14991</v>
      </c>
      <c r="F6786" s="388" t="s">
        <v>7884</v>
      </c>
    </row>
    <row r="6787" spans="1:6">
      <c r="A6787" s="388">
        <v>101366</v>
      </c>
      <c r="B6787" s="388" t="s">
        <v>8264</v>
      </c>
      <c r="C6787" s="388" t="s">
        <v>8008</v>
      </c>
      <c r="D6787" s="388" t="s">
        <v>334</v>
      </c>
      <c r="E6787" s="389" t="s">
        <v>7553</v>
      </c>
      <c r="F6787" s="388" t="s">
        <v>7884</v>
      </c>
    </row>
    <row r="6788" spans="1:6">
      <c r="A6788" s="388">
        <v>101367</v>
      </c>
      <c r="B6788" s="388" t="s">
        <v>8265</v>
      </c>
      <c r="C6788" s="388" t="s">
        <v>8008</v>
      </c>
      <c r="D6788" s="388" t="s">
        <v>334</v>
      </c>
      <c r="E6788" s="389" t="s">
        <v>12231</v>
      </c>
      <c r="F6788" s="388" t="s">
        <v>7884</v>
      </c>
    </row>
    <row r="6789" spans="1:6">
      <c r="A6789" s="388">
        <v>101368</v>
      </c>
      <c r="B6789" s="388" t="s">
        <v>8266</v>
      </c>
      <c r="C6789" s="388" t="s">
        <v>8008</v>
      </c>
      <c r="D6789" s="388" t="s">
        <v>334</v>
      </c>
      <c r="E6789" s="389" t="s">
        <v>2600</v>
      </c>
      <c r="F6789" s="388" t="s">
        <v>7884</v>
      </c>
    </row>
    <row r="6790" spans="1:6">
      <c r="A6790" s="388">
        <v>101369</v>
      </c>
      <c r="B6790" s="388" t="s">
        <v>8267</v>
      </c>
      <c r="C6790" s="388" t="s">
        <v>8008</v>
      </c>
      <c r="D6790" s="388" t="s">
        <v>334</v>
      </c>
      <c r="E6790" s="389" t="s">
        <v>5529</v>
      </c>
      <c r="F6790" s="388" t="s">
        <v>7884</v>
      </c>
    </row>
    <row r="6791" spans="1:6">
      <c r="A6791" s="388">
        <v>101370</v>
      </c>
      <c r="B6791" s="388" t="s">
        <v>8268</v>
      </c>
      <c r="C6791" s="388" t="s">
        <v>8008</v>
      </c>
      <c r="D6791" s="388" t="s">
        <v>334</v>
      </c>
      <c r="E6791" s="389" t="s">
        <v>14057</v>
      </c>
      <c r="F6791" s="388" t="s">
        <v>7884</v>
      </c>
    </row>
    <row r="6792" spans="1:6">
      <c r="A6792" s="388">
        <v>101371</v>
      </c>
      <c r="B6792" s="388" t="s">
        <v>8269</v>
      </c>
      <c r="C6792" s="388" t="s">
        <v>8008</v>
      </c>
      <c r="D6792" s="388" t="s">
        <v>334</v>
      </c>
      <c r="E6792" s="389" t="s">
        <v>13986</v>
      </c>
      <c r="F6792" s="388" t="s">
        <v>7884</v>
      </c>
    </row>
    <row r="6793" spans="1:6">
      <c r="A6793" s="388">
        <v>101372</v>
      </c>
      <c r="B6793" s="388" t="s">
        <v>8270</v>
      </c>
      <c r="C6793" s="388" t="s">
        <v>8008</v>
      </c>
      <c r="D6793" s="388" t="s">
        <v>334</v>
      </c>
      <c r="E6793" s="389" t="s">
        <v>1348</v>
      </c>
      <c r="F6793" s="388" t="s">
        <v>7884</v>
      </c>
    </row>
    <row r="6794" spans="1:6">
      <c r="A6794" s="388">
        <v>101373</v>
      </c>
      <c r="B6794" s="388" t="s">
        <v>8271</v>
      </c>
      <c r="C6794" s="388" t="s">
        <v>954</v>
      </c>
      <c r="D6794" s="388" t="s">
        <v>334</v>
      </c>
      <c r="E6794" s="389" t="s">
        <v>19198</v>
      </c>
      <c r="F6794" s="388" t="s">
        <v>7884</v>
      </c>
    </row>
    <row r="6795" spans="1:6">
      <c r="A6795" s="388">
        <v>101374</v>
      </c>
      <c r="B6795" s="388" t="s">
        <v>7882</v>
      </c>
      <c r="C6795" s="388" t="s">
        <v>8008</v>
      </c>
      <c r="D6795" s="388" t="s">
        <v>334</v>
      </c>
      <c r="E6795" s="389" t="s">
        <v>19199</v>
      </c>
      <c r="F6795" s="388" t="s">
        <v>7884</v>
      </c>
    </row>
    <row r="6796" spans="1:6">
      <c r="A6796" s="388">
        <v>101375</v>
      </c>
      <c r="B6796" s="388" t="s">
        <v>8272</v>
      </c>
      <c r="C6796" s="388" t="s">
        <v>8008</v>
      </c>
      <c r="D6796" s="388" t="s">
        <v>334</v>
      </c>
      <c r="E6796" s="389" t="s">
        <v>19200</v>
      </c>
      <c r="F6796" s="388" t="s">
        <v>7884</v>
      </c>
    </row>
    <row r="6797" spans="1:6">
      <c r="A6797" s="388">
        <v>101376</v>
      </c>
      <c r="B6797" s="388" t="s">
        <v>8273</v>
      </c>
      <c r="C6797" s="388" t="s">
        <v>8008</v>
      </c>
      <c r="D6797" s="388" t="s">
        <v>334</v>
      </c>
      <c r="E6797" s="389" t="s">
        <v>19201</v>
      </c>
      <c r="F6797" s="388" t="s">
        <v>7884</v>
      </c>
    </row>
    <row r="6798" spans="1:6">
      <c r="A6798" s="388">
        <v>101377</v>
      </c>
      <c r="B6798" s="388" t="s">
        <v>7887</v>
      </c>
      <c r="C6798" s="388" t="s">
        <v>8008</v>
      </c>
      <c r="D6798" s="388" t="s">
        <v>334</v>
      </c>
      <c r="E6798" s="389" t="s">
        <v>19202</v>
      </c>
      <c r="F6798" s="388" t="s">
        <v>7884</v>
      </c>
    </row>
    <row r="6799" spans="1:6">
      <c r="A6799" s="388">
        <v>101378</v>
      </c>
      <c r="B6799" s="388" t="s">
        <v>8143</v>
      </c>
      <c r="C6799" s="388" t="s">
        <v>8008</v>
      </c>
      <c r="D6799" s="388" t="s">
        <v>334</v>
      </c>
      <c r="E6799" s="389" t="s">
        <v>19203</v>
      </c>
      <c r="F6799" s="388" t="s">
        <v>7884</v>
      </c>
    </row>
    <row r="6800" spans="1:6">
      <c r="A6800" s="388">
        <v>101379</v>
      </c>
      <c r="B6800" s="388" t="s">
        <v>8274</v>
      </c>
      <c r="C6800" s="388" t="s">
        <v>8008</v>
      </c>
      <c r="D6800" s="388" t="s">
        <v>334</v>
      </c>
      <c r="E6800" s="389" t="s">
        <v>19204</v>
      </c>
      <c r="F6800" s="388" t="s">
        <v>7884</v>
      </c>
    </row>
    <row r="6801" spans="1:6">
      <c r="A6801" s="388">
        <v>101380</v>
      </c>
      <c r="B6801" s="388" t="s">
        <v>7890</v>
      </c>
      <c r="C6801" s="388" t="s">
        <v>8008</v>
      </c>
      <c r="D6801" s="388" t="s">
        <v>334</v>
      </c>
      <c r="E6801" s="389" t="s">
        <v>19205</v>
      </c>
      <c r="F6801" s="388" t="s">
        <v>7884</v>
      </c>
    </row>
    <row r="6802" spans="1:6">
      <c r="A6802" s="388">
        <v>101381</v>
      </c>
      <c r="B6802" s="388" t="s">
        <v>7892</v>
      </c>
      <c r="C6802" s="388" t="s">
        <v>8008</v>
      </c>
      <c r="D6802" s="388" t="s">
        <v>334</v>
      </c>
      <c r="E6802" s="389" t="s">
        <v>19206</v>
      </c>
      <c r="F6802" s="388" t="s">
        <v>7884</v>
      </c>
    </row>
    <row r="6803" spans="1:6">
      <c r="A6803" s="388">
        <v>101382</v>
      </c>
      <c r="B6803" s="388" t="s">
        <v>8275</v>
      </c>
      <c r="C6803" s="388" t="s">
        <v>8008</v>
      </c>
      <c r="D6803" s="388" t="s">
        <v>334</v>
      </c>
      <c r="E6803" s="389" t="s">
        <v>19207</v>
      </c>
      <c r="F6803" s="388" t="s">
        <v>7884</v>
      </c>
    </row>
    <row r="6804" spans="1:6">
      <c r="A6804" s="388">
        <v>101383</v>
      </c>
      <c r="B6804" s="388" t="s">
        <v>8145</v>
      </c>
      <c r="C6804" s="388" t="s">
        <v>8008</v>
      </c>
      <c r="D6804" s="388" t="s">
        <v>334</v>
      </c>
      <c r="E6804" s="389" t="s">
        <v>19208</v>
      </c>
      <c r="F6804" s="388" t="s">
        <v>7884</v>
      </c>
    </row>
    <row r="6805" spans="1:6">
      <c r="A6805" s="388">
        <v>101384</v>
      </c>
      <c r="B6805" s="388" t="s">
        <v>7897</v>
      </c>
      <c r="C6805" s="388" t="s">
        <v>8008</v>
      </c>
      <c r="D6805" s="388" t="s">
        <v>334</v>
      </c>
      <c r="E6805" s="389" t="s">
        <v>19209</v>
      </c>
      <c r="F6805" s="388" t="s">
        <v>7884</v>
      </c>
    </row>
    <row r="6806" spans="1:6">
      <c r="A6806" s="388">
        <v>101385</v>
      </c>
      <c r="B6806" s="388" t="s">
        <v>8276</v>
      </c>
      <c r="C6806" s="388" t="s">
        <v>8008</v>
      </c>
      <c r="D6806" s="388" t="s">
        <v>334</v>
      </c>
      <c r="E6806" s="389" t="s">
        <v>19210</v>
      </c>
      <c r="F6806" s="388" t="s">
        <v>7884</v>
      </c>
    </row>
    <row r="6807" spans="1:6">
      <c r="A6807" s="388">
        <v>101386</v>
      </c>
      <c r="B6807" s="388" t="s">
        <v>7899</v>
      </c>
      <c r="C6807" s="388" t="s">
        <v>8008</v>
      </c>
      <c r="D6807" s="388" t="s">
        <v>334</v>
      </c>
      <c r="E6807" s="389" t="s">
        <v>19211</v>
      </c>
      <c r="F6807" s="388" t="s">
        <v>7884</v>
      </c>
    </row>
    <row r="6808" spans="1:6">
      <c r="A6808" s="388">
        <v>101387</v>
      </c>
      <c r="B6808" s="388" t="s">
        <v>8277</v>
      </c>
      <c r="C6808" s="388" t="s">
        <v>8008</v>
      </c>
      <c r="D6808" s="388" t="s">
        <v>334</v>
      </c>
      <c r="E6808" s="389" t="s">
        <v>19212</v>
      </c>
      <c r="F6808" s="388" t="s">
        <v>7884</v>
      </c>
    </row>
    <row r="6809" spans="1:6">
      <c r="A6809" s="388">
        <v>101388</v>
      </c>
      <c r="B6809" s="388" t="s">
        <v>7901</v>
      </c>
      <c r="C6809" s="388" t="s">
        <v>8008</v>
      </c>
      <c r="D6809" s="388" t="s">
        <v>334</v>
      </c>
      <c r="E6809" s="389" t="s">
        <v>19213</v>
      </c>
      <c r="F6809" s="388" t="s">
        <v>7884</v>
      </c>
    </row>
    <row r="6810" spans="1:6">
      <c r="A6810" s="388">
        <v>101389</v>
      </c>
      <c r="B6810" s="388" t="s">
        <v>7903</v>
      </c>
      <c r="C6810" s="388" t="s">
        <v>8008</v>
      </c>
      <c r="D6810" s="388" t="s">
        <v>334</v>
      </c>
      <c r="E6810" s="389" t="s">
        <v>19214</v>
      </c>
      <c r="F6810" s="388" t="s">
        <v>7884</v>
      </c>
    </row>
    <row r="6811" spans="1:6">
      <c r="A6811" s="388">
        <v>101390</v>
      </c>
      <c r="B6811" s="388" t="s">
        <v>8278</v>
      </c>
      <c r="C6811" s="388" t="s">
        <v>8008</v>
      </c>
      <c r="D6811" s="388" t="s">
        <v>334</v>
      </c>
      <c r="E6811" s="389" t="s">
        <v>19215</v>
      </c>
      <c r="F6811" s="388" t="s">
        <v>7884</v>
      </c>
    </row>
    <row r="6812" spans="1:6">
      <c r="A6812" s="388">
        <v>101391</v>
      </c>
      <c r="B6812" s="388" t="s">
        <v>8279</v>
      </c>
      <c r="C6812" s="388" t="s">
        <v>8008</v>
      </c>
      <c r="D6812" s="388" t="s">
        <v>334</v>
      </c>
      <c r="E6812" s="389" t="s">
        <v>19216</v>
      </c>
      <c r="F6812" s="388" t="s">
        <v>7884</v>
      </c>
    </row>
    <row r="6813" spans="1:6">
      <c r="A6813" s="388">
        <v>101392</v>
      </c>
      <c r="B6813" s="388" t="s">
        <v>8280</v>
      </c>
      <c r="C6813" s="388" t="s">
        <v>8008</v>
      </c>
      <c r="D6813" s="388" t="s">
        <v>334</v>
      </c>
      <c r="E6813" s="389" t="s">
        <v>19217</v>
      </c>
      <c r="F6813" s="388" t="s">
        <v>7884</v>
      </c>
    </row>
    <row r="6814" spans="1:6">
      <c r="A6814" s="388">
        <v>101394</v>
      </c>
      <c r="B6814" s="388" t="s">
        <v>7909</v>
      </c>
      <c r="C6814" s="388" t="s">
        <v>8008</v>
      </c>
      <c r="D6814" s="388" t="s">
        <v>334</v>
      </c>
      <c r="E6814" s="389" t="s">
        <v>19218</v>
      </c>
      <c r="F6814" s="388" t="s">
        <v>7884</v>
      </c>
    </row>
    <row r="6815" spans="1:6">
      <c r="A6815" s="388">
        <v>101395</v>
      </c>
      <c r="B6815" s="388" t="s">
        <v>8281</v>
      </c>
      <c r="C6815" s="388" t="s">
        <v>8008</v>
      </c>
      <c r="D6815" s="388" t="s">
        <v>334</v>
      </c>
      <c r="E6815" s="389" t="s">
        <v>19219</v>
      </c>
      <c r="F6815" s="388" t="s">
        <v>7884</v>
      </c>
    </row>
    <row r="6816" spans="1:6">
      <c r="A6816" s="388">
        <v>101396</v>
      </c>
      <c r="B6816" s="388" t="s">
        <v>8282</v>
      </c>
      <c r="C6816" s="388" t="s">
        <v>8008</v>
      </c>
      <c r="D6816" s="388" t="s">
        <v>334</v>
      </c>
      <c r="E6816" s="389" t="s">
        <v>19220</v>
      </c>
      <c r="F6816" s="388" t="s">
        <v>7884</v>
      </c>
    </row>
    <row r="6817" spans="1:6">
      <c r="A6817" s="388">
        <v>101397</v>
      </c>
      <c r="B6817" s="388" t="s">
        <v>7913</v>
      </c>
      <c r="C6817" s="388" t="s">
        <v>8008</v>
      </c>
      <c r="D6817" s="388" t="s">
        <v>334</v>
      </c>
      <c r="E6817" s="389" t="s">
        <v>19221</v>
      </c>
      <c r="F6817" s="388" t="s">
        <v>7884</v>
      </c>
    </row>
    <row r="6818" spans="1:6">
      <c r="A6818" s="388">
        <v>101398</v>
      </c>
      <c r="B6818" s="388" t="s">
        <v>8283</v>
      </c>
      <c r="C6818" s="388" t="s">
        <v>8008</v>
      </c>
      <c r="D6818" s="388" t="s">
        <v>334</v>
      </c>
      <c r="E6818" s="389" t="s">
        <v>19222</v>
      </c>
      <c r="F6818" s="388" t="s">
        <v>7884</v>
      </c>
    </row>
    <row r="6819" spans="1:6">
      <c r="A6819" s="388">
        <v>101399</v>
      </c>
      <c r="B6819" s="388" t="s">
        <v>7916</v>
      </c>
      <c r="C6819" s="388" t="s">
        <v>8008</v>
      </c>
      <c r="D6819" s="388" t="s">
        <v>334</v>
      </c>
      <c r="E6819" s="389" t="s">
        <v>19223</v>
      </c>
      <c r="F6819" s="388" t="s">
        <v>7884</v>
      </c>
    </row>
    <row r="6820" spans="1:6">
      <c r="A6820" s="388">
        <v>101400</v>
      </c>
      <c r="B6820" s="388" t="s">
        <v>8284</v>
      </c>
      <c r="C6820" s="388" t="s">
        <v>8008</v>
      </c>
      <c r="D6820" s="388" t="s">
        <v>334</v>
      </c>
      <c r="E6820" s="389" t="s">
        <v>19223</v>
      </c>
      <c r="F6820" s="388" t="s">
        <v>7884</v>
      </c>
    </row>
    <row r="6821" spans="1:6">
      <c r="A6821" s="388">
        <v>101401</v>
      </c>
      <c r="B6821" s="388" t="s">
        <v>7919</v>
      </c>
      <c r="C6821" s="388" t="s">
        <v>8008</v>
      </c>
      <c r="D6821" s="388" t="s">
        <v>334</v>
      </c>
      <c r="E6821" s="389" t="s">
        <v>19224</v>
      </c>
      <c r="F6821" s="388" t="s">
        <v>7884</v>
      </c>
    </row>
    <row r="6822" spans="1:6">
      <c r="A6822" s="388">
        <v>101402</v>
      </c>
      <c r="B6822" s="388" t="s">
        <v>7920</v>
      </c>
      <c r="C6822" s="388" t="s">
        <v>8008</v>
      </c>
      <c r="D6822" s="388" t="s">
        <v>334</v>
      </c>
      <c r="E6822" s="389" t="s">
        <v>19225</v>
      </c>
      <c r="F6822" s="388" t="s">
        <v>7884</v>
      </c>
    </row>
    <row r="6823" spans="1:6">
      <c r="A6823" s="388">
        <v>101403</v>
      </c>
      <c r="B6823" s="388" t="s">
        <v>8271</v>
      </c>
      <c r="C6823" s="388" t="s">
        <v>8008</v>
      </c>
      <c r="D6823" s="388" t="s">
        <v>334</v>
      </c>
      <c r="E6823" s="389" t="s">
        <v>19226</v>
      </c>
      <c r="F6823" s="388" t="s">
        <v>7884</v>
      </c>
    </row>
    <row r="6824" spans="1:6">
      <c r="A6824" s="388">
        <v>101404</v>
      </c>
      <c r="B6824" s="388" t="s">
        <v>8003</v>
      </c>
      <c r="C6824" s="388" t="s">
        <v>8008</v>
      </c>
      <c r="D6824" s="388" t="s">
        <v>334</v>
      </c>
      <c r="E6824" s="389" t="s">
        <v>19227</v>
      </c>
      <c r="F6824" s="388" t="s">
        <v>7884</v>
      </c>
    </row>
    <row r="6825" spans="1:6">
      <c r="A6825" s="388">
        <v>101405</v>
      </c>
      <c r="B6825" s="388" t="s">
        <v>8005</v>
      </c>
      <c r="C6825" s="388" t="s">
        <v>8008</v>
      </c>
      <c r="D6825" s="388" t="s">
        <v>334</v>
      </c>
      <c r="E6825" s="389" t="s">
        <v>19228</v>
      </c>
      <c r="F6825" s="388" t="s">
        <v>7884</v>
      </c>
    </row>
    <row r="6826" spans="1:6">
      <c r="A6826" s="388">
        <v>101407</v>
      </c>
      <c r="B6826" s="388" t="s">
        <v>7921</v>
      </c>
      <c r="C6826" s="388" t="s">
        <v>8008</v>
      </c>
      <c r="D6826" s="388" t="s">
        <v>334</v>
      </c>
      <c r="E6826" s="389" t="s">
        <v>19206</v>
      </c>
      <c r="F6826" s="388" t="s">
        <v>7884</v>
      </c>
    </row>
    <row r="6827" spans="1:6">
      <c r="A6827" s="388">
        <v>101408</v>
      </c>
      <c r="B6827" s="388" t="s">
        <v>7922</v>
      </c>
      <c r="C6827" s="388" t="s">
        <v>8008</v>
      </c>
      <c r="D6827" s="388" t="s">
        <v>334</v>
      </c>
      <c r="E6827" s="389" t="s">
        <v>19229</v>
      </c>
      <c r="F6827" s="388" t="s">
        <v>7884</v>
      </c>
    </row>
    <row r="6828" spans="1:6">
      <c r="A6828" s="388">
        <v>101409</v>
      </c>
      <c r="B6828" s="388" t="s">
        <v>8285</v>
      </c>
      <c r="C6828" s="388" t="s">
        <v>8008</v>
      </c>
      <c r="D6828" s="388" t="s">
        <v>334</v>
      </c>
      <c r="E6828" s="389" t="s">
        <v>19230</v>
      </c>
      <c r="F6828" s="388" t="s">
        <v>7884</v>
      </c>
    </row>
    <row r="6829" spans="1:6">
      <c r="A6829" s="388">
        <v>101410</v>
      </c>
      <c r="B6829" s="388" t="s">
        <v>7984</v>
      </c>
      <c r="C6829" s="388" t="s">
        <v>8008</v>
      </c>
      <c r="D6829" s="388" t="s">
        <v>334</v>
      </c>
      <c r="E6829" s="389" t="s">
        <v>19231</v>
      </c>
      <c r="F6829" s="388" t="s">
        <v>7884</v>
      </c>
    </row>
    <row r="6830" spans="1:6">
      <c r="A6830" s="388">
        <v>101411</v>
      </c>
      <c r="B6830" s="388" t="s">
        <v>8286</v>
      </c>
      <c r="C6830" s="388" t="s">
        <v>8008</v>
      </c>
      <c r="D6830" s="388" t="s">
        <v>334</v>
      </c>
      <c r="E6830" s="389" t="s">
        <v>19232</v>
      </c>
      <c r="F6830" s="388" t="s">
        <v>7884</v>
      </c>
    </row>
    <row r="6831" spans="1:6">
      <c r="A6831" s="388">
        <v>101412</v>
      </c>
      <c r="B6831" s="388" t="s">
        <v>8287</v>
      </c>
      <c r="C6831" s="388" t="s">
        <v>8008</v>
      </c>
      <c r="D6831" s="388" t="s">
        <v>334</v>
      </c>
      <c r="E6831" s="389" t="s">
        <v>19233</v>
      </c>
      <c r="F6831" s="388" t="s">
        <v>7884</v>
      </c>
    </row>
    <row r="6832" spans="1:6">
      <c r="A6832" s="388">
        <v>101413</v>
      </c>
      <c r="B6832" s="388" t="s">
        <v>7925</v>
      </c>
      <c r="C6832" s="388" t="s">
        <v>8008</v>
      </c>
      <c r="D6832" s="388" t="s">
        <v>334</v>
      </c>
      <c r="E6832" s="389" t="s">
        <v>19234</v>
      </c>
      <c r="F6832" s="388" t="s">
        <v>7884</v>
      </c>
    </row>
    <row r="6833" spans="1:6">
      <c r="A6833" s="388">
        <v>101414</v>
      </c>
      <c r="B6833" s="388" t="s">
        <v>8288</v>
      </c>
      <c r="C6833" s="388" t="s">
        <v>8008</v>
      </c>
      <c r="D6833" s="388" t="s">
        <v>334</v>
      </c>
      <c r="E6833" s="389" t="s">
        <v>19235</v>
      </c>
      <c r="F6833" s="388" t="s">
        <v>7884</v>
      </c>
    </row>
    <row r="6834" spans="1:6">
      <c r="A6834" s="388">
        <v>101415</v>
      </c>
      <c r="B6834" s="388" t="s">
        <v>8289</v>
      </c>
      <c r="C6834" s="388" t="s">
        <v>8008</v>
      </c>
      <c r="D6834" s="388" t="s">
        <v>334</v>
      </c>
      <c r="E6834" s="389" t="s">
        <v>19236</v>
      </c>
      <c r="F6834" s="388" t="s">
        <v>7884</v>
      </c>
    </row>
    <row r="6835" spans="1:6">
      <c r="A6835" s="388">
        <v>101416</v>
      </c>
      <c r="B6835" s="388" t="s">
        <v>8151</v>
      </c>
      <c r="C6835" s="388" t="s">
        <v>8008</v>
      </c>
      <c r="D6835" s="388" t="s">
        <v>334</v>
      </c>
      <c r="E6835" s="389" t="s">
        <v>19237</v>
      </c>
      <c r="F6835" s="388" t="s">
        <v>7884</v>
      </c>
    </row>
    <row r="6836" spans="1:6">
      <c r="A6836" s="388">
        <v>101417</v>
      </c>
      <c r="B6836" s="388" t="s">
        <v>8290</v>
      </c>
      <c r="C6836" s="388" t="s">
        <v>8008</v>
      </c>
      <c r="D6836" s="388" t="s">
        <v>334</v>
      </c>
      <c r="E6836" s="389" t="s">
        <v>19238</v>
      </c>
      <c r="F6836" s="388" t="s">
        <v>7884</v>
      </c>
    </row>
    <row r="6837" spans="1:6">
      <c r="A6837" s="388">
        <v>101418</v>
      </c>
      <c r="B6837" s="388" t="s">
        <v>8291</v>
      </c>
      <c r="C6837" s="388" t="s">
        <v>8008</v>
      </c>
      <c r="D6837" s="388" t="s">
        <v>334</v>
      </c>
      <c r="E6837" s="389" t="s">
        <v>19239</v>
      </c>
      <c r="F6837" s="388" t="s">
        <v>7884</v>
      </c>
    </row>
    <row r="6838" spans="1:6">
      <c r="A6838" s="388">
        <v>101419</v>
      </c>
      <c r="B6838" s="388" t="s">
        <v>8292</v>
      </c>
      <c r="C6838" s="388" t="s">
        <v>8008</v>
      </c>
      <c r="D6838" s="388" t="s">
        <v>334</v>
      </c>
      <c r="E6838" s="389" t="s">
        <v>19240</v>
      </c>
      <c r="F6838" s="388" t="s">
        <v>7884</v>
      </c>
    </row>
    <row r="6839" spans="1:6">
      <c r="A6839" s="388">
        <v>101420</v>
      </c>
      <c r="B6839" s="388" t="s">
        <v>8293</v>
      </c>
      <c r="C6839" s="388" t="s">
        <v>8008</v>
      </c>
      <c r="D6839" s="388" t="s">
        <v>334</v>
      </c>
      <c r="E6839" s="389" t="s">
        <v>19241</v>
      </c>
      <c r="F6839" s="388" t="s">
        <v>7884</v>
      </c>
    </row>
    <row r="6840" spans="1:6">
      <c r="A6840" s="388">
        <v>101421</v>
      </c>
      <c r="B6840" s="388" t="s">
        <v>8294</v>
      </c>
      <c r="C6840" s="388" t="s">
        <v>8008</v>
      </c>
      <c r="D6840" s="388" t="s">
        <v>334</v>
      </c>
      <c r="E6840" s="389" t="s">
        <v>19242</v>
      </c>
      <c r="F6840" s="388" t="s">
        <v>7884</v>
      </c>
    </row>
    <row r="6841" spans="1:6">
      <c r="A6841" s="388">
        <v>101422</v>
      </c>
      <c r="B6841" s="388" t="s">
        <v>8295</v>
      </c>
      <c r="C6841" s="388" t="s">
        <v>8008</v>
      </c>
      <c r="D6841" s="388" t="s">
        <v>334</v>
      </c>
      <c r="E6841" s="389" t="s">
        <v>19243</v>
      </c>
      <c r="F6841" s="388" t="s">
        <v>7884</v>
      </c>
    </row>
    <row r="6842" spans="1:6">
      <c r="A6842" s="388">
        <v>101423</v>
      </c>
      <c r="B6842" s="388" t="s">
        <v>8296</v>
      </c>
      <c r="C6842" s="388" t="s">
        <v>8008</v>
      </c>
      <c r="D6842" s="388" t="s">
        <v>334</v>
      </c>
      <c r="E6842" s="389" t="s">
        <v>19244</v>
      </c>
      <c r="F6842" s="388" t="s">
        <v>7884</v>
      </c>
    </row>
    <row r="6843" spans="1:6">
      <c r="A6843" s="388">
        <v>101424</v>
      </c>
      <c r="B6843" s="388" t="s">
        <v>8297</v>
      </c>
      <c r="C6843" s="388" t="s">
        <v>8008</v>
      </c>
      <c r="D6843" s="388" t="s">
        <v>334</v>
      </c>
      <c r="E6843" s="389" t="s">
        <v>19245</v>
      </c>
      <c r="F6843" s="388" t="s">
        <v>7884</v>
      </c>
    </row>
    <row r="6844" spans="1:6">
      <c r="A6844" s="388">
        <v>101425</v>
      </c>
      <c r="B6844" s="388" t="s">
        <v>8298</v>
      </c>
      <c r="C6844" s="388" t="s">
        <v>8008</v>
      </c>
      <c r="D6844" s="388" t="s">
        <v>334</v>
      </c>
      <c r="E6844" s="389" t="s">
        <v>19246</v>
      </c>
      <c r="F6844" s="388" t="s">
        <v>7884</v>
      </c>
    </row>
    <row r="6845" spans="1:6">
      <c r="A6845" s="388">
        <v>101426</v>
      </c>
      <c r="B6845" s="388" t="s">
        <v>8299</v>
      </c>
      <c r="C6845" s="388" t="s">
        <v>8008</v>
      </c>
      <c r="D6845" s="388" t="s">
        <v>334</v>
      </c>
      <c r="E6845" s="389" t="s">
        <v>19247</v>
      </c>
      <c r="F6845" s="388" t="s">
        <v>7884</v>
      </c>
    </row>
    <row r="6846" spans="1:6">
      <c r="A6846" s="388">
        <v>101427</v>
      </c>
      <c r="B6846" s="388" t="s">
        <v>7940</v>
      </c>
      <c r="C6846" s="388" t="s">
        <v>8008</v>
      </c>
      <c r="D6846" s="388" t="s">
        <v>334</v>
      </c>
      <c r="E6846" s="389" t="s">
        <v>19248</v>
      </c>
      <c r="F6846" s="388" t="s">
        <v>7884</v>
      </c>
    </row>
    <row r="6847" spans="1:6">
      <c r="A6847" s="388">
        <v>101428</v>
      </c>
      <c r="B6847" s="388" t="s">
        <v>8300</v>
      </c>
      <c r="C6847" s="388" t="s">
        <v>8008</v>
      </c>
      <c r="D6847" s="388" t="s">
        <v>334</v>
      </c>
      <c r="E6847" s="389" t="s">
        <v>19249</v>
      </c>
      <c r="F6847" s="388" t="s">
        <v>7884</v>
      </c>
    </row>
    <row r="6848" spans="1:6">
      <c r="A6848" s="388">
        <v>101429</v>
      </c>
      <c r="B6848" s="388" t="s">
        <v>8301</v>
      </c>
      <c r="C6848" s="388" t="s">
        <v>8008</v>
      </c>
      <c r="D6848" s="388" t="s">
        <v>334</v>
      </c>
      <c r="E6848" s="389" t="s">
        <v>19250</v>
      </c>
      <c r="F6848" s="388" t="s">
        <v>7884</v>
      </c>
    </row>
    <row r="6849" spans="1:6">
      <c r="A6849" s="388">
        <v>101430</v>
      </c>
      <c r="B6849" s="388" t="s">
        <v>8302</v>
      </c>
      <c r="C6849" s="388" t="s">
        <v>8008</v>
      </c>
      <c r="D6849" s="388" t="s">
        <v>334</v>
      </c>
      <c r="E6849" s="389" t="s">
        <v>19251</v>
      </c>
      <c r="F6849" s="388" t="s">
        <v>7884</v>
      </c>
    </row>
    <row r="6850" spans="1:6">
      <c r="A6850" s="388">
        <v>101431</v>
      </c>
      <c r="B6850" s="388" t="s">
        <v>7943</v>
      </c>
      <c r="C6850" s="388" t="s">
        <v>8008</v>
      </c>
      <c r="D6850" s="388" t="s">
        <v>334</v>
      </c>
      <c r="E6850" s="389" t="s">
        <v>19252</v>
      </c>
      <c r="F6850" s="388" t="s">
        <v>7884</v>
      </c>
    </row>
    <row r="6851" spans="1:6">
      <c r="A6851" s="388">
        <v>101432</v>
      </c>
      <c r="B6851" s="388" t="s">
        <v>8303</v>
      </c>
      <c r="C6851" s="388" t="s">
        <v>8008</v>
      </c>
      <c r="D6851" s="388" t="s">
        <v>334</v>
      </c>
      <c r="E6851" s="389" t="s">
        <v>19253</v>
      </c>
      <c r="F6851" s="388" t="s">
        <v>7884</v>
      </c>
    </row>
    <row r="6852" spans="1:6">
      <c r="A6852" s="388">
        <v>101433</v>
      </c>
      <c r="B6852" s="388" t="s">
        <v>7946</v>
      </c>
      <c r="C6852" s="388" t="s">
        <v>8008</v>
      </c>
      <c r="D6852" s="388" t="s">
        <v>334</v>
      </c>
      <c r="E6852" s="389" t="s">
        <v>19254</v>
      </c>
      <c r="F6852" s="388" t="s">
        <v>7884</v>
      </c>
    </row>
    <row r="6853" spans="1:6">
      <c r="A6853" s="388">
        <v>101434</v>
      </c>
      <c r="B6853" s="388" t="s">
        <v>8304</v>
      </c>
      <c r="C6853" s="388" t="s">
        <v>8008</v>
      </c>
      <c r="D6853" s="388" t="s">
        <v>334</v>
      </c>
      <c r="E6853" s="389" t="s">
        <v>19255</v>
      </c>
      <c r="F6853" s="388" t="s">
        <v>7884</v>
      </c>
    </row>
    <row r="6854" spans="1:6">
      <c r="A6854" s="388">
        <v>101435</v>
      </c>
      <c r="B6854" s="388" t="s">
        <v>8305</v>
      </c>
      <c r="C6854" s="388" t="s">
        <v>8008</v>
      </c>
      <c r="D6854" s="388" t="s">
        <v>334</v>
      </c>
      <c r="E6854" s="389" t="s">
        <v>19256</v>
      </c>
      <c r="F6854" s="388" t="s">
        <v>7884</v>
      </c>
    </row>
    <row r="6855" spans="1:6">
      <c r="A6855" s="388">
        <v>101436</v>
      </c>
      <c r="B6855" s="388" t="s">
        <v>7948</v>
      </c>
      <c r="C6855" s="388" t="s">
        <v>8008</v>
      </c>
      <c r="D6855" s="388" t="s">
        <v>334</v>
      </c>
      <c r="E6855" s="389" t="s">
        <v>19257</v>
      </c>
      <c r="F6855" s="388" t="s">
        <v>7884</v>
      </c>
    </row>
    <row r="6856" spans="1:6">
      <c r="A6856" s="388">
        <v>101437</v>
      </c>
      <c r="B6856" s="388" t="s">
        <v>8306</v>
      </c>
      <c r="C6856" s="388" t="s">
        <v>8008</v>
      </c>
      <c r="D6856" s="388" t="s">
        <v>334</v>
      </c>
      <c r="E6856" s="389" t="s">
        <v>19258</v>
      </c>
      <c r="F6856" s="388" t="s">
        <v>7884</v>
      </c>
    </row>
    <row r="6857" spans="1:6">
      <c r="A6857" s="388">
        <v>101438</v>
      </c>
      <c r="B6857" s="388" t="s">
        <v>7951</v>
      </c>
      <c r="C6857" s="388" t="s">
        <v>8008</v>
      </c>
      <c r="D6857" s="388" t="s">
        <v>334</v>
      </c>
      <c r="E6857" s="389" t="s">
        <v>19259</v>
      </c>
      <c r="F6857" s="388" t="s">
        <v>7884</v>
      </c>
    </row>
    <row r="6858" spans="1:6">
      <c r="A6858" s="388">
        <v>101439</v>
      </c>
      <c r="B6858" s="388" t="s">
        <v>7953</v>
      </c>
      <c r="C6858" s="388" t="s">
        <v>8008</v>
      </c>
      <c r="D6858" s="388" t="s">
        <v>334</v>
      </c>
      <c r="E6858" s="389" t="s">
        <v>19260</v>
      </c>
      <c r="F6858" s="388" t="s">
        <v>7884</v>
      </c>
    </row>
    <row r="6859" spans="1:6">
      <c r="A6859" s="388">
        <v>101440</v>
      </c>
      <c r="B6859" s="388" t="s">
        <v>8307</v>
      </c>
      <c r="C6859" s="388" t="s">
        <v>8008</v>
      </c>
      <c r="D6859" s="388" t="s">
        <v>334</v>
      </c>
      <c r="E6859" s="389" t="s">
        <v>19261</v>
      </c>
      <c r="F6859" s="388" t="s">
        <v>7884</v>
      </c>
    </row>
    <row r="6860" spans="1:6">
      <c r="A6860" s="388">
        <v>101441</v>
      </c>
      <c r="B6860" s="388" t="s">
        <v>7956</v>
      </c>
      <c r="C6860" s="388" t="s">
        <v>8008</v>
      </c>
      <c r="D6860" s="388" t="s">
        <v>334</v>
      </c>
      <c r="E6860" s="389" t="s">
        <v>19262</v>
      </c>
      <c r="F6860" s="388" t="s">
        <v>7884</v>
      </c>
    </row>
    <row r="6861" spans="1:6">
      <c r="A6861" s="388">
        <v>101442</v>
      </c>
      <c r="B6861" s="388" t="s">
        <v>8308</v>
      </c>
      <c r="C6861" s="388" t="s">
        <v>8008</v>
      </c>
      <c r="D6861" s="388" t="s">
        <v>334</v>
      </c>
      <c r="E6861" s="389" t="s">
        <v>19263</v>
      </c>
      <c r="F6861" s="388" t="s">
        <v>7884</v>
      </c>
    </row>
    <row r="6862" spans="1:6">
      <c r="A6862" s="388">
        <v>101443</v>
      </c>
      <c r="B6862" s="388" t="s">
        <v>7957</v>
      </c>
      <c r="C6862" s="388" t="s">
        <v>8008</v>
      </c>
      <c r="D6862" s="388" t="s">
        <v>334</v>
      </c>
      <c r="E6862" s="389" t="s">
        <v>19264</v>
      </c>
      <c r="F6862" s="388" t="s">
        <v>7884</v>
      </c>
    </row>
    <row r="6863" spans="1:6">
      <c r="A6863" s="388">
        <v>101444</v>
      </c>
      <c r="B6863" s="388" t="s">
        <v>7961</v>
      </c>
      <c r="C6863" s="388" t="s">
        <v>8008</v>
      </c>
      <c r="D6863" s="388" t="s">
        <v>334</v>
      </c>
      <c r="E6863" s="389" t="s">
        <v>19265</v>
      </c>
      <c r="F6863" s="388" t="s">
        <v>7884</v>
      </c>
    </row>
    <row r="6864" spans="1:6">
      <c r="A6864" s="388">
        <v>101445</v>
      </c>
      <c r="B6864" s="388" t="s">
        <v>7962</v>
      </c>
      <c r="C6864" s="388" t="s">
        <v>8008</v>
      </c>
      <c r="D6864" s="388" t="s">
        <v>334</v>
      </c>
      <c r="E6864" s="389" t="s">
        <v>19266</v>
      </c>
      <c r="F6864" s="388" t="s">
        <v>7884</v>
      </c>
    </row>
    <row r="6865" spans="1:6">
      <c r="A6865" s="388">
        <v>101446</v>
      </c>
      <c r="B6865" s="388" t="s">
        <v>7964</v>
      </c>
      <c r="C6865" s="388" t="s">
        <v>8008</v>
      </c>
      <c r="D6865" s="388" t="s">
        <v>334</v>
      </c>
      <c r="E6865" s="389" t="s">
        <v>19267</v>
      </c>
      <c r="F6865" s="388" t="s">
        <v>7884</v>
      </c>
    </row>
    <row r="6866" spans="1:6">
      <c r="A6866" s="388">
        <v>101447</v>
      </c>
      <c r="B6866" s="388" t="s">
        <v>7965</v>
      </c>
      <c r="C6866" s="388" t="s">
        <v>8008</v>
      </c>
      <c r="D6866" s="388" t="s">
        <v>334</v>
      </c>
      <c r="E6866" s="389" t="s">
        <v>19268</v>
      </c>
      <c r="F6866" s="388" t="s">
        <v>7884</v>
      </c>
    </row>
    <row r="6867" spans="1:6">
      <c r="A6867" s="388">
        <v>101448</v>
      </c>
      <c r="B6867" s="388" t="s">
        <v>7966</v>
      </c>
      <c r="C6867" s="388" t="s">
        <v>8008</v>
      </c>
      <c r="D6867" s="388" t="s">
        <v>334</v>
      </c>
      <c r="E6867" s="389" t="s">
        <v>19269</v>
      </c>
      <c r="F6867" s="388" t="s">
        <v>7884</v>
      </c>
    </row>
    <row r="6868" spans="1:6">
      <c r="A6868" s="388">
        <v>101449</v>
      </c>
      <c r="B6868" s="388" t="s">
        <v>8309</v>
      </c>
      <c r="C6868" s="388" t="s">
        <v>8008</v>
      </c>
      <c r="D6868" s="388" t="s">
        <v>334</v>
      </c>
      <c r="E6868" s="389" t="s">
        <v>19270</v>
      </c>
      <c r="F6868" s="388" t="s">
        <v>7884</v>
      </c>
    </row>
    <row r="6869" spans="1:6">
      <c r="A6869" s="388">
        <v>101450</v>
      </c>
      <c r="B6869" s="388" t="s">
        <v>7969</v>
      </c>
      <c r="C6869" s="388" t="s">
        <v>8008</v>
      </c>
      <c r="D6869" s="388" t="s">
        <v>334</v>
      </c>
      <c r="E6869" s="389" t="s">
        <v>19271</v>
      </c>
      <c r="F6869" s="388" t="s">
        <v>7884</v>
      </c>
    </row>
    <row r="6870" spans="1:6">
      <c r="A6870" s="388">
        <v>101451</v>
      </c>
      <c r="B6870" s="388" t="s">
        <v>7970</v>
      </c>
      <c r="C6870" s="388" t="s">
        <v>8008</v>
      </c>
      <c r="D6870" s="388" t="s">
        <v>334</v>
      </c>
      <c r="E6870" s="389" t="s">
        <v>19206</v>
      </c>
      <c r="F6870" s="388" t="s">
        <v>7884</v>
      </c>
    </row>
    <row r="6871" spans="1:6">
      <c r="A6871" s="388">
        <v>101452</v>
      </c>
      <c r="B6871" s="388" t="s">
        <v>8310</v>
      </c>
      <c r="C6871" s="388" t="s">
        <v>8008</v>
      </c>
      <c r="D6871" s="388" t="s">
        <v>334</v>
      </c>
      <c r="E6871" s="389" t="s">
        <v>19272</v>
      </c>
      <c r="F6871" s="388" t="s">
        <v>7884</v>
      </c>
    </row>
    <row r="6872" spans="1:6">
      <c r="A6872" s="388">
        <v>101453</v>
      </c>
      <c r="B6872" s="388" t="s">
        <v>7972</v>
      </c>
      <c r="C6872" s="388" t="s">
        <v>8008</v>
      </c>
      <c r="D6872" s="388" t="s">
        <v>334</v>
      </c>
      <c r="E6872" s="389" t="s">
        <v>19273</v>
      </c>
      <c r="F6872" s="388" t="s">
        <v>7884</v>
      </c>
    </row>
    <row r="6873" spans="1:6">
      <c r="A6873" s="388">
        <v>101454</v>
      </c>
      <c r="B6873" s="388" t="s">
        <v>8311</v>
      </c>
      <c r="C6873" s="388" t="s">
        <v>8008</v>
      </c>
      <c r="D6873" s="388" t="s">
        <v>334</v>
      </c>
      <c r="E6873" s="389" t="s">
        <v>19274</v>
      </c>
      <c r="F6873" s="388" t="s">
        <v>7884</v>
      </c>
    </row>
    <row r="6874" spans="1:6">
      <c r="A6874" s="388">
        <v>101455</v>
      </c>
      <c r="B6874" s="388" t="s">
        <v>7974</v>
      </c>
      <c r="C6874" s="388" t="s">
        <v>8008</v>
      </c>
      <c r="D6874" s="388" t="s">
        <v>334</v>
      </c>
      <c r="E6874" s="389" t="s">
        <v>19275</v>
      </c>
      <c r="F6874" s="388" t="s">
        <v>7884</v>
      </c>
    </row>
    <row r="6875" spans="1:6">
      <c r="A6875" s="388">
        <v>101456</v>
      </c>
      <c r="B6875" s="388" t="s">
        <v>8312</v>
      </c>
      <c r="C6875" s="388" t="s">
        <v>8008</v>
      </c>
      <c r="D6875" s="388" t="s">
        <v>334</v>
      </c>
      <c r="E6875" s="389" t="s">
        <v>19276</v>
      </c>
      <c r="F6875" s="388" t="s">
        <v>7884</v>
      </c>
    </row>
    <row r="6876" spans="1:6">
      <c r="A6876" s="388">
        <v>101457</v>
      </c>
      <c r="B6876" s="388" t="s">
        <v>8313</v>
      </c>
      <c r="C6876" s="388" t="s">
        <v>8008</v>
      </c>
      <c r="D6876" s="388" t="s">
        <v>334</v>
      </c>
      <c r="E6876" s="389" t="s">
        <v>19277</v>
      </c>
      <c r="F6876" s="388" t="s">
        <v>7884</v>
      </c>
    </row>
    <row r="6877" spans="1:6">
      <c r="A6877" s="388">
        <v>101458</v>
      </c>
      <c r="B6877" s="388" t="s">
        <v>8314</v>
      </c>
      <c r="C6877" s="388" t="s">
        <v>8008</v>
      </c>
      <c r="D6877" s="388" t="s">
        <v>334</v>
      </c>
      <c r="E6877" s="389" t="s">
        <v>19278</v>
      </c>
      <c r="F6877" s="388" t="s">
        <v>7884</v>
      </c>
    </row>
    <row r="6878" spans="1:6">
      <c r="A6878" s="388">
        <v>101459</v>
      </c>
      <c r="B6878" s="388" t="s">
        <v>7981</v>
      </c>
      <c r="C6878" s="388" t="s">
        <v>8008</v>
      </c>
      <c r="D6878" s="388" t="s">
        <v>334</v>
      </c>
      <c r="E6878" s="389" t="s">
        <v>19279</v>
      </c>
      <c r="F6878" s="388" t="s">
        <v>7884</v>
      </c>
    </row>
    <row r="6879" spans="1:6">
      <c r="A6879" s="388">
        <v>101460</v>
      </c>
      <c r="B6879" s="388" t="s">
        <v>8129</v>
      </c>
      <c r="C6879" s="388" t="s">
        <v>8008</v>
      </c>
      <c r="D6879" s="388" t="s">
        <v>334</v>
      </c>
      <c r="E6879" s="389" t="s">
        <v>19280</v>
      </c>
      <c r="F6879" s="388" t="s">
        <v>7884</v>
      </c>
    </row>
    <row r="6880" spans="1:6">
      <c r="A6880" s="377"/>
      <c r="B6880" s="377"/>
      <c r="C6880" s="377"/>
      <c r="D6880" s="377"/>
      <c r="E6880" s="378"/>
    </row>
    <row r="6881" spans="1:5">
      <c r="A6881" s="387">
        <v>1363</v>
      </c>
      <c r="B6881" s="387" t="s">
        <v>8350</v>
      </c>
      <c r="C6881" s="387" t="s">
        <v>8351</v>
      </c>
      <c r="D6881" s="387" t="s">
        <v>8352</v>
      </c>
      <c r="E6881" s="378" t="s">
        <v>290</v>
      </c>
    </row>
    <row r="6882" spans="1:5">
      <c r="A6882" s="387">
        <v>1344</v>
      </c>
      <c r="B6882" s="387" t="s">
        <v>8353</v>
      </c>
      <c r="C6882" s="387" t="s">
        <v>8354</v>
      </c>
      <c r="D6882" s="387" t="s">
        <v>8349</v>
      </c>
      <c r="E6882" s="378" t="s">
        <v>19281</v>
      </c>
    </row>
    <row r="6883" spans="1:5">
      <c r="A6883" s="387">
        <v>1342</v>
      </c>
      <c r="B6883" s="387" t="s">
        <v>8355</v>
      </c>
      <c r="C6883" s="387" t="s">
        <v>8354</v>
      </c>
      <c r="D6883" s="387" t="s">
        <v>8349</v>
      </c>
      <c r="E6883" s="378" t="s">
        <v>19282</v>
      </c>
    </row>
    <row r="6884" spans="1:5">
      <c r="A6884" s="387">
        <v>1349</v>
      </c>
      <c r="B6884" s="387" t="s">
        <v>8356</v>
      </c>
      <c r="C6884" s="387" t="s">
        <v>8354</v>
      </c>
      <c r="D6884" s="387" t="s">
        <v>8349</v>
      </c>
      <c r="E6884" s="378" t="s">
        <v>19283</v>
      </c>
    </row>
    <row r="6885" spans="1:5">
      <c r="A6885" s="387">
        <v>1350</v>
      </c>
      <c r="B6885" s="387" t="s">
        <v>8357</v>
      </c>
      <c r="C6885" s="387" t="s">
        <v>8354</v>
      </c>
      <c r="D6885" s="387" t="s">
        <v>8352</v>
      </c>
      <c r="E6885" s="378" t="s">
        <v>15000</v>
      </c>
    </row>
    <row r="6886" spans="1:5">
      <c r="A6886" s="387">
        <v>1359</v>
      </c>
      <c r="B6886" s="387" t="s">
        <v>8358</v>
      </c>
      <c r="C6886" s="387" t="s">
        <v>8354</v>
      </c>
      <c r="D6886" s="387" t="s">
        <v>8349</v>
      </c>
      <c r="E6886" s="378" t="s">
        <v>19284</v>
      </c>
    </row>
    <row r="6887" spans="1:5">
      <c r="A6887" s="387">
        <v>1351</v>
      </c>
      <c r="B6887" s="387" t="s">
        <v>8359</v>
      </c>
      <c r="C6887" s="387" t="s">
        <v>8354</v>
      </c>
      <c r="D6887" s="387" t="s">
        <v>8349</v>
      </c>
      <c r="E6887" s="378" t="s">
        <v>19285</v>
      </c>
    </row>
    <row r="6888" spans="1:5">
      <c r="A6888" s="387">
        <v>2418</v>
      </c>
      <c r="B6888" s="387" t="s">
        <v>8360</v>
      </c>
      <c r="C6888" s="387" t="s">
        <v>8354</v>
      </c>
      <c r="D6888" s="387" t="s">
        <v>8352</v>
      </c>
      <c r="E6888" s="378" t="s">
        <v>3192</v>
      </c>
    </row>
    <row r="6889" spans="1:5">
      <c r="A6889" s="387">
        <v>6086</v>
      </c>
      <c r="B6889" s="387" t="s">
        <v>8361</v>
      </c>
      <c r="C6889" s="387" t="s">
        <v>8362</v>
      </c>
      <c r="D6889" s="387" t="s">
        <v>8349</v>
      </c>
      <c r="E6889" s="378" t="s">
        <v>19286</v>
      </c>
    </row>
    <row r="6890" spans="1:5">
      <c r="A6890" s="387">
        <v>3378</v>
      </c>
      <c r="B6890" s="387" t="s">
        <v>8363</v>
      </c>
      <c r="C6890" s="387" t="s">
        <v>8354</v>
      </c>
      <c r="D6890" s="387" t="s">
        <v>8349</v>
      </c>
      <c r="E6890" s="378" t="s">
        <v>19287</v>
      </c>
    </row>
    <row r="6891" spans="1:5">
      <c r="A6891" s="387">
        <v>3380</v>
      </c>
      <c r="B6891" s="387" t="s">
        <v>8364</v>
      </c>
      <c r="C6891" s="387" t="s">
        <v>8354</v>
      </c>
      <c r="D6891" s="387" t="s">
        <v>8352</v>
      </c>
      <c r="E6891" s="378" t="s">
        <v>19288</v>
      </c>
    </row>
    <row r="6892" spans="1:5">
      <c r="A6892" s="387">
        <v>3379</v>
      </c>
      <c r="B6892" s="387" t="s">
        <v>8365</v>
      </c>
      <c r="C6892" s="387" t="s">
        <v>8354</v>
      </c>
      <c r="D6892" s="387" t="s">
        <v>8349</v>
      </c>
      <c r="E6892" s="378" t="s">
        <v>16845</v>
      </c>
    </row>
    <row r="6893" spans="1:5">
      <c r="A6893" s="387">
        <v>615</v>
      </c>
      <c r="B6893" s="387" t="s">
        <v>8366</v>
      </c>
      <c r="C6893" s="387" t="s">
        <v>8351</v>
      </c>
      <c r="D6893" s="387" t="s">
        <v>8367</v>
      </c>
      <c r="E6893" s="378" t="s">
        <v>15001</v>
      </c>
    </row>
    <row r="6894" spans="1:5">
      <c r="A6894" s="387">
        <v>606</v>
      </c>
      <c r="B6894" s="387" t="s">
        <v>8368</v>
      </c>
      <c r="C6894" s="387" t="s">
        <v>8351</v>
      </c>
      <c r="D6894" s="387" t="s">
        <v>8367</v>
      </c>
      <c r="E6894" s="378" t="s">
        <v>15002</v>
      </c>
    </row>
    <row r="6895" spans="1:5">
      <c r="A6895" s="387">
        <v>13382</v>
      </c>
      <c r="B6895" s="387" t="s">
        <v>8369</v>
      </c>
      <c r="C6895" s="387" t="s">
        <v>8354</v>
      </c>
      <c r="D6895" s="387" t="s">
        <v>8367</v>
      </c>
      <c r="E6895" s="378" t="s">
        <v>19289</v>
      </c>
    </row>
    <row r="6896" spans="1:5">
      <c r="A6896" s="387">
        <v>4047</v>
      </c>
      <c r="B6896" s="387" t="s">
        <v>8370</v>
      </c>
      <c r="C6896" s="387" t="s">
        <v>8362</v>
      </c>
      <c r="D6896" s="387" t="s">
        <v>8352</v>
      </c>
      <c r="E6896" s="378" t="s">
        <v>6765</v>
      </c>
    </row>
    <row r="6897" spans="1:5">
      <c r="A6897" s="387">
        <v>7344</v>
      </c>
      <c r="B6897" s="387" t="s">
        <v>8371</v>
      </c>
      <c r="C6897" s="387" t="s">
        <v>8362</v>
      </c>
      <c r="D6897" s="387" t="s">
        <v>8352</v>
      </c>
      <c r="E6897" s="378" t="s">
        <v>15003</v>
      </c>
    </row>
    <row r="6898" spans="1:5">
      <c r="A6898" s="387">
        <v>40514</v>
      </c>
      <c r="B6898" s="387" t="s">
        <v>8372</v>
      </c>
      <c r="C6898" s="387" t="s">
        <v>8373</v>
      </c>
      <c r="D6898" s="387" t="s">
        <v>8352</v>
      </c>
      <c r="E6898" s="378" t="s">
        <v>14005</v>
      </c>
    </row>
    <row r="6899" spans="1:5">
      <c r="A6899" s="387">
        <v>11199</v>
      </c>
      <c r="B6899" s="387" t="s">
        <v>8374</v>
      </c>
      <c r="C6899" s="387" t="s">
        <v>8354</v>
      </c>
      <c r="D6899" s="387" t="s">
        <v>8367</v>
      </c>
      <c r="E6899" s="378" t="s">
        <v>15004</v>
      </c>
    </row>
    <row r="6900" spans="1:5">
      <c r="A6900" s="387">
        <v>4053</v>
      </c>
      <c r="B6900" s="387" t="s">
        <v>8375</v>
      </c>
      <c r="C6900" s="387" t="s">
        <v>8362</v>
      </c>
      <c r="D6900" s="387" t="s">
        <v>8349</v>
      </c>
      <c r="E6900" s="378" t="s">
        <v>19290</v>
      </c>
    </row>
    <row r="6901" spans="1:5">
      <c r="A6901" s="387">
        <v>4056</v>
      </c>
      <c r="B6901" s="387" t="s">
        <v>8376</v>
      </c>
      <c r="C6901" s="387" t="s">
        <v>8362</v>
      </c>
      <c r="D6901" s="387" t="s">
        <v>8349</v>
      </c>
      <c r="E6901" s="378" t="s">
        <v>19291</v>
      </c>
    </row>
    <row r="6902" spans="1:5">
      <c r="A6902" s="387">
        <v>21136</v>
      </c>
      <c r="B6902" s="387" t="s">
        <v>8377</v>
      </c>
      <c r="C6902" s="387" t="s">
        <v>8378</v>
      </c>
      <c r="D6902" s="387" t="s">
        <v>8349</v>
      </c>
      <c r="E6902" s="378" t="s">
        <v>9616</v>
      </c>
    </row>
    <row r="6903" spans="1:5">
      <c r="A6903" s="387">
        <v>21128</v>
      </c>
      <c r="B6903" s="387" t="s">
        <v>8379</v>
      </c>
      <c r="C6903" s="387" t="s">
        <v>8378</v>
      </c>
      <c r="D6903" s="387" t="s">
        <v>8352</v>
      </c>
      <c r="E6903" s="378" t="s">
        <v>280</v>
      </c>
    </row>
    <row r="6904" spans="1:5">
      <c r="A6904" s="387">
        <v>21130</v>
      </c>
      <c r="B6904" s="387" t="s">
        <v>8380</v>
      </c>
      <c r="C6904" s="387" t="s">
        <v>8378</v>
      </c>
      <c r="D6904" s="387" t="s">
        <v>8349</v>
      </c>
      <c r="E6904" s="378" t="s">
        <v>19292</v>
      </c>
    </row>
    <row r="6905" spans="1:5">
      <c r="A6905" s="387">
        <v>21135</v>
      </c>
      <c r="B6905" s="387" t="s">
        <v>8381</v>
      </c>
      <c r="C6905" s="387" t="s">
        <v>8378</v>
      </c>
      <c r="D6905" s="387" t="s">
        <v>8349</v>
      </c>
      <c r="E6905" s="378" t="s">
        <v>14013</v>
      </c>
    </row>
    <row r="6906" spans="1:5">
      <c r="A6906" s="387">
        <v>38605</v>
      </c>
      <c r="B6906" s="387" t="s">
        <v>8382</v>
      </c>
      <c r="C6906" s="387" t="s">
        <v>8354</v>
      </c>
      <c r="D6906" s="387" t="s">
        <v>8367</v>
      </c>
      <c r="E6906" s="378" t="s">
        <v>15005</v>
      </c>
    </row>
    <row r="6907" spans="1:5">
      <c r="A6907" s="387">
        <v>11270</v>
      </c>
      <c r="B6907" s="387" t="s">
        <v>8383</v>
      </c>
      <c r="C6907" s="387" t="s">
        <v>8354</v>
      </c>
      <c r="D6907" s="387" t="s">
        <v>8367</v>
      </c>
      <c r="E6907" s="378" t="s">
        <v>14033</v>
      </c>
    </row>
    <row r="6908" spans="1:5">
      <c r="A6908" s="387">
        <v>412</v>
      </c>
      <c r="B6908" s="387" t="s">
        <v>8384</v>
      </c>
      <c r="C6908" s="387" t="s">
        <v>8354</v>
      </c>
      <c r="D6908" s="387" t="s">
        <v>8349</v>
      </c>
      <c r="E6908" s="378" t="s">
        <v>384</v>
      </c>
    </row>
    <row r="6909" spans="1:5">
      <c r="A6909" s="387">
        <v>414</v>
      </c>
      <c r="B6909" s="387" t="s">
        <v>8385</v>
      </c>
      <c r="C6909" s="387" t="s">
        <v>8354</v>
      </c>
      <c r="D6909" s="387" t="s">
        <v>8349</v>
      </c>
      <c r="E6909" s="378" t="s">
        <v>879</v>
      </c>
    </row>
    <row r="6910" spans="1:5">
      <c r="A6910" s="387">
        <v>410</v>
      </c>
      <c r="B6910" s="387" t="s">
        <v>8386</v>
      </c>
      <c r="C6910" s="387" t="s">
        <v>8354</v>
      </c>
      <c r="D6910" s="387" t="s">
        <v>8349</v>
      </c>
      <c r="E6910" s="378" t="s">
        <v>754</v>
      </c>
    </row>
    <row r="6911" spans="1:5">
      <c r="A6911" s="387">
        <v>411</v>
      </c>
      <c r="B6911" s="387" t="s">
        <v>8387</v>
      </c>
      <c r="C6911" s="387" t="s">
        <v>8354</v>
      </c>
      <c r="D6911" s="387" t="s">
        <v>8352</v>
      </c>
      <c r="E6911" s="378" t="s">
        <v>7456</v>
      </c>
    </row>
    <row r="6912" spans="1:5">
      <c r="A6912" s="387">
        <v>408</v>
      </c>
      <c r="B6912" s="387" t="s">
        <v>8388</v>
      </c>
      <c r="C6912" s="387" t="s">
        <v>8354</v>
      </c>
      <c r="D6912" s="387" t="s">
        <v>8349</v>
      </c>
      <c r="E6912" s="378" t="s">
        <v>7555</v>
      </c>
    </row>
    <row r="6913" spans="1:5">
      <c r="A6913" s="387">
        <v>39131</v>
      </c>
      <c r="B6913" s="387" t="s">
        <v>8389</v>
      </c>
      <c r="C6913" s="387" t="s">
        <v>8354</v>
      </c>
      <c r="D6913" s="387" t="s">
        <v>8349</v>
      </c>
      <c r="E6913" s="378" t="s">
        <v>1546</v>
      </c>
    </row>
    <row r="6914" spans="1:5">
      <c r="A6914" s="387">
        <v>394</v>
      </c>
      <c r="B6914" s="387" t="s">
        <v>8390</v>
      </c>
      <c r="C6914" s="387" t="s">
        <v>8354</v>
      </c>
      <c r="D6914" s="387" t="s">
        <v>8349</v>
      </c>
      <c r="E6914" s="378" t="s">
        <v>8965</v>
      </c>
    </row>
    <row r="6915" spans="1:5">
      <c r="A6915" s="387">
        <v>39130</v>
      </c>
      <c r="B6915" s="387" t="s">
        <v>8391</v>
      </c>
      <c r="C6915" s="387" t="s">
        <v>8354</v>
      </c>
      <c r="D6915" s="387" t="s">
        <v>8349</v>
      </c>
      <c r="E6915" s="378" t="s">
        <v>8925</v>
      </c>
    </row>
    <row r="6916" spans="1:5">
      <c r="A6916" s="387">
        <v>395</v>
      </c>
      <c r="B6916" s="387" t="s">
        <v>8393</v>
      </c>
      <c r="C6916" s="387" t="s">
        <v>8354</v>
      </c>
      <c r="D6916" s="387" t="s">
        <v>8349</v>
      </c>
      <c r="E6916" s="378" t="s">
        <v>15006</v>
      </c>
    </row>
    <row r="6917" spans="1:5">
      <c r="A6917" s="387">
        <v>39127</v>
      </c>
      <c r="B6917" s="387" t="s">
        <v>8394</v>
      </c>
      <c r="C6917" s="387" t="s">
        <v>8354</v>
      </c>
      <c r="D6917" s="387" t="s">
        <v>8349</v>
      </c>
      <c r="E6917" s="378" t="s">
        <v>4061</v>
      </c>
    </row>
    <row r="6918" spans="1:5">
      <c r="A6918" s="387">
        <v>392</v>
      </c>
      <c r="B6918" s="387" t="s">
        <v>8395</v>
      </c>
      <c r="C6918" s="387" t="s">
        <v>8354</v>
      </c>
      <c r="D6918" s="387" t="s">
        <v>8349</v>
      </c>
      <c r="E6918" s="378" t="s">
        <v>8748</v>
      </c>
    </row>
    <row r="6919" spans="1:5">
      <c r="A6919" s="387">
        <v>39129</v>
      </c>
      <c r="B6919" s="387" t="s">
        <v>8396</v>
      </c>
      <c r="C6919" s="387" t="s">
        <v>8354</v>
      </c>
      <c r="D6919" s="387" t="s">
        <v>8349</v>
      </c>
      <c r="E6919" s="378" t="s">
        <v>1305</v>
      </c>
    </row>
    <row r="6920" spans="1:5">
      <c r="A6920" s="387">
        <v>393</v>
      </c>
      <c r="B6920" s="387" t="s">
        <v>8398</v>
      </c>
      <c r="C6920" s="387" t="s">
        <v>8354</v>
      </c>
      <c r="D6920" s="387" t="s">
        <v>8352</v>
      </c>
      <c r="E6920" s="378" t="s">
        <v>19102</v>
      </c>
    </row>
    <row r="6921" spans="1:5">
      <c r="A6921" s="387">
        <v>39133</v>
      </c>
      <c r="B6921" s="387" t="s">
        <v>8399</v>
      </c>
      <c r="C6921" s="387" t="s">
        <v>8354</v>
      </c>
      <c r="D6921" s="387" t="s">
        <v>8349</v>
      </c>
      <c r="E6921" s="378" t="s">
        <v>13975</v>
      </c>
    </row>
    <row r="6922" spans="1:5">
      <c r="A6922" s="387">
        <v>397</v>
      </c>
      <c r="B6922" s="387" t="s">
        <v>8400</v>
      </c>
      <c r="C6922" s="387" t="s">
        <v>8354</v>
      </c>
      <c r="D6922" s="387" t="s">
        <v>8349</v>
      </c>
      <c r="E6922" s="378" t="s">
        <v>4564</v>
      </c>
    </row>
    <row r="6923" spans="1:5">
      <c r="A6923" s="387">
        <v>39132</v>
      </c>
      <c r="B6923" s="387" t="s">
        <v>8401</v>
      </c>
      <c r="C6923" s="387" t="s">
        <v>8354</v>
      </c>
      <c r="D6923" s="387" t="s">
        <v>8349</v>
      </c>
      <c r="E6923" s="378" t="s">
        <v>1035</v>
      </c>
    </row>
    <row r="6924" spans="1:5">
      <c r="A6924" s="387">
        <v>396</v>
      </c>
      <c r="B6924" s="387" t="s">
        <v>8402</v>
      </c>
      <c r="C6924" s="387" t="s">
        <v>8354</v>
      </c>
      <c r="D6924" s="387" t="s">
        <v>8349</v>
      </c>
      <c r="E6924" s="378" t="s">
        <v>958</v>
      </c>
    </row>
    <row r="6925" spans="1:5">
      <c r="A6925" s="387">
        <v>39135</v>
      </c>
      <c r="B6925" s="387" t="s">
        <v>8403</v>
      </c>
      <c r="C6925" s="387" t="s">
        <v>8354</v>
      </c>
      <c r="D6925" s="387" t="s">
        <v>8349</v>
      </c>
      <c r="E6925" s="378" t="s">
        <v>4443</v>
      </c>
    </row>
    <row r="6926" spans="1:5">
      <c r="A6926" s="387">
        <v>39128</v>
      </c>
      <c r="B6926" s="387" t="s">
        <v>8404</v>
      </c>
      <c r="C6926" s="387" t="s">
        <v>8354</v>
      </c>
      <c r="D6926" s="387" t="s">
        <v>8349</v>
      </c>
      <c r="E6926" s="378" t="s">
        <v>1659</v>
      </c>
    </row>
    <row r="6927" spans="1:5">
      <c r="A6927" s="387">
        <v>400</v>
      </c>
      <c r="B6927" s="387" t="s">
        <v>8405</v>
      </c>
      <c r="C6927" s="387" t="s">
        <v>8354</v>
      </c>
      <c r="D6927" s="387" t="s">
        <v>8349</v>
      </c>
      <c r="E6927" s="378" t="s">
        <v>641</v>
      </c>
    </row>
    <row r="6928" spans="1:5">
      <c r="A6928" s="387">
        <v>39125</v>
      </c>
      <c r="B6928" s="387" t="s">
        <v>8406</v>
      </c>
      <c r="C6928" s="387" t="s">
        <v>8354</v>
      </c>
      <c r="D6928" s="387" t="s">
        <v>8349</v>
      </c>
      <c r="E6928" s="378" t="s">
        <v>1659</v>
      </c>
    </row>
    <row r="6929" spans="1:5">
      <c r="A6929" s="387">
        <v>39134</v>
      </c>
      <c r="B6929" s="387" t="s">
        <v>8407</v>
      </c>
      <c r="C6929" s="387" t="s">
        <v>8354</v>
      </c>
      <c r="D6929" s="387" t="s">
        <v>8349</v>
      </c>
      <c r="E6929" s="378" t="s">
        <v>1692</v>
      </c>
    </row>
    <row r="6930" spans="1:5">
      <c r="A6930" s="387">
        <v>398</v>
      </c>
      <c r="B6930" s="387" t="s">
        <v>8408</v>
      </c>
      <c r="C6930" s="387" t="s">
        <v>8354</v>
      </c>
      <c r="D6930" s="387" t="s">
        <v>8349</v>
      </c>
      <c r="E6930" s="378" t="s">
        <v>6819</v>
      </c>
    </row>
    <row r="6931" spans="1:5">
      <c r="A6931" s="387">
        <v>39126</v>
      </c>
      <c r="B6931" s="387" t="s">
        <v>8409</v>
      </c>
      <c r="C6931" s="387" t="s">
        <v>8354</v>
      </c>
      <c r="D6931" s="387" t="s">
        <v>8349</v>
      </c>
      <c r="E6931" s="378" t="s">
        <v>6277</v>
      </c>
    </row>
    <row r="6932" spans="1:5">
      <c r="A6932" s="387">
        <v>399</v>
      </c>
      <c r="B6932" s="387" t="s">
        <v>8410</v>
      </c>
      <c r="C6932" s="387" t="s">
        <v>8354</v>
      </c>
      <c r="D6932" s="387" t="s">
        <v>8349</v>
      </c>
      <c r="E6932" s="378" t="s">
        <v>408</v>
      </c>
    </row>
    <row r="6933" spans="1:5">
      <c r="A6933" s="387">
        <v>39158</v>
      </c>
      <c r="B6933" s="387" t="s">
        <v>8412</v>
      </c>
      <c r="C6933" s="387" t="s">
        <v>8354</v>
      </c>
      <c r="D6933" s="387" t="s">
        <v>8349</v>
      </c>
      <c r="E6933" s="378" t="s">
        <v>17147</v>
      </c>
    </row>
    <row r="6934" spans="1:5">
      <c r="A6934" s="387">
        <v>39141</v>
      </c>
      <c r="B6934" s="387" t="s">
        <v>8413</v>
      </c>
      <c r="C6934" s="387" t="s">
        <v>8354</v>
      </c>
      <c r="D6934" s="387" t="s">
        <v>8349</v>
      </c>
      <c r="E6934" s="378" t="s">
        <v>6117</v>
      </c>
    </row>
    <row r="6935" spans="1:5">
      <c r="A6935" s="387">
        <v>39140</v>
      </c>
      <c r="B6935" s="387" t="s">
        <v>8415</v>
      </c>
      <c r="C6935" s="387" t="s">
        <v>8354</v>
      </c>
      <c r="D6935" s="387" t="s">
        <v>8349</v>
      </c>
      <c r="E6935" s="378" t="s">
        <v>1458</v>
      </c>
    </row>
    <row r="6936" spans="1:5">
      <c r="A6936" s="387">
        <v>39137</v>
      </c>
      <c r="B6936" s="387" t="s">
        <v>8417</v>
      </c>
      <c r="C6936" s="387" t="s">
        <v>8354</v>
      </c>
      <c r="D6936" s="387" t="s">
        <v>8349</v>
      </c>
      <c r="E6936" s="378" t="s">
        <v>1469</v>
      </c>
    </row>
    <row r="6937" spans="1:5">
      <c r="A6937" s="387">
        <v>39139</v>
      </c>
      <c r="B6937" s="387" t="s">
        <v>8418</v>
      </c>
      <c r="C6937" s="387" t="s">
        <v>8354</v>
      </c>
      <c r="D6937" s="387" t="s">
        <v>8349</v>
      </c>
      <c r="E6937" s="378" t="s">
        <v>10558</v>
      </c>
    </row>
    <row r="6938" spans="1:5">
      <c r="A6938" s="387">
        <v>39143</v>
      </c>
      <c r="B6938" s="387" t="s">
        <v>8420</v>
      </c>
      <c r="C6938" s="387" t="s">
        <v>8354</v>
      </c>
      <c r="D6938" s="387" t="s">
        <v>8349</v>
      </c>
      <c r="E6938" s="378" t="s">
        <v>7644</v>
      </c>
    </row>
    <row r="6939" spans="1:5">
      <c r="A6939" s="387">
        <v>39142</v>
      </c>
      <c r="B6939" s="387" t="s">
        <v>8422</v>
      </c>
      <c r="C6939" s="387" t="s">
        <v>8354</v>
      </c>
      <c r="D6939" s="387" t="s">
        <v>8349</v>
      </c>
      <c r="E6939" s="378" t="s">
        <v>1487</v>
      </c>
    </row>
    <row r="6940" spans="1:5">
      <c r="A6940" s="387">
        <v>39138</v>
      </c>
      <c r="B6940" s="387" t="s">
        <v>8423</v>
      </c>
      <c r="C6940" s="387" t="s">
        <v>8354</v>
      </c>
      <c r="D6940" s="387" t="s">
        <v>8349</v>
      </c>
      <c r="E6940" s="378" t="s">
        <v>11597</v>
      </c>
    </row>
    <row r="6941" spans="1:5">
      <c r="A6941" s="387">
        <v>39136</v>
      </c>
      <c r="B6941" s="387" t="s">
        <v>8424</v>
      </c>
      <c r="C6941" s="387" t="s">
        <v>8354</v>
      </c>
      <c r="D6941" s="387" t="s">
        <v>8349</v>
      </c>
      <c r="E6941" s="378" t="s">
        <v>920</v>
      </c>
    </row>
    <row r="6942" spans="1:5">
      <c r="A6942" s="387">
        <v>39144</v>
      </c>
      <c r="B6942" s="387" t="s">
        <v>8425</v>
      </c>
      <c r="C6942" s="387" t="s">
        <v>8354</v>
      </c>
      <c r="D6942" s="387" t="s">
        <v>8349</v>
      </c>
      <c r="E6942" s="378" t="s">
        <v>15006</v>
      </c>
    </row>
    <row r="6943" spans="1:5">
      <c r="A6943" s="387">
        <v>39145</v>
      </c>
      <c r="B6943" s="387" t="s">
        <v>8426</v>
      </c>
      <c r="C6943" s="387" t="s">
        <v>8354</v>
      </c>
      <c r="D6943" s="387" t="s">
        <v>8349</v>
      </c>
      <c r="E6943" s="378" t="s">
        <v>4439</v>
      </c>
    </row>
    <row r="6944" spans="1:5">
      <c r="A6944" s="387">
        <v>12615</v>
      </c>
      <c r="B6944" s="387" t="s">
        <v>8428</v>
      </c>
      <c r="C6944" s="387" t="s">
        <v>8354</v>
      </c>
      <c r="D6944" s="387" t="s">
        <v>8367</v>
      </c>
      <c r="E6944" s="378" t="s">
        <v>357</v>
      </c>
    </row>
    <row r="6945" spans="1:5">
      <c r="A6945" s="387">
        <v>11927</v>
      </c>
      <c r="B6945" s="387" t="s">
        <v>8429</v>
      </c>
      <c r="C6945" s="387" t="s">
        <v>8354</v>
      </c>
      <c r="D6945" s="387" t="s">
        <v>8367</v>
      </c>
      <c r="E6945" s="378" t="s">
        <v>4393</v>
      </c>
    </row>
    <row r="6946" spans="1:5">
      <c r="A6946" s="387">
        <v>11928</v>
      </c>
      <c r="B6946" s="387" t="s">
        <v>8430</v>
      </c>
      <c r="C6946" s="387" t="s">
        <v>8354</v>
      </c>
      <c r="D6946" s="387" t="s">
        <v>8367</v>
      </c>
      <c r="E6946" s="378" t="s">
        <v>1394</v>
      </c>
    </row>
    <row r="6947" spans="1:5">
      <c r="A6947" s="387">
        <v>11929</v>
      </c>
      <c r="B6947" s="387" t="s">
        <v>8431</v>
      </c>
      <c r="C6947" s="387" t="s">
        <v>8354</v>
      </c>
      <c r="D6947" s="387" t="s">
        <v>8367</v>
      </c>
      <c r="E6947" s="378" t="s">
        <v>2337</v>
      </c>
    </row>
    <row r="6948" spans="1:5">
      <c r="A6948" s="387">
        <v>36801</v>
      </c>
      <c r="B6948" s="387" t="s">
        <v>8432</v>
      </c>
      <c r="C6948" s="387" t="s">
        <v>8354</v>
      </c>
      <c r="D6948" s="387" t="s">
        <v>8349</v>
      </c>
      <c r="E6948" s="378" t="s">
        <v>13935</v>
      </c>
    </row>
    <row r="6949" spans="1:5">
      <c r="A6949" s="387">
        <v>36246</v>
      </c>
      <c r="B6949" s="387" t="s">
        <v>8433</v>
      </c>
      <c r="C6949" s="387" t="s">
        <v>8378</v>
      </c>
      <c r="D6949" s="387" t="s">
        <v>8349</v>
      </c>
      <c r="E6949" s="378" t="s">
        <v>13975</v>
      </c>
    </row>
    <row r="6950" spans="1:5">
      <c r="A6950" s="387">
        <v>37600</v>
      </c>
      <c r="B6950" s="387" t="s">
        <v>8434</v>
      </c>
      <c r="C6950" s="387" t="s">
        <v>8354</v>
      </c>
      <c r="D6950" s="387" t="s">
        <v>8367</v>
      </c>
      <c r="E6950" s="378" t="s">
        <v>13125</v>
      </c>
    </row>
    <row r="6951" spans="1:5">
      <c r="A6951" s="387">
        <v>37599</v>
      </c>
      <c r="B6951" s="387" t="s">
        <v>8435</v>
      </c>
      <c r="C6951" s="387" t="s">
        <v>8354</v>
      </c>
      <c r="D6951" s="387" t="s">
        <v>8367</v>
      </c>
      <c r="E6951" s="378" t="s">
        <v>15007</v>
      </c>
    </row>
    <row r="6952" spans="1:5">
      <c r="A6952" s="387">
        <v>1</v>
      </c>
      <c r="B6952" s="387" t="s">
        <v>8436</v>
      </c>
      <c r="C6952" s="387" t="s">
        <v>8437</v>
      </c>
      <c r="D6952" s="387" t="s">
        <v>8352</v>
      </c>
      <c r="E6952" s="378" t="s">
        <v>1612</v>
      </c>
    </row>
    <row r="6953" spans="1:5">
      <c r="A6953" s="387">
        <v>3</v>
      </c>
      <c r="B6953" s="387" t="s">
        <v>8438</v>
      </c>
      <c r="C6953" s="387" t="s">
        <v>8373</v>
      </c>
      <c r="D6953" s="387" t="s">
        <v>8349</v>
      </c>
      <c r="E6953" s="378" t="s">
        <v>1713</v>
      </c>
    </row>
    <row r="6954" spans="1:5">
      <c r="A6954" s="387">
        <v>43054</v>
      </c>
      <c r="B6954" s="387" t="s">
        <v>8439</v>
      </c>
      <c r="C6954" s="387" t="s">
        <v>8437</v>
      </c>
      <c r="D6954" s="387" t="s">
        <v>8349</v>
      </c>
      <c r="E6954" s="378" t="s">
        <v>14540</v>
      </c>
    </row>
    <row r="6955" spans="1:5">
      <c r="A6955" s="387">
        <v>42402</v>
      </c>
      <c r="B6955" s="387" t="s">
        <v>8440</v>
      </c>
      <c r="C6955" s="387" t="s">
        <v>8437</v>
      </c>
      <c r="D6955" s="387" t="s">
        <v>8349</v>
      </c>
      <c r="E6955" s="378" t="s">
        <v>2924</v>
      </c>
    </row>
    <row r="6956" spans="1:5">
      <c r="A6956" s="387">
        <v>42403</v>
      </c>
      <c r="B6956" s="387" t="s">
        <v>8441</v>
      </c>
      <c r="C6956" s="387" t="s">
        <v>8437</v>
      </c>
      <c r="D6956" s="387" t="s">
        <v>8349</v>
      </c>
      <c r="E6956" s="378" t="s">
        <v>17151</v>
      </c>
    </row>
    <row r="6957" spans="1:5">
      <c r="A6957" s="387">
        <v>42404</v>
      </c>
      <c r="B6957" s="387" t="s">
        <v>8442</v>
      </c>
      <c r="C6957" s="387" t="s">
        <v>8437</v>
      </c>
      <c r="D6957" s="387" t="s">
        <v>8349</v>
      </c>
      <c r="E6957" s="378" t="s">
        <v>14512</v>
      </c>
    </row>
    <row r="6958" spans="1:5">
      <c r="A6958" s="387">
        <v>42405</v>
      </c>
      <c r="B6958" s="387" t="s">
        <v>8443</v>
      </c>
      <c r="C6958" s="387" t="s">
        <v>8437</v>
      </c>
      <c r="D6958" s="387" t="s">
        <v>8349</v>
      </c>
      <c r="E6958" s="378" t="s">
        <v>10069</v>
      </c>
    </row>
    <row r="6959" spans="1:5">
      <c r="A6959" s="387">
        <v>34341</v>
      </c>
      <c r="B6959" s="387" t="s">
        <v>8444</v>
      </c>
      <c r="C6959" s="387" t="s">
        <v>8437</v>
      </c>
      <c r="D6959" s="387" t="s">
        <v>8349</v>
      </c>
      <c r="E6959" s="378" t="s">
        <v>509</v>
      </c>
    </row>
    <row r="6960" spans="1:5">
      <c r="A6960" s="387">
        <v>43053</v>
      </c>
      <c r="B6960" s="387" t="s">
        <v>8445</v>
      </c>
      <c r="C6960" s="387" t="s">
        <v>8437</v>
      </c>
      <c r="D6960" s="387" t="s">
        <v>8349</v>
      </c>
      <c r="E6960" s="378" t="s">
        <v>19293</v>
      </c>
    </row>
    <row r="6961" spans="1:5">
      <c r="A6961" s="387">
        <v>43058</v>
      </c>
      <c r="B6961" s="387" t="s">
        <v>8446</v>
      </c>
      <c r="C6961" s="387" t="s">
        <v>8437</v>
      </c>
      <c r="D6961" s="387" t="s">
        <v>8349</v>
      </c>
      <c r="E6961" s="378" t="s">
        <v>17308</v>
      </c>
    </row>
    <row r="6962" spans="1:5">
      <c r="A6962" s="387">
        <v>34</v>
      </c>
      <c r="B6962" s="387" t="s">
        <v>8447</v>
      </c>
      <c r="C6962" s="387" t="s">
        <v>8437</v>
      </c>
      <c r="D6962" s="387" t="s">
        <v>8349</v>
      </c>
      <c r="E6962" s="378" t="s">
        <v>9291</v>
      </c>
    </row>
    <row r="6963" spans="1:5">
      <c r="A6963" s="387">
        <v>43055</v>
      </c>
      <c r="B6963" s="387" t="s">
        <v>8448</v>
      </c>
      <c r="C6963" s="387" t="s">
        <v>8437</v>
      </c>
      <c r="D6963" s="387" t="s">
        <v>8352</v>
      </c>
      <c r="E6963" s="378" t="s">
        <v>6169</v>
      </c>
    </row>
    <row r="6964" spans="1:5">
      <c r="A6964" s="387">
        <v>43056</v>
      </c>
      <c r="B6964" s="387" t="s">
        <v>8449</v>
      </c>
      <c r="C6964" s="387" t="s">
        <v>8437</v>
      </c>
      <c r="D6964" s="387" t="s">
        <v>8349</v>
      </c>
      <c r="E6964" s="378" t="s">
        <v>3379</v>
      </c>
    </row>
    <row r="6965" spans="1:5">
      <c r="A6965" s="387">
        <v>43057</v>
      </c>
      <c r="B6965" s="387" t="s">
        <v>8450</v>
      </c>
      <c r="C6965" s="387" t="s">
        <v>8437</v>
      </c>
      <c r="D6965" s="387" t="s">
        <v>8349</v>
      </c>
      <c r="E6965" s="378" t="s">
        <v>18725</v>
      </c>
    </row>
    <row r="6966" spans="1:5">
      <c r="A6966" s="387">
        <v>34449</v>
      </c>
      <c r="B6966" s="387" t="s">
        <v>8451</v>
      </c>
      <c r="C6966" s="387" t="s">
        <v>8437</v>
      </c>
      <c r="D6966" s="387" t="s">
        <v>8349</v>
      </c>
      <c r="E6966" s="378" t="s">
        <v>14989</v>
      </c>
    </row>
    <row r="6967" spans="1:5">
      <c r="A6967" s="387">
        <v>32</v>
      </c>
      <c r="B6967" s="387" t="s">
        <v>8452</v>
      </c>
      <c r="C6967" s="387" t="s">
        <v>8437</v>
      </c>
      <c r="D6967" s="387" t="s">
        <v>8349</v>
      </c>
      <c r="E6967" s="378" t="s">
        <v>5506</v>
      </c>
    </row>
    <row r="6968" spans="1:5">
      <c r="A6968" s="387">
        <v>33</v>
      </c>
      <c r="B6968" s="387" t="s">
        <v>8453</v>
      </c>
      <c r="C6968" s="387" t="s">
        <v>8437</v>
      </c>
      <c r="D6968" s="387" t="s">
        <v>8349</v>
      </c>
      <c r="E6968" s="378" t="s">
        <v>15008</v>
      </c>
    </row>
    <row r="6969" spans="1:5">
      <c r="A6969" s="387">
        <v>43061</v>
      </c>
      <c r="B6969" s="387" t="s">
        <v>8454</v>
      </c>
      <c r="C6969" s="387" t="s">
        <v>8437</v>
      </c>
      <c r="D6969" s="387" t="s">
        <v>8349</v>
      </c>
      <c r="E6969" s="378" t="s">
        <v>14745</v>
      </c>
    </row>
    <row r="6970" spans="1:5">
      <c r="A6970" s="387">
        <v>43059</v>
      </c>
      <c r="B6970" s="387" t="s">
        <v>8455</v>
      </c>
      <c r="C6970" s="387" t="s">
        <v>8437</v>
      </c>
      <c r="D6970" s="387" t="s">
        <v>8349</v>
      </c>
      <c r="E6970" s="378" t="s">
        <v>19294</v>
      </c>
    </row>
    <row r="6971" spans="1:5">
      <c r="A6971" s="387">
        <v>43062</v>
      </c>
      <c r="B6971" s="387" t="s">
        <v>8456</v>
      </c>
      <c r="C6971" s="387" t="s">
        <v>8437</v>
      </c>
      <c r="D6971" s="387" t="s">
        <v>8349</v>
      </c>
      <c r="E6971" s="378" t="s">
        <v>6258</v>
      </c>
    </row>
    <row r="6972" spans="1:5">
      <c r="A6972" s="387">
        <v>43060</v>
      </c>
      <c r="B6972" s="387" t="s">
        <v>8458</v>
      </c>
      <c r="C6972" s="387" t="s">
        <v>8437</v>
      </c>
      <c r="D6972" s="387" t="s">
        <v>8349</v>
      </c>
      <c r="E6972" s="378" t="s">
        <v>2932</v>
      </c>
    </row>
    <row r="6973" spans="1:5">
      <c r="A6973" s="387">
        <v>20063</v>
      </c>
      <c r="B6973" s="387" t="s">
        <v>8459</v>
      </c>
      <c r="C6973" s="387" t="s">
        <v>8354</v>
      </c>
      <c r="D6973" s="387" t="s">
        <v>8367</v>
      </c>
      <c r="E6973" s="378" t="s">
        <v>6307</v>
      </c>
    </row>
    <row r="6974" spans="1:5">
      <c r="A6974" s="387">
        <v>40410</v>
      </c>
      <c r="B6974" s="387" t="s">
        <v>8460</v>
      </c>
      <c r="C6974" s="387" t="s">
        <v>8354</v>
      </c>
      <c r="D6974" s="387" t="s">
        <v>8367</v>
      </c>
      <c r="E6974" s="378" t="s">
        <v>15009</v>
      </c>
    </row>
    <row r="6975" spans="1:5">
      <c r="A6975" s="387">
        <v>40411</v>
      </c>
      <c r="B6975" s="387" t="s">
        <v>8461</v>
      </c>
      <c r="C6975" s="387" t="s">
        <v>8354</v>
      </c>
      <c r="D6975" s="387" t="s">
        <v>8367</v>
      </c>
      <c r="E6975" s="378" t="s">
        <v>4469</v>
      </c>
    </row>
    <row r="6976" spans="1:5">
      <c r="A6976" s="387">
        <v>40412</v>
      </c>
      <c r="B6976" s="387" t="s">
        <v>8462</v>
      </c>
      <c r="C6976" s="387" t="s">
        <v>8354</v>
      </c>
      <c r="D6976" s="387" t="s">
        <v>8367</v>
      </c>
      <c r="E6976" s="378" t="s">
        <v>3446</v>
      </c>
    </row>
    <row r="6977" spans="1:5">
      <c r="A6977" s="387">
        <v>38838</v>
      </c>
      <c r="B6977" s="387" t="s">
        <v>8463</v>
      </c>
      <c r="C6977" s="387" t="s">
        <v>8354</v>
      </c>
      <c r="D6977" s="387" t="s">
        <v>8367</v>
      </c>
      <c r="E6977" s="378" t="s">
        <v>14747</v>
      </c>
    </row>
    <row r="6978" spans="1:5">
      <c r="A6978" s="387">
        <v>38839</v>
      </c>
      <c r="B6978" s="387" t="s">
        <v>8464</v>
      </c>
      <c r="C6978" s="387" t="s">
        <v>8354</v>
      </c>
      <c r="D6978" s="387" t="s">
        <v>8367</v>
      </c>
      <c r="E6978" s="378" t="s">
        <v>2576</v>
      </c>
    </row>
    <row r="6979" spans="1:5">
      <c r="A6979" s="387">
        <v>55</v>
      </c>
      <c r="B6979" s="387" t="s">
        <v>8465</v>
      </c>
      <c r="C6979" s="387" t="s">
        <v>8354</v>
      </c>
      <c r="D6979" s="387" t="s">
        <v>8367</v>
      </c>
      <c r="E6979" s="378" t="s">
        <v>14753</v>
      </c>
    </row>
    <row r="6980" spans="1:5">
      <c r="A6980" s="387">
        <v>61</v>
      </c>
      <c r="B6980" s="387" t="s">
        <v>8466</v>
      </c>
      <c r="C6980" s="387" t="s">
        <v>8354</v>
      </c>
      <c r="D6980" s="387" t="s">
        <v>8367</v>
      </c>
      <c r="E6980" s="378" t="s">
        <v>7793</v>
      </c>
    </row>
    <row r="6981" spans="1:5">
      <c r="A6981" s="387">
        <v>62</v>
      </c>
      <c r="B6981" s="387" t="s">
        <v>8467</v>
      </c>
      <c r="C6981" s="387" t="s">
        <v>8354</v>
      </c>
      <c r="D6981" s="387" t="s">
        <v>8367</v>
      </c>
      <c r="E6981" s="378" t="s">
        <v>13937</v>
      </c>
    </row>
    <row r="6982" spans="1:5">
      <c r="A6982" s="387">
        <v>77</v>
      </c>
      <c r="B6982" s="387" t="s">
        <v>8469</v>
      </c>
      <c r="C6982" s="387" t="s">
        <v>8354</v>
      </c>
      <c r="D6982" s="387" t="s">
        <v>8349</v>
      </c>
      <c r="E6982" s="378" t="s">
        <v>1290</v>
      </c>
    </row>
    <row r="6983" spans="1:5">
      <c r="A6983" s="387">
        <v>76</v>
      </c>
      <c r="B6983" s="387" t="s">
        <v>8470</v>
      </c>
      <c r="C6983" s="387" t="s">
        <v>8354</v>
      </c>
      <c r="D6983" s="387" t="s">
        <v>8349</v>
      </c>
      <c r="E6983" s="378" t="s">
        <v>1679</v>
      </c>
    </row>
    <row r="6984" spans="1:5">
      <c r="A6984" s="387">
        <v>67</v>
      </c>
      <c r="B6984" s="387" t="s">
        <v>8471</v>
      </c>
      <c r="C6984" s="387" t="s">
        <v>8354</v>
      </c>
      <c r="D6984" s="387" t="s">
        <v>8349</v>
      </c>
      <c r="E6984" s="378" t="s">
        <v>8142</v>
      </c>
    </row>
    <row r="6985" spans="1:5">
      <c r="A6985" s="387">
        <v>71</v>
      </c>
      <c r="B6985" s="387" t="s">
        <v>8472</v>
      </c>
      <c r="C6985" s="387" t="s">
        <v>8354</v>
      </c>
      <c r="D6985" s="387" t="s">
        <v>8349</v>
      </c>
      <c r="E6985" s="378" t="s">
        <v>5379</v>
      </c>
    </row>
    <row r="6986" spans="1:5">
      <c r="A6986" s="387">
        <v>73</v>
      </c>
      <c r="B6986" s="387" t="s">
        <v>8473</v>
      </c>
      <c r="C6986" s="387" t="s">
        <v>8354</v>
      </c>
      <c r="D6986" s="387" t="s">
        <v>8349</v>
      </c>
      <c r="E6986" s="378" t="s">
        <v>676</v>
      </c>
    </row>
    <row r="6987" spans="1:5">
      <c r="A6987" s="387">
        <v>103</v>
      </c>
      <c r="B6987" s="387" t="s">
        <v>8474</v>
      </c>
      <c r="C6987" s="387" t="s">
        <v>8354</v>
      </c>
      <c r="D6987" s="387" t="s">
        <v>8349</v>
      </c>
      <c r="E6987" s="378" t="s">
        <v>12482</v>
      </c>
    </row>
    <row r="6988" spans="1:5">
      <c r="A6988" s="387">
        <v>107</v>
      </c>
      <c r="B6988" s="387" t="s">
        <v>8475</v>
      </c>
      <c r="C6988" s="387" t="s">
        <v>8354</v>
      </c>
      <c r="D6988" s="387" t="s">
        <v>8349</v>
      </c>
      <c r="E6988" s="378" t="s">
        <v>1469</v>
      </c>
    </row>
    <row r="6989" spans="1:5">
      <c r="A6989" s="387">
        <v>65</v>
      </c>
      <c r="B6989" s="387" t="s">
        <v>8476</v>
      </c>
      <c r="C6989" s="387" t="s">
        <v>8354</v>
      </c>
      <c r="D6989" s="387" t="s">
        <v>8349</v>
      </c>
      <c r="E6989" s="378" t="s">
        <v>8419</v>
      </c>
    </row>
    <row r="6990" spans="1:5">
      <c r="A6990" s="387">
        <v>108</v>
      </c>
      <c r="B6990" s="387" t="s">
        <v>8478</v>
      </c>
      <c r="C6990" s="387" t="s">
        <v>8354</v>
      </c>
      <c r="D6990" s="387" t="s">
        <v>8349</v>
      </c>
      <c r="E6990" s="378" t="s">
        <v>6754</v>
      </c>
    </row>
    <row r="6991" spans="1:5">
      <c r="A6991" s="387">
        <v>110</v>
      </c>
      <c r="B6991" s="387" t="s">
        <v>8479</v>
      </c>
      <c r="C6991" s="387" t="s">
        <v>8354</v>
      </c>
      <c r="D6991" s="387" t="s">
        <v>8349</v>
      </c>
      <c r="E6991" s="378" t="s">
        <v>1562</v>
      </c>
    </row>
    <row r="6992" spans="1:5">
      <c r="A6992" s="387">
        <v>109</v>
      </c>
      <c r="B6992" s="387" t="s">
        <v>8480</v>
      </c>
      <c r="C6992" s="387" t="s">
        <v>8354</v>
      </c>
      <c r="D6992" s="387" t="s">
        <v>8349</v>
      </c>
      <c r="E6992" s="378" t="s">
        <v>365</v>
      </c>
    </row>
    <row r="6993" spans="1:5">
      <c r="A6993" s="387">
        <v>111</v>
      </c>
      <c r="B6993" s="387" t="s">
        <v>8482</v>
      </c>
      <c r="C6993" s="387" t="s">
        <v>8354</v>
      </c>
      <c r="D6993" s="387" t="s">
        <v>8349</v>
      </c>
      <c r="E6993" s="378" t="s">
        <v>14978</v>
      </c>
    </row>
    <row r="6994" spans="1:5">
      <c r="A6994" s="387">
        <v>112</v>
      </c>
      <c r="B6994" s="387" t="s">
        <v>8484</v>
      </c>
      <c r="C6994" s="387" t="s">
        <v>8354</v>
      </c>
      <c r="D6994" s="387" t="s">
        <v>8349</v>
      </c>
      <c r="E6994" s="378" t="s">
        <v>19295</v>
      </c>
    </row>
    <row r="6995" spans="1:5">
      <c r="A6995" s="387">
        <v>113</v>
      </c>
      <c r="B6995" s="387" t="s">
        <v>8485</v>
      </c>
      <c r="C6995" s="387" t="s">
        <v>8354</v>
      </c>
      <c r="D6995" s="387" t="s">
        <v>8349</v>
      </c>
      <c r="E6995" s="378" t="s">
        <v>2992</v>
      </c>
    </row>
    <row r="6996" spans="1:5">
      <c r="A6996" s="387">
        <v>104</v>
      </c>
      <c r="B6996" s="387" t="s">
        <v>8486</v>
      </c>
      <c r="C6996" s="387" t="s">
        <v>8354</v>
      </c>
      <c r="D6996" s="387" t="s">
        <v>8349</v>
      </c>
      <c r="E6996" s="378" t="s">
        <v>15010</v>
      </c>
    </row>
    <row r="6997" spans="1:5">
      <c r="A6997" s="387">
        <v>102</v>
      </c>
      <c r="B6997" s="387" t="s">
        <v>8487</v>
      </c>
      <c r="C6997" s="387" t="s">
        <v>8354</v>
      </c>
      <c r="D6997" s="387" t="s">
        <v>8349</v>
      </c>
      <c r="E6997" s="378" t="s">
        <v>14984</v>
      </c>
    </row>
    <row r="6998" spans="1:5">
      <c r="A6998" s="387">
        <v>95</v>
      </c>
      <c r="B6998" s="387" t="s">
        <v>8489</v>
      </c>
      <c r="C6998" s="387" t="s">
        <v>8354</v>
      </c>
      <c r="D6998" s="387" t="s">
        <v>8349</v>
      </c>
      <c r="E6998" s="378" t="s">
        <v>1367</v>
      </c>
    </row>
    <row r="6999" spans="1:5">
      <c r="A6999" s="387">
        <v>96</v>
      </c>
      <c r="B6999" s="387" t="s">
        <v>8490</v>
      </c>
      <c r="C6999" s="387" t="s">
        <v>8354</v>
      </c>
      <c r="D6999" s="387" t="s">
        <v>8349</v>
      </c>
      <c r="E6999" s="378" t="s">
        <v>5275</v>
      </c>
    </row>
    <row r="7000" spans="1:5">
      <c r="A7000" s="387">
        <v>97</v>
      </c>
      <c r="B7000" s="387" t="s">
        <v>8491</v>
      </c>
      <c r="C7000" s="387" t="s">
        <v>8354</v>
      </c>
      <c r="D7000" s="387" t="s">
        <v>8349</v>
      </c>
      <c r="E7000" s="378" t="s">
        <v>14648</v>
      </c>
    </row>
    <row r="7001" spans="1:5">
      <c r="A7001" s="387">
        <v>98</v>
      </c>
      <c r="B7001" s="387" t="s">
        <v>8492</v>
      </c>
      <c r="C7001" s="387" t="s">
        <v>8354</v>
      </c>
      <c r="D7001" s="387" t="s">
        <v>8349</v>
      </c>
      <c r="E7001" s="378" t="s">
        <v>17868</v>
      </c>
    </row>
    <row r="7002" spans="1:5">
      <c r="A7002" s="387">
        <v>99</v>
      </c>
      <c r="B7002" s="387" t="s">
        <v>8493</v>
      </c>
      <c r="C7002" s="387" t="s">
        <v>8354</v>
      </c>
      <c r="D7002" s="387" t="s">
        <v>8349</v>
      </c>
      <c r="E7002" s="378" t="s">
        <v>15011</v>
      </c>
    </row>
    <row r="7003" spans="1:5">
      <c r="A7003" s="387">
        <v>100</v>
      </c>
      <c r="B7003" s="387" t="s">
        <v>8494</v>
      </c>
      <c r="C7003" s="387" t="s">
        <v>8354</v>
      </c>
      <c r="D7003" s="387" t="s">
        <v>8349</v>
      </c>
      <c r="E7003" s="378" t="s">
        <v>13919</v>
      </c>
    </row>
    <row r="7004" spans="1:5">
      <c r="A7004" s="387">
        <v>75</v>
      </c>
      <c r="B7004" s="387" t="s">
        <v>8495</v>
      </c>
      <c r="C7004" s="387" t="s">
        <v>8354</v>
      </c>
      <c r="D7004" s="387" t="s">
        <v>8349</v>
      </c>
      <c r="E7004" s="378" t="s">
        <v>19296</v>
      </c>
    </row>
    <row r="7005" spans="1:5">
      <c r="A7005" s="387">
        <v>114</v>
      </c>
      <c r="B7005" s="387" t="s">
        <v>8496</v>
      </c>
      <c r="C7005" s="387" t="s">
        <v>8354</v>
      </c>
      <c r="D7005" s="387" t="s">
        <v>8349</v>
      </c>
      <c r="E7005" s="378" t="s">
        <v>13966</v>
      </c>
    </row>
    <row r="7006" spans="1:5">
      <c r="A7006" s="387">
        <v>68</v>
      </c>
      <c r="B7006" s="387" t="s">
        <v>8497</v>
      </c>
      <c r="C7006" s="387" t="s">
        <v>8354</v>
      </c>
      <c r="D7006" s="387" t="s">
        <v>8349</v>
      </c>
      <c r="E7006" s="378" t="s">
        <v>4949</v>
      </c>
    </row>
    <row r="7007" spans="1:5">
      <c r="A7007" s="387">
        <v>86</v>
      </c>
      <c r="B7007" s="387" t="s">
        <v>8498</v>
      </c>
      <c r="C7007" s="387" t="s">
        <v>8354</v>
      </c>
      <c r="D7007" s="387" t="s">
        <v>8349</v>
      </c>
      <c r="E7007" s="378" t="s">
        <v>17804</v>
      </c>
    </row>
    <row r="7008" spans="1:5">
      <c r="A7008" s="387">
        <v>66</v>
      </c>
      <c r="B7008" s="387" t="s">
        <v>8499</v>
      </c>
      <c r="C7008" s="387" t="s">
        <v>8354</v>
      </c>
      <c r="D7008" s="387" t="s">
        <v>8349</v>
      </c>
      <c r="E7008" s="378" t="s">
        <v>19297</v>
      </c>
    </row>
    <row r="7009" spans="1:5">
      <c r="A7009" s="387">
        <v>69</v>
      </c>
      <c r="B7009" s="387" t="s">
        <v>8500</v>
      </c>
      <c r="C7009" s="387" t="s">
        <v>8354</v>
      </c>
      <c r="D7009" s="387" t="s">
        <v>8349</v>
      </c>
      <c r="E7009" s="378" t="s">
        <v>14697</v>
      </c>
    </row>
    <row r="7010" spans="1:5">
      <c r="A7010" s="387">
        <v>83</v>
      </c>
      <c r="B7010" s="387" t="s">
        <v>8501</v>
      </c>
      <c r="C7010" s="387" t="s">
        <v>8354</v>
      </c>
      <c r="D7010" s="387" t="s">
        <v>8349</v>
      </c>
      <c r="E7010" s="378" t="s">
        <v>17685</v>
      </c>
    </row>
    <row r="7011" spans="1:5">
      <c r="A7011" s="387">
        <v>74</v>
      </c>
      <c r="B7011" s="387" t="s">
        <v>8502</v>
      </c>
      <c r="C7011" s="387" t="s">
        <v>8354</v>
      </c>
      <c r="D7011" s="387" t="s">
        <v>8349</v>
      </c>
      <c r="E7011" s="378" t="s">
        <v>19298</v>
      </c>
    </row>
    <row r="7012" spans="1:5">
      <c r="A7012" s="387">
        <v>106</v>
      </c>
      <c r="B7012" s="387" t="s">
        <v>8503</v>
      </c>
      <c r="C7012" s="387" t="s">
        <v>8354</v>
      </c>
      <c r="D7012" s="387" t="s">
        <v>8349</v>
      </c>
      <c r="E7012" s="378" t="s">
        <v>19299</v>
      </c>
    </row>
    <row r="7013" spans="1:5">
      <c r="A7013" s="387">
        <v>87</v>
      </c>
      <c r="B7013" s="387" t="s">
        <v>8504</v>
      </c>
      <c r="C7013" s="387" t="s">
        <v>8354</v>
      </c>
      <c r="D7013" s="387" t="s">
        <v>8349</v>
      </c>
      <c r="E7013" s="378" t="s">
        <v>11650</v>
      </c>
    </row>
    <row r="7014" spans="1:5">
      <c r="A7014" s="387">
        <v>88</v>
      </c>
      <c r="B7014" s="387" t="s">
        <v>8505</v>
      </c>
      <c r="C7014" s="387" t="s">
        <v>8354</v>
      </c>
      <c r="D7014" s="387" t="s">
        <v>8349</v>
      </c>
      <c r="E7014" s="378" t="s">
        <v>4915</v>
      </c>
    </row>
    <row r="7015" spans="1:5">
      <c r="A7015" s="387">
        <v>89</v>
      </c>
      <c r="B7015" s="387" t="s">
        <v>8506</v>
      </c>
      <c r="C7015" s="387" t="s">
        <v>8354</v>
      </c>
      <c r="D7015" s="387" t="s">
        <v>8349</v>
      </c>
      <c r="E7015" s="378" t="s">
        <v>19300</v>
      </c>
    </row>
    <row r="7016" spans="1:5">
      <c r="A7016" s="387">
        <v>90</v>
      </c>
      <c r="B7016" s="387" t="s">
        <v>8507</v>
      </c>
      <c r="C7016" s="387" t="s">
        <v>8354</v>
      </c>
      <c r="D7016" s="387" t="s">
        <v>8349</v>
      </c>
      <c r="E7016" s="378" t="s">
        <v>19301</v>
      </c>
    </row>
    <row r="7017" spans="1:5">
      <c r="A7017" s="387">
        <v>81</v>
      </c>
      <c r="B7017" s="387" t="s">
        <v>8508</v>
      </c>
      <c r="C7017" s="387" t="s">
        <v>8354</v>
      </c>
      <c r="D7017" s="387" t="s">
        <v>8349</v>
      </c>
      <c r="E7017" s="378" t="s">
        <v>14644</v>
      </c>
    </row>
    <row r="7018" spans="1:5">
      <c r="A7018" s="387">
        <v>82</v>
      </c>
      <c r="B7018" s="387" t="s">
        <v>8509</v>
      </c>
      <c r="C7018" s="387" t="s">
        <v>8354</v>
      </c>
      <c r="D7018" s="387" t="s">
        <v>8349</v>
      </c>
      <c r="E7018" s="378" t="s">
        <v>19302</v>
      </c>
    </row>
    <row r="7019" spans="1:5">
      <c r="A7019" s="387">
        <v>105</v>
      </c>
      <c r="B7019" s="387" t="s">
        <v>8510</v>
      </c>
      <c r="C7019" s="387" t="s">
        <v>8354</v>
      </c>
      <c r="D7019" s="387" t="s">
        <v>8349</v>
      </c>
      <c r="E7019" s="378" t="s">
        <v>19303</v>
      </c>
    </row>
    <row r="7020" spans="1:5">
      <c r="A7020" s="387">
        <v>60</v>
      </c>
      <c r="B7020" s="387" t="s">
        <v>8511</v>
      </c>
      <c r="C7020" s="387" t="s">
        <v>8354</v>
      </c>
      <c r="D7020" s="387" t="s">
        <v>8367</v>
      </c>
      <c r="E7020" s="378" t="s">
        <v>3230</v>
      </c>
    </row>
    <row r="7021" spans="1:5">
      <c r="A7021" s="387">
        <v>72</v>
      </c>
      <c r="B7021" s="387" t="s">
        <v>8512</v>
      </c>
      <c r="C7021" s="387" t="s">
        <v>8354</v>
      </c>
      <c r="D7021" s="387" t="s">
        <v>8349</v>
      </c>
      <c r="E7021" s="378" t="s">
        <v>19304</v>
      </c>
    </row>
    <row r="7022" spans="1:5">
      <c r="A7022" s="387">
        <v>70</v>
      </c>
      <c r="B7022" s="387" t="s">
        <v>8513</v>
      </c>
      <c r="C7022" s="387" t="s">
        <v>8354</v>
      </c>
      <c r="D7022" s="387" t="s">
        <v>8349</v>
      </c>
      <c r="E7022" s="378" t="s">
        <v>13941</v>
      </c>
    </row>
    <row r="7023" spans="1:5">
      <c r="A7023" s="387">
        <v>85</v>
      </c>
      <c r="B7023" s="387" t="s">
        <v>8514</v>
      </c>
      <c r="C7023" s="387" t="s">
        <v>8354</v>
      </c>
      <c r="D7023" s="387" t="s">
        <v>8349</v>
      </c>
      <c r="E7023" s="378" t="s">
        <v>15012</v>
      </c>
    </row>
    <row r="7024" spans="1:5">
      <c r="A7024" s="387">
        <v>84</v>
      </c>
      <c r="B7024" s="387" t="s">
        <v>8515</v>
      </c>
      <c r="C7024" s="387" t="s">
        <v>8354</v>
      </c>
      <c r="D7024" s="387" t="s">
        <v>8349</v>
      </c>
      <c r="E7024" s="378" t="s">
        <v>7449</v>
      </c>
    </row>
    <row r="7025" spans="1:5">
      <c r="A7025" s="387">
        <v>37997</v>
      </c>
      <c r="B7025" s="387" t="s">
        <v>8516</v>
      </c>
      <c r="C7025" s="387" t="s">
        <v>8354</v>
      </c>
      <c r="D7025" s="387" t="s">
        <v>8349</v>
      </c>
      <c r="E7025" s="378" t="s">
        <v>3481</v>
      </c>
    </row>
    <row r="7026" spans="1:5">
      <c r="A7026" s="387">
        <v>37998</v>
      </c>
      <c r="B7026" s="387" t="s">
        <v>8517</v>
      </c>
      <c r="C7026" s="387" t="s">
        <v>8354</v>
      </c>
      <c r="D7026" s="387" t="s">
        <v>8349</v>
      </c>
      <c r="E7026" s="378" t="s">
        <v>2565</v>
      </c>
    </row>
    <row r="7027" spans="1:5">
      <c r="A7027" s="387">
        <v>10899</v>
      </c>
      <c r="B7027" s="387" t="s">
        <v>8519</v>
      </c>
      <c r="C7027" s="387" t="s">
        <v>8354</v>
      </c>
      <c r="D7027" s="387" t="s">
        <v>8349</v>
      </c>
      <c r="E7027" s="378" t="s">
        <v>16216</v>
      </c>
    </row>
    <row r="7028" spans="1:5">
      <c r="A7028" s="387">
        <v>10900</v>
      </c>
      <c r="B7028" s="387" t="s">
        <v>8520</v>
      </c>
      <c r="C7028" s="387" t="s">
        <v>8354</v>
      </c>
      <c r="D7028" s="387" t="s">
        <v>8349</v>
      </c>
      <c r="E7028" s="378" t="s">
        <v>19305</v>
      </c>
    </row>
    <row r="7029" spans="1:5">
      <c r="A7029" s="387">
        <v>46</v>
      </c>
      <c r="B7029" s="387" t="s">
        <v>8521</v>
      </c>
      <c r="C7029" s="387" t="s">
        <v>8354</v>
      </c>
      <c r="D7029" s="387" t="s">
        <v>8367</v>
      </c>
      <c r="E7029" s="378" t="s">
        <v>8606</v>
      </c>
    </row>
    <row r="7030" spans="1:5">
      <c r="A7030" s="387">
        <v>51</v>
      </c>
      <c r="B7030" s="387" t="s">
        <v>8523</v>
      </c>
      <c r="C7030" s="387" t="s">
        <v>8354</v>
      </c>
      <c r="D7030" s="387" t="s">
        <v>8367</v>
      </c>
      <c r="E7030" s="378" t="s">
        <v>15013</v>
      </c>
    </row>
    <row r="7031" spans="1:5">
      <c r="A7031" s="387">
        <v>12863</v>
      </c>
      <c r="B7031" s="387" t="s">
        <v>8524</v>
      </c>
      <c r="C7031" s="387" t="s">
        <v>8354</v>
      </c>
      <c r="D7031" s="387" t="s">
        <v>8367</v>
      </c>
      <c r="E7031" s="378" t="s">
        <v>14432</v>
      </c>
    </row>
    <row r="7032" spans="1:5">
      <c r="A7032" s="387">
        <v>50</v>
      </c>
      <c r="B7032" s="387" t="s">
        <v>8525</v>
      </c>
      <c r="C7032" s="387" t="s">
        <v>8354</v>
      </c>
      <c r="D7032" s="387" t="s">
        <v>8367</v>
      </c>
      <c r="E7032" s="378" t="s">
        <v>15014</v>
      </c>
    </row>
    <row r="7033" spans="1:5">
      <c r="A7033" s="387">
        <v>47</v>
      </c>
      <c r="B7033" s="387" t="s">
        <v>8526</v>
      </c>
      <c r="C7033" s="387" t="s">
        <v>8354</v>
      </c>
      <c r="D7033" s="387" t="s">
        <v>8367</v>
      </c>
      <c r="E7033" s="378" t="s">
        <v>13926</v>
      </c>
    </row>
    <row r="7034" spans="1:5">
      <c r="A7034" s="387">
        <v>48</v>
      </c>
      <c r="B7034" s="387" t="s">
        <v>8527</v>
      </c>
      <c r="C7034" s="387" t="s">
        <v>8354</v>
      </c>
      <c r="D7034" s="387" t="s">
        <v>8367</v>
      </c>
      <c r="E7034" s="378" t="s">
        <v>3742</v>
      </c>
    </row>
    <row r="7035" spans="1:5">
      <c r="A7035" s="387">
        <v>52</v>
      </c>
      <c r="B7035" s="387" t="s">
        <v>8529</v>
      </c>
      <c r="C7035" s="387" t="s">
        <v>8354</v>
      </c>
      <c r="D7035" s="387" t="s">
        <v>8367</v>
      </c>
      <c r="E7035" s="378" t="s">
        <v>11893</v>
      </c>
    </row>
    <row r="7036" spans="1:5">
      <c r="A7036" s="387">
        <v>43</v>
      </c>
      <c r="B7036" s="387" t="s">
        <v>8530</v>
      </c>
      <c r="C7036" s="387" t="s">
        <v>8354</v>
      </c>
      <c r="D7036" s="387" t="s">
        <v>8367</v>
      </c>
      <c r="E7036" s="378" t="s">
        <v>15015</v>
      </c>
    </row>
    <row r="7037" spans="1:5">
      <c r="A7037" s="387">
        <v>4791</v>
      </c>
      <c r="B7037" s="387" t="s">
        <v>8531</v>
      </c>
      <c r="C7037" s="387" t="s">
        <v>8437</v>
      </c>
      <c r="D7037" s="387" t="s">
        <v>8349</v>
      </c>
      <c r="E7037" s="378" t="s">
        <v>3010</v>
      </c>
    </row>
    <row r="7038" spans="1:5">
      <c r="A7038" s="387">
        <v>157</v>
      </c>
      <c r="B7038" s="387" t="s">
        <v>8532</v>
      </c>
      <c r="C7038" s="387" t="s">
        <v>8437</v>
      </c>
      <c r="D7038" s="387" t="s">
        <v>8349</v>
      </c>
      <c r="E7038" s="378" t="s">
        <v>16506</v>
      </c>
    </row>
    <row r="7039" spans="1:5">
      <c r="A7039" s="387">
        <v>156</v>
      </c>
      <c r="B7039" s="387" t="s">
        <v>8533</v>
      </c>
      <c r="C7039" s="387" t="s">
        <v>8437</v>
      </c>
      <c r="D7039" s="387" t="s">
        <v>8349</v>
      </c>
      <c r="E7039" s="378" t="s">
        <v>19306</v>
      </c>
    </row>
    <row r="7040" spans="1:5">
      <c r="A7040" s="387">
        <v>131</v>
      </c>
      <c r="B7040" s="387" t="s">
        <v>8534</v>
      </c>
      <c r="C7040" s="387" t="s">
        <v>8437</v>
      </c>
      <c r="D7040" s="387" t="s">
        <v>8349</v>
      </c>
      <c r="E7040" s="378" t="s">
        <v>19307</v>
      </c>
    </row>
    <row r="7041" spans="1:5">
      <c r="A7041" s="387">
        <v>39719</v>
      </c>
      <c r="B7041" s="387" t="s">
        <v>8535</v>
      </c>
      <c r="C7041" s="387" t="s">
        <v>8373</v>
      </c>
      <c r="D7041" s="387" t="s">
        <v>8349</v>
      </c>
      <c r="E7041" s="378" t="s">
        <v>19308</v>
      </c>
    </row>
    <row r="7042" spans="1:5">
      <c r="A7042" s="387">
        <v>21114</v>
      </c>
      <c r="B7042" s="387" t="s">
        <v>8536</v>
      </c>
      <c r="C7042" s="387" t="s">
        <v>8354</v>
      </c>
      <c r="D7042" s="387" t="s">
        <v>8349</v>
      </c>
      <c r="E7042" s="378" t="s">
        <v>17805</v>
      </c>
    </row>
    <row r="7043" spans="1:5">
      <c r="A7043" s="387">
        <v>119</v>
      </c>
      <c r="B7043" s="387" t="s">
        <v>8537</v>
      </c>
      <c r="C7043" s="387" t="s">
        <v>8354</v>
      </c>
      <c r="D7043" s="387" t="s">
        <v>8352</v>
      </c>
      <c r="E7043" s="378" t="s">
        <v>6148</v>
      </c>
    </row>
    <row r="7044" spans="1:5">
      <c r="A7044" s="387">
        <v>20080</v>
      </c>
      <c r="B7044" s="387" t="s">
        <v>8539</v>
      </c>
      <c r="C7044" s="387" t="s">
        <v>8354</v>
      </c>
      <c r="D7044" s="387" t="s">
        <v>8349</v>
      </c>
      <c r="E7044" s="378" t="s">
        <v>15016</v>
      </c>
    </row>
    <row r="7045" spans="1:5">
      <c r="A7045" s="387">
        <v>122</v>
      </c>
      <c r="B7045" s="387" t="s">
        <v>8540</v>
      </c>
      <c r="C7045" s="387" t="s">
        <v>8354</v>
      </c>
      <c r="D7045" s="387" t="s">
        <v>8349</v>
      </c>
      <c r="E7045" s="378" t="s">
        <v>19309</v>
      </c>
    </row>
    <row r="7046" spans="1:5">
      <c r="A7046" s="387">
        <v>3410</v>
      </c>
      <c r="B7046" s="387" t="s">
        <v>8541</v>
      </c>
      <c r="C7046" s="387" t="s">
        <v>8437</v>
      </c>
      <c r="D7046" s="387" t="s">
        <v>8367</v>
      </c>
      <c r="E7046" s="378" t="s">
        <v>14195</v>
      </c>
    </row>
    <row r="7047" spans="1:5">
      <c r="A7047" s="387">
        <v>124</v>
      </c>
      <c r="B7047" s="387" t="s">
        <v>8542</v>
      </c>
      <c r="C7047" s="387" t="s">
        <v>8373</v>
      </c>
      <c r="D7047" s="387" t="s">
        <v>8349</v>
      </c>
      <c r="E7047" s="378" t="s">
        <v>8834</v>
      </c>
    </row>
    <row r="7048" spans="1:5">
      <c r="A7048" s="387">
        <v>7334</v>
      </c>
      <c r="B7048" s="387" t="s">
        <v>8543</v>
      </c>
      <c r="C7048" s="387" t="s">
        <v>8373</v>
      </c>
      <c r="D7048" s="387" t="s">
        <v>8349</v>
      </c>
      <c r="E7048" s="378" t="s">
        <v>6782</v>
      </c>
    </row>
    <row r="7049" spans="1:5">
      <c r="A7049" s="387">
        <v>123</v>
      </c>
      <c r="B7049" s="387" t="s">
        <v>8544</v>
      </c>
      <c r="C7049" s="387" t="s">
        <v>8373</v>
      </c>
      <c r="D7049" s="387" t="s">
        <v>8352</v>
      </c>
      <c r="E7049" s="378" t="s">
        <v>6206</v>
      </c>
    </row>
    <row r="7050" spans="1:5">
      <c r="A7050" s="387">
        <v>127</v>
      </c>
      <c r="B7050" s="387" t="s">
        <v>8545</v>
      </c>
      <c r="C7050" s="387" t="s">
        <v>8373</v>
      </c>
      <c r="D7050" s="387" t="s">
        <v>8349</v>
      </c>
      <c r="E7050" s="378" t="s">
        <v>2955</v>
      </c>
    </row>
    <row r="7051" spans="1:5">
      <c r="A7051" s="387">
        <v>41373</v>
      </c>
      <c r="B7051" s="387" t="s">
        <v>8546</v>
      </c>
      <c r="C7051" s="387" t="s">
        <v>8373</v>
      </c>
      <c r="D7051" s="387" t="s">
        <v>8349</v>
      </c>
      <c r="E7051" s="378" t="s">
        <v>18837</v>
      </c>
    </row>
    <row r="7052" spans="1:5">
      <c r="A7052" s="387">
        <v>133</v>
      </c>
      <c r="B7052" s="387" t="s">
        <v>8547</v>
      </c>
      <c r="C7052" s="387" t="s">
        <v>8373</v>
      </c>
      <c r="D7052" s="387" t="s">
        <v>8349</v>
      </c>
      <c r="E7052" s="378" t="s">
        <v>7535</v>
      </c>
    </row>
    <row r="7053" spans="1:5">
      <c r="A7053" s="387">
        <v>43617</v>
      </c>
      <c r="B7053" s="387" t="s">
        <v>8548</v>
      </c>
      <c r="C7053" s="387" t="s">
        <v>8373</v>
      </c>
      <c r="D7053" s="387" t="s">
        <v>8349</v>
      </c>
      <c r="E7053" s="378" t="s">
        <v>4739</v>
      </c>
    </row>
    <row r="7054" spans="1:5">
      <c r="A7054" s="387">
        <v>132</v>
      </c>
      <c r="B7054" s="387" t="s">
        <v>8549</v>
      </c>
      <c r="C7054" s="387" t="s">
        <v>8373</v>
      </c>
      <c r="D7054" s="387" t="s">
        <v>8349</v>
      </c>
      <c r="E7054" s="378" t="s">
        <v>13887</v>
      </c>
    </row>
    <row r="7055" spans="1:5">
      <c r="A7055" s="387">
        <v>43618</v>
      </c>
      <c r="B7055" s="387" t="s">
        <v>8550</v>
      </c>
      <c r="C7055" s="387" t="s">
        <v>8437</v>
      </c>
      <c r="D7055" s="387" t="s">
        <v>8349</v>
      </c>
      <c r="E7055" s="378" t="s">
        <v>19310</v>
      </c>
    </row>
    <row r="7056" spans="1:5">
      <c r="A7056" s="387">
        <v>37476</v>
      </c>
      <c r="B7056" s="387" t="s">
        <v>15017</v>
      </c>
      <c r="C7056" s="387" t="s">
        <v>8354</v>
      </c>
      <c r="D7056" s="387" t="s">
        <v>8349</v>
      </c>
      <c r="E7056" s="378" t="s">
        <v>19311</v>
      </c>
    </row>
    <row r="7057" spans="1:5">
      <c r="A7057" s="387">
        <v>37478</v>
      </c>
      <c r="B7057" s="387" t="s">
        <v>15018</v>
      </c>
      <c r="C7057" s="387" t="s">
        <v>8354</v>
      </c>
      <c r="D7057" s="387" t="s">
        <v>8349</v>
      </c>
      <c r="E7057" s="378" t="s">
        <v>19312</v>
      </c>
    </row>
    <row r="7058" spans="1:5">
      <c r="A7058" s="387">
        <v>37477</v>
      </c>
      <c r="B7058" s="387" t="s">
        <v>15019</v>
      </c>
      <c r="C7058" s="387" t="s">
        <v>8354</v>
      </c>
      <c r="D7058" s="387" t="s">
        <v>8349</v>
      </c>
      <c r="E7058" s="378" t="s">
        <v>19313</v>
      </c>
    </row>
    <row r="7059" spans="1:5">
      <c r="A7059" s="387">
        <v>37479</v>
      </c>
      <c r="B7059" s="387" t="s">
        <v>15020</v>
      </c>
      <c r="C7059" s="387" t="s">
        <v>8354</v>
      </c>
      <c r="D7059" s="387" t="s">
        <v>8349</v>
      </c>
      <c r="E7059" s="378" t="s">
        <v>19314</v>
      </c>
    </row>
    <row r="7060" spans="1:5">
      <c r="A7060" s="387">
        <v>4319</v>
      </c>
      <c r="B7060" s="387" t="s">
        <v>8551</v>
      </c>
      <c r="C7060" s="387" t="s">
        <v>8354</v>
      </c>
      <c r="D7060" s="387" t="s">
        <v>8349</v>
      </c>
      <c r="E7060" s="378" t="s">
        <v>962</v>
      </c>
    </row>
    <row r="7061" spans="1:5">
      <c r="A7061" s="387">
        <v>42409</v>
      </c>
      <c r="B7061" s="387" t="s">
        <v>8552</v>
      </c>
      <c r="C7061" s="387" t="s">
        <v>8437</v>
      </c>
      <c r="D7061" s="387" t="s">
        <v>8349</v>
      </c>
      <c r="E7061" s="378" t="s">
        <v>1264</v>
      </c>
    </row>
    <row r="7062" spans="1:5">
      <c r="A7062" s="387">
        <v>40553</v>
      </c>
      <c r="B7062" s="387" t="s">
        <v>8553</v>
      </c>
      <c r="C7062" s="387" t="s">
        <v>8554</v>
      </c>
      <c r="D7062" s="387" t="s">
        <v>8367</v>
      </c>
      <c r="E7062" s="378" t="s">
        <v>4597</v>
      </c>
    </row>
    <row r="7063" spans="1:5">
      <c r="A7063" s="387">
        <v>6114</v>
      </c>
      <c r="B7063" s="387" t="s">
        <v>8556</v>
      </c>
      <c r="C7063" s="387" t="s">
        <v>8557</v>
      </c>
      <c r="D7063" s="387" t="s">
        <v>8349</v>
      </c>
      <c r="E7063" s="378" t="s">
        <v>3553</v>
      </c>
    </row>
    <row r="7064" spans="1:5">
      <c r="A7064" s="387">
        <v>40912</v>
      </c>
      <c r="B7064" s="387" t="s">
        <v>8558</v>
      </c>
      <c r="C7064" s="387" t="s">
        <v>8559</v>
      </c>
      <c r="D7064" s="387" t="s">
        <v>8349</v>
      </c>
      <c r="E7064" s="378" t="s">
        <v>19315</v>
      </c>
    </row>
    <row r="7065" spans="1:5">
      <c r="A7065" s="387">
        <v>247</v>
      </c>
      <c r="B7065" s="387" t="s">
        <v>8560</v>
      </c>
      <c r="C7065" s="387" t="s">
        <v>8557</v>
      </c>
      <c r="D7065" s="387" t="s">
        <v>8349</v>
      </c>
      <c r="E7065" s="378" t="s">
        <v>4591</v>
      </c>
    </row>
    <row r="7066" spans="1:5">
      <c r="A7066" s="387">
        <v>40919</v>
      </c>
      <c r="B7066" s="387" t="s">
        <v>8561</v>
      </c>
      <c r="C7066" s="387" t="s">
        <v>8559</v>
      </c>
      <c r="D7066" s="387" t="s">
        <v>8349</v>
      </c>
      <c r="E7066" s="378" t="s">
        <v>19316</v>
      </c>
    </row>
    <row r="7067" spans="1:5">
      <c r="A7067" s="387">
        <v>25958</v>
      </c>
      <c r="B7067" s="387" t="s">
        <v>8562</v>
      </c>
      <c r="C7067" s="387" t="s">
        <v>8557</v>
      </c>
      <c r="D7067" s="387" t="s">
        <v>8349</v>
      </c>
      <c r="E7067" s="378" t="s">
        <v>13922</v>
      </c>
    </row>
    <row r="7068" spans="1:5">
      <c r="A7068" s="387">
        <v>40984</v>
      </c>
      <c r="B7068" s="387" t="s">
        <v>8563</v>
      </c>
      <c r="C7068" s="387" t="s">
        <v>8559</v>
      </c>
      <c r="D7068" s="387" t="s">
        <v>8349</v>
      </c>
      <c r="E7068" s="378" t="s">
        <v>19317</v>
      </c>
    </row>
    <row r="7069" spans="1:5">
      <c r="A7069" s="387">
        <v>248</v>
      </c>
      <c r="B7069" s="387" t="s">
        <v>8564</v>
      </c>
      <c r="C7069" s="387" t="s">
        <v>8557</v>
      </c>
      <c r="D7069" s="387" t="s">
        <v>8349</v>
      </c>
      <c r="E7069" s="378" t="s">
        <v>1846</v>
      </c>
    </row>
    <row r="7070" spans="1:5">
      <c r="A7070" s="387">
        <v>41086</v>
      </c>
      <c r="B7070" s="387" t="s">
        <v>8565</v>
      </c>
      <c r="C7070" s="387" t="s">
        <v>8559</v>
      </c>
      <c r="D7070" s="387" t="s">
        <v>8349</v>
      </c>
      <c r="E7070" s="378" t="s">
        <v>19318</v>
      </c>
    </row>
    <row r="7071" spans="1:5">
      <c r="A7071" s="387">
        <v>34466</v>
      </c>
      <c r="B7071" s="387" t="s">
        <v>8566</v>
      </c>
      <c r="C7071" s="387" t="s">
        <v>8557</v>
      </c>
      <c r="D7071" s="387" t="s">
        <v>8349</v>
      </c>
      <c r="E7071" s="378" t="s">
        <v>1846</v>
      </c>
    </row>
    <row r="7072" spans="1:5">
      <c r="A7072" s="387">
        <v>41083</v>
      </c>
      <c r="B7072" s="387" t="s">
        <v>8567</v>
      </c>
      <c r="C7072" s="387" t="s">
        <v>8559</v>
      </c>
      <c r="D7072" s="387" t="s">
        <v>8349</v>
      </c>
      <c r="E7072" s="378" t="s">
        <v>19318</v>
      </c>
    </row>
    <row r="7073" spans="1:5">
      <c r="A7073" s="387">
        <v>252</v>
      </c>
      <c r="B7073" s="387" t="s">
        <v>8568</v>
      </c>
      <c r="C7073" s="387" t="s">
        <v>8557</v>
      </c>
      <c r="D7073" s="387" t="s">
        <v>8349</v>
      </c>
      <c r="E7073" s="378" t="s">
        <v>18476</v>
      </c>
    </row>
    <row r="7074" spans="1:5">
      <c r="A7074" s="387">
        <v>40909</v>
      </c>
      <c r="B7074" s="387" t="s">
        <v>8569</v>
      </c>
      <c r="C7074" s="387" t="s">
        <v>8559</v>
      </c>
      <c r="D7074" s="387" t="s">
        <v>8349</v>
      </c>
      <c r="E7074" s="378" t="s">
        <v>19319</v>
      </c>
    </row>
    <row r="7075" spans="1:5">
      <c r="A7075" s="387">
        <v>242</v>
      </c>
      <c r="B7075" s="387" t="s">
        <v>8570</v>
      </c>
      <c r="C7075" s="387" t="s">
        <v>8557</v>
      </c>
      <c r="D7075" s="387" t="s">
        <v>8349</v>
      </c>
      <c r="E7075" s="378" t="s">
        <v>5399</v>
      </c>
    </row>
    <row r="7076" spans="1:5">
      <c r="A7076" s="387">
        <v>41085</v>
      </c>
      <c r="B7076" s="387" t="s">
        <v>8571</v>
      </c>
      <c r="C7076" s="387" t="s">
        <v>8559</v>
      </c>
      <c r="D7076" s="387" t="s">
        <v>8349</v>
      </c>
      <c r="E7076" s="378" t="s">
        <v>19320</v>
      </c>
    </row>
    <row r="7077" spans="1:5">
      <c r="A7077" s="387">
        <v>427</v>
      </c>
      <c r="B7077" s="387" t="s">
        <v>8572</v>
      </c>
      <c r="C7077" s="387" t="s">
        <v>8354</v>
      </c>
      <c r="D7077" s="387" t="s">
        <v>8349</v>
      </c>
      <c r="E7077" s="378" t="s">
        <v>19321</v>
      </c>
    </row>
    <row r="7078" spans="1:5">
      <c r="A7078" s="387">
        <v>417</v>
      </c>
      <c r="B7078" s="387" t="s">
        <v>8573</v>
      </c>
      <c r="C7078" s="387" t="s">
        <v>8354</v>
      </c>
      <c r="D7078" s="387" t="s">
        <v>8349</v>
      </c>
      <c r="E7078" s="378" t="s">
        <v>11529</v>
      </c>
    </row>
    <row r="7079" spans="1:5">
      <c r="A7079" s="387">
        <v>11273</v>
      </c>
      <c r="B7079" s="387" t="s">
        <v>8574</v>
      </c>
      <c r="C7079" s="387" t="s">
        <v>8354</v>
      </c>
      <c r="D7079" s="387" t="s">
        <v>8349</v>
      </c>
      <c r="E7079" s="378" t="s">
        <v>3275</v>
      </c>
    </row>
    <row r="7080" spans="1:5">
      <c r="A7080" s="387">
        <v>11272</v>
      </c>
      <c r="B7080" s="387" t="s">
        <v>8575</v>
      </c>
      <c r="C7080" s="387" t="s">
        <v>8354</v>
      </c>
      <c r="D7080" s="387" t="s">
        <v>8349</v>
      </c>
      <c r="E7080" s="378" t="s">
        <v>3230</v>
      </c>
    </row>
    <row r="7081" spans="1:5">
      <c r="A7081" s="387">
        <v>11275</v>
      </c>
      <c r="B7081" s="387" t="s">
        <v>8576</v>
      </c>
      <c r="C7081" s="387" t="s">
        <v>8354</v>
      </c>
      <c r="D7081" s="387" t="s">
        <v>8349</v>
      </c>
      <c r="E7081" s="378" t="s">
        <v>14200</v>
      </c>
    </row>
    <row r="7082" spans="1:5">
      <c r="A7082" s="387">
        <v>11274</v>
      </c>
      <c r="B7082" s="387" t="s">
        <v>8577</v>
      </c>
      <c r="C7082" s="387" t="s">
        <v>8354</v>
      </c>
      <c r="D7082" s="387" t="s">
        <v>8349</v>
      </c>
      <c r="E7082" s="378" t="s">
        <v>1634</v>
      </c>
    </row>
    <row r="7083" spans="1:5">
      <c r="A7083" s="387">
        <v>38470</v>
      </c>
      <c r="B7083" s="387" t="s">
        <v>8578</v>
      </c>
      <c r="C7083" s="387" t="s">
        <v>8354</v>
      </c>
      <c r="D7083" s="387" t="s">
        <v>8352</v>
      </c>
      <c r="E7083" s="378" t="s">
        <v>19322</v>
      </c>
    </row>
    <row r="7084" spans="1:5">
      <c r="A7084" s="387">
        <v>38547</v>
      </c>
      <c r="B7084" s="387" t="s">
        <v>8579</v>
      </c>
      <c r="C7084" s="387" t="s">
        <v>8354</v>
      </c>
      <c r="D7084" s="387" t="s">
        <v>8349</v>
      </c>
      <c r="E7084" s="378" t="s">
        <v>19323</v>
      </c>
    </row>
    <row r="7085" spans="1:5">
      <c r="A7085" s="387">
        <v>38469</v>
      </c>
      <c r="B7085" s="387" t="s">
        <v>8580</v>
      </c>
      <c r="C7085" s="387" t="s">
        <v>8354</v>
      </c>
      <c r="D7085" s="387" t="s">
        <v>8349</v>
      </c>
      <c r="E7085" s="378" t="s">
        <v>19324</v>
      </c>
    </row>
    <row r="7086" spans="1:5">
      <c r="A7086" s="387">
        <v>38467</v>
      </c>
      <c r="B7086" s="387" t="s">
        <v>8581</v>
      </c>
      <c r="C7086" s="387" t="s">
        <v>8354</v>
      </c>
      <c r="D7086" s="387" t="s">
        <v>8349</v>
      </c>
      <c r="E7086" s="378" t="s">
        <v>19325</v>
      </c>
    </row>
    <row r="7087" spans="1:5">
      <c r="A7087" s="387">
        <v>38468</v>
      </c>
      <c r="B7087" s="387" t="s">
        <v>8582</v>
      </c>
      <c r="C7087" s="387" t="s">
        <v>8354</v>
      </c>
      <c r="D7087" s="387" t="s">
        <v>8349</v>
      </c>
      <c r="E7087" s="378" t="s">
        <v>19326</v>
      </c>
    </row>
    <row r="7088" spans="1:5">
      <c r="A7088" s="387">
        <v>38471</v>
      </c>
      <c r="B7088" s="387" t="s">
        <v>8583</v>
      </c>
      <c r="C7088" s="387" t="s">
        <v>8354</v>
      </c>
      <c r="D7088" s="387" t="s">
        <v>8349</v>
      </c>
      <c r="E7088" s="378" t="s">
        <v>19327</v>
      </c>
    </row>
    <row r="7089" spans="1:5">
      <c r="A7089" s="387">
        <v>37370</v>
      </c>
      <c r="B7089" s="387" t="s">
        <v>8584</v>
      </c>
      <c r="C7089" s="387" t="s">
        <v>8557</v>
      </c>
      <c r="D7089" s="387" t="s">
        <v>8352</v>
      </c>
      <c r="E7089" s="378" t="s">
        <v>1104</v>
      </c>
    </row>
    <row r="7090" spans="1:5">
      <c r="A7090" s="387">
        <v>40862</v>
      </c>
      <c r="B7090" s="387" t="s">
        <v>8585</v>
      </c>
      <c r="C7090" s="387" t="s">
        <v>8559</v>
      </c>
      <c r="D7090" s="387" t="s">
        <v>8352</v>
      </c>
      <c r="E7090" s="378" t="s">
        <v>8586</v>
      </c>
    </row>
    <row r="7091" spans="1:5">
      <c r="A7091" s="387">
        <v>10658</v>
      </c>
      <c r="B7091" s="387" t="s">
        <v>8587</v>
      </c>
      <c r="C7091" s="387" t="s">
        <v>8354</v>
      </c>
      <c r="D7091" s="387" t="s">
        <v>8367</v>
      </c>
      <c r="E7091" s="378" t="s">
        <v>15021</v>
      </c>
    </row>
    <row r="7092" spans="1:5">
      <c r="A7092" s="387">
        <v>253</v>
      </c>
      <c r="B7092" s="387" t="s">
        <v>8588</v>
      </c>
      <c r="C7092" s="387" t="s">
        <v>8557</v>
      </c>
      <c r="D7092" s="387" t="s">
        <v>8352</v>
      </c>
      <c r="E7092" s="378" t="s">
        <v>715</v>
      </c>
    </row>
    <row r="7093" spans="1:5">
      <c r="A7093" s="387">
        <v>40809</v>
      </c>
      <c r="B7093" s="387" t="s">
        <v>8589</v>
      </c>
      <c r="C7093" s="387" t="s">
        <v>8559</v>
      </c>
      <c r="D7093" s="387" t="s">
        <v>8349</v>
      </c>
      <c r="E7093" s="378" t="s">
        <v>19328</v>
      </c>
    </row>
    <row r="7094" spans="1:5">
      <c r="A7094" s="387">
        <v>42428</v>
      </c>
      <c r="B7094" s="387" t="s">
        <v>8590</v>
      </c>
      <c r="C7094" s="387" t="s">
        <v>8354</v>
      </c>
      <c r="D7094" s="387" t="s">
        <v>8367</v>
      </c>
      <c r="E7094" s="378" t="s">
        <v>15022</v>
      </c>
    </row>
    <row r="7095" spans="1:5">
      <c r="A7095" s="387">
        <v>583</v>
      </c>
      <c r="B7095" s="387" t="s">
        <v>8591</v>
      </c>
      <c r="C7095" s="387" t="s">
        <v>8437</v>
      </c>
      <c r="D7095" s="387" t="s">
        <v>8367</v>
      </c>
      <c r="E7095" s="378" t="s">
        <v>15023</v>
      </c>
    </row>
    <row r="7096" spans="1:5">
      <c r="A7096" s="387">
        <v>299</v>
      </c>
      <c r="B7096" s="387" t="s">
        <v>8592</v>
      </c>
      <c r="C7096" s="387" t="s">
        <v>8354</v>
      </c>
      <c r="D7096" s="387" t="s">
        <v>8349</v>
      </c>
      <c r="E7096" s="378" t="s">
        <v>1303</v>
      </c>
    </row>
    <row r="7097" spans="1:5">
      <c r="A7097" s="387">
        <v>298</v>
      </c>
      <c r="B7097" s="387" t="s">
        <v>8593</v>
      </c>
      <c r="C7097" s="387" t="s">
        <v>8354</v>
      </c>
      <c r="D7097" s="387" t="s">
        <v>8349</v>
      </c>
      <c r="E7097" s="378" t="s">
        <v>13686</v>
      </c>
    </row>
    <row r="7098" spans="1:5">
      <c r="A7098" s="387">
        <v>295</v>
      </c>
      <c r="B7098" s="387" t="s">
        <v>8594</v>
      </c>
      <c r="C7098" s="387" t="s">
        <v>8354</v>
      </c>
      <c r="D7098" s="387" t="s">
        <v>8349</v>
      </c>
      <c r="E7098" s="378" t="s">
        <v>1207</v>
      </c>
    </row>
    <row r="7099" spans="1:5">
      <c r="A7099" s="387">
        <v>296</v>
      </c>
      <c r="B7099" s="387" t="s">
        <v>8595</v>
      </c>
      <c r="C7099" s="387" t="s">
        <v>8354</v>
      </c>
      <c r="D7099" s="387" t="s">
        <v>8349</v>
      </c>
      <c r="E7099" s="378" t="s">
        <v>616</v>
      </c>
    </row>
    <row r="7100" spans="1:5">
      <c r="A7100" s="387">
        <v>297</v>
      </c>
      <c r="B7100" s="387" t="s">
        <v>8596</v>
      </c>
      <c r="C7100" s="387" t="s">
        <v>8354</v>
      </c>
      <c r="D7100" s="387" t="s">
        <v>8349</v>
      </c>
      <c r="E7100" s="378" t="s">
        <v>369</v>
      </c>
    </row>
    <row r="7101" spans="1:5">
      <c r="A7101" s="387">
        <v>301</v>
      </c>
      <c r="B7101" s="387" t="s">
        <v>8597</v>
      </c>
      <c r="C7101" s="387" t="s">
        <v>8354</v>
      </c>
      <c r="D7101" s="387" t="s">
        <v>8352</v>
      </c>
      <c r="E7101" s="378" t="s">
        <v>1348</v>
      </c>
    </row>
    <row r="7102" spans="1:5">
      <c r="A7102" s="387">
        <v>300</v>
      </c>
      <c r="B7102" s="387" t="s">
        <v>8599</v>
      </c>
      <c r="C7102" s="387" t="s">
        <v>8354</v>
      </c>
      <c r="D7102" s="387" t="s">
        <v>8349</v>
      </c>
      <c r="E7102" s="378" t="s">
        <v>14538</v>
      </c>
    </row>
    <row r="7103" spans="1:5">
      <c r="A7103" s="387">
        <v>20084</v>
      </c>
      <c r="B7103" s="387" t="s">
        <v>8601</v>
      </c>
      <c r="C7103" s="387" t="s">
        <v>8354</v>
      </c>
      <c r="D7103" s="387" t="s">
        <v>8349</v>
      </c>
      <c r="E7103" s="378" t="s">
        <v>1207</v>
      </c>
    </row>
    <row r="7104" spans="1:5">
      <c r="A7104" s="387">
        <v>20085</v>
      </c>
      <c r="B7104" s="387" t="s">
        <v>8602</v>
      </c>
      <c r="C7104" s="387" t="s">
        <v>8354</v>
      </c>
      <c r="D7104" s="387" t="s">
        <v>8349</v>
      </c>
      <c r="E7104" s="378" t="s">
        <v>4036</v>
      </c>
    </row>
    <row r="7105" spans="1:5">
      <c r="A7105" s="387">
        <v>311</v>
      </c>
      <c r="B7105" s="387" t="s">
        <v>8603</v>
      </c>
      <c r="C7105" s="387" t="s">
        <v>8354</v>
      </c>
      <c r="D7105" s="387" t="s">
        <v>8349</v>
      </c>
      <c r="E7105" s="378" t="s">
        <v>6878</v>
      </c>
    </row>
    <row r="7106" spans="1:5">
      <c r="A7106" s="387">
        <v>318</v>
      </c>
      <c r="B7106" s="387" t="s">
        <v>8604</v>
      </c>
      <c r="C7106" s="387" t="s">
        <v>8354</v>
      </c>
      <c r="D7106" s="387" t="s">
        <v>8349</v>
      </c>
      <c r="E7106" s="378" t="s">
        <v>13921</v>
      </c>
    </row>
    <row r="7107" spans="1:5">
      <c r="A7107" s="387">
        <v>319</v>
      </c>
      <c r="B7107" s="387" t="s">
        <v>8605</v>
      </c>
      <c r="C7107" s="387" t="s">
        <v>8354</v>
      </c>
      <c r="D7107" s="387" t="s">
        <v>8349</v>
      </c>
      <c r="E7107" s="378" t="s">
        <v>19329</v>
      </c>
    </row>
    <row r="7108" spans="1:5">
      <c r="A7108" s="387">
        <v>320</v>
      </c>
      <c r="B7108" s="387" t="s">
        <v>8607</v>
      </c>
      <c r="C7108" s="387" t="s">
        <v>8354</v>
      </c>
      <c r="D7108" s="387" t="s">
        <v>8349</v>
      </c>
      <c r="E7108" s="378" t="s">
        <v>19330</v>
      </c>
    </row>
    <row r="7109" spans="1:5">
      <c r="A7109" s="387">
        <v>314</v>
      </c>
      <c r="B7109" s="387" t="s">
        <v>8608</v>
      </c>
      <c r="C7109" s="387" t="s">
        <v>8354</v>
      </c>
      <c r="D7109" s="387" t="s">
        <v>8349</v>
      </c>
      <c r="E7109" s="378" t="s">
        <v>19331</v>
      </c>
    </row>
    <row r="7110" spans="1:5">
      <c r="A7110" s="387">
        <v>303</v>
      </c>
      <c r="B7110" s="387" t="s">
        <v>8609</v>
      </c>
      <c r="C7110" s="387" t="s">
        <v>8354</v>
      </c>
      <c r="D7110" s="387" t="s">
        <v>8349</v>
      </c>
      <c r="E7110" s="378" t="s">
        <v>17790</v>
      </c>
    </row>
    <row r="7111" spans="1:5">
      <c r="A7111" s="387">
        <v>305</v>
      </c>
      <c r="B7111" s="387" t="s">
        <v>8610</v>
      </c>
      <c r="C7111" s="387" t="s">
        <v>8354</v>
      </c>
      <c r="D7111" s="387" t="s">
        <v>8349</v>
      </c>
      <c r="E7111" s="378" t="s">
        <v>18730</v>
      </c>
    </row>
    <row r="7112" spans="1:5">
      <c r="A7112" s="387">
        <v>306</v>
      </c>
      <c r="B7112" s="387" t="s">
        <v>8611</v>
      </c>
      <c r="C7112" s="387" t="s">
        <v>8354</v>
      </c>
      <c r="D7112" s="387" t="s">
        <v>8349</v>
      </c>
      <c r="E7112" s="378" t="s">
        <v>6941</v>
      </c>
    </row>
    <row r="7113" spans="1:5">
      <c r="A7113" s="387">
        <v>307</v>
      </c>
      <c r="B7113" s="387" t="s">
        <v>8612</v>
      </c>
      <c r="C7113" s="387" t="s">
        <v>8354</v>
      </c>
      <c r="D7113" s="387" t="s">
        <v>8349</v>
      </c>
      <c r="E7113" s="378" t="s">
        <v>15024</v>
      </c>
    </row>
    <row r="7114" spans="1:5">
      <c r="A7114" s="387">
        <v>309</v>
      </c>
      <c r="B7114" s="387" t="s">
        <v>8613</v>
      </c>
      <c r="C7114" s="387" t="s">
        <v>8354</v>
      </c>
      <c r="D7114" s="387" t="s">
        <v>8349</v>
      </c>
      <c r="E7114" s="378" t="s">
        <v>19332</v>
      </c>
    </row>
    <row r="7115" spans="1:5">
      <c r="A7115" s="387">
        <v>310</v>
      </c>
      <c r="B7115" s="387" t="s">
        <v>8614</v>
      </c>
      <c r="C7115" s="387" t="s">
        <v>8354</v>
      </c>
      <c r="D7115" s="387" t="s">
        <v>8349</v>
      </c>
      <c r="E7115" s="378" t="s">
        <v>19333</v>
      </c>
    </row>
    <row r="7116" spans="1:5">
      <c r="A7116" s="387">
        <v>328</v>
      </c>
      <c r="B7116" s="387" t="s">
        <v>8615</v>
      </c>
      <c r="C7116" s="387" t="s">
        <v>8354</v>
      </c>
      <c r="D7116" s="387" t="s">
        <v>8349</v>
      </c>
      <c r="E7116" s="378" t="s">
        <v>3678</v>
      </c>
    </row>
    <row r="7117" spans="1:5">
      <c r="A7117" s="387">
        <v>325</v>
      </c>
      <c r="B7117" s="387" t="s">
        <v>8616</v>
      </c>
      <c r="C7117" s="387" t="s">
        <v>8354</v>
      </c>
      <c r="D7117" s="387" t="s">
        <v>8349</v>
      </c>
      <c r="E7117" s="378" t="s">
        <v>4772</v>
      </c>
    </row>
    <row r="7118" spans="1:5">
      <c r="A7118" s="387">
        <v>20326</v>
      </c>
      <c r="B7118" s="387" t="s">
        <v>8617</v>
      </c>
      <c r="C7118" s="387" t="s">
        <v>8354</v>
      </c>
      <c r="D7118" s="387" t="s">
        <v>8349</v>
      </c>
      <c r="E7118" s="378" t="s">
        <v>8176</v>
      </c>
    </row>
    <row r="7119" spans="1:5">
      <c r="A7119" s="387">
        <v>329</v>
      </c>
      <c r="B7119" s="387" t="s">
        <v>8618</v>
      </c>
      <c r="C7119" s="387" t="s">
        <v>8354</v>
      </c>
      <c r="D7119" s="387" t="s">
        <v>8349</v>
      </c>
      <c r="E7119" s="378" t="s">
        <v>19334</v>
      </c>
    </row>
    <row r="7120" spans="1:5">
      <c r="A7120" s="387">
        <v>308</v>
      </c>
      <c r="B7120" s="387" t="s">
        <v>8620</v>
      </c>
      <c r="C7120" s="387" t="s">
        <v>8354</v>
      </c>
      <c r="D7120" s="387" t="s">
        <v>8349</v>
      </c>
      <c r="E7120" s="378" t="s">
        <v>19335</v>
      </c>
    </row>
    <row r="7121" spans="1:5">
      <c r="A7121" s="387">
        <v>39642</v>
      </c>
      <c r="B7121" s="387" t="s">
        <v>8621</v>
      </c>
      <c r="C7121" s="387" t="s">
        <v>8354</v>
      </c>
      <c r="D7121" s="387" t="s">
        <v>8349</v>
      </c>
      <c r="E7121" s="378" t="s">
        <v>1088</v>
      </c>
    </row>
    <row r="7122" spans="1:5">
      <c r="A7122" s="387">
        <v>39641</v>
      </c>
      <c r="B7122" s="387" t="s">
        <v>8622</v>
      </c>
      <c r="C7122" s="387" t="s">
        <v>8354</v>
      </c>
      <c r="D7122" s="387" t="s">
        <v>8349</v>
      </c>
      <c r="E7122" s="378" t="s">
        <v>8756</v>
      </c>
    </row>
    <row r="7123" spans="1:5">
      <c r="A7123" s="387">
        <v>39643</v>
      </c>
      <c r="B7123" s="387" t="s">
        <v>8623</v>
      </c>
      <c r="C7123" s="387" t="s">
        <v>8354</v>
      </c>
      <c r="D7123" s="387" t="s">
        <v>8349</v>
      </c>
      <c r="E7123" s="378" t="s">
        <v>4809</v>
      </c>
    </row>
    <row r="7124" spans="1:5">
      <c r="A7124" s="387">
        <v>39644</v>
      </c>
      <c r="B7124" s="387" t="s">
        <v>8624</v>
      </c>
      <c r="C7124" s="387" t="s">
        <v>8354</v>
      </c>
      <c r="D7124" s="387" t="s">
        <v>8349</v>
      </c>
      <c r="E7124" s="378" t="s">
        <v>3355</v>
      </c>
    </row>
    <row r="7125" spans="1:5">
      <c r="A7125" s="387">
        <v>39645</v>
      </c>
      <c r="B7125" s="387" t="s">
        <v>8625</v>
      </c>
      <c r="C7125" s="387" t="s">
        <v>8354</v>
      </c>
      <c r="D7125" s="387" t="s">
        <v>8349</v>
      </c>
      <c r="E7125" s="378" t="s">
        <v>14512</v>
      </c>
    </row>
    <row r="7126" spans="1:5">
      <c r="A7126" s="387">
        <v>41610</v>
      </c>
      <c r="B7126" s="387" t="s">
        <v>8626</v>
      </c>
      <c r="C7126" s="387" t="s">
        <v>8354</v>
      </c>
      <c r="D7126" s="387" t="s">
        <v>8349</v>
      </c>
      <c r="E7126" s="378" t="s">
        <v>19336</v>
      </c>
    </row>
    <row r="7127" spans="1:5">
      <c r="A7127" s="387">
        <v>41611</v>
      </c>
      <c r="B7127" s="387" t="s">
        <v>8627</v>
      </c>
      <c r="C7127" s="387" t="s">
        <v>8354</v>
      </c>
      <c r="D7127" s="387" t="s">
        <v>8349</v>
      </c>
      <c r="E7127" s="378" t="s">
        <v>19337</v>
      </c>
    </row>
    <row r="7128" spans="1:5">
      <c r="A7128" s="387">
        <v>41612</v>
      </c>
      <c r="B7128" s="387" t="s">
        <v>8628</v>
      </c>
      <c r="C7128" s="387" t="s">
        <v>8354</v>
      </c>
      <c r="D7128" s="387" t="s">
        <v>8349</v>
      </c>
      <c r="E7128" s="378" t="s">
        <v>19338</v>
      </c>
    </row>
    <row r="7129" spans="1:5">
      <c r="A7129" s="387">
        <v>41637</v>
      </c>
      <c r="B7129" s="387" t="s">
        <v>8629</v>
      </c>
      <c r="C7129" s="387" t="s">
        <v>8354</v>
      </c>
      <c r="D7129" s="387" t="s">
        <v>8349</v>
      </c>
      <c r="E7129" s="378" t="s">
        <v>19339</v>
      </c>
    </row>
    <row r="7130" spans="1:5">
      <c r="A7130" s="387">
        <v>41638</v>
      </c>
      <c r="B7130" s="387" t="s">
        <v>8630</v>
      </c>
      <c r="C7130" s="387" t="s">
        <v>8354</v>
      </c>
      <c r="D7130" s="387" t="s">
        <v>8349</v>
      </c>
      <c r="E7130" s="378" t="s">
        <v>19340</v>
      </c>
    </row>
    <row r="7131" spans="1:5">
      <c r="A7131" s="387">
        <v>41639</v>
      </c>
      <c r="B7131" s="387" t="s">
        <v>8631</v>
      </c>
      <c r="C7131" s="387" t="s">
        <v>8354</v>
      </c>
      <c r="D7131" s="387" t="s">
        <v>8349</v>
      </c>
      <c r="E7131" s="378" t="s">
        <v>19341</v>
      </c>
    </row>
    <row r="7132" spans="1:5">
      <c r="A7132" s="387">
        <v>11789</v>
      </c>
      <c r="B7132" s="387" t="s">
        <v>8632</v>
      </c>
      <c r="C7132" s="387" t="s">
        <v>8354</v>
      </c>
      <c r="D7132" s="387" t="s">
        <v>8349</v>
      </c>
      <c r="E7132" s="378" t="s">
        <v>16315</v>
      </c>
    </row>
    <row r="7133" spans="1:5">
      <c r="A7133" s="387">
        <v>20975</v>
      </c>
      <c r="B7133" s="387" t="s">
        <v>8633</v>
      </c>
      <c r="C7133" s="387" t="s">
        <v>8354</v>
      </c>
      <c r="D7133" s="387" t="s">
        <v>8349</v>
      </c>
      <c r="E7133" s="378" t="s">
        <v>14520</v>
      </c>
    </row>
    <row r="7134" spans="1:5">
      <c r="A7134" s="387">
        <v>20976</v>
      </c>
      <c r="B7134" s="387" t="s">
        <v>8634</v>
      </c>
      <c r="C7134" s="387" t="s">
        <v>8354</v>
      </c>
      <c r="D7134" s="387" t="s">
        <v>8349</v>
      </c>
      <c r="E7134" s="378" t="s">
        <v>9265</v>
      </c>
    </row>
    <row r="7135" spans="1:5">
      <c r="A7135" s="387">
        <v>40340</v>
      </c>
      <c r="B7135" s="387" t="s">
        <v>8635</v>
      </c>
      <c r="C7135" s="387" t="s">
        <v>8354</v>
      </c>
      <c r="D7135" s="387" t="s">
        <v>8349</v>
      </c>
      <c r="E7135" s="378" t="s">
        <v>19342</v>
      </c>
    </row>
    <row r="7136" spans="1:5">
      <c r="A7136" s="387">
        <v>40341</v>
      </c>
      <c r="B7136" s="387" t="s">
        <v>8636</v>
      </c>
      <c r="C7136" s="387" t="s">
        <v>8354</v>
      </c>
      <c r="D7136" s="387" t="s">
        <v>8349</v>
      </c>
      <c r="E7136" s="378" t="s">
        <v>19343</v>
      </c>
    </row>
    <row r="7137" spans="1:5">
      <c r="A7137" s="387">
        <v>40342</v>
      </c>
      <c r="B7137" s="387" t="s">
        <v>8637</v>
      </c>
      <c r="C7137" s="387" t="s">
        <v>8354</v>
      </c>
      <c r="D7137" s="387" t="s">
        <v>8349</v>
      </c>
      <c r="E7137" s="378" t="s">
        <v>17736</v>
      </c>
    </row>
    <row r="7138" spans="1:5">
      <c r="A7138" s="387">
        <v>40343</v>
      </c>
      <c r="B7138" s="387" t="s">
        <v>8638</v>
      </c>
      <c r="C7138" s="387" t="s">
        <v>8354</v>
      </c>
      <c r="D7138" s="387" t="s">
        <v>8349</v>
      </c>
      <c r="E7138" s="378" t="s">
        <v>19344</v>
      </c>
    </row>
    <row r="7139" spans="1:5">
      <c r="A7139" s="387">
        <v>40344</v>
      </c>
      <c r="B7139" s="387" t="s">
        <v>8639</v>
      </c>
      <c r="C7139" s="387" t="s">
        <v>8354</v>
      </c>
      <c r="D7139" s="387" t="s">
        <v>8349</v>
      </c>
      <c r="E7139" s="378" t="s">
        <v>19345</v>
      </c>
    </row>
    <row r="7140" spans="1:5">
      <c r="A7140" s="387">
        <v>40345</v>
      </c>
      <c r="B7140" s="387" t="s">
        <v>8640</v>
      </c>
      <c r="C7140" s="387" t="s">
        <v>8354</v>
      </c>
      <c r="D7140" s="387" t="s">
        <v>8349</v>
      </c>
      <c r="E7140" s="378" t="s">
        <v>19346</v>
      </c>
    </row>
    <row r="7141" spans="1:5">
      <c r="A7141" s="387">
        <v>40346</v>
      </c>
      <c r="B7141" s="387" t="s">
        <v>8641</v>
      </c>
      <c r="C7141" s="387" t="s">
        <v>8354</v>
      </c>
      <c r="D7141" s="387" t="s">
        <v>8349</v>
      </c>
      <c r="E7141" s="378" t="s">
        <v>19347</v>
      </c>
    </row>
    <row r="7142" spans="1:5">
      <c r="A7142" s="387">
        <v>40347</v>
      </c>
      <c r="B7142" s="387" t="s">
        <v>8642</v>
      </c>
      <c r="C7142" s="387" t="s">
        <v>8354</v>
      </c>
      <c r="D7142" s="387" t="s">
        <v>8349</v>
      </c>
      <c r="E7142" s="378" t="s">
        <v>19348</v>
      </c>
    </row>
    <row r="7143" spans="1:5">
      <c r="A7143" s="387">
        <v>38840</v>
      </c>
      <c r="B7143" s="387" t="s">
        <v>8643</v>
      </c>
      <c r="C7143" s="387" t="s">
        <v>8354</v>
      </c>
      <c r="D7143" s="387" t="s">
        <v>8367</v>
      </c>
      <c r="E7143" s="378" t="s">
        <v>1326</v>
      </c>
    </row>
    <row r="7144" spans="1:5">
      <c r="A7144" s="387">
        <v>38841</v>
      </c>
      <c r="B7144" s="387" t="s">
        <v>8644</v>
      </c>
      <c r="C7144" s="387" t="s">
        <v>8354</v>
      </c>
      <c r="D7144" s="387" t="s">
        <v>8367</v>
      </c>
      <c r="E7144" s="378" t="s">
        <v>8965</v>
      </c>
    </row>
    <row r="7145" spans="1:5">
      <c r="A7145" s="387">
        <v>38842</v>
      </c>
      <c r="B7145" s="387" t="s">
        <v>8645</v>
      </c>
      <c r="C7145" s="387" t="s">
        <v>8354</v>
      </c>
      <c r="D7145" s="387" t="s">
        <v>8367</v>
      </c>
      <c r="E7145" s="378" t="s">
        <v>14062</v>
      </c>
    </row>
    <row r="7146" spans="1:5">
      <c r="A7146" s="387">
        <v>38843</v>
      </c>
      <c r="B7146" s="387" t="s">
        <v>8647</v>
      </c>
      <c r="C7146" s="387" t="s">
        <v>8354</v>
      </c>
      <c r="D7146" s="387" t="s">
        <v>8367</v>
      </c>
      <c r="E7146" s="378" t="s">
        <v>6774</v>
      </c>
    </row>
    <row r="7147" spans="1:5">
      <c r="A7147" s="387">
        <v>43424</v>
      </c>
      <c r="B7147" s="387" t="s">
        <v>8648</v>
      </c>
      <c r="C7147" s="387" t="s">
        <v>8354</v>
      </c>
      <c r="D7147" s="387" t="s">
        <v>8349</v>
      </c>
      <c r="E7147" s="378" t="s">
        <v>19349</v>
      </c>
    </row>
    <row r="7148" spans="1:5">
      <c r="A7148" s="387">
        <v>43426</v>
      </c>
      <c r="B7148" s="387" t="s">
        <v>8649</v>
      </c>
      <c r="C7148" s="387" t="s">
        <v>8354</v>
      </c>
      <c r="D7148" s="387" t="s">
        <v>8349</v>
      </c>
      <c r="E7148" s="378" t="s">
        <v>19350</v>
      </c>
    </row>
    <row r="7149" spans="1:5">
      <c r="A7149" s="387">
        <v>12565</v>
      </c>
      <c r="B7149" s="387" t="s">
        <v>8650</v>
      </c>
      <c r="C7149" s="387" t="s">
        <v>8354</v>
      </c>
      <c r="D7149" s="387" t="s">
        <v>8349</v>
      </c>
      <c r="E7149" s="378" t="s">
        <v>19351</v>
      </c>
    </row>
    <row r="7150" spans="1:5">
      <c r="A7150" s="387">
        <v>12567</v>
      </c>
      <c r="B7150" s="387" t="s">
        <v>8651</v>
      </c>
      <c r="C7150" s="387" t="s">
        <v>8354</v>
      </c>
      <c r="D7150" s="387" t="s">
        <v>8349</v>
      </c>
      <c r="E7150" s="378" t="s">
        <v>19352</v>
      </c>
    </row>
    <row r="7151" spans="1:5">
      <c r="A7151" s="387">
        <v>12568</v>
      </c>
      <c r="B7151" s="387" t="s">
        <v>8652</v>
      </c>
      <c r="C7151" s="387" t="s">
        <v>8354</v>
      </c>
      <c r="D7151" s="387" t="s">
        <v>8349</v>
      </c>
      <c r="E7151" s="378" t="s">
        <v>19353</v>
      </c>
    </row>
    <row r="7152" spans="1:5">
      <c r="A7152" s="387">
        <v>43441</v>
      </c>
      <c r="B7152" s="387" t="s">
        <v>8653</v>
      </c>
      <c r="C7152" s="387" t="s">
        <v>8354</v>
      </c>
      <c r="D7152" s="387" t="s">
        <v>8349</v>
      </c>
      <c r="E7152" s="378" t="s">
        <v>19354</v>
      </c>
    </row>
    <row r="7153" spans="1:5">
      <c r="A7153" s="387">
        <v>43423</v>
      </c>
      <c r="B7153" s="387" t="s">
        <v>8654</v>
      </c>
      <c r="C7153" s="387" t="s">
        <v>8354</v>
      </c>
      <c r="D7153" s="387" t="s">
        <v>8349</v>
      </c>
      <c r="E7153" s="378" t="s">
        <v>19355</v>
      </c>
    </row>
    <row r="7154" spans="1:5">
      <c r="A7154" s="387">
        <v>12532</v>
      </c>
      <c r="B7154" s="387" t="s">
        <v>8655</v>
      </c>
      <c r="C7154" s="387" t="s">
        <v>8354</v>
      </c>
      <c r="D7154" s="387" t="s">
        <v>8349</v>
      </c>
      <c r="E7154" s="378" t="s">
        <v>16111</v>
      </c>
    </row>
    <row r="7155" spans="1:5">
      <c r="A7155" s="387">
        <v>43444</v>
      </c>
      <c r="B7155" s="387" t="s">
        <v>8656</v>
      </c>
      <c r="C7155" s="387" t="s">
        <v>8354</v>
      </c>
      <c r="D7155" s="387" t="s">
        <v>8349</v>
      </c>
      <c r="E7155" s="378" t="s">
        <v>19356</v>
      </c>
    </row>
    <row r="7156" spans="1:5">
      <c r="A7156" s="387">
        <v>12551</v>
      </c>
      <c r="B7156" s="387" t="s">
        <v>8657</v>
      </c>
      <c r="C7156" s="387" t="s">
        <v>8354</v>
      </c>
      <c r="D7156" s="387" t="s">
        <v>8349</v>
      </c>
      <c r="E7156" s="378" t="s">
        <v>19357</v>
      </c>
    </row>
    <row r="7157" spans="1:5">
      <c r="A7157" s="387">
        <v>43442</v>
      </c>
      <c r="B7157" s="387" t="s">
        <v>8658</v>
      </c>
      <c r="C7157" s="387" t="s">
        <v>8354</v>
      </c>
      <c r="D7157" s="387" t="s">
        <v>8349</v>
      </c>
      <c r="E7157" s="378" t="s">
        <v>19358</v>
      </c>
    </row>
    <row r="7158" spans="1:5">
      <c r="A7158" s="387">
        <v>43443</v>
      </c>
      <c r="B7158" s="387" t="s">
        <v>8659</v>
      </c>
      <c r="C7158" s="387" t="s">
        <v>8354</v>
      </c>
      <c r="D7158" s="387" t="s">
        <v>8349</v>
      </c>
      <c r="E7158" s="378" t="s">
        <v>19359</v>
      </c>
    </row>
    <row r="7159" spans="1:5">
      <c r="A7159" s="387">
        <v>12544</v>
      </c>
      <c r="B7159" s="387" t="s">
        <v>8660</v>
      </c>
      <c r="C7159" s="387" t="s">
        <v>8354</v>
      </c>
      <c r="D7159" s="387" t="s">
        <v>8349</v>
      </c>
      <c r="E7159" s="378" t="s">
        <v>15025</v>
      </c>
    </row>
    <row r="7160" spans="1:5">
      <c r="A7160" s="387">
        <v>12547</v>
      </c>
      <c r="B7160" s="387" t="s">
        <v>8661</v>
      </c>
      <c r="C7160" s="387" t="s">
        <v>8354</v>
      </c>
      <c r="D7160" s="387" t="s">
        <v>8349</v>
      </c>
      <c r="E7160" s="378" t="s">
        <v>19360</v>
      </c>
    </row>
    <row r="7161" spans="1:5">
      <c r="A7161" s="387">
        <v>43445</v>
      </c>
      <c r="B7161" s="387" t="s">
        <v>8662</v>
      </c>
      <c r="C7161" s="387" t="s">
        <v>8354</v>
      </c>
      <c r="D7161" s="387" t="s">
        <v>8349</v>
      </c>
      <c r="E7161" s="378" t="s">
        <v>19361</v>
      </c>
    </row>
    <row r="7162" spans="1:5">
      <c r="A7162" s="387">
        <v>12563</v>
      </c>
      <c r="B7162" s="387" t="s">
        <v>8663</v>
      </c>
      <c r="C7162" s="387" t="s">
        <v>8354</v>
      </c>
      <c r="D7162" s="387" t="s">
        <v>8349</v>
      </c>
      <c r="E7162" s="378" t="s">
        <v>19362</v>
      </c>
    </row>
    <row r="7163" spans="1:5">
      <c r="A7163" s="387">
        <v>43425</v>
      </c>
      <c r="B7163" s="387" t="s">
        <v>8664</v>
      </c>
      <c r="C7163" s="387" t="s">
        <v>8354</v>
      </c>
      <c r="D7163" s="387" t="s">
        <v>8349</v>
      </c>
      <c r="E7163" s="378" t="s">
        <v>19363</v>
      </c>
    </row>
    <row r="7164" spans="1:5">
      <c r="A7164" s="387">
        <v>43446</v>
      </c>
      <c r="B7164" s="387" t="s">
        <v>8665</v>
      </c>
      <c r="C7164" s="387" t="s">
        <v>8354</v>
      </c>
      <c r="D7164" s="387" t="s">
        <v>8349</v>
      </c>
      <c r="E7164" s="378" t="s">
        <v>19364</v>
      </c>
    </row>
    <row r="7165" spans="1:5">
      <c r="A7165" s="387">
        <v>43447</v>
      </c>
      <c r="B7165" s="387" t="s">
        <v>8666</v>
      </c>
      <c r="C7165" s="387" t="s">
        <v>8354</v>
      </c>
      <c r="D7165" s="387" t="s">
        <v>8349</v>
      </c>
      <c r="E7165" s="378" t="s">
        <v>15026</v>
      </c>
    </row>
    <row r="7166" spans="1:5">
      <c r="A7166" s="387">
        <v>43448</v>
      </c>
      <c r="B7166" s="387" t="s">
        <v>8667</v>
      </c>
      <c r="C7166" s="387" t="s">
        <v>8354</v>
      </c>
      <c r="D7166" s="387" t="s">
        <v>8349</v>
      </c>
      <c r="E7166" s="378" t="s">
        <v>19365</v>
      </c>
    </row>
    <row r="7167" spans="1:5">
      <c r="A7167" s="387">
        <v>13761</v>
      </c>
      <c r="B7167" s="387" t="s">
        <v>8668</v>
      </c>
      <c r="C7167" s="387" t="s">
        <v>8354</v>
      </c>
      <c r="D7167" s="387" t="s">
        <v>8349</v>
      </c>
      <c r="E7167" s="378" t="s">
        <v>19366</v>
      </c>
    </row>
    <row r="7168" spans="1:5">
      <c r="A7168" s="387">
        <v>12888</v>
      </c>
      <c r="B7168" s="387" t="s">
        <v>8669</v>
      </c>
      <c r="C7168" s="387" t="s">
        <v>8670</v>
      </c>
      <c r="D7168" s="387" t="s">
        <v>8367</v>
      </c>
      <c r="E7168" s="378" t="s">
        <v>8671</v>
      </c>
    </row>
    <row r="7169" spans="1:5">
      <c r="A7169" s="387">
        <v>12889</v>
      </c>
      <c r="B7169" s="387" t="s">
        <v>8672</v>
      </c>
      <c r="C7169" s="387" t="s">
        <v>8670</v>
      </c>
      <c r="D7169" s="387" t="s">
        <v>8367</v>
      </c>
      <c r="E7169" s="378" t="s">
        <v>8673</v>
      </c>
    </row>
    <row r="7170" spans="1:5">
      <c r="A7170" s="387">
        <v>4814</v>
      </c>
      <c r="B7170" s="387" t="s">
        <v>8674</v>
      </c>
      <c r="C7170" s="387" t="s">
        <v>8354</v>
      </c>
      <c r="D7170" s="387" t="s">
        <v>8349</v>
      </c>
      <c r="E7170" s="378" t="s">
        <v>19367</v>
      </c>
    </row>
    <row r="7171" spans="1:5">
      <c r="A7171" s="387">
        <v>25967</v>
      </c>
      <c r="B7171" s="387" t="s">
        <v>8675</v>
      </c>
      <c r="C7171" s="387" t="s">
        <v>8354</v>
      </c>
      <c r="D7171" s="387" t="s">
        <v>8367</v>
      </c>
      <c r="E7171" s="378" t="s">
        <v>15027</v>
      </c>
    </row>
    <row r="7172" spans="1:5">
      <c r="A7172" s="387">
        <v>6122</v>
      </c>
      <c r="B7172" s="387" t="s">
        <v>8676</v>
      </c>
      <c r="C7172" s="387" t="s">
        <v>8557</v>
      </c>
      <c r="D7172" s="387" t="s">
        <v>8349</v>
      </c>
      <c r="E7172" s="378" t="s">
        <v>1836</v>
      </c>
    </row>
    <row r="7173" spans="1:5">
      <c r="A7173" s="387">
        <v>40810</v>
      </c>
      <c r="B7173" s="387" t="s">
        <v>8677</v>
      </c>
      <c r="C7173" s="387" t="s">
        <v>8559</v>
      </c>
      <c r="D7173" s="387" t="s">
        <v>8349</v>
      </c>
      <c r="E7173" s="378" t="s">
        <v>19368</v>
      </c>
    </row>
    <row r="7174" spans="1:5">
      <c r="A7174" s="387">
        <v>21100</v>
      </c>
      <c r="B7174" s="387" t="s">
        <v>8678</v>
      </c>
      <c r="C7174" s="387" t="s">
        <v>8354</v>
      </c>
      <c r="D7174" s="387" t="s">
        <v>8367</v>
      </c>
      <c r="E7174" s="378" t="s">
        <v>15028</v>
      </c>
    </row>
    <row r="7175" spans="1:5">
      <c r="A7175" s="387">
        <v>11816</v>
      </c>
      <c r="B7175" s="387" t="s">
        <v>8679</v>
      </c>
      <c r="C7175" s="387" t="s">
        <v>8354</v>
      </c>
      <c r="D7175" s="387" t="s">
        <v>8367</v>
      </c>
      <c r="E7175" s="378" t="s">
        <v>15029</v>
      </c>
    </row>
    <row r="7176" spans="1:5">
      <c r="A7176" s="387">
        <v>11814</v>
      </c>
      <c r="B7176" s="387" t="s">
        <v>8680</v>
      </c>
      <c r="C7176" s="387" t="s">
        <v>8354</v>
      </c>
      <c r="D7176" s="387" t="s">
        <v>8367</v>
      </c>
      <c r="E7176" s="378" t="s">
        <v>15030</v>
      </c>
    </row>
    <row r="7177" spans="1:5">
      <c r="A7177" s="387">
        <v>14186</v>
      </c>
      <c r="B7177" s="387" t="s">
        <v>8681</v>
      </c>
      <c r="C7177" s="387" t="s">
        <v>8354</v>
      </c>
      <c r="D7177" s="387" t="s">
        <v>8367</v>
      </c>
      <c r="E7177" s="378" t="s">
        <v>15031</v>
      </c>
    </row>
    <row r="7178" spans="1:5">
      <c r="A7178" s="387">
        <v>14185</v>
      </c>
      <c r="B7178" s="387" t="s">
        <v>8682</v>
      </c>
      <c r="C7178" s="387" t="s">
        <v>8354</v>
      </c>
      <c r="D7178" s="387" t="s">
        <v>8367</v>
      </c>
      <c r="E7178" s="378" t="s">
        <v>15032</v>
      </c>
    </row>
    <row r="7179" spans="1:5">
      <c r="A7179" s="387">
        <v>11811</v>
      </c>
      <c r="B7179" s="387" t="s">
        <v>8683</v>
      </c>
      <c r="C7179" s="387" t="s">
        <v>8354</v>
      </c>
      <c r="D7179" s="387" t="s">
        <v>8367</v>
      </c>
      <c r="E7179" s="378" t="s">
        <v>15033</v>
      </c>
    </row>
    <row r="7180" spans="1:5">
      <c r="A7180" s="387">
        <v>26038</v>
      </c>
      <c r="B7180" s="387" t="s">
        <v>8684</v>
      </c>
      <c r="C7180" s="387" t="s">
        <v>8354</v>
      </c>
      <c r="D7180" s="387" t="s">
        <v>8367</v>
      </c>
      <c r="E7180" s="378" t="s">
        <v>15034</v>
      </c>
    </row>
    <row r="7181" spans="1:5">
      <c r="A7181" s="387">
        <v>34482</v>
      </c>
      <c r="B7181" s="387" t="s">
        <v>8685</v>
      </c>
      <c r="C7181" s="387" t="s">
        <v>8354</v>
      </c>
      <c r="D7181" s="387" t="s">
        <v>8367</v>
      </c>
      <c r="E7181" s="378" t="s">
        <v>15035</v>
      </c>
    </row>
    <row r="7182" spans="1:5">
      <c r="A7182" s="387">
        <v>34469</v>
      </c>
      <c r="B7182" s="387" t="s">
        <v>8686</v>
      </c>
      <c r="C7182" s="387" t="s">
        <v>8354</v>
      </c>
      <c r="D7182" s="387" t="s">
        <v>8367</v>
      </c>
      <c r="E7182" s="378" t="s">
        <v>15036</v>
      </c>
    </row>
    <row r="7183" spans="1:5">
      <c r="A7183" s="387">
        <v>34472</v>
      </c>
      <c r="B7183" s="387" t="s">
        <v>8687</v>
      </c>
      <c r="C7183" s="387" t="s">
        <v>8354</v>
      </c>
      <c r="D7183" s="387" t="s">
        <v>8367</v>
      </c>
      <c r="E7183" s="378" t="s">
        <v>15037</v>
      </c>
    </row>
    <row r="7184" spans="1:5">
      <c r="A7184" s="387">
        <v>34476</v>
      </c>
      <c r="B7184" s="387" t="s">
        <v>8688</v>
      </c>
      <c r="C7184" s="387" t="s">
        <v>8354</v>
      </c>
      <c r="D7184" s="387" t="s">
        <v>8367</v>
      </c>
      <c r="E7184" s="378" t="s">
        <v>15038</v>
      </c>
    </row>
    <row r="7185" spans="1:5">
      <c r="A7185" s="387">
        <v>34477</v>
      </c>
      <c r="B7185" s="387" t="s">
        <v>8689</v>
      </c>
      <c r="C7185" s="387" t="s">
        <v>8354</v>
      </c>
      <c r="D7185" s="387" t="s">
        <v>8367</v>
      </c>
      <c r="E7185" s="378" t="s">
        <v>15039</v>
      </c>
    </row>
    <row r="7186" spans="1:5">
      <c r="A7186" s="387">
        <v>42425</v>
      </c>
      <c r="B7186" s="387" t="s">
        <v>8690</v>
      </c>
      <c r="C7186" s="387" t="s">
        <v>8354</v>
      </c>
      <c r="D7186" s="387" t="s">
        <v>8349</v>
      </c>
      <c r="E7186" s="378" t="s">
        <v>19369</v>
      </c>
    </row>
    <row r="7187" spans="1:5">
      <c r="A7187" s="387">
        <v>42422</v>
      </c>
      <c r="B7187" s="387" t="s">
        <v>8691</v>
      </c>
      <c r="C7187" s="387" t="s">
        <v>8354</v>
      </c>
      <c r="D7187" s="387" t="s">
        <v>8352</v>
      </c>
      <c r="E7187" s="378" t="s">
        <v>19370</v>
      </c>
    </row>
    <row r="7188" spans="1:5">
      <c r="A7188" s="387">
        <v>43184</v>
      </c>
      <c r="B7188" s="387" t="s">
        <v>8692</v>
      </c>
      <c r="C7188" s="387" t="s">
        <v>8354</v>
      </c>
      <c r="D7188" s="387" t="s">
        <v>8349</v>
      </c>
      <c r="E7188" s="378" t="s">
        <v>19371</v>
      </c>
    </row>
    <row r="7189" spans="1:5">
      <c r="A7189" s="387">
        <v>42424</v>
      </c>
      <c r="B7189" s="387" t="s">
        <v>8693</v>
      </c>
      <c r="C7189" s="387" t="s">
        <v>8354</v>
      </c>
      <c r="D7189" s="387" t="s">
        <v>8349</v>
      </c>
      <c r="E7189" s="378" t="s">
        <v>19372</v>
      </c>
    </row>
    <row r="7190" spans="1:5">
      <c r="A7190" s="387">
        <v>42421</v>
      </c>
      <c r="B7190" s="387" t="s">
        <v>8694</v>
      </c>
      <c r="C7190" s="387" t="s">
        <v>8354</v>
      </c>
      <c r="D7190" s="387" t="s">
        <v>8349</v>
      </c>
      <c r="E7190" s="378" t="s">
        <v>19373</v>
      </c>
    </row>
    <row r="7191" spans="1:5">
      <c r="A7191" s="387">
        <v>42416</v>
      </c>
      <c r="B7191" s="387" t="s">
        <v>8695</v>
      </c>
      <c r="C7191" s="387" t="s">
        <v>8354</v>
      </c>
      <c r="D7191" s="387" t="s">
        <v>8349</v>
      </c>
      <c r="E7191" s="378" t="s">
        <v>19374</v>
      </c>
    </row>
    <row r="7192" spans="1:5">
      <c r="A7192" s="387">
        <v>42417</v>
      </c>
      <c r="B7192" s="387" t="s">
        <v>8696</v>
      </c>
      <c r="C7192" s="387" t="s">
        <v>8354</v>
      </c>
      <c r="D7192" s="387" t="s">
        <v>8349</v>
      </c>
      <c r="E7192" s="378" t="s">
        <v>19375</v>
      </c>
    </row>
    <row r="7193" spans="1:5">
      <c r="A7193" s="387">
        <v>42419</v>
      </c>
      <c r="B7193" s="387" t="s">
        <v>8697</v>
      </c>
      <c r="C7193" s="387" t="s">
        <v>8354</v>
      </c>
      <c r="D7193" s="387" t="s">
        <v>8349</v>
      </c>
      <c r="E7193" s="378" t="s">
        <v>19376</v>
      </c>
    </row>
    <row r="7194" spans="1:5">
      <c r="A7194" s="387">
        <v>42420</v>
      </c>
      <c r="B7194" s="387" t="s">
        <v>8698</v>
      </c>
      <c r="C7194" s="387" t="s">
        <v>8354</v>
      </c>
      <c r="D7194" s="387" t="s">
        <v>8349</v>
      </c>
      <c r="E7194" s="378" t="s">
        <v>19377</v>
      </c>
    </row>
    <row r="7195" spans="1:5">
      <c r="A7195" s="387">
        <v>43195</v>
      </c>
      <c r="B7195" s="387" t="s">
        <v>8699</v>
      </c>
      <c r="C7195" s="387" t="s">
        <v>8354</v>
      </c>
      <c r="D7195" s="387" t="s">
        <v>8349</v>
      </c>
      <c r="E7195" s="378" t="s">
        <v>19378</v>
      </c>
    </row>
    <row r="7196" spans="1:5">
      <c r="A7196" s="387">
        <v>43196</v>
      </c>
      <c r="B7196" s="387" t="s">
        <v>8700</v>
      </c>
      <c r="C7196" s="387" t="s">
        <v>8354</v>
      </c>
      <c r="D7196" s="387" t="s">
        <v>8349</v>
      </c>
      <c r="E7196" s="378" t="s">
        <v>19379</v>
      </c>
    </row>
    <row r="7197" spans="1:5">
      <c r="A7197" s="387">
        <v>43198</v>
      </c>
      <c r="B7197" s="387" t="s">
        <v>8701</v>
      </c>
      <c r="C7197" s="387" t="s">
        <v>8354</v>
      </c>
      <c r="D7197" s="387" t="s">
        <v>8349</v>
      </c>
      <c r="E7197" s="378" t="s">
        <v>19380</v>
      </c>
    </row>
    <row r="7198" spans="1:5">
      <c r="A7198" s="387">
        <v>43199</v>
      </c>
      <c r="B7198" s="387" t="s">
        <v>8702</v>
      </c>
      <c r="C7198" s="387" t="s">
        <v>8354</v>
      </c>
      <c r="D7198" s="387" t="s">
        <v>8349</v>
      </c>
      <c r="E7198" s="378" t="s">
        <v>19381</v>
      </c>
    </row>
    <row r="7199" spans="1:5">
      <c r="A7199" s="387">
        <v>43200</v>
      </c>
      <c r="B7199" s="387" t="s">
        <v>8703</v>
      </c>
      <c r="C7199" s="387" t="s">
        <v>8354</v>
      </c>
      <c r="D7199" s="387" t="s">
        <v>8349</v>
      </c>
      <c r="E7199" s="378" t="s">
        <v>19382</v>
      </c>
    </row>
    <row r="7200" spans="1:5">
      <c r="A7200" s="387">
        <v>39556</v>
      </c>
      <c r="B7200" s="387" t="s">
        <v>8704</v>
      </c>
      <c r="C7200" s="387" t="s">
        <v>8354</v>
      </c>
      <c r="D7200" s="387" t="s">
        <v>8349</v>
      </c>
      <c r="E7200" s="378" t="s">
        <v>19383</v>
      </c>
    </row>
    <row r="7201" spans="1:5">
      <c r="A7201" s="387">
        <v>39557</v>
      </c>
      <c r="B7201" s="387" t="s">
        <v>8705</v>
      </c>
      <c r="C7201" s="387" t="s">
        <v>8354</v>
      </c>
      <c r="D7201" s="387" t="s">
        <v>8349</v>
      </c>
      <c r="E7201" s="378" t="s">
        <v>19384</v>
      </c>
    </row>
    <row r="7202" spans="1:5">
      <c r="A7202" s="387">
        <v>39559</v>
      </c>
      <c r="B7202" s="387" t="s">
        <v>8706</v>
      </c>
      <c r="C7202" s="387" t="s">
        <v>8354</v>
      </c>
      <c r="D7202" s="387" t="s">
        <v>8349</v>
      </c>
      <c r="E7202" s="378" t="s">
        <v>19385</v>
      </c>
    </row>
    <row r="7203" spans="1:5">
      <c r="A7203" s="387">
        <v>39560</v>
      </c>
      <c r="B7203" s="387" t="s">
        <v>8707</v>
      </c>
      <c r="C7203" s="387" t="s">
        <v>8354</v>
      </c>
      <c r="D7203" s="387" t="s">
        <v>8349</v>
      </c>
      <c r="E7203" s="378" t="s">
        <v>19386</v>
      </c>
    </row>
    <row r="7204" spans="1:5">
      <c r="A7204" s="387">
        <v>39561</v>
      </c>
      <c r="B7204" s="387" t="s">
        <v>8708</v>
      </c>
      <c r="C7204" s="387" t="s">
        <v>8354</v>
      </c>
      <c r="D7204" s="387" t="s">
        <v>8349</v>
      </c>
      <c r="E7204" s="378" t="s">
        <v>19387</v>
      </c>
    </row>
    <row r="7205" spans="1:5">
      <c r="A7205" s="387">
        <v>43190</v>
      </c>
      <c r="B7205" s="387" t="s">
        <v>8709</v>
      </c>
      <c r="C7205" s="387" t="s">
        <v>8354</v>
      </c>
      <c r="D7205" s="387" t="s">
        <v>8349</v>
      </c>
      <c r="E7205" s="378" t="s">
        <v>19388</v>
      </c>
    </row>
    <row r="7206" spans="1:5">
      <c r="A7206" s="387">
        <v>39555</v>
      </c>
      <c r="B7206" s="387" t="s">
        <v>8710</v>
      </c>
      <c r="C7206" s="387" t="s">
        <v>8354</v>
      </c>
      <c r="D7206" s="387" t="s">
        <v>8349</v>
      </c>
      <c r="E7206" s="378" t="s">
        <v>19389</v>
      </c>
    </row>
    <row r="7207" spans="1:5">
      <c r="A7207" s="387">
        <v>43191</v>
      </c>
      <c r="B7207" s="387" t="s">
        <v>8711</v>
      </c>
      <c r="C7207" s="387" t="s">
        <v>8354</v>
      </c>
      <c r="D7207" s="387" t="s">
        <v>8349</v>
      </c>
      <c r="E7207" s="378" t="s">
        <v>19390</v>
      </c>
    </row>
    <row r="7208" spans="1:5">
      <c r="A7208" s="387">
        <v>39548</v>
      </c>
      <c r="B7208" s="387" t="s">
        <v>8712</v>
      </c>
      <c r="C7208" s="387" t="s">
        <v>8354</v>
      </c>
      <c r="D7208" s="387" t="s">
        <v>8349</v>
      </c>
      <c r="E7208" s="378" t="s">
        <v>19391</v>
      </c>
    </row>
    <row r="7209" spans="1:5">
      <c r="A7209" s="387">
        <v>43192</v>
      </c>
      <c r="B7209" s="387" t="s">
        <v>8713</v>
      </c>
      <c r="C7209" s="387" t="s">
        <v>8354</v>
      </c>
      <c r="D7209" s="387" t="s">
        <v>8349</v>
      </c>
      <c r="E7209" s="378" t="s">
        <v>19392</v>
      </c>
    </row>
    <row r="7210" spans="1:5">
      <c r="A7210" s="387">
        <v>39554</v>
      </c>
      <c r="B7210" s="387" t="s">
        <v>8714</v>
      </c>
      <c r="C7210" s="387" t="s">
        <v>8354</v>
      </c>
      <c r="D7210" s="387" t="s">
        <v>8349</v>
      </c>
      <c r="E7210" s="378" t="s">
        <v>19393</v>
      </c>
    </row>
    <row r="7211" spans="1:5">
      <c r="A7211" s="387">
        <v>43194</v>
      </c>
      <c r="B7211" s="387" t="s">
        <v>8715</v>
      </c>
      <c r="C7211" s="387" t="s">
        <v>8354</v>
      </c>
      <c r="D7211" s="387" t="s">
        <v>8349</v>
      </c>
      <c r="E7211" s="378" t="s">
        <v>19394</v>
      </c>
    </row>
    <row r="7212" spans="1:5">
      <c r="A7212" s="387">
        <v>39551</v>
      </c>
      <c r="B7212" s="387" t="s">
        <v>8716</v>
      </c>
      <c r="C7212" s="387" t="s">
        <v>8354</v>
      </c>
      <c r="D7212" s="387" t="s">
        <v>8349</v>
      </c>
      <c r="E7212" s="378" t="s">
        <v>19395</v>
      </c>
    </row>
    <row r="7213" spans="1:5">
      <c r="A7213" s="387">
        <v>43185</v>
      </c>
      <c r="B7213" s="387" t="s">
        <v>8717</v>
      </c>
      <c r="C7213" s="387" t="s">
        <v>8354</v>
      </c>
      <c r="D7213" s="387" t="s">
        <v>8349</v>
      </c>
      <c r="E7213" s="378" t="s">
        <v>19396</v>
      </c>
    </row>
    <row r="7214" spans="1:5">
      <c r="A7214" s="387">
        <v>43186</v>
      </c>
      <c r="B7214" s="387" t="s">
        <v>8718</v>
      </c>
      <c r="C7214" s="387" t="s">
        <v>8354</v>
      </c>
      <c r="D7214" s="387" t="s">
        <v>8349</v>
      </c>
      <c r="E7214" s="378" t="s">
        <v>19397</v>
      </c>
    </row>
    <row r="7215" spans="1:5">
      <c r="A7215" s="387">
        <v>43187</v>
      </c>
      <c r="B7215" s="387" t="s">
        <v>8719</v>
      </c>
      <c r="C7215" s="387" t="s">
        <v>8354</v>
      </c>
      <c r="D7215" s="387" t="s">
        <v>8349</v>
      </c>
      <c r="E7215" s="378" t="s">
        <v>19398</v>
      </c>
    </row>
    <row r="7216" spans="1:5">
      <c r="A7216" s="387">
        <v>43188</v>
      </c>
      <c r="B7216" s="387" t="s">
        <v>8720</v>
      </c>
      <c r="C7216" s="387" t="s">
        <v>8354</v>
      </c>
      <c r="D7216" s="387" t="s">
        <v>8349</v>
      </c>
      <c r="E7216" s="378" t="s">
        <v>19399</v>
      </c>
    </row>
    <row r="7217" spans="1:5">
      <c r="A7217" s="387">
        <v>43189</v>
      </c>
      <c r="B7217" s="387" t="s">
        <v>8721</v>
      </c>
      <c r="C7217" s="387" t="s">
        <v>8354</v>
      </c>
      <c r="D7217" s="387" t="s">
        <v>8349</v>
      </c>
      <c r="E7217" s="378" t="s">
        <v>19400</v>
      </c>
    </row>
    <row r="7218" spans="1:5">
      <c r="A7218" s="387">
        <v>39580</v>
      </c>
      <c r="B7218" s="387" t="s">
        <v>8722</v>
      </c>
      <c r="C7218" s="387" t="s">
        <v>8354</v>
      </c>
      <c r="D7218" s="387" t="s">
        <v>8349</v>
      </c>
      <c r="E7218" s="378" t="s">
        <v>19401</v>
      </c>
    </row>
    <row r="7219" spans="1:5">
      <c r="A7219" s="387">
        <v>39577</v>
      </c>
      <c r="B7219" s="387" t="s">
        <v>8723</v>
      </c>
      <c r="C7219" s="387" t="s">
        <v>8354</v>
      </c>
      <c r="D7219" s="387" t="s">
        <v>8349</v>
      </c>
      <c r="E7219" s="378" t="s">
        <v>19402</v>
      </c>
    </row>
    <row r="7220" spans="1:5">
      <c r="A7220" s="387">
        <v>39578</v>
      </c>
      <c r="B7220" s="387" t="s">
        <v>8724</v>
      </c>
      <c r="C7220" s="387" t="s">
        <v>8354</v>
      </c>
      <c r="D7220" s="387" t="s">
        <v>8349</v>
      </c>
      <c r="E7220" s="378" t="s">
        <v>19403</v>
      </c>
    </row>
    <row r="7221" spans="1:5">
      <c r="A7221" s="387">
        <v>39579</v>
      </c>
      <c r="B7221" s="387" t="s">
        <v>8725</v>
      </c>
      <c r="C7221" s="387" t="s">
        <v>8354</v>
      </c>
      <c r="D7221" s="387" t="s">
        <v>8349</v>
      </c>
      <c r="E7221" s="378" t="s">
        <v>19404</v>
      </c>
    </row>
    <row r="7222" spans="1:5">
      <c r="A7222" s="387">
        <v>39826</v>
      </c>
      <c r="B7222" s="387" t="s">
        <v>8726</v>
      </c>
      <c r="C7222" s="387" t="s">
        <v>8354</v>
      </c>
      <c r="D7222" s="387" t="s">
        <v>8349</v>
      </c>
      <c r="E7222" s="378" t="s">
        <v>19405</v>
      </c>
    </row>
    <row r="7223" spans="1:5">
      <c r="A7223" s="387">
        <v>10700</v>
      </c>
      <c r="B7223" s="387" t="s">
        <v>8727</v>
      </c>
      <c r="C7223" s="387" t="s">
        <v>8354</v>
      </c>
      <c r="D7223" s="387" t="s">
        <v>8367</v>
      </c>
      <c r="E7223" s="378" t="s">
        <v>15040</v>
      </c>
    </row>
    <row r="7224" spans="1:5">
      <c r="A7224" s="387">
        <v>346</v>
      </c>
      <c r="B7224" s="387" t="s">
        <v>8728</v>
      </c>
      <c r="C7224" s="387" t="s">
        <v>8437</v>
      </c>
      <c r="D7224" s="387" t="s">
        <v>8349</v>
      </c>
      <c r="E7224" s="378" t="s">
        <v>15009</v>
      </c>
    </row>
    <row r="7225" spans="1:5">
      <c r="A7225" s="387">
        <v>3312</v>
      </c>
      <c r="B7225" s="387" t="s">
        <v>8729</v>
      </c>
      <c r="C7225" s="387" t="s">
        <v>8437</v>
      </c>
      <c r="D7225" s="387" t="s">
        <v>8367</v>
      </c>
      <c r="E7225" s="378" t="s">
        <v>4763</v>
      </c>
    </row>
    <row r="7226" spans="1:5">
      <c r="A7226" s="387">
        <v>339</v>
      </c>
      <c r="B7226" s="387" t="s">
        <v>8730</v>
      </c>
      <c r="C7226" s="387" t="s">
        <v>8378</v>
      </c>
      <c r="D7226" s="387" t="s">
        <v>8349</v>
      </c>
      <c r="E7226" s="378" t="s">
        <v>1458</v>
      </c>
    </row>
    <row r="7227" spans="1:5">
      <c r="A7227" s="387">
        <v>340</v>
      </c>
      <c r="B7227" s="387" t="s">
        <v>8731</v>
      </c>
      <c r="C7227" s="387" t="s">
        <v>8378</v>
      </c>
      <c r="D7227" s="387" t="s">
        <v>8349</v>
      </c>
      <c r="E7227" s="378" t="s">
        <v>10469</v>
      </c>
    </row>
    <row r="7228" spans="1:5">
      <c r="A7228" s="387">
        <v>43130</v>
      </c>
      <c r="B7228" s="387" t="s">
        <v>8732</v>
      </c>
      <c r="C7228" s="387" t="s">
        <v>8437</v>
      </c>
      <c r="D7228" s="387" t="s">
        <v>8352</v>
      </c>
      <c r="E7228" s="378" t="s">
        <v>18724</v>
      </c>
    </row>
    <row r="7229" spans="1:5">
      <c r="A7229" s="387">
        <v>344</v>
      </c>
      <c r="B7229" s="387" t="s">
        <v>8733</v>
      </c>
      <c r="C7229" s="387" t="s">
        <v>8437</v>
      </c>
      <c r="D7229" s="387" t="s">
        <v>8349</v>
      </c>
      <c r="E7229" s="378" t="s">
        <v>14044</v>
      </c>
    </row>
    <row r="7230" spans="1:5">
      <c r="A7230" s="387">
        <v>345</v>
      </c>
      <c r="B7230" s="387" t="s">
        <v>8734</v>
      </c>
      <c r="C7230" s="387" t="s">
        <v>8437</v>
      </c>
      <c r="D7230" s="387" t="s">
        <v>8349</v>
      </c>
      <c r="E7230" s="378" t="s">
        <v>4656</v>
      </c>
    </row>
    <row r="7231" spans="1:5">
      <c r="A7231" s="387">
        <v>43131</v>
      </c>
      <c r="B7231" s="387" t="s">
        <v>8735</v>
      </c>
      <c r="C7231" s="387" t="s">
        <v>8437</v>
      </c>
      <c r="D7231" s="387" t="s">
        <v>8349</v>
      </c>
      <c r="E7231" s="378" t="s">
        <v>18924</v>
      </c>
    </row>
    <row r="7232" spans="1:5">
      <c r="A7232" s="387">
        <v>3313</v>
      </c>
      <c r="B7232" s="387" t="s">
        <v>8736</v>
      </c>
      <c r="C7232" s="387" t="s">
        <v>8437</v>
      </c>
      <c r="D7232" s="387" t="s">
        <v>8367</v>
      </c>
      <c r="E7232" s="378" t="s">
        <v>4411</v>
      </c>
    </row>
    <row r="7233" spans="1:5">
      <c r="A7233" s="387">
        <v>43132</v>
      </c>
      <c r="B7233" s="387" t="s">
        <v>8737</v>
      </c>
      <c r="C7233" s="387" t="s">
        <v>8437</v>
      </c>
      <c r="D7233" s="387" t="s">
        <v>8349</v>
      </c>
      <c r="E7233" s="378" t="s">
        <v>18724</v>
      </c>
    </row>
    <row r="7234" spans="1:5">
      <c r="A7234" s="387">
        <v>366</v>
      </c>
      <c r="B7234" s="387" t="s">
        <v>8738</v>
      </c>
      <c r="C7234" s="387" t="s">
        <v>8554</v>
      </c>
      <c r="D7234" s="387" t="s">
        <v>8352</v>
      </c>
      <c r="E7234" s="378" t="s">
        <v>19406</v>
      </c>
    </row>
    <row r="7235" spans="1:5">
      <c r="A7235" s="387">
        <v>367</v>
      </c>
      <c r="B7235" s="387" t="s">
        <v>8328</v>
      </c>
      <c r="C7235" s="387" t="s">
        <v>8554</v>
      </c>
      <c r="D7235" s="387" t="s">
        <v>8352</v>
      </c>
      <c r="E7235" s="378" t="s">
        <v>19407</v>
      </c>
    </row>
    <row r="7236" spans="1:5">
      <c r="A7236" s="387">
        <v>370</v>
      </c>
      <c r="B7236" s="387" t="s">
        <v>8324</v>
      </c>
      <c r="C7236" s="387" t="s">
        <v>8554</v>
      </c>
      <c r="D7236" s="387" t="s">
        <v>8352</v>
      </c>
      <c r="E7236" s="378" t="s">
        <v>19408</v>
      </c>
    </row>
    <row r="7237" spans="1:5">
      <c r="A7237" s="387">
        <v>368</v>
      </c>
      <c r="B7237" s="387" t="s">
        <v>8739</v>
      </c>
      <c r="C7237" s="387" t="s">
        <v>8554</v>
      </c>
      <c r="D7237" s="387" t="s">
        <v>8349</v>
      </c>
      <c r="E7237" s="378" t="s">
        <v>8740</v>
      </c>
    </row>
    <row r="7238" spans="1:5">
      <c r="A7238" s="387">
        <v>11075</v>
      </c>
      <c r="B7238" s="387" t="s">
        <v>8741</v>
      </c>
      <c r="C7238" s="387" t="s">
        <v>8554</v>
      </c>
      <c r="D7238" s="387" t="s">
        <v>8349</v>
      </c>
      <c r="E7238" s="378" t="s">
        <v>19409</v>
      </c>
    </row>
    <row r="7239" spans="1:5">
      <c r="A7239" s="387">
        <v>1381</v>
      </c>
      <c r="B7239" s="387" t="s">
        <v>8742</v>
      </c>
      <c r="C7239" s="387" t="s">
        <v>8437</v>
      </c>
      <c r="D7239" s="387" t="s">
        <v>8352</v>
      </c>
      <c r="E7239" s="378" t="s">
        <v>1277</v>
      </c>
    </row>
    <row r="7240" spans="1:5">
      <c r="A7240" s="387">
        <v>34353</v>
      </c>
      <c r="B7240" s="387" t="s">
        <v>8743</v>
      </c>
      <c r="C7240" s="387" t="s">
        <v>8437</v>
      </c>
      <c r="D7240" s="387" t="s">
        <v>8349</v>
      </c>
      <c r="E7240" s="378" t="s">
        <v>1663</v>
      </c>
    </row>
    <row r="7241" spans="1:5">
      <c r="A7241" s="387">
        <v>37595</v>
      </c>
      <c r="B7241" s="387" t="s">
        <v>8744</v>
      </c>
      <c r="C7241" s="387" t="s">
        <v>8437</v>
      </c>
      <c r="D7241" s="387" t="s">
        <v>8349</v>
      </c>
      <c r="E7241" s="378" t="s">
        <v>8421</v>
      </c>
    </row>
    <row r="7242" spans="1:5">
      <c r="A7242" s="387">
        <v>37596</v>
      </c>
      <c r="B7242" s="387" t="s">
        <v>8745</v>
      </c>
      <c r="C7242" s="387" t="s">
        <v>8437</v>
      </c>
      <c r="D7242" s="387" t="s">
        <v>8349</v>
      </c>
      <c r="E7242" s="378" t="s">
        <v>1041</v>
      </c>
    </row>
    <row r="7243" spans="1:5">
      <c r="A7243" s="387">
        <v>371</v>
      </c>
      <c r="B7243" s="387" t="s">
        <v>8746</v>
      </c>
      <c r="C7243" s="387" t="s">
        <v>8437</v>
      </c>
      <c r="D7243" s="387" t="s">
        <v>8349</v>
      </c>
      <c r="E7243" s="378" t="s">
        <v>805</v>
      </c>
    </row>
    <row r="7244" spans="1:5">
      <c r="A7244" s="387">
        <v>37553</v>
      </c>
      <c r="B7244" s="387" t="s">
        <v>8747</v>
      </c>
      <c r="C7244" s="387" t="s">
        <v>8437</v>
      </c>
      <c r="D7244" s="387" t="s">
        <v>8349</v>
      </c>
      <c r="E7244" s="378" t="s">
        <v>4061</v>
      </c>
    </row>
    <row r="7245" spans="1:5">
      <c r="A7245" s="387">
        <v>37552</v>
      </c>
      <c r="B7245" s="387" t="s">
        <v>8749</v>
      </c>
      <c r="C7245" s="387" t="s">
        <v>8437</v>
      </c>
      <c r="D7245" s="387" t="s">
        <v>8349</v>
      </c>
      <c r="E7245" s="378" t="s">
        <v>1117</v>
      </c>
    </row>
    <row r="7246" spans="1:5">
      <c r="A7246" s="387">
        <v>36880</v>
      </c>
      <c r="B7246" s="387" t="s">
        <v>8750</v>
      </c>
      <c r="C7246" s="387" t="s">
        <v>8437</v>
      </c>
      <c r="D7246" s="387" t="s">
        <v>8349</v>
      </c>
      <c r="E7246" s="378" t="s">
        <v>8392</v>
      </c>
    </row>
    <row r="7247" spans="1:5">
      <c r="A7247" s="387">
        <v>34355</v>
      </c>
      <c r="B7247" s="387" t="s">
        <v>8752</v>
      </c>
      <c r="C7247" s="387" t="s">
        <v>8437</v>
      </c>
      <c r="D7247" s="387" t="s">
        <v>8349</v>
      </c>
      <c r="E7247" s="378" t="s">
        <v>6935</v>
      </c>
    </row>
    <row r="7248" spans="1:5">
      <c r="A7248" s="387">
        <v>130</v>
      </c>
      <c r="B7248" s="387" t="s">
        <v>8754</v>
      </c>
      <c r="C7248" s="387" t="s">
        <v>8437</v>
      </c>
      <c r="D7248" s="387" t="s">
        <v>8349</v>
      </c>
      <c r="E7248" s="378" t="s">
        <v>19410</v>
      </c>
    </row>
    <row r="7249" spans="1:5">
      <c r="A7249" s="387">
        <v>135</v>
      </c>
      <c r="B7249" s="387" t="s">
        <v>8755</v>
      </c>
      <c r="C7249" s="387" t="s">
        <v>8437</v>
      </c>
      <c r="D7249" s="387" t="s">
        <v>8349</v>
      </c>
      <c r="E7249" s="378" t="s">
        <v>16345</v>
      </c>
    </row>
    <row r="7250" spans="1:5">
      <c r="A7250" s="387">
        <v>36886</v>
      </c>
      <c r="B7250" s="387" t="s">
        <v>8757</v>
      </c>
      <c r="C7250" s="387" t="s">
        <v>8437</v>
      </c>
      <c r="D7250" s="387" t="s">
        <v>8349</v>
      </c>
      <c r="E7250" s="378" t="s">
        <v>1115</v>
      </c>
    </row>
    <row r="7251" spans="1:5">
      <c r="A7251" s="387">
        <v>38546</v>
      </c>
      <c r="B7251" s="387" t="s">
        <v>8758</v>
      </c>
      <c r="C7251" s="387" t="s">
        <v>8554</v>
      </c>
      <c r="D7251" s="387" t="s">
        <v>8349</v>
      </c>
      <c r="E7251" s="378" t="s">
        <v>19411</v>
      </c>
    </row>
    <row r="7252" spans="1:5">
      <c r="A7252" s="387">
        <v>34549</v>
      </c>
      <c r="B7252" s="387" t="s">
        <v>8759</v>
      </c>
      <c r="C7252" s="387" t="s">
        <v>8554</v>
      </c>
      <c r="D7252" s="387" t="s">
        <v>8349</v>
      </c>
      <c r="E7252" s="378" t="s">
        <v>15041</v>
      </c>
    </row>
    <row r="7253" spans="1:5">
      <c r="A7253" s="387">
        <v>6081</v>
      </c>
      <c r="B7253" s="387" t="s">
        <v>8760</v>
      </c>
      <c r="C7253" s="387" t="s">
        <v>8554</v>
      </c>
      <c r="D7253" s="387" t="s">
        <v>8349</v>
      </c>
      <c r="E7253" s="378" t="s">
        <v>14283</v>
      </c>
    </row>
    <row r="7254" spans="1:5">
      <c r="A7254" s="387">
        <v>6077</v>
      </c>
      <c r="B7254" s="387" t="s">
        <v>8761</v>
      </c>
      <c r="C7254" s="387" t="s">
        <v>8554</v>
      </c>
      <c r="D7254" s="387" t="s">
        <v>8349</v>
      </c>
      <c r="E7254" s="378" t="s">
        <v>4122</v>
      </c>
    </row>
    <row r="7255" spans="1:5">
      <c r="A7255" s="387">
        <v>6079</v>
      </c>
      <c r="B7255" s="387" t="s">
        <v>8762</v>
      </c>
      <c r="C7255" s="387" t="s">
        <v>8554</v>
      </c>
      <c r="D7255" s="387" t="s">
        <v>8349</v>
      </c>
      <c r="E7255" s="378" t="s">
        <v>14320</v>
      </c>
    </row>
    <row r="7256" spans="1:5">
      <c r="A7256" s="387">
        <v>1091</v>
      </c>
      <c r="B7256" s="387" t="s">
        <v>8763</v>
      </c>
      <c r="C7256" s="387" t="s">
        <v>8354</v>
      </c>
      <c r="D7256" s="387" t="s">
        <v>8349</v>
      </c>
      <c r="E7256" s="378" t="s">
        <v>19412</v>
      </c>
    </row>
    <row r="7257" spans="1:5">
      <c r="A7257" s="387">
        <v>1094</v>
      </c>
      <c r="B7257" s="387" t="s">
        <v>8764</v>
      </c>
      <c r="C7257" s="387" t="s">
        <v>8354</v>
      </c>
      <c r="D7257" s="387" t="s">
        <v>8349</v>
      </c>
      <c r="E7257" s="378" t="s">
        <v>17043</v>
      </c>
    </row>
    <row r="7258" spans="1:5">
      <c r="A7258" s="387">
        <v>1095</v>
      </c>
      <c r="B7258" s="387" t="s">
        <v>8765</v>
      </c>
      <c r="C7258" s="387" t="s">
        <v>8354</v>
      </c>
      <c r="D7258" s="387" t="s">
        <v>8349</v>
      </c>
      <c r="E7258" s="378" t="s">
        <v>19413</v>
      </c>
    </row>
    <row r="7259" spans="1:5">
      <c r="A7259" s="387">
        <v>1092</v>
      </c>
      <c r="B7259" s="387" t="s">
        <v>8766</v>
      </c>
      <c r="C7259" s="387" t="s">
        <v>8354</v>
      </c>
      <c r="D7259" s="387" t="s">
        <v>8352</v>
      </c>
      <c r="E7259" s="378" t="s">
        <v>15042</v>
      </c>
    </row>
    <row r="7260" spans="1:5">
      <c r="A7260" s="387">
        <v>1093</v>
      </c>
      <c r="B7260" s="387" t="s">
        <v>8767</v>
      </c>
      <c r="C7260" s="387" t="s">
        <v>8354</v>
      </c>
      <c r="D7260" s="387" t="s">
        <v>8349</v>
      </c>
      <c r="E7260" s="378" t="s">
        <v>15043</v>
      </c>
    </row>
    <row r="7261" spans="1:5">
      <c r="A7261" s="387">
        <v>1090</v>
      </c>
      <c r="B7261" s="387" t="s">
        <v>8768</v>
      </c>
      <c r="C7261" s="387" t="s">
        <v>8354</v>
      </c>
      <c r="D7261" s="387" t="s">
        <v>8349</v>
      </c>
      <c r="E7261" s="378" t="s">
        <v>14784</v>
      </c>
    </row>
    <row r="7262" spans="1:5">
      <c r="A7262" s="387">
        <v>1096</v>
      </c>
      <c r="B7262" s="387" t="s">
        <v>8769</v>
      </c>
      <c r="C7262" s="387" t="s">
        <v>8354</v>
      </c>
      <c r="D7262" s="387" t="s">
        <v>8349</v>
      </c>
      <c r="E7262" s="378" t="s">
        <v>19414</v>
      </c>
    </row>
    <row r="7263" spans="1:5">
      <c r="A7263" s="387">
        <v>1097</v>
      </c>
      <c r="B7263" s="387" t="s">
        <v>8770</v>
      </c>
      <c r="C7263" s="387" t="s">
        <v>8354</v>
      </c>
      <c r="D7263" s="387" t="s">
        <v>8349</v>
      </c>
      <c r="E7263" s="378" t="s">
        <v>14645</v>
      </c>
    </row>
    <row r="7264" spans="1:5">
      <c r="A7264" s="387">
        <v>378</v>
      </c>
      <c r="B7264" s="387" t="s">
        <v>8771</v>
      </c>
      <c r="C7264" s="387" t="s">
        <v>8557</v>
      </c>
      <c r="D7264" s="387" t="s">
        <v>8349</v>
      </c>
      <c r="E7264" s="378" t="s">
        <v>715</v>
      </c>
    </row>
    <row r="7265" spans="1:5">
      <c r="A7265" s="387">
        <v>40911</v>
      </c>
      <c r="B7265" s="387" t="s">
        <v>8772</v>
      </c>
      <c r="C7265" s="387" t="s">
        <v>8559</v>
      </c>
      <c r="D7265" s="387" t="s">
        <v>8349</v>
      </c>
      <c r="E7265" s="378" t="s">
        <v>19328</v>
      </c>
    </row>
    <row r="7266" spans="1:5">
      <c r="A7266" s="387">
        <v>33939</v>
      </c>
      <c r="B7266" s="387" t="s">
        <v>8773</v>
      </c>
      <c r="C7266" s="387" t="s">
        <v>8557</v>
      </c>
      <c r="D7266" s="387" t="s">
        <v>8349</v>
      </c>
      <c r="E7266" s="378" t="s">
        <v>4309</v>
      </c>
    </row>
    <row r="7267" spans="1:5">
      <c r="A7267" s="387">
        <v>40815</v>
      </c>
      <c r="B7267" s="387" t="s">
        <v>8774</v>
      </c>
      <c r="C7267" s="387" t="s">
        <v>8559</v>
      </c>
      <c r="D7267" s="387" t="s">
        <v>8349</v>
      </c>
      <c r="E7267" s="378" t="s">
        <v>19415</v>
      </c>
    </row>
    <row r="7268" spans="1:5">
      <c r="A7268" s="387">
        <v>34760</v>
      </c>
      <c r="B7268" s="387" t="s">
        <v>8775</v>
      </c>
      <c r="C7268" s="387" t="s">
        <v>8557</v>
      </c>
      <c r="D7268" s="387" t="s">
        <v>8349</v>
      </c>
      <c r="E7268" s="378" t="s">
        <v>13895</v>
      </c>
    </row>
    <row r="7269" spans="1:5">
      <c r="A7269" s="387">
        <v>40935</v>
      </c>
      <c r="B7269" s="387" t="s">
        <v>8776</v>
      </c>
      <c r="C7269" s="387" t="s">
        <v>8559</v>
      </c>
      <c r="D7269" s="387" t="s">
        <v>8349</v>
      </c>
      <c r="E7269" s="378" t="s">
        <v>19416</v>
      </c>
    </row>
    <row r="7270" spans="1:5">
      <c r="A7270" s="387">
        <v>33952</v>
      </c>
      <c r="B7270" s="387" t="s">
        <v>8777</v>
      </c>
      <c r="C7270" s="387" t="s">
        <v>8557</v>
      </c>
      <c r="D7270" s="387" t="s">
        <v>8349</v>
      </c>
      <c r="E7270" s="378" t="s">
        <v>19417</v>
      </c>
    </row>
    <row r="7271" spans="1:5">
      <c r="A7271" s="387">
        <v>40816</v>
      </c>
      <c r="B7271" s="387" t="s">
        <v>8778</v>
      </c>
      <c r="C7271" s="387" t="s">
        <v>8559</v>
      </c>
      <c r="D7271" s="387" t="s">
        <v>8349</v>
      </c>
      <c r="E7271" s="378" t="s">
        <v>19418</v>
      </c>
    </row>
    <row r="7272" spans="1:5">
      <c r="A7272" s="387">
        <v>33953</v>
      </c>
      <c r="B7272" s="387" t="s">
        <v>8779</v>
      </c>
      <c r="C7272" s="387" t="s">
        <v>8557</v>
      </c>
      <c r="D7272" s="387" t="s">
        <v>8349</v>
      </c>
      <c r="E7272" s="378" t="s">
        <v>19419</v>
      </c>
    </row>
    <row r="7273" spans="1:5">
      <c r="A7273" s="387">
        <v>40817</v>
      </c>
      <c r="B7273" s="387" t="s">
        <v>8780</v>
      </c>
      <c r="C7273" s="387" t="s">
        <v>8559</v>
      </c>
      <c r="D7273" s="387" t="s">
        <v>8349</v>
      </c>
      <c r="E7273" s="378" t="s">
        <v>19420</v>
      </c>
    </row>
    <row r="7274" spans="1:5">
      <c r="A7274" s="387">
        <v>13348</v>
      </c>
      <c r="B7274" s="387" t="s">
        <v>8781</v>
      </c>
      <c r="C7274" s="387" t="s">
        <v>8354</v>
      </c>
      <c r="D7274" s="387" t="s">
        <v>8367</v>
      </c>
      <c r="E7274" s="378" t="s">
        <v>1711</v>
      </c>
    </row>
    <row r="7275" spans="1:5">
      <c r="A7275" s="387">
        <v>39211</v>
      </c>
      <c r="B7275" s="387" t="s">
        <v>8782</v>
      </c>
      <c r="C7275" s="387" t="s">
        <v>8354</v>
      </c>
      <c r="D7275" s="387" t="s">
        <v>8349</v>
      </c>
      <c r="E7275" s="378" t="s">
        <v>1458</v>
      </c>
    </row>
    <row r="7276" spans="1:5">
      <c r="A7276" s="387">
        <v>39212</v>
      </c>
      <c r="B7276" s="387" t="s">
        <v>8783</v>
      </c>
      <c r="C7276" s="387" t="s">
        <v>8354</v>
      </c>
      <c r="D7276" s="387" t="s">
        <v>8349</v>
      </c>
      <c r="E7276" s="378" t="s">
        <v>6439</v>
      </c>
    </row>
    <row r="7277" spans="1:5">
      <c r="A7277" s="387">
        <v>39208</v>
      </c>
      <c r="B7277" s="387" t="s">
        <v>8784</v>
      </c>
      <c r="C7277" s="387" t="s">
        <v>8354</v>
      </c>
      <c r="D7277" s="387" t="s">
        <v>8349</v>
      </c>
      <c r="E7277" s="378" t="s">
        <v>1352</v>
      </c>
    </row>
    <row r="7278" spans="1:5">
      <c r="A7278" s="387">
        <v>39210</v>
      </c>
      <c r="B7278" s="387" t="s">
        <v>8785</v>
      </c>
      <c r="C7278" s="387" t="s">
        <v>8354</v>
      </c>
      <c r="D7278" s="387" t="s">
        <v>8349</v>
      </c>
      <c r="E7278" s="378" t="s">
        <v>841</v>
      </c>
    </row>
    <row r="7279" spans="1:5">
      <c r="A7279" s="387">
        <v>39214</v>
      </c>
      <c r="B7279" s="387" t="s">
        <v>8786</v>
      </c>
      <c r="C7279" s="387" t="s">
        <v>8354</v>
      </c>
      <c r="D7279" s="387" t="s">
        <v>8349</v>
      </c>
      <c r="E7279" s="378" t="s">
        <v>1601</v>
      </c>
    </row>
    <row r="7280" spans="1:5">
      <c r="A7280" s="387">
        <v>39213</v>
      </c>
      <c r="B7280" s="387" t="s">
        <v>8787</v>
      </c>
      <c r="C7280" s="387" t="s">
        <v>8354</v>
      </c>
      <c r="D7280" s="387" t="s">
        <v>8349</v>
      </c>
      <c r="E7280" s="378" t="s">
        <v>1634</v>
      </c>
    </row>
    <row r="7281" spans="1:5">
      <c r="A7281" s="387">
        <v>39209</v>
      </c>
      <c r="B7281" s="387" t="s">
        <v>8789</v>
      </c>
      <c r="C7281" s="387" t="s">
        <v>8354</v>
      </c>
      <c r="D7281" s="387" t="s">
        <v>8349</v>
      </c>
      <c r="E7281" s="378" t="s">
        <v>918</v>
      </c>
    </row>
    <row r="7282" spans="1:5">
      <c r="A7282" s="387">
        <v>39207</v>
      </c>
      <c r="B7282" s="387" t="s">
        <v>8790</v>
      </c>
      <c r="C7282" s="387" t="s">
        <v>8354</v>
      </c>
      <c r="D7282" s="387" t="s">
        <v>8349</v>
      </c>
      <c r="E7282" s="378" t="s">
        <v>841</v>
      </c>
    </row>
    <row r="7283" spans="1:5">
      <c r="A7283" s="387">
        <v>39215</v>
      </c>
      <c r="B7283" s="387" t="s">
        <v>8791</v>
      </c>
      <c r="C7283" s="387" t="s">
        <v>8354</v>
      </c>
      <c r="D7283" s="387" t="s">
        <v>8349</v>
      </c>
      <c r="E7283" s="378" t="s">
        <v>3400</v>
      </c>
    </row>
    <row r="7284" spans="1:5">
      <c r="A7284" s="387">
        <v>39216</v>
      </c>
      <c r="B7284" s="387" t="s">
        <v>8793</v>
      </c>
      <c r="C7284" s="387" t="s">
        <v>8354</v>
      </c>
      <c r="D7284" s="387" t="s">
        <v>8349</v>
      </c>
      <c r="E7284" s="378" t="s">
        <v>7771</v>
      </c>
    </row>
    <row r="7285" spans="1:5">
      <c r="A7285" s="387">
        <v>11267</v>
      </c>
      <c r="B7285" s="387" t="s">
        <v>8794</v>
      </c>
      <c r="C7285" s="387" t="s">
        <v>8354</v>
      </c>
      <c r="D7285" s="387" t="s">
        <v>8367</v>
      </c>
      <c r="E7285" s="378" t="s">
        <v>392</v>
      </c>
    </row>
    <row r="7286" spans="1:5">
      <c r="A7286" s="387">
        <v>379</v>
      </c>
      <c r="B7286" s="387" t="s">
        <v>8795</v>
      </c>
      <c r="C7286" s="387" t="s">
        <v>8354</v>
      </c>
      <c r="D7286" s="387" t="s">
        <v>8367</v>
      </c>
      <c r="E7286" s="378" t="s">
        <v>392</v>
      </c>
    </row>
    <row r="7287" spans="1:5">
      <c r="A7287" s="387">
        <v>510</v>
      </c>
      <c r="B7287" s="387" t="s">
        <v>8797</v>
      </c>
      <c r="C7287" s="387" t="s">
        <v>8437</v>
      </c>
      <c r="D7287" s="387" t="s">
        <v>8349</v>
      </c>
      <c r="E7287" s="378" t="s">
        <v>6075</v>
      </c>
    </row>
    <row r="7288" spans="1:5">
      <c r="A7288" s="387">
        <v>516</v>
      </c>
      <c r="B7288" s="387" t="s">
        <v>8798</v>
      </c>
      <c r="C7288" s="387" t="s">
        <v>8437</v>
      </c>
      <c r="D7288" s="387" t="s">
        <v>8349</v>
      </c>
      <c r="E7288" s="378" t="s">
        <v>10974</v>
      </c>
    </row>
    <row r="7289" spans="1:5">
      <c r="A7289" s="387">
        <v>509</v>
      </c>
      <c r="B7289" s="387" t="s">
        <v>8800</v>
      </c>
      <c r="C7289" s="387" t="s">
        <v>8437</v>
      </c>
      <c r="D7289" s="387" t="s">
        <v>8349</v>
      </c>
      <c r="E7289" s="378" t="s">
        <v>15044</v>
      </c>
    </row>
    <row r="7290" spans="1:5">
      <c r="A7290" s="387">
        <v>40331</v>
      </c>
      <c r="B7290" s="387" t="s">
        <v>8801</v>
      </c>
      <c r="C7290" s="387" t="s">
        <v>8557</v>
      </c>
      <c r="D7290" s="387" t="s">
        <v>8349</v>
      </c>
      <c r="E7290" s="378" t="s">
        <v>13977</v>
      </c>
    </row>
    <row r="7291" spans="1:5">
      <c r="A7291" s="387">
        <v>40930</v>
      </c>
      <c r="B7291" s="387" t="s">
        <v>8802</v>
      </c>
      <c r="C7291" s="387" t="s">
        <v>8559</v>
      </c>
      <c r="D7291" s="387" t="s">
        <v>8349</v>
      </c>
      <c r="E7291" s="378" t="s">
        <v>19421</v>
      </c>
    </row>
    <row r="7292" spans="1:5">
      <c r="A7292" s="387">
        <v>11761</v>
      </c>
      <c r="B7292" s="387" t="s">
        <v>8803</v>
      </c>
      <c r="C7292" s="387" t="s">
        <v>8354</v>
      </c>
      <c r="D7292" s="387" t="s">
        <v>8349</v>
      </c>
      <c r="E7292" s="378" t="s">
        <v>19422</v>
      </c>
    </row>
    <row r="7293" spans="1:5">
      <c r="A7293" s="387">
        <v>377</v>
      </c>
      <c r="B7293" s="387" t="s">
        <v>8804</v>
      </c>
      <c r="C7293" s="387" t="s">
        <v>8354</v>
      </c>
      <c r="D7293" s="387" t="s">
        <v>8352</v>
      </c>
      <c r="E7293" s="378" t="s">
        <v>19423</v>
      </c>
    </row>
    <row r="7294" spans="1:5">
      <c r="A7294" s="387">
        <v>7588</v>
      </c>
      <c r="B7294" s="387" t="s">
        <v>8805</v>
      </c>
      <c r="C7294" s="387" t="s">
        <v>8354</v>
      </c>
      <c r="D7294" s="387" t="s">
        <v>8352</v>
      </c>
      <c r="E7294" s="378" t="s">
        <v>17925</v>
      </c>
    </row>
    <row r="7295" spans="1:5">
      <c r="A7295" s="387">
        <v>34392</v>
      </c>
      <c r="B7295" s="387" t="s">
        <v>8806</v>
      </c>
      <c r="C7295" s="387" t="s">
        <v>8557</v>
      </c>
      <c r="D7295" s="387" t="s">
        <v>8349</v>
      </c>
      <c r="E7295" s="378" t="s">
        <v>14499</v>
      </c>
    </row>
    <row r="7296" spans="1:5">
      <c r="A7296" s="387">
        <v>40908</v>
      </c>
      <c r="B7296" s="387" t="s">
        <v>8807</v>
      </c>
      <c r="C7296" s="387" t="s">
        <v>8559</v>
      </c>
      <c r="D7296" s="387" t="s">
        <v>8349</v>
      </c>
      <c r="E7296" s="378" t="s">
        <v>19424</v>
      </c>
    </row>
    <row r="7297" spans="1:5">
      <c r="A7297" s="387">
        <v>34551</v>
      </c>
      <c r="B7297" s="387" t="s">
        <v>8808</v>
      </c>
      <c r="C7297" s="387" t="s">
        <v>8557</v>
      </c>
      <c r="D7297" s="387" t="s">
        <v>8349</v>
      </c>
      <c r="E7297" s="378" t="s">
        <v>8168</v>
      </c>
    </row>
    <row r="7298" spans="1:5">
      <c r="A7298" s="387">
        <v>41078</v>
      </c>
      <c r="B7298" s="387" t="s">
        <v>8809</v>
      </c>
      <c r="C7298" s="387" t="s">
        <v>8559</v>
      </c>
      <c r="D7298" s="387" t="s">
        <v>8349</v>
      </c>
      <c r="E7298" s="378" t="s">
        <v>19425</v>
      </c>
    </row>
    <row r="7299" spans="1:5">
      <c r="A7299" s="387">
        <v>246</v>
      </c>
      <c r="B7299" s="387" t="s">
        <v>8810</v>
      </c>
      <c r="C7299" s="387" t="s">
        <v>8557</v>
      </c>
      <c r="D7299" s="387" t="s">
        <v>8349</v>
      </c>
      <c r="E7299" s="378" t="s">
        <v>247</v>
      </c>
    </row>
    <row r="7300" spans="1:5">
      <c r="A7300" s="387">
        <v>40927</v>
      </c>
      <c r="B7300" s="387" t="s">
        <v>8811</v>
      </c>
      <c r="C7300" s="387" t="s">
        <v>8559</v>
      </c>
      <c r="D7300" s="387" t="s">
        <v>8349</v>
      </c>
      <c r="E7300" s="378" t="s">
        <v>19426</v>
      </c>
    </row>
    <row r="7301" spans="1:5">
      <c r="A7301" s="387">
        <v>2350</v>
      </c>
      <c r="B7301" s="387" t="s">
        <v>8812</v>
      </c>
      <c r="C7301" s="387" t="s">
        <v>8557</v>
      </c>
      <c r="D7301" s="387" t="s">
        <v>8349</v>
      </c>
      <c r="E7301" s="378" t="s">
        <v>5275</v>
      </c>
    </row>
    <row r="7302" spans="1:5">
      <c r="A7302" s="387">
        <v>40812</v>
      </c>
      <c r="B7302" s="387" t="s">
        <v>8813</v>
      </c>
      <c r="C7302" s="387" t="s">
        <v>8559</v>
      </c>
      <c r="D7302" s="387" t="s">
        <v>8349</v>
      </c>
      <c r="E7302" s="378" t="s">
        <v>19427</v>
      </c>
    </row>
    <row r="7303" spans="1:5">
      <c r="A7303" s="387">
        <v>245</v>
      </c>
      <c r="B7303" s="387" t="s">
        <v>8814</v>
      </c>
      <c r="C7303" s="387" t="s">
        <v>8557</v>
      </c>
      <c r="D7303" s="387" t="s">
        <v>8349</v>
      </c>
      <c r="E7303" s="378" t="s">
        <v>4660</v>
      </c>
    </row>
    <row r="7304" spans="1:5">
      <c r="A7304" s="387">
        <v>41090</v>
      </c>
      <c r="B7304" s="387" t="s">
        <v>8815</v>
      </c>
      <c r="C7304" s="387" t="s">
        <v>8559</v>
      </c>
      <c r="D7304" s="387" t="s">
        <v>8349</v>
      </c>
      <c r="E7304" s="378" t="s">
        <v>19428</v>
      </c>
    </row>
    <row r="7305" spans="1:5">
      <c r="A7305" s="387">
        <v>251</v>
      </c>
      <c r="B7305" s="387" t="s">
        <v>8816</v>
      </c>
      <c r="C7305" s="387" t="s">
        <v>8557</v>
      </c>
      <c r="D7305" s="387" t="s">
        <v>8349</v>
      </c>
      <c r="E7305" s="378" t="s">
        <v>14002</v>
      </c>
    </row>
    <row r="7306" spans="1:5">
      <c r="A7306" s="387">
        <v>40975</v>
      </c>
      <c r="B7306" s="387" t="s">
        <v>8817</v>
      </c>
      <c r="C7306" s="387" t="s">
        <v>8559</v>
      </c>
      <c r="D7306" s="387" t="s">
        <v>8349</v>
      </c>
      <c r="E7306" s="378" t="s">
        <v>19429</v>
      </c>
    </row>
    <row r="7307" spans="1:5">
      <c r="A7307" s="387">
        <v>6127</v>
      </c>
      <c r="B7307" s="387" t="s">
        <v>8818</v>
      </c>
      <c r="C7307" s="387" t="s">
        <v>8557</v>
      </c>
      <c r="D7307" s="387" t="s">
        <v>8349</v>
      </c>
      <c r="E7307" s="378" t="s">
        <v>13239</v>
      </c>
    </row>
    <row r="7308" spans="1:5">
      <c r="A7308" s="387">
        <v>41072</v>
      </c>
      <c r="B7308" s="387" t="s">
        <v>8819</v>
      </c>
      <c r="C7308" s="387" t="s">
        <v>8559</v>
      </c>
      <c r="D7308" s="387" t="s">
        <v>8349</v>
      </c>
      <c r="E7308" s="378" t="s">
        <v>19430</v>
      </c>
    </row>
    <row r="7309" spans="1:5">
      <c r="A7309" s="387">
        <v>6121</v>
      </c>
      <c r="B7309" s="387" t="s">
        <v>8820</v>
      </c>
      <c r="C7309" s="387" t="s">
        <v>8557</v>
      </c>
      <c r="D7309" s="387" t="s">
        <v>8349</v>
      </c>
      <c r="E7309" s="378" t="s">
        <v>4429</v>
      </c>
    </row>
    <row r="7310" spans="1:5">
      <c r="A7310" s="387">
        <v>41071</v>
      </c>
      <c r="B7310" s="387" t="s">
        <v>8821</v>
      </c>
      <c r="C7310" s="387" t="s">
        <v>8559</v>
      </c>
      <c r="D7310" s="387" t="s">
        <v>8349</v>
      </c>
      <c r="E7310" s="378" t="s">
        <v>19431</v>
      </c>
    </row>
    <row r="7311" spans="1:5">
      <c r="A7311" s="387">
        <v>244</v>
      </c>
      <c r="B7311" s="387" t="s">
        <v>8822</v>
      </c>
      <c r="C7311" s="387" t="s">
        <v>8557</v>
      </c>
      <c r="D7311" s="387" t="s">
        <v>8349</v>
      </c>
      <c r="E7311" s="378" t="s">
        <v>3259</v>
      </c>
    </row>
    <row r="7312" spans="1:5">
      <c r="A7312" s="387">
        <v>41093</v>
      </c>
      <c r="B7312" s="387" t="s">
        <v>8823</v>
      </c>
      <c r="C7312" s="387" t="s">
        <v>8559</v>
      </c>
      <c r="D7312" s="387" t="s">
        <v>8349</v>
      </c>
      <c r="E7312" s="378" t="s">
        <v>19432</v>
      </c>
    </row>
    <row r="7313" spans="1:5">
      <c r="A7313" s="387">
        <v>532</v>
      </c>
      <c r="B7313" s="387" t="s">
        <v>8824</v>
      </c>
      <c r="C7313" s="387" t="s">
        <v>8557</v>
      </c>
      <c r="D7313" s="387" t="s">
        <v>8349</v>
      </c>
      <c r="E7313" s="378" t="s">
        <v>1195</v>
      </c>
    </row>
    <row r="7314" spans="1:5">
      <c r="A7314" s="387">
        <v>40931</v>
      </c>
      <c r="B7314" s="387" t="s">
        <v>8825</v>
      </c>
      <c r="C7314" s="387" t="s">
        <v>8559</v>
      </c>
      <c r="D7314" s="387" t="s">
        <v>8349</v>
      </c>
      <c r="E7314" s="378" t="s">
        <v>19433</v>
      </c>
    </row>
    <row r="7315" spans="1:5">
      <c r="A7315" s="387">
        <v>36150</v>
      </c>
      <c r="B7315" s="387" t="s">
        <v>8826</v>
      </c>
      <c r="C7315" s="387" t="s">
        <v>8354</v>
      </c>
      <c r="D7315" s="387" t="s">
        <v>8349</v>
      </c>
      <c r="E7315" s="378" t="s">
        <v>15045</v>
      </c>
    </row>
    <row r="7316" spans="1:5">
      <c r="A7316" s="387">
        <v>4760</v>
      </c>
      <c r="B7316" s="387" t="s">
        <v>8827</v>
      </c>
      <c r="C7316" s="387" t="s">
        <v>8557</v>
      </c>
      <c r="D7316" s="387" t="s">
        <v>8349</v>
      </c>
      <c r="E7316" s="378" t="s">
        <v>715</v>
      </c>
    </row>
    <row r="7317" spans="1:5">
      <c r="A7317" s="387">
        <v>41069</v>
      </c>
      <c r="B7317" s="387" t="s">
        <v>8828</v>
      </c>
      <c r="C7317" s="387" t="s">
        <v>8559</v>
      </c>
      <c r="D7317" s="387" t="s">
        <v>8349</v>
      </c>
      <c r="E7317" s="378" t="s">
        <v>19328</v>
      </c>
    </row>
    <row r="7318" spans="1:5">
      <c r="A7318" s="387">
        <v>10422</v>
      </c>
      <c r="B7318" s="387" t="s">
        <v>8829</v>
      </c>
      <c r="C7318" s="387" t="s">
        <v>8354</v>
      </c>
      <c r="D7318" s="387" t="s">
        <v>8349</v>
      </c>
      <c r="E7318" s="378" t="s">
        <v>19434</v>
      </c>
    </row>
    <row r="7319" spans="1:5">
      <c r="A7319" s="387">
        <v>10420</v>
      </c>
      <c r="B7319" s="387" t="s">
        <v>8830</v>
      </c>
      <c r="C7319" s="387" t="s">
        <v>8354</v>
      </c>
      <c r="D7319" s="387" t="s">
        <v>8352</v>
      </c>
      <c r="E7319" s="378" t="s">
        <v>19435</v>
      </c>
    </row>
    <row r="7320" spans="1:5">
      <c r="A7320" s="387">
        <v>10421</v>
      </c>
      <c r="B7320" s="387" t="s">
        <v>8831</v>
      </c>
      <c r="C7320" s="387" t="s">
        <v>8354</v>
      </c>
      <c r="D7320" s="387" t="s">
        <v>8349</v>
      </c>
      <c r="E7320" s="378" t="s">
        <v>19436</v>
      </c>
    </row>
    <row r="7321" spans="1:5">
      <c r="A7321" s="387">
        <v>36520</v>
      </c>
      <c r="B7321" s="387" t="s">
        <v>8832</v>
      </c>
      <c r="C7321" s="387" t="s">
        <v>8354</v>
      </c>
      <c r="D7321" s="387" t="s">
        <v>8349</v>
      </c>
      <c r="E7321" s="378" t="s">
        <v>19437</v>
      </c>
    </row>
    <row r="7322" spans="1:5">
      <c r="A7322" s="387">
        <v>10</v>
      </c>
      <c r="B7322" s="387" t="s">
        <v>8833</v>
      </c>
      <c r="C7322" s="387" t="s">
        <v>8354</v>
      </c>
      <c r="D7322" s="387" t="s">
        <v>8349</v>
      </c>
      <c r="E7322" s="378" t="s">
        <v>2990</v>
      </c>
    </row>
    <row r="7323" spans="1:5">
      <c r="A7323" s="387">
        <v>4815</v>
      </c>
      <c r="B7323" s="387" t="s">
        <v>8835</v>
      </c>
      <c r="C7323" s="387" t="s">
        <v>8354</v>
      </c>
      <c r="D7323" s="387" t="s">
        <v>8349</v>
      </c>
      <c r="E7323" s="378" t="s">
        <v>7292</v>
      </c>
    </row>
    <row r="7324" spans="1:5">
      <c r="A7324" s="387">
        <v>541</v>
      </c>
      <c r="B7324" s="387" t="s">
        <v>8836</v>
      </c>
      <c r="C7324" s="387" t="s">
        <v>8354</v>
      </c>
      <c r="D7324" s="387" t="s">
        <v>8352</v>
      </c>
      <c r="E7324" s="378" t="s">
        <v>19438</v>
      </c>
    </row>
    <row r="7325" spans="1:5">
      <c r="A7325" s="387">
        <v>542</v>
      </c>
      <c r="B7325" s="387" t="s">
        <v>8837</v>
      </c>
      <c r="C7325" s="387" t="s">
        <v>8354</v>
      </c>
      <c r="D7325" s="387" t="s">
        <v>8349</v>
      </c>
      <c r="E7325" s="378" t="s">
        <v>19439</v>
      </c>
    </row>
    <row r="7326" spans="1:5">
      <c r="A7326" s="387">
        <v>540</v>
      </c>
      <c r="B7326" s="387" t="s">
        <v>8838</v>
      </c>
      <c r="C7326" s="387" t="s">
        <v>8354</v>
      </c>
      <c r="D7326" s="387" t="s">
        <v>8349</v>
      </c>
      <c r="E7326" s="378" t="s">
        <v>19440</v>
      </c>
    </row>
    <row r="7327" spans="1:5">
      <c r="A7327" s="387">
        <v>38364</v>
      </c>
      <c r="B7327" s="387" t="s">
        <v>8839</v>
      </c>
      <c r="C7327" s="387" t="s">
        <v>8354</v>
      </c>
      <c r="D7327" s="387" t="s">
        <v>8367</v>
      </c>
      <c r="E7327" s="378" t="s">
        <v>8840</v>
      </c>
    </row>
    <row r="7328" spans="1:5">
      <c r="A7328" s="387">
        <v>11692</v>
      </c>
      <c r="B7328" s="387" t="s">
        <v>8841</v>
      </c>
      <c r="C7328" s="387" t="s">
        <v>8351</v>
      </c>
      <c r="D7328" s="387" t="s">
        <v>8367</v>
      </c>
      <c r="E7328" s="378" t="s">
        <v>15046</v>
      </c>
    </row>
    <row r="7329" spans="1:5">
      <c r="A7329" s="387">
        <v>1746</v>
      </c>
      <c r="B7329" s="387" t="s">
        <v>8842</v>
      </c>
      <c r="C7329" s="387" t="s">
        <v>8354</v>
      </c>
      <c r="D7329" s="387" t="s">
        <v>8352</v>
      </c>
      <c r="E7329" s="378" t="s">
        <v>19441</v>
      </c>
    </row>
    <row r="7330" spans="1:5">
      <c r="A7330" s="387">
        <v>1748</v>
      </c>
      <c r="B7330" s="387" t="s">
        <v>8843</v>
      </c>
      <c r="C7330" s="387" t="s">
        <v>8354</v>
      </c>
      <c r="D7330" s="387" t="s">
        <v>8349</v>
      </c>
      <c r="E7330" s="378" t="s">
        <v>19442</v>
      </c>
    </row>
    <row r="7331" spans="1:5">
      <c r="A7331" s="387">
        <v>1749</v>
      </c>
      <c r="B7331" s="387" t="s">
        <v>8844</v>
      </c>
      <c r="C7331" s="387" t="s">
        <v>8354</v>
      </c>
      <c r="D7331" s="387" t="s">
        <v>8349</v>
      </c>
      <c r="E7331" s="378" t="s">
        <v>19443</v>
      </c>
    </row>
    <row r="7332" spans="1:5">
      <c r="A7332" s="387">
        <v>37412</v>
      </c>
      <c r="B7332" s="387" t="s">
        <v>8845</v>
      </c>
      <c r="C7332" s="387" t="s">
        <v>8354</v>
      </c>
      <c r="D7332" s="387" t="s">
        <v>8349</v>
      </c>
      <c r="E7332" s="378" t="s">
        <v>19444</v>
      </c>
    </row>
    <row r="7333" spans="1:5">
      <c r="A7333" s="387">
        <v>1745</v>
      </c>
      <c r="B7333" s="387" t="s">
        <v>8846</v>
      </c>
      <c r="C7333" s="387" t="s">
        <v>8354</v>
      </c>
      <c r="D7333" s="387" t="s">
        <v>8349</v>
      </c>
      <c r="E7333" s="378" t="s">
        <v>19445</v>
      </c>
    </row>
    <row r="7334" spans="1:5">
      <c r="A7334" s="387">
        <v>1750</v>
      </c>
      <c r="B7334" s="387" t="s">
        <v>8847</v>
      </c>
      <c r="C7334" s="387" t="s">
        <v>8354</v>
      </c>
      <c r="D7334" s="387" t="s">
        <v>8349</v>
      </c>
      <c r="E7334" s="378" t="s">
        <v>19446</v>
      </c>
    </row>
    <row r="7335" spans="1:5">
      <c r="A7335" s="387">
        <v>11687</v>
      </c>
      <c r="B7335" s="387" t="s">
        <v>8848</v>
      </c>
      <c r="C7335" s="387" t="s">
        <v>8378</v>
      </c>
      <c r="D7335" s="387" t="s">
        <v>8349</v>
      </c>
      <c r="E7335" s="378" t="s">
        <v>19447</v>
      </c>
    </row>
    <row r="7336" spans="1:5">
      <c r="A7336" s="387">
        <v>11689</v>
      </c>
      <c r="B7336" s="387" t="s">
        <v>8849</v>
      </c>
      <c r="C7336" s="387" t="s">
        <v>8378</v>
      </c>
      <c r="D7336" s="387" t="s">
        <v>8349</v>
      </c>
      <c r="E7336" s="378" t="s">
        <v>19448</v>
      </c>
    </row>
    <row r="7337" spans="1:5">
      <c r="A7337" s="387">
        <v>11693</v>
      </c>
      <c r="B7337" s="387" t="s">
        <v>8850</v>
      </c>
      <c r="C7337" s="387" t="s">
        <v>8351</v>
      </c>
      <c r="D7337" s="387" t="s">
        <v>8349</v>
      </c>
      <c r="E7337" s="378" t="s">
        <v>19449</v>
      </c>
    </row>
    <row r="7338" spans="1:5">
      <c r="A7338" s="387">
        <v>36215</v>
      </c>
      <c r="B7338" s="387" t="s">
        <v>8851</v>
      </c>
      <c r="C7338" s="387" t="s">
        <v>8354</v>
      </c>
      <c r="D7338" s="387" t="s">
        <v>8349</v>
      </c>
      <c r="E7338" s="378" t="s">
        <v>19450</v>
      </c>
    </row>
    <row r="7339" spans="1:5">
      <c r="A7339" s="387">
        <v>42439</v>
      </c>
      <c r="B7339" s="387" t="s">
        <v>8852</v>
      </c>
      <c r="C7339" s="387" t="s">
        <v>8354</v>
      </c>
      <c r="D7339" s="387" t="s">
        <v>8367</v>
      </c>
      <c r="E7339" s="378" t="s">
        <v>15047</v>
      </c>
    </row>
    <row r="7340" spans="1:5">
      <c r="A7340" s="387">
        <v>38381</v>
      </c>
      <c r="B7340" s="387" t="s">
        <v>8853</v>
      </c>
      <c r="C7340" s="387" t="s">
        <v>8354</v>
      </c>
      <c r="D7340" s="387" t="s">
        <v>8349</v>
      </c>
      <c r="E7340" s="378" t="s">
        <v>19451</v>
      </c>
    </row>
    <row r="7341" spans="1:5">
      <c r="A7341" s="387">
        <v>39621</v>
      </c>
      <c r="B7341" s="387" t="s">
        <v>8854</v>
      </c>
      <c r="C7341" s="387" t="s">
        <v>8855</v>
      </c>
      <c r="D7341" s="387" t="s">
        <v>8349</v>
      </c>
      <c r="E7341" s="378" t="s">
        <v>19452</v>
      </c>
    </row>
    <row r="7342" spans="1:5">
      <c r="A7342" s="387">
        <v>39624</v>
      </c>
      <c r="B7342" s="387" t="s">
        <v>8856</v>
      </c>
      <c r="C7342" s="387" t="s">
        <v>8855</v>
      </c>
      <c r="D7342" s="387" t="s">
        <v>8349</v>
      </c>
      <c r="E7342" s="378" t="s">
        <v>19453</v>
      </c>
    </row>
    <row r="7343" spans="1:5">
      <c r="A7343" s="387">
        <v>39615</v>
      </c>
      <c r="B7343" s="387" t="s">
        <v>8857</v>
      </c>
      <c r="C7343" s="387" t="s">
        <v>8354</v>
      </c>
      <c r="D7343" s="387" t="s">
        <v>8349</v>
      </c>
      <c r="E7343" s="378" t="s">
        <v>19454</v>
      </c>
    </row>
    <row r="7344" spans="1:5">
      <c r="A7344" s="387">
        <v>39620</v>
      </c>
      <c r="B7344" s="387" t="s">
        <v>8858</v>
      </c>
      <c r="C7344" s="387" t="s">
        <v>8354</v>
      </c>
      <c r="D7344" s="387" t="s">
        <v>8349</v>
      </c>
      <c r="E7344" s="378" t="s">
        <v>19455</v>
      </c>
    </row>
    <row r="7345" spans="1:5">
      <c r="A7345" s="387">
        <v>39623</v>
      </c>
      <c r="B7345" s="387" t="s">
        <v>8859</v>
      </c>
      <c r="C7345" s="387" t="s">
        <v>8354</v>
      </c>
      <c r="D7345" s="387" t="s">
        <v>8349</v>
      </c>
      <c r="E7345" s="378" t="s">
        <v>19456</v>
      </c>
    </row>
    <row r="7346" spans="1:5">
      <c r="A7346" s="387">
        <v>36207</v>
      </c>
      <c r="B7346" s="387" t="s">
        <v>8860</v>
      </c>
      <c r="C7346" s="387" t="s">
        <v>8354</v>
      </c>
      <c r="D7346" s="387" t="s">
        <v>8349</v>
      </c>
      <c r="E7346" s="378" t="s">
        <v>19457</v>
      </c>
    </row>
    <row r="7347" spans="1:5">
      <c r="A7347" s="387">
        <v>36209</v>
      </c>
      <c r="B7347" s="387" t="s">
        <v>8861</v>
      </c>
      <c r="C7347" s="387" t="s">
        <v>8354</v>
      </c>
      <c r="D7347" s="387" t="s">
        <v>8349</v>
      </c>
      <c r="E7347" s="378" t="s">
        <v>19458</v>
      </c>
    </row>
    <row r="7348" spans="1:5">
      <c r="A7348" s="387">
        <v>36210</v>
      </c>
      <c r="B7348" s="387" t="s">
        <v>8862</v>
      </c>
      <c r="C7348" s="387" t="s">
        <v>8354</v>
      </c>
      <c r="D7348" s="387" t="s">
        <v>8349</v>
      </c>
      <c r="E7348" s="378" t="s">
        <v>19459</v>
      </c>
    </row>
    <row r="7349" spans="1:5">
      <c r="A7349" s="387">
        <v>36204</v>
      </c>
      <c r="B7349" s="387" t="s">
        <v>8863</v>
      </c>
      <c r="C7349" s="387" t="s">
        <v>8354</v>
      </c>
      <c r="D7349" s="387" t="s">
        <v>8349</v>
      </c>
      <c r="E7349" s="378" t="s">
        <v>19460</v>
      </c>
    </row>
    <row r="7350" spans="1:5">
      <c r="A7350" s="387">
        <v>36205</v>
      </c>
      <c r="B7350" s="387" t="s">
        <v>8864</v>
      </c>
      <c r="C7350" s="387" t="s">
        <v>8354</v>
      </c>
      <c r="D7350" s="387" t="s">
        <v>8349</v>
      </c>
      <c r="E7350" s="378" t="s">
        <v>19461</v>
      </c>
    </row>
    <row r="7351" spans="1:5">
      <c r="A7351" s="387">
        <v>36081</v>
      </c>
      <c r="B7351" s="387" t="s">
        <v>8865</v>
      </c>
      <c r="C7351" s="387" t="s">
        <v>8354</v>
      </c>
      <c r="D7351" s="387" t="s">
        <v>8352</v>
      </c>
      <c r="E7351" s="378" t="s">
        <v>19462</v>
      </c>
    </row>
    <row r="7352" spans="1:5">
      <c r="A7352" s="387">
        <v>36206</v>
      </c>
      <c r="B7352" s="387" t="s">
        <v>8866</v>
      </c>
      <c r="C7352" s="387" t="s">
        <v>8354</v>
      </c>
      <c r="D7352" s="387" t="s">
        <v>8349</v>
      </c>
      <c r="E7352" s="378" t="s">
        <v>19463</v>
      </c>
    </row>
    <row r="7353" spans="1:5">
      <c r="A7353" s="387">
        <v>36218</v>
      </c>
      <c r="B7353" s="387" t="s">
        <v>8867</v>
      </c>
      <c r="C7353" s="387" t="s">
        <v>8354</v>
      </c>
      <c r="D7353" s="387" t="s">
        <v>8367</v>
      </c>
      <c r="E7353" s="378" t="s">
        <v>15048</v>
      </c>
    </row>
    <row r="7354" spans="1:5">
      <c r="A7354" s="387">
        <v>36220</v>
      </c>
      <c r="B7354" s="387" t="s">
        <v>8868</v>
      </c>
      <c r="C7354" s="387" t="s">
        <v>8354</v>
      </c>
      <c r="D7354" s="387" t="s">
        <v>8367</v>
      </c>
      <c r="E7354" s="378" t="s">
        <v>15049</v>
      </c>
    </row>
    <row r="7355" spans="1:5">
      <c r="A7355" s="387">
        <v>36080</v>
      </c>
      <c r="B7355" s="387" t="s">
        <v>8869</v>
      </c>
      <c r="C7355" s="387" t="s">
        <v>8354</v>
      </c>
      <c r="D7355" s="387" t="s">
        <v>8367</v>
      </c>
      <c r="E7355" s="378" t="s">
        <v>15050</v>
      </c>
    </row>
    <row r="7356" spans="1:5">
      <c r="A7356" s="387">
        <v>36223</v>
      </c>
      <c r="B7356" s="387" t="s">
        <v>8871</v>
      </c>
      <c r="C7356" s="387" t="s">
        <v>8354</v>
      </c>
      <c r="D7356" s="387" t="s">
        <v>8367</v>
      </c>
      <c r="E7356" s="378" t="s">
        <v>15051</v>
      </c>
    </row>
    <row r="7357" spans="1:5">
      <c r="A7357" s="387">
        <v>546</v>
      </c>
      <c r="B7357" s="387" t="s">
        <v>8872</v>
      </c>
      <c r="C7357" s="387" t="s">
        <v>8437</v>
      </c>
      <c r="D7357" s="387" t="s">
        <v>8352</v>
      </c>
      <c r="E7357" s="378" t="s">
        <v>2979</v>
      </c>
    </row>
    <row r="7358" spans="1:5">
      <c r="A7358" s="387">
        <v>566</v>
      </c>
      <c r="B7358" s="387" t="s">
        <v>8873</v>
      </c>
      <c r="C7358" s="387" t="s">
        <v>8378</v>
      </c>
      <c r="D7358" s="387" t="s">
        <v>8349</v>
      </c>
      <c r="E7358" s="378" t="s">
        <v>7664</v>
      </c>
    </row>
    <row r="7359" spans="1:5">
      <c r="A7359" s="387">
        <v>565</v>
      </c>
      <c r="B7359" s="387" t="s">
        <v>8874</v>
      </c>
      <c r="C7359" s="387" t="s">
        <v>8378</v>
      </c>
      <c r="D7359" s="387" t="s">
        <v>8349</v>
      </c>
      <c r="E7359" s="378" t="s">
        <v>14274</v>
      </c>
    </row>
    <row r="7360" spans="1:5">
      <c r="A7360" s="387">
        <v>555</v>
      </c>
      <c r="B7360" s="387" t="s">
        <v>8875</v>
      </c>
      <c r="C7360" s="387" t="s">
        <v>8378</v>
      </c>
      <c r="D7360" s="387" t="s">
        <v>8349</v>
      </c>
      <c r="E7360" s="378" t="s">
        <v>691</v>
      </c>
    </row>
    <row r="7361" spans="1:5">
      <c r="A7361" s="387">
        <v>557</v>
      </c>
      <c r="B7361" s="387" t="s">
        <v>8876</v>
      </c>
      <c r="C7361" s="387" t="s">
        <v>8378</v>
      </c>
      <c r="D7361" s="387" t="s">
        <v>8349</v>
      </c>
      <c r="E7361" s="378" t="s">
        <v>19464</v>
      </c>
    </row>
    <row r="7362" spans="1:5">
      <c r="A7362" s="387">
        <v>552</v>
      </c>
      <c r="B7362" s="387" t="s">
        <v>8877</v>
      </c>
      <c r="C7362" s="387" t="s">
        <v>8378</v>
      </c>
      <c r="D7362" s="387" t="s">
        <v>8349</v>
      </c>
      <c r="E7362" s="378" t="s">
        <v>18127</v>
      </c>
    </row>
    <row r="7363" spans="1:5">
      <c r="A7363" s="387">
        <v>563</v>
      </c>
      <c r="B7363" s="387" t="s">
        <v>8878</v>
      </c>
      <c r="C7363" s="387" t="s">
        <v>8378</v>
      </c>
      <c r="D7363" s="387" t="s">
        <v>8349</v>
      </c>
      <c r="E7363" s="378" t="s">
        <v>6634</v>
      </c>
    </row>
    <row r="7364" spans="1:5">
      <c r="A7364" s="387">
        <v>549</v>
      </c>
      <c r="B7364" s="387" t="s">
        <v>8879</v>
      </c>
      <c r="C7364" s="387" t="s">
        <v>8378</v>
      </c>
      <c r="D7364" s="387" t="s">
        <v>8349</v>
      </c>
      <c r="E7364" s="378" t="s">
        <v>17021</v>
      </c>
    </row>
    <row r="7365" spans="1:5">
      <c r="A7365" s="387">
        <v>551</v>
      </c>
      <c r="B7365" s="387" t="s">
        <v>8880</v>
      </c>
      <c r="C7365" s="387" t="s">
        <v>8378</v>
      </c>
      <c r="D7365" s="387" t="s">
        <v>8349</v>
      </c>
      <c r="E7365" s="378" t="s">
        <v>19465</v>
      </c>
    </row>
    <row r="7366" spans="1:5">
      <c r="A7366" s="387">
        <v>559</v>
      </c>
      <c r="B7366" s="387" t="s">
        <v>8881</v>
      </c>
      <c r="C7366" s="387" t="s">
        <v>8378</v>
      </c>
      <c r="D7366" s="387" t="s">
        <v>8349</v>
      </c>
      <c r="E7366" s="378" t="s">
        <v>19466</v>
      </c>
    </row>
    <row r="7367" spans="1:5">
      <c r="A7367" s="387">
        <v>560</v>
      </c>
      <c r="B7367" s="387" t="s">
        <v>8882</v>
      </c>
      <c r="C7367" s="387" t="s">
        <v>8378</v>
      </c>
      <c r="D7367" s="387" t="s">
        <v>8349</v>
      </c>
      <c r="E7367" s="378" t="s">
        <v>15052</v>
      </c>
    </row>
    <row r="7368" spans="1:5">
      <c r="A7368" s="387">
        <v>547</v>
      </c>
      <c r="B7368" s="387" t="s">
        <v>8884</v>
      </c>
      <c r="C7368" s="387" t="s">
        <v>8378</v>
      </c>
      <c r="D7368" s="387" t="s">
        <v>8349</v>
      </c>
      <c r="E7368" s="378" t="s">
        <v>19467</v>
      </c>
    </row>
    <row r="7369" spans="1:5">
      <c r="A7369" s="387">
        <v>38127</v>
      </c>
      <c r="B7369" s="387" t="s">
        <v>8885</v>
      </c>
      <c r="C7369" s="387" t="s">
        <v>8354</v>
      </c>
      <c r="D7369" s="387" t="s">
        <v>8349</v>
      </c>
      <c r="E7369" s="378" t="s">
        <v>19468</v>
      </c>
    </row>
    <row r="7370" spans="1:5">
      <c r="A7370" s="387">
        <v>38060</v>
      </c>
      <c r="B7370" s="387" t="s">
        <v>8886</v>
      </c>
      <c r="C7370" s="387" t="s">
        <v>8354</v>
      </c>
      <c r="D7370" s="387" t="s">
        <v>8349</v>
      </c>
      <c r="E7370" s="378" t="s">
        <v>19469</v>
      </c>
    </row>
    <row r="7371" spans="1:5">
      <c r="A7371" s="387">
        <v>10956</v>
      </c>
      <c r="B7371" s="387" t="s">
        <v>8887</v>
      </c>
      <c r="C7371" s="387" t="s">
        <v>8354</v>
      </c>
      <c r="D7371" s="387" t="s">
        <v>8349</v>
      </c>
      <c r="E7371" s="378" t="s">
        <v>19470</v>
      </c>
    </row>
    <row r="7372" spans="1:5">
      <c r="A7372" s="387">
        <v>39380</v>
      </c>
      <c r="B7372" s="387" t="s">
        <v>8888</v>
      </c>
      <c r="C7372" s="387" t="s">
        <v>8354</v>
      </c>
      <c r="D7372" s="387" t="s">
        <v>8367</v>
      </c>
      <c r="E7372" s="378" t="s">
        <v>5412</v>
      </c>
    </row>
    <row r="7373" spans="1:5">
      <c r="A7373" s="387">
        <v>13374</v>
      </c>
      <c r="B7373" s="387" t="s">
        <v>8889</v>
      </c>
      <c r="C7373" s="387" t="s">
        <v>8354</v>
      </c>
      <c r="D7373" s="387" t="s">
        <v>8367</v>
      </c>
      <c r="E7373" s="378" t="s">
        <v>19471</v>
      </c>
    </row>
    <row r="7374" spans="1:5">
      <c r="A7374" s="387">
        <v>37597</v>
      </c>
      <c r="B7374" s="387" t="s">
        <v>8890</v>
      </c>
      <c r="C7374" s="387" t="s">
        <v>8354</v>
      </c>
      <c r="D7374" s="387" t="s">
        <v>8367</v>
      </c>
      <c r="E7374" s="378" t="s">
        <v>15053</v>
      </c>
    </row>
    <row r="7375" spans="1:5">
      <c r="A7375" s="387">
        <v>183</v>
      </c>
      <c r="B7375" s="387" t="s">
        <v>8891</v>
      </c>
      <c r="C7375" s="387" t="s">
        <v>8348</v>
      </c>
      <c r="D7375" s="387" t="s">
        <v>8352</v>
      </c>
      <c r="E7375" s="378" t="s">
        <v>19472</v>
      </c>
    </row>
    <row r="7376" spans="1:5">
      <c r="A7376" s="387">
        <v>184</v>
      </c>
      <c r="B7376" s="387" t="s">
        <v>8892</v>
      </c>
      <c r="C7376" s="387" t="s">
        <v>8348</v>
      </c>
      <c r="D7376" s="387" t="s">
        <v>8349</v>
      </c>
      <c r="E7376" s="378" t="s">
        <v>18692</v>
      </c>
    </row>
    <row r="7377" spans="1:5">
      <c r="A7377" s="387">
        <v>195</v>
      </c>
      <c r="B7377" s="387" t="s">
        <v>8893</v>
      </c>
      <c r="C7377" s="387" t="s">
        <v>8348</v>
      </c>
      <c r="D7377" s="387" t="s">
        <v>8349</v>
      </c>
      <c r="E7377" s="378" t="s">
        <v>19473</v>
      </c>
    </row>
    <row r="7378" spans="1:5">
      <c r="A7378" s="387">
        <v>20001</v>
      </c>
      <c r="B7378" s="387" t="s">
        <v>8894</v>
      </c>
      <c r="C7378" s="387" t="s">
        <v>8348</v>
      </c>
      <c r="D7378" s="387" t="s">
        <v>8349</v>
      </c>
      <c r="E7378" s="378" t="s">
        <v>19474</v>
      </c>
    </row>
    <row r="7379" spans="1:5">
      <c r="A7379" s="387">
        <v>181</v>
      </c>
      <c r="B7379" s="387" t="s">
        <v>8895</v>
      </c>
      <c r="C7379" s="387" t="s">
        <v>8348</v>
      </c>
      <c r="D7379" s="387" t="s">
        <v>8349</v>
      </c>
      <c r="E7379" s="378" t="s">
        <v>15054</v>
      </c>
    </row>
    <row r="7380" spans="1:5">
      <c r="A7380" s="387">
        <v>39837</v>
      </c>
      <c r="B7380" s="387" t="s">
        <v>8896</v>
      </c>
      <c r="C7380" s="387" t="s">
        <v>8348</v>
      </c>
      <c r="D7380" s="387" t="s">
        <v>8367</v>
      </c>
      <c r="E7380" s="378" t="s">
        <v>13892</v>
      </c>
    </row>
    <row r="7381" spans="1:5">
      <c r="A7381" s="387">
        <v>10535</v>
      </c>
      <c r="B7381" s="387" t="s">
        <v>8897</v>
      </c>
      <c r="C7381" s="387" t="s">
        <v>8354</v>
      </c>
      <c r="D7381" s="387" t="s">
        <v>8352</v>
      </c>
      <c r="E7381" s="378" t="s">
        <v>19475</v>
      </c>
    </row>
    <row r="7382" spans="1:5">
      <c r="A7382" s="387">
        <v>10537</v>
      </c>
      <c r="B7382" s="387" t="s">
        <v>8898</v>
      </c>
      <c r="C7382" s="387" t="s">
        <v>8354</v>
      </c>
      <c r="D7382" s="387" t="s">
        <v>8349</v>
      </c>
      <c r="E7382" s="378" t="s">
        <v>19476</v>
      </c>
    </row>
    <row r="7383" spans="1:5">
      <c r="A7383" s="387">
        <v>13891</v>
      </c>
      <c r="B7383" s="387" t="s">
        <v>8899</v>
      </c>
      <c r="C7383" s="387" t="s">
        <v>8354</v>
      </c>
      <c r="D7383" s="387" t="s">
        <v>8349</v>
      </c>
      <c r="E7383" s="378" t="s">
        <v>19477</v>
      </c>
    </row>
    <row r="7384" spans="1:5">
      <c r="A7384" s="387">
        <v>25975</v>
      </c>
      <c r="B7384" s="387" t="s">
        <v>8900</v>
      </c>
      <c r="C7384" s="387" t="s">
        <v>8354</v>
      </c>
      <c r="D7384" s="387" t="s">
        <v>8349</v>
      </c>
      <c r="E7384" s="378" t="s">
        <v>19478</v>
      </c>
    </row>
    <row r="7385" spans="1:5">
      <c r="A7385" s="387">
        <v>36396</v>
      </c>
      <c r="B7385" s="387" t="s">
        <v>8901</v>
      </c>
      <c r="C7385" s="387" t="s">
        <v>8354</v>
      </c>
      <c r="D7385" s="387" t="s">
        <v>8349</v>
      </c>
      <c r="E7385" s="378" t="s">
        <v>19479</v>
      </c>
    </row>
    <row r="7386" spans="1:5">
      <c r="A7386" s="387">
        <v>36397</v>
      </c>
      <c r="B7386" s="387" t="s">
        <v>8902</v>
      </c>
      <c r="C7386" s="387" t="s">
        <v>8354</v>
      </c>
      <c r="D7386" s="387" t="s">
        <v>8349</v>
      </c>
      <c r="E7386" s="378" t="s">
        <v>19480</v>
      </c>
    </row>
    <row r="7387" spans="1:5">
      <c r="A7387" s="387">
        <v>36398</v>
      </c>
      <c r="B7387" s="387" t="s">
        <v>8903</v>
      </c>
      <c r="C7387" s="387" t="s">
        <v>8354</v>
      </c>
      <c r="D7387" s="387" t="s">
        <v>8349</v>
      </c>
      <c r="E7387" s="378" t="s">
        <v>19481</v>
      </c>
    </row>
    <row r="7388" spans="1:5">
      <c r="A7388" s="387">
        <v>647</v>
      </c>
      <c r="B7388" s="387" t="s">
        <v>8904</v>
      </c>
      <c r="C7388" s="387" t="s">
        <v>8557</v>
      </c>
      <c r="D7388" s="387" t="s">
        <v>8349</v>
      </c>
      <c r="E7388" s="378" t="s">
        <v>5488</v>
      </c>
    </row>
    <row r="7389" spans="1:5">
      <c r="A7389" s="387">
        <v>40920</v>
      </c>
      <c r="B7389" s="387" t="s">
        <v>8905</v>
      </c>
      <c r="C7389" s="387" t="s">
        <v>8559</v>
      </c>
      <c r="D7389" s="387" t="s">
        <v>8349</v>
      </c>
      <c r="E7389" s="378" t="s">
        <v>19482</v>
      </c>
    </row>
    <row r="7390" spans="1:5">
      <c r="A7390" s="387">
        <v>38783</v>
      </c>
      <c r="B7390" s="387" t="s">
        <v>8906</v>
      </c>
      <c r="C7390" s="387" t="s">
        <v>8354</v>
      </c>
      <c r="D7390" s="387" t="s">
        <v>8349</v>
      </c>
      <c r="E7390" s="378" t="s">
        <v>8414</v>
      </c>
    </row>
    <row r="7391" spans="1:5">
      <c r="A7391" s="387">
        <v>37593</v>
      </c>
      <c r="B7391" s="387" t="s">
        <v>8907</v>
      </c>
      <c r="C7391" s="387" t="s">
        <v>8354</v>
      </c>
      <c r="D7391" s="387" t="s">
        <v>8349</v>
      </c>
      <c r="E7391" s="378" t="s">
        <v>1409</v>
      </c>
    </row>
    <row r="7392" spans="1:5">
      <c r="A7392" s="387">
        <v>37594</v>
      </c>
      <c r="B7392" s="387" t="s">
        <v>8908</v>
      </c>
      <c r="C7392" s="387" t="s">
        <v>8354</v>
      </c>
      <c r="D7392" s="387" t="s">
        <v>8349</v>
      </c>
      <c r="E7392" s="378" t="s">
        <v>11058</v>
      </c>
    </row>
    <row r="7393" spans="1:5">
      <c r="A7393" s="387">
        <v>37592</v>
      </c>
      <c r="B7393" s="387" t="s">
        <v>8909</v>
      </c>
      <c r="C7393" s="387" t="s">
        <v>8354</v>
      </c>
      <c r="D7393" s="387" t="s">
        <v>8349</v>
      </c>
      <c r="E7393" s="378" t="s">
        <v>7573</v>
      </c>
    </row>
    <row r="7394" spans="1:5">
      <c r="A7394" s="387">
        <v>7266</v>
      </c>
      <c r="B7394" s="387" t="s">
        <v>8911</v>
      </c>
      <c r="C7394" s="387" t="s">
        <v>8912</v>
      </c>
      <c r="D7394" s="387" t="s">
        <v>8352</v>
      </c>
      <c r="E7394" s="378" t="s">
        <v>19483</v>
      </c>
    </row>
    <row r="7395" spans="1:5">
      <c r="A7395" s="387">
        <v>7270</v>
      </c>
      <c r="B7395" s="387" t="s">
        <v>8913</v>
      </c>
      <c r="C7395" s="387" t="s">
        <v>8354</v>
      </c>
      <c r="D7395" s="387" t="s">
        <v>8349</v>
      </c>
      <c r="E7395" s="378" t="s">
        <v>1424</v>
      </c>
    </row>
    <row r="7396" spans="1:5">
      <c r="A7396" s="387">
        <v>7267</v>
      </c>
      <c r="B7396" s="387" t="s">
        <v>8914</v>
      </c>
      <c r="C7396" s="387" t="s">
        <v>8354</v>
      </c>
      <c r="D7396" s="387" t="s">
        <v>8349</v>
      </c>
      <c r="E7396" s="378" t="s">
        <v>1277</v>
      </c>
    </row>
    <row r="7397" spans="1:5">
      <c r="A7397" s="387">
        <v>7269</v>
      </c>
      <c r="B7397" s="387" t="s">
        <v>8915</v>
      </c>
      <c r="C7397" s="387" t="s">
        <v>8354</v>
      </c>
      <c r="D7397" s="387" t="s">
        <v>8349</v>
      </c>
      <c r="E7397" s="378" t="s">
        <v>1115</v>
      </c>
    </row>
    <row r="7398" spans="1:5">
      <c r="A7398" s="387">
        <v>7271</v>
      </c>
      <c r="B7398" s="387" t="s">
        <v>8917</v>
      </c>
      <c r="C7398" s="387" t="s">
        <v>8354</v>
      </c>
      <c r="D7398" s="387" t="s">
        <v>8349</v>
      </c>
      <c r="E7398" s="378" t="s">
        <v>1430</v>
      </c>
    </row>
    <row r="7399" spans="1:5">
      <c r="A7399" s="387">
        <v>7268</v>
      </c>
      <c r="B7399" s="387" t="s">
        <v>8918</v>
      </c>
      <c r="C7399" s="387" t="s">
        <v>8354</v>
      </c>
      <c r="D7399" s="387" t="s">
        <v>8349</v>
      </c>
      <c r="E7399" s="378" t="s">
        <v>11220</v>
      </c>
    </row>
    <row r="7400" spans="1:5">
      <c r="A7400" s="387">
        <v>34556</v>
      </c>
      <c r="B7400" s="387" t="s">
        <v>8919</v>
      </c>
      <c r="C7400" s="387" t="s">
        <v>8354</v>
      </c>
      <c r="D7400" s="387" t="s">
        <v>8349</v>
      </c>
      <c r="E7400" s="378" t="s">
        <v>1504</v>
      </c>
    </row>
    <row r="7401" spans="1:5">
      <c r="A7401" s="387">
        <v>37873</v>
      </c>
      <c r="B7401" s="387" t="s">
        <v>8920</v>
      </c>
      <c r="C7401" s="387" t="s">
        <v>8354</v>
      </c>
      <c r="D7401" s="387" t="s">
        <v>8349</v>
      </c>
      <c r="E7401" s="378" t="s">
        <v>7775</v>
      </c>
    </row>
    <row r="7402" spans="1:5">
      <c r="A7402" s="387">
        <v>34564</v>
      </c>
      <c r="B7402" s="387" t="s">
        <v>8921</v>
      </c>
      <c r="C7402" s="387" t="s">
        <v>8354</v>
      </c>
      <c r="D7402" s="387" t="s">
        <v>8349</v>
      </c>
      <c r="E7402" s="378" t="s">
        <v>1738</v>
      </c>
    </row>
    <row r="7403" spans="1:5">
      <c r="A7403" s="387">
        <v>34565</v>
      </c>
      <c r="B7403" s="387" t="s">
        <v>8922</v>
      </c>
      <c r="C7403" s="387" t="s">
        <v>8354</v>
      </c>
      <c r="D7403" s="387" t="s">
        <v>8349</v>
      </c>
      <c r="E7403" s="378" t="s">
        <v>6307</v>
      </c>
    </row>
    <row r="7404" spans="1:5">
      <c r="A7404" s="387">
        <v>38590</v>
      </c>
      <c r="B7404" s="387" t="s">
        <v>8923</v>
      </c>
      <c r="C7404" s="387" t="s">
        <v>8354</v>
      </c>
      <c r="D7404" s="387" t="s">
        <v>8349</v>
      </c>
      <c r="E7404" s="378" t="s">
        <v>1437</v>
      </c>
    </row>
    <row r="7405" spans="1:5">
      <c r="A7405" s="387">
        <v>34566</v>
      </c>
      <c r="B7405" s="387" t="s">
        <v>8924</v>
      </c>
      <c r="C7405" s="387" t="s">
        <v>8354</v>
      </c>
      <c r="D7405" s="387" t="s">
        <v>8349</v>
      </c>
      <c r="E7405" s="378" t="s">
        <v>8925</v>
      </c>
    </row>
    <row r="7406" spans="1:5">
      <c r="A7406" s="387">
        <v>34567</v>
      </c>
      <c r="B7406" s="387" t="s">
        <v>8926</v>
      </c>
      <c r="C7406" s="387" t="s">
        <v>8354</v>
      </c>
      <c r="D7406" s="387" t="s">
        <v>8349</v>
      </c>
      <c r="E7406" s="378" t="s">
        <v>4902</v>
      </c>
    </row>
    <row r="7407" spans="1:5">
      <c r="A7407" s="387">
        <v>38591</v>
      </c>
      <c r="B7407" s="387" t="s">
        <v>8927</v>
      </c>
      <c r="C7407" s="387" t="s">
        <v>8354</v>
      </c>
      <c r="D7407" s="387" t="s">
        <v>8349</v>
      </c>
      <c r="E7407" s="378" t="s">
        <v>19104</v>
      </c>
    </row>
    <row r="7408" spans="1:5">
      <c r="A7408" s="387">
        <v>34568</v>
      </c>
      <c r="B7408" s="387" t="s">
        <v>8928</v>
      </c>
      <c r="C7408" s="387" t="s">
        <v>8354</v>
      </c>
      <c r="D7408" s="387" t="s">
        <v>8349</v>
      </c>
      <c r="E7408" s="378" t="s">
        <v>19484</v>
      </c>
    </row>
    <row r="7409" spans="1:5">
      <c r="A7409" s="387">
        <v>34569</v>
      </c>
      <c r="B7409" s="387" t="s">
        <v>8929</v>
      </c>
      <c r="C7409" s="387" t="s">
        <v>8354</v>
      </c>
      <c r="D7409" s="387" t="s">
        <v>8349</v>
      </c>
      <c r="E7409" s="378" t="s">
        <v>6307</v>
      </c>
    </row>
    <row r="7410" spans="1:5">
      <c r="A7410" s="387">
        <v>34570</v>
      </c>
      <c r="B7410" s="387" t="s">
        <v>8930</v>
      </c>
      <c r="C7410" s="387" t="s">
        <v>8354</v>
      </c>
      <c r="D7410" s="387" t="s">
        <v>8349</v>
      </c>
      <c r="E7410" s="378" t="s">
        <v>6047</v>
      </c>
    </row>
    <row r="7411" spans="1:5">
      <c r="A7411" s="387">
        <v>25070</v>
      </c>
      <c r="B7411" s="387" t="s">
        <v>8931</v>
      </c>
      <c r="C7411" s="387" t="s">
        <v>8354</v>
      </c>
      <c r="D7411" s="387" t="s">
        <v>8349</v>
      </c>
      <c r="E7411" s="378" t="s">
        <v>1456</v>
      </c>
    </row>
    <row r="7412" spans="1:5">
      <c r="A7412" s="387">
        <v>34571</v>
      </c>
      <c r="B7412" s="387" t="s">
        <v>8932</v>
      </c>
      <c r="C7412" s="387" t="s">
        <v>8354</v>
      </c>
      <c r="D7412" s="387" t="s">
        <v>8349</v>
      </c>
      <c r="E7412" s="378" t="s">
        <v>6292</v>
      </c>
    </row>
    <row r="7413" spans="1:5">
      <c r="A7413" s="387">
        <v>34573</v>
      </c>
      <c r="B7413" s="387" t="s">
        <v>8933</v>
      </c>
      <c r="C7413" s="387" t="s">
        <v>8354</v>
      </c>
      <c r="D7413" s="387" t="s">
        <v>8349</v>
      </c>
      <c r="E7413" s="378" t="s">
        <v>6312</v>
      </c>
    </row>
    <row r="7414" spans="1:5">
      <c r="A7414" s="387">
        <v>37107</v>
      </c>
      <c r="B7414" s="387" t="s">
        <v>8934</v>
      </c>
      <c r="C7414" s="387" t="s">
        <v>8354</v>
      </c>
      <c r="D7414" s="387" t="s">
        <v>8349</v>
      </c>
      <c r="E7414" s="378" t="s">
        <v>852</v>
      </c>
    </row>
    <row r="7415" spans="1:5">
      <c r="A7415" s="387">
        <v>34576</v>
      </c>
      <c r="B7415" s="387" t="s">
        <v>8935</v>
      </c>
      <c r="C7415" s="387" t="s">
        <v>8354</v>
      </c>
      <c r="D7415" s="387" t="s">
        <v>8349</v>
      </c>
      <c r="E7415" s="378" t="s">
        <v>8936</v>
      </c>
    </row>
    <row r="7416" spans="1:5">
      <c r="A7416" s="387">
        <v>34577</v>
      </c>
      <c r="B7416" s="387" t="s">
        <v>8937</v>
      </c>
      <c r="C7416" s="387" t="s">
        <v>8354</v>
      </c>
      <c r="D7416" s="387" t="s">
        <v>8349</v>
      </c>
      <c r="E7416" s="378" t="s">
        <v>6281</v>
      </c>
    </row>
    <row r="7417" spans="1:5">
      <c r="A7417" s="387">
        <v>34578</v>
      </c>
      <c r="B7417" s="387" t="s">
        <v>8938</v>
      </c>
      <c r="C7417" s="387" t="s">
        <v>8354</v>
      </c>
      <c r="D7417" s="387" t="s">
        <v>8349</v>
      </c>
      <c r="E7417" s="378" t="s">
        <v>3259</v>
      </c>
    </row>
    <row r="7418" spans="1:5">
      <c r="A7418" s="387">
        <v>34579</v>
      </c>
      <c r="B7418" s="387" t="s">
        <v>8939</v>
      </c>
      <c r="C7418" s="387" t="s">
        <v>8354</v>
      </c>
      <c r="D7418" s="387" t="s">
        <v>8349</v>
      </c>
      <c r="E7418" s="378" t="s">
        <v>17855</v>
      </c>
    </row>
    <row r="7419" spans="1:5">
      <c r="A7419" s="387">
        <v>25067</v>
      </c>
      <c r="B7419" s="387" t="s">
        <v>8940</v>
      </c>
      <c r="C7419" s="387" t="s">
        <v>8354</v>
      </c>
      <c r="D7419" s="387" t="s">
        <v>8349</v>
      </c>
      <c r="E7419" s="378" t="s">
        <v>3244</v>
      </c>
    </row>
    <row r="7420" spans="1:5">
      <c r="A7420" s="387">
        <v>34580</v>
      </c>
      <c r="B7420" s="387" t="s">
        <v>8941</v>
      </c>
      <c r="C7420" s="387" t="s">
        <v>8354</v>
      </c>
      <c r="D7420" s="387" t="s">
        <v>8349</v>
      </c>
      <c r="E7420" s="378" t="s">
        <v>18432</v>
      </c>
    </row>
    <row r="7421" spans="1:5">
      <c r="A7421" s="387">
        <v>25071</v>
      </c>
      <c r="B7421" s="387" t="s">
        <v>8942</v>
      </c>
      <c r="C7421" s="387" t="s">
        <v>8354</v>
      </c>
      <c r="D7421" s="387" t="s">
        <v>8349</v>
      </c>
      <c r="E7421" s="378" t="s">
        <v>1172</v>
      </c>
    </row>
    <row r="7422" spans="1:5">
      <c r="A7422" s="387">
        <v>38395</v>
      </c>
      <c r="B7422" s="387" t="s">
        <v>8943</v>
      </c>
      <c r="C7422" s="387" t="s">
        <v>8354</v>
      </c>
      <c r="D7422" s="387" t="s">
        <v>8349</v>
      </c>
      <c r="E7422" s="378" t="s">
        <v>1970</v>
      </c>
    </row>
    <row r="7423" spans="1:5">
      <c r="A7423" s="387">
        <v>34583</v>
      </c>
      <c r="B7423" s="387" t="s">
        <v>8944</v>
      </c>
      <c r="C7423" s="387" t="s">
        <v>8351</v>
      </c>
      <c r="D7423" s="387" t="s">
        <v>8349</v>
      </c>
      <c r="E7423" s="378" t="s">
        <v>17911</v>
      </c>
    </row>
    <row r="7424" spans="1:5">
      <c r="A7424" s="387">
        <v>34584</v>
      </c>
      <c r="B7424" s="387" t="s">
        <v>8945</v>
      </c>
      <c r="C7424" s="387" t="s">
        <v>8351</v>
      </c>
      <c r="D7424" s="387" t="s">
        <v>8349</v>
      </c>
      <c r="E7424" s="378" t="s">
        <v>18106</v>
      </c>
    </row>
    <row r="7425" spans="1:5">
      <c r="A7425" s="387">
        <v>709</v>
      </c>
      <c r="B7425" s="387" t="s">
        <v>8946</v>
      </c>
      <c r="C7425" s="387" t="s">
        <v>8351</v>
      </c>
      <c r="D7425" s="387" t="s">
        <v>8367</v>
      </c>
      <c r="E7425" s="378" t="s">
        <v>15055</v>
      </c>
    </row>
    <row r="7426" spans="1:5">
      <c r="A7426" s="387">
        <v>34599</v>
      </c>
      <c r="B7426" s="387" t="s">
        <v>8947</v>
      </c>
      <c r="C7426" s="387" t="s">
        <v>8354</v>
      </c>
      <c r="D7426" s="387" t="s">
        <v>8349</v>
      </c>
      <c r="E7426" s="378" t="s">
        <v>19103</v>
      </c>
    </row>
    <row r="7427" spans="1:5">
      <c r="A7427" s="387">
        <v>34592</v>
      </c>
      <c r="B7427" s="387" t="s">
        <v>8948</v>
      </c>
      <c r="C7427" s="387" t="s">
        <v>8354</v>
      </c>
      <c r="D7427" s="387" t="s">
        <v>8349</v>
      </c>
      <c r="E7427" s="378" t="s">
        <v>1601</v>
      </c>
    </row>
    <row r="7428" spans="1:5">
      <c r="A7428" s="387">
        <v>37103</v>
      </c>
      <c r="B7428" s="387" t="s">
        <v>8949</v>
      </c>
      <c r="C7428" s="387" t="s">
        <v>8354</v>
      </c>
      <c r="D7428" s="387" t="s">
        <v>8349</v>
      </c>
      <c r="E7428" s="378" t="s">
        <v>759</v>
      </c>
    </row>
    <row r="7429" spans="1:5">
      <c r="A7429" s="387">
        <v>34555</v>
      </c>
      <c r="B7429" s="387" t="s">
        <v>8950</v>
      </c>
      <c r="C7429" s="387" t="s">
        <v>8354</v>
      </c>
      <c r="D7429" s="387" t="s">
        <v>8349</v>
      </c>
      <c r="E7429" s="378" t="s">
        <v>1013</v>
      </c>
    </row>
    <row r="7430" spans="1:5">
      <c r="A7430" s="387">
        <v>674</v>
      </c>
      <c r="B7430" s="387" t="s">
        <v>8951</v>
      </c>
      <c r="C7430" s="387" t="s">
        <v>8351</v>
      </c>
      <c r="D7430" s="387" t="s">
        <v>8367</v>
      </c>
      <c r="E7430" s="378" t="s">
        <v>15056</v>
      </c>
    </row>
    <row r="7431" spans="1:5">
      <c r="A7431" s="387">
        <v>34600</v>
      </c>
      <c r="B7431" s="387" t="s">
        <v>8952</v>
      </c>
      <c r="C7431" s="387" t="s">
        <v>8351</v>
      </c>
      <c r="D7431" s="387" t="s">
        <v>8367</v>
      </c>
      <c r="E7431" s="378" t="s">
        <v>13961</v>
      </c>
    </row>
    <row r="7432" spans="1:5">
      <c r="A7432" s="387">
        <v>652</v>
      </c>
      <c r="B7432" s="387" t="s">
        <v>8953</v>
      </c>
      <c r="C7432" s="387" t="s">
        <v>8351</v>
      </c>
      <c r="D7432" s="387" t="s">
        <v>8367</v>
      </c>
      <c r="E7432" s="378" t="s">
        <v>15057</v>
      </c>
    </row>
    <row r="7433" spans="1:5">
      <c r="A7433" s="387">
        <v>651</v>
      </c>
      <c r="B7433" s="387" t="s">
        <v>8954</v>
      </c>
      <c r="C7433" s="387" t="s">
        <v>8354</v>
      </c>
      <c r="D7433" s="387" t="s">
        <v>8349</v>
      </c>
      <c r="E7433" s="378" t="s">
        <v>8955</v>
      </c>
    </row>
    <row r="7434" spans="1:5">
      <c r="A7434" s="387">
        <v>654</v>
      </c>
      <c r="B7434" s="387" t="s">
        <v>8956</v>
      </c>
      <c r="C7434" s="387" t="s">
        <v>8354</v>
      </c>
      <c r="D7434" s="387" t="s">
        <v>8349</v>
      </c>
      <c r="E7434" s="378" t="s">
        <v>1504</v>
      </c>
    </row>
    <row r="7435" spans="1:5">
      <c r="A7435" s="387">
        <v>650</v>
      </c>
      <c r="B7435" s="387" t="s">
        <v>8957</v>
      </c>
      <c r="C7435" s="387" t="s">
        <v>8354</v>
      </c>
      <c r="D7435" s="387" t="s">
        <v>8352</v>
      </c>
      <c r="E7435" s="378" t="s">
        <v>7476</v>
      </c>
    </row>
    <row r="7436" spans="1:5">
      <c r="A7436" s="387">
        <v>716</v>
      </c>
      <c r="B7436" s="387" t="s">
        <v>8958</v>
      </c>
      <c r="C7436" s="387" t="s">
        <v>8354</v>
      </c>
      <c r="D7436" s="387" t="s">
        <v>8349</v>
      </c>
      <c r="E7436" s="378" t="s">
        <v>19485</v>
      </c>
    </row>
    <row r="7437" spans="1:5">
      <c r="A7437" s="387">
        <v>715</v>
      </c>
      <c r="B7437" s="387" t="s">
        <v>8959</v>
      </c>
      <c r="C7437" s="387" t="s">
        <v>8354</v>
      </c>
      <c r="D7437" s="387" t="s">
        <v>8352</v>
      </c>
      <c r="E7437" s="378" t="s">
        <v>19486</v>
      </c>
    </row>
    <row r="7438" spans="1:5">
      <c r="A7438" s="387">
        <v>718</v>
      </c>
      <c r="B7438" s="387" t="s">
        <v>8960</v>
      </c>
      <c r="C7438" s="387" t="s">
        <v>8354</v>
      </c>
      <c r="D7438" s="387" t="s">
        <v>8349</v>
      </c>
      <c r="E7438" s="378" t="s">
        <v>19487</v>
      </c>
    </row>
    <row r="7439" spans="1:5">
      <c r="A7439" s="387">
        <v>11981</v>
      </c>
      <c r="B7439" s="387" t="s">
        <v>8961</v>
      </c>
      <c r="C7439" s="387" t="s">
        <v>8354</v>
      </c>
      <c r="D7439" s="387" t="s">
        <v>8349</v>
      </c>
      <c r="E7439" s="378" t="s">
        <v>19488</v>
      </c>
    </row>
    <row r="7440" spans="1:5">
      <c r="A7440" s="387">
        <v>34586</v>
      </c>
      <c r="B7440" s="387" t="s">
        <v>8962</v>
      </c>
      <c r="C7440" s="387" t="s">
        <v>8354</v>
      </c>
      <c r="D7440" s="387" t="s">
        <v>8349</v>
      </c>
      <c r="E7440" s="378" t="s">
        <v>10446</v>
      </c>
    </row>
    <row r="7441" spans="1:5">
      <c r="A7441" s="387">
        <v>38603</v>
      </c>
      <c r="B7441" s="387" t="s">
        <v>8963</v>
      </c>
      <c r="C7441" s="387" t="s">
        <v>8354</v>
      </c>
      <c r="D7441" s="387" t="s">
        <v>8349</v>
      </c>
      <c r="E7441" s="378" t="s">
        <v>1343</v>
      </c>
    </row>
    <row r="7442" spans="1:5">
      <c r="A7442" s="387">
        <v>34588</v>
      </c>
      <c r="B7442" s="387" t="s">
        <v>8964</v>
      </c>
      <c r="C7442" s="387" t="s">
        <v>8354</v>
      </c>
      <c r="D7442" s="387" t="s">
        <v>8349</v>
      </c>
      <c r="E7442" s="378" t="s">
        <v>1456</v>
      </c>
    </row>
    <row r="7443" spans="1:5">
      <c r="A7443" s="387">
        <v>34590</v>
      </c>
      <c r="B7443" s="387" t="s">
        <v>8966</v>
      </c>
      <c r="C7443" s="387" t="s">
        <v>8354</v>
      </c>
      <c r="D7443" s="387" t="s">
        <v>8349</v>
      </c>
      <c r="E7443" s="378" t="s">
        <v>19070</v>
      </c>
    </row>
    <row r="7444" spans="1:5">
      <c r="A7444" s="387">
        <v>34591</v>
      </c>
      <c r="B7444" s="387" t="s">
        <v>8968</v>
      </c>
      <c r="C7444" s="387" t="s">
        <v>8354</v>
      </c>
      <c r="D7444" s="387" t="s">
        <v>8349</v>
      </c>
      <c r="E7444" s="378" t="s">
        <v>1391</v>
      </c>
    </row>
    <row r="7445" spans="1:5">
      <c r="A7445" s="387">
        <v>41372</v>
      </c>
      <c r="B7445" s="387" t="s">
        <v>8969</v>
      </c>
      <c r="C7445" s="387" t="s">
        <v>8351</v>
      </c>
      <c r="D7445" s="387" t="s">
        <v>8367</v>
      </c>
      <c r="E7445" s="378" t="s">
        <v>13889</v>
      </c>
    </row>
    <row r="7446" spans="1:5">
      <c r="A7446" s="387">
        <v>41371</v>
      </c>
      <c r="B7446" s="387" t="s">
        <v>8970</v>
      </c>
      <c r="C7446" s="387" t="s">
        <v>8351</v>
      </c>
      <c r="D7446" s="387" t="s">
        <v>8367</v>
      </c>
      <c r="E7446" s="378" t="s">
        <v>14784</v>
      </c>
    </row>
    <row r="7447" spans="1:5">
      <c r="A7447" s="387">
        <v>40517</v>
      </c>
      <c r="B7447" s="387" t="s">
        <v>8971</v>
      </c>
      <c r="C7447" s="387" t="s">
        <v>8351</v>
      </c>
      <c r="D7447" s="387" t="s">
        <v>8349</v>
      </c>
      <c r="E7447" s="378" t="s">
        <v>8972</v>
      </c>
    </row>
    <row r="7448" spans="1:5">
      <c r="A7448" s="387">
        <v>40515</v>
      </c>
      <c r="B7448" s="387" t="s">
        <v>8973</v>
      </c>
      <c r="C7448" s="387" t="s">
        <v>8351</v>
      </c>
      <c r="D7448" s="387" t="s">
        <v>8349</v>
      </c>
      <c r="E7448" s="378" t="s">
        <v>19489</v>
      </c>
    </row>
    <row r="7449" spans="1:5">
      <c r="A7449" s="387">
        <v>40529</v>
      </c>
      <c r="B7449" s="387" t="s">
        <v>8974</v>
      </c>
      <c r="C7449" s="387" t="s">
        <v>8351</v>
      </c>
      <c r="D7449" s="387" t="s">
        <v>8349</v>
      </c>
      <c r="E7449" s="378" t="s">
        <v>8975</v>
      </c>
    </row>
    <row r="7450" spans="1:5">
      <c r="A7450" s="387">
        <v>36170</v>
      </c>
      <c r="B7450" s="387" t="s">
        <v>8976</v>
      </c>
      <c r="C7450" s="387" t="s">
        <v>8351</v>
      </c>
      <c r="D7450" s="387" t="s">
        <v>8352</v>
      </c>
      <c r="E7450" s="378" t="s">
        <v>19490</v>
      </c>
    </row>
    <row r="7451" spans="1:5">
      <c r="A7451" s="387">
        <v>40524</v>
      </c>
      <c r="B7451" s="387" t="s">
        <v>8977</v>
      </c>
      <c r="C7451" s="387" t="s">
        <v>8351</v>
      </c>
      <c r="D7451" s="387" t="s">
        <v>8349</v>
      </c>
      <c r="E7451" s="378" t="s">
        <v>8978</v>
      </c>
    </row>
    <row r="7452" spans="1:5">
      <c r="A7452" s="387">
        <v>36156</v>
      </c>
      <c r="B7452" s="387" t="s">
        <v>8979</v>
      </c>
      <c r="C7452" s="387" t="s">
        <v>8351</v>
      </c>
      <c r="D7452" s="387" t="s">
        <v>8349</v>
      </c>
      <c r="E7452" s="378" t="s">
        <v>8980</v>
      </c>
    </row>
    <row r="7453" spans="1:5">
      <c r="A7453" s="387">
        <v>36155</v>
      </c>
      <c r="B7453" s="387" t="s">
        <v>8981</v>
      </c>
      <c r="C7453" s="387" t="s">
        <v>8351</v>
      </c>
      <c r="D7453" s="387" t="s">
        <v>8349</v>
      </c>
      <c r="E7453" s="378" t="s">
        <v>19491</v>
      </c>
    </row>
    <row r="7454" spans="1:5">
      <c r="A7454" s="387">
        <v>36154</v>
      </c>
      <c r="B7454" s="387" t="s">
        <v>8982</v>
      </c>
      <c r="C7454" s="387" t="s">
        <v>8351</v>
      </c>
      <c r="D7454" s="387" t="s">
        <v>8349</v>
      </c>
      <c r="E7454" s="378" t="s">
        <v>19492</v>
      </c>
    </row>
    <row r="7455" spans="1:5">
      <c r="A7455" s="387">
        <v>695</v>
      </c>
      <c r="B7455" s="387" t="s">
        <v>8983</v>
      </c>
      <c r="C7455" s="387" t="s">
        <v>8351</v>
      </c>
      <c r="D7455" s="387" t="s">
        <v>8349</v>
      </c>
      <c r="E7455" s="378" t="s">
        <v>19493</v>
      </c>
    </row>
    <row r="7456" spans="1:5">
      <c r="A7456" s="387">
        <v>679</v>
      </c>
      <c r="B7456" s="387" t="s">
        <v>8984</v>
      </c>
      <c r="C7456" s="387" t="s">
        <v>8351</v>
      </c>
      <c r="D7456" s="387" t="s">
        <v>8349</v>
      </c>
      <c r="E7456" s="378" t="s">
        <v>8975</v>
      </c>
    </row>
    <row r="7457" spans="1:5">
      <c r="A7457" s="387">
        <v>711</v>
      </c>
      <c r="B7457" s="387" t="s">
        <v>8985</v>
      </c>
      <c r="C7457" s="387" t="s">
        <v>8351</v>
      </c>
      <c r="D7457" s="387" t="s">
        <v>8349</v>
      </c>
      <c r="E7457" s="378" t="s">
        <v>19494</v>
      </c>
    </row>
    <row r="7458" spans="1:5">
      <c r="A7458" s="387">
        <v>712</v>
      </c>
      <c r="B7458" s="387" t="s">
        <v>8986</v>
      </c>
      <c r="C7458" s="387" t="s">
        <v>8351</v>
      </c>
      <c r="D7458" s="387" t="s">
        <v>8349</v>
      </c>
      <c r="E7458" s="378" t="s">
        <v>19495</v>
      </c>
    </row>
    <row r="7459" spans="1:5">
      <c r="A7459" s="387">
        <v>12614</v>
      </c>
      <c r="B7459" s="387" t="s">
        <v>8987</v>
      </c>
      <c r="C7459" s="387" t="s">
        <v>8354</v>
      </c>
      <c r="D7459" s="387" t="s">
        <v>8367</v>
      </c>
      <c r="E7459" s="378" t="s">
        <v>5426</v>
      </c>
    </row>
    <row r="7460" spans="1:5">
      <c r="A7460" s="387">
        <v>6140</v>
      </c>
      <c r="B7460" s="387" t="s">
        <v>8989</v>
      </c>
      <c r="C7460" s="387" t="s">
        <v>8354</v>
      </c>
      <c r="D7460" s="387" t="s">
        <v>8349</v>
      </c>
      <c r="E7460" s="378" t="s">
        <v>1035</v>
      </c>
    </row>
    <row r="7461" spans="1:5">
      <c r="A7461" s="387">
        <v>38399</v>
      </c>
      <c r="B7461" s="387" t="s">
        <v>8990</v>
      </c>
      <c r="C7461" s="387" t="s">
        <v>8354</v>
      </c>
      <c r="D7461" s="387" t="s">
        <v>8349</v>
      </c>
      <c r="E7461" s="378" t="s">
        <v>19496</v>
      </c>
    </row>
    <row r="7462" spans="1:5">
      <c r="A7462" s="387">
        <v>735</v>
      </c>
      <c r="B7462" s="387" t="s">
        <v>8991</v>
      </c>
      <c r="C7462" s="387" t="s">
        <v>8354</v>
      </c>
      <c r="D7462" s="387" t="s">
        <v>8349</v>
      </c>
      <c r="E7462" s="378" t="s">
        <v>19497</v>
      </c>
    </row>
    <row r="7463" spans="1:5">
      <c r="A7463" s="387">
        <v>736</v>
      </c>
      <c r="B7463" s="387" t="s">
        <v>8992</v>
      </c>
      <c r="C7463" s="387" t="s">
        <v>8354</v>
      </c>
      <c r="D7463" s="387" t="s">
        <v>8349</v>
      </c>
      <c r="E7463" s="378" t="s">
        <v>19498</v>
      </c>
    </row>
    <row r="7464" spans="1:5">
      <c r="A7464" s="387">
        <v>729</v>
      </c>
      <c r="B7464" s="387" t="s">
        <v>8993</v>
      </c>
      <c r="C7464" s="387" t="s">
        <v>8354</v>
      </c>
      <c r="D7464" s="387" t="s">
        <v>8352</v>
      </c>
      <c r="E7464" s="378" t="s">
        <v>19499</v>
      </c>
    </row>
    <row r="7465" spans="1:5">
      <c r="A7465" s="387">
        <v>39925</v>
      </c>
      <c r="B7465" s="387" t="s">
        <v>8994</v>
      </c>
      <c r="C7465" s="387" t="s">
        <v>8354</v>
      </c>
      <c r="D7465" s="387" t="s">
        <v>8349</v>
      </c>
      <c r="E7465" s="378" t="s">
        <v>19500</v>
      </c>
    </row>
    <row r="7466" spans="1:5">
      <c r="A7466" s="387">
        <v>731</v>
      </c>
      <c r="B7466" s="387" t="s">
        <v>8995</v>
      </c>
      <c r="C7466" s="387" t="s">
        <v>8354</v>
      </c>
      <c r="D7466" s="387" t="s">
        <v>8349</v>
      </c>
      <c r="E7466" s="378" t="s">
        <v>19501</v>
      </c>
    </row>
    <row r="7467" spans="1:5">
      <c r="A7467" s="387">
        <v>10575</v>
      </c>
      <c r="B7467" s="387" t="s">
        <v>8996</v>
      </c>
      <c r="C7467" s="387" t="s">
        <v>8354</v>
      </c>
      <c r="D7467" s="387" t="s">
        <v>8349</v>
      </c>
      <c r="E7467" s="378" t="s">
        <v>19502</v>
      </c>
    </row>
    <row r="7468" spans="1:5">
      <c r="A7468" s="387">
        <v>733</v>
      </c>
      <c r="B7468" s="387" t="s">
        <v>8997</v>
      </c>
      <c r="C7468" s="387" t="s">
        <v>8354</v>
      </c>
      <c r="D7468" s="387" t="s">
        <v>8349</v>
      </c>
      <c r="E7468" s="378" t="s">
        <v>19503</v>
      </c>
    </row>
    <row r="7469" spans="1:5">
      <c r="A7469" s="387">
        <v>732</v>
      </c>
      <c r="B7469" s="387" t="s">
        <v>8998</v>
      </c>
      <c r="C7469" s="387" t="s">
        <v>8354</v>
      </c>
      <c r="D7469" s="387" t="s">
        <v>8349</v>
      </c>
      <c r="E7469" s="378" t="s">
        <v>19504</v>
      </c>
    </row>
    <row r="7470" spans="1:5">
      <c r="A7470" s="387">
        <v>737</v>
      </c>
      <c r="B7470" s="387" t="s">
        <v>8999</v>
      </c>
      <c r="C7470" s="387" t="s">
        <v>8354</v>
      </c>
      <c r="D7470" s="387" t="s">
        <v>8349</v>
      </c>
      <c r="E7470" s="378" t="s">
        <v>19505</v>
      </c>
    </row>
    <row r="7471" spans="1:5">
      <c r="A7471" s="387">
        <v>738</v>
      </c>
      <c r="B7471" s="387" t="s">
        <v>9000</v>
      </c>
      <c r="C7471" s="387" t="s">
        <v>8354</v>
      </c>
      <c r="D7471" s="387" t="s">
        <v>8349</v>
      </c>
      <c r="E7471" s="378" t="s">
        <v>19506</v>
      </c>
    </row>
    <row r="7472" spans="1:5">
      <c r="A7472" s="387">
        <v>740</v>
      </c>
      <c r="B7472" s="387" t="s">
        <v>9001</v>
      </c>
      <c r="C7472" s="387" t="s">
        <v>8354</v>
      </c>
      <c r="D7472" s="387" t="s">
        <v>8349</v>
      </c>
      <c r="E7472" s="378" t="s">
        <v>19507</v>
      </c>
    </row>
    <row r="7473" spans="1:5">
      <c r="A7473" s="387">
        <v>734</v>
      </c>
      <c r="B7473" s="387" t="s">
        <v>9002</v>
      </c>
      <c r="C7473" s="387" t="s">
        <v>8354</v>
      </c>
      <c r="D7473" s="387" t="s">
        <v>8349</v>
      </c>
      <c r="E7473" s="378" t="s">
        <v>19508</v>
      </c>
    </row>
    <row r="7474" spans="1:5">
      <c r="A7474" s="387">
        <v>39008</v>
      </c>
      <c r="B7474" s="387" t="s">
        <v>9003</v>
      </c>
      <c r="C7474" s="387" t="s">
        <v>8354</v>
      </c>
      <c r="D7474" s="387" t="s">
        <v>8349</v>
      </c>
      <c r="E7474" s="378" t="s">
        <v>19509</v>
      </c>
    </row>
    <row r="7475" spans="1:5">
      <c r="A7475" s="387">
        <v>39009</v>
      </c>
      <c r="B7475" s="387" t="s">
        <v>9004</v>
      </c>
      <c r="C7475" s="387" t="s">
        <v>8354</v>
      </c>
      <c r="D7475" s="387" t="s">
        <v>8349</v>
      </c>
      <c r="E7475" s="378" t="s">
        <v>19510</v>
      </c>
    </row>
    <row r="7476" spans="1:5">
      <c r="A7476" s="387">
        <v>10587</v>
      </c>
      <c r="B7476" s="387" t="s">
        <v>9005</v>
      </c>
      <c r="C7476" s="387" t="s">
        <v>8354</v>
      </c>
      <c r="D7476" s="387" t="s">
        <v>8367</v>
      </c>
      <c r="E7476" s="378" t="s">
        <v>19511</v>
      </c>
    </row>
    <row r="7477" spans="1:5">
      <c r="A7477" s="387">
        <v>759</v>
      </c>
      <c r="B7477" s="387" t="s">
        <v>9006</v>
      </c>
      <c r="C7477" s="387" t="s">
        <v>8354</v>
      </c>
      <c r="D7477" s="387" t="s">
        <v>8367</v>
      </c>
      <c r="E7477" s="378" t="s">
        <v>19512</v>
      </c>
    </row>
    <row r="7478" spans="1:5">
      <c r="A7478" s="387">
        <v>761</v>
      </c>
      <c r="B7478" s="387" t="s">
        <v>9007</v>
      </c>
      <c r="C7478" s="387" t="s">
        <v>8354</v>
      </c>
      <c r="D7478" s="387" t="s">
        <v>8367</v>
      </c>
      <c r="E7478" s="378" t="s">
        <v>19513</v>
      </c>
    </row>
    <row r="7479" spans="1:5">
      <c r="A7479" s="387">
        <v>750</v>
      </c>
      <c r="B7479" s="387" t="s">
        <v>9008</v>
      </c>
      <c r="C7479" s="387" t="s">
        <v>8354</v>
      </c>
      <c r="D7479" s="387" t="s">
        <v>8367</v>
      </c>
      <c r="E7479" s="378" t="s">
        <v>19514</v>
      </c>
    </row>
    <row r="7480" spans="1:5">
      <c r="A7480" s="387">
        <v>755</v>
      </c>
      <c r="B7480" s="387" t="s">
        <v>9009</v>
      </c>
      <c r="C7480" s="387" t="s">
        <v>8354</v>
      </c>
      <c r="D7480" s="387" t="s">
        <v>8367</v>
      </c>
      <c r="E7480" s="378" t="s">
        <v>19515</v>
      </c>
    </row>
    <row r="7481" spans="1:5">
      <c r="A7481" s="387">
        <v>749</v>
      </c>
      <c r="B7481" s="387" t="s">
        <v>9010</v>
      </c>
      <c r="C7481" s="387" t="s">
        <v>8354</v>
      </c>
      <c r="D7481" s="387" t="s">
        <v>8367</v>
      </c>
      <c r="E7481" s="378" t="s">
        <v>19516</v>
      </c>
    </row>
    <row r="7482" spans="1:5">
      <c r="A7482" s="387">
        <v>756</v>
      </c>
      <c r="B7482" s="387" t="s">
        <v>9011</v>
      </c>
      <c r="C7482" s="387" t="s">
        <v>8354</v>
      </c>
      <c r="D7482" s="387" t="s">
        <v>8367</v>
      </c>
      <c r="E7482" s="378" t="s">
        <v>19517</v>
      </c>
    </row>
    <row r="7483" spans="1:5">
      <c r="A7483" s="387">
        <v>757</v>
      </c>
      <c r="B7483" s="387" t="s">
        <v>9012</v>
      </c>
      <c r="C7483" s="387" t="s">
        <v>8354</v>
      </c>
      <c r="D7483" s="387" t="s">
        <v>8367</v>
      </c>
      <c r="E7483" s="378" t="s">
        <v>19518</v>
      </c>
    </row>
    <row r="7484" spans="1:5">
      <c r="A7484" s="387">
        <v>10588</v>
      </c>
      <c r="B7484" s="387" t="s">
        <v>9013</v>
      </c>
      <c r="C7484" s="387" t="s">
        <v>8354</v>
      </c>
      <c r="D7484" s="387" t="s">
        <v>8367</v>
      </c>
      <c r="E7484" s="378" t="s">
        <v>19519</v>
      </c>
    </row>
    <row r="7485" spans="1:5">
      <c r="A7485" s="387">
        <v>10592</v>
      </c>
      <c r="B7485" s="387" t="s">
        <v>9014</v>
      </c>
      <c r="C7485" s="387" t="s">
        <v>8354</v>
      </c>
      <c r="D7485" s="387" t="s">
        <v>8367</v>
      </c>
      <c r="E7485" s="378" t="s">
        <v>19520</v>
      </c>
    </row>
    <row r="7486" spans="1:5">
      <c r="A7486" s="387">
        <v>10589</v>
      </c>
      <c r="B7486" s="387" t="s">
        <v>9015</v>
      </c>
      <c r="C7486" s="387" t="s">
        <v>8354</v>
      </c>
      <c r="D7486" s="387" t="s">
        <v>8367</v>
      </c>
      <c r="E7486" s="378" t="s">
        <v>19521</v>
      </c>
    </row>
    <row r="7487" spans="1:5">
      <c r="A7487" s="387">
        <v>760</v>
      </c>
      <c r="B7487" s="387" t="s">
        <v>9016</v>
      </c>
      <c r="C7487" s="387" t="s">
        <v>8354</v>
      </c>
      <c r="D7487" s="387" t="s">
        <v>8367</v>
      </c>
      <c r="E7487" s="378" t="s">
        <v>19522</v>
      </c>
    </row>
    <row r="7488" spans="1:5">
      <c r="A7488" s="387">
        <v>751</v>
      </c>
      <c r="B7488" s="387" t="s">
        <v>9017</v>
      </c>
      <c r="C7488" s="387" t="s">
        <v>8354</v>
      </c>
      <c r="D7488" s="387" t="s">
        <v>8367</v>
      </c>
      <c r="E7488" s="378" t="s">
        <v>19523</v>
      </c>
    </row>
    <row r="7489" spans="1:5">
      <c r="A7489" s="387">
        <v>754</v>
      </c>
      <c r="B7489" s="387" t="s">
        <v>9018</v>
      </c>
      <c r="C7489" s="387" t="s">
        <v>8354</v>
      </c>
      <c r="D7489" s="387" t="s">
        <v>8367</v>
      </c>
      <c r="E7489" s="378" t="s">
        <v>19524</v>
      </c>
    </row>
    <row r="7490" spans="1:5">
      <c r="A7490" s="387">
        <v>14013</v>
      </c>
      <c r="B7490" s="387" t="s">
        <v>9019</v>
      </c>
      <c r="C7490" s="387" t="s">
        <v>8354</v>
      </c>
      <c r="D7490" s="387" t="s">
        <v>8349</v>
      </c>
      <c r="E7490" s="378" t="s">
        <v>19525</v>
      </c>
    </row>
    <row r="7491" spans="1:5">
      <c r="A7491" s="387">
        <v>39917</v>
      </c>
      <c r="B7491" s="387" t="s">
        <v>9020</v>
      </c>
      <c r="C7491" s="387" t="s">
        <v>8354</v>
      </c>
      <c r="D7491" s="387" t="s">
        <v>8349</v>
      </c>
      <c r="E7491" s="378" t="s">
        <v>19526</v>
      </c>
    </row>
    <row r="7492" spans="1:5">
      <c r="A7492" s="387">
        <v>38167</v>
      </c>
      <c r="B7492" s="387" t="s">
        <v>9021</v>
      </c>
      <c r="C7492" s="387" t="s">
        <v>8855</v>
      </c>
      <c r="D7492" s="387" t="s">
        <v>8349</v>
      </c>
      <c r="E7492" s="378" t="s">
        <v>19527</v>
      </c>
    </row>
    <row r="7493" spans="1:5">
      <c r="A7493" s="387">
        <v>36145</v>
      </c>
      <c r="B7493" s="387" t="s">
        <v>9022</v>
      </c>
      <c r="C7493" s="387" t="s">
        <v>8855</v>
      </c>
      <c r="D7493" s="387" t="s">
        <v>8349</v>
      </c>
      <c r="E7493" s="378" t="s">
        <v>19528</v>
      </c>
    </row>
    <row r="7494" spans="1:5">
      <c r="A7494" s="387">
        <v>12893</v>
      </c>
      <c r="B7494" s="387" t="s">
        <v>9023</v>
      </c>
      <c r="C7494" s="387" t="s">
        <v>8855</v>
      </c>
      <c r="D7494" s="387" t="s">
        <v>8349</v>
      </c>
      <c r="E7494" s="378" t="s">
        <v>19529</v>
      </c>
    </row>
    <row r="7495" spans="1:5">
      <c r="A7495" s="387">
        <v>11685</v>
      </c>
      <c r="B7495" s="387" t="s">
        <v>9024</v>
      </c>
      <c r="C7495" s="387" t="s">
        <v>8354</v>
      </c>
      <c r="D7495" s="387" t="s">
        <v>8349</v>
      </c>
      <c r="E7495" s="378" t="s">
        <v>15058</v>
      </c>
    </row>
    <row r="7496" spans="1:5">
      <c r="A7496" s="387">
        <v>11679</v>
      </c>
      <c r="B7496" s="387" t="s">
        <v>9025</v>
      </c>
      <c r="C7496" s="387" t="s">
        <v>8354</v>
      </c>
      <c r="D7496" s="387" t="s">
        <v>8349</v>
      </c>
      <c r="E7496" s="378" t="s">
        <v>7063</v>
      </c>
    </row>
    <row r="7497" spans="1:5">
      <c r="A7497" s="387">
        <v>11680</v>
      </c>
      <c r="B7497" s="387" t="s">
        <v>9026</v>
      </c>
      <c r="C7497" s="387" t="s">
        <v>8354</v>
      </c>
      <c r="D7497" s="387" t="s">
        <v>8349</v>
      </c>
      <c r="E7497" s="378" t="s">
        <v>4418</v>
      </c>
    </row>
    <row r="7498" spans="1:5">
      <c r="A7498" s="387">
        <v>2512</v>
      </c>
      <c r="B7498" s="387" t="s">
        <v>9027</v>
      </c>
      <c r="C7498" s="387" t="s">
        <v>8354</v>
      </c>
      <c r="D7498" s="387" t="s">
        <v>8367</v>
      </c>
      <c r="E7498" s="378" t="s">
        <v>13913</v>
      </c>
    </row>
    <row r="7499" spans="1:5">
      <c r="A7499" s="387">
        <v>4374</v>
      </c>
      <c r="B7499" s="387" t="s">
        <v>9028</v>
      </c>
      <c r="C7499" s="387" t="s">
        <v>8354</v>
      </c>
      <c r="D7499" s="387" t="s">
        <v>8349</v>
      </c>
      <c r="E7499" s="378" t="s">
        <v>832</v>
      </c>
    </row>
    <row r="7500" spans="1:5">
      <c r="A7500" s="387">
        <v>7568</v>
      </c>
      <c r="B7500" s="387" t="s">
        <v>9029</v>
      </c>
      <c r="C7500" s="387" t="s">
        <v>8354</v>
      </c>
      <c r="D7500" s="387" t="s">
        <v>8349</v>
      </c>
      <c r="E7500" s="378" t="s">
        <v>807</v>
      </c>
    </row>
    <row r="7501" spans="1:5">
      <c r="A7501" s="387">
        <v>7584</v>
      </c>
      <c r="B7501" s="387" t="s">
        <v>9030</v>
      </c>
      <c r="C7501" s="387" t="s">
        <v>8354</v>
      </c>
      <c r="D7501" s="387" t="s">
        <v>8349</v>
      </c>
      <c r="E7501" s="378" t="s">
        <v>1153</v>
      </c>
    </row>
    <row r="7502" spans="1:5">
      <c r="A7502" s="387">
        <v>11945</v>
      </c>
      <c r="B7502" s="387" t="s">
        <v>9031</v>
      </c>
      <c r="C7502" s="387" t="s">
        <v>8354</v>
      </c>
      <c r="D7502" s="387" t="s">
        <v>8349</v>
      </c>
      <c r="E7502" s="378" t="s">
        <v>1417</v>
      </c>
    </row>
    <row r="7503" spans="1:5">
      <c r="A7503" s="387">
        <v>11946</v>
      </c>
      <c r="B7503" s="387" t="s">
        <v>9032</v>
      </c>
      <c r="C7503" s="387" t="s">
        <v>8354</v>
      </c>
      <c r="D7503" s="387" t="s">
        <v>8349</v>
      </c>
      <c r="E7503" s="378" t="s">
        <v>710</v>
      </c>
    </row>
    <row r="7504" spans="1:5">
      <c r="A7504" s="387">
        <v>4375</v>
      </c>
      <c r="B7504" s="387" t="s">
        <v>9033</v>
      </c>
      <c r="C7504" s="387" t="s">
        <v>8354</v>
      </c>
      <c r="D7504" s="387" t="s">
        <v>8352</v>
      </c>
      <c r="E7504" s="378" t="s">
        <v>1238</v>
      </c>
    </row>
    <row r="7505" spans="1:5">
      <c r="A7505" s="387">
        <v>11950</v>
      </c>
      <c r="B7505" s="387" t="s">
        <v>9034</v>
      </c>
      <c r="C7505" s="387" t="s">
        <v>8354</v>
      </c>
      <c r="D7505" s="387" t="s">
        <v>8349</v>
      </c>
      <c r="E7505" s="378" t="s">
        <v>898</v>
      </c>
    </row>
    <row r="7506" spans="1:5">
      <c r="A7506" s="387">
        <v>4376</v>
      </c>
      <c r="B7506" s="387" t="s">
        <v>9035</v>
      </c>
      <c r="C7506" s="387" t="s">
        <v>8354</v>
      </c>
      <c r="D7506" s="387" t="s">
        <v>8349</v>
      </c>
      <c r="E7506" s="378" t="s">
        <v>1028</v>
      </c>
    </row>
    <row r="7507" spans="1:5">
      <c r="A7507" s="387">
        <v>7583</v>
      </c>
      <c r="B7507" s="387" t="s">
        <v>9036</v>
      </c>
      <c r="C7507" s="387" t="s">
        <v>8354</v>
      </c>
      <c r="D7507" s="387" t="s">
        <v>8349</v>
      </c>
      <c r="E7507" s="378" t="s">
        <v>1135</v>
      </c>
    </row>
    <row r="7508" spans="1:5">
      <c r="A7508" s="387">
        <v>4350</v>
      </c>
      <c r="B7508" s="387" t="s">
        <v>9037</v>
      </c>
      <c r="C7508" s="387" t="s">
        <v>8354</v>
      </c>
      <c r="D7508" s="387" t="s">
        <v>8367</v>
      </c>
      <c r="E7508" s="378" t="s">
        <v>1345</v>
      </c>
    </row>
    <row r="7509" spans="1:5">
      <c r="A7509" s="387">
        <v>39886</v>
      </c>
      <c r="B7509" s="387" t="s">
        <v>9039</v>
      </c>
      <c r="C7509" s="387" t="s">
        <v>8354</v>
      </c>
      <c r="D7509" s="387" t="s">
        <v>8367</v>
      </c>
      <c r="E7509" s="378" t="s">
        <v>14941</v>
      </c>
    </row>
    <row r="7510" spans="1:5">
      <c r="A7510" s="387">
        <v>39887</v>
      </c>
      <c r="B7510" s="387" t="s">
        <v>9040</v>
      </c>
      <c r="C7510" s="387" t="s">
        <v>8354</v>
      </c>
      <c r="D7510" s="387" t="s">
        <v>8367</v>
      </c>
      <c r="E7510" s="378" t="s">
        <v>6022</v>
      </c>
    </row>
    <row r="7511" spans="1:5">
      <c r="A7511" s="387">
        <v>39888</v>
      </c>
      <c r="B7511" s="387" t="s">
        <v>9042</v>
      </c>
      <c r="C7511" s="387" t="s">
        <v>8354</v>
      </c>
      <c r="D7511" s="387" t="s">
        <v>8367</v>
      </c>
      <c r="E7511" s="378" t="s">
        <v>15059</v>
      </c>
    </row>
    <row r="7512" spans="1:5">
      <c r="A7512" s="387">
        <v>39890</v>
      </c>
      <c r="B7512" s="387" t="s">
        <v>9043</v>
      </c>
      <c r="C7512" s="387" t="s">
        <v>8354</v>
      </c>
      <c r="D7512" s="387" t="s">
        <v>8367</v>
      </c>
      <c r="E7512" s="378" t="s">
        <v>4112</v>
      </c>
    </row>
    <row r="7513" spans="1:5">
      <c r="A7513" s="387">
        <v>39891</v>
      </c>
      <c r="B7513" s="387" t="s">
        <v>9044</v>
      </c>
      <c r="C7513" s="387" t="s">
        <v>8354</v>
      </c>
      <c r="D7513" s="387" t="s">
        <v>8367</v>
      </c>
      <c r="E7513" s="378" t="s">
        <v>14242</v>
      </c>
    </row>
    <row r="7514" spans="1:5">
      <c r="A7514" s="387">
        <v>39892</v>
      </c>
      <c r="B7514" s="387" t="s">
        <v>9045</v>
      </c>
      <c r="C7514" s="387" t="s">
        <v>8354</v>
      </c>
      <c r="D7514" s="387" t="s">
        <v>8367</v>
      </c>
      <c r="E7514" s="378" t="s">
        <v>15060</v>
      </c>
    </row>
    <row r="7515" spans="1:5">
      <c r="A7515" s="387">
        <v>790</v>
      </c>
      <c r="B7515" s="387" t="s">
        <v>9046</v>
      </c>
      <c r="C7515" s="387" t="s">
        <v>8354</v>
      </c>
      <c r="D7515" s="387" t="s">
        <v>8349</v>
      </c>
      <c r="E7515" s="378" t="s">
        <v>14226</v>
      </c>
    </row>
    <row r="7516" spans="1:5">
      <c r="A7516" s="387">
        <v>766</v>
      </c>
      <c r="B7516" s="387" t="s">
        <v>9047</v>
      </c>
      <c r="C7516" s="387" t="s">
        <v>8354</v>
      </c>
      <c r="D7516" s="387" t="s">
        <v>8349</v>
      </c>
      <c r="E7516" s="378" t="s">
        <v>14226</v>
      </c>
    </row>
    <row r="7517" spans="1:5">
      <c r="A7517" s="387">
        <v>791</v>
      </c>
      <c r="B7517" s="387" t="s">
        <v>9048</v>
      </c>
      <c r="C7517" s="387" t="s">
        <v>8354</v>
      </c>
      <c r="D7517" s="387" t="s">
        <v>8349</v>
      </c>
      <c r="E7517" s="378" t="s">
        <v>14226</v>
      </c>
    </row>
    <row r="7518" spans="1:5">
      <c r="A7518" s="387">
        <v>767</v>
      </c>
      <c r="B7518" s="387" t="s">
        <v>9049</v>
      </c>
      <c r="C7518" s="387" t="s">
        <v>8354</v>
      </c>
      <c r="D7518" s="387" t="s">
        <v>8349</v>
      </c>
      <c r="E7518" s="378" t="s">
        <v>14226</v>
      </c>
    </row>
    <row r="7519" spans="1:5">
      <c r="A7519" s="387">
        <v>768</v>
      </c>
      <c r="B7519" s="387" t="s">
        <v>9050</v>
      </c>
      <c r="C7519" s="387" t="s">
        <v>8354</v>
      </c>
      <c r="D7519" s="387" t="s">
        <v>8349</v>
      </c>
      <c r="E7519" s="378" t="s">
        <v>17336</v>
      </c>
    </row>
    <row r="7520" spans="1:5">
      <c r="A7520" s="387">
        <v>789</v>
      </c>
      <c r="B7520" s="387" t="s">
        <v>9051</v>
      </c>
      <c r="C7520" s="387" t="s">
        <v>8354</v>
      </c>
      <c r="D7520" s="387" t="s">
        <v>8349</v>
      </c>
      <c r="E7520" s="378" t="s">
        <v>8168</v>
      </c>
    </row>
    <row r="7521" spans="1:5">
      <c r="A7521" s="387">
        <v>769</v>
      </c>
      <c r="B7521" s="387" t="s">
        <v>9052</v>
      </c>
      <c r="C7521" s="387" t="s">
        <v>8354</v>
      </c>
      <c r="D7521" s="387" t="s">
        <v>8349</v>
      </c>
      <c r="E7521" s="378" t="s">
        <v>17336</v>
      </c>
    </row>
    <row r="7522" spans="1:5">
      <c r="A7522" s="387">
        <v>770</v>
      </c>
      <c r="B7522" s="387" t="s">
        <v>9053</v>
      </c>
      <c r="C7522" s="387" t="s">
        <v>8354</v>
      </c>
      <c r="D7522" s="387" t="s">
        <v>8349</v>
      </c>
      <c r="E7522" s="378" t="s">
        <v>1088</v>
      </c>
    </row>
    <row r="7523" spans="1:5">
      <c r="A7523" s="387">
        <v>12394</v>
      </c>
      <c r="B7523" s="387" t="s">
        <v>9054</v>
      </c>
      <c r="C7523" s="387" t="s">
        <v>8354</v>
      </c>
      <c r="D7523" s="387" t="s">
        <v>8349</v>
      </c>
      <c r="E7523" s="378" t="s">
        <v>1088</v>
      </c>
    </row>
    <row r="7524" spans="1:5">
      <c r="A7524" s="387">
        <v>764</v>
      </c>
      <c r="B7524" s="387" t="s">
        <v>9055</v>
      </c>
      <c r="C7524" s="387" t="s">
        <v>8354</v>
      </c>
      <c r="D7524" s="387" t="s">
        <v>8352</v>
      </c>
      <c r="E7524" s="378" t="s">
        <v>13967</v>
      </c>
    </row>
    <row r="7525" spans="1:5">
      <c r="A7525" s="387">
        <v>765</v>
      </c>
      <c r="B7525" s="387" t="s">
        <v>9057</v>
      </c>
      <c r="C7525" s="387" t="s">
        <v>8354</v>
      </c>
      <c r="D7525" s="387" t="s">
        <v>8349</v>
      </c>
      <c r="E7525" s="378" t="s">
        <v>13967</v>
      </c>
    </row>
    <row r="7526" spans="1:5">
      <c r="A7526" s="387">
        <v>787</v>
      </c>
      <c r="B7526" s="387" t="s">
        <v>9058</v>
      </c>
      <c r="C7526" s="387" t="s">
        <v>8354</v>
      </c>
      <c r="D7526" s="387" t="s">
        <v>8349</v>
      </c>
      <c r="E7526" s="378" t="s">
        <v>4047</v>
      </c>
    </row>
    <row r="7527" spans="1:5">
      <c r="A7527" s="387">
        <v>774</v>
      </c>
      <c r="B7527" s="387" t="s">
        <v>9059</v>
      </c>
      <c r="C7527" s="387" t="s">
        <v>8354</v>
      </c>
      <c r="D7527" s="387" t="s">
        <v>8349</v>
      </c>
      <c r="E7527" s="378" t="s">
        <v>4047</v>
      </c>
    </row>
    <row r="7528" spans="1:5">
      <c r="A7528" s="387">
        <v>773</v>
      </c>
      <c r="B7528" s="387" t="s">
        <v>9060</v>
      </c>
      <c r="C7528" s="387" t="s">
        <v>8354</v>
      </c>
      <c r="D7528" s="387" t="s">
        <v>8349</v>
      </c>
      <c r="E7528" s="378" t="s">
        <v>4047</v>
      </c>
    </row>
    <row r="7529" spans="1:5">
      <c r="A7529" s="387">
        <v>775</v>
      </c>
      <c r="B7529" s="387" t="s">
        <v>9061</v>
      </c>
      <c r="C7529" s="387" t="s">
        <v>8354</v>
      </c>
      <c r="D7529" s="387" t="s">
        <v>8349</v>
      </c>
      <c r="E7529" s="378" t="s">
        <v>4047</v>
      </c>
    </row>
    <row r="7530" spans="1:5">
      <c r="A7530" s="387">
        <v>788</v>
      </c>
      <c r="B7530" s="387" t="s">
        <v>9062</v>
      </c>
      <c r="C7530" s="387" t="s">
        <v>8354</v>
      </c>
      <c r="D7530" s="387" t="s">
        <v>8349</v>
      </c>
      <c r="E7530" s="378" t="s">
        <v>7917</v>
      </c>
    </row>
    <row r="7531" spans="1:5">
      <c r="A7531" s="387">
        <v>772</v>
      </c>
      <c r="B7531" s="387" t="s">
        <v>9063</v>
      </c>
      <c r="C7531" s="387" t="s">
        <v>8354</v>
      </c>
      <c r="D7531" s="387" t="s">
        <v>8349</v>
      </c>
      <c r="E7531" s="378" t="s">
        <v>7917</v>
      </c>
    </row>
    <row r="7532" spans="1:5">
      <c r="A7532" s="387">
        <v>771</v>
      </c>
      <c r="B7532" s="387" t="s">
        <v>9064</v>
      </c>
      <c r="C7532" s="387" t="s">
        <v>8354</v>
      </c>
      <c r="D7532" s="387" t="s">
        <v>8349</v>
      </c>
      <c r="E7532" s="378" t="s">
        <v>7917</v>
      </c>
    </row>
    <row r="7533" spans="1:5">
      <c r="A7533" s="387">
        <v>779</v>
      </c>
      <c r="B7533" s="387" t="s">
        <v>9065</v>
      </c>
      <c r="C7533" s="387" t="s">
        <v>8354</v>
      </c>
      <c r="D7533" s="387" t="s">
        <v>8349</v>
      </c>
      <c r="E7533" s="378" t="s">
        <v>1137</v>
      </c>
    </row>
    <row r="7534" spans="1:5">
      <c r="A7534" s="387">
        <v>776</v>
      </c>
      <c r="B7534" s="387" t="s">
        <v>9066</v>
      </c>
      <c r="C7534" s="387" t="s">
        <v>8354</v>
      </c>
      <c r="D7534" s="387" t="s">
        <v>8349</v>
      </c>
      <c r="E7534" s="378" t="s">
        <v>19530</v>
      </c>
    </row>
    <row r="7535" spans="1:5">
      <c r="A7535" s="387">
        <v>777</v>
      </c>
      <c r="B7535" s="387" t="s">
        <v>9067</v>
      </c>
      <c r="C7535" s="387" t="s">
        <v>8354</v>
      </c>
      <c r="D7535" s="387" t="s">
        <v>8349</v>
      </c>
      <c r="E7535" s="378" t="s">
        <v>3871</v>
      </c>
    </row>
    <row r="7536" spans="1:5">
      <c r="A7536" s="387">
        <v>780</v>
      </c>
      <c r="B7536" s="387" t="s">
        <v>9068</v>
      </c>
      <c r="C7536" s="387" t="s">
        <v>8354</v>
      </c>
      <c r="D7536" s="387" t="s">
        <v>8349</v>
      </c>
      <c r="E7536" s="378" t="s">
        <v>18830</v>
      </c>
    </row>
    <row r="7537" spans="1:5">
      <c r="A7537" s="387">
        <v>778</v>
      </c>
      <c r="B7537" s="387" t="s">
        <v>9069</v>
      </c>
      <c r="C7537" s="387" t="s">
        <v>8354</v>
      </c>
      <c r="D7537" s="387" t="s">
        <v>8349</v>
      </c>
      <c r="E7537" s="378" t="s">
        <v>19530</v>
      </c>
    </row>
    <row r="7538" spans="1:5">
      <c r="A7538" s="387">
        <v>781</v>
      </c>
      <c r="B7538" s="387" t="s">
        <v>9070</v>
      </c>
      <c r="C7538" s="387" t="s">
        <v>8354</v>
      </c>
      <c r="D7538" s="387" t="s">
        <v>8349</v>
      </c>
      <c r="E7538" s="378" t="s">
        <v>17965</v>
      </c>
    </row>
    <row r="7539" spans="1:5">
      <c r="A7539" s="387">
        <v>786</v>
      </c>
      <c r="B7539" s="387" t="s">
        <v>9071</v>
      </c>
      <c r="C7539" s="387" t="s">
        <v>8354</v>
      </c>
      <c r="D7539" s="387" t="s">
        <v>8349</v>
      </c>
      <c r="E7539" s="378" t="s">
        <v>17965</v>
      </c>
    </row>
    <row r="7540" spans="1:5">
      <c r="A7540" s="387">
        <v>782</v>
      </c>
      <c r="B7540" s="387" t="s">
        <v>9072</v>
      </c>
      <c r="C7540" s="387" t="s">
        <v>8354</v>
      </c>
      <c r="D7540" s="387" t="s">
        <v>8349</v>
      </c>
      <c r="E7540" s="378" t="s">
        <v>17965</v>
      </c>
    </row>
    <row r="7541" spans="1:5">
      <c r="A7541" s="387">
        <v>783</v>
      </c>
      <c r="B7541" s="387" t="s">
        <v>9073</v>
      </c>
      <c r="C7541" s="387" t="s">
        <v>8354</v>
      </c>
      <c r="D7541" s="387" t="s">
        <v>8349</v>
      </c>
      <c r="E7541" s="378" t="s">
        <v>19531</v>
      </c>
    </row>
    <row r="7542" spans="1:5">
      <c r="A7542" s="387">
        <v>785</v>
      </c>
      <c r="B7542" s="387" t="s">
        <v>9074</v>
      </c>
      <c r="C7542" s="387" t="s">
        <v>8354</v>
      </c>
      <c r="D7542" s="387" t="s">
        <v>8349</v>
      </c>
      <c r="E7542" s="378" t="s">
        <v>19532</v>
      </c>
    </row>
    <row r="7543" spans="1:5">
      <c r="A7543" s="387">
        <v>784</v>
      </c>
      <c r="B7543" s="387" t="s">
        <v>9075</v>
      </c>
      <c r="C7543" s="387" t="s">
        <v>8354</v>
      </c>
      <c r="D7543" s="387" t="s">
        <v>8349</v>
      </c>
      <c r="E7543" s="378" t="s">
        <v>19533</v>
      </c>
    </row>
    <row r="7544" spans="1:5">
      <c r="A7544" s="387">
        <v>831</v>
      </c>
      <c r="B7544" s="387" t="s">
        <v>9076</v>
      </c>
      <c r="C7544" s="387" t="s">
        <v>8354</v>
      </c>
      <c r="D7544" s="387" t="s">
        <v>8349</v>
      </c>
      <c r="E7544" s="378" t="s">
        <v>19534</v>
      </c>
    </row>
    <row r="7545" spans="1:5">
      <c r="A7545" s="387">
        <v>828</v>
      </c>
      <c r="B7545" s="387" t="s">
        <v>9077</v>
      </c>
      <c r="C7545" s="387" t="s">
        <v>8354</v>
      </c>
      <c r="D7545" s="387" t="s">
        <v>8349</v>
      </c>
      <c r="E7545" s="378" t="s">
        <v>1526</v>
      </c>
    </row>
    <row r="7546" spans="1:5">
      <c r="A7546" s="387">
        <v>829</v>
      </c>
      <c r="B7546" s="387" t="s">
        <v>9078</v>
      </c>
      <c r="C7546" s="387" t="s">
        <v>8354</v>
      </c>
      <c r="D7546" s="387" t="s">
        <v>8349</v>
      </c>
      <c r="E7546" s="378" t="s">
        <v>861</v>
      </c>
    </row>
    <row r="7547" spans="1:5">
      <c r="A7547" s="387">
        <v>812</v>
      </c>
      <c r="B7547" s="387" t="s">
        <v>9079</v>
      </c>
      <c r="C7547" s="387" t="s">
        <v>8354</v>
      </c>
      <c r="D7547" s="387" t="s">
        <v>8349</v>
      </c>
      <c r="E7547" s="378" t="s">
        <v>7479</v>
      </c>
    </row>
    <row r="7548" spans="1:5">
      <c r="A7548" s="387">
        <v>819</v>
      </c>
      <c r="B7548" s="387" t="s">
        <v>9080</v>
      </c>
      <c r="C7548" s="387" t="s">
        <v>8354</v>
      </c>
      <c r="D7548" s="387" t="s">
        <v>8349</v>
      </c>
      <c r="E7548" s="378" t="s">
        <v>1456</v>
      </c>
    </row>
    <row r="7549" spans="1:5">
      <c r="A7549" s="387">
        <v>818</v>
      </c>
      <c r="B7549" s="387" t="s">
        <v>9081</v>
      </c>
      <c r="C7549" s="387" t="s">
        <v>8354</v>
      </c>
      <c r="D7549" s="387" t="s">
        <v>8349</v>
      </c>
      <c r="E7549" s="378" t="s">
        <v>6819</v>
      </c>
    </row>
    <row r="7550" spans="1:5">
      <c r="A7550" s="387">
        <v>823</v>
      </c>
      <c r="B7550" s="387" t="s">
        <v>9082</v>
      </c>
      <c r="C7550" s="387" t="s">
        <v>8354</v>
      </c>
      <c r="D7550" s="387" t="s">
        <v>8349</v>
      </c>
      <c r="E7550" s="378" t="s">
        <v>7113</v>
      </c>
    </row>
    <row r="7551" spans="1:5">
      <c r="A7551" s="387">
        <v>830</v>
      </c>
      <c r="B7551" s="387" t="s">
        <v>9083</v>
      </c>
      <c r="C7551" s="387" t="s">
        <v>8354</v>
      </c>
      <c r="D7551" s="387" t="s">
        <v>8349</v>
      </c>
      <c r="E7551" s="378" t="s">
        <v>3661</v>
      </c>
    </row>
    <row r="7552" spans="1:5">
      <c r="A7552" s="387">
        <v>826</v>
      </c>
      <c r="B7552" s="387" t="s">
        <v>9084</v>
      </c>
      <c r="C7552" s="387" t="s">
        <v>8354</v>
      </c>
      <c r="D7552" s="387" t="s">
        <v>8349</v>
      </c>
      <c r="E7552" s="378" t="s">
        <v>19535</v>
      </c>
    </row>
    <row r="7553" spans="1:5">
      <c r="A7553" s="387">
        <v>827</v>
      </c>
      <c r="B7553" s="387" t="s">
        <v>9085</v>
      </c>
      <c r="C7553" s="387" t="s">
        <v>8354</v>
      </c>
      <c r="D7553" s="387" t="s">
        <v>8349</v>
      </c>
      <c r="E7553" s="378" t="s">
        <v>15061</v>
      </c>
    </row>
    <row r="7554" spans="1:5">
      <c r="A7554" s="387">
        <v>832</v>
      </c>
      <c r="B7554" s="387" t="s">
        <v>9086</v>
      </c>
      <c r="C7554" s="387" t="s">
        <v>8354</v>
      </c>
      <c r="D7554" s="387" t="s">
        <v>8349</v>
      </c>
      <c r="E7554" s="378" t="s">
        <v>14738</v>
      </c>
    </row>
    <row r="7555" spans="1:5">
      <c r="A7555" s="387">
        <v>833</v>
      </c>
      <c r="B7555" s="387" t="s">
        <v>9087</v>
      </c>
      <c r="C7555" s="387" t="s">
        <v>8354</v>
      </c>
      <c r="D7555" s="387" t="s">
        <v>8349</v>
      </c>
      <c r="E7555" s="378" t="s">
        <v>19536</v>
      </c>
    </row>
    <row r="7556" spans="1:5">
      <c r="A7556" s="387">
        <v>834</v>
      </c>
      <c r="B7556" s="387" t="s">
        <v>9088</v>
      </c>
      <c r="C7556" s="387" t="s">
        <v>8354</v>
      </c>
      <c r="D7556" s="387" t="s">
        <v>8349</v>
      </c>
      <c r="E7556" s="378" t="s">
        <v>16009</v>
      </c>
    </row>
    <row r="7557" spans="1:5">
      <c r="A7557" s="387">
        <v>825</v>
      </c>
      <c r="B7557" s="387" t="s">
        <v>9089</v>
      </c>
      <c r="C7557" s="387" t="s">
        <v>8354</v>
      </c>
      <c r="D7557" s="387" t="s">
        <v>8349</v>
      </c>
      <c r="E7557" s="378" t="s">
        <v>8792</v>
      </c>
    </row>
    <row r="7558" spans="1:5">
      <c r="A7558" s="387">
        <v>813</v>
      </c>
      <c r="B7558" s="387" t="s">
        <v>9090</v>
      </c>
      <c r="C7558" s="387" t="s">
        <v>8354</v>
      </c>
      <c r="D7558" s="387" t="s">
        <v>8349</v>
      </c>
      <c r="E7558" s="378" t="s">
        <v>12650</v>
      </c>
    </row>
    <row r="7559" spans="1:5">
      <c r="A7559" s="387">
        <v>820</v>
      </c>
      <c r="B7559" s="387" t="s">
        <v>9091</v>
      </c>
      <c r="C7559" s="387" t="s">
        <v>8354</v>
      </c>
      <c r="D7559" s="387" t="s">
        <v>8349</v>
      </c>
      <c r="E7559" s="378" t="s">
        <v>1141</v>
      </c>
    </row>
    <row r="7560" spans="1:5">
      <c r="A7560" s="387">
        <v>816</v>
      </c>
      <c r="B7560" s="387" t="s">
        <v>9092</v>
      </c>
      <c r="C7560" s="387" t="s">
        <v>8354</v>
      </c>
      <c r="D7560" s="387" t="s">
        <v>8349</v>
      </c>
      <c r="E7560" s="378" t="s">
        <v>13888</v>
      </c>
    </row>
    <row r="7561" spans="1:5">
      <c r="A7561" s="387">
        <v>814</v>
      </c>
      <c r="B7561" s="387" t="s">
        <v>9093</v>
      </c>
      <c r="C7561" s="387" t="s">
        <v>8354</v>
      </c>
      <c r="D7561" s="387" t="s">
        <v>8349</v>
      </c>
      <c r="E7561" s="378" t="s">
        <v>3181</v>
      </c>
    </row>
    <row r="7562" spans="1:5">
      <c r="A7562" s="387">
        <v>815</v>
      </c>
      <c r="B7562" s="387" t="s">
        <v>9094</v>
      </c>
      <c r="C7562" s="387" t="s">
        <v>8354</v>
      </c>
      <c r="D7562" s="387" t="s">
        <v>8349</v>
      </c>
      <c r="E7562" s="378" t="s">
        <v>4673</v>
      </c>
    </row>
    <row r="7563" spans="1:5">
      <c r="A7563" s="387">
        <v>822</v>
      </c>
      <c r="B7563" s="387" t="s">
        <v>9096</v>
      </c>
      <c r="C7563" s="387" t="s">
        <v>8354</v>
      </c>
      <c r="D7563" s="387" t="s">
        <v>8349</v>
      </c>
      <c r="E7563" s="378" t="s">
        <v>5391</v>
      </c>
    </row>
    <row r="7564" spans="1:5">
      <c r="A7564" s="387">
        <v>821</v>
      </c>
      <c r="B7564" s="387" t="s">
        <v>9097</v>
      </c>
      <c r="C7564" s="387" t="s">
        <v>8354</v>
      </c>
      <c r="D7564" s="387" t="s">
        <v>8349</v>
      </c>
      <c r="E7564" s="378" t="s">
        <v>5174</v>
      </c>
    </row>
    <row r="7565" spans="1:5">
      <c r="A7565" s="387">
        <v>817</v>
      </c>
      <c r="B7565" s="387" t="s">
        <v>9098</v>
      </c>
      <c r="C7565" s="387" t="s">
        <v>8354</v>
      </c>
      <c r="D7565" s="387" t="s">
        <v>8349</v>
      </c>
      <c r="E7565" s="378" t="s">
        <v>18136</v>
      </c>
    </row>
    <row r="7566" spans="1:5">
      <c r="A7566" s="387">
        <v>20086</v>
      </c>
      <c r="B7566" s="387" t="s">
        <v>9099</v>
      </c>
      <c r="C7566" s="387" t="s">
        <v>8354</v>
      </c>
      <c r="D7566" s="387" t="s">
        <v>8349</v>
      </c>
      <c r="E7566" s="378" t="s">
        <v>2589</v>
      </c>
    </row>
    <row r="7567" spans="1:5">
      <c r="A7567" s="387">
        <v>39191</v>
      </c>
      <c r="B7567" s="387" t="s">
        <v>9100</v>
      </c>
      <c r="C7567" s="387" t="s">
        <v>8354</v>
      </c>
      <c r="D7567" s="387" t="s">
        <v>8349</v>
      </c>
      <c r="E7567" s="378" t="s">
        <v>3021</v>
      </c>
    </row>
    <row r="7568" spans="1:5">
      <c r="A7568" s="387">
        <v>39190</v>
      </c>
      <c r="B7568" s="387" t="s">
        <v>9101</v>
      </c>
      <c r="C7568" s="387" t="s">
        <v>8354</v>
      </c>
      <c r="D7568" s="387" t="s">
        <v>8349</v>
      </c>
      <c r="E7568" s="378" t="s">
        <v>14278</v>
      </c>
    </row>
    <row r="7569" spans="1:5">
      <c r="A7569" s="387">
        <v>39189</v>
      </c>
      <c r="B7569" s="387" t="s">
        <v>9102</v>
      </c>
      <c r="C7569" s="387" t="s">
        <v>8354</v>
      </c>
      <c r="D7569" s="387" t="s">
        <v>8349</v>
      </c>
      <c r="E7569" s="378" t="s">
        <v>4427</v>
      </c>
    </row>
    <row r="7570" spans="1:5">
      <c r="A7570" s="387">
        <v>39186</v>
      </c>
      <c r="B7570" s="387" t="s">
        <v>9103</v>
      </c>
      <c r="C7570" s="387" t="s">
        <v>8354</v>
      </c>
      <c r="D7570" s="387" t="s">
        <v>8349</v>
      </c>
      <c r="E7570" s="378" t="s">
        <v>19140</v>
      </c>
    </row>
    <row r="7571" spans="1:5">
      <c r="A7571" s="387">
        <v>39188</v>
      </c>
      <c r="B7571" s="387" t="s">
        <v>9104</v>
      </c>
      <c r="C7571" s="387" t="s">
        <v>8354</v>
      </c>
      <c r="D7571" s="387" t="s">
        <v>8349</v>
      </c>
      <c r="E7571" s="378" t="s">
        <v>4215</v>
      </c>
    </row>
    <row r="7572" spans="1:5">
      <c r="A7572" s="387">
        <v>39187</v>
      </c>
      <c r="B7572" s="387" t="s">
        <v>9105</v>
      </c>
      <c r="C7572" s="387" t="s">
        <v>8354</v>
      </c>
      <c r="D7572" s="387" t="s">
        <v>8349</v>
      </c>
      <c r="E7572" s="378" t="s">
        <v>893</v>
      </c>
    </row>
    <row r="7573" spans="1:5">
      <c r="A7573" s="387">
        <v>39184</v>
      </c>
      <c r="B7573" s="387" t="s">
        <v>9106</v>
      </c>
      <c r="C7573" s="387" t="s">
        <v>8354</v>
      </c>
      <c r="D7573" s="387" t="s">
        <v>8349</v>
      </c>
      <c r="E7573" s="378" t="s">
        <v>3400</v>
      </c>
    </row>
    <row r="7574" spans="1:5">
      <c r="A7574" s="387">
        <v>39185</v>
      </c>
      <c r="B7574" s="387" t="s">
        <v>9107</v>
      </c>
      <c r="C7574" s="387" t="s">
        <v>8354</v>
      </c>
      <c r="D7574" s="387" t="s">
        <v>8349</v>
      </c>
      <c r="E7574" s="378" t="s">
        <v>6006</v>
      </c>
    </row>
    <row r="7575" spans="1:5">
      <c r="A7575" s="387">
        <v>39198</v>
      </c>
      <c r="B7575" s="387" t="s">
        <v>9108</v>
      </c>
      <c r="C7575" s="387" t="s">
        <v>8354</v>
      </c>
      <c r="D7575" s="387" t="s">
        <v>8349</v>
      </c>
      <c r="E7575" s="378" t="s">
        <v>19537</v>
      </c>
    </row>
    <row r="7576" spans="1:5">
      <c r="A7576" s="387">
        <v>39197</v>
      </c>
      <c r="B7576" s="387" t="s">
        <v>9109</v>
      </c>
      <c r="C7576" s="387" t="s">
        <v>8354</v>
      </c>
      <c r="D7576" s="387" t="s">
        <v>8349</v>
      </c>
      <c r="E7576" s="378" t="s">
        <v>19538</v>
      </c>
    </row>
    <row r="7577" spans="1:5">
      <c r="A7577" s="387">
        <v>39196</v>
      </c>
      <c r="B7577" s="387" t="s">
        <v>9110</v>
      </c>
      <c r="C7577" s="387" t="s">
        <v>8354</v>
      </c>
      <c r="D7577" s="387" t="s">
        <v>8349</v>
      </c>
      <c r="E7577" s="378" t="s">
        <v>19539</v>
      </c>
    </row>
    <row r="7578" spans="1:5">
      <c r="A7578" s="387">
        <v>39199</v>
      </c>
      <c r="B7578" s="387" t="s">
        <v>9111</v>
      </c>
      <c r="C7578" s="387" t="s">
        <v>8354</v>
      </c>
      <c r="D7578" s="387" t="s">
        <v>8349</v>
      </c>
      <c r="E7578" s="378" t="s">
        <v>13915</v>
      </c>
    </row>
    <row r="7579" spans="1:5">
      <c r="A7579" s="387">
        <v>39195</v>
      </c>
      <c r="B7579" s="387" t="s">
        <v>9112</v>
      </c>
      <c r="C7579" s="387" t="s">
        <v>8354</v>
      </c>
      <c r="D7579" s="387" t="s">
        <v>8349</v>
      </c>
      <c r="E7579" s="378" t="s">
        <v>17923</v>
      </c>
    </row>
    <row r="7580" spans="1:5">
      <c r="A7580" s="387">
        <v>39194</v>
      </c>
      <c r="B7580" s="387" t="s">
        <v>9113</v>
      </c>
      <c r="C7580" s="387" t="s">
        <v>8354</v>
      </c>
      <c r="D7580" s="387" t="s">
        <v>8349</v>
      </c>
      <c r="E7580" s="378" t="s">
        <v>296</v>
      </c>
    </row>
    <row r="7581" spans="1:5">
      <c r="A7581" s="387">
        <v>39193</v>
      </c>
      <c r="B7581" s="387" t="s">
        <v>9114</v>
      </c>
      <c r="C7581" s="387" t="s">
        <v>8354</v>
      </c>
      <c r="D7581" s="387" t="s">
        <v>8349</v>
      </c>
      <c r="E7581" s="378" t="s">
        <v>19540</v>
      </c>
    </row>
    <row r="7582" spans="1:5">
      <c r="A7582" s="387">
        <v>39192</v>
      </c>
      <c r="B7582" s="387" t="s">
        <v>9115</v>
      </c>
      <c r="C7582" s="387" t="s">
        <v>8354</v>
      </c>
      <c r="D7582" s="387" t="s">
        <v>8349</v>
      </c>
      <c r="E7582" s="378" t="s">
        <v>3389</v>
      </c>
    </row>
    <row r="7583" spans="1:5">
      <c r="A7583" s="387">
        <v>39920</v>
      </c>
      <c r="B7583" s="387" t="s">
        <v>9116</v>
      </c>
      <c r="C7583" s="387" t="s">
        <v>8354</v>
      </c>
      <c r="D7583" s="387" t="s">
        <v>8349</v>
      </c>
      <c r="E7583" s="378" t="s">
        <v>6714</v>
      </c>
    </row>
    <row r="7584" spans="1:5">
      <c r="A7584" s="387">
        <v>39201</v>
      </c>
      <c r="B7584" s="387" t="s">
        <v>9117</v>
      </c>
      <c r="C7584" s="387" t="s">
        <v>8354</v>
      </c>
      <c r="D7584" s="387" t="s">
        <v>8349</v>
      </c>
      <c r="E7584" s="378" t="s">
        <v>19541</v>
      </c>
    </row>
    <row r="7585" spans="1:5">
      <c r="A7585" s="387">
        <v>39200</v>
      </c>
      <c r="B7585" s="387" t="s">
        <v>9118</v>
      </c>
      <c r="C7585" s="387" t="s">
        <v>8354</v>
      </c>
      <c r="D7585" s="387" t="s">
        <v>8349</v>
      </c>
      <c r="E7585" s="378" t="s">
        <v>15062</v>
      </c>
    </row>
    <row r="7586" spans="1:5">
      <c r="A7586" s="387">
        <v>39203</v>
      </c>
      <c r="B7586" s="387" t="s">
        <v>9119</v>
      </c>
      <c r="C7586" s="387" t="s">
        <v>8354</v>
      </c>
      <c r="D7586" s="387" t="s">
        <v>8349</v>
      </c>
      <c r="E7586" s="378" t="s">
        <v>19542</v>
      </c>
    </row>
    <row r="7587" spans="1:5">
      <c r="A7587" s="387">
        <v>39202</v>
      </c>
      <c r="B7587" s="387" t="s">
        <v>9120</v>
      </c>
      <c r="C7587" s="387" t="s">
        <v>8354</v>
      </c>
      <c r="D7587" s="387" t="s">
        <v>8349</v>
      </c>
      <c r="E7587" s="378" t="s">
        <v>19543</v>
      </c>
    </row>
    <row r="7588" spans="1:5">
      <c r="A7588" s="387">
        <v>39205</v>
      </c>
      <c r="B7588" s="387" t="s">
        <v>9121</v>
      </c>
      <c r="C7588" s="387" t="s">
        <v>8354</v>
      </c>
      <c r="D7588" s="387" t="s">
        <v>8349</v>
      </c>
      <c r="E7588" s="378" t="s">
        <v>19544</v>
      </c>
    </row>
    <row r="7589" spans="1:5">
      <c r="A7589" s="387">
        <v>39204</v>
      </c>
      <c r="B7589" s="387" t="s">
        <v>9122</v>
      </c>
      <c r="C7589" s="387" t="s">
        <v>8354</v>
      </c>
      <c r="D7589" s="387" t="s">
        <v>8349</v>
      </c>
      <c r="E7589" s="378" t="s">
        <v>19545</v>
      </c>
    </row>
    <row r="7590" spans="1:5">
      <c r="A7590" s="387">
        <v>39206</v>
      </c>
      <c r="B7590" s="387" t="s">
        <v>9123</v>
      </c>
      <c r="C7590" s="387" t="s">
        <v>8354</v>
      </c>
      <c r="D7590" s="387" t="s">
        <v>8349</v>
      </c>
      <c r="E7590" s="378" t="s">
        <v>19546</v>
      </c>
    </row>
    <row r="7591" spans="1:5">
      <c r="A7591" s="387">
        <v>797</v>
      </c>
      <c r="B7591" s="387" t="s">
        <v>9124</v>
      </c>
      <c r="C7591" s="387" t="s">
        <v>8354</v>
      </c>
      <c r="D7591" s="387" t="s">
        <v>8349</v>
      </c>
      <c r="E7591" s="378" t="s">
        <v>13924</v>
      </c>
    </row>
    <row r="7592" spans="1:5">
      <c r="A7592" s="387">
        <v>798</v>
      </c>
      <c r="B7592" s="387" t="s">
        <v>9125</v>
      </c>
      <c r="C7592" s="387" t="s">
        <v>8354</v>
      </c>
      <c r="D7592" s="387" t="s">
        <v>8349</v>
      </c>
      <c r="E7592" s="378" t="s">
        <v>8416</v>
      </c>
    </row>
    <row r="7593" spans="1:5">
      <c r="A7593" s="387">
        <v>796</v>
      </c>
      <c r="B7593" s="387" t="s">
        <v>9126</v>
      </c>
      <c r="C7593" s="387" t="s">
        <v>8354</v>
      </c>
      <c r="D7593" s="387" t="s">
        <v>8349</v>
      </c>
      <c r="E7593" s="378" t="s">
        <v>16354</v>
      </c>
    </row>
    <row r="7594" spans="1:5">
      <c r="A7594" s="387">
        <v>799</v>
      </c>
      <c r="B7594" s="387" t="s">
        <v>9127</v>
      </c>
      <c r="C7594" s="387" t="s">
        <v>8354</v>
      </c>
      <c r="D7594" s="387" t="s">
        <v>8349</v>
      </c>
      <c r="E7594" s="378" t="s">
        <v>11532</v>
      </c>
    </row>
    <row r="7595" spans="1:5">
      <c r="A7595" s="387">
        <v>792</v>
      </c>
      <c r="B7595" s="387" t="s">
        <v>9128</v>
      </c>
      <c r="C7595" s="387" t="s">
        <v>8354</v>
      </c>
      <c r="D7595" s="387" t="s">
        <v>8349</v>
      </c>
      <c r="E7595" s="378" t="s">
        <v>1016</v>
      </c>
    </row>
    <row r="7596" spans="1:5">
      <c r="A7596" s="387">
        <v>804</v>
      </c>
      <c r="B7596" s="387" t="s">
        <v>9129</v>
      </c>
      <c r="C7596" s="387" t="s">
        <v>8354</v>
      </c>
      <c r="D7596" s="387" t="s">
        <v>8349</v>
      </c>
      <c r="E7596" s="378" t="s">
        <v>5362</v>
      </c>
    </row>
    <row r="7597" spans="1:5">
      <c r="A7597" s="387">
        <v>793</v>
      </c>
      <c r="B7597" s="387" t="s">
        <v>9130</v>
      </c>
      <c r="C7597" s="387" t="s">
        <v>8354</v>
      </c>
      <c r="D7597" s="387" t="s">
        <v>8349</v>
      </c>
      <c r="E7597" s="378" t="s">
        <v>643</v>
      </c>
    </row>
    <row r="7598" spans="1:5">
      <c r="A7598" s="387">
        <v>801</v>
      </c>
      <c r="B7598" s="387" t="s">
        <v>9131</v>
      </c>
      <c r="C7598" s="387" t="s">
        <v>8354</v>
      </c>
      <c r="D7598" s="387" t="s">
        <v>8349</v>
      </c>
      <c r="E7598" s="378" t="s">
        <v>6819</v>
      </c>
    </row>
    <row r="7599" spans="1:5">
      <c r="A7599" s="387">
        <v>794</v>
      </c>
      <c r="B7599" s="387" t="s">
        <v>9132</v>
      </c>
      <c r="C7599" s="387" t="s">
        <v>8354</v>
      </c>
      <c r="D7599" s="387" t="s">
        <v>8349</v>
      </c>
      <c r="E7599" s="378" t="s">
        <v>3346</v>
      </c>
    </row>
    <row r="7600" spans="1:5">
      <c r="A7600" s="387">
        <v>802</v>
      </c>
      <c r="B7600" s="387" t="s">
        <v>9133</v>
      </c>
      <c r="C7600" s="387" t="s">
        <v>8354</v>
      </c>
      <c r="D7600" s="387" t="s">
        <v>8349</v>
      </c>
      <c r="E7600" s="378" t="s">
        <v>7091</v>
      </c>
    </row>
    <row r="7601" spans="1:5">
      <c r="A7601" s="387">
        <v>803</v>
      </c>
      <c r="B7601" s="387" t="s">
        <v>9134</v>
      </c>
      <c r="C7601" s="387" t="s">
        <v>8354</v>
      </c>
      <c r="D7601" s="387" t="s">
        <v>8349</v>
      </c>
      <c r="E7601" s="378" t="s">
        <v>19547</v>
      </c>
    </row>
    <row r="7602" spans="1:5">
      <c r="A7602" s="387">
        <v>38001</v>
      </c>
      <c r="B7602" s="387" t="s">
        <v>9135</v>
      </c>
      <c r="C7602" s="387" t="s">
        <v>8354</v>
      </c>
      <c r="D7602" s="387" t="s">
        <v>8349</v>
      </c>
      <c r="E7602" s="378" t="s">
        <v>9136</v>
      </c>
    </row>
    <row r="7603" spans="1:5">
      <c r="A7603" s="387">
        <v>38002</v>
      </c>
      <c r="B7603" s="387" t="s">
        <v>9137</v>
      </c>
      <c r="C7603" s="387" t="s">
        <v>8354</v>
      </c>
      <c r="D7603" s="387" t="s">
        <v>8349</v>
      </c>
      <c r="E7603" s="378" t="s">
        <v>9138</v>
      </c>
    </row>
    <row r="7604" spans="1:5">
      <c r="A7604" s="387">
        <v>38003</v>
      </c>
      <c r="B7604" s="387" t="s">
        <v>9139</v>
      </c>
      <c r="C7604" s="387" t="s">
        <v>8354</v>
      </c>
      <c r="D7604" s="387" t="s">
        <v>8349</v>
      </c>
      <c r="E7604" s="378" t="s">
        <v>17889</v>
      </c>
    </row>
    <row r="7605" spans="1:5">
      <c r="A7605" s="387">
        <v>38004</v>
      </c>
      <c r="B7605" s="387" t="s">
        <v>9140</v>
      </c>
      <c r="C7605" s="387" t="s">
        <v>8354</v>
      </c>
      <c r="D7605" s="387" t="s">
        <v>8349</v>
      </c>
      <c r="E7605" s="378" t="s">
        <v>14533</v>
      </c>
    </row>
    <row r="7606" spans="1:5">
      <c r="A7606" s="387">
        <v>36327</v>
      </c>
      <c r="B7606" s="387" t="s">
        <v>9141</v>
      </c>
      <c r="C7606" s="387" t="s">
        <v>8354</v>
      </c>
      <c r="D7606" s="387" t="s">
        <v>8367</v>
      </c>
      <c r="E7606" s="378" t="s">
        <v>7560</v>
      </c>
    </row>
    <row r="7607" spans="1:5">
      <c r="A7607" s="387">
        <v>38992</v>
      </c>
      <c r="B7607" s="387" t="s">
        <v>9142</v>
      </c>
      <c r="C7607" s="387" t="s">
        <v>8354</v>
      </c>
      <c r="D7607" s="387" t="s">
        <v>8367</v>
      </c>
      <c r="E7607" s="378" t="s">
        <v>4458</v>
      </c>
    </row>
    <row r="7608" spans="1:5">
      <c r="A7608" s="387">
        <v>38993</v>
      </c>
      <c r="B7608" s="387" t="s">
        <v>9143</v>
      </c>
      <c r="C7608" s="387" t="s">
        <v>8354</v>
      </c>
      <c r="D7608" s="387" t="s">
        <v>8367</v>
      </c>
      <c r="E7608" s="378" t="s">
        <v>14717</v>
      </c>
    </row>
    <row r="7609" spans="1:5">
      <c r="A7609" s="387">
        <v>38418</v>
      </c>
      <c r="B7609" s="387" t="s">
        <v>9144</v>
      </c>
      <c r="C7609" s="387" t="s">
        <v>8354</v>
      </c>
      <c r="D7609" s="387" t="s">
        <v>8349</v>
      </c>
      <c r="E7609" s="378" t="s">
        <v>17639</v>
      </c>
    </row>
    <row r="7610" spans="1:5">
      <c r="A7610" s="387">
        <v>39178</v>
      </c>
      <c r="B7610" s="387" t="s">
        <v>9145</v>
      </c>
      <c r="C7610" s="387" t="s">
        <v>8354</v>
      </c>
      <c r="D7610" s="387" t="s">
        <v>8349</v>
      </c>
      <c r="E7610" s="378" t="s">
        <v>1750</v>
      </c>
    </row>
    <row r="7611" spans="1:5">
      <c r="A7611" s="387">
        <v>39177</v>
      </c>
      <c r="B7611" s="387" t="s">
        <v>9146</v>
      </c>
      <c r="C7611" s="387" t="s">
        <v>8354</v>
      </c>
      <c r="D7611" s="387" t="s">
        <v>8349</v>
      </c>
      <c r="E7611" s="378" t="s">
        <v>15063</v>
      </c>
    </row>
    <row r="7612" spans="1:5">
      <c r="A7612" s="387">
        <v>39174</v>
      </c>
      <c r="B7612" s="387" t="s">
        <v>9147</v>
      </c>
      <c r="C7612" s="387" t="s">
        <v>8354</v>
      </c>
      <c r="D7612" s="387" t="s">
        <v>8349</v>
      </c>
      <c r="E7612" s="378" t="s">
        <v>1469</v>
      </c>
    </row>
    <row r="7613" spans="1:5">
      <c r="A7613" s="387">
        <v>39176</v>
      </c>
      <c r="B7613" s="387" t="s">
        <v>9148</v>
      </c>
      <c r="C7613" s="387" t="s">
        <v>8354</v>
      </c>
      <c r="D7613" s="387" t="s">
        <v>8349</v>
      </c>
      <c r="E7613" s="378" t="s">
        <v>1240</v>
      </c>
    </row>
    <row r="7614" spans="1:5">
      <c r="A7614" s="387">
        <v>39180</v>
      </c>
      <c r="B7614" s="387" t="s">
        <v>9149</v>
      </c>
      <c r="C7614" s="387" t="s">
        <v>8354</v>
      </c>
      <c r="D7614" s="387" t="s">
        <v>8349</v>
      </c>
      <c r="E7614" s="378" t="s">
        <v>901</v>
      </c>
    </row>
    <row r="7615" spans="1:5">
      <c r="A7615" s="387">
        <v>39179</v>
      </c>
      <c r="B7615" s="387" t="s">
        <v>9150</v>
      </c>
      <c r="C7615" s="387" t="s">
        <v>8354</v>
      </c>
      <c r="D7615" s="387" t="s">
        <v>8349</v>
      </c>
      <c r="E7615" s="378" t="s">
        <v>958</v>
      </c>
    </row>
    <row r="7616" spans="1:5">
      <c r="A7616" s="387">
        <v>39175</v>
      </c>
      <c r="B7616" s="387" t="s">
        <v>9151</v>
      </c>
      <c r="C7616" s="387" t="s">
        <v>8354</v>
      </c>
      <c r="D7616" s="387" t="s">
        <v>8349</v>
      </c>
      <c r="E7616" s="378" t="s">
        <v>1430</v>
      </c>
    </row>
    <row r="7617" spans="1:5">
      <c r="A7617" s="387">
        <v>39217</v>
      </c>
      <c r="B7617" s="387" t="s">
        <v>9152</v>
      </c>
      <c r="C7617" s="387" t="s">
        <v>8354</v>
      </c>
      <c r="D7617" s="387" t="s">
        <v>8349</v>
      </c>
      <c r="E7617" s="378" t="s">
        <v>9698</v>
      </c>
    </row>
    <row r="7618" spans="1:5">
      <c r="A7618" s="387">
        <v>39181</v>
      </c>
      <c r="B7618" s="387" t="s">
        <v>9153</v>
      </c>
      <c r="C7618" s="387" t="s">
        <v>8354</v>
      </c>
      <c r="D7618" s="387" t="s">
        <v>8349</v>
      </c>
      <c r="E7618" s="378" t="s">
        <v>16010</v>
      </c>
    </row>
    <row r="7619" spans="1:5">
      <c r="A7619" s="387">
        <v>39182</v>
      </c>
      <c r="B7619" s="387" t="s">
        <v>9154</v>
      </c>
      <c r="C7619" s="387" t="s">
        <v>8354</v>
      </c>
      <c r="D7619" s="387" t="s">
        <v>8349</v>
      </c>
      <c r="E7619" s="378" t="s">
        <v>6392</v>
      </c>
    </row>
    <row r="7620" spans="1:5">
      <c r="A7620" s="387">
        <v>12616</v>
      </c>
      <c r="B7620" s="387" t="s">
        <v>9155</v>
      </c>
      <c r="C7620" s="387" t="s">
        <v>8354</v>
      </c>
      <c r="D7620" s="387" t="s">
        <v>8367</v>
      </c>
      <c r="E7620" s="378" t="s">
        <v>405</v>
      </c>
    </row>
    <row r="7621" spans="1:5">
      <c r="A7621" s="387">
        <v>1049</v>
      </c>
      <c r="B7621" s="387" t="s">
        <v>9156</v>
      </c>
      <c r="C7621" s="387" t="s">
        <v>8354</v>
      </c>
      <c r="D7621" s="387" t="s">
        <v>8349</v>
      </c>
      <c r="E7621" s="378" t="s">
        <v>6299</v>
      </c>
    </row>
    <row r="7622" spans="1:5">
      <c r="A7622" s="387">
        <v>1099</v>
      </c>
      <c r="B7622" s="387" t="s">
        <v>9157</v>
      </c>
      <c r="C7622" s="387" t="s">
        <v>8354</v>
      </c>
      <c r="D7622" s="387" t="s">
        <v>8349</v>
      </c>
      <c r="E7622" s="378" t="s">
        <v>17783</v>
      </c>
    </row>
    <row r="7623" spans="1:5">
      <c r="A7623" s="387">
        <v>39678</v>
      </c>
      <c r="B7623" s="387" t="s">
        <v>9158</v>
      </c>
      <c r="C7623" s="387" t="s">
        <v>8354</v>
      </c>
      <c r="D7623" s="387" t="s">
        <v>8349</v>
      </c>
      <c r="E7623" s="378" t="s">
        <v>1242</v>
      </c>
    </row>
    <row r="7624" spans="1:5">
      <c r="A7624" s="387">
        <v>1050</v>
      </c>
      <c r="B7624" s="387" t="s">
        <v>9159</v>
      </c>
      <c r="C7624" s="387" t="s">
        <v>8354</v>
      </c>
      <c r="D7624" s="387" t="s">
        <v>8349</v>
      </c>
      <c r="E7624" s="378" t="s">
        <v>1035</v>
      </c>
    </row>
    <row r="7625" spans="1:5">
      <c r="A7625" s="387">
        <v>1101</v>
      </c>
      <c r="B7625" s="387" t="s">
        <v>9160</v>
      </c>
      <c r="C7625" s="387" t="s">
        <v>8354</v>
      </c>
      <c r="D7625" s="387" t="s">
        <v>8349</v>
      </c>
      <c r="E7625" s="378" t="s">
        <v>14192</v>
      </c>
    </row>
    <row r="7626" spans="1:5">
      <c r="A7626" s="387">
        <v>1100</v>
      </c>
      <c r="B7626" s="387" t="s">
        <v>9161</v>
      </c>
      <c r="C7626" s="387" t="s">
        <v>8354</v>
      </c>
      <c r="D7626" s="387" t="s">
        <v>8349</v>
      </c>
      <c r="E7626" s="378" t="s">
        <v>14521</v>
      </c>
    </row>
    <row r="7627" spans="1:5">
      <c r="A7627" s="387">
        <v>39679</v>
      </c>
      <c r="B7627" s="387" t="s">
        <v>9162</v>
      </c>
      <c r="C7627" s="387" t="s">
        <v>8354</v>
      </c>
      <c r="D7627" s="387" t="s">
        <v>8349</v>
      </c>
      <c r="E7627" s="378" t="s">
        <v>14040</v>
      </c>
    </row>
    <row r="7628" spans="1:5">
      <c r="A7628" s="387">
        <v>1098</v>
      </c>
      <c r="B7628" s="387" t="s">
        <v>9163</v>
      </c>
      <c r="C7628" s="387" t="s">
        <v>8354</v>
      </c>
      <c r="D7628" s="387" t="s">
        <v>8349</v>
      </c>
      <c r="E7628" s="378" t="s">
        <v>6035</v>
      </c>
    </row>
    <row r="7629" spans="1:5">
      <c r="A7629" s="387">
        <v>1102</v>
      </c>
      <c r="B7629" s="387" t="s">
        <v>9164</v>
      </c>
      <c r="C7629" s="387" t="s">
        <v>8354</v>
      </c>
      <c r="D7629" s="387" t="s">
        <v>8349</v>
      </c>
      <c r="E7629" s="378" t="s">
        <v>5558</v>
      </c>
    </row>
    <row r="7630" spans="1:5">
      <c r="A7630" s="387">
        <v>1051</v>
      </c>
      <c r="B7630" s="387" t="s">
        <v>9165</v>
      </c>
      <c r="C7630" s="387" t="s">
        <v>8354</v>
      </c>
      <c r="D7630" s="387" t="s">
        <v>8349</v>
      </c>
      <c r="E7630" s="378" t="s">
        <v>15064</v>
      </c>
    </row>
    <row r="7631" spans="1:5">
      <c r="A7631" s="387">
        <v>37399</v>
      </c>
      <c r="B7631" s="387" t="s">
        <v>9166</v>
      </c>
      <c r="C7631" s="387" t="s">
        <v>8354</v>
      </c>
      <c r="D7631" s="387" t="s">
        <v>8349</v>
      </c>
      <c r="E7631" s="378" t="s">
        <v>19548</v>
      </c>
    </row>
    <row r="7632" spans="1:5">
      <c r="A7632" s="387">
        <v>41955</v>
      </c>
      <c r="B7632" s="387" t="s">
        <v>9167</v>
      </c>
      <c r="C7632" s="387" t="s">
        <v>8437</v>
      </c>
      <c r="D7632" s="387" t="s">
        <v>8349</v>
      </c>
      <c r="E7632" s="378" t="s">
        <v>19549</v>
      </c>
    </row>
    <row r="7633" spans="1:5">
      <c r="A7633" s="387">
        <v>41953</v>
      </c>
      <c r="B7633" s="387" t="s">
        <v>9168</v>
      </c>
      <c r="C7633" s="387" t="s">
        <v>8437</v>
      </c>
      <c r="D7633" s="387" t="s">
        <v>8349</v>
      </c>
      <c r="E7633" s="378" t="s">
        <v>3851</v>
      </c>
    </row>
    <row r="7634" spans="1:5">
      <c r="A7634" s="387">
        <v>41954</v>
      </c>
      <c r="B7634" s="387" t="s">
        <v>9169</v>
      </c>
      <c r="C7634" s="387" t="s">
        <v>8437</v>
      </c>
      <c r="D7634" s="387" t="s">
        <v>8349</v>
      </c>
      <c r="E7634" s="378" t="s">
        <v>17362</v>
      </c>
    </row>
    <row r="7635" spans="1:5">
      <c r="A7635" s="387">
        <v>25004</v>
      </c>
      <c r="B7635" s="387" t="s">
        <v>9170</v>
      </c>
      <c r="C7635" s="387" t="s">
        <v>8437</v>
      </c>
      <c r="D7635" s="387" t="s">
        <v>8349</v>
      </c>
      <c r="E7635" s="378" t="s">
        <v>5531</v>
      </c>
    </row>
    <row r="7636" spans="1:5">
      <c r="A7636" s="387">
        <v>25002</v>
      </c>
      <c r="B7636" s="387" t="s">
        <v>9171</v>
      </c>
      <c r="C7636" s="387" t="s">
        <v>8437</v>
      </c>
      <c r="D7636" s="387" t="s">
        <v>8349</v>
      </c>
      <c r="E7636" s="378" t="s">
        <v>4045</v>
      </c>
    </row>
    <row r="7637" spans="1:5">
      <c r="A7637" s="387">
        <v>37409</v>
      </c>
      <c r="B7637" s="387" t="s">
        <v>9173</v>
      </c>
      <c r="C7637" s="387" t="s">
        <v>8437</v>
      </c>
      <c r="D7637" s="387" t="s">
        <v>8349</v>
      </c>
      <c r="E7637" s="378" t="s">
        <v>13974</v>
      </c>
    </row>
    <row r="7638" spans="1:5">
      <c r="A7638" s="387">
        <v>841</v>
      </c>
      <c r="B7638" s="387" t="s">
        <v>9175</v>
      </c>
      <c r="C7638" s="387" t="s">
        <v>8437</v>
      </c>
      <c r="D7638" s="387" t="s">
        <v>8352</v>
      </c>
      <c r="E7638" s="378" t="s">
        <v>4304</v>
      </c>
    </row>
    <row r="7639" spans="1:5">
      <c r="A7639" s="387">
        <v>25005</v>
      </c>
      <c r="B7639" s="387" t="s">
        <v>9176</v>
      </c>
      <c r="C7639" s="387" t="s">
        <v>8437</v>
      </c>
      <c r="D7639" s="387" t="s">
        <v>8349</v>
      </c>
      <c r="E7639" s="378" t="s">
        <v>5518</v>
      </c>
    </row>
    <row r="7640" spans="1:5">
      <c r="A7640" s="387">
        <v>25003</v>
      </c>
      <c r="B7640" s="387" t="s">
        <v>9177</v>
      </c>
      <c r="C7640" s="387" t="s">
        <v>8437</v>
      </c>
      <c r="D7640" s="387" t="s">
        <v>8349</v>
      </c>
      <c r="E7640" s="378" t="s">
        <v>14670</v>
      </c>
    </row>
    <row r="7641" spans="1:5">
      <c r="A7641" s="387">
        <v>37410</v>
      </c>
      <c r="B7641" s="387" t="s">
        <v>9178</v>
      </c>
      <c r="C7641" s="387" t="s">
        <v>8437</v>
      </c>
      <c r="D7641" s="387" t="s">
        <v>8349</v>
      </c>
      <c r="E7641" s="378" t="s">
        <v>5518</v>
      </c>
    </row>
    <row r="7642" spans="1:5">
      <c r="A7642" s="387">
        <v>842</v>
      </c>
      <c r="B7642" s="387" t="s">
        <v>9179</v>
      </c>
      <c r="C7642" s="387" t="s">
        <v>8437</v>
      </c>
      <c r="D7642" s="387" t="s">
        <v>8349</v>
      </c>
      <c r="E7642" s="378" t="s">
        <v>18088</v>
      </c>
    </row>
    <row r="7643" spans="1:5">
      <c r="A7643" s="387">
        <v>862</v>
      </c>
      <c r="B7643" s="387" t="s">
        <v>9181</v>
      </c>
      <c r="C7643" s="387" t="s">
        <v>8378</v>
      </c>
      <c r="D7643" s="387" t="s">
        <v>8349</v>
      </c>
      <c r="E7643" s="378" t="s">
        <v>5288</v>
      </c>
    </row>
    <row r="7644" spans="1:5">
      <c r="A7644" s="387">
        <v>866</v>
      </c>
      <c r="B7644" s="387" t="s">
        <v>9182</v>
      </c>
      <c r="C7644" s="387" t="s">
        <v>8378</v>
      </c>
      <c r="D7644" s="387" t="s">
        <v>8349</v>
      </c>
      <c r="E7644" s="378" t="s">
        <v>19550</v>
      </c>
    </row>
    <row r="7645" spans="1:5">
      <c r="A7645" s="387">
        <v>892</v>
      </c>
      <c r="B7645" s="387" t="s">
        <v>9183</v>
      </c>
      <c r="C7645" s="387" t="s">
        <v>8378</v>
      </c>
      <c r="D7645" s="387" t="s">
        <v>8349</v>
      </c>
      <c r="E7645" s="378" t="s">
        <v>18810</v>
      </c>
    </row>
    <row r="7646" spans="1:5">
      <c r="A7646" s="387">
        <v>857</v>
      </c>
      <c r="B7646" s="387" t="s">
        <v>9184</v>
      </c>
      <c r="C7646" s="387" t="s">
        <v>8378</v>
      </c>
      <c r="D7646" s="387" t="s">
        <v>8352</v>
      </c>
      <c r="E7646" s="378" t="s">
        <v>16332</v>
      </c>
    </row>
    <row r="7647" spans="1:5">
      <c r="A7647" s="387">
        <v>37404</v>
      </c>
      <c r="B7647" s="387" t="s">
        <v>9185</v>
      </c>
      <c r="C7647" s="387" t="s">
        <v>8378</v>
      </c>
      <c r="D7647" s="387" t="s">
        <v>8349</v>
      </c>
      <c r="E7647" s="378" t="s">
        <v>19551</v>
      </c>
    </row>
    <row r="7648" spans="1:5">
      <c r="A7648" s="387">
        <v>868</v>
      </c>
      <c r="B7648" s="387" t="s">
        <v>9186</v>
      </c>
      <c r="C7648" s="387" t="s">
        <v>8378</v>
      </c>
      <c r="D7648" s="387" t="s">
        <v>8349</v>
      </c>
      <c r="E7648" s="378" t="s">
        <v>15065</v>
      </c>
    </row>
    <row r="7649" spans="1:5">
      <c r="A7649" s="387">
        <v>870</v>
      </c>
      <c r="B7649" s="387" t="s">
        <v>9187</v>
      </c>
      <c r="C7649" s="387" t="s">
        <v>8378</v>
      </c>
      <c r="D7649" s="387" t="s">
        <v>8349</v>
      </c>
      <c r="E7649" s="378" t="s">
        <v>19552</v>
      </c>
    </row>
    <row r="7650" spans="1:5">
      <c r="A7650" s="387">
        <v>863</v>
      </c>
      <c r="B7650" s="387" t="s">
        <v>9188</v>
      </c>
      <c r="C7650" s="387" t="s">
        <v>8378</v>
      </c>
      <c r="D7650" s="387" t="s">
        <v>8349</v>
      </c>
      <c r="E7650" s="378" t="s">
        <v>19553</v>
      </c>
    </row>
    <row r="7651" spans="1:5">
      <c r="A7651" s="387">
        <v>867</v>
      </c>
      <c r="B7651" s="387" t="s">
        <v>9189</v>
      </c>
      <c r="C7651" s="387" t="s">
        <v>8378</v>
      </c>
      <c r="D7651" s="387" t="s">
        <v>8349</v>
      </c>
      <c r="E7651" s="378" t="s">
        <v>19554</v>
      </c>
    </row>
    <row r="7652" spans="1:5">
      <c r="A7652" s="387">
        <v>891</v>
      </c>
      <c r="B7652" s="387" t="s">
        <v>9190</v>
      </c>
      <c r="C7652" s="387" t="s">
        <v>8378</v>
      </c>
      <c r="D7652" s="387" t="s">
        <v>8349</v>
      </c>
      <c r="E7652" s="378" t="s">
        <v>19555</v>
      </c>
    </row>
    <row r="7653" spans="1:5">
      <c r="A7653" s="387">
        <v>864</v>
      </c>
      <c r="B7653" s="387" t="s">
        <v>9191</v>
      </c>
      <c r="C7653" s="387" t="s">
        <v>8378</v>
      </c>
      <c r="D7653" s="387" t="s">
        <v>8349</v>
      </c>
      <c r="E7653" s="378" t="s">
        <v>15066</v>
      </c>
    </row>
    <row r="7654" spans="1:5">
      <c r="A7654" s="387">
        <v>865</v>
      </c>
      <c r="B7654" s="387" t="s">
        <v>9192</v>
      </c>
      <c r="C7654" s="387" t="s">
        <v>8378</v>
      </c>
      <c r="D7654" s="387" t="s">
        <v>8349</v>
      </c>
      <c r="E7654" s="378" t="s">
        <v>19556</v>
      </c>
    </row>
    <row r="7655" spans="1:5">
      <c r="A7655" s="387">
        <v>1006</v>
      </c>
      <c r="B7655" s="387" t="s">
        <v>9193</v>
      </c>
      <c r="C7655" s="387" t="s">
        <v>8378</v>
      </c>
      <c r="D7655" s="387" t="s">
        <v>8349</v>
      </c>
      <c r="E7655" s="378" t="s">
        <v>19557</v>
      </c>
    </row>
    <row r="7656" spans="1:5">
      <c r="A7656" s="387">
        <v>948</v>
      </c>
      <c r="B7656" s="387" t="s">
        <v>9194</v>
      </c>
      <c r="C7656" s="387" t="s">
        <v>8378</v>
      </c>
      <c r="D7656" s="387" t="s">
        <v>8349</v>
      </c>
      <c r="E7656" s="378" t="s">
        <v>15067</v>
      </c>
    </row>
    <row r="7657" spans="1:5">
      <c r="A7657" s="387">
        <v>947</v>
      </c>
      <c r="B7657" s="387" t="s">
        <v>9195</v>
      </c>
      <c r="C7657" s="387" t="s">
        <v>8378</v>
      </c>
      <c r="D7657" s="387" t="s">
        <v>8349</v>
      </c>
      <c r="E7657" s="378" t="s">
        <v>19558</v>
      </c>
    </row>
    <row r="7658" spans="1:5">
      <c r="A7658" s="387">
        <v>911</v>
      </c>
      <c r="B7658" s="387" t="s">
        <v>9196</v>
      </c>
      <c r="C7658" s="387" t="s">
        <v>8378</v>
      </c>
      <c r="D7658" s="387" t="s">
        <v>8349</v>
      </c>
      <c r="E7658" s="378" t="s">
        <v>15068</v>
      </c>
    </row>
    <row r="7659" spans="1:5">
      <c r="A7659" s="387">
        <v>925</v>
      </c>
      <c r="B7659" s="387" t="s">
        <v>9198</v>
      </c>
      <c r="C7659" s="387" t="s">
        <v>8378</v>
      </c>
      <c r="D7659" s="387" t="s">
        <v>8349</v>
      </c>
      <c r="E7659" s="378" t="s">
        <v>19559</v>
      </c>
    </row>
    <row r="7660" spans="1:5">
      <c r="A7660" s="387">
        <v>954</v>
      </c>
      <c r="B7660" s="387" t="s">
        <v>9199</v>
      </c>
      <c r="C7660" s="387" t="s">
        <v>8378</v>
      </c>
      <c r="D7660" s="387" t="s">
        <v>8349</v>
      </c>
      <c r="E7660" s="378" t="s">
        <v>15069</v>
      </c>
    </row>
    <row r="7661" spans="1:5">
      <c r="A7661" s="387">
        <v>901</v>
      </c>
      <c r="B7661" s="387" t="s">
        <v>9200</v>
      </c>
      <c r="C7661" s="387" t="s">
        <v>8378</v>
      </c>
      <c r="D7661" s="387" t="s">
        <v>8349</v>
      </c>
      <c r="E7661" s="378" t="s">
        <v>15070</v>
      </c>
    </row>
    <row r="7662" spans="1:5">
      <c r="A7662" s="387">
        <v>926</v>
      </c>
      <c r="B7662" s="387" t="s">
        <v>9201</v>
      </c>
      <c r="C7662" s="387" t="s">
        <v>8378</v>
      </c>
      <c r="D7662" s="387" t="s">
        <v>8349</v>
      </c>
      <c r="E7662" s="378" t="s">
        <v>19560</v>
      </c>
    </row>
    <row r="7663" spans="1:5">
      <c r="A7663" s="387">
        <v>912</v>
      </c>
      <c r="B7663" s="387" t="s">
        <v>9202</v>
      </c>
      <c r="C7663" s="387" t="s">
        <v>8378</v>
      </c>
      <c r="D7663" s="387" t="s">
        <v>8349</v>
      </c>
      <c r="E7663" s="378" t="s">
        <v>15071</v>
      </c>
    </row>
    <row r="7664" spans="1:5">
      <c r="A7664" s="387">
        <v>955</v>
      </c>
      <c r="B7664" s="387" t="s">
        <v>9203</v>
      </c>
      <c r="C7664" s="387" t="s">
        <v>8378</v>
      </c>
      <c r="D7664" s="387" t="s">
        <v>8349</v>
      </c>
      <c r="E7664" s="378" t="s">
        <v>19561</v>
      </c>
    </row>
    <row r="7665" spans="1:5">
      <c r="A7665" s="387">
        <v>946</v>
      </c>
      <c r="B7665" s="387" t="s">
        <v>9204</v>
      </c>
      <c r="C7665" s="387" t="s">
        <v>8378</v>
      </c>
      <c r="D7665" s="387" t="s">
        <v>8349</v>
      </c>
      <c r="E7665" s="378" t="s">
        <v>15072</v>
      </c>
    </row>
    <row r="7666" spans="1:5">
      <c r="A7666" s="387">
        <v>953</v>
      </c>
      <c r="B7666" s="387" t="s">
        <v>9205</v>
      </c>
      <c r="C7666" s="387" t="s">
        <v>8378</v>
      </c>
      <c r="D7666" s="387" t="s">
        <v>8349</v>
      </c>
      <c r="E7666" s="378" t="s">
        <v>19562</v>
      </c>
    </row>
    <row r="7667" spans="1:5">
      <c r="A7667" s="387">
        <v>902</v>
      </c>
      <c r="B7667" s="387" t="s">
        <v>9206</v>
      </c>
      <c r="C7667" s="387" t="s">
        <v>8378</v>
      </c>
      <c r="D7667" s="387" t="s">
        <v>8349</v>
      </c>
      <c r="E7667" s="378" t="s">
        <v>19563</v>
      </c>
    </row>
    <row r="7668" spans="1:5">
      <c r="A7668" s="387">
        <v>927</v>
      </c>
      <c r="B7668" s="387" t="s">
        <v>9207</v>
      </c>
      <c r="C7668" s="387" t="s">
        <v>8378</v>
      </c>
      <c r="D7668" s="387" t="s">
        <v>8349</v>
      </c>
      <c r="E7668" s="378" t="s">
        <v>19564</v>
      </c>
    </row>
    <row r="7669" spans="1:5">
      <c r="A7669" s="387">
        <v>913</v>
      </c>
      <c r="B7669" s="387" t="s">
        <v>9208</v>
      </c>
      <c r="C7669" s="387" t="s">
        <v>8378</v>
      </c>
      <c r="D7669" s="387" t="s">
        <v>8349</v>
      </c>
      <c r="E7669" s="378" t="s">
        <v>19565</v>
      </c>
    </row>
    <row r="7670" spans="1:5">
      <c r="A7670" s="387">
        <v>903</v>
      </c>
      <c r="B7670" s="387" t="s">
        <v>9209</v>
      </c>
      <c r="C7670" s="387" t="s">
        <v>8378</v>
      </c>
      <c r="D7670" s="387" t="s">
        <v>8349</v>
      </c>
      <c r="E7670" s="378" t="s">
        <v>19566</v>
      </c>
    </row>
    <row r="7671" spans="1:5">
      <c r="A7671" s="387">
        <v>945</v>
      </c>
      <c r="B7671" s="387" t="s">
        <v>9210</v>
      </c>
      <c r="C7671" s="387" t="s">
        <v>8378</v>
      </c>
      <c r="D7671" s="387" t="s">
        <v>8349</v>
      </c>
      <c r="E7671" s="378" t="s">
        <v>19567</v>
      </c>
    </row>
    <row r="7672" spans="1:5">
      <c r="A7672" s="387">
        <v>914</v>
      </c>
      <c r="B7672" s="387" t="s">
        <v>9211</v>
      </c>
      <c r="C7672" s="387" t="s">
        <v>8378</v>
      </c>
      <c r="D7672" s="387" t="s">
        <v>8349</v>
      </c>
      <c r="E7672" s="378" t="s">
        <v>19568</v>
      </c>
    </row>
    <row r="7673" spans="1:5">
      <c r="A7673" s="387">
        <v>993</v>
      </c>
      <c r="B7673" s="387" t="s">
        <v>9212</v>
      </c>
      <c r="C7673" s="387" t="s">
        <v>8378</v>
      </c>
      <c r="D7673" s="387" t="s">
        <v>8349</v>
      </c>
      <c r="E7673" s="378" t="s">
        <v>1495</v>
      </c>
    </row>
    <row r="7674" spans="1:5">
      <c r="A7674" s="387">
        <v>1020</v>
      </c>
      <c r="B7674" s="387" t="s">
        <v>9213</v>
      </c>
      <c r="C7674" s="387" t="s">
        <v>8378</v>
      </c>
      <c r="D7674" s="387" t="s">
        <v>8349</v>
      </c>
      <c r="E7674" s="378" t="s">
        <v>3827</v>
      </c>
    </row>
    <row r="7675" spans="1:5">
      <c r="A7675" s="387">
        <v>1017</v>
      </c>
      <c r="B7675" s="387" t="s">
        <v>9214</v>
      </c>
      <c r="C7675" s="387" t="s">
        <v>8378</v>
      </c>
      <c r="D7675" s="387" t="s">
        <v>8349</v>
      </c>
      <c r="E7675" s="378" t="s">
        <v>19147</v>
      </c>
    </row>
    <row r="7676" spans="1:5">
      <c r="A7676" s="387">
        <v>999</v>
      </c>
      <c r="B7676" s="387" t="s">
        <v>9215</v>
      </c>
      <c r="C7676" s="387" t="s">
        <v>8378</v>
      </c>
      <c r="D7676" s="387" t="s">
        <v>8349</v>
      </c>
      <c r="E7676" s="378" t="s">
        <v>19569</v>
      </c>
    </row>
    <row r="7677" spans="1:5">
      <c r="A7677" s="387">
        <v>995</v>
      </c>
      <c r="B7677" s="387" t="s">
        <v>9216</v>
      </c>
      <c r="C7677" s="387" t="s">
        <v>8378</v>
      </c>
      <c r="D7677" s="387" t="s">
        <v>8349</v>
      </c>
      <c r="E7677" s="378" t="s">
        <v>2732</v>
      </c>
    </row>
    <row r="7678" spans="1:5">
      <c r="A7678" s="387">
        <v>1000</v>
      </c>
      <c r="B7678" s="387" t="s">
        <v>9218</v>
      </c>
      <c r="C7678" s="387" t="s">
        <v>8378</v>
      </c>
      <c r="D7678" s="387" t="s">
        <v>8349</v>
      </c>
      <c r="E7678" s="378" t="s">
        <v>19570</v>
      </c>
    </row>
    <row r="7679" spans="1:5">
      <c r="A7679" s="387">
        <v>1022</v>
      </c>
      <c r="B7679" s="387" t="s">
        <v>9219</v>
      </c>
      <c r="C7679" s="387" t="s">
        <v>8378</v>
      </c>
      <c r="D7679" s="387" t="s">
        <v>8349</v>
      </c>
      <c r="E7679" s="378" t="s">
        <v>10613</v>
      </c>
    </row>
    <row r="7680" spans="1:5">
      <c r="A7680" s="387">
        <v>1015</v>
      </c>
      <c r="B7680" s="387" t="s">
        <v>9220</v>
      </c>
      <c r="C7680" s="387" t="s">
        <v>8378</v>
      </c>
      <c r="D7680" s="387" t="s">
        <v>8349</v>
      </c>
      <c r="E7680" s="378" t="s">
        <v>19571</v>
      </c>
    </row>
    <row r="7681" spans="1:5">
      <c r="A7681" s="387">
        <v>996</v>
      </c>
      <c r="B7681" s="387" t="s">
        <v>9221</v>
      </c>
      <c r="C7681" s="387" t="s">
        <v>8378</v>
      </c>
      <c r="D7681" s="387" t="s">
        <v>8349</v>
      </c>
      <c r="E7681" s="378" t="s">
        <v>17406</v>
      </c>
    </row>
    <row r="7682" spans="1:5">
      <c r="A7682" s="387">
        <v>1001</v>
      </c>
      <c r="B7682" s="387" t="s">
        <v>9222</v>
      </c>
      <c r="C7682" s="387" t="s">
        <v>8378</v>
      </c>
      <c r="D7682" s="387" t="s">
        <v>8349</v>
      </c>
      <c r="E7682" s="378" t="s">
        <v>19572</v>
      </c>
    </row>
    <row r="7683" spans="1:5">
      <c r="A7683" s="387">
        <v>1019</v>
      </c>
      <c r="B7683" s="387" t="s">
        <v>9223</v>
      </c>
      <c r="C7683" s="387" t="s">
        <v>8378</v>
      </c>
      <c r="D7683" s="387" t="s">
        <v>8349</v>
      </c>
      <c r="E7683" s="378" t="s">
        <v>15073</v>
      </c>
    </row>
    <row r="7684" spans="1:5">
      <c r="A7684" s="387">
        <v>1021</v>
      </c>
      <c r="B7684" s="387" t="s">
        <v>9224</v>
      </c>
      <c r="C7684" s="387" t="s">
        <v>8378</v>
      </c>
      <c r="D7684" s="387" t="s">
        <v>8349</v>
      </c>
      <c r="E7684" s="378" t="s">
        <v>1485</v>
      </c>
    </row>
    <row r="7685" spans="1:5">
      <c r="A7685" s="387">
        <v>39249</v>
      </c>
      <c r="B7685" s="387" t="s">
        <v>9226</v>
      </c>
      <c r="C7685" s="387" t="s">
        <v>8378</v>
      </c>
      <c r="D7685" s="387" t="s">
        <v>8349</v>
      </c>
      <c r="E7685" s="378" t="s">
        <v>19573</v>
      </c>
    </row>
    <row r="7686" spans="1:5">
      <c r="A7686" s="387">
        <v>1018</v>
      </c>
      <c r="B7686" s="387" t="s">
        <v>9227</v>
      </c>
      <c r="C7686" s="387" t="s">
        <v>8378</v>
      </c>
      <c r="D7686" s="387" t="s">
        <v>8349</v>
      </c>
      <c r="E7686" s="378" t="s">
        <v>19574</v>
      </c>
    </row>
    <row r="7687" spans="1:5">
      <c r="A7687" s="387">
        <v>39250</v>
      </c>
      <c r="B7687" s="387" t="s">
        <v>9228</v>
      </c>
      <c r="C7687" s="387" t="s">
        <v>8378</v>
      </c>
      <c r="D7687" s="387" t="s">
        <v>8349</v>
      </c>
      <c r="E7687" s="378" t="s">
        <v>19575</v>
      </c>
    </row>
    <row r="7688" spans="1:5">
      <c r="A7688" s="387">
        <v>994</v>
      </c>
      <c r="B7688" s="387" t="s">
        <v>9229</v>
      </c>
      <c r="C7688" s="387" t="s">
        <v>8378</v>
      </c>
      <c r="D7688" s="387" t="s">
        <v>8349</v>
      </c>
      <c r="E7688" s="378" t="s">
        <v>3267</v>
      </c>
    </row>
    <row r="7689" spans="1:5">
      <c r="A7689" s="387">
        <v>977</v>
      </c>
      <c r="B7689" s="387" t="s">
        <v>9230</v>
      </c>
      <c r="C7689" s="387" t="s">
        <v>8378</v>
      </c>
      <c r="D7689" s="387" t="s">
        <v>8349</v>
      </c>
      <c r="E7689" s="378" t="s">
        <v>19576</v>
      </c>
    </row>
    <row r="7690" spans="1:5">
      <c r="A7690" s="387">
        <v>998</v>
      </c>
      <c r="B7690" s="387" t="s">
        <v>9231</v>
      </c>
      <c r="C7690" s="387" t="s">
        <v>8378</v>
      </c>
      <c r="D7690" s="387" t="s">
        <v>8349</v>
      </c>
      <c r="E7690" s="378" t="s">
        <v>16297</v>
      </c>
    </row>
    <row r="7691" spans="1:5">
      <c r="A7691" s="387">
        <v>39251</v>
      </c>
      <c r="B7691" s="387" t="s">
        <v>9232</v>
      </c>
      <c r="C7691" s="387" t="s">
        <v>8378</v>
      </c>
      <c r="D7691" s="387" t="s">
        <v>8349</v>
      </c>
      <c r="E7691" s="378" t="s">
        <v>11109</v>
      </c>
    </row>
    <row r="7692" spans="1:5">
      <c r="A7692" s="387">
        <v>1011</v>
      </c>
      <c r="B7692" s="387" t="s">
        <v>9233</v>
      </c>
      <c r="C7692" s="387" t="s">
        <v>8378</v>
      </c>
      <c r="D7692" s="387" t="s">
        <v>8349</v>
      </c>
      <c r="E7692" s="378" t="s">
        <v>1104</v>
      </c>
    </row>
    <row r="7693" spans="1:5">
      <c r="A7693" s="387">
        <v>39252</v>
      </c>
      <c r="B7693" s="387" t="s">
        <v>9234</v>
      </c>
      <c r="C7693" s="387" t="s">
        <v>8378</v>
      </c>
      <c r="D7693" s="387" t="s">
        <v>8349</v>
      </c>
      <c r="E7693" s="378" t="s">
        <v>1679</v>
      </c>
    </row>
    <row r="7694" spans="1:5">
      <c r="A7694" s="387">
        <v>1013</v>
      </c>
      <c r="B7694" s="387" t="s">
        <v>9235</v>
      </c>
      <c r="C7694" s="387" t="s">
        <v>8378</v>
      </c>
      <c r="D7694" s="387" t="s">
        <v>8349</v>
      </c>
      <c r="E7694" s="378" t="s">
        <v>741</v>
      </c>
    </row>
    <row r="7695" spans="1:5">
      <c r="A7695" s="387">
        <v>980</v>
      </c>
      <c r="B7695" s="387" t="s">
        <v>9236</v>
      </c>
      <c r="C7695" s="387" t="s">
        <v>8378</v>
      </c>
      <c r="D7695" s="387" t="s">
        <v>8349</v>
      </c>
      <c r="E7695" s="378" t="s">
        <v>5143</v>
      </c>
    </row>
    <row r="7696" spans="1:5">
      <c r="A7696" s="387">
        <v>39237</v>
      </c>
      <c r="B7696" s="387" t="s">
        <v>9238</v>
      </c>
      <c r="C7696" s="387" t="s">
        <v>8378</v>
      </c>
      <c r="D7696" s="387" t="s">
        <v>8349</v>
      </c>
      <c r="E7696" s="378" t="s">
        <v>19577</v>
      </c>
    </row>
    <row r="7697" spans="1:5">
      <c r="A7697" s="387">
        <v>39238</v>
      </c>
      <c r="B7697" s="387" t="s">
        <v>9239</v>
      </c>
      <c r="C7697" s="387" t="s">
        <v>8378</v>
      </c>
      <c r="D7697" s="387" t="s">
        <v>8349</v>
      </c>
      <c r="E7697" s="378" t="s">
        <v>19578</v>
      </c>
    </row>
    <row r="7698" spans="1:5">
      <c r="A7698" s="387">
        <v>979</v>
      </c>
      <c r="B7698" s="387" t="s">
        <v>9240</v>
      </c>
      <c r="C7698" s="387" t="s">
        <v>8378</v>
      </c>
      <c r="D7698" s="387" t="s">
        <v>8349</v>
      </c>
      <c r="E7698" s="378" t="s">
        <v>1717</v>
      </c>
    </row>
    <row r="7699" spans="1:5">
      <c r="A7699" s="387">
        <v>39239</v>
      </c>
      <c r="B7699" s="387" t="s">
        <v>9241</v>
      </c>
      <c r="C7699" s="387" t="s">
        <v>8378</v>
      </c>
      <c r="D7699" s="387" t="s">
        <v>8349</v>
      </c>
      <c r="E7699" s="378" t="s">
        <v>19579</v>
      </c>
    </row>
    <row r="7700" spans="1:5">
      <c r="A7700" s="387">
        <v>1014</v>
      </c>
      <c r="B7700" s="387" t="s">
        <v>9242</v>
      </c>
      <c r="C7700" s="387" t="s">
        <v>8378</v>
      </c>
      <c r="D7700" s="387" t="s">
        <v>8349</v>
      </c>
      <c r="E7700" s="378" t="s">
        <v>12787</v>
      </c>
    </row>
    <row r="7701" spans="1:5">
      <c r="A7701" s="387">
        <v>39240</v>
      </c>
      <c r="B7701" s="387" t="s">
        <v>9243</v>
      </c>
      <c r="C7701" s="387" t="s">
        <v>8378</v>
      </c>
      <c r="D7701" s="387" t="s">
        <v>8349</v>
      </c>
      <c r="E7701" s="378" t="s">
        <v>19580</v>
      </c>
    </row>
    <row r="7702" spans="1:5">
      <c r="A7702" s="387">
        <v>39232</v>
      </c>
      <c r="B7702" s="387" t="s">
        <v>9244</v>
      </c>
      <c r="C7702" s="387" t="s">
        <v>8378</v>
      </c>
      <c r="D7702" s="387" t="s">
        <v>8349</v>
      </c>
      <c r="E7702" s="378" t="s">
        <v>18310</v>
      </c>
    </row>
    <row r="7703" spans="1:5">
      <c r="A7703" s="387">
        <v>39233</v>
      </c>
      <c r="B7703" s="387" t="s">
        <v>9245</v>
      </c>
      <c r="C7703" s="387" t="s">
        <v>8378</v>
      </c>
      <c r="D7703" s="387" t="s">
        <v>8349</v>
      </c>
      <c r="E7703" s="378" t="s">
        <v>19581</v>
      </c>
    </row>
    <row r="7704" spans="1:5">
      <c r="A7704" s="387">
        <v>981</v>
      </c>
      <c r="B7704" s="387" t="s">
        <v>9246</v>
      </c>
      <c r="C7704" s="387" t="s">
        <v>8378</v>
      </c>
      <c r="D7704" s="387" t="s">
        <v>8352</v>
      </c>
      <c r="E7704" s="378" t="s">
        <v>14500</v>
      </c>
    </row>
    <row r="7705" spans="1:5">
      <c r="A7705" s="387">
        <v>39234</v>
      </c>
      <c r="B7705" s="387" t="s">
        <v>9247</v>
      </c>
      <c r="C7705" s="387" t="s">
        <v>8378</v>
      </c>
      <c r="D7705" s="387" t="s">
        <v>8349</v>
      </c>
      <c r="E7705" s="378" t="s">
        <v>19582</v>
      </c>
    </row>
    <row r="7706" spans="1:5">
      <c r="A7706" s="387">
        <v>982</v>
      </c>
      <c r="B7706" s="387" t="s">
        <v>9248</v>
      </c>
      <c r="C7706" s="387" t="s">
        <v>8378</v>
      </c>
      <c r="D7706" s="387" t="s">
        <v>8349</v>
      </c>
      <c r="E7706" s="378" t="s">
        <v>19583</v>
      </c>
    </row>
    <row r="7707" spans="1:5">
      <c r="A7707" s="387">
        <v>39235</v>
      </c>
      <c r="B7707" s="387" t="s">
        <v>9249</v>
      </c>
      <c r="C7707" s="387" t="s">
        <v>8378</v>
      </c>
      <c r="D7707" s="387" t="s">
        <v>8349</v>
      </c>
      <c r="E7707" s="378" t="s">
        <v>1882</v>
      </c>
    </row>
    <row r="7708" spans="1:5">
      <c r="A7708" s="387">
        <v>39236</v>
      </c>
      <c r="B7708" s="387" t="s">
        <v>9250</v>
      </c>
      <c r="C7708" s="387" t="s">
        <v>8378</v>
      </c>
      <c r="D7708" s="387" t="s">
        <v>8349</v>
      </c>
      <c r="E7708" s="378" t="s">
        <v>19584</v>
      </c>
    </row>
    <row r="7709" spans="1:5">
      <c r="A7709" s="387">
        <v>876</v>
      </c>
      <c r="B7709" s="387" t="s">
        <v>9251</v>
      </c>
      <c r="C7709" s="387" t="s">
        <v>8378</v>
      </c>
      <c r="D7709" s="387" t="s">
        <v>8349</v>
      </c>
      <c r="E7709" s="378" t="s">
        <v>19585</v>
      </c>
    </row>
    <row r="7710" spans="1:5">
      <c r="A7710" s="387">
        <v>877</v>
      </c>
      <c r="B7710" s="387" t="s">
        <v>9252</v>
      </c>
      <c r="C7710" s="387" t="s">
        <v>8378</v>
      </c>
      <c r="D7710" s="387" t="s">
        <v>8349</v>
      </c>
      <c r="E7710" s="378" t="s">
        <v>19586</v>
      </c>
    </row>
    <row r="7711" spans="1:5">
      <c r="A7711" s="387">
        <v>882</v>
      </c>
      <c r="B7711" s="387" t="s">
        <v>9253</v>
      </c>
      <c r="C7711" s="387" t="s">
        <v>8378</v>
      </c>
      <c r="D7711" s="387" t="s">
        <v>8349</v>
      </c>
      <c r="E7711" s="378" t="s">
        <v>19587</v>
      </c>
    </row>
    <row r="7712" spans="1:5">
      <c r="A7712" s="387">
        <v>878</v>
      </c>
      <c r="B7712" s="387" t="s">
        <v>9254</v>
      </c>
      <c r="C7712" s="387" t="s">
        <v>8378</v>
      </c>
      <c r="D7712" s="387" t="s">
        <v>8349</v>
      </c>
      <c r="E7712" s="378" t="s">
        <v>19588</v>
      </c>
    </row>
    <row r="7713" spans="1:5">
      <c r="A7713" s="387">
        <v>879</v>
      </c>
      <c r="B7713" s="387" t="s">
        <v>9255</v>
      </c>
      <c r="C7713" s="387" t="s">
        <v>8378</v>
      </c>
      <c r="D7713" s="387" t="s">
        <v>8349</v>
      </c>
      <c r="E7713" s="378" t="s">
        <v>19589</v>
      </c>
    </row>
    <row r="7714" spans="1:5">
      <c r="A7714" s="387">
        <v>880</v>
      </c>
      <c r="B7714" s="387" t="s">
        <v>9256</v>
      </c>
      <c r="C7714" s="387" t="s">
        <v>8378</v>
      </c>
      <c r="D7714" s="387" t="s">
        <v>8349</v>
      </c>
      <c r="E7714" s="378" t="s">
        <v>19590</v>
      </c>
    </row>
    <row r="7715" spans="1:5">
      <c r="A7715" s="387">
        <v>873</v>
      </c>
      <c r="B7715" s="387" t="s">
        <v>9257</v>
      </c>
      <c r="C7715" s="387" t="s">
        <v>8378</v>
      </c>
      <c r="D7715" s="387" t="s">
        <v>8349</v>
      </c>
      <c r="E7715" s="378" t="s">
        <v>19591</v>
      </c>
    </row>
    <row r="7716" spans="1:5">
      <c r="A7716" s="387">
        <v>881</v>
      </c>
      <c r="B7716" s="387" t="s">
        <v>9258</v>
      </c>
      <c r="C7716" s="387" t="s">
        <v>8378</v>
      </c>
      <c r="D7716" s="387" t="s">
        <v>8349</v>
      </c>
      <c r="E7716" s="378" t="s">
        <v>19592</v>
      </c>
    </row>
    <row r="7717" spans="1:5">
      <c r="A7717" s="387">
        <v>874</v>
      </c>
      <c r="B7717" s="387" t="s">
        <v>9259</v>
      </c>
      <c r="C7717" s="387" t="s">
        <v>8378</v>
      </c>
      <c r="D7717" s="387" t="s">
        <v>8349</v>
      </c>
      <c r="E7717" s="378" t="s">
        <v>19593</v>
      </c>
    </row>
    <row r="7718" spans="1:5">
      <c r="A7718" s="387">
        <v>875</v>
      </c>
      <c r="B7718" s="387" t="s">
        <v>9260</v>
      </c>
      <c r="C7718" s="387" t="s">
        <v>8378</v>
      </c>
      <c r="D7718" s="387" t="s">
        <v>8349</v>
      </c>
      <c r="E7718" s="378" t="s">
        <v>19594</v>
      </c>
    </row>
    <row r="7719" spans="1:5">
      <c r="A7719" s="387">
        <v>983</v>
      </c>
      <c r="B7719" s="387" t="s">
        <v>9261</v>
      </c>
      <c r="C7719" s="387" t="s">
        <v>8378</v>
      </c>
      <c r="D7719" s="387" t="s">
        <v>8349</v>
      </c>
      <c r="E7719" s="378" t="s">
        <v>16264</v>
      </c>
    </row>
    <row r="7720" spans="1:5">
      <c r="A7720" s="387">
        <v>985</v>
      </c>
      <c r="B7720" s="387" t="s">
        <v>9262</v>
      </c>
      <c r="C7720" s="387" t="s">
        <v>8378</v>
      </c>
      <c r="D7720" s="387" t="s">
        <v>8349</v>
      </c>
      <c r="E7720" s="378" t="s">
        <v>3024</v>
      </c>
    </row>
    <row r="7721" spans="1:5">
      <c r="A7721" s="387">
        <v>990</v>
      </c>
      <c r="B7721" s="387" t="s">
        <v>9263</v>
      </c>
      <c r="C7721" s="387" t="s">
        <v>8378</v>
      </c>
      <c r="D7721" s="387" t="s">
        <v>8349</v>
      </c>
      <c r="E7721" s="378" t="s">
        <v>15074</v>
      </c>
    </row>
    <row r="7722" spans="1:5">
      <c r="A7722" s="387">
        <v>39241</v>
      </c>
      <c r="B7722" s="387" t="s">
        <v>9264</v>
      </c>
      <c r="C7722" s="387" t="s">
        <v>8378</v>
      </c>
      <c r="D7722" s="387" t="s">
        <v>8349</v>
      </c>
      <c r="E7722" s="378" t="s">
        <v>15075</v>
      </c>
    </row>
    <row r="7723" spans="1:5">
      <c r="A7723" s="387">
        <v>1005</v>
      </c>
      <c r="B7723" s="387" t="s">
        <v>9266</v>
      </c>
      <c r="C7723" s="387" t="s">
        <v>8378</v>
      </c>
      <c r="D7723" s="387" t="s">
        <v>8349</v>
      </c>
      <c r="E7723" s="378" t="s">
        <v>19595</v>
      </c>
    </row>
    <row r="7724" spans="1:5">
      <c r="A7724" s="387">
        <v>984</v>
      </c>
      <c r="B7724" s="387" t="s">
        <v>9267</v>
      </c>
      <c r="C7724" s="387" t="s">
        <v>8378</v>
      </c>
      <c r="D7724" s="387" t="s">
        <v>8349</v>
      </c>
      <c r="E7724" s="378" t="s">
        <v>19484</v>
      </c>
    </row>
    <row r="7725" spans="1:5">
      <c r="A7725" s="387">
        <v>991</v>
      </c>
      <c r="B7725" s="387" t="s">
        <v>9268</v>
      </c>
      <c r="C7725" s="387" t="s">
        <v>8378</v>
      </c>
      <c r="D7725" s="387" t="s">
        <v>8349</v>
      </c>
      <c r="E7725" s="378" t="s">
        <v>19596</v>
      </c>
    </row>
    <row r="7726" spans="1:5">
      <c r="A7726" s="387">
        <v>986</v>
      </c>
      <c r="B7726" s="387" t="s">
        <v>9269</v>
      </c>
      <c r="C7726" s="387" t="s">
        <v>8378</v>
      </c>
      <c r="D7726" s="387" t="s">
        <v>8349</v>
      </c>
      <c r="E7726" s="378" t="s">
        <v>17723</v>
      </c>
    </row>
    <row r="7727" spans="1:5">
      <c r="A7727" s="387">
        <v>1024</v>
      </c>
      <c r="B7727" s="387" t="s">
        <v>9270</v>
      </c>
      <c r="C7727" s="387" t="s">
        <v>8378</v>
      </c>
      <c r="D7727" s="387" t="s">
        <v>8349</v>
      </c>
      <c r="E7727" s="378" t="s">
        <v>15076</v>
      </c>
    </row>
    <row r="7728" spans="1:5">
      <c r="A7728" s="387">
        <v>987</v>
      </c>
      <c r="B7728" s="387" t="s">
        <v>9271</v>
      </c>
      <c r="C7728" s="387" t="s">
        <v>8378</v>
      </c>
      <c r="D7728" s="387" t="s">
        <v>8349</v>
      </c>
      <c r="E7728" s="378" t="s">
        <v>19597</v>
      </c>
    </row>
    <row r="7729" spans="1:5">
      <c r="A7729" s="387">
        <v>1003</v>
      </c>
      <c r="B7729" s="387" t="s">
        <v>9272</v>
      </c>
      <c r="C7729" s="387" t="s">
        <v>8378</v>
      </c>
      <c r="D7729" s="387" t="s">
        <v>8349</v>
      </c>
      <c r="E7729" s="378" t="s">
        <v>4942</v>
      </c>
    </row>
    <row r="7730" spans="1:5">
      <c r="A7730" s="387">
        <v>992</v>
      </c>
      <c r="B7730" s="387" t="s">
        <v>9273</v>
      </c>
      <c r="C7730" s="387" t="s">
        <v>8378</v>
      </c>
      <c r="D7730" s="387" t="s">
        <v>8349</v>
      </c>
      <c r="E7730" s="378" t="s">
        <v>19598</v>
      </c>
    </row>
    <row r="7731" spans="1:5">
      <c r="A7731" s="387">
        <v>1007</v>
      </c>
      <c r="B7731" s="387" t="s">
        <v>9274</v>
      </c>
      <c r="C7731" s="387" t="s">
        <v>8378</v>
      </c>
      <c r="D7731" s="387" t="s">
        <v>8349</v>
      </c>
      <c r="E7731" s="378" t="s">
        <v>15077</v>
      </c>
    </row>
    <row r="7732" spans="1:5">
      <c r="A7732" s="387">
        <v>39242</v>
      </c>
      <c r="B7732" s="387" t="s">
        <v>9275</v>
      </c>
      <c r="C7732" s="387" t="s">
        <v>8378</v>
      </c>
      <c r="D7732" s="387" t="s">
        <v>8349</v>
      </c>
      <c r="E7732" s="378" t="s">
        <v>19599</v>
      </c>
    </row>
    <row r="7733" spans="1:5">
      <c r="A7733" s="387">
        <v>1008</v>
      </c>
      <c r="B7733" s="387" t="s">
        <v>9276</v>
      </c>
      <c r="C7733" s="387" t="s">
        <v>8378</v>
      </c>
      <c r="D7733" s="387" t="s">
        <v>8349</v>
      </c>
      <c r="E7733" s="378" t="s">
        <v>3333</v>
      </c>
    </row>
    <row r="7734" spans="1:5">
      <c r="A7734" s="387">
        <v>988</v>
      </c>
      <c r="B7734" s="387" t="s">
        <v>9277</v>
      </c>
      <c r="C7734" s="387" t="s">
        <v>8378</v>
      </c>
      <c r="D7734" s="387" t="s">
        <v>8349</v>
      </c>
      <c r="E7734" s="378" t="s">
        <v>4139</v>
      </c>
    </row>
    <row r="7735" spans="1:5">
      <c r="A7735" s="387">
        <v>989</v>
      </c>
      <c r="B7735" s="387" t="s">
        <v>9278</v>
      </c>
      <c r="C7735" s="387" t="s">
        <v>8378</v>
      </c>
      <c r="D7735" s="387" t="s">
        <v>8349</v>
      </c>
      <c r="E7735" s="378" t="s">
        <v>15078</v>
      </c>
    </row>
    <row r="7736" spans="1:5">
      <c r="A7736" s="387">
        <v>39598</v>
      </c>
      <c r="B7736" s="387" t="s">
        <v>9279</v>
      </c>
      <c r="C7736" s="387" t="s">
        <v>8378</v>
      </c>
      <c r="D7736" s="387" t="s">
        <v>8349</v>
      </c>
      <c r="E7736" s="378" t="s">
        <v>11220</v>
      </c>
    </row>
    <row r="7737" spans="1:5">
      <c r="A7737" s="387">
        <v>39599</v>
      </c>
      <c r="B7737" s="387" t="s">
        <v>9280</v>
      </c>
      <c r="C7737" s="387" t="s">
        <v>8378</v>
      </c>
      <c r="D7737" s="387" t="s">
        <v>8349</v>
      </c>
      <c r="E7737" s="378" t="s">
        <v>11562</v>
      </c>
    </row>
    <row r="7738" spans="1:5">
      <c r="A7738" s="387">
        <v>34602</v>
      </c>
      <c r="B7738" s="387" t="s">
        <v>9281</v>
      </c>
      <c r="C7738" s="387" t="s">
        <v>8378</v>
      </c>
      <c r="D7738" s="387" t="s">
        <v>8349</v>
      </c>
      <c r="E7738" s="378" t="s">
        <v>3206</v>
      </c>
    </row>
    <row r="7739" spans="1:5">
      <c r="A7739" s="387">
        <v>34603</v>
      </c>
      <c r="B7739" s="387" t="s">
        <v>9282</v>
      </c>
      <c r="C7739" s="387" t="s">
        <v>8378</v>
      </c>
      <c r="D7739" s="387" t="s">
        <v>8349</v>
      </c>
      <c r="E7739" s="378" t="s">
        <v>5104</v>
      </c>
    </row>
    <row r="7740" spans="1:5">
      <c r="A7740" s="387">
        <v>34607</v>
      </c>
      <c r="B7740" s="387" t="s">
        <v>9283</v>
      </c>
      <c r="C7740" s="387" t="s">
        <v>8378</v>
      </c>
      <c r="D7740" s="387" t="s">
        <v>8349</v>
      </c>
      <c r="E7740" s="378" t="s">
        <v>19600</v>
      </c>
    </row>
    <row r="7741" spans="1:5">
      <c r="A7741" s="387">
        <v>34609</v>
      </c>
      <c r="B7741" s="387" t="s">
        <v>9284</v>
      </c>
      <c r="C7741" s="387" t="s">
        <v>8378</v>
      </c>
      <c r="D7741" s="387" t="s">
        <v>8349</v>
      </c>
      <c r="E7741" s="378" t="s">
        <v>7582</v>
      </c>
    </row>
    <row r="7742" spans="1:5">
      <c r="A7742" s="387">
        <v>34618</v>
      </c>
      <c r="B7742" s="387" t="s">
        <v>9285</v>
      </c>
      <c r="C7742" s="387" t="s">
        <v>8378</v>
      </c>
      <c r="D7742" s="387" t="s">
        <v>8349</v>
      </c>
      <c r="E7742" s="378" t="s">
        <v>2307</v>
      </c>
    </row>
    <row r="7743" spans="1:5">
      <c r="A7743" s="387">
        <v>34620</v>
      </c>
      <c r="B7743" s="387" t="s">
        <v>9286</v>
      </c>
      <c r="C7743" s="387" t="s">
        <v>8378</v>
      </c>
      <c r="D7743" s="387" t="s">
        <v>8349</v>
      </c>
      <c r="E7743" s="378" t="s">
        <v>15079</v>
      </c>
    </row>
    <row r="7744" spans="1:5">
      <c r="A7744" s="387">
        <v>34621</v>
      </c>
      <c r="B7744" s="387" t="s">
        <v>9287</v>
      </c>
      <c r="C7744" s="387" t="s">
        <v>8378</v>
      </c>
      <c r="D7744" s="387" t="s">
        <v>8349</v>
      </c>
      <c r="E7744" s="378" t="s">
        <v>11893</v>
      </c>
    </row>
    <row r="7745" spans="1:5">
      <c r="A7745" s="387">
        <v>34622</v>
      </c>
      <c r="B7745" s="387" t="s">
        <v>9288</v>
      </c>
      <c r="C7745" s="387" t="s">
        <v>8378</v>
      </c>
      <c r="D7745" s="387" t="s">
        <v>8349</v>
      </c>
      <c r="E7745" s="378" t="s">
        <v>15080</v>
      </c>
    </row>
    <row r="7746" spans="1:5">
      <c r="A7746" s="387">
        <v>34624</v>
      </c>
      <c r="B7746" s="387" t="s">
        <v>9289</v>
      </c>
      <c r="C7746" s="387" t="s">
        <v>8378</v>
      </c>
      <c r="D7746" s="387" t="s">
        <v>8349</v>
      </c>
      <c r="E7746" s="378" t="s">
        <v>247</v>
      </c>
    </row>
    <row r="7747" spans="1:5">
      <c r="A7747" s="387">
        <v>34626</v>
      </c>
      <c r="B7747" s="387" t="s">
        <v>9290</v>
      </c>
      <c r="C7747" s="387" t="s">
        <v>8378</v>
      </c>
      <c r="D7747" s="387" t="s">
        <v>8349</v>
      </c>
      <c r="E7747" s="378" t="s">
        <v>15081</v>
      </c>
    </row>
    <row r="7748" spans="1:5">
      <c r="A7748" s="387">
        <v>34627</v>
      </c>
      <c r="B7748" s="387" t="s">
        <v>9292</v>
      </c>
      <c r="C7748" s="387" t="s">
        <v>8378</v>
      </c>
      <c r="D7748" s="387" t="s">
        <v>8349</v>
      </c>
      <c r="E7748" s="378" t="s">
        <v>18924</v>
      </c>
    </row>
    <row r="7749" spans="1:5">
      <c r="A7749" s="387">
        <v>34629</v>
      </c>
      <c r="B7749" s="387" t="s">
        <v>9293</v>
      </c>
      <c r="C7749" s="387" t="s">
        <v>8378</v>
      </c>
      <c r="D7749" s="387" t="s">
        <v>8349</v>
      </c>
      <c r="E7749" s="378" t="s">
        <v>19601</v>
      </c>
    </row>
    <row r="7750" spans="1:5">
      <c r="A7750" s="387">
        <v>39257</v>
      </c>
      <c r="B7750" s="387" t="s">
        <v>9295</v>
      </c>
      <c r="C7750" s="387" t="s">
        <v>8378</v>
      </c>
      <c r="D7750" s="387" t="s">
        <v>8349</v>
      </c>
      <c r="E7750" s="378" t="s">
        <v>1020</v>
      </c>
    </row>
    <row r="7751" spans="1:5">
      <c r="A7751" s="387">
        <v>39261</v>
      </c>
      <c r="B7751" s="387" t="s">
        <v>9296</v>
      </c>
      <c r="C7751" s="387" t="s">
        <v>8378</v>
      </c>
      <c r="D7751" s="387" t="s">
        <v>8349</v>
      </c>
      <c r="E7751" s="378" t="s">
        <v>17804</v>
      </c>
    </row>
    <row r="7752" spans="1:5">
      <c r="A7752" s="387">
        <v>39268</v>
      </c>
      <c r="B7752" s="387" t="s">
        <v>9297</v>
      </c>
      <c r="C7752" s="387" t="s">
        <v>8378</v>
      </c>
      <c r="D7752" s="387" t="s">
        <v>8349</v>
      </c>
      <c r="E7752" s="378" t="s">
        <v>19602</v>
      </c>
    </row>
    <row r="7753" spans="1:5">
      <c r="A7753" s="387">
        <v>39262</v>
      </c>
      <c r="B7753" s="387" t="s">
        <v>9298</v>
      </c>
      <c r="C7753" s="387" t="s">
        <v>8378</v>
      </c>
      <c r="D7753" s="387" t="s">
        <v>8349</v>
      </c>
      <c r="E7753" s="378" t="s">
        <v>19603</v>
      </c>
    </row>
    <row r="7754" spans="1:5">
      <c r="A7754" s="387">
        <v>39258</v>
      </c>
      <c r="B7754" s="387" t="s">
        <v>9299</v>
      </c>
      <c r="C7754" s="387" t="s">
        <v>8378</v>
      </c>
      <c r="D7754" s="387" t="s">
        <v>8349</v>
      </c>
      <c r="E7754" s="378" t="s">
        <v>17869</v>
      </c>
    </row>
    <row r="7755" spans="1:5">
      <c r="A7755" s="387">
        <v>39263</v>
      </c>
      <c r="B7755" s="387" t="s">
        <v>9301</v>
      </c>
      <c r="C7755" s="387" t="s">
        <v>8378</v>
      </c>
      <c r="D7755" s="387" t="s">
        <v>8349</v>
      </c>
      <c r="E7755" s="378" t="s">
        <v>19604</v>
      </c>
    </row>
    <row r="7756" spans="1:5">
      <c r="A7756" s="387">
        <v>39264</v>
      </c>
      <c r="B7756" s="387" t="s">
        <v>9302</v>
      </c>
      <c r="C7756" s="387" t="s">
        <v>8378</v>
      </c>
      <c r="D7756" s="387" t="s">
        <v>8349</v>
      </c>
      <c r="E7756" s="378" t="s">
        <v>19605</v>
      </c>
    </row>
    <row r="7757" spans="1:5">
      <c r="A7757" s="387">
        <v>39259</v>
      </c>
      <c r="B7757" s="387" t="s">
        <v>9303</v>
      </c>
      <c r="C7757" s="387" t="s">
        <v>8378</v>
      </c>
      <c r="D7757" s="387" t="s">
        <v>8349</v>
      </c>
      <c r="E7757" s="378" t="s">
        <v>1039</v>
      </c>
    </row>
    <row r="7758" spans="1:5">
      <c r="A7758" s="387">
        <v>39265</v>
      </c>
      <c r="B7758" s="387" t="s">
        <v>9304</v>
      </c>
      <c r="C7758" s="387" t="s">
        <v>8378</v>
      </c>
      <c r="D7758" s="387" t="s">
        <v>8349</v>
      </c>
      <c r="E7758" s="378" t="s">
        <v>7877</v>
      </c>
    </row>
    <row r="7759" spans="1:5">
      <c r="A7759" s="387">
        <v>39260</v>
      </c>
      <c r="B7759" s="387" t="s">
        <v>9305</v>
      </c>
      <c r="C7759" s="387" t="s">
        <v>8378</v>
      </c>
      <c r="D7759" s="387" t="s">
        <v>8349</v>
      </c>
      <c r="E7759" s="378" t="s">
        <v>4940</v>
      </c>
    </row>
    <row r="7760" spans="1:5">
      <c r="A7760" s="387">
        <v>39266</v>
      </c>
      <c r="B7760" s="387" t="s">
        <v>9306</v>
      </c>
      <c r="C7760" s="387" t="s">
        <v>8378</v>
      </c>
      <c r="D7760" s="387" t="s">
        <v>8349</v>
      </c>
      <c r="E7760" s="378" t="s">
        <v>19606</v>
      </c>
    </row>
    <row r="7761" spans="1:5">
      <c r="A7761" s="387">
        <v>39267</v>
      </c>
      <c r="B7761" s="387" t="s">
        <v>9307</v>
      </c>
      <c r="C7761" s="387" t="s">
        <v>8378</v>
      </c>
      <c r="D7761" s="387" t="s">
        <v>8349</v>
      </c>
      <c r="E7761" s="378" t="s">
        <v>19607</v>
      </c>
    </row>
    <row r="7762" spans="1:5">
      <c r="A7762" s="387">
        <v>11901</v>
      </c>
      <c r="B7762" s="387" t="s">
        <v>9308</v>
      </c>
      <c r="C7762" s="387" t="s">
        <v>8378</v>
      </c>
      <c r="D7762" s="387" t="s">
        <v>8352</v>
      </c>
      <c r="E7762" s="378" t="s">
        <v>16315</v>
      </c>
    </row>
    <row r="7763" spans="1:5">
      <c r="A7763" s="387">
        <v>11902</v>
      </c>
      <c r="B7763" s="387" t="s">
        <v>9309</v>
      </c>
      <c r="C7763" s="387" t="s">
        <v>8378</v>
      </c>
      <c r="D7763" s="387" t="s">
        <v>8349</v>
      </c>
      <c r="E7763" s="378" t="s">
        <v>962</v>
      </c>
    </row>
    <row r="7764" spans="1:5">
      <c r="A7764" s="387">
        <v>11903</v>
      </c>
      <c r="B7764" s="387" t="s">
        <v>9310</v>
      </c>
      <c r="C7764" s="387" t="s">
        <v>8378</v>
      </c>
      <c r="D7764" s="387" t="s">
        <v>8349</v>
      </c>
      <c r="E7764" s="378" t="s">
        <v>7560</v>
      </c>
    </row>
    <row r="7765" spans="1:5">
      <c r="A7765" s="387">
        <v>11904</v>
      </c>
      <c r="B7765" s="387" t="s">
        <v>9311</v>
      </c>
      <c r="C7765" s="387" t="s">
        <v>8378</v>
      </c>
      <c r="D7765" s="387" t="s">
        <v>8349</v>
      </c>
      <c r="E7765" s="378" t="s">
        <v>8925</v>
      </c>
    </row>
    <row r="7766" spans="1:5">
      <c r="A7766" s="387">
        <v>11905</v>
      </c>
      <c r="B7766" s="387" t="s">
        <v>9312</v>
      </c>
      <c r="C7766" s="387" t="s">
        <v>8378</v>
      </c>
      <c r="D7766" s="387" t="s">
        <v>8349</v>
      </c>
      <c r="E7766" s="378" t="s">
        <v>630</v>
      </c>
    </row>
    <row r="7767" spans="1:5">
      <c r="A7767" s="387">
        <v>11906</v>
      </c>
      <c r="B7767" s="387" t="s">
        <v>9314</v>
      </c>
      <c r="C7767" s="387" t="s">
        <v>8378</v>
      </c>
      <c r="D7767" s="387" t="s">
        <v>8349</v>
      </c>
      <c r="E7767" s="378" t="s">
        <v>8224</v>
      </c>
    </row>
    <row r="7768" spans="1:5">
      <c r="A7768" s="387">
        <v>11919</v>
      </c>
      <c r="B7768" s="387" t="s">
        <v>9315</v>
      </c>
      <c r="C7768" s="387" t="s">
        <v>8378</v>
      </c>
      <c r="D7768" s="387" t="s">
        <v>8349</v>
      </c>
      <c r="E7768" s="378" t="s">
        <v>14018</v>
      </c>
    </row>
    <row r="7769" spans="1:5">
      <c r="A7769" s="387">
        <v>11920</v>
      </c>
      <c r="B7769" s="387" t="s">
        <v>9316</v>
      </c>
      <c r="C7769" s="387" t="s">
        <v>8378</v>
      </c>
      <c r="D7769" s="387" t="s">
        <v>8349</v>
      </c>
      <c r="E7769" s="378" t="s">
        <v>7978</v>
      </c>
    </row>
    <row r="7770" spans="1:5">
      <c r="A7770" s="387">
        <v>11924</v>
      </c>
      <c r="B7770" s="387" t="s">
        <v>9317</v>
      </c>
      <c r="C7770" s="387" t="s">
        <v>8378</v>
      </c>
      <c r="D7770" s="387" t="s">
        <v>8349</v>
      </c>
      <c r="E7770" s="378" t="s">
        <v>19608</v>
      </c>
    </row>
    <row r="7771" spans="1:5">
      <c r="A7771" s="387">
        <v>11921</v>
      </c>
      <c r="B7771" s="387" t="s">
        <v>9318</v>
      </c>
      <c r="C7771" s="387" t="s">
        <v>8378</v>
      </c>
      <c r="D7771" s="387" t="s">
        <v>8349</v>
      </c>
      <c r="E7771" s="378" t="s">
        <v>14193</v>
      </c>
    </row>
    <row r="7772" spans="1:5">
      <c r="A7772" s="387">
        <v>11922</v>
      </c>
      <c r="B7772" s="387" t="s">
        <v>9320</v>
      </c>
      <c r="C7772" s="387" t="s">
        <v>8378</v>
      </c>
      <c r="D7772" s="387" t="s">
        <v>8349</v>
      </c>
      <c r="E7772" s="378" t="s">
        <v>16415</v>
      </c>
    </row>
    <row r="7773" spans="1:5">
      <c r="A7773" s="387">
        <v>11923</v>
      </c>
      <c r="B7773" s="387" t="s">
        <v>9321</v>
      </c>
      <c r="C7773" s="387" t="s">
        <v>8378</v>
      </c>
      <c r="D7773" s="387" t="s">
        <v>8349</v>
      </c>
      <c r="E7773" s="378" t="s">
        <v>19609</v>
      </c>
    </row>
    <row r="7774" spans="1:5">
      <c r="A7774" s="387">
        <v>11916</v>
      </c>
      <c r="B7774" s="387" t="s">
        <v>9322</v>
      </c>
      <c r="C7774" s="387" t="s">
        <v>8378</v>
      </c>
      <c r="D7774" s="387" t="s">
        <v>8349</v>
      </c>
      <c r="E7774" s="378" t="s">
        <v>16332</v>
      </c>
    </row>
    <row r="7775" spans="1:5">
      <c r="A7775" s="387">
        <v>11914</v>
      </c>
      <c r="B7775" s="387" t="s">
        <v>9323</v>
      </c>
      <c r="C7775" s="387" t="s">
        <v>8378</v>
      </c>
      <c r="D7775" s="387" t="s">
        <v>8349</v>
      </c>
      <c r="E7775" s="378" t="s">
        <v>19610</v>
      </c>
    </row>
    <row r="7776" spans="1:5">
      <c r="A7776" s="387">
        <v>11917</v>
      </c>
      <c r="B7776" s="387" t="s">
        <v>9324</v>
      </c>
      <c r="C7776" s="387" t="s">
        <v>8378</v>
      </c>
      <c r="D7776" s="387" t="s">
        <v>8349</v>
      </c>
      <c r="E7776" s="378" t="s">
        <v>18059</v>
      </c>
    </row>
    <row r="7777" spans="1:5">
      <c r="A7777" s="387">
        <v>11918</v>
      </c>
      <c r="B7777" s="387" t="s">
        <v>9325</v>
      </c>
      <c r="C7777" s="387" t="s">
        <v>8378</v>
      </c>
      <c r="D7777" s="387" t="s">
        <v>8349</v>
      </c>
      <c r="E7777" s="378" t="s">
        <v>13917</v>
      </c>
    </row>
    <row r="7778" spans="1:5">
      <c r="A7778" s="387">
        <v>37734</v>
      </c>
      <c r="B7778" s="387" t="s">
        <v>9326</v>
      </c>
      <c r="C7778" s="387" t="s">
        <v>8354</v>
      </c>
      <c r="D7778" s="387" t="s">
        <v>8367</v>
      </c>
      <c r="E7778" s="378" t="s">
        <v>15082</v>
      </c>
    </row>
    <row r="7779" spans="1:5">
      <c r="A7779" s="387">
        <v>42251</v>
      </c>
      <c r="B7779" s="387" t="s">
        <v>9327</v>
      </c>
      <c r="C7779" s="387" t="s">
        <v>8354</v>
      </c>
      <c r="D7779" s="387" t="s">
        <v>8367</v>
      </c>
      <c r="E7779" s="378" t="s">
        <v>15083</v>
      </c>
    </row>
    <row r="7780" spans="1:5">
      <c r="A7780" s="387">
        <v>37733</v>
      </c>
      <c r="B7780" s="387" t="s">
        <v>9328</v>
      </c>
      <c r="C7780" s="387" t="s">
        <v>8354</v>
      </c>
      <c r="D7780" s="387" t="s">
        <v>8367</v>
      </c>
      <c r="E7780" s="378" t="s">
        <v>15084</v>
      </c>
    </row>
    <row r="7781" spans="1:5">
      <c r="A7781" s="387">
        <v>37735</v>
      </c>
      <c r="B7781" s="387" t="s">
        <v>9329</v>
      </c>
      <c r="C7781" s="387" t="s">
        <v>8354</v>
      </c>
      <c r="D7781" s="387" t="s">
        <v>8367</v>
      </c>
      <c r="E7781" s="378" t="s">
        <v>15085</v>
      </c>
    </row>
    <row r="7782" spans="1:5">
      <c r="A7782" s="387">
        <v>5090</v>
      </c>
      <c r="B7782" s="387" t="s">
        <v>9330</v>
      </c>
      <c r="C7782" s="387" t="s">
        <v>8354</v>
      </c>
      <c r="D7782" s="387" t="s">
        <v>8352</v>
      </c>
      <c r="E7782" s="378" t="s">
        <v>15086</v>
      </c>
    </row>
    <row r="7783" spans="1:5">
      <c r="A7783" s="387">
        <v>5085</v>
      </c>
      <c r="B7783" s="387" t="s">
        <v>9331</v>
      </c>
      <c r="C7783" s="387" t="s">
        <v>8354</v>
      </c>
      <c r="D7783" s="387" t="s">
        <v>8349</v>
      </c>
      <c r="E7783" s="378" t="s">
        <v>1625</v>
      </c>
    </row>
    <row r="7784" spans="1:5">
      <c r="A7784" s="387">
        <v>43603</v>
      </c>
      <c r="B7784" s="387" t="s">
        <v>9332</v>
      </c>
      <c r="C7784" s="387" t="s">
        <v>8354</v>
      </c>
      <c r="D7784" s="387" t="s">
        <v>8349</v>
      </c>
      <c r="E7784" s="378" t="s">
        <v>18014</v>
      </c>
    </row>
    <row r="7785" spans="1:5">
      <c r="A7785" s="387">
        <v>38374</v>
      </c>
      <c r="B7785" s="387" t="s">
        <v>9333</v>
      </c>
      <c r="C7785" s="387" t="s">
        <v>8354</v>
      </c>
      <c r="D7785" s="387" t="s">
        <v>8349</v>
      </c>
      <c r="E7785" s="378" t="s">
        <v>19611</v>
      </c>
    </row>
    <row r="7786" spans="1:5">
      <c r="A7786" s="387">
        <v>20209</v>
      </c>
      <c r="B7786" s="387" t="s">
        <v>9334</v>
      </c>
      <c r="C7786" s="387" t="s">
        <v>8378</v>
      </c>
      <c r="D7786" s="387" t="s">
        <v>8349</v>
      </c>
      <c r="E7786" s="378" t="s">
        <v>652</v>
      </c>
    </row>
    <row r="7787" spans="1:5">
      <c r="A7787" s="387">
        <v>20212</v>
      </c>
      <c r="B7787" s="387" t="s">
        <v>9335</v>
      </c>
      <c r="C7787" s="387" t="s">
        <v>8378</v>
      </c>
      <c r="D7787" s="387" t="s">
        <v>8349</v>
      </c>
      <c r="E7787" s="378" t="s">
        <v>1360</v>
      </c>
    </row>
    <row r="7788" spans="1:5">
      <c r="A7788" s="387">
        <v>4433</v>
      </c>
      <c r="B7788" s="387" t="s">
        <v>9336</v>
      </c>
      <c r="C7788" s="387" t="s">
        <v>8378</v>
      </c>
      <c r="D7788" s="387" t="s">
        <v>8349</v>
      </c>
      <c r="E7788" s="378" t="s">
        <v>19612</v>
      </c>
    </row>
    <row r="7789" spans="1:5">
      <c r="A7789" s="387">
        <v>4430</v>
      </c>
      <c r="B7789" s="387" t="s">
        <v>9337</v>
      </c>
      <c r="C7789" s="387" t="s">
        <v>8378</v>
      </c>
      <c r="D7789" s="387" t="s">
        <v>8352</v>
      </c>
      <c r="E7789" s="378" t="s">
        <v>6264</v>
      </c>
    </row>
    <row r="7790" spans="1:5">
      <c r="A7790" s="387">
        <v>4400</v>
      </c>
      <c r="B7790" s="387" t="s">
        <v>9338</v>
      </c>
      <c r="C7790" s="387" t="s">
        <v>8378</v>
      </c>
      <c r="D7790" s="387" t="s">
        <v>8349</v>
      </c>
      <c r="E7790" s="378" t="s">
        <v>9237</v>
      </c>
    </row>
    <row r="7791" spans="1:5">
      <c r="A7791" s="387">
        <v>2729</v>
      </c>
      <c r="B7791" s="387" t="s">
        <v>9339</v>
      </c>
      <c r="C7791" s="387" t="s">
        <v>8354</v>
      </c>
      <c r="D7791" s="387" t="s">
        <v>8367</v>
      </c>
      <c r="E7791" s="378" t="s">
        <v>4660</v>
      </c>
    </row>
    <row r="7792" spans="1:5">
      <c r="A7792" s="387">
        <v>4513</v>
      </c>
      <c r="B7792" s="387" t="s">
        <v>9340</v>
      </c>
      <c r="C7792" s="387" t="s">
        <v>8378</v>
      </c>
      <c r="D7792" s="387" t="s">
        <v>8349</v>
      </c>
      <c r="E7792" s="378" t="s">
        <v>10434</v>
      </c>
    </row>
    <row r="7793" spans="1:5">
      <c r="A7793" s="387">
        <v>11871</v>
      </c>
      <c r="B7793" s="387" t="s">
        <v>9341</v>
      </c>
      <c r="C7793" s="387" t="s">
        <v>8354</v>
      </c>
      <c r="D7793" s="387" t="s">
        <v>8367</v>
      </c>
      <c r="E7793" s="378" t="s">
        <v>15087</v>
      </c>
    </row>
    <row r="7794" spans="1:5">
      <c r="A7794" s="387">
        <v>34636</v>
      </c>
      <c r="B7794" s="387" t="s">
        <v>9342</v>
      </c>
      <c r="C7794" s="387" t="s">
        <v>8354</v>
      </c>
      <c r="D7794" s="387" t="s">
        <v>8352</v>
      </c>
      <c r="E7794" s="378" t="s">
        <v>19613</v>
      </c>
    </row>
    <row r="7795" spans="1:5">
      <c r="A7795" s="387">
        <v>34639</v>
      </c>
      <c r="B7795" s="387" t="s">
        <v>9343</v>
      </c>
      <c r="C7795" s="387" t="s">
        <v>8354</v>
      </c>
      <c r="D7795" s="387" t="s">
        <v>8349</v>
      </c>
      <c r="E7795" s="378" t="s">
        <v>19614</v>
      </c>
    </row>
    <row r="7796" spans="1:5">
      <c r="A7796" s="387">
        <v>34640</v>
      </c>
      <c r="B7796" s="387" t="s">
        <v>9344</v>
      </c>
      <c r="C7796" s="387" t="s">
        <v>8354</v>
      </c>
      <c r="D7796" s="387" t="s">
        <v>8349</v>
      </c>
      <c r="E7796" s="378" t="s">
        <v>19615</v>
      </c>
    </row>
    <row r="7797" spans="1:5">
      <c r="A7797" s="387">
        <v>34637</v>
      </c>
      <c r="B7797" s="387" t="s">
        <v>9345</v>
      </c>
      <c r="C7797" s="387" t="s">
        <v>8354</v>
      </c>
      <c r="D7797" s="387" t="s">
        <v>8349</v>
      </c>
      <c r="E7797" s="378" t="s">
        <v>19616</v>
      </c>
    </row>
    <row r="7798" spans="1:5">
      <c r="A7798" s="387">
        <v>34638</v>
      </c>
      <c r="B7798" s="387" t="s">
        <v>9346</v>
      </c>
      <c r="C7798" s="387" t="s">
        <v>8354</v>
      </c>
      <c r="D7798" s="387" t="s">
        <v>8349</v>
      </c>
      <c r="E7798" s="378" t="s">
        <v>19617</v>
      </c>
    </row>
    <row r="7799" spans="1:5">
      <c r="A7799" s="387">
        <v>11868</v>
      </c>
      <c r="B7799" s="387" t="s">
        <v>9347</v>
      </c>
      <c r="C7799" s="387" t="s">
        <v>8354</v>
      </c>
      <c r="D7799" s="387" t="s">
        <v>8367</v>
      </c>
      <c r="E7799" s="378" t="s">
        <v>15088</v>
      </c>
    </row>
    <row r="7800" spans="1:5">
      <c r="A7800" s="387">
        <v>37106</v>
      </c>
      <c r="B7800" s="387" t="s">
        <v>9348</v>
      </c>
      <c r="C7800" s="387" t="s">
        <v>8354</v>
      </c>
      <c r="D7800" s="387" t="s">
        <v>8367</v>
      </c>
      <c r="E7800" s="378" t="s">
        <v>15089</v>
      </c>
    </row>
    <row r="7801" spans="1:5">
      <c r="A7801" s="387">
        <v>11869</v>
      </c>
      <c r="B7801" s="387" t="s">
        <v>9349</v>
      </c>
      <c r="C7801" s="387" t="s">
        <v>8354</v>
      </c>
      <c r="D7801" s="387" t="s">
        <v>8367</v>
      </c>
      <c r="E7801" s="378" t="s">
        <v>15090</v>
      </c>
    </row>
    <row r="7802" spans="1:5">
      <c r="A7802" s="387">
        <v>37104</v>
      </c>
      <c r="B7802" s="387" t="s">
        <v>9350</v>
      </c>
      <c r="C7802" s="387" t="s">
        <v>8354</v>
      </c>
      <c r="D7802" s="387" t="s">
        <v>8367</v>
      </c>
      <c r="E7802" s="378" t="s">
        <v>15091</v>
      </c>
    </row>
    <row r="7803" spans="1:5">
      <c r="A7803" s="387">
        <v>37105</v>
      </c>
      <c r="B7803" s="387" t="s">
        <v>9351</v>
      </c>
      <c r="C7803" s="387" t="s">
        <v>8354</v>
      </c>
      <c r="D7803" s="387" t="s">
        <v>8367</v>
      </c>
      <c r="E7803" s="378" t="s">
        <v>15092</v>
      </c>
    </row>
    <row r="7804" spans="1:5">
      <c r="A7804" s="387">
        <v>34641</v>
      </c>
      <c r="B7804" s="387" t="s">
        <v>9352</v>
      </c>
      <c r="C7804" s="387" t="s">
        <v>8354</v>
      </c>
      <c r="D7804" s="387" t="s">
        <v>8349</v>
      </c>
      <c r="E7804" s="378" t="s">
        <v>15068</v>
      </c>
    </row>
    <row r="7805" spans="1:5">
      <c r="A7805" s="387">
        <v>43434</v>
      </c>
      <c r="B7805" s="387" t="s">
        <v>9353</v>
      </c>
      <c r="C7805" s="387" t="s">
        <v>8354</v>
      </c>
      <c r="D7805" s="387" t="s">
        <v>8349</v>
      </c>
      <c r="E7805" s="378" t="s">
        <v>19618</v>
      </c>
    </row>
    <row r="7806" spans="1:5">
      <c r="A7806" s="387">
        <v>43435</v>
      </c>
      <c r="B7806" s="387" t="s">
        <v>9354</v>
      </c>
      <c r="C7806" s="387" t="s">
        <v>8354</v>
      </c>
      <c r="D7806" s="387" t="s">
        <v>8349</v>
      </c>
      <c r="E7806" s="378" t="s">
        <v>15093</v>
      </c>
    </row>
    <row r="7807" spans="1:5">
      <c r="A7807" s="387">
        <v>43436</v>
      </c>
      <c r="B7807" s="387" t="s">
        <v>9355</v>
      </c>
      <c r="C7807" s="387" t="s">
        <v>8354</v>
      </c>
      <c r="D7807" s="387" t="s">
        <v>8349</v>
      </c>
      <c r="E7807" s="378" t="s">
        <v>19619</v>
      </c>
    </row>
    <row r="7808" spans="1:5">
      <c r="A7808" s="387">
        <v>43437</v>
      </c>
      <c r="B7808" s="387" t="s">
        <v>9356</v>
      </c>
      <c r="C7808" s="387" t="s">
        <v>8354</v>
      </c>
      <c r="D7808" s="387" t="s">
        <v>8349</v>
      </c>
      <c r="E7808" s="378" t="s">
        <v>19620</v>
      </c>
    </row>
    <row r="7809" spans="1:5">
      <c r="A7809" s="387">
        <v>43438</v>
      </c>
      <c r="B7809" s="387" t="s">
        <v>9357</v>
      </c>
      <c r="C7809" s="387" t="s">
        <v>8354</v>
      </c>
      <c r="D7809" s="387" t="s">
        <v>8349</v>
      </c>
      <c r="E7809" s="378" t="s">
        <v>19621</v>
      </c>
    </row>
    <row r="7810" spans="1:5">
      <c r="A7810" s="387">
        <v>41627</v>
      </c>
      <c r="B7810" s="387" t="s">
        <v>9358</v>
      </c>
      <c r="C7810" s="387" t="s">
        <v>8354</v>
      </c>
      <c r="D7810" s="387" t="s">
        <v>8349</v>
      </c>
      <c r="E7810" s="378" t="s">
        <v>17355</v>
      </c>
    </row>
    <row r="7811" spans="1:5">
      <c r="A7811" s="387">
        <v>41628</v>
      </c>
      <c r="B7811" s="387" t="s">
        <v>9359</v>
      </c>
      <c r="C7811" s="387" t="s">
        <v>8354</v>
      </c>
      <c r="D7811" s="387" t="s">
        <v>8349</v>
      </c>
      <c r="E7811" s="378" t="s">
        <v>19622</v>
      </c>
    </row>
    <row r="7812" spans="1:5">
      <c r="A7812" s="387">
        <v>41629</v>
      </c>
      <c r="B7812" s="387" t="s">
        <v>9360</v>
      </c>
      <c r="C7812" s="387" t="s">
        <v>8354</v>
      </c>
      <c r="D7812" s="387" t="s">
        <v>8349</v>
      </c>
      <c r="E7812" s="378" t="s">
        <v>19623</v>
      </c>
    </row>
    <row r="7813" spans="1:5">
      <c r="A7813" s="387">
        <v>43429</v>
      </c>
      <c r="B7813" s="387" t="s">
        <v>9361</v>
      </c>
      <c r="C7813" s="387" t="s">
        <v>8354</v>
      </c>
      <c r="D7813" s="387" t="s">
        <v>8349</v>
      </c>
      <c r="E7813" s="378" t="s">
        <v>15094</v>
      </c>
    </row>
    <row r="7814" spans="1:5">
      <c r="A7814" s="387">
        <v>43430</v>
      </c>
      <c r="B7814" s="387" t="s">
        <v>9362</v>
      </c>
      <c r="C7814" s="387" t="s">
        <v>8354</v>
      </c>
      <c r="D7814" s="387" t="s">
        <v>8349</v>
      </c>
      <c r="E7814" s="378" t="s">
        <v>19624</v>
      </c>
    </row>
    <row r="7815" spans="1:5">
      <c r="A7815" s="387">
        <v>43431</v>
      </c>
      <c r="B7815" s="387" t="s">
        <v>9363</v>
      </c>
      <c r="C7815" s="387" t="s">
        <v>8354</v>
      </c>
      <c r="D7815" s="387" t="s">
        <v>8349</v>
      </c>
      <c r="E7815" s="378" t="s">
        <v>19625</v>
      </c>
    </row>
    <row r="7816" spans="1:5">
      <c r="A7816" s="387">
        <v>43432</v>
      </c>
      <c r="B7816" s="387" t="s">
        <v>9364</v>
      </c>
      <c r="C7816" s="387" t="s">
        <v>8354</v>
      </c>
      <c r="D7816" s="387" t="s">
        <v>8349</v>
      </c>
      <c r="E7816" s="378" t="s">
        <v>19626</v>
      </c>
    </row>
    <row r="7817" spans="1:5">
      <c r="A7817" s="387">
        <v>43433</v>
      </c>
      <c r="B7817" s="387" t="s">
        <v>9365</v>
      </c>
      <c r="C7817" s="387" t="s">
        <v>8354</v>
      </c>
      <c r="D7817" s="387" t="s">
        <v>8349</v>
      </c>
      <c r="E7817" s="378" t="s">
        <v>19627</v>
      </c>
    </row>
    <row r="7818" spans="1:5">
      <c r="A7818" s="387">
        <v>43094</v>
      </c>
      <c r="B7818" s="387" t="s">
        <v>9366</v>
      </c>
      <c r="C7818" s="387" t="s">
        <v>8354</v>
      </c>
      <c r="D7818" s="387" t="s">
        <v>8349</v>
      </c>
      <c r="E7818" s="378" t="s">
        <v>19628</v>
      </c>
    </row>
    <row r="7819" spans="1:5">
      <c r="A7819" s="387">
        <v>43093</v>
      </c>
      <c r="B7819" s="387" t="s">
        <v>9367</v>
      </c>
      <c r="C7819" s="387" t="s">
        <v>8354</v>
      </c>
      <c r="D7819" s="387" t="s">
        <v>8349</v>
      </c>
      <c r="E7819" s="378" t="s">
        <v>19629</v>
      </c>
    </row>
    <row r="7820" spans="1:5">
      <c r="A7820" s="387">
        <v>1030</v>
      </c>
      <c r="B7820" s="387" t="s">
        <v>9368</v>
      </c>
      <c r="C7820" s="387" t="s">
        <v>8354</v>
      </c>
      <c r="D7820" s="387" t="s">
        <v>8352</v>
      </c>
      <c r="E7820" s="378" t="s">
        <v>19630</v>
      </c>
    </row>
    <row r="7821" spans="1:5">
      <c r="A7821" s="387">
        <v>11694</v>
      </c>
      <c r="B7821" s="387" t="s">
        <v>9369</v>
      </c>
      <c r="C7821" s="387" t="s">
        <v>8354</v>
      </c>
      <c r="D7821" s="387" t="s">
        <v>8349</v>
      </c>
      <c r="E7821" s="378" t="s">
        <v>19631</v>
      </c>
    </row>
    <row r="7822" spans="1:5">
      <c r="A7822" s="387">
        <v>11881</v>
      </c>
      <c r="B7822" s="387" t="s">
        <v>9370</v>
      </c>
      <c r="C7822" s="387" t="s">
        <v>8354</v>
      </c>
      <c r="D7822" s="387" t="s">
        <v>8349</v>
      </c>
      <c r="E7822" s="378" t="s">
        <v>15025</v>
      </c>
    </row>
    <row r="7823" spans="1:5">
      <c r="A7823" s="387">
        <v>35277</v>
      </c>
      <c r="B7823" s="387" t="s">
        <v>9371</v>
      </c>
      <c r="C7823" s="387" t="s">
        <v>8354</v>
      </c>
      <c r="D7823" s="387" t="s">
        <v>8349</v>
      </c>
      <c r="E7823" s="378" t="s">
        <v>19632</v>
      </c>
    </row>
    <row r="7824" spans="1:5">
      <c r="A7824" s="387">
        <v>10521</v>
      </c>
      <c r="B7824" s="387" t="s">
        <v>9372</v>
      </c>
      <c r="C7824" s="387" t="s">
        <v>8354</v>
      </c>
      <c r="D7824" s="387" t="s">
        <v>8349</v>
      </c>
      <c r="E7824" s="378" t="s">
        <v>15095</v>
      </c>
    </row>
    <row r="7825" spans="1:5">
      <c r="A7825" s="387">
        <v>10885</v>
      </c>
      <c r="B7825" s="387" t="s">
        <v>9373</v>
      </c>
      <c r="C7825" s="387" t="s">
        <v>8354</v>
      </c>
      <c r="D7825" s="387" t="s">
        <v>8349</v>
      </c>
      <c r="E7825" s="378" t="s">
        <v>19633</v>
      </c>
    </row>
    <row r="7826" spans="1:5">
      <c r="A7826" s="387">
        <v>20962</v>
      </c>
      <c r="B7826" s="387" t="s">
        <v>9374</v>
      </c>
      <c r="C7826" s="387" t="s">
        <v>8354</v>
      </c>
      <c r="D7826" s="387" t="s">
        <v>8352</v>
      </c>
      <c r="E7826" s="378" t="s">
        <v>19634</v>
      </c>
    </row>
    <row r="7827" spans="1:5">
      <c r="A7827" s="387">
        <v>20963</v>
      </c>
      <c r="B7827" s="387" t="s">
        <v>9375</v>
      </c>
      <c r="C7827" s="387" t="s">
        <v>8354</v>
      </c>
      <c r="D7827" s="387" t="s">
        <v>8349</v>
      </c>
      <c r="E7827" s="378" t="s">
        <v>19635</v>
      </c>
    </row>
    <row r="7828" spans="1:5">
      <c r="A7828" s="387">
        <v>2555</v>
      </c>
      <c r="B7828" s="387" t="s">
        <v>9376</v>
      </c>
      <c r="C7828" s="387" t="s">
        <v>8354</v>
      </c>
      <c r="D7828" s="387" t="s">
        <v>8349</v>
      </c>
      <c r="E7828" s="378" t="s">
        <v>741</v>
      </c>
    </row>
    <row r="7829" spans="1:5">
      <c r="A7829" s="387">
        <v>2556</v>
      </c>
      <c r="B7829" s="387" t="s">
        <v>9377</v>
      </c>
      <c r="C7829" s="387" t="s">
        <v>8354</v>
      </c>
      <c r="D7829" s="387" t="s">
        <v>8349</v>
      </c>
      <c r="E7829" s="378" t="s">
        <v>7624</v>
      </c>
    </row>
    <row r="7830" spans="1:5">
      <c r="A7830" s="387">
        <v>2557</v>
      </c>
      <c r="B7830" s="387" t="s">
        <v>9378</v>
      </c>
      <c r="C7830" s="387" t="s">
        <v>8354</v>
      </c>
      <c r="D7830" s="387" t="s">
        <v>8349</v>
      </c>
      <c r="E7830" s="378" t="s">
        <v>784</v>
      </c>
    </row>
    <row r="7831" spans="1:5">
      <c r="A7831" s="387">
        <v>10569</v>
      </c>
      <c r="B7831" s="387" t="s">
        <v>9379</v>
      </c>
      <c r="C7831" s="387" t="s">
        <v>8354</v>
      </c>
      <c r="D7831" s="387" t="s">
        <v>8349</v>
      </c>
      <c r="E7831" s="378" t="s">
        <v>784</v>
      </c>
    </row>
    <row r="7832" spans="1:5">
      <c r="A7832" s="387">
        <v>39810</v>
      </c>
      <c r="B7832" s="387" t="s">
        <v>9380</v>
      </c>
      <c r="C7832" s="387" t="s">
        <v>8354</v>
      </c>
      <c r="D7832" s="387" t="s">
        <v>8349</v>
      </c>
      <c r="E7832" s="378" t="s">
        <v>17304</v>
      </c>
    </row>
    <row r="7833" spans="1:5">
      <c r="A7833" s="387">
        <v>39811</v>
      </c>
      <c r="B7833" s="387" t="s">
        <v>9381</v>
      </c>
      <c r="C7833" s="387" t="s">
        <v>8354</v>
      </c>
      <c r="D7833" s="387" t="s">
        <v>8349</v>
      </c>
      <c r="E7833" s="378" t="s">
        <v>15096</v>
      </c>
    </row>
    <row r="7834" spans="1:5">
      <c r="A7834" s="387">
        <v>39812</v>
      </c>
      <c r="B7834" s="387" t="s">
        <v>9382</v>
      </c>
      <c r="C7834" s="387" t="s">
        <v>8354</v>
      </c>
      <c r="D7834" s="387" t="s">
        <v>8349</v>
      </c>
      <c r="E7834" s="378" t="s">
        <v>19636</v>
      </c>
    </row>
    <row r="7835" spans="1:5">
      <c r="A7835" s="387">
        <v>43096</v>
      </c>
      <c r="B7835" s="387" t="s">
        <v>9383</v>
      </c>
      <c r="C7835" s="387" t="s">
        <v>8354</v>
      </c>
      <c r="D7835" s="387" t="s">
        <v>8349</v>
      </c>
      <c r="E7835" s="378" t="s">
        <v>19637</v>
      </c>
    </row>
    <row r="7836" spans="1:5">
      <c r="A7836" s="387">
        <v>43102</v>
      </c>
      <c r="B7836" s="387" t="s">
        <v>9384</v>
      </c>
      <c r="C7836" s="387" t="s">
        <v>8354</v>
      </c>
      <c r="D7836" s="387" t="s">
        <v>8349</v>
      </c>
      <c r="E7836" s="378" t="s">
        <v>19638</v>
      </c>
    </row>
    <row r="7837" spans="1:5">
      <c r="A7837" s="387">
        <v>43103</v>
      </c>
      <c r="B7837" s="387" t="s">
        <v>9385</v>
      </c>
      <c r="C7837" s="387" t="s">
        <v>8354</v>
      </c>
      <c r="D7837" s="387" t="s">
        <v>8349</v>
      </c>
      <c r="E7837" s="378" t="s">
        <v>19639</v>
      </c>
    </row>
    <row r="7838" spans="1:5">
      <c r="A7838" s="387">
        <v>43098</v>
      </c>
      <c r="B7838" s="387" t="s">
        <v>9386</v>
      </c>
      <c r="C7838" s="387" t="s">
        <v>8354</v>
      </c>
      <c r="D7838" s="387" t="s">
        <v>8349</v>
      </c>
      <c r="E7838" s="378" t="s">
        <v>15097</v>
      </c>
    </row>
    <row r="7839" spans="1:5">
      <c r="A7839" s="387">
        <v>43097</v>
      </c>
      <c r="B7839" s="387" t="s">
        <v>9387</v>
      </c>
      <c r="C7839" s="387" t="s">
        <v>8354</v>
      </c>
      <c r="D7839" s="387" t="s">
        <v>8349</v>
      </c>
      <c r="E7839" s="378" t="s">
        <v>300</v>
      </c>
    </row>
    <row r="7840" spans="1:5">
      <c r="A7840" s="387">
        <v>43104</v>
      </c>
      <c r="B7840" s="387" t="s">
        <v>9388</v>
      </c>
      <c r="C7840" s="387" t="s">
        <v>8354</v>
      </c>
      <c r="D7840" s="387" t="s">
        <v>8349</v>
      </c>
      <c r="E7840" s="378" t="s">
        <v>19640</v>
      </c>
    </row>
    <row r="7841" spans="1:5">
      <c r="A7841" s="387">
        <v>39771</v>
      </c>
      <c r="B7841" s="387" t="s">
        <v>9389</v>
      </c>
      <c r="C7841" s="387" t="s">
        <v>8354</v>
      </c>
      <c r="D7841" s="387" t="s">
        <v>8349</v>
      </c>
      <c r="E7841" s="378" t="s">
        <v>19291</v>
      </c>
    </row>
    <row r="7842" spans="1:5">
      <c r="A7842" s="387">
        <v>39772</v>
      </c>
      <c r="B7842" s="387" t="s">
        <v>9390</v>
      </c>
      <c r="C7842" s="387" t="s">
        <v>8354</v>
      </c>
      <c r="D7842" s="387" t="s">
        <v>8349</v>
      </c>
      <c r="E7842" s="378" t="s">
        <v>19641</v>
      </c>
    </row>
    <row r="7843" spans="1:5">
      <c r="A7843" s="387">
        <v>39773</v>
      </c>
      <c r="B7843" s="387" t="s">
        <v>9391</v>
      </c>
      <c r="C7843" s="387" t="s">
        <v>8354</v>
      </c>
      <c r="D7843" s="387" t="s">
        <v>8349</v>
      </c>
      <c r="E7843" s="378" t="s">
        <v>19642</v>
      </c>
    </row>
    <row r="7844" spans="1:5">
      <c r="A7844" s="387">
        <v>39774</v>
      </c>
      <c r="B7844" s="387" t="s">
        <v>9392</v>
      </c>
      <c r="C7844" s="387" t="s">
        <v>8354</v>
      </c>
      <c r="D7844" s="387" t="s">
        <v>8349</v>
      </c>
      <c r="E7844" s="378" t="s">
        <v>19643</v>
      </c>
    </row>
    <row r="7845" spans="1:5">
      <c r="A7845" s="387">
        <v>39775</v>
      </c>
      <c r="B7845" s="387" t="s">
        <v>9393</v>
      </c>
      <c r="C7845" s="387" t="s">
        <v>8354</v>
      </c>
      <c r="D7845" s="387" t="s">
        <v>8349</v>
      </c>
      <c r="E7845" s="378" t="s">
        <v>9394</v>
      </c>
    </row>
    <row r="7846" spans="1:5">
      <c r="A7846" s="387">
        <v>39776</v>
      </c>
      <c r="B7846" s="387" t="s">
        <v>9395</v>
      </c>
      <c r="C7846" s="387" t="s">
        <v>8354</v>
      </c>
      <c r="D7846" s="387" t="s">
        <v>8349</v>
      </c>
      <c r="E7846" s="378" t="s">
        <v>19644</v>
      </c>
    </row>
    <row r="7847" spans="1:5">
      <c r="A7847" s="387">
        <v>39777</v>
      </c>
      <c r="B7847" s="387" t="s">
        <v>9396</v>
      </c>
      <c r="C7847" s="387" t="s">
        <v>8354</v>
      </c>
      <c r="D7847" s="387" t="s">
        <v>8349</v>
      </c>
      <c r="E7847" s="378" t="s">
        <v>19645</v>
      </c>
    </row>
    <row r="7848" spans="1:5">
      <c r="A7848" s="387">
        <v>20254</v>
      </c>
      <c r="B7848" s="387" t="s">
        <v>9397</v>
      </c>
      <c r="C7848" s="387" t="s">
        <v>8354</v>
      </c>
      <c r="D7848" s="387" t="s">
        <v>8349</v>
      </c>
      <c r="E7848" s="378" t="s">
        <v>5148</v>
      </c>
    </row>
    <row r="7849" spans="1:5">
      <c r="A7849" s="387">
        <v>20253</v>
      </c>
      <c r="B7849" s="387" t="s">
        <v>9398</v>
      </c>
      <c r="C7849" s="387" t="s">
        <v>8354</v>
      </c>
      <c r="D7849" s="387" t="s">
        <v>8349</v>
      </c>
      <c r="E7849" s="378" t="s">
        <v>19646</v>
      </c>
    </row>
    <row r="7850" spans="1:5">
      <c r="A7850" s="387">
        <v>11247</v>
      </c>
      <c r="B7850" s="387" t="s">
        <v>9399</v>
      </c>
      <c r="C7850" s="387" t="s">
        <v>8354</v>
      </c>
      <c r="D7850" s="387" t="s">
        <v>8349</v>
      </c>
      <c r="E7850" s="378" t="s">
        <v>19647</v>
      </c>
    </row>
    <row r="7851" spans="1:5">
      <c r="A7851" s="387">
        <v>11250</v>
      </c>
      <c r="B7851" s="387" t="s">
        <v>9400</v>
      </c>
      <c r="C7851" s="387" t="s">
        <v>8354</v>
      </c>
      <c r="D7851" s="387" t="s">
        <v>8349</v>
      </c>
      <c r="E7851" s="378" t="s">
        <v>19648</v>
      </c>
    </row>
    <row r="7852" spans="1:5">
      <c r="A7852" s="387">
        <v>11249</v>
      </c>
      <c r="B7852" s="387" t="s">
        <v>9401</v>
      </c>
      <c r="C7852" s="387" t="s">
        <v>8354</v>
      </c>
      <c r="D7852" s="387" t="s">
        <v>8349</v>
      </c>
      <c r="E7852" s="378" t="s">
        <v>19649</v>
      </c>
    </row>
    <row r="7853" spans="1:5">
      <c r="A7853" s="387">
        <v>11251</v>
      </c>
      <c r="B7853" s="387" t="s">
        <v>9402</v>
      </c>
      <c r="C7853" s="387" t="s">
        <v>8354</v>
      </c>
      <c r="D7853" s="387" t="s">
        <v>8349</v>
      </c>
      <c r="E7853" s="378" t="s">
        <v>19650</v>
      </c>
    </row>
    <row r="7854" spans="1:5">
      <c r="A7854" s="387">
        <v>11253</v>
      </c>
      <c r="B7854" s="387" t="s">
        <v>9403</v>
      </c>
      <c r="C7854" s="387" t="s">
        <v>8354</v>
      </c>
      <c r="D7854" s="387" t="s">
        <v>8349</v>
      </c>
      <c r="E7854" s="378" t="s">
        <v>19651</v>
      </c>
    </row>
    <row r="7855" spans="1:5">
      <c r="A7855" s="387">
        <v>11255</v>
      </c>
      <c r="B7855" s="387" t="s">
        <v>9404</v>
      </c>
      <c r="C7855" s="387" t="s">
        <v>8354</v>
      </c>
      <c r="D7855" s="387" t="s">
        <v>8349</v>
      </c>
      <c r="E7855" s="378" t="s">
        <v>19652</v>
      </c>
    </row>
    <row r="7856" spans="1:5">
      <c r="A7856" s="387">
        <v>14055</v>
      </c>
      <c r="B7856" s="387" t="s">
        <v>9405</v>
      </c>
      <c r="C7856" s="387" t="s">
        <v>8354</v>
      </c>
      <c r="D7856" s="387" t="s">
        <v>8349</v>
      </c>
      <c r="E7856" s="378" t="s">
        <v>19653</v>
      </c>
    </row>
    <row r="7857" spans="1:5">
      <c r="A7857" s="387">
        <v>11256</v>
      </c>
      <c r="B7857" s="387" t="s">
        <v>9406</v>
      </c>
      <c r="C7857" s="387" t="s">
        <v>8354</v>
      </c>
      <c r="D7857" s="387" t="s">
        <v>8349</v>
      </c>
      <c r="E7857" s="378" t="s">
        <v>19654</v>
      </c>
    </row>
    <row r="7858" spans="1:5">
      <c r="A7858" s="387">
        <v>1872</v>
      </c>
      <c r="B7858" s="387" t="s">
        <v>9407</v>
      </c>
      <c r="C7858" s="387" t="s">
        <v>8354</v>
      </c>
      <c r="D7858" s="387" t="s">
        <v>8349</v>
      </c>
      <c r="E7858" s="378" t="s">
        <v>4067</v>
      </c>
    </row>
    <row r="7859" spans="1:5">
      <c r="A7859" s="387">
        <v>1873</v>
      </c>
      <c r="B7859" s="387" t="s">
        <v>9408</v>
      </c>
      <c r="C7859" s="387" t="s">
        <v>8354</v>
      </c>
      <c r="D7859" s="387" t="s">
        <v>8349</v>
      </c>
      <c r="E7859" s="378" t="s">
        <v>11532</v>
      </c>
    </row>
    <row r="7860" spans="1:5">
      <c r="A7860" s="387">
        <v>39693</v>
      </c>
      <c r="B7860" s="387" t="s">
        <v>9409</v>
      </c>
      <c r="C7860" s="387" t="s">
        <v>8354</v>
      </c>
      <c r="D7860" s="387" t="s">
        <v>8349</v>
      </c>
      <c r="E7860" s="378" t="s">
        <v>19655</v>
      </c>
    </row>
    <row r="7861" spans="1:5">
      <c r="A7861" s="387">
        <v>39692</v>
      </c>
      <c r="B7861" s="387" t="s">
        <v>9410</v>
      </c>
      <c r="C7861" s="387" t="s">
        <v>8354</v>
      </c>
      <c r="D7861" s="387" t="s">
        <v>8349</v>
      </c>
      <c r="E7861" s="378" t="s">
        <v>19656</v>
      </c>
    </row>
    <row r="7862" spans="1:5">
      <c r="A7862" s="387">
        <v>34643</v>
      </c>
      <c r="B7862" s="387" t="s">
        <v>9411</v>
      </c>
      <c r="C7862" s="387" t="s">
        <v>8354</v>
      </c>
      <c r="D7862" s="387" t="s">
        <v>8349</v>
      </c>
      <c r="E7862" s="378" t="s">
        <v>1717</v>
      </c>
    </row>
    <row r="7863" spans="1:5">
      <c r="A7863" s="387">
        <v>1062</v>
      </c>
      <c r="B7863" s="387" t="s">
        <v>9413</v>
      </c>
      <c r="C7863" s="387" t="s">
        <v>8354</v>
      </c>
      <c r="D7863" s="387" t="s">
        <v>8349</v>
      </c>
      <c r="E7863" s="378" t="s">
        <v>19657</v>
      </c>
    </row>
    <row r="7864" spans="1:5">
      <c r="A7864" s="387">
        <v>39686</v>
      </c>
      <c r="B7864" s="387" t="s">
        <v>9414</v>
      </c>
      <c r="C7864" s="387" t="s">
        <v>8354</v>
      </c>
      <c r="D7864" s="387" t="s">
        <v>8349</v>
      </c>
      <c r="E7864" s="378" t="s">
        <v>19658</v>
      </c>
    </row>
    <row r="7865" spans="1:5">
      <c r="A7865" s="387">
        <v>43095</v>
      </c>
      <c r="B7865" s="387" t="s">
        <v>9415</v>
      </c>
      <c r="C7865" s="387" t="s">
        <v>8354</v>
      </c>
      <c r="D7865" s="387" t="s">
        <v>8349</v>
      </c>
      <c r="E7865" s="378" t="s">
        <v>19659</v>
      </c>
    </row>
    <row r="7866" spans="1:5">
      <c r="A7866" s="387">
        <v>1871</v>
      </c>
      <c r="B7866" s="387" t="s">
        <v>9416</v>
      </c>
      <c r="C7866" s="387" t="s">
        <v>8354</v>
      </c>
      <c r="D7866" s="387" t="s">
        <v>8349</v>
      </c>
      <c r="E7866" s="378" t="s">
        <v>19660</v>
      </c>
    </row>
    <row r="7867" spans="1:5">
      <c r="A7867" s="387">
        <v>12001</v>
      </c>
      <c r="B7867" s="387" t="s">
        <v>9417</v>
      </c>
      <c r="C7867" s="387" t="s">
        <v>8354</v>
      </c>
      <c r="D7867" s="387" t="s">
        <v>8349</v>
      </c>
      <c r="E7867" s="378" t="s">
        <v>14753</v>
      </c>
    </row>
    <row r="7868" spans="1:5">
      <c r="A7868" s="387">
        <v>11882</v>
      </c>
      <c r="B7868" s="387" t="s">
        <v>9418</v>
      </c>
      <c r="C7868" s="387" t="s">
        <v>8354</v>
      </c>
      <c r="D7868" s="387" t="s">
        <v>8349</v>
      </c>
      <c r="E7868" s="378" t="s">
        <v>19661</v>
      </c>
    </row>
    <row r="7869" spans="1:5">
      <c r="A7869" s="387">
        <v>1068</v>
      </c>
      <c r="B7869" s="387" t="s">
        <v>9419</v>
      </c>
      <c r="C7869" s="387" t="s">
        <v>8354</v>
      </c>
      <c r="D7869" s="387" t="s">
        <v>8349</v>
      </c>
      <c r="E7869" s="378" t="s">
        <v>19662</v>
      </c>
    </row>
    <row r="7870" spans="1:5">
      <c r="A7870" s="387">
        <v>39690</v>
      </c>
      <c r="B7870" s="387" t="s">
        <v>9420</v>
      </c>
      <c r="C7870" s="387" t="s">
        <v>8354</v>
      </c>
      <c r="D7870" s="387" t="s">
        <v>8349</v>
      </c>
      <c r="E7870" s="378" t="s">
        <v>19663</v>
      </c>
    </row>
    <row r="7871" spans="1:5">
      <c r="A7871" s="387">
        <v>39691</v>
      </c>
      <c r="B7871" s="387" t="s">
        <v>9421</v>
      </c>
      <c r="C7871" s="387" t="s">
        <v>8354</v>
      </c>
      <c r="D7871" s="387" t="s">
        <v>8349</v>
      </c>
      <c r="E7871" s="378" t="s">
        <v>19664</v>
      </c>
    </row>
    <row r="7872" spans="1:5">
      <c r="A7872" s="387">
        <v>39808</v>
      </c>
      <c r="B7872" s="387" t="s">
        <v>9422</v>
      </c>
      <c r="C7872" s="387" t="s">
        <v>8354</v>
      </c>
      <c r="D7872" s="387" t="s">
        <v>8349</v>
      </c>
      <c r="E7872" s="378" t="s">
        <v>19665</v>
      </c>
    </row>
    <row r="7873" spans="1:5">
      <c r="A7873" s="387">
        <v>39809</v>
      </c>
      <c r="B7873" s="387" t="s">
        <v>9423</v>
      </c>
      <c r="C7873" s="387" t="s">
        <v>8354</v>
      </c>
      <c r="D7873" s="387" t="s">
        <v>8349</v>
      </c>
      <c r="E7873" s="378" t="s">
        <v>19666</v>
      </c>
    </row>
    <row r="7874" spans="1:5">
      <c r="A7874" s="387">
        <v>43439</v>
      </c>
      <c r="B7874" s="387" t="s">
        <v>9424</v>
      </c>
      <c r="C7874" s="387" t="s">
        <v>8354</v>
      </c>
      <c r="D7874" s="387" t="s">
        <v>8349</v>
      </c>
      <c r="E7874" s="378" t="s">
        <v>19667</v>
      </c>
    </row>
    <row r="7875" spans="1:5">
      <c r="A7875" s="387">
        <v>5103</v>
      </c>
      <c r="B7875" s="387" t="s">
        <v>9425</v>
      </c>
      <c r="C7875" s="387" t="s">
        <v>8354</v>
      </c>
      <c r="D7875" s="387" t="s">
        <v>8349</v>
      </c>
      <c r="E7875" s="378" t="s">
        <v>4634</v>
      </c>
    </row>
    <row r="7876" spans="1:5">
      <c r="A7876" s="387">
        <v>11712</v>
      </c>
      <c r="B7876" s="387" t="s">
        <v>9426</v>
      </c>
      <c r="C7876" s="387" t="s">
        <v>8354</v>
      </c>
      <c r="D7876" s="387" t="s">
        <v>8352</v>
      </c>
      <c r="E7876" s="378" t="s">
        <v>19668</v>
      </c>
    </row>
    <row r="7877" spans="1:5">
      <c r="A7877" s="387">
        <v>11717</v>
      </c>
      <c r="B7877" s="387" t="s">
        <v>9427</v>
      </c>
      <c r="C7877" s="387" t="s">
        <v>8354</v>
      </c>
      <c r="D7877" s="387" t="s">
        <v>8349</v>
      </c>
      <c r="E7877" s="378" t="s">
        <v>18129</v>
      </c>
    </row>
    <row r="7878" spans="1:5">
      <c r="A7878" s="387">
        <v>11714</v>
      </c>
      <c r="B7878" s="387" t="s">
        <v>9428</v>
      </c>
      <c r="C7878" s="387" t="s">
        <v>8354</v>
      </c>
      <c r="D7878" s="387" t="s">
        <v>8349</v>
      </c>
      <c r="E7878" s="378" t="s">
        <v>19669</v>
      </c>
    </row>
    <row r="7879" spans="1:5">
      <c r="A7879" s="387">
        <v>11880</v>
      </c>
      <c r="B7879" s="387" t="s">
        <v>9429</v>
      </c>
      <c r="C7879" s="387" t="s">
        <v>8354</v>
      </c>
      <c r="D7879" s="387" t="s">
        <v>8349</v>
      </c>
      <c r="E7879" s="378" t="s">
        <v>19670</v>
      </c>
    </row>
    <row r="7880" spans="1:5">
      <c r="A7880" s="387">
        <v>1106</v>
      </c>
      <c r="B7880" s="387" t="s">
        <v>9430</v>
      </c>
      <c r="C7880" s="387" t="s">
        <v>8437</v>
      </c>
      <c r="D7880" s="387" t="s">
        <v>8352</v>
      </c>
      <c r="E7880" s="378" t="s">
        <v>1129</v>
      </c>
    </row>
    <row r="7881" spans="1:5">
      <c r="A7881" s="387">
        <v>11161</v>
      </c>
      <c r="B7881" s="387" t="s">
        <v>9431</v>
      </c>
      <c r="C7881" s="387" t="s">
        <v>8437</v>
      </c>
      <c r="D7881" s="387" t="s">
        <v>8349</v>
      </c>
      <c r="E7881" s="378" t="s">
        <v>7682</v>
      </c>
    </row>
    <row r="7882" spans="1:5">
      <c r="A7882" s="387">
        <v>1107</v>
      </c>
      <c r="B7882" s="387" t="s">
        <v>9432</v>
      </c>
      <c r="C7882" s="387" t="s">
        <v>8437</v>
      </c>
      <c r="D7882" s="387" t="s">
        <v>8349</v>
      </c>
      <c r="E7882" s="378" t="s">
        <v>1578</v>
      </c>
    </row>
    <row r="7883" spans="1:5">
      <c r="A7883" s="387">
        <v>25963</v>
      </c>
      <c r="B7883" s="387" t="s">
        <v>9433</v>
      </c>
      <c r="C7883" s="387" t="s">
        <v>8437</v>
      </c>
      <c r="D7883" s="387" t="s">
        <v>8349</v>
      </c>
      <c r="E7883" s="378" t="s">
        <v>1773</v>
      </c>
    </row>
    <row r="7884" spans="1:5">
      <c r="A7884" s="387">
        <v>4759</v>
      </c>
      <c r="B7884" s="387" t="s">
        <v>9434</v>
      </c>
      <c r="C7884" s="387" t="s">
        <v>8557</v>
      </c>
      <c r="D7884" s="387" t="s">
        <v>8349</v>
      </c>
      <c r="E7884" s="378" t="s">
        <v>7048</v>
      </c>
    </row>
    <row r="7885" spans="1:5">
      <c r="A7885" s="387">
        <v>41068</v>
      </c>
      <c r="B7885" s="387" t="s">
        <v>9435</v>
      </c>
      <c r="C7885" s="387" t="s">
        <v>8559</v>
      </c>
      <c r="D7885" s="387" t="s">
        <v>8349</v>
      </c>
      <c r="E7885" s="378" t="s">
        <v>19671</v>
      </c>
    </row>
    <row r="7886" spans="1:5">
      <c r="A7886" s="387">
        <v>1108</v>
      </c>
      <c r="B7886" s="387" t="s">
        <v>9436</v>
      </c>
      <c r="C7886" s="387" t="s">
        <v>8378</v>
      </c>
      <c r="D7886" s="387" t="s">
        <v>8349</v>
      </c>
      <c r="E7886" s="378" t="s">
        <v>9437</v>
      </c>
    </row>
    <row r="7887" spans="1:5">
      <c r="A7887" s="387">
        <v>1117</v>
      </c>
      <c r="B7887" s="387" t="s">
        <v>9438</v>
      </c>
      <c r="C7887" s="387" t="s">
        <v>8378</v>
      </c>
      <c r="D7887" s="387" t="s">
        <v>8349</v>
      </c>
      <c r="E7887" s="378" t="s">
        <v>18010</v>
      </c>
    </row>
    <row r="7888" spans="1:5">
      <c r="A7888" s="387">
        <v>1118</v>
      </c>
      <c r="B7888" s="387" t="s">
        <v>9439</v>
      </c>
      <c r="C7888" s="387" t="s">
        <v>8378</v>
      </c>
      <c r="D7888" s="387" t="s">
        <v>8349</v>
      </c>
      <c r="E7888" s="378" t="s">
        <v>9440</v>
      </c>
    </row>
    <row r="7889" spans="1:5">
      <c r="A7889" s="387">
        <v>1110</v>
      </c>
      <c r="B7889" s="387" t="s">
        <v>9441</v>
      </c>
      <c r="C7889" s="387" t="s">
        <v>8378</v>
      </c>
      <c r="D7889" s="387" t="s">
        <v>8349</v>
      </c>
      <c r="E7889" s="378" t="s">
        <v>9440</v>
      </c>
    </row>
    <row r="7890" spans="1:5">
      <c r="A7890" s="387">
        <v>12618</v>
      </c>
      <c r="B7890" s="387" t="s">
        <v>9442</v>
      </c>
      <c r="C7890" s="387" t="s">
        <v>8354</v>
      </c>
      <c r="D7890" s="387" t="s">
        <v>8367</v>
      </c>
      <c r="E7890" s="378" t="s">
        <v>15098</v>
      </c>
    </row>
    <row r="7891" spans="1:5">
      <c r="A7891" s="387">
        <v>40784</v>
      </c>
      <c r="B7891" s="387" t="s">
        <v>9444</v>
      </c>
      <c r="C7891" s="387" t="s">
        <v>8378</v>
      </c>
      <c r="D7891" s="387" t="s">
        <v>8349</v>
      </c>
      <c r="E7891" s="378" t="s">
        <v>19672</v>
      </c>
    </row>
    <row r="7892" spans="1:5">
      <c r="A7892" s="387">
        <v>40782</v>
      </c>
      <c r="B7892" s="387" t="s">
        <v>9445</v>
      </c>
      <c r="C7892" s="387" t="s">
        <v>8378</v>
      </c>
      <c r="D7892" s="387" t="s">
        <v>8349</v>
      </c>
      <c r="E7892" s="378" t="s">
        <v>19673</v>
      </c>
    </row>
    <row r="7893" spans="1:5">
      <c r="A7893" s="387">
        <v>40783</v>
      </c>
      <c r="B7893" s="387" t="s">
        <v>9446</v>
      </c>
      <c r="C7893" s="387" t="s">
        <v>8378</v>
      </c>
      <c r="D7893" s="387" t="s">
        <v>8349</v>
      </c>
      <c r="E7893" s="378" t="s">
        <v>2294</v>
      </c>
    </row>
    <row r="7894" spans="1:5">
      <c r="A7894" s="387">
        <v>1109</v>
      </c>
      <c r="B7894" s="387" t="s">
        <v>9447</v>
      </c>
      <c r="C7894" s="387" t="s">
        <v>8378</v>
      </c>
      <c r="D7894" s="387" t="s">
        <v>8349</v>
      </c>
      <c r="E7894" s="378" t="s">
        <v>9437</v>
      </c>
    </row>
    <row r="7895" spans="1:5">
      <c r="A7895" s="387">
        <v>1119</v>
      </c>
      <c r="B7895" s="387" t="s">
        <v>9448</v>
      </c>
      <c r="C7895" s="387" t="s">
        <v>8378</v>
      </c>
      <c r="D7895" s="387" t="s">
        <v>8349</v>
      </c>
      <c r="E7895" s="378" t="s">
        <v>17147</v>
      </c>
    </row>
    <row r="7896" spans="1:5">
      <c r="A7896" s="387">
        <v>13115</v>
      </c>
      <c r="B7896" s="387" t="s">
        <v>9449</v>
      </c>
      <c r="C7896" s="387" t="s">
        <v>8378</v>
      </c>
      <c r="D7896" s="387" t="s">
        <v>8367</v>
      </c>
      <c r="E7896" s="378" t="s">
        <v>4634</v>
      </c>
    </row>
    <row r="7897" spans="1:5">
      <c r="A7897" s="387">
        <v>10541</v>
      </c>
      <c r="B7897" s="387" t="s">
        <v>9450</v>
      </c>
      <c r="C7897" s="387" t="s">
        <v>8378</v>
      </c>
      <c r="D7897" s="387" t="s">
        <v>8367</v>
      </c>
      <c r="E7897" s="378" t="s">
        <v>669</v>
      </c>
    </row>
    <row r="7898" spans="1:5">
      <c r="A7898" s="387">
        <v>10542</v>
      </c>
      <c r="B7898" s="387" t="s">
        <v>9451</v>
      </c>
      <c r="C7898" s="387" t="s">
        <v>8378</v>
      </c>
      <c r="D7898" s="387" t="s">
        <v>8367</v>
      </c>
      <c r="E7898" s="378" t="s">
        <v>15099</v>
      </c>
    </row>
    <row r="7899" spans="1:5">
      <c r="A7899" s="387">
        <v>10543</v>
      </c>
      <c r="B7899" s="387" t="s">
        <v>9452</v>
      </c>
      <c r="C7899" s="387" t="s">
        <v>8378</v>
      </c>
      <c r="D7899" s="387" t="s">
        <v>8367</v>
      </c>
      <c r="E7899" s="378" t="s">
        <v>15100</v>
      </c>
    </row>
    <row r="7900" spans="1:5">
      <c r="A7900" s="387">
        <v>10544</v>
      </c>
      <c r="B7900" s="387" t="s">
        <v>9453</v>
      </c>
      <c r="C7900" s="387" t="s">
        <v>8378</v>
      </c>
      <c r="D7900" s="387" t="s">
        <v>8367</v>
      </c>
      <c r="E7900" s="378" t="s">
        <v>14710</v>
      </c>
    </row>
    <row r="7901" spans="1:5">
      <c r="A7901" s="387">
        <v>10545</v>
      </c>
      <c r="B7901" s="387" t="s">
        <v>9454</v>
      </c>
      <c r="C7901" s="387" t="s">
        <v>8378</v>
      </c>
      <c r="D7901" s="387" t="s">
        <v>8367</v>
      </c>
      <c r="E7901" s="378" t="s">
        <v>15101</v>
      </c>
    </row>
    <row r="7902" spans="1:5">
      <c r="A7902" s="387">
        <v>38365</v>
      </c>
      <c r="B7902" s="387" t="s">
        <v>9455</v>
      </c>
      <c r="C7902" s="387" t="s">
        <v>8351</v>
      </c>
      <c r="D7902" s="387" t="s">
        <v>8349</v>
      </c>
      <c r="E7902" s="378" t="s">
        <v>777</v>
      </c>
    </row>
    <row r="7903" spans="1:5">
      <c r="A7903" s="387">
        <v>37745</v>
      </c>
      <c r="B7903" s="387" t="s">
        <v>9456</v>
      </c>
      <c r="C7903" s="387" t="s">
        <v>8354</v>
      </c>
      <c r="D7903" s="387" t="s">
        <v>8367</v>
      </c>
      <c r="E7903" s="378" t="s">
        <v>19674</v>
      </c>
    </row>
    <row r="7904" spans="1:5">
      <c r="A7904" s="387">
        <v>37754</v>
      </c>
      <c r="B7904" s="387" t="s">
        <v>9457</v>
      </c>
      <c r="C7904" s="387" t="s">
        <v>8354</v>
      </c>
      <c r="D7904" s="387" t="s">
        <v>8367</v>
      </c>
      <c r="E7904" s="378" t="s">
        <v>19675</v>
      </c>
    </row>
    <row r="7905" spans="1:5">
      <c r="A7905" s="387">
        <v>37748</v>
      </c>
      <c r="B7905" s="387" t="s">
        <v>9458</v>
      </c>
      <c r="C7905" s="387" t="s">
        <v>8354</v>
      </c>
      <c r="D7905" s="387" t="s">
        <v>8367</v>
      </c>
      <c r="E7905" s="378" t="s">
        <v>19676</v>
      </c>
    </row>
    <row r="7906" spans="1:5">
      <c r="A7906" s="387">
        <v>37761</v>
      </c>
      <c r="B7906" s="387" t="s">
        <v>9459</v>
      </c>
      <c r="C7906" s="387" t="s">
        <v>8354</v>
      </c>
      <c r="D7906" s="387" t="s">
        <v>8367</v>
      </c>
      <c r="E7906" s="378" t="s">
        <v>19677</v>
      </c>
    </row>
    <row r="7907" spans="1:5">
      <c r="A7907" s="387">
        <v>37757</v>
      </c>
      <c r="B7907" s="387" t="s">
        <v>9460</v>
      </c>
      <c r="C7907" s="387" t="s">
        <v>8354</v>
      </c>
      <c r="D7907" s="387" t="s">
        <v>8367</v>
      </c>
      <c r="E7907" s="378" t="s">
        <v>19678</v>
      </c>
    </row>
    <row r="7908" spans="1:5">
      <c r="A7908" s="387">
        <v>37759</v>
      </c>
      <c r="B7908" s="387" t="s">
        <v>9461</v>
      </c>
      <c r="C7908" s="387" t="s">
        <v>8354</v>
      </c>
      <c r="D7908" s="387" t="s">
        <v>8367</v>
      </c>
      <c r="E7908" s="378" t="s">
        <v>19679</v>
      </c>
    </row>
    <row r="7909" spans="1:5">
      <c r="A7909" s="387">
        <v>37766</v>
      </c>
      <c r="B7909" s="387" t="s">
        <v>9462</v>
      </c>
      <c r="C7909" s="387" t="s">
        <v>8354</v>
      </c>
      <c r="D7909" s="387" t="s">
        <v>8367</v>
      </c>
      <c r="E7909" s="378" t="s">
        <v>19680</v>
      </c>
    </row>
    <row r="7910" spans="1:5">
      <c r="A7910" s="387">
        <v>37752</v>
      </c>
      <c r="B7910" s="387" t="s">
        <v>9463</v>
      </c>
      <c r="C7910" s="387" t="s">
        <v>8354</v>
      </c>
      <c r="D7910" s="387" t="s">
        <v>8367</v>
      </c>
      <c r="E7910" s="378" t="s">
        <v>19681</v>
      </c>
    </row>
    <row r="7911" spans="1:5">
      <c r="A7911" s="387">
        <v>37760</v>
      </c>
      <c r="B7911" s="387" t="s">
        <v>9464</v>
      </c>
      <c r="C7911" s="387" t="s">
        <v>8354</v>
      </c>
      <c r="D7911" s="387" t="s">
        <v>8367</v>
      </c>
      <c r="E7911" s="378" t="s">
        <v>19682</v>
      </c>
    </row>
    <row r="7912" spans="1:5">
      <c r="A7912" s="387">
        <v>37765</v>
      </c>
      <c r="B7912" s="387" t="s">
        <v>9465</v>
      </c>
      <c r="C7912" s="387" t="s">
        <v>8354</v>
      </c>
      <c r="D7912" s="387" t="s">
        <v>8367</v>
      </c>
      <c r="E7912" s="378" t="s">
        <v>19683</v>
      </c>
    </row>
    <row r="7913" spans="1:5">
      <c r="A7913" s="387">
        <v>37746</v>
      </c>
      <c r="B7913" s="387" t="s">
        <v>9466</v>
      </c>
      <c r="C7913" s="387" t="s">
        <v>8354</v>
      </c>
      <c r="D7913" s="387" t="s">
        <v>8367</v>
      </c>
      <c r="E7913" s="378" t="s">
        <v>19684</v>
      </c>
    </row>
    <row r="7914" spans="1:5">
      <c r="A7914" s="387">
        <v>37750</v>
      </c>
      <c r="B7914" s="387" t="s">
        <v>9467</v>
      </c>
      <c r="C7914" s="387" t="s">
        <v>8354</v>
      </c>
      <c r="D7914" s="387" t="s">
        <v>8367</v>
      </c>
      <c r="E7914" s="378" t="s">
        <v>19685</v>
      </c>
    </row>
    <row r="7915" spans="1:5">
      <c r="A7915" s="387">
        <v>37753</v>
      </c>
      <c r="B7915" s="387" t="s">
        <v>9468</v>
      </c>
      <c r="C7915" s="387" t="s">
        <v>8354</v>
      </c>
      <c r="D7915" s="387" t="s">
        <v>8367</v>
      </c>
      <c r="E7915" s="378" t="s">
        <v>19686</v>
      </c>
    </row>
    <row r="7916" spans="1:5">
      <c r="A7916" s="387">
        <v>37756</v>
      </c>
      <c r="B7916" s="387" t="s">
        <v>9469</v>
      </c>
      <c r="C7916" s="387" t="s">
        <v>8354</v>
      </c>
      <c r="D7916" s="387" t="s">
        <v>8367</v>
      </c>
      <c r="E7916" s="378" t="s">
        <v>19677</v>
      </c>
    </row>
    <row r="7917" spans="1:5">
      <c r="A7917" s="387">
        <v>37755</v>
      </c>
      <c r="B7917" s="387" t="s">
        <v>9470</v>
      </c>
      <c r="C7917" s="387" t="s">
        <v>8354</v>
      </c>
      <c r="D7917" s="387" t="s">
        <v>8367</v>
      </c>
      <c r="E7917" s="378" t="s">
        <v>19687</v>
      </c>
    </row>
    <row r="7918" spans="1:5">
      <c r="A7918" s="387">
        <v>37758</v>
      </c>
      <c r="B7918" s="387" t="s">
        <v>9471</v>
      </c>
      <c r="C7918" s="387" t="s">
        <v>8354</v>
      </c>
      <c r="D7918" s="387" t="s">
        <v>8367</v>
      </c>
      <c r="E7918" s="378" t="s">
        <v>19688</v>
      </c>
    </row>
    <row r="7919" spans="1:5">
      <c r="A7919" s="387">
        <v>37747</v>
      </c>
      <c r="B7919" s="387" t="s">
        <v>9472</v>
      </c>
      <c r="C7919" s="387" t="s">
        <v>8354</v>
      </c>
      <c r="D7919" s="387" t="s">
        <v>8367</v>
      </c>
      <c r="E7919" s="378" t="s">
        <v>19689</v>
      </c>
    </row>
    <row r="7920" spans="1:5">
      <c r="A7920" s="387">
        <v>37767</v>
      </c>
      <c r="B7920" s="387" t="s">
        <v>9473</v>
      </c>
      <c r="C7920" s="387" t="s">
        <v>8354</v>
      </c>
      <c r="D7920" s="387" t="s">
        <v>8367</v>
      </c>
      <c r="E7920" s="378" t="s">
        <v>19690</v>
      </c>
    </row>
    <row r="7921" spans="1:5">
      <c r="A7921" s="387">
        <v>37751</v>
      </c>
      <c r="B7921" s="387" t="s">
        <v>9474</v>
      </c>
      <c r="C7921" s="387" t="s">
        <v>8354</v>
      </c>
      <c r="D7921" s="387" t="s">
        <v>8367</v>
      </c>
      <c r="E7921" s="378" t="s">
        <v>19690</v>
      </c>
    </row>
    <row r="7922" spans="1:5">
      <c r="A7922" s="387">
        <v>37749</v>
      </c>
      <c r="B7922" s="387" t="s">
        <v>9475</v>
      </c>
      <c r="C7922" s="387" t="s">
        <v>8354</v>
      </c>
      <c r="D7922" s="387" t="s">
        <v>8367</v>
      </c>
      <c r="E7922" s="378" t="s">
        <v>19691</v>
      </c>
    </row>
    <row r="7923" spans="1:5">
      <c r="A7923" s="387">
        <v>1159</v>
      </c>
      <c r="B7923" s="387" t="s">
        <v>9476</v>
      </c>
      <c r="C7923" s="387" t="s">
        <v>8354</v>
      </c>
      <c r="D7923" s="387" t="s">
        <v>8352</v>
      </c>
      <c r="E7923" s="378" t="s">
        <v>15102</v>
      </c>
    </row>
    <row r="7924" spans="1:5">
      <c r="A7924" s="387">
        <v>12114</v>
      </c>
      <c r="B7924" s="387" t="s">
        <v>9477</v>
      </c>
      <c r="C7924" s="387" t="s">
        <v>8354</v>
      </c>
      <c r="D7924" s="387" t="s">
        <v>8349</v>
      </c>
      <c r="E7924" s="378" t="s">
        <v>16153</v>
      </c>
    </row>
    <row r="7925" spans="1:5">
      <c r="A7925" s="387">
        <v>38106</v>
      </c>
      <c r="B7925" s="387" t="s">
        <v>9478</v>
      </c>
      <c r="C7925" s="387" t="s">
        <v>8354</v>
      </c>
      <c r="D7925" s="387" t="s">
        <v>8349</v>
      </c>
      <c r="E7925" s="378" t="s">
        <v>2998</v>
      </c>
    </row>
    <row r="7926" spans="1:5">
      <c r="A7926" s="387">
        <v>38085</v>
      </c>
      <c r="B7926" s="387" t="s">
        <v>9479</v>
      </c>
      <c r="C7926" s="387" t="s">
        <v>8354</v>
      </c>
      <c r="D7926" s="387" t="s">
        <v>8349</v>
      </c>
      <c r="E7926" s="378" t="s">
        <v>17146</v>
      </c>
    </row>
    <row r="7927" spans="1:5">
      <c r="A7927" s="387">
        <v>38599</v>
      </c>
      <c r="B7927" s="387" t="s">
        <v>9480</v>
      </c>
      <c r="C7927" s="387" t="s">
        <v>8354</v>
      </c>
      <c r="D7927" s="387" t="s">
        <v>8349</v>
      </c>
      <c r="E7927" s="378" t="s">
        <v>4393</v>
      </c>
    </row>
    <row r="7928" spans="1:5">
      <c r="A7928" s="387">
        <v>38596</v>
      </c>
      <c r="B7928" s="387" t="s">
        <v>9481</v>
      </c>
      <c r="C7928" s="387" t="s">
        <v>8354</v>
      </c>
      <c r="D7928" s="387" t="s">
        <v>8349</v>
      </c>
      <c r="E7928" s="378" t="s">
        <v>1156</v>
      </c>
    </row>
    <row r="7929" spans="1:5">
      <c r="A7929" s="387">
        <v>38600</v>
      </c>
      <c r="B7929" s="387" t="s">
        <v>9482</v>
      </c>
      <c r="C7929" s="387" t="s">
        <v>8354</v>
      </c>
      <c r="D7929" s="387" t="s">
        <v>8349</v>
      </c>
      <c r="E7929" s="378" t="s">
        <v>18473</v>
      </c>
    </row>
    <row r="7930" spans="1:5">
      <c r="A7930" s="387">
        <v>38597</v>
      </c>
      <c r="B7930" s="387" t="s">
        <v>9483</v>
      </c>
      <c r="C7930" s="387" t="s">
        <v>8354</v>
      </c>
      <c r="D7930" s="387" t="s">
        <v>8349</v>
      </c>
      <c r="E7930" s="378" t="s">
        <v>1607</v>
      </c>
    </row>
    <row r="7931" spans="1:5">
      <c r="A7931" s="387">
        <v>659</v>
      </c>
      <c r="B7931" s="387" t="s">
        <v>9484</v>
      </c>
      <c r="C7931" s="387" t="s">
        <v>8354</v>
      </c>
      <c r="D7931" s="387" t="s">
        <v>8349</v>
      </c>
      <c r="E7931" s="378" t="s">
        <v>1191</v>
      </c>
    </row>
    <row r="7932" spans="1:5">
      <c r="A7932" s="387">
        <v>660</v>
      </c>
      <c r="B7932" s="387" t="s">
        <v>9485</v>
      </c>
      <c r="C7932" s="387" t="s">
        <v>8354</v>
      </c>
      <c r="D7932" s="387" t="s">
        <v>8349</v>
      </c>
      <c r="E7932" s="378" t="s">
        <v>1433</v>
      </c>
    </row>
    <row r="7933" spans="1:5">
      <c r="A7933" s="387">
        <v>658</v>
      </c>
      <c r="B7933" s="387" t="s">
        <v>9486</v>
      </c>
      <c r="C7933" s="387" t="s">
        <v>8354</v>
      </c>
      <c r="D7933" s="387" t="s">
        <v>8349</v>
      </c>
      <c r="E7933" s="378" t="s">
        <v>1656</v>
      </c>
    </row>
    <row r="7934" spans="1:5">
      <c r="A7934" s="387">
        <v>38548</v>
      </c>
      <c r="B7934" s="387" t="s">
        <v>9487</v>
      </c>
      <c r="C7934" s="387" t="s">
        <v>8354</v>
      </c>
      <c r="D7934" s="387" t="s">
        <v>8349</v>
      </c>
      <c r="E7934" s="378" t="s">
        <v>18472</v>
      </c>
    </row>
    <row r="7935" spans="1:5">
      <c r="A7935" s="387">
        <v>34649</v>
      </c>
      <c r="B7935" s="387" t="s">
        <v>9488</v>
      </c>
      <c r="C7935" s="387" t="s">
        <v>8354</v>
      </c>
      <c r="D7935" s="387" t="s">
        <v>8349</v>
      </c>
      <c r="E7935" s="378" t="s">
        <v>1207</v>
      </c>
    </row>
    <row r="7936" spans="1:5">
      <c r="A7936" s="387">
        <v>34655</v>
      </c>
      <c r="B7936" s="387" t="s">
        <v>9489</v>
      </c>
      <c r="C7936" s="387" t="s">
        <v>8354</v>
      </c>
      <c r="D7936" s="387" t="s">
        <v>8349</v>
      </c>
      <c r="E7936" s="378" t="s">
        <v>19484</v>
      </c>
    </row>
    <row r="7937" spans="1:5">
      <c r="A7937" s="387">
        <v>40607</v>
      </c>
      <c r="B7937" s="387" t="s">
        <v>9490</v>
      </c>
      <c r="C7937" s="387" t="s">
        <v>8354</v>
      </c>
      <c r="D7937" s="387" t="s">
        <v>8349</v>
      </c>
      <c r="E7937" s="378" t="s">
        <v>4942</v>
      </c>
    </row>
    <row r="7938" spans="1:5">
      <c r="A7938" s="387">
        <v>569</v>
      </c>
      <c r="B7938" s="387" t="s">
        <v>9491</v>
      </c>
      <c r="C7938" s="387" t="s">
        <v>8437</v>
      </c>
      <c r="D7938" s="387" t="s">
        <v>8349</v>
      </c>
      <c r="E7938" s="378" t="s">
        <v>13920</v>
      </c>
    </row>
    <row r="7939" spans="1:5">
      <c r="A7939" s="387">
        <v>567</v>
      </c>
      <c r="B7939" s="387" t="s">
        <v>9492</v>
      </c>
      <c r="C7939" s="387" t="s">
        <v>8378</v>
      </c>
      <c r="D7939" s="387" t="s">
        <v>8349</v>
      </c>
      <c r="E7939" s="378" t="s">
        <v>1380</v>
      </c>
    </row>
    <row r="7940" spans="1:5">
      <c r="A7940" s="387">
        <v>574</v>
      </c>
      <c r="B7940" s="387" t="s">
        <v>9493</v>
      </c>
      <c r="C7940" s="387" t="s">
        <v>8378</v>
      </c>
      <c r="D7940" s="387" t="s">
        <v>8349</v>
      </c>
      <c r="E7940" s="378" t="s">
        <v>15103</v>
      </c>
    </row>
    <row r="7941" spans="1:5">
      <c r="A7941" s="387">
        <v>568</v>
      </c>
      <c r="B7941" s="387" t="s">
        <v>9494</v>
      </c>
      <c r="C7941" s="387" t="s">
        <v>8378</v>
      </c>
      <c r="D7941" s="387" t="s">
        <v>8349</v>
      </c>
      <c r="E7941" s="378" t="s">
        <v>19692</v>
      </c>
    </row>
    <row r="7942" spans="1:5">
      <c r="A7942" s="387">
        <v>585</v>
      </c>
      <c r="B7942" s="387" t="s">
        <v>9495</v>
      </c>
      <c r="C7942" s="387" t="s">
        <v>8437</v>
      </c>
      <c r="D7942" s="387" t="s">
        <v>8367</v>
      </c>
      <c r="E7942" s="378" t="s">
        <v>15104</v>
      </c>
    </row>
    <row r="7943" spans="1:5">
      <c r="A7943" s="387">
        <v>4777</v>
      </c>
      <c r="B7943" s="387" t="s">
        <v>9496</v>
      </c>
      <c r="C7943" s="387" t="s">
        <v>8437</v>
      </c>
      <c r="D7943" s="387" t="s">
        <v>8367</v>
      </c>
      <c r="E7943" s="378" t="s">
        <v>7069</v>
      </c>
    </row>
    <row r="7944" spans="1:5">
      <c r="A7944" s="387">
        <v>587</v>
      </c>
      <c r="B7944" s="387" t="s">
        <v>9497</v>
      </c>
      <c r="C7944" s="387" t="s">
        <v>8437</v>
      </c>
      <c r="D7944" s="387" t="s">
        <v>8367</v>
      </c>
      <c r="E7944" s="378" t="s">
        <v>15105</v>
      </c>
    </row>
    <row r="7945" spans="1:5">
      <c r="A7945" s="387">
        <v>590</v>
      </c>
      <c r="B7945" s="387" t="s">
        <v>9498</v>
      </c>
      <c r="C7945" s="387" t="s">
        <v>8437</v>
      </c>
      <c r="D7945" s="387" t="s">
        <v>8367</v>
      </c>
      <c r="E7945" s="378" t="s">
        <v>15106</v>
      </c>
    </row>
    <row r="7946" spans="1:5">
      <c r="A7946" s="387">
        <v>592</v>
      </c>
      <c r="B7946" s="387" t="s">
        <v>9499</v>
      </c>
      <c r="C7946" s="387" t="s">
        <v>8437</v>
      </c>
      <c r="D7946" s="387" t="s">
        <v>8367</v>
      </c>
      <c r="E7946" s="378" t="s">
        <v>15105</v>
      </c>
    </row>
    <row r="7947" spans="1:5">
      <c r="A7947" s="387">
        <v>586</v>
      </c>
      <c r="B7947" s="387" t="s">
        <v>9500</v>
      </c>
      <c r="C7947" s="387" t="s">
        <v>8378</v>
      </c>
      <c r="D7947" s="387" t="s">
        <v>8367</v>
      </c>
      <c r="E7947" s="378" t="s">
        <v>1621</v>
      </c>
    </row>
    <row r="7948" spans="1:5">
      <c r="A7948" s="387">
        <v>591</v>
      </c>
      <c r="B7948" s="387" t="s">
        <v>9501</v>
      </c>
      <c r="C7948" s="387" t="s">
        <v>8437</v>
      </c>
      <c r="D7948" s="387" t="s">
        <v>8367</v>
      </c>
      <c r="E7948" s="378" t="s">
        <v>15104</v>
      </c>
    </row>
    <row r="7949" spans="1:5">
      <c r="A7949" s="387">
        <v>588</v>
      </c>
      <c r="B7949" s="387" t="s">
        <v>9502</v>
      </c>
      <c r="C7949" s="387" t="s">
        <v>8378</v>
      </c>
      <c r="D7949" s="387" t="s">
        <v>8367</v>
      </c>
      <c r="E7949" s="378" t="s">
        <v>15107</v>
      </c>
    </row>
    <row r="7950" spans="1:5">
      <c r="A7950" s="387">
        <v>589</v>
      </c>
      <c r="B7950" s="387" t="s">
        <v>9503</v>
      </c>
      <c r="C7950" s="387" t="s">
        <v>8378</v>
      </c>
      <c r="D7950" s="387" t="s">
        <v>8367</v>
      </c>
      <c r="E7950" s="378" t="s">
        <v>15108</v>
      </c>
    </row>
    <row r="7951" spans="1:5">
      <c r="A7951" s="387">
        <v>584</v>
      </c>
      <c r="B7951" s="387" t="s">
        <v>9504</v>
      </c>
      <c r="C7951" s="387" t="s">
        <v>8378</v>
      </c>
      <c r="D7951" s="387" t="s">
        <v>8367</v>
      </c>
      <c r="E7951" s="378" t="s">
        <v>4917</v>
      </c>
    </row>
    <row r="7952" spans="1:5">
      <c r="A7952" s="387">
        <v>1165</v>
      </c>
      <c r="B7952" s="387" t="s">
        <v>9505</v>
      </c>
      <c r="C7952" s="387" t="s">
        <v>8354</v>
      </c>
      <c r="D7952" s="387" t="s">
        <v>8349</v>
      </c>
      <c r="E7952" s="378" t="s">
        <v>12705</v>
      </c>
    </row>
    <row r="7953" spans="1:5">
      <c r="A7953" s="387">
        <v>1164</v>
      </c>
      <c r="B7953" s="387" t="s">
        <v>9506</v>
      </c>
      <c r="C7953" s="387" t="s">
        <v>8354</v>
      </c>
      <c r="D7953" s="387" t="s">
        <v>8349</v>
      </c>
      <c r="E7953" s="378" t="s">
        <v>5766</v>
      </c>
    </row>
    <row r="7954" spans="1:5">
      <c r="A7954" s="387">
        <v>1162</v>
      </c>
      <c r="B7954" s="387" t="s">
        <v>9507</v>
      </c>
      <c r="C7954" s="387" t="s">
        <v>8354</v>
      </c>
      <c r="D7954" s="387" t="s">
        <v>8349</v>
      </c>
      <c r="E7954" s="378" t="s">
        <v>6312</v>
      </c>
    </row>
    <row r="7955" spans="1:5">
      <c r="A7955" s="387">
        <v>12395</v>
      </c>
      <c r="B7955" s="387" t="s">
        <v>9508</v>
      </c>
      <c r="C7955" s="387" t="s">
        <v>8354</v>
      </c>
      <c r="D7955" s="387" t="s">
        <v>8349</v>
      </c>
      <c r="E7955" s="378" t="s">
        <v>10485</v>
      </c>
    </row>
    <row r="7956" spans="1:5">
      <c r="A7956" s="387">
        <v>1170</v>
      </c>
      <c r="B7956" s="387" t="s">
        <v>9509</v>
      </c>
      <c r="C7956" s="387" t="s">
        <v>8354</v>
      </c>
      <c r="D7956" s="387" t="s">
        <v>8349</v>
      </c>
      <c r="E7956" s="378" t="s">
        <v>9041</v>
      </c>
    </row>
    <row r="7957" spans="1:5">
      <c r="A7957" s="387">
        <v>1169</v>
      </c>
      <c r="B7957" s="387" t="s">
        <v>9510</v>
      </c>
      <c r="C7957" s="387" t="s">
        <v>8354</v>
      </c>
      <c r="D7957" s="387" t="s">
        <v>8349</v>
      </c>
      <c r="E7957" s="378" t="s">
        <v>19693</v>
      </c>
    </row>
    <row r="7958" spans="1:5">
      <c r="A7958" s="387">
        <v>1166</v>
      </c>
      <c r="B7958" s="387" t="s">
        <v>9511</v>
      </c>
      <c r="C7958" s="387" t="s">
        <v>8354</v>
      </c>
      <c r="D7958" s="387" t="s">
        <v>8349</v>
      </c>
      <c r="E7958" s="378" t="s">
        <v>19694</v>
      </c>
    </row>
    <row r="7959" spans="1:5">
      <c r="A7959" s="387">
        <v>1163</v>
      </c>
      <c r="B7959" s="387" t="s">
        <v>9512</v>
      </c>
      <c r="C7959" s="387" t="s">
        <v>8354</v>
      </c>
      <c r="D7959" s="387" t="s">
        <v>8349</v>
      </c>
      <c r="E7959" s="378" t="s">
        <v>6283</v>
      </c>
    </row>
    <row r="7960" spans="1:5">
      <c r="A7960" s="387">
        <v>12396</v>
      </c>
      <c r="B7960" s="387" t="s">
        <v>9513</v>
      </c>
      <c r="C7960" s="387" t="s">
        <v>8354</v>
      </c>
      <c r="D7960" s="387" t="s">
        <v>8349</v>
      </c>
      <c r="E7960" s="378" t="s">
        <v>10485</v>
      </c>
    </row>
    <row r="7961" spans="1:5">
      <c r="A7961" s="387">
        <v>1168</v>
      </c>
      <c r="B7961" s="387" t="s">
        <v>9514</v>
      </c>
      <c r="C7961" s="387" t="s">
        <v>8354</v>
      </c>
      <c r="D7961" s="387" t="s">
        <v>8349</v>
      </c>
      <c r="E7961" s="378" t="s">
        <v>15109</v>
      </c>
    </row>
    <row r="7962" spans="1:5">
      <c r="A7962" s="387">
        <v>1167</v>
      </c>
      <c r="B7962" s="387" t="s">
        <v>9515</v>
      </c>
      <c r="C7962" s="387" t="s">
        <v>8354</v>
      </c>
      <c r="D7962" s="387" t="s">
        <v>8349</v>
      </c>
      <c r="E7962" s="378" t="s">
        <v>19695</v>
      </c>
    </row>
    <row r="7963" spans="1:5">
      <c r="A7963" s="387">
        <v>36331</v>
      </c>
      <c r="B7963" s="387" t="s">
        <v>9516</v>
      </c>
      <c r="C7963" s="387" t="s">
        <v>8354</v>
      </c>
      <c r="D7963" s="387" t="s">
        <v>8367</v>
      </c>
      <c r="E7963" s="378" t="s">
        <v>11562</v>
      </c>
    </row>
    <row r="7964" spans="1:5">
      <c r="A7964" s="387">
        <v>36346</v>
      </c>
      <c r="B7964" s="387" t="s">
        <v>9517</v>
      </c>
      <c r="C7964" s="387" t="s">
        <v>8354</v>
      </c>
      <c r="D7964" s="387" t="s">
        <v>8367</v>
      </c>
      <c r="E7964" s="378" t="s">
        <v>353</v>
      </c>
    </row>
    <row r="7965" spans="1:5">
      <c r="A7965" s="387">
        <v>1210</v>
      </c>
      <c r="B7965" s="387" t="s">
        <v>9519</v>
      </c>
      <c r="C7965" s="387" t="s">
        <v>8354</v>
      </c>
      <c r="D7965" s="387" t="s">
        <v>8349</v>
      </c>
      <c r="E7965" s="378" t="s">
        <v>3033</v>
      </c>
    </row>
    <row r="7966" spans="1:5">
      <c r="A7966" s="387">
        <v>1203</v>
      </c>
      <c r="B7966" s="387" t="s">
        <v>9520</v>
      </c>
      <c r="C7966" s="387" t="s">
        <v>8354</v>
      </c>
      <c r="D7966" s="387" t="s">
        <v>8349</v>
      </c>
      <c r="E7966" s="378" t="s">
        <v>6855</v>
      </c>
    </row>
    <row r="7967" spans="1:5">
      <c r="A7967" s="387">
        <v>1197</v>
      </c>
      <c r="B7967" s="387" t="s">
        <v>9521</v>
      </c>
      <c r="C7967" s="387" t="s">
        <v>8354</v>
      </c>
      <c r="D7967" s="387" t="s">
        <v>8349</v>
      </c>
      <c r="E7967" s="378" t="s">
        <v>9136</v>
      </c>
    </row>
    <row r="7968" spans="1:5">
      <c r="A7968" s="387">
        <v>1202</v>
      </c>
      <c r="B7968" s="387" t="s">
        <v>9522</v>
      </c>
      <c r="C7968" s="387" t="s">
        <v>8354</v>
      </c>
      <c r="D7968" s="387" t="s">
        <v>8349</v>
      </c>
      <c r="E7968" s="378" t="s">
        <v>8260</v>
      </c>
    </row>
    <row r="7969" spans="1:5">
      <c r="A7969" s="387">
        <v>1188</v>
      </c>
      <c r="B7969" s="387" t="s">
        <v>9523</v>
      </c>
      <c r="C7969" s="387" t="s">
        <v>8354</v>
      </c>
      <c r="D7969" s="387" t="s">
        <v>8349</v>
      </c>
      <c r="E7969" s="378" t="s">
        <v>19696</v>
      </c>
    </row>
    <row r="7970" spans="1:5">
      <c r="A7970" s="387">
        <v>1211</v>
      </c>
      <c r="B7970" s="387" t="s">
        <v>9524</v>
      </c>
      <c r="C7970" s="387" t="s">
        <v>8354</v>
      </c>
      <c r="D7970" s="387" t="s">
        <v>8349</v>
      </c>
      <c r="E7970" s="378" t="s">
        <v>6075</v>
      </c>
    </row>
    <row r="7971" spans="1:5">
      <c r="A7971" s="387">
        <v>1198</v>
      </c>
      <c r="B7971" s="387" t="s">
        <v>9525</v>
      </c>
      <c r="C7971" s="387" t="s">
        <v>8354</v>
      </c>
      <c r="D7971" s="387" t="s">
        <v>8349</v>
      </c>
      <c r="E7971" s="378" t="s">
        <v>1726</v>
      </c>
    </row>
    <row r="7972" spans="1:5">
      <c r="A7972" s="387">
        <v>1199</v>
      </c>
      <c r="B7972" s="387" t="s">
        <v>9526</v>
      </c>
      <c r="C7972" s="387" t="s">
        <v>8354</v>
      </c>
      <c r="D7972" s="387" t="s">
        <v>8349</v>
      </c>
      <c r="E7972" s="378" t="s">
        <v>18758</v>
      </c>
    </row>
    <row r="7973" spans="1:5">
      <c r="A7973" s="387">
        <v>20088</v>
      </c>
      <c r="B7973" s="387" t="s">
        <v>9527</v>
      </c>
      <c r="C7973" s="387" t="s">
        <v>8354</v>
      </c>
      <c r="D7973" s="387" t="s">
        <v>8349</v>
      </c>
      <c r="E7973" s="378" t="s">
        <v>568</v>
      </c>
    </row>
    <row r="7974" spans="1:5">
      <c r="A7974" s="387">
        <v>20089</v>
      </c>
      <c r="B7974" s="387" t="s">
        <v>9528</v>
      </c>
      <c r="C7974" s="387" t="s">
        <v>8354</v>
      </c>
      <c r="D7974" s="387" t="s">
        <v>8349</v>
      </c>
      <c r="E7974" s="378" t="s">
        <v>19697</v>
      </c>
    </row>
    <row r="7975" spans="1:5">
      <c r="A7975" s="387">
        <v>20087</v>
      </c>
      <c r="B7975" s="387" t="s">
        <v>9529</v>
      </c>
      <c r="C7975" s="387" t="s">
        <v>8354</v>
      </c>
      <c r="D7975" s="387" t="s">
        <v>8349</v>
      </c>
      <c r="E7975" s="378" t="s">
        <v>4500</v>
      </c>
    </row>
    <row r="7976" spans="1:5">
      <c r="A7976" s="387">
        <v>1200</v>
      </c>
      <c r="B7976" s="387" t="s">
        <v>9530</v>
      </c>
      <c r="C7976" s="387" t="s">
        <v>8354</v>
      </c>
      <c r="D7976" s="387" t="s">
        <v>8349</v>
      </c>
      <c r="E7976" s="378" t="s">
        <v>8468</v>
      </c>
    </row>
    <row r="7977" spans="1:5">
      <c r="A7977" s="387">
        <v>12909</v>
      </c>
      <c r="B7977" s="387" t="s">
        <v>9531</v>
      </c>
      <c r="C7977" s="387" t="s">
        <v>8354</v>
      </c>
      <c r="D7977" s="387" t="s">
        <v>8349</v>
      </c>
      <c r="E7977" s="378" t="s">
        <v>958</v>
      </c>
    </row>
    <row r="7978" spans="1:5">
      <c r="A7978" s="387">
        <v>12910</v>
      </c>
      <c r="B7978" s="387" t="s">
        <v>9532</v>
      </c>
      <c r="C7978" s="387" t="s">
        <v>8354</v>
      </c>
      <c r="D7978" s="387" t="s">
        <v>8349</v>
      </c>
      <c r="E7978" s="378" t="s">
        <v>19698</v>
      </c>
    </row>
    <row r="7979" spans="1:5">
      <c r="A7979" s="387">
        <v>1184</v>
      </c>
      <c r="B7979" s="387" t="s">
        <v>9533</v>
      </c>
      <c r="C7979" s="387" t="s">
        <v>8354</v>
      </c>
      <c r="D7979" s="387" t="s">
        <v>8349</v>
      </c>
      <c r="E7979" s="378" t="s">
        <v>19699</v>
      </c>
    </row>
    <row r="7980" spans="1:5">
      <c r="A7980" s="387">
        <v>1191</v>
      </c>
      <c r="B7980" s="387" t="s">
        <v>9534</v>
      </c>
      <c r="C7980" s="387" t="s">
        <v>8354</v>
      </c>
      <c r="D7980" s="387" t="s">
        <v>8349</v>
      </c>
      <c r="E7980" s="378" t="s">
        <v>14977</v>
      </c>
    </row>
    <row r="7981" spans="1:5">
      <c r="A7981" s="387">
        <v>1185</v>
      </c>
      <c r="B7981" s="387" t="s">
        <v>9535</v>
      </c>
      <c r="C7981" s="387" t="s">
        <v>8354</v>
      </c>
      <c r="D7981" s="387" t="s">
        <v>8349</v>
      </c>
      <c r="E7981" s="378" t="s">
        <v>1458</v>
      </c>
    </row>
    <row r="7982" spans="1:5">
      <c r="A7982" s="387">
        <v>1189</v>
      </c>
      <c r="B7982" s="387" t="s">
        <v>9536</v>
      </c>
      <c r="C7982" s="387" t="s">
        <v>8354</v>
      </c>
      <c r="D7982" s="387" t="s">
        <v>8349</v>
      </c>
      <c r="E7982" s="378" t="s">
        <v>18472</v>
      </c>
    </row>
    <row r="7983" spans="1:5">
      <c r="A7983" s="387">
        <v>1193</v>
      </c>
      <c r="B7983" s="387" t="s">
        <v>9537</v>
      </c>
      <c r="C7983" s="387" t="s">
        <v>8354</v>
      </c>
      <c r="D7983" s="387" t="s">
        <v>8349</v>
      </c>
      <c r="E7983" s="378" t="s">
        <v>3999</v>
      </c>
    </row>
    <row r="7984" spans="1:5">
      <c r="A7984" s="387">
        <v>1194</v>
      </c>
      <c r="B7984" s="387" t="s">
        <v>9538</v>
      </c>
      <c r="C7984" s="387" t="s">
        <v>8354</v>
      </c>
      <c r="D7984" s="387" t="s">
        <v>8349</v>
      </c>
      <c r="E7984" s="378" t="s">
        <v>14601</v>
      </c>
    </row>
    <row r="7985" spans="1:5">
      <c r="A7985" s="387">
        <v>1195</v>
      </c>
      <c r="B7985" s="387" t="s">
        <v>9539</v>
      </c>
      <c r="C7985" s="387" t="s">
        <v>8354</v>
      </c>
      <c r="D7985" s="387" t="s">
        <v>8349</v>
      </c>
      <c r="E7985" s="378" t="s">
        <v>4673</v>
      </c>
    </row>
    <row r="7986" spans="1:5">
      <c r="A7986" s="387">
        <v>1204</v>
      </c>
      <c r="B7986" s="387" t="s">
        <v>9540</v>
      </c>
      <c r="C7986" s="387" t="s">
        <v>8354</v>
      </c>
      <c r="D7986" s="387" t="s">
        <v>8349</v>
      </c>
      <c r="E7986" s="378" t="s">
        <v>8255</v>
      </c>
    </row>
    <row r="7987" spans="1:5">
      <c r="A7987" s="387">
        <v>1205</v>
      </c>
      <c r="B7987" s="387" t="s">
        <v>9541</v>
      </c>
      <c r="C7987" s="387" t="s">
        <v>8354</v>
      </c>
      <c r="D7987" s="387" t="s">
        <v>8349</v>
      </c>
      <c r="E7987" s="378" t="s">
        <v>19700</v>
      </c>
    </row>
    <row r="7988" spans="1:5">
      <c r="A7988" s="387">
        <v>1207</v>
      </c>
      <c r="B7988" s="387" t="s">
        <v>9542</v>
      </c>
      <c r="C7988" s="387" t="s">
        <v>8354</v>
      </c>
      <c r="D7988" s="387" t="s">
        <v>8367</v>
      </c>
      <c r="E7988" s="378" t="s">
        <v>15110</v>
      </c>
    </row>
    <row r="7989" spans="1:5">
      <c r="A7989" s="387">
        <v>1206</v>
      </c>
      <c r="B7989" s="387" t="s">
        <v>9543</v>
      </c>
      <c r="C7989" s="387" t="s">
        <v>8354</v>
      </c>
      <c r="D7989" s="387" t="s">
        <v>8367</v>
      </c>
      <c r="E7989" s="378" t="s">
        <v>10792</v>
      </c>
    </row>
    <row r="7990" spans="1:5">
      <c r="A7990" s="387">
        <v>1183</v>
      </c>
      <c r="B7990" s="387" t="s">
        <v>9544</v>
      </c>
      <c r="C7990" s="387" t="s">
        <v>8354</v>
      </c>
      <c r="D7990" s="387" t="s">
        <v>8367</v>
      </c>
      <c r="E7990" s="378" t="s">
        <v>2324</v>
      </c>
    </row>
    <row r="7991" spans="1:5">
      <c r="A7991" s="387">
        <v>42685</v>
      </c>
      <c r="B7991" s="387" t="s">
        <v>9545</v>
      </c>
      <c r="C7991" s="387" t="s">
        <v>8354</v>
      </c>
      <c r="D7991" s="387" t="s">
        <v>8367</v>
      </c>
      <c r="E7991" s="378" t="s">
        <v>15111</v>
      </c>
    </row>
    <row r="7992" spans="1:5">
      <c r="A7992" s="387">
        <v>42686</v>
      </c>
      <c r="B7992" s="387" t="s">
        <v>9546</v>
      </c>
      <c r="C7992" s="387" t="s">
        <v>8354</v>
      </c>
      <c r="D7992" s="387" t="s">
        <v>8367</v>
      </c>
      <c r="E7992" s="378" t="s">
        <v>15112</v>
      </c>
    </row>
    <row r="7993" spans="1:5">
      <c r="A7993" s="387">
        <v>12894</v>
      </c>
      <c r="B7993" s="387" t="s">
        <v>9547</v>
      </c>
      <c r="C7993" s="387" t="s">
        <v>8354</v>
      </c>
      <c r="D7993" s="387" t="s">
        <v>8349</v>
      </c>
      <c r="E7993" s="378" t="s">
        <v>10780</v>
      </c>
    </row>
    <row r="7994" spans="1:5">
      <c r="A7994" s="387">
        <v>12895</v>
      </c>
      <c r="B7994" s="387" t="s">
        <v>9548</v>
      </c>
      <c r="C7994" s="387" t="s">
        <v>8354</v>
      </c>
      <c r="D7994" s="387" t="s">
        <v>8352</v>
      </c>
      <c r="E7994" s="378" t="s">
        <v>1178</v>
      </c>
    </row>
    <row r="7995" spans="1:5">
      <c r="A7995" s="387">
        <v>1631</v>
      </c>
      <c r="B7995" s="387" t="s">
        <v>9549</v>
      </c>
      <c r="C7995" s="387" t="s">
        <v>8354</v>
      </c>
      <c r="D7995" s="387" t="s">
        <v>8349</v>
      </c>
      <c r="E7995" s="378" t="s">
        <v>15113</v>
      </c>
    </row>
    <row r="7996" spans="1:5">
      <c r="A7996" s="387">
        <v>1633</v>
      </c>
      <c r="B7996" s="387" t="s">
        <v>9550</v>
      </c>
      <c r="C7996" s="387" t="s">
        <v>8354</v>
      </c>
      <c r="D7996" s="387" t="s">
        <v>8349</v>
      </c>
      <c r="E7996" s="378" t="s">
        <v>19701</v>
      </c>
    </row>
    <row r="7997" spans="1:5">
      <c r="A7997" s="387">
        <v>10818</v>
      </c>
      <c r="B7997" s="387" t="s">
        <v>9551</v>
      </c>
      <c r="C7997" s="387" t="s">
        <v>8437</v>
      </c>
      <c r="D7997" s="387" t="s">
        <v>8349</v>
      </c>
      <c r="E7997" s="378" t="s">
        <v>19466</v>
      </c>
    </row>
    <row r="7998" spans="1:5">
      <c r="A7998" s="387">
        <v>39359</v>
      </c>
      <c r="B7998" s="387" t="s">
        <v>9552</v>
      </c>
      <c r="C7998" s="387" t="s">
        <v>8354</v>
      </c>
      <c r="D7998" s="387" t="s">
        <v>8367</v>
      </c>
      <c r="E7998" s="378" t="s">
        <v>13608</v>
      </c>
    </row>
    <row r="7999" spans="1:5">
      <c r="A7999" s="387">
        <v>39360</v>
      </c>
      <c r="B7999" s="387" t="s">
        <v>9553</v>
      </c>
      <c r="C7999" s="387" t="s">
        <v>8354</v>
      </c>
      <c r="D7999" s="387" t="s">
        <v>8367</v>
      </c>
      <c r="E7999" s="378" t="s">
        <v>14260</v>
      </c>
    </row>
    <row r="8000" spans="1:5">
      <c r="A8000" s="387">
        <v>10710</v>
      </c>
      <c r="B8000" s="387" t="s">
        <v>9554</v>
      </c>
      <c r="C8000" s="387" t="s">
        <v>8351</v>
      </c>
      <c r="D8000" s="387" t="s">
        <v>8367</v>
      </c>
      <c r="E8000" s="378" t="s">
        <v>14925</v>
      </c>
    </row>
    <row r="8001" spans="1:5">
      <c r="A8001" s="387">
        <v>10709</v>
      </c>
      <c r="B8001" s="387" t="s">
        <v>9555</v>
      </c>
      <c r="C8001" s="387" t="s">
        <v>8351</v>
      </c>
      <c r="D8001" s="387" t="s">
        <v>8367</v>
      </c>
      <c r="E8001" s="378" t="s">
        <v>14926</v>
      </c>
    </row>
    <row r="8002" spans="1:5">
      <c r="A8002" s="387">
        <v>39636</v>
      </c>
      <c r="B8002" s="387" t="s">
        <v>9556</v>
      </c>
      <c r="C8002" s="387" t="s">
        <v>8351</v>
      </c>
      <c r="D8002" s="387" t="s">
        <v>8367</v>
      </c>
      <c r="E8002" s="378" t="s">
        <v>14924</v>
      </c>
    </row>
    <row r="8003" spans="1:5">
      <c r="A8003" s="387">
        <v>10708</v>
      </c>
      <c r="B8003" s="387" t="s">
        <v>9557</v>
      </c>
      <c r="C8003" s="387" t="s">
        <v>8351</v>
      </c>
      <c r="D8003" s="387" t="s">
        <v>8367</v>
      </c>
      <c r="E8003" s="378" t="s">
        <v>15114</v>
      </c>
    </row>
    <row r="8004" spans="1:5">
      <c r="A8004" s="387">
        <v>39635</v>
      </c>
      <c r="B8004" s="387" t="s">
        <v>9558</v>
      </c>
      <c r="C8004" s="387" t="s">
        <v>8351</v>
      </c>
      <c r="D8004" s="387" t="s">
        <v>8367</v>
      </c>
      <c r="E8004" s="378" t="s">
        <v>15115</v>
      </c>
    </row>
    <row r="8005" spans="1:5">
      <c r="A8005" s="387">
        <v>6117</v>
      </c>
      <c r="B8005" s="387" t="s">
        <v>9559</v>
      </c>
      <c r="C8005" s="387" t="s">
        <v>8557</v>
      </c>
      <c r="D8005" s="387" t="s">
        <v>8349</v>
      </c>
      <c r="E8005" s="378" t="s">
        <v>3181</v>
      </c>
    </row>
    <row r="8006" spans="1:5">
      <c r="A8006" s="387">
        <v>40913</v>
      </c>
      <c r="B8006" s="387" t="s">
        <v>9560</v>
      </c>
      <c r="C8006" s="387" t="s">
        <v>8559</v>
      </c>
      <c r="D8006" s="387" t="s">
        <v>8349</v>
      </c>
      <c r="E8006" s="378" t="s">
        <v>19702</v>
      </c>
    </row>
    <row r="8007" spans="1:5">
      <c r="A8007" s="387">
        <v>1214</v>
      </c>
      <c r="B8007" s="387" t="s">
        <v>9561</v>
      </c>
      <c r="C8007" s="387" t="s">
        <v>8557</v>
      </c>
      <c r="D8007" s="387" t="s">
        <v>8349</v>
      </c>
      <c r="E8007" s="378" t="s">
        <v>14624</v>
      </c>
    </row>
    <row r="8008" spans="1:5">
      <c r="A8008" s="387">
        <v>40915</v>
      </c>
      <c r="B8008" s="387" t="s">
        <v>9562</v>
      </c>
      <c r="C8008" s="387" t="s">
        <v>8559</v>
      </c>
      <c r="D8008" s="387" t="s">
        <v>8349</v>
      </c>
      <c r="E8008" s="378" t="s">
        <v>19703</v>
      </c>
    </row>
    <row r="8009" spans="1:5">
      <c r="A8009" s="387">
        <v>1213</v>
      </c>
      <c r="B8009" s="387" t="s">
        <v>9563</v>
      </c>
      <c r="C8009" s="387" t="s">
        <v>8557</v>
      </c>
      <c r="D8009" s="387" t="s">
        <v>8352</v>
      </c>
      <c r="E8009" s="378" t="s">
        <v>715</v>
      </c>
    </row>
    <row r="8010" spans="1:5">
      <c r="A8010" s="387">
        <v>40914</v>
      </c>
      <c r="B8010" s="387" t="s">
        <v>9564</v>
      </c>
      <c r="C8010" s="387" t="s">
        <v>8559</v>
      </c>
      <c r="D8010" s="387" t="s">
        <v>8349</v>
      </c>
      <c r="E8010" s="378" t="s">
        <v>19328</v>
      </c>
    </row>
    <row r="8011" spans="1:5">
      <c r="A8011" s="387">
        <v>5091</v>
      </c>
      <c r="B8011" s="387" t="s">
        <v>9565</v>
      </c>
      <c r="C8011" s="387" t="s">
        <v>8354</v>
      </c>
      <c r="D8011" s="387" t="s">
        <v>8349</v>
      </c>
      <c r="E8011" s="378" t="s">
        <v>13068</v>
      </c>
    </row>
    <row r="8012" spans="1:5">
      <c r="A8012" s="387">
        <v>14615</v>
      </c>
      <c r="B8012" s="387" t="s">
        <v>9566</v>
      </c>
      <c r="C8012" s="387" t="s">
        <v>8354</v>
      </c>
      <c r="D8012" s="387" t="s">
        <v>8349</v>
      </c>
      <c r="E8012" s="378" t="s">
        <v>19704</v>
      </c>
    </row>
    <row r="8013" spans="1:5">
      <c r="A8013" s="387">
        <v>2711</v>
      </c>
      <c r="B8013" s="387" t="s">
        <v>9567</v>
      </c>
      <c r="C8013" s="387" t="s">
        <v>8354</v>
      </c>
      <c r="D8013" s="387" t="s">
        <v>8352</v>
      </c>
      <c r="E8013" s="378" t="s">
        <v>19705</v>
      </c>
    </row>
    <row r="8014" spans="1:5">
      <c r="A8014" s="387">
        <v>37727</v>
      </c>
      <c r="B8014" s="387" t="s">
        <v>9568</v>
      </c>
      <c r="C8014" s="387" t="s">
        <v>8354</v>
      </c>
      <c r="D8014" s="387" t="s">
        <v>8367</v>
      </c>
      <c r="E8014" s="378" t="s">
        <v>15116</v>
      </c>
    </row>
    <row r="8015" spans="1:5">
      <c r="A8015" s="387">
        <v>37728</v>
      </c>
      <c r="B8015" s="387" t="s">
        <v>9569</v>
      </c>
      <c r="C8015" s="387" t="s">
        <v>8354</v>
      </c>
      <c r="D8015" s="387" t="s">
        <v>8367</v>
      </c>
      <c r="E8015" s="378" t="s">
        <v>15117</v>
      </c>
    </row>
    <row r="8016" spans="1:5">
      <c r="A8016" s="387">
        <v>37729</v>
      </c>
      <c r="B8016" s="387" t="s">
        <v>9570</v>
      </c>
      <c r="C8016" s="387" t="s">
        <v>8354</v>
      </c>
      <c r="D8016" s="387" t="s">
        <v>8367</v>
      </c>
      <c r="E8016" s="378" t="s">
        <v>15118</v>
      </c>
    </row>
    <row r="8017" spans="1:5">
      <c r="A8017" s="387">
        <v>37730</v>
      </c>
      <c r="B8017" s="387" t="s">
        <v>9571</v>
      </c>
      <c r="C8017" s="387" t="s">
        <v>8354</v>
      </c>
      <c r="D8017" s="387" t="s">
        <v>8367</v>
      </c>
      <c r="E8017" s="378" t="s">
        <v>15119</v>
      </c>
    </row>
    <row r="8018" spans="1:5">
      <c r="A8018" s="387">
        <v>37731</v>
      </c>
      <c r="B8018" s="387" t="s">
        <v>9572</v>
      </c>
      <c r="C8018" s="387" t="s">
        <v>8354</v>
      </c>
      <c r="D8018" s="387" t="s">
        <v>8367</v>
      </c>
      <c r="E8018" s="378" t="s">
        <v>15120</v>
      </c>
    </row>
    <row r="8019" spans="1:5">
      <c r="A8019" s="387">
        <v>37732</v>
      </c>
      <c r="B8019" s="387" t="s">
        <v>9573</v>
      </c>
      <c r="C8019" s="387" t="s">
        <v>8354</v>
      </c>
      <c r="D8019" s="387" t="s">
        <v>8367</v>
      </c>
      <c r="E8019" s="378" t="s">
        <v>15121</v>
      </c>
    </row>
    <row r="8020" spans="1:5">
      <c r="A8020" s="387">
        <v>42250</v>
      </c>
      <c r="B8020" s="387" t="s">
        <v>9574</v>
      </c>
      <c r="C8020" s="387" t="s">
        <v>9575</v>
      </c>
      <c r="D8020" s="387" t="s">
        <v>8349</v>
      </c>
      <c r="E8020" s="378" t="s">
        <v>19706</v>
      </c>
    </row>
    <row r="8021" spans="1:5">
      <c r="A8021" s="387">
        <v>42256</v>
      </c>
      <c r="B8021" s="387" t="s">
        <v>9576</v>
      </c>
      <c r="C8021" s="387" t="s">
        <v>8437</v>
      </c>
      <c r="D8021" s="387" t="s">
        <v>8349</v>
      </c>
      <c r="E8021" s="378" t="s">
        <v>4739</v>
      </c>
    </row>
    <row r="8022" spans="1:5">
      <c r="A8022" s="387">
        <v>4743</v>
      </c>
      <c r="B8022" s="387" t="s">
        <v>9577</v>
      </c>
      <c r="C8022" s="387" t="s">
        <v>8554</v>
      </c>
      <c r="D8022" s="387" t="s">
        <v>8349</v>
      </c>
      <c r="E8022" s="378" t="s">
        <v>19707</v>
      </c>
    </row>
    <row r="8023" spans="1:5">
      <c r="A8023" s="387">
        <v>4744</v>
      </c>
      <c r="B8023" s="387" t="s">
        <v>9578</v>
      </c>
      <c r="C8023" s="387" t="s">
        <v>8554</v>
      </c>
      <c r="D8023" s="387" t="s">
        <v>8349</v>
      </c>
      <c r="E8023" s="378" t="s">
        <v>19708</v>
      </c>
    </row>
    <row r="8024" spans="1:5">
      <c r="A8024" s="387">
        <v>4745</v>
      </c>
      <c r="B8024" s="387" t="s">
        <v>9579</v>
      </c>
      <c r="C8024" s="387" t="s">
        <v>8554</v>
      </c>
      <c r="D8024" s="387" t="s">
        <v>8349</v>
      </c>
      <c r="E8024" s="378" t="s">
        <v>19709</v>
      </c>
    </row>
    <row r="8025" spans="1:5">
      <c r="A8025" s="387">
        <v>36496</v>
      </c>
      <c r="B8025" s="387" t="s">
        <v>9580</v>
      </c>
      <c r="C8025" s="387" t="s">
        <v>8354</v>
      </c>
      <c r="D8025" s="387" t="s">
        <v>8349</v>
      </c>
      <c r="E8025" s="378" t="s">
        <v>19710</v>
      </c>
    </row>
    <row r="8026" spans="1:5">
      <c r="A8026" s="387">
        <v>10630</v>
      </c>
      <c r="B8026" s="387" t="s">
        <v>9581</v>
      </c>
      <c r="C8026" s="387" t="s">
        <v>8354</v>
      </c>
      <c r="D8026" s="387" t="s">
        <v>8367</v>
      </c>
      <c r="E8026" s="378" t="s">
        <v>19711</v>
      </c>
    </row>
    <row r="8027" spans="1:5">
      <c r="A8027" s="387">
        <v>37762</v>
      </c>
      <c r="B8027" s="387" t="s">
        <v>9582</v>
      </c>
      <c r="C8027" s="387" t="s">
        <v>8354</v>
      </c>
      <c r="D8027" s="387" t="s">
        <v>8367</v>
      </c>
      <c r="E8027" s="378" t="s">
        <v>19712</v>
      </c>
    </row>
    <row r="8028" spans="1:5">
      <c r="A8028" s="387">
        <v>37763</v>
      </c>
      <c r="B8028" s="387" t="s">
        <v>9583</v>
      </c>
      <c r="C8028" s="387" t="s">
        <v>8354</v>
      </c>
      <c r="D8028" s="387" t="s">
        <v>8367</v>
      </c>
      <c r="E8028" s="378" t="s">
        <v>19713</v>
      </c>
    </row>
    <row r="8029" spans="1:5">
      <c r="A8029" s="387">
        <v>41992</v>
      </c>
      <c r="B8029" s="387" t="s">
        <v>9584</v>
      </c>
      <c r="C8029" s="387" t="s">
        <v>8354</v>
      </c>
      <c r="D8029" s="387" t="s">
        <v>8367</v>
      </c>
      <c r="E8029" s="378" t="s">
        <v>19714</v>
      </c>
    </row>
    <row r="8030" spans="1:5">
      <c r="A8030" s="387">
        <v>13215</v>
      </c>
      <c r="B8030" s="387" t="s">
        <v>9585</v>
      </c>
      <c r="C8030" s="387" t="s">
        <v>8354</v>
      </c>
      <c r="D8030" s="387" t="s">
        <v>8367</v>
      </c>
      <c r="E8030" s="378" t="s">
        <v>19715</v>
      </c>
    </row>
    <row r="8031" spans="1:5">
      <c r="A8031" s="387">
        <v>4235</v>
      </c>
      <c r="B8031" s="387" t="s">
        <v>9586</v>
      </c>
      <c r="C8031" s="387" t="s">
        <v>8557</v>
      </c>
      <c r="D8031" s="387" t="s">
        <v>8349</v>
      </c>
      <c r="E8031" s="378" t="s">
        <v>6000</v>
      </c>
    </row>
    <row r="8032" spans="1:5">
      <c r="A8032" s="387">
        <v>40976</v>
      </c>
      <c r="B8032" s="387" t="s">
        <v>9588</v>
      </c>
      <c r="C8032" s="387" t="s">
        <v>8559</v>
      </c>
      <c r="D8032" s="387" t="s">
        <v>8349</v>
      </c>
      <c r="E8032" s="378" t="s">
        <v>19716</v>
      </c>
    </row>
    <row r="8033" spans="1:5">
      <c r="A8033" s="387">
        <v>39013</v>
      </c>
      <c r="B8033" s="387" t="s">
        <v>9589</v>
      </c>
      <c r="C8033" s="387" t="s">
        <v>8354</v>
      </c>
      <c r="D8033" s="387" t="s">
        <v>8367</v>
      </c>
      <c r="E8033" s="378" t="s">
        <v>1663</v>
      </c>
    </row>
    <row r="8034" spans="1:5">
      <c r="A8034" s="387">
        <v>43091</v>
      </c>
      <c r="B8034" s="387" t="s">
        <v>9590</v>
      </c>
      <c r="C8034" s="387" t="s">
        <v>8354</v>
      </c>
      <c r="D8034" s="387" t="s">
        <v>8349</v>
      </c>
      <c r="E8034" s="378" t="s">
        <v>19717</v>
      </c>
    </row>
    <row r="8035" spans="1:5">
      <c r="A8035" s="387">
        <v>43092</v>
      </c>
      <c r="B8035" s="387" t="s">
        <v>9591</v>
      </c>
      <c r="C8035" s="387" t="s">
        <v>8354</v>
      </c>
      <c r="D8035" s="387" t="s">
        <v>8349</v>
      </c>
      <c r="E8035" s="378" t="s">
        <v>19718</v>
      </c>
    </row>
    <row r="8036" spans="1:5">
      <c r="A8036" s="387">
        <v>43089</v>
      </c>
      <c r="B8036" s="387" t="s">
        <v>9592</v>
      </c>
      <c r="C8036" s="387" t="s">
        <v>8354</v>
      </c>
      <c r="D8036" s="387" t="s">
        <v>8349</v>
      </c>
      <c r="E8036" s="378" t="s">
        <v>19719</v>
      </c>
    </row>
    <row r="8037" spans="1:5">
      <c r="A8037" s="387">
        <v>43090</v>
      </c>
      <c r="B8037" s="387" t="s">
        <v>9593</v>
      </c>
      <c r="C8037" s="387" t="s">
        <v>8354</v>
      </c>
      <c r="D8037" s="387" t="s">
        <v>8349</v>
      </c>
      <c r="E8037" s="378" t="s">
        <v>19720</v>
      </c>
    </row>
    <row r="8038" spans="1:5">
      <c r="A8038" s="387">
        <v>41967</v>
      </c>
      <c r="B8038" s="387" t="s">
        <v>9594</v>
      </c>
      <c r="C8038" s="387" t="s">
        <v>8373</v>
      </c>
      <c r="D8038" s="387" t="s">
        <v>8349</v>
      </c>
      <c r="E8038" s="378" t="s">
        <v>4289</v>
      </c>
    </row>
    <row r="8039" spans="1:5">
      <c r="A8039" s="387">
        <v>12760</v>
      </c>
      <c r="B8039" s="387" t="s">
        <v>9595</v>
      </c>
      <c r="C8039" s="387" t="s">
        <v>8351</v>
      </c>
      <c r="D8039" s="387" t="s">
        <v>8349</v>
      </c>
      <c r="E8039" s="378" t="s">
        <v>19721</v>
      </c>
    </row>
    <row r="8040" spans="1:5">
      <c r="A8040" s="387">
        <v>12759</v>
      </c>
      <c r="B8040" s="387" t="s">
        <v>9596</v>
      </c>
      <c r="C8040" s="387" t="s">
        <v>8351</v>
      </c>
      <c r="D8040" s="387" t="s">
        <v>8349</v>
      </c>
      <c r="E8040" s="378" t="s">
        <v>19722</v>
      </c>
    </row>
    <row r="8041" spans="1:5">
      <c r="A8041" s="387">
        <v>43105</v>
      </c>
      <c r="B8041" s="387" t="s">
        <v>9597</v>
      </c>
      <c r="C8041" s="387" t="s">
        <v>8437</v>
      </c>
      <c r="D8041" s="387" t="s">
        <v>8349</v>
      </c>
      <c r="E8041" s="378" t="s">
        <v>9598</v>
      </c>
    </row>
    <row r="8042" spans="1:5">
      <c r="A8042" s="387">
        <v>40424</v>
      </c>
      <c r="B8042" s="387" t="s">
        <v>9599</v>
      </c>
      <c r="C8042" s="387" t="s">
        <v>8437</v>
      </c>
      <c r="D8042" s="387" t="s">
        <v>8349</v>
      </c>
      <c r="E8042" s="378" t="s">
        <v>3362</v>
      </c>
    </row>
    <row r="8043" spans="1:5">
      <c r="A8043" s="387">
        <v>1325</v>
      </c>
      <c r="B8043" s="387" t="s">
        <v>9600</v>
      </c>
      <c r="C8043" s="387" t="s">
        <v>8437</v>
      </c>
      <c r="D8043" s="387" t="s">
        <v>8349</v>
      </c>
      <c r="E8043" s="378" t="s">
        <v>2304</v>
      </c>
    </row>
    <row r="8044" spans="1:5">
      <c r="A8044" s="387">
        <v>1327</v>
      </c>
      <c r="B8044" s="387" t="s">
        <v>9601</v>
      </c>
      <c r="C8044" s="387" t="s">
        <v>8437</v>
      </c>
      <c r="D8044" s="387" t="s">
        <v>8349</v>
      </c>
      <c r="E8044" s="378" t="s">
        <v>9095</v>
      </c>
    </row>
    <row r="8045" spans="1:5">
      <c r="A8045" s="387">
        <v>1328</v>
      </c>
      <c r="B8045" s="387" t="s">
        <v>9602</v>
      </c>
      <c r="C8045" s="387" t="s">
        <v>8437</v>
      </c>
      <c r="D8045" s="387" t="s">
        <v>8349</v>
      </c>
      <c r="E8045" s="378" t="s">
        <v>2946</v>
      </c>
    </row>
    <row r="8046" spans="1:5">
      <c r="A8046" s="387">
        <v>1321</v>
      </c>
      <c r="B8046" s="387" t="s">
        <v>9603</v>
      </c>
      <c r="C8046" s="387" t="s">
        <v>8437</v>
      </c>
      <c r="D8046" s="387" t="s">
        <v>8349</v>
      </c>
      <c r="E8046" s="378" t="s">
        <v>3475</v>
      </c>
    </row>
    <row r="8047" spans="1:5">
      <c r="A8047" s="387">
        <v>1318</v>
      </c>
      <c r="B8047" s="387" t="s">
        <v>9604</v>
      </c>
      <c r="C8047" s="387" t="s">
        <v>8437</v>
      </c>
      <c r="D8047" s="387" t="s">
        <v>8349</v>
      </c>
      <c r="E8047" s="378" t="s">
        <v>9605</v>
      </c>
    </row>
    <row r="8048" spans="1:5">
      <c r="A8048" s="387">
        <v>1322</v>
      </c>
      <c r="B8048" s="387" t="s">
        <v>9606</v>
      </c>
      <c r="C8048" s="387" t="s">
        <v>8437</v>
      </c>
      <c r="D8048" s="387" t="s">
        <v>8349</v>
      </c>
      <c r="E8048" s="378" t="s">
        <v>9607</v>
      </c>
    </row>
    <row r="8049" spans="1:5">
      <c r="A8049" s="387">
        <v>1323</v>
      </c>
      <c r="B8049" s="387" t="s">
        <v>9608</v>
      </c>
      <c r="C8049" s="387" t="s">
        <v>8437</v>
      </c>
      <c r="D8049" s="387" t="s">
        <v>8349</v>
      </c>
      <c r="E8049" s="378" t="s">
        <v>9607</v>
      </c>
    </row>
    <row r="8050" spans="1:5">
      <c r="A8050" s="387">
        <v>1319</v>
      </c>
      <c r="B8050" s="387" t="s">
        <v>9609</v>
      </c>
      <c r="C8050" s="387" t="s">
        <v>8437</v>
      </c>
      <c r="D8050" s="387" t="s">
        <v>8349</v>
      </c>
      <c r="E8050" s="378" t="s">
        <v>9610</v>
      </c>
    </row>
    <row r="8051" spans="1:5">
      <c r="A8051" s="387">
        <v>11026</v>
      </c>
      <c r="B8051" s="387" t="s">
        <v>9611</v>
      </c>
      <c r="C8051" s="387" t="s">
        <v>8437</v>
      </c>
      <c r="D8051" s="387" t="s">
        <v>8349</v>
      </c>
      <c r="E8051" s="378" t="s">
        <v>19723</v>
      </c>
    </row>
    <row r="8052" spans="1:5">
      <c r="A8052" s="387">
        <v>11027</v>
      </c>
      <c r="B8052" s="387" t="s">
        <v>9612</v>
      </c>
      <c r="C8052" s="387" t="s">
        <v>8437</v>
      </c>
      <c r="D8052" s="387" t="s">
        <v>8349</v>
      </c>
      <c r="E8052" s="378" t="s">
        <v>9613</v>
      </c>
    </row>
    <row r="8053" spans="1:5">
      <c r="A8053" s="387">
        <v>11046</v>
      </c>
      <c r="B8053" s="387" t="s">
        <v>9614</v>
      </c>
      <c r="C8053" s="387" t="s">
        <v>8437</v>
      </c>
      <c r="D8053" s="387" t="s">
        <v>8349</v>
      </c>
      <c r="E8053" s="378" t="s">
        <v>5305</v>
      </c>
    </row>
    <row r="8054" spans="1:5">
      <c r="A8054" s="387">
        <v>11047</v>
      </c>
      <c r="B8054" s="387" t="s">
        <v>9615</v>
      </c>
      <c r="C8054" s="387" t="s">
        <v>8437</v>
      </c>
      <c r="D8054" s="387" t="s">
        <v>8349</v>
      </c>
      <c r="E8054" s="378" t="s">
        <v>9616</v>
      </c>
    </row>
    <row r="8055" spans="1:5">
      <c r="A8055" s="387">
        <v>43668</v>
      </c>
      <c r="B8055" s="387" t="s">
        <v>9617</v>
      </c>
      <c r="C8055" s="387" t="s">
        <v>8437</v>
      </c>
      <c r="D8055" s="387" t="s">
        <v>8349</v>
      </c>
      <c r="E8055" s="378" t="s">
        <v>9618</v>
      </c>
    </row>
    <row r="8056" spans="1:5">
      <c r="A8056" s="387">
        <v>11049</v>
      </c>
      <c r="B8056" s="387" t="s">
        <v>9619</v>
      </c>
      <c r="C8056" s="387" t="s">
        <v>8437</v>
      </c>
      <c r="D8056" s="387" t="s">
        <v>8352</v>
      </c>
      <c r="E8056" s="378" t="s">
        <v>3676</v>
      </c>
    </row>
    <row r="8057" spans="1:5">
      <c r="A8057" s="387">
        <v>43106</v>
      </c>
      <c r="B8057" s="387" t="s">
        <v>9620</v>
      </c>
      <c r="C8057" s="387" t="s">
        <v>8437</v>
      </c>
      <c r="D8057" s="387" t="s">
        <v>8349</v>
      </c>
      <c r="E8057" s="378" t="s">
        <v>18054</v>
      </c>
    </row>
    <row r="8058" spans="1:5">
      <c r="A8058" s="387">
        <v>11051</v>
      </c>
      <c r="B8058" s="387" t="s">
        <v>9621</v>
      </c>
      <c r="C8058" s="387" t="s">
        <v>8437</v>
      </c>
      <c r="D8058" s="387" t="s">
        <v>8349</v>
      </c>
      <c r="E8058" s="378" t="s">
        <v>8799</v>
      </c>
    </row>
    <row r="8059" spans="1:5">
      <c r="A8059" s="387">
        <v>11061</v>
      </c>
      <c r="B8059" s="387" t="s">
        <v>9622</v>
      </c>
      <c r="C8059" s="387" t="s">
        <v>8437</v>
      </c>
      <c r="D8059" s="387" t="s">
        <v>8349</v>
      </c>
      <c r="E8059" s="378" t="s">
        <v>7651</v>
      </c>
    </row>
    <row r="8060" spans="1:5">
      <c r="A8060" s="387">
        <v>43667</v>
      </c>
      <c r="B8060" s="387" t="s">
        <v>9623</v>
      </c>
      <c r="C8060" s="387" t="s">
        <v>8437</v>
      </c>
      <c r="D8060" s="387" t="s">
        <v>8349</v>
      </c>
      <c r="E8060" s="378" t="s">
        <v>6773</v>
      </c>
    </row>
    <row r="8061" spans="1:5">
      <c r="A8061" s="387">
        <v>1333</v>
      </c>
      <c r="B8061" s="387" t="s">
        <v>9624</v>
      </c>
      <c r="C8061" s="387" t="s">
        <v>8437</v>
      </c>
      <c r="D8061" s="387" t="s">
        <v>8349</v>
      </c>
      <c r="E8061" s="378" t="s">
        <v>6410</v>
      </c>
    </row>
    <row r="8062" spans="1:5">
      <c r="A8062" s="387">
        <v>1330</v>
      </c>
      <c r="B8062" s="387" t="s">
        <v>9625</v>
      </c>
      <c r="C8062" s="387" t="s">
        <v>8437</v>
      </c>
      <c r="D8062" s="387" t="s">
        <v>8349</v>
      </c>
      <c r="E8062" s="378" t="s">
        <v>8518</v>
      </c>
    </row>
    <row r="8063" spans="1:5">
      <c r="A8063" s="387">
        <v>10957</v>
      </c>
      <c r="B8063" s="387" t="s">
        <v>9626</v>
      </c>
      <c r="C8063" s="387" t="s">
        <v>8437</v>
      </c>
      <c r="D8063" s="387" t="s">
        <v>8349</v>
      </c>
      <c r="E8063" s="378" t="s">
        <v>6828</v>
      </c>
    </row>
    <row r="8064" spans="1:5">
      <c r="A8064" s="387">
        <v>1332</v>
      </c>
      <c r="B8064" s="387" t="s">
        <v>9627</v>
      </c>
      <c r="C8064" s="387" t="s">
        <v>8437</v>
      </c>
      <c r="D8064" s="387" t="s">
        <v>8349</v>
      </c>
      <c r="E8064" s="378" t="s">
        <v>4959</v>
      </c>
    </row>
    <row r="8065" spans="1:5">
      <c r="A8065" s="387">
        <v>1334</v>
      </c>
      <c r="B8065" s="387" t="s">
        <v>9628</v>
      </c>
      <c r="C8065" s="387" t="s">
        <v>8437</v>
      </c>
      <c r="D8065" s="387" t="s">
        <v>8349</v>
      </c>
      <c r="E8065" s="378" t="s">
        <v>4507</v>
      </c>
    </row>
    <row r="8066" spans="1:5">
      <c r="A8066" s="387">
        <v>1335</v>
      </c>
      <c r="B8066" s="387" t="s">
        <v>9629</v>
      </c>
      <c r="C8066" s="387" t="s">
        <v>8437</v>
      </c>
      <c r="D8066" s="387" t="s">
        <v>8349</v>
      </c>
      <c r="E8066" s="378" t="s">
        <v>506</v>
      </c>
    </row>
    <row r="8067" spans="1:5">
      <c r="A8067" s="387">
        <v>40425</v>
      </c>
      <c r="B8067" s="387" t="s">
        <v>9630</v>
      </c>
      <c r="C8067" s="387" t="s">
        <v>8437</v>
      </c>
      <c r="D8067" s="387" t="s">
        <v>8349</v>
      </c>
      <c r="E8067" s="378" t="s">
        <v>4413</v>
      </c>
    </row>
    <row r="8068" spans="1:5">
      <c r="A8068" s="387">
        <v>1337</v>
      </c>
      <c r="B8068" s="387" t="s">
        <v>9631</v>
      </c>
      <c r="C8068" s="387" t="s">
        <v>8437</v>
      </c>
      <c r="D8068" s="387" t="s">
        <v>8349</v>
      </c>
      <c r="E8068" s="378" t="s">
        <v>6828</v>
      </c>
    </row>
    <row r="8069" spans="1:5">
      <c r="A8069" s="387">
        <v>1338</v>
      </c>
      <c r="B8069" s="387" t="s">
        <v>9632</v>
      </c>
      <c r="C8069" s="387" t="s">
        <v>8351</v>
      </c>
      <c r="D8069" s="387" t="s">
        <v>8352</v>
      </c>
      <c r="E8069" s="378" t="s">
        <v>15122</v>
      </c>
    </row>
    <row r="8070" spans="1:5">
      <c r="A8070" s="387">
        <v>1340</v>
      </c>
      <c r="B8070" s="387" t="s">
        <v>9633</v>
      </c>
      <c r="C8070" s="387" t="s">
        <v>8351</v>
      </c>
      <c r="D8070" s="387" t="s">
        <v>8349</v>
      </c>
      <c r="E8070" s="378" t="s">
        <v>15123</v>
      </c>
    </row>
    <row r="8071" spans="1:5">
      <c r="A8071" s="387">
        <v>1341</v>
      </c>
      <c r="B8071" s="387" t="s">
        <v>9634</v>
      </c>
      <c r="C8071" s="387" t="s">
        <v>8351</v>
      </c>
      <c r="D8071" s="387" t="s">
        <v>8349</v>
      </c>
      <c r="E8071" s="378" t="s">
        <v>3871</v>
      </c>
    </row>
    <row r="8072" spans="1:5">
      <c r="A8072" s="387">
        <v>11134</v>
      </c>
      <c r="B8072" s="387" t="s">
        <v>9635</v>
      </c>
      <c r="C8072" s="387" t="s">
        <v>8351</v>
      </c>
      <c r="D8072" s="387" t="s">
        <v>8367</v>
      </c>
      <c r="E8072" s="378" t="s">
        <v>18268</v>
      </c>
    </row>
    <row r="8073" spans="1:5">
      <c r="A8073" s="387">
        <v>11135</v>
      </c>
      <c r="B8073" s="387" t="s">
        <v>9636</v>
      </c>
      <c r="C8073" s="387" t="s">
        <v>8351</v>
      </c>
      <c r="D8073" s="387" t="s">
        <v>8367</v>
      </c>
      <c r="E8073" s="378" t="s">
        <v>19724</v>
      </c>
    </row>
    <row r="8074" spans="1:5">
      <c r="A8074" s="387">
        <v>11136</v>
      </c>
      <c r="B8074" s="387" t="s">
        <v>9637</v>
      </c>
      <c r="C8074" s="387" t="s">
        <v>8351</v>
      </c>
      <c r="D8074" s="387" t="s">
        <v>8367</v>
      </c>
      <c r="E8074" s="378" t="s">
        <v>15124</v>
      </c>
    </row>
    <row r="8075" spans="1:5">
      <c r="A8075" s="387">
        <v>34743</v>
      </c>
      <c r="B8075" s="387" t="s">
        <v>9638</v>
      </c>
      <c r="C8075" s="387" t="s">
        <v>8351</v>
      </c>
      <c r="D8075" s="387" t="s">
        <v>8367</v>
      </c>
      <c r="E8075" s="378" t="s">
        <v>14778</v>
      </c>
    </row>
    <row r="8076" spans="1:5">
      <c r="A8076" s="387">
        <v>11137</v>
      </c>
      <c r="B8076" s="387" t="s">
        <v>9639</v>
      </c>
      <c r="C8076" s="387" t="s">
        <v>8351</v>
      </c>
      <c r="D8076" s="387" t="s">
        <v>8367</v>
      </c>
      <c r="E8076" s="378" t="s">
        <v>19725</v>
      </c>
    </row>
    <row r="8077" spans="1:5">
      <c r="A8077" s="387">
        <v>34745</v>
      </c>
      <c r="B8077" s="387" t="s">
        <v>9640</v>
      </c>
      <c r="C8077" s="387" t="s">
        <v>8351</v>
      </c>
      <c r="D8077" s="387" t="s">
        <v>8367</v>
      </c>
      <c r="E8077" s="378" t="s">
        <v>19726</v>
      </c>
    </row>
    <row r="8078" spans="1:5">
      <c r="A8078" s="387">
        <v>34746</v>
      </c>
      <c r="B8078" s="387" t="s">
        <v>9641</v>
      </c>
      <c r="C8078" s="387" t="s">
        <v>8351</v>
      </c>
      <c r="D8078" s="387" t="s">
        <v>8367</v>
      </c>
      <c r="E8078" s="378" t="s">
        <v>19727</v>
      </c>
    </row>
    <row r="8079" spans="1:5">
      <c r="A8079" s="387">
        <v>1360</v>
      </c>
      <c r="B8079" s="387" t="s">
        <v>9642</v>
      </c>
      <c r="C8079" s="387" t="s">
        <v>8351</v>
      </c>
      <c r="D8079" s="387" t="s">
        <v>8367</v>
      </c>
      <c r="E8079" s="378" t="s">
        <v>3535</v>
      </c>
    </row>
    <row r="8080" spans="1:5">
      <c r="A8080" s="387">
        <v>1346</v>
      </c>
      <c r="B8080" s="387" t="s">
        <v>9643</v>
      </c>
      <c r="C8080" s="387" t="s">
        <v>8351</v>
      </c>
      <c r="D8080" s="387" t="s">
        <v>8349</v>
      </c>
      <c r="E8080" s="378" t="s">
        <v>19728</v>
      </c>
    </row>
    <row r="8081" spans="1:5">
      <c r="A8081" s="387">
        <v>1345</v>
      </c>
      <c r="B8081" s="387" t="s">
        <v>9644</v>
      </c>
      <c r="C8081" s="387" t="s">
        <v>8351</v>
      </c>
      <c r="D8081" s="387" t="s">
        <v>8349</v>
      </c>
      <c r="E8081" s="378" t="s">
        <v>19729</v>
      </c>
    </row>
    <row r="8082" spans="1:5">
      <c r="A8082" s="387">
        <v>1347</v>
      </c>
      <c r="B8082" s="387" t="s">
        <v>9645</v>
      </c>
      <c r="C8082" s="387" t="s">
        <v>8351</v>
      </c>
      <c r="D8082" s="387" t="s">
        <v>8352</v>
      </c>
      <c r="E8082" s="378" t="s">
        <v>16006</v>
      </c>
    </row>
    <row r="8083" spans="1:5">
      <c r="A8083" s="387">
        <v>1355</v>
      </c>
      <c r="B8083" s="387" t="s">
        <v>9646</v>
      </c>
      <c r="C8083" s="387" t="s">
        <v>8351</v>
      </c>
      <c r="D8083" s="387" t="s">
        <v>8349</v>
      </c>
      <c r="E8083" s="378" t="s">
        <v>15125</v>
      </c>
    </row>
    <row r="8084" spans="1:5">
      <c r="A8084" s="387">
        <v>1358</v>
      </c>
      <c r="B8084" s="387" t="s">
        <v>9648</v>
      </c>
      <c r="C8084" s="387" t="s">
        <v>8351</v>
      </c>
      <c r="D8084" s="387" t="s">
        <v>8349</v>
      </c>
      <c r="E8084" s="378" t="s">
        <v>14709</v>
      </c>
    </row>
    <row r="8085" spans="1:5">
      <c r="A8085" s="387">
        <v>34659</v>
      </c>
      <c r="B8085" s="387" t="s">
        <v>9650</v>
      </c>
      <c r="C8085" s="387" t="s">
        <v>8351</v>
      </c>
      <c r="D8085" s="387" t="s">
        <v>8367</v>
      </c>
      <c r="E8085" s="378" t="s">
        <v>14531</v>
      </c>
    </row>
    <row r="8086" spans="1:5">
      <c r="A8086" s="387">
        <v>34514</v>
      </c>
      <c r="B8086" s="387" t="s">
        <v>9651</v>
      </c>
      <c r="C8086" s="387" t="s">
        <v>8351</v>
      </c>
      <c r="D8086" s="387" t="s">
        <v>8367</v>
      </c>
      <c r="E8086" s="378" t="s">
        <v>14246</v>
      </c>
    </row>
    <row r="8087" spans="1:5">
      <c r="A8087" s="387">
        <v>34660</v>
      </c>
      <c r="B8087" s="387" t="s">
        <v>9652</v>
      </c>
      <c r="C8087" s="387" t="s">
        <v>8351</v>
      </c>
      <c r="D8087" s="387" t="s">
        <v>8367</v>
      </c>
      <c r="E8087" s="378" t="s">
        <v>4974</v>
      </c>
    </row>
    <row r="8088" spans="1:5">
      <c r="A8088" s="387">
        <v>34661</v>
      </c>
      <c r="B8088" s="387" t="s">
        <v>9653</v>
      </c>
      <c r="C8088" s="387" t="s">
        <v>8351</v>
      </c>
      <c r="D8088" s="387" t="s">
        <v>8367</v>
      </c>
      <c r="E8088" s="378" t="s">
        <v>14701</v>
      </c>
    </row>
    <row r="8089" spans="1:5">
      <c r="A8089" s="387">
        <v>34667</v>
      </c>
      <c r="B8089" s="387" t="s">
        <v>9654</v>
      </c>
      <c r="C8089" s="387" t="s">
        <v>8351</v>
      </c>
      <c r="D8089" s="387" t="s">
        <v>8367</v>
      </c>
      <c r="E8089" s="378" t="s">
        <v>6874</v>
      </c>
    </row>
    <row r="8090" spans="1:5">
      <c r="A8090" s="387">
        <v>34668</v>
      </c>
      <c r="B8090" s="387" t="s">
        <v>9655</v>
      </c>
      <c r="C8090" s="387" t="s">
        <v>8351</v>
      </c>
      <c r="D8090" s="387" t="s">
        <v>8367</v>
      </c>
      <c r="E8090" s="378" t="s">
        <v>769</v>
      </c>
    </row>
    <row r="8091" spans="1:5">
      <c r="A8091" s="387">
        <v>34741</v>
      </c>
      <c r="B8091" s="387" t="s">
        <v>9656</v>
      </c>
      <c r="C8091" s="387" t="s">
        <v>8351</v>
      </c>
      <c r="D8091" s="387" t="s">
        <v>8367</v>
      </c>
      <c r="E8091" s="378" t="s">
        <v>14802</v>
      </c>
    </row>
    <row r="8092" spans="1:5">
      <c r="A8092" s="387">
        <v>34664</v>
      </c>
      <c r="B8092" s="387" t="s">
        <v>9657</v>
      </c>
      <c r="C8092" s="387" t="s">
        <v>8351</v>
      </c>
      <c r="D8092" s="387" t="s">
        <v>8367</v>
      </c>
      <c r="E8092" s="378" t="s">
        <v>345</v>
      </c>
    </row>
    <row r="8093" spans="1:5">
      <c r="A8093" s="387">
        <v>34665</v>
      </c>
      <c r="B8093" s="387" t="s">
        <v>9658</v>
      </c>
      <c r="C8093" s="387" t="s">
        <v>8351</v>
      </c>
      <c r="D8093" s="387" t="s">
        <v>8367</v>
      </c>
      <c r="E8093" s="378" t="s">
        <v>14014</v>
      </c>
    </row>
    <row r="8094" spans="1:5">
      <c r="A8094" s="387">
        <v>34666</v>
      </c>
      <c r="B8094" s="387" t="s">
        <v>9659</v>
      </c>
      <c r="C8094" s="387" t="s">
        <v>8351</v>
      </c>
      <c r="D8094" s="387" t="s">
        <v>8367</v>
      </c>
      <c r="E8094" s="378" t="s">
        <v>15126</v>
      </c>
    </row>
    <row r="8095" spans="1:5">
      <c r="A8095" s="387">
        <v>34669</v>
      </c>
      <c r="B8095" s="387" t="s">
        <v>9660</v>
      </c>
      <c r="C8095" s="387" t="s">
        <v>8351</v>
      </c>
      <c r="D8095" s="387" t="s">
        <v>8367</v>
      </c>
      <c r="E8095" s="378" t="s">
        <v>15127</v>
      </c>
    </row>
    <row r="8096" spans="1:5">
      <c r="A8096" s="387">
        <v>34670</v>
      </c>
      <c r="B8096" s="387" t="s">
        <v>9661</v>
      </c>
      <c r="C8096" s="387" t="s">
        <v>8351</v>
      </c>
      <c r="D8096" s="387" t="s">
        <v>8367</v>
      </c>
      <c r="E8096" s="378" t="s">
        <v>3869</v>
      </c>
    </row>
    <row r="8097" spans="1:5">
      <c r="A8097" s="387">
        <v>34671</v>
      </c>
      <c r="B8097" s="387" t="s">
        <v>9662</v>
      </c>
      <c r="C8097" s="387" t="s">
        <v>8351</v>
      </c>
      <c r="D8097" s="387" t="s">
        <v>8367</v>
      </c>
      <c r="E8097" s="378" t="s">
        <v>7001</v>
      </c>
    </row>
    <row r="8098" spans="1:5">
      <c r="A8098" s="387">
        <v>34672</v>
      </c>
      <c r="B8098" s="387" t="s">
        <v>9664</v>
      </c>
      <c r="C8098" s="387" t="s">
        <v>8351</v>
      </c>
      <c r="D8098" s="387" t="s">
        <v>8367</v>
      </c>
      <c r="E8098" s="378" t="s">
        <v>11694</v>
      </c>
    </row>
    <row r="8099" spans="1:5">
      <c r="A8099" s="387">
        <v>34673</v>
      </c>
      <c r="B8099" s="387" t="s">
        <v>9665</v>
      </c>
      <c r="C8099" s="387" t="s">
        <v>8351</v>
      </c>
      <c r="D8099" s="387" t="s">
        <v>8367</v>
      </c>
      <c r="E8099" s="378" t="s">
        <v>5786</v>
      </c>
    </row>
    <row r="8100" spans="1:5">
      <c r="A8100" s="387">
        <v>34674</v>
      </c>
      <c r="B8100" s="387" t="s">
        <v>9666</v>
      </c>
      <c r="C8100" s="387" t="s">
        <v>8351</v>
      </c>
      <c r="D8100" s="387" t="s">
        <v>8367</v>
      </c>
      <c r="E8100" s="378" t="s">
        <v>15128</v>
      </c>
    </row>
    <row r="8101" spans="1:5">
      <c r="A8101" s="387">
        <v>34675</v>
      </c>
      <c r="B8101" s="387" t="s">
        <v>9667</v>
      </c>
      <c r="C8101" s="387" t="s">
        <v>8351</v>
      </c>
      <c r="D8101" s="387" t="s">
        <v>8367</v>
      </c>
      <c r="E8101" s="378" t="s">
        <v>15129</v>
      </c>
    </row>
    <row r="8102" spans="1:5">
      <c r="A8102" s="387">
        <v>34676</v>
      </c>
      <c r="B8102" s="387" t="s">
        <v>9668</v>
      </c>
      <c r="C8102" s="387" t="s">
        <v>8351</v>
      </c>
      <c r="D8102" s="387" t="s">
        <v>8367</v>
      </c>
      <c r="E8102" s="378" t="s">
        <v>1829</v>
      </c>
    </row>
    <row r="8103" spans="1:5">
      <c r="A8103" s="387">
        <v>34677</v>
      </c>
      <c r="B8103" s="387" t="s">
        <v>9669</v>
      </c>
      <c r="C8103" s="387" t="s">
        <v>8351</v>
      </c>
      <c r="D8103" s="387" t="s">
        <v>8367</v>
      </c>
      <c r="E8103" s="378" t="s">
        <v>11787</v>
      </c>
    </row>
    <row r="8104" spans="1:5">
      <c r="A8104" s="387">
        <v>43126</v>
      </c>
      <c r="B8104" s="387" t="s">
        <v>9670</v>
      </c>
      <c r="C8104" s="387" t="s">
        <v>8351</v>
      </c>
      <c r="D8104" s="387" t="s">
        <v>8349</v>
      </c>
      <c r="E8104" s="378" t="s">
        <v>19730</v>
      </c>
    </row>
    <row r="8105" spans="1:5">
      <c r="A8105" s="387">
        <v>43124</v>
      </c>
      <c r="B8105" s="387" t="s">
        <v>9671</v>
      </c>
      <c r="C8105" s="387" t="s">
        <v>8351</v>
      </c>
      <c r="D8105" s="387" t="s">
        <v>8349</v>
      </c>
      <c r="E8105" s="378" t="s">
        <v>19731</v>
      </c>
    </row>
    <row r="8106" spans="1:5">
      <c r="A8106" s="387">
        <v>43125</v>
      </c>
      <c r="B8106" s="387" t="s">
        <v>9672</v>
      </c>
      <c r="C8106" s="387" t="s">
        <v>8351</v>
      </c>
      <c r="D8106" s="387" t="s">
        <v>8349</v>
      </c>
      <c r="E8106" s="378" t="s">
        <v>19732</v>
      </c>
    </row>
    <row r="8107" spans="1:5">
      <c r="A8107" s="387">
        <v>40623</v>
      </c>
      <c r="B8107" s="387" t="s">
        <v>9673</v>
      </c>
      <c r="C8107" s="387" t="s">
        <v>8855</v>
      </c>
      <c r="D8107" s="387" t="s">
        <v>8349</v>
      </c>
      <c r="E8107" s="378" t="s">
        <v>19733</v>
      </c>
    </row>
    <row r="8108" spans="1:5">
      <c r="A8108" s="387">
        <v>43701</v>
      </c>
      <c r="B8108" s="387" t="s">
        <v>9674</v>
      </c>
      <c r="C8108" s="387" t="s">
        <v>8437</v>
      </c>
      <c r="D8108" s="387" t="s">
        <v>8367</v>
      </c>
      <c r="E8108" s="378" t="s">
        <v>12678</v>
      </c>
    </row>
    <row r="8109" spans="1:5">
      <c r="A8109" s="387">
        <v>12083</v>
      </c>
      <c r="B8109" s="387" t="s">
        <v>9675</v>
      </c>
      <c r="C8109" s="387" t="s">
        <v>8354</v>
      </c>
      <c r="D8109" s="387" t="s">
        <v>8367</v>
      </c>
      <c r="E8109" s="378" t="s">
        <v>19734</v>
      </c>
    </row>
    <row r="8110" spans="1:5">
      <c r="A8110" s="387">
        <v>12081</v>
      </c>
      <c r="B8110" s="387" t="s">
        <v>9676</v>
      </c>
      <c r="C8110" s="387" t="s">
        <v>8354</v>
      </c>
      <c r="D8110" s="387" t="s">
        <v>8367</v>
      </c>
      <c r="E8110" s="378" t="s">
        <v>19634</v>
      </c>
    </row>
    <row r="8111" spans="1:5">
      <c r="A8111" s="387">
        <v>12082</v>
      </c>
      <c r="B8111" s="387" t="s">
        <v>9677</v>
      </c>
      <c r="C8111" s="387" t="s">
        <v>8354</v>
      </c>
      <c r="D8111" s="387" t="s">
        <v>8367</v>
      </c>
      <c r="E8111" s="378" t="s">
        <v>19735</v>
      </c>
    </row>
    <row r="8112" spans="1:5">
      <c r="A8112" s="387">
        <v>13354</v>
      </c>
      <c r="B8112" s="387" t="s">
        <v>9678</v>
      </c>
      <c r="C8112" s="387" t="s">
        <v>8354</v>
      </c>
      <c r="D8112" s="387" t="s">
        <v>8367</v>
      </c>
      <c r="E8112" s="378" t="s">
        <v>19736</v>
      </c>
    </row>
    <row r="8113" spans="1:5">
      <c r="A8113" s="387">
        <v>14057</v>
      </c>
      <c r="B8113" s="387" t="s">
        <v>9679</v>
      </c>
      <c r="C8113" s="387" t="s">
        <v>8354</v>
      </c>
      <c r="D8113" s="387" t="s">
        <v>8367</v>
      </c>
      <c r="E8113" s="378" t="s">
        <v>19737</v>
      </c>
    </row>
    <row r="8114" spans="1:5">
      <c r="A8114" s="387">
        <v>14058</v>
      </c>
      <c r="B8114" s="387" t="s">
        <v>9680</v>
      </c>
      <c r="C8114" s="387" t="s">
        <v>8354</v>
      </c>
      <c r="D8114" s="387" t="s">
        <v>8367</v>
      </c>
      <c r="E8114" s="378" t="s">
        <v>19738</v>
      </c>
    </row>
    <row r="8115" spans="1:5">
      <c r="A8115" s="387">
        <v>20971</v>
      </c>
      <c r="B8115" s="387" t="s">
        <v>9681</v>
      </c>
      <c r="C8115" s="387" t="s">
        <v>8354</v>
      </c>
      <c r="D8115" s="387" t="s">
        <v>8349</v>
      </c>
      <c r="E8115" s="378" t="s">
        <v>3029</v>
      </c>
    </row>
    <row r="8116" spans="1:5">
      <c r="A8116" s="387">
        <v>5047</v>
      </c>
      <c r="B8116" s="387" t="s">
        <v>9682</v>
      </c>
      <c r="C8116" s="387" t="s">
        <v>8354</v>
      </c>
      <c r="D8116" s="387" t="s">
        <v>8367</v>
      </c>
      <c r="E8116" s="378" t="s">
        <v>19739</v>
      </c>
    </row>
    <row r="8117" spans="1:5">
      <c r="A8117" s="387">
        <v>13369</v>
      </c>
      <c r="B8117" s="387" t="s">
        <v>9683</v>
      </c>
      <c r="C8117" s="387" t="s">
        <v>8354</v>
      </c>
      <c r="D8117" s="387" t="s">
        <v>8367</v>
      </c>
      <c r="E8117" s="378" t="s">
        <v>15130</v>
      </c>
    </row>
    <row r="8118" spans="1:5">
      <c r="A8118" s="387">
        <v>13370</v>
      </c>
      <c r="B8118" s="387" t="s">
        <v>9684</v>
      </c>
      <c r="C8118" s="387" t="s">
        <v>8354</v>
      </c>
      <c r="D8118" s="387" t="s">
        <v>8367</v>
      </c>
      <c r="E8118" s="378" t="s">
        <v>19740</v>
      </c>
    </row>
    <row r="8119" spans="1:5">
      <c r="A8119" s="387">
        <v>13279</v>
      </c>
      <c r="B8119" s="387" t="s">
        <v>9685</v>
      </c>
      <c r="C8119" s="387" t="s">
        <v>8437</v>
      </c>
      <c r="D8119" s="387" t="s">
        <v>8367</v>
      </c>
      <c r="E8119" s="378" t="s">
        <v>18434</v>
      </c>
    </row>
    <row r="8120" spans="1:5">
      <c r="A8120" s="387">
        <v>11977</v>
      </c>
      <c r="B8120" s="387" t="s">
        <v>9686</v>
      </c>
      <c r="C8120" s="387" t="s">
        <v>8354</v>
      </c>
      <c r="D8120" s="387" t="s">
        <v>8367</v>
      </c>
      <c r="E8120" s="378" t="s">
        <v>17855</v>
      </c>
    </row>
    <row r="8121" spans="1:5">
      <c r="A8121" s="387">
        <v>11975</v>
      </c>
      <c r="B8121" s="387" t="s">
        <v>9687</v>
      </c>
      <c r="C8121" s="387" t="s">
        <v>8354</v>
      </c>
      <c r="D8121" s="387" t="s">
        <v>8367</v>
      </c>
      <c r="E8121" s="378" t="s">
        <v>580</v>
      </c>
    </row>
    <row r="8122" spans="1:5">
      <c r="A8122" s="387">
        <v>39746</v>
      </c>
      <c r="B8122" s="387" t="s">
        <v>9688</v>
      </c>
      <c r="C8122" s="387" t="s">
        <v>8354</v>
      </c>
      <c r="D8122" s="387" t="s">
        <v>8367</v>
      </c>
      <c r="E8122" s="378" t="s">
        <v>19741</v>
      </c>
    </row>
    <row r="8123" spans="1:5">
      <c r="A8123" s="387">
        <v>11976</v>
      </c>
      <c r="B8123" s="387" t="s">
        <v>9689</v>
      </c>
      <c r="C8123" s="387" t="s">
        <v>8354</v>
      </c>
      <c r="D8123" s="387" t="s">
        <v>8367</v>
      </c>
      <c r="E8123" s="378" t="s">
        <v>9698</v>
      </c>
    </row>
    <row r="8124" spans="1:5">
      <c r="A8124" s="387">
        <v>1368</v>
      </c>
      <c r="B8124" s="387" t="s">
        <v>9690</v>
      </c>
      <c r="C8124" s="387" t="s">
        <v>8354</v>
      </c>
      <c r="D8124" s="387" t="s">
        <v>8352</v>
      </c>
      <c r="E8124" s="378" t="s">
        <v>19742</v>
      </c>
    </row>
    <row r="8125" spans="1:5">
      <c r="A8125" s="387">
        <v>1367</v>
      </c>
      <c r="B8125" s="387" t="s">
        <v>9691</v>
      </c>
      <c r="C8125" s="387" t="s">
        <v>8354</v>
      </c>
      <c r="D8125" s="387" t="s">
        <v>8349</v>
      </c>
      <c r="E8125" s="378" t="s">
        <v>19743</v>
      </c>
    </row>
    <row r="8126" spans="1:5">
      <c r="A8126" s="387">
        <v>7608</v>
      </c>
      <c r="B8126" s="387" t="s">
        <v>9692</v>
      </c>
      <c r="C8126" s="387" t="s">
        <v>8354</v>
      </c>
      <c r="D8126" s="387" t="s">
        <v>8349</v>
      </c>
      <c r="E8126" s="378" t="s">
        <v>6264</v>
      </c>
    </row>
    <row r="8127" spans="1:5">
      <c r="A8127" s="387">
        <v>41899</v>
      </c>
      <c r="B8127" s="387" t="s">
        <v>9693</v>
      </c>
      <c r="C8127" s="387" t="s">
        <v>9575</v>
      </c>
      <c r="D8127" s="387" t="s">
        <v>8352</v>
      </c>
      <c r="E8127" s="378" t="s">
        <v>19744</v>
      </c>
    </row>
    <row r="8128" spans="1:5">
      <c r="A8128" s="387">
        <v>1380</v>
      </c>
      <c r="B8128" s="387" t="s">
        <v>9694</v>
      </c>
      <c r="C8128" s="387" t="s">
        <v>8437</v>
      </c>
      <c r="D8128" s="387" t="s">
        <v>8349</v>
      </c>
      <c r="E8128" s="378" t="s">
        <v>15131</v>
      </c>
    </row>
    <row r="8129" spans="1:5">
      <c r="A8129" s="387">
        <v>1375</v>
      </c>
      <c r="B8129" s="387" t="s">
        <v>9695</v>
      </c>
      <c r="C8129" s="387" t="s">
        <v>8437</v>
      </c>
      <c r="D8129" s="387" t="s">
        <v>8349</v>
      </c>
      <c r="E8129" s="378" t="s">
        <v>11038</v>
      </c>
    </row>
    <row r="8130" spans="1:5">
      <c r="A8130" s="387">
        <v>1379</v>
      </c>
      <c r="B8130" s="387" t="s">
        <v>8325</v>
      </c>
      <c r="C8130" s="387" t="s">
        <v>8437</v>
      </c>
      <c r="D8130" s="387" t="s">
        <v>8352</v>
      </c>
      <c r="E8130" s="378" t="s">
        <v>1112</v>
      </c>
    </row>
    <row r="8131" spans="1:5">
      <c r="A8131" s="387">
        <v>13284</v>
      </c>
      <c r="B8131" s="387" t="s">
        <v>15132</v>
      </c>
      <c r="C8131" s="387" t="s">
        <v>8437</v>
      </c>
      <c r="D8131" s="387" t="s">
        <v>8349</v>
      </c>
      <c r="E8131" s="378" t="s">
        <v>1112</v>
      </c>
    </row>
    <row r="8132" spans="1:5">
      <c r="A8132" s="387">
        <v>25974</v>
      </c>
      <c r="B8132" s="387" t="s">
        <v>9696</v>
      </c>
      <c r="C8132" s="387" t="s">
        <v>8437</v>
      </c>
      <c r="D8132" s="387" t="s">
        <v>8349</v>
      </c>
      <c r="E8132" s="378" t="s">
        <v>14738</v>
      </c>
    </row>
    <row r="8133" spans="1:5">
      <c r="A8133" s="387">
        <v>34753</v>
      </c>
      <c r="B8133" s="387" t="s">
        <v>9697</v>
      </c>
      <c r="C8133" s="387" t="s">
        <v>8437</v>
      </c>
      <c r="D8133" s="387" t="s">
        <v>8349</v>
      </c>
      <c r="E8133" s="378" t="s">
        <v>1469</v>
      </c>
    </row>
    <row r="8134" spans="1:5">
      <c r="A8134" s="387">
        <v>420</v>
      </c>
      <c r="B8134" s="387" t="s">
        <v>9699</v>
      </c>
      <c r="C8134" s="387" t="s">
        <v>8354</v>
      </c>
      <c r="D8134" s="387" t="s">
        <v>8349</v>
      </c>
      <c r="E8134" s="378" t="s">
        <v>11787</v>
      </c>
    </row>
    <row r="8135" spans="1:5">
      <c r="A8135" s="387">
        <v>12327</v>
      </c>
      <c r="B8135" s="387" t="s">
        <v>9701</v>
      </c>
      <c r="C8135" s="387" t="s">
        <v>8354</v>
      </c>
      <c r="D8135" s="387" t="s">
        <v>8349</v>
      </c>
      <c r="E8135" s="378" t="s">
        <v>7274</v>
      </c>
    </row>
    <row r="8136" spans="1:5">
      <c r="A8136" s="387">
        <v>36148</v>
      </c>
      <c r="B8136" s="387" t="s">
        <v>9703</v>
      </c>
      <c r="C8136" s="387" t="s">
        <v>8354</v>
      </c>
      <c r="D8136" s="387" t="s">
        <v>8349</v>
      </c>
      <c r="E8136" s="378" t="s">
        <v>19529</v>
      </c>
    </row>
    <row r="8137" spans="1:5">
      <c r="A8137" s="387">
        <v>12329</v>
      </c>
      <c r="B8137" s="387" t="s">
        <v>9704</v>
      </c>
      <c r="C8137" s="387" t="s">
        <v>8437</v>
      </c>
      <c r="D8137" s="387" t="s">
        <v>8349</v>
      </c>
      <c r="E8137" s="378" t="s">
        <v>15133</v>
      </c>
    </row>
    <row r="8138" spans="1:5">
      <c r="A8138" s="387">
        <v>1339</v>
      </c>
      <c r="B8138" s="387" t="s">
        <v>9705</v>
      </c>
      <c r="C8138" s="387" t="s">
        <v>8437</v>
      </c>
      <c r="D8138" s="387" t="s">
        <v>8349</v>
      </c>
      <c r="E8138" s="378" t="s">
        <v>10301</v>
      </c>
    </row>
    <row r="8139" spans="1:5">
      <c r="A8139" s="387">
        <v>11849</v>
      </c>
      <c r="B8139" s="387" t="s">
        <v>9706</v>
      </c>
      <c r="C8139" s="387" t="s">
        <v>8373</v>
      </c>
      <c r="D8139" s="387" t="s">
        <v>8349</v>
      </c>
      <c r="E8139" s="378" t="s">
        <v>4127</v>
      </c>
    </row>
    <row r="8140" spans="1:5">
      <c r="A8140" s="387">
        <v>37418</v>
      </c>
      <c r="B8140" s="387" t="s">
        <v>9707</v>
      </c>
      <c r="C8140" s="387" t="s">
        <v>8354</v>
      </c>
      <c r="D8140" s="387" t="s">
        <v>8367</v>
      </c>
      <c r="E8140" s="378" t="s">
        <v>5760</v>
      </c>
    </row>
    <row r="8141" spans="1:5">
      <c r="A8141" s="387">
        <v>37419</v>
      </c>
      <c r="B8141" s="387" t="s">
        <v>9708</v>
      </c>
      <c r="C8141" s="387" t="s">
        <v>8354</v>
      </c>
      <c r="D8141" s="387" t="s">
        <v>8367</v>
      </c>
      <c r="E8141" s="378" t="s">
        <v>10439</v>
      </c>
    </row>
    <row r="8142" spans="1:5">
      <c r="A8142" s="387">
        <v>1427</v>
      </c>
      <c r="B8142" s="387" t="s">
        <v>9709</v>
      </c>
      <c r="C8142" s="387" t="s">
        <v>8354</v>
      </c>
      <c r="D8142" s="387" t="s">
        <v>8367</v>
      </c>
      <c r="E8142" s="378" t="s">
        <v>14229</v>
      </c>
    </row>
    <row r="8143" spans="1:5">
      <c r="A8143" s="387">
        <v>1402</v>
      </c>
      <c r="B8143" s="387" t="s">
        <v>9711</v>
      </c>
      <c r="C8143" s="387" t="s">
        <v>8354</v>
      </c>
      <c r="D8143" s="387" t="s">
        <v>8367</v>
      </c>
      <c r="E8143" s="378" t="s">
        <v>8483</v>
      </c>
    </row>
    <row r="8144" spans="1:5">
      <c r="A8144" s="387">
        <v>1420</v>
      </c>
      <c r="B8144" s="387" t="s">
        <v>9712</v>
      </c>
      <c r="C8144" s="387" t="s">
        <v>8354</v>
      </c>
      <c r="D8144" s="387" t="s">
        <v>8367</v>
      </c>
      <c r="E8144" s="378" t="s">
        <v>4249</v>
      </c>
    </row>
    <row r="8145" spans="1:5">
      <c r="A8145" s="387">
        <v>1419</v>
      </c>
      <c r="B8145" s="387" t="s">
        <v>9714</v>
      </c>
      <c r="C8145" s="387" t="s">
        <v>8354</v>
      </c>
      <c r="D8145" s="387" t="s">
        <v>8367</v>
      </c>
      <c r="E8145" s="378" t="s">
        <v>14010</v>
      </c>
    </row>
    <row r="8146" spans="1:5">
      <c r="A8146" s="387">
        <v>1414</v>
      </c>
      <c r="B8146" s="387" t="s">
        <v>9716</v>
      </c>
      <c r="C8146" s="387" t="s">
        <v>8354</v>
      </c>
      <c r="D8146" s="387" t="s">
        <v>8367</v>
      </c>
      <c r="E8146" s="378" t="s">
        <v>7822</v>
      </c>
    </row>
    <row r="8147" spans="1:5">
      <c r="A8147" s="387">
        <v>1413</v>
      </c>
      <c r="B8147" s="387" t="s">
        <v>9717</v>
      </c>
      <c r="C8147" s="387" t="s">
        <v>8354</v>
      </c>
      <c r="D8147" s="387" t="s">
        <v>8367</v>
      </c>
      <c r="E8147" s="378" t="s">
        <v>15075</v>
      </c>
    </row>
    <row r="8148" spans="1:5">
      <c r="A8148" s="387">
        <v>1412</v>
      </c>
      <c r="B8148" s="387" t="s">
        <v>9719</v>
      </c>
      <c r="C8148" s="387" t="s">
        <v>8354</v>
      </c>
      <c r="D8148" s="387" t="s">
        <v>8367</v>
      </c>
      <c r="E8148" s="378" t="s">
        <v>1165</v>
      </c>
    </row>
    <row r="8149" spans="1:5">
      <c r="A8149" s="387">
        <v>1411</v>
      </c>
      <c r="B8149" s="387" t="s">
        <v>9720</v>
      </c>
      <c r="C8149" s="387" t="s">
        <v>8354</v>
      </c>
      <c r="D8149" s="387" t="s">
        <v>8367</v>
      </c>
      <c r="E8149" s="378" t="s">
        <v>4132</v>
      </c>
    </row>
    <row r="8150" spans="1:5">
      <c r="A8150" s="387">
        <v>1406</v>
      </c>
      <c r="B8150" s="387" t="s">
        <v>9721</v>
      </c>
      <c r="C8150" s="387" t="s">
        <v>8354</v>
      </c>
      <c r="D8150" s="387" t="s">
        <v>8367</v>
      </c>
      <c r="E8150" s="378" t="s">
        <v>6802</v>
      </c>
    </row>
    <row r="8151" spans="1:5">
      <c r="A8151" s="387">
        <v>1407</v>
      </c>
      <c r="B8151" s="387" t="s">
        <v>9722</v>
      </c>
      <c r="C8151" s="387" t="s">
        <v>8354</v>
      </c>
      <c r="D8151" s="387" t="s">
        <v>8367</v>
      </c>
      <c r="E8151" s="378" t="s">
        <v>10816</v>
      </c>
    </row>
    <row r="8152" spans="1:5">
      <c r="A8152" s="387">
        <v>1404</v>
      </c>
      <c r="B8152" s="387" t="s">
        <v>9723</v>
      </c>
      <c r="C8152" s="387" t="s">
        <v>8354</v>
      </c>
      <c r="D8152" s="387" t="s">
        <v>8367</v>
      </c>
      <c r="E8152" s="378" t="s">
        <v>6368</v>
      </c>
    </row>
    <row r="8153" spans="1:5">
      <c r="A8153" s="387">
        <v>11281</v>
      </c>
      <c r="B8153" s="387" t="s">
        <v>9724</v>
      </c>
      <c r="C8153" s="387" t="s">
        <v>8354</v>
      </c>
      <c r="D8153" s="387" t="s">
        <v>8367</v>
      </c>
      <c r="E8153" s="378" t="s">
        <v>15134</v>
      </c>
    </row>
    <row r="8154" spans="1:5">
      <c r="A8154" s="387">
        <v>1442</v>
      </c>
      <c r="B8154" s="387" t="s">
        <v>9725</v>
      </c>
      <c r="C8154" s="387" t="s">
        <v>8354</v>
      </c>
      <c r="D8154" s="387" t="s">
        <v>8367</v>
      </c>
      <c r="E8154" s="378" t="s">
        <v>15135</v>
      </c>
    </row>
    <row r="8155" spans="1:5">
      <c r="A8155" s="387">
        <v>13457</v>
      </c>
      <c r="B8155" s="387" t="s">
        <v>9726</v>
      </c>
      <c r="C8155" s="387" t="s">
        <v>8354</v>
      </c>
      <c r="D8155" s="387" t="s">
        <v>8367</v>
      </c>
      <c r="E8155" s="378" t="s">
        <v>15136</v>
      </c>
    </row>
    <row r="8156" spans="1:5">
      <c r="A8156" s="387">
        <v>40699</v>
      </c>
      <c r="B8156" s="387" t="s">
        <v>9727</v>
      </c>
      <c r="C8156" s="387" t="s">
        <v>8354</v>
      </c>
      <c r="D8156" s="387" t="s">
        <v>8367</v>
      </c>
      <c r="E8156" s="378" t="s">
        <v>15137</v>
      </c>
    </row>
    <row r="8157" spans="1:5">
      <c r="A8157" s="387">
        <v>40701</v>
      </c>
      <c r="B8157" s="387" t="s">
        <v>9728</v>
      </c>
      <c r="C8157" s="387" t="s">
        <v>8354</v>
      </c>
      <c r="D8157" s="387" t="s">
        <v>8367</v>
      </c>
      <c r="E8157" s="378" t="s">
        <v>15138</v>
      </c>
    </row>
    <row r="8158" spans="1:5">
      <c r="A8158" s="387">
        <v>40700</v>
      </c>
      <c r="B8158" s="387" t="s">
        <v>9729</v>
      </c>
      <c r="C8158" s="387" t="s">
        <v>8354</v>
      </c>
      <c r="D8158" s="387" t="s">
        <v>8367</v>
      </c>
      <c r="E8158" s="378" t="s">
        <v>15139</v>
      </c>
    </row>
    <row r="8159" spans="1:5">
      <c r="A8159" s="387">
        <v>13458</v>
      </c>
      <c r="B8159" s="387" t="s">
        <v>9730</v>
      </c>
      <c r="C8159" s="387" t="s">
        <v>8354</v>
      </c>
      <c r="D8159" s="387" t="s">
        <v>8367</v>
      </c>
      <c r="E8159" s="378" t="s">
        <v>15140</v>
      </c>
    </row>
    <row r="8160" spans="1:5">
      <c r="A8160" s="387">
        <v>36524</v>
      </c>
      <c r="B8160" s="387" t="s">
        <v>9731</v>
      </c>
      <c r="C8160" s="387" t="s">
        <v>8354</v>
      </c>
      <c r="D8160" s="387" t="s">
        <v>8367</v>
      </c>
      <c r="E8160" s="378" t="s">
        <v>15141</v>
      </c>
    </row>
    <row r="8161" spans="1:5">
      <c r="A8161" s="387">
        <v>36526</v>
      </c>
      <c r="B8161" s="387" t="s">
        <v>9732</v>
      </c>
      <c r="C8161" s="387" t="s">
        <v>8354</v>
      </c>
      <c r="D8161" s="387" t="s">
        <v>8367</v>
      </c>
      <c r="E8161" s="378" t="s">
        <v>15142</v>
      </c>
    </row>
    <row r="8162" spans="1:5">
      <c r="A8162" s="387">
        <v>36523</v>
      </c>
      <c r="B8162" s="387" t="s">
        <v>9733</v>
      </c>
      <c r="C8162" s="387" t="s">
        <v>8354</v>
      </c>
      <c r="D8162" s="387" t="s">
        <v>8367</v>
      </c>
      <c r="E8162" s="378" t="s">
        <v>15143</v>
      </c>
    </row>
    <row r="8163" spans="1:5">
      <c r="A8163" s="387">
        <v>36527</v>
      </c>
      <c r="B8163" s="387" t="s">
        <v>9734</v>
      </c>
      <c r="C8163" s="387" t="s">
        <v>8354</v>
      </c>
      <c r="D8163" s="387" t="s">
        <v>8367</v>
      </c>
      <c r="E8163" s="378" t="s">
        <v>15144</v>
      </c>
    </row>
    <row r="8164" spans="1:5">
      <c r="A8164" s="387">
        <v>13803</v>
      </c>
      <c r="B8164" s="387" t="s">
        <v>9735</v>
      </c>
      <c r="C8164" s="387" t="s">
        <v>8354</v>
      </c>
      <c r="D8164" s="387" t="s">
        <v>8367</v>
      </c>
      <c r="E8164" s="378" t="s">
        <v>15145</v>
      </c>
    </row>
    <row r="8165" spans="1:5">
      <c r="A8165" s="387">
        <v>38642</v>
      </c>
      <c r="B8165" s="387" t="s">
        <v>9736</v>
      </c>
      <c r="C8165" s="387" t="s">
        <v>8354</v>
      </c>
      <c r="D8165" s="387" t="s">
        <v>8367</v>
      </c>
      <c r="E8165" s="378" t="s">
        <v>15146</v>
      </c>
    </row>
    <row r="8166" spans="1:5">
      <c r="A8166" s="387">
        <v>36522</v>
      </c>
      <c r="B8166" s="387" t="s">
        <v>9737</v>
      </c>
      <c r="C8166" s="387" t="s">
        <v>8354</v>
      </c>
      <c r="D8166" s="387" t="s">
        <v>8367</v>
      </c>
      <c r="E8166" s="378" t="s">
        <v>15147</v>
      </c>
    </row>
    <row r="8167" spans="1:5">
      <c r="A8167" s="387">
        <v>36525</v>
      </c>
      <c r="B8167" s="387" t="s">
        <v>9738</v>
      </c>
      <c r="C8167" s="387" t="s">
        <v>8354</v>
      </c>
      <c r="D8167" s="387" t="s">
        <v>8367</v>
      </c>
      <c r="E8167" s="378" t="s">
        <v>15148</v>
      </c>
    </row>
    <row r="8168" spans="1:5">
      <c r="A8168" s="387">
        <v>34348</v>
      </c>
      <c r="B8168" s="387" t="s">
        <v>9739</v>
      </c>
      <c r="C8168" s="387" t="s">
        <v>8378</v>
      </c>
      <c r="D8168" s="387" t="s">
        <v>8349</v>
      </c>
      <c r="E8168" s="378" t="s">
        <v>13792</v>
      </c>
    </row>
    <row r="8169" spans="1:5">
      <c r="A8169" s="387">
        <v>34347</v>
      </c>
      <c r="B8169" s="387" t="s">
        <v>9740</v>
      </c>
      <c r="C8169" s="387" t="s">
        <v>8378</v>
      </c>
      <c r="D8169" s="387" t="s">
        <v>8349</v>
      </c>
      <c r="E8169" s="378" t="s">
        <v>2884</v>
      </c>
    </row>
    <row r="8170" spans="1:5">
      <c r="A8170" s="387">
        <v>11146</v>
      </c>
      <c r="B8170" s="387" t="s">
        <v>9741</v>
      </c>
      <c r="C8170" s="387" t="s">
        <v>8554</v>
      </c>
      <c r="D8170" s="387" t="s">
        <v>8349</v>
      </c>
      <c r="E8170" s="378" t="s">
        <v>19745</v>
      </c>
    </row>
    <row r="8171" spans="1:5">
      <c r="A8171" s="387">
        <v>11147</v>
      </c>
      <c r="B8171" s="387" t="s">
        <v>9742</v>
      </c>
      <c r="C8171" s="387" t="s">
        <v>8554</v>
      </c>
      <c r="D8171" s="387" t="s">
        <v>8349</v>
      </c>
      <c r="E8171" s="378" t="s">
        <v>19746</v>
      </c>
    </row>
    <row r="8172" spans="1:5">
      <c r="A8172" s="387">
        <v>34872</v>
      </c>
      <c r="B8172" s="387" t="s">
        <v>9743</v>
      </c>
      <c r="C8172" s="387" t="s">
        <v>8554</v>
      </c>
      <c r="D8172" s="387" t="s">
        <v>8349</v>
      </c>
      <c r="E8172" s="378" t="s">
        <v>19747</v>
      </c>
    </row>
    <row r="8173" spans="1:5">
      <c r="A8173" s="387">
        <v>34491</v>
      </c>
      <c r="B8173" s="387" t="s">
        <v>9744</v>
      </c>
      <c r="C8173" s="387" t="s">
        <v>8554</v>
      </c>
      <c r="D8173" s="387" t="s">
        <v>8349</v>
      </c>
      <c r="E8173" s="378" t="s">
        <v>19748</v>
      </c>
    </row>
    <row r="8174" spans="1:5">
      <c r="A8174" s="387">
        <v>34770</v>
      </c>
      <c r="B8174" s="387" t="s">
        <v>9745</v>
      </c>
      <c r="C8174" s="387" t="s">
        <v>9575</v>
      </c>
      <c r="D8174" s="387" t="s">
        <v>8367</v>
      </c>
      <c r="E8174" s="378" t="s">
        <v>15149</v>
      </c>
    </row>
    <row r="8175" spans="1:5">
      <c r="A8175" s="387">
        <v>1518</v>
      </c>
      <c r="B8175" s="387" t="s">
        <v>9746</v>
      </c>
      <c r="C8175" s="387" t="s">
        <v>9575</v>
      </c>
      <c r="D8175" s="387" t="s">
        <v>8367</v>
      </c>
      <c r="E8175" s="378" t="s">
        <v>15150</v>
      </c>
    </row>
    <row r="8176" spans="1:5">
      <c r="A8176" s="387">
        <v>41965</v>
      </c>
      <c r="B8176" s="387" t="s">
        <v>9747</v>
      </c>
      <c r="C8176" s="387" t="s">
        <v>9575</v>
      </c>
      <c r="D8176" s="387" t="s">
        <v>8367</v>
      </c>
      <c r="E8176" s="378" t="s">
        <v>15151</v>
      </c>
    </row>
    <row r="8177" spans="1:5">
      <c r="A8177" s="387">
        <v>34492</v>
      </c>
      <c r="B8177" s="387" t="s">
        <v>9748</v>
      </c>
      <c r="C8177" s="387" t="s">
        <v>8554</v>
      </c>
      <c r="D8177" s="387" t="s">
        <v>8352</v>
      </c>
      <c r="E8177" s="378" t="s">
        <v>19749</v>
      </c>
    </row>
    <row r="8178" spans="1:5">
      <c r="A8178" s="387">
        <v>1524</v>
      </c>
      <c r="B8178" s="387" t="s">
        <v>9749</v>
      </c>
      <c r="C8178" s="387" t="s">
        <v>8554</v>
      </c>
      <c r="D8178" s="387" t="s">
        <v>8349</v>
      </c>
      <c r="E8178" s="378" t="s">
        <v>19750</v>
      </c>
    </row>
    <row r="8179" spans="1:5">
      <c r="A8179" s="387">
        <v>38404</v>
      </c>
      <c r="B8179" s="387" t="s">
        <v>9750</v>
      </c>
      <c r="C8179" s="387" t="s">
        <v>8554</v>
      </c>
      <c r="D8179" s="387" t="s">
        <v>8349</v>
      </c>
      <c r="E8179" s="378" t="s">
        <v>19751</v>
      </c>
    </row>
    <row r="8180" spans="1:5">
      <c r="A8180" s="387">
        <v>39849</v>
      </c>
      <c r="B8180" s="387" t="s">
        <v>9751</v>
      </c>
      <c r="C8180" s="387" t="s">
        <v>8554</v>
      </c>
      <c r="D8180" s="387" t="s">
        <v>8349</v>
      </c>
      <c r="E8180" s="378" t="s">
        <v>19752</v>
      </c>
    </row>
    <row r="8181" spans="1:5">
      <c r="A8181" s="387">
        <v>38464</v>
      </c>
      <c r="B8181" s="387" t="s">
        <v>9752</v>
      </c>
      <c r="C8181" s="387" t="s">
        <v>8554</v>
      </c>
      <c r="D8181" s="387" t="s">
        <v>8349</v>
      </c>
      <c r="E8181" s="378" t="s">
        <v>19753</v>
      </c>
    </row>
    <row r="8182" spans="1:5">
      <c r="A8182" s="387">
        <v>34493</v>
      </c>
      <c r="B8182" s="387" t="s">
        <v>9753</v>
      </c>
      <c r="C8182" s="387" t="s">
        <v>8554</v>
      </c>
      <c r="D8182" s="387" t="s">
        <v>8349</v>
      </c>
      <c r="E8182" s="378" t="s">
        <v>19754</v>
      </c>
    </row>
    <row r="8183" spans="1:5">
      <c r="A8183" s="387">
        <v>1527</v>
      </c>
      <c r="B8183" s="387" t="s">
        <v>9754</v>
      </c>
      <c r="C8183" s="387" t="s">
        <v>8554</v>
      </c>
      <c r="D8183" s="387" t="s">
        <v>8349</v>
      </c>
      <c r="E8183" s="378" t="s">
        <v>19755</v>
      </c>
    </row>
    <row r="8184" spans="1:5">
      <c r="A8184" s="387">
        <v>38405</v>
      </c>
      <c r="B8184" s="387" t="s">
        <v>9755</v>
      </c>
      <c r="C8184" s="387" t="s">
        <v>8554</v>
      </c>
      <c r="D8184" s="387" t="s">
        <v>8349</v>
      </c>
      <c r="E8184" s="378" t="s">
        <v>19756</v>
      </c>
    </row>
    <row r="8185" spans="1:5">
      <c r="A8185" s="387">
        <v>38408</v>
      </c>
      <c r="B8185" s="387" t="s">
        <v>9756</v>
      </c>
      <c r="C8185" s="387" t="s">
        <v>8554</v>
      </c>
      <c r="D8185" s="387" t="s">
        <v>8349</v>
      </c>
      <c r="E8185" s="378" t="s">
        <v>19757</v>
      </c>
    </row>
    <row r="8186" spans="1:5">
      <c r="A8186" s="387">
        <v>34494</v>
      </c>
      <c r="B8186" s="387" t="s">
        <v>9757</v>
      </c>
      <c r="C8186" s="387" t="s">
        <v>8554</v>
      </c>
      <c r="D8186" s="387" t="s">
        <v>8349</v>
      </c>
      <c r="E8186" s="378" t="s">
        <v>19758</v>
      </c>
    </row>
    <row r="8187" spans="1:5">
      <c r="A8187" s="387">
        <v>1525</v>
      </c>
      <c r="B8187" s="387" t="s">
        <v>9758</v>
      </c>
      <c r="C8187" s="387" t="s">
        <v>8554</v>
      </c>
      <c r="D8187" s="387" t="s">
        <v>8349</v>
      </c>
      <c r="E8187" s="378" t="s">
        <v>19759</v>
      </c>
    </row>
    <row r="8188" spans="1:5">
      <c r="A8188" s="387">
        <v>38406</v>
      </c>
      <c r="B8188" s="387" t="s">
        <v>9759</v>
      </c>
      <c r="C8188" s="387" t="s">
        <v>8554</v>
      </c>
      <c r="D8188" s="387" t="s">
        <v>8349</v>
      </c>
      <c r="E8188" s="378" t="s">
        <v>19760</v>
      </c>
    </row>
    <row r="8189" spans="1:5">
      <c r="A8189" s="387">
        <v>38409</v>
      </c>
      <c r="B8189" s="387" t="s">
        <v>9760</v>
      </c>
      <c r="C8189" s="387" t="s">
        <v>8554</v>
      </c>
      <c r="D8189" s="387" t="s">
        <v>8349</v>
      </c>
      <c r="E8189" s="378" t="s">
        <v>19761</v>
      </c>
    </row>
    <row r="8190" spans="1:5">
      <c r="A8190" s="387">
        <v>43360</v>
      </c>
      <c r="B8190" s="387" t="s">
        <v>9761</v>
      </c>
      <c r="C8190" s="387" t="s">
        <v>8554</v>
      </c>
      <c r="D8190" s="387" t="s">
        <v>8349</v>
      </c>
      <c r="E8190" s="378" t="s">
        <v>19762</v>
      </c>
    </row>
    <row r="8191" spans="1:5">
      <c r="A8191" s="387">
        <v>34495</v>
      </c>
      <c r="B8191" s="387" t="s">
        <v>9762</v>
      </c>
      <c r="C8191" s="387" t="s">
        <v>8554</v>
      </c>
      <c r="D8191" s="387" t="s">
        <v>8349</v>
      </c>
      <c r="E8191" s="378" t="s">
        <v>19763</v>
      </c>
    </row>
    <row r="8192" spans="1:5">
      <c r="A8192" s="387">
        <v>11145</v>
      </c>
      <c r="B8192" s="387" t="s">
        <v>9763</v>
      </c>
      <c r="C8192" s="387" t="s">
        <v>8554</v>
      </c>
      <c r="D8192" s="387" t="s">
        <v>8349</v>
      </c>
      <c r="E8192" s="378" t="s">
        <v>19747</v>
      </c>
    </row>
    <row r="8193" spans="1:5">
      <c r="A8193" s="387">
        <v>34496</v>
      </c>
      <c r="B8193" s="387" t="s">
        <v>9764</v>
      </c>
      <c r="C8193" s="387" t="s">
        <v>8554</v>
      </c>
      <c r="D8193" s="387" t="s">
        <v>8349</v>
      </c>
      <c r="E8193" s="378" t="s">
        <v>19764</v>
      </c>
    </row>
    <row r="8194" spans="1:5">
      <c r="A8194" s="387">
        <v>34479</v>
      </c>
      <c r="B8194" s="387" t="s">
        <v>9765</v>
      </c>
      <c r="C8194" s="387" t="s">
        <v>8554</v>
      </c>
      <c r="D8194" s="387" t="s">
        <v>8349</v>
      </c>
      <c r="E8194" s="378" t="s">
        <v>19748</v>
      </c>
    </row>
    <row r="8195" spans="1:5">
      <c r="A8195" s="387">
        <v>34481</v>
      </c>
      <c r="B8195" s="387" t="s">
        <v>9766</v>
      </c>
      <c r="C8195" s="387" t="s">
        <v>8554</v>
      </c>
      <c r="D8195" s="387" t="s">
        <v>8349</v>
      </c>
      <c r="E8195" s="378" t="s">
        <v>19765</v>
      </c>
    </row>
    <row r="8196" spans="1:5">
      <c r="A8196" s="387">
        <v>34483</v>
      </c>
      <c r="B8196" s="387" t="s">
        <v>9767</v>
      </c>
      <c r="C8196" s="387" t="s">
        <v>8554</v>
      </c>
      <c r="D8196" s="387" t="s">
        <v>8349</v>
      </c>
      <c r="E8196" s="378" t="s">
        <v>19766</v>
      </c>
    </row>
    <row r="8197" spans="1:5">
      <c r="A8197" s="387">
        <v>34485</v>
      </c>
      <c r="B8197" s="387" t="s">
        <v>9768</v>
      </c>
      <c r="C8197" s="387" t="s">
        <v>8554</v>
      </c>
      <c r="D8197" s="387" t="s">
        <v>8349</v>
      </c>
      <c r="E8197" s="378" t="s">
        <v>19767</v>
      </c>
    </row>
    <row r="8198" spans="1:5">
      <c r="A8198" s="387">
        <v>14041</v>
      </c>
      <c r="B8198" s="387" t="s">
        <v>9769</v>
      </c>
      <c r="C8198" s="387" t="s">
        <v>8554</v>
      </c>
      <c r="D8198" s="387" t="s">
        <v>8349</v>
      </c>
      <c r="E8198" s="378" t="s">
        <v>19768</v>
      </c>
    </row>
    <row r="8199" spans="1:5">
      <c r="A8199" s="387">
        <v>1523</v>
      </c>
      <c r="B8199" s="387" t="s">
        <v>9770</v>
      </c>
      <c r="C8199" s="387" t="s">
        <v>8554</v>
      </c>
      <c r="D8199" s="387" t="s">
        <v>8349</v>
      </c>
      <c r="E8199" s="378" t="s">
        <v>19769</v>
      </c>
    </row>
    <row r="8200" spans="1:5">
      <c r="A8200" s="387">
        <v>14052</v>
      </c>
      <c r="B8200" s="387" t="s">
        <v>9771</v>
      </c>
      <c r="C8200" s="387" t="s">
        <v>8354</v>
      </c>
      <c r="D8200" s="387" t="s">
        <v>8349</v>
      </c>
      <c r="E8200" s="378" t="s">
        <v>12027</v>
      </c>
    </row>
    <row r="8201" spans="1:5">
      <c r="A8201" s="387">
        <v>14054</v>
      </c>
      <c r="B8201" s="387" t="s">
        <v>9772</v>
      </c>
      <c r="C8201" s="387" t="s">
        <v>8354</v>
      </c>
      <c r="D8201" s="387" t="s">
        <v>8349</v>
      </c>
      <c r="E8201" s="378" t="s">
        <v>2939</v>
      </c>
    </row>
    <row r="8202" spans="1:5">
      <c r="A8202" s="387">
        <v>14053</v>
      </c>
      <c r="B8202" s="387" t="s">
        <v>9773</v>
      </c>
      <c r="C8202" s="387" t="s">
        <v>8354</v>
      </c>
      <c r="D8202" s="387" t="s">
        <v>8349</v>
      </c>
      <c r="E8202" s="378" t="s">
        <v>4413</v>
      </c>
    </row>
    <row r="8203" spans="1:5">
      <c r="A8203" s="387">
        <v>2558</v>
      </c>
      <c r="B8203" s="387" t="s">
        <v>9774</v>
      </c>
      <c r="C8203" s="387" t="s">
        <v>8354</v>
      </c>
      <c r="D8203" s="387" t="s">
        <v>8349</v>
      </c>
      <c r="E8203" s="378" t="s">
        <v>5395</v>
      </c>
    </row>
    <row r="8204" spans="1:5">
      <c r="A8204" s="387">
        <v>2560</v>
      </c>
      <c r="B8204" s="387" t="s">
        <v>9775</v>
      </c>
      <c r="C8204" s="387" t="s">
        <v>8354</v>
      </c>
      <c r="D8204" s="387" t="s">
        <v>8349</v>
      </c>
      <c r="E8204" s="378" t="s">
        <v>3031</v>
      </c>
    </row>
    <row r="8205" spans="1:5">
      <c r="A8205" s="387">
        <v>2559</v>
      </c>
      <c r="B8205" s="387" t="s">
        <v>9776</v>
      </c>
      <c r="C8205" s="387" t="s">
        <v>8354</v>
      </c>
      <c r="D8205" s="387" t="s">
        <v>8352</v>
      </c>
      <c r="E8205" s="378" t="s">
        <v>6218</v>
      </c>
    </row>
    <row r="8206" spans="1:5">
      <c r="A8206" s="387">
        <v>2592</v>
      </c>
      <c r="B8206" s="387" t="s">
        <v>9778</v>
      </c>
      <c r="C8206" s="387" t="s">
        <v>8354</v>
      </c>
      <c r="D8206" s="387" t="s">
        <v>8349</v>
      </c>
      <c r="E8206" s="378" t="s">
        <v>19770</v>
      </c>
    </row>
    <row r="8207" spans="1:5">
      <c r="A8207" s="387">
        <v>2566</v>
      </c>
      <c r="B8207" s="387" t="s">
        <v>9779</v>
      </c>
      <c r="C8207" s="387" t="s">
        <v>8354</v>
      </c>
      <c r="D8207" s="387" t="s">
        <v>8349</v>
      </c>
      <c r="E8207" s="378" t="s">
        <v>16346</v>
      </c>
    </row>
    <row r="8208" spans="1:5">
      <c r="A8208" s="387">
        <v>2589</v>
      </c>
      <c r="B8208" s="387" t="s">
        <v>9780</v>
      </c>
      <c r="C8208" s="387" t="s">
        <v>8354</v>
      </c>
      <c r="D8208" s="387" t="s">
        <v>8349</v>
      </c>
      <c r="E8208" s="378" t="s">
        <v>19771</v>
      </c>
    </row>
    <row r="8209" spans="1:5">
      <c r="A8209" s="387">
        <v>2591</v>
      </c>
      <c r="B8209" s="387" t="s">
        <v>9781</v>
      </c>
      <c r="C8209" s="387" t="s">
        <v>8354</v>
      </c>
      <c r="D8209" s="387" t="s">
        <v>8349</v>
      </c>
      <c r="E8209" s="378" t="s">
        <v>678</v>
      </c>
    </row>
    <row r="8210" spans="1:5">
      <c r="A8210" s="387">
        <v>2590</v>
      </c>
      <c r="B8210" s="387" t="s">
        <v>9782</v>
      </c>
      <c r="C8210" s="387" t="s">
        <v>8354</v>
      </c>
      <c r="D8210" s="387" t="s">
        <v>8349</v>
      </c>
      <c r="E8210" s="378" t="s">
        <v>15008</v>
      </c>
    </row>
    <row r="8211" spans="1:5">
      <c r="A8211" s="387">
        <v>2567</v>
      </c>
      <c r="B8211" s="387" t="s">
        <v>9783</v>
      </c>
      <c r="C8211" s="387" t="s">
        <v>8354</v>
      </c>
      <c r="D8211" s="387" t="s">
        <v>8349</v>
      </c>
      <c r="E8211" s="378" t="s">
        <v>19772</v>
      </c>
    </row>
    <row r="8212" spans="1:5">
      <c r="A8212" s="387">
        <v>2565</v>
      </c>
      <c r="B8212" s="387" t="s">
        <v>9784</v>
      </c>
      <c r="C8212" s="387" t="s">
        <v>8354</v>
      </c>
      <c r="D8212" s="387" t="s">
        <v>8349</v>
      </c>
      <c r="E8212" s="378" t="s">
        <v>14978</v>
      </c>
    </row>
    <row r="8213" spans="1:5">
      <c r="A8213" s="387">
        <v>2568</v>
      </c>
      <c r="B8213" s="387" t="s">
        <v>9785</v>
      </c>
      <c r="C8213" s="387" t="s">
        <v>8354</v>
      </c>
      <c r="D8213" s="387" t="s">
        <v>8349</v>
      </c>
      <c r="E8213" s="378" t="s">
        <v>19773</v>
      </c>
    </row>
    <row r="8214" spans="1:5">
      <c r="A8214" s="387">
        <v>2594</v>
      </c>
      <c r="B8214" s="387" t="s">
        <v>9786</v>
      </c>
      <c r="C8214" s="387" t="s">
        <v>8354</v>
      </c>
      <c r="D8214" s="387" t="s">
        <v>8349</v>
      </c>
      <c r="E8214" s="378" t="s">
        <v>19774</v>
      </c>
    </row>
    <row r="8215" spans="1:5">
      <c r="A8215" s="387">
        <v>2587</v>
      </c>
      <c r="B8215" s="387" t="s">
        <v>9787</v>
      </c>
      <c r="C8215" s="387" t="s">
        <v>8354</v>
      </c>
      <c r="D8215" s="387" t="s">
        <v>8349</v>
      </c>
      <c r="E8215" s="378" t="s">
        <v>19775</v>
      </c>
    </row>
    <row r="8216" spans="1:5">
      <c r="A8216" s="387">
        <v>2588</v>
      </c>
      <c r="B8216" s="387" t="s">
        <v>9788</v>
      </c>
      <c r="C8216" s="387" t="s">
        <v>8354</v>
      </c>
      <c r="D8216" s="387" t="s">
        <v>8349</v>
      </c>
      <c r="E8216" s="378" t="s">
        <v>5020</v>
      </c>
    </row>
    <row r="8217" spans="1:5">
      <c r="A8217" s="387">
        <v>2569</v>
      </c>
      <c r="B8217" s="387" t="s">
        <v>9789</v>
      </c>
      <c r="C8217" s="387" t="s">
        <v>8354</v>
      </c>
      <c r="D8217" s="387" t="s">
        <v>8349</v>
      </c>
      <c r="E8217" s="378" t="s">
        <v>1972</v>
      </c>
    </row>
    <row r="8218" spans="1:5">
      <c r="A8218" s="387">
        <v>2570</v>
      </c>
      <c r="B8218" s="387" t="s">
        <v>9791</v>
      </c>
      <c r="C8218" s="387" t="s">
        <v>8354</v>
      </c>
      <c r="D8218" s="387" t="s">
        <v>8349</v>
      </c>
      <c r="E8218" s="378" t="s">
        <v>19776</v>
      </c>
    </row>
    <row r="8219" spans="1:5">
      <c r="A8219" s="387">
        <v>2571</v>
      </c>
      <c r="B8219" s="387" t="s">
        <v>9792</v>
      </c>
      <c r="C8219" s="387" t="s">
        <v>8354</v>
      </c>
      <c r="D8219" s="387" t="s">
        <v>8349</v>
      </c>
      <c r="E8219" s="378" t="s">
        <v>19777</v>
      </c>
    </row>
    <row r="8220" spans="1:5">
      <c r="A8220" s="387">
        <v>2593</v>
      </c>
      <c r="B8220" s="387" t="s">
        <v>9793</v>
      </c>
      <c r="C8220" s="387" t="s">
        <v>8354</v>
      </c>
      <c r="D8220" s="387" t="s">
        <v>8349</v>
      </c>
      <c r="E8220" s="378" t="s">
        <v>3371</v>
      </c>
    </row>
    <row r="8221" spans="1:5">
      <c r="A8221" s="387">
        <v>2572</v>
      </c>
      <c r="B8221" s="387" t="s">
        <v>9794</v>
      </c>
      <c r="C8221" s="387" t="s">
        <v>8354</v>
      </c>
      <c r="D8221" s="387" t="s">
        <v>8349</v>
      </c>
      <c r="E8221" s="378" t="s">
        <v>15152</v>
      </c>
    </row>
    <row r="8222" spans="1:5">
      <c r="A8222" s="387">
        <v>2595</v>
      </c>
      <c r="B8222" s="387" t="s">
        <v>9795</v>
      </c>
      <c r="C8222" s="387" t="s">
        <v>8354</v>
      </c>
      <c r="D8222" s="387" t="s">
        <v>8349</v>
      </c>
      <c r="E8222" s="378" t="s">
        <v>13931</v>
      </c>
    </row>
    <row r="8223" spans="1:5">
      <c r="A8223" s="387">
        <v>2576</v>
      </c>
      <c r="B8223" s="387" t="s">
        <v>9796</v>
      </c>
      <c r="C8223" s="387" t="s">
        <v>8354</v>
      </c>
      <c r="D8223" s="387" t="s">
        <v>8349</v>
      </c>
      <c r="E8223" s="378" t="s">
        <v>19778</v>
      </c>
    </row>
    <row r="8224" spans="1:5">
      <c r="A8224" s="387">
        <v>2575</v>
      </c>
      <c r="B8224" s="387" t="s">
        <v>9797</v>
      </c>
      <c r="C8224" s="387" t="s">
        <v>8354</v>
      </c>
      <c r="D8224" s="387" t="s">
        <v>8349</v>
      </c>
      <c r="E8224" s="378" t="s">
        <v>14694</v>
      </c>
    </row>
    <row r="8225" spans="1:5">
      <c r="A8225" s="387">
        <v>2573</v>
      </c>
      <c r="B8225" s="387" t="s">
        <v>9798</v>
      </c>
      <c r="C8225" s="387" t="s">
        <v>8354</v>
      </c>
      <c r="D8225" s="387" t="s">
        <v>8349</v>
      </c>
      <c r="E8225" s="378" t="s">
        <v>7071</v>
      </c>
    </row>
    <row r="8226" spans="1:5">
      <c r="A8226" s="387">
        <v>2586</v>
      </c>
      <c r="B8226" s="387" t="s">
        <v>9799</v>
      </c>
      <c r="C8226" s="387" t="s">
        <v>8354</v>
      </c>
      <c r="D8226" s="387" t="s">
        <v>8349</v>
      </c>
      <c r="E8226" s="378" t="s">
        <v>14448</v>
      </c>
    </row>
    <row r="8227" spans="1:5">
      <c r="A8227" s="387">
        <v>2577</v>
      </c>
      <c r="B8227" s="387" t="s">
        <v>9800</v>
      </c>
      <c r="C8227" s="387" t="s">
        <v>8354</v>
      </c>
      <c r="D8227" s="387" t="s">
        <v>8349</v>
      </c>
      <c r="E8227" s="378" t="s">
        <v>19779</v>
      </c>
    </row>
    <row r="8228" spans="1:5">
      <c r="A8228" s="387">
        <v>2574</v>
      </c>
      <c r="B8228" s="387" t="s">
        <v>9801</v>
      </c>
      <c r="C8228" s="387" t="s">
        <v>8354</v>
      </c>
      <c r="D8228" s="387" t="s">
        <v>8349</v>
      </c>
      <c r="E8228" s="378" t="s">
        <v>9237</v>
      </c>
    </row>
    <row r="8229" spans="1:5">
      <c r="A8229" s="387">
        <v>2578</v>
      </c>
      <c r="B8229" s="387" t="s">
        <v>9802</v>
      </c>
      <c r="C8229" s="387" t="s">
        <v>8354</v>
      </c>
      <c r="D8229" s="387" t="s">
        <v>8349</v>
      </c>
      <c r="E8229" s="378" t="s">
        <v>19780</v>
      </c>
    </row>
    <row r="8230" spans="1:5">
      <c r="A8230" s="387">
        <v>2585</v>
      </c>
      <c r="B8230" s="387" t="s">
        <v>9803</v>
      </c>
      <c r="C8230" s="387" t="s">
        <v>8354</v>
      </c>
      <c r="D8230" s="387" t="s">
        <v>8349</v>
      </c>
      <c r="E8230" s="378" t="s">
        <v>19781</v>
      </c>
    </row>
    <row r="8231" spans="1:5">
      <c r="A8231" s="387">
        <v>12008</v>
      </c>
      <c r="B8231" s="387" t="s">
        <v>9804</v>
      </c>
      <c r="C8231" s="387" t="s">
        <v>8354</v>
      </c>
      <c r="D8231" s="387" t="s">
        <v>8349</v>
      </c>
      <c r="E8231" s="378" t="s">
        <v>19782</v>
      </c>
    </row>
    <row r="8232" spans="1:5">
      <c r="A8232" s="387">
        <v>2582</v>
      </c>
      <c r="B8232" s="387" t="s">
        <v>9805</v>
      </c>
      <c r="C8232" s="387" t="s">
        <v>8354</v>
      </c>
      <c r="D8232" s="387" t="s">
        <v>8349</v>
      </c>
      <c r="E8232" s="378" t="s">
        <v>15153</v>
      </c>
    </row>
    <row r="8233" spans="1:5">
      <c r="A8233" s="387">
        <v>2597</v>
      </c>
      <c r="B8233" s="387" t="s">
        <v>9806</v>
      </c>
      <c r="C8233" s="387" t="s">
        <v>8354</v>
      </c>
      <c r="D8233" s="387" t="s">
        <v>8349</v>
      </c>
      <c r="E8233" s="378" t="s">
        <v>14193</v>
      </c>
    </row>
    <row r="8234" spans="1:5">
      <c r="A8234" s="387">
        <v>2579</v>
      </c>
      <c r="B8234" s="387" t="s">
        <v>9807</v>
      </c>
      <c r="C8234" s="387" t="s">
        <v>8354</v>
      </c>
      <c r="D8234" s="387" t="s">
        <v>8349</v>
      </c>
      <c r="E8234" s="378" t="s">
        <v>3385</v>
      </c>
    </row>
    <row r="8235" spans="1:5">
      <c r="A8235" s="387">
        <v>2581</v>
      </c>
      <c r="B8235" s="387" t="s">
        <v>9808</v>
      </c>
      <c r="C8235" s="387" t="s">
        <v>8354</v>
      </c>
      <c r="D8235" s="387" t="s">
        <v>8349</v>
      </c>
      <c r="E8235" s="378" t="s">
        <v>17803</v>
      </c>
    </row>
    <row r="8236" spans="1:5">
      <c r="A8236" s="387">
        <v>2596</v>
      </c>
      <c r="B8236" s="387" t="s">
        <v>9809</v>
      </c>
      <c r="C8236" s="387" t="s">
        <v>8354</v>
      </c>
      <c r="D8236" s="387" t="s">
        <v>8349</v>
      </c>
      <c r="E8236" s="378" t="s">
        <v>19783</v>
      </c>
    </row>
    <row r="8237" spans="1:5">
      <c r="A8237" s="387">
        <v>2580</v>
      </c>
      <c r="B8237" s="387" t="s">
        <v>9810</v>
      </c>
      <c r="C8237" s="387" t="s">
        <v>8354</v>
      </c>
      <c r="D8237" s="387" t="s">
        <v>8349</v>
      </c>
      <c r="E8237" s="378" t="s">
        <v>19784</v>
      </c>
    </row>
    <row r="8238" spans="1:5">
      <c r="A8238" s="387">
        <v>2583</v>
      </c>
      <c r="B8238" s="387" t="s">
        <v>9811</v>
      </c>
      <c r="C8238" s="387" t="s">
        <v>8354</v>
      </c>
      <c r="D8238" s="387" t="s">
        <v>8349</v>
      </c>
      <c r="E8238" s="378" t="s">
        <v>18640</v>
      </c>
    </row>
    <row r="8239" spans="1:5">
      <c r="A8239" s="387">
        <v>2584</v>
      </c>
      <c r="B8239" s="387" t="s">
        <v>9812</v>
      </c>
      <c r="C8239" s="387" t="s">
        <v>8354</v>
      </c>
      <c r="D8239" s="387" t="s">
        <v>8349</v>
      </c>
      <c r="E8239" s="378" t="s">
        <v>19785</v>
      </c>
    </row>
    <row r="8240" spans="1:5">
      <c r="A8240" s="387">
        <v>12010</v>
      </c>
      <c r="B8240" s="387" t="s">
        <v>9813</v>
      </c>
      <c r="C8240" s="387" t="s">
        <v>8354</v>
      </c>
      <c r="D8240" s="387" t="s">
        <v>8349</v>
      </c>
      <c r="E8240" s="378" t="s">
        <v>3254</v>
      </c>
    </row>
    <row r="8241" spans="1:5">
      <c r="A8241" s="387">
        <v>39329</v>
      </c>
      <c r="B8241" s="387" t="s">
        <v>9814</v>
      </c>
      <c r="C8241" s="387" t="s">
        <v>8354</v>
      </c>
      <c r="D8241" s="387" t="s">
        <v>8349</v>
      </c>
      <c r="E8241" s="378" t="s">
        <v>19786</v>
      </c>
    </row>
    <row r="8242" spans="1:5">
      <c r="A8242" s="387">
        <v>39330</v>
      </c>
      <c r="B8242" s="387" t="s">
        <v>9815</v>
      </c>
      <c r="C8242" s="387" t="s">
        <v>8354</v>
      </c>
      <c r="D8242" s="387" t="s">
        <v>8349</v>
      </c>
      <c r="E8242" s="378" t="s">
        <v>277</v>
      </c>
    </row>
    <row r="8243" spans="1:5">
      <c r="A8243" s="387">
        <v>39332</v>
      </c>
      <c r="B8243" s="387" t="s">
        <v>9817</v>
      </c>
      <c r="C8243" s="387" t="s">
        <v>8354</v>
      </c>
      <c r="D8243" s="387" t="s">
        <v>8349</v>
      </c>
      <c r="E8243" s="378" t="s">
        <v>9300</v>
      </c>
    </row>
    <row r="8244" spans="1:5">
      <c r="A8244" s="387">
        <v>39331</v>
      </c>
      <c r="B8244" s="387" t="s">
        <v>9818</v>
      </c>
      <c r="C8244" s="387" t="s">
        <v>8354</v>
      </c>
      <c r="D8244" s="387" t="s">
        <v>8349</v>
      </c>
      <c r="E8244" s="378" t="s">
        <v>8113</v>
      </c>
    </row>
    <row r="8245" spans="1:5">
      <c r="A8245" s="387">
        <v>39333</v>
      </c>
      <c r="B8245" s="387" t="s">
        <v>9819</v>
      </c>
      <c r="C8245" s="387" t="s">
        <v>8354</v>
      </c>
      <c r="D8245" s="387" t="s">
        <v>8349</v>
      </c>
      <c r="E8245" s="378" t="s">
        <v>17788</v>
      </c>
    </row>
    <row r="8246" spans="1:5">
      <c r="A8246" s="387">
        <v>39335</v>
      </c>
      <c r="B8246" s="387" t="s">
        <v>9820</v>
      </c>
      <c r="C8246" s="387" t="s">
        <v>8354</v>
      </c>
      <c r="D8246" s="387" t="s">
        <v>8349</v>
      </c>
      <c r="E8246" s="378" t="s">
        <v>12543</v>
      </c>
    </row>
    <row r="8247" spans="1:5">
      <c r="A8247" s="387">
        <v>39334</v>
      </c>
      <c r="B8247" s="387" t="s">
        <v>9821</v>
      </c>
      <c r="C8247" s="387" t="s">
        <v>8354</v>
      </c>
      <c r="D8247" s="387" t="s">
        <v>8349</v>
      </c>
      <c r="E8247" s="378" t="s">
        <v>500</v>
      </c>
    </row>
    <row r="8248" spans="1:5">
      <c r="A8248" s="387">
        <v>12016</v>
      </c>
      <c r="B8248" s="387" t="s">
        <v>9822</v>
      </c>
      <c r="C8248" s="387" t="s">
        <v>8354</v>
      </c>
      <c r="D8248" s="387" t="s">
        <v>8349</v>
      </c>
      <c r="E8248" s="378" t="s">
        <v>5136</v>
      </c>
    </row>
    <row r="8249" spans="1:5">
      <c r="A8249" s="387">
        <v>12015</v>
      </c>
      <c r="B8249" s="387" t="s">
        <v>9823</v>
      </c>
      <c r="C8249" s="387" t="s">
        <v>8354</v>
      </c>
      <c r="D8249" s="387" t="s">
        <v>8349</v>
      </c>
      <c r="E8249" s="378" t="s">
        <v>18475</v>
      </c>
    </row>
    <row r="8250" spans="1:5">
      <c r="A8250" s="387">
        <v>12020</v>
      </c>
      <c r="B8250" s="387" t="s">
        <v>9824</v>
      </c>
      <c r="C8250" s="387" t="s">
        <v>8354</v>
      </c>
      <c r="D8250" s="387" t="s">
        <v>8349</v>
      </c>
      <c r="E8250" s="378" t="s">
        <v>5136</v>
      </c>
    </row>
    <row r="8251" spans="1:5">
      <c r="A8251" s="387">
        <v>12019</v>
      </c>
      <c r="B8251" s="387" t="s">
        <v>9825</v>
      </c>
      <c r="C8251" s="387" t="s">
        <v>8354</v>
      </c>
      <c r="D8251" s="387" t="s">
        <v>8349</v>
      </c>
      <c r="E8251" s="378" t="s">
        <v>18475</v>
      </c>
    </row>
    <row r="8252" spans="1:5">
      <c r="A8252" s="387">
        <v>39336</v>
      </c>
      <c r="B8252" s="387" t="s">
        <v>9826</v>
      </c>
      <c r="C8252" s="387" t="s">
        <v>8354</v>
      </c>
      <c r="D8252" s="387" t="s">
        <v>8349</v>
      </c>
      <c r="E8252" s="378" t="s">
        <v>277</v>
      </c>
    </row>
    <row r="8253" spans="1:5">
      <c r="A8253" s="387">
        <v>39338</v>
      </c>
      <c r="B8253" s="387" t="s">
        <v>9827</v>
      </c>
      <c r="C8253" s="387" t="s">
        <v>8354</v>
      </c>
      <c r="D8253" s="387" t="s">
        <v>8349</v>
      </c>
      <c r="E8253" s="378" t="s">
        <v>9300</v>
      </c>
    </row>
    <row r="8254" spans="1:5">
      <c r="A8254" s="387">
        <v>39337</v>
      </c>
      <c r="B8254" s="387" t="s">
        <v>9828</v>
      </c>
      <c r="C8254" s="387" t="s">
        <v>8354</v>
      </c>
      <c r="D8254" s="387" t="s">
        <v>8349</v>
      </c>
      <c r="E8254" s="378" t="s">
        <v>8113</v>
      </c>
    </row>
    <row r="8255" spans="1:5">
      <c r="A8255" s="387">
        <v>39341</v>
      </c>
      <c r="B8255" s="387" t="s">
        <v>9829</v>
      </c>
      <c r="C8255" s="387" t="s">
        <v>8354</v>
      </c>
      <c r="D8255" s="387" t="s">
        <v>8349</v>
      </c>
      <c r="E8255" s="378" t="s">
        <v>17143</v>
      </c>
    </row>
    <row r="8256" spans="1:5">
      <c r="A8256" s="387">
        <v>39340</v>
      </c>
      <c r="B8256" s="387" t="s">
        <v>9830</v>
      </c>
      <c r="C8256" s="387" t="s">
        <v>8354</v>
      </c>
      <c r="D8256" s="387" t="s">
        <v>8349</v>
      </c>
      <c r="E8256" s="378" t="s">
        <v>3437</v>
      </c>
    </row>
    <row r="8257" spans="1:5">
      <c r="A8257" s="387">
        <v>12025</v>
      </c>
      <c r="B8257" s="387" t="s">
        <v>9831</v>
      </c>
      <c r="C8257" s="387" t="s">
        <v>8354</v>
      </c>
      <c r="D8257" s="387" t="s">
        <v>8349</v>
      </c>
      <c r="E8257" s="378" t="s">
        <v>14015</v>
      </c>
    </row>
    <row r="8258" spans="1:5">
      <c r="A8258" s="387">
        <v>39342</v>
      </c>
      <c r="B8258" s="387" t="s">
        <v>9832</v>
      </c>
      <c r="C8258" s="387" t="s">
        <v>8354</v>
      </c>
      <c r="D8258" s="387" t="s">
        <v>8349</v>
      </c>
      <c r="E8258" s="378" t="s">
        <v>17143</v>
      </c>
    </row>
    <row r="8259" spans="1:5">
      <c r="A8259" s="387">
        <v>39343</v>
      </c>
      <c r="B8259" s="387" t="s">
        <v>9833</v>
      </c>
      <c r="C8259" s="387" t="s">
        <v>8354</v>
      </c>
      <c r="D8259" s="387" t="s">
        <v>8349</v>
      </c>
      <c r="E8259" s="378" t="s">
        <v>15154</v>
      </c>
    </row>
    <row r="8260" spans="1:5">
      <c r="A8260" s="387">
        <v>39345</v>
      </c>
      <c r="B8260" s="387" t="s">
        <v>9834</v>
      </c>
      <c r="C8260" s="387" t="s">
        <v>8354</v>
      </c>
      <c r="D8260" s="387" t="s">
        <v>8349</v>
      </c>
      <c r="E8260" s="378" t="s">
        <v>4398</v>
      </c>
    </row>
    <row r="8261" spans="1:5">
      <c r="A8261" s="387">
        <v>39344</v>
      </c>
      <c r="B8261" s="387" t="s">
        <v>9835</v>
      </c>
      <c r="C8261" s="387" t="s">
        <v>8354</v>
      </c>
      <c r="D8261" s="387" t="s">
        <v>8349</v>
      </c>
      <c r="E8261" s="378" t="s">
        <v>18433</v>
      </c>
    </row>
    <row r="8262" spans="1:5">
      <c r="A8262" s="387">
        <v>12623</v>
      </c>
      <c r="B8262" s="387" t="s">
        <v>9836</v>
      </c>
      <c r="C8262" s="387" t="s">
        <v>8378</v>
      </c>
      <c r="D8262" s="387" t="s">
        <v>8367</v>
      </c>
      <c r="E8262" s="378" t="s">
        <v>3827</v>
      </c>
    </row>
    <row r="8263" spans="1:5">
      <c r="A8263" s="387">
        <v>34498</v>
      </c>
      <c r="B8263" s="387" t="s">
        <v>9837</v>
      </c>
      <c r="C8263" s="387" t="s">
        <v>8354</v>
      </c>
      <c r="D8263" s="387" t="s">
        <v>8349</v>
      </c>
      <c r="E8263" s="378" t="s">
        <v>19094</v>
      </c>
    </row>
    <row r="8264" spans="1:5">
      <c r="A8264" s="387">
        <v>13244</v>
      </c>
      <c r="B8264" s="387" t="s">
        <v>9838</v>
      </c>
      <c r="C8264" s="387" t="s">
        <v>8354</v>
      </c>
      <c r="D8264" s="387" t="s">
        <v>8352</v>
      </c>
      <c r="E8264" s="378" t="s">
        <v>19787</v>
      </c>
    </row>
    <row r="8265" spans="1:5">
      <c r="A8265" s="387">
        <v>38998</v>
      </c>
      <c r="B8265" s="387" t="s">
        <v>9839</v>
      </c>
      <c r="C8265" s="387" t="s">
        <v>8354</v>
      </c>
      <c r="D8265" s="387" t="s">
        <v>8367</v>
      </c>
      <c r="E8265" s="378" t="s">
        <v>2863</v>
      </c>
    </row>
    <row r="8266" spans="1:5">
      <c r="A8266" s="387">
        <v>38999</v>
      </c>
      <c r="B8266" s="387" t="s">
        <v>9840</v>
      </c>
      <c r="C8266" s="387" t="s">
        <v>8354</v>
      </c>
      <c r="D8266" s="387" t="s">
        <v>8367</v>
      </c>
      <c r="E8266" s="378" t="s">
        <v>14653</v>
      </c>
    </row>
    <row r="8267" spans="1:5">
      <c r="A8267" s="387">
        <v>38996</v>
      </c>
      <c r="B8267" s="387" t="s">
        <v>9841</v>
      </c>
      <c r="C8267" s="387" t="s">
        <v>8354</v>
      </c>
      <c r="D8267" s="387" t="s">
        <v>8367</v>
      </c>
      <c r="E8267" s="378" t="s">
        <v>1752</v>
      </c>
    </row>
    <row r="8268" spans="1:5">
      <c r="A8268" s="387">
        <v>38997</v>
      </c>
      <c r="B8268" s="387" t="s">
        <v>9842</v>
      </c>
      <c r="C8268" s="387" t="s">
        <v>8354</v>
      </c>
      <c r="D8268" s="387" t="s">
        <v>8367</v>
      </c>
      <c r="E8268" s="378" t="s">
        <v>15155</v>
      </c>
    </row>
    <row r="8269" spans="1:5">
      <c r="A8269" s="387">
        <v>39862</v>
      </c>
      <c r="B8269" s="387" t="s">
        <v>9843</v>
      </c>
      <c r="C8269" s="387" t="s">
        <v>8354</v>
      </c>
      <c r="D8269" s="387" t="s">
        <v>8367</v>
      </c>
      <c r="E8269" s="378" t="s">
        <v>7048</v>
      </c>
    </row>
    <row r="8270" spans="1:5">
      <c r="A8270" s="387">
        <v>39863</v>
      </c>
      <c r="B8270" s="387" t="s">
        <v>9845</v>
      </c>
      <c r="C8270" s="387" t="s">
        <v>8354</v>
      </c>
      <c r="D8270" s="387" t="s">
        <v>8367</v>
      </c>
      <c r="E8270" s="378" t="s">
        <v>6782</v>
      </c>
    </row>
    <row r="8271" spans="1:5">
      <c r="A8271" s="387">
        <v>39864</v>
      </c>
      <c r="B8271" s="387" t="s">
        <v>9847</v>
      </c>
      <c r="C8271" s="387" t="s">
        <v>8354</v>
      </c>
      <c r="D8271" s="387" t="s">
        <v>8367</v>
      </c>
      <c r="E8271" s="378" t="s">
        <v>14658</v>
      </c>
    </row>
    <row r="8272" spans="1:5">
      <c r="A8272" s="387">
        <v>39865</v>
      </c>
      <c r="B8272" s="387" t="s">
        <v>9848</v>
      </c>
      <c r="C8272" s="387" t="s">
        <v>8354</v>
      </c>
      <c r="D8272" s="387" t="s">
        <v>8367</v>
      </c>
      <c r="E8272" s="378" t="s">
        <v>14417</v>
      </c>
    </row>
    <row r="8273" spans="1:5">
      <c r="A8273" s="387">
        <v>2517</v>
      </c>
      <c r="B8273" s="387" t="s">
        <v>9850</v>
      </c>
      <c r="C8273" s="387" t="s">
        <v>8354</v>
      </c>
      <c r="D8273" s="387" t="s">
        <v>8349</v>
      </c>
      <c r="E8273" s="378" t="s">
        <v>19788</v>
      </c>
    </row>
    <row r="8274" spans="1:5">
      <c r="A8274" s="387">
        <v>2522</v>
      </c>
      <c r="B8274" s="387" t="s">
        <v>9851</v>
      </c>
      <c r="C8274" s="387" t="s">
        <v>8354</v>
      </c>
      <c r="D8274" s="387" t="s">
        <v>8349</v>
      </c>
      <c r="E8274" s="378" t="s">
        <v>9618</v>
      </c>
    </row>
    <row r="8275" spans="1:5">
      <c r="A8275" s="387">
        <v>2548</v>
      </c>
      <c r="B8275" s="387" t="s">
        <v>9852</v>
      </c>
      <c r="C8275" s="387" t="s">
        <v>8354</v>
      </c>
      <c r="D8275" s="387" t="s">
        <v>8349</v>
      </c>
      <c r="E8275" s="378" t="s">
        <v>4418</v>
      </c>
    </row>
    <row r="8276" spans="1:5">
      <c r="A8276" s="387">
        <v>2516</v>
      </c>
      <c r="B8276" s="387" t="s">
        <v>9853</v>
      </c>
      <c r="C8276" s="387" t="s">
        <v>8354</v>
      </c>
      <c r="D8276" s="387" t="s">
        <v>8349</v>
      </c>
      <c r="E8276" s="378" t="s">
        <v>14185</v>
      </c>
    </row>
    <row r="8277" spans="1:5">
      <c r="A8277" s="387">
        <v>2518</v>
      </c>
      <c r="B8277" s="387" t="s">
        <v>9854</v>
      </c>
      <c r="C8277" s="387" t="s">
        <v>8354</v>
      </c>
      <c r="D8277" s="387" t="s">
        <v>8349</v>
      </c>
      <c r="E8277" s="378" t="s">
        <v>19789</v>
      </c>
    </row>
    <row r="8278" spans="1:5">
      <c r="A8278" s="387">
        <v>2521</v>
      </c>
      <c r="B8278" s="387" t="s">
        <v>9855</v>
      </c>
      <c r="C8278" s="387" t="s">
        <v>8354</v>
      </c>
      <c r="D8278" s="387" t="s">
        <v>8349</v>
      </c>
      <c r="E8278" s="378" t="s">
        <v>19790</v>
      </c>
    </row>
    <row r="8279" spans="1:5">
      <c r="A8279" s="387">
        <v>2515</v>
      </c>
      <c r="B8279" s="387" t="s">
        <v>9856</v>
      </c>
      <c r="C8279" s="387" t="s">
        <v>8354</v>
      </c>
      <c r="D8279" s="387" t="s">
        <v>8349</v>
      </c>
      <c r="E8279" s="378" t="s">
        <v>18480</v>
      </c>
    </row>
    <row r="8280" spans="1:5">
      <c r="A8280" s="387">
        <v>2519</v>
      </c>
      <c r="B8280" s="387" t="s">
        <v>9857</v>
      </c>
      <c r="C8280" s="387" t="s">
        <v>8354</v>
      </c>
      <c r="D8280" s="387" t="s">
        <v>8349</v>
      </c>
      <c r="E8280" s="378" t="s">
        <v>15156</v>
      </c>
    </row>
    <row r="8281" spans="1:5">
      <c r="A8281" s="387">
        <v>2520</v>
      </c>
      <c r="B8281" s="387" t="s">
        <v>9858</v>
      </c>
      <c r="C8281" s="387" t="s">
        <v>8354</v>
      </c>
      <c r="D8281" s="387" t="s">
        <v>8349</v>
      </c>
      <c r="E8281" s="378" t="s">
        <v>19791</v>
      </c>
    </row>
    <row r="8282" spans="1:5">
      <c r="A8282" s="387">
        <v>1602</v>
      </c>
      <c r="B8282" s="387" t="s">
        <v>9859</v>
      </c>
      <c r="C8282" s="387" t="s">
        <v>8354</v>
      </c>
      <c r="D8282" s="387" t="s">
        <v>8349</v>
      </c>
      <c r="E8282" s="378" t="s">
        <v>15157</v>
      </c>
    </row>
    <row r="8283" spans="1:5">
      <c r="A8283" s="387">
        <v>1601</v>
      </c>
      <c r="B8283" s="387" t="s">
        <v>9860</v>
      </c>
      <c r="C8283" s="387" t="s">
        <v>8354</v>
      </c>
      <c r="D8283" s="387" t="s">
        <v>8349</v>
      </c>
      <c r="E8283" s="378" t="s">
        <v>13993</v>
      </c>
    </row>
    <row r="8284" spans="1:5">
      <c r="A8284" s="387">
        <v>1598</v>
      </c>
      <c r="B8284" s="387" t="s">
        <v>9861</v>
      </c>
      <c r="C8284" s="387" t="s">
        <v>8354</v>
      </c>
      <c r="D8284" s="387" t="s">
        <v>8349</v>
      </c>
      <c r="E8284" s="378" t="s">
        <v>15158</v>
      </c>
    </row>
    <row r="8285" spans="1:5">
      <c r="A8285" s="387">
        <v>1600</v>
      </c>
      <c r="B8285" s="387" t="s">
        <v>9862</v>
      </c>
      <c r="C8285" s="387" t="s">
        <v>8354</v>
      </c>
      <c r="D8285" s="387" t="s">
        <v>8349</v>
      </c>
      <c r="E8285" s="378" t="s">
        <v>19792</v>
      </c>
    </row>
    <row r="8286" spans="1:5">
      <c r="A8286" s="387">
        <v>1603</v>
      </c>
      <c r="B8286" s="387" t="s">
        <v>9863</v>
      </c>
      <c r="C8286" s="387" t="s">
        <v>8354</v>
      </c>
      <c r="D8286" s="387" t="s">
        <v>8349</v>
      </c>
      <c r="E8286" s="378" t="s">
        <v>11189</v>
      </c>
    </row>
    <row r="8287" spans="1:5">
      <c r="A8287" s="387">
        <v>1599</v>
      </c>
      <c r="B8287" s="387" t="s">
        <v>9864</v>
      </c>
      <c r="C8287" s="387" t="s">
        <v>8354</v>
      </c>
      <c r="D8287" s="387" t="s">
        <v>8349</v>
      </c>
      <c r="E8287" s="378" t="s">
        <v>4215</v>
      </c>
    </row>
    <row r="8288" spans="1:5">
      <c r="A8288" s="387">
        <v>1597</v>
      </c>
      <c r="B8288" s="387" t="s">
        <v>9865</v>
      </c>
      <c r="C8288" s="387" t="s">
        <v>8354</v>
      </c>
      <c r="D8288" s="387" t="s">
        <v>8349</v>
      </c>
      <c r="E8288" s="378" t="s">
        <v>19793</v>
      </c>
    </row>
    <row r="8289" spans="1:5">
      <c r="A8289" s="387">
        <v>39600</v>
      </c>
      <c r="B8289" s="387" t="s">
        <v>9866</v>
      </c>
      <c r="C8289" s="387" t="s">
        <v>8354</v>
      </c>
      <c r="D8289" s="387" t="s">
        <v>8349</v>
      </c>
      <c r="E8289" s="378" t="s">
        <v>4120</v>
      </c>
    </row>
    <row r="8290" spans="1:5">
      <c r="A8290" s="387">
        <v>39601</v>
      </c>
      <c r="B8290" s="387" t="s">
        <v>9867</v>
      </c>
      <c r="C8290" s="387" t="s">
        <v>8354</v>
      </c>
      <c r="D8290" s="387" t="s">
        <v>8349</v>
      </c>
      <c r="E8290" s="378" t="s">
        <v>14513</v>
      </c>
    </row>
    <row r="8291" spans="1:5">
      <c r="A8291" s="387">
        <v>39602</v>
      </c>
      <c r="B8291" s="387" t="s">
        <v>9868</v>
      </c>
      <c r="C8291" s="387" t="s">
        <v>8354</v>
      </c>
      <c r="D8291" s="387" t="s">
        <v>8349</v>
      </c>
      <c r="E8291" s="378" t="s">
        <v>1378</v>
      </c>
    </row>
    <row r="8292" spans="1:5">
      <c r="A8292" s="387">
        <v>39603</v>
      </c>
      <c r="B8292" s="387" t="s">
        <v>9869</v>
      </c>
      <c r="C8292" s="387" t="s">
        <v>8354</v>
      </c>
      <c r="D8292" s="387" t="s">
        <v>8349</v>
      </c>
      <c r="E8292" s="378" t="s">
        <v>347</v>
      </c>
    </row>
    <row r="8293" spans="1:5">
      <c r="A8293" s="387">
        <v>11821</v>
      </c>
      <c r="B8293" s="387" t="s">
        <v>9870</v>
      </c>
      <c r="C8293" s="387" t="s">
        <v>8354</v>
      </c>
      <c r="D8293" s="387" t="s">
        <v>8349</v>
      </c>
      <c r="E8293" s="378" t="s">
        <v>14059</v>
      </c>
    </row>
    <row r="8294" spans="1:5">
      <c r="A8294" s="387">
        <v>1562</v>
      </c>
      <c r="B8294" s="387" t="s">
        <v>9871</v>
      </c>
      <c r="C8294" s="387" t="s">
        <v>8354</v>
      </c>
      <c r="D8294" s="387" t="s">
        <v>8349</v>
      </c>
      <c r="E8294" s="378" t="s">
        <v>4528</v>
      </c>
    </row>
    <row r="8295" spans="1:5">
      <c r="A8295" s="387">
        <v>1563</v>
      </c>
      <c r="B8295" s="387" t="s">
        <v>9872</v>
      </c>
      <c r="C8295" s="387" t="s">
        <v>8354</v>
      </c>
      <c r="D8295" s="387" t="s">
        <v>8349</v>
      </c>
      <c r="E8295" s="378" t="s">
        <v>4614</v>
      </c>
    </row>
    <row r="8296" spans="1:5">
      <c r="A8296" s="387">
        <v>11856</v>
      </c>
      <c r="B8296" s="387" t="s">
        <v>9873</v>
      </c>
      <c r="C8296" s="387" t="s">
        <v>8354</v>
      </c>
      <c r="D8296" s="387" t="s">
        <v>8352</v>
      </c>
      <c r="E8296" s="378" t="s">
        <v>7059</v>
      </c>
    </row>
    <row r="8297" spans="1:5">
      <c r="A8297" s="387">
        <v>11857</v>
      </c>
      <c r="B8297" s="387" t="s">
        <v>9874</v>
      </c>
      <c r="C8297" s="387" t="s">
        <v>8354</v>
      </c>
      <c r="D8297" s="387" t="s">
        <v>8349</v>
      </c>
      <c r="E8297" s="378" t="s">
        <v>15159</v>
      </c>
    </row>
    <row r="8298" spans="1:5">
      <c r="A8298" s="387">
        <v>11858</v>
      </c>
      <c r="B8298" s="387" t="s">
        <v>9875</v>
      </c>
      <c r="C8298" s="387" t="s">
        <v>8354</v>
      </c>
      <c r="D8298" s="387" t="s">
        <v>8349</v>
      </c>
      <c r="E8298" s="378" t="s">
        <v>19794</v>
      </c>
    </row>
    <row r="8299" spans="1:5">
      <c r="A8299" s="387">
        <v>1539</v>
      </c>
      <c r="B8299" s="387" t="s">
        <v>9876</v>
      </c>
      <c r="C8299" s="387" t="s">
        <v>8354</v>
      </c>
      <c r="D8299" s="387" t="s">
        <v>8349</v>
      </c>
      <c r="E8299" s="378" t="s">
        <v>10090</v>
      </c>
    </row>
    <row r="8300" spans="1:5">
      <c r="A8300" s="387">
        <v>11859</v>
      </c>
      <c r="B8300" s="387" t="s">
        <v>9877</v>
      </c>
      <c r="C8300" s="387" t="s">
        <v>8354</v>
      </c>
      <c r="D8300" s="387" t="s">
        <v>8349</v>
      </c>
      <c r="E8300" s="378" t="s">
        <v>18805</v>
      </c>
    </row>
    <row r="8301" spans="1:5">
      <c r="A8301" s="387">
        <v>1550</v>
      </c>
      <c r="B8301" s="387" t="s">
        <v>9878</v>
      </c>
      <c r="C8301" s="387" t="s">
        <v>8354</v>
      </c>
      <c r="D8301" s="387" t="s">
        <v>8349</v>
      </c>
      <c r="E8301" s="378" t="s">
        <v>10035</v>
      </c>
    </row>
    <row r="8302" spans="1:5">
      <c r="A8302" s="387">
        <v>11854</v>
      </c>
      <c r="B8302" s="387" t="s">
        <v>9880</v>
      </c>
      <c r="C8302" s="387" t="s">
        <v>8354</v>
      </c>
      <c r="D8302" s="387" t="s">
        <v>8349</v>
      </c>
      <c r="E8302" s="378" t="s">
        <v>10048</v>
      </c>
    </row>
    <row r="8303" spans="1:5">
      <c r="A8303" s="387">
        <v>11862</v>
      </c>
      <c r="B8303" s="387" t="s">
        <v>9881</v>
      </c>
      <c r="C8303" s="387" t="s">
        <v>8354</v>
      </c>
      <c r="D8303" s="387" t="s">
        <v>8349</v>
      </c>
      <c r="E8303" s="378" t="s">
        <v>9095</v>
      </c>
    </row>
    <row r="8304" spans="1:5">
      <c r="A8304" s="387">
        <v>11863</v>
      </c>
      <c r="B8304" s="387" t="s">
        <v>9882</v>
      </c>
      <c r="C8304" s="387" t="s">
        <v>8354</v>
      </c>
      <c r="D8304" s="387" t="s">
        <v>8349</v>
      </c>
      <c r="E8304" s="378" t="s">
        <v>854</v>
      </c>
    </row>
    <row r="8305" spans="1:5">
      <c r="A8305" s="387">
        <v>11855</v>
      </c>
      <c r="B8305" s="387" t="s">
        <v>9883</v>
      </c>
      <c r="C8305" s="387" t="s">
        <v>8354</v>
      </c>
      <c r="D8305" s="387" t="s">
        <v>8349</v>
      </c>
      <c r="E8305" s="378" t="s">
        <v>7910</v>
      </c>
    </row>
    <row r="8306" spans="1:5">
      <c r="A8306" s="387">
        <v>11864</v>
      </c>
      <c r="B8306" s="387" t="s">
        <v>9884</v>
      </c>
      <c r="C8306" s="387" t="s">
        <v>8354</v>
      </c>
      <c r="D8306" s="387" t="s">
        <v>8349</v>
      </c>
      <c r="E8306" s="378" t="s">
        <v>19795</v>
      </c>
    </row>
    <row r="8307" spans="1:5">
      <c r="A8307" s="387">
        <v>2527</v>
      </c>
      <c r="B8307" s="387" t="s">
        <v>9885</v>
      </c>
      <c r="C8307" s="387" t="s">
        <v>8354</v>
      </c>
      <c r="D8307" s="387" t="s">
        <v>8349</v>
      </c>
      <c r="E8307" s="378" t="s">
        <v>12966</v>
      </c>
    </row>
    <row r="8308" spans="1:5">
      <c r="A8308" s="387">
        <v>2526</v>
      </c>
      <c r="B8308" s="387" t="s">
        <v>9886</v>
      </c>
      <c r="C8308" s="387" t="s">
        <v>8354</v>
      </c>
      <c r="D8308" s="387" t="s">
        <v>8349</v>
      </c>
      <c r="E8308" s="378" t="s">
        <v>14332</v>
      </c>
    </row>
    <row r="8309" spans="1:5">
      <c r="A8309" s="387">
        <v>2487</v>
      </c>
      <c r="B8309" s="387" t="s">
        <v>9887</v>
      </c>
      <c r="C8309" s="387" t="s">
        <v>8354</v>
      </c>
      <c r="D8309" s="387" t="s">
        <v>8349</v>
      </c>
      <c r="E8309" s="378" t="s">
        <v>1219</v>
      </c>
    </row>
    <row r="8310" spans="1:5">
      <c r="A8310" s="387">
        <v>2483</v>
      </c>
      <c r="B8310" s="387" t="s">
        <v>9888</v>
      </c>
      <c r="C8310" s="387" t="s">
        <v>8354</v>
      </c>
      <c r="D8310" s="387" t="s">
        <v>8349</v>
      </c>
      <c r="E8310" s="378" t="s">
        <v>4012</v>
      </c>
    </row>
    <row r="8311" spans="1:5">
      <c r="A8311" s="387">
        <v>2528</v>
      </c>
      <c r="B8311" s="387" t="s">
        <v>9889</v>
      </c>
      <c r="C8311" s="387" t="s">
        <v>8354</v>
      </c>
      <c r="D8311" s="387" t="s">
        <v>8349</v>
      </c>
      <c r="E8311" s="378" t="s">
        <v>5196</v>
      </c>
    </row>
    <row r="8312" spans="1:5">
      <c r="A8312" s="387">
        <v>2489</v>
      </c>
      <c r="B8312" s="387" t="s">
        <v>9890</v>
      </c>
      <c r="C8312" s="387" t="s">
        <v>8354</v>
      </c>
      <c r="D8312" s="387" t="s">
        <v>8349</v>
      </c>
      <c r="E8312" s="378" t="s">
        <v>4443</v>
      </c>
    </row>
    <row r="8313" spans="1:5">
      <c r="A8313" s="387">
        <v>2488</v>
      </c>
      <c r="B8313" s="387" t="s">
        <v>9891</v>
      </c>
      <c r="C8313" s="387" t="s">
        <v>8354</v>
      </c>
      <c r="D8313" s="387" t="s">
        <v>8349</v>
      </c>
      <c r="E8313" s="378" t="s">
        <v>1550</v>
      </c>
    </row>
    <row r="8314" spans="1:5">
      <c r="A8314" s="387">
        <v>2484</v>
      </c>
      <c r="B8314" s="387" t="s">
        <v>9892</v>
      </c>
      <c r="C8314" s="387" t="s">
        <v>8354</v>
      </c>
      <c r="D8314" s="387" t="s">
        <v>8349</v>
      </c>
      <c r="E8314" s="378" t="s">
        <v>14756</v>
      </c>
    </row>
    <row r="8315" spans="1:5">
      <c r="A8315" s="387">
        <v>2485</v>
      </c>
      <c r="B8315" s="387" t="s">
        <v>9894</v>
      </c>
      <c r="C8315" s="387" t="s">
        <v>8354</v>
      </c>
      <c r="D8315" s="387" t="s">
        <v>8349</v>
      </c>
      <c r="E8315" s="378" t="s">
        <v>14939</v>
      </c>
    </row>
    <row r="8316" spans="1:5">
      <c r="A8316" s="387">
        <v>38005</v>
      </c>
      <c r="B8316" s="387" t="s">
        <v>9895</v>
      </c>
      <c r="C8316" s="387" t="s">
        <v>8354</v>
      </c>
      <c r="D8316" s="387" t="s">
        <v>8349</v>
      </c>
      <c r="E8316" s="378" t="s">
        <v>17799</v>
      </c>
    </row>
    <row r="8317" spans="1:5">
      <c r="A8317" s="387">
        <v>38006</v>
      </c>
      <c r="B8317" s="387" t="s">
        <v>9896</v>
      </c>
      <c r="C8317" s="387" t="s">
        <v>8354</v>
      </c>
      <c r="D8317" s="387" t="s">
        <v>8349</v>
      </c>
      <c r="E8317" s="378" t="s">
        <v>19796</v>
      </c>
    </row>
    <row r="8318" spans="1:5">
      <c r="A8318" s="387">
        <v>38428</v>
      </c>
      <c r="B8318" s="387" t="s">
        <v>9897</v>
      </c>
      <c r="C8318" s="387" t="s">
        <v>8354</v>
      </c>
      <c r="D8318" s="387" t="s">
        <v>8349</v>
      </c>
      <c r="E8318" s="378" t="s">
        <v>19797</v>
      </c>
    </row>
    <row r="8319" spans="1:5">
      <c r="A8319" s="387">
        <v>38007</v>
      </c>
      <c r="B8319" s="387" t="s">
        <v>9898</v>
      </c>
      <c r="C8319" s="387" t="s">
        <v>8354</v>
      </c>
      <c r="D8319" s="387" t="s">
        <v>8349</v>
      </c>
      <c r="E8319" s="378" t="s">
        <v>19798</v>
      </c>
    </row>
    <row r="8320" spans="1:5">
      <c r="A8320" s="387">
        <v>38008</v>
      </c>
      <c r="B8320" s="387" t="s">
        <v>9899</v>
      </c>
      <c r="C8320" s="387" t="s">
        <v>8354</v>
      </c>
      <c r="D8320" s="387" t="s">
        <v>8349</v>
      </c>
      <c r="E8320" s="378" t="s">
        <v>19799</v>
      </c>
    </row>
    <row r="8321" spans="1:5">
      <c r="A8321" s="387">
        <v>38009</v>
      </c>
      <c r="B8321" s="387" t="s">
        <v>9900</v>
      </c>
      <c r="C8321" s="387" t="s">
        <v>8354</v>
      </c>
      <c r="D8321" s="387" t="s">
        <v>8349</v>
      </c>
      <c r="E8321" s="378" t="s">
        <v>19800</v>
      </c>
    </row>
    <row r="8322" spans="1:5">
      <c r="A8322" s="387">
        <v>39279</v>
      </c>
      <c r="B8322" s="387" t="s">
        <v>9901</v>
      </c>
      <c r="C8322" s="387" t="s">
        <v>8354</v>
      </c>
      <c r="D8322" s="387" t="s">
        <v>8367</v>
      </c>
      <c r="E8322" s="378" t="s">
        <v>4269</v>
      </c>
    </row>
    <row r="8323" spans="1:5">
      <c r="A8323" s="387">
        <v>38845</v>
      </c>
      <c r="B8323" s="387" t="s">
        <v>9902</v>
      </c>
      <c r="C8323" s="387" t="s">
        <v>8354</v>
      </c>
      <c r="D8323" s="387" t="s">
        <v>8367</v>
      </c>
      <c r="E8323" s="378" t="s">
        <v>2581</v>
      </c>
    </row>
    <row r="8324" spans="1:5">
      <c r="A8324" s="387">
        <v>39280</v>
      </c>
      <c r="B8324" s="387" t="s">
        <v>9903</v>
      </c>
      <c r="C8324" s="387" t="s">
        <v>8354</v>
      </c>
      <c r="D8324" s="387" t="s">
        <v>8367</v>
      </c>
      <c r="E8324" s="378" t="s">
        <v>5067</v>
      </c>
    </row>
    <row r="8325" spans="1:5">
      <c r="A8325" s="387">
        <v>39281</v>
      </c>
      <c r="B8325" s="387" t="s">
        <v>9904</v>
      </c>
      <c r="C8325" s="387" t="s">
        <v>8354</v>
      </c>
      <c r="D8325" s="387" t="s">
        <v>8367</v>
      </c>
      <c r="E8325" s="378" t="s">
        <v>13799</v>
      </c>
    </row>
    <row r="8326" spans="1:5">
      <c r="A8326" s="387">
        <v>38849</v>
      </c>
      <c r="B8326" s="387" t="s">
        <v>9905</v>
      </c>
      <c r="C8326" s="387" t="s">
        <v>8354</v>
      </c>
      <c r="D8326" s="387" t="s">
        <v>8367</v>
      </c>
      <c r="E8326" s="378" t="s">
        <v>14354</v>
      </c>
    </row>
    <row r="8327" spans="1:5">
      <c r="A8327" s="387">
        <v>39282</v>
      </c>
      <c r="B8327" s="387" t="s">
        <v>9907</v>
      </c>
      <c r="C8327" s="387" t="s">
        <v>8354</v>
      </c>
      <c r="D8327" s="387" t="s">
        <v>8367</v>
      </c>
      <c r="E8327" s="378" t="s">
        <v>12228</v>
      </c>
    </row>
    <row r="8328" spans="1:5">
      <c r="A8328" s="387">
        <v>38852</v>
      </c>
      <c r="B8328" s="387" t="s">
        <v>9908</v>
      </c>
      <c r="C8328" s="387" t="s">
        <v>8354</v>
      </c>
      <c r="D8328" s="387" t="s">
        <v>8367</v>
      </c>
      <c r="E8328" s="378" t="s">
        <v>15160</v>
      </c>
    </row>
    <row r="8329" spans="1:5">
      <c r="A8329" s="387">
        <v>38844</v>
      </c>
      <c r="B8329" s="387" t="s">
        <v>9909</v>
      </c>
      <c r="C8329" s="387" t="s">
        <v>8354</v>
      </c>
      <c r="D8329" s="387" t="s">
        <v>8367</v>
      </c>
      <c r="E8329" s="378" t="s">
        <v>15161</v>
      </c>
    </row>
    <row r="8330" spans="1:5">
      <c r="A8330" s="387">
        <v>38846</v>
      </c>
      <c r="B8330" s="387" t="s">
        <v>9910</v>
      </c>
      <c r="C8330" s="387" t="s">
        <v>8354</v>
      </c>
      <c r="D8330" s="387" t="s">
        <v>8367</v>
      </c>
      <c r="E8330" s="378" t="s">
        <v>2626</v>
      </c>
    </row>
    <row r="8331" spans="1:5">
      <c r="A8331" s="387">
        <v>38847</v>
      </c>
      <c r="B8331" s="387" t="s">
        <v>9911</v>
      </c>
      <c r="C8331" s="387" t="s">
        <v>8354</v>
      </c>
      <c r="D8331" s="387" t="s">
        <v>8367</v>
      </c>
      <c r="E8331" s="378" t="s">
        <v>8210</v>
      </c>
    </row>
    <row r="8332" spans="1:5">
      <c r="A8332" s="387">
        <v>38850</v>
      </c>
      <c r="B8332" s="387" t="s">
        <v>9912</v>
      </c>
      <c r="C8332" s="387" t="s">
        <v>8354</v>
      </c>
      <c r="D8332" s="387" t="s">
        <v>8367</v>
      </c>
      <c r="E8332" s="378" t="s">
        <v>14231</v>
      </c>
    </row>
    <row r="8333" spans="1:5">
      <c r="A8333" s="387">
        <v>38848</v>
      </c>
      <c r="B8333" s="387" t="s">
        <v>9914</v>
      </c>
      <c r="C8333" s="387" t="s">
        <v>8354</v>
      </c>
      <c r="D8333" s="387" t="s">
        <v>8367</v>
      </c>
      <c r="E8333" s="378" t="s">
        <v>14569</v>
      </c>
    </row>
    <row r="8334" spans="1:5">
      <c r="A8334" s="387">
        <v>38851</v>
      </c>
      <c r="B8334" s="387" t="s">
        <v>9915</v>
      </c>
      <c r="C8334" s="387" t="s">
        <v>8354</v>
      </c>
      <c r="D8334" s="387" t="s">
        <v>8367</v>
      </c>
      <c r="E8334" s="378" t="s">
        <v>15162</v>
      </c>
    </row>
    <row r="8335" spans="1:5">
      <c r="A8335" s="387">
        <v>38860</v>
      </c>
      <c r="B8335" s="387" t="s">
        <v>9916</v>
      </c>
      <c r="C8335" s="387" t="s">
        <v>8354</v>
      </c>
      <c r="D8335" s="387" t="s">
        <v>8367</v>
      </c>
      <c r="E8335" s="378" t="s">
        <v>14015</v>
      </c>
    </row>
    <row r="8336" spans="1:5">
      <c r="A8336" s="387">
        <v>38861</v>
      </c>
      <c r="B8336" s="387" t="s">
        <v>9917</v>
      </c>
      <c r="C8336" s="387" t="s">
        <v>8354</v>
      </c>
      <c r="D8336" s="387" t="s">
        <v>8367</v>
      </c>
      <c r="E8336" s="378" t="s">
        <v>2638</v>
      </c>
    </row>
    <row r="8337" spans="1:5">
      <c r="A8337" s="387">
        <v>38862</v>
      </c>
      <c r="B8337" s="387" t="s">
        <v>9919</v>
      </c>
      <c r="C8337" s="387" t="s">
        <v>8354</v>
      </c>
      <c r="D8337" s="387" t="s">
        <v>8367</v>
      </c>
      <c r="E8337" s="378" t="s">
        <v>4500</v>
      </c>
    </row>
    <row r="8338" spans="1:5">
      <c r="A8338" s="387">
        <v>38863</v>
      </c>
      <c r="B8338" s="387" t="s">
        <v>9920</v>
      </c>
      <c r="C8338" s="387" t="s">
        <v>8354</v>
      </c>
      <c r="D8338" s="387" t="s">
        <v>8367</v>
      </c>
      <c r="E8338" s="378" t="s">
        <v>4947</v>
      </c>
    </row>
    <row r="8339" spans="1:5">
      <c r="A8339" s="387">
        <v>38865</v>
      </c>
      <c r="B8339" s="387" t="s">
        <v>9921</v>
      </c>
      <c r="C8339" s="387" t="s">
        <v>8354</v>
      </c>
      <c r="D8339" s="387" t="s">
        <v>8367</v>
      </c>
      <c r="E8339" s="378" t="s">
        <v>6841</v>
      </c>
    </row>
    <row r="8340" spans="1:5">
      <c r="A8340" s="387">
        <v>38864</v>
      </c>
      <c r="B8340" s="387" t="s">
        <v>9922</v>
      </c>
      <c r="C8340" s="387" t="s">
        <v>8354</v>
      </c>
      <c r="D8340" s="387" t="s">
        <v>8367</v>
      </c>
      <c r="E8340" s="378" t="s">
        <v>14193</v>
      </c>
    </row>
    <row r="8341" spans="1:5">
      <c r="A8341" s="387">
        <v>38866</v>
      </c>
      <c r="B8341" s="387" t="s">
        <v>9923</v>
      </c>
      <c r="C8341" s="387" t="s">
        <v>8354</v>
      </c>
      <c r="D8341" s="387" t="s">
        <v>8367</v>
      </c>
      <c r="E8341" s="378" t="s">
        <v>15163</v>
      </c>
    </row>
    <row r="8342" spans="1:5">
      <c r="A8342" s="387">
        <v>38868</v>
      </c>
      <c r="B8342" s="387" t="s">
        <v>9924</v>
      </c>
      <c r="C8342" s="387" t="s">
        <v>8354</v>
      </c>
      <c r="D8342" s="387" t="s">
        <v>8367</v>
      </c>
      <c r="E8342" s="378" t="s">
        <v>993</v>
      </c>
    </row>
    <row r="8343" spans="1:5">
      <c r="A8343" s="387">
        <v>38853</v>
      </c>
      <c r="B8343" s="387" t="s">
        <v>9925</v>
      </c>
      <c r="C8343" s="387" t="s">
        <v>8354</v>
      </c>
      <c r="D8343" s="387" t="s">
        <v>8367</v>
      </c>
      <c r="E8343" s="378" t="s">
        <v>6160</v>
      </c>
    </row>
    <row r="8344" spans="1:5">
      <c r="A8344" s="387">
        <v>38854</v>
      </c>
      <c r="B8344" s="387" t="s">
        <v>9926</v>
      </c>
      <c r="C8344" s="387" t="s">
        <v>8354</v>
      </c>
      <c r="D8344" s="387" t="s">
        <v>8367</v>
      </c>
      <c r="E8344" s="378" t="s">
        <v>6712</v>
      </c>
    </row>
    <row r="8345" spans="1:5">
      <c r="A8345" s="387">
        <v>38855</v>
      </c>
      <c r="B8345" s="387" t="s">
        <v>9927</v>
      </c>
      <c r="C8345" s="387" t="s">
        <v>8354</v>
      </c>
      <c r="D8345" s="387" t="s">
        <v>8367</v>
      </c>
      <c r="E8345" s="378" t="s">
        <v>8518</v>
      </c>
    </row>
    <row r="8346" spans="1:5">
      <c r="A8346" s="387">
        <v>38856</v>
      </c>
      <c r="B8346" s="387" t="s">
        <v>9928</v>
      </c>
      <c r="C8346" s="387" t="s">
        <v>8354</v>
      </c>
      <c r="D8346" s="387" t="s">
        <v>8367</v>
      </c>
      <c r="E8346" s="378" t="s">
        <v>6758</v>
      </c>
    </row>
    <row r="8347" spans="1:5">
      <c r="A8347" s="387">
        <v>38857</v>
      </c>
      <c r="B8347" s="387" t="s">
        <v>9929</v>
      </c>
      <c r="C8347" s="387" t="s">
        <v>8354</v>
      </c>
      <c r="D8347" s="387" t="s">
        <v>8367</v>
      </c>
      <c r="E8347" s="378" t="s">
        <v>14493</v>
      </c>
    </row>
    <row r="8348" spans="1:5">
      <c r="A8348" s="387">
        <v>38858</v>
      </c>
      <c r="B8348" s="387" t="s">
        <v>9930</v>
      </c>
      <c r="C8348" s="387" t="s">
        <v>8354</v>
      </c>
      <c r="D8348" s="387" t="s">
        <v>8367</v>
      </c>
      <c r="E8348" s="378" t="s">
        <v>14370</v>
      </c>
    </row>
    <row r="8349" spans="1:5">
      <c r="A8349" s="387">
        <v>38859</v>
      </c>
      <c r="B8349" s="387" t="s">
        <v>9931</v>
      </c>
      <c r="C8349" s="387" t="s">
        <v>8354</v>
      </c>
      <c r="D8349" s="387" t="s">
        <v>8367</v>
      </c>
      <c r="E8349" s="378" t="s">
        <v>7170</v>
      </c>
    </row>
    <row r="8350" spans="1:5">
      <c r="A8350" s="387">
        <v>3104</v>
      </c>
      <c r="B8350" s="387" t="s">
        <v>9932</v>
      </c>
      <c r="C8350" s="387" t="s">
        <v>9933</v>
      </c>
      <c r="D8350" s="387" t="s">
        <v>8349</v>
      </c>
      <c r="E8350" s="378" t="s">
        <v>19801</v>
      </c>
    </row>
    <row r="8351" spans="1:5">
      <c r="A8351" s="387">
        <v>1607</v>
      </c>
      <c r="B8351" s="387" t="s">
        <v>9934</v>
      </c>
      <c r="C8351" s="387" t="s">
        <v>9933</v>
      </c>
      <c r="D8351" s="387" t="s">
        <v>8349</v>
      </c>
      <c r="E8351" s="378" t="s">
        <v>898</v>
      </c>
    </row>
    <row r="8352" spans="1:5">
      <c r="A8352" s="387">
        <v>38169</v>
      </c>
      <c r="B8352" s="387" t="s">
        <v>9935</v>
      </c>
      <c r="C8352" s="387" t="s">
        <v>9933</v>
      </c>
      <c r="D8352" s="387" t="s">
        <v>8349</v>
      </c>
      <c r="E8352" s="378" t="s">
        <v>19802</v>
      </c>
    </row>
    <row r="8353" spans="1:5">
      <c r="A8353" s="387">
        <v>6142</v>
      </c>
      <c r="B8353" s="387" t="s">
        <v>9936</v>
      </c>
      <c r="C8353" s="387" t="s">
        <v>8354</v>
      </c>
      <c r="D8353" s="387" t="s">
        <v>8349</v>
      </c>
      <c r="E8353" s="378" t="s">
        <v>6784</v>
      </c>
    </row>
    <row r="8354" spans="1:5">
      <c r="A8354" s="387">
        <v>11686</v>
      </c>
      <c r="B8354" s="387" t="s">
        <v>9937</v>
      </c>
      <c r="C8354" s="387" t="s">
        <v>8354</v>
      </c>
      <c r="D8354" s="387" t="s">
        <v>8349</v>
      </c>
      <c r="E8354" s="378" t="s">
        <v>4405</v>
      </c>
    </row>
    <row r="8355" spans="1:5">
      <c r="A8355" s="387">
        <v>37598</v>
      </c>
      <c r="B8355" s="387" t="s">
        <v>9938</v>
      </c>
      <c r="C8355" s="387" t="s">
        <v>8354</v>
      </c>
      <c r="D8355" s="387" t="s">
        <v>8367</v>
      </c>
      <c r="E8355" s="378" t="s">
        <v>15164</v>
      </c>
    </row>
    <row r="8356" spans="1:5">
      <c r="A8356" s="387">
        <v>25398</v>
      </c>
      <c r="B8356" s="387" t="s">
        <v>9939</v>
      </c>
      <c r="C8356" s="387" t="s">
        <v>8354</v>
      </c>
      <c r="D8356" s="387" t="s">
        <v>8367</v>
      </c>
      <c r="E8356" s="378" t="s">
        <v>15165</v>
      </c>
    </row>
    <row r="8357" spans="1:5">
      <c r="A8357" s="387">
        <v>25399</v>
      </c>
      <c r="B8357" s="387" t="s">
        <v>9940</v>
      </c>
      <c r="C8357" s="387" t="s">
        <v>8354</v>
      </c>
      <c r="D8357" s="387" t="s">
        <v>8367</v>
      </c>
      <c r="E8357" s="378" t="s">
        <v>15166</v>
      </c>
    </row>
    <row r="8358" spans="1:5">
      <c r="A8358" s="387">
        <v>43440</v>
      </c>
      <c r="B8358" s="387" t="s">
        <v>9941</v>
      </c>
      <c r="C8358" s="387" t="s">
        <v>8354</v>
      </c>
      <c r="D8358" s="387" t="s">
        <v>8349</v>
      </c>
      <c r="E8358" s="378" t="s">
        <v>19803</v>
      </c>
    </row>
    <row r="8359" spans="1:5">
      <c r="A8359" s="387">
        <v>10667</v>
      </c>
      <c r="B8359" s="387" t="s">
        <v>9942</v>
      </c>
      <c r="C8359" s="387" t="s">
        <v>8354</v>
      </c>
      <c r="D8359" s="387" t="s">
        <v>8367</v>
      </c>
      <c r="E8359" s="378" t="s">
        <v>15167</v>
      </c>
    </row>
    <row r="8360" spans="1:5">
      <c r="A8360" s="387">
        <v>1613</v>
      </c>
      <c r="B8360" s="387" t="s">
        <v>9943</v>
      </c>
      <c r="C8360" s="387" t="s">
        <v>8354</v>
      </c>
      <c r="D8360" s="387" t="s">
        <v>8349</v>
      </c>
      <c r="E8360" s="378" t="s">
        <v>19804</v>
      </c>
    </row>
    <row r="8361" spans="1:5">
      <c r="A8361" s="387">
        <v>1626</v>
      </c>
      <c r="B8361" s="387" t="s">
        <v>9944</v>
      </c>
      <c r="C8361" s="387" t="s">
        <v>8354</v>
      </c>
      <c r="D8361" s="387" t="s">
        <v>8349</v>
      </c>
      <c r="E8361" s="378" t="s">
        <v>19805</v>
      </c>
    </row>
    <row r="8362" spans="1:5">
      <c r="A8362" s="387">
        <v>1625</v>
      </c>
      <c r="B8362" s="387" t="s">
        <v>9945</v>
      </c>
      <c r="C8362" s="387" t="s">
        <v>8354</v>
      </c>
      <c r="D8362" s="387" t="s">
        <v>8349</v>
      </c>
      <c r="E8362" s="378" t="s">
        <v>19806</v>
      </c>
    </row>
    <row r="8363" spans="1:5">
      <c r="A8363" s="387">
        <v>1622</v>
      </c>
      <c r="B8363" s="387" t="s">
        <v>9946</v>
      </c>
      <c r="C8363" s="387" t="s">
        <v>8354</v>
      </c>
      <c r="D8363" s="387" t="s">
        <v>8349</v>
      </c>
      <c r="E8363" s="378" t="s">
        <v>19807</v>
      </c>
    </row>
    <row r="8364" spans="1:5">
      <c r="A8364" s="387">
        <v>1620</v>
      </c>
      <c r="B8364" s="387" t="s">
        <v>9947</v>
      </c>
      <c r="C8364" s="387" t="s">
        <v>8354</v>
      </c>
      <c r="D8364" s="387" t="s">
        <v>8349</v>
      </c>
      <c r="E8364" s="378" t="s">
        <v>19808</v>
      </c>
    </row>
    <row r="8365" spans="1:5">
      <c r="A8365" s="387">
        <v>1629</v>
      </c>
      <c r="B8365" s="387" t="s">
        <v>9948</v>
      </c>
      <c r="C8365" s="387" t="s">
        <v>8354</v>
      </c>
      <c r="D8365" s="387" t="s">
        <v>8349</v>
      </c>
      <c r="E8365" s="378" t="s">
        <v>19809</v>
      </c>
    </row>
    <row r="8366" spans="1:5">
      <c r="A8366" s="387">
        <v>1627</v>
      </c>
      <c r="B8366" s="387" t="s">
        <v>9949</v>
      </c>
      <c r="C8366" s="387" t="s">
        <v>8354</v>
      </c>
      <c r="D8366" s="387" t="s">
        <v>8349</v>
      </c>
      <c r="E8366" s="378" t="s">
        <v>19810</v>
      </c>
    </row>
    <row r="8367" spans="1:5">
      <c r="A8367" s="387">
        <v>1623</v>
      </c>
      <c r="B8367" s="387" t="s">
        <v>9950</v>
      </c>
      <c r="C8367" s="387" t="s">
        <v>8354</v>
      </c>
      <c r="D8367" s="387" t="s">
        <v>8349</v>
      </c>
      <c r="E8367" s="378" t="s">
        <v>19811</v>
      </c>
    </row>
    <row r="8368" spans="1:5">
      <c r="A8368" s="387">
        <v>1619</v>
      </c>
      <c r="B8368" s="387" t="s">
        <v>9951</v>
      </c>
      <c r="C8368" s="387" t="s">
        <v>8354</v>
      </c>
      <c r="D8368" s="387" t="s">
        <v>8349</v>
      </c>
      <c r="E8368" s="378" t="s">
        <v>19812</v>
      </c>
    </row>
    <row r="8369" spans="1:5">
      <c r="A8369" s="387">
        <v>1630</v>
      </c>
      <c r="B8369" s="387" t="s">
        <v>9952</v>
      </c>
      <c r="C8369" s="387" t="s">
        <v>8354</v>
      </c>
      <c r="D8369" s="387" t="s">
        <v>8349</v>
      </c>
      <c r="E8369" s="378" t="s">
        <v>19813</v>
      </c>
    </row>
    <row r="8370" spans="1:5">
      <c r="A8370" s="387">
        <v>1616</v>
      </c>
      <c r="B8370" s="387" t="s">
        <v>9953</v>
      </c>
      <c r="C8370" s="387" t="s">
        <v>8354</v>
      </c>
      <c r="D8370" s="387" t="s">
        <v>8349</v>
      </c>
      <c r="E8370" s="378" t="s">
        <v>19814</v>
      </c>
    </row>
    <row r="8371" spans="1:5">
      <c r="A8371" s="387">
        <v>1614</v>
      </c>
      <c r="B8371" s="387" t="s">
        <v>9954</v>
      </c>
      <c r="C8371" s="387" t="s">
        <v>8354</v>
      </c>
      <c r="D8371" s="387" t="s">
        <v>8349</v>
      </c>
      <c r="E8371" s="378" t="s">
        <v>19815</v>
      </c>
    </row>
    <row r="8372" spans="1:5">
      <c r="A8372" s="387">
        <v>1617</v>
      </c>
      <c r="B8372" s="387" t="s">
        <v>9955</v>
      </c>
      <c r="C8372" s="387" t="s">
        <v>8354</v>
      </c>
      <c r="D8372" s="387" t="s">
        <v>8349</v>
      </c>
      <c r="E8372" s="378" t="s">
        <v>19816</v>
      </c>
    </row>
    <row r="8373" spans="1:5">
      <c r="A8373" s="387">
        <v>1621</v>
      </c>
      <c r="B8373" s="387" t="s">
        <v>9956</v>
      </c>
      <c r="C8373" s="387" t="s">
        <v>8354</v>
      </c>
      <c r="D8373" s="387" t="s">
        <v>8349</v>
      </c>
      <c r="E8373" s="378" t="s">
        <v>19817</v>
      </c>
    </row>
    <row r="8374" spans="1:5">
      <c r="A8374" s="387">
        <v>1624</v>
      </c>
      <c r="B8374" s="387" t="s">
        <v>9957</v>
      </c>
      <c r="C8374" s="387" t="s">
        <v>8354</v>
      </c>
      <c r="D8374" s="387" t="s">
        <v>8349</v>
      </c>
      <c r="E8374" s="378" t="s">
        <v>19818</v>
      </c>
    </row>
    <row r="8375" spans="1:5">
      <c r="A8375" s="387">
        <v>1615</v>
      </c>
      <c r="B8375" s="387" t="s">
        <v>9958</v>
      </c>
      <c r="C8375" s="387" t="s">
        <v>8354</v>
      </c>
      <c r="D8375" s="387" t="s">
        <v>8349</v>
      </c>
      <c r="E8375" s="378" t="s">
        <v>19819</v>
      </c>
    </row>
    <row r="8376" spans="1:5">
      <c r="A8376" s="387">
        <v>1612</v>
      </c>
      <c r="B8376" s="387" t="s">
        <v>9959</v>
      </c>
      <c r="C8376" s="387" t="s">
        <v>8354</v>
      </c>
      <c r="D8376" s="387" t="s">
        <v>8352</v>
      </c>
      <c r="E8376" s="378" t="s">
        <v>15168</v>
      </c>
    </row>
    <row r="8377" spans="1:5">
      <c r="A8377" s="387">
        <v>1618</v>
      </c>
      <c r="B8377" s="387" t="s">
        <v>9960</v>
      </c>
      <c r="C8377" s="387" t="s">
        <v>8354</v>
      </c>
      <c r="D8377" s="387" t="s">
        <v>8349</v>
      </c>
      <c r="E8377" s="378" t="s">
        <v>19820</v>
      </c>
    </row>
    <row r="8378" spans="1:5">
      <c r="A8378" s="387">
        <v>14211</v>
      </c>
      <c r="B8378" s="387" t="s">
        <v>9961</v>
      </c>
      <c r="C8378" s="387" t="s">
        <v>8354</v>
      </c>
      <c r="D8378" s="387" t="s">
        <v>8367</v>
      </c>
      <c r="E8378" s="378" t="s">
        <v>19821</v>
      </c>
    </row>
    <row r="8379" spans="1:5">
      <c r="A8379" s="387">
        <v>34500</v>
      </c>
      <c r="B8379" s="387" t="s">
        <v>9962</v>
      </c>
      <c r="C8379" s="387" t="s">
        <v>8557</v>
      </c>
      <c r="D8379" s="387" t="s">
        <v>8349</v>
      </c>
      <c r="E8379" s="378" t="s">
        <v>13933</v>
      </c>
    </row>
    <row r="8380" spans="1:5">
      <c r="A8380" s="387">
        <v>40934</v>
      </c>
      <c r="B8380" s="387" t="s">
        <v>9963</v>
      </c>
      <c r="C8380" s="387" t="s">
        <v>8559</v>
      </c>
      <c r="D8380" s="387" t="s">
        <v>8349</v>
      </c>
      <c r="E8380" s="378" t="s">
        <v>19822</v>
      </c>
    </row>
    <row r="8381" spans="1:5">
      <c r="A8381" s="387">
        <v>38200</v>
      </c>
      <c r="B8381" s="387" t="s">
        <v>9964</v>
      </c>
      <c r="C8381" s="387" t="s">
        <v>9965</v>
      </c>
      <c r="D8381" s="387" t="s">
        <v>8349</v>
      </c>
      <c r="E8381" s="378" t="s">
        <v>19823</v>
      </c>
    </row>
    <row r="8382" spans="1:5">
      <c r="A8382" s="387">
        <v>39269</v>
      </c>
      <c r="B8382" s="387" t="s">
        <v>9966</v>
      </c>
      <c r="C8382" s="387" t="s">
        <v>8378</v>
      </c>
      <c r="D8382" s="387" t="s">
        <v>8349</v>
      </c>
      <c r="E8382" s="378" t="s">
        <v>16264</v>
      </c>
    </row>
    <row r="8383" spans="1:5">
      <c r="A8383" s="387">
        <v>11889</v>
      </c>
      <c r="B8383" s="387" t="s">
        <v>9967</v>
      </c>
      <c r="C8383" s="387" t="s">
        <v>8378</v>
      </c>
      <c r="D8383" s="387" t="s">
        <v>8349</v>
      </c>
      <c r="E8383" s="378" t="s">
        <v>347</v>
      </c>
    </row>
    <row r="8384" spans="1:5">
      <c r="A8384" s="387">
        <v>39270</v>
      </c>
      <c r="B8384" s="387" t="s">
        <v>9968</v>
      </c>
      <c r="C8384" s="387" t="s">
        <v>8378</v>
      </c>
      <c r="D8384" s="387" t="s">
        <v>8349</v>
      </c>
      <c r="E8384" s="378" t="s">
        <v>12787</v>
      </c>
    </row>
    <row r="8385" spans="1:5">
      <c r="A8385" s="387">
        <v>11890</v>
      </c>
      <c r="B8385" s="387" t="s">
        <v>9969</v>
      </c>
      <c r="C8385" s="387" t="s">
        <v>8378</v>
      </c>
      <c r="D8385" s="387" t="s">
        <v>8349</v>
      </c>
      <c r="E8385" s="378" t="s">
        <v>353</v>
      </c>
    </row>
    <row r="8386" spans="1:5">
      <c r="A8386" s="387">
        <v>11891</v>
      </c>
      <c r="B8386" s="387" t="s">
        <v>9970</v>
      </c>
      <c r="C8386" s="387" t="s">
        <v>8378</v>
      </c>
      <c r="D8386" s="387" t="s">
        <v>8349</v>
      </c>
      <c r="E8386" s="378" t="s">
        <v>14602</v>
      </c>
    </row>
    <row r="8387" spans="1:5">
      <c r="A8387" s="387">
        <v>11892</v>
      </c>
      <c r="B8387" s="387" t="s">
        <v>9971</v>
      </c>
      <c r="C8387" s="387" t="s">
        <v>8378</v>
      </c>
      <c r="D8387" s="387" t="s">
        <v>8349</v>
      </c>
      <c r="E8387" s="378" t="s">
        <v>678</v>
      </c>
    </row>
    <row r="8388" spans="1:5">
      <c r="A8388" s="387">
        <v>37601</v>
      </c>
      <c r="B8388" s="387" t="s">
        <v>9972</v>
      </c>
      <c r="C8388" s="387" t="s">
        <v>8378</v>
      </c>
      <c r="D8388" s="387" t="s">
        <v>8367</v>
      </c>
      <c r="E8388" s="378" t="s">
        <v>4772</v>
      </c>
    </row>
    <row r="8389" spans="1:5">
      <c r="A8389" s="387">
        <v>1634</v>
      </c>
      <c r="B8389" s="387" t="s">
        <v>9973</v>
      </c>
      <c r="C8389" s="387" t="s">
        <v>8378</v>
      </c>
      <c r="D8389" s="387" t="s">
        <v>8367</v>
      </c>
      <c r="E8389" s="378" t="s">
        <v>4475</v>
      </c>
    </row>
    <row r="8390" spans="1:5">
      <c r="A8390" s="387">
        <v>5086</v>
      </c>
      <c r="B8390" s="387" t="s">
        <v>9974</v>
      </c>
      <c r="C8390" s="387" t="s">
        <v>8437</v>
      </c>
      <c r="D8390" s="387" t="s">
        <v>8349</v>
      </c>
      <c r="E8390" s="378" t="s">
        <v>15169</v>
      </c>
    </row>
    <row r="8391" spans="1:5">
      <c r="A8391" s="387">
        <v>11280</v>
      </c>
      <c r="B8391" s="387" t="s">
        <v>9975</v>
      </c>
      <c r="C8391" s="387" t="s">
        <v>8354</v>
      </c>
      <c r="D8391" s="387" t="s">
        <v>8349</v>
      </c>
      <c r="E8391" s="378" t="s">
        <v>19824</v>
      </c>
    </row>
    <row r="8392" spans="1:5">
      <c r="A8392" s="387">
        <v>40519</v>
      </c>
      <c r="B8392" s="387" t="s">
        <v>9976</v>
      </c>
      <c r="C8392" s="387" t="s">
        <v>8354</v>
      </c>
      <c r="D8392" s="387" t="s">
        <v>8349</v>
      </c>
      <c r="E8392" s="378" t="s">
        <v>19825</v>
      </c>
    </row>
    <row r="8393" spans="1:5">
      <c r="A8393" s="387">
        <v>39869</v>
      </c>
      <c r="B8393" s="387" t="s">
        <v>9977</v>
      </c>
      <c r="C8393" s="387" t="s">
        <v>8354</v>
      </c>
      <c r="D8393" s="387" t="s">
        <v>8367</v>
      </c>
      <c r="E8393" s="378" t="s">
        <v>7889</v>
      </c>
    </row>
    <row r="8394" spans="1:5">
      <c r="A8394" s="387">
        <v>39870</v>
      </c>
      <c r="B8394" s="387" t="s">
        <v>9978</v>
      </c>
      <c r="C8394" s="387" t="s">
        <v>8354</v>
      </c>
      <c r="D8394" s="387" t="s">
        <v>8367</v>
      </c>
      <c r="E8394" s="378" t="s">
        <v>1829</v>
      </c>
    </row>
    <row r="8395" spans="1:5">
      <c r="A8395" s="387">
        <v>39871</v>
      </c>
      <c r="B8395" s="387" t="s">
        <v>9979</v>
      </c>
      <c r="C8395" s="387" t="s">
        <v>8354</v>
      </c>
      <c r="D8395" s="387" t="s">
        <v>8367</v>
      </c>
      <c r="E8395" s="378" t="s">
        <v>4984</v>
      </c>
    </row>
    <row r="8396" spans="1:5">
      <c r="A8396" s="387">
        <v>12722</v>
      </c>
      <c r="B8396" s="387" t="s">
        <v>9981</v>
      </c>
      <c r="C8396" s="387" t="s">
        <v>8354</v>
      </c>
      <c r="D8396" s="387" t="s">
        <v>8367</v>
      </c>
      <c r="E8396" s="378" t="s">
        <v>15170</v>
      </c>
    </row>
    <row r="8397" spans="1:5">
      <c r="A8397" s="387">
        <v>12714</v>
      </c>
      <c r="B8397" s="387" t="s">
        <v>9982</v>
      </c>
      <c r="C8397" s="387" t="s">
        <v>8354</v>
      </c>
      <c r="D8397" s="387" t="s">
        <v>8367</v>
      </c>
      <c r="E8397" s="378" t="s">
        <v>4022</v>
      </c>
    </row>
    <row r="8398" spans="1:5">
      <c r="A8398" s="387">
        <v>12715</v>
      </c>
      <c r="B8398" s="387" t="s">
        <v>9984</v>
      </c>
      <c r="C8398" s="387" t="s">
        <v>8354</v>
      </c>
      <c r="D8398" s="387" t="s">
        <v>8367</v>
      </c>
      <c r="E8398" s="378" t="s">
        <v>1852</v>
      </c>
    </row>
    <row r="8399" spans="1:5">
      <c r="A8399" s="387">
        <v>12716</v>
      </c>
      <c r="B8399" s="387" t="s">
        <v>9985</v>
      </c>
      <c r="C8399" s="387" t="s">
        <v>8354</v>
      </c>
      <c r="D8399" s="387" t="s">
        <v>8367</v>
      </c>
      <c r="E8399" s="378" t="s">
        <v>15171</v>
      </c>
    </row>
    <row r="8400" spans="1:5">
      <c r="A8400" s="387">
        <v>12717</v>
      </c>
      <c r="B8400" s="387" t="s">
        <v>9986</v>
      </c>
      <c r="C8400" s="387" t="s">
        <v>8354</v>
      </c>
      <c r="D8400" s="387" t="s">
        <v>8367</v>
      </c>
      <c r="E8400" s="378" t="s">
        <v>15172</v>
      </c>
    </row>
    <row r="8401" spans="1:5">
      <c r="A8401" s="387">
        <v>12718</v>
      </c>
      <c r="B8401" s="387" t="s">
        <v>9987</v>
      </c>
      <c r="C8401" s="387" t="s">
        <v>8354</v>
      </c>
      <c r="D8401" s="387" t="s">
        <v>8367</v>
      </c>
      <c r="E8401" s="378" t="s">
        <v>15173</v>
      </c>
    </row>
    <row r="8402" spans="1:5">
      <c r="A8402" s="387">
        <v>12719</v>
      </c>
      <c r="B8402" s="387" t="s">
        <v>9988</v>
      </c>
      <c r="C8402" s="387" t="s">
        <v>8354</v>
      </c>
      <c r="D8402" s="387" t="s">
        <v>8367</v>
      </c>
      <c r="E8402" s="378" t="s">
        <v>15174</v>
      </c>
    </row>
    <row r="8403" spans="1:5">
      <c r="A8403" s="387">
        <v>12720</v>
      </c>
      <c r="B8403" s="387" t="s">
        <v>9990</v>
      </c>
      <c r="C8403" s="387" t="s">
        <v>8354</v>
      </c>
      <c r="D8403" s="387" t="s">
        <v>8367</v>
      </c>
      <c r="E8403" s="378" t="s">
        <v>15175</v>
      </c>
    </row>
    <row r="8404" spans="1:5">
      <c r="A8404" s="387">
        <v>12721</v>
      </c>
      <c r="B8404" s="387" t="s">
        <v>9991</v>
      </c>
      <c r="C8404" s="387" t="s">
        <v>8354</v>
      </c>
      <c r="D8404" s="387" t="s">
        <v>8367</v>
      </c>
      <c r="E8404" s="378" t="s">
        <v>15176</v>
      </c>
    </row>
    <row r="8405" spans="1:5">
      <c r="A8405" s="387">
        <v>3468</v>
      </c>
      <c r="B8405" s="387" t="s">
        <v>9992</v>
      </c>
      <c r="C8405" s="387" t="s">
        <v>8354</v>
      </c>
      <c r="D8405" s="387" t="s">
        <v>8349</v>
      </c>
      <c r="E8405" s="378" t="s">
        <v>19826</v>
      </c>
    </row>
    <row r="8406" spans="1:5">
      <c r="A8406" s="387">
        <v>3465</v>
      </c>
      <c r="B8406" s="387" t="s">
        <v>9993</v>
      </c>
      <c r="C8406" s="387" t="s">
        <v>8354</v>
      </c>
      <c r="D8406" s="387" t="s">
        <v>8349</v>
      </c>
      <c r="E8406" s="378" t="s">
        <v>19826</v>
      </c>
    </row>
    <row r="8407" spans="1:5">
      <c r="A8407" s="387">
        <v>12403</v>
      </c>
      <c r="B8407" s="387" t="s">
        <v>9994</v>
      </c>
      <c r="C8407" s="387" t="s">
        <v>8354</v>
      </c>
      <c r="D8407" s="387" t="s">
        <v>8349</v>
      </c>
      <c r="E8407" s="378" t="s">
        <v>13910</v>
      </c>
    </row>
    <row r="8408" spans="1:5">
      <c r="A8408" s="387">
        <v>3463</v>
      </c>
      <c r="B8408" s="387" t="s">
        <v>9996</v>
      </c>
      <c r="C8408" s="387" t="s">
        <v>8354</v>
      </c>
      <c r="D8408" s="387" t="s">
        <v>8349</v>
      </c>
      <c r="E8408" s="378" t="s">
        <v>19827</v>
      </c>
    </row>
    <row r="8409" spans="1:5">
      <c r="A8409" s="387">
        <v>3464</v>
      </c>
      <c r="B8409" s="387" t="s">
        <v>9997</v>
      </c>
      <c r="C8409" s="387" t="s">
        <v>8354</v>
      </c>
      <c r="D8409" s="387" t="s">
        <v>8349</v>
      </c>
      <c r="E8409" s="378" t="s">
        <v>19827</v>
      </c>
    </row>
    <row r="8410" spans="1:5">
      <c r="A8410" s="387">
        <v>3466</v>
      </c>
      <c r="B8410" s="387" t="s">
        <v>9998</v>
      </c>
      <c r="C8410" s="387" t="s">
        <v>8354</v>
      </c>
      <c r="D8410" s="387" t="s">
        <v>8349</v>
      </c>
      <c r="E8410" s="378" t="s">
        <v>19828</v>
      </c>
    </row>
    <row r="8411" spans="1:5">
      <c r="A8411" s="387">
        <v>3467</v>
      </c>
      <c r="B8411" s="387" t="s">
        <v>9999</v>
      </c>
      <c r="C8411" s="387" t="s">
        <v>8354</v>
      </c>
      <c r="D8411" s="387" t="s">
        <v>8349</v>
      </c>
      <c r="E8411" s="378" t="s">
        <v>19829</v>
      </c>
    </row>
    <row r="8412" spans="1:5">
      <c r="A8412" s="387">
        <v>3462</v>
      </c>
      <c r="B8412" s="387" t="s">
        <v>10000</v>
      </c>
      <c r="C8412" s="387" t="s">
        <v>8354</v>
      </c>
      <c r="D8412" s="387" t="s">
        <v>8349</v>
      </c>
      <c r="E8412" s="378" t="s">
        <v>18484</v>
      </c>
    </row>
    <row r="8413" spans="1:5">
      <c r="A8413" s="387">
        <v>3446</v>
      </c>
      <c r="B8413" s="387" t="s">
        <v>10001</v>
      </c>
      <c r="C8413" s="387" t="s">
        <v>8354</v>
      </c>
      <c r="D8413" s="387" t="s">
        <v>8349</v>
      </c>
      <c r="E8413" s="378" t="s">
        <v>15177</v>
      </c>
    </row>
    <row r="8414" spans="1:5">
      <c r="A8414" s="387">
        <v>3445</v>
      </c>
      <c r="B8414" s="387" t="s">
        <v>10002</v>
      </c>
      <c r="C8414" s="387" t="s">
        <v>8354</v>
      </c>
      <c r="D8414" s="387" t="s">
        <v>8349</v>
      </c>
      <c r="E8414" s="378" t="s">
        <v>669</v>
      </c>
    </row>
    <row r="8415" spans="1:5">
      <c r="A8415" s="387">
        <v>3441</v>
      </c>
      <c r="B8415" s="387" t="s">
        <v>10003</v>
      </c>
      <c r="C8415" s="387" t="s">
        <v>8354</v>
      </c>
      <c r="D8415" s="387" t="s">
        <v>8349</v>
      </c>
      <c r="E8415" s="378" t="s">
        <v>7051</v>
      </c>
    </row>
    <row r="8416" spans="1:5">
      <c r="A8416" s="387">
        <v>3444</v>
      </c>
      <c r="B8416" s="387" t="s">
        <v>10004</v>
      </c>
      <c r="C8416" s="387" t="s">
        <v>8354</v>
      </c>
      <c r="D8416" s="387" t="s">
        <v>8349</v>
      </c>
      <c r="E8416" s="378" t="s">
        <v>3377</v>
      </c>
    </row>
    <row r="8417" spans="1:5">
      <c r="A8417" s="387">
        <v>12402</v>
      </c>
      <c r="B8417" s="387" t="s">
        <v>10005</v>
      </c>
      <c r="C8417" s="387" t="s">
        <v>8354</v>
      </c>
      <c r="D8417" s="387" t="s">
        <v>8349</v>
      </c>
      <c r="E8417" s="378" t="s">
        <v>18456</v>
      </c>
    </row>
    <row r="8418" spans="1:5">
      <c r="A8418" s="387">
        <v>3447</v>
      </c>
      <c r="B8418" s="387" t="s">
        <v>10006</v>
      </c>
      <c r="C8418" s="387" t="s">
        <v>8354</v>
      </c>
      <c r="D8418" s="387" t="s">
        <v>8349</v>
      </c>
      <c r="E8418" s="378" t="s">
        <v>19830</v>
      </c>
    </row>
    <row r="8419" spans="1:5">
      <c r="A8419" s="387">
        <v>3442</v>
      </c>
      <c r="B8419" s="387" t="s">
        <v>10008</v>
      </c>
      <c r="C8419" s="387" t="s">
        <v>8354</v>
      </c>
      <c r="D8419" s="387" t="s">
        <v>8349</v>
      </c>
      <c r="E8419" s="378" t="s">
        <v>14601</v>
      </c>
    </row>
    <row r="8420" spans="1:5">
      <c r="A8420" s="387">
        <v>3448</v>
      </c>
      <c r="B8420" s="387" t="s">
        <v>10010</v>
      </c>
      <c r="C8420" s="387" t="s">
        <v>8354</v>
      </c>
      <c r="D8420" s="387" t="s">
        <v>8349</v>
      </c>
      <c r="E8420" s="378" t="s">
        <v>19831</v>
      </c>
    </row>
    <row r="8421" spans="1:5">
      <c r="A8421" s="387">
        <v>3449</v>
      </c>
      <c r="B8421" s="387" t="s">
        <v>10011</v>
      </c>
      <c r="C8421" s="387" t="s">
        <v>8354</v>
      </c>
      <c r="D8421" s="387" t="s">
        <v>8349</v>
      </c>
      <c r="E8421" s="378" t="s">
        <v>19832</v>
      </c>
    </row>
    <row r="8422" spans="1:5">
      <c r="A8422" s="387">
        <v>37438</v>
      </c>
      <c r="B8422" s="387" t="s">
        <v>10012</v>
      </c>
      <c r="C8422" s="387" t="s">
        <v>8354</v>
      </c>
      <c r="D8422" s="387" t="s">
        <v>8367</v>
      </c>
      <c r="E8422" s="378" t="s">
        <v>15178</v>
      </c>
    </row>
    <row r="8423" spans="1:5">
      <c r="A8423" s="387">
        <v>37439</v>
      </c>
      <c r="B8423" s="387" t="s">
        <v>10013</v>
      </c>
      <c r="C8423" s="387" t="s">
        <v>8354</v>
      </c>
      <c r="D8423" s="387" t="s">
        <v>8367</v>
      </c>
      <c r="E8423" s="378" t="s">
        <v>15179</v>
      </c>
    </row>
    <row r="8424" spans="1:5">
      <c r="A8424" s="387">
        <v>37435</v>
      </c>
      <c r="B8424" s="387" t="s">
        <v>10014</v>
      </c>
      <c r="C8424" s="387" t="s">
        <v>8354</v>
      </c>
      <c r="D8424" s="387" t="s">
        <v>8367</v>
      </c>
      <c r="E8424" s="378" t="s">
        <v>293</v>
      </c>
    </row>
    <row r="8425" spans="1:5">
      <c r="A8425" s="387">
        <v>37436</v>
      </c>
      <c r="B8425" s="387" t="s">
        <v>10015</v>
      </c>
      <c r="C8425" s="387" t="s">
        <v>8354</v>
      </c>
      <c r="D8425" s="387" t="s">
        <v>8367</v>
      </c>
      <c r="E8425" s="378" t="s">
        <v>15180</v>
      </c>
    </row>
    <row r="8426" spans="1:5">
      <c r="A8426" s="387">
        <v>37437</v>
      </c>
      <c r="B8426" s="387" t="s">
        <v>10016</v>
      </c>
      <c r="C8426" s="387" t="s">
        <v>8354</v>
      </c>
      <c r="D8426" s="387" t="s">
        <v>8367</v>
      </c>
      <c r="E8426" s="378" t="s">
        <v>4894</v>
      </c>
    </row>
    <row r="8427" spans="1:5">
      <c r="A8427" s="387">
        <v>3473</v>
      </c>
      <c r="B8427" s="387" t="s">
        <v>10017</v>
      </c>
      <c r="C8427" s="387" t="s">
        <v>8354</v>
      </c>
      <c r="D8427" s="387" t="s">
        <v>8349</v>
      </c>
      <c r="E8427" s="378" t="s">
        <v>19775</v>
      </c>
    </row>
    <row r="8428" spans="1:5">
      <c r="A8428" s="387">
        <v>3474</v>
      </c>
      <c r="B8428" s="387" t="s">
        <v>10019</v>
      </c>
      <c r="C8428" s="387" t="s">
        <v>8354</v>
      </c>
      <c r="D8428" s="387" t="s">
        <v>8349</v>
      </c>
      <c r="E8428" s="378" t="s">
        <v>3292</v>
      </c>
    </row>
    <row r="8429" spans="1:5">
      <c r="A8429" s="387">
        <v>3450</v>
      </c>
      <c r="B8429" s="387" t="s">
        <v>10020</v>
      </c>
      <c r="C8429" s="387" t="s">
        <v>8354</v>
      </c>
      <c r="D8429" s="387" t="s">
        <v>8349</v>
      </c>
      <c r="E8429" s="378" t="s">
        <v>19583</v>
      </c>
    </row>
    <row r="8430" spans="1:5">
      <c r="A8430" s="387">
        <v>3443</v>
      </c>
      <c r="B8430" s="387" t="s">
        <v>10021</v>
      </c>
      <c r="C8430" s="387" t="s">
        <v>8354</v>
      </c>
      <c r="D8430" s="387" t="s">
        <v>8349</v>
      </c>
      <c r="E8430" s="378" t="s">
        <v>11842</v>
      </c>
    </row>
    <row r="8431" spans="1:5">
      <c r="A8431" s="387">
        <v>3453</v>
      </c>
      <c r="B8431" s="387" t="s">
        <v>10022</v>
      </c>
      <c r="C8431" s="387" t="s">
        <v>8354</v>
      </c>
      <c r="D8431" s="387" t="s">
        <v>8349</v>
      </c>
      <c r="E8431" s="378" t="s">
        <v>19833</v>
      </c>
    </row>
    <row r="8432" spans="1:5">
      <c r="A8432" s="387">
        <v>3452</v>
      </c>
      <c r="B8432" s="387" t="s">
        <v>10023</v>
      </c>
      <c r="C8432" s="387" t="s">
        <v>8354</v>
      </c>
      <c r="D8432" s="387" t="s">
        <v>8349</v>
      </c>
      <c r="E8432" s="378" t="s">
        <v>1052</v>
      </c>
    </row>
    <row r="8433" spans="1:5">
      <c r="A8433" s="387">
        <v>3451</v>
      </c>
      <c r="B8433" s="387" t="s">
        <v>10024</v>
      </c>
      <c r="C8433" s="387" t="s">
        <v>8354</v>
      </c>
      <c r="D8433" s="387" t="s">
        <v>8349</v>
      </c>
      <c r="E8433" s="378" t="s">
        <v>17813</v>
      </c>
    </row>
    <row r="8434" spans="1:5">
      <c r="A8434" s="387">
        <v>3454</v>
      </c>
      <c r="B8434" s="387" t="s">
        <v>10025</v>
      </c>
      <c r="C8434" s="387" t="s">
        <v>8354</v>
      </c>
      <c r="D8434" s="387" t="s">
        <v>8349</v>
      </c>
      <c r="E8434" s="378" t="s">
        <v>19834</v>
      </c>
    </row>
    <row r="8435" spans="1:5">
      <c r="A8435" s="387">
        <v>3458</v>
      </c>
      <c r="B8435" s="387" t="s">
        <v>10026</v>
      </c>
      <c r="C8435" s="387" t="s">
        <v>8354</v>
      </c>
      <c r="D8435" s="387" t="s">
        <v>8349</v>
      </c>
      <c r="E8435" s="378" t="s">
        <v>1621</v>
      </c>
    </row>
    <row r="8436" spans="1:5">
      <c r="A8436" s="387">
        <v>3457</v>
      </c>
      <c r="B8436" s="387" t="s">
        <v>10028</v>
      </c>
      <c r="C8436" s="387" t="s">
        <v>8354</v>
      </c>
      <c r="D8436" s="387" t="s">
        <v>8349</v>
      </c>
      <c r="E8436" s="378" t="s">
        <v>14444</v>
      </c>
    </row>
    <row r="8437" spans="1:5">
      <c r="A8437" s="387">
        <v>3455</v>
      </c>
      <c r="B8437" s="387" t="s">
        <v>10029</v>
      </c>
      <c r="C8437" s="387" t="s">
        <v>8354</v>
      </c>
      <c r="D8437" s="387" t="s">
        <v>8349</v>
      </c>
      <c r="E8437" s="378" t="s">
        <v>14500</v>
      </c>
    </row>
    <row r="8438" spans="1:5">
      <c r="A8438" s="387">
        <v>3472</v>
      </c>
      <c r="B8438" s="387" t="s">
        <v>10030</v>
      </c>
      <c r="C8438" s="387" t="s">
        <v>8354</v>
      </c>
      <c r="D8438" s="387" t="s">
        <v>8349</v>
      </c>
      <c r="E8438" s="378" t="s">
        <v>4807</v>
      </c>
    </row>
    <row r="8439" spans="1:5">
      <c r="A8439" s="387">
        <v>3470</v>
      </c>
      <c r="B8439" s="387" t="s">
        <v>10031</v>
      </c>
      <c r="C8439" s="387" t="s">
        <v>8354</v>
      </c>
      <c r="D8439" s="387" t="s">
        <v>8349</v>
      </c>
      <c r="E8439" s="378" t="s">
        <v>15062</v>
      </c>
    </row>
    <row r="8440" spans="1:5">
      <c r="A8440" s="387">
        <v>3471</v>
      </c>
      <c r="B8440" s="387" t="s">
        <v>10033</v>
      </c>
      <c r="C8440" s="387" t="s">
        <v>8354</v>
      </c>
      <c r="D8440" s="387" t="s">
        <v>8349</v>
      </c>
      <c r="E8440" s="378" t="s">
        <v>19835</v>
      </c>
    </row>
    <row r="8441" spans="1:5">
      <c r="A8441" s="387">
        <v>3456</v>
      </c>
      <c r="B8441" s="387" t="s">
        <v>10034</v>
      </c>
      <c r="C8441" s="387" t="s">
        <v>8354</v>
      </c>
      <c r="D8441" s="387" t="s">
        <v>8349</v>
      </c>
      <c r="E8441" s="378" t="s">
        <v>1619</v>
      </c>
    </row>
    <row r="8442" spans="1:5">
      <c r="A8442" s="387">
        <v>3459</v>
      </c>
      <c r="B8442" s="387" t="s">
        <v>10036</v>
      </c>
      <c r="C8442" s="387" t="s">
        <v>8354</v>
      </c>
      <c r="D8442" s="387" t="s">
        <v>8349</v>
      </c>
      <c r="E8442" s="378" t="s">
        <v>19836</v>
      </c>
    </row>
    <row r="8443" spans="1:5">
      <c r="A8443" s="387">
        <v>3469</v>
      </c>
      <c r="B8443" s="387" t="s">
        <v>10037</v>
      </c>
      <c r="C8443" s="387" t="s">
        <v>8354</v>
      </c>
      <c r="D8443" s="387" t="s">
        <v>8349</v>
      </c>
      <c r="E8443" s="378" t="s">
        <v>19837</v>
      </c>
    </row>
    <row r="8444" spans="1:5">
      <c r="A8444" s="387">
        <v>3460</v>
      </c>
      <c r="B8444" s="387" t="s">
        <v>10038</v>
      </c>
      <c r="C8444" s="387" t="s">
        <v>8354</v>
      </c>
      <c r="D8444" s="387" t="s">
        <v>8349</v>
      </c>
      <c r="E8444" s="378" t="s">
        <v>19838</v>
      </c>
    </row>
    <row r="8445" spans="1:5">
      <c r="A8445" s="387">
        <v>3461</v>
      </c>
      <c r="B8445" s="387" t="s">
        <v>10039</v>
      </c>
      <c r="C8445" s="387" t="s">
        <v>8354</v>
      </c>
      <c r="D8445" s="387" t="s">
        <v>8349</v>
      </c>
      <c r="E8445" s="378" t="s">
        <v>19839</v>
      </c>
    </row>
    <row r="8446" spans="1:5">
      <c r="A8446" s="387">
        <v>37433</v>
      </c>
      <c r="B8446" s="387" t="s">
        <v>10040</v>
      </c>
      <c r="C8446" s="387" t="s">
        <v>8354</v>
      </c>
      <c r="D8446" s="387" t="s">
        <v>8367</v>
      </c>
      <c r="E8446" s="378" t="s">
        <v>15178</v>
      </c>
    </row>
    <row r="8447" spans="1:5">
      <c r="A8447" s="387">
        <v>37430</v>
      </c>
      <c r="B8447" s="387" t="s">
        <v>10041</v>
      </c>
      <c r="C8447" s="387" t="s">
        <v>8354</v>
      </c>
      <c r="D8447" s="387" t="s">
        <v>8367</v>
      </c>
      <c r="E8447" s="378" t="s">
        <v>5062</v>
      </c>
    </row>
    <row r="8448" spans="1:5">
      <c r="A8448" s="387">
        <v>37434</v>
      </c>
      <c r="B8448" s="387" t="s">
        <v>10042</v>
      </c>
      <c r="C8448" s="387" t="s">
        <v>8354</v>
      </c>
      <c r="D8448" s="387" t="s">
        <v>8367</v>
      </c>
      <c r="E8448" s="378" t="s">
        <v>15181</v>
      </c>
    </row>
    <row r="8449" spans="1:5">
      <c r="A8449" s="387">
        <v>37431</v>
      </c>
      <c r="B8449" s="387" t="s">
        <v>10043</v>
      </c>
      <c r="C8449" s="387" t="s">
        <v>8354</v>
      </c>
      <c r="D8449" s="387" t="s">
        <v>8367</v>
      </c>
      <c r="E8449" s="378" t="s">
        <v>14039</v>
      </c>
    </row>
    <row r="8450" spans="1:5">
      <c r="A8450" s="387">
        <v>37432</v>
      </c>
      <c r="B8450" s="387" t="s">
        <v>10044</v>
      </c>
      <c r="C8450" s="387" t="s">
        <v>8354</v>
      </c>
      <c r="D8450" s="387" t="s">
        <v>8367</v>
      </c>
      <c r="E8450" s="378" t="s">
        <v>15182</v>
      </c>
    </row>
    <row r="8451" spans="1:5">
      <c r="A8451" s="387">
        <v>37413</v>
      </c>
      <c r="B8451" s="387" t="s">
        <v>10045</v>
      </c>
      <c r="C8451" s="387" t="s">
        <v>8354</v>
      </c>
      <c r="D8451" s="387" t="s">
        <v>8367</v>
      </c>
      <c r="E8451" s="378" t="s">
        <v>12650</v>
      </c>
    </row>
    <row r="8452" spans="1:5">
      <c r="A8452" s="387">
        <v>37414</v>
      </c>
      <c r="B8452" s="387" t="s">
        <v>10046</v>
      </c>
      <c r="C8452" s="387" t="s">
        <v>8354</v>
      </c>
      <c r="D8452" s="387" t="s">
        <v>8367</v>
      </c>
      <c r="E8452" s="378" t="s">
        <v>15183</v>
      </c>
    </row>
    <row r="8453" spans="1:5">
      <c r="A8453" s="387">
        <v>37415</v>
      </c>
      <c r="B8453" s="387" t="s">
        <v>10047</v>
      </c>
      <c r="C8453" s="387" t="s">
        <v>8354</v>
      </c>
      <c r="D8453" s="387" t="s">
        <v>8367</v>
      </c>
      <c r="E8453" s="378" t="s">
        <v>4486</v>
      </c>
    </row>
    <row r="8454" spans="1:5">
      <c r="A8454" s="387">
        <v>37416</v>
      </c>
      <c r="B8454" s="387" t="s">
        <v>10049</v>
      </c>
      <c r="C8454" s="387" t="s">
        <v>8354</v>
      </c>
      <c r="D8454" s="387" t="s">
        <v>8367</v>
      </c>
      <c r="E8454" s="378" t="s">
        <v>6427</v>
      </c>
    </row>
    <row r="8455" spans="1:5">
      <c r="A8455" s="387">
        <v>37417</v>
      </c>
      <c r="B8455" s="387" t="s">
        <v>10050</v>
      </c>
      <c r="C8455" s="387" t="s">
        <v>8354</v>
      </c>
      <c r="D8455" s="387" t="s">
        <v>8367</v>
      </c>
      <c r="E8455" s="378" t="s">
        <v>13971</v>
      </c>
    </row>
    <row r="8456" spans="1:5">
      <c r="A8456" s="387">
        <v>43590</v>
      </c>
      <c r="B8456" s="387" t="s">
        <v>10052</v>
      </c>
      <c r="C8456" s="387" t="s">
        <v>8354</v>
      </c>
      <c r="D8456" s="387" t="s">
        <v>8349</v>
      </c>
      <c r="E8456" s="378" t="s">
        <v>19840</v>
      </c>
    </row>
    <row r="8457" spans="1:5">
      <c r="A8457" s="387">
        <v>43589</v>
      </c>
      <c r="B8457" s="387" t="s">
        <v>10053</v>
      </c>
      <c r="C8457" s="387" t="s">
        <v>8354</v>
      </c>
      <c r="D8457" s="387" t="s">
        <v>8349</v>
      </c>
      <c r="E8457" s="378" t="s">
        <v>19466</v>
      </c>
    </row>
    <row r="8458" spans="1:5">
      <c r="A8458" s="387">
        <v>34519</v>
      </c>
      <c r="B8458" s="387" t="s">
        <v>10054</v>
      </c>
      <c r="C8458" s="387" t="s">
        <v>8354</v>
      </c>
      <c r="D8458" s="387" t="s">
        <v>8367</v>
      </c>
      <c r="E8458" s="378" t="s">
        <v>15184</v>
      </c>
    </row>
    <row r="8459" spans="1:5">
      <c r="A8459" s="387">
        <v>1649</v>
      </c>
      <c r="B8459" s="387" t="s">
        <v>10055</v>
      </c>
      <c r="C8459" s="387" t="s">
        <v>8354</v>
      </c>
      <c r="D8459" s="387" t="s">
        <v>8349</v>
      </c>
      <c r="E8459" s="378" t="s">
        <v>16986</v>
      </c>
    </row>
    <row r="8460" spans="1:5">
      <c r="A8460" s="387">
        <v>1653</v>
      </c>
      <c r="B8460" s="387" t="s">
        <v>10056</v>
      </c>
      <c r="C8460" s="387" t="s">
        <v>8354</v>
      </c>
      <c r="D8460" s="387" t="s">
        <v>8349</v>
      </c>
      <c r="E8460" s="378" t="s">
        <v>15185</v>
      </c>
    </row>
    <row r="8461" spans="1:5">
      <c r="A8461" s="387">
        <v>1647</v>
      </c>
      <c r="B8461" s="387" t="s">
        <v>10057</v>
      </c>
      <c r="C8461" s="387" t="s">
        <v>8354</v>
      </c>
      <c r="D8461" s="387" t="s">
        <v>8349</v>
      </c>
      <c r="E8461" s="378" t="s">
        <v>4398</v>
      </c>
    </row>
    <row r="8462" spans="1:5">
      <c r="A8462" s="387">
        <v>1648</v>
      </c>
      <c r="B8462" s="387" t="s">
        <v>10058</v>
      </c>
      <c r="C8462" s="387" t="s">
        <v>8354</v>
      </c>
      <c r="D8462" s="387" t="s">
        <v>8349</v>
      </c>
      <c r="E8462" s="378" t="s">
        <v>15186</v>
      </c>
    </row>
    <row r="8463" spans="1:5">
      <c r="A8463" s="387">
        <v>1651</v>
      </c>
      <c r="B8463" s="387" t="s">
        <v>10059</v>
      </c>
      <c r="C8463" s="387" t="s">
        <v>8354</v>
      </c>
      <c r="D8463" s="387" t="s">
        <v>8349</v>
      </c>
      <c r="E8463" s="378" t="s">
        <v>19841</v>
      </c>
    </row>
    <row r="8464" spans="1:5">
      <c r="A8464" s="387">
        <v>1650</v>
      </c>
      <c r="B8464" s="387" t="s">
        <v>10060</v>
      </c>
      <c r="C8464" s="387" t="s">
        <v>8354</v>
      </c>
      <c r="D8464" s="387" t="s">
        <v>8349</v>
      </c>
      <c r="E8464" s="378" t="s">
        <v>15187</v>
      </c>
    </row>
    <row r="8465" spans="1:5">
      <c r="A8465" s="387">
        <v>1654</v>
      </c>
      <c r="B8465" s="387" t="s">
        <v>10061</v>
      </c>
      <c r="C8465" s="387" t="s">
        <v>8354</v>
      </c>
      <c r="D8465" s="387" t="s">
        <v>8349</v>
      </c>
      <c r="E8465" s="378" t="s">
        <v>10439</v>
      </c>
    </row>
    <row r="8466" spans="1:5">
      <c r="A8466" s="387">
        <v>1652</v>
      </c>
      <c r="B8466" s="387" t="s">
        <v>10062</v>
      </c>
      <c r="C8466" s="387" t="s">
        <v>8354</v>
      </c>
      <c r="D8466" s="387" t="s">
        <v>8349</v>
      </c>
      <c r="E8466" s="378" t="s">
        <v>19842</v>
      </c>
    </row>
    <row r="8467" spans="1:5">
      <c r="A8467" s="387">
        <v>10510</v>
      </c>
      <c r="B8467" s="387" t="s">
        <v>10063</v>
      </c>
      <c r="C8467" s="387" t="s">
        <v>8354</v>
      </c>
      <c r="D8467" s="387" t="s">
        <v>8367</v>
      </c>
      <c r="E8467" s="378" t="s">
        <v>13934</v>
      </c>
    </row>
    <row r="8468" spans="1:5">
      <c r="A8468" s="387">
        <v>1747</v>
      </c>
      <c r="B8468" s="387" t="s">
        <v>10064</v>
      </c>
      <c r="C8468" s="387" t="s">
        <v>8354</v>
      </c>
      <c r="D8468" s="387" t="s">
        <v>8349</v>
      </c>
      <c r="E8468" s="378" t="s">
        <v>19843</v>
      </c>
    </row>
    <row r="8469" spans="1:5">
      <c r="A8469" s="387">
        <v>1744</v>
      </c>
      <c r="B8469" s="387" t="s">
        <v>10065</v>
      </c>
      <c r="C8469" s="387" t="s">
        <v>8354</v>
      </c>
      <c r="D8469" s="387" t="s">
        <v>8349</v>
      </c>
      <c r="E8469" s="378" t="s">
        <v>19844</v>
      </c>
    </row>
    <row r="8470" spans="1:5">
      <c r="A8470" s="387">
        <v>1743</v>
      </c>
      <c r="B8470" s="387" t="s">
        <v>10066</v>
      </c>
      <c r="C8470" s="387" t="s">
        <v>8354</v>
      </c>
      <c r="D8470" s="387" t="s">
        <v>8349</v>
      </c>
      <c r="E8470" s="378" t="s">
        <v>19845</v>
      </c>
    </row>
    <row r="8471" spans="1:5">
      <c r="A8471" s="387">
        <v>39640</v>
      </c>
      <c r="B8471" s="387" t="s">
        <v>10067</v>
      </c>
      <c r="C8471" s="387" t="s">
        <v>8354</v>
      </c>
      <c r="D8471" s="387" t="s">
        <v>8349</v>
      </c>
      <c r="E8471" s="378" t="s">
        <v>9610</v>
      </c>
    </row>
    <row r="8472" spans="1:5">
      <c r="A8472" s="387">
        <v>11013</v>
      </c>
      <c r="B8472" s="387" t="s">
        <v>10068</v>
      </c>
      <c r="C8472" s="387" t="s">
        <v>8354</v>
      </c>
      <c r="D8472" s="387" t="s">
        <v>8349</v>
      </c>
      <c r="E8472" s="378" t="s">
        <v>10069</v>
      </c>
    </row>
    <row r="8473" spans="1:5">
      <c r="A8473" s="387">
        <v>11017</v>
      </c>
      <c r="B8473" s="387" t="s">
        <v>10070</v>
      </c>
      <c r="C8473" s="387" t="s">
        <v>8354</v>
      </c>
      <c r="D8473" s="387" t="s">
        <v>8349</v>
      </c>
      <c r="E8473" s="378" t="s">
        <v>6784</v>
      </c>
    </row>
    <row r="8474" spans="1:5">
      <c r="A8474" s="387">
        <v>20236</v>
      </c>
      <c r="B8474" s="387" t="s">
        <v>10071</v>
      </c>
      <c r="C8474" s="387" t="s">
        <v>8354</v>
      </c>
      <c r="D8474" s="387" t="s">
        <v>8349</v>
      </c>
      <c r="E8474" s="378" t="s">
        <v>19487</v>
      </c>
    </row>
    <row r="8475" spans="1:5">
      <c r="A8475" s="387">
        <v>7215</v>
      </c>
      <c r="B8475" s="387" t="s">
        <v>10072</v>
      </c>
      <c r="C8475" s="387" t="s">
        <v>8354</v>
      </c>
      <c r="D8475" s="387" t="s">
        <v>8349</v>
      </c>
      <c r="E8475" s="378" t="s">
        <v>4656</v>
      </c>
    </row>
    <row r="8476" spans="1:5">
      <c r="A8476" s="387">
        <v>7216</v>
      </c>
      <c r="B8476" s="387" t="s">
        <v>10073</v>
      </c>
      <c r="C8476" s="387" t="s">
        <v>8354</v>
      </c>
      <c r="D8476" s="387" t="s">
        <v>8349</v>
      </c>
      <c r="E8476" s="378" t="s">
        <v>19846</v>
      </c>
    </row>
    <row r="8477" spans="1:5">
      <c r="A8477" s="387">
        <v>20235</v>
      </c>
      <c r="B8477" s="387" t="s">
        <v>10074</v>
      </c>
      <c r="C8477" s="387" t="s">
        <v>8354</v>
      </c>
      <c r="D8477" s="387" t="s">
        <v>8349</v>
      </c>
      <c r="E8477" s="378" t="s">
        <v>19847</v>
      </c>
    </row>
    <row r="8478" spans="1:5">
      <c r="A8478" s="387">
        <v>7181</v>
      </c>
      <c r="B8478" s="387" t="s">
        <v>10075</v>
      </c>
      <c r="C8478" s="387" t="s">
        <v>8354</v>
      </c>
      <c r="D8478" s="387" t="s">
        <v>8349</v>
      </c>
      <c r="E8478" s="378" t="s">
        <v>10076</v>
      </c>
    </row>
    <row r="8479" spans="1:5">
      <c r="A8479" s="387">
        <v>40742</v>
      </c>
      <c r="B8479" s="387" t="s">
        <v>10077</v>
      </c>
      <c r="C8479" s="387" t="s">
        <v>8354</v>
      </c>
      <c r="D8479" s="387" t="s">
        <v>8349</v>
      </c>
      <c r="E8479" s="378" t="s">
        <v>3270</v>
      </c>
    </row>
    <row r="8480" spans="1:5">
      <c r="A8480" s="387">
        <v>7214</v>
      </c>
      <c r="B8480" s="387" t="s">
        <v>10078</v>
      </c>
      <c r="C8480" s="387" t="s">
        <v>8354</v>
      </c>
      <c r="D8480" s="387" t="s">
        <v>8349</v>
      </c>
      <c r="E8480" s="378" t="s">
        <v>19848</v>
      </c>
    </row>
    <row r="8481" spans="1:5">
      <c r="A8481" s="387">
        <v>7219</v>
      </c>
      <c r="B8481" s="387" t="s">
        <v>10079</v>
      </c>
      <c r="C8481" s="387" t="s">
        <v>8354</v>
      </c>
      <c r="D8481" s="387" t="s">
        <v>8349</v>
      </c>
      <c r="E8481" s="378" t="s">
        <v>19849</v>
      </c>
    </row>
    <row r="8482" spans="1:5">
      <c r="A8482" s="387">
        <v>37972</v>
      </c>
      <c r="B8482" s="387" t="s">
        <v>10080</v>
      </c>
      <c r="C8482" s="387" t="s">
        <v>8354</v>
      </c>
      <c r="D8482" s="387" t="s">
        <v>8349</v>
      </c>
      <c r="E8482" s="378" t="s">
        <v>10224</v>
      </c>
    </row>
    <row r="8483" spans="1:5">
      <c r="A8483" s="387">
        <v>37973</v>
      </c>
      <c r="B8483" s="387" t="s">
        <v>10081</v>
      </c>
      <c r="C8483" s="387" t="s">
        <v>8354</v>
      </c>
      <c r="D8483" s="387" t="s">
        <v>8349</v>
      </c>
      <c r="E8483" s="378" t="s">
        <v>6869</v>
      </c>
    </row>
    <row r="8484" spans="1:5">
      <c r="A8484" s="387">
        <v>37971</v>
      </c>
      <c r="B8484" s="387" t="s">
        <v>10082</v>
      </c>
      <c r="C8484" s="387" t="s">
        <v>8354</v>
      </c>
      <c r="D8484" s="387" t="s">
        <v>8349</v>
      </c>
      <c r="E8484" s="378" t="s">
        <v>4407</v>
      </c>
    </row>
    <row r="8485" spans="1:5">
      <c r="A8485" s="387">
        <v>20094</v>
      </c>
      <c r="B8485" s="387" t="s">
        <v>10083</v>
      </c>
      <c r="C8485" s="387" t="s">
        <v>8354</v>
      </c>
      <c r="D8485" s="387" t="s">
        <v>8367</v>
      </c>
      <c r="E8485" s="378" t="s">
        <v>15188</v>
      </c>
    </row>
    <row r="8486" spans="1:5">
      <c r="A8486" s="387">
        <v>20095</v>
      </c>
      <c r="B8486" s="387" t="s">
        <v>10084</v>
      </c>
      <c r="C8486" s="387" t="s">
        <v>8354</v>
      </c>
      <c r="D8486" s="387" t="s">
        <v>8367</v>
      </c>
      <c r="E8486" s="378" t="s">
        <v>2329</v>
      </c>
    </row>
    <row r="8487" spans="1:5">
      <c r="A8487" s="387">
        <v>1954</v>
      </c>
      <c r="B8487" s="387" t="s">
        <v>10085</v>
      </c>
      <c r="C8487" s="387" t="s">
        <v>8354</v>
      </c>
      <c r="D8487" s="387" t="s">
        <v>8349</v>
      </c>
      <c r="E8487" s="378" t="s">
        <v>19850</v>
      </c>
    </row>
    <row r="8488" spans="1:5">
      <c r="A8488" s="387">
        <v>1926</v>
      </c>
      <c r="B8488" s="387" t="s">
        <v>10086</v>
      </c>
      <c r="C8488" s="387" t="s">
        <v>8354</v>
      </c>
      <c r="D8488" s="387" t="s">
        <v>8349</v>
      </c>
      <c r="E8488" s="378" t="s">
        <v>7704</v>
      </c>
    </row>
    <row r="8489" spans="1:5">
      <c r="A8489" s="387">
        <v>1927</v>
      </c>
      <c r="B8489" s="387" t="s">
        <v>10087</v>
      </c>
      <c r="C8489" s="387" t="s">
        <v>8354</v>
      </c>
      <c r="D8489" s="387" t="s">
        <v>8349</v>
      </c>
      <c r="E8489" s="378" t="s">
        <v>14744</v>
      </c>
    </row>
    <row r="8490" spans="1:5">
      <c r="A8490" s="387">
        <v>1923</v>
      </c>
      <c r="B8490" s="387" t="s">
        <v>10088</v>
      </c>
      <c r="C8490" s="387" t="s">
        <v>8354</v>
      </c>
      <c r="D8490" s="387" t="s">
        <v>8349</v>
      </c>
      <c r="E8490" s="378" t="s">
        <v>1696</v>
      </c>
    </row>
    <row r="8491" spans="1:5">
      <c r="A8491" s="387">
        <v>1929</v>
      </c>
      <c r="B8491" s="387" t="s">
        <v>10089</v>
      </c>
      <c r="C8491" s="387" t="s">
        <v>8354</v>
      </c>
      <c r="D8491" s="387" t="s">
        <v>8349</v>
      </c>
      <c r="E8491" s="378" t="s">
        <v>19851</v>
      </c>
    </row>
    <row r="8492" spans="1:5">
      <c r="A8492" s="387">
        <v>1930</v>
      </c>
      <c r="B8492" s="387" t="s">
        <v>10091</v>
      </c>
      <c r="C8492" s="387" t="s">
        <v>8354</v>
      </c>
      <c r="D8492" s="387" t="s">
        <v>8349</v>
      </c>
      <c r="E8492" s="378" t="s">
        <v>19852</v>
      </c>
    </row>
    <row r="8493" spans="1:5">
      <c r="A8493" s="387">
        <v>1924</v>
      </c>
      <c r="B8493" s="387" t="s">
        <v>10092</v>
      </c>
      <c r="C8493" s="387" t="s">
        <v>8354</v>
      </c>
      <c r="D8493" s="387" t="s">
        <v>8349</v>
      </c>
      <c r="E8493" s="378" t="s">
        <v>13068</v>
      </c>
    </row>
    <row r="8494" spans="1:5">
      <c r="A8494" s="387">
        <v>1922</v>
      </c>
      <c r="B8494" s="387" t="s">
        <v>10093</v>
      </c>
      <c r="C8494" s="387" t="s">
        <v>8354</v>
      </c>
      <c r="D8494" s="387" t="s">
        <v>8349</v>
      </c>
      <c r="E8494" s="378" t="s">
        <v>15189</v>
      </c>
    </row>
    <row r="8495" spans="1:5">
      <c r="A8495" s="387">
        <v>1953</v>
      </c>
      <c r="B8495" s="387" t="s">
        <v>10094</v>
      </c>
      <c r="C8495" s="387" t="s">
        <v>8354</v>
      </c>
      <c r="D8495" s="387" t="s">
        <v>8349</v>
      </c>
      <c r="E8495" s="378" t="s">
        <v>17950</v>
      </c>
    </row>
    <row r="8496" spans="1:5">
      <c r="A8496" s="387">
        <v>1962</v>
      </c>
      <c r="B8496" s="387" t="s">
        <v>10095</v>
      </c>
      <c r="C8496" s="387" t="s">
        <v>8354</v>
      </c>
      <c r="D8496" s="387" t="s">
        <v>8349</v>
      </c>
      <c r="E8496" s="378" t="s">
        <v>19853</v>
      </c>
    </row>
    <row r="8497" spans="1:5">
      <c r="A8497" s="387">
        <v>1955</v>
      </c>
      <c r="B8497" s="387" t="s">
        <v>10096</v>
      </c>
      <c r="C8497" s="387" t="s">
        <v>8354</v>
      </c>
      <c r="D8497" s="387" t="s">
        <v>8349</v>
      </c>
      <c r="E8497" s="378" t="s">
        <v>14200</v>
      </c>
    </row>
    <row r="8498" spans="1:5">
      <c r="A8498" s="387">
        <v>1956</v>
      </c>
      <c r="B8498" s="387" t="s">
        <v>10097</v>
      </c>
      <c r="C8498" s="387" t="s">
        <v>8354</v>
      </c>
      <c r="D8498" s="387" t="s">
        <v>8349</v>
      </c>
      <c r="E8498" s="378" t="s">
        <v>7635</v>
      </c>
    </row>
    <row r="8499" spans="1:5">
      <c r="A8499" s="387">
        <v>1957</v>
      </c>
      <c r="B8499" s="387" t="s">
        <v>10098</v>
      </c>
      <c r="C8499" s="387" t="s">
        <v>8354</v>
      </c>
      <c r="D8499" s="387" t="s">
        <v>8349</v>
      </c>
      <c r="E8499" s="378" t="s">
        <v>408</v>
      </c>
    </row>
    <row r="8500" spans="1:5">
      <c r="A8500" s="387">
        <v>1958</v>
      </c>
      <c r="B8500" s="387" t="s">
        <v>10100</v>
      </c>
      <c r="C8500" s="387" t="s">
        <v>8354</v>
      </c>
      <c r="D8500" s="387" t="s">
        <v>8349</v>
      </c>
      <c r="E8500" s="378" t="s">
        <v>893</v>
      </c>
    </row>
    <row r="8501" spans="1:5">
      <c r="A8501" s="387">
        <v>1959</v>
      </c>
      <c r="B8501" s="387" t="s">
        <v>10101</v>
      </c>
      <c r="C8501" s="387" t="s">
        <v>8354</v>
      </c>
      <c r="D8501" s="387" t="s">
        <v>8349</v>
      </c>
      <c r="E8501" s="378" t="s">
        <v>14269</v>
      </c>
    </row>
    <row r="8502" spans="1:5">
      <c r="A8502" s="387">
        <v>1925</v>
      </c>
      <c r="B8502" s="387" t="s">
        <v>10102</v>
      </c>
      <c r="C8502" s="387" t="s">
        <v>8354</v>
      </c>
      <c r="D8502" s="387" t="s">
        <v>8349</v>
      </c>
      <c r="E8502" s="378" t="s">
        <v>14689</v>
      </c>
    </row>
    <row r="8503" spans="1:5">
      <c r="A8503" s="387">
        <v>1960</v>
      </c>
      <c r="B8503" s="387" t="s">
        <v>10103</v>
      </c>
      <c r="C8503" s="387" t="s">
        <v>8354</v>
      </c>
      <c r="D8503" s="387" t="s">
        <v>8349</v>
      </c>
      <c r="E8503" s="378" t="s">
        <v>15190</v>
      </c>
    </row>
    <row r="8504" spans="1:5">
      <c r="A8504" s="387">
        <v>1961</v>
      </c>
      <c r="B8504" s="387" t="s">
        <v>10104</v>
      </c>
      <c r="C8504" s="387" t="s">
        <v>8354</v>
      </c>
      <c r="D8504" s="387" t="s">
        <v>8349</v>
      </c>
      <c r="E8504" s="378" t="s">
        <v>19854</v>
      </c>
    </row>
    <row r="8505" spans="1:5">
      <c r="A8505" s="387">
        <v>38426</v>
      </c>
      <c r="B8505" s="387" t="s">
        <v>10105</v>
      </c>
      <c r="C8505" s="387" t="s">
        <v>8354</v>
      </c>
      <c r="D8505" s="387" t="s">
        <v>8349</v>
      </c>
      <c r="E8505" s="378" t="s">
        <v>15191</v>
      </c>
    </row>
    <row r="8506" spans="1:5">
      <c r="A8506" s="387">
        <v>38423</v>
      </c>
      <c r="B8506" s="387" t="s">
        <v>10106</v>
      </c>
      <c r="C8506" s="387" t="s">
        <v>8354</v>
      </c>
      <c r="D8506" s="387" t="s">
        <v>8349</v>
      </c>
      <c r="E8506" s="378" t="s">
        <v>15192</v>
      </c>
    </row>
    <row r="8507" spans="1:5">
      <c r="A8507" s="387">
        <v>38421</v>
      </c>
      <c r="B8507" s="387" t="s">
        <v>10107</v>
      </c>
      <c r="C8507" s="387" t="s">
        <v>8354</v>
      </c>
      <c r="D8507" s="387" t="s">
        <v>8349</v>
      </c>
      <c r="E8507" s="378" t="s">
        <v>15193</v>
      </c>
    </row>
    <row r="8508" spans="1:5">
      <c r="A8508" s="387">
        <v>38422</v>
      </c>
      <c r="B8508" s="387" t="s">
        <v>10108</v>
      </c>
      <c r="C8508" s="387" t="s">
        <v>8354</v>
      </c>
      <c r="D8508" s="387" t="s">
        <v>8349</v>
      </c>
      <c r="E8508" s="378" t="s">
        <v>10301</v>
      </c>
    </row>
    <row r="8509" spans="1:5">
      <c r="A8509" s="387">
        <v>39866</v>
      </c>
      <c r="B8509" s="387" t="s">
        <v>10109</v>
      </c>
      <c r="C8509" s="387" t="s">
        <v>8354</v>
      </c>
      <c r="D8509" s="387" t="s">
        <v>8367</v>
      </c>
      <c r="E8509" s="378" t="s">
        <v>4669</v>
      </c>
    </row>
    <row r="8510" spans="1:5">
      <c r="A8510" s="387">
        <v>39867</v>
      </c>
      <c r="B8510" s="387" t="s">
        <v>10110</v>
      </c>
      <c r="C8510" s="387" t="s">
        <v>8354</v>
      </c>
      <c r="D8510" s="387" t="s">
        <v>8367</v>
      </c>
      <c r="E8510" s="378" t="s">
        <v>15194</v>
      </c>
    </row>
    <row r="8511" spans="1:5">
      <c r="A8511" s="387">
        <v>39868</v>
      </c>
      <c r="B8511" s="387" t="s">
        <v>10111</v>
      </c>
      <c r="C8511" s="387" t="s">
        <v>8354</v>
      </c>
      <c r="D8511" s="387" t="s">
        <v>8367</v>
      </c>
      <c r="E8511" s="378" t="s">
        <v>14551</v>
      </c>
    </row>
    <row r="8512" spans="1:5">
      <c r="A8512" s="387">
        <v>37999</v>
      </c>
      <c r="B8512" s="387" t="s">
        <v>10112</v>
      </c>
      <c r="C8512" s="387" t="s">
        <v>8354</v>
      </c>
      <c r="D8512" s="387" t="s">
        <v>8349</v>
      </c>
      <c r="E8512" s="378" t="s">
        <v>6139</v>
      </c>
    </row>
    <row r="8513" spans="1:5">
      <c r="A8513" s="387">
        <v>38000</v>
      </c>
      <c r="B8513" s="387" t="s">
        <v>10113</v>
      </c>
      <c r="C8513" s="387" t="s">
        <v>8354</v>
      </c>
      <c r="D8513" s="387" t="s">
        <v>8349</v>
      </c>
      <c r="E8513" s="378" t="s">
        <v>4085</v>
      </c>
    </row>
    <row r="8514" spans="1:5">
      <c r="A8514" s="387">
        <v>38129</v>
      </c>
      <c r="B8514" s="387" t="s">
        <v>10115</v>
      </c>
      <c r="C8514" s="387" t="s">
        <v>8354</v>
      </c>
      <c r="D8514" s="387" t="s">
        <v>8349</v>
      </c>
      <c r="E8514" s="378" t="s">
        <v>3999</v>
      </c>
    </row>
    <row r="8515" spans="1:5">
      <c r="A8515" s="387">
        <v>38025</v>
      </c>
      <c r="B8515" s="387" t="s">
        <v>10116</v>
      </c>
      <c r="C8515" s="387" t="s">
        <v>8354</v>
      </c>
      <c r="D8515" s="387" t="s">
        <v>8349</v>
      </c>
      <c r="E8515" s="378" t="s">
        <v>6202</v>
      </c>
    </row>
    <row r="8516" spans="1:5">
      <c r="A8516" s="387">
        <v>38026</v>
      </c>
      <c r="B8516" s="387" t="s">
        <v>10117</v>
      </c>
      <c r="C8516" s="387" t="s">
        <v>8354</v>
      </c>
      <c r="D8516" s="387" t="s">
        <v>8349</v>
      </c>
      <c r="E8516" s="378" t="s">
        <v>19855</v>
      </c>
    </row>
    <row r="8517" spans="1:5">
      <c r="A8517" s="387">
        <v>1858</v>
      </c>
      <c r="B8517" s="387" t="s">
        <v>10118</v>
      </c>
      <c r="C8517" s="387" t="s">
        <v>8354</v>
      </c>
      <c r="D8517" s="387" t="s">
        <v>8367</v>
      </c>
      <c r="E8517" s="378" t="s">
        <v>12482</v>
      </c>
    </row>
    <row r="8518" spans="1:5">
      <c r="A8518" s="387">
        <v>1844</v>
      </c>
      <c r="B8518" s="387" t="s">
        <v>10119</v>
      </c>
      <c r="C8518" s="387" t="s">
        <v>8354</v>
      </c>
      <c r="D8518" s="387" t="s">
        <v>8367</v>
      </c>
      <c r="E8518" s="378" t="s">
        <v>15195</v>
      </c>
    </row>
    <row r="8519" spans="1:5">
      <c r="A8519" s="387">
        <v>1863</v>
      </c>
      <c r="B8519" s="387" t="s">
        <v>10120</v>
      </c>
      <c r="C8519" s="387" t="s">
        <v>8354</v>
      </c>
      <c r="D8519" s="387" t="s">
        <v>8367</v>
      </c>
      <c r="E8519" s="378" t="s">
        <v>14664</v>
      </c>
    </row>
    <row r="8520" spans="1:5">
      <c r="A8520" s="387">
        <v>1865</v>
      </c>
      <c r="B8520" s="387" t="s">
        <v>10121</v>
      </c>
      <c r="C8520" s="387" t="s">
        <v>8354</v>
      </c>
      <c r="D8520" s="387" t="s">
        <v>8367</v>
      </c>
      <c r="E8520" s="378" t="s">
        <v>15196</v>
      </c>
    </row>
    <row r="8521" spans="1:5">
      <c r="A8521" s="387">
        <v>36355</v>
      </c>
      <c r="B8521" s="387" t="s">
        <v>10122</v>
      </c>
      <c r="C8521" s="387" t="s">
        <v>8354</v>
      </c>
      <c r="D8521" s="387" t="s">
        <v>8367</v>
      </c>
      <c r="E8521" s="378" t="s">
        <v>4502</v>
      </c>
    </row>
    <row r="8522" spans="1:5">
      <c r="A8522" s="387">
        <v>36356</v>
      </c>
      <c r="B8522" s="387" t="s">
        <v>10123</v>
      </c>
      <c r="C8522" s="387" t="s">
        <v>8354</v>
      </c>
      <c r="D8522" s="387" t="s">
        <v>8367</v>
      </c>
      <c r="E8522" s="378" t="s">
        <v>3031</v>
      </c>
    </row>
    <row r="8523" spans="1:5">
      <c r="A8523" s="387">
        <v>1932</v>
      </c>
      <c r="B8523" s="387" t="s">
        <v>10124</v>
      </c>
      <c r="C8523" s="387" t="s">
        <v>8354</v>
      </c>
      <c r="D8523" s="387" t="s">
        <v>8349</v>
      </c>
      <c r="E8523" s="378" t="s">
        <v>6350</v>
      </c>
    </row>
    <row r="8524" spans="1:5">
      <c r="A8524" s="387">
        <v>1933</v>
      </c>
      <c r="B8524" s="387" t="s">
        <v>10125</v>
      </c>
      <c r="C8524" s="387" t="s">
        <v>8354</v>
      </c>
      <c r="D8524" s="387" t="s">
        <v>8349</v>
      </c>
      <c r="E8524" s="378" t="s">
        <v>1025</v>
      </c>
    </row>
    <row r="8525" spans="1:5">
      <c r="A8525" s="387">
        <v>1951</v>
      </c>
      <c r="B8525" s="387" t="s">
        <v>10126</v>
      </c>
      <c r="C8525" s="387" t="s">
        <v>8354</v>
      </c>
      <c r="D8525" s="387" t="s">
        <v>8349</v>
      </c>
      <c r="E8525" s="378" t="s">
        <v>14447</v>
      </c>
    </row>
    <row r="8526" spans="1:5">
      <c r="A8526" s="387">
        <v>1966</v>
      </c>
      <c r="B8526" s="387" t="s">
        <v>10127</v>
      </c>
      <c r="C8526" s="387" t="s">
        <v>8354</v>
      </c>
      <c r="D8526" s="387" t="s">
        <v>8349</v>
      </c>
      <c r="E8526" s="378" t="s">
        <v>9319</v>
      </c>
    </row>
    <row r="8527" spans="1:5">
      <c r="A8527" s="387">
        <v>1952</v>
      </c>
      <c r="B8527" s="387" t="s">
        <v>10128</v>
      </c>
      <c r="C8527" s="387" t="s">
        <v>8354</v>
      </c>
      <c r="D8527" s="387" t="s">
        <v>8349</v>
      </c>
      <c r="E8527" s="378" t="s">
        <v>19856</v>
      </c>
    </row>
    <row r="8528" spans="1:5">
      <c r="A8528" s="387">
        <v>20104</v>
      </c>
      <c r="B8528" s="387" t="s">
        <v>10129</v>
      </c>
      <c r="C8528" s="387" t="s">
        <v>8354</v>
      </c>
      <c r="D8528" s="387" t="s">
        <v>8349</v>
      </c>
      <c r="E8528" s="378" t="s">
        <v>19857</v>
      </c>
    </row>
    <row r="8529" spans="1:5">
      <c r="A8529" s="387">
        <v>20105</v>
      </c>
      <c r="B8529" s="387" t="s">
        <v>10130</v>
      </c>
      <c r="C8529" s="387" t="s">
        <v>8354</v>
      </c>
      <c r="D8529" s="387" t="s">
        <v>8349</v>
      </c>
      <c r="E8529" s="378" t="s">
        <v>19858</v>
      </c>
    </row>
    <row r="8530" spans="1:5">
      <c r="A8530" s="387">
        <v>1965</v>
      </c>
      <c r="B8530" s="387" t="s">
        <v>10131</v>
      </c>
      <c r="C8530" s="387" t="s">
        <v>8354</v>
      </c>
      <c r="D8530" s="387" t="s">
        <v>8349</v>
      </c>
      <c r="E8530" s="378" t="s">
        <v>19859</v>
      </c>
    </row>
    <row r="8531" spans="1:5">
      <c r="A8531" s="387">
        <v>10765</v>
      </c>
      <c r="B8531" s="387" t="s">
        <v>10132</v>
      </c>
      <c r="C8531" s="387" t="s">
        <v>8354</v>
      </c>
      <c r="D8531" s="387" t="s">
        <v>8349</v>
      </c>
      <c r="E8531" s="378" t="s">
        <v>14988</v>
      </c>
    </row>
    <row r="8532" spans="1:5">
      <c r="A8532" s="387">
        <v>10767</v>
      </c>
      <c r="B8532" s="387" t="s">
        <v>10134</v>
      </c>
      <c r="C8532" s="387" t="s">
        <v>8354</v>
      </c>
      <c r="D8532" s="387" t="s">
        <v>8349</v>
      </c>
      <c r="E8532" s="378" t="s">
        <v>1765</v>
      </c>
    </row>
    <row r="8533" spans="1:5">
      <c r="A8533" s="387">
        <v>1970</v>
      </c>
      <c r="B8533" s="387" t="s">
        <v>10135</v>
      </c>
      <c r="C8533" s="387" t="s">
        <v>8354</v>
      </c>
      <c r="D8533" s="387" t="s">
        <v>8349</v>
      </c>
      <c r="E8533" s="378" t="s">
        <v>19860</v>
      </c>
    </row>
    <row r="8534" spans="1:5">
      <c r="A8534" s="387">
        <v>1967</v>
      </c>
      <c r="B8534" s="387" t="s">
        <v>10136</v>
      </c>
      <c r="C8534" s="387" t="s">
        <v>8354</v>
      </c>
      <c r="D8534" s="387" t="s">
        <v>8349</v>
      </c>
      <c r="E8534" s="378" t="s">
        <v>17787</v>
      </c>
    </row>
    <row r="8535" spans="1:5">
      <c r="A8535" s="387">
        <v>1968</v>
      </c>
      <c r="B8535" s="387" t="s">
        <v>10137</v>
      </c>
      <c r="C8535" s="387" t="s">
        <v>8354</v>
      </c>
      <c r="D8535" s="387" t="s">
        <v>8349</v>
      </c>
      <c r="E8535" s="378" t="s">
        <v>5209</v>
      </c>
    </row>
    <row r="8536" spans="1:5">
      <c r="A8536" s="387">
        <v>1969</v>
      </c>
      <c r="B8536" s="387" t="s">
        <v>10138</v>
      </c>
      <c r="C8536" s="387" t="s">
        <v>8354</v>
      </c>
      <c r="D8536" s="387" t="s">
        <v>8349</v>
      </c>
      <c r="E8536" s="378" t="s">
        <v>19861</v>
      </c>
    </row>
    <row r="8537" spans="1:5">
      <c r="A8537" s="387">
        <v>1839</v>
      </c>
      <c r="B8537" s="387" t="s">
        <v>10139</v>
      </c>
      <c r="C8537" s="387" t="s">
        <v>8354</v>
      </c>
      <c r="D8537" s="387" t="s">
        <v>8367</v>
      </c>
      <c r="E8537" s="378" t="s">
        <v>14483</v>
      </c>
    </row>
    <row r="8538" spans="1:5">
      <c r="A8538" s="387">
        <v>1835</v>
      </c>
      <c r="B8538" s="387" t="s">
        <v>10140</v>
      </c>
      <c r="C8538" s="387" t="s">
        <v>8354</v>
      </c>
      <c r="D8538" s="387" t="s">
        <v>8367</v>
      </c>
      <c r="E8538" s="378" t="s">
        <v>1536</v>
      </c>
    </row>
    <row r="8539" spans="1:5">
      <c r="A8539" s="387">
        <v>1823</v>
      </c>
      <c r="B8539" s="387" t="s">
        <v>10141</v>
      </c>
      <c r="C8539" s="387" t="s">
        <v>8354</v>
      </c>
      <c r="D8539" s="387" t="s">
        <v>8367</v>
      </c>
      <c r="E8539" s="378" t="s">
        <v>15197</v>
      </c>
    </row>
    <row r="8540" spans="1:5">
      <c r="A8540" s="387">
        <v>1827</v>
      </c>
      <c r="B8540" s="387" t="s">
        <v>10142</v>
      </c>
      <c r="C8540" s="387" t="s">
        <v>8354</v>
      </c>
      <c r="D8540" s="387" t="s">
        <v>8367</v>
      </c>
      <c r="E8540" s="378" t="s">
        <v>15198</v>
      </c>
    </row>
    <row r="8541" spans="1:5">
      <c r="A8541" s="387">
        <v>1831</v>
      </c>
      <c r="B8541" s="387" t="s">
        <v>10143</v>
      </c>
      <c r="C8541" s="387" t="s">
        <v>8354</v>
      </c>
      <c r="D8541" s="387" t="s">
        <v>8367</v>
      </c>
      <c r="E8541" s="378" t="s">
        <v>9440</v>
      </c>
    </row>
    <row r="8542" spans="1:5">
      <c r="A8542" s="387">
        <v>1825</v>
      </c>
      <c r="B8542" s="387" t="s">
        <v>10144</v>
      </c>
      <c r="C8542" s="387" t="s">
        <v>8354</v>
      </c>
      <c r="D8542" s="387" t="s">
        <v>8367</v>
      </c>
      <c r="E8542" s="378" t="s">
        <v>15199</v>
      </c>
    </row>
    <row r="8543" spans="1:5">
      <c r="A8543" s="387">
        <v>1828</v>
      </c>
      <c r="B8543" s="387" t="s">
        <v>10145</v>
      </c>
      <c r="C8543" s="387" t="s">
        <v>8354</v>
      </c>
      <c r="D8543" s="387" t="s">
        <v>8367</v>
      </c>
      <c r="E8543" s="378" t="s">
        <v>14439</v>
      </c>
    </row>
    <row r="8544" spans="1:5">
      <c r="A8544" s="387">
        <v>1845</v>
      </c>
      <c r="B8544" s="387" t="s">
        <v>10146</v>
      </c>
      <c r="C8544" s="387" t="s">
        <v>8354</v>
      </c>
      <c r="D8544" s="387" t="s">
        <v>8367</v>
      </c>
      <c r="E8544" s="378" t="s">
        <v>15200</v>
      </c>
    </row>
    <row r="8545" spans="1:5">
      <c r="A8545" s="387">
        <v>1824</v>
      </c>
      <c r="B8545" s="387" t="s">
        <v>10147</v>
      </c>
      <c r="C8545" s="387" t="s">
        <v>8354</v>
      </c>
      <c r="D8545" s="387" t="s">
        <v>8367</v>
      </c>
      <c r="E8545" s="378" t="s">
        <v>15070</v>
      </c>
    </row>
    <row r="8546" spans="1:5">
      <c r="A8546" s="387">
        <v>1941</v>
      </c>
      <c r="B8546" s="387" t="s">
        <v>10148</v>
      </c>
      <c r="C8546" s="387" t="s">
        <v>8354</v>
      </c>
      <c r="D8546" s="387" t="s">
        <v>8349</v>
      </c>
      <c r="E8546" s="378" t="s">
        <v>16213</v>
      </c>
    </row>
    <row r="8547" spans="1:5">
      <c r="A8547" s="387">
        <v>1940</v>
      </c>
      <c r="B8547" s="387" t="s">
        <v>10149</v>
      </c>
      <c r="C8547" s="387" t="s">
        <v>8354</v>
      </c>
      <c r="D8547" s="387" t="s">
        <v>8349</v>
      </c>
      <c r="E8547" s="378" t="s">
        <v>14518</v>
      </c>
    </row>
    <row r="8548" spans="1:5">
      <c r="A8548" s="387">
        <v>1937</v>
      </c>
      <c r="B8548" s="387" t="s">
        <v>10151</v>
      </c>
      <c r="C8548" s="387" t="s">
        <v>8354</v>
      </c>
      <c r="D8548" s="387" t="s">
        <v>8349</v>
      </c>
      <c r="E8548" s="378" t="s">
        <v>1497</v>
      </c>
    </row>
    <row r="8549" spans="1:5">
      <c r="A8549" s="387">
        <v>1939</v>
      </c>
      <c r="B8549" s="387" t="s">
        <v>10152</v>
      </c>
      <c r="C8549" s="387" t="s">
        <v>8354</v>
      </c>
      <c r="D8549" s="387" t="s">
        <v>8349</v>
      </c>
      <c r="E8549" s="378" t="s">
        <v>6295</v>
      </c>
    </row>
    <row r="8550" spans="1:5">
      <c r="A8550" s="387">
        <v>1942</v>
      </c>
      <c r="B8550" s="387" t="s">
        <v>10153</v>
      </c>
      <c r="C8550" s="387" t="s">
        <v>8354</v>
      </c>
      <c r="D8550" s="387" t="s">
        <v>8349</v>
      </c>
      <c r="E8550" s="378" t="s">
        <v>15185</v>
      </c>
    </row>
    <row r="8551" spans="1:5">
      <c r="A8551" s="387">
        <v>1938</v>
      </c>
      <c r="B8551" s="387" t="s">
        <v>10154</v>
      </c>
      <c r="C8551" s="387" t="s">
        <v>8354</v>
      </c>
      <c r="D8551" s="387" t="s">
        <v>8349</v>
      </c>
      <c r="E8551" s="378" t="s">
        <v>1141</v>
      </c>
    </row>
    <row r="8552" spans="1:5">
      <c r="A8552" s="387">
        <v>42692</v>
      </c>
      <c r="B8552" s="387" t="s">
        <v>10155</v>
      </c>
      <c r="C8552" s="387" t="s">
        <v>8354</v>
      </c>
      <c r="D8552" s="387" t="s">
        <v>8367</v>
      </c>
      <c r="E8552" s="378" t="s">
        <v>15201</v>
      </c>
    </row>
    <row r="8553" spans="1:5">
      <c r="A8553" s="387">
        <v>42693</v>
      </c>
      <c r="B8553" s="387" t="s">
        <v>10156</v>
      </c>
      <c r="C8553" s="387" t="s">
        <v>8354</v>
      </c>
      <c r="D8553" s="387" t="s">
        <v>8367</v>
      </c>
      <c r="E8553" s="378" t="s">
        <v>15202</v>
      </c>
    </row>
    <row r="8554" spans="1:5">
      <c r="A8554" s="387">
        <v>42695</v>
      </c>
      <c r="B8554" s="387" t="s">
        <v>10157</v>
      </c>
      <c r="C8554" s="387" t="s">
        <v>8354</v>
      </c>
      <c r="D8554" s="387" t="s">
        <v>8367</v>
      </c>
      <c r="E8554" s="378" t="s">
        <v>15203</v>
      </c>
    </row>
    <row r="8555" spans="1:5">
      <c r="A8555" s="387">
        <v>42694</v>
      </c>
      <c r="B8555" s="387" t="s">
        <v>10158</v>
      </c>
      <c r="C8555" s="387" t="s">
        <v>8354</v>
      </c>
      <c r="D8555" s="387" t="s">
        <v>8367</v>
      </c>
      <c r="E8555" s="378" t="s">
        <v>15204</v>
      </c>
    </row>
    <row r="8556" spans="1:5">
      <c r="A8556" s="387">
        <v>20097</v>
      </c>
      <c r="B8556" s="387" t="s">
        <v>10159</v>
      </c>
      <c r="C8556" s="387" t="s">
        <v>8354</v>
      </c>
      <c r="D8556" s="387" t="s">
        <v>8349</v>
      </c>
      <c r="E8556" s="378" t="s">
        <v>19862</v>
      </c>
    </row>
    <row r="8557" spans="1:5">
      <c r="A8557" s="387">
        <v>20098</v>
      </c>
      <c r="B8557" s="387" t="s">
        <v>10160</v>
      </c>
      <c r="C8557" s="387" t="s">
        <v>8354</v>
      </c>
      <c r="D8557" s="387" t="s">
        <v>8349</v>
      </c>
      <c r="E8557" s="378" t="s">
        <v>19863</v>
      </c>
    </row>
    <row r="8558" spans="1:5">
      <c r="A8558" s="387">
        <v>20096</v>
      </c>
      <c r="B8558" s="387" t="s">
        <v>10161</v>
      </c>
      <c r="C8558" s="387" t="s">
        <v>8354</v>
      </c>
      <c r="D8558" s="387" t="s">
        <v>8349</v>
      </c>
      <c r="E8558" s="378" t="s">
        <v>15205</v>
      </c>
    </row>
    <row r="8559" spans="1:5">
      <c r="A8559" s="387">
        <v>1964</v>
      </c>
      <c r="B8559" s="387" t="s">
        <v>10162</v>
      </c>
      <c r="C8559" s="387" t="s">
        <v>8354</v>
      </c>
      <c r="D8559" s="387" t="s">
        <v>8349</v>
      </c>
      <c r="E8559" s="378" t="s">
        <v>13940</v>
      </c>
    </row>
    <row r="8560" spans="1:5">
      <c r="A8560" s="387">
        <v>1880</v>
      </c>
      <c r="B8560" s="387" t="s">
        <v>10163</v>
      </c>
      <c r="C8560" s="387" t="s">
        <v>8354</v>
      </c>
      <c r="D8560" s="387" t="s">
        <v>8349</v>
      </c>
      <c r="E8560" s="378" t="s">
        <v>349</v>
      </c>
    </row>
    <row r="8561" spans="1:5">
      <c r="A8561" s="387">
        <v>39274</v>
      </c>
      <c r="B8561" s="387" t="s">
        <v>10164</v>
      </c>
      <c r="C8561" s="387" t="s">
        <v>8354</v>
      </c>
      <c r="D8561" s="387" t="s">
        <v>8349</v>
      </c>
      <c r="E8561" s="378" t="s">
        <v>1305</v>
      </c>
    </row>
    <row r="8562" spans="1:5">
      <c r="A8562" s="387">
        <v>2628</v>
      </c>
      <c r="B8562" s="387" t="s">
        <v>10165</v>
      </c>
      <c r="C8562" s="387" t="s">
        <v>8354</v>
      </c>
      <c r="D8562" s="387" t="s">
        <v>8349</v>
      </c>
      <c r="E8562" s="378" t="s">
        <v>19864</v>
      </c>
    </row>
    <row r="8563" spans="1:5">
      <c r="A8563" s="387">
        <v>2622</v>
      </c>
      <c r="B8563" s="387" t="s">
        <v>10166</v>
      </c>
      <c r="C8563" s="387" t="s">
        <v>8354</v>
      </c>
      <c r="D8563" s="387" t="s">
        <v>8349</v>
      </c>
      <c r="E8563" s="378" t="s">
        <v>1713</v>
      </c>
    </row>
    <row r="8564" spans="1:5">
      <c r="A8564" s="387">
        <v>2623</v>
      </c>
      <c r="B8564" s="387" t="s">
        <v>10167</v>
      </c>
      <c r="C8564" s="387" t="s">
        <v>8354</v>
      </c>
      <c r="D8564" s="387" t="s">
        <v>8349</v>
      </c>
      <c r="E8564" s="378" t="s">
        <v>17303</v>
      </c>
    </row>
    <row r="8565" spans="1:5">
      <c r="A8565" s="387">
        <v>2624</v>
      </c>
      <c r="B8565" s="387" t="s">
        <v>10168</v>
      </c>
      <c r="C8565" s="387" t="s">
        <v>8354</v>
      </c>
      <c r="D8565" s="387" t="s">
        <v>8349</v>
      </c>
      <c r="E8565" s="378" t="s">
        <v>13896</v>
      </c>
    </row>
    <row r="8566" spans="1:5">
      <c r="A8566" s="387">
        <v>2625</v>
      </c>
      <c r="B8566" s="387" t="s">
        <v>10169</v>
      </c>
      <c r="C8566" s="387" t="s">
        <v>8354</v>
      </c>
      <c r="D8566" s="387" t="s">
        <v>8349</v>
      </c>
      <c r="E8566" s="378" t="s">
        <v>19865</v>
      </c>
    </row>
    <row r="8567" spans="1:5">
      <c r="A8567" s="387">
        <v>2626</v>
      </c>
      <c r="B8567" s="387" t="s">
        <v>10170</v>
      </c>
      <c r="C8567" s="387" t="s">
        <v>8354</v>
      </c>
      <c r="D8567" s="387" t="s">
        <v>8349</v>
      </c>
      <c r="E8567" s="378" t="s">
        <v>19866</v>
      </c>
    </row>
    <row r="8568" spans="1:5">
      <c r="A8568" s="387">
        <v>2630</v>
      </c>
      <c r="B8568" s="387" t="s">
        <v>10171</v>
      </c>
      <c r="C8568" s="387" t="s">
        <v>8354</v>
      </c>
      <c r="D8568" s="387" t="s">
        <v>8349</v>
      </c>
      <c r="E8568" s="378" t="s">
        <v>8522</v>
      </c>
    </row>
    <row r="8569" spans="1:5">
      <c r="A8569" s="387">
        <v>2627</v>
      </c>
      <c r="B8569" s="387" t="s">
        <v>10172</v>
      </c>
      <c r="C8569" s="387" t="s">
        <v>8354</v>
      </c>
      <c r="D8569" s="387" t="s">
        <v>8349</v>
      </c>
      <c r="E8569" s="378" t="s">
        <v>19867</v>
      </c>
    </row>
    <row r="8570" spans="1:5">
      <c r="A8570" s="387">
        <v>2629</v>
      </c>
      <c r="B8570" s="387" t="s">
        <v>10173</v>
      </c>
      <c r="C8570" s="387" t="s">
        <v>8354</v>
      </c>
      <c r="D8570" s="387" t="s">
        <v>8349</v>
      </c>
      <c r="E8570" s="378" t="s">
        <v>19868</v>
      </c>
    </row>
    <row r="8571" spans="1:5">
      <c r="A8571" s="387">
        <v>12033</v>
      </c>
      <c r="B8571" s="387" t="s">
        <v>10174</v>
      </c>
      <c r="C8571" s="387" t="s">
        <v>8354</v>
      </c>
      <c r="D8571" s="387" t="s">
        <v>8349</v>
      </c>
      <c r="E8571" s="378" t="s">
        <v>8248</v>
      </c>
    </row>
    <row r="8572" spans="1:5">
      <c r="A8572" s="387">
        <v>40408</v>
      </c>
      <c r="B8572" s="387" t="s">
        <v>10176</v>
      </c>
      <c r="C8572" s="387" t="s">
        <v>8354</v>
      </c>
      <c r="D8572" s="387" t="s">
        <v>8349</v>
      </c>
      <c r="E8572" s="378" t="s">
        <v>1627</v>
      </c>
    </row>
    <row r="8573" spans="1:5">
      <c r="A8573" s="387">
        <v>40409</v>
      </c>
      <c r="B8573" s="387" t="s">
        <v>10177</v>
      </c>
      <c r="C8573" s="387" t="s">
        <v>8354</v>
      </c>
      <c r="D8573" s="387" t="s">
        <v>8349</v>
      </c>
      <c r="E8573" s="378" t="s">
        <v>14968</v>
      </c>
    </row>
    <row r="8574" spans="1:5">
      <c r="A8574" s="387">
        <v>39276</v>
      </c>
      <c r="B8574" s="387" t="s">
        <v>10178</v>
      </c>
      <c r="C8574" s="387" t="s">
        <v>8354</v>
      </c>
      <c r="D8574" s="387" t="s">
        <v>8349</v>
      </c>
      <c r="E8574" s="378" t="s">
        <v>6045</v>
      </c>
    </row>
    <row r="8575" spans="1:5">
      <c r="A8575" s="387">
        <v>39277</v>
      </c>
      <c r="B8575" s="387" t="s">
        <v>10179</v>
      </c>
      <c r="C8575" s="387" t="s">
        <v>8354</v>
      </c>
      <c r="D8575" s="387" t="s">
        <v>8349</v>
      </c>
      <c r="E8575" s="378" t="s">
        <v>893</v>
      </c>
    </row>
    <row r="8576" spans="1:5">
      <c r="A8576" s="387">
        <v>12034</v>
      </c>
      <c r="B8576" s="387" t="s">
        <v>10180</v>
      </c>
      <c r="C8576" s="387" t="s">
        <v>8354</v>
      </c>
      <c r="D8576" s="387" t="s">
        <v>8349</v>
      </c>
      <c r="E8576" s="378" t="s">
        <v>11532</v>
      </c>
    </row>
    <row r="8577" spans="1:5">
      <c r="A8577" s="387">
        <v>39879</v>
      </c>
      <c r="B8577" s="387" t="s">
        <v>10181</v>
      </c>
      <c r="C8577" s="387" t="s">
        <v>8354</v>
      </c>
      <c r="D8577" s="387" t="s">
        <v>8367</v>
      </c>
      <c r="E8577" s="378" t="s">
        <v>1473</v>
      </c>
    </row>
    <row r="8578" spans="1:5">
      <c r="A8578" s="387">
        <v>39880</v>
      </c>
      <c r="B8578" s="387" t="s">
        <v>10182</v>
      </c>
      <c r="C8578" s="387" t="s">
        <v>8354</v>
      </c>
      <c r="D8578" s="387" t="s">
        <v>8367</v>
      </c>
      <c r="E8578" s="378" t="s">
        <v>8142</v>
      </c>
    </row>
    <row r="8579" spans="1:5">
      <c r="A8579" s="387">
        <v>39881</v>
      </c>
      <c r="B8579" s="387" t="s">
        <v>10183</v>
      </c>
      <c r="C8579" s="387" t="s">
        <v>8354</v>
      </c>
      <c r="D8579" s="387" t="s">
        <v>8367</v>
      </c>
      <c r="E8579" s="378" t="s">
        <v>10069</v>
      </c>
    </row>
    <row r="8580" spans="1:5">
      <c r="A8580" s="387">
        <v>39882</v>
      </c>
      <c r="B8580" s="387" t="s">
        <v>10184</v>
      </c>
      <c r="C8580" s="387" t="s">
        <v>8354</v>
      </c>
      <c r="D8580" s="387" t="s">
        <v>8367</v>
      </c>
      <c r="E8580" s="378" t="s">
        <v>1879</v>
      </c>
    </row>
    <row r="8581" spans="1:5">
      <c r="A8581" s="387">
        <v>39883</v>
      </c>
      <c r="B8581" s="387" t="s">
        <v>10185</v>
      </c>
      <c r="C8581" s="387" t="s">
        <v>8354</v>
      </c>
      <c r="D8581" s="387" t="s">
        <v>8367</v>
      </c>
      <c r="E8581" s="378" t="s">
        <v>15206</v>
      </c>
    </row>
    <row r="8582" spans="1:5">
      <c r="A8582" s="387">
        <v>39884</v>
      </c>
      <c r="B8582" s="387" t="s">
        <v>10186</v>
      </c>
      <c r="C8582" s="387" t="s">
        <v>8354</v>
      </c>
      <c r="D8582" s="387" t="s">
        <v>8367</v>
      </c>
      <c r="E8582" s="378" t="s">
        <v>15207</v>
      </c>
    </row>
    <row r="8583" spans="1:5">
      <c r="A8583" s="387">
        <v>39885</v>
      </c>
      <c r="B8583" s="387" t="s">
        <v>10187</v>
      </c>
      <c r="C8583" s="387" t="s">
        <v>8354</v>
      </c>
      <c r="D8583" s="387" t="s">
        <v>8367</v>
      </c>
      <c r="E8583" s="378" t="s">
        <v>15208</v>
      </c>
    </row>
    <row r="8584" spans="1:5">
      <c r="A8584" s="387">
        <v>1777</v>
      </c>
      <c r="B8584" s="387" t="s">
        <v>10188</v>
      </c>
      <c r="C8584" s="387" t="s">
        <v>8354</v>
      </c>
      <c r="D8584" s="387" t="s">
        <v>8349</v>
      </c>
      <c r="E8584" s="378" t="s">
        <v>19869</v>
      </c>
    </row>
    <row r="8585" spans="1:5">
      <c r="A8585" s="387">
        <v>1819</v>
      </c>
      <c r="B8585" s="387" t="s">
        <v>10189</v>
      </c>
      <c r="C8585" s="387" t="s">
        <v>8354</v>
      </c>
      <c r="D8585" s="387" t="s">
        <v>8349</v>
      </c>
      <c r="E8585" s="378" t="s">
        <v>19870</v>
      </c>
    </row>
    <row r="8586" spans="1:5">
      <c r="A8586" s="387">
        <v>1775</v>
      </c>
      <c r="B8586" s="387" t="s">
        <v>10190</v>
      </c>
      <c r="C8586" s="387" t="s">
        <v>8354</v>
      </c>
      <c r="D8586" s="387" t="s">
        <v>8349</v>
      </c>
      <c r="E8586" s="378" t="s">
        <v>3429</v>
      </c>
    </row>
    <row r="8587" spans="1:5">
      <c r="A8587" s="387">
        <v>1776</v>
      </c>
      <c r="B8587" s="387" t="s">
        <v>10191</v>
      </c>
      <c r="C8587" s="387" t="s">
        <v>8354</v>
      </c>
      <c r="D8587" s="387" t="s">
        <v>8349</v>
      </c>
      <c r="E8587" s="378" t="s">
        <v>19871</v>
      </c>
    </row>
    <row r="8588" spans="1:5">
      <c r="A8588" s="387">
        <v>1778</v>
      </c>
      <c r="B8588" s="387" t="s">
        <v>10192</v>
      </c>
      <c r="C8588" s="387" t="s">
        <v>8354</v>
      </c>
      <c r="D8588" s="387" t="s">
        <v>8349</v>
      </c>
      <c r="E8588" s="378" t="s">
        <v>19872</v>
      </c>
    </row>
    <row r="8589" spans="1:5">
      <c r="A8589" s="387">
        <v>1818</v>
      </c>
      <c r="B8589" s="387" t="s">
        <v>10193</v>
      </c>
      <c r="C8589" s="387" t="s">
        <v>8354</v>
      </c>
      <c r="D8589" s="387" t="s">
        <v>8349</v>
      </c>
      <c r="E8589" s="378" t="s">
        <v>19873</v>
      </c>
    </row>
    <row r="8590" spans="1:5">
      <c r="A8590" s="387">
        <v>1820</v>
      </c>
      <c r="B8590" s="387" t="s">
        <v>10194</v>
      </c>
      <c r="C8590" s="387" t="s">
        <v>8354</v>
      </c>
      <c r="D8590" s="387" t="s">
        <v>8349</v>
      </c>
      <c r="E8590" s="378" t="s">
        <v>3517</v>
      </c>
    </row>
    <row r="8591" spans="1:5">
      <c r="A8591" s="387">
        <v>1779</v>
      </c>
      <c r="B8591" s="387" t="s">
        <v>10195</v>
      </c>
      <c r="C8591" s="387" t="s">
        <v>8354</v>
      </c>
      <c r="D8591" s="387" t="s">
        <v>8349</v>
      </c>
      <c r="E8591" s="378" t="s">
        <v>19874</v>
      </c>
    </row>
    <row r="8592" spans="1:5">
      <c r="A8592" s="387">
        <v>1780</v>
      </c>
      <c r="B8592" s="387" t="s">
        <v>10196</v>
      </c>
      <c r="C8592" s="387" t="s">
        <v>8354</v>
      </c>
      <c r="D8592" s="387" t="s">
        <v>8349</v>
      </c>
      <c r="E8592" s="378" t="s">
        <v>15209</v>
      </c>
    </row>
    <row r="8593" spans="1:5">
      <c r="A8593" s="387">
        <v>1783</v>
      </c>
      <c r="B8593" s="387" t="s">
        <v>10197</v>
      </c>
      <c r="C8593" s="387" t="s">
        <v>8354</v>
      </c>
      <c r="D8593" s="387" t="s">
        <v>8349</v>
      </c>
      <c r="E8593" s="378" t="s">
        <v>19875</v>
      </c>
    </row>
    <row r="8594" spans="1:5">
      <c r="A8594" s="387">
        <v>1782</v>
      </c>
      <c r="B8594" s="387" t="s">
        <v>10198</v>
      </c>
      <c r="C8594" s="387" t="s">
        <v>8354</v>
      </c>
      <c r="D8594" s="387" t="s">
        <v>8349</v>
      </c>
      <c r="E8594" s="378" t="s">
        <v>12731</v>
      </c>
    </row>
    <row r="8595" spans="1:5">
      <c r="A8595" s="387">
        <v>1817</v>
      </c>
      <c r="B8595" s="387" t="s">
        <v>10199</v>
      </c>
      <c r="C8595" s="387" t="s">
        <v>8354</v>
      </c>
      <c r="D8595" s="387" t="s">
        <v>8349</v>
      </c>
      <c r="E8595" s="378" t="s">
        <v>16303</v>
      </c>
    </row>
    <row r="8596" spans="1:5">
      <c r="A8596" s="387">
        <v>1781</v>
      </c>
      <c r="B8596" s="387" t="s">
        <v>10201</v>
      </c>
      <c r="C8596" s="387" t="s">
        <v>8354</v>
      </c>
      <c r="D8596" s="387" t="s">
        <v>8349</v>
      </c>
      <c r="E8596" s="378" t="s">
        <v>14638</v>
      </c>
    </row>
    <row r="8597" spans="1:5">
      <c r="A8597" s="387">
        <v>1784</v>
      </c>
      <c r="B8597" s="387" t="s">
        <v>10202</v>
      </c>
      <c r="C8597" s="387" t="s">
        <v>8354</v>
      </c>
      <c r="D8597" s="387" t="s">
        <v>8349</v>
      </c>
      <c r="E8597" s="378" t="s">
        <v>19876</v>
      </c>
    </row>
    <row r="8598" spans="1:5">
      <c r="A8598" s="387">
        <v>1810</v>
      </c>
      <c r="B8598" s="387" t="s">
        <v>10203</v>
      </c>
      <c r="C8598" s="387" t="s">
        <v>8354</v>
      </c>
      <c r="D8598" s="387" t="s">
        <v>8349</v>
      </c>
      <c r="E8598" s="378" t="s">
        <v>19877</v>
      </c>
    </row>
    <row r="8599" spans="1:5">
      <c r="A8599" s="387">
        <v>1811</v>
      </c>
      <c r="B8599" s="387" t="s">
        <v>10204</v>
      </c>
      <c r="C8599" s="387" t="s">
        <v>8354</v>
      </c>
      <c r="D8599" s="387" t="s">
        <v>8349</v>
      </c>
      <c r="E8599" s="378" t="s">
        <v>4484</v>
      </c>
    </row>
    <row r="8600" spans="1:5">
      <c r="A8600" s="387">
        <v>1812</v>
      </c>
      <c r="B8600" s="387" t="s">
        <v>10205</v>
      </c>
      <c r="C8600" s="387" t="s">
        <v>8354</v>
      </c>
      <c r="D8600" s="387" t="s">
        <v>8349</v>
      </c>
      <c r="E8600" s="378" t="s">
        <v>19878</v>
      </c>
    </row>
    <row r="8601" spans="1:5">
      <c r="A8601" s="387">
        <v>40386</v>
      </c>
      <c r="B8601" s="387" t="s">
        <v>10206</v>
      </c>
      <c r="C8601" s="387" t="s">
        <v>8354</v>
      </c>
      <c r="D8601" s="387" t="s">
        <v>8367</v>
      </c>
      <c r="E8601" s="378" t="s">
        <v>10341</v>
      </c>
    </row>
    <row r="8602" spans="1:5">
      <c r="A8602" s="387">
        <v>40384</v>
      </c>
      <c r="B8602" s="387" t="s">
        <v>10207</v>
      </c>
      <c r="C8602" s="387" t="s">
        <v>8354</v>
      </c>
      <c r="D8602" s="387" t="s">
        <v>8367</v>
      </c>
      <c r="E8602" s="378" t="s">
        <v>15210</v>
      </c>
    </row>
    <row r="8603" spans="1:5">
      <c r="A8603" s="387">
        <v>40379</v>
      </c>
      <c r="B8603" s="387" t="s">
        <v>10208</v>
      </c>
      <c r="C8603" s="387" t="s">
        <v>8354</v>
      </c>
      <c r="D8603" s="387" t="s">
        <v>8367</v>
      </c>
      <c r="E8603" s="378" t="s">
        <v>13908</v>
      </c>
    </row>
    <row r="8604" spans="1:5">
      <c r="A8604" s="387">
        <v>40423</v>
      </c>
      <c r="B8604" s="387" t="s">
        <v>10209</v>
      </c>
      <c r="C8604" s="387" t="s">
        <v>8354</v>
      </c>
      <c r="D8604" s="387" t="s">
        <v>8367</v>
      </c>
      <c r="E8604" s="378" t="s">
        <v>15211</v>
      </c>
    </row>
    <row r="8605" spans="1:5">
      <c r="A8605" s="387">
        <v>40389</v>
      </c>
      <c r="B8605" s="387" t="s">
        <v>10210</v>
      </c>
      <c r="C8605" s="387" t="s">
        <v>8354</v>
      </c>
      <c r="D8605" s="387" t="s">
        <v>8367</v>
      </c>
      <c r="E8605" s="378" t="s">
        <v>15212</v>
      </c>
    </row>
    <row r="8606" spans="1:5">
      <c r="A8606" s="387">
        <v>40388</v>
      </c>
      <c r="B8606" s="387" t="s">
        <v>10211</v>
      </c>
      <c r="C8606" s="387" t="s">
        <v>8354</v>
      </c>
      <c r="D8606" s="387" t="s">
        <v>8367</v>
      </c>
      <c r="E8606" s="378" t="s">
        <v>15213</v>
      </c>
    </row>
    <row r="8607" spans="1:5">
      <c r="A8607" s="387">
        <v>40381</v>
      </c>
      <c r="B8607" s="387" t="s">
        <v>10212</v>
      </c>
      <c r="C8607" s="387" t="s">
        <v>8354</v>
      </c>
      <c r="D8607" s="387" t="s">
        <v>8367</v>
      </c>
      <c r="E8607" s="378" t="s">
        <v>14739</v>
      </c>
    </row>
    <row r="8608" spans="1:5">
      <c r="A8608" s="387">
        <v>40391</v>
      </c>
      <c r="B8608" s="387" t="s">
        <v>10213</v>
      </c>
      <c r="C8608" s="387" t="s">
        <v>8354</v>
      </c>
      <c r="D8608" s="387" t="s">
        <v>8367</v>
      </c>
      <c r="E8608" s="378" t="s">
        <v>15214</v>
      </c>
    </row>
    <row r="8609" spans="1:5">
      <c r="A8609" s="387">
        <v>40414</v>
      </c>
      <c r="B8609" s="387" t="s">
        <v>10214</v>
      </c>
      <c r="C8609" s="387" t="s">
        <v>8354</v>
      </c>
      <c r="D8609" s="387" t="s">
        <v>8367</v>
      </c>
      <c r="E8609" s="378" t="s">
        <v>13998</v>
      </c>
    </row>
    <row r="8610" spans="1:5">
      <c r="A8610" s="387">
        <v>40416</v>
      </c>
      <c r="B8610" s="387" t="s">
        <v>10215</v>
      </c>
      <c r="C8610" s="387" t="s">
        <v>8354</v>
      </c>
      <c r="D8610" s="387" t="s">
        <v>8367</v>
      </c>
      <c r="E8610" s="378" t="s">
        <v>14641</v>
      </c>
    </row>
    <row r="8611" spans="1:5">
      <c r="A8611" s="387">
        <v>40418</v>
      </c>
      <c r="B8611" s="387" t="s">
        <v>10216</v>
      </c>
      <c r="C8611" s="387" t="s">
        <v>8354</v>
      </c>
      <c r="D8611" s="387" t="s">
        <v>8367</v>
      </c>
      <c r="E8611" s="378" t="s">
        <v>1925</v>
      </c>
    </row>
    <row r="8612" spans="1:5">
      <c r="A8612" s="387">
        <v>2609</v>
      </c>
      <c r="B8612" s="387" t="s">
        <v>10217</v>
      </c>
      <c r="C8612" s="387" t="s">
        <v>8354</v>
      </c>
      <c r="D8612" s="387" t="s">
        <v>8349</v>
      </c>
      <c r="E8612" s="378" t="s">
        <v>4040</v>
      </c>
    </row>
    <row r="8613" spans="1:5">
      <c r="A8613" s="387">
        <v>2634</v>
      </c>
      <c r="B8613" s="387" t="s">
        <v>10218</v>
      </c>
      <c r="C8613" s="387" t="s">
        <v>8354</v>
      </c>
      <c r="D8613" s="387" t="s">
        <v>8349</v>
      </c>
      <c r="E8613" s="378" t="s">
        <v>3333</v>
      </c>
    </row>
    <row r="8614" spans="1:5">
      <c r="A8614" s="387">
        <v>2611</v>
      </c>
      <c r="B8614" s="387" t="s">
        <v>10219</v>
      </c>
      <c r="C8614" s="387" t="s">
        <v>8354</v>
      </c>
      <c r="D8614" s="387" t="s">
        <v>8349</v>
      </c>
      <c r="E8614" s="378" t="s">
        <v>17152</v>
      </c>
    </row>
    <row r="8615" spans="1:5">
      <c r="A8615" s="387">
        <v>34359</v>
      </c>
      <c r="B8615" s="387" t="s">
        <v>10220</v>
      </c>
      <c r="C8615" s="387" t="s">
        <v>8354</v>
      </c>
      <c r="D8615" s="387" t="s">
        <v>8367</v>
      </c>
      <c r="E8615" s="378" t="s">
        <v>2334</v>
      </c>
    </row>
    <row r="8616" spans="1:5">
      <c r="A8616" s="387">
        <v>1789</v>
      </c>
      <c r="B8616" s="387" t="s">
        <v>10221</v>
      </c>
      <c r="C8616" s="387" t="s">
        <v>8354</v>
      </c>
      <c r="D8616" s="387" t="s">
        <v>8349</v>
      </c>
      <c r="E8616" s="378" t="s">
        <v>19879</v>
      </c>
    </row>
    <row r="8617" spans="1:5">
      <c r="A8617" s="387">
        <v>1788</v>
      </c>
      <c r="B8617" s="387" t="s">
        <v>10222</v>
      </c>
      <c r="C8617" s="387" t="s">
        <v>8354</v>
      </c>
      <c r="D8617" s="387" t="s">
        <v>8349</v>
      </c>
      <c r="E8617" s="378" t="s">
        <v>19880</v>
      </c>
    </row>
    <row r="8618" spans="1:5">
      <c r="A8618" s="387">
        <v>1786</v>
      </c>
      <c r="B8618" s="387" t="s">
        <v>10223</v>
      </c>
      <c r="C8618" s="387" t="s">
        <v>8354</v>
      </c>
      <c r="D8618" s="387" t="s">
        <v>8349</v>
      </c>
      <c r="E8618" s="378" t="s">
        <v>2561</v>
      </c>
    </row>
    <row r="8619" spans="1:5">
      <c r="A8619" s="387">
        <v>1787</v>
      </c>
      <c r="B8619" s="387" t="s">
        <v>10225</v>
      </c>
      <c r="C8619" s="387" t="s">
        <v>8354</v>
      </c>
      <c r="D8619" s="387" t="s">
        <v>8349</v>
      </c>
      <c r="E8619" s="378" t="s">
        <v>14982</v>
      </c>
    </row>
    <row r="8620" spans="1:5">
      <c r="A8620" s="387">
        <v>1791</v>
      </c>
      <c r="B8620" s="387" t="s">
        <v>10226</v>
      </c>
      <c r="C8620" s="387" t="s">
        <v>8354</v>
      </c>
      <c r="D8620" s="387" t="s">
        <v>8349</v>
      </c>
      <c r="E8620" s="378" t="s">
        <v>19881</v>
      </c>
    </row>
    <row r="8621" spans="1:5">
      <c r="A8621" s="387">
        <v>1790</v>
      </c>
      <c r="B8621" s="387" t="s">
        <v>10227</v>
      </c>
      <c r="C8621" s="387" t="s">
        <v>8354</v>
      </c>
      <c r="D8621" s="387" t="s">
        <v>8349</v>
      </c>
      <c r="E8621" s="378" t="s">
        <v>18489</v>
      </c>
    </row>
    <row r="8622" spans="1:5">
      <c r="A8622" s="387">
        <v>1813</v>
      </c>
      <c r="B8622" s="387" t="s">
        <v>10228</v>
      </c>
      <c r="C8622" s="387" t="s">
        <v>8354</v>
      </c>
      <c r="D8622" s="387" t="s">
        <v>8349</v>
      </c>
      <c r="E8622" s="378" t="s">
        <v>3657</v>
      </c>
    </row>
    <row r="8623" spans="1:5">
      <c r="A8623" s="387">
        <v>1792</v>
      </c>
      <c r="B8623" s="387" t="s">
        <v>10229</v>
      </c>
      <c r="C8623" s="387" t="s">
        <v>8354</v>
      </c>
      <c r="D8623" s="387" t="s">
        <v>8349</v>
      </c>
      <c r="E8623" s="378" t="s">
        <v>19882</v>
      </c>
    </row>
    <row r="8624" spans="1:5">
      <c r="A8624" s="387">
        <v>1793</v>
      </c>
      <c r="B8624" s="387" t="s">
        <v>10230</v>
      </c>
      <c r="C8624" s="387" t="s">
        <v>8354</v>
      </c>
      <c r="D8624" s="387" t="s">
        <v>8349</v>
      </c>
      <c r="E8624" s="378" t="s">
        <v>19883</v>
      </c>
    </row>
    <row r="8625" spans="1:5">
      <c r="A8625" s="387">
        <v>1809</v>
      </c>
      <c r="B8625" s="387" t="s">
        <v>10231</v>
      </c>
      <c r="C8625" s="387" t="s">
        <v>8354</v>
      </c>
      <c r="D8625" s="387" t="s">
        <v>8349</v>
      </c>
      <c r="E8625" s="378" t="s">
        <v>15215</v>
      </c>
    </row>
    <row r="8626" spans="1:5">
      <c r="A8626" s="387">
        <v>1814</v>
      </c>
      <c r="B8626" s="387" t="s">
        <v>10232</v>
      </c>
      <c r="C8626" s="387" t="s">
        <v>8354</v>
      </c>
      <c r="D8626" s="387" t="s">
        <v>8349</v>
      </c>
      <c r="E8626" s="378" t="s">
        <v>19884</v>
      </c>
    </row>
    <row r="8627" spans="1:5">
      <c r="A8627" s="387">
        <v>1803</v>
      </c>
      <c r="B8627" s="387" t="s">
        <v>10233</v>
      </c>
      <c r="C8627" s="387" t="s">
        <v>8354</v>
      </c>
      <c r="D8627" s="387" t="s">
        <v>8349</v>
      </c>
      <c r="E8627" s="378" t="s">
        <v>3475</v>
      </c>
    </row>
    <row r="8628" spans="1:5">
      <c r="A8628" s="387">
        <v>1805</v>
      </c>
      <c r="B8628" s="387" t="s">
        <v>10234</v>
      </c>
      <c r="C8628" s="387" t="s">
        <v>8354</v>
      </c>
      <c r="D8628" s="387" t="s">
        <v>8349</v>
      </c>
      <c r="E8628" s="378" t="s">
        <v>6359</v>
      </c>
    </row>
    <row r="8629" spans="1:5">
      <c r="A8629" s="387">
        <v>1821</v>
      </c>
      <c r="B8629" s="387" t="s">
        <v>10235</v>
      </c>
      <c r="C8629" s="387" t="s">
        <v>8354</v>
      </c>
      <c r="D8629" s="387" t="s">
        <v>8349</v>
      </c>
      <c r="E8629" s="378" t="s">
        <v>19885</v>
      </c>
    </row>
    <row r="8630" spans="1:5">
      <c r="A8630" s="387">
        <v>1806</v>
      </c>
      <c r="B8630" s="387" t="s">
        <v>10236</v>
      </c>
      <c r="C8630" s="387" t="s">
        <v>8354</v>
      </c>
      <c r="D8630" s="387" t="s">
        <v>8349</v>
      </c>
      <c r="E8630" s="378" t="s">
        <v>19886</v>
      </c>
    </row>
    <row r="8631" spans="1:5">
      <c r="A8631" s="387">
        <v>1804</v>
      </c>
      <c r="B8631" s="387" t="s">
        <v>10237</v>
      </c>
      <c r="C8631" s="387" t="s">
        <v>8354</v>
      </c>
      <c r="D8631" s="387" t="s">
        <v>8349</v>
      </c>
      <c r="E8631" s="378" t="s">
        <v>7895</v>
      </c>
    </row>
    <row r="8632" spans="1:5">
      <c r="A8632" s="387">
        <v>1807</v>
      </c>
      <c r="B8632" s="387" t="s">
        <v>10238</v>
      </c>
      <c r="C8632" s="387" t="s">
        <v>8354</v>
      </c>
      <c r="D8632" s="387" t="s">
        <v>8349</v>
      </c>
      <c r="E8632" s="378" t="s">
        <v>19887</v>
      </c>
    </row>
    <row r="8633" spans="1:5">
      <c r="A8633" s="387">
        <v>1808</v>
      </c>
      <c r="B8633" s="387" t="s">
        <v>10239</v>
      </c>
      <c r="C8633" s="387" t="s">
        <v>8354</v>
      </c>
      <c r="D8633" s="387" t="s">
        <v>8349</v>
      </c>
      <c r="E8633" s="378" t="s">
        <v>19888</v>
      </c>
    </row>
    <row r="8634" spans="1:5">
      <c r="A8634" s="387">
        <v>1797</v>
      </c>
      <c r="B8634" s="387" t="s">
        <v>10240</v>
      </c>
      <c r="C8634" s="387" t="s">
        <v>8354</v>
      </c>
      <c r="D8634" s="387" t="s">
        <v>8349</v>
      </c>
      <c r="E8634" s="378" t="s">
        <v>19889</v>
      </c>
    </row>
    <row r="8635" spans="1:5">
      <c r="A8635" s="387">
        <v>1796</v>
      </c>
      <c r="B8635" s="387" t="s">
        <v>10241</v>
      </c>
      <c r="C8635" s="387" t="s">
        <v>8354</v>
      </c>
      <c r="D8635" s="387" t="s">
        <v>8349</v>
      </c>
      <c r="E8635" s="378" t="s">
        <v>19890</v>
      </c>
    </row>
    <row r="8636" spans="1:5">
      <c r="A8636" s="387">
        <v>1794</v>
      </c>
      <c r="B8636" s="387" t="s">
        <v>10242</v>
      </c>
      <c r="C8636" s="387" t="s">
        <v>8354</v>
      </c>
      <c r="D8636" s="387" t="s">
        <v>8349</v>
      </c>
      <c r="E8636" s="378" t="s">
        <v>3555</v>
      </c>
    </row>
    <row r="8637" spans="1:5">
      <c r="A8637" s="387">
        <v>1816</v>
      </c>
      <c r="B8637" s="387" t="s">
        <v>10243</v>
      </c>
      <c r="C8637" s="387" t="s">
        <v>8354</v>
      </c>
      <c r="D8637" s="387" t="s">
        <v>8349</v>
      </c>
      <c r="E8637" s="378" t="s">
        <v>6368</v>
      </c>
    </row>
    <row r="8638" spans="1:5">
      <c r="A8638" s="387">
        <v>1815</v>
      </c>
      <c r="B8638" s="387" t="s">
        <v>10244</v>
      </c>
      <c r="C8638" s="387" t="s">
        <v>8354</v>
      </c>
      <c r="D8638" s="387" t="s">
        <v>8349</v>
      </c>
      <c r="E8638" s="378" t="s">
        <v>19891</v>
      </c>
    </row>
    <row r="8639" spans="1:5">
      <c r="A8639" s="387">
        <v>1798</v>
      </c>
      <c r="B8639" s="387" t="s">
        <v>10245</v>
      </c>
      <c r="C8639" s="387" t="s">
        <v>8354</v>
      </c>
      <c r="D8639" s="387" t="s">
        <v>8349</v>
      </c>
      <c r="E8639" s="378" t="s">
        <v>19892</v>
      </c>
    </row>
    <row r="8640" spans="1:5">
      <c r="A8640" s="387">
        <v>1795</v>
      </c>
      <c r="B8640" s="387" t="s">
        <v>10246</v>
      </c>
      <c r="C8640" s="387" t="s">
        <v>8354</v>
      </c>
      <c r="D8640" s="387" t="s">
        <v>8349</v>
      </c>
      <c r="E8640" s="378" t="s">
        <v>14648</v>
      </c>
    </row>
    <row r="8641" spans="1:5">
      <c r="A8641" s="387">
        <v>1799</v>
      </c>
      <c r="B8641" s="387" t="s">
        <v>10248</v>
      </c>
      <c r="C8641" s="387" t="s">
        <v>8354</v>
      </c>
      <c r="D8641" s="387" t="s">
        <v>8349</v>
      </c>
      <c r="E8641" s="378" t="s">
        <v>19893</v>
      </c>
    </row>
    <row r="8642" spans="1:5">
      <c r="A8642" s="387">
        <v>1800</v>
      </c>
      <c r="B8642" s="387" t="s">
        <v>10249</v>
      </c>
      <c r="C8642" s="387" t="s">
        <v>8354</v>
      </c>
      <c r="D8642" s="387" t="s">
        <v>8349</v>
      </c>
      <c r="E8642" s="378" t="s">
        <v>19894</v>
      </c>
    </row>
    <row r="8643" spans="1:5">
      <c r="A8643" s="387">
        <v>1802</v>
      </c>
      <c r="B8643" s="387" t="s">
        <v>10250</v>
      </c>
      <c r="C8643" s="387" t="s">
        <v>8354</v>
      </c>
      <c r="D8643" s="387" t="s">
        <v>8349</v>
      </c>
      <c r="E8643" s="378" t="s">
        <v>19895</v>
      </c>
    </row>
    <row r="8644" spans="1:5">
      <c r="A8644" s="387">
        <v>40385</v>
      </c>
      <c r="B8644" s="387" t="s">
        <v>10251</v>
      </c>
      <c r="C8644" s="387" t="s">
        <v>8354</v>
      </c>
      <c r="D8644" s="387" t="s">
        <v>8367</v>
      </c>
      <c r="E8644" s="378" t="s">
        <v>10341</v>
      </c>
    </row>
    <row r="8645" spans="1:5">
      <c r="A8645" s="387">
        <v>40383</v>
      </c>
      <c r="B8645" s="387" t="s">
        <v>10252</v>
      </c>
      <c r="C8645" s="387" t="s">
        <v>8354</v>
      </c>
      <c r="D8645" s="387" t="s">
        <v>8367</v>
      </c>
      <c r="E8645" s="378" t="s">
        <v>15210</v>
      </c>
    </row>
    <row r="8646" spans="1:5">
      <c r="A8646" s="387">
        <v>40378</v>
      </c>
      <c r="B8646" s="387" t="s">
        <v>10253</v>
      </c>
      <c r="C8646" s="387" t="s">
        <v>8354</v>
      </c>
      <c r="D8646" s="387" t="s">
        <v>8367</v>
      </c>
      <c r="E8646" s="378" t="s">
        <v>13908</v>
      </c>
    </row>
    <row r="8647" spans="1:5">
      <c r="A8647" s="387">
        <v>40382</v>
      </c>
      <c r="B8647" s="387" t="s">
        <v>10254</v>
      </c>
      <c r="C8647" s="387" t="s">
        <v>8354</v>
      </c>
      <c r="D8647" s="387" t="s">
        <v>8367</v>
      </c>
      <c r="E8647" s="378" t="s">
        <v>15211</v>
      </c>
    </row>
    <row r="8648" spans="1:5">
      <c r="A8648" s="387">
        <v>40422</v>
      </c>
      <c r="B8648" s="387" t="s">
        <v>10255</v>
      </c>
      <c r="C8648" s="387" t="s">
        <v>8354</v>
      </c>
      <c r="D8648" s="387" t="s">
        <v>8367</v>
      </c>
      <c r="E8648" s="378" t="s">
        <v>15216</v>
      </c>
    </row>
    <row r="8649" spans="1:5">
      <c r="A8649" s="387">
        <v>40387</v>
      </c>
      <c r="B8649" s="387" t="s">
        <v>10256</v>
      </c>
      <c r="C8649" s="387" t="s">
        <v>8354</v>
      </c>
      <c r="D8649" s="387" t="s">
        <v>8367</v>
      </c>
      <c r="E8649" s="378" t="s">
        <v>15217</v>
      </c>
    </row>
    <row r="8650" spans="1:5">
      <c r="A8650" s="387">
        <v>40380</v>
      </c>
      <c r="B8650" s="387" t="s">
        <v>10257</v>
      </c>
      <c r="C8650" s="387" t="s">
        <v>8354</v>
      </c>
      <c r="D8650" s="387" t="s">
        <v>8367</v>
      </c>
      <c r="E8650" s="378" t="s">
        <v>14739</v>
      </c>
    </row>
    <row r="8651" spans="1:5">
      <c r="A8651" s="387">
        <v>40390</v>
      </c>
      <c r="B8651" s="387" t="s">
        <v>10258</v>
      </c>
      <c r="C8651" s="387" t="s">
        <v>8354</v>
      </c>
      <c r="D8651" s="387" t="s">
        <v>8367</v>
      </c>
      <c r="E8651" s="378" t="s">
        <v>15218</v>
      </c>
    </row>
    <row r="8652" spans="1:5">
      <c r="A8652" s="387">
        <v>40413</v>
      </c>
      <c r="B8652" s="387" t="s">
        <v>10259</v>
      </c>
      <c r="C8652" s="387" t="s">
        <v>8354</v>
      </c>
      <c r="D8652" s="387" t="s">
        <v>8367</v>
      </c>
      <c r="E8652" s="378" t="s">
        <v>14997</v>
      </c>
    </row>
    <row r="8653" spans="1:5">
      <c r="A8653" s="387">
        <v>40415</v>
      </c>
      <c r="B8653" s="387" t="s">
        <v>10260</v>
      </c>
      <c r="C8653" s="387" t="s">
        <v>8354</v>
      </c>
      <c r="D8653" s="387" t="s">
        <v>8367</v>
      </c>
      <c r="E8653" s="378" t="s">
        <v>7017</v>
      </c>
    </row>
    <row r="8654" spans="1:5">
      <c r="A8654" s="387">
        <v>40417</v>
      </c>
      <c r="B8654" s="387" t="s">
        <v>10261</v>
      </c>
      <c r="C8654" s="387" t="s">
        <v>8354</v>
      </c>
      <c r="D8654" s="387" t="s">
        <v>8367</v>
      </c>
      <c r="E8654" s="378" t="s">
        <v>5385</v>
      </c>
    </row>
    <row r="8655" spans="1:5">
      <c r="A8655" s="387">
        <v>39271</v>
      </c>
      <c r="B8655" s="387" t="s">
        <v>10262</v>
      </c>
      <c r="C8655" s="387" t="s">
        <v>8354</v>
      </c>
      <c r="D8655" s="387" t="s">
        <v>8349</v>
      </c>
      <c r="E8655" s="378" t="s">
        <v>1131</v>
      </c>
    </row>
    <row r="8656" spans="1:5">
      <c r="A8656" s="387">
        <v>39273</v>
      </c>
      <c r="B8656" s="387" t="s">
        <v>10263</v>
      </c>
      <c r="C8656" s="387" t="s">
        <v>8354</v>
      </c>
      <c r="D8656" s="387" t="s">
        <v>8349</v>
      </c>
      <c r="E8656" s="378" t="s">
        <v>15219</v>
      </c>
    </row>
    <row r="8657" spans="1:5">
      <c r="A8657" s="387">
        <v>39272</v>
      </c>
      <c r="B8657" s="387" t="s">
        <v>10264</v>
      </c>
      <c r="C8657" s="387" t="s">
        <v>8354</v>
      </c>
      <c r="D8657" s="387" t="s">
        <v>8349</v>
      </c>
      <c r="E8657" s="378" t="s">
        <v>10615</v>
      </c>
    </row>
    <row r="8658" spans="1:5">
      <c r="A8658" s="387">
        <v>1875</v>
      </c>
      <c r="B8658" s="387" t="s">
        <v>10265</v>
      </c>
      <c r="C8658" s="387" t="s">
        <v>8354</v>
      </c>
      <c r="D8658" s="387" t="s">
        <v>8349</v>
      </c>
      <c r="E8658" s="378" t="s">
        <v>8792</v>
      </c>
    </row>
    <row r="8659" spans="1:5">
      <c r="A8659" s="387">
        <v>1874</v>
      </c>
      <c r="B8659" s="387" t="s">
        <v>10267</v>
      </c>
      <c r="C8659" s="387" t="s">
        <v>8354</v>
      </c>
      <c r="D8659" s="387" t="s">
        <v>8349</v>
      </c>
      <c r="E8659" s="378" t="s">
        <v>513</v>
      </c>
    </row>
    <row r="8660" spans="1:5">
      <c r="A8660" s="387">
        <v>1870</v>
      </c>
      <c r="B8660" s="387" t="s">
        <v>10268</v>
      </c>
      <c r="C8660" s="387" t="s">
        <v>8354</v>
      </c>
      <c r="D8660" s="387" t="s">
        <v>8352</v>
      </c>
      <c r="E8660" s="378" t="s">
        <v>13905</v>
      </c>
    </row>
    <row r="8661" spans="1:5">
      <c r="A8661" s="387">
        <v>1884</v>
      </c>
      <c r="B8661" s="387" t="s">
        <v>10269</v>
      </c>
      <c r="C8661" s="387" t="s">
        <v>8354</v>
      </c>
      <c r="D8661" s="387" t="s">
        <v>8349</v>
      </c>
      <c r="E8661" s="378" t="s">
        <v>8967</v>
      </c>
    </row>
    <row r="8662" spans="1:5">
      <c r="A8662" s="387">
        <v>1887</v>
      </c>
      <c r="B8662" s="387" t="s">
        <v>10270</v>
      </c>
      <c r="C8662" s="387" t="s">
        <v>8354</v>
      </c>
      <c r="D8662" s="387" t="s">
        <v>8349</v>
      </c>
      <c r="E8662" s="378" t="s">
        <v>11650</v>
      </c>
    </row>
    <row r="8663" spans="1:5">
      <c r="A8663" s="387">
        <v>1876</v>
      </c>
      <c r="B8663" s="387" t="s">
        <v>10271</v>
      </c>
      <c r="C8663" s="387" t="s">
        <v>8354</v>
      </c>
      <c r="D8663" s="387" t="s">
        <v>8349</v>
      </c>
      <c r="E8663" s="378" t="s">
        <v>3359</v>
      </c>
    </row>
    <row r="8664" spans="1:5">
      <c r="A8664" s="387">
        <v>1879</v>
      </c>
      <c r="B8664" s="387" t="s">
        <v>10272</v>
      </c>
      <c r="C8664" s="387" t="s">
        <v>8354</v>
      </c>
      <c r="D8664" s="387" t="s">
        <v>8349</v>
      </c>
      <c r="E8664" s="378" t="s">
        <v>1553</v>
      </c>
    </row>
    <row r="8665" spans="1:5">
      <c r="A8665" s="387">
        <v>1877</v>
      </c>
      <c r="B8665" s="387" t="s">
        <v>10273</v>
      </c>
      <c r="C8665" s="387" t="s">
        <v>8354</v>
      </c>
      <c r="D8665" s="387" t="s">
        <v>8349</v>
      </c>
      <c r="E8665" s="378" t="s">
        <v>12395</v>
      </c>
    </row>
    <row r="8666" spans="1:5">
      <c r="A8666" s="387">
        <v>1878</v>
      </c>
      <c r="B8666" s="387" t="s">
        <v>10274</v>
      </c>
      <c r="C8666" s="387" t="s">
        <v>8354</v>
      </c>
      <c r="D8666" s="387" t="s">
        <v>8349</v>
      </c>
      <c r="E8666" s="378" t="s">
        <v>19896</v>
      </c>
    </row>
    <row r="8667" spans="1:5">
      <c r="A8667" s="387">
        <v>2621</v>
      </c>
      <c r="B8667" s="387" t="s">
        <v>10275</v>
      </c>
      <c r="C8667" s="387" t="s">
        <v>8354</v>
      </c>
      <c r="D8667" s="387" t="s">
        <v>8349</v>
      </c>
      <c r="E8667" s="378" t="s">
        <v>19897</v>
      </c>
    </row>
    <row r="8668" spans="1:5">
      <c r="A8668" s="387">
        <v>2616</v>
      </c>
      <c r="B8668" s="387" t="s">
        <v>10276</v>
      </c>
      <c r="C8668" s="387" t="s">
        <v>8354</v>
      </c>
      <c r="D8668" s="387" t="s">
        <v>8349</v>
      </c>
      <c r="E8668" s="378" t="s">
        <v>10277</v>
      </c>
    </row>
    <row r="8669" spans="1:5">
      <c r="A8669" s="387">
        <v>2633</v>
      </c>
      <c r="B8669" s="387" t="s">
        <v>10278</v>
      </c>
      <c r="C8669" s="387" t="s">
        <v>8354</v>
      </c>
      <c r="D8669" s="387" t="s">
        <v>8349</v>
      </c>
      <c r="E8669" s="378" t="s">
        <v>7073</v>
      </c>
    </row>
    <row r="8670" spans="1:5">
      <c r="A8670" s="387">
        <v>2617</v>
      </c>
      <c r="B8670" s="387" t="s">
        <v>10279</v>
      </c>
      <c r="C8670" s="387" t="s">
        <v>8354</v>
      </c>
      <c r="D8670" s="387" t="s">
        <v>8349</v>
      </c>
      <c r="E8670" s="378" t="s">
        <v>1020</v>
      </c>
    </row>
    <row r="8671" spans="1:5">
      <c r="A8671" s="387">
        <v>2618</v>
      </c>
      <c r="B8671" s="387" t="s">
        <v>10280</v>
      </c>
      <c r="C8671" s="387" t="s">
        <v>8354</v>
      </c>
      <c r="D8671" s="387" t="s">
        <v>8349</v>
      </c>
      <c r="E8671" s="378" t="s">
        <v>19192</v>
      </c>
    </row>
    <row r="8672" spans="1:5">
      <c r="A8672" s="387">
        <v>2632</v>
      </c>
      <c r="B8672" s="387" t="s">
        <v>10281</v>
      </c>
      <c r="C8672" s="387" t="s">
        <v>8354</v>
      </c>
      <c r="D8672" s="387" t="s">
        <v>8349</v>
      </c>
      <c r="E8672" s="378" t="s">
        <v>14225</v>
      </c>
    </row>
    <row r="8673" spans="1:5">
      <c r="A8673" s="387">
        <v>2631</v>
      </c>
      <c r="B8673" s="387" t="s">
        <v>10282</v>
      </c>
      <c r="C8673" s="387" t="s">
        <v>8354</v>
      </c>
      <c r="D8673" s="387" t="s">
        <v>8349</v>
      </c>
      <c r="E8673" s="378" t="s">
        <v>18843</v>
      </c>
    </row>
    <row r="8674" spans="1:5">
      <c r="A8674" s="387">
        <v>2619</v>
      </c>
      <c r="B8674" s="387" t="s">
        <v>10283</v>
      </c>
      <c r="C8674" s="387" t="s">
        <v>8354</v>
      </c>
      <c r="D8674" s="387" t="s">
        <v>8349</v>
      </c>
      <c r="E8674" s="378" t="s">
        <v>19898</v>
      </c>
    </row>
    <row r="8675" spans="1:5">
      <c r="A8675" s="387">
        <v>2620</v>
      </c>
      <c r="B8675" s="387" t="s">
        <v>10284</v>
      </c>
      <c r="C8675" s="387" t="s">
        <v>8354</v>
      </c>
      <c r="D8675" s="387" t="s">
        <v>8349</v>
      </c>
      <c r="E8675" s="378" t="s">
        <v>1193</v>
      </c>
    </row>
    <row r="8676" spans="1:5">
      <c r="A8676" s="387">
        <v>25968</v>
      </c>
      <c r="B8676" s="387" t="s">
        <v>10285</v>
      </c>
      <c r="C8676" s="387" t="s">
        <v>8354</v>
      </c>
      <c r="D8676" s="387" t="s">
        <v>8367</v>
      </c>
      <c r="E8676" s="378" t="s">
        <v>15062</v>
      </c>
    </row>
    <row r="8677" spans="1:5">
      <c r="A8677" s="387">
        <v>38369</v>
      </c>
      <c r="B8677" s="387" t="s">
        <v>10286</v>
      </c>
      <c r="C8677" s="387" t="s">
        <v>8354</v>
      </c>
      <c r="D8677" s="387" t="s">
        <v>8349</v>
      </c>
      <c r="E8677" s="378" t="s">
        <v>4424</v>
      </c>
    </row>
    <row r="8678" spans="1:5">
      <c r="A8678" s="387">
        <v>38370</v>
      </c>
      <c r="B8678" s="387" t="s">
        <v>10287</v>
      </c>
      <c r="C8678" s="387" t="s">
        <v>8354</v>
      </c>
      <c r="D8678" s="387" t="s">
        <v>8349</v>
      </c>
      <c r="E8678" s="378" t="s">
        <v>4424</v>
      </c>
    </row>
    <row r="8679" spans="1:5">
      <c r="A8679" s="387">
        <v>38372</v>
      </c>
      <c r="B8679" s="387" t="s">
        <v>10288</v>
      </c>
      <c r="C8679" s="387" t="s">
        <v>8354</v>
      </c>
      <c r="D8679" s="387" t="s">
        <v>8349</v>
      </c>
      <c r="E8679" s="378" t="s">
        <v>5379</v>
      </c>
    </row>
    <row r="8680" spans="1:5">
      <c r="A8680" s="387">
        <v>2357</v>
      </c>
      <c r="B8680" s="387" t="s">
        <v>10289</v>
      </c>
      <c r="C8680" s="387" t="s">
        <v>8557</v>
      </c>
      <c r="D8680" s="387" t="s">
        <v>8349</v>
      </c>
      <c r="E8680" s="378" t="s">
        <v>2600</v>
      </c>
    </row>
    <row r="8681" spans="1:5">
      <c r="A8681" s="387">
        <v>40806</v>
      </c>
      <c r="B8681" s="387" t="s">
        <v>10290</v>
      </c>
      <c r="C8681" s="387" t="s">
        <v>8559</v>
      </c>
      <c r="D8681" s="387" t="s">
        <v>8349</v>
      </c>
      <c r="E8681" s="378" t="s">
        <v>19899</v>
      </c>
    </row>
    <row r="8682" spans="1:5">
      <c r="A8682" s="387">
        <v>2355</v>
      </c>
      <c r="B8682" s="387" t="s">
        <v>10291</v>
      </c>
      <c r="C8682" s="387" t="s">
        <v>8557</v>
      </c>
      <c r="D8682" s="387" t="s">
        <v>8349</v>
      </c>
      <c r="E8682" s="378" t="s">
        <v>19900</v>
      </c>
    </row>
    <row r="8683" spans="1:5">
      <c r="A8683" s="387">
        <v>40805</v>
      </c>
      <c r="B8683" s="387" t="s">
        <v>10292</v>
      </c>
      <c r="C8683" s="387" t="s">
        <v>8559</v>
      </c>
      <c r="D8683" s="387" t="s">
        <v>8349</v>
      </c>
      <c r="E8683" s="378" t="s">
        <v>19901</v>
      </c>
    </row>
    <row r="8684" spans="1:5">
      <c r="A8684" s="387">
        <v>2358</v>
      </c>
      <c r="B8684" s="387" t="s">
        <v>10293</v>
      </c>
      <c r="C8684" s="387" t="s">
        <v>8557</v>
      </c>
      <c r="D8684" s="387" t="s">
        <v>8349</v>
      </c>
      <c r="E8684" s="378" t="s">
        <v>7927</v>
      </c>
    </row>
    <row r="8685" spans="1:5">
      <c r="A8685" s="387">
        <v>40807</v>
      </c>
      <c r="B8685" s="387" t="s">
        <v>10294</v>
      </c>
      <c r="C8685" s="387" t="s">
        <v>8559</v>
      </c>
      <c r="D8685" s="387" t="s">
        <v>8349</v>
      </c>
      <c r="E8685" s="378" t="s">
        <v>19902</v>
      </c>
    </row>
    <row r="8686" spans="1:5">
      <c r="A8686" s="387">
        <v>2359</v>
      </c>
      <c r="B8686" s="387" t="s">
        <v>10295</v>
      </c>
      <c r="C8686" s="387" t="s">
        <v>8557</v>
      </c>
      <c r="D8686" s="387" t="s">
        <v>8349</v>
      </c>
      <c r="E8686" s="378" t="s">
        <v>14658</v>
      </c>
    </row>
    <row r="8687" spans="1:5">
      <c r="A8687" s="387">
        <v>40808</v>
      </c>
      <c r="B8687" s="387" t="s">
        <v>10296</v>
      </c>
      <c r="C8687" s="387" t="s">
        <v>8559</v>
      </c>
      <c r="D8687" s="387" t="s">
        <v>8349</v>
      </c>
      <c r="E8687" s="378" t="s">
        <v>19903</v>
      </c>
    </row>
    <row r="8688" spans="1:5">
      <c r="A8688" s="387">
        <v>43144</v>
      </c>
      <c r="B8688" s="387" t="s">
        <v>10297</v>
      </c>
      <c r="C8688" s="387" t="s">
        <v>8437</v>
      </c>
      <c r="D8688" s="387" t="s">
        <v>8349</v>
      </c>
      <c r="E8688" s="378" t="s">
        <v>993</v>
      </c>
    </row>
    <row r="8689" spans="1:5">
      <c r="A8689" s="387">
        <v>39397</v>
      </c>
      <c r="B8689" s="387" t="s">
        <v>10298</v>
      </c>
      <c r="C8689" s="387" t="s">
        <v>8373</v>
      </c>
      <c r="D8689" s="387" t="s">
        <v>8349</v>
      </c>
      <c r="E8689" s="378" t="s">
        <v>2063</v>
      </c>
    </row>
    <row r="8690" spans="1:5">
      <c r="A8690" s="387">
        <v>2692</v>
      </c>
      <c r="B8690" s="387" t="s">
        <v>10299</v>
      </c>
      <c r="C8690" s="387" t="s">
        <v>8373</v>
      </c>
      <c r="D8690" s="387" t="s">
        <v>8349</v>
      </c>
      <c r="E8690" s="378" t="s">
        <v>13943</v>
      </c>
    </row>
    <row r="8691" spans="1:5">
      <c r="A8691" s="387">
        <v>5330</v>
      </c>
      <c r="B8691" s="387" t="s">
        <v>10300</v>
      </c>
      <c r="C8691" s="387" t="s">
        <v>8373</v>
      </c>
      <c r="D8691" s="387" t="s">
        <v>8349</v>
      </c>
      <c r="E8691" s="378" t="s">
        <v>1861</v>
      </c>
    </row>
    <row r="8692" spans="1:5">
      <c r="A8692" s="387">
        <v>26017</v>
      </c>
      <c r="B8692" s="387" t="s">
        <v>10302</v>
      </c>
      <c r="C8692" s="387" t="s">
        <v>8354</v>
      </c>
      <c r="D8692" s="387" t="s">
        <v>8349</v>
      </c>
      <c r="E8692" s="378" t="s">
        <v>15220</v>
      </c>
    </row>
    <row r="8693" spans="1:5">
      <c r="A8693" s="387">
        <v>25931</v>
      </c>
      <c r="B8693" s="387" t="s">
        <v>10303</v>
      </c>
      <c r="C8693" s="387" t="s">
        <v>8354</v>
      </c>
      <c r="D8693" s="387" t="s">
        <v>8349</v>
      </c>
      <c r="E8693" s="378" t="s">
        <v>17004</v>
      </c>
    </row>
    <row r="8694" spans="1:5">
      <c r="A8694" s="387">
        <v>38140</v>
      </c>
      <c r="B8694" s="387" t="s">
        <v>10304</v>
      </c>
      <c r="C8694" s="387" t="s">
        <v>8354</v>
      </c>
      <c r="D8694" s="387" t="s">
        <v>8352</v>
      </c>
      <c r="E8694" s="378" t="s">
        <v>1319</v>
      </c>
    </row>
    <row r="8695" spans="1:5">
      <c r="A8695" s="387">
        <v>13887</v>
      </c>
      <c r="B8695" s="387" t="s">
        <v>10305</v>
      </c>
      <c r="C8695" s="387" t="s">
        <v>8354</v>
      </c>
      <c r="D8695" s="387" t="s">
        <v>8349</v>
      </c>
      <c r="E8695" s="378" t="s">
        <v>19904</v>
      </c>
    </row>
    <row r="8696" spans="1:5">
      <c r="A8696" s="387">
        <v>26018</v>
      </c>
      <c r="B8696" s="387" t="s">
        <v>10306</v>
      </c>
      <c r="C8696" s="387" t="s">
        <v>8354</v>
      </c>
      <c r="D8696" s="387" t="s">
        <v>8349</v>
      </c>
      <c r="E8696" s="378" t="s">
        <v>17910</v>
      </c>
    </row>
    <row r="8697" spans="1:5">
      <c r="A8697" s="387">
        <v>26019</v>
      </c>
      <c r="B8697" s="387" t="s">
        <v>10308</v>
      </c>
      <c r="C8697" s="387" t="s">
        <v>8354</v>
      </c>
      <c r="D8697" s="387" t="s">
        <v>8349</v>
      </c>
      <c r="E8697" s="378" t="s">
        <v>19905</v>
      </c>
    </row>
    <row r="8698" spans="1:5">
      <c r="A8698" s="387">
        <v>26020</v>
      </c>
      <c r="B8698" s="387" t="s">
        <v>10309</v>
      </c>
      <c r="C8698" s="387" t="s">
        <v>8354</v>
      </c>
      <c r="D8698" s="387" t="s">
        <v>8349</v>
      </c>
      <c r="E8698" s="378" t="s">
        <v>4628</v>
      </c>
    </row>
    <row r="8699" spans="1:5">
      <c r="A8699" s="387">
        <v>34544</v>
      </c>
      <c r="B8699" s="387" t="s">
        <v>10310</v>
      </c>
      <c r="C8699" s="387" t="s">
        <v>8354</v>
      </c>
      <c r="D8699" s="387" t="s">
        <v>8349</v>
      </c>
      <c r="E8699" s="378" t="s">
        <v>19906</v>
      </c>
    </row>
    <row r="8700" spans="1:5">
      <c r="A8700" s="387">
        <v>34729</v>
      </c>
      <c r="B8700" s="387" t="s">
        <v>10311</v>
      </c>
      <c r="C8700" s="387" t="s">
        <v>8354</v>
      </c>
      <c r="D8700" s="387" t="s">
        <v>8349</v>
      </c>
      <c r="E8700" s="378" t="s">
        <v>19907</v>
      </c>
    </row>
    <row r="8701" spans="1:5">
      <c r="A8701" s="387">
        <v>34734</v>
      </c>
      <c r="B8701" s="387" t="s">
        <v>10312</v>
      </c>
      <c r="C8701" s="387" t="s">
        <v>8354</v>
      </c>
      <c r="D8701" s="387" t="s">
        <v>8349</v>
      </c>
      <c r="E8701" s="378" t="s">
        <v>19908</v>
      </c>
    </row>
    <row r="8702" spans="1:5">
      <c r="A8702" s="387">
        <v>34738</v>
      </c>
      <c r="B8702" s="387" t="s">
        <v>10313</v>
      </c>
      <c r="C8702" s="387" t="s">
        <v>8354</v>
      </c>
      <c r="D8702" s="387" t="s">
        <v>8349</v>
      </c>
      <c r="E8702" s="378" t="s">
        <v>19909</v>
      </c>
    </row>
    <row r="8703" spans="1:5">
      <c r="A8703" s="387">
        <v>2391</v>
      </c>
      <c r="B8703" s="387" t="s">
        <v>10314</v>
      </c>
      <c r="C8703" s="387" t="s">
        <v>8354</v>
      </c>
      <c r="D8703" s="387" t="s">
        <v>8349</v>
      </c>
      <c r="E8703" s="378" t="s">
        <v>19910</v>
      </c>
    </row>
    <row r="8704" spans="1:5">
      <c r="A8704" s="387">
        <v>2374</v>
      </c>
      <c r="B8704" s="387" t="s">
        <v>10315</v>
      </c>
      <c r="C8704" s="387" t="s">
        <v>8354</v>
      </c>
      <c r="D8704" s="387" t="s">
        <v>8349</v>
      </c>
      <c r="E8704" s="378" t="s">
        <v>19911</v>
      </c>
    </row>
    <row r="8705" spans="1:5">
      <c r="A8705" s="387">
        <v>2377</v>
      </c>
      <c r="B8705" s="387" t="s">
        <v>10316</v>
      </c>
      <c r="C8705" s="387" t="s">
        <v>8354</v>
      </c>
      <c r="D8705" s="387" t="s">
        <v>8349</v>
      </c>
      <c r="E8705" s="378" t="s">
        <v>18225</v>
      </c>
    </row>
    <row r="8706" spans="1:5">
      <c r="A8706" s="387">
        <v>2393</v>
      </c>
      <c r="B8706" s="387" t="s">
        <v>10317</v>
      </c>
      <c r="C8706" s="387" t="s">
        <v>8354</v>
      </c>
      <c r="D8706" s="387" t="s">
        <v>8349</v>
      </c>
      <c r="E8706" s="378" t="s">
        <v>19912</v>
      </c>
    </row>
    <row r="8707" spans="1:5">
      <c r="A8707" s="387">
        <v>34705</v>
      </c>
      <c r="B8707" s="387" t="s">
        <v>10318</v>
      </c>
      <c r="C8707" s="387" t="s">
        <v>8354</v>
      </c>
      <c r="D8707" s="387" t="s">
        <v>8349</v>
      </c>
      <c r="E8707" s="378" t="s">
        <v>19913</v>
      </c>
    </row>
    <row r="8708" spans="1:5">
      <c r="A8708" s="387">
        <v>34707</v>
      </c>
      <c r="B8708" s="387" t="s">
        <v>10319</v>
      </c>
      <c r="C8708" s="387" t="s">
        <v>8354</v>
      </c>
      <c r="D8708" s="387" t="s">
        <v>8349</v>
      </c>
      <c r="E8708" s="378" t="s">
        <v>19914</v>
      </c>
    </row>
    <row r="8709" spans="1:5">
      <c r="A8709" s="387">
        <v>2378</v>
      </c>
      <c r="B8709" s="387" t="s">
        <v>10320</v>
      </c>
      <c r="C8709" s="387" t="s">
        <v>8354</v>
      </c>
      <c r="D8709" s="387" t="s">
        <v>8349</v>
      </c>
      <c r="E8709" s="378" t="s">
        <v>19915</v>
      </c>
    </row>
    <row r="8710" spans="1:5">
      <c r="A8710" s="387">
        <v>2379</v>
      </c>
      <c r="B8710" s="387" t="s">
        <v>10321</v>
      </c>
      <c r="C8710" s="387" t="s">
        <v>8354</v>
      </c>
      <c r="D8710" s="387" t="s">
        <v>8349</v>
      </c>
      <c r="E8710" s="378" t="s">
        <v>19915</v>
      </c>
    </row>
    <row r="8711" spans="1:5">
      <c r="A8711" s="387">
        <v>2376</v>
      </c>
      <c r="B8711" s="387" t="s">
        <v>10322</v>
      </c>
      <c r="C8711" s="387" t="s">
        <v>8354</v>
      </c>
      <c r="D8711" s="387" t="s">
        <v>8349</v>
      </c>
      <c r="E8711" s="378" t="s">
        <v>19916</v>
      </c>
    </row>
    <row r="8712" spans="1:5">
      <c r="A8712" s="387">
        <v>2394</v>
      </c>
      <c r="B8712" s="387" t="s">
        <v>10323</v>
      </c>
      <c r="C8712" s="387" t="s">
        <v>8354</v>
      </c>
      <c r="D8712" s="387" t="s">
        <v>8349</v>
      </c>
      <c r="E8712" s="378" t="s">
        <v>19917</v>
      </c>
    </row>
    <row r="8713" spans="1:5">
      <c r="A8713" s="387">
        <v>34686</v>
      </c>
      <c r="B8713" s="387" t="s">
        <v>10324</v>
      </c>
      <c r="C8713" s="387" t="s">
        <v>8354</v>
      </c>
      <c r="D8713" s="387" t="s">
        <v>8349</v>
      </c>
      <c r="E8713" s="378" t="s">
        <v>2620</v>
      </c>
    </row>
    <row r="8714" spans="1:5">
      <c r="A8714" s="387">
        <v>34616</v>
      </c>
      <c r="B8714" s="387" t="s">
        <v>10325</v>
      </c>
      <c r="C8714" s="387" t="s">
        <v>8354</v>
      </c>
      <c r="D8714" s="387" t="s">
        <v>8349</v>
      </c>
      <c r="E8714" s="378" t="s">
        <v>14246</v>
      </c>
    </row>
    <row r="8715" spans="1:5">
      <c r="A8715" s="387">
        <v>34623</v>
      </c>
      <c r="B8715" s="387" t="s">
        <v>10326</v>
      </c>
      <c r="C8715" s="387" t="s">
        <v>8354</v>
      </c>
      <c r="D8715" s="387" t="s">
        <v>8349</v>
      </c>
      <c r="E8715" s="378" t="s">
        <v>15221</v>
      </c>
    </row>
    <row r="8716" spans="1:5">
      <c r="A8716" s="387">
        <v>34628</v>
      </c>
      <c r="B8716" s="387" t="s">
        <v>10327</v>
      </c>
      <c r="C8716" s="387" t="s">
        <v>8354</v>
      </c>
      <c r="D8716" s="387" t="s">
        <v>8349</v>
      </c>
      <c r="E8716" s="378" t="s">
        <v>15222</v>
      </c>
    </row>
    <row r="8717" spans="1:5">
      <c r="A8717" s="387">
        <v>34653</v>
      </c>
      <c r="B8717" s="387" t="s">
        <v>10328</v>
      </c>
      <c r="C8717" s="387" t="s">
        <v>8354</v>
      </c>
      <c r="D8717" s="387" t="s">
        <v>8349</v>
      </c>
      <c r="E8717" s="378" t="s">
        <v>3343</v>
      </c>
    </row>
    <row r="8718" spans="1:5">
      <c r="A8718" s="387">
        <v>34688</v>
      </c>
      <c r="B8718" s="387" t="s">
        <v>10330</v>
      </c>
      <c r="C8718" s="387" t="s">
        <v>8354</v>
      </c>
      <c r="D8718" s="387" t="s">
        <v>8349</v>
      </c>
      <c r="E8718" s="378" t="s">
        <v>6811</v>
      </c>
    </row>
    <row r="8719" spans="1:5">
      <c r="A8719" s="387">
        <v>34709</v>
      </c>
      <c r="B8719" s="387" t="s">
        <v>10331</v>
      </c>
      <c r="C8719" s="387" t="s">
        <v>8354</v>
      </c>
      <c r="D8719" s="387" t="s">
        <v>8349</v>
      </c>
      <c r="E8719" s="378" t="s">
        <v>15223</v>
      </c>
    </row>
    <row r="8720" spans="1:5">
      <c r="A8720" s="387">
        <v>34714</v>
      </c>
      <c r="B8720" s="387" t="s">
        <v>10332</v>
      </c>
      <c r="C8720" s="387" t="s">
        <v>8354</v>
      </c>
      <c r="D8720" s="387" t="s">
        <v>8349</v>
      </c>
      <c r="E8720" s="378" t="s">
        <v>15224</v>
      </c>
    </row>
    <row r="8721" spans="1:5">
      <c r="A8721" s="387">
        <v>2388</v>
      </c>
      <c r="B8721" s="387" t="s">
        <v>10333</v>
      </c>
      <c r="C8721" s="387" t="s">
        <v>8354</v>
      </c>
      <c r="D8721" s="387" t="s">
        <v>8349</v>
      </c>
      <c r="E8721" s="378" t="s">
        <v>15225</v>
      </c>
    </row>
    <row r="8722" spans="1:5">
      <c r="A8722" s="387">
        <v>34606</v>
      </c>
      <c r="B8722" s="387" t="s">
        <v>10334</v>
      </c>
      <c r="C8722" s="387" t="s">
        <v>8354</v>
      </c>
      <c r="D8722" s="387" t="s">
        <v>8349</v>
      </c>
      <c r="E8722" s="378" t="s">
        <v>15226</v>
      </c>
    </row>
    <row r="8723" spans="1:5">
      <c r="A8723" s="387">
        <v>34689</v>
      </c>
      <c r="B8723" s="387" t="s">
        <v>10336</v>
      </c>
      <c r="C8723" s="387" t="s">
        <v>8354</v>
      </c>
      <c r="D8723" s="387" t="s">
        <v>8349</v>
      </c>
      <c r="E8723" s="378" t="s">
        <v>15227</v>
      </c>
    </row>
    <row r="8724" spans="1:5">
      <c r="A8724" s="387">
        <v>2370</v>
      </c>
      <c r="B8724" s="387" t="s">
        <v>10338</v>
      </c>
      <c r="C8724" s="387" t="s">
        <v>8354</v>
      </c>
      <c r="D8724" s="387" t="s">
        <v>8352</v>
      </c>
      <c r="E8724" s="378" t="s">
        <v>3364</v>
      </c>
    </row>
    <row r="8725" spans="1:5">
      <c r="A8725" s="387">
        <v>2386</v>
      </c>
      <c r="B8725" s="387" t="s">
        <v>10339</v>
      </c>
      <c r="C8725" s="387" t="s">
        <v>8354</v>
      </c>
      <c r="D8725" s="387" t="s">
        <v>8349</v>
      </c>
      <c r="E8725" s="378" t="s">
        <v>17045</v>
      </c>
    </row>
    <row r="8726" spans="1:5">
      <c r="A8726" s="387">
        <v>2392</v>
      </c>
      <c r="B8726" s="387" t="s">
        <v>10340</v>
      </c>
      <c r="C8726" s="387" t="s">
        <v>8354</v>
      </c>
      <c r="D8726" s="387" t="s">
        <v>8349</v>
      </c>
      <c r="E8726" s="378" t="s">
        <v>19918</v>
      </c>
    </row>
    <row r="8727" spans="1:5">
      <c r="A8727" s="387">
        <v>2373</v>
      </c>
      <c r="B8727" s="387" t="s">
        <v>10342</v>
      </c>
      <c r="C8727" s="387" t="s">
        <v>8354</v>
      </c>
      <c r="D8727" s="387" t="s">
        <v>8349</v>
      </c>
      <c r="E8727" s="378" t="s">
        <v>19919</v>
      </c>
    </row>
    <row r="8728" spans="1:5">
      <c r="A8728" s="387">
        <v>39465</v>
      </c>
      <c r="B8728" s="387" t="s">
        <v>10343</v>
      </c>
      <c r="C8728" s="387" t="s">
        <v>8354</v>
      </c>
      <c r="D8728" s="387" t="s">
        <v>8349</v>
      </c>
      <c r="E8728" s="378" t="s">
        <v>19920</v>
      </c>
    </row>
    <row r="8729" spans="1:5">
      <c r="A8729" s="387">
        <v>39466</v>
      </c>
      <c r="B8729" s="387" t="s">
        <v>10344</v>
      </c>
      <c r="C8729" s="387" t="s">
        <v>8354</v>
      </c>
      <c r="D8729" s="387" t="s">
        <v>8349</v>
      </c>
      <c r="E8729" s="378" t="s">
        <v>19921</v>
      </c>
    </row>
    <row r="8730" spans="1:5">
      <c r="A8730" s="387">
        <v>39467</v>
      </c>
      <c r="B8730" s="387" t="s">
        <v>10345</v>
      </c>
      <c r="C8730" s="387" t="s">
        <v>8354</v>
      </c>
      <c r="D8730" s="387" t="s">
        <v>8349</v>
      </c>
      <c r="E8730" s="378" t="s">
        <v>19922</v>
      </c>
    </row>
    <row r="8731" spans="1:5">
      <c r="A8731" s="387">
        <v>39468</v>
      </c>
      <c r="B8731" s="387" t="s">
        <v>10346</v>
      </c>
      <c r="C8731" s="387" t="s">
        <v>8354</v>
      </c>
      <c r="D8731" s="387" t="s">
        <v>8349</v>
      </c>
      <c r="E8731" s="378" t="s">
        <v>19923</v>
      </c>
    </row>
    <row r="8732" spans="1:5">
      <c r="A8732" s="387">
        <v>39469</v>
      </c>
      <c r="B8732" s="387" t="s">
        <v>10347</v>
      </c>
      <c r="C8732" s="387" t="s">
        <v>8354</v>
      </c>
      <c r="D8732" s="387" t="s">
        <v>8349</v>
      </c>
      <c r="E8732" s="378" t="s">
        <v>18527</v>
      </c>
    </row>
    <row r="8733" spans="1:5">
      <c r="A8733" s="387">
        <v>39470</v>
      </c>
      <c r="B8733" s="387" t="s">
        <v>10348</v>
      </c>
      <c r="C8733" s="387" t="s">
        <v>8354</v>
      </c>
      <c r="D8733" s="387" t="s">
        <v>8349</v>
      </c>
      <c r="E8733" s="378" t="s">
        <v>19924</v>
      </c>
    </row>
    <row r="8734" spans="1:5">
      <c r="A8734" s="387">
        <v>39471</v>
      </c>
      <c r="B8734" s="387" t="s">
        <v>10349</v>
      </c>
      <c r="C8734" s="387" t="s">
        <v>8354</v>
      </c>
      <c r="D8734" s="387" t="s">
        <v>8349</v>
      </c>
      <c r="E8734" s="378" t="s">
        <v>15228</v>
      </c>
    </row>
    <row r="8735" spans="1:5">
      <c r="A8735" s="387">
        <v>39472</v>
      </c>
      <c r="B8735" s="387" t="s">
        <v>10350</v>
      </c>
      <c r="C8735" s="387" t="s">
        <v>8354</v>
      </c>
      <c r="D8735" s="387" t="s">
        <v>8349</v>
      </c>
      <c r="E8735" s="378" t="s">
        <v>19925</v>
      </c>
    </row>
    <row r="8736" spans="1:5">
      <c r="A8736" s="387">
        <v>39473</v>
      </c>
      <c r="B8736" s="387" t="s">
        <v>10351</v>
      </c>
      <c r="C8736" s="387" t="s">
        <v>8354</v>
      </c>
      <c r="D8736" s="387" t="s">
        <v>8349</v>
      </c>
      <c r="E8736" s="378" t="s">
        <v>19926</v>
      </c>
    </row>
    <row r="8737" spans="1:5">
      <c r="A8737" s="387">
        <v>39474</v>
      </c>
      <c r="B8737" s="387" t="s">
        <v>10352</v>
      </c>
      <c r="C8737" s="387" t="s">
        <v>8354</v>
      </c>
      <c r="D8737" s="387" t="s">
        <v>8349</v>
      </c>
      <c r="E8737" s="378" t="s">
        <v>19927</v>
      </c>
    </row>
    <row r="8738" spans="1:5">
      <c r="A8738" s="387">
        <v>39475</v>
      </c>
      <c r="B8738" s="387" t="s">
        <v>10353</v>
      </c>
      <c r="C8738" s="387" t="s">
        <v>8354</v>
      </c>
      <c r="D8738" s="387" t="s">
        <v>8349</v>
      </c>
      <c r="E8738" s="378" t="s">
        <v>19928</v>
      </c>
    </row>
    <row r="8739" spans="1:5">
      <c r="A8739" s="387">
        <v>39476</v>
      </c>
      <c r="B8739" s="387" t="s">
        <v>10354</v>
      </c>
      <c r="C8739" s="387" t="s">
        <v>8354</v>
      </c>
      <c r="D8739" s="387" t="s">
        <v>8349</v>
      </c>
      <c r="E8739" s="378" t="s">
        <v>19929</v>
      </c>
    </row>
    <row r="8740" spans="1:5">
      <c r="A8740" s="387">
        <v>39477</v>
      </c>
      <c r="B8740" s="387" t="s">
        <v>10355</v>
      </c>
      <c r="C8740" s="387" t="s">
        <v>8354</v>
      </c>
      <c r="D8740" s="387" t="s">
        <v>8349</v>
      </c>
      <c r="E8740" s="378" t="s">
        <v>19930</v>
      </c>
    </row>
    <row r="8741" spans="1:5">
      <c r="A8741" s="387">
        <v>39478</v>
      </c>
      <c r="B8741" s="387" t="s">
        <v>10356</v>
      </c>
      <c r="C8741" s="387" t="s">
        <v>8354</v>
      </c>
      <c r="D8741" s="387" t="s">
        <v>8349</v>
      </c>
      <c r="E8741" s="378" t="s">
        <v>19931</v>
      </c>
    </row>
    <row r="8742" spans="1:5">
      <c r="A8742" s="387">
        <v>39479</v>
      </c>
      <c r="B8742" s="387" t="s">
        <v>10357</v>
      </c>
      <c r="C8742" s="387" t="s">
        <v>8354</v>
      </c>
      <c r="D8742" s="387" t="s">
        <v>8349</v>
      </c>
      <c r="E8742" s="378" t="s">
        <v>19932</v>
      </c>
    </row>
    <row r="8743" spans="1:5">
      <c r="A8743" s="387">
        <v>39480</v>
      </c>
      <c r="B8743" s="387" t="s">
        <v>10358</v>
      </c>
      <c r="C8743" s="387" t="s">
        <v>8354</v>
      </c>
      <c r="D8743" s="387" t="s">
        <v>8349</v>
      </c>
      <c r="E8743" s="378" t="s">
        <v>19933</v>
      </c>
    </row>
    <row r="8744" spans="1:5">
      <c r="A8744" s="387">
        <v>39459</v>
      </c>
      <c r="B8744" s="387" t="s">
        <v>10359</v>
      </c>
      <c r="C8744" s="387" t="s">
        <v>8354</v>
      </c>
      <c r="D8744" s="387" t="s">
        <v>8349</v>
      </c>
      <c r="E8744" s="378" t="s">
        <v>15229</v>
      </c>
    </row>
    <row r="8745" spans="1:5">
      <c r="A8745" s="387">
        <v>39445</v>
      </c>
      <c r="B8745" s="387" t="s">
        <v>10360</v>
      </c>
      <c r="C8745" s="387" t="s">
        <v>8354</v>
      </c>
      <c r="D8745" s="387" t="s">
        <v>8349</v>
      </c>
      <c r="E8745" s="378" t="s">
        <v>19934</v>
      </c>
    </row>
    <row r="8746" spans="1:5">
      <c r="A8746" s="387">
        <v>39446</v>
      </c>
      <c r="B8746" s="387" t="s">
        <v>10361</v>
      </c>
      <c r="C8746" s="387" t="s">
        <v>8354</v>
      </c>
      <c r="D8746" s="387" t="s">
        <v>8349</v>
      </c>
      <c r="E8746" s="378" t="s">
        <v>19935</v>
      </c>
    </row>
    <row r="8747" spans="1:5">
      <c r="A8747" s="387">
        <v>39447</v>
      </c>
      <c r="B8747" s="387" t="s">
        <v>10362</v>
      </c>
      <c r="C8747" s="387" t="s">
        <v>8354</v>
      </c>
      <c r="D8747" s="387" t="s">
        <v>8349</v>
      </c>
      <c r="E8747" s="378" t="s">
        <v>19936</v>
      </c>
    </row>
    <row r="8748" spans="1:5">
      <c r="A8748" s="387">
        <v>39448</v>
      </c>
      <c r="B8748" s="387" t="s">
        <v>10363</v>
      </c>
      <c r="C8748" s="387" t="s">
        <v>8354</v>
      </c>
      <c r="D8748" s="387" t="s">
        <v>8349</v>
      </c>
      <c r="E8748" s="378" t="s">
        <v>19937</v>
      </c>
    </row>
    <row r="8749" spans="1:5">
      <c r="A8749" s="387">
        <v>39450</v>
      </c>
      <c r="B8749" s="387" t="s">
        <v>10364</v>
      </c>
      <c r="C8749" s="387" t="s">
        <v>8354</v>
      </c>
      <c r="D8749" s="387" t="s">
        <v>8349</v>
      </c>
      <c r="E8749" s="378" t="s">
        <v>19938</v>
      </c>
    </row>
    <row r="8750" spans="1:5">
      <c r="A8750" s="387">
        <v>39451</v>
      </c>
      <c r="B8750" s="387" t="s">
        <v>10365</v>
      </c>
      <c r="C8750" s="387" t="s">
        <v>8354</v>
      </c>
      <c r="D8750" s="387" t="s">
        <v>8349</v>
      </c>
      <c r="E8750" s="378" t="s">
        <v>19939</v>
      </c>
    </row>
    <row r="8751" spans="1:5">
      <c r="A8751" s="387">
        <v>39452</v>
      </c>
      <c r="B8751" s="387" t="s">
        <v>10366</v>
      </c>
      <c r="C8751" s="387" t="s">
        <v>8354</v>
      </c>
      <c r="D8751" s="387" t="s">
        <v>8349</v>
      </c>
      <c r="E8751" s="378" t="s">
        <v>19940</v>
      </c>
    </row>
    <row r="8752" spans="1:5">
      <c r="A8752" s="387">
        <v>39523</v>
      </c>
      <c r="B8752" s="387" t="s">
        <v>10367</v>
      </c>
      <c r="C8752" s="387" t="s">
        <v>8354</v>
      </c>
      <c r="D8752" s="387" t="s">
        <v>8349</v>
      </c>
      <c r="E8752" s="378" t="s">
        <v>19941</v>
      </c>
    </row>
    <row r="8753" spans="1:5">
      <c r="A8753" s="387">
        <v>39449</v>
      </c>
      <c r="B8753" s="387" t="s">
        <v>10368</v>
      </c>
      <c r="C8753" s="387" t="s">
        <v>8354</v>
      </c>
      <c r="D8753" s="387" t="s">
        <v>8349</v>
      </c>
      <c r="E8753" s="378" t="s">
        <v>19942</v>
      </c>
    </row>
    <row r="8754" spans="1:5">
      <c r="A8754" s="387">
        <v>39455</v>
      </c>
      <c r="B8754" s="387" t="s">
        <v>10369</v>
      </c>
      <c r="C8754" s="387" t="s">
        <v>8354</v>
      </c>
      <c r="D8754" s="387" t="s">
        <v>8349</v>
      </c>
      <c r="E8754" s="378" t="s">
        <v>19943</v>
      </c>
    </row>
    <row r="8755" spans="1:5">
      <c r="A8755" s="387">
        <v>39456</v>
      </c>
      <c r="B8755" s="387" t="s">
        <v>10370</v>
      </c>
      <c r="C8755" s="387" t="s">
        <v>8354</v>
      </c>
      <c r="D8755" s="387" t="s">
        <v>8349</v>
      </c>
      <c r="E8755" s="378" t="s">
        <v>19944</v>
      </c>
    </row>
    <row r="8756" spans="1:5">
      <c r="A8756" s="387">
        <v>39457</v>
      </c>
      <c r="B8756" s="387" t="s">
        <v>10371</v>
      </c>
      <c r="C8756" s="387" t="s">
        <v>8354</v>
      </c>
      <c r="D8756" s="387" t="s">
        <v>8349</v>
      </c>
      <c r="E8756" s="378" t="s">
        <v>19923</v>
      </c>
    </row>
    <row r="8757" spans="1:5">
      <c r="A8757" s="387">
        <v>39458</v>
      </c>
      <c r="B8757" s="387" t="s">
        <v>10372</v>
      </c>
      <c r="C8757" s="387" t="s">
        <v>8354</v>
      </c>
      <c r="D8757" s="387" t="s">
        <v>8349</v>
      </c>
      <c r="E8757" s="378" t="s">
        <v>19945</v>
      </c>
    </row>
    <row r="8758" spans="1:5">
      <c r="A8758" s="387">
        <v>39464</v>
      </c>
      <c r="B8758" s="387" t="s">
        <v>10373</v>
      </c>
      <c r="C8758" s="387" t="s">
        <v>8354</v>
      </c>
      <c r="D8758" s="387" t="s">
        <v>8349</v>
      </c>
      <c r="E8758" s="378" t="s">
        <v>19946</v>
      </c>
    </row>
    <row r="8759" spans="1:5">
      <c r="A8759" s="387">
        <v>39460</v>
      </c>
      <c r="B8759" s="387" t="s">
        <v>10374</v>
      </c>
      <c r="C8759" s="387" t="s">
        <v>8354</v>
      </c>
      <c r="D8759" s="387" t="s">
        <v>8349</v>
      </c>
      <c r="E8759" s="378" t="s">
        <v>10553</v>
      </c>
    </row>
    <row r="8760" spans="1:5">
      <c r="A8760" s="387">
        <v>39461</v>
      </c>
      <c r="B8760" s="387" t="s">
        <v>10375</v>
      </c>
      <c r="C8760" s="387" t="s">
        <v>8354</v>
      </c>
      <c r="D8760" s="387" t="s">
        <v>8349</v>
      </c>
      <c r="E8760" s="378" t="s">
        <v>19947</v>
      </c>
    </row>
    <row r="8761" spans="1:5">
      <c r="A8761" s="387">
        <v>39462</v>
      </c>
      <c r="B8761" s="387" t="s">
        <v>10376</v>
      </c>
      <c r="C8761" s="387" t="s">
        <v>8354</v>
      </c>
      <c r="D8761" s="387" t="s">
        <v>8349</v>
      </c>
      <c r="E8761" s="378" t="s">
        <v>19948</v>
      </c>
    </row>
    <row r="8762" spans="1:5">
      <c r="A8762" s="387">
        <v>39463</v>
      </c>
      <c r="B8762" s="387" t="s">
        <v>10377</v>
      </c>
      <c r="C8762" s="387" t="s">
        <v>8354</v>
      </c>
      <c r="D8762" s="387" t="s">
        <v>8349</v>
      </c>
      <c r="E8762" s="378" t="s">
        <v>19949</v>
      </c>
    </row>
    <row r="8763" spans="1:5">
      <c r="A8763" s="387">
        <v>26039</v>
      </c>
      <c r="B8763" s="387" t="s">
        <v>10378</v>
      </c>
      <c r="C8763" s="387" t="s">
        <v>8354</v>
      </c>
      <c r="D8763" s="387" t="s">
        <v>8367</v>
      </c>
      <c r="E8763" s="378" t="s">
        <v>15230</v>
      </c>
    </row>
    <row r="8764" spans="1:5">
      <c r="A8764" s="387">
        <v>2401</v>
      </c>
      <c r="B8764" s="387" t="s">
        <v>10379</v>
      </c>
      <c r="C8764" s="387" t="s">
        <v>8354</v>
      </c>
      <c r="D8764" s="387" t="s">
        <v>8367</v>
      </c>
      <c r="E8764" s="378" t="s">
        <v>15231</v>
      </c>
    </row>
    <row r="8765" spans="1:5">
      <c r="A8765" s="387">
        <v>38870</v>
      </c>
      <c r="B8765" s="387" t="s">
        <v>10380</v>
      </c>
      <c r="C8765" s="387" t="s">
        <v>8354</v>
      </c>
      <c r="D8765" s="387" t="s">
        <v>8367</v>
      </c>
      <c r="E8765" s="378" t="s">
        <v>15232</v>
      </c>
    </row>
    <row r="8766" spans="1:5">
      <c r="A8766" s="387">
        <v>38869</v>
      </c>
      <c r="B8766" s="387" t="s">
        <v>10381</v>
      </c>
      <c r="C8766" s="387" t="s">
        <v>8354</v>
      </c>
      <c r="D8766" s="387" t="s">
        <v>8367</v>
      </c>
      <c r="E8766" s="378" t="s">
        <v>15233</v>
      </c>
    </row>
    <row r="8767" spans="1:5">
      <c r="A8767" s="387">
        <v>38872</v>
      </c>
      <c r="B8767" s="387" t="s">
        <v>10382</v>
      </c>
      <c r="C8767" s="387" t="s">
        <v>8354</v>
      </c>
      <c r="D8767" s="387" t="s">
        <v>8367</v>
      </c>
      <c r="E8767" s="378" t="s">
        <v>15234</v>
      </c>
    </row>
    <row r="8768" spans="1:5">
      <c r="A8768" s="387">
        <v>38871</v>
      </c>
      <c r="B8768" s="387" t="s">
        <v>10383</v>
      </c>
      <c r="C8768" s="387" t="s">
        <v>8354</v>
      </c>
      <c r="D8768" s="387" t="s">
        <v>8367</v>
      </c>
      <c r="E8768" s="378" t="s">
        <v>14793</v>
      </c>
    </row>
    <row r="8769" spans="1:5">
      <c r="A8769" s="387">
        <v>39283</v>
      </c>
      <c r="B8769" s="387" t="s">
        <v>10384</v>
      </c>
      <c r="C8769" s="387" t="s">
        <v>8354</v>
      </c>
      <c r="D8769" s="387" t="s">
        <v>8367</v>
      </c>
      <c r="E8769" s="378" t="s">
        <v>15235</v>
      </c>
    </row>
    <row r="8770" spans="1:5">
      <c r="A8770" s="387">
        <v>39284</v>
      </c>
      <c r="B8770" s="387" t="s">
        <v>10385</v>
      </c>
      <c r="C8770" s="387" t="s">
        <v>8354</v>
      </c>
      <c r="D8770" s="387" t="s">
        <v>8367</v>
      </c>
      <c r="E8770" s="378" t="s">
        <v>15236</v>
      </c>
    </row>
    <row r="8771" spans="1:5">
      <c r="A8771" s="387">
        <v>39285</v>
      </c>
      <c r="B8771" s="387" t="s">
        <v>10386</v>
      </c>
      <c r="C8771" s="387" t="s">
        <v>8354</v>
      </c>
      <c r="D8771" s="387" t="s">
        <v>8367</v>
      </c>
      <c r="E8771" s="378" t="s">
        <v>15237</v>
      </c>
    </row>
    <row r="8772" spans="1:5">
      <c r="A8772" s="387">
        <v>39286</v>
      </c>
      <c r="B8772" s="387" t="s">
        <v>10387</v>
      </c>
      <c r="C8772" s="387" t="s">
        <v>8354</v>
      </c>
      <c r="D8772" s="387" t="s">
        <v>8367</v>
      </c>
      <c r="E8772" s="378" t="s">
        <v>15238</v>
      </c>
    </row>
    <row r="8773" spans="1:5">
      <c r="A8773" s="387">
        <v>39287</v>
      </c>
      <c r="B8773" s="387" t="s">
        <v>10388</v>
      </c>
      <c r="C8773" s="387" t="s">
        <v>8354</v>
      </c>
      <c r="D8773" s="387" t="s">
        <v>8367</v>
      </c>
      <c r="E8773" s="378" t="s">
        <v>15239</v>
      </c>
    </row>
    <row r="8774" spans="1:5">
      <c r="A8774" s="387">
        <v>39288</v>
      </c>
      <c r="B8774" s="387" t="s">
        <v>10389</v>
      </c>
      <c r="C8774" s="387" t="s">
        <v>8354</v>
      </c>
      <c r="D8774" s="387" t="s">
        <v>8367</v>
      </c>
      <c r="E8774" s="378" t="s">
        <v>15240</v>
      </c>
    </row>
    <row r="8775" spans="1:5">
      <c r="A8775" s="387">
        <v>25976</v>
      </c>
      <c r="B8775" s="387" t="s">
        <v>10390</v>
      </c>
      <c r="C8775" s="387" t="s">
        <v>8351</v>
      </c>
      <c r="D8775" s="387" t="s">
        <v>8367</v>
      </c>
      <c r="E8775" s="378" t="s">
        <v>10391</v>
      </c>
    </row>
    <row r="8776" spans="1:5">
      <c r="A8776" s="387">
        <v>10629</v>
      </c>
      <c r="B8776" s="387" t="s">
        <v>10392</v>
      </c>
      <c r="C8776" s="387" t="s">
        <v>8351</v>
      </c>
      <c r="D8776" s="387" t="s">
        <v>8367</v>
      </c>
      <c r="E8776" s="378" t="s">
        <v>15241</v>
      </c>
    </row>
    <row r="8777" spans="1:5">
      <c r="A8777" s="387">
        <v>10698</v>
      </c>
      <c r="B8777" s="387" t="s">
        <v>10393</v>
      </c>
      <c r="C8777" s="387" t="s">
        <v>8351</v>
      </c>
      <c r="D8777" s="387" t="s">
        <v>8367</v>
      </c>
      <c r="E8777" s="378" t="s">
        <v>15242</v>
      </c>
    </row>
    <row r="8778" spans="1:5">
      <c r="A8778" s="387">
        <v>40521</v>
      </c>
      <c r="B8778" s="387" t="s">
        <v>10394</v>
      </c>
      <c r="C8778" s="387" t="s">
        <v>8354</v>
      </c>
      <c r="D8778" s="387" t="s">
        <v>8349</v>
      </c>
      <c r="E8778" s="378" t="s">
        <v>19950</v>
      </c>
    </row>
    <row r="8779" spans="1:5">
      <c r="A8779" s="387">
        <v>2432</v>
      </c>
      <c r="B8779" s="387" t="s">
        <v>10395</v>
      </c>
      <c r="C8779" s="387" t="s">
        <v>8354</v>
      </c>
      <c r="D8779" s="387" t="s">
        <v>8349</v>
      </c>
      <c r="E8779" s="378" t="s">
        <v>14370</v>
      </c>
    </row>
    <row r="8780" spans="1:5">
      <c r="A8780" s="387">
        <v>2433</v>
      </c>
      <c r="B8780" s="387" t="s">
        <v>10396</v>
      </c>
      <c r="C8780" s="387" t="s">
        <v>8354</v>
      </c>
      <c r="D8780" s="387" t="s">
        <v>8349</v>
      </c>
      <c r="E8780" s="378" t="s">
        <v>574</v>
      </c>
    </row>
    <row r="8781" spans="1:5">
      <c r="A8781" s="387">
        <v>2420</v>
      </c>
      <c r="B8781" s="387" t="s">
        <v>10397</v>
      </c>
      <c r="C8781" s="387" t="s">
        <v>8354</v>
      </c>
      <c r="D8781" s="387" t="s">
        <v>8349</v>
      </c>
      <c r="E8781" s="378" t="s">
        <v>5751</v>
      </c>
    </row>
    <row r="8782" spans="1:5">
      <c r="A8782" s="387">
        <v>11447</v>
      </c>
      <c r="B8782" s="387" t="s">
        <v>10399</v>
      </c>
      <c r="C8782" s="387" t="s">
        <v>8354</v>
      </c>
      <c r="D8782" s="387" t="s">
        <v>8349</v>
      </c>
      <c r="E8782" s="378" t="s">
        <v>15243</v>
      </c>
    </row>
    <row r="8783" spans="1:5">
      <c r="A8783" s="387">
        <v>11451</v>
      </c>
      <c r="B8783" s="387" t="s">
        <v>10401</v>
      </c>
      <c r="C8783" s="387" t="s">
        <v>8354</v>
      </c>
      <c r="D8783" s="387" t="s">
        <v>8349</v>
      </c>
      <c r="E8783" s="378" t="s">
        <v>15244</v>
      </c>
    </row>
    <row r="8784" spans="1:5">
      <c r="A8784" s="387">
        <v>11116</v>
      </c>
      <c r="B8784" s="387" t="s">
        <v>10402</v>
      </c>
      <c r="C8784" s="387" t="s">
        <v>8354</v>
      </c>
      <c r="D8784" s="387" t="s">
        <v>8349</v>
      </c>
      <c r="E8784" s="378" t="s">
        <v>19951</v>
      </c>
    </row>
    <row r="8785" spans="1:5">
      <c r="A8785" s="387">
        <v>38411</v>
      </c>
      <c r="B8785" s="387" t="s">
        <v>10403</v>
      </c>
      <c r="C8785" s="387" t="s">
        <v>8354</v>
      </c>
      <c r="D8785" s="387" t="s">
        <v>8349</v>
      </c>
      <c r="E8785" s="378" t="s">
        <v>19952</v>
      </c>
    </row>
    <row r="8786" spans="1:5">
      <c r="A8786" s="387">
        <v>1370</v>
      </c>
      <c r="B8786" s="387" t="s">
        <v>10404</v>
      </c>
      <c r="C8786" s="387" t="s">
        <v>8354</v>
      </c>
      <c r="D8786" s="387" t="s">
        <v>8349</v>
      </c>
      <c r="E8786" s="378" t="s">
        <v>3854</v>
      </c>
    </row>
    <row r="8787" spans="1:5">
      <c r="A8787" s="387">
        <v>38189</v>
      </c>
      <c r="B8787" s="387" t="s">
        <v>10405</v>
      </c>
      <c r="C8787" s="387" t="s">
        <v>8354</v>
      </c>
      <c r="D8787" s="387" t="s">
        <v>8349</v>
      </c>
      <c r="E8787" s="378" t="s">
        <v>15245</v>
      </c>
    </row>
    <row r="8788" spans="1:5">
      <c r="A8788" s="387">
        <v>38190</v>
      </c>
      <c r="B8788" s="387" t="s">
        <v>10406</v>
      </c>
      <c r="C8788" s="387" t="s">
        <v>8354</v>
      </c>
      <c r="D8788" s="387" t="s">
        <v>8349</v>
      </c>
      <c r="E8788" s="378" t="s">
        <v>19953</v>
      </c>
    </row>
    <row r="8789" spans="1:5">
      <c r="A8789" s="387">
        <v>36516</v>
      </c>
      <c r="B8789" s="387" t="s">
        <v>10407</v>
      </c>
      <c r="C8789" s="387" t="s">
        <v>8354</v>
      </c>
      <c r="D8789" s="387" t="s">
        <v>8367</v>
      </c>
      <c r="E8789" s="378" t="s">
        <v>15246</v>
      </c>
    </row>
    <row r="8790" spans="1:5">
      <c r="A8790" s="387">
        <v>34777</v>
      </c>
      <c r="B8790" s="387" t="s">
        <v>10408</v>
      </c>
      <c r="C8790" s="387" t="s">
        <v>8354</v>
      </c>
      <c r="D8790" s="387" t="s">
        <v>8349</v>
      </c>
      <c r="E8790" s="378" t="s">
        <v>15006</v>
      </c>
    </row>
    <row r="8791" spans="1:5">
      <c r="A8791" s="387">
        <v>7272</v>
      </c>
      <c r="B8791" s="387" t="s">
        <v>10409</v>
      </c>
      <c r="C8791" s="387" t="s">
        <v>8354</v>
      </c>
      <c r="D8791" s="387" t="s">
        <v>8349</v>
      </c>
      <c r="E8791" s="378" t="s">
        <v>9138</v>
      </c>
    </row>
    <row r="8792" spans="1:5">
      <c r="A8792" s="387">
        <v>10605</v>
      </c>
      <c r="B8792" s="387" t="s">
        <v>10410</v>
      </c>
      <c r="C8792" s="387" t="s">
        <v>8354</v>
      </c>
      <c r="D8792" s="387" t="s">
        <v>8349</v>
      </c>
      <c r="E8792" s="378" t="s">
        <v>1139</v>
      </c>
    </row>
    <row r="8793" spans="1:5">
      <c r="A8793" s="387">
        <v>10604</v>
      </c>
      <c r="B8793" s="387" t="s">
        <v>10411</v>
      </c>
      <c r="C8793" s="387" t="s">
        <v>8354</v>
      </c>
      <c r="D8793" s="387" t="s">
        <v>8349</v>
      </c>
      <c r="E8793" s="378" t="s">
        <v>3416</v>
      </c>
    </row>
    <row r="8794" spans="1:5">
      <c r="A8794" s="387">
        <v>672</v>
      </c>
      <c r="B8794" s="387" t="s">
        <v>10412</v>
      </c>
      <c r="C8794" s="387" t="s">
        <v>8354</v>
      </c>
      <c r="D8794" s="387" t="s">
        <v>8349</v>
      </c>
      <c r="E8794" s="378" t="s">
        <v>16198</v>
      </c>
    </row>
    <row r="8795" spans="1:5">
      <c r="A8795" s="387">
        <v>668</v>
      </c>
      <c r="B8795" s="387" t="s">
        <v>10413</v>
      </c>
      <c r="C8795" s="387" t="s">
        <v>8354</v>
      </c>
      <c r="D8795" s="387" t="s">
        <v>8349</v>
      </c>
      <c r="E8795" s="378" t="s">
        <v>10414</v>
      </c>
    </row>
    <row r="8796" spans="1:5">
      <c r="A8796" s="387">
        <v>10578</v>
      </c>
      <c r="B8796" s="387" t="s">
        <v>10415</v>
      </c>
      <c r="C8796" s="387" t="s">
        <v>8354</v>
      </c>
      <c r="D8796" s="387" t="s">
        <v>8349</v>
      </c>
      <c r="E8796" s="378" t="s">
        <v>926</v>
      </c>
    </row>
    <row r="8797" spans="1:5">
      <c r="A8797" s="387">
        <v>666</v>
      </c>
      <c r="B8797" s="387" t="s">
        <v>10416</v>
      </c>
      <c r="C8797" s="387" t="s">
        <v>8354</v>
      </c>
      <c r="D8797" s="387" t="s">
        <v>8349</v>
      </c>
      <c r="E8797" s="378" t="s">
        <v>15247</v>
      </c>
    </row>
    <row r="8798" spans="1:5">
      <c r="A8798" s="387">
        <v>665</v>
      </c>
      <c r="B8798" s="387" t="s">
        <v>10417</v>
      </c>
      <c r="C8798" s="387" t="s">
        <v>8354</v>
      </c>
      <c r="D8798" s="387" t="s">
        <v>8349</v>
      </c>
      <c r="E8798" s="378" t="s">
        <v>19954</v>
      </c>
    </row>
    <row r="8799" spans="1:5">
      <c r="A8799" s="387">
        <v>10577</v>
      </c>
      <c r="B8799" s="387" t="s">
        <v>10418</v>
      </c>
      <c r="C8799" s="387" t="s">
        <v>8354</v>
      </c>
      <c r="D8799" s="387" t="s">
        <v>8349</v>
      </c>
      <c r="E8799" s="378" t="s">
        <v>4733</v>
      </c>
    </row>
    <row r="8800" spans="1:5">
      <c r="A8800" s="387">
        <v>10583</v>
      </c>
      <c r="B8800" s="387" t="s">
        <v>10419</v>
      </c>
      <c r="C8800" s="387" t="s">
        <v>8354</v>
      </c>
      <c r="D8800" s="387" t="s">
        <v>8349</v>
      </c>
      <c r="E8800" s="378" t="s">
        <v>17289</v>
      </c>
    </row>
    <row r="8801" spans="1:5">
      <c r="A8801" s="387">
        <v>10579</v>
      </c>
      <c r="B8801" s="387" t="s">
        <v>10420</v>
      </c>
      <c r="C8801" s="387" t="s">
        <v>8354</v>
      </c>
      <c r="D8801" s="387" t="s">
        <v>8349</v>
      </c>
      <c r="E8801" s="378" t="s">
        <v>3133</v>
      </c>
    </row>
    <row r="8802" spans="1:5">
      <c r="A8802" s="387">
        <v>10582</v>
      </c>
      <c r="B8802" s="387" t="s">
        <v>10421</v>
      </c>
      <c r="C8802" s="387" t="s">
        <v>8354</v>
      </c>
      <c r="D8802" s="387" t="s">
        <v>8349</v>
      </c>
      <c r="E8802" s="378" t="s">
        <v>3364</v>
      </c>
    </row>
    <row r="8803" spans="1:5">
      <c r="A8803" s="387">
        <v>2436</v>
      </c>
      <c r="B8803" s="387" t="s">
        <v>10422</v>
      </c>
      <c r="C8803" s="387" t="s">
        <v>8557</v>
      </c>
      <c r="D8803" s="387" t="s">
        <v>8352</v>
      </c>
      <c r="E8803" s="378" t="s">
        <v>14236</v>
      </c>
    </row>
    <row r="8804" spans="1:5">
      <c r="A8804" s="387">
        <v>40918</v>
      </c>
      <c r="B8804" s="387" t="s">
        <v>10424</v>
      </c>
      <c r="C8804" s="387" t="s">
        <v>8559</v>
      </c>
      <c r="D8804" s="387" t="s">
        <v>8349</v>
      </c>
      <c r="E8804" s="378" t="s">
        <v>19955</v>
      </c>
    </row>
    <row r="8805" spans="1:5">
      <c r="A8805" s="387">
        <v>2439</v>
      </c>
      <c r="B8805" s="387" t="s">
        <v>10425</v>
      </c>
      <c r="C8805" s="387" t="s">
        <v>8557</v>
      </c>
      <c r="D8805" s="387" t="s">
        <v>8349</v>
      </c>
      <c r="E8805" s="378" t="s">
        <v>14236</v>
      </c>
    </row>
    <row r="8806" spans="1:5">
      <c r="A8806" s="387">
        <v>40923</v>
      </c>
      <c r="B8806" s="387" t="s">
        <v>10426</v>
      </c>
      <c r="C8806" s="387" t="s">
        <v>8559</v>
      </c>
      <c r="D8806" s="387" t="s">
        <v>8349</v>
      </c>
      <c r="E8806" s="378" t="s">
        <v>19955</v>
      </c>
    </row>
    <row r="8807" spans="1:5">
      <c r="A8807" s="387">
        <v>10998</v>
      </c>
      <c r="B8807" s="387" t="s">
        <v>10427</v>
      </c>
      <c r="C8807" s="387" t="s">
        <v>8437</v>
      </c>
      <c r="D8807" s="387" t="s">
        <v>8349</v>
      </c>
      <c r="E8807" s="378" t="s">
        <v>15248</v>
      </c>
    </row>
    <row r="8808" spans="1:5">
      <c r="A8808" s="387">
        <v>11002</v>
      </c>
      <c r="B8808" s="387" t="s">
        <v>10428</v>
      </c>
      <c r="C8808" s="387" t="s">
        <v>8437</v>
      </c>
      <c r="D8808" s="387" t="s">
        <v>8349</v>
      </c>
      <c r="E8808" s="378" t="s">
        <v>7978</v>
      </c>
    </row>
    <row r="8809" spans="1:5">
      <c r="A8809" s="387">
        <v>10999</v>
      </c>
      <c r="B8809" s="387" t="s">
        <v>10429</v>
      </c>
      <c r="C8809" s="387" t="s">
        <v>8437</v>
      </c>
      <c r="D8809" s="387" t="s">
        <v>8349</v>
      </c>
      <c r="E8809" s="378" t="s">
        <v>6878</v>
      </c>
    </row>
    <row r="8810" spans="1:5">
      <c r="A8810" s="387">
        <v>10997</v>
      </c>
      <c r="B8810" s="387" t="s">
        <v>10430</v>
      </c>
      <c r="C8810" s="387" t="s">
        <v>8437</v>
      </c>
      <c r="D8810" s="387" t="s">
        <v>8352</v>
      </c>
      <c r="E8810" s="378" t="s">
        <v>4798</v>
      </c>
    </row>
    <row r="8811" spans="1:5">
      <c r="A8811" s="387">
        <v>2685</v>
      </c>
      <c r="B8811" s="387" t="s">
        <v>10431</v>
      </c>
      <c r="C8811" s="387" t="s">
        <v>8378</v>
      </c>
      <c r="D8811" s="387" t="s">
        <v>8349</v>
      </c>
      <c r="E8811" s="378" t="s">
        <v>9225</v>
      </c>
    </row>
    <row r="8812" spans="1:5">
      <c r="A8812" s="387">
        <v>2680</v>
      </c>
      <c r="B8812" s="387" t="s">
        <v>10432</v>
      </c>
      <c r="C8812" s="387" t="s">
        <v>8378</v>
      </c>
      <c r="D8812" s="387" t="s">
        <v>8349</v>
      </c>
      <c r="E8812" s="378" t="s">
        <v>4443</v>
      </c>
    </row>
    <row r="8813" spans="1:5">
      <c r="A8813" s="387">
        <v>2684</v>
      </c>
      <c r="B8813" s="387" t="s">
        <v>10433</v>
      </c>
      <c r="C8813" s="387" t="s">
        <v>8378</v>
      </c>
      <c r="D8813" s="387" t="s">
        <v>8349</v>
      </c>
      <c r="E8813" s="378" t="s">
        <v>3272</v>
      </c>
    </row>
    <row r="8814" spans="1:5">
      <c r="A8814" s="387">
        <v>2673</v>
      </c>
      <c r="B8814" s="387" t="s">
        <v>10435</v>
      </c>
      <c r="C8814" s="387" t="s">
        <v>8378</v>
      </c>
      <c r="D8814" s="387" t="s">
        <v>8352</v>
      </c>
      <c r="E8814" s="378" t="s">
        <v>1271</v>
      </c>
    </row>
    <row r="8815" spans="1:5">
      <c r="A8815" s="387">
        <v>2681</v>
      </c>
      <c r="B8815" s="387" t="s">
        <v>10436</v>
      </c>
      <c r="C8815" s="387" t="s">
        <v>8378</v>
      </c>
      <c r="D8815" s="387" t="s">
        <v>8349</v>
      </c>
      <c r="E8815" s="378" t="s">
        <v>1632</v>
      </c>
    </row>
    <row r="8816" spans="1:5">
      <c r="A8816" s="387">
        <v>2682</v>
      </c>
      <c r="B8816" s="387" t="s">
        <v>10437</v>
      </c>
      <c r="C8816" s="387" t="s">
        <v>8378</v>
      </c>
      <c r="D8816" s="387" t="s">
        <v>8349</v>
      </c>
      <c r="E8816" s="378" t="s">
        <v>14512</v>
      </c>
    </row>
    <row r="8817" spans="1:5">
      <c r="A8817" s="387">
        <v>2686</v>
      </c>
      <c r="B8817" s="387" t="s">
        <v>10438</v>
      </c>
      <c r="C8817" s="387" t="s">
        <v>8378</v>
      </c>
      <c r="D8817" s="387" t="s">
        <v>8349</v>
      </c>
      <c r="E8817" s="378" t="s">
        <v>14514</v>
      </c>
    </row>
    <row r="8818" spans="1:5">
      <c r="A8818" s="387">
        <v>2674</v>
      </c>
      <c r="B8818" s="387" t="s">
        <v>10440</v>
      </c>
      <c r="C8818" s="387" t="s">
        <v>8378</v>
      </c>
      <c r="D8818" s="387" t="s">
        <v>8349</v>
      </c>
      <c r="E8818" s="378" t="s">
        <v>1167</v>
      </c>
    </row>
    <row r="8819" spans="1:5">
      <c r="A8819" s="387">
        <v>2683</v>
      </c>
      <c r="B8819" s="387" t="s">
        <v>10441</v>
      </c>
      <c r="C8819" s="387" t="s">
        <v>8378</v>
      </c>
      <c r="D8819" s="387" t="s">
        <v>8349</v>
      </c>
      <c r="E8819" s="378" t="s">
        <v>19956</v>
      </c>
    </row>
    <row r="8820" spans="1:5">
      <c r="A8820" s="387">
        <v>2676</v>
      </c>
      <c r="B8820" s="387" t="s">
        <v>10442</v>
      </c>
      <c r="C8820" s="387" t="s">
        <v>8378</v>
      </c>
      <c r="D8820" s="387" t="s">
        <v>8349</v>
      </c>
      <c r="E8820" s="378" t="s">
        <v>10472</v>
      </c>
    </row>
    <row r="8821" spans="1:5">
      <c r="A8821" s="387">
        <v>2678</v>
      </c>
      <c r="B8821" s="387" t="s">
        <v>10444</v>
      </c>
      <c r="C8821" s="387" t="s">
        <v>8378</v>
      </c>
      <c r="D8821" s="387" t="s">
        <v>8349</v>
      </c>
      <c r="E8821" s="378" t="s">
        <v>14968</v>
      </c>
    </row>
    <row r="8822" spans="1:5">
      <c r="A8822" s="387">
        <v>2679</v>
      </c>
      <c r="B8822" s="387" t="s">
        <v>10445</v>
      </c>
      <c r="C8822" s="387" t="s">
        <v>8378</v>
      </c>
      <c r="D8822" s="387" t="s">
        <v>8349</v>
      </c>
      <c r="E8822" s="378" t="s">
        <v>1041</v>
      </c>
    </row>
    <row r="8823" spans="1:5">
      <c r="A8823" s="387">
        <v>12070</v>
      </c>
      <c r="B8823" s="387" t="s">
        <v>10447</v>
      </c>
      <c r="C8823" s="387" t="s">
        <v>8378</v>
      </c>
      <c r="D8823" s="387" t="s">
        <v>8349</v>
      </c>
      <c r="E8823" s="378" t="s">
        <v>1696</v>
      </c>
    </row>
    <row r="8824" spans="1:5">
      <c r="A8824" s="387">
        <v>2675</v>
      </c>
      <c r="B8824" s="387" t="s">
        <v>10448</v>
      </c>
      <c r="C8824" s="387" t="s">
        <v>8378</v>
      </c>
      <c r="D8824" s="387" t="s">
        <v>8349</v>
      </c>
      <c r="E8824" s="378" t="s">
        <v>1161</v>
      </c>
    </row>
    <row r="8825" spans="1:5">
      <c r="A8825" s="387">
        <v>12067</v>
      </c>
      <c r="B8825" s="387" t="s">
        <v>10449</v>
      </c>
      <c r="C8825" s="387" t="s">
        <v>8378</v>
      </c>
      <c r="D8825" s="387" t="s">
        <v>8349</v>
      </c>
      <c r="E8825" s="378" t="s">
        <v>16326</v>
      </c>
    </row>
    <row r="8826" spans="1:5">
      <c r="A8826" s="387">
        <v>40401</v>
      </c>
      <c r="B8826" s="387" t="s">
        <v>10451</v>
      </c>
      <c r="C8826" s="387" t="s">
        <v>8378</v>
      </c>
      <c r="D8826" s="387" t="s">
        <v>8349</v>
      </c>
      <c r="E8826" s="378" t="s">
        <v>1719</v>
      </c>
    </row>
    <row r="8827" spans="1:5">
      <c r="A8827" s="387">
        <v>40402</v>
      </c>
      <c r="B8827" s="387" t="s">
        <v>10452</v>
      </c>
      <c r="C8827" s="387" t="s">
        <v>8378</v>
      </c>
      <c r="D8827" s="387" t="s">
        <v>8349</v>
      </c>
      <c r="E8827" s="378" t="s">
        <v>19957</v>
      </c>
    </row>
    <row r="8828" spans="1:5">
      <c r="A8828" s="387">
        <v>40400</v>
      </c>
      <c r="B8828" s="387" t="s">
        <v>10453</v>
      </c>
      <c r="C8828" s="387" t="s">
        <v>8378</v>
      </c>
      <c r="D8828" s="387" t="s">
        <v>8349</v>
      </c>
      <c r="E8828" s="378" t="s">
        <v>6421</v>
      </c>
    </row>
    <row r="8829" spans="1:5">
      <c r="A8829" s="387">
        <v>2504</v>
      </c>
      <c r="B8829" s="387" t="s">
        <v>10454</v>
      </c>
      <c r="C8829" s="387" t="s">
        <v>8378</v>
      </c>
      <c r="D8829" s="387" t="s">
        <v>8349</v>
      </c>
      <c r="E8829" s="378" t="s">
        <v>19827</v>
      </c>
    </row>
    <row r="8830" spans="1:5">
      <c r="A8830" s="387">
        <v>2501</v>
      </c>
      <c r="B8830" s="387" t="s">
        <v>10455</v>
      </c>
      <c r="C8830" s="387" t="s">
        <v>8378</v>
      </c>
      <c r="D8830" s="387" t="s">
        <v>8349</v>
      </c>
      <c r="E8830" s="378" t="s">
        <v>2908</v>
      </c>
    </row>
    <row r="8831" spans="1:5">
      <c r="A8831" s="387">
        <v>2502</v>
      </c>
      <c r="B8831" s="387" t="s">
        <v>10456</v>
      </c>
      <c r="C8831" s="387" t="s">
        <v>8378</v>
      </c>
      <c r="D8831" s="387" t="s">
        <v>8349</v>
      </c>
      <c r="E8831" s="378" t="s">
        <v>9197</v>
      </c>
    </row>
    <row r="8832" spans="1:5">
      <c r="A8832" s="387">
        <v>2503</v>
      </c>
      <c r="B8832" s="387" t="s">
        <v>10457</v>
      </c>
      <c r="C8832" s="387" t="s">
        <v>8378</v>
      </c>
      <c r="D8832" s="387" t="s">
        <v>8349</v>
      </c>
      <c r="E8832" s="378" t="s">
        <v>15125</v>
      </c>
    </row>
    <row r="8833" spans="1:5">
      <c r="A8833" s="387">
        <v>2500</v>
      </c>
      <c r="B8833" s="387" t="s">
        <v>10458</v>
      </c>
      <c r="C8833" s="387" t="s">
        <v>8378</v>
      </c>
      <c r="D8833" s="387" t="s">
        <v>8349</v>
      </c>
      <c r="E8833" s="378" t="s">
        <v>19958</v>
      </c>
    </row>
    <row r="8834" spans="1:5">
      <c r="A8834" s="387">
        <v>2505</v>
      </c>
      <c r="B8834" s="387" t="s">
        <v>10459</v>
      </c>
      <c r="C8834" s="387" t="s">
        <v>8378</v>
      </c>
      <c r="D8834" s="387" t="s">
        <v>8349</v>
      </c>
      <c r="E8834" s="378" t="s">
        <v>15249</v>
      </c>
    </row>
    <row r="8835" spans="1:5">
      <c r="A8835" s="387">
        <v>12056</v>
      </c>
      <c r="B8835" s="387" t="s">
        <v>10460</v>
      </c>
      <c r="C8835" s="387" t="s">
        <v>8378</v>
      </c>
      <c r="D8835" s="387" t="s">
        <v>8349</v>
      </c>
      <c r="E8835" s="378" t="s">
        <v>2053</v>
      </c>
    </row>
    <row r="8836" spans="1:5">
      <c r="A8836" s="387">
        <v>12057</v>
      </c>
      <c r="B8836" s="387" t="s">
        <v>10461</v>
      </c>
      <c r="C8836" s="387" t="s">
        <v>8378</v>
      </c>
      <c r="D8836" s="387" t="s">
        <v>8349</v>
      </c>
      <c r="E8836" s="378" t="s">
        <v>9319</v>
      </c>
    </row>
    <row r="8837" spans="1:5">
      <c r="A8837" s="387">
        <v>12059</v>
      </c>
      <c r="B8837" s="387" t="s">
        <v>10462</v>
      </c>
      <c r="C8837" s="387" t="s">
        <v>8378</v>
      </c>
      <c r="D8837" s="387" t="s">
        <v>8349</v>
      </c>
      <c r="E8837" s="378" t="s">
        <v>5395</v>
      </c>
    </row>
    <row r="8838" spans="1:5">
      <c r="A8838" s="387">
        <v>12058</v>
      </c>
      <c r="B8838" s="387" t="s">
        <v>10463</v>
      </c>
      <c r="C8838" s="387" t="s">
        <v>8378</v>
      </c>
      <c r="D8838" s="387" t="s">
        <v>8349</v>
      </c>
      <c r="E8838" s="378" t="s">
        <v>873</v>
      </c>
    </row>
    <row r="8839" spans="1:5">
      <c r="A8839" s="387">
        <v>12060</v>
      </c>
      <c r="B8839" s="387" t="s">
        <v>10464</v>
      </c>
      <c r="C8839" s="387" t="s">
        <v>8378</v>
      </c>
      <c r="D8839" s="387" t="s">
        <v>8349</v>
      </c>
      <c r="E8839" s="378" t="s">
        <v>19959</v>
      </c>
    </row>
    <row r="8840" spans="1:5">
      <c r="A8840" s="387">
        <v>12061</v>
      </c>
      <c r="B8840" s="387" t="s">
        <v>10465</v>
      </c>
      <c r="C8840" s="387" t="s">
        <v>8378</v>
      </c>
      <c r="D8840" s="387" t="s">
        <v>8349</v>
      </c>
      <c r="E8840" s="378" t="s">
        <v>10007</v>
      </c>
    </row>
    <row r="8841" spans="1:5">
      <c r="A8841" s="387">
        <v>12062</v>
      </c>
      <c r="B8841" s="387" t="s">
        <v>10466</v>
      </c>
      <c r="C8841" s="387" t="s">
        <v>8378</v>
      </c>
      <c r="D8841" s="387" t="s">
        <v>8349</v>
      </c>
      <c r="E8841" s="378" t="s">
        <v>17300</v>
      </c>
    </row>
    <row r="8842" spans="1:5">
      <c r="A8842" s="387">
        <v>21137</v>
      </c>
      <c r="B8842" s="387" t="s">
        <v>10467</v>
      </c>
      <c r="C8842" s="387" t="s">
        <v>8378</v>
      </c>
      <c r="D8842" s="387" t="s">
        <v>8349</v>
      </c>
      <c r="E8842" s="378" t="s">
        <v>9715</v>
      </c>
    </row>
    <row r="8843" spans="1:5">
      <c r="A8843" s="387">
        <v>2687</v>
      </c>
      <c r="B8843" s="387" t="s">
        <v>10468</v>
      </c>
      <c r="C8843" s="387" t="s">
        <v>8378</v>
      </c>
      <c r="D8843" s="387" t="s">
        <v>8349</v>
      </c>
      <c r="E8843" s="378" t="s">
        <v>7555</v>
      </c>
    </row>
    <row r="8844" spans="1:5">
      <c r="A8844" s="387">
        <v>2689</v>
      </c>
      <c r="B8844" s="387" t="s">
        <v>10470</v>
      </c>
      <c r="C8844" s="387" t="s">
        <v>8378</v>
      </c>
      <c r="D8844" s="387" t="s">
        <v>8349</v>
      </c>
      <c r="E8844" s="378" t="s">
        <v>7679</v>
      </c>
    </row>
    <row r="8845" spans="1:5">
      <c r="A8845" s="387">
        <v>2688</v>
      </c>
      <c r="B8845" s="387" t="s">
        <v>10471</v>
      </c>
      <c r="C8845" s="387" t="s">
        <v>8378</v>
      </c>
      <c r="D8845" s="387" t="s">
        <v>8349</v>
      </c>
      <c r="E8845" s="378" t="s">
        <v>8397</v>
      </c>
    </row>
    <row r="8846" spans="1:5">
      <c r="A8846" s="387">
        <v>2690</v>
      </c>
      <c r="B8846" s="387" t="s">
        <v>10473</v>
      </c>
      <c r="C8846" s="387" t="s">
        <v>8378</v>
      </c>
      <c r="D8846" s="387" t="s">
        <v>8349</v>
      </c>
      <c r="E8846" s="378" t="s">
        <v>14743</v>
      </c>
    </row>
    <row r="8847" spans="1:5">
      <c r="A8847" s="387">
        <v>39243</v>
      </c>
      <c r="B8847" s="387" t="s">
        <v>10474</v>
      </c>
      <c r="C8847" s="387" t="s">
        <v>8378</v>
      </c>
      <c r="D8847" s="387" t="s">
        <v>8349</v>
      </c>
      <c r="E8847" s="378" t="s">
        <v>6771</v>
      </c>
    </row>
    <row r="8848" spans="1:5">
      <c r="A8848" s="387">
        <v>39244</v>
      </c>
      <c r="B8848" s="387" t="s">
        <v>10475</v>
      </c>
      <c r="C8848" s="387" t="s">
        <v>8378</v>
      </c>
      <c r="D8848" s="387" t="s">
        <v>8349</v>
      </c>
      <c r="E8848" s="378" t="s">
        <v>4065</v>
      </c>
    </row>
    <row r="8849" spans="1:5">
      <c r="A8849" s="387">
        <v>39245</v>
      </c>
      <c r="B8849" s="387" t="s">
        <v>10476</v>
      </c>
      <c r="C8849" s="387" t="s">
        <v>8378</v>
      </c>
      <c r="D8849" s="387" t="s">
        <v>8349</v>
      </c>
      <c r="E8849" s="378" t="s">
        <v>15250</v>
      </c>
    </row>
    <row r="8850" spans="1:5">
      <c r="A8850" s="387">
        <v>39254</v>
      </c>
      <c r="B8850" s="387" t="s">
        <v>10477</v>
      </c>
      <c r="C8850" s="387" t="s">
        <v>8378</v>
      </c>
      <c r="D8850" s="387" t="s">
        <v>8349</v>
      </c>
      <c r="E8850" s="378" t="s">
        <v>5395</v>
      </c>
    </row>
    <row r="8851" spans="1:5">
      <c r="A8851" s="387">
        <v>39255</v>
      </c>
      <c r="B8851" s="387" t="s">
        <v>10478</v>
      </c>
      <c r="C8851" s="387" t="s">
        <v>8378</v>
      </c>
      <c r="D8851" s="387" t="s">
        <v>8349</v>
      </c>
      <c r="E8851" s="378" t="s">
        <v>19776</v>
      </c>
    </row>
    <row r="8852" spans="1:5">
      <c r="A8852" s="387">
        <v>39253</v>
      </c>
      <c r="B8852" s="387" t="s">
        <v>10479</v>
      </c>
      <c r="C8852" s="387" t="s">
        <v>8378</v>
      </c>
      <c r="D8852" s="387" t="s">
        <v>8349</v>
      </c>
      <c r="E8852" s="378" t="s">
        <v>5407</v>
      </c>
    </row>
    <row r="8853" spans="1:5">
      <c r="A8853" s="387">
        <v>2446</v>
      </c>
      <c r="B8853" s="387" t="s">
        <v>10481</v>
      </c>
      <c r="C8853" s="387" t="s">
        <v>8378</v>
      </c>
      <c r="D8853" s="387" t="s">
        <v>8352</v>
      </c>
      <c r="E8853" s="378" t="s">
        <v>4475</v>
      </c>
    </row>
    <row r="8854" spans="1:5">
      <c r="A8854" s="387">
        <v>2442</v>
      </c>
      <c r="B8854" s="387" t="s">
        <v>10482</v>
      </c>
      <c r="C8854" s="387" t="s">
        <v>8378</v>
      </c>
      <c r="D8854" s="387" t="s">
        <v>8349</v>
      </c>
      <c r="E8854" s="378" t="s">
        <v>15251</v>
      </c>
    </row>
    <row r="8855" spans="1:5">
      <c r="A8855" s="387">
        <v>39246</v>
      </c>
      <c r="B8855" s="387" t="s">
        <v>10483</v>
      </c>
      <c r="C8855" s="387" t="s">
        <v>8378</v>
      </c>
      <c r="D8855" s="387" t="s">
        <v>8349</v>
      </c>
      <c r="E8855" s="378" t="s">
        <v>1696</v>
      </c>
    </row>
    <row r="8856" spans="1:5">
      <c r="A8856" s="387">
        <v>39247</v>
      </c>
      <c r="B8856" s="387" t="s">
        <v>10484</v>
      </c>
      <c r="C8856" s="387" t="s">
        <v>8378</v>
      </c>
      <c r="D8856" s="387" t="s">
        <v>8349</v>
      </c>
      <c r="E8856" s="378" t="s">
        <v>498</v>
      </c>
    </row>
    <row r="8857" spans="1:5">
      <c r="A8857" s="387">
        <v>39248</v>
      </c>
      <c r="B8857" s="387" t="s">
        <v>10486</v>
      </c>
      <c r="C8857" s="387" t="s">
        <v>8378</v>
      </c>
      <c r="D8857" s="387" t="s">
        <v>8349</v>
      </c>
      <c r="E8857" s="378" t="s">
        <v>9918</v>
      </c>
    </row>
    <row r="8858" spans="1:5">
      <c r="A8858" s="387">
        <v>2438</v>
      </c>
      <c r="B8858" s="387" t="s">
        <v>10487</v>
      </c>
      <c r="C8858" s="387" t="s">
        <v>8557</v>
      </c>
      <c r="D8858" s="387" t="s">
        <v>8349</v>
      </c>
      <c r="E8858" s="378" t="s">
        <v>13008</v>
      </c>
    </row>
    <row r="8859" spans="1:5">
      <c r="A8859" s="387">
        <v>40922</v>
      </c>
      <c r="B8859" s="387" t="s">
        <v>10488</v>
      </c>
      <c r="C8859" s="387" t="s">
        <v>8559</v>
      </c>
      <c r="D8859" s="387" t="s">
        <v>8349</v>
      </c>
      <c r="E8859" s="378" t="s">
        <v>19960</v>
      </c>
    </row>
    <row r="8860" spans="1:5">
      <c r="A8860" s="387">
        <v>36486</v>
      </c>
      <c r="B8860" s="387" t="s">
        <v>10489</v>
      </c>
      <c r="C8860" s="387" t="s">
        <v>8354</v>
      </c>
      <c r="D8860" s="387" t="s">
        <v>8367</v>
      </c>
      <c r="E8860" s="378" t="s">
        <v>15252</v>
      </c>
    </row>
    <row r="8861" spans="1:5">
      <c r="A8861" s="387">
        <v>37777</v>
      </c>
      <c r="B8861" s="387" t="s">
        <v>10490</v>
      </c>
      <c r="C8861" s="387" t="s">
        <v>8354</v>
      </c>
      <c r="D8861" s="387" t="s">
        <v>8367</v>
      </c>
      <c r="E8861" s="378" t="s">
        <v>15253</v>
      </c>
    </row>
    <row r="8862" spans="1:5">
      <c r="A8862" s="387">
        <v>12624</v>
      </c>
      <c r="B8862" s="387" t="s">
        <v>10491</v>
      </c>
      <c r="C8862" s="387" t="s">
        <v>8354</v>
      </c>
      <c r="D8862" s="387" t="s">
        <v>8367</v>
      </c>
      <c r="E8862" s="378" t="s">
        <v>982</v>
      </c>
    </row>
    <row r="8863" spans="1:5">
      <c r="A8863" s="387">
        <v>517</v>
      </c>
      <c r="B8863" s="387" t="s">
        <v>10492</v>
      </c>
      <c r="C8863" s="387" t="s">
        <v>8373</v>
      </c>
      <c r="D8863" s="387" t="s">
        <v>8349</v>
      </c>
      <c r="E8863" s="378" t="s">
        <v>1970</v>
      </c>
    </row>
    <row r="8864" spans="1:5">
      <c r="A8864" s="387">
        <v>41904</v>
      </c>
      <c r="B8864" s="387" t="s">
        <v>10493</v>
      </c>
      <c r="C8864" s="387" t="s">
        <v>9575</v>
      </c>
      <c r="D8864" s="387" t="s">
        <v>8352</v>
      </c>
      <c r="E8864" s="378" t="s">
        <v>19961</v>
      </c>
    </row>
    <row r="8865" spans="1:5">
      <c r="A8865" s="387">
        <v>41903</v>
      </c>
      <c r="B8865" s="387" t="s">
        <v>10494</v>
      </c>
      <c r="C8865" s="387" t="s">
        <v>8437</v>
      </c>
      <c r="D8865" s="387" t="s">
        <v>8352</v>
      </c>
      <c r="E8865" s="378" t="s">
        <v>19957</v>
      </c>
    </row>
    <row r="8866" spans="1:5">
      <c r="A8866" s="387">
        <v>37534</v>
      </c>
      <c r="B8866" s="387" t="s">
        <v>10495</v>
      </c>
      <c r="C8866" s="387" t="s">
        <v>8437</v>
      </c>
      <c r="D8866" s="387" t="s">
        <v>8367</v>
      </c>
      <c r="E8866" s="378" t="s">
        <v>5020</v>
      </c>
    </row>
    <row r="8867" spans="1:5">
      <c r="A8867" s="387">
        <v>37535</v>
      </c>
      <c r="B8867" s="387" t="s">
        <v>10496</v>
      </c>
      <c r="C8867" s="387" t="s">
        <v>8437</v>
      </c>
      <c r="D8867" s="387" t="s">
        <v>8367</v>
      </c>
      <c r="E8867" s="378" t="s">
        <v>5020</v>
      </c>
    </row>
    <row r="8868" spans="1:5">
      <c r="A8868" s="387">
        <v>37533</v>
      </c>
      <c r="B8868" s="387" t="s">
        <v>10497</v>
      </c>
      <c r="C8868" s="387" t="s">
        <v>8437</v>
      </c>
      <c r="D8868" s="387" t="s">
        <v>8367</v>
      </c>
      <c r="E8868" s="378" t="s">
        <v>5020</v>
      </c>
    </row>
    <row r="8869" spans="1:5">
      <c r="A8869" s="387">
        <v>37537</v>
      </c>
      <c r="B8869" s="387" t="s">
        <v>10498</v>
      </c>
      <c r="C8869" s="387" t="s">
        <v>8437</v>
      </c>
      <c r="D8869" s="387" t="s">
        <v>8367</v>
      </c>
      <c r="E8869" s="378" t="s">
        <v>8191</v>
      </c>
    </row>
    <row r="8870" spans="1:5">
      <c r="A8870" s="387">
        <v>37536</v>
      </c>
      <c r="B8870" s="387" t="s">
        <v>10499</v>
      </c>
      <c r="C8870" s="387" t="s">
        <v>8437</v>
      </c>
      <c r="D8870" s="387" t="s">
        <v>8367</v>
      </c>
      <c r="E8870" s="378" t="s">
        <v>8191</v>
      </c>
    </row>
    <row r="8871" spans="1:5">
      <c r="A8871" s="387">
        <v>37532</v>
      </c>
      <c r="B8871" s="387" t="s">
        <v>10500</v>
      </c>
      <c r="C8871" s="387" t="s">
        <v>8437</v>
      </c>
      <c r="D8871" s="387" t="s">
        <v>8367</v>
      </c>
      <c r="E8871" s="378" t="s">
        <v>8191</v>
      </c>
    </row>
    <row r="8872" spans="1:5">
      <c r="A8872" s="387">
        <v>2696</v>
      </c>
      <c r="B8872" s="387" t="s">
        <v>10501</v>
      </c>
      <c r="C8872" s="387" t="s">
        <v>8557</v>
      </c>
      <c r="D8872" s="387" t="s">
        <v>8352</v>
      </c>
      <c r="E8872" s="378" t="s">
        <v>14236</v>
      </c>
    </row>
    <row r="8873" spans="1:5">
      <c r="A8873" s="387">
        <v>40928</v>
      </c>
      <c r="B8873" s="387" t="s">
        <v>10502</v>
      </c>
      <c r="C8873" s="387" t="s">
        <v>8559</v>
      </c>
      <c r="D8873" s="387" t="s">
        <v>8349</v>
      </c>
      <c r="E8873" s="378" t="s">
        <v>19955</v>
      </c>
    </row>
    <row r="8874" spans="1:5">
      <c r="A8874" s="387">
        <v>4083</v>
      </c>
      <c r="B8874" s="387" t="s">
        <v>10503</v>
      </c>
      <c r="C8874" s="387" t="s">
        <v>8557</v>
      </c>
      <c r="D8874" s="387" t="s">
        <v>8352</v>
      </c>
      <c r="E8874" s="378" t="s">
        <v>19962</v>
      </c>
    </row>
    <row r="8875" spans="1:5">
      <c r="A8875" s="387">
        <v>40818</v>
      </c>
      <c r="B8875" s="387" t="s">
        <v>10504</v>
      </c>
      <c r="C8875" s="387" t="s">
        <v>8559</v>
      </c>
      <c r="D8875" s="387" t="s">
        <v>8349</v>
      </c>
      <c r="E8875" s="378" t="s">
        <v>19963</v>
      </c>
    </row>
    <row r="8876" spans="1:5">
      <c r="A8876" s="387">
        <v>43146</v>
      </c>
      <c r="B8876" s="387" t="s">
        <v>10505</v>
      </c>
      <c r="C8876" s="387" t="s">
        <v>8437</v>
      </c>
      <c r="D8876" s="387" t="s">
        <v>8349</v>
      </c>
      <c r="E8876" s="378" t="s">
        <v>520</v>
      </c>
    </row>
    <row r="8877" spans="1:5">
      <c r="A8877" s="387">
        <v>2705</v>
      </c>
      <c r="B8877" s="387" t="s">
        <v>10507</v>
      </c>
      <c r="C8877" s="387" t="s">
        <v>10508</v>
      </c>
      <c r="D8877" s="387" t="s">
        <v>8349</v>
      </c>
      <c r="E8877" s="378" t="s">
        <v>8104</v>
      </c>
    </row>
    <row r="8878" spans="1:5">
      <c r="A8878" s="387">
        <v>14250</v>
      </c>
      <c r="B8878" s="387" t="s">
        <v>10509</v>
      </c>
      <c r="C8878" s="387" t="s">
        <v>10508</v>
      </c>
      <c r="D8878" s="387" t="s">
        <v>8352</v>
      </c>
      <c r="E8878" s="378" t="s">
        <v>8916</v>
      </c>
    </row>
    <row r="8879" spans="1:5">
      <c r="A8879" s="387">
        <v>11683</v>
      </c>
      <c r="B8879" s="387" t="s">
        <v>10510</v>
      </c>
      <c r="C8879" s="387" t="s">
        <v>8354</v>
      </c>
      <c r="D8879" s="387" t="s">
        <v>8349</v>
      </c>
      <c r="E8879" s="378" t="s">
        <v>19304</v>
      </c>
    </row>
    <row r="8880" spans="1:5">
      <c r="A8880" s="387">
        <v>11684</v>
      </c>
      <c r="B8880" s="387" t="s">
        <v>10511</v>
      </c>
      <c r="C8880" s="387" t="s">
        <v>8354</v>
      </c>
      <c r="D8880" s="387" t="s">
        <v>8349</v>
      </c>
      <c r="E8880" s="378" t="s">
        <v>14265</v>
      </c>
    </row>
    <row r="8881" spans="1:5">
      <c r="A8881" s="387">
        <v>6141</v>
      </c>
      <c r="B8881" s="387" t="s">
        <v>10512</v>
      </c>
      <c r="C8881" s="387" t="s">
        <v>8354</v>
      </c>
      <c r="D8881" s="387" t="s">
        <v>8349</v>
      </c>
      <c r="E8881" s="378" t="s">
        <v>6037</v>
      </c>
    </row>
    <row r="8882" spans="1:5">
      <c r="A8882" s="387">
        <v>11681</v>
      </c>
      <c r="B8882" s="387" t="s">
        <v>10513</v>
      </c>
      <c r="C8882" s="387" t="s">
        <v>8354</v>
      </c>
      <c r="D8882" s="387" t="s">
        <v>8349</v>
      </c>
      <c r="E8882" s="378" t="s">
        <v>4482</v>
      </c>
    </row>
    <row r="8883" spans="1:5">
      <c r="A8883" s="387">
        <v>2706</v>
      </c>
      <c r="B8883" s="387" t="s">
        <v>10514</v>
      </c>
      <c r="C8883" s="387" t="s">
        <v>8557</v>
      </c>
      <c r="D8883" s="387" t="s">
        <v>8352</v>
      </c>
      <c r="E8883" s="378" t="s">
        <v>13947</v>
      </c>
    </row>
    <row r="8884" spans="1:5">
      <c r="A8884" s="387">
        <v>40811</v>
      </c>
      <c r="B8884" s="387" t="s">
        <v>10515</v>
      </c>
      <c r="C8884" s="387" t="s">
        <v>8559</v>
      </c>
      <c r="D8884" s="387" t="s">
        <v>8349</v>
      </c>
      <c r="E8884" s="378" t="s">
        <v>19964</v>
      </c>
    </row>
    <row r="8885" spans="1:5">
      <c r="A8885" s="387">
        <v>2707</v>
      </c>
      <c r="B8885" s="387" t="s">
        <v>10516</v>
      </c>
      <c r="C8885" s="387" t="s">
        <v>8557</v>
      </c>
      <c r="D8885" s="387" t="s">
        <v>8349</v>
      </c>
      <c r="E8885" s="378" t="s">
        <v>19965</v>
      </c>
    </row>
    <row r="8886" spans="1:5">
      <c r="A8886" s="387">
        <v>40813</v>
      </c>
      <c r="B8886" s="387" t="s">
        <v>10517</v>
      </c>
      <c r="C8886" s="387" t="s">
        <v>8559</v>
      </c>
      <c r="D8886" s="387" t="s">
        <v>8349</v>
      </c>
      <c r="E8886" s="378" t="s">
        <v>19966</v>
      </c>
    </row>
    <row r="8887" spans="1:5">
      <c r="A8887" s="387">
        <v>2708</v>
      </c>
      <c r="B8887" s="387" t="s">
        <v>10518</v>
      </c>
      <c r="C8887" s="387" t="s">
        <v>8557</v>
      </c>
      <c r="D8887" s="387" t="s">
        <v>8349</v>
      </c>
      <c r="E8887" s="378" t="s">
        <v>19967</v>
      </c>
    </row>
    <row r="8888" spans="1:5">
      <c r="A8888" s="387">
        <v>40814</v>
      </c>
      <c r="B8888" s="387" t="s">
        <v>10519</v>
      </c>
      <c r="C8888" s="387" t="s">
        <v>8559</v>
      </c>
      <c r="D8888" s="387" t="s">
        <v>8349</v>
      </c>
      <c r="E8888" s="378" t="s">
        <v>19968</v>
      </c>
    </row>
    <row r="8889" spans="1:5">
      <c r="A8889" s="387">
        <v>34779</v>
      </c>
      <c r="B8889" s="387" t="s">
        <v>10520</v>
      </c>
      <c r="C8889" s="387" t="s">
        <v>8557</v>
      </c>
      <c r="D8889" s="387" t="s">
        <v>8349</v>
      </c>
      <c r="E8889" s="378" t="s">
        <v>13948</v>
      </c>
    </row>
    <row r="8890" spans="1:5">
      <c r="A8890" s="387">
        <v>40936</v>
      </c>
      <c r="B8890" s="387" t="s">
        <v>10521</v>
      </c>
      <c r="C8890" s="387" t="s">
        <v>8559</v>
      </c>
      <c r="D8890" s="387" t="s">
        <v>8349</v>
      </c>
      <c r="E8890" s="378" t="s">
        <v>19969</v>
      </c>
    </row>
    <row r="8891" spans="1:5">
      <c r="A8891" s="387">
        <v>34780</v>
      </c>
      <c r="B8891" s="387" t="s">
        <v>10522</v>
      </c>
      <c r="C8891" s="387" t="s">
        <v>8557</v>
      </c>
      <c r="D8891" s="387" t="s">
        <v>8349</v>
      </c>
      <c r="E8891" s="378" t="s">
        <v>19970</v>
      </c>
    </row>
    <row r="8892" spans="1:5">
      <c r="A8892" s="387">
        <v>40937</v>
      </c>
      <c r="B8892" s="387" t="s">
        <v>10523</v>
      </c>
      <c r="C8892" s="387" t="s">
        <v>8559</v>
      </c>
      <c r="D8892" s="387" t="s">
        <v>8349</v>
      </c>
      <c r="E8892" s="378" t="s">
        <v>19971</v>
      </c>
    </row>
    <row r="8893" spans="1:5">
      <c r="A8893" s="387">
        <v>34782</v>
      </c>
      <c r="B8893" s="387" t="s">
        <v>10524</v>
      </c>
      <c r="C8893" s="387" t="s">
        <v>8557</v>
      </c>
      <c r="D8893" s="387" t="s">
        <v>8349</v>
      </c>
      <c r="E8893" s="378" t="s">
        <v>19972</v>
      </c>
    </row>
    <row r="8894" spans="1:5">
      <c r="A8894" s="387">
        <v>40938</v>
      </c>
      <c r="B8894" s="387" t="s">
        <v>10525</v>
      </c>
      <c r="C8894" s="387" t="s">
        <v>8559</v>
      </c>
      <c r="D8894" s="387" t="s">
        <v>8349</v>
      </c>
      <c r="E8894" s="378" t="s">
        <v>19973</v>
      </c>
    </row>
    <row r="8895" spans="1:5">
      <c r="A8895" s="387">
        <v>34783</v>
      </c>
      <c r="B8895" s="387" t="s">
        <v>10526</v>
      </c>
      <c r="C8895" s="387" t="s">
        <v>8557</v>
      </c>
      <c r="D8895" s="387" t="s">
        <v>8349</v>
      </c>
      <c r="E8895" s="378" t="s">
        <v>13949</v>
      </c>
    </row>
    <row r="8896" spans="1:5">
      <c r="A8896" s="387">
        <v>40939</v>
      </c>
      <c r="B8896" s="387" t="s">
        <v>10527</v>
      </c>
      <c r="C8896" s="387" t="s">
        <v>8559</v>
      </c>
      <c r="D8896" s="387" t="s">
        <v>8349</v>
      </c>
      <c r="E8896" s="378" t="s">
        <v>19974</v>
      </c>
    </row>
    <row r="8897" spans="1:5">
      <c r="A8897" s="387">
        <v>34785</v>
      </c>
      <c r="B8897" s="387" t="s">
        <v>10528</v>
      </c>
      <c r="C8897" s="387" t="s">
        <v>8557</v>
      </c>
      <c r="D8897" s="387" t="s">
        <v>8349</v>
      </c>
      <c r="E8897" s="378" t="s">
        <v>19975</v>
      </c>
    </row>
    <row r="8898" spans="1:5">
      <c r="A8898" s="387">
        <v>40940</v>
      </c>
      <c r="B8898" s="387" t="s">
        <v>10529</v>
      </c>
      <c r="C8898" s="387" t="s">
        <v>8559</v>
      </c>
      <c r="D8898" s="387" t="s">
        <v>8349</v>
      </c>
      <c r="E8898" s="378" t="s">
        <v>19976</v>
      </c>
    </row>
    <row r="8899" spans="1:5">
      <c r="A8899" s="387">
        <v>38403</v>
      </c>
      <c r="B8899" s="387" t="s">
        <v>10530</v>
      </c>
      <c r="C8899" s="387" t="s">
        <v>8354</v>
      </c>
      <c r="D8899" s="387" t="s">
        <v>8349</v>
      </c>
      <c r="E8899" s="378" t="s">
        <v>19977</v>
      </c>
    </row>
    <row r="8900" spans="1:5">
      <c r="A8900" s="387">
        <v>43482</v>
      </c>
      <c r="B8900" s="387" t="s">
        <v>10531</v>
      </c>
      <c r="C8900" s="387" t="s">
        <v>8557</v>
      </c>
      <c r="D8900" s="387" t="s">
        <v>8352</v>
      </c>
      <c r="E8900" s="378" t="s">
        <v>1018</v>
      </c>
    </row>
    <row r="8901" spans="1:5">
      <c r="A8901" s="387">
        <v>43494</v>
      </c>
      <c r="B8901" s="387" t="s">
        <v>10532</v>
      </c>
      <c r="C8901" s="387" t="s">
        <v>8559</v>
      </c>
      <c r="D8901" s="387" t="s">
        <v>8352</v>
      </c>
      <c r="E8901" s="378" t="s">
        <v>10533</v>
      </c>
    </row>
    <row r="8902" spans="1:5">
      <c r="A8902" s="387">
        <v>43483</v>
      </c>
      <c r="B8902" s="387" t="s">
        <v>10534</v>
      </c>
      <c r="C8902" s="387" t="s">
        <v>8557</v>
      </c>
      <c r="D8902" s="387" t="s">
        <v>8352</v>
      </c>
      <c r="E8902" s="378" t="s">
        <v>8416</v>
      </c>
    </row>
    <row r="8903" spans="1:5">
      <c r="A8903" s="387">
        <v>43495</v>
      </c>
      <c r="B8903" s="387" t="s">
        <v>10535</v>
      </c>
      <c r="C8903" s="387" t="s">
        <v>8559</v>
      </c>
      <c r="D8903" s="387" t="s">
        <v>8352</v>
      </c>
      <c r="E8903" s="378" t="s">
        <v>10536</v>
      </c>
    </row>
    <row r="8904" spans="1:5">
      <c r="A8904" s="387">
        <v>43484</v>
      </c>
      <c r="B8904" s="387" t="s">
        <v>10537</v>
      </c>
      <c r="C8904" s="387" t="s">
        <v>8557</v>
      </c>
      <c r="D8904" s="387" t="s">
        <v>8352</v>
      </c>
      <c r="E8904" s="378" t="s">
        <v>6848</v>
      </c>
    </row>
    <row r="8905" spans="1:5">
      <c r="A8905" s="387">
        <v>43496</v>
      </c>
      <c r="B8905" s="387" t="s">
        <v>10538</v>
      </c>
      <c r="C8905" s="387" t="s">
        <v>8559</v>
      </c>
      <c r="D8905" s="387" t="s">
        <v>8352</v>
      </c>
      <c r="E8905" s="378" t="s">
        <v>10539</v>
      </c>
    </row>
    <row r="8906" spans="1:5">
      <c r="A8906" s="387">
        <v>43485</v>
      </c>
      <c r="B8906" s="387" t="s">
        <v>10540</v>
      </c>
      <c r="C8906" s="387" t="s">
        <v>8557</v>
      </c>
      <c r="D8906" s="387" t="s">
        <v>8352</v>
      </c>
      <c r="E8906" s="378" t="s">
        <v>1115</v>
      </c>
    </row>
    <row r="8907" spans="1:5">
      <c r="A8907" s="387">
        <v>43497</v>
      </c>
      <c r="B8907" s="387" t="s">
        <v>10541</v>
      </c>
      <c r="C8907" s="387" t="s">
        <v>8559</v>
      </c>
      <c r="D8907" s="387" t="s">
        <v>8352</v>
      </c>
      <c r="E8907" s="378" t="s">
        <v>8870</v>
      </c>
    </row>
    <row r="8908" spans="1:5">
      <c r="A8908" s="387">
        <v>43487</v>
      </c>
      <c r="B8908" s="387" t="s">
        <v>10542</v>
      </c>
      <c r="C8908" s="387" t="s">
        <v>8557</v>
      </c>
      <c r="D8908" s="387" t="s">
        <v>8352</v>
      </c>
      <c r="E8908" s="378" t="s">
        <v>7733</v>
      </c>
    </row>
    <row r="8909" spans="1:5">
      <c r="A8909" s="387">
        <v>43499</v>
      </c>
      <c r="B8909" s="387" t="s">
        <v>10543</v>
      </c>
      <c r="C8909" s="387" t="s">
        <v>8559</v>
      </c>
      <c r="D8909" s="387" t="s">
        <v>8352</v>
      </c>
      <c r="E8909" s="378" t="s">
        <v>10544</v>
      </c>
    </row>
    <row r="8910" spans="1:5">
      <c r="A8910" s="387">
        <v>43486</v>
      </c>
      <c r="B8910" s="387" t="s">
        <v>10545</v>
      </c>
      <c r="C8910" s="387" t="s">
        <v>8557</v>
      </c>
      <c r="D8910" s="387" t="s">
        <v>8352</v>
      </c>
      <c r="E8910" s="378" t="s">
        <v>1511</v>
      </c>
    </row>
    <row r="8911" spans="1:5">
      <c r="A8911" s="387">
        <v>43498</v>
      </c>
      <c r="B8911" s="387" t="s">
        <v>10546</v>
      </c>
      <c r="C8911" s="387" t="s">
        <v>8559</v>
      </c>
      <c r="D8911" s="387" t="s">
        <v>8352</v>
      </c>
      <c r="E8911" s="378" t="s">
        <v>10547</v>
      </c>
    </row>
    <row r="8912" spans="1:5">
      <c r="A8912" s="387">
        <v>43488</v>
      </c>
      <c r="B8912" s="387" t="s">
        <v>10548</v>
      </c>
      <c r="C8912" s="387" t="s">
        <v>8557</v>
      </c>
      <c r="D8912" s="387" t="s">
        <v>8352</v>
      </c>
      <c r="E8912" s="378" t="s">
        <v>1578</v>
      </c>
    </row>
    <row r="8913" spans="1:5">
      <c r="A8913" s="387">
        <v>43500</v>
      </c>
      <c r="B8913" s="387" t="s">
        <v>10549</v>
      </c>
      <c r="C8913" s="387" t="s">
        <v>8559</v>
      </c>
      <c r="D8913" s="387" t="s">
        <v>8352</v>
      </c>
      <c r="E8913" s="378" t="s">
        <v>10550</v>
      </c>
    </row>
    <row r="8914" spans="1:5">
      <c r="A8914" s="387">
        <v>43489</v>
      </c>
      <c r="B8914" s="387" t="s">
        <v>10551</v>
      </c>
      <c r="C8914" s="387" t="s">
        <v>8557</v>
      </c>
      <c r="D8914" s="387" t="s">
        <v>8352</v>
      </c>
      <c r="E8914" s="378" t="s">
        <v>1122</v>
      </c>
    </row>
    <row r="8915" spans="1:5">
      <c r="A8915" s="387">
        <v>43501</v>
      </c>
      <c r="B8915" s="387" t="s">
        <v>10552</v>
      </c>
      <c r="C8915" s="387" t="s">
        <v>8559</v>
      </c>
      <c r="D8915" s="387" t="s">
        <v>8352</v>
      </c>
      <c r="E8915" s="378" t="s">
        <v>10553</v>
      </c>
    </row>
    <row r="8916" spans="1:5">
      <c r="A8916" s="387">
        <v>43490</v>
      </c>
      <c r="B8916" s="387" t="s">
        <v>10554</v>
      </c>
      <c r="C8916" s="387" t="s">
        <v>8557</v>
      </c>
      <c r="D8916" s="387" t="s">
        <v>8352</v>
      </c>
      <c r="E8916" s="378" t="s">
        <v>828</v>
      </c>
    </row>
    <row r="8917" spans="1:5">
      <c r="A8917" s="387">
        <v>43502</v>
      </c>
      <c r="B8917" s="387" t="s">
        <v>10555</v>
      </c>
      <c r="C8917" s="387" t="s">
        <v>8559</v>
      </c>
      <c r="D8917" s="387" t="s">
        <v>8352</v>
      </c>
      <c r="E8917" s="378" t="s">
        <v>10556</v>
      </c>
    </row>
    <row r="8918" spans="1:5">
      <c r="A8918" s="387">
        <v>43491</v>
      </c>
      <c r="B8918" s="387" t="s">
        <v>10557</v>
      </c>
      <c r="C8918" s="387" t="s">
        <v>8557</v>
      </c>
      <c r="D8918" s="387" t="s">
        <v>8352</v>
      </c>
      <c r="E8918" s="378" t="s">
        <v>10558</v>
      </c>
    </row>
    <row r="8919" spans="1:5">
      <c r="A8919" s="387">
        <v>43503</v>
      </c>
      <c r="B8919" s="387" t="s">
        <v>10559</v>
      </c>
      <c r="C8919" s="387" t="s">
        <v>8559</v>
      </c>
      <c r="D8919" s="387" t="s">
        <v>8352</v>
      </c>
      <c r="E8919" s="378" t="s">
        <v>10560</v>
      </c>
    </row>
    <row r="8920" spans="1:5">
      <c r="A8920" s="387">
        <v>43492</v>
      </c>
      <c r="B8920" s="387" t="s">
        <v>10561</v>
      </c>
      <c r="C8920" s="387" t="s">
        <v>8557</v>
      </c>
      <c r="D8920" s="387" t="s">
        <v>8352</v>
      </c>
      <c r="E8920" s="378" t="s">
        <v>10562</v>
      </c>
    </row>
    <row r="8921" spans="1:5">
      <c r="A8921" s="387">
        <v>43504</v>
      </c>
      <c r="B8921" s="387" t="s">
        <v>10563</v>
      </c>
      <c r="C8921" s="387" t="s">
        <v>8559</v>
      </c>
      <c r="D8921" s="387" t="s">
        <v>8352</v>
      </c>
      <c r="E8921" s="378" t="s">
        <v>10564</v>
      </c>
    </row>
    <row r="8922" spans="1:5">
      <c r="A8922" s="387">
        <v>43493</v>
      </c>
      <c r="B8922" s="387" t="s">
        <v>10565</v>
      </c>
      <c r="C8922" s="387" t="s">
        <v>8557</v>
      </c>
      <c r="D8922" s="387" t="s">
        <v>8352</v>
      </c>
      <c r="E8922" s="378" t="s">
        <v>10566</v>
      </c>
    </row>
    <row r="8923" spans="1:5">
      <c r="A8923" s="387">
        <v>43505</v>
      </c>
      <c r="B8923" s="387" t="s">
        <v>10567</v>
      </c>
      <c r="C8923" s="387" t="s">
        <v>8559</v>
      </c>
      <c r="D8923" s="387" t="s">
        <v>8352</v>
      </c>
      <c r="E8923" s="378" t="s">
        <v>10568</v>
      </c>
    </row>
    <row r="8924" spans="1:5">
      <c r="A8924" s="387">
        <v>37774</v>
      </c>
      <c r="B8924" s="387" t="s">
        <v>10569</v>
      </c>
      <c r="C8924" s="387" t="s">
        <v>8354</v>
      </c>
      <c r="D8924" s="387" t="s">
        <v>8367</v>
      </c>
      <c r="E8924" s="378" t="s">
        <v>15254</v>
      </c>
    </row>
    <row r="8925" spans="1:5">
      <c r="A8925" s="387">
        <v>38630</v>
      </c>
      <c r="B8925" s="387" t="s">
        <v>10570</v>
      </c>
      <c r="C8925" s="387" t="s">
        <v>8354</v>
      </c>
      <c r="D8925" s="387" t="s">
        <v>8367</v>
      </c>
      <c r="E8925" s="378" t="s">
        <v>15255</v>
      </c>
    </row>
    <row r="8926" spans="1:5">
      <c r="A8926" s="387">
        <v>38629</v>
      </c>
      <c r="B8926" s="387" t="s">
        <v>10571</v>
      </c>
      <c r="C8926" s="387" t="s">
        <v>8354</v>
      </c>
      <c r="D8926" s="387" t="s">
        <v>8367</v>
      </c>
      <c r="E8926" s="378" t="s">
        <v>15256</v>
      </c>
    </row>
    <row r="8927" spans="1:5">
      <c r="A8927" s="387">
        <v>38476</v>
      </c>
      <c r="B8927" s="387" t="s">
        <v>10572</v>
      </c>
      <c r="C8927" s="387" t="s">
        <v>8354</v>
      </c>
      <c r="D8927" s="387" t="s">
        <v>8349</v>
      </c>
      <c r="E8927" s="378" t="s">
        <v>19978</v>
      </c>
    </row>
    <row r="8928" spans="1:5">
      <c r="A8928" s="387">
        <v>38477</v>
      </c>
      <c r="B8928" s="387" t="s">
        <v>10573</v>
      </c>
      <c r="C8928" s="387" t="s">
        <v>8354</v>
      </c>
      <c r="D8928" s="387" t="s">
        <v>8349</v>
      </c>
      <c r="E8928" s="378" t="s">
        <v>19979</v>
      </c>
    </row>
    <row r="8929" spans="1:5">
      <c r="A8929" s="387">
        <v>40635</v>
      </c>
      <c r="B8929" s="387" t="s">
        <v>10574</v>
      </c>
      <c r="C8929" s="387" t="s">
        <v>8354</v>
      </c>
      <c r="D8929" s="387" t="s">
        <v>8367</v>
      </c>
      <c r="E8929" s="378" t="s">
        <v>15257</v>
      </c>
    </row>
    <row r="8930" spans="1:5">
      <c r="A8930" s="387">
        <v>36483</v>
      </c>
      <c r="B8930" s="387" t="s">
        <v>10575</v>
      </c>
      <c r="C8930" s="387" t="s">
        <v>8354</v>
      </c>
      <c r="D8930" s="387" t="s">
        <v>8367</v>
      </c>
      <c r="E8930" s="378" t="s">
        <v>15258</v>
      </c>
    </row>
    <row r="8931" spans="1:5">
      <c r="A8931" s="387">
        <v>14525</v>
      </c>
      <c r="B8931" s="387" t="s">
        <v>10576</v>
      </c>
      <c r="C8931" s="387" t="s">
        <v>8354</v>
      </c>
      <c r="D8931" s="387" t="s">
        <v>8367</v>
      </c>
      <c r="E8931" s="378" t="s">
        <v>15259</v>
      </c>
    </row>
    <row r="8932" spans="1:5">
      <c r="A8932" s="387">
        <v>36482</v>
      </c>
      <c r="B8932" s="387" t="s">
        <v>10577</v>
      </c>
      <c r="C8932" s="387" t="s">
        <v>8354</v>
      </c>
      <c r="D8932" s="387" t="s">
        <v>8367</v>
      </c>
      <c r="E8932" s="378" t="s">
        <v>15260</v>
      </c>
    </row>
    <row r="8933" spans="1:5">
      <c r="A8933" s="387">
        <v>36408</v>
      </c>
      <c r="B8933" s="387" t="s">
        <v>10578</v>
      </c>
      <c r="C8933" s="387" t="s">
        <v>8354</v>
      </c>
      <c r="D8933" s="387" t="s">
        <v>8367</v>
      </c>
      <c r="E8933" s="378" t="s">
        <v>15261</v>
      </c>
    </row>
    <row r="8934" spans="1:5">
      <c r="A8934" s="387">
        <v>2723</v>
      </c>
      <c r="B8934" s="387" t="s">
        <v>10579</v>
      </c>
      <c r="C8934" s="387" t="s">
        <v>8354</v>
      </c>
      <c r="D8934" s="387" t="s">
        <v>8367</v>
      </c>
      <c r="E8934" s="378" t="s">
        <v>15262</v>
      </c>
    </row>
    <row r="8935" spans="1:5">
      <c r="A8935" s="387">
        <v>36481</v>
      </c>
      <c r="B8935" s="387" t="s">
        <v>10580</v>
      </c>
      <c r="C8935" s="387" t="s">
        <v>8354</v>
      </c>
      <c r="D8935" s="387" t="s">
        <v>8367</v>
      </c>
      <c r="E8935" s="378" t="s">
        <v>15263</v>
      </c>
    </row>
    <row r="8936" spans="1:5">
      <c r="A8936" s="387">
        <v>10685</v>
      </c>
      <c r="B8936" s="387" t="s">
        <v>10581</v>
      </c>
      <c r="C8936" s="387" t="s">
        <v>8354</v>
      </c>
      <c r="D8936" s="387" t="s">
        <v>8367</v>
      </c>
      <c r="E8936" s="378" t="s">
        <v>15264</v>
      </c>
    </row>
    <row r="8937" spans="1:5">
      <c r="A8937" s="387">
        <v>40636</v>
      </c>
      <c r="B8937" s="387" t="s">
        <v>10582</v>
      </c>
      <c r="C8937" s="387" t="s">
        <v>8354</v>
      </c>
      <c r="D8937" s="387" t="s">
        <v>8367</v>
      </c>
      <c r="E8937" s="378" t="s">
        <v>15265</v>
      </c>
    </row>
    <row r="8938" spans="1:5">
      <c r="A8938" s="387">
        <v>4111</v>
      </c>
      <c r="B8938" s="387" t="s">
        <v>10583</v>
      </c>
      <c r="C8938" s="387" t="s">
        <v>8354</v>
      </c>
      <c r="D8938" s="387" t="s">
        <v>8349</v>
      </c>
      <c r="E8938" s="378" t="s">
        <v>19087</v>
      </c>
    </row>
    <row r="8939" spans="1:5">
      <c r="A8939" s="387">
        <v>26021</v>
      </c>
      <c r="B8939" s="387" t="s">
        <v>10584</v>
      </c>
      <c r="C8939" s="387" t="s">
        <v>8354</v>
      </c>
      <c r="D8939" s="387" t="s">
        <v>8349</v>
      </c>
      <c r="E8939" s="378" t="s">
        <v>15266</v>
      </c>
    </row>
    <row r="8940" spans="1:5">
      <c r="A8940" s="387">
        <v>12</v>
      </c>
      <c r="B8940" s="387" t="s">
        <v>10585</v>
      </c>
      <c r="C8940" s="387" t="s">
        <v>8354</v>
      </c>
      <c r="D8940" s="387" t="s">
        <v>8352</v>
      </c>
      <c r="E8940" s="378" t="s">
        <v>7048</v>
      </c>
    </row>
    <row r="8941" spans="1:5">
      <c r="A8941" s="387">
        <v>37554</v>
      </c>
      <c r="B8941" s="387" t="s">
        <v>10587</v>
      </c>
      <c r="C8941" s="387" t="s">
        <v>8354</v>
      </c>
      <c r="D8941" s="387" t="s">
        <v>8349</v>
      </c>
      <c r="E8941" s="378" t="s">
        <v>18829</v>
      </c>
    </row>
    <row r="8942" spans="1:5">
      <c r="A8942" s="387">
        <v>37555</v>
      </c>
      <c r="B8942" s="387" t="s">
        <v>10588</v>
      </c>
      <c r="C8942" s="387" t="s">
        <v>8354</v>
      </c>
      <c r="D8942" s="387" t="s">
        <v>8349</v>
      </c>
      <c r="E8942" s="378" t="s">
        <v>19980</v>
      </c>
    </row>
    <row r="8943" spans="1:5">
      <c r="A8943" s="387">
        <v>10902</v>
      </c>
      <c r="B8943" s="387" t="s">
        <v>10589</v>
      </c>
      <c r="C8943" s="387" t="s">
        <v>8354</v>
      </c>
      <c r="D8943" s="387" t="s">
        <v>8349</v>
      </c>
      <c r="E8943" s="378" t="s">
        <v>15267</v>
      </c>
    </row>
    <row r="8944" spans="1:5">
      <c r="A8944" s="387">
        <v>20965</v>
      </c>
      <c r="B8944" s="387" t="s">
        <v>10590</v>
      </c>
      <c r="C8944" s="387" t="s">
        <v>8354</v>
      </c>
      <c r="D8944" s="387" t="s">
        <v>8349</v>
      </c>
      <c r="E8944" s="378" t="s">
        <v>19981</v>
      </c>
    </row>
    <row r="8945" spans="1:5">
      <c r="A8945" s="387">
        <v>20966</v>
      </c>
      <c r="B8945" s="387" t="s">
        <v>10591</v>
      </c>
      <c r="C8945" s="387" t="s">
        <v>8354</v>
      </c>
      <c r="D8945" s="387" t="s">
        <v>8349</v>
      </c>
      <c r="E8945" s="378" t="s">
        <v>15268</v>
      </c>
    </row>
    <row r="8946" spans="1:5">
      <c r="A8946" s="387">
        <v>10903</v>
      </c>
      <c r="B8946" s="387" t="s">
        <v>10592</v>
      </c>
      <c r="C8946" s="387" t="s">
        <v>8354</v>
      </c>
      <c r="D8946" s="387" t="s">
        <v>8349</v>
      </c>
      <c r="E8946" s="378" t="s">
        <v>19982</v>
      </c>
    </row>
    <row r="8947" spans="1:5">
      <c r="A8947" s="387">
        <v>20967</v>
      </c>
      <c r="B8947" s="387" t="s">
        <v>10593</v>
      </c>
      <c r="C8947" s="387" t="s">
        <v>8354</v>
      </c>
      <c r="D8947" s="387" t="s">
        <v>8349</v>
      </c>
      <c r="E8947" s="378" t="s">
        <v>19982</v>
      </c>
    </row>
    <row r="8948" spans="1:5">
      <c r="A8948" s="387">
        <v>20968</v>
      </c>
      <c r="B8948" s="387" t="s">
        <v>10594</v>
      </c>
      <c r="C8948" s="387" t="s">
        <v>8354</v>
      </c>
      <c r="D8948" s="387" t="s">
        <v>8349</v>
      </c>
      <c r="E8948" s="378" t="s">
        <v>19983</v>
      </c>
    </row>
    <row r="8949" spans="1:5">
      <c r="A8949" s="387">
        <v>11359</v>
      </c>
      <c r="B8949" s="387" t="s">
        <v>10595</v>
      </c>
      <c r="C8949" s="387" t="s">
        <v>8354</v>
      </c>
      <c r="D8949" s="387" t="s">
        <v>8352</v>
      </c>
      <c r="E8949" s="378" t="s">
        <v>19984</v>
      </c>
    </row>
    <row r="8950" spans="1:5">
      <c r="A8950" s="387">
        <v>39017</v>
      </c>
      <c r="B8950" s="387" t="s">
        <v>10596</v>
      </c>
      <c r="C8950" s="387" t="s">
        <v>8354</v>
      </c>
      <c r="D8950" s="387" t="s">
        <v>8367</v>
      </c>
      <c r="E8950" s="378" t="s">
        <v>1028</v>
      </c>
    </row>
    <row r="8951" spans="1:5">
      <c r="A8951" s="387">
        <v>39315</v>
      </c>
      <c r="B8951" s="387" t="s">
        <v>10597</v>
      </c>
      <c r="C8951" s="387" t="s">
        <v>8354</v>
      </c>
      <c r="D8951" s="387" t="s">
        <v>8367</v>
      </c>
      <c r="E8951" s="378" t="s">
        <v>1345</v>
      </c>
    </row>
    <row r="8952" spans="1:5">
      <c r="A8952" s="387">
        <v>39016</v>
      </c>
      <c r="B8952" s="387" t="s">
        <v>10598</v>
      </c>
      <c r="C8952" s="387" t="s">
        <v>8354</v>
      </c>
      <c r="D8952" s="387" t="s">
        <v>8367</v>
      </c>
      <c r="E8952" s="378" t="s">
        <v>1345</v>
      </c>
    </row>
    <row r="8953" spans="1:5">
      <c r="A8953" s="387">
        <v>40432</v>
      </c>
      <c r="B8953" s="387" t="s">
        <v>10599</v>
      </c>
      <c r="C8953" s="387" t="s">
        <v>8354</v>
      </c>
      <c r="D8953" s="387" t="s">
        <v>8367</v>
      </c>
      <c r="E8953" s="378" t="s">
        <v>7715</v>
      </c>
    </row>
    <row r="8954" spans="1:5">
      <c r="A8954" s="387">
        <v>39481</v>
      </c>
      <c r="B8954" s="387" t="s">
        <v>10600</v>
      </c>
      <c r="C8954" s="387" t="s">
        <v>8354</v>
      </c>
      <c r="D8954" s="387" t="s">
        <v>8367</v>
      </c>
      <c r="E8954" s="378" t="s">
        <v>641</v>
      </c>
    </row>
    <row r="8955" spans="1:5">
      <c r="A8955" s="387">
        <v>40433</v>
      </c>
      <c r="B8955" s="387" t="s">
        <v>10601</v>
      </c>
      <c r="C8955" s="387" t="s">
        <v>8354</v>
      </c>
      <c r="D8955" s="387" t="s">
        <v>8367</v>
      </c>
      <c r="E8955" s="378" t="s">
        <v>621</v>
      </c>
    </row>
    <row r="8956" spans="1:5">
      <c r="A8956" s="387">
        <v>20219</v>
      </c>
      <c r="B8956" s="387" t="s">
        <v>10602</v>
      </c>
      <c r="C8956" s="387" t="s">
        <v>8354</v>
      </c>
      <c r="D8956" s="387" t="s">
        <v>8367</v>
      </c>
      <c r="E8956" s="378" t="s">
        <v>15269</v>
      </c>
    </row>
    <row r="8957" spans="1:5">
      <c r="A8957" s="387">
        <v>36484</v>
      </c>
      <c r="B8957" s="387" t="s">
        <v>10603</v>
      </c>
      <c r="C8957" s="387" t="s">
        <v>8354</v>
      </c>
      <c r="D8957" s="387" t="s">
        <v>8367</v>
      </c>
      <c r="E8957" s="378" t="s">
        <v>15270</v>
      </c>
    </row>
    <row r="8958" spans="1:5">
      <c r="A8958" s="387">
        <v>38367</v>
      </c>
      <c r="B8958" s="387" t="s">
        <v>10604</v>
      </c>
      <c r="C8958" s="387" t="s">
        <v>8354</v>
      </c>
      <c r="D8958" s="387" t="s">
        <v>8349</v>
      </c>
      <c r="E8958" s="378" t="s">
        <v>7651</v>
      </c>
    </row>
    <row r="8959" spans="1:5">
      <c r="A8959" s="387">
        <v>38368</v>
      </c>
      <c r="B8959" s="387" t="s">
        <v>10606</v>
      </c>
      <c r="C8959" s="387" t="s">
        <v>8354</v>
      </c>
      <c r="D8959" s="387" t="s">
        <v>8349</v>
      </c>
      <c r="E8959" s="378" t="s">
        <v>13950</v>
      </c>
    </row>
    <row r="8960" spans="1:5">
      <c r="A8960" s="387">
        <v>38091</v>
      </c>
      <c r="B8960" s="387" t="s">
        <v>10607</v>
      </c>
      <c r="C8960" s="387" t="s">
        <v>8354</v>
      </c>
      <c r="D8960" s="387" t="s">
        <v>8349</v>
      </c>
      <c r="E8960" s="378" t="s">
        <v>1047</v>
      </c>
    </row>
    <row r="8961" spans="1:5">
      <c r="A8961" s="387">
        <v>38095</v>
      </c>
      <c r="B8961" s="387" t="s">
        <v>10608</v>
      </c>
      <c r="C8961" s="387" t="s">
        <v>8354</v>
      </c>
      <c r="D8961" s="387" t="s">
        <v>8349</v>
      </c>
      <c r="E8961" s="378" t="s">
        <v>8260</v>
      </c>
    </row>
    <row r="8962" spans="1:5">
      <c r="A8962" s="387">
        <v>38092</v>
      </c>
      <c r="B8962" s="387" t="s">
        <v>10610</v>
      </c>
      <c r="C8962" s="387" t="s">
        <v>8354</v>
      </c>
      <c r="D8962" s="387" t="s">
        <v>8349</v>
      </c>
      <c r="E8962" s="378" t="s">
        <v>14968</v>
      </c>
    </row>
    <row r="8963" spans="1:5">
      <c r="A8963" s="387">
        <v>38093</v>
      </c>
      <c r="B8963" s="387" t="s">
        <v>10611</v>
      </c>
      <c r="C8963" s="387" t="s">
        <v>8354</v>
      </c>
      <c r="D8963" s="387" t="s">
        <v>8349</v>
      </c>
      <c r="E8963" s="378" t="s">
        <v>14975</v>
      </c>
    </row>
    <row r="8964" spans="1:5">
      <c r="A8964" s="387">
        <v>38096</v>
      </c>
      <c r="B8964" s="387" t="s">
        <v>10612</v>
      </c>
      <c r="C8964" s="387" t="s">
        <v>8354</v>
      </c>
      <c r="D8964" s="387" t="s">
        <v>8349</v>
      </c>
      <c r="E8964" s="378" t="s">
        <v>7793</v>
      </c>
    </row>
    <row r="8965" spans="1:5">
      <c r="A8965" s="387">
        <v>38094</v>
      </c>
      <c r="B8965" s="387" t="s">
        <v>10614</v>
      </c>
      <c r="C8965" s="387" t="s">
        <v>8354</v>
      </c>
      <c r="D8965" s="387" t="s">
        <v>8349</v>
      </c>
      <c r="E8965" s="378" t="s">
        <v>7573</v>
      </c>
    </row>
    <row r="8966" spans="1:5">
      <c r="A8966" s="387">
        <v>38097</v>
      </c>
      <c r="B8966" s="387" t="s">
        <v>10616</v>
      </c>
      <c r="C8966" s="387" t="s">
        <v>8354</v>
      </c>
      <c r="D8966" s="387" t="s">
        <v>8349</v>
      </c>
      <c r="E8966" s="378" t="s">
        <v>7795</v>
      </c>
    </row>
    <row r="8967" spans="1:5">
      <c r="A8967" s="387">
        <v>38098</v>
      </c>
      <c r="B8967" s="387" t="s">
        <v>10617</v>
      </c>
      <c r="C8967" s="387" t="s">
        <v>8354</v>
      </c>
      <c r="D8967" s="387" t="s">
        <v>8349</v>
      </c>
      <c r="E8967" s="378" t="s">
        <v>7795</v>
      </c>
    </row>
    <row r="8968" spans="1:5">
      <c r="A8968" s="387">
        <v>11186</v>
      </c>
      <c r="B8968" s="387" t="s">
        <v>10618</v>
      </c>
      <c r="C8968" s="387" t="s">
        <v>8351</v>
      </c>
      <c r="D8968" s="387" t="s">
        <v>8349</v>
      </c>
      <c r="E8968" s="378" t="s">
        <v>19985</v>
      </c>
    </row>
    <row r="8969" spans="1:5">
      <c r="A8969" s="387">
        <v>11558</v>
      </c>
      <c r="B8969" s="387" t="s">
        <v>10619</v>
      </c>
      <c r="C8969" s="387" t="s">
        <v>8855</v>
      </c>
      <c r="D8969" s="387" t="s">
        <v>8349</v>
      </c>
      <c r="E8969" s="378" t="s">
        <v>2861</v>
      </c>
    </row>
    <row r="8970" spans="1:5">
      <c r="A8970" s="387">
        <v>11557</v>
      </c>
      <c r="B8970" s="387" t="s">
        <v>10620</v>
      </c>
      <c r="C8970" s="387" t="s">
        <v>8855</v>
      </c>
      <c r="D8970" s="387" t="s">
        <v>8349</v>
      </c>
      <c r="E8970" s="378" t="s">
        <v>19986</v>
      </c>
    </row>
    <row r="8971" spans="1:5">
      <c r="A8971" s="387">
        <v>2759</v>
      </c>
      <c r="B8971" s="387" t="s">
        <v>10621</v>
      </c>
      <c r="C8971" s="387" t="s">
        <v>8354</v>
      </c>
      <c r="D8971" s="387" t="s">
        <v>8367</v>
      </c>
      <c r="E8971" s="378" t="s">
        <v>10892</v>
      </c>
    </row>
    <row r="8972" spans="1:5">
      <c r="A8972" s="387">
        <v>38124</v>
      </c>
      <c r="B8972" s="387" t="s">
        <v>10622</v>
      </c>
      <c r="C8972" s="387" t="s">
        <v>8354</v>
      </c>
      <c r="D8972" s="387" t="s">
        <v>8352</v>
      </c>
      <c r="E8972" s="378" t="s">
        <v>14944</v>
      </c>
    </row>
    <row r="8973" spans="1:5">
      <c r="A8973" s="387">
        <v>38380</v>
      </c>
      <c r="B8973" s="387" t="s">
        <v>10623</v>
      </c>
      <c r="C8973" s="387" t="s">
        <v>8354</v>
      </c>
      <c r="D8973" s="387" t="s">
        <v>8349</v>
      </c>
      <c r="E8973" s="378" t="s">
        <v>5033</v>
      </c>
    </row>
    <row r="8974" spans="1:5">
      <c r="A8974" s="387">
        <v>20059</v>
      </c>
      <c r="B8974" s="387" t="s">
        <v>10624</v>
      </c>
      <c r="C8974" s="387" t="s">
        <v>8354</v>
      </c>
      <c r="D8974" s="387" t="s">
        <v>8367</v>
      </c>
      <c r="E8974" s="378" t="s">
        <v>509</v>
      </c>
    </row>
    <row r="8975" spans="1:5">
      <c r="A8975" s="387">
        <v>42429</v>
      </c>
      <c r="B8975" s="387" t="s">
        <v>10625</v>
      </c>
      <c r="C8975" s="387" t="s">
        <v>8354</v>
      </c>
      <c r="D8975" s="387" t="s">
        <v>8367</v>
      </c>
      <c r="E8975" s="378" t="s">
        <v>15271</v>
      </c>
    </row>
    <row r="8976" spans="1:5">
      <c r="A8976" s="387">
        <v>39616</v>
      </c>
      <c r="B8976" s="387" t="s">
        <v>10626</v>
      </c>
      <c r="C8976" s="387" t="s">
        <v>8354</v>
      </c>
      <c r="D8976" s="387" t="s">
        <v>8352</v>
      </c>
      <c r="E8976" s="378" t="s">
        <v>19987</v>
      </c>
    </row>
    <row r="8977" spans="1:5">
      <c r="A8977" s="387">
        <v>39618</v>
      </c>
      <c r="B8977" s="387" t="s">
        <v>10627</v>
      </c>
      <c r="C8977" s="387" t="s">
        <v>8354</v>
      </c>
      <c r="D8977" s="387" t="s">
        <v>8349</v>
      </c>
      <c r="E8977" s="378" t="s">
        <v>19988</v>
      </c>
    </row>
    <row r="8978" spans="1:5">
      <c r="A8978" s="387">
        <v>39619</v>
      </c>
      <c r="B8978" s="387" t="s">
        <v>10628</v>
      </c>
      <c r="C8978" s="387" t="s">
        <v>8354</v>
      </c>
      <c r="D8978" s="387" t="s">
        <v>8349</v>
      </c>
      <c r="E8978" s="378" t="s">
        <v>19989</v>
      </c>
    </row>
    <row r="8979" spans="1:5">
      <c r="A8979" s="387">
        <v>39613</v>
      </c>
      <c r="B8979" s="387" t="s">
        <v>10629</v>
      </c>
      <c r="C8979" s="387" t="s">
        <v>8354</v>
      </c>
      <c r="D8979" s="387" t="s">
        <v>8349</v>
      </c>
      <c r="E8979" s="378" t="s">
        <v>19990</v>
      </c>
    </row>
    <row r="8980" spans="1:5">
      <c r="A8980" s="387">
        <v>39614</v>
      </c>
      <c r="B8980" s="387" t="s">
        <v>10630</v>
      </c>
      <c r="C8980" s="387" t="s">
        <v>8354</v>
      </c>
      <c r="D8980" s="387" t="s">
        <v>8349</v>
      </c>
      <c r="E8980" s="378" t="s">
        <v>19991</v>
      </c>
    </row>
    <row r="8981" spans="1:5">
      <c r="A8981" s="387">
        <v>38538</v>
      </c>
      <c r="B8981" s="387" t="s">
        <v>10631</v>
      </c>
      <c r="C8981" s="387" t="s">
        <v>8378</v>
      </c>
      <c r="D8981" s="387" t="s">
        <v>8367</v>
      </c>
      <c r="E8981" s="378" t="s">
        <v>3580</v>
      </c>
    </row>
    <row r="8982" spans="1:5">
      <c r="A8982" s="387">
        <v>38539</v>
      </c>
      <c r="B8982" s="387" t="s">
        <v>10632</v>
      </c>
      <c r="C8982" s="387" t="s">
        <v>8378</v>
      </c>
      <c r="D8982" s="387" t="s">
        <v>8367</v>
      </c>
      <c r="E8982" s="378" t="s">
        <v>14947</v>
      </c>
    </row>
    <row r="8983" spans="1:5">
      <c r="A8983" s="387">
        <v>38540</v>
      </c>
      <c r="B8983" s="387" t="s">
        <v>10633</v>
      </c>
      <c r="C8983" s="387" t="s">
        <v>8378</v>
      </c>
      <c r="D8983" s="387" t="s">
        <v>8367</v>
      </c>
      <c r="E8983" s="378" t="s">
        <v>15272</v>
      </c>
    </row>
    <row r="8984" spans="1:5">
      <c r="A8984" s="387">
        <v>38384</v>
      </c>
      <c r="B8984" s="387" t="s">
        <v>10634</v>
      </c>
      <c r="C8984" s="387" t="s">
        <v>8354</v>
      </c>
      <c r="D8984" s="387" t="s">
        <v>8349</v>
      </c>
      <c r="E8984" s="378" t="s">
        <v>7553</v>
      </c>
    </row>
    <row r="8985" spans="1:5">
      <c r="A8985" s="387">
        <v>13</v>
      </c>
      <c r="B8985" s="387" t="s">
        <v>10635</v>
      </c>
      <c r="C8985" s="387" t="s">
        <v>8437</v>
      </c>
      <c r="D8985" s="387" t="s">
        <v>8349</v>
      </c>
      <c r="E8985" s="378" t="s">
        <v>3523</v>
      </c>
    </row>
    <row r="8986" spans="1:5">
      <c r="A8986" s="387">
        <v>2762</v>
      </c>
      <c r="B8986" s="387" t="s">
        <v>10636</v>
      </c>
      <c r="C8986" s="387" t="s">
        <v>8378</v>
      </c>
      <c r="D8986" s="387" t="s">
        <v>8367</v>
      </c>
      <c r="E8986" s="378" t="s">
        <v>2337</v>
      </c>
    </row>
    <row r="8987" spans="1:5">
      <c r="A8987" s="387">
        <v>21142</v>
      </c>
      <c r="B8987" s="387" t="s">
        <v>10637</v>
      </c>
      <c r="C8987" s="387" t="s">
        <v>8354</v>
      </c>
      <c r="D8987" s="387" t="s">
        <v>8349</v>
      </c>
      <c r="E8987" s="378" t="s">
        <v>1319</v>
      </c>
    </row>
    <row r="8988" spans="1:5">
      <c r="A8988" s="387">
        <v>4223</v>
      </c>
      <c r="B8988" s="387" t="s">
        <v>10638</v>
      </c>
      <c r="C8988" s="387" t="s">
        <v>8373</v>
      </c>
      <c r="D8988" s="387" t="s">
        <v>8352</v>
      </c>
      <c r="E8988" s="378" t="s">
        <v>6343</v>
      </c>
    </row>
    <row r="8989" spans="1:5">
      <c r="A8989" s="387">
        <v>37372</v>
      </c>
      <c r="B8989" s="387" t="s">
        <v>10639</v>
      </c>
      <c r="C8989" s="387" t="s">
        <v>8557</v>
      </c>
      <c r="D8989" s="387" t="s">
        <v>8352</v>
      </c>
      <c r="E8989" s="378" t="s">
        <v>1511</v>
      </c>
    </row>
    <row r="8990" spans="1:5">
      <c r="A8990" s="387">
        <v>40863</v>
      </c>
      <c r="B8990" s="387" t="s">
        <v>10640</v>
      </c>
      <c r="C8990" s="387" t="s">
        <v>8559</v>
      </c>
      <c r="D8990" s="387" t="s">
        <v>8352</v>
      </c>
      <c r="E8990" s="378" t="s">
        <v>10641</v>
      </c>
    </row>
    <row r="8991" spans="1:5">
      <c r="A8991" s="387">
        <v>38475</v>
      </c>
      <c r="B8991" s="387" t="s">
        <v>10642</v>
      </c>
      <c r="C8991" s="387" t="s">
        <v>8354</v>
      </c>
      <c r="D8991" s="387" t="s">
        <v>8349</v>
      </c>
      <c r="E8991" s="378" t="s">
        <v>15273</v>
      </c>
    </row>
    <row r="8992" spans="1:5">
      <c r="A8992" s="387">
        <v>38474</v>
      </c>
      <c r="B8992" s="387" t="s">
        <v>10643</v>
      </c>
      <c r="C8992" s="387" t="s">
        <v>8354</v>
      </c>
      <c r="D8992" s="387" t="s">
        <v>8349</v>
      </c>
      <c r="E8992" s="378" t="s">
        <v>3217</v>
      </c>
    </row>
    <row r="8993" spans="1:5">
      <c r="A8993" s="387">
        <v>10886</v>
      </c>
      <c r="B8993" s="387" t="s">
        <v>10644</v>
      </c>
      <c r="C8993" s="387" t="s">
        <v>8354</v>
      </c>
      <c r="D8993" s="387" t="s">
        <v>8349</v>
      </c>
      <c r="E8993" s="378" t="s">
        <v>19992</v>
      </c>
    </row>
    <row r="8994" spans="1:5">
      <c r="A8994" s="387">
        <v>10888</v>
      </c>
      <c r="B8994" s="387" t="s">
        <v>10645</v>
      </c>
      <c r="C8994" s="387" t="s">
        <v>8354</v>
      </c>
      <c r="D8994" s="387" t="s">
        <v>8349</v>
      </c>
      <c r="E8994" s="378" t="s">
        <v>19993</v>
      </c>
    </row>
    <row r="8995" spans="1:5">
      <c r="A8995" s="387">
        <v>10889</v>
      </c>
      <c r="B8995" s="387" t="s">
        <v>10646</v>
      </c>
      <c r="C8995" s="387" t="s">
        <v>8354</v>
      </c>
      <c r="D8995" s="387" t="s">
        <v>8349</v>
      </c>
      <c r="E8995" s="378" t="s">
        <v>19994</v>
      </c>
    </row>
    <row r="8996" spans="1:5">
      <c r="A8996" s="387">
        <v>10890</v>
      </c>
      <c r="B8996" s="387" t="s">
        <v>10647</v>
      </c>
      <c r="C8996" s="387" t="s">
        <v>8354</v>
      </c>
      <c r="D8996" s="387" t="s">
        <v>8349</v>
      </c>
      <c r="E8996" s="378" t="s">
        <v>19995</v>
      </c>
    </row>
    <row r="8997" spans="1:5">
      <c r="A8997" s="387">
        <v>10891</v>
      </c>
      <c r="B8997" s="387" t="s">
        <v>10648</v>
      </c>
      <c r="C8997" s="387" t="s">
        <v>8354</v>
      </c>
      <c r="D8997" s="387" t="s">
        <v>8349</v>
      </c>
      <c r="E8997" s="378" t="s">
        <v>14216</v>
      </c>
    </row>
    <row r="8998" spans="1:5">
      <c r="A8998" s="387">
        <v>10892</v>
      </c>
      <c r="B8998" s="387" t="s">
        <v>10649</v>
      </c>
      <c r="C8998" s="387" t="s">
        <v>8354</v>
      </c>
      <c r="D8998" s="387" t="s">
        <v>8352</v>
      </c>
      <c r="E8998" s="378" t="s">
        <v>19996</v>
      </c>
    </row>
    <row r="8999" spans="1:5">
      <c r="A8999" s="387">
        <v>20977</v>
      </c>
      <c r="B8999" s="387" t="s">
        <v>10650</v>
      </c>
      <c r="C8999" s="387" t="s">
        <v>8354</v>
      </c>
      <c r="D8999" s="387" t="s">
        <v>8349</v>
      </c>
      <c r="E8999" s="378" t="s">
        <v>15274</v>
      </c>
    </row>
    <row r="9000" spans="1:5">
      <c r="A9000" s="387">
        <v>3073</v>
      </c>
      <c r="B9000" s="387" t="s">
        <v>10651</v>
      </c>
      <c r="C9000" s="387" t="s">
        <v>8354</v>
      </c>
      <c r="D9000" s="387" t="s">
        <v>8367</v>
      </c>
      <c r="E9000" s="378" t="s">
        <v>15275</v>
      </c>
    </row>
    <row r="9001" spans="1:5">
      <c r="A9001" s="387">
        <v>3068</v>
      </c>
      <c r="B9001" s="387" t="s">
        <v>10652</v>
      </c>
      <c r="C9001" s="387" t="s">
        <v>8354</v>
      </c>
      <c r="D9001" s="387" t="s">
        <v>8367</v>
      </c>
      <c r="E9001" s="378" t="s">
        <v>15276</v>
      </c>
    </row>
    <row r="9002" spans="1:5">
      <c r="A9002" s="387">
        <v>3074</v>
      </c>
      <c r="B9002" s="387" t="s">
        <v>10653</v>
      </c>
      <c r="C9002" s="387" t="s">
        <v>8354</v>
      </c>
      <c r="D9002" s="387" t="s">
        <v>8367</v>
      </c>
      <c r="E9002" s="378" t="s">
        <v>15277</v>
      </c>
    </row>
    <row r="9003" spans="1:5">
      <c r="A9003" s="387">
        <v>3076</v>
      </c>
      <c r="B9003" s="387" t="s">
        <v>10654</v>
      </c>
      <c r="C9003" s="387" t="s">
        <v>8354</v>
      </c>
      <c r="D9003" s="387" t="s">
        <v>8367</v>
      </c>
      <c r="E9003" s="378" t="s">
        <v>6701</v>
      </c>
    </row>
    <row r="9004" spans="1:5">
      <c r="A9004" s="387">
        <v>3072</v>
      </c>
      <c r="B9004" s="387" t="s">
        <v>10655</v>
      </c>
      <c r="C9004" s="387" t="s">
        <v>8354</v>
      </c>
      <c r="D9004" s="387" t="s">
        <v>8367</v>
      </c>
      <c r="E9004" s="378" t="s">
        <v>5241</v>
      </c>
    </row>
    <row r="9005" spans="1:5">
      <c r="A9005" s="387">
        <v>3075</v>
      </c>
      <c r="B9005" s="387" t="s">
        <v>10656</v>
      </c>
      <c r="C9005" s="387" t="s">
        <v>8354</v>
      </c>
      <c r="D9005" s="387" t="s">
        <v>8367</v>
      </c>
      <c r="E9005" s="378" t="s">
        <v>15278</v>
      </c>
    </row>
    <row r="9006" spans="1:5">
      <c r="A9006" s="387">
        <v>10780</v>
      </c>
      <c r="B9006" s="387" t="s">
        <v>10657</v>
      </c>
      <c r="C9006" s="387" t="s">
        <v>8354</v>
      </c>
      <c r="D9006" s="387" t="s">
        <v>8367</v>
      </c>
      <c r="E9006" s="378" t="s">
        <v>15279</v>
      </c>
    </row>
    <row r="9007" spans="1:5">
      <c r="A9007" s="387">
        <v>10781</v>
      </c>
      <c r="B9007" s="387" t="s">
        <v>10658</v>
      </c>
      <c r="C9007" s="387" t="s">
        <v>8354</v>
      </c>
      <c r="D9007" s="387" t="s">
        <v>8367</v>
      </c>
      <c r="E9007" s="378" t="s">
        <v>4754</v>
      </c>
    </row>
    <row r="9008" spans="1:5">
      <c r="A9008" s="387">
        <v>20106</v>
      </c>
      <c r="B9008" s="387" t="s">
        <v>10659</v>
      </c>
      <c r="C9008" s="387" t="s">
        <v>8354</v>
      </c>
      <c r="D9008" s="387" t="s">
        <v>8367</v>
      </c>
      <c r="E9008" s="378" t="s">
        <v>1280</v>
      </c>
    </row>
    <row r="9009" spans="1:5">
      <c r="A9009" s="387">
        <v>20107</v>
      </c>
      <c r="B9009" s="387" t="s">
        <v>10660</v>
      </c>
      <c r="C9009" s="387" t="s">
        <v>8354</v>
      </c>
      <c r="D9009" s="387" t="s">
        <v>8367</v>
      </c>
      <c r="E9009" s="378" t="s">
        <v>6302</v>
      </c>
    </row>
    <row r="9010" spans="1:5">
      <c r="A9010" s="387">
        <v>20108</v>
      </c>
      <c r="B9010" s="387" t="s">
        <v>10661</v>
      </c>
      <c r="C9010" s="387" t="s">
        <v>8354</v>
      </c>
      <c r="D9010" s="387" t="s">
        <v>8367</v>
      </c>
      <c r="E9010" s="378" t="s">
        <v>3335</v>
      </c>
    </row>
    <row r="9011" spans="1:5">
      <c r="A9011" s="387">
        <v>20109</v>
      </c>
      <c r="B9011" s="387" t="s">
        <v>10662</v>
      </c>
      <c r="C9011" s="387" t="s">
        <v>8354</v>
      </c>
      <c r="D9011" s="387" t="s">
        <v>8367</v>
      </c>
      <c r="E9011" s="378" t="s">
        <v>15279</v>
      </c>
    </row>
    <row r="9012" spans="1:5">
      <c r="A9012" s="387">
        <v>43612</v>
      </c>
      <c r="B9012" s="387" t="s">
        <v>10663</v>
      </c>
      <c r="C9012" s="387" t="s">
        <v>9933</v>
      </c>
      <c r="D9012" s="387" t="s">
        <v>8349</v>
      </c>
      <c r="E9012" s="378" t="s">
        <v>15280</v>
      </c>
    </row>
    <row r="9013" spans="1:5">
      <c r="A9013" s="387">
        <v>43613</v>
      </c>
      <c r="B9013" s="387" t="s">
        <v>10664</v>
      </c>
      <c r="C9013" s="387" t="s">
        <v>9933</v>
      </c>
      <c r="D9013" s="387" t="s">
        <v>8349</v>
      </c>
      <c r="E9013" s="378" t="s">
        <v>19997</v>
      </c>
    </row>
    <row r="9014" spans="1:5">
      <c r="A9014" s="387">
        <v>11480</v>
      </c>
      <c r="B9014" s="387" t="s">
        <v>10665</v>
      </c>
      <c r="C9014" s="387" t="s">
        <v>9933</v>
      </c>
      <c r="D9014" s="387" t="s">
        <v>8349</v>
      </c>
      <c r="E9014" s="378" t="s">
        <v>19998</v>
      </c>
    </row>
    <row r="9015" spans="1:5">
      <c r="A9015" s="387">
        <v>11469</v>
      </c>
      <c r="B9015" s="387" t="s">
        <v>10666</v>
      </c>
      <c r="C9015" s="387" t="s">
        <v>8354</v>
      </c>
      <c r="D9015" s="387" t="s">
        <v>8349</v>
      </c>
      <c r="E9015" s="378" t="s">
        <v>17794</v>
      </c>
    </row>
    <row r="9016" spans="1:5">
      <c r="A9016" s="387">
        <v>11468</v>
      </c>
      <c r="B9016" s="387" t="s">
        <v>10667</v>
      </c>
      <c r="C9016" s="387" t="s">
        <v>8354</v>
      </c>
      <c r="D9016" s="387" t="s">
        <v>8349</v>
      </c>
      <c r="E9016" s="378" t="s">
        <v>2561</v>
      </c>
    </row>
    <row r="9017" spans="1:5">
      <c r="A9017" s="387">
        <v>11484</v>
      </c>
      <c r="B9017" s="387" t="s">
        <v>10668</v>
      </c>
      <c r="C9017" s="387" t="s">
        <v>8354</v>
      </c>
      <c r="D9017" s="387" t="s">
        <v>8349</v>
      </c>
      <c r="E9017" s="378" t="s">
        <v>18135</v>
      </c>
    </row>
    <row r="9018" spans="1:5">
      <c r="A9018" s="387">
        <v>38155</v>
      </c>
      <c r="B9018" s="387" t="s">
        <v>10669</v>
      </c>
      <c r="C9018" s="387" t="s">
        <v>8354</v>
      </c>
      <c r="D9018" s="387" t="s">
        <v>8349</v>
      </c>
      <c r="E9018" s="378" t="s">
        <v>19999</v>
      </c>
    </row>
    <row r="9019" spans="1:5">
      <c r="A9019" s="387">
        <v>11467</v>
      </c>
      <c r="B9019" s="387" t="s">
        <v>10670</v>
      </c>
      <c r="C9019" s="387" t="s">
        <v>8354</v>
      </c>
      <c r="D9019" s="387" t="s">
        <v>8349</v>
      </c>
      <c r="E9019" s="378" t="s">
        <v>14448</v>
      </c>
    </row>
    <row r="9020" spans="1:5">
      <c r="A9020" s="387">
        <v>38153</v>
      </c>
      <c r="B9020" s="387" t="s">
        <v>10671</v>
      </c>
      <c r="C9020" s="387" t="s">
        <v>9933</v>
      </c>
      <c r="D9020" s="387" t="s">
        <v>8349</v>
      </c>
      <c r="E9020" s="378" t="s">
        <v>14609</v>
      </c>
    </row>
    <row r="9021" spans="1:5">
      <c r="A9021" s="387">
        <v>43607</v>
      </c>
      <c r="B9021" s="387" t="s">
        <v>10672</v>
      </c>
      <c r="C9021" s="387" t="s">
        <v>8354</v>
      </c>
      <c r="D9021" s="387" t="s">
        <v>8349</v>
      </c>
      <c r="E9021" s="378" t="s">
        <v>15281</v>
      </c>
    </row>
    <row r="9022" spans="1:5">
      <c r="A9022" s="387">
        <v>3080</v>
      </c>
      <c r="B9022" s="387" t="s">
        <v>10673</v>
      </c>
      <c r="C9022" s="387" t="s">
        <v>9933</v>
      </c>
      <c r="D9022" s="387" t="s">
        <v>8352</v>
      </c>
      <c r="E9022" s="378" t="s">
        <v>20000</v>
      </c>
    </row>
    <row r="9023" spans="1:5">
      <c r="A9023" s="387">
        <v>3081</v>
      </c>
      <c r="B9023" s="387" t="s">
        <v>10674</v>
      </c>
      <c r="C9023" s="387" t="s">
        <v>9933</v>
      </c>
      <c r="D9023" s="387" t="s">
        <v>8349</v>
      </c>
      <c r="E9023" s="378" t="s">
        <v>17743</v>
      </c>
    </row>
    <row r="9024" spans="1:5">
      <c r="A9024" s="387">
        <v>3090</v>
      </c>
      <c r="B9024" s="387" t="s">
        <v>10675</v>
      </c>
      <c r="C9024" s="387" t="s">
        <v>9933</v>
      </c>
      <c r="D9024" s="387" t="s">
        <v>8349</v>
      </c>
      <c r="E9024" s="378" t="s">
        <v>19493</v>
      </c>
    </row>
    <row r="9025" spans="1:5">
      <c r="A9025" s="387">
        <v>43611</v>
      </c>
      <c r="B9025" s="387" t="s">
        <v>10676</v>
      </c>
      <c r="C9025" s="387" t="s">
        <v>9933</v>
      </c>
      <c r="D9025" s="387" t="s">
        <v>8349</v>
      </c>
      <c r="E9025" s="378" t="s">
        <v>20001</v>
      </c>
    </row>
    <row r="9026" spans="1:5">
      <c r="A9026" s="387">
        <v>3103</v>
      </c>
      <c r="B9026" s="387" t="s">
        <v>10677</v>
      </c>
      <c r="C9026" s="387" t="s">
        <v>8354</v>
      </c>
      <c r="D9026" s="387" t="s">
        <v>8349</v>
      </c>
      <c r="E9026" s="378" t="s">
        <v>15282</v>
      </c>
    </row>
    <row r="9027" spans="1:5">
      <c r="A9027" s="387">
        <v>3097</v>
      </c>
      <c r="B9027" s="387" t="s">
        <v>10678</v>
      </c>
      <c r="C9027" s="387" t="s">
        <v>9933</v>
      </c>
      <c r="D9027" s="387" t="s">
        <v>8349</v>
      </c>
      <c r="E9027" s="378" t="s">
        <v>20002</v>
      </c>
    </row>
    <row r="9028" spans="1:5">
      <c r="A9028" s="387">
        <v>3099</v>
      </c>
      <c r="B9028" s="387" t="s">
        <v>10679</v>
      </c>
      <c r="C9028" s="387" t="s">
        <v>9933</v>
      </c>
      <c r="D9028" s="387" t="s">
        <v>8349</v>
      </c>
      <c r="E9028" s="378" t="s">
        <v>1193</v>
      </c>
    </row>
    <row r="9029" spans="1:5">
      <c r="A9029" s="387">
        <v>38151</v>
      </c>
      <c r="B9029" s="387" t="s">
        <v>10680</v>
      </c>
      <c r="C9029" s="387" t="s">
        <v>9933</v>
      </c>
      <c r="D9029" s="387" t="s">
        <v>8349</v>
      </c>
      <c r="E9029" s="378" t="s">
        <v>14631</v>
      </c>
    </row>
    <row r="9030" spans="1:5">
      <c r="A9030" s="387">
        <v>38152</v>
      </c>
      <c r="B9030" s="387" t="s">
        <v>10681</v>
      </c>
      <c r="C9030" s="387" t="s">
        <v>9933</v>
      </c>
      <c r="D9030" s="387" t="s">
        <v>8349</v>
      </c>
      <c r="E9030" s="378" t="s">
        <v>20003</v>
      </c>
    </row>
    <row r="9031" spans="1:5">
      <c r="A9031" s="387">
        <v>43610</v>
      </c>
      <c r="B9031" s="387" t="s">
        <v>10682</v>
      </c>
      <c r="C9031" s="387" t="s">
        <v>8354</v>
      </c>
      <c r="D9031" s="387" t="s">
        <v>8349</v>
      </c>
      <c r="E9031" s="378" t="s">
        <v>18109</v>
      </c>
    </row>
    <row r="9032" spans="1:5">
      <c r="A9032" s="387">
        <v>3093</v>
      </c>
      <c r="B9032" s="387" t="s">
        <v>10683</v>
      </c>
      <c r="C9032" s="387" t="s">
        <v>9933</v>
      </c>
      <c r="D9032" s="387" t="s">
        <v>8349</v>
      </c>
      <c r="E9032" s="378" t="s">
        <v>1193</v>
      </c>
    </row>
    <row r="9033" spans="1:5">
      <c r="A9033" s="387">
        <v>38165</v>
      </c>
      <c r="B9033" s="387" t="s">
        <v>10684</v>
      </c>
      <c r="C9033" s="387" t="s">
        <v>9933</v>
      </c>
      <c r="D9033" s="387" t="s">
        <v>8349</v>
      </c>
      <c r="E9033" s="378" t="s">
        <v>20004</v>
      </c>
    </row>
    <row r="9034" spans="1:5">
      <c r="A9034" s="387">
        <v>38177</v>
      </c>
      <c r="B9034" s="387" t="s">
        <v>10685</v>
      </c>
      <c r="C9034" s="387" t="s">
        <v>8354</v>
      </c>
      <c r="D9034" s="387" t="s">
        <v>8349</v>
      </c>
      <c r="E9034" s="378" t="s">
        <v>2581</v>
      </c>
    </row>
    <row r="9035" spans="1:5">
      <c r="A9035" s="387">
        <v>11458</v>
      </c>
      <c r="B9035" s="387" t="s">
        <v>10687</v>
      </c>
      <c r="C9035" s="387" t="s">
        <v>8354</v>
      </c>
      <c r="D9035" s="387" t="s">
        <v>8349</v>
      </c>
      <c r="E9035" s="378" t="s">
        <v>17340</v>
      </c>
    </row>
    <row r="9036" spans="1:5">
      <c r="A9036" s="387">
        <v>3108</v>
      </c>
      <c r="B9036" s="387" t="s">
        <v>10688</v>
      </c>
      <c r="C9036" s="387" t="s">
        <v>8354</v>
      </c>
      <c r="D9036" s="387" t="s">
        <v>8349</v>
      </c>
      <c r="E9036" s="378" t="s">
        <v>20005</v>
      </c>
    </row>
    <row r="9037" spans="1:5">
      <c r="A9037" s="387">
        <v>3105</v>
      </c>
      <c r="B9037" s="387" t="s">
        <v>10689</v>
      </c>
      <c r="C9037" s="387" t="s">
        <v>8354</v>
      </c>
      <c r="D9037" s="387" t="s">
        <v>8349</v>
      </c>
      <c r="E9037" s="378" t="s">
        <v>15283</v>
      </c>
    </row>
    <row r="9038" spans="1:5">
      <c r="A9038" s="387">
        <v>38178</v>
      </c>
      <c r="B9038" s="387" t="s">
        <v>10690</v>
      </c>
      <c r="C9038" s="387" t="s">
        <v>8354</v>
      </c>
      <c r="D9038" s="387" t="s">
        <v>8349</v>
      </c>
      <c r="E9038" s="378" t="s">
        <v>15284</v>
      </c>
    </row>
    <row r="9039" spans="1:5">
      <c r="A9039" s="387">
        <v>43575</v>
      </c>
      <c r="B9039" s="387" t="s">
        <v>10691</v>
      </c>
      <c r="C9039" s="387" t="s">
        <v>8354</v>
      </c>
      <c r="D9039" s="387" t="s">
        <v>8349</v>
      </c>
      <c r="E9039" s="378" t="s">
        <v>14732</v>
      </c>
    </row>
    <row r="9040" spans="1:5">
      <c r="A9040" s="387">
        <v>43577</v>
      </c>
      <c r="B9040" s="387" t="s">
        <v>10692</v>
      </c>
      <c r="C9040" s="387" t="s">
        <v>8354</v>
      </c>
      <c r="D9040" s="387" t="s">
        <v>8349</v>
      </c>
      <c r="E9040" s="378" t="s">
        <v>20006</v>
      </c>
    </row>
    <row r="9041" spans="1:5">
      <c r="A9041" s="387">
        <v>42481</v>
      </c>
      <c r="B9041" s="387" t="s">
        <v>10693</v>
      </c>
      <c r="C9041" s="387" t="s">
        <v>8351</v>
      </c>
      <c r="D9041" s="387" t="s">
        <v>8367</v>
      </c>
      <c r="E9041" s="378" t="s">
        <v>10694</v>
      </c>
    </row>
    <row r="9042" spans="1:5">
      <c r="A9042" s="387">
        <v>43458</v>
      </c>
      <c r="B9042" s="387" t="s">
        <v>10695</v>
      </c>
      <c r="C9042" s="387" t="s">
        <v>8557</v>
      </c>
      <c r="D9042" s="387" t="s">
        <v>8352</v>
      </c>
      <c r="E9042" s="378" t="s">
        <v>907</v>
      </c>
    </row>
    <row r="9043" spans="1:5">
      <c r="A9043" s="387">
        <v>43470</v>
      </c>
      <c r="B9043" s="387" t="s">
        <v>10696</v>
      </c>
      <c r="C9043" s="387" t="s">
        <v>8559</v>
      </c>
      <c r="D9043" s="387" t="s">
        <v>8352</v>
      </c>
      <c r="E9043" s="378" t="s">
        <v>10048</v>
      </c>
    </row>
    <row r="9044" spans="1:5">
      <c r="A9044" s="387">
        <v>43459</v>
      </c>
      <c r="B9044" s="387" t="s">
        <v>10697</v>
      </c>
      <c r="C9044" s="387" t="s">
        <v>8557</v>
      </c>
      <c r="D9044" s="387" t="s">
        <v>8352</v>
      </c>
      <c r="E9044" s="378" t="s">
        <v>10698</v>
      </c>
    </row>
    <row r="9045" spans="1:5">
      <c r="A9045" s="387">
        <v>43471</v>
      </c>
      <c r="B9045" s="387" t="s">
        <v>10699</v>
      </c>
      <c r="C9045" s="387" t="s">
        <v>8559</v>
      </c>
      <c r="D9045" s="387" t="s">
        <v>8352</v>
      </c>
      <c r="E9045" s="378" t="s">
        <v>10700</v>
      </c>
    </row>
    <row r="9046" spans="1:5">
      <c r="A9046" s="387">
        <v>43460</v>
      </c>
      <c r="B9046" s="387" t="s">
        <v>10701</v>
      </c>
      <c r="C9046" s="387" t="s">
        <v>8557</v>
      </c>
      <c r="D9046" s="387" t="s">
        <v>8352</v>
      </c>
      <c r="E9046" s="378" t="s">
        <v>1143</v>
      </c>
    </row>
    <row r="9047" spans="1:5">
      <c r="A9047" s="387">
        <v>43472</v>
      </c>
      <c r="B9047" s="387" t="s">
        <v>10702</v>
      </c>
      <c r="C9047" s="387" t="s">
        <v>8559</v>
      </c>
      <c r="D9047" s="387" t="s">
        <v>8352</v>
      </c>
      <c r="E9047" s="378" t="s">
        <v>10703</v>
      </c>
    </row>
    <row r="9048" spans="1:5">
      <c r="A9048" s="387">
        <v>43461</v>
      </c>
      <c r="B9048" s="387" t="s">
        <v>10704</v>
      </c>
      <c r="C9048" s="387" t="s">
        <v>8557</v>
      </c>
      <c r="D9048" s="387" t="s">
        <v>8352</v>
      </c>
      <c r="E9048" s="378" t="s">
        <v>1311</v>
      </c>
    </row>
    <row r="9049" spans="1:5">
      <c r="A9049" s="387">
        <v>43473</v>
      </c>
      <c r="B9049" s="387" t="s">
        <v>10705</v>
      </c>
      <c r="C9049" s="387" t="s">
        <v>8559</v>
      </c>
      <c r="D9049" s="387" t="s">
        <v>8352</v>
      </c>
      <c r="E9049" s="378" t="s">
        <v>10706</v>
      </c>
    </row>
    <row r="9050" spans="1:5">
      <c r="A9050" s="387">
        <v>43463</v>
      </c>
      <c r="B9050" s="387" t="s">
        <v>10707</v>
      </c>
      <c r="C9050" s="387" t="s">
        <v>8557</v>
      </c>
      <c r="D9050" s="387" t="s">
        <v>8352</v>
      </c>
      <c r="E9050" s="378" t="s">
        <v>879</v>
      </c>
    </row>
    <row r="9051" spans="1:5">
      <c r="A9051" s="387">
        <v>43475</v>
      </c>
      <c r="B9051" s="387" t="s">
        <v>10708</v>
      </c>
      <c r="C9051" s="387" t="s">
        <v>8559</v>
      </c>
      <c r="D9051" s="387" t="s">
        <v>8352</v>
      </c>
      <c r="E9051" s="378" t="s">
        <v>2884</v>
      </c>
    </row>
    <row r="9052" spans="1:5">
      <c r="A9052" s="387">
        <v>43462</v>
      </c>
      <c r="B9052" s="387" t="s">
        <v>10709</v>
      </c>
      <c r="C9052" s="387" t="s">
        <v>8557</v>
      </c>
      <c r="D9052" s="387" t="s">
        <v>8352</v>
      </c>
      <c r="E9052" s="378" t="s">
        <v>1492</v>
      </c>
    </row>
    <row r="9053" spans="1:5">
      <c r="A9053" s="387">
        <v>43474</v>
      </c>
      <c r="B9053" s="387" t="s">
        <v>10710</v>
      </c>
      <c r="C9053" s="387" t="s">
        <v>8559</v>
      </c>
      <c r="D9053" s="387" t="s">
        <v>8352</v>
      </c>
      <c r="E9053" s="378" t="s">
        <v>8397</v>
      </c>
    </row>
    <row r="9054" spans="1:5">
      <c r="A9054" s="387">
        <v>43464</v>
      </c>
      <c r="B9054" s="387" t="s">
        <v>10711</v>
      </c>
      <c r="C9054" s="387" t="s">
        <v>8557</v>
      </c>
      <c r="D9054" s="387" t="s">
        <v>8352</v>
      </c>
      <c r="E9054" s="378" t="s">
        <v>1492</v>
      </c>
    </row>
    <row r="9055" spans="1:5">
      <c r="A9055" s="387">
        <v>43476</v>
      </c>
      <c r="B9055" s="387" t="s">
        <v>10712</v>
      </c>
      <c r="C9055" s="387" t="s">
        <v>8559</v>
      </c>
      <c r="D9055" s="387" t="s">
        <v>8352</v>
      </c>
      <c r="E9055" s="378" t="s">
        <v>1492</v>
      </c>
    </row>
    <row r="9056" spans="1:5">
      <c r="A9056" s="387">
        <v>43465</v>
      </c>
      <c r="B9056" s="387" t="s">
        <v>10713</v>
      </c>
      <c r="C9056" s="387" t="s">
        <v>8557</v>
      </c>
      <c r="D9056" s="387" t="s">
        <v>8352</v>
      </c>
      <c r="E9056" s="378" t="s">
        <v>1018</v>
      </c>
    </row>
    <row r="9057" spans="1:5">
      <c r="A9057" s="387">
        <v>43477</v>
      </c>
      <c r="B9057" s="387" t="s">
        <v>10714</v>
      </c>
      <c r="C9057" s="387" t="s">
        <v>8559</v>
      </c>
      <c r="D9057" s="387" t="s">
        <v>8352</v>
      </c>
      <c r="E9057" s="378" t="s">
        <v>10715</v>
      </c>
    </row>
    <row r="9058" spans="1:5">
      <c r="A9058" s="387">
        <v>43466</v>
      </c>
      <c r="B9058" s="387" t="s">
        <v>10716</v>
      </c>
      <c r="C9058" s="387" t="s">
        <v>8557</v>
      </c>
      <c r="D9058" s="387" t="s">
        <v>8352</v>
      </c>
      <c r="E9058" s="378" t="s">
        <v>1447</v>
      </c>
    </row>
    <row r="9059" spans="1:5">
      <c r="A9059" s="387">
        <v>43478</v>
      </c>
      <c r="B9059" s="387" t="s">
        <v>10717</v>
      </c>
      <c r="C9059" s="387" t="s">
        <v>8559</v>
      </c>
      <c r="D9059" s="387" t="s">
        <v>8352</v>
      </c>
      <c r="E9059" s="378" t="s">
        <v>10718</v>
      </c>
    </row>
    <row r="9060" spans="1:5">
      <c r="A9060" s="387">
        <v>43467</v>
      </c>
      <c r="B9060" s="387" t="s">
        <v>10719</v>
      </c>
      <c r="C9060" s="387" t="s">
        <v>8557</v>
      </c>
      <c r="D9060" s="387" t="s">
        <v>8352</v>
      </c>
      <c r="E9060" s="378" t="s">
        <v>1541</v>
      </c>
    </row>
    <row r="9061" spans="1:5">
      <c r="A9061" s="387">
        <v>43479</v>
      </c>
      <c r="B9061" s="387" t="s">
        <v>10720</v>
      </c>
      <c r="C9061" s="387" t="s">
        <v>8559</v>
      </c>
      <c r="D9061" s="387" t="s">
        <v>8352</v>
      </c>
      <c r="E9061" s="378" t="s">
        <v>10721</v>
      </c>
    </row>
    <row r="9062" spans="1:5">
      <c r="A9062" s="387">
        <v>43468</v>
      </c>
      <c r="B9062" s="387" t="s">
        <v>10722</v>
      </c>
      <c r="C9062" s="387" t="s">
        <v>8557</v>
      </c>
      <c r="D9062" s="387" t="s">
        <v>8352</v>
      </c>
      <c r="E9062" s="378" t="s">
        <v>861</v>
      </c>
    </row>
    <row r="9063" spans="1:5">
      <c r="A9063" s="387">
        <v>43480</v>
      </c>
      <c r="B9063" s="387" t="s">
        <v>10723</v>
      </c>
      <c r="C9063" s="387" t="s">
        <v>8559</v>
      </c>
      <c r="D9063" s="387" t="s">
        <v>8352</v>
      </c>
      <c r="E9063" s="378" t="s">
        <v>10724</v>
      </c>
    </row>
    <row r="9064" spans="1:5">
      <c r="A9064" s="387">
        <v>43469</v>
      </c>
      <c r="B9064" s="387" t="s">
        <v>10725</v>
      </c>
      <c r="C9064" s="387" t="s">
        <v>8557</v>
      </c>
      <c r="D9064" s="387" t="s">
        <v>8352</v>
      </c>
      <c r="E9064" s="378" t="s">
        <v>1417</v>
      </c>
    </row>
    <row r="9065" spans="1:5">
      <c r="A9065" s="387">
        <v>43481</v>
      </c>
      <c r="B9065" s="387" t="s">
        <v>10726</v>
      </c>
      <c r="C9065" s="387" t="s">
        <v>8559</v>
      </c>
      <c r="D9065" s="387" t="s">
        <v>8352</v>
      </c>
      <c r="E9065" s="378" t="s">
        <v>10727</v>
      </c>
    </row>
    <row r="9066" spans="1:5">
      <c r="A9066" s="387">
        <v>3119</v>
      </c>
      <c r="B9066" s="387" t="s">
        <v>10728</v>
      </c>
      <c r="C9066" s="387" t="s">
        <v>8354</v>
      </c>
      <c r="D9066" s="387" t="s">
        <v>8349</v>
      </c>
      <c r="E9066" s="378" t="s">
        <v>7057</v>
      </c>
    </row>
    <row r="9067" spans="1:5">
      <c r="A9067" s="387">
        <v>3122</v>
      </c>
      <c r="B9067" s="387" t="s">
        <v>10729</v>
      </c>
      <c r="C9067" s="387" t="s">
        <v>8354</v>
      </c>
      <c r="D9067" s="387" t="s">
        <v>8349</v>
      </c>
      <c r="E9067" s="378" t="s">
        <v>15285</v>
      </c>
    </row>
    <row r="9068" spans="1:5">
      <c r="A9068" s="387">
        <v>3121</v>
      </c>
      <c r="B9068" s="387" t="s">
        <v>10730</v>
      </c>
      <c r="C9068" s="387" t="s">
        <v>8354</v>
      </c>
      <c r="D9068" s="387" t="s">
        <v>8349</v>
      </c>
      <c r="E9068" s="378" t="s">
        <v>6174</v>
      </c>
    </row>
    <row r="9069" spans="1:5">
      <c r="A9069" s="387">
        <v>3120</v>
      </c>
      <c r="B9069" s="387" t="s">
        <v>10731</v>
      </c>
      <c r="C9069" s="387" t="s">
        <v>8354</v>
      </c>
      <c r="D9069" s="387" t="s">
        <v>8349</v>
      </c>
      <c r="E9069" s="378" t="s">
        <v>7813</v>
      </c>
    </row>
    <row r="9070" spans="1:5">
      <c r="A9070" s="387">
        <v>11455</v>
      </c>
      <c r="B9070" s="387" t="s">
        <v>10732</v>
      </c>
      <c r="C9070" s="387" t="s">
        <v>8354</v>
      </c>
      <c r="D9070" s="387" t="s">
        <v>8349</v>
      </c>
      <c r="E9070" s="378" t="s">
        <v>4557</v>
      </c>
    </row>
    <row r="9071" spans="1:5">
      <c r="A9071" s="387">
        <v>11456</v>
      </c>
      <c r="B9071" s="387" t="s">
        <v>10733</v>
      </c>
      <c r="C9071" s="387" t="s">
        <v>8354</v>
      </c>
      <c r="D9071" s="387" t="s">
        <v>8349</v>
      </c>
      <c r="E9071" s="378" t="s">
        <v>3863</v>
      </c>
    </row>
    <row r="9072" spans="1:5">
      <c r="A9072" s="387">
        <v>3107</v>
      </c>
      <c r="B9072" s="387" t="s">
        <v>10734</v>
      </c>
      <c r="C9072" s="387" t="s">
        <v>8354</v>
      </c>
      <c r="D9072" s="387" t="s">
        <v>8349</v>
      </c>
      <c r="E9072" s="378" t="s">
        <v>20007</v>
      </c>
    </row>
    <row r="9073" spans="1:5">
      <c r="A9073" s="387">
        <v>43583</v>
      </c>
      <c r="B9073" s="387" t="s">
        <v>10735</v>
      </c>
      <c r="C9073" s="387" t="s">
        <v>8354</v>
      </c>
      <c r="D9073" s="387" t="s">
        <v>8349</v>
      </c>
      <c r="E9073" s="378" t="s">
        <v>8538</v>
      </c>
    </row>
    <row r="9074" spans="1:5">
      <c r="A9074" s="387">
        <v>43586</v>
      </c>
      <c r="B9074" s="387" t="s">
        <v>10736</v>
      </c>
      <c r="C9074" s="387" t="s">
        <v>8354</v>
      </c>
      <c r="D9074" s="387" t="s">
        <v>8349</v>
      </c>
      <c r="E9074" s="378" t="s">
        <v>14520</v>
      </c>
    </row>
    <row r="9075" spans="1:5">
      <c r="A9075" s="387">
        <v>11461</v>
      </c>
      <c r="B9075" s="387" t="s">
        <v>10737</v>
      </c>
      <c r="C9075" s="387" t="s">
        <v>8354</v>
      </c>
      <c r="D9075" s="387" t="s">
        <v>8349</v>
      </c>
      <c r="E9075" s="378" t="s">
        <v>13882</v>
      </c>
    </row>
    <row r="9076" spans="1:5">
      <c r="A9076" s="387">
        <v>43587</v>
      </c>
      <c r="B9076" s="387" t="s">
        <v>10738</v>
      </c>
      <c r="C9076" s="387" t="s">
        <v>8354</v>
      </c>
      <c r="D9076" s="387" t="s">
        <v>8349</v>
      </c>
      <c r="E9076" s="378" t="s">
        <v>869</v>
      </c>
    </row>
    <row r="9077" spans="1:5">
      <c r="A9077" s="387">
        <v>3106</v>
      </c>
      <c r="B9077" s="387" t="s">
        <v>10739</v>
      </c>
      <c r="C9077" s="387" t="s">
        <v>8354</v>
      </c>
      <c r="D9077" s="387" t="s">
        <v>8349</v>
      </c>
      <c r="E9077" s="378" t="s">
        <v>17151</v>
      </c>
    </row>
    <row r="9078" spans="1:5">
      <c r="A9078" s="387">
        <v>25951</v>
      </c>
      <c r="B9078" s="387" t="s">
        <v>10740</v>
      </c>
      <c r="C9078" s="387" t="s">
        <v>8437</v>
      </c>
      <c r="D9078" s="387" t="s">
        <v>8349</v>
      </c>
      <c r="E9078" s="378" t="s">
        <v>7713</v>
      </c>
    </row>
    <row r="9079" spans="1:5">
      <c r="A9079" s="387">
        <v>3123</v>
      </c>
      <c r="B9079" s="387" t="s">
        <v>10742</v>
      </c>
      <c r="C9079" s="387" t="s">
        <v>8437</v>
      </c>
      <c r="D9079" s="387" t="s">
        <v>8352</v>
      </c>
      <c r="E9079" s="378" t="s">
        <v>8955</v>
      </c>
    </row>
    <row r="9080" spans="1:5">
      <c r="A9080" s="387">
        <v>38125</v>
      </c>
      <c r="B9080" s="387" t="s">
        <v>10743</v>
      </c>
      <c r="C9080" s="387" t="s">
        <v>8437</v>
      </c>
      <c r="D9080" s="387" t="s">
        <v>8349</v>
      </c>
      <c r="E9080" s="378" t="s">
        <v>805</v>
      </c>
    </row>
    <row r="9081" spans="1:5">
      <c r="A9081" s="387">
        <v>39014</v>
      </c>
      <c r="B9081" s="387" t="s">
        <v>10744</v>
      </c>
      <c r="C9081" s="387" t="s">
        <v>8437</v>
      </c>
      <c r="D9081" s="387" t="s">
        <v>8349</v>
      </c>
      <c r="E9081" s="378" t="s">
        <v>3437</v>
      </c>
    </row>
    <row r="9082" spans="1:5">
      <c r="A9082" s="387">
        <v>39365</v>
      </c>
      <c r="B9082" s="387" t="s">
        <v>10745</v>
      </c>
      <c r="C9082" s="387" t="s">
        <v>8354</v>
      </c>
      <c r="D9082" s="387" t="s">
        <v>8349</v>
      </c>
      <c r="E9082" s="378" t="s">
        <v>20008</v>
      </c>
    </row>
    <row r="9083" spans="1:5">
      <c r="A9083" s="387">
        <v>39366</v>
      </c>
      <c r="B9083" s="387" t="s">
        <v>10746</v>
      </c>
      <c r="C9083" s="387" t="s">
        <v>8354</v>
      </c>
      <c r="D9083" s="387" t="s">
        <v>8349</v>
      </c>
      <c r="E9083" s="378" t="s">
        <v>20009</v>
      </c>
    </row>
    <row r="9084" spans="1:5">
      <c r="A9084" s="387">
        <v>39367</v>
      </c>
      <c r="B9084" s="387" t="s">
        <v>10747</v>
      </c>
      <c r="C9084" s="387" t="s">
        <v>8354</v>
      </c>
      <c r="D9084" s="387" t="s">
        <v>8349</v>
      </c>
      <c r="E9084" s="378" t="s">
        <v>20010</v>
      </c>
    </row>
    <row r="9085" spans="1:5">
      <c r="A9085" s="387">
        <v>37394</v>
      </c>
      <c r="B9085" s="387" t="s">
        <v>10748</v>
      </c>
      <c r="C9085" s="387" t="s">
        <v>10749</v>
      </c>
      <c r="D9085" s="387" t="s">
        <v>8367</v>
      </c>
      <c r="E9085" s="378" t="s">
        <v>13955</v>
      </c>
    </row>
    <row r="9086" spans="1:5">
      <c r="A9086" s="387">
        <v>14146</v>
      </c>
      <c r="B9086" s="387" t="s">
        <v>10750</v>
      </c>
      <c r="C9086" s="387" t="s">
        <v>10749</v>
      </c>
      <c r="D9086" s="387" t="s">
        <v>8367</v>
      </c>
      <c r="E9086" s="378" t="s">
        <v>13956</v>
      </c>
    </row>
    <row r="9087" spans="1:5">
      <c r="A9087" s="387">
        <v>38134</v>
      </c>
      <c r="B9087" s="387" t="s">
        <v>10751</v>
      </c>
      <c r="C9087" s="387" t="s">
        <v>8437</v>
      </c>
      <c r="D9087" s="387" t="s">
        <v>8349</v>
      </c>
      <c r="E9087" s="378" t="s">
        <v>18551</v>
      </c>
    </row>
    <row r="9088" spans="1:5">
      <c r="A9088" s="387">
        <v>38132</v>
      </c>
      <c r="B9088" s="387" t="s">
        <v>10752</v>
      </c>
      <c r="C9088" s="387" t="s">
        <v>8437</v>
      </c>
      <c r="D9088" s="387" t="s">
        <v>8349</v>
      </c>
      <c r="E9088" s="378" t="s">
        <v>16110</v>
      </c>
    </row>
    <row r="9089" spans="1:5">
      <c r="A9089" s="387">
        <v>38133</v>
      </c>
      <c r="B9089" s="387" t="s">
        <v>10753</v>
      </c>
      <c r="C9089" s="387" t="s">
        <v>8437</v>
      </c>
      <c r="D9089" s="387" t="s">
        <v>8349</v>
      </c>
      <c r="E9089" s="378" t="s">
        <v>20011</v>
      </c>
    </row>
    <row r="9090" spans="1:5">
      <c r="A9090" s="387">
        <v>938</v>
      </c>
      <c r="B9090" s="387" t="s">
        <v>10754</v>
      </c>
      <c r="C9090" s="387" t="s">
        <v>8378</v>
      </c>
      <c r="D9090" s="387" t="s">
        <v>8349</v>
      </c>
      <c r="E9090" s="378" t="s">
        <v>1750</v>
      </c>
    </row>
    <row r="9091" spans="1:5">
      <c r="A9091" s="387">
        <v>937</v>
      </c>
      <c r="B9091" s="387" t="s">
        <v>10755</v>
      </c>
      <c r="C9091" s="387" t="s">
        <v>8378</v>
      </c>
      <c r="D9091" s="387" t="s">
        <v>8349</v>
      </c>
      <c r="E9091" s="378" t="s">
        <v>14320</v>
      </c>
    </row>
    <row r="9092" spans="1:5">
      <c r="A9092" s="387">
        <v>939</v>
      </c>
      <c r="B9092" s="387" t="s">
        <v>10756</v>
      </c>
      <c r="C9092" s="387" t="s">
        <v>8378</v>
      </c>
      <c r="D9092" s="387" t="s">
        <v>8349</v>
      </c>
      <c r="E9092" s="378" t="s">
        <v>16345</v>
      </c>
    </row>
    <row r="9093" spans="1:5">
      <c r="A9093" s="387">
        <v>944</v>
      </c>
      <c r="B9093" s="387" t="s">
        <v>10757</v>
      </c>
      <c r="C9093" s="387" t="s">
        <v>8378</v>
      </c>
      <c r="D9093" s="387" t="s">
        <v>8349</v>
      </c>
      <c r="E9093" s="378" t="s">
        <v>13930</v>
      </c>
    </row>
    <row r="9094" spans="1:5">
      <c r="A9094" s="387">
        <v>940</v>
      </c>
      <c r="B9094" s="387" t="s">
        <v>10758</v>
      </c>
      <c r="C9094" s="387" t="s">
        <v>8378</v>
      </c>
      <c r="D9094" s="387" t="s">
        <v>8349</v>
      </c>
      <c r="E9094" s="378" t="s">
        <v>14976</v>
      </c>
    </row>
    <row r="9095" spans="1:5">
      <c r="A9095" s="387">
        <v>936</v>
      </c>
      <c r="B9095" s="387" t="s">
        <v>10759</v>
      </c>
      <c r="C9095" s="387" t="s">
        <v>8378</v>
      </c>
      <c r="D9095" s="387" t="s">
        <v>8349</v>
      </c>
      <c r="E9095" s="378" t="s">
        <v>7674</v>
      </c>
    </row>
    <row r="9096" spans="1:5">
      <c r="A9096" s="387">
        <v>935</v>
      </c>
      <c r="B9096" s="387" t="s">
        <v>10760</v>
      </c>
      <c r="C9096" s="387" t="s">
        <v>8378</v>
      </c>
      <c r="D9096" s="387" t="s">
        <v>8349</v>
      </c>
      <c r="E9096" s="378" t="s">
        <v>1683</v>
      </c>
    </row>
    <row r="9097" spans="1:5">
      <c r="A9097" s="387">
        <v>406</v>
      </c>
      <c r="B9097" s="387" t="s">
        <v>10761</v>
      </c>
      <c r="C9097" s="387" t="s">
        <v>8354</v>
      </c>
      <c r="D9097" s="387" t="s">
        <v>8349</v>
      </c>
      <c r="E9097" s="378" t="s">
        <v>20012</v>
      </c>
    </row>
    <row r="9098" spans="1:5">
      <c r="A9098" s="387">
        <v>42529</v>
      </c>
      <c r="B9098" s="387" t="s">
        <v>10762</v>
      </c>
      <c r="C9098" s="387" t="s">
        <v>8378</v>
      </c>
      <c r="D9098" s="387" t="s">
        <v>8349</v>
      </c>
      <c r="E9098" s="378" t="s">
        <v>7481</v>
      </c>
    </row>
    <row r="9099" spans="1:5">
      <c r="A9099" s="387">
        <v>39634</v>
      </c>
      <c r="B9099" s="387" t="s">
        <v>10763</v>
      </c>
      <c r="C9099" s="387" t="s">
        <v>8378</v>
      </c>
      <c r="D9099" s="387" t="s">
        <v>8349</v>
      </c>
      <c r="E9099" s="378" t="s">
        <v>6779</v>
      </c>
    </row>
    <row r="9100" spans="1:5">
      <c r="A9100" s="387">
        <v>39701</v>
      </c>
      <c r="B9100" s="387" t="s">
        <v>10764</v>
      </c>
      <c r="C9100" s="387" t="s">
        <v>8354</v>
      </c>
      <c r="D9100" s="387" t="s">
        <v>8349</v>
      </c>
      <c r="E9100" s="378" t="s">
        <v>20013</v>
      </c>
    </row>
    <row r="9101" spans="1:5">
      <c r="A9101" s="387">
        <v>12815</v>
      </c>
      <c r="B9101" s="387" t="s">
        <v>10765</v>
      </c>
      <c r="C9101" s="387" t="s">
        <v>8354</v>
      </c>
      <c r="D9101" s="387" t="s">
        <v>8349</v>
      </c>
      <c r="E9101" s="378" t="s">
        <v>9777</v>
      </c>
    </row>
    <row r="9102" spans="1:5">
      <c r="A9102" s="387">
        <v>407</v>
      </c>
      <c r="B9102" s="387" t="s">
        <v>10766</v>
      </c>
      <c r="C9102" s="387" t="s">
        <v>8437</v>
      </c>
      <c r="D9102" s="387" t="s">
        <v>8367</v>
      </c>
      <c r="E9102" s="378" t="s">
        <v>10032</v>
      </c>
    </row>
    <row r="9103" spans="1:5">
      <c r="A9103" s="387">
        <v>39431</v>
      </c>
      <c r="B9103" s="387" t="s">
        <v>10767</v>
      </c>
      <c r="C9103" s="387" t="s">
        <v>8378</v>
      </c>
      <c r="D9103" s="387" t="s">
        <v>8349</v>
      </c>
      <c r="E9103" s="378" t="s">
        <v>1028</v>
      </c>
    </row>
    <row r="9104" spans="1:5">
      <c r="A9104" s="387">
        <v>39432</v>
      </c>
      <c r="B9104" s="387" t="s">
        <v>10768</v>
      </c>
      <c r="C9104" s="387" t="s">
        <v>8378</v>
      </c>
      <c r="D9104" s="387" t="s">
        <v>8349</v>
      </c>
      <c r="E9104" s="378" t="s">
        <v>1372</v>
      </c>
    </row>
    <row r="9105" spans="1:5">
      <c r="A9105" s="387">
        <v>20111</v>
      </c>
      <c r="B9105" s="387" t="s">
        <v>10769</v>
      </c>
      <c r="C9105" s="387" t="s">
        <v>8354</v>
      </c>
      <c r="D9105" s="387" t="s">
        <v>8352</v>
      </c>
      <c r="E9105" s="378" t="s">
        <v>3189</v>
      </c>
    </row>
    <row r="9106" spans="1:5">
      <c r="A9106" s="387">
        <v>21127</v>
      </c>
      <c r="B9106" s="387" t="s">
        <v>10770</v>
      </c>
      <c r="C9106" s="387" t="s">
        <v>8354</v>
      </c>
      <c r="D9106" s="387" t="s">
        <v>8349</v>
      </c>
      <c r="E9106" s="378" t="s">
        <v>7510</v>
      </c>
    </row>
    <row r="9107" spans="1:5">
      <c r="A9107" s="387">
        <v>404</v>
      </c>
      <c r="B9107" s="387" t="s">
        <v>10771</v>
      </c>
      <c r="C9107" s="387" t="s">
        <v>8378</v>
      </c>
      <c r="D9107" s="387" t="s">
        <v>8349</v>
      </c>
      <c r="E9107" s="378" t="s">
        <v>6421</v>
      </c>
    </row>
    <row r="9108" spans="1:5">
      <c r="A9108" s="387">
        <v>14151</v>
      </c>
      <c r="B9108" s="387" t="s">
        <v>10772</v>
      </c>
      <c r="C9108" s="387" t="s">
        <v>8354</v>
      </c>
      <c r="D9108" s="387" t="s">
        <v>8367</v>
      </c>
      <c r="E9108" s="378" t="s">
        <v>13957</v>
      </c>
    </row>
    <row r="9109" spans="1:5">
      <c r="A9109" s="387">
        <v>14153</v>
      </c>
      <c r="B9109" s="387" t="s">
        <v>10773</v>
      </c>
      <c r="C9109" s="387" t="s">
        <v>8354</v>
      </c>
      <c r="D9109" s="387" t="s">
        <v>8367</v>
      </c>
      <c r="E9109" s="378" t="s">
        <v>13958</v>
      </c>
    </row>
    <row r="9110" spans="1:5">
      <c r="A9110" s="387">
        <v>14152</v>
      </c>
      <c r="B9110" s="387" t="s">
        <v>10774</v>
      </c>
      <c r="C9110" s="387" t="s">
        <v>8354</v>
      </c>
      <c r="D9110" s="387" t="s">
        <v>8367</v>
      </c>
      <c r="E9110" s="378" t="s">
        <v>13959</v>
      </c>
    </row>
    <row r="9111" spans="1:5">
      <c r="A9111" s="387">
        <v>14154</v>
      </c>
      <c r="B9111" s="387" t="s">
        <v>10775</v>
      </c>
      <c r="C9111" s="387" t="s">
        <v>8354</v>
      </c>
      <c r="D9111" s="387" t="s">
        <v>8367</v>
      </c>
      <c r="E9111" s="378" t="s">
        <v>13960</v>
      </c>
    </row>
    <row r="9112" spans="1:5">
      <c r="A9112" s="387">
        <v>42015</v>
      </c>
      <c r="B9112" s="387" t="s">
        <v>10776</v>
      </c>
      <c r="C9112" s="387" t="s">
        <v>8378</v>
      </c>
      <c r="D9112" s="387" t="s">
        <v>8349</v>
      </c>
      <c r="E9112" s="378" t="s">
        <v>4067</v>
      </c>
    </row>
    <row r="9113" spans="1:5">
      <c r="A9113" s="387">
        <v>3146</v>
      </c>
      <c r="B9113" s="387" t="s">
        <v>10777</v>
      </c>
      <c r="C9113" s="387" t="s">
        <v>8354</v>
      </c>
      <c r="D9113" s="387" t="s">
        <v>8352</v>
      </c>
      <c r="E9113" s="378" t="s">
        <v>1161</v>
      </c>
    </row>
    <row r="9114" spans="1:5">
      <c r="A9114" s="387">
        <v>3143</v>
      </c>
      <c r="B9114" s="387" t="s">
        <v>10778</v>
      </c>
      <c r="C9114" s="387" t="s">
        <v>8354</v>
      </c>
      <c r="D9114" s="387" t="s">
        <v>8349</v>
      </c>
      <c r="E9114" s="378" t="s">
        <v>5307</v>
      </c>
    </row>
    <row r="9115" spans="1:5">
      <c r="A9115" s="387">
        <v>3148</v>
      </c>
      <c r="B9115" s="387" t="s">
        <v>10779</v>
      </c>
      <c r="C9115" s="387" t="s">
        <v>8354</v>
      </c>
      <c r="D9115" s="387" t="s">
        <v>8349</v>
      </c>
      <c r="E9115" s="378" t="s">
        <v>287</v>
      </c>
    </row>
    <row r="9116" spans="1:5">
      <c r="A9116" s="387">
        <v>4310</v>
      </c>
      <c r="B9116" s="387" t="s">
        <v>10781</v>
      </c>
      <c r="C9116" s="387" t="s">
        <v>8354</v>
      </c>
      <c r="D9116" s="387" t="s">
        <v>8349</v>
      </c>
      <c r="E9116" s="378" t="s">
        <v>361</v>
      </c>
    </row>
    <row r="9117" spans="1:5">
      <c r="A9117" s="387">
        <v>4311</v>
      </c>
      <c r="B9117" s="387" t="s">
        <v>10782</v>
      </c>
      <c r="C9117" s="387" t="s">
        <v>8354</v>
      </c>
      <c r="D9117" s="387" t="s">
        <v>8349</v>
      </c>
      <c r="E9117" s="378" t="s">
        <v>7674</v>
      </c>
    </row>
    <row r="9118" spans="1:5">
      <c r="A9118" s="387">
        <v>4312</v>
      </c>
      <c r="B9118" s="387" t="s">
        <v>10783</v>
      </c>
      <c r="C9118" s="387" t="s">
        <v>8354</v>
      </c>
      <c r="D9118" s="387" t="s">
        <v>8349</v>
      </c>
      <c r="E9118" s="378" t="s">
        <v>10741</v>
      </c>
    </row>
    <row r="9119" spans="1:5">
      <c r="A9119" s="387">
        <v>13261</v>
      </c>
      <c r="B9119" s="387" t="s">
        <v>10784</v>
      </c>
      <c r="C9119" s="387" t="s">
        <v>8354</v>
      </c>
      <c r="D9119" s="387" t="s">
        <v>8349</v>
      </c>
      <c r="E9119" s="378" t="s">
        <v>1059</v>
      </c>
    </row>
    <row r="9120" spans="1:5">
      <c r="A9120" s="387">
        <v>3255</v>
      </c>
      <c r="B9120" s="387" t="s">
        <v>10785</v>
      </c>
      <c r="C9120" s="387" t="s">
        <v>8354</v>
      </c>
      <c r="D9120" s="387" t="s">
        <v>8349</v>
      </c>
      <c r="E9120" s="378" t="s">
        <v>6328</v>
      </c>
    </row>
    <row r="9121" spans="1:5">
      <c r="A9121" s="387">
        <v>3254</v>
      </c>
      <c r="B9121" s="387" t="s">
        <v>10787</v>
      </c>
      <c r="C9121" s="387" t="s">
        <v>8354</v>
      </c>
      <c r="D9121" s="387" t="s">
        <v>8349</v>
      </c>
      <c r="E9121" s="378" t="s">
        <v>20014</v>
      </c>
    </row>
    <row r="9122" spans="1:5">
      <c r="A9122" s="387">
        <v>3259</v>
      </c>
      <c r="B9122" s="387" t="s">
        <v>10788</v>
      </c>
      <c r="C9122" s="387" t="s">
        <v>8354</v>
      </c>
      <c r="D9122" s="387" t="s">
        <v>8349</v>
      </c>
      <c r="E9122" s="378" t="s">
        <v>5437</v>
      </c>
    </row>
    <row r="9123" spans="1:5">
      <c r="A9123" s="387">
        <v>3258</v>
      </c>
      <c r="B9123" s="387" t="s">
        <v>10789</v>
      </c>
      <c r="C9123" s="387" t="s">
        <v>8354</v>
      </c>
      <c r="D9123" s="387" t="s">
        <v>8349</v>
      </c>
      <c r="E9123" s="378" t="s">
        <v>13937</v>
      </c>
    </row>
    <row r="9124" spans="1:5">
      <c r="A9124" s="387">
        <v>3251</v>
      </c>
      <c r="B9124" s="387" t="s">
        <v>10790</v>
      </c>
      <c r="C9124" s="387" t="s">
        <v>8354</v>
      </c>
      <c r="D9124" s="387" t="s">
        <v>8349</v>
      </c>
      <c r="E9124" s="378" t="s">
        <v>13943</v>
      </c>
    </row>
    <row r="9125" spans="1:5">
      <c r="A9125" s="387">
        <v>3256</v>
      </c>
      <c r="B9125" s="387" t="s">
        <v>10791</v>
      </c>
      <c r="C9125" s="387" t="s">
        <v>8354</v>
      </c>
      <c r="D9125" s="387" t="s">
        <v>8349</v>
      </c>
      <c r="E9125" s="378" t="s">
        <v>6399</v>
      </c>
    </row>
    <row r="9126" spans="1:5">
      <c r="A9126" s="387">
        <v>3261</v>
      </c>
      <c r="B9126" s="387" t="s">
        <v>10793</v>
      </c>
      <c r="C9126" s="387" t="s">
        <v>8354</v>
      </c>
      <c r="D9126" s="387" t="s">
        <v>8349</v>
      </c>
      <c r="E9126" s="378" t="s">
        <v>20015</v>
      </c>
    </row>
    <row r="9127" spans="1:5">
      <c r="A9127" s="387">
        <v>3260</v>
      </c>
      <c r="B9127" s="387" t="s">
        <v>10794</v>
      </c>
      <c r="C9127" s="387" t="s">
        <v>8354</v>
      </c>
      <c r="D9127" s="387" t="s">
        <v>8349</v>
      </c>
      <c r="E9127" s="378" t="s">
        <v>17147</v>
      </c>
    </row>
    <row r="9128" spans="1:5">
      <c r="A9128" s="387">
        <v>3272</v>
      </c>
      <c r="B9128" s="387" t="s">
        <v>10795</v>
      </c>
      <c r="C9128" s="387" t="s">
        <v>8354</v>
      </c>
      <c r="D9128" s="387" t="s">
        <v>8349</v>
      </c>
      <c r="E9128" s="378" t="s">
        <v>20016</v>
      </c>
    </row>
    <row r="9129" spans="1:5">
      <c r="A9129" s="387">
        <v>3265</v>
      </c>
      <c r="B9129" s="387" t="s">
        <v>10796</v>
      </c>
      <c r="C9129" s="387" t="s">
        <v>8354</v>
      </c>
      <c r="D9129" s="387" t="s">
        <v>8349</v>
      </c>
      <c r="E9129" s="378" t="s">
        <v>14044</v>
      </c>
    </row>
    <row r="9130" spans="1:5">
      <c r="A9130" s="387">
        <v>3262</v>
      </c>
      <c r="B9130" s="387" t="s">
        <v>10797</v>
      </c>
      <c r="C9130" s="387" t="s">
        <v>8354</v>
      </c>
      <c r="D9130" s="387" t="s">
        <v>8349</v>
      </c>
      <c r="E9130" s="378" t="s">
        <v>18928</v>
      </c>
    </row>
    <row r="9131" spans="1:5">
      <c r="A9131" s="387">
        <v>3264</v>
      </c>
      <c r="B9131" s="387" t="s">
        <v>10798</v>
      </c>
      <c r="C9131" s="387" t="s">
        <v>8354</v>
      </c>
      <c r="D9131" s="387" t="s">
        <v>8349</v>
      </c>
      <c r="E9131" s="378" t="s">
        <v>19079</v>
      </c>
    </row>
    <row r="9132" spans="1:5">
      <c r="A9132" s="387">
        <v>3267</v>
      </c>
      <c r="B9132" s="387" t="s">
        <v>10799</v>
      </c>
      <c r="C9132" s="387" t="s">
        <v>8354</v>
      </c>
      <c r="D9132" s="387" t="s">
        <v>8349</v>
      </c>
      <c r="E9132" s="378" t="s">
        <v>17911</v>
      </c>
    </row>
    <row r="9133" spans="1:5">
      <c r="A9133" s="387">
        <v>3266</v>
      </c>
      <c r="B9133" s="387" t="s">
        <v>10800</v>
      </c>
      <c r="C9133" s="387" t="s">
        <v>8354</v>
      </c>
      <c r="D9133" s="387" t="s">
        <v>8349</v>
      </c>
      <c r="E9133" s="378" t="s">
        <v>20017</v>
      </c>
    </row>
    <row r="9134" spans="1:5">
      <c r="A9134" s="387">
        <v>3263</v>
      </c>
      <c r="B9134" s="387" t="s">
        <v>10801</v>
      </c>
      <c r="C9134" s="387" t="s">
        <v>8354</v>
      </c>
      <c r="D9134" s="387" t="s">
        <v>8349</v>
      </c>
      <c r="E9134" s="378" t="s">
        <v>432</v>
      </c>
    </row>
    <row r="9135" spans="1:5">
      <c r="A9135" s="387">
        <v>3268</v>
      </c>
      <c r="B9135" s="387" t="s">
        <v>10802</v>
      </c>
      <c r="C9135" s="387" t="s">
        <v>8354</v>
      </c>
      <c r="D9135" s="387" t="s">
        <v>8349</v>
      </c>
      <c r="E9135" s="378" t="s">
        <v>20018</v>
      </c>
    </row>
    <row r="9136" spans="1:5">
      <c r="A9136" s="387">
        <v>3271</v>
      </c>
      <c r="B9136" s="387" t="s">
        <v>10803</v>
      </c>
      <c r="C9136" s="387" t="s">
        <v>8354</v>
      </c>
      <c r="D9136" s="387" t="s">
        <v>8349</v>
      </c>
      <c r="E9136" s="378" t="s">
        <v>20019</v>
      </c>
    </row>
    <row r="9137" spans="1:5">
      <c r="A9137" s="387">
        <v>3270</v>
      </c>
      <c r="B9137" s="387" t="s">
        <v>10805</v>
      </c>
      <c r="C9137" s="387" t="s">
        <v>8354</v>
      </c>
      <c r="D9137" s="387" t="s">
        <v>8349</v>
      </c>
      <c r="E9137" s="378" t="s">
        <v>20020</v>
      </c>
    </row>
    <row r="9138" spans="1:5">
      <c r="A9138" s="387">
        <v>3275</v>
      </c>
      <c r="B9138" s="387" t="s">
        <v>10806</v>
      </c>
      <c r="C9138" s="387" t="s">
        <v>8351</v>
      </c>
      <c r="D9138" s="387" t="s">
        <v>8349</v>
      </c>
      <c r="E9138" s="378" t="s">
        <v>20021</v>
      </c>
    </row>
    <row r="9139" spans="1:5">
      <c r="A9139" s="387">
        <v>39512</v>
      </c>
      <c r="B9139" s="387" t="s">
        <v>10807</v>
      </c>
      <c r="C9139" s="387" t="s">
        <v>8351</v>
      </c>
      <c r="D9139" s="387" t="s">
        <v>8367</v>
      </c>
      <c r="E9139" s="378" t="s">
        <v>10715</v>
      </c>
    </row>
    <row r="9140" spans="1:5">
      <c r="A9140" s="387">
        <v>39511</v>
      </c>
      <c r="B9140" s="387" t="s">
        <v>10808</v>
      </c>
      <c r="C9140" s="387" t="s">
        <v>8351</v>
      </c>
      <c r="D9140" s="387" t="s">
        <v>8367</v>
      </c>
      <c r="E9140" s="378" t="s">
        <v>10804</v>
      </c>
    </row>
    <row r="9141" spans="1:5">
      <c r="A9141" s="387">
        <v>39513</v>
      </c>
      <c r="B9141" s="387" t="s">
        <v>10809</v>
      </c>
      <c r="C9141" s="387" t="s">
        <v>8351</v>
      </c>
      <c r="D9141" s="387" t="s">
        <v>8367</v>
      </c>
      <c r="E9141" s="378" t="s">
        <v>15286</v>
      </c>
    </row>
    <row r="9142" spans="1:5">
      <c r="A9142" s="387">
        <v>3286</v>
      </c>
      <c r="B9142" s="387" t="s">
        <v>10810</v>
      </c>
      <c r="C9142" s="387" t="s">
        <v>8351</v>
      </c>
      <c r="D9142" s="387" t="s">
        <v>8349</v>
      </c>
      <c r="E9142" s="378" t="s">
        <v>20022</v>
      </c>
    </row>
    <row r="9143" spans="1:5">
      <c r="A9143" s="387">
        <v>3287</v>
      </c>
      <c r="B9143" s="387" t="s">
        <v>10811</v>
      </c>
      <c r="C9143" s="387" t="s">
        <v>8351</v>
      </c>
      <c r="D9143" s="387" t="s">
        <v>8349</v>
      </c>
      <c r="E9143" s="378" t="s">
        <v>20023</v>
      </c>
    </row>
    <row r="9144" spans="1:5">
      <c r="A9144" s="387">
        <v>3283</v>
      </c>
      <c r="B9144" s="387" t="s">
        <v>10812</v>
      </c>
      <c r="C9144" s="387" t="s">
        <v>8351</v>
      </c>
      <c r="D9144" s="387" t="s">
        <v>8349</v>
      </c>
      <c r="E9144" s="378" t="s">
        <v>20024</v>
      </c>
    </row>
    <row r="9145" spans="1:5">
      <c r="A9145" s="387">
        <v>11587</v>
      </c>
      <c r="B9145" s="387" t="s">
        <v>10813</v>
      </c>
      <c r="C9145" s="387" t="s">
        <v>8351</v>
      </c>
      <c r="D9145" s="387" t="s">
        <v>8349</v>
      </c>
      <c r="E9145" s="378" t="s">
        <v>20025</v>
      </c>
    </row>
    <row r="9146" spans="1:5">
      <c r="A9146" s="387">
        <v>36225</v>
      </c>
      <c r="B9146" s="387" t="s">
        <v>10814</v>
      </c>
      <c r="C9146" s="387" t="s">
        <v>8351</v>
      </c>
      <c r="D9146" s="387" t="s">
        <v>8349</v>
      </c>
      <c r="E9146" s="378" t="s">
        <v>20026</v>
      </c>
    </row>
    <row r="9147" spans="1:5">
      <c r="A9147" s="387">
        <v>36230</v>
      </c>
      <c r="B9147" s="387" t="s">
        <v>10815</v>
      </c>
      <c r="C9147" s="387" t="s">
        <v>8351</v>
      </c>
      <c r="D9147" s="387" t="s">
        <v>8352</v>
      </c>
      <c r="E9147" s="378" t="s">
        <v>15287</v>
      </c>
    </row>
    <row r="9148" spans="1:5">
      <c r="A9148" s="387">
        <v>36238</v>
      </c>
      <c r="B9148" s="387" t="s">
        <v>10817</v>
      </c>
      <c r="C9148" s="387" t="s">
        <v>8351</v>
      </c>
      <c r="D9148" s="387" t="s">
        <v>8349</v>
      </c>
      <c r="E9148" s="378" t="s">
        <v>20027</v>
      </c>
    </row>
    <row r="9149" spans="1:5">
      <c r="A9149" s="387">
        <v>39363</v>
      </c>
      <c r="B9149" s="387" t="s">
        <v>10818</v>
      </c>
      <c r="C9149" s="387" t="s">
        <v>8354</v>
      </c>
      <c r="D9149" s="387" t="s">
        <v>8349</v>
      </c>
      <c r="E9149" s="378" t="s">
        <v>20028</v>
      </c>
    </row>
    <row r="9150" spans="1:5">
      <c r="A9150" s="387">
        <v>39361</v>
      </c>
      <c r="B9150" s="387" t="s">
        <v>10819</v>
      </c>
      <c r="C9150" s="387" t="s">
        <v>8354</v>
      </c>
      <c r="D9150" s="387" t="s">
        <v>8349</v>
      </c>
      <c r="E9150" s="378" t="s">
        <v>20029</v>
      </c>
    </row>
    <row r="9151" spans="1:5">
      <c r="A9151" s="387">
        <v>39362</v>
      </c>
      <c r="B9151" s="387" t="s">
        <v>10820</v>
      </c>
      <c r="C9151" s="387" t="s">
        <v>8354</v>
      </c>
      <c r="D9151" s="387" t="s">
        <v>8349</v>
      </c>
      <c r="E9151" s="378" t="s">
        <v>20030</v>
      </c>
    </row>
    <row r="9152" spans="1:5">
      <c r="A9152" s="387">
        <v>39364</v>
      </c>
      <c r="B9152" s="387" t="s">
        <v>10821</v>
      </c>
      <c r="C9152" s="387" t="s">
        <v>8354</v>
      </c>
      <c r="D9152" s="387" t="s">
        <v>8349</v>
      </c>
      <c r="E9152" s="378" t="s">
        <v>20031</v>
      </c>
    </row>
    <row r="9153" spans="1:5">
      <c r="A9153" s="387">
        <v>14576</v>
      </c>
      <c r="B9153" s="387" t="s">
        <v>10822</v>
      </c>
      <c r="C9153" s="387" t="s">
        <v>8354</v>
      </c>
      <c r="D9153" s="387" t="s">
        <v>8367</v>
      </c>
      <c r="E9153" s="378" t="s">
        <v>15288</v>
      </c>
    </row>
    <row r="9154" spans="1:5">
      <c r="A9154" s="387">
        <v>13877</v>
      </c>
      <c r="B9154" s="387" t="s">
        <v>10823</v>
      </c>
      <c r="C9154" s="387" t="s">
        <v>8354</v>
      </c>
      <c r="D9154" s="387" t="s">
        <v>8367</v>
      </c>
      <c r="E9154" s="378" t="s">
        <v>15289</v>
      </c>
    </row>
    <row r="9155" spans="1:5">
      <c r="A9155" s="387">
        <v>7307</v>
      </c>
      <c r="B9155" s="387" t="s">
        <v>10824</v>
      </c>
      <c r="C9155" s="387" t="s">
        <v>8373</v>
      </c>
      <c r="D9155" s="387" t="s">
        <v>8349</v>
      </c>
      <c r="E9155" s="378" t="s">
        <v>4987</v>
      </c>
    </row>
    <row r="9156" spans="1:5">
      <c r="A9156" s="387">
        <v>38122</v>
      </c>
      <c r="B9156" s="387" t="s">
        <v>10825</v>
      </c>
      <c r="C9156" s="387" t="s">
        <v>8373</v>
      </c>
      <c r="D9156" s="387" t="s">
        <v>8349</v>
      </c>
      <c r="E9156" s="378" t="s">
        <v>13702</v>
      </c>
    </row>
    <row r="9157" spans="1:5">
      <c r="A9157" s="387">
        <v>38633</v>
      </c>
      <c r="B9157" s="387" t="s">
        <v>10826</v>
      </c>
      <c r="C9157" s="387" t="s">
        <v>8354</v>
      </c>
      <c r="D9157" s="387" t="s">
        <v>8367</v>
      </c>
      <c r="E9157" s="378" t="s">
        <v>15290</v>
      </c>
    </row>
    <row r="9158" spans="1:5">
      <c r="A9158" s="387">
        <v>12344</v>
      </c>
      <c r="B9158" s="387" t="s">
        <v>10827</v>
      </c>
      <c r="C9158" s="387" t="s">
        <v>8354</v>
      </c>
      <c r="D9158" s="387" t="s">
        <v>8349</v>
      </c>
      <c r="E9158" s="378" t="s">
        <v>3997</v>
      </c>
    </row>
    <row r="9159" spans="1:5">
      <c r="A9159" s="387">
        <v>12343</v>
      </c>
      <c r="B9159" s="387" t="s">
        <v>10828</v>
      </c>
      <c r="C9159" s="387" t="s">
        <v>8354</v>
      </c>
      <c r="D9159" s="387" t="s">
        <v>8349</v>
      </c>
      <c r="E9159" s="378" t="s">
        <v>1713</v>
      </c>
    </row>
    <row r="9160" spans="1:5">
      <c r="A9160" s="387">
        <v>3295</v>
      </c>
      <c r="B9160" s="387" t="s">
        <v>10829</v>
      </c>
      <c r="C9160" s="387" t="s">
        <v>8354</v>
      </c>
      <c r="D9160" s="387" t="s">
        <v>8349</v>
      </c>
      <c r="E9160" s="378" t="s">
        <v>17880</v>
      </c>
    </row>
    <row r="9161" spans="1:5">
      <c r="A9161" s="387">
        <v>3302</v>
      </c>
      <c r="B9161" s="387" t="s">
        <v>10830</v>
      </c>
      <c r="C9161" s="387" t="s">
        <v>8354</v>
      </c>
      <c r="D9161" s="387" t="s">
        <v>8349</v>
      </c>
      <c r="E9161" s="378" t="s">
        <v>18730</v>
      </c>
    </row>
    <row r="9162" spans="1:5">
      <c r="A9162" s="387">
        <v>3297</v>
      </c>
      <c r="B9162" s="387" t="s">
        <v>10832</v>
      </c>
      <c r="C9162" s="387" t="s">
        <v>8354</v>
      </c>
      <c r="D9162" s="387" t="s">
        <v>8349</v>
      </c>
      <c r="E9162" s="378" t="s">
        <v>4792</v>
      </c>
    </row>
    <row r="9163" spans="1:5">
      <c r="A9163" s="387">
        <v>3294</v>
      </c>
      <c r="B9163" s="387" t="s">
        <v>10833</v>
      </c>
      <c r="C9163" s="387" t="s">
        <v>8354</v>
      </c>
      <c r="D9163" s="387" t="s">
        <v>8349</v>
      </c>
      <c r="E9163" s="378" t="s">
        <v>5529</v>
      </c>
    </row>
    <row r="9164" spans="1:5">
      <c r="A9164" s="387">
        <v>3292</v>
      </c>
      <c r="B9164" s="387" t="s">
        <v>10834</v>
      </c>
      <c r="C9164" s="387" t="s">
        <v>8354</v>
      </c>
      <c r="D9164" s="387" t="s">
        <v>8352</v>
      </c>
      <c r="E9164" s="378" t="s">
        <v>7582</v>
      </c>
    </row>
    <row r="9165" spans="1:5">
      <c r="A9165" s="387">
        <v>3298</v>
      </c>
      <c r="B9165" s="387" t="s">
        <v>10835</v>
      </c>
      <c r="C9165" s="387" t="s">
        <v>8354</v>
      </c>
      <c r="D9165" s="387" t="s">
        <v>8349</v>
      </c>
      <c r="E9165" s="378" t="s">
        <v>20032</v>
      </c>
    </row>
    <row r="9166" spans="1:5">
      <c r="A9166" s="387">
        <v>11596</v>
      </c>
      <c r="B9166" s="387" t="s">
        <v>10836</v>
      </c>
      <c r="C9166" s="387" t="s">
        <v>8354</v>
      </c>
      <c r="D9166" s="387" t="s">
        <v>8367</v>
      </c>
      <c r="E9166" s="378" t="s">
        <v>14966</v>
      </c>
    </row>
    <row r="9167" spans="1:5">
      <c r="A9167" s="387">
        <v>34802</v>
      </c>
      <c r="B9167" s="387" t="s">
        <v>10837</v>
      </c>
      <c r="C9167" s="387" t="s">
        <v>8354</v>
      </c>
      <c r="D9167" s="387" t="s">
        <v>8367</v>
      </c>
      <c r="E9167" s="378" t="s">
        <v>15291</v>
      </c>
    </row>
    <row r="9168" spans="1:5">
      <c r="A9168" s="387">
        <v>11588</v>
      </c>
      <c r="B9168" s="387" t="s">
        <v>10838</v>
      </c>
      <c r="C9168" s="387" t="s">
        <v>8354</v>
      </c>
      <c r="D9168" s="387" t="s">
        <v>8367</v>
      </c>
      <c r="E9168" s="378" t="s">
        <v>15292</v>
      </c>
    </row>
    <row r="9169" spans="1:5">
      <c r="A9169" s="387">
        <v>34383</v>
      </c>
      <c r="B9169" s="387" t="s">
        <v>10839</v>
      </c>
      <c r="C9169" s="387" t="s">
        <v>8354</v>
      </c>
      <c r="D9169" s="387" t="s">
        <v>8367</v>
      </c>
      <c r="E9169" s="378" t="s">
        <v>15293</v>
      </c>
    </row>
    <row r="9170" spans="1:5">
      <c r="A9170" s="387">
        <v>40451</v>
      </c>
      <c r="B9170" s="387" t="s">
        <v>10840</v>
      </c>
      <c r="C9170" s="387" t="s">
        <v>8351</v>
      </c>
      <c r="D9170" s="387" t="s">
        <v>8367</v>
      </c>
      <c r="E9170" s="378" t="s">
        <v>4587</v>
      </c>
    </row>
    <row r="9171" spans="1:5">
      <c r="A9171" s="387">
        <v>40453</v>
      </c>
      <c r="B9171" s="387" t="s">
        <v>10841</v>
      </c>
      <c r="C9171" s="387" t="s">
        <v>8351</v>
      </c>
      <c r="D9171" s="387" t="s">
        <v>8367</v>
      </c>
      <c r="E9171" s="378" t="s">
        <v>3162</v>
      </c>
    </row>
    <row r="9172" spans="1:5">
      <c r="A9172" s="387">
        <v>40452</v>
      </c>
      <c r="B9172" s="387" t="s">
        <v>10842</v>
      </c>
      <c r="C9172" s="387" t="s">
        <v>8351</v>
      </c>
      <c r="D9172" s="387" t="s">
        <v>8367</v>
      </c>
      <c r="E9172" s="378" t="s">
        <v>15294</v>
      </c>
    </row>
    <row r="9173" spans="1:5">
      <c r="A9173" s="387">
        <v>11594</v>
      </c>
      <c r="B9173" s="387" t="s">
        <v>10843</v>
      </c>
      <c r="C9173" s="387" t="s">
        <v>8354</v>
      </c>
      <c r="D9173" s="387" t="s">
        <v>8367</v>
      </c>
      <c r="E9173" s="378" t="s">
        <v>15295</v>
      </c>
    </row>
    <row r="9174" spans="1:5">
      <c r="A9174" s="387">
        <v>3311</v>
      </c>
      <c r="B9174" s="387" t="s">
        <v>10844</v>
      </c>
      <c r="C9174" s="387" t="s">
        <v>8554</v>
      </c>
      <c r="D9174" s="387" t="s">
        <v>8367</v>
      </c>
      <c r="E9174" s="378" t="s">
        <v>15295</v>
      </c>
    </row>
    <row r="9175" spans="1:5">
      <c r="A9175" s="387">
        <v>11599</v>
      </c>
      <c r="B9175" s="387" t="s">
        <v>10845</v>
      </c>
      <c r="C9175" s="387" t="s">
        <v>8354</v>
      </c>
      <c r="D9175" s="387" t="s">
        <v>8367</v>
      </c>
      <c r="E9175" s="378" t="s">
        <v>15296</v>
      </c>
    </row>
    <row r="9176" spans="1:5">
      <c r="A9176" s="387">
        <v>11593</v>
      </c>
      <c r="B9176" s="387" t="s">
        <v>10846</v>
      </c>
      <c r="C9176" s="387" t="s">
        <v>8354</v>
      </c>
      <c r="D9176" s="387" t="s">
        <v>8367</v>
      </c>
      <c r="E9176" s="378" t="s">
        <v>15297</v>
      </c>
    </row>
    <row r="9177" spans="1:5">
      <c r="A9177" s="387">
        <v>3314</v>
      </c>
      <c r="B9177" s="387" t="s">
        <v>10847</v>
      </c>
      <c r="C9177" s="387" t="s">
        <v>8554</v>
      </c>
      <c r="D9177" s="387" t="s">
        <v>8367</v>
      </c>
      <c r="E9177" s="378" t="s">
        <v>15298</v>
      </c>
    </row>
    <row r="9178" spans="1:5">
      <c r="A9178" s="387">
        <v>11597</v>
      </c>
      <c r="B9178" s="387" t="s">
        <v>10848</v>
      </c>
      <c r="C9178" s="387" t="s">
        <v>8354</v>
      </c>
      <c r="D9178" s="387" t="s">
        <v>8367</v>
      </c>
      <c r="E9178" s="378" t="s">
        <v>15299</v>
      </c>
    </row>
    <row r="9179" spans="1:5">
      <c r="A9179" s="387">
        <v>3309</v>
      </c>
      <c r="B9179" s="387" t="s">
        <v>10849</v>
      </c>
      <c r="C9179" s="387" t="s">
        <v>8554</v>
      </c>
      <c r="D9179" s="387" t="s">
        <v>8367</v>
      </c>
      <c r="E9179" s="378" t="s">
        <v>14966</v>
      </c>
    </row>
    <row r="9180" spans="1:5">
      <c r="A9180" s="387">
        <v>34612</v>
      </c>
      <c r="B9180" s="387" t="s">
        <v>10850</v>
      </c>
      <c r="C9180" s="387" t="s">
        <v>8354</v>
      </c>
      <c r="D9180" s="387" t="s">
        <v>8367</v>
      </c>
      <c r="E9180" s="378" t="s">
        <v>15300</v>
      </c>
    </row>
    <row r="9181" spans="1:5">
      <c r="A9181" s="387">
        <v>34635</v>
      </c>
      <c r="B9181" s="387" t="s">
        <v>10851</v>
      </c>
      <c r="C9181" s="387" t="s">
        <v>8354</v>
      </c>
      <c r="D9181" s="387" t="s">
        <v>8367</v>
      </c>
      <c r="E9181" s="378" t="s">
        <v>15301</v>
      </c>
    </row>
    <row r="9182" spans="1:5">
      <c r="A9182" s="387">
        <v>34633</v>
      </c>
      <c r="B9182" s="387" t="s">
        <v>10852</v>
      </c>
      <c r="C9182" s="387" t="s">
        <v>8354</v>
      </c>
      <c r="D9182" s="387" t="s">
        <v>8367</v>
      </c>
      <c r="E9182" s="378" t="s">
        <v>15302</v>
      </c>
    </row>
    <row r="9183" spans="1:5">
      <c r="A9183" s="387">
        <v>40440</v>
      </c>
      <c r="B9183" s="387" t="s">
        <v>10853</v>
      </c>
      <c r="C9183" s="387" t="s">
        <v>8554</v>
      </c>
      <c r="D9183" s="387" t="s">
        <v>8367</v>
      </c>
      <c r="E9183" s="378" t="s">
        <v>15303</v>
      </c>
    </row>
    <row r="9184" spans="1:5">
      <c r="A9184" s="387">
        <v>40441</v>
      </c>
      <c r="B9184" s="387" t="s">
        <v>10854</v>
      </c>
      <c r="C9184" s="387" t="s">
        <v>8554</v>
      </c>
      <c r="D9184" s="387" t="s">
        <v>8367</v>
      </c>
      <c r="E9184" s="378" t="s">
        <v>15304</v>
      </c>
    </row>
    <row r="9185" spans="1:5">
      <c r="A9185" s="387">
        <v>40449</v>
      </c>
      <c r="B9185" s="387" t="s">
        <v>10855</v>
      </c>
      <c r="C9185" s="387" t="s">
        <v>8554</v>
      </c>
      <c r="D9185" s="387" t="s">
        <v>8367</v>
      </c>
      <c r="E9185" s="378" t="s">
        <v>15305</v>
      </c>
    </row>
    <row r="9186" spans="1:5">
      <c r="A9186" s="387">
        <v>34800</v>
      </c>
      <c r="B9186" s="387" t="s">
        <v>10856</v>
      </c>
      <c r="C9186" s="387" t="s">
        <v>8554</v>
      </c>
      <c r="D9186" s="387" t="s">
        <v>8367</v>
      </c>
      <c r="E9186" s="378" t="s">
        <v>15306</v>
      </c>
    </row>
    <row r="9187" spans="1:5">
      <c r="A9187" s="387">
        <v>11592</v>
      </c>
      <c r="B9187" s="387" t="s">
        <v>10857</v>
      </c>
      <c r="C9187" s="387" t="s">
        <v>8354</v>
      </c>
      <c r="D9187" s="387" t="s">
        <v>8367</v>
      </c>
      <c r="E9187" s="378" t="s">
        <v>15298</v>
      </c>
    </row>
    <row r="9188" spans="1:5">
      <c r="A9188" s="387">
        <v>40438</v>
      </c>
      <c r="B9188" s="387" t="s">
        <v>10858</v>
      </c>
      <c r="C9188" s="387" t="s">
        <v>8554</v>
      </c>
      <c r="D9188" s="387" t="s">
        <v>8367</v>
      </c>
      <c r="E9188" s="378" t="s">
        <v>15307</v>
      </c>
    </row>
    <row r="9189" spans="1:5">
      <c r="A9189" s="387">
        <v>40436</v>
      </c>
      <c r="B9189" s="387" t="s">
        <v>10859</v>
      </c>
      <c r="C9189" s="387" t="s">
        <v>8554</v>
      </c>
      <c r="D9189" s="387" t="s">
        <v>8367</v>
      </c>
      <c r="E9189" s="378" t="s">
        <v>15308</v>
      </c>
    </row>
    <row r="9190" spans="1:5">
      <c r="A9190" s="387">
        <v>4315</v>
      </c>
      <c r="B9190" s="387" t="s">
        <v>10860</v>
      </c>
      <c r="C9190" s="387" t="s">
        <v>8354</v>
      </c>
      <c r="D9190" s="387" t="s">
        <v>8349</v>
      </c>
      <c r="E9190" s="378" t="s">
        <v>6119</v>
      </c>
    </row>
    <row r="9191" spans="1:5">
      <c r="A9191" s="387">
        <v>402</v>
      </c>
      <c r="B9191" s="387" t="s">
        <v>10861</v>
      </c>
      <c r="C9191" s="387" t="s">
        <v>8354</v>
      </c>
      <c r="D9191" s="387" t="s">
        <v>8349</v>
      </c>
      <c r="E9191" s="378" t="s">
        <v>2936</v>
      </c>
    </row>
    <row r="9192" spans="1:5">
      <c r="A9192" s="387">
        <v>4226</v>
      </c>
      <c r="B9192" s="387" t="s">
        <v>10862</v>
      </c>
      <c r="C9192" s="387" t="s">
        <v>8437</v>
      </c>
      <c r="D9192" s="387" t="s">
        <v>8352</v>
      </c>
      <c r="E9192" s="378" t="s">
        <v>9816</v>
      </c>
    </row>
    <row r="9193" spans="1:5">
      <c r="A9193" s="387">
        <v>4222</v>
      </c>
      <c r="B9193" s="387" t="s">
        <v>10863</v>
      </c>
      <c r="C9193" s="387" t="s">
        <v>8373</v>
      </c>
      <c r="D9193" s="387" t="s">
        <v>8352</v>
      </c>
      <c r="E9193" s="378" t="s">
        <v>3228</v>
      </c>
    </row>
    <row r="9194" spans="1:5">
      <c r="A9194" s="387">
        <v>34804</v>
      </c>
      <c r="B9194" s="387" t="s">
        <v>10865</v>
      </c>
      <c r="C9194" s="387" t="s">
        <v>8351</v>
      </c>
      <c r="D9194" s="387" t="s">
        <v>8367</v>
      </c>
      <c r="E9194" s="378" t="s">
        <v>4330</v>
      </c>
    </row>
    <row r="9195" spans="1:5">
      <c r="A9195" s="387">
        <v>4013</v>
      </c>
      <c r="B9195" s="387" t="s">
        <v>10866</v>
      </c>
      <c r="C9195" s="387" t="s">
        <v>8351</v>
      </c>
      <c r="D9195" s="387" t="s">
        <v>8349</v>
      </c>
      <c r="E9195" s="378" t="s">
        <v>500</v>
      </c>
    </row>
    <row r="9196" spans="1:5">
      <c r="A9196" s="387">
        <v>4011</v>
      </c>
      <c r="B9196" s="387" t="s">
        <v>10867</v>
      </c>
      <c r="C9196" s="387" t="s">
        <v>8351</v>
      </c>
      <c r="D9196" s="387" t="s">
        <v>8349</v>
      </c>
      <c r="E9196" s="378" t="s">
        <v>18486</v>
      </c>
    </row>
    <row r="9197" spans="1:5">
      <c r="A9197" s="387">
        <v>4021</v>
      </c>
      <c r="B9197" s="387" t="s">
        <v>10868</v>
      </c>
      <c r="C9197" s="387" t="s">
        <v>8351</v>
      </c>
      <c r="D9197" s="387" t="s">
        <v>8349</v>
      </c>
      <c r="E9197" s="378" t="s">
        <v>3493</v>
      </c>
    </row>
    <row r="9198" spans="1:5">
      <c r="A9198" s="387">
        <v>4019</v>
      </c>
      <c r="B9198" s="387" t="s">
        <v>10869</v>
      </c>
      <c r="C9198" s="387" t="s">
        <v>8351</v>
      </c>
      <c r="D9198" s="387" t="s">
        <v>8349</v>
      </c>
      <c r="E9198" s="378" t="s">
        <v>10727</v>
      </c>
    </row>
    <row r="9199" spans="1:5">
      <c r="A9199" s="387">
        <v>4012</v>
      </c>
      <c r="B9199" s="387" t="s">
        <v>10870</v>
      </c>
      <c r="C9199" s="387" t="s">
        <v>8351</v>
      </c>
      <c r="D9199" s="387" t="s">
        <v>8349</v>
      </c>
      <c r="E9199" s="378" t="s">
        <v>8197</v>
      </c>
    </row>
    <row r="9200" spans="1:5">
      <c r="A9200" s="387">
        <v>4020</v>
      </c>
      <c r="B9200" s="387" t="s">
        <v>10871</v>
      </c>
      <c r="C9200" s="387" t="s">
        <v>8351</v>
      </c>
      <c r="D9200" s="387" t="s">
        <v>8349</v>
      </c>
      <c r="E9200" s="378" t="s">
        <v>20033</v>
      </c>
    </row>
    <row r="9201" spans="1:5">
      <c r="A9201" s="387">
        <v>4018</v>
      </c>
      <c r="B9201" s="387" t="s">
        <v>10872</v>
      </c>
      <c r="C9201" s="387" t="s">
        <v>8351</v>
      </c>
      <c r="D9201" s="387" t="s">
        <v>8349</v>
      </c>
      <c r="E9201" s="378" t="s">
        <v>590</v>
      </c>
    </row>
    <row r="9202" spans="1:5">
      <c r="A9202" s="387">
        <v>36498</v>
      </c>
      <c r="B9202" s="387" t="s">
        <v>10873</v>
      </c>
      <c r="C9202" s="387" t="s">
        <v>8354</v>
      </c>
      <c r="D9202" s="387" t="s">
        <v>8367</v>
      </c>
      <c r="E9202" s="378" t="s">
        <v>15309</v>
      </c>
    </row>
    <row r="9203" spans="1:5">
      <c r="A9203" s="387">
        <v>12872</v>
      </c>
      <c r="B9203" s="387" t="s">
        <v>10874</v>
      </c>
      <c r="C9203" s="387" t="s">
        <v>8557</v>
      </c>
      <c r="D9203" s="387" t="s">
        <v>8349</v>
      </c>
      <c r="E9203" s="378" t="s">
        <v>715</v>
      </c>
    </row>
    <row r="9204" spans="1:5">
      <c r="A9204" s="387">
        <v>41075</v>
      </c>
      <c r="B9204" s="387" t="s">
        <v>10875</v>
      </c>
      <c r="C9204" s="387" t="s">
        <v>8559</v>
      </c>
      <c r="D9204" s="387" t="s">
        <v>8349</v>
      </c>
      <c r="E9204" s="378" t="s">
        <v>19328</v>
      </c>
    </row>
    <row r="9205" spans="1:5">
      <c r="A9205" s="387">
        <v>3315</v>
      </c>
      <c r="B9205" s="387" t="s">
        <v>10876</v>
      </c>
      <c r="C9205" s="387" t="s">
        <v>8437</v>
      </c>
      <c r="D9205" s="387" t="s">
        <v>8349</v>
      </c>
      <c r="E9205" s="378" t="s">
        <v>1357</v>
      </c>
    </row>
    <row r="9206" spans="1:5">
      <c r="A9206" s="387">
        <v>36870</v>
      </c>
      <c r="B9206" s="387" t="s">
        <v>10877</v>
      </c>
      <c r="C9206" s="387" t="s">
        <v>8437</v>
      </c>
      <c r="D9206" s="387" t="s">
        <v>8349</v>
      </c>
      <c r="E9206" s="378" t="s">
        <v>1793</v>
      </c>
    </row>
    <row r="9207" spans="1:5">
      <c r="A9207" s="387">
        <v>5092</v>
      </c>
      <c r="B9207" s="387" t="s">
        <v>10878</v>
      </c>
      <c r="C9207" s="387" t="s">
        <v>8855</v>
      </c>
      <c r="D9207" s="387" t="s">
        <v>8349</v>
      </c>
      <c r="E9207" s="378" t="s">
        <v>3018</v>
      </c>
    </row>
    <row r="9208" spans="1:5">
      <c r="A9208" s="387">
        <v>11462</v>
      </c>
      <c r="B9208" s="387" t="s">
        <v>10879</v>
      </c>
      <c r="C9208" s="387" t="s">
        <v>8855</v>
      </c>
      <c r="D9208" s="387" t="s">
        <v>8349</v>
      </c>
      <c r="E9208" s="378" t="s">
        <v>17868</v>
      </c>
    </row>
    <row r="9209" spans="1:5">
      <c r="A9209" s="387">
        <v>36529</v>
      </c>
      <c r="B9209" s="387" t="s">
        <v>10881</v>
      </c>
      <c r="C9209" s="387" t="s">
        <v>8354</v>
      </c>
      <c r="D9209" s="387" t="s">
        <v>8367</v>
      </c>
      <c r="E9209" s="378" t="s">
        <v>15310</v>
      </c>
    </row>
    <row r="9210" spans="1:5">
      <c r="A9210" s="387">
        <v>3318</v>
      </c>
      <c r="B9210" s="387" t="s">
        <v>10882</v>
      </c>
      <c r="C9210" s="387" t="s">
        <v>8354</v>
      </c>
      <c r="D9210" s="387" t="s">
        <v>8367</v>
      </c>
      <c r="E9210" s="378" t="s">
        <v>15311</v>
      </c>
    </row>
    <row r="9211" spans="1:5">
      <c r="A9211" s="387">
        <v>3324</v>
      </c>
      <c r="B9211" s="387" t="s">
        <v>10883</v>
      </c>
      <c r="C9211" s="387" t="s">
        <v>8351</v>
      </c>
      <c r="D9211" s="387" t="s">
        <v>8349</v>
      </c>
      <c r="E9211" s="378" t="s">
        <v>10884</v>
      </c>
    </row>
    <row r="9212" spans="1:5">
      <c r="A9212" s="387">
        <v>3322</v>
      </c>
      <c r="B9212" s="387" t="s">
        <v>10885</v>
      </c>
      <c r="C9212" s="387" t="s">
        <v>8351</v>
      </c>
      <c r="D9212" s="387" t="s">
        <v>8352</v>
      </c>
      <c r="E9212" s="378" t="s">
        <v>9777</v>
      </c>
    </row>
    <row r="9213" spans="1:5">
      <c r="A9213" s="387">
        <v>5076</v>
      </c>
      <c r="B9213" s="387" t="s">
        <v>10886</v>
      </c>
      <c r="C9213" s="387" t="s">
        <v>8437</v>
      </c>
      <c r="D9213" s="387" t="s">
        <v>8349</v>
      </c>
      <c r="E9213" s="378" t="s">
        <v>14443</v>
      </c>
    </row>
    <row r="9214" spans="1:5">
      <c r="A9214" s="387">
        <v>5077</v>
      </c>
      <c r="B9214" s="387" t="s">
        <v>10887</v>
      </c>
      <c r="C9214" s="387" t="s">
        <v>8437</v>
      </c>
      <c r="D9214" s="387" t="s">
        <v>8349</v>
      </c>
      <c r="E9214" s="378" t="s">
        <v>15312</v>
      </c>
    </row>
    <row r="9215" spans="1:5">
      <c r="A9215" s="387">
        <v>11837</v>
      </c>
      <c r="B9215" s="387" t="s">
        <v>10888</v>
      </c>
      <c r="C9215" s="387" t="s">
        <v>8354</v>
      </c>
      <c r="D9215" s="387" t="s">
        <v>8349</v>
      </c>
      <c r="E9215" s="378" t="s">
        <v>20034</v>
      </c>
    </row>
    <row r="9216" spans="1:5">
      <c r="A9216" s="387">
        <v>38055</v>
      </c>
      <c r="B9216" s="387" t="s">
        <v>10889</v>
      </c>
      <c r="C9216" s="387" t="s">
        <v>8354</v>
      </c>
      <c r="D9216" s="387" t="s">
        <v>8349</v>
      </c>
      <c r="E9216" s="378" t="s">
        <v>6427</v>
      </c>
    </row>
    <row r="9217" spans="1:5">
      <c r="A9217" s="387">
        <v>415</v>
      </c>
      <c r="B9217" s="387" t="s">
        <v>10890</v>
      </c>
      <c r="C9217" s="387" t="s">
        <v>8354</v>
      </c>
      <c r="D9217" s="387" t="s">
        <v>8349</v>
      </c>
      <c r="E9217" s="378" t="s">
        <v>5119</v>
      </c>
    </row>
    <row r="9218" spans="1:5">
      <c r="A9218" s="387">
        <v>416</v>
      </c>
      <c r="B9218" s="387" t="s">
        <v>10891</v>
      </c>
      <c r="C9218" s="387" t="s">
        <v>8354</v>
      </c>
      <c r="D9218" s="387" t="s">
        <v>8349</v>
      </c>
      <c r="E9218" s="378" t="s">
        <v>18708</v>
      </c>
    </row>
    <row r="9219" spans="1:5">
      <c r="A9219" s="387">
        <v>425</v>
      </c>
      <c r="B9219" s="387" t="s">
        <v>10893</v>
      </c>
      <c r="C9219" s="387" t="s">
        <v>8354</v>
      </c>
      <c r="D9219" s="387" t="s">
        <v>8349</v>
      </c>
      <c r="E9219" s="378" t="s">
        <v>6025</v>
      </c>
    </row>
    <row r="9220" spans="1:5">
      <c r="A9220" s="387">
        <v>426</v>
      </c>
      <c r="B9220" s="387" t="s">
        <v>10894</v>
      </c>
      <c r="C9220" s="387" t="s">
        <v>8354</v>
      </c>
      <c r="D9220" s="387" t="s">
        <v>8349</v>
      </c>
      <c r="E9220" s="378" t="s">
        <v>20035</v>
      </c>
    </row>
    <row r="9221" spans="1:5">
      <c r="A9221" s="387">
        <v>38056</v>
      </c>
      <c r="B9221" s="387" t="s">
        <v>10895</v>
      </c>
      <c r="C9221" s="387" t="s">
        <v>8354</v>
      </c>
      <c r="D9221" s="387" t="s">
        <v>8349</v>
      </c>
      <c r="E9221" s="378" t="s">
        <v>2719</v>
      </c>
    </row>
    <row r="9222" spans="1:5">
      <c r="A9222" s="387">
        <v>1564</v>
      </c>
      <c r="B9222" s="387" t="s">
        <v>10896</v>
      </c>
      <c r="C9222" s="387" t="s">
        <v>8354</v>
      </c>
      <c r="D9222" s="387" t="s">
        <v>8349</v>
      </c>
      <c r="E9222" s="378" t="s">
        <v>17737</v>
      </c>
    </row>
    <row r="9223" spans="1:5">
      <c r="A9223" s="387">
        <v>11032</v>
      </c>
      <c r="B9223" s="387" t="s">
        <v>10897</v>
      </c>
      <c r="C9223" s="387" t="s">
        <v>8354</v>
      </c>
      <c r="D9223" s="387" t="s">
        <v>8349</v>
      </c>
      <c r="E9223" s="378" t="s">
        <v>17792</v>
      </c>
    </row>
    <row r="9224" spans="1:5">
      <c r="A9224" s="387">
        <v>36786</v>
      </c>
      <c r="B9224" s="387" t="s">
        <v>10898</v>
      </c>
      <c r="C9224" s="387" t="s">
        <v>10899</v>
      </c>
      <c r="D9224" s="387" t="s">
        <v>8367</v>
      </c>
      <c r="E9224" s="378" t="s">
        <v>15313</v>
      </c>
    </row>
    <row r="9225" spans="1:5">
      <c r="A9225" s="387">
        <v>36785</v>
      </c>
      <c r="B9225" s="387" t="s">
        <v>10900</v>
      </c>
      <c r="C9225" s="387" t="s">
        <v>10899</v>
      </c>
      <c r="D9225" s="387" t="s">
        <v>8367</v>
      </c>
      <c r="E9225" s="378" t="s">
        <v>15314</v>
      </c>
    </row>
    <row r="9226" spans="1:5">
      <c r="A9226" s="387">
        <v>36782</v>
      </c>
      <c r="B9226" s="387" t="s">
        <v>10901</v>
      </c>
      <c r="C9226" s="387" t="s">
        <v>10899</v>
      </c>
      <c r="D9226" s="387" t="s">
        <v>8367</v>
      </c>
      <c r="E9226" s="378" t="s">
        <v>15315</v>
      </c>
    </row>
    <row r="9227" spans="1:5">
      <c r="A9227" s="387">
        <v>25930</v>
      </c>
      <c r="B9227" s="387" t="s">
        <v>10902</v>
      </c>
      <c r="C9227" s="387" t="s">
        <v>10899</v>
      </c>
      <c r="D9227" s="387" t="s">
        <v>8367</v>
      </c>
      <c r="E9227" s="378" t="s">
        <v>7877</v>
      </c>
    </row>
    <row r="9228" spans="1:5">
      <c r="A9228" s="387">
        <v>4824</v>
      </c>
      <c r="B9228" s="387" t="s">
        <v>10903</v>
      </c>
      <c r="C9228" s="387" t="s">
        <v>8437</v>
      </c>
      <c r="D9228" s="387" t="s">
        <v>8367</v>
      </c>
      <c r="E9228" s="378" t="s">
        <v>1654</v>
      </c>
    </row>
    <row r="9229" spans="1:5">
      <c r="A9229" s="387">
        <v>11795</v>
      </c>
      <c r="B9229" s="387" t="s">
        <v>10904</v>
      </c>
      <c r="C9229" s="387" t="s">
        <v>8351</v>
      </c>
      <c r="D9229" s="387" t="s">
        <v>8367</v>
      </c>
      <c r="E9229" s="378" t="s">
        <v>10905</v>
      </c>
    </row>
    <row r="9230" spans="1:5">
      <c r="A9230" s="387">
        <v>134</v>
      </c>
      <c r="B9230" s="387" t="s">
        <v>10906</v>
      </c>
      <c r="C9230" s="387" t="s">
        <v>8437</v>
      </c>
      <c r="D9230" s="387" t="s">
        <v>8349</v>
      </c>
      <c r="E9230" s="378" t="s">
        <v>384</v>
      </c>
    </row>
    <row r="9231" spans="1:5">
      <c r="A9231" s="387">
        <v>4229</v>
      </c>
      <c r="B9231" s="387" t="s">
        <v>10907</v>
      </c>
      <c r="C9231" s="387" t="s">
        <v>8437</v>
      </c>
      <c r="D9231" s="387" t="s">
        <v>8349</v>
      </c>
      <c r="E9231" s="378" t="s">
        <v>5355</v>
      </c>
    </row>
    <row r="9232" spans="1:5">
      <c r="A9232" s="387">
        <v>11244</v>
      </c>
      <c r="B9232" s="387" t="s">
        <v>10908</v>
      </c>
      <c r="C9232" s="387" t="s">
        <v>8354</v>
      </c>
      <c r="D9232" s="387" t="s">
        <v>8367</v>
      </c>
      <c r="E9232" s="378" t="s">
        <v>15316</v>
      </c>
    </row>
    <row r="9233" spans="1:5">
      <c r="A9233" s="387">
        <v>11245</v>
      </c>
      <c r="B9233" s="387" t="s">
        <v>10909</v>
      </c>
      <c r="C9233" s="387" t="s">
        <v>8354</v>
      </c>
      <c r="D9233" s="387" t="s">
        <v>8367</v>
      </c>
      <c r="E9233" s="378" t="s">
        <v>15317</v>
      </c>
    </row>
    <row r="9234" spans="1:5">
      <c r="A9234" s="387">
        <v>11235</v>
      </c>
      <c r="B9234" s="387" t="s">
        <v>10910</v>
      </c>
      <c r="C9234" s="387" t="s">
        <v>8354</v>
      </c>
      <c r="D9234" s="387" t="s">
        <v>8367</v>
      </c>
      <c r="E9234" s="378" t="s">
        <v>15318</v>
      </c>
    </row>
    <row r="9235" spans="1:5">
      <c r="A9235" s="387">
        <v>11236</v>
      </c>
      <c r="B9235" s="387" t="s">
        <v>10911</v>
      </c>
      <c r="C9235" s="387" t="s">
        <v>8354</v>
      </c>
      <c r="D9235" s="387" t="s">
        <v>8367</v>
      </c>
      <c r="E9235" s="378" t="s">
        <v>15319</v>
      </c>
    </row>
    <row r="9236" spans="1:5">
      <c r="A9236" s="387">
        <v>11731</v>
      </c>
      <c r="B9236" s="387" t="s">
        <v>10912</v>
      </c>
      <c r="C9236" s="387" t="s">
        <v>8354</v>
      </c>
      <c r="D9236" s="387" t="s">
        <v>8349</v>
      </c>
      <c r="E9236" s="378" t="s">
        <v>10434</v>
      </c>
    </row>
    <row r="9237" spans="1:5">
      <c r="A9237" s="387">
        <v>11732</v>
      </c>
      <c r="B9237" s="387" t="s">
        <v>10913</v>
      </c>
      <c r="C9237" s="387" t="s">
        <v>8354</v>
      </c>
      <c r="D9237" s="387" t="s">
        <v>8349</v>
      </c>
      <c r="E9237" s="378" t="s">
        <v>15320</v>
      </c>
    </row>
    <row r="9238" spans="1:5">
      <c r="A9238" s="387">
        <v>36494</v>
      </c>
      <c r="B9238" s="387" t="s">
        <v>10914</v>
      </c>
      <c r="C9238" s="387" t="s">
        <v>8354</v>
      </c>
      <c r="D9238" s="387" t="s">
        <v>8367</v>
      </c>
      <c r="E9238" s="378" t="s">
        <v>15321</v>
      </c>
    </row>
    <row r="9239" spans="1:5">
      <c r="A9239" s="387">
        <v>36493</v>
      </c>
      <c r="B9239" s="387" t="s">
        <v>10915</v>
      </c>
      <c r="C9239" s="387" t="s">
        <v>8354</v>
      </c>
      <c r="D9239" s="387" t="s">
        <v>8367</v>
      </c>
      <c r="E9239" s="378" t="s">
        <v>15322</v>
      </c>
    </row>
    <row r="9240" spans="1:5">
      <c r="A9240" s="387">
        <v>36492</v>
      </c>
      <c r="B9240" s="387" t="s">
        <v>10916</v>
      </c>
      <c r="C9240" s="387" t="s">
        <v>8354</v>
      </c>
      <c r="D9240" s="387" t="s">
        <v>8367</v>
      </c>
      <c r="E9240" s="378" t="s">
        <v>15323</v>
      </c>
    </row>
    <row r="9241" spans="1:5">
      <c r="A9241" s="387">
        <v>13333</v>
      </c>
      <c r="B9241" s="387" t="s">
        <v>10917</v>
      </c>
      <c r="C9241" s="387" t="s">
        <v>8354</v>
      </c>
      <c r="D9241" s="387" t="s">
        <v>8367</v>
      </c>
      <c r="E9241" s="378" t="s">
        <v>15324</v>
      </c>
    </row>
    <row r="9242" spans="1:5">
      <c r="A9242" s="387">
        <v>13533</v>
      </c>
      <c r="B9242" s="387" t="s">
        <v>10918</v>
      </c>
      <c r="C9242" s="387" t="s">
        <v>8354</v>
      </c>
      <c r="D9242" s="387" t="s">
        <v>8367</v>
      </c>
      <c r="E9242" s="378" t="s">
        <v>15325</v>
      </c>
    </row>
    <row r="9243" spans="1:5">
      <c r="A9243" s="387">
        <v>36499</v>
      </c>
      <c r="B9243" s="387" t="s">
        <v>10919</v>
      </c>
      <c r="C9243" s="387" t="s">
        <v>8354</v>
      </c>
      <c r="D9243" s="387" t="s">
        <v>8367</v>
      </c>
      <c r="E9243" s="378" t="s">
        <v>15326</v>
      </c>
    </row>
    <row r="9244" spans="1:5">
      <c r="A9244" s="387">
        <v>39585</v>
      </c>
      <c r="B9244" s="387" t="s">
        <v>10920</v>
      </c>
      <c r="C9244" s="387" t="s">
        <v>8354</v>
      </c>
      <c r="D9244" s="387" t="s">
        <v>8367</v>
      </c>
      <c r="E9244" s="378" t="s">
        <v>15327</v>
      </c>
    </row>
    <row r="9245" spans="1:5">
      <c r="A9245" s="387">
        <v>39586</v>
      </c>
      <c r="B9245" s="387" t="s">
        <v>10921</v>
      </c>
      <c r="C9245" s="387" t="s">
        <v>8354</v>
      </c>
      <c r="D9245" s="387" t="s">
        <v>8367</v>
      </c>
      <c r="E9245" s="378" t="s">
        <v>15328</v>
      </c>
    </row>
    <row r="9246" spans="1:5">
      <c r="A9246" s="387">
        <v>39587</v>
      </c>
      <c r="B9246" s="387" t="s">
        <v>10922</v>
      </c>
      <c r="C9246" s="387" t="s">
        <v>8354</v>
      </c>
      <c r="D9246" s="387" t="s">
        <v>8367</v>
      </c>
      <c r="E9246" s="378" t="s">
        <v>15329</v>
      </c>
    </row>
    <row r="9247" spans="1:5">
      <c r="A9247" s="387">
        <v>39588</v>
      </c>
      <c r="B9247" s="387" t="s">
        <v>10923</v>
      </c>
      <c r="C9247" s="387" t="s">
        <v>8354</v>
      </c>
      <c r="D9247" s="387" t="s">
        <v>8367</v>
      </c>
      <c r="E9247" s="378" t="s">
        <v>15330</v>
      </c>
    </row>
    <row r="9248" spans="1:5">
      <c r="A9248" s="387">
        <v>39584</v>
      </c>
      <c r="B9248" s="387" t="s">
        <v>10924</v>
      </c>
      <c r="C9248" s="387" t="s">
        <v>8354</v>
      </c>
      <c r="D9248" s="387" t="s">
        <v>8367</v>
      </c>
      <c r="E9248" s="378" t="s">
        <v>15331</v>
      </c>
    </row>
    <row r="9249" spans="1:5">
      <c r="A9249" s="387">
        <v>39590</v>
      </c>
      <c r="B9249" s="387" t="s">
        <v>10925</v>
      </c>
      <c r="C9249" s="387" t="s">
        <v>8354</v>
      </c>
      <c r="D9249" s="387" t="s">
        <v>8367</v>
      </c>
      <c r="E9249" s="378" t="s">
        <v>15332</v>
      </c>
    </row>
    <row r="9250" spans="1:5">
      <c r="A9250" s="387">
        <v>39592</v>
      </c>
      <c r="B9250" s="387" t="s">
        <v>10926</v>
      </c>
      <c r="C9250" s="387" t="s">
        <v>8354</v>
      </c>
      <c r="D9250" s="387" t="s">
        <v>8367</v>
      </c>
      <c r="E9250" s="378" t="s">
        <v>15333</v>
      </c>
    </row>
    <row r="9251" spans="1:5">
      <c r="A9251" s="387">
        <v>39593</v>
      </c>
      <c r="B9251" s="387" t="s">
        <v>10927</v>
      </c>
      <c r="C9251" s="387" t="s">
        <v>8354</v>
      </c>
      <c r="D9251" s="387" t="s">
        <v>8367</v>
      </c>
      <c r="E9251" s="378" t="s">
        <v>15329</v>
      </c>
    </row>
    <row r="9252" spans="1:5">
      <c r="A9252" s="387">
        <v>14254</v>
      </c>
      <c r="B9252" s="387" t="s">
        <v>10928</v>
      </c>
      <c r="C9252" s="387" t="s">
        <v>8354</v>
      </c>
      <c r="D9252" s="387" t="s">
        <v>8367</v>
      </c>
      <c r="E9252" s="378" t="s">
        <v>15334</v>
      </c>
    </row>
    <row r="9253" spans="1:5">
      <c r="A9253" s="387">
        <v>25987</v>
      </c>
      <c r="B9253" s="387" t="s">
        <v>10929</v>
      </c>
      <c r="C9253" s="387" t="s">
        <v>8354</v>
      </c>
      <c r="D9253" s="387" t="s">
        <v>8367</v>
      </c>
      <c r="E9253" s="378" t="s">
        <v>15335</v>
      </c>
    </row>
    <row r="9254" spans="1:5">
      <c r="A9254" s="387">
        <v>25019</v>
      </c>
      <c r="B9254" s="387" t="s">
        <v>10930</v>
      </c>
      <c r="C9254" s="387" t="s">
        <v>8354</v>
      </c>
      <c r="D9254" s="387" t="s">
        <v>8367</v>
      </c>
      <c r="E9254" s="378" t="s">
        <v>15336</v>
      </c>
    </row>
    <row r="9255" spans="1:5">
      <c r="A9255" s="387">
        <v>36501</v>
      </c>
      <c r="B9255" s="387" t="s">
        <v>10931</v>
      </c>
      <c r="C9255" s="387" t="s">
        <v>8354</v>
      </c>
      <c r="D9255" s="387" t="s">
        <v>8367</v>
      </c>
      <c r="E9255" s="378" t="s">
        <v>15337</v>
      </c>
    </row>
    <row r="9256" spans="1:5">
      <c r="A9256" s="387">
        <v>25986</v>
      </c>
      <c r="B9256" s="387" t="s">
        <v>10932</v>
      </c>
      <c r="C9256" s="387" t="s">
        <v>8354</v>
      </c>
      <c r="D9256" s="387" t="s">
        <v>8367</v>
      </c>
      <c r="E9256" s="378" t="s">
        <v>15338</v>
      </c>
    </row>
    <row r="9257" spans="1:5">
      <c r="A9257" s="387">
        <v>36500</v>
      </c>
      <c r="B9257" s="387" t="s">
        <v>10933</v>
      </c>
      <c r="C9257" s="387" t="s">
        <v>8354</v>
      </c>
      <c r="D9257" s="387" t="s">
        <v>8367</v>
      </c>
      <c r="E9257" s="378" t="s">
        <v>15339</v>
      </c>
    </row>
    <row r="9258" spans="1:5">
      <c r="A9258" s="387">
        <v>20017</v>
      </c>
      <c r="B9258" s="387" t="s">
        <v>10934</v>
      </c>
      <c r="C9258" s="387" t="s">
        <v>8378</v>
      </c>
      <c r="D9258" s="387" t="s">
        <v>8349</v>
      </c>
      <c r="E9258" s="378" t="s">
        <v>837</v>
      </c>
    </row>
    <row r="9259" spans="1:5">
      <c r="A9259" s="387">
        <v>20007</v>
      </c>
      <c r="B9259" s="387" t="s">
        <v>10935</v>
      </c>
      <c r="C9259" s="387" t="s">
        <v>8378</v>
      </c>
      <c r="D9259" s="387" t="s">
        <v>8349</v>
      </c>
      <c r="E9259" s="378" t="s">
        <v>8392</v>
      </c>
    </row>
    <row r="9260" spans="1:5">
      <c r="A9260" s="387">
        <v>39836</v>
      </c>
      <c r="B9260" s="387" t="s">
        <v>10936</v>
      </c>
      <c r="C9260" s="387" t="s">
        <v>8348</v>
      </c>
      <c r="D9260" s="387" t="s">
        <v>8367</v>
      </c>
      <c r="E9260" s="378" t="s">
        <v>13931</v>
      </c>
    </row>
    <row r="9261" spans="1:5">
      <c r="A9261" s="387">
        <v>39830</v>
      </c>
      <c r="B9261" s="387" t="s">
        <v>10937</v>
      </c>
      <c r="C9261" s="387" t="s">
        <v>8348</v>
      </c>
      <c r="D9261" s="387" t="s">
        <v>8367</v>
      </c>
      <c r="E9261" s="378" t="s">
        <v>15340</v>
      </c>
    </row>
    <row r="9262" spans="1:5">
      <c r="A9262" s="387">
        <v>39831</v>
      </c>
      <c r="B9262" s="387" t="s">
        <v>10938</v>
      </c>
      <c r="C9262" s="387" t="s">
        <v>8348</v>
      </c>
      <c r="D9262" s="387" t="s">
        <v>8367</v>
      </c>
      <c r="E9262" s="378" t="s">
        <v>14956</v>
      </c>
    </row>
    <row r="9263" spans="1:5">
      <c r="A9263" s="387">
        <v>36888</v>
      </c>
      <c r="B9263" s="387" t="s">
        <v>10939</v>
      </c>
      <c r="C9263" s="387" t="s">
        <v>8378</v>
      </c>
      <c r="D9263" s="387" t="s">
        <v>8349</v>
      </c>
      <c r="E9263" s="378" t="s">
        <v>3003</v>
      </c>
    </row>
    <row r="9264" spans="1:5">
      <c r="A9264" s="387">
        <v>40527</v>
      </c>
      <c r="B9264" s="387" t="s">
        <v>10940</v>
      </c>
      <c r="C9264" s="387" t="s">
        <v>8354</v>
      </c>
      <c r="D9264" s="387" t="s">
        <v>8349</v>
      </c>
      <c r="E9264" s="378" t="s">
        <v>20036</v>
      </c>
    </row>
    <row r="9265" spans="1:5">
      <c r="A9265" s="387">
        <v>36497</v>
      </c>
      <c r="B9265" s="387" t="s">
        <v>10941</v>
      </c>
      <c r="C9265" s="387" t="s">
        <v>8354</v>
      </c>
      <c r="D9265" s="387" t="s">
        <v>8349</v>
      </c>
      <c r="E9265" s="378" t="s">
        <v>20037</v>
      </c>
    </row>
    <row r="9266" spans="1:5">
      <c r="A9266" s="387">
        <v>36487</v>
      </c>
      <c r="B9266" s="387" t="s">
        <v>10942</v>
      </c>
      <c r="C9266" s="387" t="s">
        <v>8354</v>
      </c>
      <c r="D9266" s="387" t="s">
        <v>8349</v>
      </c>
      <c r="E9266" s="378" t="s">
        <v>20038</v>
      </c>
    </row>
    <row r="9267" spans="1:5">
      <c r="A9267" s="387">
        <v>25952</v>
      </c>
      <c r="B9267" s="387" t="s">
        <v>10943</v>
      </c>
      <c r="C9267" s="387" t="s">
        <v>8354</v>
      </c>
      <c r="D9267" s="387" t="s">
        <v>8367</v>
      </c>
      <c r="E9267" s="378" t="s">
        <v>15341</v>
      </c>
    </row>
    <row r="9268" spans="1:5">
      <c r="A9268" s="387">
        <v>25954</v>
      </c>
      <c r="B9268" s="387" t="s">
        <v>10944</v>
      </c>
      <c r="C9268" s="387" t="s">
        <v>8354</v>
      </c>
      <c r="D9268" s="387" t="s">
        <v>8367</v>
      </c>
      <c r="E9268" s="378" t="s">
        <v>15342</v>
      </c>
    </row>
    <row r="9269" spans="1:5">
      <c r="A9269" s="387">
        <v>25953</v>
      </c>
      <c r="B9269" s="387" t="s">
        <v>10945</v>
      </c>
      <c r="C9269" s="387" t="s">
        <v>8354</v>
      </c>
      <c r="D9269" s="387" t="s">
        <v>8367</v>
      </c>
      <c r="E9269" s="378" t="s">
        <v>15343</v>
      </c>
    </row>
    <row r="9270" spans="1:5">
      <c r="A9270" s="387">
        <v>37776</v>
      </c>
      <c r="B9270" s="387" t="s">
        <v>10946</v>
      </c>
      <c r="C9270" s="387" t="s">
        <v>8354</v>
      </c>
      <c r="D9270" s="387" t="s">
        <v>8367</v>
      </c>
      <c r="E9270" s="378" t="s">
        <v>15344</v>
      </c>
    </row>
    <row r="9271" spans="1:5">
      <c r="A9271" s="387">
        <v>37775</v>
      </c>
      <c r="B9271" s="387" t="s">
        <v>10947</v>
      </c>
      <c r="C9271" s="387" t="s">
        <v>8354</v>
      </c>
      <c r="D9271" s="387" t="s">
        <v>8367</v>
      </c>
      <c r="E9271" s="378" t="s">
        <v>15345</v>
      </c>
    </row>
    <row r="9272" spans="1:5">
      <c r="A9272" s="387">
        <v>36491</v>
      </c>
      <c r="B9272" s="387" t="s">
        <v>10948</v>
      </c>
      <c r="C9272" s="387" t="s">
        <v>8354</v>
      </c>
      <c r="D9272" s="387" t="s">
        <v>8367</v>
      </c>
      <c r="E9272" s="378" t="s">
        <v>15346</v>
      </c>
    </row>
    <row r="9273" spans="1:5">
      <c r="A9273" s="387">
        <v>10712</v>
      </c>
      <c r="B9273" s="387" t="s">
        <v>10949</v>
      </c>
      <c r="C9273" s="387" t="s">
        <v>8354</v>
      </c>
      <c r="D9273" s="387" t="s">
        <v>8367</v>
      </c>
      <c r="E9273" s="378" t="s">
        <v>15347</v>
      </c>
    </row>
    <row r="9274" spans="1:5">
      <c r="A9274" s="387">
        <v>3363</v>
      </c>
      <c r="B9274" s="387" t="s">
        <v>10950</v>
      </c>
      <c r="C9274" s="387" t="s">
        <v>8354</v>
      </c>
      <c r="D9274" s="387" t="s">
        <v>8367</v>
      </c>
      <c r="E9274" s="378" t="s">
        <v>15348</v>
      </c>
    </row>
    <row r="9275" spans="1:5">
      <c r="A9275" s="387">
        <v>3365</v>
      </c>
      <c r="B9275" s="387" t="s">
        <v>10951</v>
      </c>
      <c r="C9275" s="387" t="s">
        <v>8354</v>
      </c>
      <c r="D9275" s="387" t="s">
        <v>8367</v>
      </c>
      <c r="E9275" s="378" t="s">
        <v>15349</v>
      </c>
    </row>
    <row r="9276" spans="1:5">
      <c r="A9276" s="387">
        <v>7569</v>
      </c>
      <c r="B9276" s="387" t="s">
        <v>10952</v>
      </c>
      <c r="C9276" s="387" t="s">
        <v>8354</v>
      </c>
      <c r="D9276" s="387" t="s">
        <v>8349</v>
      </c>
      <c r="E9276" s="378" t="s">
        <v>15350</v>
      </c>
    </row>
    <row r="9277" spans="1:5">
      <c r="A9277" s="387">
        <v>34349</v>
      </c>
      <c r="B9277" s="387" t="s">
        <v>10953</v>
      </c>
      <c r="C9277" s="387" t="s">
        <v>8354</v>
      </c>
      <c r="D9277" s="387" t="s">
        <v>8349</v>
      </c>
      <c r="E9277" s="378" t="s">
        <v>14617</v>
      </c>
    </row>
    <row r="9278" spans="1:5">
      <c r="A9278" s="387">
        <v>11991</v>
      </c>
      <c r="B9278" s="387" t="s">
        <v>10954</v>
      </c>
      <c r="C9278" s="387" t="s">
        <v>8354</v>
      </c>
      <c r="D9278" s="387" t="s">
        <v>8349</v>
      </c>
      <c r="E9278" s="378" t="s">
        <v>15351</v>
      </c>
    </row>
    <row r="9279" spans="1:5">
      <c r="A9279" s="387">
        <v>20062</v>
      </c>
      <c r="B9279" s="387" t="s">
        <v>10955</v>
      </c>
      <c r="C9279" s="387" t="s">
        <v>8354</v>
      </c>
      <c r="D9279" s="387" t="s">
        <v>8367</v>
      </c>
      <c r="E9279" s="378" t="s">
        <v>4398</v>
      </c>
    </row>
    <row r="9280" spans="1:5">
      <c r="A9280" s="387">
        <v>11029</v>
      </c>
      <c r="B9280" s="387" t="s">
        <v>10956</v>
      </c>
      <c r="C9280" s="387" t="s">
        <v>9933</v>
      </c>
      <c r="D9280" s="387" t="s">
        <v>8349</v>
      </c>
      <c r="E9280" s="378" t="s">
        <v>1732</v>
      </c>
    </row>
    <row r="9281" spans="1:5">
      <c r="A9281" s="387">
        <v>4316</v>
      </c>
      <c r="B9281" s="387" t="s">
        <v>10957</v>
      </c>
      <c r="C9281" s="387" t="s">
        <v>8354</v>
      </c>
      <c r="D9281" s="387" t="s">
        <v>8349</v>
      </c>
      <c r="E9281" s="378" t="s">
        <v>1756</v>
      </c>
    </row>
    <row r="9282" spans="1:5">
      <c r="A9282" s="387">
        <v>4313</v>
      </c>
      <c r="B9282" s="387" t="s">
        <v>10958</v>
      </c>
      <c r="C9282" s="387" t="s">
        <v>9933</v>
      </c>
      <c r="D9282" s="387" t="s">
        <v>8349</v>
      </c>
      <c r="E9282" s="378" t="s">
        <v>10446</v>
      </c>
    </row>
    <row r="9283" spans="1:5">
      <c r="A9283" s="387">
        <v>4317</v>
      </c>
      <c r="B9283" s="387" t="s">
        <v>10959</v>
      </c>
      <c r="C9283" s="387" t="s">
        <v>8354</v>
      </c>
      <c r="D9283" s="387" t="s">
        <v>8349</v>
      </c>
      <c r="E9283" s="378" t="s">
        <v>7644</v>
      </c>
    </row>
    <row r="9284" spans="1:5">
      <c r="A9284" s="387">
        <v>4314</v>
      </c>
      <c r="B9284" s="387" t="s">
        <v>10960</v>
      </c>
      <c r="C9284" s="387" t="s">
        <v>9933</v>
      </c>
      <c r="D9284" s="387" t="s">
        <v>8349</v>
      </c>
      <c r="E9284" s="378" t="s">
        <v>1570</v>
      </c>
    </row>
    <row r="9285" spans="1:5">
      <c r="A9285" s="387">
        <v>10921</v>
      </c>
      <c r="B9285" s="387" t="s">
        <v>10961</v>
      </c>
      <c r="C9285" s="387" t="s">
        <v>8354</v>
      </c>
      <c r="D9285" s="387" t="s">
        <v>8367</v>
      </c>
      <c r="E9285" s="378" t="s">
        <v>15352</v>
      </c>
    </row>
    <row r="9286" spans="1:5">
      <c r="A9286" s="387">
        <v>10922</v>
      </c>
      <c r="B9286" s="387" t="s">
        <v>10962</v>
      </c>
      <c r="C9286" s="387" t="s">
        <v>8354</v>
      </c>
      <c r="D9286" s="387" t="s">
        <v>8367</v>
      </c>
      <c r="E9286" s="378" t="s">
        <v>15353</v>
      </c>
    </row>
    <row r="9287" spans="1:5">
      <c r="A9287" s="387">
        <v>10923</v>
      </c>
      <c r="B9287" s="387" t="s">
        <v>10963</v>
      </c>
      <c r="C9287" s="387" t="s">
        <v>8354</v>
      </c>
      <c r="D9287" s="387" t="s">
        <v>8367</v>
      </c>
      <c r="E9287" s="378" t="s">
        <v>15354</v>
      </c>
    </row>
    <row r="9288" spans="1:5">
      <c r="A9288" s="387">
        <v>10924</v>
      </c>
      <c r="B9288" s="387" t="s">
        <v>10964</v>
      </c>
      <c r="C9288" s="387" t="s">
        <v>8354</v>
      </c>
      <c r="D9288" s="387" t="s">
        <v>8367</v>
      </c>
      <c r="E9288" s="378" t="s">
        <v>15355</v>
      </c>
    </row>
    <row r="9289" spans="1:5">
      <c r="A9289" s="387">
        <v>37772</v>
      </c>
      <c r="B9289" s="387" t="s">
        <v>10965</v>
      </c>
      <c r="C9289" s="387" t="s">
        <v>8354</v>
      </c>
      <c r="D9289" s="387" t="s">
        <v>8367</v>
      </c>
      <c r="E9289" s="378" t="s">
        <v>15356</v>
      </c>
    </row>
    <row r="9290" spans="1:5">
      <c r="A9290" s="387">
        <v>37771</v>
      </c>
      <c r="B9290" s="387" t="s">
        <v>10966</v>
      </c>
      <c r="C9290" s="387" t="s">
        <v>8354</v>
      </c>
      <c r="D9290" s="387" t="s">
        <v>8367</v>
      </c>
      <c r="E9290" s="378" t="s">
        <v>15357</v>
      </c>
    </row>
    <row r="9291" spans="1:5">
      <c r="A9291" s="387">
        <v>12772</v>
      </c>
      <c r="B9291" s="387" t="s">
        <v>15358</v>
      </c>
      <c r="C9291" s="387" t="s">
        <v>8354</v>
      </c>
      <c r="D9291" s="387" t="s">
        <v>8367</v>
      </c>
      <c r="E9291" s="378" t="s">
        <v>15359</v>
      </c>
    </row>
    <row r="9292" spans="1:5">
      <c r="A9292" s="387">
        <v>12770</v>
      </c>
      <c r="B9292" s="387" t="s">
        <v>15360</v>
      </c>
      <c r="C9292" s="387" t="s">
        <v>8354</v>
      </c>
      <c r="D9292" s="387" t="s">
        <v>8367</v>
      </c>
      <c r="E9292" s="378" t="s">
        <v>15361</v>
      </c>
    </row>
    <row r="9293" spans="1:5">
      <c r="A9293" s="387">
        <v>12775</v>
      </c>
      <c r="B9293" s="387" t="s">
        <v>15362</v>
      </c>
      <c r="C9293" s="387" t="s">
        <v>8354</v>
      </c>
      <c r="D9293" s="387" t="s">
        <v>8367</v>
      </c>
      <c r="E9293" s="378" t="s">
        <v>15363</v>
      </c>
    </row>
    <row r="9294" spans="1:5">
      <c r="A9294" s="387">
        <v>12768</v>
      </c>
      <c r="B9294" s="387" t="s">
        <v>15364</v>
      </c>
      <c r="C9294" s="387" t="s">
        <v>8354</v>
      </c>
      <c r="D9294" s="387" t="s">
        <v>8367</v>
      </c>
      <c r="E9294" s="378" t="s">
        <v>15365</v>
      </c>
    </row>
    <row r="9295" spans="1:5">
      <c r="A9295" s="387">
        <v>12769</v>
      </c>
      <c r="B9295" s="387" t="s">
        <v>15366</v>
      </c>
      <c r="C9295" s="387" t="s">
        <v>8354</v>
      </c>
      <c r="D9295" s="387" t="s">
        <v>8367</v>
      </c>
      <c r="E9295" s="378" t="s">
        <v>14712</v>
      </c>
    </row>
    <row r="9296" spans="1:5">
      <c r="A9296" s="387">
        <v>12773</v>
      </c>
      <c r="B9296" s="387" t="s">
        <v>15367</v>
      </c>
      <c r="C9296" s="387" t="s">
        <v>8354</v>
      </c>
      <c r="D9296" s="387" t="s">
        <v>8367</v>
      </c>
      <c r="E9296" s="378" t="s">
        <v>15368</v>
      </c>
    </row>
    <row r="9297" spans="1:5">
      <c r="A9297" s="387">
        <v>12774</v>
      </c>
      <c r="B9297" s="387" t="s">
        <v>15369</v>
      </c>
      <c r="C9297" s="387" t="s">
        <v>8354</v>
      </c>
      <c r="D9297" s="387" t="s">
        <v>8367</v>
      </c>
      <c r="E9297" s="378" t="s">
        <v>15370</v>
      </c>
    </row>
    <row r="9298" spans="1:5">
      <c r="A9298" s="387">
        <v>12776</v>
      </c>
      <c r="B9298" s="387" t="s">
        <v>15371</v>
      </c>
      <c r="C9298" s="387" t="s">
        <v>8354</v>
      </c>
      <c r="D9298" s="387" t="s">
        <v>8367</v>
      </c>
      <c r="E9298" s="378" t="s">
        <v>15372</v>
      </c>
    </row>
    <row r="9299" spans="1:5">
      <c r="A9299" s="387">
        <v>12777</v>
      </c>
      <c r="B9299" s="387" t="s">
        <v>15373</v>
      </c>
      <c r="C9299" s="387" t="s">
        <v>8354</v>
      </c>
      <c r="D9299" s="387" t="s">
        <v>8367</v>
      </c>
      <c r="E9299" s="378" t="s">
        <v>15374</v>
      </c>
    </row>
    <row r="9300" spans="1:5">
      <c r="A9300" s="387">
        <v>3391</v>
      </c>
      <c r="B9300" s="387" t="s">
        <v>10968</v>
      </c>
      <c r="C9300" s="387" t="s">
        <v>8354</v>
      </c>
      <c r="D9300" s="387" t="s">
        <v>8349</v>
      </c>
      <c r="E9300" s="378" t="s">
        <v>15375</v>
      </c>
    </row>
    <row r="9301" spans="1:5">
      <c r="A9301" s="387">
        <v>3389</v>
      </c>
      <c r="B9301" s="387" t="s">
        <v>10969</v>
      </c>
      <c r="C9301" s="387" t="s">
        <v>8354</v>
      </c>
      <c r="D9301" s="387" t="s">
        <v>8352</v>
      </c>
      <c r="E9301" s="378" t="s">
        <v>5164</v>
      </c>
    </row>
    <row r="9302" spans="1:5">
      <c r="A9302" s="387">
        <v>3390</v>
      </c>
      <c r="B9302" s="387" t="s">
        <v>10970</v>
      </c>
      <c r="C9302" s="387" t="s">
        <v>8354</v>
      </c>
      <c r="D9302" s="387" t="s">
        <v>8349</v>
      </c>
      <c r="E9302" s="378" t="s">
        <v>5174</v>
      </c>
    </row>
    <row r="9303" spans="1:5">
      <c r="A9303" s="387">
        <v>12873</v>
      </c>
      <c r="B9303" s="387" t="s">
        <v>10971</v>
      </c>
      <c r="C9303" s="387" t="s">
        <v>8557</v>
      </c>
      <c r="D9303" s="387" t="s">
        <v>8349</v>
      </c>
      <c r="E9303" s="378" t="s">
        <v>14446</v>
      </c>
    </row>
    <row r="9304" spans="1:5">
      <c r="A9304" s="387">
        <v>41076</v>
      </c>
      <c r="B9304" s="387" t="s">
        <v>10972</v>
      </c>
      <c r="C9304" s="387" t="s">
        <v>8559</v>
      </c>
      <c r="D9304" s="387" t="s">
        <v>8349</v>
      </c>
      <c r="E9304" s="378" t="s">
        <v>20039</v>
      </c>
    </row>
    <row r="9305" spans="1:5">
      <c r="A9305" s="387">
        <v>140</v>
      </c>
      <c r="B9305" s="387" t="s">
        <v>10973</v>
      </c>
      <c r="C9305" s="387" t="s">
        <v>8437</v>
      </c>
      <c r="D9305" s="387" t="s">
        <v>8349</v>
      </c>
      <c r="E9305" s="378" t="s">
        <v>13008</v>
      </c>
    </row>
    <row r="9306" spans="1:5">
      <c r="A9306" s="387">
        <v>151</v>
      </c>
      <c r="B9306" s="387" t="s">
        <v>10975</v>
      </c>
      <c r="C9306" s="387" t="s">
        <v>8373</v>
      </c>
      <c r="D9306" s="387" t="s">
        <v>8349</v>
      </c>
      <c r="E9306" s="378" t="s">
        <v>4662</v>
      </c>
    </row>
    <row r="9307" spans="1:5">
      <c r="A9307" s="387">
        <v>7340</v>
      </c>
      <c r="B9307" s="387" t="s">
        <v>10976</v>
      </c>
      <c r="C9307" s="387" t="s">
        <v>8373</v>
      </c>
      <c r="D9307" s="387" t="s">
        <v>8349</v>
      </c>
      <c r="E9307" s="378" t="s">
        <v>5466</v>
      </c>
    </row>
    <row r="9308" spans="1:5">
      <c r="A9308" s="387">
        <v>2701</v>
      </c>
      <c r="B9308" s="387" t="s">
        <v>10977</v>
      </c>
      <c r="C9308" s="387" t="s">
        <v>8557</v>
      </c>
      <c r="D9308" s="387" t="s">
        <v>8349</v>
      </c>
      <c r="E9308" s="378" t="s">
        <v>5207</v>
      </c>
    </row>
    <row r="9309" spans="1:5">
      <c r="A9309" s="387">
        <v>40929</v>
      </c>
      <c r="B9309" s="387" t="s">
        <v>10978</v>
      </c>
      <c r="C9309" s="387" t="s">
        <v>8559</v>
      </c>
      <c r="D9309" s="387" t="s">
        <v>8349</v>
      </c>
      <c r="E9309" s="378" t="s">
        <v>20040</v>
      </c>
    </row>
    <row r="9310" spans="1:5">
      <c r="A9310" s="387">
        <v>38114</v>
      </c>
      <c r="B9310" s="387" t="s">
        <v>10979</v>
      </c>
      <c r="C9310" s="387" t="s">
        <v>8354</v>
      </c>
      <c r="D9310" s="387" t="s">
        <v>8349</v>
      </c>
      <c r="E9310" s="378" t="s">
        <v>4834</v>
      </c>
    </row>
    <row r="9311" spans="1:5">
      <c r="A9311" s="387">
        <v>38064</v>
      </c>
      <c r="B9311" s="387" t="s">
        <v>10980</v>
      </c>
      <c r="C9311" s="387" t="s">
        <v>8354</v>
      </c>
      <c r="D9311" s="387" t="s">
        <v>8349</v>
      </c>
      <c r="E9311" s="378" t="s">
        <v>2861</v>
      </c>
    </row>
    <row r="9312" spans="1:5">
      <c r="A9312" s="387">
        <v>38115</v>
      </c>
      <c r="B9312" s="387" t="s">
        <v>10981</v>
      </c>
      <c r="C9312" s="387" t="s">
        <v>8354</v>
      </c>
      <c r="D9312" s="387" t="s">
        <v>8349</v>
      </c>
      <c r="E9312" s="378" t="s">
        <v>5164</v>
      </c>
    </row>
    <row r="9313" spans="1:5">
      <c r="A9313" s="387">
        <v>38065</v>
      </c>
      <c r="B9313" s="387" t="s">
        <v>10982</v>
      </c>
      <c r="C9313" s="387" t="s">
        <v>8354</v>
      </c>
      <c r="D9313" s="387" t="s">
        <v>8349</v>
      </c>
      <c r="E9313" s="378" t="s">
        <v>4110</v>
      </c>
    </row>
    <row r="9314" spans="1:5">
      <c r="A9314" s="387">
        <v>38078</v>
      </c>
      <c r="B9314" s="387" t="s">
        <v>10983</v>
      </c>
      <c r="C9314" s="387" t="s">
        <v>8354</v>
      </c>
      <c r="D9314" s="387" t="s">
        <v>8349</v>
      </c>
      <c r="E9314" s="378" t="s">
        <v>4528</v>
      </c>
    </row>
    <row r="9315" spans="1:5">
      <c r="A9315" s="387">
        <v>38113</v>
      </c>
      <c r="B9315" s="387" t="s">
        <v>10985</v>
      </c>
      <c r="C9315" s="387" t="s">
        <v>8354</v>
      </c>
      <c r="D9315" s="387" t="s">
        <v>8349</v>
      </c>
      <c r="E9315" s="378" t="s">
        <v>1594</v>
      </c>
    </row>
    <row r="9316" spans="1:5">
      <c r="A9316" s="387">
        <v>38063</v>
      </c>
      <c r="B9316" s="387" t="s">
        <v>10986</v>
      </c>
      <c r="C9316" s="387" t="s">
        <v>8354</v>
      </c>
      <c r="D9316" s="387" t="s">
        <v>8349</v>
      </c>
      <c r="E9316" s="378" t="s">
        <v>7488</v>
      </c>
    </row>
    <row r="9317" spans="1:5">
      <c r="A9317" s="387">
        <v>38080</v>
      </c>
      <c r="B9317" s="387" t="s">
        <v>10987</v>
      </c>
      <c r="C9317" s="387" t="s">
        <v>8354</v>
      </c>
      <c r="D9317" s="387" t="s">
        <v>8349</v>
      </c>
      <c r="E9317" s="378" t="s">
        <v>20041</v>
      </c>
    </row>
    <row r="9318" spans="1:5">
      <c r="A9318" s="387">
        <v>38069</v>
      </c>
      <c r="B9318" s="387" t="s">
        <v>10988</v>
      </c>
      <c r="C9318" s="387" t="s">
        <v>8354</v>
      </c>
      <c r="D9318" s="387" t="s">
        <v>8349</v>
      </c>
      <c r="E9318" s="378" t="s">
        <v>6075</v>
      </c>
    </row>
    <row r="9319" spans="1:5">
      <c r="A9319" s="387">
        <v>38077</v>
      </c>
      <c r="B9319" s="387" t="s">
        <v>10989</v>
      </c>
      <c r="C9319" s="387" t="s">
        <v>8354</v>
      </c>
      <c r="D9319" s="387" t="s">
        <v>8349</v>
      </c>
      <c r="E9319" s="378" t="s">
        <v>2950</v>
      </c>
    </row>
    <row r="9320" spans="1:5">
      <c r="A9320" s="387">
        <v>38073</v>
      </c>
      <c r="B9320" s="387" t="s">
        <v>10990</v>
      </c>
      <c r="C9320" s="387" t="s">
        <v>8354</v>
      </c>
      <c r="D9320" s="387" t="s">
        <v>8349</v>
      </c>
      <c r="E9320" s="378" t="s">
        <v>15376</v>
      </c>
    </row>
    <row r="9321" spans="1:5">
      <c r="A9321" s="387">
        <v>38112</v>
      </c>
      <c r="B9321" s="387" t="s">
        <v>10991</v>
      </c>
      <c r="C9321" s="387" t="s">
        <v>8354</v>
      </c>
      <c r="D9321" s="387" t="s">
        <v>8349</v>
      </c>
      <c r="E9321" s="378" t="s">
        <v>14221</v>
      </c>
    </row>
    <row r="9322" spans="1:5">
      <c r="A9322" s="387">
        <v>38062</v>
      </c>
      <c r="B9322" s="387" t="s">
        <v>10992</v>
      </c>
      <c r="C9322" s="387" t="s">
        <v>8354</v>
      </c>
      <c r="D9322" s="387" t="s">
        <v>8349</v>
      </c>
      <c r="E9322" s="378" t="s">
        <v>5422</v>
      </c>
    </row>
    <row r="9323" spans="1:5">
      <c r="A9323" s="387">
        <v>12128</v>
      </c>
      <c r="B9323" s="387" t="s">
        <v>10994</v>
      </c>
      <c r="C9323" s="387" t="s">
        <v>8354</v>
      </c>
      <c r="D9323" s="387" t="s">
        <v>8349</v>
      </c>
      <c r="E9323" s="378" t="s">
        <v>18484</v>
      </c>
    </row>
    <row r="9324" spans="1:5">
      <c r="A9324" s="387">
        <v>12129</v>
      </c>
      <c r="B9324" s="387" t="s">
        <v>10995</v>
      </c>
      <c r="C9324" s="387" t="s">
        <v>8354</v>
      </c>
      <c r="D9324" s="387" t="s">
        <v>8349</v>
      </c>
      <c r="E9324" s="378" t="s">
        <v>6154</v>
      </c>
    </row>
    <row r="9325" spans="1:5">
      <c r="A9325" s="387">
        <v>38081</v>
      </c>
      <c r="B9325" s="387" t="s">
        <v>10997</v>
      </c>
      <c r="C9325" s="387" t="s">
        <v>8354</v>
      </c>
      <c r="D9325" s="387" t="s">
        <v>8349</v>
      </c>
      <c r="E9325" s="378" t="s">
        <v>13986</v>
      </c>
    </row>
    <row r="9326" spans="1:5">
      <c r="A9326" s="387">
        <v>38070</v>
      </c>
      <c r="B9326" s="387" t="s">
        <v>10998</v>
      </c>
      <c r="C9326" s="387" t="s">
        <v>8354</v>
      </c>
      <c r="D9326" s="387" t="s">
        <v>8349</v>
      </c>
      <c r="E9326" s="378" t="s">
        <v>250</v>
      </c>
    </row>
    <row r="9327" spans="1:5">
      <c r="A9327" s="387">
        <v>38074</v>
      </c>
      <c r="B9327" s="387" t="s">
        <v>10999</v>
      </c>
      <c r="C9327" s="387" t="s">
        <v>8354</v>
      </c>
      <c r="D9327" s="387" t="s">
        <v>8349</v>
      </c>
      <c r="E9327" s="378" t="s">
        <v>18136</v>
      </c>
    </row>
    <row r="9328" spans="1:5">
      <c r="A9328" s="387">
        <v>38079</v>
      </c>
      <c r="B9328" s="387" t="s">
        <v>11000</v>
      </c>
      <c r="C9328" s="387" t="s">
        <v>8354</v>
      </c>
      <c r="D9328" s="387" t="s">
        <v>8349</v>
      </c>
      <c r="E9328" s="378" t="s">
        <v>20042</v>
      </c>
    </row>
    <row r="9329" spans="1:5">
      <c r="A9329" s="387">
        <v>38072</v>
      </c>
      <c r="B9329" s="387" t="s">
        <v>11001</v>
      </c>
      <c r="C9329" s="387" t="s">
        <v>8354</v>
      </c>
      <c r="D9329" s="387" t="s">
        <v>8349</v>
      </c>
      <c r="E9329" s="378" t="s">
        <v>17150</v>
      </c>
    </row>
    <row r="9330" spans="1:5">
      <c r="A9330" s="387">
        <v>38068</v>
      </c>
      <c r="B9330" s="387" t="s">
        <v>11002</v>
      </c>
      <c r="C9330" s="387" t="s">
        <v>8354</v>
      </c>
      <c r="D9330" s="387" t="s">
        <v>8349</v>
      </c>
      <c r="E9330" s="378" t="s">
        <v>20043</v>
      </c>
    </row>
    <row r="9331" spans="1:5">
      <c r="A9331" s="387">
        <v>38071</v>
      </c>
      <c r="B9331" s="387" t="s">
        <v>11003</v>
      </c>
      <c r="C9331" s="387" t="s">
        <v>8354</v>
      </c>
      <c r="D9331" s="387" t="s">
        <v>8349</v>
      </c>
      <c r="E9331" s="378" t="s">
        <v>7889</v>
      </c>
    </row>
    <row r="9332" spans="1:5">
      <c r="A9332" s="387">
        <v>38412</v>
      </c>
      <c r="B9332" s="387" t="s">
        <v>11004</v>
      </c>
      <c r="C9332" s="387" t="s">
        <v>8354</v>
      </c>
      <c r="D9332" s="387" t="s">
        <v>8352</v>
      </c>
      <c r="E9332" s="378" t="s">
        <v>20044</v>
      </c>
    </row>
    <row r="9333" spans="1:5">
      <c r="A9333" s="387">
        <v>3405</v>
      </c>
      <c r="B9333" s="387" t="s">
        <v>11005</v>
      </c>
      <c r="C9333" s="387" t="s">
        <v>8354</v>
      </c>
      <c r="D9333" s="387" t="s">
        <v>8367</v>
      </c>
      <c r="E9333" s="378" t="s">
        <v>20045</v>
      </c>
    </row>
    <row r="9334" spans="1:5">
      <c r="A9334" s="387">
        <v>3394</v>
      </c>
      <c r="B9334" s="387" t="s">
        <v>11006</v>
      </c>
      <c r="C9334" s="387" t="s">
        <v>8354</v>
      </c>
      <c r="D9334" s="387" t="s">
        <v>8367</v>
      </c>
      <c r="E9334" s="378" t="s">
        <v>20046</v>
      </c>
    </row>
    <row r="9335" spans="1:5">
      <c r="A9335" s="387">
        <v>3393</v>
      </c>
      <c r="B9335" s="387" t="s">
        <v>11007</v>
      </c>
      <c r="C9335" s="387" t="s">
        <v>8354</v>
      </c>
      <c r="D9335" s="387" t="s">
        <v>8367</v>
      </c>
      <c r="E9335" s="378" t="s">
        <v>17196</v>
      </c>
    </row>
    <row r="9336" spans="1:5">
      <c r="A9336" s="387">
        <v>3406</v>
      </c>
      <c r="B9336" s="387" t="s">
        <v>11008</v>
      </c>
      <c r="C9336" s="387" t="s">
        <v>8354</v>
      </c>
      <c r="D9336" s="387" t="s">
        <v>8367</v>
      </c>
      <c r="E9336" s="378" t="s">
        <v>13970</v>
      </c>
    </row>
    <row r="9337" spans="1:5">
      <c r="A9337" s="387">
        <v>3395</v>
      </c>
      <c r="B9337" s="387" t="s">
        <v>11009</v>
      </c>
      <c r="C9337" s="387" t="s">
        <v>8354</v>
      </c>
      <c r="D9337" s="387" t="s">
        <v>8367</v>
      </c>
      <c r="E9337" s="378" t="s">
        <v>20047</v>
      </c>
    </row>
    <row r="9338" spans="1:5">
      <c r="A9338" s="387">
        <v>3398</v>
      </c>
      <c r="B9338" s="387" t="s">
        <v>11010</v>
      </c>
      <c r="C9338" s="387" t="s">
        <v>8354</v>
      </c>
      <c r="D9338" s="387" t="s">
        <v>8367</v>
      </c>
      <c r="E9338" s="378" t="s">
        <v>1332</v>
      </c>
    </row>
    <row r="9339" spans="1:5">
      <c r="A9339" s="387">
        <v>34377</v>
      </c>
      <c r="B9339" s="387" t="s">
        <v>11011</v>
      </c>
      <c r="C9339" s="387" t="s">
        <v>8354</v>
      </c>
      <c r="D9339" s="387" t="s">
        <v>8349</v>
      </c>
      <c r="E9339" s="378" t="s">
        <v>20048</v>
      </c>
    </row>
    <row r="9340" spans="1:5">
      <c r="A9340" s="387">
        <v>40662</v>
      </c>
      <c r="B9340" s="387" t="s">
        <v>11012</v>
      </c>
      <c r="C9340" s="387" t="s">
        <v>8354</v>
      </c>
      <c r="D9340" s="387" t="s">
        <v>8367</v>
      </c>
      <c r="E9340" s="378" t="s">
        <v>15377</v>
      </c>
    </row>
    <row r="9341" spans="1:5">
      <c r="A9341" s="387">
        <v>3437</v>
      </c>
      <c r="B9341" s="387" t="s">
        <v>11013</v>
      </c>
      <c r="C9341" s="387" t="s">
        <v>8351</v>
      </c>
      <c r="D9341" s="387" t="s">
        <v>8367</v>
      </c>
      <c r="E9341" s="378" t="s">
        <v>15378</v>
      </c>
    </row>
    <row r="9342" spans="1:5">
      <c r="A9342" s="387">
        <v>11190</v>
      </c>
      <c r="B9342" s="387" t="s">
        <v>11014</v>
      </c>
      <c r="C9342" s="387" t="s">
        <v>8354</v>
      </c>
      <c r="D9342" s="387" t="s">
        <v>8367</v>
      </c>
      <c r="E9342" s="378" t="s">
        <v>15379</v>
      </c>
    </row>
    <row r="9343" spans="1:5">
      <c r="A9343" s="387">
        <v>3428</v>
      </c>
      <c r="B9343" s="387" t="s">
        <v>11015</v>
      </c>
      <c r="C9343" s="387" t="s">
        <v>8351</v>
      </c>
      <c r="D9343" s="387" t="s">
        <v>8367</v>
      </c>
      <c r="E9343" s="378" t="s">
        <v>15380</v>
      </c>
    </row>
    <row r="9344" spans="1:5">
      <c r="A9344" s="387">
        <v>3429</v>
      </c>
      <c r="B9344" s="387" t="s">
        <v>11016</v>
      </c>
      <c r="C9344" s="387" t="s">
        <v>8351</v>
      </c>
      <c r="D9344" s="387" t="s">
        <v>8367</v>
      </c>
      <c r="E9344" s="378" t="s">
        <v>15381</v>
      </c>
    </row>
    <row r="9345" spans="1:5">
      <c r="A9345" s="387">
        <v>34370</v>
      </c>
      <c r="B9345" s="387" t="s">
        <v>11017</v>
      </c>
      <c r="C9345" s="387" t="s">
        <v>8354</v>
      </c>
      <c r="D9345" s="387" t="s">
        <v>8349</v>
      </c>
      <c r="E9345" s="378" t="s">
        <v>20049</v>
      </c>
    </row>
    <row r="9346" spans="1:5">
      <c r="A9346" s="387">
        <v>34372</v>
      </c>
      <c r="B9346" s="387" t="s">
        <v>11018</v>
      </c>
      <c r="C9346" s="387" t="s">
        <v>8354</v>
      </c>
      <c r="D9346" s="387" t="s">
        <v>8349</v>
      </c>
      <c r="E9346" s="378" t="s">
        <v>20050</v>
      </c>
    </row>
    <row r="9347" spans="1:5">
      <c r="A9347" s="387">
        <v>36896</v>
      </c>
      <c r="B9347" s="387" t="s">
        <v>11019</v>
      </c>
      <c r="C9347" s="387" t="s">
        <v>8354</v>
      </c>
      <c r="D9347" s="387" t="s">
        <v>8352</v>
      </c>
      <c r="E9347" s="378" t="s">
        <v>20051</v>
      </c>
    </row>
    <row r="9348" spans="1:5">
      <c r="A9348" s="387">
        <v>34367</v>
      </c>
      <c r="B9348" s="387" t="s">
        <v>11020</v>
      </c>
      <c r="C9348" s="387" t="s">
        <v>8354</v>
      </c>
      <c r="D9348" s="387" t="s">
        <v>8349</v>
      </c>
      <c r="E9348" s="378" t="s">
        <v>20052</v>
      </c>
    </row>
    <row r="9349" spans="1:5">
      <c r="A9349" s="387">
        <v>36897</v>
      </c>
      <c r="B9349" s="387" t="s">
        <v>11021</v>
      </c>
      <c r="C9349" s="387" t="s">
        <v>8354</v>
      </c>
      <c r="D9349" s="387" t="s">
        <v>8349</v>
      </c>
      <c r="E9349" s="378" t="s">
        <v>20053</v>
      </c>
    </row>
    <row r="9350" spans="1:5">
      <c r="A9350" s="387">
        <v>34369</v>
      </c>
      <c r="B9350" s="387" t="s">
        <v>11022</v>
      </c>
      <c r="C9350" s="387" t="s">
        <v>8354</v>
      </c>
      <c r="D9350" s="387" t="s">
        <v>8349</v>
      </c>
      <c r="E9350" s="378" t="s">
        <v>20054</v>
      </c>
    </row>
    <row r="9351" spans="1:5">
      <c r="A9351" s="387">
        <v>34364</v>
      </c>
      <c r="B9351" s="387" t="s">
        <v>11023</v>
      </c>
      <c r="C9351" s="387" t="s">
        <v>8354</v>
      </c>
      <c r="D9351" s="387" t="s">
        <v>8349</v>
      </c>
      <c r="E9351" s="378" t="s">
        <v>20055</v>
      </c>
    </row>
    <row r="9352" spans="1:5">
      <c r="A9352" s="387">
        <v>40659</v>
      </c>
      <c r="B9352" s="387" t="s">
        <v>11024</v>
      </c>
      <c r="C9352" s="387" t="s">
        <v>8351</v>
      </c>
      <c r="D9352" s="387" t="s">
        <v>8367</v>
      </c>
      <c r="E9352" s="378" t="s">
        <v>15382</v>
      </c>
    </row>
    <row r="9353" spans="1:5">
      <c r="A9353" s="387">
        <v>40660</v>
      </c>
      <c r="B9353" s="387" t="s">
        <v>11025</v>
      </c>
      <c r="C9353" s="387" t="s">
        <v>8351</v>
      </c>
      <c r="D9353" s="387" t="s">
        <v>8367</v>
      </c>
      <c r="E9353" s="378" t="s">
        <v>15383</v>
      </c>
    </row>
    <row r="9354" spans="1:5">
      <c r="A9354" s="387">
        <v>40661</v>
      </c>
      <c r="B9354" s="387" t="s">
        <v>11026</v>
      </c>
      <c r="C9354" s="387" t="s">
        <v>8351</v>
      </c>
      <c r="D9354" s="387" t="s">
        <v>8367</v>
      </c>
      <c r="E9354" s="378" t="s">
        <v>15384</v>
      </c>
    </row>
    <row r="9355" spans="1:5">
      <c r="A9355" s="387">
        <v>3421</v>
      </c>
      <c r="B9355" s="387" t="s">
        <v>11027</v>
      </c>
      <c r="C9355" s="387" t="s">
        <v>8351</v>
      </c>
      <c r="D9355" s="387" t="s">
        <v>8367</v>
      </c>
      <c r="E9355" s="378" t="s">
        <v>15385</v>
      </c>
    </row>
    <row r="9356" spans="1:5">
      <c r="A9356" s="387">
        <v>599</v>
      </c>
      <c r="B9356" s="387" t="s">
        <v>11028</v>
      </c>
      <c r="C9356" s="387" t="s">
        <v>8351</v>
      </c>
      <c r="D9356" s="387" t="s">
        <v>8349</v>
      </c>
      <c r="E9356" s="378" t="s">
        <v>20056</v>
      </c>
    </row>
    <row r="9357" spans="1:5">
      <c r="A9357" s="387">
        <v>34381</v>
      </c>
      <c r="B9357" s="387" t="s">
        <v>11029</v>
      </c>
      <c r="C9357" s="387" t="s">
        <v>8354</v>
      </c>
      <c r="D9357" s="387" t="s">
        <v>8349</v>
      </c>
      <c r="E9357" s="378" t="s">
        <v>15386</v>
      </c>
    </row>
    <row r="9358" spans="1:5">
      <c r="A9358" s="387">
        <v>3423</v>
      </c>
      <c r="B9358" s="387" t="s">
        <v>11030</v>
      </c>
      <c r="C9358" s="387" t="s">
        <v>8351</v>
      </c>
      <c r="D9358" s="387" t="s">
        <v>8367</v>
      </c>
      <c r="E9358" s="378" t="s">
        <v>15387</v>
      </c>
    </row>
    <row r="9359" spans="1:5">
      <c r="A9359" s="387">
        <v>34797</v>
      </c>
      <c r="B9359" s="387" t="s">
        <v>11031</v>
      </c>
      <c r="C9359" s="387" t="s">
        <v>8354</v>
      </c>
      <c r="D9359" s="387" t="s">
        <v>8367</v>
      </c>
      <c r="E9359" s="378" t="s">
        <v>15388</v>
      </c>
    </row>
    <row r="9360" spans="1:5">
      <c r="A9360" s="387">
        <v>25964</v>
      </c>
      <c r="B9360" s="387" t="s">
        <v>11032</v>
      </c>
      <c r="C9360" s="387" t="s">
        <v>8557</v>
      </c>
      <c r="D9360" s="387" t="s">
        <v>8349</v>
      </c>
      <c r="E9360" s="378" t="s">
        <v>3184</v>
      </c>
    </row>
    <row r="9361" spans="1:5">
      <c r="A9361" s="387">
        <v>41077</v>
      </c>
      <c r="B9361" s="387" t="s">
        <v>11033</v>
      </c>
      <c r="C9361" s="387" t="s">
        <v>8559</v>
      </c>
      <c r="D9361" s="387" t="s">
        <v>8349</v>
      </c>
      <c r="E9361" s="378" t="s">
        <v>20057</v>
      </c>
    </row>
    <row r="9362" spans="1:5">
      <c r="A9362" s="387">
        <v>20159</v>
      </c>
      <c r="B9362" s="387" t="s">
        <v>11034</v>
      </c>
      <c r="C9362" s="387" t="s">
        <v>8354</v>
      </c>
      <c r="D9362" s="387" t="s">
        <v>8349</v>
      </c>
      <c r="E9362" s="378" t="s">
        <v>16292</v>
      </c>
    </row>
    <row r="9363" spans="1:5">
      <c r="A9363" s="387">
        <v>37963</v>
      </c>
      <c r="B9363" s="387" t="s">
        <v>11035</v>
      </c>
      <c r="C9363" s="387" t="s">
        <v>8354</v>
      </c>
      <c r="D9363" s="387" t="s">
        <v>8349</v>
      </c>
      <c r="E9363" s="378" t="s">
        <v>846</v>
      </c>
    </row>
    <row r="9364" spans="1:5">
      <c r="A9364" s="387">
        <v>37964</v>
      </c>
      <c r="B9364" s="387" t="s">
        <v>11036</v>
      </c>
      <c r="C9364" s="387" t="s">
        <v>8354</v>
      </c>
      <c r="D9364" s="387" t="s">
        <v>8349</v>
      </c>
      <c r="E9364" s="378" t="s">
        <v>6051</v>
      </c>
    </row>
    <row r="9365" spans="1:5">
      <c r="A9365" s="387">
        <v>37965</v>
      </c>
      <c r="B9365" s="387" t="s">
        <v>11037</v>
      </c>
      <c r="C9365" s="387" t="s">
        <v>8354</v>
      </c>
      <c r="D9365" s="387" t="s">
        <v>8349</v>
      </c>
      <c r="E9365" s="378" t="s">
        <v>6193</v>
      </c>
    </row>
    <row r="9366" spans="1:5">
      <c r="A9366" s="387">
        <v>37966</v>
      </c>
      <c r="B9366" s="387" t="s">
        <v>11039</v>
      </c>
      <c r="C9366" s="387" t="s">
        <v>8354</v>
      </c>
      <c r="D9366" s="387" t="s">
        <v>8349</v>
      </c>
      <c r="E9366" s="378" t="s">
        <v>14378</v>
      </c>
    </row>
    <row r="9367" spans="1:5">
      <c r="A9367" s="387">
        <v>37967</v>
      </c>
      <c r="B9367" s="387" t="s">
        <v>11040</v>
      </c>
      <c r="C9367" s="387" t="s">
        <v>8354</v>
      </c>
      <c r="D9367" s="387" t="s">
        <v>8349</v>
      </c>
      <c r="E9367" s="378" t="s">
        <v>20058</v>
      </c>
    </row>
    <row r="9368" spans="1:5">
      <c r="A9368" s="387">
        <v>37968</v>
      </c>
      <c r="B9368" s="387" t="s">
        <v>11042</v>
      </c>
      <c r="C9368" s="387" t="s">
        <v>8354</v>
      </c>
      <c r="D9368" s="387" t="s">
        <v>8349</v>
      </c>
      <c r="E9368" s="378" t="s">
        <v>15389</v>
      </c>
    </row>
    <row r="9369" spans="1:5">
      <c r="A9369" s="387">
        <v>37969</v>
      </c>
      <c r="B9369" s="387" t="s">
        <v>11043</v>
      </c>
      <c r="C9369" s="387" t="s">
        <v>8354</v>
      </c>
      <c r="D9369" s="387" t="s">
        <v>8349</v>
      </c>
      <c r="E9369" s="378" t="s">
        <v>20059</v>
      </c>
    </row>
    <row r="9370" spans="1:5">
      <c r="A9370" s="387">
        <v>37970</v>
      </c>
      <c r="B9370" s="387" t="s">
        <v>11044</v>
      </c>
      <c r="C9370" s="387" t="s">
        <v>8354</v>
      </c>
      <c r="D9370" s="387" t="s">
        <v>8349</v>
      </c>
      <c r="E9370" s="378" t="s">
        <v>20060</v>
      </c>
    </row>
    <row r="9371" spans="1:5">
      <c r="A9371" s="387">
        <v>21118</v>
      </c>
      <c r="B9371" s="387" t="s">
        <v>11045</v>
      </c>
      <c r="C9371" s="387" t="s">
        <v>8354</v>
      </c>
      <c r="D9371" s="387" t="s">
        <v>8352</v>
      </c>
      <c r="E9371" s="378" t="s">
        <v>1321</v>
      </c>
    </row>
    <row r="9372" spans="1:5">
      <c r="A9372" s="387">
        <v>37956</v>
      </c>
      <c r="B9372" s="387" t="s">
        <v>11046</v>
      </c>
      <c r="C9372" s="387" t="s">
        <v>8354</v>
      </c>
      <c r="D9372" s="387" t="s">
        <v>8349</v>
      </c>
      <c r="E9372" s="378" t="s">
        <v>10035</v>
      </c>
    </row>
    <row r="9373" spans="1:5">
      <c r="A9373" s="387">
        <v>37957</v>
      </c>
      <c r="B9373" s="387" t="s">
        <v>11047</v>
      </c>
      <c r="C9373" s="387" t="s">
        <v>8354</v>
      </c>
      <c r="D9373" s="387" t="s">
        <v>8349</v>
      </c>
      <c r="E9373" s="378" t="s">
        <v>745</v>
      </c>
    </row>
    <row r="9374" spans="1:5">
      <c r="A9374" s="387">
        <v>37958</v>
      </c>
      <c r="B9374" s="387" t="s">
        <v>11048</v>
      </c>
      <c r="C9374" s="387" t="s">
        <v>8354</v>
      </c>
      <c r="D9374" s="387" t="s">
        <v>8349</v>
      </c>
      <c r="E9374" s="378" t="s">
        <v>14378</v>
      </c>
    </row>
    <row r="9375" spans="1:5">
      <c r="A9375" s="387">
        <v>37959</v>
      </c>
      <c r="B9375" s="387" t="s">
        <v>11049</v>
      </c>
      <c r="C9375" s="387" t="s">
        <v>8354</v>
      </c>
      <c r="D9375" s="387" t="s">
        <v>8349</v>
      </c>
      <c r="E9375" s="378" t="s">
        <v>20058</v>
      </c>
    </row>
    <row r="9376" spans="1:5">
      <c r="A9376" s="387">
        <v>37960</v>
      </c>
      <c r="B9376" s="387" t="s">
        <v>11050</v>
      </c>
      <c r="C9376" s="387" t="s">
        <v>8354</v>
      </c>
      <c r="D9376" s="387" t="s">
        <v>8349</v>
      </c>
      <c r="E9376" s="378" t="s">
        <v>20061</v>
      </c>
    </row>
    <row r="9377" spans="1:5">
      <c r="A9377" s="387">
        <v>37961</v>
      </c>
      <c r="B9377" s="387" t="s">
        <v>11051</v>
      </c>
      <c r="C9377" s="387" t="s">
        <v>8354</v>
      </c>
      <c r="D9377" s="387" t="s">
        <v>8349</v>
      </c>
      <c r="E9377" s="378" t="s">
        <v>20062</v>
      </c>
    </row>
    <row r="9378" spans="1:5">
      <c r="A9378" s="387">
        <v>37962</v>
      </c>
      <c r="B9378" s="387" t="s">
        <v>11052</v>
      </c>
      <c r="C9378" s="387" t="s">
        <v>8354</v>
      </c>
      <c r="D9378" s="387" t="s">
        <v>8349</v>
      </c>
      <c r="E9378" s="378" t="s">
        <v>20063</v>
      </c>
    </row>
    <row r="9379" spans="1:5">
      <c r="A9379" s="387">
        <v>3533</v>
      </c>
      <c r="B9379" s="387" t="s">
        <v>11053</v>
      </c>
      <c r="C9379" s="387" t="s">
        <v>8354</v>
      </c>
      <c r="D9379" s="387" t="s">
        <v>8349</v>
      </c>
      <c r="E9379" s="378" t="s">
        <v>7573</v>
      </c>
    </row>
    <row r="9380" spans="1:5">
      <c r="A9380" s="387">
        <v>3538</v>
      </c>
      <c r="B9380" s="387" t="s">
        <v>11054</v>
      </c>
      <c r="C9380" s="387" t="s">
        <v>8354</v>
      </c>
      <c r="D9380" s="387" t="s">
        <v>8349</v>
      </c>
      <c r="E9380" s="378" t="s">
        <v>3208</v>
      </c>
    </row>
    <row r="9381" spans="1:5">
      <c r="A9381" s="387">
        <v>3497</v>
      </c>
      <c r="B9381" s="387" t="s">
        <v>11055</v>
      </c>
      <c r="C9381" s="387" t="s">
        <v>8354</v>
      </c>
      <c r="D9381" s="387" t="s">
        <v>8349</v>
      </c>
      <c r="E9381" s="378" t="s">
        <v>284</v>
      </c>
    </row>
    <row r="9382" spans="1:5">
      <c r="A9382" s="387">
        <v>3498</v>
      </c>
      <c r="B9382" s="387" t="s">
        <v>11056</v>
      </c>
      <c r="C9382" s="387" t="s">
        <v>8354</v>
      </c>
      <c r="D9382" s="387" t="s">
        <v>8349</v>
      </c>
      <c r="E9382" s="378" t="s">
        <v>3400</v>
      </c>
    </row>
    <row r="9383" spans="1:5">
      <c r="A9383" s="387">
        <v>3496</v>
      </c>
      <c r="B9383" s="387" t="s">
        <v>11057</v>
      </c>
      <c r="C9383" s="387" t="s">
        <v>8354</v>
      </c>
      <c r="D9383" s="387" t="s">
        <v>8349</v>
      </c>
      <c r="E9383" s="378" t="s">
        <v>20064</v>
      </c>
    </row>
    <row r="9384" spans="1:5">
      <c r="A9384" s="387">
        <v>38429</v>
      </c>
      <c r="B9384" s="387" t="s">
        <v>11059</v>
      </c>
      <c r="C9384" s="387" t="s">
        <v>8354</v>
      </c>
      <c r="D9384" s="387" t="s">
        <v>8349</v>
      </c>
      <c r="E9384" s="378" t="s">
        <v>15008</v>
      </c>
    </row>
    <row r="9385" spans="1:5">
      <c r="A9385" s="387">
        <v>38431</v>
      </c>
      <c r="B9385" s="387" t="s">
        <v>11060</v>
      </c>
      <c r="C9385" s="387" t="s">
        <v>8354</v>
      </c>
      <c r="D9385" s="387" t="s">
        <v>8349</v>
      </c>
      <c r="E9385" s="378" t="s">
        <v>13439</v>
      </c>
    </row>
    <row r="9386" spans="1:5">
      <c r="A9386" s="387">
        <v>38430</v>
      </c>
      <c r="B9386" s="387" t="s">
        <v>11061</v>
      </c>
      <c r="C9386" s="387" t="s">
        <v>8354</v>
      </c>
      <c r="D9386" s="387" t="s">
        <v>8349</v>
      </c>
      <c r="E9386" s="378" t="s">
        <v>5566</v>
      </c>
    </row>
    <row r="9387" spans="1:5">
      <c r="A9387" s="387">
        <v>36348</v>
      </c>
      <c r="B9387" s="387" t="s">
        <v>11062</v>
      </c>
      <c r="C9387" s="387" t="s">
        <v>8354</v>
      </c>
      <c r="D9387" s="387" t="s">
        <v>8367</v>
      </c>
      <c r="E9387" s="378" t="s">
        <v>4067</v>
      </c>
    </row>
    <row r="9388" spans="1:5">
      <c r="A9388" s="387">
        <v>36349</v>
      </c>
      <c r="B9388" s="387" t="s">
        <v>11063</v>
      </c>
      <c r="C9388" s="387" t="s">
        <v>8354</v>
      </c>
      <c r="D9388" s="387" t="s">
        <v>8367</v>
      </c>
      <c r="E9388" s="378" t="s">
        <v>3995</v>
      </c>
    </row>
    <row r="9389" spans="1:5">
      <c r="A9389" s="387">
        <v>38433</v>
      </c>
      <c r="B9389" s="387" t="s">
        <v>11064</v>
      </c>
      <c r="C9389" s="387" t="s">
        <v>8354</v>
      </c>
      <c r="D9389" s="387" t="s">
        <v>8367</v>
      </c>
      <c r="E9389" s="378" t="s">
        <v>12265</v>
      </c>
    </row>
    <row r="9390" spans="1:5">
      <c r="A9390" s="387">
        <v>38440</v>
      </c>
      <c r="B9390" s="387" t="s">
        <v>11065</v>
      </c>
      <c r="C9390" s="387" t="s">
        <v>8354</v>
      </c>
      <c r="D9390" s="387" t="s">
        <v>8367</v>
      </c>
      <c r="E9390" s="378" t="s">
        <v>15390</v>
      </c>
    </row>
    <row r="9391" spans="1:5">
      <c r="A9391" s="387">
        <v>36359</v>
      </c>
      <c r="B9391" s="387" t="s">
        <v>11066</v>
      </c>
      <c r="C9391" s="387" t="s">
        <v>8354</v>
      </c>
      <c r="D9391" s="387" t="s">
        <v>8367</v>
      </c>
      <c r="E9391" s="378" t="s">
        <v>1314</v>
      </c>
    </row>
    <row r="9392" spans="1:5">
      <c r="A9392" s="387">
        <v>36360</v>
      </c>
      <c r="B9392" s="387" t="s">
        <v>11067</v>
      </c>
      <c r="C9392" s="387" t="s">
        <v>8354</v>
      </c>
      <c r="D9392" s="387" t="s">
        <v>8367</v>
      </c>
      <c r="E9392" s="378" t="s">
        <v>15006</v>
      </c>
    </row>
    <row r="9393" spans="1:5">
      <c r="A9393" s="387">
        <v>38434</v>
      </c>
      <c r="B9393" s="387" t="s">
        <v>11068</v>
      </c>
      <c r="C9393" s="387" t="s">
        <v>8354</v>
      </c>
      <c r="D9393" s="387" t="s">
        <v>8367</v>
      </c>
      <c r="E9393" s="378" t="s">
        <v>3337</v>
      </c>
    </row>
    <row r="9394" spans="1:5">
      <c r="A9394" s="387">
        <v>38435</v>
      </c>
      <c r="B9394" s="387" t="s">
        <v>11069</v>
      </c>
      <c r="C9394" s="387" t="s">
        <v>8354</v>
      </c>
      <c r="D9394" s="387" t="s">
        <v>8367</v>
      </c>
      <c r="E9394" s="378" t="s">
        <v>15391</v>
      </c>
    </row>
    <row r="9395" spans="1:5">
      <c r="A9395" s="387">
        <v>38436</v>
      </c>
      <c r="B9395" s="387" t="s">
        <v>11070</v>
      </c>
      <c r="C9395" s="387" t="s">
        <v>8354</v>
      </c>
      <c r="D9395" s="387" t="s">
        <v>8367</v>
      </c>
      <c r="E9395" s="378" t="s">
        <v>4915</v>
      </c>
    </row>
    <row r="9396" spans="1:5">
      <c r="A9396" s="387">
        <v>38437</v>
      </c>
      <c r="B9396" s="387" t="s">
        <v>11071</v>
      </c>
      <c r="C9396" s="387" t="s">
        <v>8354</v>
      </c>
      <c r="D9396" s="387" t="s">
        <v>8367</v>
      </c>
      <c r="E9396" s="378" t="s">
        <v>4842</v>
      </c>
    </row>
    <row r="9397" spans="1:5">
      <c r="A9397" s="387">
        <v>38438</v>
      </c>
      <c r="B9397" s="387" t="s">
        <v>11072</v>
      </c>
      <c r="C9397" s="387" t="s">
        <v>8354</v>
      </c>
      <c r="D9397" s="387" t="s">
        <v>8367</v>
      </c>
      <c r="E9397" s="378" t="s">
        <v>15392</v>
      </c>
    </row>
    <row r="9398" spans="1:5">
      <c r="A9398" s="387">
        <v>38439</v>
      </c>
      <c r="B9398" s="387" t="s">
        <v>11073</v>
      </c>
      <c r="C9398" s="387" t="s">
        <v>8354</v>
      </c>
      <c r="D9398" s="387" t="s">
        <v>8367</v>
      </c>
      <c r="E9398" s="378" t="s">
        <v>15393</v>
      </c>
    </row>
    <row r="9399" spans="1:5">
      <c r="A9399" s="387">
        <v>10836</v>
      </c>
      <c r="B9399" s="387" t="s">
        <v>11074</v>
      </c>
      <c r="C9399" s="387" t="s">
        <v>8354</v>
      </c>
      <c r="D9399" s="387" t="s">
        <v>8349</v>
      </c>
      <c r="E9399" s="378" t="s">
        <v>7102</v>
      </c>
    </row>
    <row r="9400" spans="1:5">
      <c r="A9400" s="387">
        <v>20128</v>
      </c>
      <c r="B9400" s="387" t="s">
        <v>11075</v>
      </c>
      <c r="C9400" s="387" t="s">
        <v>8354</v>
      </c>
      <c r="D9400" s="387" t="s">
        <v>8349</v>
      </c>
      <c r="E9400" s="378" t="s">
        <v>20065</v>
      </c>
    </row>
    <row r="9401" spans="1:5">
      <c r="A9401" s="387">
        <v>20131</v>
      </c>
      <c r="B9401" s="387" t="s">
        <v>11076</v>
      </c>
      <c r="C9401" s="387" t="s">
        <v>8354</v>
      </c>
      <c r="D9401" s="387" t="s">
        <v>8349</v>
      </c>
      <c r="E9401" s="378" t="s">
        <v>17397</v>
      </c>
    </row>
    <row r="9402" spans="1:5">
      <c r="A9402" s="387">
        <v>3521</v>
      </c>
      <c r="B9402" s="387" t="s">
        <v>11077</v>
      </c>
      <c r="C9402" s="387" t="s">
        <v>8354</v>
      </c>
      <c r="D9402" s="387" t="s">
        <v>8349</v>
      </c>
      <c r="E9402" s="378" t="s">
        <v>1079</v>
      </c>
    </row>
    <row r="9403" spans="1:5">
      <c r="A9403" s="387">
        <v>3531</v>
      </c>
      <c r="B9403" s="387" t="s">
        <v>11078</v>
      </c>
      <c r="C9403" s="387" t="s">
        <v>8354</v>
      </c>
      <c r="D9403" s="387" t="s">
        <v>8349</v>
      </c>
      <c r="E9403" s="378" t="s">
        <v>1172</v>
      </c>
    </row>
    <row r="9404" spans="1:5">
      <c r="A9404" s="387">
        <v>3522</v>
      </c>
      <c r="B9404" s="387" t="s">
        <v>11079</v>
      </c>
      <c r="C9404" s="387" t="s">
        <v>8354</v>
      </c>
      <c r="D9404" s="387" t="s">
        <v>8349</v>
      </c>
      <c r="E9404" s="378" t="s">
        <v>3997</v>
      </c>
    </row>
    <row r="9405" spans="1:5">
      <c r="A9405" s="387">
        <v>3527</v>
      </c>
      <c r="B9405" s="387" t="s">
        <v>11080</v>
      </c>
      <c r="C9405" s="387" t="s">
        <v>8354</v>
      </c>
      <c r="D9405" s="387" t="s">
        <v>8349</v>
      </c>
      <c r="E9405" s="378" t="s">
        <v>14521</v>
      </c>
    </row>
    <row r="9406" spans="1:5">
      <c r="A9406" s="387">
        <v>10835</v>
      </c>
      <c r="B9406" s="387" t="s">
        <v>11081</v>
      </c>
      <c r="C9406" s="387" t="s">
        <v>8354</v>
      </c>
      <c r="D9406" s="387" t="s">
        <v>8349</v>
      </c>
      <c r="E9406" s="378" t="s">
        <v>13995</v>
      </c>
    </row>
    <row r="9407" spans="1:5">
      <c r="A9407" s="387">
        <v>3475</v>
      </c>
      <c r="B9407" s="387" t="s">
        <v>11082</v>
      </c>
      <c r="C9407" s="387" t="s">
        <v>8354</v>
      </c>
      <c r="D9407" s="387" t="s">
        <v>8349</v>
      </c>
      <c r="E9407" s="378" t="s">
        <v>4458</v>
      </c>
    </row>
    <row r="9408" spans="1:5">
      <c r="A9408" s="387">
        <v>3485</v>
      </c>
      <c r="B9408" s="387" t="s">
        <v>11083</v>
      </c>
      <c r="C9408" s="387" t="s">
        <v>8354</v>
      </c>
      <c r="D9408" s="387" t="s">
        <v>8349</v>
      </c>
      <c r="E9408" s="378" t="s">
        <v>2626</v>
      </c>
    </row>
    <row r="9409" spans="1:5">
      <c r="A9409" s="387">
        <v>3534</v>
      </c>
      <c r="B9409" s="387" t="s">
        <v>11084</v>
      </c>
      <c r="C9409" s="387" t="s">
        <v>8354</v>
      </c>
      <c r="D9409" s="387" t="s">
        <v>8349</v>
      </c>
      <c r="E9409" s="378" t="s">
        <v>4564</v>
      </c>
    </row>
    <row r="9410" spans="1:5">
      <c r="A9410" s="387">
        <v>3543</v>
      </c>
      <c r="B9410" s="387" t="s">
        <v>11086</v>
      </c>
      <c r="C9410" s="387" t="s">
        <v>8354</v>
      </c>
      <c r="D9410" s="387" t="s">
        <v>8349</v>
      </c>
      <c r="E9410" s="378" t="s">
        <v>14738</v>
      </c>
    </row>
    <row r="9411" spans="1:5">
      <c r="A9411" s="387">
        <v>3482</v>
      </c>
      <c r="B9411" s="387" t="s">
        <v>11087</v>
      </c>
      <c r="C9411" s="387" t="s">
        <v>8354</v>
      </c>
      <c r="D9411" s="387" t="s">
        <v>8349</v>
      </c>
      <c r="E9411" s="378" t="s">
        <v>17639</v>
      </c>
    </row>
    <row r="9412" spans="1:5">
      <c r="A9412" s="387">
        <v>3505</v>
      </c>
      <c r="B9412" s="387" t="s">
        <v>11088</v>
      </c>
      <c r="C9412" s="387" t="s">
        <v>8354</v>
      </c>
      <c r="D9412" s="387" t="s">
        <v>8349</v>
      </c>
      <c r="E9412" s="378" t="s">
        <v>513</v>
      </c>
    </row>
    <row r="9413" spans="1:5">
      <c r="A9413" s="387">
        <v>3516</v>
      </c>
      <c r="B9413" s="387" t="s">
        <v>11089</v>
      </c>
      <c r="C9413" s="387" t="s">
        <v>8354</v>
      </c>
      <c r="D9413" s="387" t="s">
        <v>8349</v>
      </c>
      <c r="E9413" s="378" t="s">
        <v>1122</v>
      </c>
    </row>
    <row r="9414" spans="1:5">
      <c r="A9414" s="387">
        <v>3517</v>
      </c>
      <c r="B9414" s="387" t="s">
        <v>11090</v>
      </c>
      <c r="C9414" s="387" t="s">
        <v>8354</v>
      </c>
      <c r="D9414" s="387" t="s">
        <v>8349</v>
      </c>
      <c r="E9414" s="378" t="s">
        <v>784</v>
      </c>
    </row>
    <row r="9415" spans="1:5">
      <c r="A9415" s="387">
        <v>3515</v>
      </c>
      <c r="B9415" s="387" t="s">
        <v>11091</v>
      </c>
      <c r="C9415" s="387" t="s">
        <v>8354</v>
      </c>
      <c r="D9415" s="387" t="s">
        <v>8349</v>
      </c>
      <c r="E9415" s="378" t="s">
        <v>20066</v>
      </c>
    </row>
    <row r="9416" spans="1:5">
      <c r="A9416" s="387">
        <v>20147</v>
      </c>
      <c r="B9416" s="387" t="s">
        <v>11092</v>
      </c>
      <c r="C9416" s="387" t="s">
        <v>8354</v>
      </c>
      <c r="D9416" s="387" t="s">
        <v>8349</v>
      </c>
      <c r="E9416" s="378" t="s">
        <v>3607</v>
      </c>
    </row>
    <row r="9417" spans="1:5">
      <c r="A9417" s="387">
        <v>3524</v>
      </c>
      <c r="B9417" s="387" t="s">
        <v>11093</v>
      </c>
      <c r="C9417" s="387" t="s">
        <v>8354</v>
      </c>
      <c r="D9417" s="387" t="s">
        <v>8349</v>
      </c>
      <c r="E9417" s="378" t="s">
        <v>10786</v>
      </c>
    </row>
    <row r="9418" spans="1:5">
      <c r="A9418" s="387">
        <v>3532</v>
      </c>
      <c r="B9418" s="387" t="s">
        <v>11094</v>
      </c>
      <c r="C9418" s="387" t="s">
        <v>8354</v>
      </c>
      <c r="D9418" s="387" t="s">
        <v>8349</v>
      </c>
      <c r="E9418" s="378" t="s">
        <v>18853</v>
      </c>
    </row>
    <row r="9419" spans="1:5">
      <c r="A9419" s="387">
        <v>3528</v>
      </c>
      <c r="B9419" s="387" t="s">
        <v>11095</v>
      </c>
      <c r="C9419" s="387" t="s">
        <v>8354</v>
      </c>
      <c r="D9419" s="387" t="s">
        <v>8349</v>
      </c>
      <c r="E9419" s="378" t="s">
        <v>7660</v>
      </c>
    </row>
    <row r="9420" spans="1:5">
      <c r="A9420" s="387">
        <v>37952</v>
      </c>
      <c r="B9420" s="387" t="s">
        <v>11096</v>
      </c>
      <c r="C9420" s="387" t="s">
        <v>8354</v>
      </c>
      <c r="D9420" s="387" t="s">
        <v>8349</v>
      </c>
      <c r="E9420" s="378" t="s">
        <v>20067</v>
      </c>
    </row>
    <row r="9421" spans="1:5">
      <c r="A9421" s="387">
        <v>37951</v>
      </c>
      <c r="B9421" s="387" t="s">
        <v>11097</v>
      </c>
      <c r="C9421" s="387" t="s">
        <v>8354</v>
      </c>
      <c r="D9421" s="387" t="s">
        <v>8349</v>
      </c>
      <c r="E9421" s="378" t="s">
        <v>19102</v>
      </c>
    </row>
    <row r="9422" spans="1:5">
      <c r="A9422" s="387">
        <v>3518</v>
      </c>
      <c r="B9422" s="387" t="s">
        <v>11098</v>
      </c>
      <c r="C9422" s="387" t="s">
        <v>8354</v>
      </c>
      <c r="D9422" s="387" t="s">
        <v>8349</v>
      </c>
      <c r="E9422" s="378" t="s">
        <v>1409</v>
      </c>
    </row>
    <row r="9423" spans="1:5">
      <c r="A9423" s="387">
        <v>3519</v>
      </c>
      <c r="B9423" s="387" t="s">
        <v>11099</v>
      </c>
      <c r="C9423" s="387" t="s">
        <v>8354</v>
      </c>
      <c r="D9423" s="387" t="s">
        <v>8349</v>
      </c>
      <c r="E9423" s="378" t="s">
        <v>6335</v>
      </c>
    </row>
    <row r="9424" spans="1:5">
      <c r="A9424" s="387">
        <v>3520</v>
      </c>
      <c r="B9424" s="387" t="s">
        <v>11100</v>
      </c>
      <c r="C9424" s="387" t="s">
        <v>8354</v>
      </c>
      <c r="D9424" s="387" t="s">
        <v>8349</v>
      </c>
      <c r="E9424" s="378" t="s">
        <v>18735</v>
      </c>
    </row>
    <row r="9425" spans="1:5">
      <c r="A9425" s="387">
        <v>37950</v>
      </c>
      <c r="B9425" s="387" t="s">
        <v>11101</v>
      </c>
      <c r="C9425" s="387" t="s">
        <v>8354</v>
      </c>
      <c r="D9425" s="387" t="s">
        <v>8349</v>
      </c>
      <c r="E9425" s="378" t="s">
        <v>17397</v>
      </c>
    </row>
    <row r="9426" spans="1:5">
      <c r="A9426" s="387">
        <v>37949</v>
      </c>
      <c r="B9426" s="387" t="s">
        <v>11102</v>
      </c>
      <c r="C9426" s="387" t="s">
        <v>8354</v>
      </c>
      <c r="D9426" s="387" t="s">
        <v>8349</v>
      </c>
      <c r="E9426" s="378" t="s">
        <v>7739</v>
      </c>
    </row>
    <row r="9427" spans="1:5">
      <c r="A9427" s="387">
        <v>3526</v>
      </c>
      <c r="B9427" s="387" t="s">
        <v>11103</v>
      </c>
      <c r="C9427" s="387" t="s">
        <v>8354</v>
      </c>
      <c r="D9427" s="387" t="s">
        <v>8349</v>
      </c>
      <c r="E9427" s="378" t="s">
        <v>7279</v>
      </c>
    </row>
    <row r="9428" spans="1:5">
      <c r="A9428" s="387">
        <v>3509</v>
      </c>
      <c r="B9428" s="387" t="s">
        <v>11104</v>
      </c>
      <c r="C9428" s="387" t="s">
        <v>8354</v>
      </c>
      <c r="D9428" s="387" t="s">
        <v>8349</v>
      </c>
      <c r="E9428" s="378" t="s">
        <v>8411</v>
      </c>
    </row>
    <row r="9429" spans="1:5">
      <c r="A9429" s="387">
        <v>3530</v>
      </c>
      <c r="B9429" s="387" t="s">
        <v>11105</v>
      </c>
      <c r="C9429" s="387" t="s">
        <v>8354</v>
      </c>
      <c r="D9429" s="387" t="s">
        <v>8349</v>
      </c>
      <c r="E9429" s="378" t="s">
        <v>20068</v>
      </c>
    </row>
    <row r="9430" spans="1:5">
      <c r="A9430" s="387">
        <v>3542</v>
      </c>
      <c r="B9430" s="387" t="s">
        <v>11106</v>
      </c>
      <c r="C9430" s="387" t="s">
        <v>8354</v>
      </c>
      <c r="D9430" s="387" t="s">
        <v>8349</v>
      </c>
      <c r="E9430" s="378" t="s">
        <v>10566</v>
      </c>
    </row>
    <row r="9431" spans="1:5">
      <c r="A9431" s="387">
        <v>3529</v>
      </c>
      <c r="B9431" s="387" t="s">
        <v>11108</v>
      </c>
      <c r="C9431" s="387" t="s">
        <v>8354</v>
      </c>
      <c r="D9431" s="387" t="s">
        <v>8349</v>
      </c>
      <c r="E9431" s="378" t="s">
        <v>914</v>
      </c>
    </row>
    <row r="9432" spans="1:5">
      <c r="A9432" s="387">
        <v>3536</v>
      </c>
      <c r="B9432" s="387" t="s">
        <v>11110</v>
      </c>
      <c r="C9432" s="387" t="s">
        <v>8354</v>
      </c>
      <c r="D9432" s="387" t="s">
        <v>8349</v>
      </c>
      <c r="E9432" s="378" t="s">
        <v>2593</v>
      </c>
    </row>
    <row r="9433" spans="1:5">
      <c r="A9433" s="387">
        <v>3535</v>
      </c>
      <c r="B9433" s="387" t="s">
        <v>11111</v>
      </c>
      <c r="C9433" s="387" t="s">
        <v>8354</v>
      </c>
      <c r="D9433" s="387" t="s">
        <v>8349</v>
      </c>
      <c r="E9433" s="378" t="s">
        <v>11628</v>
      </c>
    </row>
    <row r="9434" spans="1:5">
      <c r="A9434" s="387">
        <v>3540</v>
      </c>
      <c r="B9434" s="387" t="s">
        <v>11112</v>
      </c>
      <c r="C9434" s="387" t="s">
        <v>8354</v>
      </c>
      <c r="D9434" s="387" t="s">
        <v>8349</v>
      </c>
      <c r="E9434" s="378" t="s">
        <v>13971</v>
      </c>
    </row>
    <row r="9435" spans="1:5">
      <c r="A9435" s="387">
        <v>3539</v>
      </c>
      <c r="B9435" s="387" t="s">
        <v>11113</v>
      </c>
      <c r="C9435" s="387" t="s">
        <v>8354</v>
      </c>
      <c r="D9435" s="387" t="s">
        <v>8349</v>
      </c>
      <c r="E9435" s="378" t="s">
        <v>13985</v>
      </c>
    </row>
    <row r="9436" spans="1:5">
      <c r="A9436" s="387">
        <v>3513</v>
      </c>
      <c r="B9436" s="387" t="s">
        <v>11114</v>
      </c>
      <c r="C9436" s="387" t="s">
        <v>8354</v>
      </c>
      <c r="D9436" s="387" t="s">
        <v>8349</v>
      </c>
      <c r="E9436" s="378" t="s">
        <v>20069</v>
      </c>
    </row>
    <row r="9437" spans="1:5">
      <c r="A9437" s="387">
        <v>3492</v>
      </c>
      <c r="B9437" s="387" t="s">
        <v>11115</v>
      </c>
      <c r="C9437" s="387" t="s">
        <v>8354</v>
      </c>
      <c r="D9437" s="387" t="s">
        <v>8349</v>
      </c>
      <c r="E9437" s="378" t="s">
        <v>14995</v>
      </c>
    </row>
    <row r="9438" spans="1:5">
      <c r="A9438" s="387">
        <v>3491</v>
      </c>
      <c r="B9438" s="387" t="s">
        <v>11116</v>
      </c>
      <c r="C9438" s="387" t="s">
        <v>8354</v>
      </c>
      <c r="D9438" s="387" t="s">
        <v>8349</v>
      </c>
      <c r="E9438" s="378" t="s">
        <v>6794</v>
      </c>
    </row>
    <row r="9439" spans="1:5">
      <c r="A9439" s="387">
        <v>3493</v>
      </c>
      <c r="B9439" s="387" t="s">
        <v>11117</v>
      </c>
      <c r="C9439" s="387" t="s">
        <v>8354</v>
      </c>
      <c r="D9439" s="387" t="s">
        <v>8349</v>
      </c>
      <c r="E9439" s="378" t="s">
        <v>20070</v>
      </c>
    </row>
    <row r="9440" spans="1:5">
      <c r="A9440" s="387">
        <v>12628</v>
      </c>
      <c r="B9440" s="387" t="s">
        <v>11118</v>
      </c>
      <c r="C9440" s="387" t="s">
        <v>8354</v>
      </c>
      <c r="D9440" s="387" t="s">
        <v>8367</v>
      </c>
      <c r="E9440" s="378" t="s">
        <v>6202</v>
      </c>
    </row>
    <row r="9441" spans="1:5">
      <c r="A9441" s="387">
        <v>12629</v>
      </c>
      <c r="B9441" s="387" t="s">
        <v>11119</v>
      </c>
      <c r="C9441" s="387" t="s">
        <v>8354</v>
      </c>
      <c r="D9441" s="387" t="s">
        <v>8367</v>
      </c>
      <c r="E9441" s="378" t="s">
        <v>12486</v>
      </c>
    </row>
    <row r="9442" spans="1:5">
      <c r="A9442" s="387">
        <v>3481</v>
      </c>
      <c r="B9442" s="387" t="s">
        <v>11120</v>
      </c>
      <c r="C9442" s="387" t="s">
        <v>8354</v>
      </c>
      <c r="D9442" s="387" t="s">
        <v>8349</v>
      </c>
      <c r="E9442" s="378" t="s">
        <v>8176</v>
      </c>
    </row>
    <row r="9443" spans="1:5">
      <c r="A9443" s="387">
        <v>3510</v>
      </c>
      <c r="B9443" s="387" t="s">
        <v>11121</v>
      </c>
      <c r="C9443" s="387" t="s">
        <v>8354</v>
      </c>
      <c r="D9443" s="387" t="s">
        <v>8349</v>
      </c>
      <c r="E9443" s="378" t="s">
        <v>745</v>
      </c>
    </row>
    <row r="9444" spans="1:5">
      <c r="A9444" s="387">
        <v>3508</v>
      </c>
      <c r="B9444" s="387" t="s">
        <v>11122</v>
      </c>
      <c r="C9444" s="387" t="s">
        <v>8354</v>
      </c>
      <c r="D9444" s="387" t="s">
        <v>8349</v>
      </c>
      <c r="E9444" s="378" t="s">
        <v>16251</v>
      </c>
    </row>
    <row r="9445" spans="1:5">
      <c r="A9445" s="387">
        <v>38939</v>
      </c>
      <c r="B9445" s="387" t="s">
        <v>11123</v>
      </c>
      <c r="C9445" s="387" t="s">
        <v>8354</v>
      </c>
      <c r="D9445" s="387" t="s">
        <v>8367</v>
      </c>
      <c r="E9445" s="378" t="s">
        <v>14942</v>
      </c>
    </row>
    <row r="9446" spans="1:5">
      <c r="A9446" s="387">
        <v>38940</v>
      </c>
      <c r="B9446" s="387" t="s">
        <v>11124</v>
      </c>
      <c r="C9446" s="387" t="s">
        <v>8354</v>
      </c>
      <c r="D9446" s="387" t="s">
        <v>8367</v>
      </c>
      <c r="E9446" s="378" t="s">
        <v>3535</v>
      </c>
    </row>
    <row r="9447" spans="1:5">
      <c r="A9447" s="387">
        <v>38941</v>
      </c>
      <c r="B9447" s="387" t="s">
        <v>11125</v>
      </c>
      <c r="C9447" s="387" t="s">
        <v>8354</v>
      </c>
      <c r="D9447" s="387" t="s">
        <v>8367</v>
      </c>
      <c r="E9447" s="378" t="s">
        <v>749</v>
      </c>
    </row>
    <row r="9448" spans="1:5">
      <c r="A9448" s="387">
        <v>38942</v>
      </c>
      <c r="B9448" s="387" t="s">
        <v>11126</v>
      </c>
      <c r="C9448" s="387" t="s">
        <v>8354</v>
      </c>
      <c r="D9448" s="387" t="s">
        <v>8367</v>
      </c>
      <c r="E9448" s="378" t="s">
        <v>13909</v>
      </c>
    </row>
    <row r="9449" spans="1:5">
      <c r="A9449" s="387">
        <v>38987</v>
      </c>
      <c r="B9449" s="387" t="s">
        <v>11127</v>
      </c>
      <c r="C9449" s="387" t="s">
        <v>8354</v>
      </c>
      <c r="D9449" s="387" t="s">
        <v>8367</v>
      </c>
      <c r="E9449" s="378" t="s">
        <v>4523</v>
      </c>
    </row>
    <row r="9450" spans="1:5">
      <c r="A9450" s="387">
        <v>38988</v>
      </c>
      <c r="B9450" s="387" t="s">
        <v>11128</v>
      </c>
      <c r="C9450" s="387" t="s">
        <v>8354</v>
      </c>
      <c r="D9450" s="387" t="s">
        <v>8367</v>
      </c>
      <c r="E9450" s="378" t="s">
        <v>5379</v>
      </c>
    </row>
    <row r="9451" spans="1:5">
      <c r="A9451" s="387">
        <v>38989</v>
      </c>
      <c r="B9451" s="387" t="s">
        <v>11129</v>
      </c>
      <c r="C9451" s="387" t="s">
        <v>8354</v>
      </c>
      <c r="D9451" s="387" t="s">
        <v>8367</v>
      </c>
      <c r="E9451" s="378" t="s">
        <v>3503</v>
      </c>
    </row>
    <row r="9452" spans="1:5">
      <c r="A9452" s="387">
        <v>38990</v>
      </c>
      <c r="B9452" s="387" t="s">
        <v>11130</v>
      </c>
      <c r="C9452" s="387" t="s">
        <v>8354</v>
      </c>
      <c r="D9452" s="387" t="s">
        <v>8367</v>
      </c>
      <c r="E9452" s="378" t="s">
        <v>15234</v>
      </c>
    </row>
    <row r="9453" spans="1:5">
      <c r="A9453" s="387">
        <v>38991</v>
      </c>
      <c r="B9453" s="387" t="s">
        <v>11131</v>
      </c>
      <c r="C9453" s="387" t="s">
        <v>8354</v>
      </c>
      <c r="D9453" s="387" t="s">
        <v>8367</v>
      </c>
      <c r="E9453" s="378" t="s">
        <v>15394</v>
      </c>
    </row>
    <row r="9454" spans="1:5">
      <c r="A9454" s="387">
        <v>38913</v>
      </c>
      <c r="B9454" s="387" t="s">
        <v>11132</v>
      </c>
      <c r="C9454" s="387" t="s">
        <v>8354</v>
      </c>
      <c r="D9454" s="387" t="s">
        <v>8367</v>
      </c>
      <c r="E9454" s="378" t="s">
        <v>6224</v>
      </c>
    </row>
    <row r="9455" spans="1:5">
      <c r="A9455" s="387">
        <v>38914</v>
      </c>
      <c r="B9455" s="387" t="s">
        <v>11133</v>
      </c>
      <c r="C9455" s="387" t="s">
        <v>8354</v>
      </c>
      <c r="D9455" s="387" t="s">
        <v>8367</v>
      </c>
      <c r="E9455" s="378" t="s">
        <v>14356</v>
      </c>
    </row>
    <row r="9456" spans="1:5">
      <c r="A9456" s="387">
        <v>38915</v>
      </c>
      <c r="B9456" s="387" t="s">
        <v>11134</v>
      </c>
      <c r="C9456" s="387" t="s">
        <v>8354</v>
      </c>
      <c r="D9456" s="387" t="s">
        <v>8367</v>
      </c>
      <c r="E9456" s="378" t="s">
        <v>15395</v>
      </c>
    </row>
    <row r="9457" spans="1:5">
      <c r="A9457" s="387">
        <v>38916</v>
      </c>
      <c r="B9457" s="387" t="s">
        <v>11135</v>
      </c>
      <c r="C9457" s="387" t="s">
        <v>8354</v>
      </c>
      <c r="D9457" s="387" t="s">
        <v>8367</v>
      </c>
      <c r="E9457" s="378" t="s">
        <v>4330</v>
      </c>
    </row>
    <row r="9458" spans="1:5">
      <c r="A9458" s="387">
        <v>39300</v>
      </c>
      <c r="B9458" s="387" t="s">
        <v>11136</v>
      </c>
      <c r="C9458" s="387" t="s">
        <v>8354</v>
      </c>
      <c r="D9458" s="387" t="s">
        <v>8367</v>
      </c>
      <c r="E9458" s="378" t="s">
        <v>1897</v>
      </c>
    </row>
    <row r="9459" spans="1:5">
      <c r="A9459" s="387">
        <v>39301</v>
      </c>
      <c r="B9459" s="387" t="s">
        <v>11137</v>
      </c>
      <c r="C9459" s="387" t="s">
        <v>8354</v>
      </c>
      <c r="D9459" s="387" t="s">
        <v>8367</v>
      </c>
      <c r="E9459" s="378" t="s">
        <v>11885</v>
      </c>
    </row>
    <row r="9460" spans="1:5">
      <c r="A9460" s="387">
        <v>39302</v>
      </c>
      <c r="B9460" s="387" t="s">
        <v>11138</v>
      </c>
      <c r="C9460" s="387" t="s">
        <v>8354</v>
      </c>
      <c r="D9460" s="387" t="s">
        <v>8367</v>
      </c>
      <c r="E9460" s="378" t="s">
        <v>5551</v>
      </c>
    </row>
    <row r="9461" spans="1:5">
      <c r="A9461" s="387">
        <v>39303</v>
      </c>
      <c r="B9461" s="387" t="s">
        <v>11139</v>
      </c>
      <c r="C9461" s="387" t="s">
        <v>8354</v>
      </c>
      <c r="D9461" s="387" t="s">
        <v>8367</v>
      </c>
      <c r="E9461" s="378" t="s">
        <v>15396</v>
      </c>
    </row>
    <row r="9462" spans="1:5">
      <c r="A9462" s="387">
        <v>38923</v>
      </c>
      <c r="B9462" s="387" t="s">
        <v>11140</v>
      </c>
      <c r="C9462" s="387" t="s">
        <v>8354</v>
      </c>
      <c r="D9462" s="387" t="s">
        <v>8367</v>
      </c>
      <c r="E9462" s="378" t="s">
        <v>6231</v>
      </c>
    </row>
    <row r="9463" spans="1:5">
      <c r="A9463" s="387">
        <v>38925</v>
      </c>
      <c r="B9463" s="387" t="s">
        <v>11141</v>
      </c>
      <c r="C9463" s="387" t="s">
        <v>8354</v>
      </c>
      <c r="D9463" s="387" t="s">
        <v>8367</v>
      </c>
      <c r="E9463" s="378" t="s">
        <v>7985</v>
      </c>
    </row>
    <row r="9464" spans="1:5">
      <c r="A9464" s="387">
        <v>38926</v>
      </c>
      <c r="B9464" s="387" t="s">
        <v>11142</v>
      </c>
      <c r="C9464" s="387" t="s">
        <v>8354</v>
      </c>
      <c r="D9464" s="387" t="s">
        <v>8367</v>
      </c>
      <c r="E9464" s="378" t="s">
        <v>6636</v>
      </c>
    </row>
    <row r="9465" spans="1:5">
      <c r="A9465" s="387">
        <v>38927</v>
      </c>
      <c r="B9465" s="387" t="s">
        <v>11143</v>
      </c>
      <c r="C9465" s="387" t="s">
        <v>8354</v>
      </c>
      <c r="D9465" s="387" t="s">
        <v>8367</v>
      </c>
      <c r="E9465" s="378" t="s">
        <v>14013</v>
      </c>
    </row>
    <row r="9466" spans="1:5">
      <c r="A9466" s="387">
        <v>39304</v>
      </c>
      <c r="B9466" s="387" t="s">
        <v>11144</v>
      </c>
      <c r="C9466" s="387" t="s">
        <v>8354</v>
      </c>
      <c r="D9466" s="387" t="s">
        <v>8367</v>
      </c>
      <c r="E9466" s="378" t="s">
        <v>13938</v>
      </c>
    </row>
    <row r="9467" spans="1:5">
      <c r="A9467" s="387">
        <v>38924</v>
      </c>
      <c r="B9467" s="387" t="s">
        <v>11145</v>
      </c>
      <c r="C9467" s="387" t="s">
        <v>8354</v>
      </c>
      <c r="D9467" s="387" t="s">
        <v>8367</v>
      </c>
      <c r="E9467" s="378" t="s">
        <v>4411</v>
      </c>
    </row>
    <row r="9468" spans="1:5">
      <c r="A9468" s="387">
        <v>39305</v>
      </c>
      <c r="B9468" s="387" t="s">
        <v>11146</v>
      </c>
      <c r="C9468" s="387" t="s">
        <v>8354</v>
      </c>
      <c r="D9468" s="387" t="s">
        <v>8367</v>
      </c>
      <c r="E9468" s="378" t="s">
        <v>10337</v>
      </c>
    </row>
    <row r="9469" spans="1:5">
      <c r="A9469" s="387">
        <v>39306</v>
      </c>
      <c r="B9469" s="387" t="s">
        <v>11147</v>
      </c>
      <c r="C9469" s="387" t="s">
        <v>8354</v>
      </c>
      <c r="D9469" s="387" t="s">
        <v>8367</v>
      </c>
      <c r="E9469" s="378" t="s">
        <v>15397</v>
      </c>
    </row>
    <row r="9470" spans="1:5">
      <c r="A9470" s="387">
        <v>38928</v>
      </c>
      <c r="B9470" s="387" t="s">
        <v>11148</v>
      </c>
      <c r="C9470" s="387" t="s">
        <v>8354</v>
      </c>
      <c r="D9470" s="387" t="s">
        <v>8367</v>
      </c>
      <c r="E9470" s="378" t="s">
        <v>1923</v>
      </c>
    </row>
    <row r="9471" spans="1:5">
      <c r="A9471" s="387">
        <v>38929</v>
      </c>
      <c r="B9471" s="387" t="s">
        <v>11150</v>
      </c>
      <c r="C9471" s="387" t="s">
        <v>8354</v>
      </c>
      <c r="D9471" s="387" t="s">
        <v>8367</v>
      </c>
      <c r="E9471" s="378" t="s">
        <v>14959</v>
      </c>
    </row>
    <row r="9472" spans="1:5">
      <c r="A9472" s="387">
        <v>39307</v>
      </c>
      <c r="B9472" s="387" t="s">
        <v>11151</v>
      </c>
      <c r="C9472" s="387" t="s">
        <v>8354</v>
      </c>
      <c r="D9472" s="387" t="s">
        <v>8367</v>
      </c>
      <c r="E9472" s="378" t="s">
        <v>14840</v>
      </c>
    </row>
    <row r="9473" spans="1:5">
      <c r="A9473" s="387">
        <v>38930</v>
      </c>
      <c r="B9473" s="387" t="s">
        <v>11152</v>
      </c>
      <c r="C9473" s="387" t="s">
        <v>8354</v>
      </c>
      <c r="D9473" s="387" t="s">
        <v>8367</v>
      </c>
      <c r="E9473" s="378" t="s">
        <v>15398</v>
      </c>
    </row>
    <row r="9474" spans="1:5">
      <c r="A9474" s="387">
        <v>38931</v>
      </c>
      <c r="B9474" s="387" t="s">
        <v>11153</v>
      </c>
      <c r="C9474" s="387" t="s">
        <v>8354</v>
      </c>
      <c r="D9474" s="387" t="s">
        <v>8367</v>
      </c>
      <c r="E9474" s="378" t="s">
        <v>14448</v>
      </c>
    </row>
    <row r="9475" spans="1:5">
      <c r="A9475" s="387">
        <v>38932</v>
      </c>
      <c r="B9475" s="387" t="s">
        <v>11154</v>
      </c>
      <c r="C9475" s="387" t="s">
        <v>8354</v>
      </c>
      <c r="D9475" s="387" t="s">
        <v>8367</v>
      </c>
      <c r="E9475" s="378" t="s">
        <v>2055</v>
      </c>
    </row>
    <row r="9476" spans="1:5">
      <c r="A9476" s="387">
        <v>38934</v>
      </c>
      <c r="B9476" s="387" t="s">
        <v>11156</v>
      </c>
      <c r="C9476" s="387" t="s">
        <v>8354</v>
      </c>
      <c r="D9476" s="387" t="s">
        <v>8367</v>
      </c>
      <c r="E9476" s="378" t="s">
        <v>15399</v>
      </c>
    </row>
    <row r="9477" spans="1:5">
      <c r="A9477" s="387">
        <v>38935</v>
      </c>
      <c r="B9477" s="387" t="s">
        <v>11157</v>
      </c>
      <c r="C9477" s="387" t="s">
        <v>8354</v>
      </c>
      <c r="D9477" s="387" t="s">
        <v>8367</v>
      </c>
      <c r="E9477" s="378" t="s">
        <v>1483</v>
      </c>
    </row>
    <row r="9478" spans="1:5">
      <c r="A9478" s="387">
        <v>38936</v>
      </c>
      <c r="B9478" s="387" t="s">
        <v>11158</v>
      </c>
      <c r="C9478" s="387" t="s">
        <v>8354</v>
      </c>
      <c r="D9478" s="387" t="s">
        <v>8367</v>
      </c>
      <c r="E9478" s="378" t="s">
        <v>13996</v>
      </c>
    </row>
    <row r="9479" spans="1:5">
      <c r="A9479" s="387">
        <v>38937</v>
      </c>
      <c r="B9479" s="387" t="s">
        <v>11159</v>
      </c>
      <c r="C9479" s="387" t="s">
        <v>8354</v>
      </c>
      <c r="D9479" s="387" t="s">
        <v>8367</v>
      </c>
      <c r="E9479" s="378" t="s">
        <v>4693</v>
      </c>
    </row>
    <row r="9480" spans="1:5">
      <c r="A9480" s="387">
        <v>38938</v>
      </c>
      <c r="B9480" s="387" t="s">
        <v>11160</v>
      </c>
      <c r="C9480" s="387" t="s">
        <v>8354</v>
      </c>
      <c r="D9480" s="387" t="s">
        <v>8367</v>
      </c>
      <c r="E9480" s="378" t="s">
        <v>15400</v>
      </c>
    </row>
    <row r="9481" spans="1:5">
      <c r="A9481" s="387">
        <v>3489</v>
      </c>
      <c r="B9481" s="387" t="s">
        <v>11161</v>
      </c>
      <c r="C9481" s="387" t="s">
        <v>8354</v>
      </c>
      <c r="D9481" s="387" t="s">
        <v>8349</v>
      </c>
      <c r="E9481" s="378" t="s">
        <v>4032</v>
      </c>
    </row>
    <row r="9482" spans="1:5">
      <c r="A9482" s="387">
        <v>20151</v>
      </c>
      <c r="B9482" s="387" t="s">
        <v>11162</v>
      </c>
      <c r="C9482" s="387" t="s">
        <v>8354</v>
      </c>
      <c r="D9482" s="387" t="s">
        <v>8349</v>
      </c>
      <c r="E9482" s="378" t="s">
        <v>3133</v>
      </c>
    </row>
    <row r="9483" spans="1:5">
      <c r="A9483" s="387">
        <v>20152</v>
      </c>
      <c r="B9483" s="387" t="s">
        <v>11163</v>
      </c>
      <c r="C9483" s="387" t="s">
        <v>8354</v>
      </c>
      <c r="D9483" s="387" t="s">
        <v>8349</v>
      </c>
      <c r="E9483" s="378" t="s">
        <v>20071</v>
      </c>
    </row>
    <row r="9484" spans="1:5">
      <c r="A9484" s="387">
        <v>20148</v>
      </c>
      <c r="B9484" s="387" t="s">
        <v>11164</v>
      </c>
      <c r="C9484" s="387" t="s">
        <v>8354</v>
      </c>
      <c r="D9484" s="387" t="s">
        <v>8349</v>
      </c>
      <c r="E9484" s="378" t="s">
        <v>369</v>
      </c>
    </row>
    <row r="9485" spans="1:5">
      <c r="A9485" s="387">
        <v>20149</v>
      </c>
      <c r="B9485" s="387" t="s">
        <v>11165</v>
      </c>
      <c r="C9485" s="387" t="s">
        <v>8354</v>
      </c>
      <c r="D9485" s="387" t="s">
        <v>8349</v>
      </c>
      <c r="E9485" s="378" t="s">
        <v>4025</v>
      </c>
    </row>
    <row r="9486" spans="1:5">
      <c r="A9486" s="387">
        <v>20150</v>
      </c>
      <c r="B9486" s="387" t="s">
        <v>11166</v>
      </c>
      <c r="C9486" s="387" t="s">
        <v>8354</v>
      </c>
      <c r="D9486" s="387" t="s">
        <v>8349</v>
      </c>
      <c r="E9486" s="378" t="s">
        <v>6231</v>
      </c>
    </row>
    <row r="9487" spans="1:5">
      <c r="A9487" s="387">
        <v>20157</v>
      </c>
      <c r="B9487" s="387" t="s">
        <v>11167</v>
      </c>
      <c r="C9487" s="387" t="s">
        <v>8354</v>
      </c>
      <c r="D9487" s="387" t="s">
        <v>8349</v>
      </c>
      <c r="E9487" s="378" t="s">
        <v>15375</v>
      </c>
    </row>
    <row r="9488" spans="1:5">
      <c r="A9488" s="387">
        <v>20158</v>
      </c>
      <c r="B9488" s="387" t="s">
        <v>11168</v>
      </c>
      <c r="C9488" s="387" t="s">
        <v>8354</v>
      </c>
      <c r="D9488" s="387" t="s">
        <v>8349</v>
      </c>
      <c r="E9488" s="378" t="s">
        <v>20072</v>
      </c>
    </row>
    <row r="9489" spans="1:5">
      <c r="A9489" s="387">
        <v>20154</v>
      </c>
      <c r="B9489" s="387" t="s">
        <v>11169</v>
      </c>
      <c r="C9489" s="387" t="s">
        <v>8354</v>
      </c>
      <c r="D9489" s="387" t="s">
        <v>8349</v>
      </c>
      <c r="E9489" s="378" t="s">
        <v>1210</v>
      </c>
    </row>
    <row r="9490" spans="1:5">
      <c r="A9490" s="387">
        <v>20155</v>
      </c>
      <c r="B9490" s="387" t="s">
        <v>11170</v>
      </c>
      <c r="C9490" s="387" t="s">
        <v>8354</v>
      </c>
      <c r="D9490" s="387" t="s">
        <v>8349</v>
      </c>
      <c r="E9490" s="378" t="s">
        <v>9816</v>
      </c>
    </row>
    <row r="9491" spans="1:5">
      <c r="A9491" s="387">
        <v>20156</v>
      </c>
      <c r="B9491" s="387" t="s">
        <v>11171</v>
      </c>
      <c r="C9491" s="387" t="s">
        <v>8354</v>
      </c>
      <c r="D9491" s="387" t="s">
        <v>8349</v>
      </c>
      <c r="E9491" s="378" t="s">
        <v>20033</v>
      </c>
    </row>
    <row r="9492" spans="1:5">
      <c r="A9492" s="387">
        <v>3512</v>
      </c>
      <c r="B9492" s="387" t="s">
        <v>11172</v>
      </c>
      <c r="C9492" s="387" t="s">
        <v>8354</v>
      </c>
      <c r="D9492" s="387" t="s">
        <v>8349</v>
      </c>
      <c r="E9492" s="378" t="s">
        <v>20073</v>
      </c>
    </row>
    <row r="9493" spans="1:5">
      <c r="A9493" s="387">
        <v>3499</v>
      </c>
      <c r="B9493" s="387" t="s">
        <v>11173</v>
      </c>
      <c r="C9493" s="387" t="s">
        <v>8354</v>
      </c>
      <c r="D9493" s="387" t="s">
        <v>8349</v>
      </c>
      <c r="E9493" s="378" t="s">
        <v>16315</v>
      </c>
    </row>
    <row r="9494" spans="1:5">
      <c r="A9494" s="387">
        <v>3500</v>
      </c>
      <c r="B9494" s="387" t="s">
        <v>11174</v>
      </c>
      <c r="C9494" s="387" t="s">
        <v>8354</v>
      </c>
      <c r="D9494" s="387" t="s">
        <v>8349</v>
      </c>
      <c r="E9494" s="378" t="s">
        <v>7679</v>
      </c>
    </row>
    <row r="9495" spans="1:5">
      <c r="A9495" s="387">
        <v>3501</v>
      </c>
      <c r="B9495" s="387" t="s">
        <v>11175</v>
      </c>
      <c r="C9495" s="387" t="s">
        <v>8354</v>
      </c>
      <c r="D9495" s="387" t="s">
        <v>8349</v>
      </c>
      <c r="E9495" s="378" t="s">
        <v>515</v>
      </c>
    </row>
    <row r="9496" spans="1:5">
      <c r="A9496" s="387">
        <v>3502</v>
      </c>
      <c r="B9496" s="387" t="s">
        <v>11176</v>
      </c>
      <c r="C9496" s="387" t="s">
        <v>8354</v>
      </c>
      <c r="D9496" s="387" t="s">
        <v>8349</v>
      </c>
      <c r="E9496" s="378" t="s">
        <v>10892</v>
      </c>
    </row>
    <row r="9497" spans="1:5">
      <c r="A9497" s="387">
        <v>3503</v>
      </c>
      <c r="B9497" s="387" t="s">
        <v>11177</v>
      </c>
      <c r="C9497" s="387" t="s">
        <v>8354</v>
      </c>
      <c r="D9497" s="387" t="s">
        <v>8349</v>
      </c>
      <c r="E9497" s="378" t="s">
        <v>18484</v>
      </c>
    </row>
    <row r="9498" spans="1:5">
      <c r="A9498" s="387">
        <v>3477</v>
      </c>
      <c r="B9498" s="387" t="s">
        <v>11178</v>
      </c>
      <c r="C9498" s="387" t="s">
        <v>8354</v>
      </c>
      <c r="D9498" s="387" t="s">
        <v>8349</v>
      </c>
      <c r="E9498" s="378" t="s">
        <v>1023</v>
      </c>
    </row>
    <row r="9499" spans="1:5">
      <c r="A9499" s="387">
        <v>3478</v>
      </c>
      <c r="B9499" s="387" t="s">
        <v>11179</v>
      </c>
      <c r="C9499" s="387" t="s">
        <v>8354</v>
      </c>
      <c r="D9499" s="387" t="s">
        <v>8349</v>
      </c>
      <c r="E9499" s="378" t="s">
        <v>20074</v>
      </c>
    </row>
    <row r="9500" spans="1:5">
      <c r="A9500" s="387">
        <v>3525</v>
      </c>
      <c r="B9500" s="387" t="s">
        <v>11180</v>
      </c>
      <c r="C9500" s="387" t="s">
        <v>8354</v>
      </c>
      <c r="D9500" s="387" t="s">
        <v>8349</v>
      </c>
      <c r="E9500" s="378" t="s">
        <v>20075</v>
      </c>
    </row>
    <row r="9501" spans="1:5">
      <c r="A9501" s="387">
        <v>3511</v>
      </c>
      <c r="B9501" s="387" t="s">
        <v>11181</v>
      </c>
      <c r="C9501" s="387" t="s">
        <v>8354</v>
      </c>
      <c r="D9501" s="387" t="s">
        <v>8349</v>
      </c>
      <c r="E9501" s="378" t="s">
        <v>20076</v>
      </c>
    </row>
    <row r="9502" spans="1:5">
      <c r="A9502" s="387">
        <v>38917</v>
      </c>
      <c r="B9502" s="387" t="s">
        <v>11182</v>
      </c>
      <c r="C9502" s="387" t="s">
        <v>8354</v>
      </c>
      <c r="D9502" s="387" t="s">
        <v>8367</v>
      </c>
      <c r="E9502" s="378" t="s">
        <v>9718</v>
      </c>
    </row>
    <row r="9503" spans="1:5">
      <c r="A9503" s="387">
        <v>38919</v>
      </c>
      <c r="B9503" s="387" t="s">
        <v>11183</v>
      </c>
      <c r="C9503" s="387" t="s">
        <v>8354</v>
      </c>
      <c r="D9503" s="387" t="s">
        <v>8367</v>
      </c>
      <c r="E9503" s="378" t="s">
        <v>3755</v>
      </c>
    </row>
    <row r="9504" spans="1:5">
      <c r="A9504" s="387">
        <v>38922</v>
      </c>
      <c r="B9504" s="387" t="s">
        <v>11184</v>
      </c>
      <c r="C9504" s="387" t="s">
        <v>8354</v>
      </c>
      <c r="D9504" s="387" t="s">
        <v>8367</v>
      </c>
      <c r="E9504" s="378" t="s">
        <v>14984</v>
      </c>
    </row>
    <row r="9505" spans="1:5">
      <c r="A9505" s="387">
        <v>38921</v>
      </c>
      <c r="B9505" s="387" t="s">
        <v>11185</v>
      </c>
      <c r="C9505" s="387" t="s">
        <v>8354</v>
      </c>
      <c r="D9505" s="387" t="s">
        <v>8367</v>
      </c>
      <c r="E9505" s="378" t="s">
        <v>3217</v>
      </c>
    </row>
    <row r="9506" spans="1:5">
      <c r="A9506" s="387">
        <v>38918</v>
      </c>
      <c r="B9506" s="387" t="s">
        <v>11186</v>
      </c>
      <c r="C9506" s="387" t="s">
        <v>8354</v>
      </c>
      <c r="D9506" s="387" t="s">
        <v>8367</v>
      </c>
      <c r="E9506" s="378" t="s">
        <v>15401</v>
      </c>
    </row>
    <row r="9507" spans="1:5">
      <c r="A9507" s="387">
        <v>38920</v>
      </c>
      <c r="B9507" s="387" t="s">
        <v>11187</v>
      </c>
      <c r="C9507" s="387" t="s">
        <v>8354</v>
      </c>
      <c r="D9507" s="387" t="s">
        <v>8367</v>
      </c>
      <c r="E9507" s="378" t="s">
        <v>4826</v>
      </c>
    </row>
    <row r="9508" spans="1:5">
      <c r="A9508" s="387">
        <v>12032</v>
      </c>
      <c r="B9508" s="387" t="s">
        <v>11188</v>
      </c>
      <c r="C9508" s="387" t="s">
        <v>8348</v>
      </c>
      <c r="D9508" s="387" t="s">
        <v>8349</v>
      </c>
      <c r="E9508" s="378" t="s">
        <v>16217</v>
      </c>
    </row>
    <row r="9509" spans="1:5">
      <c r="A9509" s="387">
        <v>12030</v>
      </c>
      <c r="B9509" s="387" t="s">
        <v>11190</v>
      </c>
      <c r="C9509" s="387" t="s">
        <v>8348</v>
      </c>
      <c r="D9509" s="387" t="s">
        <v>8349</v>
      </c>
      <c r="E9509" s="378" t="s">
        <v>14949</v>
      </c>
    </row>
    <row r="9510" spans="1:5">
      <c r="A9510" s="387">
        <v>10908</v>
      </c>
      <c r="B9510" s="387" t="s">
        <v>11191</v>
      </c>
      <c r="C9510" s="387" t="s">
        <v>8354</v>
      </c>
      <c r="D9510" s="387" t="s">
        <v>8349</v>
      </c>
      <c r="E9510" s="378" t="s">
        <v>15402</v>
      </c>
    </row>
    <row r="9511" spans="1:5">
      <c r="A9511" s="387">
        <v>10909</v>
      </c>
      <c r="B9511" s="387" t="s">
        <v>11192</v>
      </c>
      <c r="C9511" s="387" t="s">
        <v>8354</v>
      </c>
      <c r="D9511" s="387" t="s">
        <v>8349</v>
      </c>
      <c r="E9511" s="378" t="s">
        <v>17955</v>
      </c>
    </row>
    <row r="9512" spans="1:5">
      <c r="A9512" s="387">
        <v>3669</v>
      </c>
      <c r="B9512" s="387" t="s">
        <v>11193</v>
      </c>
      <c r="C9512" s="387" t="s">
        <v>8354</v>
      </c>
      <c r="D9512" s="387" t="s">
        <v>8349</v>
      </c>
      <c r="E9512" s="378" t="s">
        <v>982</v>
      </c>
    </row>
    <row r="9513" spans="1:5">
      <c r="A9513" s="387">
        <v>20138</v>
      </c>
      <c r="B9513" s="387" t="s">
        <v>11194</v>
      </c>
      <c r="C9513" s="387" t="s">
        <v>8354</v>
      </c>
      <c r="D9513" s="387" t="s">
        <v>8349</v>
      </c>
      <c r="E9513" s="378" t="s">
        <v>15081</v>
      </c>
    </row>
    <row r="9514" spans="1:5">
      <c r="A9514" s="387">
        <v>20139</v>
      </c>
      <c r="B9514" s="387" t="s">
        <v>11195</v>
      </c>
      <c r="C9514" s="387" t="s">
        <v>8354</v>
      </c>
      <c r="D9514" s="387" t="s">
        <v>8349</v>
      </c>
      <c r="E9514" s="378" t="s">
        <v>20077</v>
      </c>
    </row>
    <row r="9515" spans="1:5">
      <c r="A9515" s="387">
        <v>3668</v>
      </c>
      <c r="B9515" s="387" t="s">
        <v>11196</v>
      </c>
      <c r="C9515" s="387" t="s">
        <v>8354</v>
      </c>
      <c r="D9515" s="387" t="s">
        <v>8349</v>
      </c>
      <c r="E9515" s="378" t="s">
        <v>14505</v>
      </c>
    </row>
    <row r="9516" spans="1:5">
      <c r="A9516" s="387">
        <v>3656</v>
      </c>
      <c r="B9516" s="387" t="s">
        <v>11197</v>
      </c>
      <c r="C9516" s="387" t="s">
        <v>8354</v>
      </c>
      <c r="D9516" s="387" t="s">
        <v>8349</v>
      </c>
      <c r="E9516" s="378" t="s">
        <v>7912</v>
      </c>
    </row>
    <row r="9517" spans="1:5">
      <c r="A9517" s="387">
        <v>10911</v>
      </c>
      <c r="B9517" s="387" t="s">
        <v>11198</v>
      </c>
      <c r="C9517" s="387" t="s">
        <v>8354</v>
      </c>
      <c r="D9517" s="387" t="s">
        <v>8349</v>
      </c>
      <c r="E9517" s="378" t="s">
        <v>14493</v>
      </c>
    </row>
    <row r="9518" spans="1:5">
      <c r="A9518" s="387">
        <v>3654</v>
      </c>
      <c r="B9518" s="387" t="s">
        <v>11199</v>
      </c>
      <c r="C9518" s="387" t="s">
        <v>8354</v>
      </c>
      <c r="D9518" s="387" t="s">
        <v>8349</v>
      </c>
      <c r="E9518" s="378" t="s">
        <v>11085</v>
      </c>
    </row>
    <row r="9519" spans="1:5">
      <c r="A9519" s="387">
        <v>3664</v>
      </c>
      <c r="B9519" s="387" t="s">
        <v>11200</v>
      </c>
      <c r="C9519" s="387" t="s">
        <v>8354</v>
      </c>
      <c r="D9519" s="387" t="s">
        <v>8349</v>
      </c>
      <c r="E9519" s="378" t="s">
        <v>17624</v>
      </c>
    </row>
    <row r="9520" spans="1:5">
      <c r="A9520" s="387">
        <v>3657</v>
      </c>
      <c r="B9520" s="387" t="s">
        <v>11201</v>
      </c>
      <c r="C9520" s="387" t="s">
        <v>8354</v>
      </c>
      <c r="D9520" s="387" t="s">
        <v>8349</v>
      </c>
      <c r="E9520" s="378" t="s">
        <v>8216</v>
      </c>
    </row>
    <row r="9521" spans="1:5">
      <c r="A9521" s="387">
        <v>12625</v>
      </c>
      <c r="B9521" s="387" t="s">
        <v>11202</v>
      </c>
      <c r="C9521" s="387" t="s">
        <v>8354</v>
      </c>
      <c r="D9521" s="387" t="s">
        <v>8367</v>
      </c>
      <c r="E9521" s="378" t="s">
        <v>4042</v>
      </c>
    </row>
    <row r="9522" spans="1:5">
      <c r="A9522" s="387">
        <v>20136</v>
      </c>
      <c r="B9522" s="387" t="s">
        <v>11203</v>
      </c>
      <c r="C9522" s="387" t="s">
        <v>8354</v>
      </c>
      <c r="D9522" s="387" t="s">
        <v>8349</v>
      </c>
      <c r="E9522" s="378" t="s">
        <v>19967</v>
      </c>
    </row>
    <row r="9523" spans="1:5">
      <c r="A9523" s="387">
        <v>20144</v>
      </c>
      <c r="B9523" s="387" t="s">
        <v>11204</v>
      </c>
      <c r="C9523" s="387" t="s">
        <v>8354</v>
      </c>
      <c r="D9523" s="387" t="s">
        <v>8349</v>
      </c>
      <c r="E9523" s="378" t="s">
        <v>18907</v>
      </c>
    </row>
    <row r="9524" spans="1:5">
      <c r="A9524" s="387">
        <v>20143</v>
      </c>
      <c r="B9524" s="387" t="s">
        <v>11205</v>
      </c>
      <c r="C9524" s="387" t="s">
        <v>8354</v>
      </c>
      <c r="D9524" s="387" t="s">
        <v>8349</v>
      </c>
      <c r="E9524" s="378" t="s">
        <v>17601</v>
      </c>
    </row>
    <row r="9525" spans="1:5">
      <c r="A9525" s="387">
        <v>20145</v>
      </c>
      <c r="B9525" s="387" t="s">
        <v>11206</v>
      </c>
      <c r="C9525" s="387" t="s">
        <v>8354</v>
      </c>
      <c r="D9525" s="387" t="s">
        <v>8349</v>
      </c>
      <c r="E9525" s="378" t="s">
        <v>20078</v>
      </c>
    </row>
    <row r="9526" spans="1:5">
      <c r="A9526" s="387">
        <v>20146</v>
      </c>
      <c r="B9526" s="387" t="s">
        <v>11207</v>
      </c>
      <c r="C9526" s="387" t="s">
        <v>8354</v>
      </c>
      <c r="D9526" s="387" t="s">
        <v>8349</v>
      </c>
      <c r="E9526" s="378" t="s">
        <v>20079</v>
      </c>
    </row>
    <row r="9527" spans="1:5">
      <c r="A9527" s="387">
        <v>20140</v>
      </c>
      <c r="B9527" s="387" t="s">
        <v>11208</v>
      </c>
      <c r="C9527" s="387" t="s">
        <v>8354</v>
      </c>
      <c r="D9527" s="387" t="s">
        <v>8349</v>
      </c>
      <c r="E9527" s="378" t="s">
        <v>14310</v>
      </c>
    </row>
    <row r="9528" spans="1:5">
      <c r="A9528" s="387">
        <v>20141</v>
      </c>
      <c r="B9528" s="387" t="s">
        <v>11209</v>
      </c>
      <c r="C9528" s="387" t="s">
        <v>8354</v>
      </c>
      <c r="D9528" s="387" t="s">
        <v>8349</v>
      </c>
      <c r="E9528" s="378" t="s">
        <v>14214</v>
      </c>
    </row>
    <row r="9529" spans="1:5">
      <c r="A9529" s="387">
        <v>20142</v>
      </c>
      <c r="B9529" s="387" t="s">
        <v>11210</v>
      </c>
      <c r="C9529" s="387" t="s">
        <v>8354</v>
      </c>
      <c r="D9529" s="387" t="s">
        <v>8349</v>
      </c>
      <c r="E9529" s="378" t="s">
        <v>20080</v>
      </c>
    </row>
    <row r="9530" spans="1:5">
      <c r="A9530" s="387">
        <v>3659</v>
      </c>
      <c r="B9530" s="387" t="s">
        <v>11211</v>
      </c>
      <c r="C9530" s="387" t="s">
        <v>8354</v>
      </c>
      <c r="D9530" s="387" t="s">
        <v>8349</v>
      </c>
      <c r="E9530" s="378" t="s">
        <v>14509</v>
      </c>
    </row>
    <row r="9531" spans="1:5">
      <c r="A9531" s="387">
        <v>3660</v>
      </c>
      <c r="B9531" s="387" t="s">
        <v>11212</v>
      </c>
      <c r="C9531" s="387" t="s">
        <v>8354</v>
      </c>
      <c r="D9531" s="387" t="s">
        <v>8349</v>
      </c>
      <c r="E9531" s="378" t="s">
        <v>20081</v>
      </c>
    </row>
    <row r="9532" spans="1:5">
      <c r="A9532" s="387">
        <v>3662</v>
      </c>
      <c r="B9532" s="387" t="s">
        <v>11213</v>
      </c>
      <c r="C9532" s="387" t="s">
        <v>8354</v>
      </c>
      <c r="D9532" s="387" t="s">
        <v>8349</v>
      </c>
      <c r="E9532" s="378" t="s">
        <v>16355</v>
      </c>
    </row>
    <row r="9533" spans="1:5">
      <c r="A9533" s="387">
        <v>3661</v>
      </c>
      <c r="B9533" s="387" t="s">
        <v>11214</v>
      </c>
      <c r="C9533" s="387" t="s">
        <v>8354</v>
      </c>
      <c r="D9533" s="387" t="s">
        <v>8349</v>
      </c>
      <c r="E9533" s="378" t="s">
        <v>13977</v>
      </c>
    </row>
    <row r="9534" spans="1:5">
      <c r="A9534" s="387">
        <v>3658</v>
      </c>
      <c r="B9534" s="387" t="s">
        <v>11215</v>
      </c>
      <c r="C9534" s="387" t="s">
        <v>8354</v>
      </c>
      <c r="D9534" s="387" t="s">
        <v>8349</v>
      </c>
      <c r="E9534" s="378" t="s">
        <v>10414</v>
      </c>
    </row>
    <row r="9535" spans="1:5">
      <c r="A9535" s="387">
        <v>3670</v>
      </c>
      <c r="B9535" s="387" t="s">
        <v>11217</v>
      </c>
      <c r="C9535" s="387" t="s">
        <v>8354</v>
      </c>
      <c r="D9535" s="387" t="s">
        <v>8349</v>
      </c>
      <c r="E9535" s="378" t="s">
        <v>20082</v>
      </c>
    </row>
    <row r="9536" spans="1:5">
      <c r="A9536" s="387">
        <v>3666</v>
      </c>
      <c r="B9536" s="387" t="s">
        <v>11218</v>
      </c>
      <c r="C9536" s="387" t="s">
        <v>8354</v>
      </c>
      <c r="D9536" s="387" t="s">
        <v>8349</v>
      </c>
      <c r="E9536" s="378" t="s">
        <v>784</v>
      </c>
    </row>
    <row r="9537" spans="1:5">
      <c r="A9537" s="387">
        <v>14157</v>
      </c>
      <c r="B9537" s="387" t="s">
        <v>11219</v>
      </c>
      <c r="C9537" s="387" t="s">
        <v>8354</v>
      </c>
      <c r="D9537" s="387" t="s">
        <v>8367</v>
      </c>
      <c r="E9537" s="378" t="s">
        <v>1072</v>
      </c>
    </row>
    <row r="9538" spans="1:5">
      <c r="A9538" s="387">
        <v>3653</v>
      </c>
      <c r="B9538" s="387" t="s">
        <v>11221</v>
      </c>
      <c r="C9538" s="387" t="s">
        <v>8354</v>
      </c>
      <c r="D9538" s="387" t="s">
        <v>8367</v>
      </c>
      <c r="E9538" s="378" t="s">
        <v>15403</v>
      </c>
    </row>
    <row r="9539" spans="1:5">
      <c r="A9539" s="387">
        <v>3649</v>
      </c>
      <c r="B9539" s="387" t="s">
        <v>11222</v>
      </c>
      <c r="C9539" s="387" t="s">
        <v>8354</v>
      </c>
      <c r="D9539" s="387" t="s">
        <v>8367</v>
      </c>
      <c r="E9539" s="378" t="s">
        <v>14385</v>
      </c>
    </row>
    <row r="9540" spans="1:5">
      <c r="A9540" s="387">
        <v>42696</v>
      </c>
      <c r="B9540" s="387" t="s">
        <v>11223</v>
      </c>
      <c r="C9540" s="387" t="s">
        <v>8354</v>
      </c>
      <c r="D9540" s="387" t="s">
        <v>8367</v>
      </c>
      <c r="E9540" s="378" t="s">
        <v>15404</v>
      </c>
    </row>
    <row r="9541" spans="1:5">
      <c r="A9541" s="387">
        <v>42697</v>
      </c>
      <c r="B9541" s="387" t="s">
        <v>11224</v>
      </c>
      <c r="C9541" s="387" t="s">
        <v>8354</v>
      </c>
      <c r="D9541" s="387" t="s">
        <v>8367</v>
      </c>
      <c r="E9541" s="378" t="s">
        <v>15405</v>
      </c>
    </row>
    <row r="9542" spans="1:5">
      <c r="A9542" s="387">
        <v>42698</v>
      </c>
      <c r="B9542" s="387" t="s">
        <v>11225</v>
      </c>
      <c r="C9542" s="387" t="s">
        <v>8354</v>
      </c>
      <c r="D9542" s="387" t="s">
        <v>8367</v>
      </c>
      <c r="E9542" s="378" t="s">
        <v>15406</v>
      </c>
    </row>
    <row r="9543" spans="1:5">
      <c r="A9543" s="387">
        <v>39875</v>
      </c>
      <c r="B9543" s="387" t="s">
        <v>11226</v>
      </c>
      <c r="C9543" s="387" t="s">
        <v>8354</v>
      </c>
      <c r="D9543" s="387" t="s">
        <v>8367</v>
      </c>
      <c r="E9543" s="378" t="s">
        <v>15407</v>
      </c>
    </row>
    <row r="9544" spans="1:5">
      <c r="A9544" s="387">
        <v>39876</v>
      </c>
      <c r="B9544" s="387" t="s">
        <v>11227</v>
      </c>
      <c r="C9544" s="387" t="s">
        <v>8354</v>
      </c>
      <c r="D9544" s="387" t="s">
        <v>8367</v>
      </c>
      <c r="E9544" s="378" t="s">
        <v>15408</v>
      </c>
    </row>
    <row r="9545" spans="1:5">
      <c r="A9545" s="387">
        <v>39877</v>
      </c>
      <c r="B9545" s="387" t="s">
        <v>11228</v>
      </c>
      <c r="C9545" s="387" t="s">
        <v>8354</v>
      </c>
      <c r="D9545" s="387" t="s">
        <v>8367</v>
      </c>
      <c r="E9545" s="378" t="s">
        <v>15409</v>
      </c>
    </row>
    <row r="9546" spans="1:5">
      <c r="A9546" s="387">
        <v>39878</v>
      </c>
      <c r="B9546" s="387" t="s">
        <v>11229</v>
      </c>
      <c r="C9546" s="387" t="s">
        <v>8354</v>
      </c>
      <c r="D9546" s="387" t="s">
        <v>8367</v>
      </c>
      <c r="E9546" s="378" t="s">
        <v>15410</v>
      </c>
    </row>
    <row r="9547" spans="1:5">
      <c r="A9547" s="387">
        <v>39872</v>
      </c>
      <c r="B9547" s="387" t="s">
        <v>11230</v>
      </c>
      <c r="C9547" s="387" t="s">
        <v>8354</v>
      </c>
      <c r="D9547" s="387" t="s">
        <v>8367</v>
      </c>
      <c r="E9547" s="378" t="s">
        <v>15411</v>
      </c>
    </row>
    <row r="9548" spans="1:5">
      <c r="A9548" s="387">
        <v>39873</v>
      </c>
      <c r="B9548" s="387" t="s">
        <v>11231</v>
      </c>
      <c r="C9548" s="387" t="s">
        <v>8354</v>
      </c>
      <c r="D9548" s="387" t="s">
        <v>8367</v>
      </c>
      <c r="E9548" s="378" t="s">
        <v>15412</v>
      </c>
    </row>
    <row r="9549" spans="1:5">
      <c r="A9549" s="387">
        <v>39874</v>
      </c>
      <c r="B9549" s="387" t="s">
        <v>11232</v>
      </c>
      <c r="C9549" s="387" t="s">
        <v>8354</v>
      </c>
      <c r="D9549" s="387" t="s">
        <v>8367</v>
      </c>
      <c r="E9549" s="378" t="s">
        <v>15413</v>
      </c>
    </row>
    <row r="9550" spans="1:5">
      <c r="A9550" s="387">
        <v>3674</v>
      </c>
      <c r="B9550" s="387" t="s">
        <v>11233</v>
      </c>
      <c r="C9550" s="387" t="s">
        <v>8378</v>
      </c>
      <c r="D9550" s="387" t="s">
        <v>8367</v>
      </c>
      <c r="E9550" s="378" t="s">
        <v>15414</v>
      </c>
    </row>
    <row r="9551" spans="1:5">
      <c r="A9551" s="387">
        <v>3681</v>
      </c>
      <c r="B9551" s="387" t="s">
        <v>11234</v>
      </c>
      <c r="C9551" s="387" t="s">
        <v>8378</v>
      </c>
      <c r="D9551" s="387" t="s">
        <v>8367</v>
      </c>
      <c r="E9551" s="378" t="s">
        <v>15415</v>
      </c>
    </row>
    <row r="9552" spans="1:5">
      <c r="A9552" s="387">
        <v>3676</v>
      </c>
      <c r="B9552" s="387" t="s">
        <v>11235</v>
      </c>
      <c r="C9552" s="387" t="s">
        <v>8378</v>
      </c>
      <c r="D9552" s="387" t="s">
        <v>8367</v>
      </c>
      <c r="E9552" s="378" t="s">
        <v>15416</v>
      </c>
    </row>
    <row r="9553" spans="1:5">
      <c r="A9553" s="387">
        <v>3679</v>
      </c>
      <c r="B9553" s="387" t="s">
        <v>11236</v>
      </c>
      <c r="C9553" s="387" t="s">
        <v>8378</v>
      </c>
      <c r="D9553" s="387" t="s">
        <v>8367</v>
      </c>
      <c r="E9553" s="378" t="s">
        <v>15417</v>
      </c>
    </row>
    <row r="9554" spans="1:5">
      <c r="A9554" s="387">
        <v>3672</v>
      </c>
      <c r="B9554" s="387" t="s">
        <v>11237</v>
      </c>
      <c r="C9554" s="387" t="s">
        <v>8378</v>
      </c>
      <c r="D9554" s="387" t="s">
        <v>8367</v>
      </c>
      <c r="E9554" s="378" t="s">
        <v>8477</v>
      </c>
    </row>
    <row r="9555" spans="1:5">
      <c r="A9555" s="387">
        <v>3671</v>
      </c>
      <c r="B9555" s="387" t="s">
        <v>11238</v>
      </c>
      <c r="C9555" s="387" t="s">
        <v>8378</v>
      </c>
      <c r="D9555" s="387" t="s">
        <v>8367</v>
      </c>
      <c r="E9555" s="378" t="s">
        <v>877</v>
      </c>
    </row>
    <row r="9556" spans="1:5">
      <c r="A9556" s="387">
        <v>3673</v>
      </c>
      <c r="B9556" s="387" t="s">
        <v>11239</v>
      </c>
      <c r="C9556" s="387" t="s">
        <v>8378</v>
      </c>
      <c r="D9556" s="387" t="s">
        <v>8367</v>
      </c>
      <c r="E9556" s="378" t="s">
        <v>7555</v>
      </c>
    </row>
    <row r="9557" spans="1:5">
      <c r="A9557" s="387">
        <v>38394</v>
      </c>
      <c r="B9557" s="387" t="s">
        <v>11240</v>
      </c>
      <c r="C9557" s="387" t="s">
        <v>8354</v>
      </c>
      <c r="D9557" s="387" t="s">
        <v>8349</v>
      </c>
      <c r="E9557" s="378" t="s">
        <v>20083</v>
      </c>
    </row>
    <row r="9558" spans="1:5">
      <c r="A9558" s="387">
        <v>3729</v>
      </c>
      <c r="B9558" s="387" t="s">
        <v>11241</v>
      </c>
      <c r="C9558" s="387" t="s">
        <v>8354</v>
      </c>
      <c r="D9558" s="387" t="s">
        <v>8349</v>
      </c>
      <c r="E9558" s="378" t="s">
        <v>20084</v>
      </c>
    </row>
    <row r="9559" spans="1:5">
      <c r="A9559" s="387">
        <v>39357</v>
      </c>
      <c r="B9559" s="387" t="s">
        <v>11242</v>
      </c>
      <c r="C9559" s="387" t="s">
        <v>8354</v>
      </c>
      <c r="D9559" s="387" t="s">
        <v>8367</v>
      </c>
      <c r="E9559" s="378" t="s">
        <v>15418</v>
      </c>
    </row>
    <row r="9560" spans="1:5">
      <c r="A9560" s="387">
        <v>39358</v>
      </c>
      <c r="B9560" s="387" t="s">
        <v>11243</v>
      </c>
      <c r="C9560" s="387" t="s">
        <v>8354</v>
      </c>
      <c r="D9560" s="387" t="s">
        <v>8367</v>
      </c>
      <c r="E9560" s="378" t="s">
        <v>15419</v>
      </c>
    </row>
    <row r="9561" spans="1:5">
      <c r="A9561" s="387">
        <v>39356</v>
      </c>
      <c r="B9561" s="387" t="s">
        <v>11244</v>
      </c>
      <c r="C9561" s="387" t="s">
        <v>8354</v>
      </c>
      <c r="D9561" s="387" t="s">
        <v>8367</v>
      </c>
      <c r="E9561" s="378" t="s">
        <v>15420</v>
      </c>
    </row>
    <row r="9562" spans="1:5">
      <c r="A9562" s="387">
        <v>39355</v>
      </c>
      <c r="B9562" s="387" t="s">
        <v>11245</v>
      </c>
      <c r="C9562" s="387" t="s">
        <v>8354</v>
      </c>
      <c r="D9562" s="387" t="s">
        <v>8367</v>
      </c>
      <c r="E9562" s="378" t="s">
        <v>15421</v>
      </c>
    </row>
    <row r="9563" spans="1:5">
      <c r="A9563" s="387">
        <v>39353</v>
      </c>
      <c r="B9563" s="387" t="s">
        <v>11246</v>
      </c>
      <c r="C9563" s="387" t="s">
        <v>8354</v>
      </c>
      <c r="D9563" s="387" t="s">
        <v>8367</v>
      </c>
      <c r="E9563" s="378" t="s">
        <v>15422</v>
      </c>
    </row>
    <row r="9564" spans="1:5">
      <c r="A9564" s="387">
        <v>39354</v>
      </c>
      <c r="B9564" s="387" t="s">
        <v>11247</v>
      </c>
      <c r="C9564" s="387" t="s">
        <v>8354</v>
      </c>
      <c r="D9564" s="387" t="s">
        <v>8367</v>
      </c>
      <c r="E9564" s="378" t="s">
        <v>15423</v>
      </c>
    </row>
    <row r="9565" spans="1:5">
      <c r="A9565" s="387">
        <v>39398</v>
      </c>
      <c r="B9565" s="387" t="s">
        <v>11248</v>
      </c>
      <c r="C9565" s="387" t="s">
        <v>8354</v>
      </c>
      <c r="D9565" s="387" t="s">
        <v>8349</v>
      </c>
      <c r="E9565" s="378" t="s">
        <v>20085</v>
      </c>
    </row>
    <row r="9566" spans="1:5">
      <c r="A9566" s="387">
        <v>13343</v>
      </c>
      <c r="B9566" s="387" t="s">
        <v>11249</v>
      </c>
      <c r="C9566" s="387" t="s">
        <v>8354</v>
      </c>
      <c r="D9566" s="387" t="s">
        <v>8367</v>
      </c>
      <c r="E9566" s="378" t="s">
        <v>10018</v>
      </c>
    </row>
    <row r="9567" spans="1:5">
      <c r="A9567" s="387">
        <v>12118</v>
      </c>
      <c r="B9567" s="387" t="s">
        <v>11250</v>
      </c>
      <c r="C9567" s="387" t="s">
        <v>8354</v>
      </c>
      <c r="D9567" s="387" t="s">
        <v>8349</v>
      </c>
      <c r="E9567" s="378" t="s">
        <v>5512</v>
      </c>
    </row>
    <row r="9568" spans="1:5">
      <c r="A9568" s="387">
        <v>39482</v>
      </c>
      <c r="B9568" s="387" t="s">
        <v>11251</v>
      </c>
      <c r="C9568" s="387" t="s">
        <v>8354</v>
      </c>
      <c r="D9568" s="387" t="s">
        <v>8349</v>
      </c>
      <c r="E9568" s="378" t="s">
        <v>20086</v>
      </c>
    </row>
    <row r="9569" spans="1:5">
      <c r="A9569" s="387">
        <v>39486</v>
      </c>
      <c r="B9569" s="387" t="s">
        <v>11252</v>
      </c>
      <c r="C9569" s="387" t="s">
        <v>8354</v>
      </c>
      <c r="D9569" s="387" t="s">
        <v>8349</v>
      </c>
      <c r="E9569" s="378" t="s">
        <v>20087</v>
      </c>
    </row>
    <row r="9570" spans="1:5">
      <c r="A9570" s="387">
        <v>39484</v>
      </c>
      <c r="B9570" s="387" t="s">
        <v>11253</v>
      </c>
      <c r="C9570" s="387" t="s">
        <v>8354</v>
      </c>
      <c r="D9570" s="387" t="s">
        <v>8349</v>
      </c>
      <c r="E9570" s="378" t="s">
        <v>20086</v>
      </c>
    </row>
    <row r="9571" spans="1:5">
      <c r="A9571" s="387">
        <v>39488</v>
      </c>
      <c r="B9571" s="387" t="s">
        <v>11254</v>
      </c>
      <c r="C9571" s="387" t="s">
        <v>8354</v>
      </c>
      <c r="D9571" s="387" t="s">
        <v>8349</v>
      </c>
      <c r="E9571" s="378" t="s">
        <v>20088</v>
      </c>
    </row>
    <row r="9572" spans="1:5">
      <c r="A9572" s="387">
        <v>39485</v>
      </c>
      <c r="B9572" s="387" t="s">
        <v>11255</v>
      </c>
      <c r="C9572" s="387" t="s">
        <v>8354</v>
      </c>
      <c r="D9572" s="387" t="s">
        <v>8349</v>
      </c>
      <c r="E9572" s="378" t="s">
        <v>20086</v>
      </c>
    </row>
    <row r="9573" spans="1:5">
      <c r="A9573" s="387">
        <v>39489</v>
      </c>
      <c r="B9573" s="387" t="s">
        <v>11256</v>
      </c>
      <c r="C9573" s="387" t="s">
        <v>8354</v>
      </c>
      <c r="D9573" s="387" t="s">
        <v>8349</v>
      </c>
      <c r="E9573" s="378" t="s">
        <v>20089</v>
      </c>
    </row>
    <row r="9574" spans="1:5">
      <c r="A9574" s="387">
        <v>39490</v>
      </c>
      <c r="B9574" s="387" t="s">
        <v>11257</v>
      </c>
      <c r="C9574" s="387" t="s">
        <v>8354</v>
      </c>
      <c r="D9574" s="387" t="s">
        <v>8349</v>
      </c>
      <c r="E9574" s="378" t="s">
        <v>20090</v>
      </c>
    </row>
    <row r="9575" spans="1:5">
      <c r="A9575" s="387">
        <v>39494</v>
      </c>
      <c r="B9575" s="387" t="s">
        <v>11258</v>
      </c>
      <c r="C9575" s="387" t="s">
        <v>8354</v>
      </c>
      <c r="D9575" s="387" t="s">
        <v>8349</v>
      </c>
      <c r="E9575" s="378" t="s">
        <v>20091</v>
      </c>
    </row>
    <row r="9576" spans="1:5">
      <c r="A9576" s="387">
        <v>39495</v>
      </c>
      <c r="B9576" s="387" t="s">
        <v>11259</v>
      </c>
      <c r="C9576" s="387" t="s">
        <v>8354</v>
      </c>
      <c r="D9576" s="387" t="s">
        <v>8349</v>
      </c>
      <c r="E9576" s="378" t="s">
        <v>17243</v>
      </c>
    </row>
    <row r="9577" spans="1:5">
      <c r="A9577" s="387">
        <v>39496</v>
      </c>
      <c r="B9577" s="387" t="s">
        <v>11260</v>
      </c>
      <c r="C9577" s="387" t="s">
        <v>8354</v>
      </c>
      <c r="D9577" s="387" t="s">
        <v>8349</v>
      </c>
      <c r="E9577" s="378" t="s">
        <v>20092</v>
      </c>
    </row>
    <row r="9578" spans="1:5">
      <c r="A9578" s="387">
        <v>39492</v>
      </c>
      <c r="B9578" s="387" t="s">
        <v>11261</v>
      </c>
      <c r="C9578" s="387" t="s">
        <v>8354</v>
      </c>
      <c r="D9578" s="387" t="s">
        <v>8349</v>
      </c>
      <c r="E9578" s="378" t="s">
        <v>20093</v>
      </c>
    </row>
    <row r="9579" spans="1:5">
      <c r="A9579" s="387">
        <v>39497</v>
      </c>
      <c r="B9579" s="387" t="s">
        <v>11262</v>
      </c>
      <c r="C9579" s="387" t="s">
        <v>8354</v>
      </c>
      <c r="D9579" s="387" t="s">
        <v>8349</v>
      </c>
      <c r="E9579" s="378" t="s">
        <v>20094</v>
      </c>
    </row>
    <row r="9580" spans="1:5">
      <c r="A9580" s="387">
        <v>39493</v>
      </c>
      <c r="B9580" s="387" t="s">
        <v>11263</v>
      </c>
      <c r="C9580" s="387" t="s">
        <v>8354</v>
      </c>
      <c r="D9580" s="387" t="s">
        <v>8349</v>
      </c>
      <c r="E9580" s="378" t="s">
        <v>20095</v>
      </c>
    </row>
    <row r="9581" spans="1:5">
      <c r="A9581" s="387">
        <v>39500</v>
      </c>
      <c r="B9581" s="387" t="s">
        <v>11264</v>
      </c>
      <c r="C9581" s="387" t="s">
        <v>8354</v>
      </c>
      <c r="D9581" s="387" t="s">
        <v>8349</v>
      </c>
      <c r="E9581" s="378" t="s">
        <v>20096</v>
      </c>
    </row>
    <row r="9582" spans="1:5">
      <c r="A9582" s="387">
        <v>39498</v>
      </c>
      <c r="B9582" s="387" t="s">
        <v>11265</v>
      </c>
      <c r="C9582" s="387" t="s">
        <v>8354</v>
      </c>
      <c r="D9582" s="387" t="s">
        <v>8349</v>
      </c>
      <c r="E9582" s="378" t="s">
        <v>20097</v>
      </c>
    </row>
    <row r="9583" spans="1:5">
      <c r="A9583" s="387">
        <v>43628</v>
      </c>
      <c r="B9583" s="387" t="s">
        <v>11266</v>
      </c>
      <c r="C9583" s="387" t="s">
        <v>8354</v>
      </c>
      <c r="D9583" s="387" t="s">
        <v>8349</v>
      </c>
      <c r="E9583" s="378" t="s">
        <v>20098</v>
      </c>
    </row>
    <row r="9584" spans="1:5">
      <c r="A9584" s="387">
        <v>39501</v>
      </c>
      <c r="B9584" s="387" t="s">
        <v>11267</v>
      </c>
      <c r="C9584" s="387" t="s">
        <v>8354</v>
      </c>
      <c r="D9584" s="387" t="s">
        <v>8349</v>
      </c>
      <c r="E9584" s="378" t="s">
        <v>20099</v>
      </c>
    </row>
    <row r="9585" spans="1:5">
      <c r="A9585" s="387">
        <v>39499</v>
      </c>
      <c r="B9585" s="387" t="s">
        <v>11268</v>
      </c>
      <c r="C9585" s="387" t="s">
        <v>8354</v>
      </c>
      <c r="D9585" s="387" t="s">
        <v>8349</v>
      </c>
      <c r="E9585" s="378" t="s">
        <v>20100</v>
      </c>
    </row>
    <row r="9586" spans="1:5">
      <c r="A9586" s="387">
        <v>43621</v>
      </c>
      <c r="B9586" s="387" t="s">
        <v>11269</v>
      </c>
      <c r="C9586" s="387" t="s">
        <v>8354</v>
      </c>
      <c r="D9586" s="387" t="s">
        <v>8349</v>
      </c>
      <c r="E9586" s="378" t="s">
        <v>20101</v>
      </c>
    </row>
    <row r="9587" spans="1:5">
      <c r="A9587" s="387">
        <v>3733</v>
      </c>
      <c r="B9587" s="387" t="s">
        <v>11270</v>
      </c>
      <c r="C9587" s="387" t="s">
        <v>8351</v>
      </c>
      <c r="D9587" s="387" t="s">
        <v>8367</v>
      </c>
      <c r="E9587" s="378" t="s">
        <v>15424</v>
      </c>
    </row>
    <row r="9588" spans="1:5">
      <c r="A9588" s="387">
        <v>3731</v>
      </c>
      <c r="B9588" s="387" t="s">
        <v>11271</v>
      </c>
      <c r="C9588" s="387" t="s">
        <v>8351</v>
      </c>
      <c r="D9588" s="387" t="s">
        <v>8367</v>
      </c>
      <c r="E9588" s="378" t="s">
        <v>15425</v>
      </c>
    </row>
    <row r="9589" spans="1:5">
      <c r="A9589" s="387">
        <v>38137</v>
      </c>
      <c r="B9589" s="387" t="s">
        <v>11272</v>
      </c>
      <c r="C9589" s="387" t="s">
        <v>8351</v>
      </c>
      <c r="D9589" s="387" t="s">
        <v>8367</v>
      </c>
      <c r="E9589" s="378" t="s">
        <v>15426</v>
      </c>
    </row>
    <row r="9590" spans="1:5">
      <c r="A9590" s="387">
        <v>38135</v>
      </c>
      <c r="B9590" s="387" t="s">
        <v>11273</v>
      </c>
      <c r="C9590" s="387" t="s">
        <v>8351</v>
      </c>
      <c r="D9590" s="387" t="s">
        <v>8367</v>
      </c>
      <c r="E9590" s="378" t="s">
        <v>15427</v>
      </c>
    </row>
    <row r="9591" spans="1:5">
      <c r="A9591" s="387">
        <v>38138</v>
      </c>
      <c r="B9591" s="387" t="s">
        <v>11274</v>
      </c>
      <c r="C9591" s="387" t="s">
        <v>8351</v>
      </c>
      <c r="D9591" s="387" t="s">
        <v>8367</v>
      </c>
      <c r="E9591" s="378" t="s">
        <v>14244</v>
      </c>
    </row>
    <row r="9592" spans="1:5">
      <c r="A9592" s="387">
        <v>3736</v>
      </c>
      <c r="B9592" s="387" t="s">
        <v>11275</v>
      </c>
      <c r="C9592" s="387" t="s">
        <v>8351</v>
      </c>
      <c r="D9592" s="387" t="s">
        <v>8352</v>
      </c>
      <c r="E9592" s="378" t="s">
        <v>14523</v>
      </c>
    </row>
    <row r="9593" spans="1:5">
      <c r="A9593" s="387">
        <v>3741</v>
      </c>
      <c r="B9593" s="387" t="s">
        <v>11276</v>
      </c>
      <c r="C9593" s="387" t="s">
        <v>8351</v>
      </c>
      <c r="D9593" s="387" t="s">
        <v>8349</v>
      </c>
      <c r="E9593" s="378" t="s">
        <v>20102</v>
      </c>
    </row>
    <row r="9594" spans="1:5">
      <c r="A9594" s="387">
        <v>3745</v>
      </c>
      <c r="B9594" s="387" t="s">
        <v>11277</v>
      </c>
      <c r="C9594" s="387" t="s">
        <v>8351</v>
      </c>
      <c r="D9594" s="387" t="s">
        <v>8349</v>
      </c>
      <c r="E9594" s="378" t="s">
        <v>20103</v>
      </c>
    </row>
    <row r="9595" spans="1:5">
      <c r="A9595" s="387">
        <v>3743</v>
      </c>
      <c r="B9595" s="387" t="s">
        <v>11278</v>
      </c>
      <c r="C9595" s="387" t="s">
        <v>8351</v>
      </c>
      <c r="D9595" s="387" t="s">
        <v>8349</v>
      </c>
      <c r="E9595" s="378" t="s">
        <v>20104</v>
      </c>
    </row>
    <row r="9596" spans="1:5">
      <c r="A9596" s="387">
        <v>3744</v>
      </c>
      <c r="B9596" s="387" t="s">
        <v>11279</v>
      </c>
      <c r="C9596" s="387" t="s">
        <v>8351</v>
      </c>
      <c r="D9596" s="387" t="s">
        <v>8349</v>
      </c>
      <c r="E9596" s="378" t="s">
        <v>20105</v>
      </c>
    </row>
    <row r="9597" spans="1:5">
      <c r="A9597" s="387">
        <v>3739</v>
      </c>
      <c r="B9597" s="387" t="s">
        <v>11280</v>
      </c>
      <c r="C9597" s="387" t="s">
        <v>8351</v>
      </c>
      <c r="D9597" s="387" t="s">
        <v>8349</v>
      </c>
      <c r="E9597" s="378" t="s">
        <v>20106</v>
      </c>
    </row>
    <row r="9598" spans="1:5">
      <c r="A9598" s="387">
        <v>3737</v>
      </c>
      <c r="B9598" s="387" t="s">
        <v>11281</v>
      </c>
      <c r="C9598" s="387" t="s">
        <v>8351</v>
      </c>
      <c r="D9598" s="387" t="s">
        <v>8349</v>
      </c>
      <c r="E9598" s="378" t="s">
        <v>20107</v>
      </c>
    </row>
    <row r="9599" spans="1:5">
      <c r="A9599" s="387">
        <v>3738</v>
      </c>
      <c r="B9599" s="387" t="s">
        <v>11282</v>
      </c>
      <c r="C9599" s="387" t="s">
        <v>8351</v>
      </c>
      <c r="D9599" s="387" t="s">
        <v>8349</v>
      </c>
      <c r="E9599" s="378" t="s">
        <v>19709</v>
      </c>
    </row>
    <row r="9600" spans="1:5">
      <c r="A9600" s="387">
        <v>3747</v>
      </c>
      <c r="B9600" s="387" t="s">
        <v>11283</v>
      </c>
      <c r="C9600" s="387" t="s">
        <v>8351</v>
      </c>
      <c r="D9600" s="387" t="s">
        <v>8349</v>
      </c>
      <c r="E9600" s="378" t="s">
        <v>20105</v>
      </c>
    </row>
    <row r="9601" spans="1:5">
      <c r="A9601" s="387">
        <v>11649</v>
      </c>
      <c r="B9601" s="387" t="s">
        <v>11284</v>
      </c>
      <c r="C9601" s="387" t="s">
        <v>8354</v>
      </c>
      <c r="D9601" s="387" t="s">
        <v>8349</v>
      </c>
      <c r="E9601" s="378" t="s">
        <v>20108</v>
      </c>
    </row>
    <row r="9602" spans="1:5">
      <c r="A9602" s="387">
        <v>11650</v>
      </c>
      <c r="B9602" s="387" t="s">
        <v>11285</v>
      </c>
      <c r="C9602" s="387" t="s">
        <v>8354</v>
      </c>
      <c r="D9602" s="387" t="s">
        <v>8349</v>
      </c>
      <c r="E9602" s="378" t="s">
        <v>20109</v>
      </c>
    </row>
    <row r="9603" spans="1:5">
      <c r="A9603" s="387">
        <v>3742</v>
      </c>
      <c r="B9603" s="387" t="s">
        <v>11286</v>
      </c>
      <c r="C9603" s="387" t="s">
        <v>8351</v>
      </c>
      <c r="D9603" s="387" t="s">
        <v>8349</v>
      </c>
      <c r="E9603" s="378" t="s">
        <v>20110</v>
      </c>
    </row>
    <row r="9604" spans="1:5">
      <c r="A9604" s="387">
        <v>3746</v>
      </c>
      <c r="B9604" s="387" t="s">
        <v>11287</v>
      </c>
      <c r="C9604" s="387" t="s">
        <v>8351</v>
      </c>
      <c r="D9604" s="387" t="s">
        <v>8349</v>
      </c>
      <c r="E9604" s="378" t="s">
        <v>20111</v>
      </c>
    </row>
    <row r="9605" spans="1:5">
      <c r="A9605" s="387">
        <v>21106</v>
      </c>
      <c r="B9605" s="387" t="s">
        <v>11288</v>
      </c>
      <c r="C9605" s="387" t="s">
        <v>8437</v>
      </c>
      <c r="D9605" s="387" t="s">
        <v>8367</v>
      </c>
      <c r="E9605" s="378" t="s">
        <v>15428</v>
      </c>
    </row>
    <row r="9606" spans="1:5">
      <c r="A9606" s="387">
        <v>3755</v>
      </c>
      <c r="B9606" s="387" t="s">
        <v>11289</v>
      </c>
      <c r="C9606" s="387" t="s">
        <v>8354</v>
      </c>
      <c r="D9606" s="387" t="s">
        <v>8349</v>
      </c>
      <c r="E9606" s="378" t="s">
        <v>1005</v>
      </c>
    </row>
    <row r="9607" spans="1:5">
      <c r="A9607" s="387">
        <v>3750</v>
      </c>
      <c r="B9607" s="387" t="s">
        <v>11290</v>
      </c>
      <c r="C9607" s="387" t="s">
        <v>8354</v>
      </c>
      <c r="D9607" s="387" t="s">
        <v>8349</v>
      </c>
      <c r="E9607" s="378" t="s">
        <v>4925</v>
      </c>
    </row>
    <row r="9608" spans="1:5">
      <c r="A9608" s="387">
        <v>3756</v>
      </c>
      <c r="B9608" s="387" t="s">
        <v>11291</v>
      </c>
      <c r="C9608" s="387" t="s">
        <v>8354</v>
      </c>
      <c r="D9608" s="387" t="s">
        <v>8349</v>
      </c>
      <c r="E9608" s="378" t="s">
        <v>20112</v>
      </c>
    </row>
    <row r="9609" spans="1:5">
      <c r="A9609" s="387">
        <v>39377</v>
      </c>
      <c r="B9609" s="387" t="s">
        <v>11292</v>
      </c>
      <c r="C9609" s="387" t="s">
        <v>8354</v>
      </c>
      <c r="D9609" s="387" t="s">
        <v>8349</v>
      </c>
      <c r="E9609" s="378" t="s">
        <v>20113</v>
      </c>
    </row>
    <row r="9610" spans="1:5">
      <c r="A9610" s="387">
        <v>38191</v>
      </c>
      <c r="B9610" s="387" t="s">
        <v>11293</v>
      </c>
      <c r="C9610" s="387" t="s">
        <v>8354</v>
      </c>
      <c r="D9610" s="387" t="s">
        <v>8349</v>
      </c>
      <c r="E9610" s="378" t="s">
        <v>4127</v>
      </c>
    </row>
    <row r="9611" spans="1:5">
      <c r="A9611" s="387">
        <v>39381</v>
      </c>
      <c r="B9611" s="387" t="s">
        <v>11294</v>
      </c>
      <c r="C9611" s="387" t="s">
        <v>8354</v>
      </c>
      <c r="D9611" s="387" t="s">
        <v>8349</v>
      </c>
      <c r="E9611" s="378" t="s">
        <v>7868</v>
      </c>
    </row>
    <row r="9612" spans="1:5">
      <c r="A9612" s="387">
        <v>38780</v>
      </c>
      <c r="B9612" s="387" t="s">
        <v>11295</v>
      </c>
      <c r="C9612" s="387" t="s">
        <v>8354</v>
      </c>
      <c r="D9612" s="387" t="s">
        <v>8349</v>
      </c>
      <c r="E9612" s="378" t="s">
        <v>12015</v>
      </c>
    </row>
    <row r="9613" spans="1:5">
      <c r="A9613" s="387">
        <v>38781</v>
      </c>
      <c r="B9613" s="387" t="s">
        <v>11296</v>
      </c>
      <c r="C9613" s="387" t="s">
        <v>8354</v>
      </c>
      <c r="D9613" s="387" t="s">
        <v>8349</v>
      </c>
      <c r="E9613" s="378" t="s">
        <v>15429</v>
      </c>
    </row>
    <row r="9614" spans="1:5">
      <c r="A9614" s="387">
        <v>38192</v>
      </c>
      <c r="B9614" s="387" t="s">
        <v>11297</v>
      </c>
      <c r="C9614" s="387" t="s">
        <v>8354</v>
      </c>
      <c r="D9614" s="387" t="s">
        <v>8349</v>
      </c>
      <c r="E9614" s="378" t="s">
        <v>16018</v>
      </c>
    </row>
    <row r="9615" spans="1:5">
      <c r="A9615" s="387">
        <v>3753</v>
      </c>
      <c r="B9615" s="387" t="s">
        <v>11298</v>
      </c>
      <c r="C9615" s="387" t="s">
        <v>8354</v>
      </c>
      <c r="D9615" s="387" t="s">
        <v>8349</v>
      </c>
      <c r="E9615" s="378" t="s">
        <v>10434</v>
      </c>
    </row>
    <row r="9616" spans="1:5">
      <c r="A9616" s="387">
        <v>38782</v>
      </c>
      <c r="B9616" s="387" t="s">
        <v>11299</v>
      </c>
      <c r="C9616" s="387" t="s">
        <v>8354</v>
      </c>
      <c r="D9616" s="387" t="s">
        <v>8349</v>
      </c>
      <c r="E9616" s="378" t="s">
        <v>4480</v>
      </c>
    </row>
    <row r="9617" spans="1:5">
      <c r="A9617" s="387">
        <v>38778</v>
      </c>
      <c r="B9617" s="387" t="s">
        <v>11300</v>
      </c>
      <c r="C9617" s="387" t="s">
        <v>8354</v>
      </c>
      <c r="D9617" s="387" t="s">
        <v>8349</v>
      </c>
      <c r="E9617" s="378" t="s">
        <v>4475</v>
      </c>
    </row>
    <row r="9618" spans="1:5">
      <c r="A9618" s="387">
        <v>38779</v>
      </c>
      <c r="B9618" s="387" t="s">
        <v>11301</v>
      </c>
      <c r="C9618" s="387" t="s">
        <v>8354</v>
      </c>
      <c r="D9618" s="387" t="s">
        <v>8349</v>
      </c>
      <c r="E9618" s="378" t="s">
        <v>2550</v>
      </c>
    </row>
    <row r="9619" spans="1:5">
      <c r="A9619" s="387">
        <v>39388</v>
      </c>
      <c r="B9619" s="387" t="s">
        <v>11302</v>
      </c>
      <c r="C9619" s="387" t="s">
        <v>8354</v>
      </c>
      <c r="D9619" s="387" t="s">
        <v>8349</v>
      </c>
      <c r="E9619" s="378" t="s">
        <v>6135</v>
      </c>
    </row>
    <row r="9620" spans="1:5">
      <c r="A9620" s="387">
        <v>39387</v>
      </c>
      <c r="B9620" s="387" t="s">
        <v>11303</v>
      </c>
      <c r="C9620" s="387" t="s">
        <v>8354</v>
      </c>
      <c r="D9620" s="387" t="s">
        <v>8349</v>
      </c>
      <c r="E9620" s="378" t="s">
        <v>5506</v>
      </c>
    </row>
    <row r="9621" spans="1:5">
      <c r="A9621" s="387">
        <v>39386</v>
      </c>
      <c r="B9621" s="387" t="s">
        <v>11304</v>
      </c>
      <c r="C9621" s="387" t="s">
        <v>8354</v>
      </c>
      <c r="D9621" s="387" t="s">
        <v>8349</v>
      </c>
      <c r="E9621" s="378" t="s">
        <v>4413</v>
      </c>
    </row>
    <row r="9622" spans="1:5">
      <c r="A9622" s="387">
        <v>38194</v>
      </c>
      <c r="B9622" s="387" t="s">
        <v>11305</v>
      </c>
      <c r="C9622" s="387" t="s">
        <v>8354</v>
      </c>
      <c r="D9622" s="387" t="s">
        <v>8352</v>
      </c>
      <c r="E9622" s="378" t="s">
        <v>4904</v>
      </c>
    </row>
    <row r="9623" spans="1:5">
      <c r="A9623" s="387">
        <v>38193</v>
      </c>
      <c r="B9623" s="387" t="s">
        <v>11306</v>
      </c>
      <c r="C9623" s="387" t="s">
        <v>8354</v>
      </c>
      <c r="D9623" s="387" t="s">
        <v>8349</v>
      </c>
      <c r="E9623" s="378" t="s">
        <v>15430</v>
      </c>
    </row>
    <row r="9624" spans="1:5">
      <c r="A9624" s="387">
        <v>12216</v>
      </c>
      <c r="B9624" s="387" t="s">
        <v>11307</v>
      </c>
      <c r="C9624" s="387" t="s">
        <v>8354</v>
      </c>
      <c r="D9624" s="387" t="s">
        <v>8349</v>
      </c>
      <c r="E9624" s="378" t="s">
        <v>20114</v>
      </c>
    </row>
    <row r="9625" spans="1:5">
      <c r="A9625" s="387">
        <v>3757</v>
      </c>
      <c r="B9625" s="387" t="s">
        <v>11308</v>
      </c>
      <c r="C9625" s="387" t="s">
        <v>8354</v>
      </c>
      <c r="D9625" s="387" t="s">
        <v>8349</v>
      </c>
      <c r="E9625" s="378" t="s">
        <v>20115</v>
      </c>
    </row>
    <row r="9626" spans="1:5">
      <c r="A9626" s="387">
        <v>3758</v>
      </c>
      <c r="B9626" s="387" t="s">
        <v>11309</v>
      </c>
      <c r="C9626" s="387" t="s">
        <v>8354</v>
      </c>
      <c r="D9626" s="387" t="s">
        <v>8349</v>
      </c>
      <c r="E9626" s="378" t="s">
        <v>16249</v>
      </c>
    </row>
    <row r="9627" spans="1:5">
      <c r="A9627" s="387">
        <v>12214</v>
      </c>
      <c r="B9627" s="387" t="s">
        <v>11310</v>
      </c>
      <c r="C9627" s="387" t="s">
        <v>8354</v>
      </c>
      <c r="D9627" s="387" t="s">
        <v>8349</v>
      </c>
      <c r="E9627" s="378" t="s">
        <v>6811</v>
      </c>
    </row>
    <row r="9628" spans="1:5">
      <c r="A9628" s="387">
        <v>3749</v>
      </c>
      <c r="B9628" s="387" t="s">
        <v>11311</v>
      </c>
      <c r="C9628" s="387" t="s">
        <v>8354</v>
      </c>
      <c r="D9628" s="387" t="s">
        <v>8352</v>
      </c>
      <c r="E9628" s="378" t="s">
        <v>15431</v>
      </c>
    </row>
    <row r="9629" spans="1:5">
      <c r="A9629" s="387">
        <v>3751</v>
      </c>
      <c r="B9629" s="387" t="s">
        <v>11312</v>
      </c>
      <c r="C9629" s="387" t="s">
        <v>8354</v>
      </c>
      <c r="D9629" s="387" t="s">
        <v>8349</v>
      </c>
      <c r="E9629" s="378" t="s">
        <v>3172</v>
      </c>
    </row>
    <row r="9630" spans="1:5">
      <c r="A9630" s="387">
        <v>39376</v>
      </c>
      <c r="B9630" s="387" t="s">
        <v>11313</v>
      </c>
      <c r="C9630" s="387" t="s">
        <v>8354</v>
      </c>
      <c r="D9630" s="387" t="s">
        <v>8349</v>
      </c>
      <c r="E9630" s="378" t="s">
        <v>15432</v>
      </c>
    </row>
    <row r="9631" spans="1:5">
      <c r="A9631" s="387">
        <v>3752</v>
      </c>
      <c r="B9631" s="387" t="s">
        <v>11314</v>
      </c>
      <c r="C9631" s="387" t="s">
        <v>8354</v>
      </c>
      <c r="D9631" s="387" t="s">
        <v>8349</v>
      </c>
      <c r="E9631" s="378" t="s">
        <v>5005</v>
      </c>
    </row>
    <row r="9632" spans="1:5">
      <c r="A9632" s="387">
        <v>746</v>
      </c>
      <c r="B9632" s="387" t="s">
        <v>15433</v>
      </c>
      <c r="C9632" s="387" t="s">
        <v>8354</v>
      </c>
      <c r="D9632" s="387" t="s">
        <v>8352</v>
      </c>
      <c r="E9632" s="378" t="s">
        <v>20116</v>
      </c>
    </row>
    <row r="9633" spans="1:5">
      <c r="A9633" s="387">
        <v>36521</v>
      </c>
      <c r="B9633" s="387" t="s">
        <v>11315</v>
      </c>
      <c r="C9633" s="387" t="s">
        <v>8354</v>
      </c>
      <c r="D9633" s="387" t="s">
        <v>8349</v>
      </c>
      <c r="E9633" s="378" t="s">
        <v>20117</v>
      </c>
    </row>
    <row r="9634" spans="1:5">
      <c r="A9634" s="387">
        <v>36794</v>
      </c>
      <c r="B9634" s="387" t="s">
        <v>11316</v>
      </c>
      <c r="C9634" s="387" t="s">
        <v>8354</v>
      </c>
      <c r="D9634" s="387" t="s">
        <v>8349</v>
      </c>
      <c r="E9634" s="378" t="s">
        <v>20118</v>
      </c>
    </row>
    <row r="9635" spans="1:5">
      <c r="A9635" s="387">
        <v>10426</v>
      </c>
      <c r="B9635" s="387" t="s">
        <v>11317</v>
      </c>
      <c r="C9635" s="387" t="s">
        <v>8354</v>
      </c>
      <c r="D9635" s="387" t="s">
        <v>8349</v>
      </c>
      <c r="E9635" s="378" t="s">
        <v>20119</v>
      </c>
    </row>
    <row r="9636" spans="1:5">
      <c r="A9636" s="387">
        <v>10425</v>
      </c>
      <c r="B9636" s="387" t="s">
        <v>11318</v>
      </c>
      <c r="C9636" s="387" t="s">
        <v>8354</v>
      </c>
      <c r="D9636" s="387" t="s">
        <v>8349</v>
      </c>
      <c r="E9636" s="378" t="s">
        <v>20120</v>
      </c>
    </row>
    <row r="9637" spans="1:5">
      <c r="A9637" s="387">
        <v>10431</v>
      </c>
      <c r="B9637" s="387" t="s">
        <v>11319</v>
      </c>
      <c r="C9637" s="387" t="s">
        <v>8354</v>
      </c>
      <c r="D9637" s="387" t="s">
        <v>8349</v>
      </c>
      <c r="E9637" s="378" t="s">
        <v>20121</v>
      </c>
    </row>
    <row r="9638" spans="1:5">
      <c r="A9638" s="387">
        <v>10429</v>
      </c>
      <c r="B9638" s="387" t="s">
        <v>11320</v>
      </c>
      <c r="C9638" s="387" t="s">
        <v>8354</v>
      </c>
      <c r="D9638" s="387" t="s">
        <v>8349</v>
      </c>
      <c r="E9638" s="378" t="s">
        <v>20122</v>
      </c>
    </row>
    <row r="9639" spans="1:5">
      <c r="A9639" s="387">
        <v>20269</v>
      </c>
      <c r="B9639" s="387" t="s">
        <v>11321</v>
      </c>
      <c r="C9639" s="387" t="s">
        <v>8354</v>
      </c>
      <c r="D9639" s="387" t="s">
        <v>8349</v>
      </c>
      <c r="E9639" s="378" t="s">
        <v>16138</v>
      </c>
    </row>
    <row r="9640" spans="1:5">
      <c r="A9640" s="387">
        <v>20270</v>
      </c>
      <c r="B9640" s="387" t="s">
        <v>11322</v>
      </c>
      <c r="C9640" s="387" t="s">
        <v>8354</v>
      </c>
      <c r="D9640" s="387" t="s">
        <v>8349</v>
      </c>
      <c r="E9640" s="378" t="s">
        <v>20123</v>
      </c>
    </row>
    <row r="9641" spans="1:5">
      <c r="A9641" s="387">
        <v>11696</v>
      </c>
      <c r="B9641" s="387" t="s">
        <v>11323</v>
      </c>
      <c r="C9641" s="387" t="s">
        <v>8354</v>
      </c>
      <c r="D9641" s="387" t="s">
        <v>8349</v>
      </c>
      <c r="E9641" s="378" t="s">
        <v>20124</v>
      </c>
    </row>
    <row r="9642" spans="1:5">
      <c r="A9642" s="387">
        <v>10427</v>
      </c>
      <c r="B9642" s="387" t="s">
        <v>11324</v>
      </c>
      <c r="C9642" s="387" t="s">
        <v>8354</v>
      </c>
      <c r="D9642" s="387" t="s">
        <v>8349</v>
      </c>
      <c r="E9642" s="378" t="s">
        <v>20125</v>
      </c>
    </row>
    <row r="9643" spans="1:5">
      <c r="A9643" s="387">
        <v>10428</v>
      </c>
      <c r="B9643" s="387" t="s">
        <v>11325</v>
      </c>
      <c r="C9643" s="387" t="s">
        <v>8354</v>
      </c>
      <c r="D9643" s="387" t="s">
        <v>8349</v>
      </c>
      <c r="E9643" s="378" t="s">
        <v>20126</v>
      </c>
    </row>
    <row r="9644" spans="1:5">
      <c r="A9644" s="387">
        <v>2354</v>
      </c>
      <c r="B9644" s="387" t="s">
        <v>11326</v>
      </c>
      <c r="C9644" s="387" t="s">
        <v>8557</v>
      </c>
      <c r="D9644" s="387" t="s">
        <v>8349</v>
      </c>
      <c r="E9644" s="378" t="s">
        <v>14211</v>
      </c>
    </row>
    <row r="9645" spans="1:5">
      <c r="A9645" s="387">
        <v>40932</v>
      </c>
      <c r="B9645" s="387" t="s">
        <v>11327</v>
      </c>
      <c r="C9645" s="387" t="s">
        <v>8559</v>
      </c>
      <c r="D9645" s="387" t="s">
        <v>8349</v>
      </c>
      <c r="E9645" s="378" t="s">
        <v>15434</v>
      </c>
    </row>
    <row r="9646" spans="1:5">
      <c r="A9646" s="387">
        <v>10853</v>
      </c>
      <c r="B9646" s="387" t="s">
        <v>11328</v>
      </c>
      <c r="C9646" s="387" t="s">
        <v>8354</v>
      </c>
      <c r="D9646" s="387" t="s">
        <v>8349</v>
      </c>
      <c r="E9646" s="378" t="s">
        <v>20127</v>
      </c>
    </row>
    <row r="9647" spans="1:5">
      <c r="A9647" s="387">
        <v>5093</v>
      </c>
      <c r="B9647" s="387" t="s">
        <v>11329</v>
      </c>
      <c r="C9647" s="387" t="s">
        <v>8855</v>
      </c>
      <c r="D9647" s="387" t="s">
        <v>8349</v>
      </c>
      <c r="E9647" s="378" t="s">
        <v>20128</v>
      </c>
    </row>
    <row r="9648" spans="1:5">
      <c r="A9648" s="387">
        <v>37768</v>
      </c>
      <c r="B9648" s="387" t="s">
        <v>11330</v>
      </c>
      <c r="C9648" s="387" t="s">
        <v>8354</v>
      </c>
      <c r="D9648" s="387" t="s">
        <v>8367</v>
      </c>
      <c r="E9648" s="378" t="s">
        <v>15435</v>
      </c>
    </row>
    <row r="9649" spans="1:5">
      <c r="A9649" s="387">
        <v>37773</v>
      </c>
      <c r="B9649" s="387" t="s">
        <v>11331</v>
      </c>
      <c r="C9649" s="387" t="s">
        <v>8354</v>
      </c>
      <c r="D9649" s="387" t="s">
        <v>8367</v>
      </c>
      <c r="E9649" s="378" t="s">
        <v>15436</v>
      </c>
    </row>
    <row r="9650" spans="1:5">
      <c r="A9650" s="387">
        <v>37769</v>
      </c>
      <c r="B9650" s="387" t="s">
        <v>11332</v>
      </c>
      <c r="C9650" s="387" t="s">
        <v>8354</v>
      </c>
      <c r="D9650" s="387" t="s">
        <v>8367</v>
      </c>
      <c r="E9650" s="378" t="s">
        <v>15437</v>
      </c>
    </row>
    <row r="9651" spans="1:5">
      <c r="A9651" s="387">
        <v>37770</v>
      </c>
      <c r="B9651" s="387" t="s">
        <v>11333</v>
      </c>
      <c r="C9651" s="387" t="s">
        <v>8354</v>
      </c>
      <c r="D9651" s="387" t="s">
        <v>8367</v>
      </c>
      <c r="E9651" s="378" t="s">
        <v>15438</v>
      </c>
    </row>
    <row r="9652" spans="1:5">
      <c r="A9652" s="387">
        <v>38382</v>
      </c>
      <c r="B9652" s="387" t="s">
        <v>11334</v>
      </c>
      <c r="C9652" s="387" t="s">
        <v>8354</v>
      </c>
      <c r="D9652" s="387" t="s">
        <v>8349</v>
      </c>
      <c r="E9652" s="378" t="s">
        <v>6794</v>
      </c>
    </row>
    <row r="9653" spans="1:5">
      <c r="A9653" s="387">
        <v>38383</v>
      </c>
      <c r="B9653" s="387" t="s">
        <v>11335</v>
      </c>
      <c r="C9653" s="387" t="s">
        <v>8354</v>
      </c>
      <c r="D9653" s="387" t="s">
        <v>8349</v>
      </c>
      <c r="E9653" s="378" t="s">
        <v>372</v>
      </c>
    </row>
    <row r="9654" spans="1:5">
      <c r="A9654" s="387">
        <v>3768</v>
      </c>
      <c r="B9654" s="387" t="s">
        <v>11336</v>
      </c>
      <c r="C9654" s="387" t="s">
        <v>8354</v>
      </c>
      <c r="D9654" s="387" t="s">
        <v>8349</v>
      </c>
      <c r="E9654" s="378" t="s">
        <v>9518</v>
      </c>
    </row>
    <row r="9655" spans="1:5">
      <c r="A9655" s="387">
        <v>3767</v>
      </c>
      <c r="B9655" s="387" t="s">
        <v>11337</v>
      </c>
      <c r="C9655" s="387" t="s">
        <v>8354</v>
      </c>
      <c r="D9655" s="387" t="s">
        <v>8349</v>
      </c>
      <c r="E9655" s="378" t="s">
        <v>1469</v>
      </c>
    </row>
    <row r="9656" spans="1:5">
      <c r="A9656" s="387">
        <v>13192</v>
      </c>
      <c r="B9656" s="387" t="s">
        <v>11338</v>
      </c>
      <c r="C9656" s="387" t="s">
        <v>8354</v>
      </c>
      <c r="D9656" s="387" t="s">
        <v>8349</v>
      </c>
      <c r="E9656" s="378" t="s">
        <v>20129</v>
      </c>
    </row>
    <row r="9657" spans="1:5">
      <c r="A9657" s="387">
        <v>38413</v>
      </c>
      <c r="B9657" s="387" t="s">
        <v>11339</v>
      </c>
      <c r="C9657" s="387" t="s">
        <v>8354</v>
      </c>
      <c r="D9657" s="387" t="s">
        <v>8349</v>
      </c>
      <c r="E9657" s="378" t="s">
        <v>20130</v>
      </c>
    </row>
    <row r="9658" spans="1:5">
      <c r="A9658" s="387">
        <v>42440</v>
      </c>
      <c r="B9658" s="387" t="s">
        <v>11340</v>
      </c>
      <c r="C9658" s="387" t="s">
        <v>8354</v>
      </c>
      <c r="D9658" s="387" t="s">
        <v>8367</v>
      </c>
      <c r="E9658" s="378" t="s">
        <v>15439</v>
      </c>
    </row>
    <row r="9659" spans="1:5">
      <c r="A9659" s="387">
        <v>20193</v>
      </c>
      <c r="B9659" s="387" t="s">
        <v>11341</v>
      </c>
      <c r="C9659" s="387" t="s">
        <v>11342</v>
      </c>
      <c r="D9659" s="387" t="s">
        <v>8349</v>
      </c>
      <c r="E9659" s="378" t="s">
        <v>3402</v>
      </c>
    </row>
    <row r="9660" spans="1:5">
      <c r="A9660" s="387">
        <v>10527</v>
      </c>
      <c r="B9660" s="387" t="s">
        <v>11343</v>
      </c>
      <c r="C9660" s="387" t="s">
        <v>11344</v>
      </c>
      <c r="D9660" s="387" t="s">
        <v>8352</v>
      </c>
      <c r="E9660" s="378" t="s">
        <v>3517</v>
      </c>
    </row>
    <row r="9661" spans="1:5">
      <c r="A9661" s="387">
        <v>41805</v>
      </c>
      <c r="B9661" s="387" t="s">
        <v>11345</v>
      </c>
      <c r="C9661" s="387" t="s">
        <v>8559</v>
      </c>
      <c r="D9661" s="387" t="s">
        <v>8367</v>
      </c>
      <c r="E9661" s="378" t="s">
        <v>15440</v>
      </c>
    </row>
    <row r="9662" spans="1:5">
      <c r="A9662" s="387">
        <v>40271</v>
      </c>
      <c r="B9662" s="387" t="s">
        <v>11346</v>
      </c>
      <c r="C9662" s="387" t="s">
        <v>8559</v>
      </c>
      <c r="D9662" s="387" t="s">
        <v>8349</v>
      </c>
      <c r="E9662" s="378" t="s">
        <v>4507</v>
      </c>
    </row>
    <row r="9663" spans="1:5">
      <c r="A9663" s="387">
        <v>40287</v>
      </c>
      <c r="B9663" s="387" t="s">
        <v>11347</v>
      </c>
      <c r="C9663" s="387" t="s">
        <v>8559</v>
      </c>
      <c r="D9663" s="387" t="s">
        <v>8349</v>
      </c>
      <c r="E9663" s="378" t="s">
        <v>630</v>
      </c>
    </row>
    <row r="9664" spans="1:5">
      <c r="A9664" s="387">
        <v>40295</v>
      </c>
      <c r="B9664" s="387" t="s">
        <v>11348</v>
      </c>
      <c r="C9664" s="387" t="s">
        <v>8557</v>
      </c>
      <c r="D9664" s="387" t="s">
        <v>8367</v>
      </c>
      <c r="E9664" s="378" t="s">
        <v>4012</v>
      </c>
    </row>
    <row r="9665" spans="1:5">
      <c r="A9665" s="387">
        <v>745</v>
      </c>
      <c r="B9665" s="387" t="s">
        <v>11349</v>
      </c>
      <c r="C9665" s="387" t="s">
        <v>8557</v>
      </c>
      <c r="D9665" s="387" t="s">
        <v>8367</v>
      </c>
      <c r="E9665" s="378" t="s">
        <v>7635</v>
      </c>
    </row>
    <row r="9666" spans="1:5">
      <c r="A9666" s="387">
        <v>4084</v>
      </c>
      <c r="B9666" s="387" t="s">
        <v>11350</v>
      </c>
      <c r="C9666" s="387" t="s">
        <v>8557</v>
      </c>
      <c r="D9666" s="387" t="s">
        <v>8349</v>
      </c>
      <c r="E9666" s="378" t="s">
        <v>7573</v>
      </c>
    </row>
    <row r="9667" spans="1:5">
      <c r="A9667" s="387">
        <v>743</v>
      </c>
      <c r="B9667" s="387" t="s">
        <v>11351</v>
      </c>
      <c r="C9667" s="387" t="s">
        <v>8557</v>
      </c>
      <c r="D9667" s="387" t="s">
        <v>8352</v>
      </c>
      <c r="E9667" s="378" t="s">
        <v>7573</v>
      </c>
    </row>
    <row r="9668" spans="1:5">
      <c r="A9668" s="387">
        <v>40293</v>
      </c>
      <c r="B9668" s="387" t="s">
        <v>11352</v>
      </c>
      <c r="C9668" s="387" t="s">
        <v>8557</v>
      </c>
      <c r="D9668" s="387" t="s">
        <v>8349</v>
      </c>
      <c r="E9668" s="378" t="s">
        <v>20131</v>
      </c>
    </row>
    <row r="9669" spans="1:5">
      <c r="A9669" s="387">
        <v>40294</v>
      </c>
      <c r="B9669" s="387" t="s">
        <v>11353</v>
      </c>
      <c r="C9669" s="387" t="s">
        <v>8557</v>
      </c>
      <c r="D9669" s="387" t="s">
        <v>8349</v>
      </c>
      <c r="E9669" s="378" t="s">
        <v>7573</v>
      </c>
    </row>
    <row r="9670" spans="1:5">
      <c r="A9670" s="387">
        <v>4085</v>
      </c>
      <c r="B9670" s="387" t="s">
        <v>11354</v>
      </c>
      <c r="C9670" s="387" t="s">
        <v>8557</v>
      </c>
      <c r="D9670" s="387" t="s">
        <v>8349</v>
      </c>
      <c r="E9670" s="378" t="s">
        <v>353</v>
      </c>
    </row>
    <row r="9671" spans="1:5">
      <c r="A9671" s="387">
        <v>10775</v>
      </c>
      <c r="B9671" s="387" t="s">
        <v>11355</v>
      </c>
      <c r="C9671" s="387" t="s">
        <v>8559</v>
      </c>
      <c r="D9671" s="387" t="s">
        <v>8367</v>
      </c>
      <c r="E9671" s="378" t="s">
        <v>15026</v>
      </c>
    </row>
    <row r="9672" spans="1:5">
      <c r="A9672" s="387">
        <v>10776</v>
      </c>
      <c r="B9672" s="387" t="s">
        <v>11356</v>
      </c>
      <c r="C9672" s="387" t="s">
        <v>8559</v>
      </c>
      <c r="D9672" s="387" t="s">
        <v>8367</v>
      </c>
      <c r="E9672" s="378" t="s">
        <v>15441</v>
      </c>
    </row>
    <row r="9673" spans="1:5">
      <c r="A9673" s="387">
        <v>10779</v>
      </c>
      <c r="B9673" s="387" t="s">
        <v>11357</v>
      </c>
      <c r="C9673" s="387" t="s">
        <v>8559</v>
      </c>
      <c r="D9673" s="387" t="s">
        <v>8367</v>
      </c>
      <c r="E9673" s="378" t="s">
        <v>15442</v>
      </c>
    </row>
    <row r="9674" spans="1:5">
      <c r="A9674" s="387">
        <v>10777</v>
      </c>
      <c r="B9674" s="387" t="s">
        <v>11358</v>
      </c>
      <c r="C9674" s="387" t="s">
        <v>8559</v>
      </c>
      <c r="D9674" s="387" t="s">
        <v>8367</v>
      </c>
      <c r="E9674" s="378" t="s">
        <v>15443</v>
      </c>
    </row>
    <row r="9675" spans="1:5">
      <c r="A9675" s="387">
        <v>10778</v>
      </c>
      <c r="B9675" s="387" t="s">
        <v>11359</v>
      </c>
      <c r="C9675" s="387" t="s">
        <v>8559</v>
      </c>
      <c r="D9675" s="387" t="s">
        <v>8367</v>
      </c>
      <c r="E9675" s="378" t="s">
        <v>15442</v>
      </c>
    </row>
    <row r="9676" spans="1:5">
      <c r="A9676" s="387">
        <v>40339</v>
      </c>
      <c r="B9676" s="387" t="s">
        <v>11360</v>
      </c>
      <c r="C9676" s="387" t="s">
        <v>8559</v>
      </c>
      <c r="D9676" s="387" t="s">
        <v>8349</v>
      </c>
      <c r="E9676" s="378" t="s">
        <v>630</v>
      </c>
    </row>
    <row r="9677" spans="1:5">
      <c r="A9677" s="387">
        <v>3355</v>
      </c>
      <c r="B9677" s="387" t="s">
        <v>11361</v>
      </c>
      <c r="C9677" s="387" t="s">
        <v>8557</v>
      </c>
      <c r="D9677" s="387" t="s">
        <v>8367</v>
      </c>
      <c r="E9677" s="378" t="s">
        <v>11362</v>
      </c>
    </row>
    <row r="9678" spans="1:5">
      <c r="A9678" s="387">
        <v>39814</v>
      </c>
      <c r="B9678" s="387" t="s">
        <v>11363</v>
      </c>
      <c r="C9678" s="387" t="s">
        <v>8557</v>
      </c>
      <c r="D9678" s="387" t="s">
        <v>8367</v>
      </c>
      <c r="E9678" s="378" t="s">
        <v>11364</v>
      </c>
    </row>
    <row r="9679" spans="1:5">
      <c r="A9679" s="387">
        <v>10749</v>
      </c>
      <c r="B9679" s="387" t="s">
        <v>11365</v>
      </c>
      <c r="C9679" s="387" t="s">
        <v>8559</v>
      </c>
      <c r="D9679" s="387" t="s">
        <v>8349</v>
      </c>
      <c r="E9679" s="378" t="s">
        <v>4289</v>
      </c>
    </row>
    <row r="9680" spans="1:5">
      <c r="A9680" s="387">
        <v>40290</v>
      </c>
      <c r="B9680" s="387" t="s">
        <v>11366</v>
      </c>
      <c r="C9680" s="387" t="s">
        <v>8559</v>
      </c>
      <c r="D9680" s="387" t="s">
        <v>8349</v>
      </c>
      <c r="E9680" s="378" t="s">
        <v>1101</v>
      </c>
    </row>
    <row r="9681" spans="1:5">
      <c r="A9681" s="387">
        <v>3346</v>
      </c>
      <c r="B9681" s="387" t="s">
        <v>11367</v>
      </c>
      <c r="C9681" s="387" t="s">
        <v>8557</v>
      </c>
      <c r="D9681" s="387" t="s">
        <v>8367</v>
      </c>
      <c r="E9681" s="378" t="s">
        <v>18725</v>
      </c>
    </row>
    <row r="9682" spans="1:5">
      <c r="A9682" s="387">
        <v>3348</v>
      </c>
      <c r="B9682" s="387" t="s">
        <v>11368</v>
      </c>
      <c r="C9682" s="387" t="s">
        <v>8557</v>
      </c>
      <c r="D9682" s="387" t="s">
        <v>8367</v>
      </c>
      <c r="E9682" s="378" t="s">
        <v>4751</v>
      </c>
    </row>
    <row r="9683" spans="1:5">
      <c r="A9683" s="387">
        <v>39833</v>
      </c>
      <c r="B9683" s="387" t="s">
        <v>11370</v>
      </c>
      <c r="C9683" s="387" t="s">
        <v>8557</v>
      </c>
      <c r="D9683" s="387" t="s">
        <v>8367</v>
      </c>
      <c r="E9683" s="378" t="s">
        <v>14983</v>
      </c>
    </row>
    <row r="9684" spans="1:5">
      <c r="A9684" s="387">
        <v>7252</v>
      </c>
      <c r="B9684" s="387" t="s">
        <v>11371</v>
      </c>
      <c r="C9684" s="387" t="s">
        <v>8557</v>
      </c>
      <c r="D9684" s="387" t="s">
        <v>8367</v>
      </c>
      <c r="E9684" s="378" t="s">
        <v>7573</v>
      </c>
    </row>
    <row r="9685" spans="1:5">
      <c r="A9685" s="387">
        <v>4778</v>
      </c>
      <c r="B9685" s="387" t="s">
        <v>11372</v>
      </c>
      <c r="C9685" s="387" t="s">
        <v>8557</v>
      </c>
      <c r="D9685" s="387" t="s">
        <v>8367</v>
      </c>
      <c r="E9685" s="378" t="s">
        <v>14275</v>
      </c>
    </row>
    <row r="9686" spans="1:5">
      <c r="A9686" s="387">
        <v>4780</v>
      </c>
      <c r="B9686" s="387" t="s">
        <v>11373</v>
      </c>
      <c r="C9686" s="387" t="s">
        <v>8557</v>
      </c>
      <c r="D9686" s="387" t="s">
        <v>8367</v>
      </c>
      <c r="E9686" s="378" t="s">
        <v>7635</v>
      </c>
    </row>
    <row r="9687" spans="1:5">
      <c r="A9687" s="387">
        <v>10809</v>
      </c>
      <c r="B9687" s="387" t="s">
        <v>11375</v>
      </c>
      <c r="C9687" s="387" t="s">
        <v>8557</v>
      </c>
      <c r="D9687" s="387" t="s">
        <v>8367</v>
      </c>
      <c r="E9687" s="378" t="s">
        <v>10443</v>
      </c>
    </row>
    <row r="9688" spans="1:5">
      <c r="A9688" s="387">
        <v>10811</v>
      </c>
      <c r="B9688" s="387" t="s">
        <v>11376</v>
      </c>
      <c r="C9688" s="387" t="s">
        <v>8557</v>
      </c>
      <c r="D9688" s="387" t="s">
        <v>8367</v>
      </c>
      <c r="E9688" s="378" t="s">
        <v>1460</v>
      </c>
    </row>
    <row r="9689" spans="1:5">
      <c r="A9689" s="387">
        <v>7247</v>
      </c>
      <c r="B9689" s="387" t="s">
        <v>11377</v>
      </c>
      <c r="C9689" s="387" t="s">
        <v>8557</v>
      </c>
      <c r="D9689" s="387" t="s">
        <v>8367</v>
      </c>
      <c r="E9689" s="378" t="s">
        <v>7573</v>
      </c>
    </row>
    <row r="9690" spans="1:5">
      <c r="A9690" s="387">
        <v>40291</v>
      </c>
      <c r="B9690" s="387" t="s">
        <v>11378</v>
      </c>
      <c r="C9690" s="387" t="s">
        <v>8559</v>
      </c>
      <c r="D9690" s="387" t="s">
        <v>8349</v>
      </c>
      <c r="E9690" s="378" t="s">
        <v>20132</v>
      </c>
    </row>
    <row r="9691" spans="1:5">
      <c r="A9691" s="387">
        <v>40275</v>
      </c>
      <c r="B9691" s="387" t="s">
        <v>11379</v>
      </c>
      <c r="C9691" s="387" t="s">
        <v>8559</v>
      </c>
      <c r="D9691" s="387" t="s">
        <v>8349</v>
      </c>
      <c r="E9691" s="378" t="s">
        <v>3517</v>
      </c>
    </row>
    <row r="9692" spans="1:5">
      <c r="A9692" s="387">
        <v>42408</v>
      </c>
      <c r="B9692" s="387" t="s">
        <v>11380</v>
      </c>
      <c r="C9692" s="387" t="s">
        <v>8351</v>
      </c>
      <c r="D9692" s="387" t="s">
        <v>8349</v>
      </c>
      <c r="E9692" s="378" t="s">
        <v>14975</v>
      </c>
    </row>
    <row r="9693" spans="1:5">
      <c r="A9693" s="387">
        <v>3777</v>
      </c>
      <c r="B9693" s="387" t="s">
        <v>11381</v>
      </c>
      <c r="C9693" s="387" t="s">
        <v>8351</v>
      </c>
      <c r="D9693" s="387" t="s">
        <v>8352</v>
      </c>
      <c r="E9693" s="378" t="s">
        <v>828</v>
      </c>
    </row>
    <row r="9694" spans="1:5">
      <c r="A9694" s="387">
        <v>3798</v>
      </c>
      <c r="B9694" s="387" t="s">
        <v>11382</v>
      </c>
      <c r="C9694" s="387" t="s">
        <v>8354</v>
      </c>
      <c r="D9694" s="387" t="s">
        <v>8367</v>
      </c>
      <c r="E9694" s="378" t="s">
        <v>15444</v>
      </c>
    </row>
    <row r="9695" spans="1:5">
      <c r="A9695" s="387">
        <v>38769</v>
      </c>
      <c r="B9695" s="387" t="s">
        <v>11383</v>
      </c>
      <c r="C9695" s="387" t="s">
        <v>8354</v>
      </c>
      <c r="D9695" s="387" t="s">
        <v>8367</v>
      </c>
      <c r="E9695" s="378" t="s">
        <v>18907</v>
      </c>
    </row>
    <row r="9696" spans="1:5">
      <c r="A9696" s="387">
        <v>39510</v>
      </c>
      <c r="B9696" s="387" t="s">
        <v>11384</v>
      </c>
      <c r="C9696" s="387" t="s">
        <v>8354</v>
      </c>
      <c r="D9696" s="387" t="s">
        <v>8367</v>
      </c>
      <c r="E9696" s="378" t="s">
        <v>20133</v>
      </c>
    </row>
    <row r="9697" spans="1:5">
      <c r="A9697" s="387">
        <v>38776</v>
      </c>
      <c r="B9697" s="387" t="s">
        <v>11385</v>
      </c>
      <c r="C9697" s="387" t="s">
        <v>8354</v>
      </c>
      <c r="D9697" s="387" t="s">
        <v>8367</v>
      </c>
      <c r="E9697" s="378" t="s">
        <v>20134</v>
      </c>
    </row>
    <row r="9698" spans="1:5">
      <c r="A9698" s="387">
        <v>38774</v>
      </c>
      <c r="B9698" s="387" t="s">
        <v>11386</v>
      </c>
      <c r="C9698" s="387" t="s">
        <v>8354</v>
      </c>
      <c r="D9698" s="387" t="s">
        <v>8349</v>
      </c>
      <c r="E9698" s="378" t="s">
        <v>6802</v>
      </c>
    </row>
    <row r="9699" spans="1:5">
      <c r="A9699" s="387">
        <v>42247</v>
      </c>
      <c r="B9699" s="387" t="s">
        <v>11387</v>
      </c>
      <c r="C9699" s="387" t="s">
        <v>8354</v>
      </c>
      <c r="D9699" s="387" t="s">
        <v>8349</v>
      </c>
      <c r="E9699" s="378" t="s">
        <v>20135</v>
      </c>
    </row>
    <row r="9700" spans="1:5">
      <c r="A9700" s="387">
        <v>42248</v>
      </c>
      <c r="B9700" s="387" t="s">
        <v>11388</v>
      </c>
      <c r="C9700" s="387" t="s">
        <v>8354</v>
      </c>
      <c r="D9700" s="387" t="s">
        <v>8349</v>
      </c>
      <c r="E9700" s="378" t="s">
        <v>20136</v>
      </c>
    </row>
    <row r="9701" spans="1:5">
      <c r="A9701" s="387">
        <v>42249</v>
      </c>
      <c r="B9701" s="387" t="s">
        <v>11389</v>
      </c>
      <c r="C9701" s="387" t="s">
        <v>8354</v>
      </c>
      <c r="D9701" s="387" t="s">
        <v>8349</v>
      </c>
      <c r="E9701" s="378" t="s">
        <v>20137</v>
      </c>
    </row>
    <row r="9702" spans="1:5">
      <c r="A9702" s="387">
        <v>42244</v>
      </c>
      <c r="B9702" s="387" t="s">
        <v>11390</v>
      </c>
      <c r="C9702" s="387" t="s">
        <v>8354</v>
      </c>
      <c r="D9702" s="387" t="s">
        <v>8349</v>
      </c>
      <c r="E9702" s="378" t="s">
        <v>20138</v>
      </c>
    </row>
    <row r="9703" spans="1:5">
      <c r="A9703" s="387">
        <v>42245</v>
      </c>
      <c r="B9703" s="387" t="s">
        <v>11391</v>
      </c>
      <c r="C9703" s="387" t="s">
        <v>8354</v>
      </c>
      <c r="D9703" s="387" t="s">
        <v>8349</v>
      </c>
      <c r="E9703" s="378" t="s">
        <v>20139</v>
      </c>
    </row>
    <row r="9704" spans="1:5">
      <c r="A9704" s="387">
        <v>42246</v>
      </c>
      <c r="B9704" s="387" t="s">
        <v>11392</v>
      </c>
      <c r="C9704" s="387" t="s">
        <v>8354</v>
      </c>
      <c r="D9704" s="387" t="s">
        <v>8349</v>
      </c>
      <c r="E9704" s="378" t="s">
        <v>20140</v>
      </c>
    </row>
    <row r="9705" spans="1:5">
      <c r="A9705" s="387">
        <v>42243</v>
      </c>
      <c r="B9705" s="387" t="s">
        <v>11393</v>
      </c>
      <c r="C9705" s="387" t="s">
        <v>8354</v>
      </c>
      <c r="D9705" s="387" t="s">
        <v>8349</v>
      </c>
      <c r="E9705" s="378" t="s">
        <v>20141</v>
      </c>
    </row>
    <row r="9706" spans="1:5">
      <c r="A9706" s="387">
        <v>38889</v>
      </c>
      <c r="B9706" s="387" t="s">
        <v>11394</v>
      </c>
      <c r="C9706" s="387" t="s">
        <v>8354</v>
      </c>
      <c r="D9706" s="387" t="s">
        <v>8367</v>
      </c>
      <c r="E9706" s="378" t="s">
        <v>20142</v>
      </c>
    </row>
    <row r="9707" spans="1:5">
      <c r="A9707" s="387">
        <v>38784</v>
      </c>
      <c r="B9707" s="387" t="s">
        <v>11395</v>
      </c>
      <c r="C9707" s="387" t="s">
        <v>8354</v>
      </c>
      <c r="D9707" s="387" t="s">
        <v>8367</v>
      </c>
      <c r="E9707" s="378" t="s">
        <v>20143</v>
      </c>
    </row>
    <row r="9708" spans="1:5">
      <c r="A9708" s="387">
        <v>3788</v>
      </c>
      <c r="B9708" s="387" t="s">
        <v>11396</v>
      </c>
      <c r="C9708" s="387" t="s">
        <v>8354</v>
      </c>
      <c r="D9708" s="387" t="s">
        <v>8367</v>
      </c>
      <c r="E9708" s="378" t="s">
        <v>15445</v>
      </c>
    </row>
    <row r="9709" spans="1:5">
      <c r="A9709" s="387">
        <v>12230</v>
      </c>
      <c r="B9709" s="387" t="s">
        <v>11397</v>
      </c>
      <c r="C9709" s="387" t="s">
        <v>8354</v>
      </c>
      <c r="D9709" s="387" t="s">
        <v>8367</v>
      </c>
      <c r="E9709" s="378" t="s">
        <v>18479</v>
      </c>
    </row>
    <row r="9710" spans="1:5">
      <c r="A9710" s="387">
        <v>3780</v>
      </c>
      <c r="B9710" s="387" t="s">
        <v>11398</v>
      </c>
      <c r="C9710" s="387" t="s">
        <v>8354</v>
      </c>
      <c r="D9710" s="387" t="s">
        <v>8367</v>
      </c>
      <c r="E9710" s="378" t="s">
        <v>20144</v>
      </c>
    </row>
    <row r="9711" spans="1:5">
      <c r="A9711" s="387">
        <v>12231</v>
      </c>
      <c r="B9711" s="387" t="s">
        <v>11399</v>
      </c>
      <c r="C9711" s="387" t="s">
        <v>8354</v>
      </c>
      <c r="D9711" s="387" t="s">
        <v>8367</v>
      </c>
      <c r="E9711" s="378" t="s">
        <v>5024</v>
      </c>
    </row>
    <row r="9712" spans="1:5">
      <c r="A9712" s="387">
        <v>3811</v>
      </c>
      <c r="B9712" s="387" t="s">
        <v>11400</v>
      </c>
      <c r="C9712" s="387" t="s">
        <v>8354</v>
      </c>
      <c r="D9712" s="387" t="s">
        <v>8367</v>
      </c>
      <c r="E9712" s="378" t="s">
        <v>20145</v>
      </c>
    </row>
    <row r="9713" spans="1:5">
      <c r="A9713" s="387">
        <v>12232</v>
      </c>
      <c r="B9713" s="387" t="s">
        <v>11401</v>
      </c>
      <c r="C9713" s="387" t="s">
        <v>8354</v>
      </c>
      <c r="D9713" s="387" t="s">
        <v>8367</v>
      </c>
      <c r="E9713" s="378" t="s">
        <v>14537</v>
      </c>
    </row>
    <row r="9714" spans="1:5">
      <c r="A9714" s="387">
        <v>3799</v>
      </c>
      <c r="B9714" s="387" t="s">
        <v>11402</v>
      </c>
      <c r="C9714" s="387" t="s">
        <v>8354</v>
      </c>
      <c r="D9714" s="387" t="s">
        <v>8367</v>
      </c>
      <c r="E9714" s="378" t="s">
        <v>20146</v>
      </c>
    </row>
    <row r="9715" spans="1:5">
      <c r="A9715" s="387">
        <v>12239</v>
      </c>
      <c r="B9715" s="387" t="s">
        <v>11403</v>
      </c>
      <c r="C9715" s="387" t="s">
        <v>8354</v>
      </c>
      <c r="D9715" s="387" t="s">
        <v>8367</v>
      </c>
      <c r="E9715" s="378" t="s">
        <v>17250</v>
      </c>
    </row>
    <row r="9716" spans="1:5">
      <c r="A9716" s="387">
        <v>38773</v>
      </c>
      <c r="B9716" s="387" t="s">
        <v>11404</v>
      </c>
      <c r="C9716" s="387" t="s">
        <v>8354</v>
      </c>
      <c r="D9716" s="387" t="s">
        <v>8367</v>
      </c>
      <c r="E9716" s="378" t="s">
        <v>1210</v>
      </c>
    </row>
    <row r="9717" spans="1:5">
      <c r="A9717" s="387">
        <v>12271</v>
      </c>
      <c r="B9717" s="387" t="s">
        <v>11406</v>
      </c>
      <c r="C9717" s="387" t="s">
        <v>8354</v>
      </c>
      <c r="D9717" s="387" t="s">
        <v>8367</v>
      </c>
      <c r="E9717" s="378" t="s">
        <v>20147</v>
      </c>
    </row>
    <row r="9718" spans="1:5">
      <c r="A9718" s="387">
        <v>38785</v>
      </c>
      <c r="B9718" s="387" t="s">
        <v>11407</v>
      </c>
      <c r="C9718" s="387" t="s">
        <v>8354</v>
      </c>
      <c r="D9718" s="387" t="s">
        <v>8367</v>
      </c>
      <c r="E9718" s="378" t="s">
        <v>18502</v>
      </c>
    </row>
    <row r="9719" spans="1:5">
      <c r="A9719" s="387">
        <v>38786</v>
      </c>
      <c r="B9719" s="387" t="s">
        <v>11408</v>
      </c>
      <c r="C9719" s="387" t="s">
        <v>8354</v>
      </c>
      <c r="D9719" s="387" t="s">
        <v>8367</v>
      </c>
      <c r="E9719" s="378" t="s">
        <v>20148</v>
      </c>
    </row>
    <row r="9720" spans="1:5">
      <c r="A9720" s="387">
        <v>39385</v>
      </c>
      <c r="B9720" s="387" t="s">
        <v>11409</v>
      </c>
      <c r="C9720" s="387" t="s">
        <v>8354</v>
      </c>
      <c r="D9720" s="387" t="s">
        <v>8349</v>
      </c>
      <c r="E9720" s="378" t="s">
        <v>17907</v>
      </c>
    </row>
    <row r="9721" spans="1:5">
      <c r="A9721" s="387">
        <v>39389</v>
      </c>
      <c r="B9721" s="387" t="s">
        <v>11410</v>
      </c>
      <c r="C9721" s="387" t="s">
        <v>8354</v>
      </c>
      <c r="D9721" s="387" t="s">
        <v>8349</v>
      </c>
      <c r="E9721" s="378" t="s">
        <v>14447</v>
      </c>
    </row>
    <row r="9722" spans="1:5">
      <c r="A9722" s="387">
        <v>39390</v>
      </c>
      <c r="B9722" s="387" t="s">
        <v>11411</v>
      </c>
      <c r="C9722" s="387" t="s">
        <v>8354</v>
      </c>
      <c r="D9722" s="387" t="s">
        <v>8349</v>
      </c>
      <c r="E9722" s="378" t="s">
        <v>14931</v>
      </c>
    </row>
    <row r="9723" spans="1:5">
      <c r="A9723" s="387">
        <v>39391</v>
      </c>
      <c r="B9723" s="387" t="s">
        <v>11412</v>
      </c>
      <c r="C9723" s="387" t="s">
        <v>8354</v>
      </c>
      <c r="D9723" s="387" t="s">
        <v>8349</v>
      </c>
      <c r="E9723" s="378" t="s">
        <v>17675</v>
      </c>
    </row>
    <row r="9724" spans="1:5">
      <c r="A9724" s="387">
        <v>3803</v>
      </c>
      <c r="B9724" s="387" t="s">
        <v>11413</v>
      </c>
      <c r="C9724" s="387" t="s">
        <v>8354</v>
      </c>
      <c r="D9724" s="387" t="s">
        <v>8367</v>
      </c>
      <c r="E9724" s="378" t="s">
        <v>8980</v>
      </c>
    </row>
    <row r="9725" spans="1:5">
      <c r="A9725" s="387">
        <v>38770</v>
      </c>
      <c r="B9725" s="387" t="s">
        <v>11414</v>
      </c>
      <c r="C9725" s="387" t="s">
        <v>8354</v>
      </c>
      <c r="D9725" s="387" t="s">
        <v>8367</v>
      </c>
      <c r="E9725" s="378" t="s">
        <v>18637</v>
      </c>
    </row>
    <row r="9726" spans="1:5">
      <c r="A9726" s="387">
        <v>12267</v>
      </c>
      <c r="B9726" s="387" t="s">
        <v>11415</v>
      </c>
      <c r="C9726" s="387" t="s">
        <v>8354</v>
      </c>
      <c r="D9726" s="387" t="s">
        <v>8367</v>
      </c>
      <c r="E9726" s="378" t="s">
        <v>20149</v>
      </c>
    </row>
    <row r="9727" spans="1:5">
      <c r="A9727" s="387">
        <v>43265</v>
      </c>
      <c r="B9727" s="387" t="s">
        <v>11416</v>
      </c>
      <c r="C9727" s="387" t="s">
        <v>8354</v>
      </c>
      <c r="D9727" s="387" t="s">
        <v>8349</v>
      </c>
      <c r="E9727" s="378" t="s">
        <v>20150</v>
      </c>
    </row>
    <row r="9728" spans="1:5">
      <c r="A9728" s="387">
        <v>12266</v>
      </c>
      <c r="B9728" s="387" t="s">
        <v>11417</v>
      </c>
      <c r="C9728" s="387" t="s">
        <v>8354</v>
      </c>
      <c r="D9728" s="387" t="s">
        <v>8367</v>
      </c>
      <c r="E9728" s="378" t="s">
        <v>15446</v>
      </c>
    </row>
    <row r="9729" spans="1:5">
      <c r="A9729" s="387">
        <v>39378</v>
      </c>
      <c r="B9729" s="387" t="s">
        <v>11418</v>
      </c>
      <c r="C9729" s="387" t="s">
        <v>8354</v>
      </c>
      <c r="D9729" s="387" t="s">
        <v>8367</v>
      </c>
      <c r="E9729" s="378" t="s">
        <v>20151</v>
      </c>
    </row>
    <row r="9730" spans="1:5">
      <c r="A9730" s="387">
        <v>43543</v>
      </c>
      <c r="B9730" s="387" t="s">
        <v>11419</v>
      </c>
      <c r="C9730" s="387" t="s">
        <v>8354</v>
      </c>
      <c r="D9730" s="387" t="s">
        <v>8367</v>
      </c>
      <c r="E9730" s="378" t="s">
        <v>20152</v>
      </c>
    </row>
    <row r="9731" spans="1:5">
      <c r="A9731" s="387">
        <v>38775</v>
      </c>
      <c r="B9731" s="387" t="s">
        <v>11420</v>
      </c>
      <c r="C9731" s="387" t="s">
        <v>8354</v>
      </c>
      <c r="D9731" s="387" t="s">
        <v>8367</v>
      </c>
      <c r="E9731" s="378" t="s">
        <v>15447</v>
      </c>
    </row>
    <row r="9732" spans="1:5">
      <c r="A9732" s="387">
        <v>21119</v>
      </c>
      <c r="B9732" s="387" t="s">
        <v>11421</v>
      </c>
      <c r="C9732" s="387" t="s">
        <v>8354</v>
      </c>
      <c r="D9732" s="387" t="s">
        <v>8349</v>
      </c>
      <c r="E9732" s="378" t="s">
        <v>7560</v>
      </c>
    </row>
    <row r="9733" spans="1:5">
      <c r="A9733" s="387">
        <v>37974</v>
      </c>
      <c r="B9733" s="387" t="s">
        <v>11422</v>
      </c>
      <c r="C9733" s="387" t="s">
        <v>8354</v>
      </c>
      <c r="D9733" s="387" t="s">
        <v>8349</v>
      </c>
      <c r="E9733" s="378" t="s">
        <v>1016</v>
      </c>
    </row>
    <row r="9734" spans="1:5">
      <c r="A9734" s="387">
        <v>37975</v>
      </c>
      <c r="B9734" s="387" t="s">
        <v>11423</v>
      </c>
      <c r="C9734" s="387" t="s">
        <v>8354</v>
      </c>
      <c r="D9734" s="387" t="s">
        <v>8349</v>
      </c>
      <c r="E9734" s="378" t="s">
        <v>17790</v>
      </c>
    </row>
    <row r="9735" spans="1:5">
      <c r="A9735" s="387">
        <v>37976</v>
      </c>
      <c r="B9735" s="387" t="s">
        <v>11424</v>
      </c>
      <c r="C9735" s="387" t="s">
        <v>8354</v>
      </c>
      <c r="D9735" s="387" t="s">
        <v>8349</v>
      </c>
      <c r="E9735" s="378" t="s">
        <v>5437</v>
      </c>
    </row>
    <row r="9736" spans="1:5">
      <c r="A9736" s="387">
        <v>37977</v>
      </c>
      <c r="B9736" s="387" t="s">
        <v>11425</v>
      </c>
      <c r="C9736" s="387" t="s">
        <v>8354</v>
      </c>
      <c r="D9736" s="387" t="s">
        <v>8349</v>
      </c>
      <c r="E9736" s="378" t="s">
        <v>5020</v>
      </c>
    </row>
    <row r="9737" spans="1:5">
      <c r="A9737" s="387">
        <v>37978</v>
      </c>
      <c r="B9737" s="387" t="s">
        <v>11426</v>
      </c>
      <c r="C9737" s="387" t="s">
        <v>8354</v>
      </c>
      <c r="D9737" s="387" t="s">
        <v>8349</v>
      </c>
      <c r="E9737" s="378" t="s">
        <v>20153</v>
      </c>
    </row>
    <row r="9738" spans="1:5">
      <c r="A9738" s="387">
        <v>37979</v>
      </c>
      <c r="B9738" s="387" t="s">
        <v>11427</v>
      </c>
      <c r="C9738" s="387" t="s">
        <v>8354</v>
      </c>
      <c r="D9738" s="387" t="s">
        <v>8349</v>
      </c>
      <c r="E9738" s="378" t="s">
        <v>20154</v>
      </c>
    </row>
    <row r="9739" spans="1:5">
      <c r="A9739" s="387">
        <v>37980</v>
      </c>
      <c r="B9739" s="387" t="s">
        <v>11428</v>
      </c>
      <c r="C9739" s="387" t="s">
        <v>8354</v>
      </c>
      <c r="D9739" s="387" t="s">
        <v>8349</v>
      </c>
      <c r="E9739" s="378" t="s">
        <v>20155</v>
      </c>
    </row>
    <row r="9740" spans="1:5">
      <c r="A9740" s="387">
        <v>36147</v>
      </c>
      <c r="B9740" s="387" t="s">
        <v>11429</v>
      </c>
      <c r="C9740" s="387" t="s">
        <v>8855</v>
      </c>
      <c r="D9740" s="387" t="s">
        <v>8349</v>
      </c>
      <c r="E9740" s="378" t="s">
        <v>20156</v>
      </c>
    </row>
    <row r="9741" spans="1:5">
      <c r="A9741" s="387">
        <v>12731</v>
      </c>
      <c r="B9741" s="387" t="s">
        <v>11430</v>
      </c>
      <c r="C9741" s="387" t="s">
        <v>8354</v>
      </c>
      <c r="D9741" s="387" t="s">
        <v>8367</v>
      </c>
      <c r="E9741" s="378" t="s">
        <v>15448</v>
      </c>
    </row>
    <row r="9742" spans="1:5">
      <c r="A9742" s="387">
        <v>12723</v>
      </c>
      <c r="B9742" s="387" t="s">
        <v>11431</v>
      </c>
      <c r="C9742" s="387" t="s">
        <v>8354</v>
      </c>
      <c r="D9742" s="387" t="s">
        <v>8367</v>
      </c>
      <c r="E9742" s="378" t="s">
        <v>8955</v>
      </c>
    </row>
    <row r="9743" spans="1:5">
      <c r="A9743" s="387">
        <v>12724</v>
      </c>
      <c r="B9743" s="387" t="s">
        <v>11432</v>
      </c>
      <c r="C9743" s="387" t="s">
        <v>8354</v>
      </c>
      <c r="D9743" s="387" t="s">
        <v>8367</v>
      </c>
      <c r="E9743" s="378" t="s">
        <v>1280</v>
      </c>
    </row>
    <row r="9744" spans="1:5">
      <c r="A9744" s="387">
        <v>12725</v>
      </c>
      <c r="B9744" s="387" t="s">
        <v>11433</v>
      </c>
      <c r="C9744" s="387" t="s">
        <v>8354</v>
      </c>
      <c r="D9744" s="387" t="s">
        <v>8367</v>
      </c>
      <c r="E9744" s="378" t="s">
        <v>10984</v>
      </c>
    </row>
    <row r="9745" spans="1:5">
      <c r="A9745" s="387">
        <v>12726</v>
      </c>
      <c r="B9745" s="387" t="s">
        <v>11434</v>
      </c>
      <c r="C9745" s="387" t="s">
        <v>8354</v>
      </c>
      <c r="D9745" s="387" t="s">
        <v>8367</v>
      </c>
      <c r="E9745" s="378" t="s">
        <v>4246</v>
      </c>
    </row>
    <row r="9746" spans="1:5">
      <c r="A9746" s="387">
        <v>12727</v>
      </c>
      <c r="B9746" s="387" t="s">
        <v>11435</v>
      </c>
      <c r="C9746" s="387" t="s">
        <v>8354</v>
      </c>
      <c r="D9746" s="387" t="s">
        <v>8367</v>
      </c>
      <c r="E9746" s="378" t="s">
        <v>15449</v>
      </c>
    </row>
    <row r="9747" spans="1:5">
      <c r="A9747" s="387">
        <v>12728</v>
      </c>
      <c r="B9747" s="387" t="s">
        <v>11436</v>
      </c>
      <c r="C9747" s="387" t="s">
        <v>8354</v>
      </c>
      <c r="D9747" s="387" t="s">
        <v>8367</v>
      </c>
      <c r="E9747" s="378" t="s">
        <v>15450</v>
      </c>
    </row>
    <row r="9748" spans="1:5">
      <c r="A9748" s="387">
        <v>12729</v>
      </c>
      <c r="B9748" s="387" t="s">
        <v>11437</v>
      </c>
      <c r="C9748" s="387" t="s">
        <v>8354</v>
      </c>
      <c r="D9748" s="387" t="s">
        <v>8367</v>
      </c>
      <c r="E9748" s="378" t="s">
        <v>15451</v>
      </c>
    </row>
    <row r="9749" spans="1:5">
      <c r="A9749" s="387">
        <v>12730</v>
      </c>
      <c r="B9749" s="387" t="s">
        <v>11438</v>
      </c>
      <c r="C9749" s="387" t="s">
        <v>8354</v>
      </c>
      <c r="D9749" s="387" t="s">
        <v>8367</v>
      </c>
      <c r="E9749" s="378" t="s">
        <v>15452</v>
      </c>
    </row>
    <row r="9750" spans="1:5">
      <c r="A9750" s="387">
        <v>3840</v>
      </c>
      <c r="B9750" s="387" t="s">
        <v>11439</v>
      </c>
      <c r="C9750" s="387" t="s">
        <v>8354</v>
      </c>
      <c r="D9750" s="387" t="s">
        <v>8367</v>
      </c>
      <c r="E9750" s="378" t="s">
        <v>14615</v>
      </c>
    </row>
    <row r="9751" spans="1:5">
      <c r="A9751" s="387">
        <v>3838</v>
      </c>
      <c r="B9751" s="387" t="s">
        <v>11440</v>
      </c>
      <c r="C9751" s="387" t="s">
        <v>8354</v>
      </c>
      <c r="D9751" s="387" t="s">
        <v>8367</v>
      </c>
      <c r="E9751" s="378" t="s">
        <v>15453</v>
      </c>
    </row>
    <row r="9752" spans="1:5">
      <c r="A9752" s="387">
        <v>3844</v>
      </c>
      <c r="B9752" s="387" t="s">
        <v>11441</v>
      </c>
      <c r="C9752" s="387" t="s">
        <v>8354</v>
      </c>
      <c r="D9752" s="387" t="s">
        <v>8367</v>
      </c>
      <c r="E9752" s="378" t="s">
        <v>13898</v>
      </c>
    </row>
    <row r="9753" spans="1:5">
      <c r="A9753" s="387">
        <v>3839</v>
      </c>
      <c r="B9753" s="387" t="s">
        <v>11442</v>
      </c>
      <c r="C9753" s="387" t="s">
        <v>8354</v>
      </c>
      <c r="D9753" s="387" t="s">
        <v>8367</v>
      </c>
      <c r="E9753" s="378" t="s">
        <v>15454</v>
      </c>
    </row>
    <row r="9754" spans="1:5">
      <c r="A9754" s="387">
        <v>3843</v>
      </c>
      <c r="B9754" s="387" t="s">
        <v>11443</v>
      </c>
      <c r="C9754" s="387" t="s">
        <v>8354</v>
      </c>
      <c r="D9754" s="387" t="s">
        <v>8367</v>
      </c>
      <c r="E9754" s="378" t="s">
        <v>15455</v>
      </c>
    </row>
    <row r="9755" spans="1:5">
      <c r="A9755" s="387">
        <v>3900</v>
      </c>
      <c r="B9755" s="387" t="s">
        <v>11444</v>
      </c>
      <c r="C9755" s="387" t="s">
        <v>8354</v>
      </c>
      <c r="D9755" s="387" t="s">
        <v>8349</v>
      </c>
      <c r="E9755" s="378" t="s">
        <v>14946</v>
      </c>
    </row>
    <row r="9756" spans="1:5">
      <c r="A9756" s="387">
        <v>3846</v>
      </c>
      <c r="B9756" s="387" t="s">
        <v>11445</v>
      </c>
      <c r="C9756" s="387" t="s">
        <v>8354</v>
      </c>
      <c r="D9756" s="387" t="s">
        <v>8349</v>
      </c>
      <c r="E9756" s="378" t="s">
        <v>580</v>
      </c>
    </row>
    <row r="9757" spans="1:5">
      <c r="A9757" s="387">
        <v>3886</v>
      </c>
      <c r="B9757" s="387" t="s">
        <v>11446</v>
      </c>
      <c r="C9757" s="387" t="s">
        <v>8354</v>
      </c>
      <c r="D9757" s="387" t="s">
        <v>8349</v>
      </c>
      <c r="E9757" s="378" t="s">
        <v>20157</v>
      </c>
    </row>
    <row r="9758" spans="1:5">
      <c r="A9758" s="387">
        <v>3854</v>
      </c>
      <c r="B9758" s="387" t="s">
        <v>11447</v>
      </c>
      <c r="C9758" s="387" t="s">
        <v>8354</v>
      </c>
      <c r="D9758" s="387" t="s">
        <v>8349</v>
      </c>
      <c r="E9758" s="378" t="s">
        <v>4400</v>
      </c>
    </row>
    <row r="9759" spans="1:5">
      <c r="A9759" s="387">
        <v>3873</v>
      </c>
      <c r="B9759" s="387" t="s">
        <v>11448</v>
      </c>
      <c r="C9759" s="387" t="s">
        <v>8354</v>
      </c>
      <c r="D9759" s="387" t="s">
        <v>8349</v>
      </c>
      <c r="E9759" s="378" t="s">
        <v>10133</v>
      </c>
    </row>
    <row r="9760" spans="1:5">
      <c r="A9760" s="387">
        <v>38021</v>
      </c>
      <c r="B9760" s="387" t="s">
        <v>11449</v>
      </c>
      <c r="C9760" s="387" t="s">
        <v>8354</v>
      </c>
      <c r="D9760" s="387" t="s">
        <v>8349</v>
      </c>
      <c r="E9760" s="378" t="s">
        <v>13951</v>
      </c>
    </row>
    <row r="9761" spans="1:5">
      <c r="A9761" s="387">
        <v>3847</v>
      </c>
      <c r="B9761" s="387" t="s">
        <v>11450</v>
      </c>
      <c r="C9761" s="387" t="s">
        <v>8354</v>
      </c>
      <c r="D9761" s="387" t="s">
        <v>8349</v>
      </c>
      <c r="E9761" s="378" t="s">
        <v>14586</v>
      </c>
    </row>
    <row r="9762" spans="1:5">
      <c r="A9762" s="387">
        <v>38022</v>
      </c>
      <c r="B9762" s="387" t="s">
        <v>11451</v>
      </c>
      <c r="C9762" s="387" t="s">
        <v>8354</v>
      </c>
      <c r="D9762" s="387" t="s">
        <v>8349</v>
      </c>
      <c r="E9762" s="378" t="s">
        <v>20158</v>
      </c>
    </row>
    <row r="9763" spans="1:5">
      <c r="A9763" s="387">
        <v>3833</v>
      </c>
      <c r="B9763" s="387" t="s">
        <v>11452</v>
      </c>
      <c r="C9763" s="387" t="s">
        <v>8354</v>
      </c>
      <c r="D9763" s="387" t="s">
        <v>8367</v>
      </c>
      <c r="E9763" s="378" t="s">
        <v>4047</v>
      </c>
    </row>
    <row r="9764" spans="1:5">
      <c r="A9764" s="387">
        <v>3835</v>
      </c>
      <c r="B9764" s="387" t="s">
        <v>11453</v>
      </c>
      <c r="C9764" s="387" t="s">
        <v>8354</v>
      </c>
      <c r="D9764" s="387" t="s">
        <v>8367</v>
      </c>
      <c r="E9764" s="378" t="s">
        <v>14577</v>
      </c>
    </row>
    <row r="9765" spans="1:5">
      <c r="A9765" s="387">
        <v>3836</v>
      </c>
      <c r="B9765" s="387" t="s">
        <v>11454</v>
      </c>
      <c r="C9765" s="387" t="s">
        <v>8354</v>
      </c>
      <c r="D9765" s="387" t="s">
        <v>8367</v>
      </c>
      <c r="E9765" s="378" t="s">
        <v>15456</v>
      </c>
    </row>
    <row r="9766" spans="1:5">
      <c r="A9766" s="387">
        <v>3830</v>
      </c>
      <c r="B9766" s="387" t="s">
        <v>11455</v>
      </c>
      <c r="C9766" s="387" t="s">
        <v>8354</v>
      </c>
      <c r="D9766" s="387" t="s">
        <v>8367</v>
      </c>
      <c r="E9766" s="378" t="s">
        <v>15457</v>
      </c>
    </row>
    <row r="9767" spans="1:5">
      <c r="A9767" s="387">
        <v>3831</v>
      </c>
      <c r="B9767" s="387" t="s">
        <v>11456</v>
      </c>
      <c r="C9767" s="387" t="s">
        <v>8354</v>
      </c>
      <c r="D9767" s="387" t="s">
        <v>8367</v>
      </c>
      <c r="E9767" s="378" t="s">
        <v>15458</v>
      </c>
    </row>
    <row r="9768" spans="1:5">
      <c r="A9768" s="387">
        <v>37981</v>
      </c>
      <c r="B9768" s="387" t="s">
        <v>11457</v>
      </c>
      <c r="C9768" s="387" t="s">
        <v>8354</v>
      </c>
      <c r="D9768" s="387" t="s">
        <v>8349</v>
      </c>
      <c r="E9768" s="378" t="s">
        <v>4028</v>
      </c>
    </row>
    <row r="9769" spans="1:5">
      <c r="A9769" s="387">
        <v>37982</v>
      </c>
      <c r="B9769" s="387" t="s">
        <v>11458</v>
      </c>
      <c r="C9769" s="387" t="s">
        <v>8354</v>
      </c>
      <c r="D9769" s="387" t="s">
        <v>8349</v>
      </c>
      <c r="E9769" s="378" t="s">
        <v>4085</v>
      </c>
    </row>
    <row r="9770" spans="1:5">
      <c r="A9770" s="387">
        <v>37983</v>
      </c>
      <c r="B9770" s="387" t="s">
        <v>11459</v>
      </c>
      <c r="C9770" s="387" t="s">
        <v>8354</v>
      </c>
      <c r="D9770" s="387" t="s">
        <v>8349</v>
      </c>
      <c r="E9770" s="378" t="s">
        <v>4614</v>
      </c>
    </row>
    <row r="9771" spans="1:5">
      <c r="A9771" s="387">
        <v>37984</v>
      </c>
      <c r="B9771" s="387" t="s">
        <v>11460</v>
      </c>
      <c r="C9771" s="387" t="s">
        <v>8354</v>
      </c>
      <c r="D9771" s="387" t="s">
        <v>8349</v>
      </c>
      <c r="E9771" s="378" t="s">
        <v>2480</v>
      </c>
    </row>
    <row r="9772" spans="1:5">
      <c r="A9772" s="387">
        <v>37985</v>
      </c>
      <c r="B9772" s="387" t="s">
        <v>11461</v>
      </c>
      <c r="C9772" s="387" t="s">
        <v>8354</v>
      </c>
      <c r="D9772" s="387" t="s">
        <v>8349</v>
      </c>
      <c r="E9772" s="378" t="s">
        <v>3719</v>
      </c>
    </row>
    <row r="9773" spans="1:5">
      <c r="A9773" s="387">
        <v>3826</v>
      </c>
      <c r="B9773" s="387" t="s">
        <v>11462</v>
      </c>
      <c r="C9773" s="387" t="s">
        <v>8354</v>
      </c>
      <c r="D9773" s="387" t="s">
        <v>8367</v>
      </c>
      <c r="E9773" s="378" t="s">
        <v>15459</v>
      </c>
    </row>
    <row r="9774" spans="1:5">
      <c r="A9774" s="387">
        <v>3825</v>
      </c>
      <c r="B9774" s="387" t="s">
        <v>11463</v>
      </c>
      <c r="C9774" s="387" t="s">
        <v>8354</v>
      </c>
      <c r="D9774" s="387" t="s">
        <v>8367</v>
      </c>
      <c r="E9774" s="378" t="s">
        <v>2732</v>
      </c>
    </row>
    <row r="9775" spans="1:5">
      <c r="A9775" s="387">
        <v>3827</v>
      </c>
      <c r="B9775" s="387" t="s">
        <v>11464</v>
      </c>
      <c r="C9775" s="387" t="s">
        <v>8354</v>
      </c>
      <c r="D9775" s="387" t="s">
        <v>8367</v>
      </c>
      <c r="E9775" s="378" t="s">
        <v>14554</v>
      </c>
    </row>
    <row r="9776" spans="1:5">
      <c r="A9776" s="387">
        <v>20165</v>
      </c>
      <c r="B9776" s="387" t="s">
        <v>11465</v>
      </c>
      <c r="C9776" s="387" t="s">
        <v>8354</v>
      </c>
      <c r="D9776" s="387" t="s">
        <v>8349</v>
      </c>
      <c r="E9776" s="378" t="s">
        <v>15460</v>
      </c>
    </row>
    <row r="9777" spans="1:5">
      <c r="A9777" s="387">
        <v>20166</v>
      </c>
      <c r="B9777" s="387" t="s">
        <v>11466</v>
      </c>
      <c r="C9777" s="387" t="s">
        <v>8354</v>
      </c>
      <c r="D9777" s="387" t="s">
        <v>8349</v>
      </c>
      <c r="E9777" s="378" t="s">
        <v>20159</v>
      </c>
    </row>
    <row r="9778" spans="1:5">
      <c r="A9778" s="387">
        <v>20164</v>
      </c>
      <c r="B9778" s="387" t="s">
        <v>11467</v>
      </c>
      <c r="C9778" s="387" t="s">
        <v>8354</v>
      </c>
      <c r="D9778" s="387" t="s">
        <v>8349</v>
      </c>
      <c r="E9778" s="378" t="s">
        <v>282</v>
      </c>
    </row>
    <row r="9779" spans="1:5">
      <c r="A9779" s="387">
        <v>3893</v>
      </c>
      <c r="B9779" s="387" t="s">
        <v>11468</v>
      </c>
      <c r="C9779" s="387" t="s">
        <v>8354</v>
      </c>
      <c r="D9779" s="387" t="s">
        <v>8349</v>
      </c>
      <c r="E9779" s="378" t="s">
        <v>14448</v>
      </c>
    </row>
    <row r="9780" spans="1:5">
      <c r="A9780" s="387">
        <v>3848</v>
      </c>
      <c r="B9780" s="387" t="s">
        <v>11469</v>
      </c>
      <c r="C9780" s="387" t="s">
        <v>8354</v>
      </c>
      <c r="D9780" s="387" t="s">
        <v>8349</v>
      </c>
      <c r="E9780" s="378" t="s">
        <v>16303</v>
      </c>
    </row>
    <row r="9781" spans="1:5">
      <c r="A9781" s="387">
        <v>3895</v>
      </c>
      <c r="B9781" s="387" t="s">
        <v>11470</v>
      </c>
      <c r="C9781" s="387" t="s">
        <v>8354</v>
      </c>
      <c r="D9781" s="387" t="s">
        <v>8349</v>
      </c>
      <c r="E9781" s="378" t="s">
        <v>17336</v>
      </c>
    </row>
    <row r="9782" spans="1:5">
      <c r="A9782" s="387">
        <v>12404</v>
      </c>
      <c r="B9782" s="387" t="s">
        <v>11471</v>
      </c>
      <c r="C9782" s="387" t="s">
        <v>8354</v>
      </c>
      <c r="D9782" s="387" t="s">
        <v>8349</v>
      </c>
      <c r="E9782" s="378" t="s">
        <v>1562</v>
      </c>
    </row>
    <row r="9783" spans="1:5">
      <c r="A9783" s="387">
        <v>3939</v>
      </c>
      <c r="B9783" s="387" t="s">
        <v>11472</v>
      </c>
      <c r="C9783" s="387" t="s">
        <v>8354</v>
      </c>
      <c r="D9783" s="387" t="s">
        <v>8349</v>
      </c>
      <c r="E9783" s="378" t="s">
        <v>10974</v>
      </c>
    </row>
    <row r="9784" spans="1:5">
      <c r="A9784" s="387">
        <v>3911</v>
      </c>
      <c r="B9784" s="387" t="s">
        <v>11473</v>
      </c>
      <c r="C9784" s="387" t="s">
        <v>8354</v>
      </c>
      <c r="D9784" s="387" t="s">
        <v>8349</v>
      </c>
      <c r="E9784" s="378" t="s">
        <v>3008</v>
      </c>
    </row>
    <row r="9785" spans="1:5">
      <c r="A9785" s="387">
        <v>3908</v>
      </c>
      <c r="B9785" s="387" t="s">
        <v>11474</v>
      </c>
      <c r="C9785" s="387" t="s">
        <v>8354</v>
      </c>
      <c r="D9785" s="387" t="s">
        <v>8349</v>
      </c>
      <c r="E9785" s="378" t="s">
        <v>19484</v>
      </c>
    </row>
    <row r="9786" spans="1:5">
      <c r="A9786" s="387">
        <v>3910</v>
      </c>
      <c r="B9786" s="387" t="s">
        <v>11475</v>
      </c>
      <c r="C9786" s="387" t="s">
        <v>8354</v>
      </c>
      <c r="D9786" s="387" t="s">
        <v>8349</v>
      </c>
      <c r="E9786" s="378" t="s">
        <v>14527</v>
      </c>
    </row>
    <row r="9787" spans="1:5">
      <c r="A9787" s="387">
        <v>3913</v>
      </c>
      <c r="B9787" s="387" t="s">
        <v>11476</v>
      </c>
      <c r="C9787" s="387" t="s">
        <v>8354</v>
      </c>
      <c r="D9787" s="387" t="s">
        <v>8349</v>
      </c>
      <c r="E9787" s="378" t="s">
        <v>15461</v>
      </c>
    </row>
    <row r="9788" spans="1:5">
      <c r="A9788" s="387">
        <v>3912</v>
      </c>
      <c r="B9788" s="387" t="s">
        <v>11477</v>
      </c>
      <c r="C9788" s="387" t="s">
        <v>8354</v>
      </c>
      <c r="D9788" s="387" t="s">
        <v>8349</v>
      </c>
      <c r="E9788" s="378" t="s">
        <v>14192</v>
      </c>
    </row>
    <row r="9789" spans="1:5">
      <c r="A9789" s="387">
        <v>3909</v>
      </c>
      <c r="B9789" s="387" t="s">
        <v>11479</v>
      </c>
      <c r="C9789" s="387" t="s">
        <v>8354</v>
      </c>
      <c r="D9789" s="387" t="s">
        <v>8349</v>
      </c>
      <c r="E9789" s="378" t="s">
        <v>10051</v>
      </c>
    </row>
    <row r="9790" spans="1:5">
      <c r="A9790" s="387">
        <v>3914</v>
      </c>
      <c r="B9790" s="387" t="s">
        <v>11480</v>
      </c>
      <c r="C9790" s="387" t="s">
        <v>8354</v>
      </c>
      <c r="D9790" s="387" t="s">
        <v>8349</v>
      </c>
      <c r="E9790" s="378" t="s">
        <v>4317</v>
      </c>
    </row>
    <row r="9791" spans="1:5">
      <c r="A9791" s="387">
        <v>3915</v>
      </c>
      <c r="B9791" s="387" t="s">
        <v>11481</v>
      </c>
      <c r="C9791" s="387" t="s">
        <v>8354</v>
      </c>
      <c r="D9791" s="387" t="s">
        <v>8349</v>
      </c>
      <c r="E9791" s="378" t="s">
        <v>20160</v>
      </c>
    </row>
    <row r="9792" spans="1:5">
      <c r="A9792" s="387">
        <v>3916</v>
      </c>
      <c r="B9792" s="387" t="s">
        <v>11482</v>
      </c>
      <c r="C9792" s="387" t="s">
        <v>8354</v>
      </c>
      <c r="D9792" s="387" t="s">
        <v>8349</v>
      </c>
      <c r="E9792" s="378" t="s">
        <v>20161</v>
      </c>
    </row>
    <row r="9793" spans="1:5">
      <c r="A9793" s="387">
        <v>3917</v>
      </c>
      <c r="B9793" s="387" t="s">
        <v>11483</v>
      </c>
      <c r="C9793" s="387" t="s">
        <v>8354</v>
      </c>
      <c r="D9793" s="387" t="s">
        <v>8349</v>
      </c>
      <c r="E9793" s="378" t="s">
        <v>20162</v>
      </c>
    </row>
    <row r="9794" spans="1:5">
      <c r="A9794" s="387">
        <v>1904</v>
      </c>
      <c r="B9794" s="387" t="s">
        <v>11484</v>
      </c>
      <c r="C9794" s="387" t="s">
        <v>8354</v>
      </c>
      <c r="D9794" s="387" t="s">
        <v>8349</v>
      </c>
      <c r="E9794" s="378" t="s">
        <v>11109</v>
      </c>
    </row>
    <row r="9795" spans="1:5">
      <c r="A9795" s="387">
        <v>1899</v>
      </c>
      <c r="B9795" s="387" t="s">
        <v>11485</v>
      </c>
      <c r="C9795" s="387" t="s">
        <v>8354</v>
      </c>
      <c r="D9795" s="387" t="s">
        <v>8349</v>
      </c>
      <c r="E9795" s="378" t="s">
        <v>1277</v>
      </c>
    </row>
    <row r="9796" spans="1:5">
      <c r="A9796" s="387">
        <v>1900</v>
      </c>
      <c r="B9796" s="387" t="s">
        <v>11486</v>
      </c>
      <c r="C9796" s="387" t="s">
        <v>8354</v>
      </c>
      <c r="D9796" s="387" t="s">
        <v>8349</v>
      </c>
      <c r="E9796" s="378" t="s">
        <v>1447</v>
      </c>
    </row>
    <row r="9797" spans="1:5">
      <c r="A9797" s="387">
        <v>12407</v>
      </c>
      <c r="B9797" s="387" t="s">
        <v>11487</v>
      </c>
      <c r="C9797" s="387" t="s">
        <v>8354</v>
      </c>
      <c r="D9797" s="387" t="s">
        <v>8349</v>
      </c>
      <c r="E9797" s="378" t="s">
        <v>19109</v>
      </c>
    </row>
    <row r="9798" spans="1:5">
      <c r="A9798" s="387">
        <v>12408</v>
      </c>
      <c r="B9798" s="387" t="s">
        <v>11488</v>
      </c>
      <c r="C9798" s="387" t="s">
        <v>8354</v>
      </c>
      <c r="D9798" s="387" t="s">
        <v>8349</v>
      </c>
      <c r="E9798" s="378" t="s">
        <v>652</v>
      </c>
    </row>
    <row r="9799" spans="1:5">
      <c r="A9799" s="387">
        <v>12409</v>
      </c>
      <c r="B9799" s="387" t="s">
        <v>11489</v>
      </c>
      <c r="C9799" s="387" t="s">
        <v>8354</v>
      </c>
      <c r="D9799" s="387" t="s">
        <v>8349</v>
      </c>
      <c r="E9799" s="378" t="s">
        <v>652</v>
      </c>
    </row>
    <row r="9800" spans="1:5">
      <c r="A9800" s="387">
        <v>12410</v>
      </c>
      <c r="B9800" s="387" t="s">
        <v>11490</v>
      </c>
      <c r="C9800" s="387" t="s">
        <v>8354</v>
      </c>
      <c r="D9800" s="387" t="s">
        <v>8349</v>
      </c>
      <c r="E9800" s="378" t="s">
        <v>9713</v>
      </c>
    </row>
    <row r="9801" spans="1:5">
      <c r="A9801" s="387">
        <v>3936</v>
      </c>
      <c r="B9801" s="387" t="s">
        <v>11491</v>
      </c>
      <c r="C9801" s="387" t="s">
        <v>8354</v>
      </c>
      <c r="D9801" s="387" t="s">
        <v>8349</v>
      </c>
      <c r="E9801" s="378" t="s">
        <v>20163</v>
      </c>
    </row>
    <row r="9802" spans="1:5">
      <c r="A9802" s="387">
        <v>3922</v>
      </c>
      <c r="B9802" s="387" t="s">
        <v>11492</v>
      </c>
      <c r="C9802" s="387" t="s">
        <v>8354</v>
      </c>
      <c r="D9802" s="387" t="s">
        <v>8349</v>
      </c>
      <c r="E9802" s="378" t="s">
        <v>14016</v>
      </c>
    </row>
    <row r="9803" spans="1:5">
      <c r="A9803" s="387">
        <v>3924</v>
      </c>
      <c r="B9803" s="387" t="s">
        <v>11493</v>
      </c>
      <c r="C9803" s="387" t="s">
        <v>8354</v>
      </c>
      <c r="D9803" s="387" t="s">
        <v>8349</v>
      </c>
      <c r="E9803" s="378" t="s">
        <v>20163</v>
      </c>
    </row>
    <row r="9804" spans="1:5">
      <c r="A9804" s="387">
        <v>3923</v>
      </c>
      <c r="B9804" s="387" t="s">
        <v>11494</v>
      </c>
      <c r="C9804" s="387" t="s">
        <v>8354</v>
      </c>
      <c r="D9804" s="387" t="s">
        <v>8349</v>
      </c>
      <c r="E9804" s="378" t="s">
        <v>20163</v>
      </c>
    </row>
    <row r="9805" spans="1:5">
      <c r="A9805" s="387">
        <v>3937</v>
      </c>
      <c r="B9805" s="387" t="s">
        <v>11495</v>
      </c>
      <c r="C9805" s="387" t="s">
        <v>8354</v>
      </c>
      <c r="D9805" s="387" t="s">
        <v>8349</v>
      </c>
      <c r="E9805" s="378" t="s">
        <v>3491</v>
      </c>
    </row>
    <row r="9806" spans="1:5">
      <c r="A9806" s="387">
        <v>3921</v>
      </c>
      <c r="B9806" s="387" t="s">
        <v>11496</v>
      </c>
      <c r="C9806" s="387" t="s">
        <v>8354</v>
      </c>
      <c r="D9806" s="387" t="s">
        <v>8349</v>
      </c>
      <c r="E9806" s="378" t="s">
        <v>14655</v>
      </c>
    </row>
    <row r="9807" spans="1:5">
      <c r="A9807" s="387">
        <v>3920</v>
      </c>
      <c r="B9807" s="387" t="s">
        <v>11497</v>
      </c>
      <c r="C9807" s="387" t="s">
        <v>8354</v>
      </c>
      <c r="D9807" s="387" t="s">
        <v>8349</v>
      </c>
      <c r="E9807" s="378" t="s">
        <v>3491</v>
      </c>
    </row>
    <row r="9808" spans="1:5">
      <c r="A9808" s="387">
        <v>3938</v>
      </c>
      <c r="B9808" s="387" t="s">
        <v>11498</v>
      </c>
      <c r="C9808" s="387" t="s">
        <v>8354</v>
      </c>
      <c r="D9808" s="387" t="s">
        <v>8349</v>
      </c>
      <c r="E9808" s="378" t="s">
        <v>522</v>
      </c>
    </row>
    <row r="9809" spans="1:5">
      <c r="A9809" s="387">
        <v>3919</v>
      </c>
      <c r="B9809" s="387" t="s">
        <v>11499</v>
      </c>
      <c r="C9809" s="387" t="s">
        <v>8354</v>
      </c>
      <c r="D9809" s="387" t="s">
        <v>8349</v>
      </c>
      <c r="E9809" s="378" t="s">
        <v>2873</v>
      </c>
    </row>
    <row r="9810" spans="1:5">
      <c r="A9810" s="387">
        <v>3927</v>
      </c>
      <c r="B9810" s="387" t="s">
        <v>11500</v>
      </c>
      <c r="C9810" s="387" t="s">
        <v>8354</v>
      </c>
      <c r="D9810" s="387" t="s">
        <v>8349</v>
      </c>
      <c r="E9810" s="378" t="s">
        <v>20158</v>
      </c>
    </row>
    <row r="9811" spans="1:5">
      <c r="A9811" s="387">
        <v>3928</v>
      </c>
      <c r="B9811" s="387" t="s">
        <v>11501</v>
      </c>
      <c r="C9811" s="387" t="s">
        <v>8354</v>
      </c>
      <c r="D9811" s="387" t="s">
        <v>8349</v>
      </c>
      <c r="E9811" s="378" t="s">
        <v>20158</v>
      </c>
    </row>
    <row r="9812" spans="1:5">
      <c r="A9812" s="387">
        <v>3926</v>
      </c>
      <c r="B9812" s="387" t="s">
        <v>11502</v>
      </c>
      <c r="C9812" s="387" t="s">
        <v>8354</v>
      </c>
      <c r="D9812" s="387" t="s">
        <v>8349</v>
      </c>
      <c r="E9812" s="378" t="s">
        <v>15462</v>
      </c>
    </row>
    <row r="9813" spans="1:5">
      <c r="A9813" s="387">
        <v>3935</v>
      </c>
      <c r="B9813" s="387" t="s">
        <v>11503</v>
      </c>
      <c r="C9813" s="387" t="s">
        <v>8354</v>
      </c>
      <c r="D9813" s="387" t="s">
        <v>8349</v>
      </c>
      <c r="E9813" s="378" t="s">
        <v>15462</v>
      </c>
    </row>
    <row r="9814" spans="1:5">
      <c r="A9814" s="387">
        <v>3925</v>
      </c>
      <c r="B9814" s="387" t="s">
        <v>11504</v>
      </c>
      <c r="C9814" s="387" t="s">
        <v>8354</v>
      </c>
      <c r="D9814" s="387" t="s">
        <v>8349</v>
      </c>
      <c r="E9814" s="378" t="s">
        <v>15462</v>
      </c>
    </row>
    <row r="9815" spans="1:5">
      <c r="A9815" s="387">
        <v>12406</v>
      </c>
      <c r="B9815" s="387" t="s">
        <v>11505</v>
      </c>
      <c r="C9815" s="387" t="s">
        <v>8354</v>
      </c>
      <c r="D9815" s="387" t="s">
        <v>8349</v>
      </c>
      <c r="E9815" s="378" t="s">
        <v>10090</v>
      </c>
    </row>
    <row r="9816" spans="1:5">
      <c r="A9816" s="387">
        <v>3929</v>
      </c>
      <c r="B9816" s="387" t="s">
        <v>11506</v>
      </c>
      <c r="C9816" s="387" t="s">
        <v>8354</v>
      </c>
      <c r="D9816" s="387" t="s">
        <v>8349</v>
      </c>
      <c r="E9816" s="378" t="s">
        <v>15463</v>
      </c>
    </row>
    <row r="9817" spans="1:5">
      <c r="A9817" s="387">
        <v>3931</v>
      </c>
      <c r="B9817" s="387" t="s">
        <v>11507</v>
      </c>
      <c r="C9817" s="387" t="s">
        <v>8354</v>
      </c>
      <c r="D9817" s="387" t="s">
        <v>8349</v>
      </c>
      <c r="E9817" s="378" t="s">
        <v>15463</v>
      </c>
    </row>
    <row r="9818" spans="1:5">
      <c r="A9818" s="387">
        <v>3930</v>
      </c>
      <c r="B9818" s="387" t="s">
        <v>11508</v>
      </c>
      <c r="C9818" s="387" t="s">
        <v>8354</v>
      </c>
      <c r="D9818" s="387" t="s">
        <v>8349</v>
      </c>
      <c r="E9818" s="378" t="s">
        <v>15463</v>
      </c>
    </row>
    <row r="9819" spans="1:5">
      <c r="A9819" s="387">
        <v>3932</v>
      </c>
      <c r="B9819" s="387" t="s">
        <v>11509</v>
      </c>
      <c r="C9819" s="387" t="s">
        <v>8354</v>
      </c>
      <c r="D9819" s="387" t="s">
        <v>8349</v>
      </c>
      <c r="E9819" s="378" t="s">
        <v>4587</v>
      </c>
    </row>
    <row r="9820" spans="1:5">
      <c r="A9820" s="387">
        <v>3933</v>
      </c>
      <c r="B9820" s="387" t="s">
        <v>11510</v>
      </c>
      <c r="C9820" s="387" t="s">
        <v>8354</v>
      </c>
      <c r="D9820" s="387" t="s">
        <v>8349</v>
      </c>
      <c r="E9820" s="378" t="s">
        <v>4587</v>
      </c>
    </row>
    <row r="9821" spans="1:5">
      <c r="A9821" s="387">
        <v>3934</v>
      </c>
      <c r="B9821" s="387" t="s">
        <v>11511</v>
      </c>
      <c r="C9821" s="387" t="s">
        <v>8354</v>
      </c>
      <c r="D9821" s="387" t="s">
        <v>8349</v>
      </c>
      <c r="E9821" s="378" t="s">
        <v>4587</v>
      </c>
    </row>
    <row r="9822" spans="1:5">
      <c r="A9822" s="387">
        <v>40355</v>
      </c>
      <c r="B9822" s="387" t="s">
        <v>11512</v>
      </c>
      <c r="C9822" s="387" t="s">
        <v>8354</v>
      </c>
      <c r="D9822" s="387" t="s">
        <v>8367</v>
      </c>
      <c r="E9822" s="378" t="s">
        <v>14211</v>
      </c>
    </row>
    <row r="9823" spans="1:5">
      <c r="A9823" s="387">
        <v>40364</v>
      </c>
      <c r="B9823" s="387" t="s">
        <v>11513</v>
      </c>
      <c r="C9823" s="387" t="s">
        <v>8354</v>
      </c>
      <c r="D9823" s="387" t="s">
        <v>8367</v>
      </c>
      <c r="E9823" s="378" t="s">
        <v>6989</v>
      </c>
    </row>
    <row r="9824" spans="1:5">
      <c r="A9824" s="387">
        <v>40361</v>
      </c>
      <c r="B9824" s="387" t="s">
        <v>11514</v>
      </c>
      <c r="C9824" s="387" t="s">
        <v>8354</v>
      </c>
      <c r="D9824" s="387" t="s">
        <v>8367</v>
      </c>
      <c r="E9824" s="378" t="s">
        <v>15464</v>
      </c>
    </row>
    <row r="9825" spans="1:5">
      <c r="A9825" s="387">
        <v>40358</v>
      </c>
      <c r="B9825" s="387" t="s">
        <v>11515</v>
      </c>
      <c r="C9825" s="387" t="s">
        <v>8354</v>
      </c>
      <c r="D9825" s="387" t="s">
        <v>8367</v>
      </c>
      <c r="E9825" s="378" t="s">
        <v>618</v>
      </c>
    </row>
    <row r="9826" spans="1:5">
      <c r="A9826" s="387">
        <v>40370</v>
      </c>
      <c r="B9826" s="387" t="s">
        <v>11516</v>
      </c>
      <c r="C9826" s="387" t="s">
        <v>8354</v>
      </c>
      <c r="D9826" s="387" t="s">
        <v>8367</v>
      </c>
      <c r="E9826" s="378" t="s">
        <v>15465</v>
      </c>
    </row>
    <row r="9827" spans="1:5">
      <c r="A9827" s="387">
        <v>40367</v>
      </c>
      <c r="B9827" s="387" t="s">
        <v>11517</v>
      </c>
      <c r="C9827" s="387" t="s">
        <v>8354</v>
      </c>
      <c r="D9827" s="387" t="s">
        <v>8367</v>
      </c>
      <c r="E9827" s="378" t="s">
        <v>15466</v>
      </c>
    </row>
    <row r="9828" spans="1:5">
      <c r="A9828" s="387">
        <v>40373</v>
      </c>
      <c r="B9828" s="387" t="s">
        <v>11518</v>
      </c>
      <c r="C9828" s="387" t="s">
        <v>8354</v>
      </c>
      <c r="D9828" s="387" t="s">
        <v>8367</v>
      </c>
      <c r="E9828" s="378" t="s">
        <v>15467</v>
      </c>
    </row>
    <row r="9829" spans="1:5">
      <c r="A9829" s="387">
        <v>38947</v>
      </c>
      <c r="B9829" s="387" t="s">
        <v>11519</v>
      </c>
      <c r="C9829" s="387" t="s">
        <v>8354</v>
      </c>
      <c r="D9829" s="387" t="s">
        <v>8367</v>
      </c>
      <c r="E9829" s="378" t="s">
        <v>6022</v>
      </c>
    </row>
    <row r="9830" spans="1:5">
      <c r="A9830" s="387">
        <v>38948</v>
      </c>
      <c r="B9830" s="387" t="s">
        <v>11520</v>
      </c>
      <c r="C9830" s="387" t="s">
        <v>8354</v>
      </c>
      <c r="D9830" s="387" t="s">
        <v>8367</v>
      </c>
      <c r="E9830" s="378" t="s">
        <v>2969</v>
      </c>
    </row>
    <row r="9831" spans="1:5">
      <c r="A9831" s="387">
        <v>38949</v>
      </c>
      <c r="B9831" s="387" t="s">
        <v>11521</v>
      </c>
      <c r="C9831" s="387" t="s">
        <v>8354</v>
      </c>
      <c r="D9831" s="387" t="s">
        <v>8367</v>
      </c>
      <c r="E9831" s="378" t="s">
        <v>12695</v>
      </c>
    </row>
    <row r="9832" spans="1:5">
      <c r="A9832" s="387">
        <v>38951</v>
      </c>
      <c r="B9832" s="387" t="s">
        <v>11522</v>
      </c>
      <c r="C9832" s="387" t="s">
        <v>8354</v>
      </c>
      <c r="D9832" s="387" t="s">
        <v>8367</v>
      </c>
      <c r="E9832" s="378" t="s">
        <v>15058</v>
      </c>
    </row>
    <row r="9833" spans="1:5">
      <c r="A9833" s="387">
        <v>39312</v>
      </c>
      <c r="B9833" s="387" t="s">
        <v>11523</v>
      </c>
      <c r="C9833" s="387" t="s">
        <v>8354</v>
      </c>
      <c r="D9833" s="387" t="s">
        <v>8367</v>
      </c>
      <c r="E9833" s="378" t="s">
        <v>15468</v>
      </c>
    </row>
    <row r="9834" spans="1:5">
      <c r="A9834" s="387">
        <v>39313</v>
      </c>
      <c r="B9834" s="387" t="s">
        <v>11524</v>
      </c>
      <c r="C9834" s="387" t="s">
        <v>8354</v>
      </c>
      <c r="D9834" s="387" t="s">
        <v>8367</v>
      </c>
      <c r="E9834" s="378" t="s">
        <v>2324</v>
      </c>
    </row>
    <row r="9835" spans="1:5">
      <c r="A9835" s="387">
        <v>38950</v>
      </c>
      <c r="B9835" s="387" t="s">
        <v>11525</v>
      </c>
      <c r="C9835" s="387" t="s">
        <v>8354</v>
      </c>
      <c r="D9835" s="387" t="s">
        <v>8367</v>
      </c>
      <c r="E9835" s="378" t="s">
        <v>14689</v>
      </c>
    </row>
    <row r="9836" spans="1:5">
      <c r="A9836" s="387">
        <v>39314</v>
      </c>
      <c r="B9836" s="387" t="s">
        <v>11526</v>
      </c>
      <c r="C9836" s="387" t="s">
        <v>8354</v>
      </c>
      <c r="D9836" s="387" t="s">
        <v>8367</v>
      </c>
      <c r="E9836" s="378" t="s">
        <v>1375</v>
      </c>
    </row>
    <row r="9837" spans="1:5">
      <c r="A9837" s="387">
        <v>3907</v>
      </c>
      <c r="B9837" s="387" t="s">
        <v>11527</v>
      </c>
      <c r="C9837" s="387" t="s">
        <v>8354</v>
      </c>
      <c r="D9837" s="387" t="s">
        <v>8349</v>
      </c>
      <c r="E9837" s="378" t="s">
        <v>515</v>
      </c>
    </row>
    <row r="9838" spans="1:5">
      <c r="A9838" s="387">
        <v>3889</v>
      </c>
      <c r="B9838" s="387" t="s">
        <v>11528</v>
      </c>
      <c r="C9838" s="387" t="s">
        <v>8354</v>
      </c>
      <c r="D9838" s="387" t="s">
        <v>8349</v>
      </c>
      <c r="E9838" s="378" t="s">
        <v>8481</v>
      </c>
    </row>
    <row r="9839" spans="1:5">
      <c r="A9839" s="387">
        <v>3868</v>
      </c>
      <c r="B9839" s="387" t="s">
        <v>11530</v>
      </c>
      <c r="C9839" s="387" t="s">
        <v>8354</v>
      </c>
      <c r="D9839" s="387" t="s">
        <v>8349</v>
      </c>
      <c r="E9839" s="378" t="s">
        <v>1447</v>
      </c>
    </row>
    <row r="9840" spans="1:5">
      <c r="A9840" s="387">
        <v>3869</v>
      </c>
      <c r="B9840" s="387" t="s">
        <v>11531</v>
      </c>
      <c r="C9840" s="387" t="s">
        <v>8354</v>
      </c>
      <c r="D9840" s="387" t="s">
        <v>8349</v>
      </c>
      <c r="E9840" s="378" t="s">
        <v>1640</v>
      </c>
    </row>
    <row r="9841" spans="1:5">
      <c r="A9841" s="387">
        <v>3872</v>
      </c>
      <c r="B9841" s="387" t="s">
        <v>11533</v>
      </c>
      <c r="C9841" s="387" t="s">
        <v>8354</v>
      </c>
      <c r="D9841" s="387" t="s">
        <v>8349</v>
      </c>
      <c r="E9841" s="378" t="s">
        <v>3297</v>
      </c>
    </row>
    <row r="9842" spans="1:5">
      <c r="A9842" s="387">
        <v>3850</v>
      </c>
      <c r="B9842" s="387" t="s">
        <v>11534</v>
      </c>
      <c r="C9842" s="387" t="s">
        <v>8354</v>
      </c>
      <c r="D9842" s="387" t="s">
        <v>8349</v>
      </c>
      <c r="E9842" s="378" t="s">
        <v>2871</v>
      </c>
    </row>
    <row r="9843" spans="1:5">
      <c r="A9843" s="387">
        <v>38023</v>
      </c>
      <c r="B9843" s="387" t="s">
        <v>11535</v>
      </c>
      <c r="C9843" s="387" t="s">
        <v>8354</v>
      </c>
      <c r="D9843" s="387" t="s">
        <v>8349</v>
      </c>
      <c r="E9843" s="378" t="s">
        <v>4040</v>
      </c>
    </row>
    <row r="9844" spans="1:5">
      <c r="A9844" s="387">
        <v>37986</v>
      </c>
      <c r="B9844" s="387" t="s">
        <v>11536</v>
      </c>
      <c r="C9844" s="387" t="s">
        <v>8354</v>
      </c>
      <c r="D9844" s="387" t="s">
        <v>8349</v>
      </c>
      <c r="E9844" s="378" t="s">
        <v>7523</v>
      </c>
    </row>
    <row r="9845" spans="1:5">
      <c r="A9845" s="387">
        <v>37987</v>
      </c>
      <c r="B9845" s="387" t="s">
        <v>11537</v>
      </c>
      <c r="C9845" s="387" t="s">
        <v>8354</v>
      </c>
      <c r="D9845" s="387" t="s">
        <v>8349</v>
      </c>
      <c r="E9845" s="378" t="s">
        <v>20164</v>
      </c>
    </row>
    <row r="9846" spans="1:5">
      <c r="A9846" s="387">
        <v>37988</v>
      </c>
      <c r="B9846" s="387" t="s">
        <v>11538</v>
      </c>
      <c r="C9846" s="387" t="s">
        <v>8354</v>
      </c>
      <c r="D9846" s="387" t="s">
        <v>8349</v>
      </c>
      <c r="E9846" s="378" t="s">
        <v>20165</v>
      </c>
    </row>
    <row r="9847" spans="1:5">
      <c r="A9847" s="387">
        <v>21120</v>
      </c>
      <c r="B9847" s="387" t="s">
        <v>11539</v>
      </c>
      <c r="C9847" s="387" t="s">
        <v>8354</v>
      </c>
      <c r="D9847" s="387" t="s">
        <v>8349</v>
      </c>
      <c r="E9847" s="378" t="s">
        <v>7963</v>
      </c>
    </row>
    <row r="9848" spans="1:5">
      <c r="A9848" s="387">
        <v>39318</v>
      </c>
      <c r="B9848" s="387" t="s">
        <v>11540</v>
      </c>
      <c r="C9848" s="387" t="s">
        <v>8354</v>
      </c>
      <c r="D9848" s="387" t="s">
        <v>8349</v>
      </c>
      <c r="E9848" s="378" t="s">
        <v>2877</v>
      </c>
    </row>
    <row r="9849" spans="1:5">
      <c r="A9849" s="387">
        <v>20162</v>
      </c>
      <c r="B9849" s="387" t="s">
        <v>11541</v>
      </c>
      <c r="C9849" s="387" t="s">
        <v>8354</v>
      </c>
      <c r="D9849" s="387" t="s">
        <v>8349</v>
      </c>
      <c r="E9849" s="378" t="s">
        <v>14879</v>
      </c>
    </row>
    <row r="9850" spans="1:5">
      <c r="A9850" s="387">
        <v>40366</v>
      </c>
      <c r="B9850" s="387" t="s">
        <v>11542</v>
      </c>
      <c r="C9850" s="387" t="s">
        <v>8354</v>
      </c>
      <c r="D9850" s="387" t="s">
        <v>8367</v>
      </c>
      <c r="E9850" s="378" t="s">
        <v>14319</v>
      </c>
    </row>
    <row r="9851" spans="1:5">
      <c r="A9851" s="387">
        <v>40363</v>
      </c>
      <c r="B9851" s="387" t="s">
        <v>11543</v>
      </c>
      <c r="C9851" s="387" t="s">
        <v>8354</v>
      </c>
      <c r="D9851" s="387" t="s">
        <v>8367</v>
      </c>
      <c r="E9851" s="378" t="s">
        <v>15186</v>
      </c>
    </row>
    <row r="9852" spans="1:5">
      <c r="A9852" s="387">
        <v>40354</v>
      </c>
      <c r="B9852" s="387" t="s">
        <v>11544</v>
      </c>
      <c r="C9852" s="387" t="s">
        <v>8354</v>
      </c>
      <c r="D9852" s="387" t="s">
        <v>8367</v>
      </c>
      <c r="E9852" s="378" t="s">
        <v>3429</v>
      </c>
    </row>
    <row r="9853" spans="1:5">
      <c r="A9853" s="387">
        <v>40360</v>
      </c>
      <c r="B9853" s="387" t="s">
        <v>11545</v>
      </c>
      <c r="C9853" s="387" t="s">
        <v>8354</v>
      </c>
      <c r="D9853" s="387" t="s">
        <v>8367</v>
      </c>
      <c r="E9853" s="378" t="s">
        <v>14003</v>
      </c>
    </row>
    <row r="9854" spans="1:5">
      <c r="A9854" s="387">
        <v>40372</v>
      </c>
      <c r="B9854" s="387" t="s">
        <v>11546</v>
      </c>
      <c r="C9854" s="387" t="s">
        <v>8354</v>
      </c>
      <c r="D9854" s="387" t="s">
        <v>8367</v>
      </c>
      <c r="E9854" s="378" t="s">
        <v>15469</v>
      </c>
    </row>
    <row r="9855" spans="1:5">
      <c r="A9855" s="387">
        <v>40369</v>
      </c>
      <c r="B9855" s="387" t="s">
        <v>11547</v>
      </c>
      <c r="C9855" s="387" t="s">
        <v>8354</v>
      </c>
      <c r="D9855" s="387" t="s">
        <v>8367</v>
      </c>
      <c r="E9855" s="378" t="s">
        <v>15470</v>
      </c>
    </row>
    <row r="9856" spans="1:5">
      <c r="A9856" s="387">
        <v>40357</v>
      </c>
      <c r="B9856" s="387" t="s">
        <v>11548</v>
      </c>
      <c r="C9856" s="387" t="s">
        <v>8354</v>
      </c>
      <c r="D9856" s="387" t="s">
        <v>8367</v>
      </c>
      <c r="E9856" s="378" t="s">
        <v>618</v>
      </c>
    </row>
    <row r="9857" spans="1:5">
      <c r="A9857" s="387">
        <v>40375</v>
      </c>
      <c r="B9857" s="387" t="s">
        <v>11549</v>
      </c>
      <c r="C9857" s="387" t="s">
        <v>8354</v>
      </c>
      <c r="D9857" s="387" t="s">
        <v>8367</v>
      </c>
      <c r="E9857" s="378" t="s">
        <v>15471</v>
      </c>
    </row>
    <row r="9858" spans="1:5">
      <c r="A9858" s="387">
        <v>1893</v>
      </c>
      <c r="B9858" s="387" t="s">
        <v>11550</v>
      </c>
      <c r="C9858" s="387" t="s">
        <v>8354</v>
      </c>
      <c r="D9858" s="387" t="s">
        <v>8349</v>
      </c>
      <c r="E9858" s="378" t="s">
        <v>15219</v>
      </c>
    </row>
    <row r="9859" spans="1:5">
      <c r="A9859" s="387">
        <v>1902</v>
      </c>
      <c r="B9859" s="387" t="s">
        <v>11551</v>
      </c>
      <c r="C9859" s="387" t="s">
        <v>8354</v>
      </c>
      <c r="D9859" s="387" t="s">
        <v>8349</v>
      </c>
      <c r="E9859" s="378" t="s">
        <v>10615</v>
      </c>
    </row>
    <row r="9860" spans="1:5">
      <c r="A9860" s="387">
        <v>1901</v>
      </c>
      <c r="B9860" s="387" t="s">
        <v>11552</v>
      </c>
      <c r="C9860" s="387" t="s">
        <v>8354</v>
      </c>
      <c r="D9860" s="387" t="s">
        <v>8349</v>
      </c>
      <c r="E9860" s="378" t="s">
        <v>1419</v>
      </c>
    </row>
    <row r="9861" spans="1:5">
      <c r="A9861" s="387">
        <v>1892</v>
      </c>
      <c r="B9861" s="387" t="s">
        <v>11553</v>
      </c>
      <c r="C9861" s="387" t="s">
        <v>8354</v>
      </c>
      <c r="D9861" s="387" t="s">
        <v>8349</v>
      </c>
      <c r="E9861" s="378" t="s">
        <v>1458</v>
      </c>
    </row>
    <row r="9862" spans="1:5">
      <c r="A9862" s="387">
        <v>1907</v>
      </c>
      <c r="B9862" s="387" t="s">
        <v>11554</v>
      </c>
      <c r="C9862" s="387" t="s">
        <v>8354</v>
      </c>
      <c r="D9862" s="387" t="s">
        <v>8349</v>
      </c>
      <c r="E9862" s="378" t="s">
        <v>14566</v>
      </c>
    </row>
    <row r="9863" spans="1:5">
      <c r="A9863" s="387">
        <v>1894</v>
      </c>
      <c r="B9863" s="387" t="s">
        <v>11555</v>
      </c>
      <c r="C9863" s="387" t="s">
        <v>8354</v>
      </c>
      <c r="D9863" s="387" t="s">
        <v>8349</v>
      </c>
      <c r="E9863" s="378" t="s">
        <v>19484</v>
      </c>
    </row>
    <row r="9864" spans="1:5">
      <c r="A9864" s="387">
        <v>1891</v>
      </c>
      <c r="B9864" s="387" t="s">
        <v>11556</v>
      </c>
      <c r="C9864" s="387" t="s">
        <v>8354</v>
      </c>
      <c r="D9864" s="387" t="s">
        <v>8349</v>
      </c>
      <c r="E9864" s="378" t="s">
        <v>16315</v>
      </c>
    </row>
    <row r="9865" spans="1:5">
      <c r="A9865" s="387">
        <v>1896</v>
      </c>
      <c r="B9865" s="387" t="s">
        <v>11557</v>
      </c>
      <c r="C9865" s="387" t="s">
        <v>8354</v>
      </c>
      <c r="D9865" s="387" t="s">
        <v>8349</v>
      </c>
      <c r="E9865" s="378" t="s">
        <v>18478</v>
      </c>
    </row>
    <row r="9866" spans="1:5">
      <c r="A9866" s="387">
        <v>1895</v>
      </c>
      <c r="B9866" s="387" t="s">
        <v>11558</v>
      </c>
      <c r="C9866" s="387" t="s">
        <v>8354</v>
      </c>
      <c r="D9866" s="387" t="s">
        <v>8349</v>
      </c>
      <c r="E9866" s="378" t="s">
        <v>1285</v>
      </c>
    </row>
    <row r="9867" spans="1:5">
      <c r="A9867" s="387">
        <v>2641</v>
      </c>
      <c r="B9867" s="387" t="s">
        <v>11559</v>
      </c>
      <c r="C9867" s="387" t="s">
        <v>8354</v>
      </c>
      <c r="D9867" s="387" t="s">
        <v>8349</v>
      </c>
      <c r="E9867" s="378" t="s">
        <v>15472</v>
      </c>
    </row>
    <row r="9868" spans="1:5">
      <c r="A9868" s="387">
        <v>2636</v>
      </c>
      <c r="B9868" s="387" t="s">
        <v>11560</v>
      </c>
      <c r="C9868" s="387" t="s">
        <v>8354</v>
      </c>
      <c r="D9868" s="387" t="s">
        <v>8349</v>
      </c>
      <c r="E9868" s="378" t="s">
        <v>7506</v>
      </c>
    </row>
    <row r="9869" spans="1:5">
      <c r="A9869" s="387">
        <v>2637</v>
      </c>
      <c r="B9869" s="387" t="s">
        <v>11561</v>
      </c>
      <c r="C9869" s="387" t="s">
        <v>8354</v>
      </c>
      <c r="D9869" s="387" t="s">
        <v>8349</v>
      </c>
      <c r="E9869" s="378" t="s">
        <v>11562</v>
      </c>
    </row>
    <row r="9870" spans="1:5">
      <c r="A9870" s="387">
        <v>2638</v>
      </c>
      <c r="B9870" s="387" t="s">
        <v>11563</v>
      </c>
      <c r="C9870" s="387" t="s">
        <v>8354</v>
      </c>
      <c r="D9870" s="387" t="s">
        <v>8349</v>
      </c>
      <c r="E9870" s="378" t="s">
        <v>19074</v>
      </c>
    </row>
    <row r="9871" spans="1:5">
      <c r="A9871" s="387">
        <v>2639</v>
      </c>
      <c r="B9871" s="387" t="s">
        <v>11564</v>
      </c>
      <c r="C9871" s="387" t="s">
        <v>8354</v>
      </c>
      <c r="D9871" s="387" t="s">
        <v>8349</v>
      </c>
      <c r="E9871" s="378" t="s">
        <v>5458</v>
      </c>
    </row>
    <row r="9872" spans="1:5">
      <c r="A9872" s="387">
        <v>2644</v>
      </c>
      <c r="B9872" s="387" t="s">
        <v>11565</v>
      </c>
      <c r="C9872" s="387" t="s">
        <v>8354</v>
      </c>
      <c r="D9872" s="387" t="s">
        <v>8349</v>
      </c>
      <c r="E9872" s="378" t="s">
        <v>359</v>
      </c>
    </row>
    <row r="9873" spans="1:5">
      <c r="A9873" s="387">
        <v>2643</v>
      </c>
      <c r="B9873" s="387" t="s">
        <v>11566</v>
      </c>
      <c r="C9873" s="387" t="s">
        <v>8354</v>
      </c>
      <c r="D9873" s="387" t="s">
        <v>8349</v>
      </c>
      <c r="E9873" s="378" t="s">
        <v>10175</v>
      </c>
    </row>
    <row r="9874" spans="1:5">
      <c r="A9874" s="387">
        <v>2640</v>
      </c>
      <c r="B9874" s="387" t="s">
        <v>11567</v>
      </c>
      <c r="C9874" s="387" t="s">
        <v>8354</v>
      </c>
      <c r="D9874" s="387" t="s">
        <v>8349</v>
      </c>
      <c r="E9874" s="378" t="s">
        <v>17784</v>
      </c>
    </row>
    <row r="9875" spans="1:5">
      <c r="A9875" s="387">
        <v>2642</v>
      </c>
      <c r="B9875" s="387" t="s">
        <v>11569</v>
      </c>
      <c r="C9875" s="387" t="s">
        <v>8354</v>
      </c>
      <c r="D9875" s="387" t="s">
        <v>8349</v>
      </c>
      <c r="E9875" s="378" t="s">
        <v>16004</v>
      </c>
    </row>
    <row r="9876" spans="1:5">
      <c r="A9876" s="387">
        <v>38943</v>
      </c>
      <c r="B9876" s="387" t="s">
        <v>11570</v>
      </c>
      <c r="C9876" s="387" t="s">
        <v>8354</v>
      </c>
      <c r="D9876" s="387" t="s">
        <v>8367</v>
      </c>
      <c r="E9876" s="378" t="s">
        <v>2299</v>
      </c>
    </row>
    <row r="9877" spans="1:5">
      <c r="A9877" s="387">
        <v>38944</v>
      </c>
      <c r="B9877" s="387" t="s">
        <v>11571</v>
      </c>
      <c r="C9877" s="387" t="s">
        <v>8354</v>
      </c>
      <c r="D9877" s="387" t="s">
        <v>8367</v>
      </c>
      <c r="E9877" s="378" t="s">
        <v>2561</v>
      </c>
    </row>
    <row r="9878" spans="1:5">
      <c r="A9878" s="387">
        <v>38945</v>
      </c>
      <c r="B9878" s="387" t="s">
        <v>11572</v>
      </c>
      <c r="C9878" s="387" t="s">
        <v>8354</v>
      </c>
      <c r="D9878" s="387" t="s">
        <v>8367</v>
      </c>
      <c r="E9878" s="378" t="s">
        <v>4701</v>
      </c>
    </row>
    <row r="9879" spans="1:5">
      <c r="A9879" s="387">
        <v>38946</v>
      </c>
      <c r="B9879" s="387" t="s">
        <v>11573</v>
      </c>
      <c r="C9879" s="387" t="s">
        <v>8354</v>
      </c>
      <c r="D9879" s="387" t="s">
        <v>8367</v>
      </c>
      <c r="E9879" s="378" t="s">
        <v>3128</v>
      </c>
    </row>
    <row r="9880" spans="1:5">
      <c r="A9880" s="387">
        <v>39308</v>
      </c>
      <c r="B9880" s="387" t="s">
        <v>11574</v>
      </c>
      <c r="C9880" s="387" t="s">
        <v>8354</v>
      </c>
      <c r="D9880" s="387" t="s">
        <v>8367</v>
      </c>
      <c r="E9880" s="378" t="s">
        <v>580</v>
      </c>
    </row>
    <row r="9881" spans="1:5">
      <c r="A9881" s="387">
        <v>39309</v>
      </c>
      <c r="B9881" s="387" t="s">
        <v>11575</v>
      </c>
      <c r="C9881" s="387" t="s">
        <v>8354</v>
      </c>
      <c r="D9881" s="387" t="s">
        <v>8367</v>
      </c>
      <c r="E9881" s="378" t="s">
        <v>3018</v>
      </c>
    </row>
    <row r="9882" spans="1:5">
      <c r="A9882" s="387">
        <v>39310</v>
      </c>
      <c r="B9882" s="387" t="s">
        <v>11576</v>
      </c>
      <c r="C9882" s="387" t="s">
        <v>8354</v>
      </c>
      <c r="D9882" s="387" t="s">
        <v>8367</v>
      </c>
      <c r="E9882" s="378" t="s">
        <v>15320</v>
      </c>
    </row>
    <row r="9883" spans="1:5">
      <c r="A9883" s="387">
        <v>39311</v>
      </c>
      <c r="B9883" s="387" t="s">
        <v>11577</v>
      </c>
      <c r="C9883" s="387" t="s">
        <v>8354</v>
      </c>
      <c r="D9883" s="387" t="s">
        <v>8367</v>
      </c>
      <c r="E9883" s="378" t="s">
        <v>15200</v>
      </c>
    </row>
    <row r="9884" spans="1:5">
      <c r="A9884" s="387">
        <v>39855</v>
      </c>
      <c r="B9884" s="387" t="s">
        <v>11578</v>
      </c>
      <c r="C9884" s="387" t="s">
        <v>8354</v>
      </c>
      <c r="D9884" s="387" t="s">
        <v>8367</v>
      </c>
      <c r="E9884" s="378" t="s">
        <v>1372</v>
      </c>
    </row>
    <row r="9885" spans="1:5">
      <c r="A9885" s="387">
        <v>39856</v>
      </c>
      <c r="B9885" s="387" t="s">
        <v>11579</v>
      </c>
      <c r="C9885" s="387" t="s">
        <v>8354</v>
      </c>
      <c r="D9885" s="387" t="s">
        <v>8367</v>
      </c>
      <c r="E9885" s="378" t="s">
        <v>14199</v>
      </c>
    </row>
    <row r="9886" spans="1:5">
      <c r="A9886" s="387">
        <v>39857</v>
      </c>
      <c r="B9886" s="387" t="s">
        <v>11580</v>
      </c>
      <c r="C9886" s="387" t="s">
        <v>8354</v>
      </c>
      <c r="D9886" s="387" t="s">
        <v>8367</v>
      </c>
      <c r="E9886" s="378" t="s">
        <v>10984</v>
      </c>
    </row>
    <row r="9887" spans="1:5">
      <c r="A9887" s="387">
        <v>39858</v>
      </c>
      <c r="B9887" s="387" t="s">
        <v>11581</v>
      </c>
      <c r="C9887" s="387" t="s">
        <v>8354</v>
      </c>
      <c r="D9887" s="387" t="s">
        <v>8367</v>
      </c>
      <c r="E9887" s="378" t="s">
        <v>5548</v>
      </c>
    </row>
    <row r="9888" spans="1:5">
      <c r="A9888" s="387">
        <v>39859</v>
      </c>
      <c r="B9888" s="387" t="s">
        <v>11582</v>
      </c>
      <c r="C9888" s="387" t="s">
        <v>8354</v>
      </c>
      <c r="D9888" s="387" t="s">
        <v>8367</v>
      </c>
      <c r="E9888" s="378" t="s">
        <v>15473</v>
      </c>
    </row>
    <row r="9889" spans="1:5">
      <c r="A9889" s="387">
        <v>39860</v>
      </c>
      <c r="B9889" s="387" t="s">
        <v>11583</v>
      </c>
      <c r="C9889" s="387" t="s">
        <v>8354</v>
      </c>
      <c r="D9889" s="387" t="s">
        <v>8367</v>
      </c>
      <c r="E9889" s="378" t="s">
        <v>13999</v>
      </c>
    </row>
    <row r="9890" spans="1:5">
      <c r="A9890" s="387">
        <v>39861</v>
      </c>
      <c r="B9890" s="387" t="s">
        <v>11584</v>
      </c>
      <c r="C9890" s="387" t="s">
        <v>8354</v>
      </c>
      <c r="D9890" s="387" t="s">
        <v>8367</v>
      </c>
      <c r="E9890" s="378" t="s">
        <v>15451</v>
      </c>
    </row>
    <row r="9891" spans="1:5">
      <c r="A9891" s="387">
        <v>38447</v>
      </c>
      <c r="B9891" s="387" t="s">
        <v>11585</v>
      </c>
      <c r="C9891" s="387" t="s">
        <v>8354</v>
      </c>
      <c r="D9891" s="387" t="s">
        <v>8367</v>
      </c>
      <c r="E9891" s="378" t="s">
        <v>4117</v>
      </c>
    </row>
    <row r="9892" spans="1:5">
      <c r="A9892" s="387">
        <v>36320</v>
      </c>
      <c r="B9892" s="387" t="s">
        <v>11586</v>
      </c>
      <c r="C9892" s="387" t="s">
        <v>8354</v>
      </c>
      <c r="D9892" s="387" t="s">
        <v>8367</v>
      </c>
      <c r="E9892" s="378" t="s">
        <v>4067</v>
      </c>
    </row>
    <row r="9893" spans="1:5">
      <c r="A9893" s="387">
        <v>36324</v>
      </c>
      <c r="B9893" s="387" t="s">
        <v>11587</v>
      </c>
      <c r="C9893" s="387" t="s">
        <v>8354</v>
      </c>
      <c r="D9893" s="387" t="s">
        <v>8367</v>
      </c>
      <c r="E9893" s="378" t="s">
        <v>1524</v>
      </c>
    </row>
    <row r="9894" spans="1:5">
      <c r="A9894" s="387">
        <v>38441</v>
      </c>
      <c r="B9894" s="387" t="s">
        <v>11588</v>
      </c>
      <c r="C9894" s="387" t="s">
        <v>8354</v>
      </c>
      <c r="D9894" s="387" t="s">
        <v>8367</v>
      </c>
      <c r="E9894" s="378" t="s">
        <v>6270</v>
      </c>
    </row>
    <row r="9895" spans="1:5">
      <c r="A9895" s="387">
        <v>38442</v>
      </c>
      <c r="B9895" s="387" t="s">
        <v>11589</v>
      </c>
      <c r="C9895" s="387" t="s">
        <v>8354</v>
      </c>
      <c r="D9895" s="387" t="s">
        <v>8367</v>
      </c>
      <c r="E9895" s="378" t="s">
        <v>1440</v>
      </c>
    </row>
    <row r="9896" spans="1:5">
      <c r="A9896" s="387">
        <v>38443</v>
      </c>
      <c r="B9896" s="387" t="s">
        <v>11590</v>
      </c>
      <c r="C9896" s="387" t="s">
        <v>8354</v>
      </c>
      <c r="D9896" s="387" t="s">
        <v>8367</v>
      </c>
      <c r="E9896" s="378" t="s">
        <v>3010</v>
      </c>
    </row>
    <row r="9897" spans="1:5">
      <c r="A9897" s="387">
        <v>38444</v>
      </c>
      <c r="B9897" s="387" t="s">
        <v>11591</v>
      </c>
      <c r="C9897" s="387" t="s">
        <v>8354</v>
      </c>
      <c r="D9897" s="387" t="s">
        <v>8367</v>
      </c>
      <c r="E9897" s="378" t="s">
        <v>1736</v>
      </c>
    </row>
    <row r="9898" spans="1:5">
      <c r="A9898" s="387">
        <v>38445</v>
      </c>
      <c r="B9898" s="387" t="s">
        <v>11592</v>
      </c>
      <c r="C9898" s="387" t="s">
        <v>8354</v>
      </c>
      <c r="D9898" s="387" t="s">
        <v>8367</v>
      </c>
      <c r="E9898" s="378" t="s">
        <v>11746</v>
      </c>
    </row>
    <row r="9899" spans="1:5">
      <c r="A9899" s="387">
        <v>38446</v>
      </c>
      <c r="B9899" s="387" t="s">
        <v>11593</v>
      </c>
      <c r="C9899" s="387" t="s">
        <v>8354</v>
      </c>
      <c r="D9899" s="387" t="s">
        <v>8367</v>
      </c>
      <c r="E9899" s="378" t="s">
        <v>15474</v>
      </c>
    </row>
    <row r="9900" spans="1:5">
      <c r="A9900" s="387">
        <v>3867</v>
      </c>
      <c r="B9900" s="387" t="s">
        <v>11594</v>
      </c>
      <c r="C9900" s="387" t="s">
        <v>8354</v>
      </c>
      <c r="D9900" s="387" t="s">
        <v>8349</v>
      </c>
      <c r="E9900" s="378" t="s">
        <v>20166</v>
      </c>
    </row>
    <row r="9901" spans="1:5">
      <c r="A9901" s="387">
        <v>3861</v>
      </c>
      <c r="B9901" s="387" t="s">
        <v>11595</v>
      </c>
      <c r="C9901" s="387" t="s">
        <v>8354</v>
      </c>
      <c r="D9901" s="387" t="s">
        <v>8349</v>
      </c>
      <c r="E9901" s="378" t="s">
        <v>1578</v>
      </c>
    </row>
    <row r="9902" spans="1:5">
      <c r="A9902" s="387">
        <v>3904</v>
      </c>
      <c r="B9902" s="387" t="s">
        <v>11596</v>
      </c>
      <c r="C9902" s="387" t="s">
        <v>8354</v>
      </c>
      <c r="D9902" s="387" t="s">
        <v>8349</v>
      </c>
      <c r="E9902" s="378" t="s">
        <v>7548</v>
      </c>
    </row>
    <row r="9903" spans="1:5">
      <c r="A9903" s="387">
        <v>3903</v>
      </c>
      <c r="B9903" s="387" t="s">
        <v>11598</v>
      </c>
      <c r="C9903" s="387" t="s">
        <v>8354</v>
      </c>
      <c r="D9903" s="387" t="s">
        <v>8349</v>
      </c>
      <c r="E9903" s="378" t="s">
        <v>10615</v>
      </c>
    </row>
    <row r="9904" spans="1:5">
      <c r="A9904" s="387">
        <v>3862</v>
      </c>
      <c r="B9904" s="387" t="s">
        <v>11599</v>
      </c>
      <c r="C9904" s="387" t="s">
        <v>8354</v>
      </c>
      <c r="D9904" s="387" t="s">
        <v>8349</v>
      </c>
      <c r="E9904" s="378" t="s">
        <v>6714</v>
      </c>
    </row>
    <row r="9905" spans="1:5">
      <c r="A9905" s="387">
        <v>3863</v>
      </c>
      <c r="B9905" s="387" t="s">
        <v>11600</v>
      </c>
      <c r="C9905" s="387" t="s">
        <v>8354</v>
      </c>
      <c r="D9905" s="387" t="s">
        <v>8349</v>
      </c>
      <c r="E9905" s="378" t="s">
        <v>6045</v>
      </c>
    </row>
    <row r="9906" spans="1:5">
      <c r="A9906" s="387">
        <v>3864</v>
      </c>
      <c r="B9906" s="387" t="s">
        <v>11601</v>
      </c>
      <c r="C9906" s="387" t="s">
        <v>8354</v>
      </c>
      <c r="D9906" s="387" t="s">
        <v>8349</v>
      </c>
      <c r="E9906" s="378" t="s">
        <v>19723</v>
      </c>
    </row>
    <row r="9907" spans="1:5">
      <c r="A9907" s="387">
        <v>3865</v>
      </c>
      <c r="B9907" s="387" t="s">
        <v>11602</v>
      </c>
      <c r="C9907" s="387" t="s">
        <v>8354</v>
      </c>
      <c r="D9907" s="387" t="s">
        <v>8349</v>
      </c>
      <c r="E9907" s="378" t="s">
        <v>14995</v>
      </c>
    </row>
    <row r="9908" spans="1:5">
      <c r="A9908" s="387">
        <v>3866</v>
      </c>
      <c r="B9908" s="387" t="s">
        <v>11603</v>
      </c>
      <c r="C9908" s="387" t="s">
        <v>8354</v>
      </c>
      <c r="D9908" s="387" t="s">
        <v>8349</v>
      </c>
      <c r="E9908" s="378" t="s">
        <v>20167</v>
      </c>
    </row>
    <row r="9909" spans="1:5">
      <c r="A9909" s="387">
        <v>3902</v>
      </c>
      <c r="B9909" s="387" t="s">
        <v>11604</v>
      </c>
      <c r="C9909" s="387" t="s">
        <v>8354</v>
      </c>
      <c r="D9909" s="387" t="s">
        <v>8349</v>
      </c>
      <c r="E9909" s="378" t="s">
        <v>16967</v>
      </c>
    </row>
    <row r="9910" spans="1:5">
      <c r="A9910" s="387">
        <v>3878</v>
      </c>
      <c r="B9910" s="387" t="s">
        <v>11605</v>
      </c>
      <c r="C9910" s="387" t="s">
        <v>8354</v>
      </c>
      <c r="D9910" s="387" t="s">
        <v>8349</v>
      </c>
      <c r="E9910" s="378" t="s">
        <v>13907</v>
      </c>
    </row>
    <row r="9911" spans="1:5">
      <c r="A9911" s="387">
        <v>3877</v>
      </c>
      <c r="B9911" s="387" t="s">
        <v>11606</v>
      </c>
      <c r="C9911" s="387" t="s">
        <v>8354</v>
      </c>
      <c r="D9911" s="387" t="s">
        <v>8349</v>
      </c>
      <c r="E9911" s="378" t="s">
        <v>1020</v>
      </c>
    </row>
    <row r="9912" spans="1:5">
      <c r="A9912" s="387">
        <v>3879</v>
      </c>
      <c r="B9912" s="387" t="s">
        <v>11607</v>
      </c>
      <c r="C9912" s="387" t="s">
        <v>8354</v>
      </c>
      <c r="D9912" s="387" t="s">
        <v>8349</v>
      </c>
      <c r="E9912" s="378" t="s">
        <v>17877</v>
      </c>
    </row>
    <row r="9913" spans="1:5">
      <c r="A9913" s="387">
        <v>3880</v>
      </c>
      <c r="B9913" s="387" t="s">
        <v>11608</v>
      </c>
      <c r="C9913" s="387" t="s">
        <v>8354</v>
      </c>
      <c r="D9913" s="387" t="s">
        <v>8349</v>
      </c>
      <c r="E9913" s="378" t="s">
        <v>867</v>
      </c>
    </row>
    <row r="9914" spans="1:5">
      <c r="A9914" s="387">
        <v>12892</v>
      </c>
      <c r="B9914" s="387" t="s">
        <v>11609</v>
      </c>
      <c r="C9914" s="387" t="s">
        <v>8855</v>
      </c>
      <c r="D9914" s="387" t="s">
        <v>8349</v>
      </c>
      <c r="E9914" s="378" t="s">
        <v>14745</v>
      </c>
    </row>
    <row r="9915" spans="1:5">
      <c r="A9915" s="387">
        <v>3883</v>
      </c>
      <c r="B9915" s="387" t="s">
        <v>11610</v>
      </c>
      <c r="C9915" s="387" t="s">
        <v>8354</v>
      </c>
      <c r="D9915" s="387" t="s">
        <v>8349</v>
      </c>
      <c r="E9915" s="378" t="s">
        <v>741</v>
      </c>
    </row>
    <row r="9916" spans="1:5">
      <c r="A9916" s="387">
        <v>3876</v>
      </c>
      <c r="B9916" s="387" t="s">
        <v>11611</v>
      </c>
      <c r="C9916" s="387" t="s">
        <v>8354</v>
      </c>
      <c r="D9916" s="387" t="s">
        <v>8349</v>
      </c>
      <c r="E9916" s="378" t="s">
        <v>367</v>
      </c>
    </row>
    <row r="9917" spans="1:5">
      <c r="A9917" s="387">
        <v>3884</v>
      </c>
      <c r="B9917" s="387" t="s">
        <v>11612</v>
      </c>
      <c r="C9917" s="387" t="s">
        <v>8354</v>
      </c>
      <c r="D9917" s="387" t="s">
        <v>8349</v>
      </c>
      <c r="E9917" s="378" t="s">
        <v>1477</v>
      </c>
    </row>
    <row r="9918" spans="1:5">
      <c r="A9918" s="387">
        <v>3837</v>
      </c>
      <c r="B9918" s="387" t="s">
        <v>11613</v>
      </c>
      <c r="C9918" s="387" t="s">
        <v>8354</v>
      </c>
      <c r="D9918" s="387" t="s">
        <v>8367</v>
      </c>
      <c r="E9918" s="378" t="s">
        <v>15475</v>
      </c>
    </row>
    <row r="9919" spans="1:5">
      <c r="A9919" s="387">
        <v>3845</v>
      </c>
      <c r="B9919" s="387" t="s">
        <v>11614</v>
      </c>
      <c r="C9919" s="387" t="s">
        <v>8354</v>
      </c>
      <c r="D9919" s="387" t="s">
        <v>8367</v>
      </c>
      <c r="E9919" s="378" t="s">
        <v>2723</v>
      </c>
    </row>
    <row r="9920" spans="1:5">
      <c r="A9920" s="387">
        <v>11045</v>
      </c>
      <c r="B9920" s="387" t="s">
        <v>11615</v>
      </c>
      <c r="C9920" s="387" t="s">
        <v>8354</v>
      </c>
      <c r="D9920" s="387" t="s">
        <v>8367</v>
      </c>
      <c r="E9920" s="378" t="s">
        <v>15476</v>
      </c>
    </row>
    <row r="9921" spans="1:5">
      <c r="A9921" s="387">
        <v>20170</v>
      </c>
      <c r="B9921" s="387" t="s">
        <v>11616</v>
      </c>
      <c r="C9921" s="387" t="s">
        <v>8354</v>
      </c>
      <c r="D9921" s="387" t="s">
        <v>8349</v>
      </c>
      <c r="E9921" s="378" t="s">
        <v>3184</v>
      </c>
    </row>
    <row r="9922" spans="1:5">
      <c r="A9922" s="387">
        <v>20171</v>
      </c>
      <c r="B9922" s="387" t="s">
        <v>11617</v>
      </c>
      <c r="C9922" s="387" t="s">
        <v>8354</v>
      </c>
      <c r="D9922" s="387" t="s">
        <v>8349</v>
      </c>
      <c r="E9922" s="378" t="s">
        <v>20017</v>
      </c>
    </row>
    <row r="9923" spans="1:5">
      <c r="A9923" s="387">
        <v>20167</v>
      </c>
      <c r="B9923" s="387" t="s">
        <v>11618</v>
      </c>
      <c r="C9923" s="387" t="s">
        <v>8354</v>
      </c>
      <c r="D9923" s="387" t="s">
        <v>8349</v>
      </c>
      <c r="E9923" s="378" t="s">
        <v>1388</v>
      </c>
    </row>
    <row r="9924" spans="1:5">
      <c r="A9924" s="387">
        <v>20168</v>
      </c>
      <c r="B9924" s="387" t="s">
        <v>11619</v>
      </c>
      <c r="C9924" s="387" t="s">
        <v>8354</v>
      </c>
      <c r="D9924" s="387" t="s">
        <v>8349</v>
      </c>
      <c r="E9924" s="378" t="s">
        <v>15251</v>
      </c>
    </row>
    <row r="9925" spans="1:5">
      <c r="A9925" s="387">
        <v>20169</v>
      </c>
      <c r="B9925" s="387" t="s">
        <v>11620</v>
      </c>
      <c r="C9925" s="387" t="s">
        <v>8354</v>
      </c>
      <c r="D9925" s="387" t="s">
        <v>8349</v>
      </c>
      <c r="E9925" s="378" t="s">
        <v>20168</v>
      </c>
    </row>
    <row r="9926" spans="1:5">
      <c r="A9926" s="387">
        <v>3899</v>
      </c>
      <c r="B9926" s="387" t="s">
        <v>11621</v>
      </c>
      <c r="C9926" s="387" t="s">
        <v>8354</v>
      </c>
      <c r="D9926" s="387" t="s">
        <v>8349</v>
      </c>
      <c r="E9926" s="378" t="s">
        <v>14941</v>
      </c>
    </row>
    <row r="9927" spans="1:5">
      <c r="A9927" s="387">
        <v>38676</v>
      </c>
      <c r="B9927" s="387" t="s">
        <v>11622</v>
      </c>
      <c r="C9927" s="387" t="s">
        <v>8354</v>
      </c>
      <c r="D9927" s="387" t="s">
        <v>8349</v>
      </c>
      <c r="E9927" s="378" t="s">
        <v>14962</v>
      </c>
    </row>
    <row r="9928" spans="1:5">
      <c r="A9928" s="387">
        <v>3897</v>
      </c>
      <c r="B9928" s="387" t="s">
        <v>11623</v>
      </c>
      <c r="C9928" s="387" t="s">
        <v>8354</v>
      </c>
      <c r="D9928" s="387" t="s">
        <v>8349</v>
      </c>
      <c r="E9928" s="378" t="s">
        <v>11220</v>
      </c>
    </row>
    <row r="9929" spans="1:5">
      <c r="A9929" s="387">
        <v>3875</v>
      </c>
      <c r="B9929" s="387" t="s">
        <v>11624</v>
      </c>
      <c r="C9929" s="387" t="s">
        <v>8354</v>
      </c>
      <c r="D9929" s="387" t="s">
        <v>8349</v>
      </c>
      <c r="E9929" s="378" t="s">
        <v>3995</v>
      </c>
    </row>
    <row r="9930" spans="1:5">
      <c r="A9930" s="387">
        <v>3898</v>
      </c>
      <c r="B9930" s="387" t="s">
        <v>11625</v>
      </c>
      <c r="C9930" s="387" t="s">
        <v>8354</v>
      </c>
      <c r="D9930" s="387" t="s">
        <v>8349</v>
      </c>
      <c r="E9930" s="378" t="s">
        <v>1473</v>
      </c>
    </row>
    <row r="9931" spans="1:5">
      <c r="A9931" s="387">
        <v>3855</v>
      </c>
      <c r="B9931" s="387" t="s">
        <v>11626</v>
      </c>
      <c r="C9931" s="387" t="s">
        <v>8354</v>
      </c>
      <c r="D9931" s="387" t="s">
        <v>8349</v>
      </c>
      <c r="E9931" s="378" t="s">
        <v>839</v>
      </c>
    </row>
    <row r="9932" spans="1:5">
      <c r="A9932" s="387">
        <v>3874</v>
      </c>
      <c r="B9932" s="387" t="s">
        <v>11627</v>
      </c>
      <c r="C9932" s="387" t="s">
        <v>8354</v>
      </c>
      <c r="D9932" s="387" t="s">
        <v>8349</v>
      </c>
      <c r="E9932" s="378" t="s">
        <v>1210</v>
      </c>
    </row>
    <row r="9933" spans="1:5">
      <c r="A9933" s="387">
        <v>3870</v>
      </c>
      <c r="B9933" s="387" t="s">
        <v>11629</v>
      </c>
      <c r="C9933" s="387" t="s">
        <v>8354</v>
      </c>
      <c r="D9933" s="387" t="s">
        <v>8349</v>
      </c>
      <c r="E9933" s="378" t="s">
        <v>3232</v>
      </c>
    </row>
    <row r="9934" spans="1:5">
      <c r="A9934" s="387">
        <v>38678</v>
      </c>
      <c r="B9934" s="387" t="s">
        <v>11630</v>
      </c>
      <c r="C9934" s="387" t="s">
        <v>8354</v>
      </c>
      <c r="D9934" s="387" t="s">
        <v>8349</v>
      </c>
      <c r="E9934" s="378" t="s">
        <v>4811</v>
      </c>
    </row>
    <row r="9935" spans="1:5">
      <c r="A9935" s="387">
        <v>3859</v>
      </c>
      <c r="B9935" s="387" t="s">
        <v>11631</v>
      </c>
      <c r="C9935" s="387" t="s">
        <v>8354</v>
      </c>
      <c r="D9935" s="387" t="s">
        <v>8349</v>
      </c>
      <c r="E9935" s="378" t="s">
        <v>6117</v>
      </c>
    </row>
    <row r="9936" spans="1:5">
      <c r="A9936" s="387">
        <v>3856</v>
      </c>
      <c r="B9936" s="387" t="s">
        <v>11632</v>
      </c>
      <c r="C9936" s="387" t="s">
        <v>8354</v>
      </c>
      <c r="D9936" s="387" t="s">
        <v>8349</v>
      </c>
      <c r="E9936" s="378" t="s">
        <v>641</v>
      </c>
    </row>
    <row r="9937" spans="1:5">
      <c r="A9937" s="387">
        <v>3906</v>
      </c>
      <c r="B9937" s="387" t="s">
        <v>11633</v>
      </c>
      <c r="C9937" s="387" t="s">
        <v>8354</v>
      </c>
      <c r="D9937" s="387" t="s">
        <v>8349</v>
      </c>
      <c r="E9937" s="378" t="s">
        <v>1550</v>
      </c>
    </row>
    <row r="9938" spans="1:5">
      <c r="A9938" s="387">
        <v>3860</v>
      </c>
      <c r="B9938" s="387" t="s">
        <v>11634</v>
      </c>
      <c r="C9938" s="387" t="s">
        <v>8354</v>
      </c>
      <c r="D9938" s="387" t="s">
        <v>8349</v>
      </c>
      <c r="E9938" s="378" t="s">
        <v>846</v>
      </c>
    </row>
    <row r="9939" spans="1:5">
      <c r="A9939" s="387">
        <v>3905</v>
      </c>
      <c r="B9939" s="387" t="s">
        <v>11635</v>
      </c>
      <c r="C9939" s="387" t="s">
        <v>8354</v>
      </c>
      <c r="D9939" s="387" t="s">
        <v>8349</v>
      </c>
      <c r="E9939" s="378" t="s">
        <v>2522</v>
      </c>
    </row>
    <row r="9940" spans="1:5">
      <c r="A9940" s="387">
        <v>3871</v>
      </c>
      <c r="B9940" s="387" t="s">
        <v>11636</v>
      </c>
      <c r="C9940" s="387" t="s">
        <v>8354</v>
      </c>
      <c r="D9940" s="387" t="s">
        <v>8349</v>
      </c>
      <c r="E9940" s="378" t="s">
        <v>15477</v>
      </c>
    </row>
    <row r="9941" spans="1:5">
      <c r="A9941" s="387">
        <v>37429</v>
      </c>
      <c r="B9941" s="387" t="s">
        <v>11637</v>
      </c>
      <c r="C9941" s="387" t="s">
        <v>8354</v>
      </c>
      <c r="D9941" s="387" t="s">
        <v>8367</v>
      </c>
      <c r="E9941" s="378" t="s">
        <v>15478</v>
      </c>
    </row>
    <row r="9942" spans="1:5">
      <c r="A9942" s="387">
        <v>37426</v>
      </c>
      <c r="B9942" s="387" t="s">
        <v>11638</v>
      </c>
      <c r="C9942" s="387" t="s">
        <v>8354</v>
      </c>
      <c r="D9942" s="387" t="s">
        <v>8367</v>
      </c>
      <c r="E9942" s="378" t="s">
        <v>8199</v>
      </c>
    </row>
    <row r="9943" spans="1:5">
      <c r="A9943" s="387">
        <v>37427</v>
      </c>
      <c r="B9943" s="387" t="s">
        <v>11639</v>
      </c>
      <c r="C9943" s="387" t="s">
        <v>8354</v>
      </c>
      <c r="D9943" s="387" t="s">
        <v>8367</v>
      </c>
      <c r="E9943" s="378" t="s">
        <v>15479</v>
      </c>
    </row>
    <row r="9944" spans="1:5">
      <c r="A9944" s="387">
        <v>37424</v>
      </c>
      <c r="B9944" s="387" t="s">
        <v>11640</v>
      </c>
      <c r="C9944" s="387" t="s">
        <v>8354</v>
      </c>
      <c r="D9944" s="387" t="s">
        <v>8367</v>
      </c>
      <c r="E9944" s="378" t="s">
        <v>12027</v>
      </c>
    </row>
    <row r="9945" spans="1:5">
      <c r="A9945" s="387">
        <v>37428</v>
      </c>
      <c r="B9945" s="387" t="s">
        <v>11641</v>
      </c>
      <c r="C9945" s="387" t="s">
        <v>8354</v>
      </c>
      <c r="D9945" s="387" t="s">
        <v>8367</v>
      </c>
      <c r="E9945" s="378" t="s">
        <v>15480</v>
      </c>
    </row>
    <row r="9946" spans="1:5">
      <c r="A9946" s="387">
        <v>37425</v>
      </c>
      <c r="B9946" s="387" t="s">
        <v>11642</v>
      </c>
      <c r="C9946" s="387" t="s">
        <v>8354</v>
      </c>
      <c r="D9946" s="387" t="s">
        <v>8367</v>
      </c>
      <c r="E9946" s="378" t="s">
        <v>9844</v>
      </c>
    </row>
    <row r="9947" spans="1:5">
      <c r="A9947" s="387">
        <v>11519</v>
      </c>
      <c r="B9947" s="387" t="s">
        <v>11643</v>
      </c>
      <c r="C9947" s="387" t="s">
        <v>8855</v>
      </c>
      <c r="D9947" s="387" t="s">
        <v>8349</v>
      </c>
      <c r="E9947" s="378" t="s">
        <v>16041</v>
      </c>
    </row>
    <row r="9948" spans="1:5">
      <c r="A9948" s="387">
        <v>11520</v>
      </c>
      <c r="B9948" s="387" t="s">
        <v>11644</v>
      </c>
      <c r="C9948" s="387" t="s">
        <v>8855</v>
      </c>
      <c r="D9948" s="387" t="s">
        <v>8349</v>
      </c>
      <c r="E9948" s="378" t="s">
        <v>17434</v>
      </c>
    </row>
    <row r="9949" spans="1:5">
      <c r="A9949" s="387">
        <v>11518</v>
      </c>
      <c r="B9949" s="387" t="s">
        <v>11645</v>
      </c>
      <c r="C9949" s="387" t="s">
        <v>8855</v>
      </c>
      <c r="D9949" s="387" t="s">
        <v>8349</v>
      </c>
      <c r="E9949" s="378" t="s">
        <v>20169</v>
      </c>
    </row>
    <row r="9950" spans="1:5">
      <c r="A9950" s="387">
        <v>38473</v>
      </c>
      <c r="B9950" s="387" t="s">
        <v>11646</v>
      </c>
      <c r="C9950" s="387" t="s">
        <v>8354</v>
      </c>
      <c r="D9950" s="387" t="s">
        <v>8349</v>
      </c>
      <c r="E9950" s="378" t="s">
        <v>20170</v>
      </c>
    </row>
    <row r="9951" spans="1:5">
      <c r="A9951" s="387">
        <v>4244</v>
      </c>
      <c r="B9951" s="387" t="s">
        <v>11647</v>
      </c>
      <c r="C9951" s="387" t="s">
        <v>8557</v>
      </c>
      <c r="D9951" s="387" t="s">
        <v>8349</v>
      </c>
      <c r="E9951" s="378" t="s">
        <v>12692</v>
      </c>
    </row>
    <row r="9952" spans="1:5">
      <c r="A9952" s="387">
        <v>40977</v>
      </c>
      <c r="B9952" s="387" t="s">
        <v>11648</v>
      </c>
      <c r="C9952" s="387" t="s">
        <v>8559</v>
      </c>
      <c r="D9952" s="387" t="s">
        <v>8349</v>
      </c>
      <c r="E9952" s="378" t="s">
        <v>20171</v>
      </c>
    </row>
    <row r="9953" spans="1:5">
      <c r="A9953" s="387">
        <v>4115</v>
      </c>
      <c r="B9953" s="387" t="s">
        <v>11649</v>
      </c>
      <c r="C9953" s="387" t="s">
        <v>8378</v>
      </c>
      <c r="D9953" s="387" t="s">
        <v>8367</v>
      </c>
      <c r="E9953" s="378" t="s">
        <v>3392</v>
      </c>
    </row>
    <row r="9954" spans="1:5">
      <c r="A9954" s="387">
        <v>4119</v>
      </c>
      <c r="B9954" s="387" t="s">
        <v>11651</v>
      </c>
      <c r="C9954" s="387" t="s">
        <v>8378</v>
      </c>
      <c r="D9954" s="387" t="s">
        <v>8367</v>
      </c>
      <c r="E9954" s="378" t="s">
        <v>13646</v>
      </c>
    </row>
    <row r="9955" spans="1:5">
      <c r="A9955" s="387">
        <v>2794</v>
      </c>
      <c r="B9955" s="387" t="s">
        <v>11652</v>
      </c>
      <c r="C9955" s="387" t="s">
        <v>8378</v>
      </c>
      <c r="D9955" s="387" t="s">
        <v>8367</v>
      </c>
      <c r="E9955" s="378" t="s">
        <v>14000</v>
      </c>
    </row>
    <row r="9956" spans="1:5">
      <c r="A9956" s="387">
        <v>2788</v>
      </c>
      <c r="B9956" s="387" t="s">
        <v>11653</v>
      </c>
      <c r="C9956" s="387" t="s">
        <v>8378</v>
      </c>
      <c r="D9956" s="387" t="s">
        <v>8367</v>
      </c>
      <c r="E9956" s="378" t="s">
        <v>14001</v>
      </c>
    </row>
    <row r="9957" spans="1:5">
      <c r="A9957" s="387">
        <v>4006</v>
      </c>
      <c r="B9957" s="387" t="s">
        <v>11654</v>
      </c>
      <c r="C9957" s="387" t="s">
        <v>8554</v>
      </c>
      <c r="D9957" s="387" t="s">
        <v>8349</v>
      </c>
      <c r="E9957" s="378" t="s">
        <v>20172</v>
      </c>
    </row>
    <row r="9958" spans="1:5">
      <c r="A9958" s="387">
        <v>36151</v>
      </c>
      <c r="B9958" s="387" t="s">
        <v>11655</v>
      </c>
      <c r="C9958" s="387" t="s">
        <v>8354</v>
      </c>
      <c r="D9958" s="387" t="s">
        <v>8349</v>
      </c>
      <c r="E9958" s="378" t="s">
        <v>20173</v>
      </c>
    </row>
    <row r="9959" spans="1:5">
      <c r="A9959" s="387">
        <v>37457</v>
      </c>
      <c r="B9959" s="387" t="s">
        <v>11656</v>
      </c>
      <c r="C9959" s="387" t="s">
        <v>8378</v>
      </c>
      <c r="D9959" s="387" t="s">
        <v>8367</v>
      </c>
      <c r="E9959" s="378" t="s">
        <v>8965</v>
      </c>
    </row>
    <row r="9960" spans="1:5">
      <c r="A9960" s="387">
        <v>37456</v>
      </c>
      <c r="B9960" s="387" t="s">
        <v>11657</v>
      </c>
      <c r="C9960" s="387" t="s">
        <v>8378</v>
      </c>
      <c r="D9960" s="387" t="s">
        <v>8367</v>
      </c>
      <c r="E9960" s="378" t="s">
        <v>7704</v>
      </c>
    </row>
    <row r="9961" spans="1:5">
      <c r="A9961" s="387">
        <v>37461</v>
      </c>
      <c r="B9961" s="387" t="s">
        <v>11659</v>
      </c>
      <c r="C9961" s="387" t="s">
        <v>8378</v>
      </c>
      <c r="D9961" s="387" t="s">
        <v>8367</v>
      </c>
      <c r="E9961" s="378" t="s">
        <v>3288</v>
      </c>
    </row>
    <row r="9962" spans="1:5">
      <c r="A9962" s="387">
        <v>37460</v>
      </c>
      <c r="B9962" s="387" t="s">
        <v>11660</v>
      </c>
      <c r="C9962" s="387" t="s">
        <v>8378</v>
      </c>
      <c r="D9962" s="387" t="s">
        <v>8367</v>
      </c>
      <c r="E9962" s="378" t="s">
        <v>7952</v>
      </c>
    </row>
    <row r="9963" spans="1:5">
      <c r="A9963" s="387">
        <v>37458</v>
      </c>
      <c r="B9963" s="387" t="s">
        <v>11661</v>
      </c>
      <c r="C9963" s="387" t="s">
        <v>8378</v>
      </c>
      <c r="D9963" s="387" t="s">
        <v>8367</v>
      </c>
      <c r="E9963" s="378" t="s">
        <v>3299</v>
      </c>
    </row>
    <row r="9964" spans="1:5">
      <c r="A9964" s="387">
        <v>37454</v>
      </c>
      <c r="B9964" s="387" t="s">
        <v>11662</v>
      </c>
      <c r="C9964" s="387" t="s">
        <v>8378</v>
      </c>
      <c r="D9964" s="387" t="s">
        <v>8367</v>
      </c>
      <c r="E9964" s="378" t="s">
        <v>7861</v>
      </c>
    </row>
    <row r="9965" spans="1:5">
      <c r="A9965" s="387">
        <v>37455</v>
      </c>
      <c r="B9965" s="387" t="s">
        <v>11664</v>
      </c>
      <c r="C9965" s="387" t="s">
        <v>8378</v>
      </c>
      <c r="D9965" s="387" t="s">
        <v>8367</v>
      </c>
      <c r="E9965" s="378" t="s">
        <v>1719</v>
      </c>
    </row>
    <row r="9966" spans="1:5">
      <c r="A9966" s="387">
        <v>37459</v>
      </c>
      <c r="B9966" s="387" t="s">
        <v>11665</v>
      </c>
      <c r="C9966" s="387" t="s">
        <v>8378</v>
      </c>
      <c r="D9966" s="387" t="s">
        <v>8367</v>
      </c>
      <c r="E9966" s="378" t="s">
        <v>3357</v>
      </c>
    </row>
    <row r="9967" spans="1:5">
      <c r="A9967" s="387">
        <v>21029</v>
      </c>
      <c r="B9967" s="387" t="s">
        <v>11666</v>
      </c>
      <c r="C9967" s="387" t="s">
        <v>8354</v>
      </c>
      <c r="D9967" s="387" t="s">
        <v>8352</v>
      </c>
      <c r="E9967" s="378" t="s">
        <v>20174</v>
      </c>
    </row>
    <row r="9968" spans="1:5">
      <c r="A9968" s="387">
        <v>21030</v>
      </c>
      <c r="B9968" s="387" t="s">
        <v>11667</v>
      </c>
      <c r="C9968" s="387" t="s">
        <v>8354</v>
      </c>
      <c r="D9968" s="387" t="s">
        <v>8349</v>
      </c>
      <c r="E9968" s="378" t="s">
        <v>20175</v>
      </c>
    </row>
    <row r="9969" spans="1:5">
      <c r="A9969" s="387">
        <v>21031</v>
      </c>
      <c r="B9969" s="387" t="s">
        <v>11668</v>
      </c>
      <c r="C9969" s="387" t="s">
        <v>8354</v>
      </c>
      <c r="D9969" s="387" t="s">
        <v>8349</v>
      </c>
      <c r="E9969" s="378" t="s">
        <v>14451</v>
      </c>
    </row>
    <row r="9970" spans="1:5">
      <c r="A9970" s="387">
        <v>21032</v>
      </c>
      <c r="B9970" s="387" t="s">
        <v>11669</v>
      </c>
      <c r="C9970" s="387" t="s">
        <v>8354</v>
      </c>
      <c r="D9970" s="387" t="s">
        <v>8349</v>
      </c>
      <c r="E9970" s="378" t="s">
        <v>20176</v>
      </c>
    </row>
    <row r="9971" spans="1:5">
      <c r="A9971" s="387">
        <v>37527</v>
      </c>
      <c r="B9971" s="387" t="s">
        <v>11670</v>
      </c>
      <c r="C9971" s="387" t="s">
        <v>8354</v>
      </c>
      <c r="D9971" s="387" t="s">
        <v>8349</v>
      </c>
      <c r="E9971" s="378" t="s">
        <v>17165</v>
      </c>
    </row>
    <row r="9972" spans="1:5">
      <c r="A9972" s="387">
        <v>37528</v>
      </c>
      <c r="B9972" s="387" t="s">
        <v>11671</v>
      </c>
      <c r="C9972" s="387" t="s">
        <v>8354</v>
      </c>
      <c r="D9972" s="387" t="s">
        <v>8349</v>
      </c>
      <c r="E9972" s="378" t="s">
        <v>20177</v>
      </c>
    </row>
    <row r="9973" spans="1:5">
      <c r="A9973" s="387">
        <v>37529</v>
      </c>
      <c r="B9973" s="387" t="s">
        <v>11672</v>
      </c>
      <c r="C9973" s="387" t="s">
        <v>8354</v>
      </c>
      <c r="D9973" s="387" t="s">
        <v>8349</v>
      </c>
      <c r="E9973" s="378" t="s">
        <v>20178</v>
      </c>
    </row>
    <row r="9974" spans="1:5">
      <c r="A9974" s="387">
        <v>37530</v>
      </c>
      <c r="B9974" s="387" t="s">
        <v>11673</v>
      </c>
      <c r="C9974" s="387" t="s">
        <v>8354</v>
      </c>
      <c r="D9974" s="387" t="s">
        <v>8349</v>
      </c>
      <c r="E9974" s="378" t="s">
        <v>20179</v>
      </c>
    </row>
    <row r="9975" spans="1:5">
      <c r="A9975" s="387">
        <v>21034</v>
      </c>
      <c r="B9975" s="387" t="s">
        <v>11674</v>
      </c>
      <c r="C9975" s="387" t="s">
        <v>8354</v>
      </c>
      <c r="D9975" s="387" t="s">
        <v>8349</v>
      </c>
      <c r="E9975" s="378" t="s">
        <v>20180</v>
      </c>
    </row>
    <row r="9976" spans="1:5">
      <c r="A9976" s="387">
        <v>37531</v>
      </c>
      <c r="B9976" s="387" t="s">
        <v>11675</v>
      </c>
      <c r="C9976" s="387" t="s">
        <v>8354</v>
      </c>
      <c r="D9976" s="387" t="s">
        <v>8349</v>
      </c>
      <c r="E9976" s="378" t="s">
        <v>20181</v>
      </c>
    </row>
    <row r="9977" spans="1:5">
      <c r="A9977" s="387">
        <v>21036</v>
      </c>
      <c r="B9977" s="387" t="s">
        <v>11676</v>
      </c>
      <c r="C9977" s="387" t="s">
        <v>8354</v>
      </c>
      <c r="D9977" s="387" t="s">
        <v>8349</v>
      </c>
      <c r="E9977" s="378" t="s">
        <v>20182</v>
      </c>
    </row>
    <row r="9978" spans="1:5">
      <c r="A9978" s="387">
        <v>21037</v>
      </c>
      <c r="B9978" s="387" t="s">
        <v>11677</v>
      </c>
      <c r="C9978" s="387" t="s">
        <v>8354</v>
      </c>
      <c r="D9978" s="387" t="s">
        <v>8349</v>
      </c>
      <c r="E9978" s="378" t="s">
        <v>20183</v>
      </c>
    </row>
    <row r="9979" spans="1:5">
      <c r="A9979" s="387">
        <v>20185</v>
      </c>
      <c r="B9979" s="387" t="s">
        <v>11678</v>
      </c>
      <c r="C9979" s="387" t="s">
        <v>8378</v>
      </c>
      <c r="D9979" s="387" t="s">
        <v>8367</v>
      </c>
      <c r="E9979" s="378" t="s">
        <v>3621</v>
      </c>
    </row>
    <row r="9980" spans="1:5">
      <c r="A9980" s="387">
        <v>20260</v>
      </c>
      <c r="B9980" s="387" t="s">
        <v>11679</v>
      </c>
      <c r="C9980" s="387" t="s">
        <v>8354</v>
      </c>
      <c r="D9980" s="387" t="s">
        <v>8367</v>
      </c>
      <c r="E9980" s="378" t="s">
        <v>647</v>
      </c>
    </row>
    <row r="9981" spans="1:5">
      <c r="A9981" s="387">
        <v>37523</v>
      </c>
      <c r="B9981" s="387" t="s">
        <v>11680</v>
      </c>
      <c r="C9981" s="387" t="s">
        <v>8354</v>
      </c>
      <c r="D9981" s="387" t="s">
        <v>8367</v>
      </c>
      <c r="E9981" s="378" t="s">
        <v>15481</v>
      </c>
    </row>
    <row r="9982" spans="1:5">
      <c r="A9982" s="387">
        <v>37515</v>
      </c>
      <c r="B9982" s="387" t="s">
        <v>11681</v>
      </c>
      <c r="C9982" s="387" t="s">
        <v>8354</v>
      </c>
      <c r="D9982" s="387" t="s">
        <v>8367</v>
      </c>
      <c r="E9982" s="378" t="s">
        <v>15482</v>
      </c>
    </row>
    <row r="9983" spans="1:5">
      <c r="A9983" s="387">
        <v>12899</v>
      </c>
      <c r="B9983" s="387" t="s">
        <v>11682</v>
      </c>
      <c r="C9983" s="387" t="s">
        <v>8354</v>
      </c>
      <c r="D9983" s="387" t="s">
        <v>8367</v>
      </c>
      <c r="E9983" s="378" t="s">
        <v>15483</v>
      </c>
    </row>
    <row r="9984" spans="1:5">
      <c r="A9984" s="387">
        <v>12898</v>
      </c>
      <c r="B9984" s="387" t="s">
        <v>11683</v>
      </c>
      <c r="C9984" s="387" t="s">
        <v>8354</v>
      </c>
      <c r="D9984" s="387" t="s">
        <v>8367</v>
      </c>
      <c r="E9984" s="378" t="s">
        <v>13963</v>
      </c>
    </row>
    <row r="9985" spans="1:5">
      <c r="A9985" s="387">
        <v>42528</v>
      </c>
      <c r="B9985" s="387" t="s">
        <v>11684</v>
      </c>
      <c r="C9985" s="387" t="s">
        <v>8351</v>
      </c>
      <c r="D9985" s="387" t="s">
        <v>8349</v>
      </c>
      <c r="E9985" s="378" t="s">
        <v>14015</v>
      </c>
    </row>
    <row r="9986" spans="1:5">
      <c r="A9986" s="387">
        <v>39696</v>
      </c>
      <c r="B9986" s="387" t="s">
        <v>11685</v>
      </c>
      <c r="C9986" s="387" t="s">
        <v>8351</v>
      </c>
      <c r="D9986" s="387" t="s">
        <v>8352</v>
      </c>
      <c r="E9986" s="378" t="s">
        <v>19851</v>
      </c>
    </row>
    <row r="9987" spans="1:5">
      <c r="A9987" s="387">
        <v>39700</v>
      </c>
      <c r="B9987" s="387" t="s">
        <v>11686</v>
      </c>
      <c r="C9987" s="387" t="s">
        <v>8351</v>
      </c>
      <c r="D9987" s="387" t="s">
        <v>8349</v>
      </c>
      <c r="E9987" s="378" t="s">
        <v>11687</v>
      </c>
    </row>
    <row r="9988" spans="1:5">
      <c r="A9988" s="387">
        <v>11621</v>
      </c>
      <c r="B9988" s="387" t="s">
        <v>11688</v>
      </c>
      <c r="C9988" s="387" t="s">
        <v>8351</v>
      </c>
      <c r="D9988" s="387" t="s">
        <v>8349</v>
      </c>
      <c r="E9988" s="378" t="s">
        <v>20184</v>
      </c>
    </row>
    <row r="9989" spans="1:5">
      <c r="A9989" s="387">
        <v>4014</v>
      </c>
      <c r="B9989" s="387" t="s">
        <v>11689</v>
      </c>
      <c r="C9989" s="387" t="s">
        <v>8351</v>
      </c>
      <c r="D9989" s="387" t="s">
        <v>8349</v>
      </c>
      <c r="E9989" s="378" t="s">
        <v>11690</v>
      </c>
    </row>
    <row r="9990" spans="1:5">
      <c r="A9990" s="387">
        <v>4015</v>
      </c>
      <c r="B9990" s="387" t="s">
        <v>11691</v>
      </c>
      <c r="C9990" s="387" t="s">
        <v>8351</v>
      </c>
      <c r="D9990" s="387" t="s">
        <v>8349</v>
      </c>
      <c r="E9990" s="378" t="s">
        <v>20185</v>
      </c>
    </row>
    <row r="9991" spans="1:5">
      <c r="A9991" s="387">
        <v>4017</v>
      </c>
      <c r="B9991" s="387" t="s">
        <v>11692</v>
      </c>
      <c r="C9991" s="387" t="s">
        <v>8351</v>
      </c>
      <c r="D9991" s="387" t="s">
        <v>8349</v>
      </c>
      <c r="E9991" s="378" t="s">
        <v>20186</v>
      </c>
    </row>
    <row r="9992" spans="1:5">
      <c r="A9992" s="387">
        <v>4016</v>
      </c>
      <c r="B9992" s="387" t="s">
        <v>11693</v>
      </c>
      <c r="C9992" s="387" t="s">
        <v>8351</v>
      </c>
      <c r="D9992" s="387" t="s">
        <v>8352</v>
      </c>
      <c r="E9992" s="378" t="s">
        <v>11694</v>
      </c>
    </row>
    <row r="9993" spans="1:5">
      <c r="A9993" s="387">
        <v>39699</v>
      </c>
      <c r="B9993" s="387" t="s">
        <v>11695</v>
      </c>
      <c r="C9993" s="387" t="s">
        <v>8351</v>
      </c>
      <c r="D9993" s="387" t="s">
        <v>8349</v>
      </c>
      <c r="E9993" s="378" t="s">
        <v>8834</v>
      </c>
    </row>
    <row r="9994" spans="1:5">
      <c r="A9994" s="387">
        <v>38544</v>
      </c>
      <c r="B9994" s="387" t="s">
        <v>11696</v>
      </c>
      <c r="C9994" s="387" t="s">
        <v>8351</v>
      </c>
      <c r="D9994" s="387" t="s">
        <v>8349</v>
      </c>
      <c r="E9994" s="378" t="s">
        <v>6139</v>
      </c>
    </row>
    <row r="9995" spans="1:5">
      <c r="A9995" s="387">
        <v>38545</v>
      </c>
      <c r="B9995" s="387" t="s">
        <v>11697</v>
      </c>
      <c r="C9995" s="387" t="s">
        <v>8351</v>
      </c>
      <c r="D9995" s="387" t="s">
        <v>8349</v>
      </c>
      <c r="E9995" s="378" t="s">
        <v>8646</v>
      </c>
    </row>
    <row r="9996" spans="1:5">
      <c r="A9996" s="387">
        <v>42527</v>
      </c>
      <c r="B9996" s="387" t="s">
        <v>11698</v>
      </c>
      <c r="C9996" s="387" t="s">
        <v>8351</v>
      </c>
      <c r="D9996" s="387" t="s">
        <v>8349</v>
      </c>
      <c r="E9996" s="378" t="s">
        <v>14005</v>
      </c>
    </row>
    <row r="9997" spans="1:5">
      <c r="A9997" s="387">
        <v>39323</v>
      </c>
      <c r="B9997" s="387" t="s">
        <v>11699</v>
      </c>
      <c r="C9997" s="387" t="s">
        <v>8351</v>
      </c>
      <c r="D9997" s="387" t="s">
        <v>8349</v>
      </c>
      <c r="E9997" s="378" t="s">
        <v>20187</v>
      </c>
    </row>
    <row r="9998" spans="1:5">
      <c r="A9998" s="387">
        <v>626</v>
      </c>
      <c r="B9998" s="387" t="s">
        <v>11700</v>
      </c>
      <c r="C9998" s="387" t="s">
        <v>8437</v>
      </c>
      <c r="D9998" s="387" t="s">
        <v>8352</v>
      </c>
      <c r="E9998" s="378" t="s">
        <v>20042</v>
      </c>
    </row>
    <row r="9999" spans="1:5">
      <c r="A9999" s="387">
        <v>25860</v>
      </c>
      <c r="B9999" s="387" t="s">
        <v>11701</v>
      </c>
      <c r="C9999" s="387" t="s">
        <v>8351</v>
      </c>
      <c r="D9999" s="387" t="s">
        <v>8367</v>
      </c>
      <c r="E9999" s="378" t="s">
        <v>4405</v>
      </c>
    </row>
    <row r="10000" spans="1:5">
      <c r="A10000" s="387">
        <v>25861</v>
      </c>
      <c r="B10000" s="387" t="s">
        <v>11702</v>
      </c>
      <c r="C10000" s="387" t="s">
        <v>8351</v>
      </c>
      <c r="D10000" s="387" t="s">
        <v>8367</v>
      </c>
      <c r="E10000" s="378" t="s">
        <v>9265</v>
      </c>
    </row>
    <row r="10001" spans="1:5">
      <c r="A10001" s="387">
        <v>25862</v>
      </c>
      <c r="B10001" s="387" t="s">
        <v>11703</v>
      </c>
      <c r="C10001" s="387" t="s">
        <v>8351</v>
      </c>
      <c r="D10001" s="387" t="s">
        <v>8367</v>
      </c>
      <c r="E10001" s="378" t="s">
        <v>4737</v>
      </c>
    </row>
    <row r="10002" spans="1:5">
      <c r="A10002" s="387">
        <v>25863</v>
      </c>
      <c r="B10002" s="387" t="s">
        <v>11704</v>
      </c>
      <c r="C10002" s="387" t="s">
        <v>8351</v>
      </c>
      <c r="D10002" s="387" t="s">
        <v>8367</v>
      </c>
      <c r="E10002" s="378" t="s">
        <v>5531</v>
      </c>
    </row>
    <row r="10003" spans="1:5">
      <c r="A10003" s="387">
        <v>25864</v>
      </c>
      <c r="B10003" s="387" t="s">
        <v>11705</v>
      </c>
      <c r="C10003" s="387" t="s">
        <v>8351</v>
      </c>
      <c r="D10003" s="387" t="s">
        <v>8367</v>
      </c>
      <c r="E10003" s="378" t="s">
        <v>15484</v>
      </c>
    </row>
    <row r="10004" spans="1:5">
      <c r="A10004" s="387">
        <v>25865</v>
      </c>
      <c r="B10004" s="387" t="s">
        <v>11706</v>
      </c>
      <c r="C10004" s="387" t="s">
        <v>8351</v>
      </c>
      <c r="D10004" s="387" t="s">
        <v>8367</v>
      </c>
      <c r="E10004" s="378" t="s">
        <v>4859</v>
      </c>
    </row>
    <row r="10005" spans="1:5">
      <c r="A10005" s="387">
        <v>25866</v>
      </c>
      <c r="B10005" s="387" t="s">
        <v>11707</v>
      </c>
      <c r="C10005" s="387" t="s">
        <v>8351</v>
      </c>
      <c r="D10005" s="387" t="s">
        <v>8367</v>
      </c>
      <c r="E10005" s="378" t="s">
        <v>15485</v>
      </c>
    </row>
    <row r="10006" spans="1:5">
      <c r="A10006" s="387">
        <v>25868</v>
      </c>
      <c r="B10006" s="387" t="s">
        <v>11708</v>
      </c>
      <c r="C10006" s="387" t="s">
        <v>8351</v>
      </c>
      <c r="D10006" s="387" t="s">
        <v>8367</v>
      </c>
      <c r="E10006" s="378" t="s">
        <v>1269</v>
      </c>
    </row>
    <row r="10007" spans="1:5">
      <c r="A10007" s="387">
        <v>25869</v>
      </c>
      <c r="B10007" s="387" t="s">
        <v>11710</v>
      </c>
      <c r="C10007" s="387" t="s">
        <v>8351</v>
      </c>
      <c r="D10007" s="387" t="s">
        <v>8367</v>
      </c>
      <c r="E10007" s="378" t="s">
        <v>2598</v>
      </c>
    </row>
    <row r="10008" spans="1:5">
      <c r="A10008" s="387">
        <v>25870</v>
      </c>
      <c r="B10008" s="387" t="s">
        <v>11711</v>
      </c>
      <c r="C10008" s="387" t="s">
        <v>8351</v>
      </c>
      <c r="D10008" s="387" t="s">
        <v>8367</v>
      </c>
      <c r="E10008" s="378" t="s">
        <v>3014</v>
      </c>
    </row>
    <row r="10009" spans="1:5">
      <c r="A10009" s="387">
        <v>25871</v>
      </c>
      <c r="B10009" s="387" t="s">
        <v>11712</v>
      </c>
      <c r="C10009" s="387" t="s">
        <v>8351</v>
      </c>
      <c r="D10009" s="387" t="s">
        <v>8367</v>
      </c>
      <c r="E10009" s="378" t="s">
        <v>14298</v>
      </c>
    </row>
    <row r="10010" spans="1:5">
      <c r="A10010" s="387">
        <v>25867</v>
      </c>
      <c r="B10010" s="387" t="s">
        <v>11713</v>
      </c>
      <c r="C10010" s="387" t="s">
        <v>8351</v>
      </c>
      <c r="D10010" s="387" t="s">
        <v>8367</v>
      </c>
      <c r="E10010" s="378" t="s">
        <v>14389</v>
      </c>
    </row>
    <row r="10011" spans="1:5">
      <c r="A10011" s="387">
        <v>25872</v>
      </c>
      <c r="B10011" s="387" t="s">
        <v>11714</v>
      </c>
      <c r="C10011" s="387" t="s">
        <v>8351</v>
      </c>
      <c r="D10011" s="387" t="s">
        <v>8367</v>
      </c>
      <c r="E10011" s="378" t="s">
        <v>15486</v>
      </c>
    </row>
    <row r="10012" spans="1:5">
      <c r="A10012" s="387">
        <v>25873</v>
      </c>
      <c r="B10012" s="387" t="s">
        <v>11715</v>
      </c>
      <c r="C10012" s="387" t="s">
        <v>8351</v>
      </c>
      <c r="D10012" s="387" t="s">
        <v>8367</v>
      </c>
      <c r="E10012" s="378" t="s">
        <v>15487</v>
      </c>
    </row>
    <row r="10013" spans="1:5">
      <c r="A10013" s="387">
        <v>11479</v>
      </c>
      <c r="B10013" s="387" t="s">
        <v>11716</v>
      </c>
      <c r="C10013" s="387" t="s">
        <v>8354</v>
      </c>
      <c r="D10013" s="387" t="s">
        <v>8349</v>
      </c>
      <c r="E10013" s="378" t="s">
        <v>15488</v>
      </c>
    </row>
    <row r="10014" spans="1:5">
      <c r="A10014" s="387">
        <v>11481</v>
      </c>
      <c r="B10014" s="387" t="s">
        <v>11717</v>
      </c>
      <c r="C10014" s="387" t="s">
        <v>8354</v>
      </c>
      <c r="D10014" s="387" t="s">
        <v>8349</v>
      </c>
      <c r="E10014" s="378" t="s">
        <v>15489</v>
      </c>
    </row>
    <row r="10015" spans="1:5">
      <c r="A10015" s="387">
        <v>43609</v>
      </c>
      <c r="B10015" s="387" t="s">
        <v>11718</v>
      </c>
      <c r="C10015" s="387" t="s">
        <v>8354</v>
      </c>
      <c r="D10015" s="387" t="s">
        <v>8349</v>
      </c>
      <c r="E10015" s="378" t="s">
        <v>15489</v>
      </c>
    </row>
    <row r="10016" spans="1:5">
      <c r="A10016" s="387">
        <v>11478</v>
      </c>
      <c r="B10016" s="387" t="s">
        <v>11719</v>
      </c>
      <c r="C10016" s="387" t="s">
        <v>8354</v>
      </c>
      <c r="D10016" s="387" t="s">
        <v>8349</v>
      </c>
      <c r="E10016" s="378" t="s">
        <v>20188</v>
      </c>
    </row>
    <row r="10017" spans="1:5">
      <c r="A10017" s="387">
        <v>43608</v>
      </c>
      <c r="B10017" s="387" t="s">
        <v>11720</v>
      </c>
      <c r="C10017" s="387" t="s">
        <v>8354</v>
      </c>
      <c r="D10017" s="387" t="s">
        <v>8349</v>
      </c>
      <c r="E10017" s="378" t="s">
        <v>4787</v>
      </c>
    </row>
    <row r="10018" spans="1:5">
      <c r="A10018" s="387">
        <v>11476</v>
      </c>
      <c r="B10018" s="387" t="s">
        <v>11721</v>
      </c>
      <c r="C10018" s="387" t="s">
        <v>8354</v>
      </c>
      <c r="D10018" s="387" t="s">
        <v>8349</v>
      </c>
      <c r="E10018" s="378" t="s">
        <v>4787</v>
      </c>
    </row>
    <row r="10019" spans="1:5">
      <c r="A10019" s="387">
        <v>40637</v>
      </c>
      <c r="B10019" s="387" t="s">
        <v>11722</v>
      </c>
      <c r="C10019" s="387" t="s">
        <v>8354</v>
      </c>
      <c r="D10019" s="387" t="s">
        <v>8367</v>
      </c>
      <c r="E10019" s="378" t="s">
        <v>15490</v>
      </c>
    </row>
    <row r="10020" spans="1:5">
      <c r="A10020" s="387">
        <v>13836</v>
      </c>
      <c r="B10020" s="387" t="s">
        <v>11723</v>
      </c>
      <c r="C10020" s="387" t="s">
        <v>8354</v>
      </c>
      <c r="D10020" s="387" t="s">
        <v>8367</v>
      </c>
      <c r="E10020" s="378" t="s">
        <v>15491</v>
      </c>
    </row>
    <row r="10021" spans="1:5">
      <c r="A10021" s="387">
        <v>14534</v>
      </c>
      <c r="B10021" s="387" t="s">
        <v>11724</v>
      </c>
      <c r="C10021" s="387" t="s">
        <v>8354</v>
      </c>
      <c r="D10021" s="387" t="s">
        <v>8367</v>
      </c>
      <c r="E10021" s="378" t="s">
        <v>15492</v>
      </c>
    </row>
    <row r="10022" spans="1:5">
      <c r="A10022" s="387">
        <v>14619</v>
      </c>
      <c r="B10022" s="387" t="s">
        <v>11725</v>
      </c>
      <c r="C10022" s="387" t="s">
        <v>8354</v>
      </c>
      <c r="D10022" s="387" t="s">
        <v>8349</v>
      </c>
      <c r="E10022" s="378" t="s">
        <v>20189</v>
      </c>
    </row>
    <row r="10023" spans="1:5">
      <c r="A10023" s="387">
        <v>14535</v>
      </c>
      <c r="B10023" s="387" t="s">
        <v>11726</v>
      </c>
      <c r="C10023" s="387" t="s">
        <v>8354</v>
      </c>
      <c r="D10023" s="387" t="s">
        <v>8367</v>
      </c>
      <c r="E10023" s="378" t="s">
        <v>15493</v>
      </c>
    </row>
    <row r="10024" spans="1:5">
      <c r="A10024" s="387">
        <v>39813</v>
      </c>
      <c r="B10024" s="387" t="s">
        <v>11727</v>
      </c>
      <c r="C10024" s="387" t="s">
        <v>8354</v>
      </c>
      <c r="D10024" s="387" t="s">
        <v>8367</v>
      </c>
      <c r="E10024" s="378" t="s">
        <v>15494</v>
      </c>
    </row>
    <row r="10025" spans="1:5">
      <c r="A10025" s="387">
        <v>40403</v>
      </c>
      <c r="B10025" s="387" t="s">
        <v>11728</v>
      </c>
      <c r="C10025" s="387" t="s">
        <v>8354</v>
      </c>
      <c r="D10025" s="387" t="s">
        <v>8349</v>
      </c>
      <c r="E10025" s="378" t="s">
        <v>20190</v>
      </c>
    </row>
    <row r="10026" spans="1:5">
      <c r="A10026" s="387">
        <v>12868</v>
      </c>
      <c r="B10026" s="387" t="s">
        <v>11729</v>
      </c>
      <c r="C10026" s="387" t="s">
        <v>8557</v>
      </c>
      <c r="D10026" s="387" t="s">
        <v>8349</v>
      </c>
      <c r="E10026" s="378" t="s">
        <v>12131</v>
      </c>
    </row>
    <row r="10027" spans="1:5">
      <c r="A10027" s="387">
        <v>40916</v>
      </c>
      <c r="B10027" s="387" t="s">
        <v>11730</v>
      </c>
      <c r="C10027" s="387" t="s">
        <v>8559</v>
      </c>
      <c r="D10027" s="387" t="s">
        <v>8349</v>
      </c>
      <c r="E10027" s="378" t="s">
        <v>20191</v>
      </c>
    </row>
    <row r="10028" spans="1:5">
      <c r="A10028" s="387">
        <v>4755</v>
      </c>
      <c r="B10028" s="387" t="s">
        <v>11731</v>
      </c>
      <c r="C10028" s="387" t="s">
        <v>8557</v>
      </c>
      <c r="D10028" s="387" t="s">
        <v>8349</v>
      </c>
      <c r="E10028" s="378" t="s">
        <v>12131</v>
      </c>
    </row>
    <row r="10029" spans="1:5">
      <c r="A10029" s="387">
        <v>41067</v>
      </c>
      <c r="B10029" s="387" t="s">
        <v>11732</v>
      </c>
      <c r="C10029" s="387" t="s">
        <v>8559</v>
      </c>
      <c r="D10029" s="387" t="s">
        <v>8349</v>
      </c>
      <c r="E10029" s="378" t="s">
        <v>20192</v>
      </c>
    </row>
    <row r="10030" spans="1:5">
      <c r="A10030" s="387">
        <v>38463</v>
      </c>
      <c r="B10030" s="387" t="s">
        <v>11733</v>
      </c>
      <c r="C10030" s="387" t="s">
        <v>8354</v>
      </c>
      <c r="D10030" s="387" t="s">
        <v>8349</v>
      </c>
      <c r="E10030" s="378" t="s">
        <v>17993</v>
      </c>
    </row>
    <row r="10031" spans="1:5">
      <c r="A10031" s="387">
        <v>40703</v>
      </c>
      <c r="B10031" s="387" t="s">
        <v>11734</v>
      </c>
      <c r="C10031" s="387" t="s">
        <v>8354</v>
      </c>
      <c r="D10031" s="387" t="s">
        <v>8352</v>
      </c>
      <c r="E10031" s="378" t="s">
        <v>20193</v>
      </c>
    </row>
    <row r="10032" spans="1:5">
      <c r="A10032" s="387">
        <v>14531</v>
      </c>
      <c r="B10032" s="387" t="s">
        <v>11735</v>
      </c>
      <c r="C10032" s="387" t="s">
        <v>8354</v>
      </c>
      <c r="D10032" s="387" t="s">
        <v>8349</v>
      </c>
      <c r="E10032" s="378" t="s">
        <v>20194</v>
      </c>
    </row>
    <row r="10033" spans="1:5">
      <c r="A10033" s="387">
        <v>36533</v>
      </c>
      <c r="B10033" s="387" t="s">
        <v>11736</v>
      </c>
      <c r="C10033" s="387" t="s">
        <v>8354</v>
      </c>
      <c r="D10033" s="387" t="s">
        <v>8349</v>
      </c>
      <c r="E10033" s="378" t="s">
        <v>20195</v>
      </c>
    </row>
    <row r="10034" spans="1:5">
      <c r="A10034" s="387">
        <v>11616</v>
      </c>
      <c r="B10034" s="387" t="s">
        <v>11737</v>
      </c>
      <c r="C10034" s="387" t="s">
        <v>8354</v>
      </c>
      <c r="D10034" s="387" t="s">
        <v>8349</v>
      </c>
      <c r="E10034" s="378" t="s">
        <v>20196</v>
      </c>
    </row>
    <row r="10035" spans="1:5">
      <c r="A10035" s="387">
        <v>41898</v>
      </c>
      <c r="B10035" s="387" t="s">
        <v>11738</v>
      </c>
      <c r="C10035" s="387" t="s">
        <v>8354</v>
      </c>
      <c r="D10035" s="387" t="s">
        <v>8349</v>
      </c>
      <c r="E10035" s="378" t="s">
        <v>20197</v>
      </c>
    </row>
    <row r="10036" spans="1:5">
      <c r="A10036" s="387">
        <v>13447</v>
      </c>
      <c r="B10036" s="387" t="s">
        <v>11739</v>
      </c>
      <c r="C10036" s="387" t="s">
        <v>8354</v>
      </c>
      <c r="D10036" s="387" t="s">
        <v>8349</v>
      </c>
      <c r="E10036" s="378" t="s">
        <v>20198</v>
      </c>
    </row>
    <row r="10037" spans="1:5">
      <c r="A10037" s="387">
        <v>14529</v>
      </c>
      <c r="B10037" s="387" t="s">
        <v>11740</v>
      </c>
      <c r="C10037" s="387" t="s">
        <v>8354</v>
      </c>
      <c r="D10037" s="387" t="s">
        <v>8349</v>
      </c>
      <c r="E10037" s="378" t="s">
        <v>20199</v>
      </c>
    </row>
    <row r="10038" spans="1:5">
      <c r="A10038" s="387">
        <v>10747</v>
      </c>
      <c r="B10038" s="387" t="s">
        <v>11741</v>
      </c>
      <c r="C10038" s="387" t="s">
        <v>8354</v>
      </c>
      <c r="D10038" s="387" t="s">
        <v>8349</v>
      </c>
      <c r="E10038" s="378" t="s">
        <v>20200</v>
      </c>
    </row>
    <row r="10039" spans="1:5">
      <c r="A10039" s="387">
        <v>36141</v>
      </c>
      <c r="B10039" s="387" t="s">
        <v>11742</v>
      </c>
      <c r="C10039" s="387" t="s">
        <v>8354</v>
      </c>
      <c r="D10039" s="387" t="s">
        <v>8349</v>
      </c>
      <c r="E10039" s="378" t="s">
        <v>2700</v>
      </c>
    </row>
    <row r="10040" spans="1:5">
      <c r="A10040" s="387">
        <v>39434</v>
      </c>
      <c r="B10040" s="387" t="s">
        <v>11743</v>
      </c>
      <c r="C10040" s="387" t="s">
        <v>8437</v>
      </c>
      <c r="D10040" s="387" t="s">
        <v>8349</v>
      </c>
      <c r="E10040" s="378" t="s">
        <v>5458</v>
      </c>
    </row>
    <row r="10041" spans="1:5">
      <c r="A10041" s="387">
        <v>39433</v>
      </c>
      <c r="B10041" s="387" t="s">
        <v>11744</v>
      </c>
      <c r="C10041" s="387" t="s">
        <v>8437</v>
      </c>
      <c r="D10041" s="387" t="s">
        <v>8349</v>
      </c>
      <c r="E10041" s="378" t="s">
        <v>7715</v>
      </c>
    </row>
    <row r="10042" spans="1:5">
      <c r="A10042" s="387">
        <v>4049</v>
      </c>
      <c r="B10042" s="387" t="s">
        <v>11745</v>
      </c>
      <c r="C10042" s="387" t="s">
        <v>8373</v>
      </c>
      <c r="D10042" s="387" t="s">
        <v>8349</v>
      </c>
      <c r="E10042" s="378" t="s">
        <v>20201</v>
      </c>
    </row>
    <row r="10043" spans="1:5">
      <c r="A10043" s="387">
        <v>38120</v>
      </c>
      <c r="B10043" s="387" t="s">
        <v>11747</v>
      </c>
      <c r="C10043" s="387" t="s">
        <v>8437</v>
      </c>
      <c r="D10043" s="387" t="s">
        <v>8349</v>
      </c>
      <c r="E10043" s="378" t="s">
        <v>20202</v>
      </c>
    </row>
    <row r="10044" spans="1:5">
      <c r="A10044" s="387">
        <v>38877</v>
      </c>
      <c r="B10044" s="387" t="s">
        <v>11748</v>
      </c>
      <c r="C10044" s="387" t="s">
        <v>8437</v>
      </c>
      <c r="D10044" s="387" t="s">
        <v>8349</v>
      </c>
      <c r="E10044" s="378" t="s">
        <v>3477</v>
      </c>
    </row>
    <row r="10045" spans="1:5">
      <c r="A10045" s="387">
        <v>34546</v>
      </c>
      <c r="B10045" s="387" t="s">
        <v>11749</v>
      </c>
      <c r="C10045" s="387" t="s">
        <v>8437</v>
      </c>
      <c r="D10045" s="387" t="s">
        <v>8349</v>
      </c>
      <c r="E10045" s="378" t="s">
        <v>10099</v>
      </c>
    </row>
    <row r="10046" spans="1:5">
      <c r="A10046" s="387">
        <v>10498</v>
      </c>
      <c r="B10046" s="387" t="s">
        <v>11750</v>
      </c>
      <c r="C10046" s="387" t="s">
        <v>8437</v>
      </c>
      <c r="D10046" s="387" t="s">
        <v>8349</v>
      </c>
      <c r="E10046" s="378" t="s">
        <v>6148</v>
      </c>
    </row>
    <row r="10047" spans="1:5">
      <c r="A10047" s="387">
        <v>4823</v>
      </c>
      <c r="B10047" s="387" t="s">
        <v>11751</v>
      </c>
      <c r="C10047" s="387" t="s">
        <v>8437</v>
      </c>
      <c r="D10047" s="387" t="s">
        <v>8349</v>
      </c>
      <c r="E10047" s="378" t="s">
        <v>15495</v>
      </c>
    </row>
    <row r="10048" spans="1:5">
      <c r="A10048" s="387">
        <v>12357</v>
      </c>
      <c r="B10048" s="387" t="s">
        <v>11752</v>
      </c>
      <c r="C10048" s="387" t="s">
        <v>8354</v>
      </c>
      <c r="D10048" s="387" t="s">
        <v>8349</v>
      </c>
      <c r="E10048" s="378" t="s">
        <v>20203</v>
      </c>
    </row>
    <row r="10049" spans="1:5">
      <c r="A10049" s="387">
        <v>12358</v>
      </c>
      <c r="B10049" s="387" t="s">
        <v>11753</v>
      </c>
      <c r="C10049" s="387" t="s">
        <v>8354</v>
      </c>
      <c r="D10049" s="387" t="s">
        <v>8349</v>
      </c>
      <c r="E10049" s="378" t="s">
        <v>20204</v>
      </c>
    </row>
    <row r="10050" spans="1:5">
      <c r="A10050" s="387">
        <v>11079</v>
      </c>
      <c r="B10050" s="387" t="s">
        <v>11754</v>
      </c>
      <c r="C10050" s="387" t="s">
        <v>8554</v>
      </c>
      <c r="D10050" s="387" t="s">
        <v>8349</v>
      </c>
      <c r="E10050" s="378" t="s">
        <v>20205</v>
      </c>
    </row>
    <row r="10051" spans="1:5">
      <c r="A10051" s="387">
        <v>11082</v>
      </c>
      <c r="B10051" s="387" t="s">
        <v>11755</v>
      </c>
      <c r="C10051" s="387" t="s">
        <v>8554</v>
      </c>
      <c r="D10051" s="387" t="s">
        <v>8349</v>
      </c>
      <c r="E10051" s="378" t="s">
        <v>20205</v>
      </c>
    </row>
    <row r="10052" spans="1:5">
      <c r="A10052" s="387">
        <v>4058</v>
      </c>
      <c r="B10052" s="387" t="s">
        <v>11756</v>
      </c>
      <c r="C10052" s="387" t="s">
        <v>8557</v>
      </c>
      <c r="D10052" s="387" t="s">
        <v>8349</v>
      </c>
      <c r="E10052" s="378" t="s">
        <v>2314</v>
      </c>
    </row>
    <row r="10053" spans="1:5">
      <c r="A10053" s="387">
        <v>40974</v>
      </c>
      <c r="B10053" s="387" t="s">
        <v>11757</v>
      </c>
      <c r="C10053" s="387" t="s">
        <v>8559</v>
      </c>
      <c r="D10053" s="387" t="s">
        <v>8349</v>
      </c>
      <c r="E10053" s="378" t="s">
        <v>20206</v>
      </c>
    </row>
    <row r="10054" spans="1:5">
      <c r="A10054" s="387">
        <v>34794</v>
      </c>
      <c r="B10054" s="387" t="s">
        <v>11758</v>
      </c>
      <c r="C10054" s="387" t="s">
        <v>8557</v>
      </c>
      <c r="D10054" s="387" t="s">
        <v>8349</v>
      </c>
      <c r="E10054" s="378" t="s">
        <v>14268</v>
      </c>
    </row>
    <row r="10055" spans="1:5">
      <c r="A10055" s="387">
        <v>40925</v>
      </c>
      <c r="B10055" s="387" t="s">
        <v>11759</v>
      </c>
      <c r="C10055" s="387" t="s">
        <v>8559</v>
      </c>
      <c r="D10055" s="387" t="s">
        <v>8349</v>
      </c>
      <c r="E10055" s="378" t="s">
        <v>20207</v>
      </c>
    </row>
    <row r="10056" spans="1:5">
      <c r="A10056" s="387">
        <v>13741</v>
      </c>
      <c r="B10056" s="387" t="s">
        <v>11760</v>
      </c>
      <c r="C10056" s="387" t="s">
        <v>8354</v>
      </c>
      <c r="D10056" s="387" t="s">
        <v>8349</v>
      </c>
      <c r="E10056" s="378" t="s">
        <v>20208</v>
      </c>
    </row>
    <row r="10057" spans="1:5">
      <c r="A10057" s="387">
        <v>3288</v>
      </c>
      <c r="B10057" s="387" t="s">
        <v>11761</v>
      </c>
      <c r="C10057" s="387" t="s">
        <v>8378</v>
      </c>
      <c r="D10057" s="387" t="s">
        <v>8352</v>
      </c>
      <c r="E10057" s="378" t="s">
        <v>1215</v>
      </c>
    </row>
    <row r="10058" spans="1:5">
      <c r="A10058" s="387">
        <v>13587</v>
      </c>
      <c r="B10058" s="387" t="s">
        <v>11762</v>
      </c>
      <c r="C10058" s="387" t="s">
        <v>8378</v>
      </c>
      <c r="D10058" s="387" t="s">
        <v>8349</v>
      </c>
      <c r="E10058" s="378" t="s">
        <v>4012</v>
      </c>
    </row>
    <row r="10059" spans="1:5">
      <c r="A10059" s="387">
        <v>38598</v>
      </c>
      <c r="B10059" s="387" t="s">
        <v>11763</v>
      </c>
      <c r="C10059" s="387" t="s">
        <v>8354</v>
      </c>
      <c r="D10059" s="387" t="s">
        <v>8349</v>
      </c>
      <c r="E10059" s="378" t="s">
        <v>1601</v>
      </c>
    </row>
    <row r="10060" spans="1:5">
      <c r="A10060" s="387">
        <v>38595</v>
      </c>
      <c r="B10060" s="387" t="s">
        <v>11764</v>
      </c>
      <c r="C10060" s="387" t="s">
        <v>8354</v>
      </c>
      <c r="D10060" s="387" t="s">
        <v>8349</v>
      </c>
      <c r="E10060" s="378" t="s">
        <v>6115</v>
      </c>
    </row>
    <row r="10061" spans="1:5">
      <c r="A10061" s="387">
        <v>38592</v>
      </c>
      <c r="B10061" s="387" t="s">
        <v>11765</v>
      </c>
      <c r="C10061" s="387" t="s">
        <v>8354</v>
      </c>
      <c r="D10061" s="387" t="s">
        <v>8349</v>
      </c>
      <c r="E10061" s="378" t="s">
        <v>2593</v>
      </c>
    </row>
    <row r="10062" spans="1:5">
      <c r="A10062" s="387">
        <v>38588</v>
      </c>
      <c r="B10062" s="387" t="s">
        <v>11766</v>
      </c>
      <c r="C10062" s="387" t="s">
        <v>8354</v>
      </c>
      <c r="D10062" s="387" t="s">
        <v>8349</v>
      </c>
      <c r="E10062" s="378" t="s">
        <v>1070</v>
      </c>
    </row>
    <row r="10063" spans="1:5">
      <c r="A10063" s="387">
        <v>38593</v>
      </c>
      <c r="B10063" s="387" t="s">
        <v>11767</v>
      </c>
      <c r="C10063" s="387" t="s">
        <v>8354</v>
      </c>
      <c r="D10063" s="387" t="s">
        <v>8349</v>
      </c>
      <c r="E10063" s="378" t="s">
        <v>8421</v>
      </c>
    </row>
    <row r="10064" spans="1:5">
      <c r="A10064" s="387">
        <v>38589</v>
      </c>
      <c r="B10064" s="387" t="s">
        <v>11768</v>
      </c>
      <c r="C10064" s="387" t="s">
        <v>8354</v>
      </c>
      <c r="D10064" s="387" t="s">
        <v>8349</v>
      </c>
      <c r="E10064" s="378" t="s">
        <v>386</v>
      </c>
    </row>
    <row r="10065" spans="1:5">
      <c r="A10065" s="387">
        <v>38594</v>
      </c>
      <c r="B10065" s="387" t="s">
        <v>11769</v>
      </c>
      <c r="C10065" s="387" t="s">
        <v>8354</v>
      </c>
      <c r="D10065" s="387" t="s">
        <v>8349</v>
      </c>
      <c r="E10065" s="378" t="s">
        <v>1533</v>
      </c>
    </row>
    <row r="10066" spans="1:5">
      <c r="A10066" s="387">
        <v>34773</v>
      </c>
      <c r="B10066" s="387" t="s">
        <v>11770</v>
      </c>
      <c r="C10066" s="387" t="s">
        <v>8354</v>
      </c>
      <c r="D10066" s="387" t="s">
        <v>8349</v>
      </c>
      <c r="E10066" s="378" t="s">
        <v>1634</v>
      </c>
    </row>
    <row r="10067" spans="1:5">
      <c r="A10067" s="387">
        <v>34769</v>
      </c>
      <c r="B10067" s="387" t="s">
        <v>11771</v>
      </c>
      <c r="C10067" s="387" t="s">
        <v>8354</v>
      </c>
      <c r="D10067" s="387" t="s">
        <v>8349</v>
      </c>
      <c r="E10067" s="378" t="s">
        <v>1172</v>
      </c>
    </row>
    <row r="10068" spans="1:5">
      <c r="A10068" s="387">
        <v>34763</v>
      </c>
      <c r="B10068" s="387" t="s">
        <v>11772</v>
      </c>
      <c r="C10068" s="387" t="s">
        <v>8354</v>
      </c>
      <c r="D10068" s="387" t="s">
        <v>8349</v>
      </c>
      <c r="E10068" s="378" t="s">
        <v>6439</v>
      </c>
    </row>
    <row r="10069" spans="1:5">
      <c r="A10069" s="387">
        <v>34774</v>
      </c>
      <c r="B10069" s="387" t="s">
        <v>11773</v>
      </c>
      <c r="C10069" s="387" t="s">
        <v>8354</v>
      </c>
      <c r="D10069" s="387" t="s">
        <v>8349</v>
      </c>
      <c r="E10069" s="378" t="s">
        <v>1756</v>
      </c>
    </row>
    <row r="10070" spans="1:5">
      <c r="A10070" s="387">
        <v>34771</v>
      </c>
      <c r="B10070" s="387" t="s">
        <v>11774</v>
      </c>
      <c r="C10070" s="387" t="s">
        <v>8354</v>
      </c>
      <c r="D10070" s="387" t="s">
        <v>8349</v>
      </c>
      <c r="E10070" s="378" t="s">
        <v>3418</v>
      </c>
    </row>
    <row r="10071" spans="1:5">
      <c r="A10071" s="387">
        <v>34764</v>
      </c>
      <c r="B10071" s="387" t="s">
        <v>11775</v>
      </c>
      <c r="C10071" s="387" t="s">
        <v>8354</v>
      </c>
      <c r="D10071" s="387" t="s">
        <v>8349</v>
      </c>
      <c r="E10071" s="378" t="s">
        <v>6117</v>
      </c>
    </row>
    <row r="10072" spans="1:5">
      <c r="A10072" s="387">
        <v>34788</v>
      </c>
      <c r="B10072" s="387" t="s">
        <v>11776</v>
      </c>
      <c r="C10072" s="387" t="s">
        <v>8354</v>
      </c>
      <c r="D10072" s="387" t="s">
        <v>8349</v>
      </c>
      <c r="E10072" s="378" t="s">
        <v>8397</v>
      </c>
    </row>
    <row r="10073" spans="1:5">
      <c r="A10073" s="387">
        <v>34781</v>
      </c>
      <c r="B10073" s="387" t="s">
        <v>11777</v>
      </c>
      <c r="C10073" s="387" t="s">
        <v>8354</v>
      </c>
      <c r="D10073" s="387" t="s">
        <v>8349</v>
      </c>
      <c r="E10073" s="378" t="s">
        <v>386</v>
      </c>
    </row>
    <row r="10074" spans="1:5">
      <c r="A10074" s="387">
        <v>41682</v>
      </c>
      <c r="B10074" s="387" t="s">
        <v>11778</v>
      </c>
      <c r="C10074" s="387" t="s">
        <v>8354</v>
      </c>
      <c r="D10074" s="387" t="s">
        <v>8349</v>
      </c>
      <c r="E10074" s="378" t="s">
        <v>14273</v>
      </c>
    </row>
    <row r="10075" spans="1:5">
      <c r="A10075" s="387">
        <v>41683</v>
      </c>
      <c r="B10075" s="387" t="s">
        <v>11779</v>
      </c>
      <c r="C10075" s="387" t="s">
        <v>8354</v>
      </c>
      <c r="D10075" s="387" t="s">
        <v>8349</v>
      </c>
      <c r="E10075" s="378" t="s">
        <v>4840</v>
      </c>
    </row>
    <row r="10076" spans="1:5">
      <c r="A10076" s="387">
        <v>41680</v>
      </c>
      <c r="B10076" s="387" t="s">
        <v>11780</v>
      </c>
      <c r="C10076" s="387" t="s">
        <v>8354</v>
      </c>
      <c r="D10076" s="387" t="s">
        <v>8349</v>
      </c>
      <c r="E10076" s="378" t="s">
        <v>2565</v>
      </c>
    </row>
    <row r="10077" spans="1:5">
      <c r="A10077" s="387">
        <v>41679</v>
      </c>
      <c r="B10077" s="387" t="s">
        <v>11781</v>
      </c>
      <c r="C10077" s="387" t="s">
        <v>8354</v>
      </c>
      <c r="D10077" s="387" t="s">
        <v>8349</v>
      </c>
      <c r="E10077" s="378" t="s">
        <v>4045</v>
      </c>
    </row>
    <row r="10078" spans="1:5">
      <c r="A10078" s="387">
        <v>41681</v>
      </c>
      <c r="B10078" s="387" t="s">
        <v>11782</v>
      </c>
      <c r="C10078" s="387" t="s">
        <v>8354</v>
      </c>
      <c r="D10078" s="387" t="s">
        <v>8349</v>
      </c>
      <c r="E10078" s="378" t="s">
        <v>284</v>
      </c>
    </row>
    <row r="10079" spans="1:5">
      <c r="A10079" s="387">
        <v>43386</v>
      </c>
      <c r="B10079" s="387" t="s">
        <v>11783</v>
      </c>
      <c r="C10079" s="387" t="s">
        <v>8354</v>
      </c>
      <c r="D10079" s="387" t="s">
        <v>8349</v>
      </c>
      <c r="E10079" s="378" t="s">
        <v>20209</v>
      </c>
    </row>
    <row r="10080" spans="1:5">
      <c r="A10080" s="387">
        <v>4059</v>
      </c>
      <c r="B10080" s="387" t="s">
        <v>11784</v>
      </c>
      <c r="C10080" s="387" t="s">
        <v>8378</v>
      </c>
      <c r="D10080" s="387" t="s">
        <v>8349</v>
      </c>
      <c r="E10080" s="378" t="s">
        <v>14273</v>
      </c>
    </row>
    <row r="10081" spans="1:5">
      <c r="A10081" s="387">
        <v>4062</v>
      </c>
      <c r="B10081" s="387" t="s">
        <v>11785</v>
      </c>
      <c r="C10081" s="387" t="s">
        <v>8354</v>
      </c>
      <c r="D10081" s="387" t="s">
        <v>8349</v>
      </c>
      <c r="E10081" s="378" t="s">
        <v>14273</v>
      </c>
    </row>
    <row r="10082" spans="1:5">
      <c r="A10082" s="387">
        <v>4061</v>
      </c>
      <c r="B10082" s="387" t="s">
        <v>11786</v>
      </c>
      <c r="C10082" s="387" t="s">
        <v>8354</v>
      </c>
      <c r="D10082" s="387" t="s">
        <v>8349</v>
      </c>
      <c r="E10082" s="378" t="s">
        <v>20210</v>
      </c>
    </row>
    <row r="10083" spans="1:5">
      <c r="A10083" s="387">
        <v>41315</v>
      </c>
      <c r="B10083" s="387" t="s">
        <v>11788</v>
      </c>
      <c r="C10083" s="387" t="s">
        <v>8437</v>
      </c>
      <c r="D10083" s="387" t="s">
        <v>8349</v>
      </c>
      <c r="E10083" s="378" t="s">
        <v>14006</v>
      </c>
    </row>
    <row r="10084" spans="1:5">
      <c r="A10084" s="387">
        <v>43148</v>
      </c>
      <c r="B10084" s="387" t="s">
        <v>11789</v>
      </c>
      <c r="C10084" s="387" t="s">
        <v>8437</v>
      </c>
      <c r="D10084" s="387" t="s">
        <v>8349</v>
      </c>
      <c r="E10084" s="378" t="s">
        <v>14007</v>
      </c>
    </row>
    <row r="10085" spans="1:5">
      <c r="A10085" s="387">
        <v>43147</v>
      </c>
      <c r="B10085" s="387" t="s">
        <v>11790</v>
      </c>
      <c r="C10085" s="387" t="s">
        <v>8437</v>
      </c>
      <c r="D10085" s="387" t="s">
        <v>8349</v>
      </c>
      <c r="E10085" s="378" t="s">
        <v>966</v>
      </c>
    </row>
    <row r="10086" spans="1:5">
      <c r="A10086" s="387">
        <v>10608</v>
      </c>
      <c r="B10086" s="387" t="s">
        <v>11791</v>
      </c>
      <c r="C10086" s="387" t="s">
        <v>8354</v>
      </c>
      <c r="D10086" s="387" t="s">
        <v>8367</v>
      </c>
      <c r="E10086" s="378" t="s">
        <v>15496</v>
      </c>
    </row>
    <row r="10087" spans="1:5">
      <c r="A10087" s="387">
        <v>4069</v>
      </c>
      <c r="B10087" s="387" t="s">
        <v>11792</v>
      </c>
      <c r="C10087" s="387" t="s">
        <v>8557</v>
      </c>
      <c r="D10087" s="387" t="s">
        <v>8349</v>
      </c>
      <c r="E10087" s="378" t="s">
        <v>20211</v>
      </c>
    </row>
    <row r="10088" spans="1:5">
      <c r="A10088" s="387">
        <v>40819</v>
      </c>
      <c r="B10088" s="387" t="s">
        <v>11793</v>
      </c>
      <c r="C10088" s="387" t="s">
        <v>8559</v>
      </c>
      <c r="D10088" s="387" t="s">
        <v>8349</v>
      </c>
      <c r="E10088" s="378" t="s">
        <v>20212</v>
      </c>
    </row>
    <row r="10089" spans="1:5">
      <c r="A10089" s="387">
        <v>34361</v>
      </c>
      <c r="B10089" s="387" t="s">
        <v>11794</v>
      </c>
      <c r="C10089" s="387" t="s">
        <v>8437</v>
      </c>
      <c r="D10089" s="387" t="s">
        <v>8349</v>
      </c>
      <c r="E10089" s="378" t="s">
        <v>2576</v>
      </c>
    </row>
    <row r="10090" spans="1:5">
      <c r="A10090" s="387">
        <v>36512</v>
      </c>
      <c r="B10090" s="387" t="s">
        <v>11795</v>
      </c>
      <c r="C10090" s="387" t="s">
        <v>8354</v>
      </c>
      <c r="D10090" s="387" t="s">
        <v>8367</v>
      </c>
      <c r="E10090" s="378" t="s">
        <v>15497</v>
      </c>
    </row>
    <row r="10091" spans="1:5">
      <c r="A10091" s="387">
        <v>25972</v>
      </c>
      <c r="B10091" s="387" t="s">
        <v>11796</v>
      </c>
      <c r="C10091" s="387" t="s">
        <v>8437</v>
      </c>
      <c r="D10091" s="387" t="s">
        <v>8349</v>
      </c>
      <c r="E10091" s="378" t="s">
        <v>6178</v>
      </c>
    </row>
    <row r="10092" spans="1:5">
      <c r="A10092" s="387">
        <v>25973</v>
      </c>
      <c r="B10092" s="387" t="s">
        <v>11797</v>
      </c>
      <c r="C10092" s="387" t="s">
        <v>8437</v>
      </c>
      <c r="D10092" s="387" t="s">
        <v>8349</v>
      </c>
      <c r="E10092" s="378" t="s">
        <v>6178</v>
      </c>
    </row>
    <row r="10093" spans="1:5">
      <c r="A10093" s="387">
        <v>11697</v>
      </c>
      <c r="B10093" s="387" t="s">
        <v>11798</v>
      </c>
      <c r="C10093" s="387" t="s">
        <v>8354</v>
      </c>
      <c r="D10093" s="387" t="s">
        <v>8349</v>
      </c>
      <c r="E10093" s="378" t="s">
        <v>15498</v>
      </c>
    </row>
    <row r="10094" spans="1:5">
      <c r="A10094" s="387">
        <v>11698</v>
      </c>
      <c r="B10094" s="387" t="s">
        <v>11799</v>
      </c>
      <c r="C10094" s="387" t="s">
        <v>8354</v>
      </c>
      <c r="D10094" s="387" t="s">
        <v>8349</v>
      </c>
      <c r="E10094" s="378" t="s">
        <v>20213</v>
      </c>
    </row>
    <row r="10095" spans="1:5">
      <c r="A10095" s="387">
        <v>11699</v>
      </c>
      <c r="B10095" s="387" t="s">
        <v>11800</v>
      </c>
      <c r="C10095" s="387" t="s">
        <v>8354</v>
      </c>
      <c r="D10095" s="387" t="s">
        <v>8349</v>
      </c>
      <c r="E10095" s="378" t="s">
        <v>20214</v>
      </c>
    </row>
    <row r="10096" spans="1:5">
      <c r="A10096" s="387">
        <v>10432</v>
      </c>
      <c r="B10096" s="387" t="s">
        <v>11801</v>
      </c>
      <c r="C10096" s="387" t="s">
        <v>8354</v>
      </c>
      <c r="D10096" s="387" t="s">
        <v>8349</v>
      </c>
      <c r="E10096" s="378" t="s">
        <v>20215</v>
      </c>
    </row>
    <row r="10097" spans="1:5">
      <c r="A10097" s="387">
        <v>10430</v>
      </c>
      <c r="B10097" s="387" t="s">
        <v>11802</v>
      </c>
      <c r="C10097" s="387" t="s">
        <v>8354</v>
      </c>
      <c r="D10097" s="387" t="s">
        <v>8349</v>
      </c>
      <c r="E10097" s="378" t="s">
        <v>20216</v>
      </c>
    </row>
    <row r="10098" spans="1:5">
      <c r="A10098" s="387">
        <v>37514</v>
      </c>
      <c r="B10098" s="387" t="s">
        <v>11803</v>
      </c>
      <c r="C10098" s="387" t="s">
        <v>8354</v>
      </c>
      <c r="D10098" s="387" t="s">
        <v>8367</v>
      </c>
      <c r="E10098" s="378" t="s">
        <v>15499</v>
      </c>
    </row>
    <row r="10099" spans="1:5">
      <c r="A10099" s="387">
        <v>37519</v>
      </c>
      <c r="B10099" s="387" t="s">
        <v>11804</v>
      </c>
      <c r="C10099" s="387" t="s">
        <v>8354</v>
      </c>
      <c r="D10099" s="387" t="s">
        <v>8367</v>
      </c>
      <c r="E10099" s="378" t="s">
        <v>15500</v>
      </c>
    </row>
    <row r="10100" spans="1:5">
      <c r="A10100" s="387">
        <v>37520</v>
      </c>
      <c r="B10100" s="387" t="s">
        <v>11805</v>
      </c>
      <c r="C10100" s="387" t="s">
        <v>8354</v>
      </c>
      <c r="D10100" s="387" t="s">
        <v>8367</v>
      </c>
      <c r="E10100" s="378" t="s">
        <v>15501</v>
      </c>
    </row>
    <row r="10101" spans="1:5">
      <c r="A10101" s="387">
        <v>37521</v>
      </c>
      <c r="B10101" s="387" t="s">
        <v>11806</v>
      </c>
      <c r="C10101" s="387" t="s">
        <v>8354</v>
      </c>
      <c r="D10101" s="387" t="s">
        <v>8367</v>
      </c>
      <c r="E10101" s="378" t="s">
        <v>15502</v>
      </c>
    </row>
    <row r="10102" spans="1:5">
      <c r="A10102" s="387">
        <v>37522</v>
      </c>
      <c r="B10102" s="387" t="s">
        <v>11807</v>
      </c>
      <c r="C10102" s="387" t="s">
        <v>8354</v>
      </c>
      <c r="D10102" s="387" t="s">
        <v>8367</v>
      </c>
      <c r="E10102" s="378" t="s">
        <v>15503</v>
      </c>
    </row>
    <row r="10103" spans="1:5">
      <c r="A10103" s="387">
        <v>21109</v>
      </c>
      <c r="B10103" s="387" t="s">
        <v>11808</v>
      </c>
      <c r="C10103" s="387" t="s">
        <v>8354</v>
      </c>
      <c r="D10103" s="387" t="s">
        <v>8349</v>
      </c>
      <c r="E10103" s="378" t="s">
        <v>15172</v>
      </c>
    </row>
    <row r="10104" spans="1:5">
      <c r="A10104" s="387">
        <v>36800</v>
      </c>
      <c r="B10104" s="387" t="s">
        <v>11809</v>
      </c>
      <c r="C10104" s="387" t="s">
        <v>8354</v>
      </c>
      <c r="D10104" s="387" t="s">
        <v>8349</v>
      </c>
      <c r="E10104" s="378" t="s">
        <v>20217</v>
      </c>
    </row>
    <row r="10105" spans="1:5">
      <c r="A10105" s="387">
        <v>11769</v>
      </c>
      <c r="B10105" s="387" t="s">
        <v>11810</v>
      </c>
      <c r="C10105" s="387" t="s">
        <v>8354</v>
      </c>
      <c r="D10105" s="387" t="s">
        <v>8349</v>
      </c>
      <c r="E10105" s="378" t="s">
        <v>20218</v>
      </c>
    </row>
    <row r="10106" spans="1:5">
      <c r="A10106" s="387">
        <v>36793</v>
      </c>
      <c r="B10106" s="387" t="s">
        <v>11811</v>
      </c>
      <c r="C10106" s="387" t="s">
        <v>8354</v>
      </c>
      <c r="D10106" s="387" t="s">
        <v>8349</v>
      </c>
      <c r="E10106" s="378" t="s">
        <v>20219</v>
      </c>
    </row>
    <row r="10107" spans="1:5">
      <c r="A10107" s="387">
        <v>37546</v>
      </c>
      <c r="B10107" s="387" t="s">
        <v>11812</v>
      </c>
      <c r="C10107" s="387" t="s">
        <v>8354</v>
      </c>
      <c r="D10107" s="387" t="s">
        <v>8349</v>
      </c>
      <c r="E10107" s="378" t="s">
        <v>20220</v>
      </c>
    </row>
    <row r="10108" spans="1:5">
      <c r="A10108" s="387">
        <v>37544</v>
      </c>
      <c r="B10108" s="387" t="s">
        <v>11813</v>
      </c>
      <c r="C10108" s="387" t="s">
        <v>8354</v>
      </c>
      <c r="D10108" s="387" t="s">
        <v>8349</v>
      </c>
      <c r="E10108" s="378" t="s">
        <v>20221</v>
      </c>
    </row>
    <row r="10109" spans="1:5">
      <c r="A10109" s="387">
        <v>37545</v>
      </c>
      <c r="B10109" s="387" t="s">
        <v>11814</v>
      </c>
      <c r="C10109" s="387" t="s">
        <v>8354</v>
      </c>
      <c r="D10109" s="387" t="s">
        <v>8349</v>
      </c>
      <c r="E10109" s="378" t="s">
        <v>20222</v>
      </c>
    </row>
    <row r="10110" spans="1:5">
      <c r="A10110" s="387">
        <v>11771</v>
      </c>
      <c r="B10110" s="387" t="s">
        <v>11815</v>
      </c>
      <c r="C10110" s="387" t="s">
        <v>8354</v>
      </c>
      <c r="D10110" s="387" t="s">
        <v>8349</v>
      </c>
      <c r="E10110" s="378" t="s">
        <v>20223</v>
      </c>
    </row>
    <row r="10111" spans="1:5">
      <c r="A10111" s="387">
        <v>39919</v>
      </c>
      <c r="B10111" s="387" t="s">
        <v>11816</v>
      </c>
      <c r="C10111" s="387" t="s">
        <v>8354</v>
      </c>
      <c r="D10111" s="387" t="s">
        <v>8349</v>
      </c>
      <c r="E10111" s="378" t="s">
        <v>20224</v>
      </c>
    </row>
    <row r="10112" spans="1:5">
      <c r="A10112" s="387">
        <v>38385</v>
      </c>
      <c r="B10112" s="387" t="s">
        <v>11817</v>
      </c>
      <c r="C10112" s="387" t="s">
        <v>8354</v>
      </c>
      <c r="D10112" s="387" t="s">
        <v>8349</v>
      </c>
      <c r="E10112" s="378" t="s">
        <v>14009</v>
      </c>
    </row>
    <row r="10113" spans="1:5">
      <c r="A10113" s="387">
        <v>37587</v>
      </c>
      <c r="B10113" s="387" t="s">
        <v>11818</v>
      </c>
      <c r="C10113" s="387" t="s">
        <v>8354</v>
      </c>
      <c r="D10113" s="387" t="s">
        <v>8349</v>
      </c>
      <c r="E10113" s="378" t="s">
        <v>15504</v>
      </c>
    </row>
    <row r="10114" spans="1:5">
      <c r="A10114" s="387">
        <v>11561</v>
      </c>
      <c r="B10114" s="387" t="s">
        <v>11819</v>
      </c>
      <c r="C10114" s="387" t="s">
        <v>8354</v>
      </c>
      <c r="D10114" s="387" t="s">
        <v>8349</v>
      </c>
      <c r="E10114" s="378" t="s">
        <v>20225</v>
      </c>
    </row>
    <row r="10115" spans="1:5">
      <c r="A10115" s="387">
        <v>43604</v>
      </c>
      <c r="B10115" s="387" t="s">
        <v>11820</v>
      </c>
      <c r="C10115" s="387" t="s">
        <v>8354</v>
      </c>
      <c r="D10115" s="387" t="s">
        <v>8349</v>
      </c>
      <c r="E10115" s="378" t="s">
        <v>20226</v>
      </c>
    </row>
    <row r="10116" spans="1:5">
      <c r="A10116" s="387">
        <v>11560</v>
      </c>
      <c r="B10116" s="387" t="s">
        <v>11821</v>
      </c>
      <c r="C10116" s="387" t="s">
        <v>8354</v>
      </c>
      <c r="D10116" s="387" t="s">
        <v>8349</v>
      </c>
      <c r="E10116" s="378" t="s">
        <v>20227</v>
      </c>
    </row>
    <row r="10117" spans="1:5">
      <c r="A10117" s="387">
        <v>11499</v>
      </c>
      <c r="B10117" s="387" t="s">
        <v>11822</v>
      </c>
      <c r="C10117" s="387" t="s">
        <v>8354</v>
      </c>
      <c r="D10117" s="387" t="s">
        <v>8349</v>
      </c>
      <c r="E10117" s="378" t="s">
        <v>15505</v>
      </c>
    </row>
    <row r="10118" spans="1:5">
      <c r="A10118" s="387">
        <v>34761</v>
      </c>
      <c r="B10118" s="387" t="s">
        <v>11823</v>
      </c>
      <c r="C10118" s="387" t="s">
        <v>8557</v>
      </c>
      <c r="D10118" s="387" t="s">
        <v>8349</v>
      </c>
      <c r="E10118" s="378" t="s">
        <v>2990</v>
      </c>
    </row>
    <row r="10119" spans="1:5">
      <c r="A10119" s="387">
        <v>40924</v>
      </c>
      <c r="B10119" s="387" t="s">
        <v>11824</v>
      </c>
      <c r="C10119" s="387" t="s">
        <v>8559</v>
      </c>
      <c r="D10119" s="387" t="s">
        <v>8349</v>
      </c>
      <c r="E10119" s="378" t="s">
        <v>20228</v>
      </c>
    </row>
    <row r="10120" spans="1:5">
      <c r="A10120" s="387">
        <v>25957</v>
      </c>
      <c r="B10120" s="387" t="s">
        <v>11825</v>
      </c>
      <c r="C10120" s="387" t="s">
        <v>8557</v>
      </c>
      <c r="D10120" s="387" t="s">
        <v>8349</v>
      </c>
      <c r="E10120" s="378" t="s">
        <v>9605</v>
      </c>
    </row>
    <row r="10121" spans="1:5">
      <c r="A10121" s="387">
        <v>40983</v>
      </c>
      <c r="B10121" s="387" t="s">
        <v>11826</v>
      </c>
      <c r="C10121" s="387" t="s">
        <v>8559</v>
      </c>
      <c r="D10121" s="387" t="s">
        <v>8349</v>
      </c>
      <c r="E10121" s="378" t="s">
        <v>20229</v>
      </c>
    </row>
    <row r="10122" spans="1:5">
      <c r="A10122" s="387">
        <v>2437</v>
      </c>
      <c r="B10122" s="387" t="s">
        <v>11827</v>
      </c>
      <c r="C10122" s="387" t="s">
        <v>8557</v>
      </c>
      <c r="D10122" s="387" t="s">
        <v>8349</v>
      </c>
      <c r="E10122" s="378" t="s">
        <v>7944</v>
      </c>
    </row>
    <row r="10123" spans="1:5">
      <c r="A10123" s="387">
        <v>40921</v>
      </c>
      <c r="B10123" s="387" t="s">
        <v>11828</v>
      </c>
      <c r="C10123" s="387" t="s">
        <v>8559</v>
      </c>
      <c r="D10123" s="387" t="s">
        <v>8349</v>
      </c>
      <c r="E10123" s="378" t="s">
        <v>20230</v>
      </c>
    </row>
    <row r="10124" spans="1:5">
      <c r="A10124" s="387">
        <v>14252</v>
      </c>
      <c r="B10124" s="387" t="s">
        <v>11829</v>
      </c>
      <c r="C10124" s="387" t="s">
        <v>8354</v>
      </c>
      <c r="D10124" s="387" t="s">
        <v>8349</v>
      </c>
      <c r="E10124" s="378" t="s">
        <v>20231</v>
      </c>
    </row>
    <row r="10125" spans="1:5">
      <c r="A10125" s="387">
        <v>730</v>
      </c>
      <c r="B10125" s="387" t="s">
        <v>11830</v>
      </c>
      <c r="C10125" s="387" t="s">
        <v>8354</v>
      </c>
      <c r="D10125" s="387" t="s">
        <v>8349</v>
      </c>
      <c r="E10125" s="378" t="s">
        <v>20232</v>
      </c>
    </row>
    <row r="10126" spans="1:5">
      <c r="A10126" s="387">
        <v>723</v>
      </c>
      <c r="B10126" s="387" t="s">
        <v>11831</v>
      </c>
      <c r="C10126" s="387" t="s">
        <v>8354</v>
      </c>
      <c r="D10126" s="387" t="s">
        <v>8349</v>
      </c>
      <c r="E10126" s="378" t="s">
        <v>20233</v>
      </c>
    </row>
    <row r="10127" spans="1:5">
      <c r="A10127" s="387">
        <v>36502</v>
      </c>
      <c r="B10127" s="387" t="s">
        <v>11832</v>
      </c>
      <c r="C10127" s="387" t="s">
        <v>8354</v>
      </c>
      <c r="D10127" s="387" t="s">
        <v>8349</v>
      </c>
      <c r="E10127" s="378" t="s">
        <v>20234</v>
      </c>
    </row>
    <row r="10128" spans="1:5">
      <c r="A10128" s="387">
        <v>36503</v>
      </c>
      <c r="B10128" s="387" t="s">
        <v>11833</v>
      </c>
      <c r="C10128" s="387" t="s">
        <v>8354</v>
      </c>
      <c r="D10128" s="387" t="s">
        <v>8349</v>
      </c>
      <c r="E10128" s="378" t="s">
        <v>20235</v>
      </c>
    </row>
    <row r="10129" spans="1:5">
      <c r="A10129" s="387">
        <v>4090</v>
      </c>
      <c r="B10129" s="387" t="s">
        <v>11834</v>
      </c>
      <c r="C10129" s="387" t="s">
        <v>8354</v>
      </c>
      <c r="D10129" s="387" t="s">
        <v>8367</v>
      </c>
      <c r="E10129" s="378" t="s">
        <v>15506</v>
      </c>
    </row>
    <row r="10130" spans="1:5">
      <c r="A10130" s="387">
        <v>13227</v>
      </c>
      <c r="B10130" s="387" t="s">
        <v>11835</v>
      </c>
      <c r="C10130" s="387" t="s">
        <v>8354</v>
      </c>
      <c r="D10130" s="387" t="s">
        <v>8367</v>
      </c>
      <c r="E10130" s="378" t="s">
        <v>15507</v>
      </c>
    </row>
    <row r="10131" spans="1:5">
      <c r="A10131" s="387">
        <v>10597</v>
      </c>
      <c r="B10131" s="387" t="s">
        <v>11836</v>
      </c>
      <c r="C10131" s="387" t="s">
        <v>8354</v>
      </c>
      <c r="D10131" s="387" t="s">
        <v>8367</v>
      </c>
      <c r="E10131" s="378" t="s">
        <v>15508</v>
      </c>
    </row>
    <row r="10132" spans="1:5">
      <c r="A10132" s="387">
        <v>39628</v>
      </c>
      <c r="B10132" s="387" t="s">
        <v>11837</v>
      </c>
      <c r="C10132" s="387" t="s">
        <v>8354</v>
      </c>
      <c r="D10132" s="387" t="s">
        <v>8367</v>
      </c>
      <c r="E10132" s="378" t="s">
        <v>15509</v>
      </c>
    </row>
    <row r="10133" spans="1:5">
      <c r="A10133" s="387">
        <v>39404</v>
      </c>
      <c r="B10133" s="387" t="s">
        <v>11838</v>
      </c>
      <c r="C10133" s="387" t="s">
        <v>8354</v>
      </c>
      <c r="D10133" s="387" t="s">
        <v>8367</v>
      </c>
      <c r="E10133" s="378" t="s">
        <v>15510</v>
      </c>
    </row>
    <row r="10134" spans="1:5">
      <c r="A10134" s="387">
        <v>39402</v>
      </c>
      <c r="B10134" s="387" t="s">
        <v>11839</v>
      </c>
      <c r="C10134" s="387" t="s">
        <v>8354</v>
      </c>
      <c r="D10134" s="387" t="s">
        <v>8367</v>
      </c>
      <c r="E10134" s="378" t="s">
        <v>15511</v>
      </c>
    </row>
    <row r="10135" spans="1:5">
      <c r="A10135" s="387">
        <v>39403</v>
      </c>
      <c r="B10135" s="387" t="s">
        <v>11840</v>
      </c>
      <c r="C10135" s="387" t="s">
        <v>8354</v>
      </c>
      <c r="D10135" s="387" t="s">
        <v>8367</v>
      </c>
      <c r="E10135" s="378" t="s">
        <v>15512</v>
      </c>
    </row>
    <row r="10136" spans="1:5">
      <c r="A10136" s="387">
        <v>4093</v>
      </c>
      <c r="B10136" s="387" t="s">
        <v>11841</v>
      </c>
      <c r="C10136" s="387" t="s">
        <v>8557</v>
      </c>
      <c r="D10136" s="387" t="s">
        <v>8349</v>
      </c>
      <c r="E10136" s="378" t="s">
        <v>6157</v>
      </c>
    </row>
    <row r="10137" spans="1:5">
      <c r="A10137" s="387">
        <v>10512</v>
      </c>
      <c r="B10137" s="387" t="s">
        <v>11843</v>
      </c>
      <c r="C10137" s="387" t="s">
        <v>8559</v>
      </c>
      <c r="D10137" s="387" t="s">
        <v>8349</v>
      </c>
      <c r="E10137" s="378" t="s">
        <v>20236</v>
      </c>
    </row>
    <row r="10138" spans="1:5">
      <c r="A10138" s="387">
        <v>20020</v>
      </c>
      <c r="B10138" s="387" t="s">
        <v>11844</v>
      </c>
      <c r="C10138" s="387" t="s">
        <v>8557</v>
      </c>
      <c r="D10138" s="387" t="s">
        <v>8349</v>
      </c>
      <c r="E10138" s="378" t="s">
        <v>4386</v>
      </c>
    </row>
    <row r="10139" spans="1:5">
      <c r="A10139" s="387">
        <v>41038</v>
      </c>
      <c r="B10139" s="387" t="s">
        <v>11845</v>
      </c>
      <c r="C10139" s="387" t="s">
        <v>8559</v>
      </c>
      <c r="D10139" s="387" t="s">
        <v>8349</v>
      </c>
      <c r="E10139" s="378" t="s">
        <v>20237</v>
      </c>
    </row>
    <row r="10140" spans="1:5">
      <c r="A10140" s="387">
        <v>4094</v>
      </c>
      <c r="B10140" s="387" t="s">
        <v>11846</v>
      </c>
      <c r="C10140" s="387" t="s">
        <v>8557</v>
      </c>
      <c r="D10140" s="387" t="s">
        <v>8349</v>
      </c>
      <c r="E10140" s="378" t="s">
        <v>20238</v>
      </c>
    </row>
    <row r="10141" spans="1:5">
      <c r="A10141" s="387">
        <v>40988</v>
      </c>
      <c r="B10141" s="387" t="s">
        <v>11847</v>
      </c>
      <c r="C10141" s="387" t="s">
        <v>8559</v>
      </c>
      <c r="D10141" s="387" t="s">
        <v>8349</v>
      </c>
      <c r="E10141" s="378" t="s">
        <v>20239</v>
      </c>
    </row>
    <row r="10142" spans="1:5">
      <c r="A10142" s="387">
        <v>4095</v>
      </c>
      <c r="B10142" s="387" t="s">
        <v>11848</v>
      </c>
      <c r="C10142" s="387" t="s">
        <v>8557</v>
      </c>
      <c r="D10142" s="387" t="s">
        <v>8349</v>
      </c>
      <c r="E10142" s="378" t="s">
        <v>5271</v>
      </c>
    </row>
    <row r="10143" spans="1:5">
      <c r="A10143" s="387">
        <v>40990</v>
      </c>
      <c r="B10143" s="387" t="s">
        <v>11849</v>
      </c>
      <c r="C10143" s="387" t="s">
        <v>8559</v>
      </c>
      <c r="D10143" s="387" t="s">
        <v>8349</v>
      </c>
      <c r="E10143" s="378" t="s">
        <v>20240</v>
      </c>
    </row>
    <row r="10144" spans="1:5">
      <c r="A10144" s="387">
        <v>4097</v>
      </c>
      <c r="B10144" s="387" t="s">
        <v>11850</v>
      </c>
      <c r="C10144" s="387" t="s">
        <v>8557</v>
      </c>
      <c r="D10144" s="387" t="s">
        <v>8349</v>
      </c>
      <c r="E10144" s="378" t="s">
        <v>652</v>
      </c>
    </row>
    <row r="10145" spans="1:5">
      <c r="A10145" s="387">
        <v>40994</v>
      </c>
      <c r="B10145" s="387" t="s">
        <v>11851</v>
      </c>
      <c r="C10145" s="387" t="s">
        <v>8559</v>
      </c>
      <c r="D10145" s="387" t="s">
        <v>8349</v>
      </c>
      <c r="E10145" s="378" t="s">
        <v>20241</v>
      </c>
    </row>
    <row r="10146" spans="1:5">
      <c r="A10146" s="387">
        <v>4096</v>
      </c>
      <c r="B10146" s="387" t="s">
        <v>11852</v>
      </c>
      <c r="C10146" s="387" t="s">
        <v>8557</v>
      </c>
      <c r="D10146" s="387" t="s">
        <v>8349</v>
      </c>
      <c r="E10146" s="378" t="s">
        <v>4945</v>
      </c>
    </row>
    <row r="10147" spans="1:5">
      <c r="A10147" s="387">
        <v>40992</v>
      </c>
      <c r="B10147" s="387" t="s">
        <v>11853</v>
      </c>
      <c r="C10147" s="387" t="s">
        <v>8559</v>
      </c>
      <c r="D10147" s="387" t="s">
        <v>8349</v>
      </c>
      <c r="E10147" s="378" t="s">
        <v>20242</v>
      </c>
    </row>
    <row r="10148" spans="1:5">
      <c r="A10148" s="387">
        <v>13955</v>
      </c>
      <c r="B10148" s="387" t="s">
        <v>11854</v>
      </c>
      <c r="C10148" s="387" t="s">
        <v>8354</v>
      </c>
      <c r="D10148" s="387" t="s">
        <v>8349</v>
      </c>
      <c r="E10148" s="378" t="s">
        <v>20243</v>
      </c>
    </row>
    <row r="10149" spans="1:5">
      <c r="A10149" s="387">
        <v>4114</v>
      </c>
      <c r="B10149" s="387" t="s">
        <v>11855</v>
      </c>
      <c r="C10149" s="387" t="s">
        <v>8354</v>
      </c>
      <c r="D10149" s="387" t="s">
        <v>8349</v>
      </c>
      <c r="E10149" s="378" t="s">
        <v>4166</v>
      </c>
    </row>
    <row r="10150" spans="1:5">
      <c r="A10150" s="387">
        <v>36797</v>
      </c>
      <c r="B10150" s="387" t="s">
        <v>11856</v>
      </c>
      <c r="C10150" s="387" t="s">
        <v>8354</v>
      </c>
      <c r="D10150" s="387" t="s">
        <v>8349</v>
      </c>
      <c r="E10150" s="378" t="s">
        <v>20244</v>
      </c>
    </row>
    <row r="10151" spans="1:5">
      <c r="A10151" s="387">
        <v>4107</v>
      </c>
      <c r="B10151" s="387" t="s">
        <v>11857</v>
      </c>
      <c r="C10151" s="387" t="s">
        <v>8354</v>
      </c>
      <c r="D10151" s="387" t="s">
        <v>8349</v>
      </c>
      <c r="E10151" s="378" t="s">
        <v>12482</v>
      </c>
    </row>
    <row r="10152" spans="1:5">
      <c r="A10152" s="387">
        <v>4102</v>
      </c>
      <c r="B10152" s="387" t="s">
        <v>11858</v>
      </c>
      <c r="C10152" s="387" t="s">
        <v>8354</v>
      </c>
      <c r="D10152" s="387" t="s">
        <v>8352</v>
      </c>
      <c r="E10152" s="378" t="s">
        <v>12386</v>
      </c>
    </row>
    <row r="10153" spans="1:5">
      <c r="A10153" s="387">
        <v>36799</v>
      </c>
      <c r="B10153" s="387" t="s">
        <v>11859</v>
      </c>
      <c r="C10153" s="387" t="s">
        <v>8354</v>
      </c>
      <c r="D10153" s="387" t="s">
        <v>8349</v>
      </c>
      <c r="E10153" s="378" t="s">
        <v>20245</v>
      </c>
    </row>
    <row r="10154" spans="1:5">
      <c r="A10154" s="387">
        <v>2747</v>
      </c>
      <c r="B10154" s="387" t="s">
        <v>11860</v>
      </c>
      <c r="C10154" s="387" t="s">
        <v>8378</v>
      </c>
      <c r="D10154" s="387" t="s">
        <v>8367</v>
      </c>
      <c r="E10154" s="378" t="s">
        <v>14011</v>
      </c>
    </row>
    <row r="10155" spans="1:5">
      <c r="A10155" s="387">
        <v>21138</v>
      </c>
      <c r="B10155" s="387" t="s">
        <v>11861</v>
      </c>
      <c r="C10155" s="387" t="s">
        <v>8378</v>
      </c>
      <c r="D10155" s="387" t="s">
        <v>8367</v>
      </c>
      <c r="E10155" s="378" t="s">
        <v>13881</v>
      </c>
    </row>
    <row r="10156" spans="1:5">
      <c r="A10156" s="387">
        <v>10826</v>
      </c>
      <c r="B10156" s="387" t="s">
        <v>11863</v>
      </c>
      <c r="C10156" s="387" t="s">
        <v>8354</v>
      </c>
      <c r="D10156" s="387" t="s">
        <v>8349</v>
      </c>
      <c r="E10156" s="378" t="s">
        <v>20246</v>
      </c>
    </row>
    <row r="10157" spans="1:5">
      <c r="A10157" s="387">
        <v>365</v>
      </c>
      <c r="B10157" s="387" t="s">
        <v>11864</v>
      </c>
      <c r="C10157" s="387" t="s">
        <v>8354</v>
      </c>
      <c r="D10157" s="387" t="s">
        <v>8349</v>
      </c>
      <c r="E10157" s="378" t="s">
        <v>20247</v>
      </c>
    </row>
    <row r="10158" spans="1:5">
      <c r="A10158" s="387">
        <v>38639</v>
      </c>
      <c r="B10158" s="387" t="s">
        <v>11865</v>
      </c>
      <c r="C10158" s="387" t="s">
        <v>8354</v>
      </c>
      <c r="D10158" s="387" t="s">
        <v>8349</v>
      </c>
      <c r="E10158" s="378" t="s">
        <v>20248</v>
      </c>
    </row>
    <row r="10159" spans="1:5">
      <c r="A10159" s="387">
        <v>38640</v>
      </c>
      <c r="B10159" s="387" t="s">
        <v>11866</v>
      </c>
      <c r="C10159" s="387" t="s">
        <v>8354</v>
      </c>
      <c r="D10159" s="387" t="s">
        <v>8349</v>
      </c>
      <c r="E10159" s="378" t="s">
        <v>3326</v>
      </c>
    </row>
    <row r="10160" spans="1:5">
      <c r="A10160" s="387">
        <v>358</v>
      </c>
      <c r="B10160" s="387" t="s">
        <v>11867</v>
      </c>
      <c r="C10160" s="387" t="s">
        <v>8354</v>
      </c>
      <c r="D10160" s="387" t="s">
        <v>8349</v>
      </c>
      <c r="E10160" s="378" t="s">
        <v>20249</v>
      </c>
    </row>
    <row r="10161" spans="1:5">
      <c r="A10161" s="387">
        <v>359</v>
      </c>
      <c r="B10161" s="387" t="s">
        <v>11868</v>
      </c>
      <c r="C10161" s="387" t="s">
        <v>8354</v>
      </c>
      <c r="D10161" s="387" t="s">
        <v>8349</v>
      </c>
      <c r="E10161" s="378" t="s">
        <v>20250</v>
      </c>
    </row>
    <row r="10162" spans="1:5">
      <c r="A10162" s="387">
        <v>38641</v>
      </c>
      <c r="B10162" s="387" t="s">
        <v>11869</v>
      </c>
      <c r="C10162" s="387" t="s">
        <v>8354</v>
      </c>
      <c r="D10162" s="387" t="s">
        <v>8349</v>
      </c>
      <c r="E10162" s="378" t="s">
        <v>14012</v>
      </c>
    </row>
    <row r="10163" spans="1:5">
      <c r="A10163" s="387">
        <v>360</v>
      </c>
      <c r="B10163" s="387" t="s">
        <v>11870</v>
      </c>
      <c r="C10163" s="387" t="s">
        <v>8354</v>
      </c>
      <c r="D10163" s="387" t="s">
        <v>8352</v>
      </c>
      <c r="E10163" s="378" t="s">
        <v>1223</v>
      </c>
    </row>
    <row r="10164" spans="1:5">
      <c r="A10164" s="387">
        <v>42430</v>
      </c>
      <c r="B10164" s="387" t="s">
        <v>11871</v>
      </c>
      <c r="C10164" s="387" t="s">
        <v>8354</v>
      </c>
      <c r="D10164" s="387" t="s">
        <v>8367</v>
      </c>
      <c r="E10164" s="378" t="s">
        <v>15513</v>
      </c>
    </row>
    <row r="10165" spans="1:5">
      <c r="A10165" s="387">
        <v>4214</v>
      </c>
      <c r="B10165" s="387" t="s">
        <v>11872</v>
      </c>
      <c r="C10165" s="387" t="s">
        <v>8354</v>
      </c>
      <c r="D10165" s="387" t="s">
        <v>8349</v>
      </c>
      <c r="E10165" s="378" t="s">
        <v>20251</v>
      </c>
    </row>
    <row r="10166" spans="1:5">
      <c r="A10166" s="387">
        <v>4215</v>
      </c>
      <c r="B10166" s="387" t="s">
        <v>11873</v>
      </c>
      <c r="C10166" s="387" t="s">
        <v>8354</v>
      </c>
      <c r="D10166" s="387" t="s">
        <v>8349</v>
      </c>
      <c r="E10166" s="378" t="s">
        <v>5266</v>
      </c>
    </row>
    <row r="10167" spans="1:5">
      <c r="A10167" s="387">
        <v>4210</v>
      </c>
      <c r="B10167" s="387" t="s">
        <v>11874</v>
      </c>
      <c r="C10167" s="387" t="s">
        <v>8354</v>
      </c>
      <c r="D10167" s="387" t="s">
        <v>8349</v>
      </c>
      <c r="E10167" s="378" t="s">
        <v>1424</v>
      </c>
    </row>
    <row r="10168" spans="1:5">
      <c r="A10168" s="387">
        <v>4212</v>
      </c>
      <c r="B10168" s="387" t="s">
        <v>11875</v>
      </c>
      <c r="C10168" s="387" t="s">
        <v>8354</v>
      </c>
      <c r="D10168" s="387" t="s">
        <v>8349</v>
      </c>
      <c r="E10168" s="378" t="s">
        <v>1437</v>
      </c>
    </row>
    <row r="10169" spans="1:5">
      <c r="A10169" s="387">
        <v>4213</v>
      </c>
      <c r="B10169" s="387" t="s">
        <v>11876</v>
      </c>
      <c r="C10169" s="387" t="s">
        <v>8354</v>
      </c>
      <c r="D10169" s="387" t="s">
        <v>8349</v>
      </c>
      <c r="E10169" s="378" t="s">
        <v>9616</v>
      </c>
    </row>
    <row r="10170" spans="1:5">
      <c r="A10170" s="387">
        <v>4211</v>
      </c>
      <c r="B10170" s="387" t="s">
        <v>11877</v>
      </c>
      <c r="C10170" s="387" t="s">
        <v>8354</v>
      </c>
      <c r="D10170" s="387" t="s">
        <v>8349</v>
      </c>
      <c r="E10170" s="378" t="s">
        <v>14033</v>
      </c>
    </row>
    <row r="10171" spans="1:5">
      <c r="A10171" s="387">
        <v>4209</v>
      </c>
      <c r="B10171" s="387" t="s">
        <v>11878</v>
      </c>
      <c r="C10171" s="387" t="s">
        <v>8354</v>
      </c>
      <c r="D10171" s="387" t="s">
        <v>8349</v>
      </c>
      <c r="E10171" s="378" t="s">
        <v>14312</v>
      </c>
    </row>
    <row r="10172" spans="1:5">
      <c r="A10172" s="387">
        <v>4180</v>
      </c>
      <c r="B10172" s="387" t="s">
        <v>11879</v>
      </c>
      <c r="C10172" s="387" t="s">
        <v>8354</v>
      </c>
      <c r="D10172" s="387" t="s">
        <v>8349</v>
      </c>
      <c r="E10172" s="378" t="s">
        <v>13906</v>
      </c>
    </row>
    <row r="10173" spans="1:5">
      <c r="A10173" s="387">
        <v>4177</v>
      </c>
      <c r="B10173" s="387" t="s">
        <v>11880</v>
      </c>
      <c r="C10173" s="387" t="s">
        <v>8354</v>
      </c>
      <c r="D10173" s="387" t="s">
        <v>8349</v>
      </c>
      <c r="E10173" s="378" t="s">
        <v>355</v>
      </c>
    </row>
    <row r="10174" spans="1:5">
      <c r="A10174" s="387">
        <v>4179</v>
      </c>
      <c r="B10174" s="387" t="s">
        <v>11881</v>
      </c>
      <c r="C10174" s="387" t="s">
        <v>8354</v>
      </c>
      <c r="D10174" s="387" t="s">
        <v>8349</v>
      </c>
      <c r="E10174" s="378" t="s">
        <v>17785</v>
      </c>
    </row>
    <row r="10175" spans="1:5">
      <c r="A10175" s="387">
        <v>4208</v>
      </c>
      <c r="B10175" s="387" t="s">
        <v>11882</v>
      </c>
      <c r="C10175" s="387" t="s">
        <v>8354</v>
      </c>
      <c r="D10175" s="387" t="s">
        <v>8349</v>
      </c>
      <c r="E10175" s="378" t="s">
        <v>1765</v>
      </c>
    </row>
    <row r="10176" spans="1:5">
      <c r="A10176" s="387">
        <v>4181</v>
      </c>
      <c r="B10176" s="387" t="s">
        <v>11884</v>
      </c>
      <c r="C10176" s="387" t="s">
        <v>8354</v>
      </c>
      <c r="D10176" s="387" t="s">
        <v>8349</v>
      </c>
      <c r="E10176" s="378" t="s">
        <v>14564</v>
      </c>
    </row>
    <row r="10177" spans="1:5">
      <c r="A10177" s="387">
        <v>4178</v>
      </c>
      <c r="B10177" s="387" t="s">
        <v>11886</v>
      </c>
      <c r="C10177" s="387" t="s">
        <v>8354</v>
      </c>
      <c r="D10177" s="387" t="s">
        <v>8349</v>
      </c>
      <c r="E10177" s="378" t="s">
        <v>4551</v>
      </c>
    </row>
    <row r="10178" spans="1:5">
      <c r="A10178" s="387">
        <v>4182</v>
      </c>
      <c r="B10178" s="387" t="s">
        <v>11887</v>
      </c>
      <c r="C10178" s="387" t="s">
        <v>8354</v>
      </c>
      <c r="D10178" s="387" t="s">
        <v>8349</v>
      </c>
      <c r="E10178" s="378" t="s">
        <v>18661</v>
      </c>
    </row>
    <row r="10179" spans="1:5">
      <c r="A10179" s="387">
        <v>4183</v>
      </c>
      <c r="B10179" s="387" t="s">
        <v>11889</v>
      </c>
      <c r="C10179" s="387" t="s">
        <v>8354</v>
      </c>
      <c r="D10179" s="387" t="s">
        <v>8349</v>
      </c>
      <c r="E10179" s="378" t="s">
        <v>20252</v>
      </c>
    </row>
    <row r="10180" spans="1:5">
      <c r="A10180" s="387">
        <v>4184</v>
      </c>
      <c r="B10180" s="387" t="s">
        <v>11890</v>
      </c>
      <c r="C10180" s="387" t="s">
        <v>8354</v>
      </c>
      <c r="D10180" s="387" t="s">
        <v>8349</v>
      </c>
      <c r="E10180" s="378" t="s">
        <v>20253</v>
      </c>
    </row>
    <row r="10181" spans="1:5">
      <c r="A10181" s="387">
        <v>4185</v>
      </c>
      <c r="B10181" s="387" t="s">
        <v>11891</v>
      </c>
      <c r="C10181" s="387" t="s">
        <v>8354</v>
      </c>
      <c r="D10181" s="387" t="s">
        <v>8349</v>
      </c>
      <c r="E10181" s="378" t="s">
        <v>20254</v>
      </c>
    </row>
    <row r="10182" spans="1:5">
      <c r="A10182" s="387">
        <v>4205</v>
      </c>
      <c r="B10182" s="387" t="s">
        <v>11892</v>
      </c>
      <c r="C10182" s="387" t="s">
        <v>8354</v>
      </c>
      <c r="D10182" s="387" t="s">
        <v>8349</v>
      </c>
      <c r="E10182" s="378" t="s">
        <v>5632</v>
      </c>
    </row>
    <row r="10183" spans="1:5">
      <c r="A10183" s="387">
        <v>4192</v>
      </c>
      <c r="B10183" s="387" t="s">
        <v>11894</v>
      </c>
      <c r="C10183" s="387" t="s">
        <v>8354</v>
      </c>
      <c r="D10183" s="387" t="s">
        <v>8349</v>
      </c>
      <c r="E10183" s="378" t="s">
        <v>5632</v>
      </c>
    </row>
    <row r="10184" spans="1:5">
      <c r="A10184" s="387">
        <v>4191</v>
      </c>
      <c r="B10184" s="387" t="s">
        <v>11895</v>
      </c>
      <c r="C10184" s="387" t="s">
        <v>8354</v>
      </c>
      <c r="D10184" s="387" t="s">
        <v>8349</v>
      </c>
      <c r="E10184" s="378" t="s">
        <v>5632</v>
      </c>
    </row>
    <row r="10185" spans="1:5">
      <c r="A10185" s="387">
        <v>4207</v>
      </c>
      <c r="B10185" s="387" t="s">
        <v>11896</v>
      </c>
      <c r="C10185" s="387" t="s">
        <v>8354</v>
      </c>
      <c r="D10185" s="387" t="s">
        <v>8349</v>
      </c>
      <c r="E10185" s="378" t="s">
        <v>2988</v>
      </c>
    </row>
    <row r="10186" spans="1:5">
      <c r="A10186" s="387">
        <v>4206</v>
      </c>
      <c r="B10186" s="387" t="s">
        <v>11897</v>
      </c>
      <c r="C10186" s="387" t="s">
        <v>8354</v>
      </c>
      <c r="D10186" s="387" t="s">
        <v>8349</v>
      </c>
      <c r="E10186" s="378" t="s">
        <v>13903</v>
      </c>
    </row>
    <row r="10187" spans="1:5">
      <c r="A10187" s="387">
        <v>4190</v>
      </c>
      <c r="B10187" s="387" t="s">
        <v>11898</v>
      </c>
      <c r="C10187" s="387" t="s">
        <v>8354</v>
      </c>
      <c r="D10187" s="387" t="s">
        <v>8349</v>
      </c>
      <c r="E10187" s="378" t="s">
        <v>13903</v>
      </c>
    </row>
    <row r="10188" spans="1:5">
      <c r="A10188" s="387">
        <v>4186</v>
      </c>
      <c r="B10188" s="387" t="s">
        <v>11899</v>
      </c>
      <c r="C10188" s="387" t="s">
        <v>8354</v>
      </c>
      <c r="D10188" s="387" t="s">
        <v>8349</v>
      </c>
      <c r="E10188" s="378" t="s">
        <v>16361</v>
      </c>
    </row>
    <row r="10189" spans="1:5">
      <c r="A10189" s="387">
        <v>4188</v>
      </c>
      <c r="B10189" s="387" t="s">
        <v>11900</v>
      </c>
      <c r="C10189" s="387" t="s">
        <v>8354</v>
      </c>
      <c r="D10189" s="387" t="s">
        <v>8349</v>
      </c>
      <c r="E10189" s="378" t="s">
        <v>6051</v>
      </c>
    </row>
    <row r="10190" spans="1:5">
      <c r="A10190" s="387">
        <v>4189</v>
      </c>
      <c r="B10190" s="387" t="s">
        <v>11901</v>
      </c>
      <c r="C10190" s="387" t="s">
        <v>8354</v>
      </c>
      <c r="D10190" s="387" t="s">
        <v>8349</v>
      </c>
      <c r="E10190" s="378" t="s">
        <v>6051</v>
      </c>
    </row>
    <row r="10191" spans="1:5">
      <c r="A10191" s="387">
        <v>4197</v>
      </c>
      <c r="B10191" s="387" t="s">
        <v>11902</v>
      </c>
      <c r="C10191" s="387" t="s">
        <v>8354</v>
      </c>
      <c r="D10191" s="387" t="s">
        <v>8349</v>
      </c>
      <c r="E10191" s="378" t="s">
        <v>15514</v>
      </c>
    </row>
    <row r="10192" spans="1:5">
      <c r="A10192" s="387">
        <v>4194</v>
      </c>
      <c r="B10192" s="387" t="s">
        <v>11903</v>
      </c>
      <c r="C10192" s="387" t="s">
        <v>8354</v>
      </c>
      <c r="D10192" s="387" t="s">
        <v>8349</v>
      </c>
      <c r="E10192" s="378" t="s">
        <v>15515</v>
      </c>
    </row>
    <row r="10193" spans="1:5">
      <c r="A10193" s="387">
        <v>4193</v>
      </c>
      <c r="B10193" s="387" t="s">
        <v>11904</v>
      </c>
      <c r="C10193" s="387" t="s">
        <v>8354</v>
      </c>
      <c r="D10193" s="387" t="s">
        <v>8349</v>
      </c>
      <c r="E10193" s="378" t="s">
        <v>15515</v>
      </c>
    </row>
    <row r="10194" spans="1:5">
      <c r="A10194" s="387">
        <v>4204</v>
      </c>
      <c r="B10194" s="387" t="s">
        <v>11905</v>
      </c>
      <c r="C10194" s="387" t="s">
        <v>8354</v>
      </c>
      <c r="D10194" s="387" t="s">
        <v>8349</v>
      </c>
      <c r="E10194" s="378" t="s">
        <v>15515</v>
      </c>
    </row>
    <row r="10195" spans="1:5">
      <c r="A10195" s="387">
        <v>4187</v>
      </c>
      <c r="B10195" s="387" t="s">
        <v>11906</v>
      </c>
      <c r="C10195" s="387" t="s">
        <v>8354</v>
      </c>
      <c r="D10195" s="387" t="s">
        <v>8349</v>
      </c>
      <c r="E10195" s="378" t="s">
        <v>20066</v>
      </c>
    </row>
    <row r="10196" spans="1:5">
      <c r="A10196" s="387">
        <v>4202</v>
      </c>
      <c r="B10196" s="387" t="s">
        <v>11907</v>
      </c>
      <c r="C10196" s="387" t="s">
        <v>8354</v>
      </c>
      <c r="D10196" s="387" t="s">
        <v>8349</v>
      </c>
      <c r="E10196" s="378" t="s">
        <v>18532</v>
      </c>
    </row>
    <row r="10197" spans="1:5">
      <c r="A10197" s="387">
        <v>4203</v>
      </c>
      <c r="B10197" s="387" t="s">
        <v>11909</v>
      </c>
      <c r="C10197" s="387" t="s">
        <v>8354</v>
      </c>
      <c r="D10197" s="387" t="s">
        <v>8349</v>
      </c>
      <c r="E10197" s="378" t="s">
        <v>20255</v>
      </c>
    </row>
    <row r="10198" spans="1:5">
      <c r="A10198" s="387">
        <v>40368</v>
      </c>
      <c r="B10198" s="387" t="s">
        <v>11910</v>
      </c>
      <c r="C10198" s="387" t="s">
        <v>8354</v>
      </c>
      <c r="D10198" s="387" t="s">
        <v>8367</v>
      </c>
      <c r="E10198" s="378" t="s">
        <v>5934</v>
      </c>
    </row>
    <row r="10199" spans="1:5">
      <c r="A10199" s="387">
        <v>40365</v>
      </c>
      <c r="B10199" s="387" t="s">
        <v>11911</v>
      </c>
      <c r="C10199" s="387" t="s">
        <v>8354</v>
      </c>
      <c r="D10199" s="387" t="s">
        <v>8367</v>
      </c>
      <c r="E10199" s="378" t="s">
        <v>14535</v>
      </c>
    </row>
    <row r="10200" spans="1:5">
      <c r="A10200" s="387">
        <v>40356</v>
      </c>
      <c r="B10200" s="387" t="s">
        <v>11912</v>
      </c>
      <c r="C10200" s="387" t="s">
        <v>8354</v>
      </c>
      <c r="D10200" s="387" t="s">
        <v>8367</v>
      </c>
      <c r="E10200" s="378" t="s">
        <v>649</v>
      </c>
    </row>
    <row r="10201" spans="1:5">
      <c r="A10201" s="387">
        <v>40362</v>
      </c>
      <c r="B10201" s="387" t="s">
        <v>11913</v>
      </c>
      <c r="C10201" s="387" t="s">
        <v>8354</v>
      </c>
      <c r="D10201" s="387" t="s">
        <v>8367</v>
      </c>
      <c r="E10201" s="378" t="s">
        <v>1227</v>
      </c>
    </row>
    <row r="10202" spans="1:5">
      <c r="A10202" s="387">
        <v>40374</v>
      </c>
      <c r="B10202" s="387" t="s">
        <v>11914</v>
      </c>
      <c r="C10202" s="387" t="s">
        <v>8354</v>
      </c>
      <c r="D10202" s="387" t="s">
        <v>8367</v>
      </c>
      <c r="E10202" s="378" t="s">
        <v>15516</v>
      </c>
    </row>
    <row r="10203" spans="1:5">
      <c r="A10203" s="387">
        <v>40371</v>
      </c>
      <c r="B10203" s="387" t="s">
        <v>11915</v>
      </c>
      <c r="C10203" s="387" t="s">
        <v>8354</v>
      </c>
      <c r="D10203" s="387" t="s">
        <v>8367</v>
      </c>
      <c r="E10203" s="378" t="s">
        <v>14272</v>
      </c>
    </row>
    <row r="10204" spans="1:5">
      <c r="A10204" s="387">
        <v>40359</v>
      </c>
      <c r="B10204" s="387" t="s">
        <v>11916</v>
      </c>
      <c r="C10204" s="387" t="s">
        <v>8354</v>
      </c>
      <c r="D10204" s="387" t="s">
        <v>8367</v>
      </c>
      <c r="E10204" s="378" t="s">
        <v>2859</v>
      </c>
    </row>
    <row r="10205" spans="1:5">
      <c r="A10205" s="387">
        <v>7595</v>
      </c>
      <c r="B10205" s="387" t="s">
        <v>11918</v>
      </c>
      <c r="C10205" s="387" t="s">
        <v>8557</v>
      </c>
      <c r="D10205" s="387" t="s">
        <v>8349</v>
      </c>
      <c r="E10205" s="378" t="s">
        <v>3357</v>
      </c>
    </row>
    <row r="10206" spans="1:5">
      <c r="A10206" s="387">
        <v>41094</v>
      </c>
      <c r="B10206" s="387" t="s">
        <v>11919</v>
      </c>
      <c r="C10206" s="387" t="s">
        <v>8559</v>
      </c>
      <c r="D10206" s="387" t="s">
        <v>8349</v>
      </c>
      <c r="E10206" s="378" t="s">
        <v>20256</v>
      </c>
    </row>
    <row r="10207" spans="1:5">
      <c r="A10207" s="387">
        <v>39609</v>
      </c>
      <c r="B10207" s="387" t="s">
        <v>11920</v>
      </c>
      <c r="C10207" s="387" t="s">
        <v>8354</v>
      </c>
      <c r="D10207" s="387" t="s">
        <v>8349</v>
      </c>
      <c r="E10207" s="378" t="s">
        <v>20257</v>
      </c>
    </row>
    <row r="10208" spans="1:5">
      <c r="A10208" s="387">
        <v>39610</v>
      </c>
      <c r="B10208" s="387" t="s">
        <v>11921</v>
      </c>
      <c r="C10208" s="387" t="s">
        <v>8354</v>
      </c>
      <c r="D10208" s="387" t="s">
        <v>8349</v>
      </c>
      <c r="E10208" s="378" t="s">
        <v>20258</v>
      </c>
    </row>
    <row r="10209" spans="1:5">
      <c r="A10209" s="387">
        <v>39611</v>
      </c>
      <c r="B10209" s="387" t="s">
        <v>11922</v>
      </c>
      <c r="C10209" s="387" t="s">
        <v>8354</v>
      </c>
      <c r="D10209" s="387" t="s">
        <v>8349</v>
      </c>
      <c r="E10209" s="378" t="s">
        <v>20259</v>
      </c>
    </row>
    <row r="10210" spans="1:5">
      <c r="A10210" s="387">
        <v>39612</v>
      </c>
      <c r="B10210" s="387" t="s">
        <v>11923</v>
      </c>
      <c r="C10210" s="387" t="s">
        <v>8354</v>
      </c>
      <c r="D10210" s="387" t="s">
        <v>8349</v>
      </c>
      <c r="E10210" s="378" t="s">
        <v>20260</v>
      </c>
    </row>
    <row r="10211" spans="1:5">
      <c r="A10211" s="387">
        <v>39608</v>
      </c>
      <c r="B10211" s="387" t="s">
        <v>11924</v>
      </c>
      <c r="C10211" s="387" t="s">
        <v>8354</v>
      </c>
      <c r="D10211" s="387" t="s">
        <v>8349</v>
      </c>
      <c r="E10211" s="378" t="s">
        <v>20261</v>
      </c>
    </row>
    <row r="10212" spans="1:5">
      <c r="A10212" s="387">
        <v>38175</v>
      </c>
      <c r="B10212" s="387" t="s">
        <v>11925</v>
      </c>
      <c r="C10212" s="387" t="s">
        <v>8354</v>
      </c>
      <c r="D10212" s="387" t="s">
        <v>8349</v>
      </c>
      <c r="E10212" s="378" t="s">
        <v>8598</v>
      </c>
    </row>
    <row r="10213" spans="1:5">
      <c r="A10213" s="387">
        <v>38176</v>
      </c>
      <c r="B10213" s="387" t="s">
        <v>11926</v>
      </c>
      <c r="C10213" s="387" t="s">
        <v>8354</v>
      </c>
      <c r="D10213" s="387" t="s">
        <v>8349</v>
      </c>
      <c r="E10213" s="378" t="s">
        <v>18479</v>
      </c>
    </row>
    <row r="10214" spans="1:5">
      <c r="A10214" s="387">
        <v>36152</v>
      </c>
      <c r="B10214" s="387" t="s">
        <v>11927</v>
      </c>
      <c r="C10214" s="387" t="s">
        <v>8354</v>
      </c>
      <c r="D10214" s="387" t="s">
        <v>8349</v>
      </c>
      <c r="E10214" s="378" t="s">
        <v>1065</v>
      </c>
    </row>
    <row r="10215" spans="1:5">
      <c r="A10215" s="387">
        <v>11138</v>
      </c>
      <c r="B10215" s="387" t="s">
        <v>11928</v>
      </c>
      <c r="C10215" s="387" t="s">
        <v>8373</v>
      </c>
      <c r="D10215" s="387" t="s">
        <v>8349</v>
      </c>
      <c r="E10215" s="378" t="s">
        <v>363</v>
      </c>
    </row>
    <row r="10216" spans="1:5">
      <c r="A10216" s="387">
        <v>4221</v>
      </c>
      <c r="B10216" s="387" t="s">
        <v>11929</v>
      </c>
      <c r="C10216" s="387" t="s">
        <v>8373</v>
      </c>
      <c r="D10216" s="387" t="s">
        <v>8352</v>
      </c>
      <c r="E10216" s="378" t="s">
        <v>9225</v>
      </c>
    </row>
    <row r="10217" spans="1:5">
      <c r="A10217" s="387">
        <v>4227</v>
      </c>
      <c r="B10217" s="387" t="s">
        <v>11930</v>
      </c>
      <c r="C10217" s="387" t="s">
        <v>8373</v>
      </c>
      <c r="D10217" s="387" t="s">
        <v>8352</v>
      </c>
      <c r="E10217" s="378" t="s">
        <v>13980</v>
      </c>
    </row>
    <row r="10218" spans="1:5">
      <c r="A10218" s="387">
        <v>38170</v>
      </c>
      <c r="B10218" s="387" t="s">
        <v>11931</v>
      </c>
      <c r="C10218" s="387" t="s">
        <v>8354</v>
      </c>
      <c r="D10218" s="387" t="s">
        <v>8349</v>
      </c>
      <c r="E10218" s="378" t="s">
        <v>18132</v>
      </c>
    </row>
    <row r="10219" spans="1:5">
      <c r="A10219" s="387">
        <v>4252</v>
      </c>
      <c r="B10219" s="387" t="s">
        <v>11933</v>
      </c>
      <c r="C10219" s="387" t="s">
        <v>8557</v>
      </c>
      <c r="D10219" s="387" t="s">
        <v>8349</v>
      </c>
      <c r="E10219" s="378" t="s">
        <v>5305</v>
      </c>
    </row>
    <row r="10220" spans="1:5">
      <c r="A10220" s="387">
        <v>40980</v>
      </c>
      <c r="B10220" s="387" t="s">
        <v>11934</v>
      </c>
      <c r="C10220" s="387" t="s">
        <v>8559</v>
      </c>
      <c r="D10220" s="387" t="s">
        <v>8349</v>
      </c>
      <c r="E10220" s="378" t="s">
        <v>20262</v>
      </c>
    </row>
    <row r="10221" spans="1:5">
      <c r="A10221" s="387">
        <v>4243</v>
      </c>
      <c r="B10221" s="387" t="s">
        <v>11935</v>
      </c>
      <c r="C10221" s="387" t="s">
        <v>8557</v>
      </c>
      <c r="D10221" s="387" t="s">
        <v>8349</v>
      </c>
      <c r="E10221" s="378" t="s">
        <v>15279</v>
      </c>
    </row>
    <row r="10222" spans="1:5">
      <c r="A10222" s="387">
        <v>41031</v>
      </c>
      <c r="B10222" s="387" t="s">
        <v>11936</v>
      </c>
      <c r="C10222" s="387" t="s">
        <v>8559</v>
      </c>
      <c r="D10222" s="387" t="s">
        <v>8349</v>
      </c>
      <c r="E10222" s="378" t="s">
        <v>20263</v>
      </c>
    </row>
    <row r="10223" spans="1:5">
      <c r="A10223" s="387">
        <v>37666</v>
      </c>
      <c r="B10223" s="387" t="s">
        <v>11937</v>
      </c>
      <c r="C10223" s="387" t="s">
        <v>8557</v>
      </c>
      <c r="D10223" s="387" t="s">
        <v>8349</v>
      </c>
      <c r="E10223" s="378" t="s">
        <v>7069</v>
      </c>
    </row>
    <row r="10224" spans="1:5">
      <c r="A10224" s="387">
        <v>40986</v>
      </c>
      <c r="B10224" s="387" t="s">
        <v>11938</v>
      </c>
      <c r="C10224" s="387" t="s">
        <v>8559</v>
      </c>
      <c r="D10224" s="387" t="s">
        <v>8349</v>
      </c>
      <c r="E10224" s="378" t="s">
        <v>20264</v>
      </c>
    </row>
    <row r="10225" spans="1:5">
      <c r="A10225" s="387">
        <v>4250</v>
      </c>
      <c r="B10225" s="387" t="s">
        <v>11939</v>
      </c>
      <c r="C10225" s="387" t="s">
        <v>8557</v>
      </c>
      <c r="D10225" s="387" t="s">
        <v>8349</v>
      </c>
      <c r="E10225" s="378" t="s">
        <v>13906</v>
      </c>
    </row>
    <row r="10226" spans="1:5">
      <c r="A10226" s="387">
        <v>40978</v>
      </c>
      <c r="B10226" s="387" t="s">
        <v>11940</v>
      </c>
      <c r="C10226" s="387" t="s">
        <v>8559</v>
      </c>
      <c r="D10226" s="387" t="s">
        <v>8349</v>
      </c>
      <c r="E10226" s="378" t="s">
        <v>20265</v>
      </c>
    </row>
    <row r="10227" spans="1:5">
      <c r="A10227" s="387">
        <v>25960</v>
      </c>
      <c r="B10227" s="387" t="s">
        <v>11941</v>
      </c>
      <c r="C10227" s="387" t="s">
        <v>8557</v>
      </c>
      <c r="D10227" s="387" t="s">
        <v>8349</v>
      </c>
      <c r="E10227" s="378" t="s">
        <v>4491</v>
      </c>
    </row>
    <row r="10228" spans="1:5">
      <c r="A10228" s="387">
        <v>41043</v>
      </c>
      <c r="B10228" s="387" t="s">
        <v>11942</v>
      </c>
      <c r="C10228" s="387" t="s">
        <v>8559</v>
      </c>
      <c r="D10228" s="387" t="s">
        <v>8349</v>
      </c>
      <c r="E10228" s="378" t="s">
        <v>20266</v>
      </c>
    </row>
    <row r="10229" spans="1:5">
      <c r="A10229" s="387">
        <v>4234</v>
      </c>
      <c r="B10229" s="387" t="s">
        <v>11943</v>
      </c>
      <c r="C10229" s="387" t="s">
        <v>8557</v>
      </c>
      <c r="D10229" s="387" t="s">
        <v>8352</v>
      </c>
      <c r="E10229" s="378" t="s">
        <v>715</v>
      </c>
    </row>
    <row r="10230" spans="1:5">
      <c r="A10230" s="387">
        <v>40987</v>
      </c>
      <c r="B10230" s="387" t="s">
        <v>11944</v>
      </c>
      <c r="C10230" s="387" t="s">
        <v>8559</v>
      </c>
      <c r="D10230" s="387" t="s">
        <v>8349</v>
      </c>
      <c r="E10230" s="378" t="s">
        <v>19328</v>
      </c>
    </row>
    <row r="10231" spans="1:5">
      <c r="A10231" s="387">
        <v>4253</v>
      </c>
      <c r="B10231" s="387" t="s">
        <v>11945</v>
      </c>
      <c r="C10231" s="387" t="s">
        <v>8557</v>
      </c>
      <c r="D10231" s="387" t="s">
        <v>8349</v>
      </c>
      <c r="E10231" s="378" t="s">
        <v>18474</v>
      </c>
    </row>
    <row r="10232" spans="1:5">
      <c r="A10232" s="387">
        <v>40981</v>
      </c>
      <c r="B10232" s="387" t="s">
        <v>11946</v>
      </c>
      <c r="C10232" s="387" t="s">
        <v>8559</v>
      </c>
      <c r="D10232" s="387" t="s">
        <v>8349</v>
      </c>
      <c r="E10232" s="378" t="s">
        <v>20267</v>
      </c>
    </row>
    <row r="10233" spans="1:5">
      <c r="A10233" s="387">
        <v>4254</v>
      </c>
      <c r="B10233" s="387" t="s">
        <v>11947</v>
      </c>
      <c r="C10233" s="387" t="s">
        <v>8557</v>
      </c>
      <c r="D10233" s="387" t="s">
        <v>8349</v>
      </c>
      <c r="E10233" s="378" t="s">
        <v>17794</v>
      </c>
    </row>
    <row r="10234" spans="1:5">
      <c r="A10234" s="387">
        <v>41036</v>
      </c>
      <c r="B10234" s="387" t="s">
        <v>11948</v>
      </c>
      <c r="C10234" s="387" t="s">
        <v>8559</v>
      </c>
      <c r="D10234" s="387" t="s">
        <v>8349</v>
      </c>
      <c r="E10234" s="378" t="s">
        <v>20268</v>
      </c>
    </row>
    <row r="10235" spans="1:5">
      <c r="A10235" s="387">
        <v>4251</v>
      </c>
      <c r="B10235" s="387" t="s">
        <v>11949</v>
      </c>
      <c r="C10235" s="387" t="s">
        <v>8557</v>
      </c>
      <c r="D10235" s="387" t="s">
        <v>8349</v>
      </c>
      <c r="E10235" s="378" t="s">
        <v>3439</v>
      </c>
    </row>
    <row r="10236" spans="1:5">
      <c r="A10236" s="387">
        <v>40979</v>
      </c>
      <c r="B10236" s="387" t="s">
        <v>11950</v>
      </c>
      <c r="C10236" s="387" t="s">
        <v>8559</v>
      </c>
      <c r="D10236" s="387" t="s">
        <v>8349</v>
      </c>
      <c r="E10236" s="378" t="s">
        <v>20269</v>
      </c>
    </row>
    <row r="10237" spans="1:5">
      <c r="A10237" s="387">
        <v>4230</v>
      </c>
      <c r="B10237" s="387" t="s">
        <v>11951</v>
      </c>
      <c r="C10237" s="387" t="s">
        <v>8557</v>
      </c>
      <c r="D10237" s="387" t="s">
        <v>8349</v>
      </c>
      <c r="E10237" s="378" t="s">
        <v>5271</v>
      </c>
    </row>
    <row r="10238" spans="1:5">
      <c r="A10238" s="387">
        <v>40998</v>
      </c>
      <c r="B10238" s="387" t="s">
        <v>11952</v>
      </c>
      <c r="C10238" s="387" t="s">
        <v>8559</v>
      </c>
      <c r="D10238" s="387" t="s">
        <v>8349</v>
      </c>
      <c r="E10238" s="378" t="s">
        <v>20240</v>
      </c>
    </row>
    <row r="10239" spans="1:5">
      <c r="A10239" s="387">
        <v>4257</v>
      </c>
      <c r="B10239" s="387" t="s">
        <v>11953</v>
      </c>
      <c r="C10239" s="387" t="s">
        <v>8557</v>
      </c>
      <c r="D10239" s="387" t="s">
        <v>8349</v>
      </c>
      <c r="E10239" s="378" t="s">
        <v>1567</v>
      </c>
    </row>
    <row r="10240" spans="1:5">
      <c r="A10240" s="387">
        <v>40982</v>
      </c>
      <c r="B10240" s="387" t="s">
        <v>11954</v>
      </c>
      <c r="C10240" s="387" t="s">
        <v>8559</v>
      </c>
      <c r="D10240" s="387" t="s">
        <v>8349</v>
      </c>
      <c r="E10240" s="378" t="s">
        <v>20270</v>
      </c>
    </row>
    <row r="10241" spans="1:5">
      <c r="A10241" s="387">
        <v>4240</v>
      </c>
      <c r="B10241" s="387" t="s">
        <v>11955</v>
      </c>
      <c r="C10241" s="387" t="s">
        <v>8557</v>
      </c>
      <c r="D10241" s="387" t="s">
        <v>8349</v>
      </c>
      <c r="E10241" s="378" t="s">
        <v>19600</v>
      </c>
    </row>
    <row r="10242" spans="1:5">
      <c r="A10242" s="387">
        <v>41026</v>
      </c>
      <c r="B10242" s="387" t="s">
        <v>11956</v>
      </c>
      <c r="C10242" s="387" t="s">
        <v>8559</v>
      </c>
      <c r="D10242" s="387" t="s">
        <v>8349</v>
      </c>
      <c r="E10242" s="378" t="s">
        <v>20271</v>
      </c>
    </row>
    <row r="10243" spans="1:5">
      <c r="A10243" s="387">
        <v>4239</v>
      </c>
      <c r="B10243" s="387" t="s">
        <v>11957</v>
      </c>
      <c r="C10243" s="387" t="s">
        <v>8557</v>
      </c>
      <c r="D10243" s="387" t="s">
        <v>8349</v>
      </c>
      <c r="E10243" s="378" t="s">
        <v>2055</v>
      </c>
    </row>
    <row r="10244" spans="1:5">
      <c r="A10244" s="387">
        <v>41024</v>
      </c>
      <c r="B10244" s="387" t="s">
        <v>11958</v>
      </c>
      <c r="C10244" s="387" t="s">
        <v>8559</v>
      </c>
      <c r="D10244" s="387" t="s">
        <v>8349</v>
      </c>
      <c r="E10244" s="378" t="s">
        <v>20272</v>
      </c>
    </row>
    <row r="10245" spans="1:5">
      <c r="A10245" s="387">
        <v>4248</v>
      </c>
      <c r="B10245" s="387" t="s">
        <v>11959</v>
      </c>
      <c r="C10245" s="387" t="s">
        <v>8557</v>
      </c>
      <c r="D10245" s="387" t="s">
        <v>8349</v>
      </c>
      <c r="E10245" s="378" t="s">
        <v>1894</v>
      </c>
    </row>
    <row r="10246" spans="1:5">
      <c r="A10246" s="387">
        <v>41033</v>
      </c>
      <c r="B10246" s="387" t="s">
        <v>11960</v>
      </c>
      <c r="C10246" s="387" t="s">
        <v>8559</v>
      </c>
      <c r="D10246" s="387" t="s">
        <v>8349</v>
      </c>
      <c r="E10246" s="378" t="s">
        <v>20273</v>
      </c>
    </row>
    <row r="10247" spans="1:5">
      <c r="A10247" s="387">
        <v>25959</v>
      </c>
      <c r="B10247" s="387" t="s">
        <v>11961</v>
      </c>
      <c r="C10247" s="387" t="s">
        <v>8557</v>
      </c>
      <c r="D10247" s="387" t="s">
        <v>8349</v>
      </c>
      <c r="E10247" s="378" t="s">
        <v>2929</v>
      </c>
    </row>
    <row r="10248" spans="1:5">
      <c r="A10248" s="387">
        <v>41040</v>
      </c>
      <c r="B10248" s="387" t="s">
        <v>11962</v>
      </c>
      <c r="C10248" s="387" t="s">
        <v>8559</v>
      </c>
      <c r="D10248" s="387" t="s">
        <v>8349</v>
      </c>
      <c r="E10248" s="378" t="s">
        <v>20274</v>
      </c>
    </row>
    <row r="10249" spans="1:5">
      <c r="A10249" s="387">
        <v>4238</v>
      </c>
      <c r="B10249" s="387" t="s">
        <v>11963</v>
      </c>
      <c r="C10249" s="387" t="s">
        <v>8557</v>
      </c>
      <c r="D10249" s="387" t="s">
        <v>8349</v>
      </c>
      <c r="E10249" s="378" t="s">
        <v>5271</v>
      </c>
    </row>
    <row r="10250" spans="1:5">
      <c r="A10250" s="387">
        <v>41012</v>
      </c>
      <c r="B10250" s="387" t="s">
        <v>11964</v>
      </c>
      <c r="C10250" s="387" t="s">
        <v>8559</v>
      </c>
      <c r="D10250" s="387" t="s">
        <v>8349</v>
      </c>
      <c r="E10250" s="378" t="s">
        <v>20240</v>
      </c>
    </row>
    <row r="10251" spans="1:5">
      <c r="A10251" s="387">
        <v>4237</v>
      </c>
      <c r="B10251" s="387" t="s">
        <v>11965</v>
      </c>
      <c r="C10251" s="387" t="s">
        <v>8557</v>
      </c>
      <c r="D10251" s="387" t="s">
        <v>8349</v>
      </c>
      <c r="E10251" s="378" t="s">
        <v>5207</v>
      </c>
    </row>
    <row r="10252" spans="1:5">
      <c r="A10252" s="387">
        <v>41002</v>
      </c>
      <c r="B10252" s="387" t="s">
        <v>11966</v>
      </c>
      <c r="C10252" s="387" t="s">
        <v>8559</v>
      </c>
      <c r="D10252" s="387" t="s">
        <v>8349</v>
      </c>
      <c r="E10252" s="378" t="s">
        <v>20040</v>
      </c>
    </row>
    <row r="10253" spans="1:5">
      <c r="A10253" s="387">
        <v>4233</v>
      </c>
      <c r="B10253" s="387" t="s">
        <v>11967</v>
      </c>
      <c r="C10253" s="387" t="s">
        <v>8557</v>
      </c>
      <c r="D10253" s="387" t="s">
        <v>8349</v>
      </c>
      <c r="E10253" s="378" t="s">
        <v>6157</v>
      </c>
    </row>
    <row r="10254" spans="1:5">
      <c r="A10254" s="387">
        <v>41001</v>
      </c>
      <c r="B10254" s="387" t="s">
        <v>11968</v>
      </c>
      <c r="C10254" s="387" t="s">
        <v>8559</v>
      </c>
      <c r="D10254" s="387" t="s">
        <v>8349</v>
      </c>
      <c r="E10254" s="378" t="s">
        <v>20275</v>
      </c>
    </row>
    <row r="10255" spans="1:5">
      <c r="A10255" s="387">
        <v>2</v>
      </c>
      <c r="B10255" s="387" t="s">
        <v>11969</v>
      </c>
      <c r="C10255" s="387" t="s">
        <v>8554</v>
      </c>
      <c r="D10255" s="387" t="s">
        <v>8349</v>
      </c>
      <c r="E10255" s="378" t="s">
        <v>14016</v>
      </c>
    </row>
    <row r="10256" spans="1:5">
      <c r="A10256" s="387">
        <v>36517</v>
      </c>
      <c r="B10256" s="387" t="s">
        <v>11970</v>
      </c>
      <c r="C10256" s="387" t="s">
        <v>8354</v>
      </c>
      <c r="D10256" s="387" t="s">
        <v>8367</v>
      </c>
      <c r="E10256" s="378" t="s">
        <v>15517</v>
      </c>
    </row>
    <row r="10257" spans="1:5">
      <c r="A10257" s="387">
        <v>4262</v>
      </c>
      <c r="B10257" s="387" t="s">
        <v>11971</v>
      </c>
      <c r="C10257" s="387" t="s">
        <v>8354</v>
      </c>
      <c r="D10257" s="387" t="s">
        <v>8367</v>
      </c>
      <c r="E10257" s="378" t="s">
        <v>15518</v>
      </c>
    </row>
    <row r="10258" spans="1:5">
      <c r="A10258" s="387">
        <v>4263</v>
      </c>
      <c r="B10258" s="387" t="s">
        <v>11972</v>
      </c>
      <c r="C10258" s="387" t="s">
        <v>8354</v>
      </c>
      <c r="D10258" s="387" t="s">
        <v>8367</v>
      </c>
      <c r="E10258" s="378" t="s">
        <v>15519</v>
      </c>
    </row>
    <row r="10259" spans="1:5">
      <c r="A10259" s="387">
        <v>36518</v>
      </c>
      <c r="B10259" s="387" t="s">
        <v>11973</v>
      </c>
      <c r="C10259" s="387" t="s">
        <v>8354</v>
      </c>
      <c r="D10259" s="387" t="s">
        <v>8367</v>
      </c>
      <c r="E10259" s="378" t="s">
        <v>15520</v>
      </c>
    </row>
    <row r="10260" spans="1:5">
      <c r="A10260" s="387">
        <v>14221</v>
      </c>
      <c r="B10260" s="387" t="s">
        <v>11974</v>
      </c>
      <c r="C10260" s="387" t="s">
        <v>8354</v>
      </c>
      <c r="D10260" s="387" t="s">
        <v>8367</v>
      </c>
      <c r="E10260" s="378" t="s">
        <v>15521</v>
      </c>
    </row>
    <row r="10261" spans="1:5">
      <c r="A10261" s="387">
        <v>38402</v>
      </c>
      <c r="B10261" s="387" t="s">
        <v>11975</v>
      </c>
      <c r="C10261" s="387" t="s">
        <v>8354</v>
      </c>
      <c r="D10261" s="387" t="s">
        <v>8349</v>
      </c>
      <c r="E10261" s="378" t="s">
        <v>2879</v>
      </c>
    </row>
    <row r="10262" spans="1:5">
      <c r="A10262" s="387">
        <v>3412</v>
      </c>
      <c r="B10262" s="387" t="s">
        <v>11976</v>
      </c>
      <c r="C10262" s="387" t="s">
        <v>8351</v>
      </c>
      <c r="D10262" s="387" t="s">
        <v>8367</v>
      </c>
      <c r="E10262" s="378" t="s">
        <v>14314</v>
      </c>
    </row>
    <row r="10263" spans="1:5">
      <c r="A10263" s="387">
        <v>3413</v>
      </c>
      <c r="B10263" s="387" t="s">
        <v>11977</v>
      </c>
      <c r="C10263" s="387" t="s">
        <v>8351</v>
      </c>
      <c r="D10263" s="387" t="s">
        <v>8367</v>
      </c>
      <c r="E10263" s="378" t="s">
        <v>20158</v>
      </c>
    </row>
    <row r="10264" spans="1:5">
      <c r="A10264" s="387">
        <v>39744</v>
      </c>
      <c r="B10264" s="387" t="s">
        <v>11978</v>
      </c>
      <c r="C10264" s="387" t="s">
        <v>8351</v>
      </c>
      <c r="D10264" s="387" t="s">
        <v>8367</v>
      </c>
      <c r="E10264" s="378" t="s">
        <v>749</v>
      </c>
    </row>
    <row r="10265" spans="1:5">
      <c r="A10265" s="387">
        <v>39745</v>
      </c>
      <c r="B10265" s="387" t="s">
        <v>11979</v>
      </c>
      <c r="C10265" s="387" t="s">
        <v>8351</v>
      </c>
      <c r="D10265" s="387" t="s">
        <v>8367</v>
      </c>
      <c r="E10265" s="378" t="s">
        <v>20276</v>
      </c>
    </row>
    <row r="10266" spans="1:5">
      <c r="A10266" s="387">
        <v>39637</v>
      </c>
      <c r="B10266" s="387" t="s">
        <v>11980</v>
      </c>
      <c r="C10266" s="387" t="s">
        <v>8351</v>
      </c>
      <c r="D10266" s="387" t="s">
        <v>8349</v>
      </c>
      <c r="E10266" s="378" t="s">
        <v>20277</v>
      </c>
    </row>
    <row r="10267" spans="1:5">
      <c r="A10267" s="387">
        <v>39638</v>
      </c>
      <c r="B10267" s="387" t="s">
        <v>11981</v>
      </c>
      <c r="C10267" s="387" t="s">
        <v>8351</v>
      </c>
      <c r="D10267" s="387" t="s">
        <v>8349</v>
      </c>
      <c r="E10267" s="378" t="s">
        <v>20278</v>
      </c>
    </row>
    <row r="10268" spans="1:5">
      <c r="A10268" s="387">
        <v>39639</v>
      </c>
      <c r="B10268" s="387" t="s">
        <v>11982</v>
      </c>
      <c r="C10268" s="387" t="s">
        <v>8351</v>
      </c>
      <c r="D10268" s="387" t="s">
        <v>8349</v>
      </c>
      <c r="E10268" s="378" t="s">
        <v>20279</v>
      </c>
    </row>
    <row r="10269" spans="1:5">
      <c r="A10269" s="387">
        <v>39517</v>
      </c>
      <c r="B10269" s="387" t="s">
        <v>11983</v>
      </c>
      <c r="C10269" s="387" t="s">
        <v>8351</v>
      </c>
      <c r="D10269" s="387" t="s">
        <v>8349</v>
      </c>
      <c r="E10269" s="378" t="s">
        <v>20280</v>
      </c>
    </row>
    <row r="10270" spans="1:5">
      <c r="A10270" s="387">
        <v>39518</v>
      </c>
      <c r="B10270" s="387" t="s">
        <v>11984</v>
      </c>
      <c r="C10270" s="387" t="s">
        <v>8351</v>
      </c>
      <c r="D10270" s="387" t="s">
        <v>8349</v>
      </c>
      <c r="E10270" s="378" t="s">
        <v>20281</v>
      </c>
    </row>
    <row r="10271" spans="1:5">
      <c r="A10271" s="387">
        <v>38366</v>
      </c>
      <c r="B10271" s="387" t="s">
        <v>11985</v>
      </c>
      <c r="C10271" s="387" t="s">
        <v>8351</v>
      </c>
      <c r="D10271" s="387" t="s">
        <v>8349</v>
      </c>
      <c r="E10271" s="378" t="s">
        <v>1141</v>
      </c>
    </row>
    <row r="10272" spans="1:5">
      <c r="A10272" s="387">
        <v>11703</v>
      </c>
      <c r="B10272" s="387" t="s">
        <v>11986</v>
      </c>
      <c r="C10272" s="387" t="s">
        <v>8354</v>
      </c>
      <c r="D10272" s="387" t="s">
        <v>8349</v>
      </c>
      <c r="E10272" s="378" t="s">
        <v>20282</v>
      </c>
    </row>
    <row r="10273" spans="1:5">
      <c r="A10273" s="387">
        <v>37400</v>
      </c>
      <c r="B10273" s="387" t="s">
        <v>11987</v>
      </c>
      <c r="C10273" s="387" t="s">
        <v>8354</v>
      </c>
      <c r="D10273" s="387" t="s">
        <v>8349</v>
      </c>
      <c r="E10273" s="378" t="s">
        <v>20283</v>
      </c>
    </row>
    <row r="10274" spans="1:5">
      <c r="A10274" s="387">
        <v>25400</v>
      </c>
      <c r="B10274" s="387" t="s">
        <v>11988</v>
      </c>
      <c r="C10274" s="387" t="s">
        <v>8354</v>
      </c>
      <c r="D10274" s="387" t="s">
        <v>8367</v>
      </c>
      <c r="E10274" s="378" t="s">
        <v>20284</v>
      </c>
    </row>
    <row r="10275" spans="1:5">
      <c r="A10275" s="387">
        <v>4276</v>
      </c>
      <c r="B10275" s="387" t="s">
        <v>11989</v>
      </c>
      <c r="C10275" s="387" t="s">
        <v>8354</v>
      </c>
      <c r="D10275" s="387" t="s">
        <v>8349</v>
      </c>
      <c r="E10275" s="378" t="s">
        <v>20285</v>
      </c>
    </row>
    <row r="10276" spans="1:5">
      <c r="A10276" s="387">
        <v>4273</v>
      </c>
      <c r="B10276" s="387" t="s">
        <v>11990</v>
      </c>
      <c r="C10276" s="387" t="s">
        <v>8354</v>
      </c>
      <c r="D10276" s="387" t="s">
        <v>8349</v>
      </c>
      <c r="E10276" s="378" t="s">
        <v>20286</v>
      </c>
    </row>
    <row r="10277" spans="1:5">
      <c r="A10277" s="387">
        <v>4274</v>
      </c>
      <c r="B10277" s="387" t="s">
        <v>11991</v>
      </c>
      <c r="C10277" s="387" t="s">
        <v>8354</v>
      </c>
      <c r="D10277" s="387" t="s">
        <v>8352</v>
      </c>
      <c r="E10277" s="378" t="s">
        <v>14017</v>
      </c>
    </row>
    <row r="10278" spans="1:5">
      <c r="A10278" s="387">
        <v>39438</v>
      </c>
      <c r="B10278" s="387" t="s">
        <v>11992</v>
      </c>
      <c r="C10278" s="387" t="s">
        <v>8354</v>
      </c>
      <c r="D10278" s="387" t="s">
        <v>8367</v>
      </c>
      <c r="E10278" s="378" t="s">
        <v>946</v>
      </c>
    </row>
    <row r="10279" spans="1:5">
      <c r="A10279" s="387">
        <v>11963</v>
      </c>
      <c r="B10279" s="387" t="s">
        <v>11993</v>
      </c>
      <c r="C10279" s="387" t="s">
        <v>8354</v>
      </c>
      <c r="D10279" s="387" t="s">
        <v>8367</v>
      </c>
      <c r="E10279" s="378" t="s">
        <v>7765</v>
      </c>
    </row>
    <row r="10280" spans="1:5">
      <c r="A10280" s="387">
        <v>11964</v>
      </c>
      <c r="B10280" s="387" t="s">
        <v>11994</v>
      </c>
      <c r="C10280" s="387" t="s">
        <v>8354</v>
      </c>
      <c r="D10280" s="387" t="s">
        <v>8367</v>
      </c>
      <c r="E10280" s="378" t="s">
        <v>7481</v>
      </c>
    </row>
    <row r="10281" spans="1:5">
      <c r="A10281" s="387">
        <v>4379</v>
      </c>
      <c r="B10281" s="387" t="s">
        <v>11995</v>
      </c>
      <c r="C10281" s="387" t="s">
        <v>8354</v>
      </c>
      <c r="D10281" s="387" t="s">
        <v>8367</v>
      </c>
      <c r="E10281" s="378" t="s">
        <v>1030</v>
      </c>
    </row>
    <row r="10282" spans="1:5">
      <c r="A10282" s="387">
        <v>4377</v>
      </c>
      <c r="B10282" s="387" t="s">
        <v>11996</v>
      </c>
      <c r="C10282" s="387" t="s">
        <v>8354</v>
      </c>
      <c r="D10282" s="387" t="s">
        <v>8367</v>
      </c>
      <c r="E10282" s="378" t="s">
        <v>1516</v>
      </c>
    </row>
    <row r="10283" spans="1:5">
      <c r="A10283" s="387">
        <v>4356</v>
      </c>
      <c r="B10283" s="387" t="s">
        <v>11997</v>
      </c>
      <c r="C10283" s="387" t="s">
        <v>8354</v>
      </c>
      <c r="D10283" s="387" t="s">
        <v>8367</v>
      </c>
      <c r="E10283" s="378" t="s">
        <v>946</v>
      </c>
    </row>
    <row r="10284" spans="1:5">
      <c r="A10284" s="387">
        <v>13246</v>
      </c>
      <c r="B10284" s="387" t="s">
        <v>11998</v>
      </c>
      <c r="C10284" s="387" t="s">
        <v>8354</v>
      </c>
      <c r="D10284" s="387" t="s">
        <v>8367</v>
      </c>
      <c r="E10284" s="378" t="s">
        <v>7456</v>
      </c>
    </row>
    <row r="10285" spans="1:5">
      <c r="A10285" s="387">
        <v>4346</v>
      </c>
      <c r="B10285" s="387" t="s">
        <v>11999</v>
      </c>
      <c r="C10285" s="387" t="s">
        <v>8354</v>
      </c>
      <c r="D10285" s="387" t="s">
        <v>8367</v>
      </c>
      <c r="E10285" s="378" t="s">
        <v>10434</v>
      </c>
    </row>
    <row r="10286" spans="1:5">
      <c r="A10286" s="387">
        <v>11955</v>
      </c>
      <c r="B10286" s="387" t="s">
        <v>12000</v>
      </c>
      <c r="C10286" s="387" t="s">
        <v>8354</v>
      </c>
      <c r="D10286" s="387" t="s">
        <v>8367</v>
      </c>
      <c r="E10286" s="378" t="s">
        <v>19101</v>
      </c>
    </row>
    <row r="10287" spans="1:5">
      <c r="A10287" s="387">
        <v>11960</v>
      </c>
      <c r="B10287" s="387" t="s">
        <v>12001</v>
      </c>
      <c r="C10287" s="387" t="s">
        <v>8354</v>
      </c>
      <c r="D10287" s="387" t="s">
        <v>8367</v>
      </c>
      <c r="E10287" s="378" t="s">
        <v>879</v>
      </c>
    </row>
    <row r="10288" spans="1:5">
      <c r="A10288" s="387">
        <v>4333</v>
      </c>
      <c r="B10288" s="387" t="s">
        <v>12002</v>
      </c>
      <c r="C10288" s="387" t="s">
        <v>8354</v>
      </c>
      <c r="D10288" s="387" t="s">
        <v>8367</v>
      </c>
      <c r="E10288" s="378" t="s">
        <v>946</v>
      </c>
    </row>
    <row r="10289" spans="1:5">
      <c r="A10289" s="387">
        <v>4358</v>
      </c>
      <c r="B10289" s="387" t="s">
        <v>12003</v>
      </c>
      <c r="C10289" s="387" t="s">
        <v>8354</v>
      </c>
      <c r="D10289" s="387" t="s">
        <v>8367</v>
      </c>
      <c r="E10289" s="378" t="s">
        <v>1290</v>
      </c>
    </row>
    <row r="10290" spans="1:5">
      <c r="A10290" s="387">
        <v>39435</v>
      </c>
      <c r="B10290" s="387" t="s">
        <v>12004</v>
      </c>
      <c r="C10290" s="387" t="s">
        <v>8354</v>
      </c>
      <c r="D10290" s="387" t="s">
        <v>8367</v>
      </c>
      <c r="E10290" s="378" t="s">
        <v>1675</v>
      </c>
    </row>
    <row r="10291" spans="1:5">
      <c r="A10291" s="387">
        <v>39436</v>
      </c>
      <c r="B10291" s="387" t="s">
        <v>12005</v>
      </c>
      <c r="C10291" s="387" t="s">
        <v>8354</v>
      </c>
      <c r="D10291" s="387" t="s">
        <v>8367</v>
      </c>
      <c r="E10291" s="378" t="s">
        <v>1120</v>
      </c>
    </row>
    <row r="10292" spans="1:5">
      <c r="A10292" s="387">
        <v>39437</v>
      </c>
      <c r="B10292" s="387" t="s">
        <v>12006</v>
      </c>
      <c r="C10292" s="387" t="s">
        <v>8354</v>
      </c>
      <c r="D10292" s="387" t="s">
        <v>8367</v>
      </c>
      <c r="E10292" s="378" t="s">
        <v>1773</v>
      </c>
    </row>
    <row r="10293" spans="1:5">
      <c r="A10293" s="387">
        <v>39439</v>
      </c>
      <c r="B10293" s="387" t="s">
        <v>12007</v>
      </c>
      <c r="C10293" s="387" t="s">
        <v>8354</v>
      </c>
      <c r="D10293" s="387" t="s">
        <v>8367</v>
      </c>
      <c r="E10293" s="378" t="s">
        <v>879</v>
      </c>
    </row>
    <row r="10294" spans="1:5">
      <c r="A10294" s="387">
        <v>39440</v>
      </c>
      <c r="B10294" s="387" t="s">
        <v>12008</v>
      </c>
      <c r="C10294" s="387" t="s">
        <v>8354</v>
      </c>
      <c r="D10294" s="387" t="s">
        <v>8367</v>
      </c>
      <c r="E10294" s="378" t="s">
        <v>1238</v>
      </c>
    </row>
    <row r="10295" spans="1:5">
      <c r="A10295" s="387">
        <v>39441</v>
      </c>
      <c r="B10295" s="387" t="s">
        <v>12009</v>
      </c>
      <c r="C10295" s="387" t="s">
        <v>8354</v>
      </c>
      <c r="D10295" s="387" t="s">
        <v>8367</v>
      </c>
      <c r="E10295" s="378" t="s">
        <v>946</v>
      </c>
    </row>
    <row r="10296" spans="1:5">
      <c r="A10296" s="387">
        <v>39442</v>
      </c>
      <c r="B10296" s="387" t="s">
        <v>12010</v>
      </c>
      <c r="C10296" s="387" t="s">
        <v>8354</v>
      </c>
      <c r="D10296" s="387" t="s">
        <v>8367</v>
      </c>
      <c r="E10296" s="378" t="s">
        <v>1516</v>
      </c>
    </row>
    <row r="10297" spans="1:5">
      <c r="A10297" s="387">
        <v>39443</v>
      </c>
      <c r="B10297" s="387" t="s">
        <v>12011</v>
      </c>
      <c r="C10297" s="387" t="s">
        <v>8354</v>
      </c>
      <c r="D10297" s="387" t="s">
        <v>8367</v>
      </c>
      <c r="E10297" s="378" t="s">
        <v>1681</v>
      </c>
    </row>
    <row r="10298" spans="1:5">
      <c r="A10298" s="387">
        <v>4329</v>
      </c>
      <c r="B10298" s="387" t="s">
        <v>12012</v>
      </c>
      <c r="C10298" s="387" t="s">
        <v>8354</v>
      </c>
      <c r="D10298" s="387" t="s">
        <v>8367</v>
      </c>
      <c r="E10298" s="378" t="s">
        <v>1072</v>
      </c>
    </row>
    <row r="10299" spans="1:5">
      <c r="A10299" s="387">
        <v>4383</v>
      </c>
      <c r="B10299" s="387" t="s">
        <v>12013</v>
      </c>
      <c r="C10299" s="387" t="s">
        <v>8354</v>
      </c>
      <c r="D10299" s="387" t="s">
        <v>8367</v>
      </c>
      <c r="E10299" s="378" t="s">
        <v>5273</v>
      </c>
    </row>
    <row r="10300" spans="1:5">
      <c r="A10300" s="387">
        <v>4344</v>
      </c>
      <c r="B10300" s="387" t="s">
        <v>12014</v>
      </c>
      <c r="C10300" s="387" t="s">
        <v>8354</v>
      </c>
      <c r="D10300" s="387" t="s">
        <v>8367</v>
      </c>
      <c r="E10300" s="378" t="s">
        <v>856</v>
      </c>
    </row>
    <row r="10301" spans="1:5">
      <c r="A10301" s="387">
        <v>436</v>
      </c>
      <c r="B10301" s="387" t="s">
        <v>12016</v>
      </c>
      <c r="C10301" s="387" t="s">
        <v>8354</v>
      </c>
      <c r="D10301" s="387" t="s">
        <v>8367</v>
      </c>
      <c r="E10301" s="378" t="s">
        <v>8483</v>
      </c>
    </row>
    <row r="10302" spans="1:5">
      <c r="A10302" s="387">
        <v>442</v>
      </c>
      <c r="B10302" s="387" t="s">
        <v>12017</v>
      </c>
      <c r="C10302" s="387" t="s">
        <v>8354</v>
      </c>
      <c r="D10302" s="387" t="s">
        <v>8367</v>
      </c>
      <c r="E10302" s="378" t="s">
        <v>14753</v>
      </c>
    </row>
    <row r="10303" spans="1:5">
      <c r="A10303" s="387">
        <v>11953</v>
      </c>
      <c r="B10303" s="387" t="s">
        <v>12018</v>
      </c>
      <c r="C10303" s="387" t="s">
        <v>8354</v>
      </c>
      <c r="D10303" s="387" t="s">
        <v>8367</v>
      </c>
      <c r="E10303" s="378" t="s">
        <v>6754</v>
      </c>
    </row>
    <row r="10304" spans="1:5">
      <c r="A10304" s="387">
        <v>4335</v>
      </c>
      <c r="B10304" s="387" t="s">
        <v>12019</v>
      </c>
      <c r="C10304" s="387" t="s">
        <v>8354</v>
      </c>
      <c r="D10304" s="387" t="s">
        <v>8367</v>
      </c>
      <c r="E10304" s="378" t="s">
        <v>10175</v>
      </c>
    </row>
    <row r="10305" spans="1:5">
      <c r="A10305" s="387">
        <v>4334</v>
      </c>
      <c r="B10305" s="387" t="s">
        <v>12020</v>
      </c>
      <c r="C10305" s="387" t="s">
        <v>8354</v>
      </c>
      <c r="D10305" s="387" t="s">
        <v>8367</v>
      </c>
      <c r="E10305" s="378" t="s">
        <v>2932</v>
      </c>
    </row>
    <row r="10306" spans="1:5">
      <c r="A10306" s="387">
        <v>4343</v>
      </c>
      <c r="B10306" s="387" t="s">
        <v>12021</v>
      </c>
      <c r="C10306" s="387" t="s">
        <v>8354</v>
      </c>
      <c r="D10306" s="387" t="s">
        <v>8367</v>
      </c>
      <c r="E10306" s="378" t="s">
        <v>6125</v>
      </c>
    </row>
    <row r="10307" spans="1:5">
      <c r="A10307" s="387">
        <v>430</v>
      </c>
      <c r="B10307" s="387" t="s">
        <v>12022</v>
      </c>
      <c r="C10307" s="387" t="s">
        <v>8354</v>
      </c>
      <c r="D10307" s="387" t="s">
        <v>8367</v>
      </c>
      <c r="E10307" s="378" t="s">
        <v>7773</v>
      </c>
    </row>
    <row r="10308" spans="1:5">
      <c r="A10308" s="387">
        <v>441</v>
      </c>
      <c r="B10308" s="387" t="s">
        <v>12023</v>
      </c>
      <c r="C10308" s="387" t="s">
        <v>8354</v>
      </c>
      <c r="D10308" s="387" t="s">
        <v>8367</v>
      </c>
      <c r="E10308" s="378" t="s">
        <v>10009</v>
      </c>
    </row>
    <row r="10309" spans="1:5">
      <c r="A10309" s="387">
        <v>431</v>
      </c>
      <c r="B10309" s="387" t="s">
        <v>12024</v>
      </c>
      <c r="C10309" s="387" t="s">
        <v>8354</v>
      </c>
      <c r="D10309" s="387" t="s">
        <v>8367</v>
      </c>
      <c r="E10309" s="378" t="s">
        <v>3416</v>
      </c>
    </row>
    <row r="10310" spans="1:5">
      <c r="A10310" s="387">
        <v>432</v>
      </c>
      <c r="B10310" s="387" t="s">
        <v>12025</v>
      </c>
      <c r="C10310" s="387" t="s">
        <v>8354</v>
      </c>
      <c r="D10310" s="387" t="s">
        <v>8367</v>
      </c>
      <c r="E10310" s="378" t="s">
        <v>13920</v>
      </c>
    </row>
    <row r="10311" spans="1:5">
      <c r="A10311" s="387">
        <v>429</v>
      </c>
      <c r="B10311" s="387" t="s">
        <v>12026</v>
      </c>
      <c r="C10311" s="387" t="s">
        <v>8354</v>
      </c>
      <c r="D10311" s="387" t="s">
        <v>8367</v>
      </c>
      <c r="E10311" s="378" t="s">
        <v>5203</v>
      </c>
    </row>
    <row r="10312" spans="1:5">
      <c r="A10312" s="387">
        <v>439</v>
      </c>
      <c r="B10312" s="387" t="s">
        <v>12028</v>
      </c>
      <c r="C10312" s="387" t="s">
        <v>8354</v>
      </c>
      <c r="D10312" s="387" t="s">
        <v>8367</v>
      </c>
      <c r="E10312" s="378" t="s">
        <v>6855</v>
      </c>
    </row>
    <row r="10313" spans="1:5">
      <c r="A10313" s="387">
        <v>433</v>
      </c>
      <c r="B10313" s="387" t="s">
        <v>12029</v>
      </c>
      <c r="C10313" s="387" t="s">
        <v>8354</v>
      </c>
      <c r="D10313" s="387" t="s">
        <v>8367</v>
      </c>
      <c r="E10313" s="378" t="s">
        <v>15008</v>
      </c>
    </row>
    <row r="10314" spans="1:5">
      <c r="A10314" s="387">
        <v>437</v>
      </c>
      <c r="B10314" s="387" t="s">
        <v>12030</v>
      </c>
      <c r="C10314" s="387" t="s">
        <v>8354</v>
      </c>
      <c r="D10314" s="387" t="s">
        <v>8367</v>
      </c>
      <c r="E10314" s="378" t="s">
        <v>4611</v>
      </c>
    </row>
    <row r="10315" spans="1:5">
      <c r="A10315" s="387">
        <v>11790</v>
      </c>
      <c r="B10315" s="387" t="s">
        <v>12031</v>
      </c>
      <c r="C10315" s="387" t="s">
        <v>8354</v>
      </c>
      <c r="D10315" s="387" t="s">
        <v>8367</v>
      </c>
      <c r="E10315" s="378" t="s">
        <v>5379</v>
      </c>
    </row>
    <row r="10316" spans="1:5">
      <c r="A10316" s="387">
        <v>428</v>
      </c>
      <c r="B10316" s="387" t="s">
        <v>12032</v>
      </c>
      <c r="C10316" s="387" t="s">
        <v>8354</v>
      </c>
      <c r="D10316" s="387" t="s">
        <v>8367</v>
      </c>
      <c r="E10316" s="378" t="s">
        <v>15522</v>
      </c>
    </row>
    <row r="10317" spans="1:5">
      <c r="A10317" s="387">
        <v>4384</v>
      </c>
      <c r="B10317" s="387" t="s">
        <v>12033</v>
      </c>
      <c r="C10317" s="387" t="s">
        <v>8354</v>
      </c>
      <c r="D10317" s="387" t="s">
        <v>8367</v>
      </c>
      <c r="E10317" s="378" t="s">
        <v>4491</v>
      </c>
    </row>
    <row r="10318" spans="1:5">
      <c r="A10318" s="387">
        <v>4351</v>
      </c>
      <c r="B10318" s="387" t="s">
        <v>12034</v>
      </c>
      <c r="C10318" s="387" t="s">
        <v>8354</v>
      </c>
      <c r="D10318" s="387" t="s">
        <v>8367</v>
      </c>
      <c r="E10318" s="378" t="s">
        <v>5993</v>
      </c>
    </row>
    <row r="10319" spans="1:5">
      <c r="A10319" s="387">
        <v>11054</v>
      </c>
      <c r="B10319" s="387" t="s">
        <v>12035</v>
      </c>
      <c r="C10319" s="387" t="s">
        <v>8354</v>
      </c>
      <c r="D10319" s="387" t="s">
        <v>8349</v>
      </c>
      <c r="E10319" s="378" t="s">
        <v>907</v>
      </c>
    </row>
    <row r="10320" spans="1:5">
      <c r="A10320" s="387">
        <v>11055</v>
      </c>
      <c r="B10320" s="387" t="s">
        <v>12036</v>
      </c>
      <c r="C10320" s="387" t="s">
        <v>8354</v>
      </c>
      <c r="D10320" s="387" t="s">
        <v>8349</v>
      </c>
      <c r="E10320" s="378" t="s">
        <v>1417</v>
      </c>
    </row>
    <row r="10321" spans="1:5">
      <c r="A10321" s="387">
        <v>11056</v>
      </c>
      <c r="B10321" s="387" t="s">
        <v>12037</v>
      </c>
      <c r="C10321" s="387" t="s">
        <v>8354</v>
      </c>
      <c r="D10321" s="387" t="s">
        <v>8349</v>
      </c>
      <c r="E10321" s="378" t="s">
        <v>710</v>
      </c>
    </row>
    <row r="10322" spans="1:5">
      <c r="A10322" s="387">
        <v>11057</v>
      </c>
      <c r="B10322" s="387" t="s">
        <v>12038</v>
      </c>
      <c r="C10322" s="387" t="s">
        <v>8354</v>
      </c>
      <c r="D10322" s="387" t="s">
        <v>8349</v>
      </c>
      <c r="E10322" s="378" t="s">
        <v>1776</v>
      </c>
    </row>
    <row r="10323" spans="1:5">
      <c r="A10323" s="387">
        <v>11059</v>
      </c>
      <c r="B10323" s="387" t="s">
        <v>12039</v>
      </c>
      <c r="C10323" s="387" t="s">
        <v>8354</v>
      </c>
      <c r="D10323" s="387" t="s">
        <v>8349</v>
      </c>
      <c r="E10323" s="378" t="s">
        <v>7483</v>
      </c>
    </row>
    <row r="10324" spans="1:5">
      <c r="A10324" s="387">
        <v>11058</v>
      </c>
      <c r="B10324" s="387" t="s">
        <v>12040</v>
      </c>
      <c r="C10324" s="387" t="s">
        <v>8354</v>
      </c>
      <c r="D10324" s="387" t="s">
        <v>8349</v>
      </c>
      <c r="E10324" s="378" t="s">
        <v>1352</v>
      </c>
    </row>
    <row r="10325" spans="1:5">
      <c r="A10325" s="387">
        <v>4380</v>
      </c>
      <c r="B10325" s="387" t="s">
        <v>12041</v>
      </c>
      <c r="C10325" s="387" t="s">
        <v>8354</v>
      </c>
      <c r="D10325" s="387" t="s">
        <v>8349</v>
      </c>
      <c r="E10325" s="378" t="s">
        <v>10443</v>
      </c>
    </row>
    <row r="10326" spans="1:5">
      <c r="A10326" s="387">
        <v>4299</v>
      </c>
      <c r="B10326" s="387" t="s">
        <v>12042</v>
      </c>
      <c r="C10326" s="387" t="s">
        <v>8354</v>
      </c>
      <c r="D10326" s="387" t="s">
        <v>8352</v>
      </c>
      <c r="E10326" s="378" t="s">
        <v>1287</v>
      </c>
    </row>
    <row r="10327" spans="1:5">
      <c r="A10327" s="387">
        <v>4304</v>
      </c>
      <c r="B10327" s="387" t="s">
        <v>12043</v>
      </c>
      <c r="C10327" s="387" t="s">
        <v>8354</v>
      </c>
      <c r="D10327" s="387" t="s">
        <v>8349</v>
      </c>
      <c r="E10327" s="378" t="s">
        <v>8788</v>
      </c>
    </row>
    <row r="10328" spans="1:5">
      <c r="A10328" s="387">
        <v>4305</v>
      </c>
      <c r="B10328" s="387" t="s">
        <v>12044</v>
      </c>
      <c r="C10328" s="387" t="s">
        <v>8354</v>
      </c>
      <c r="D10328" s="387" t="s">
        <v>8349</v>
      </c>
      <c r="E10328" s="378" t="s">
        <v>7674</v>
      </c>
    </row>
    <row r="10329" spans="1:5">
      <c r="A10329" s="387">
        <v>4306</v>
      </c>
      <c r="B10329" s="387" t="s">
        <v>12045</v>
      </c>
      <c r="C10329" s="387" t="s">
        <v>8354</v>
      </c>
      <c r="D10329" s="387" t="s">
        <v>8349</v>
      </c>
      <c r="E10329" s="378" t="s">
        <v>372</v>
      </c>
    </row>
    <row r="10330" spans="1:5">
      <c r="A10330" s="387">
        <v>4308</v>
      </c>
      <c r="B10330" s="387" t="s">
        <v>12046</v>
      </c>
      <c r="C10330" s="387" t="s">
        <v>8354</v>
      </c>
      <c r="D10330" s="387" t="s">
        <v>8349</v>
      </c>
      <c r="E10330" s="378" t="s">
        <v>1332</v>
      </c>
    </row>
    <row r="10331" spans="1:5">
      <c r="A10331" s="387">
        <v>4302</v>
      </c>
      <c r="B10331" s="387" t="s">
        <v>12047</v>
      </c>
      <c r="C10331" s="387" t="s">
        <v>8354</v>
      </c>
      <c r="D10331" s="387" t="s">
        <v>8349</v>
      </c>
      <c r="E10331" s="378" t="s">
        <v>12048</v>
      </c>
    </row>
    <row r="10332" spans="1:5">
      <c r="A10332" s="387">
        <v>4300</v>
      </c>
      <c r="B10332" s="387" t="s">
        <v>12049</v>
      </c>
      <c r="C10332" s="387" t="s">
        <v>8354</v>
      </c>
      <c r="D10332" s="387" t="s">
        <v>8349</v>
      </c>
      <c r="E10332" s="378" t="s">
        <v>1793</v>
      </c>
    </row>
    <row r="10333" spans="1:5">
      <c r="A10333" s="387">
        <v>4301</v>
      </c>
      <c r="B10333" s="387" t="s">
        <v>12050</v>
      </c>
      <c r="C10333" s="387" t="s">
        <v>8354</v>
      </c>
      <c r="D10333" s="387" t="s">
        <v>8349</v>
      </c>
      <c r="E10333" s="378" t="s">
        <v>12051</v>
      </c>
    </row>
    <row r="10334" spans="1:5">
      <c r="A10334" s="387">
        <v>4320</v>
      </c>
      <c r="B10334" s="387" t="s">
        <v>12052</v>
      </c>
      <c r="C10334" s="387" t="s">
        <v>8354</v>
      </c>
      <c r="D10334" s="387" t="s">
        <v>8349</v>
      </c>
      <c r="E10334" s="378" t="s">
        <v>1223</v>
      </c>
    </row>
    <row r="10335" spans="1:5">
      <c r="A10335" s="387">
        <v>4318</v>
      </c>
      <c r="B10335" s="387" t="s">
        <v>12053</v>
      </c>
      <c r="C10335" s="387" t="s">
        <v>8354</v>
      </c>
      <c r="D10335" s="387" t="s">
        <v>8349</v>
      </c>
      <c r="E10335" s="378" t="s">
        <v>16264</v>
      </c>
    </row>
    <row r="10336" spans="1:5">
      <c r="A10336" s="387">
        <v>40547</v>
      </c>
      <c r="B10336" s="387" t="s">
        <v>12054</v>
      </c>
      <c r="C10336" s="387" t="s">
        <v>10749</v>
      </c>
      <c r="D10336" s="387" t="s">
        <v>8367</v>
      </c>
      <c r="E10336" s="378" t="s">
        <v>676</v>
      </c>
    </row>
    <row r="10337" spans="1:5">
      <c r="A10337" s="387">
        <v>11962</v>
      </c>
      <c r="B10337" s="387" t="s">
        <v>12055</v>
      </c>
      <c r="C10337" s="387" t="s">
        <v>8354</v>
      </c>
      <c r="D10337" s="387" t="s">
        <v>8367</v>
      </c>
      <c r="E10337" s="378" t="s">
        <v>1773</v>
      </c>
    </row>
    <row r="10338" spans="1:5">
      <c r="A10338" s="387">
        <v>4332</v>
      </c>
      <c r="B10338" s="387" t="s">
        <v>12056</v>
      </c>
      <c r="C10338" s="387" t="s">
        <v>8354</v>
      </c>
      <c r="D10338" s="387" t="s">
        <v>8367</v>
      </c>
      <c r="E10338" s="378" t="s">
        <v>1126</v>
      </c>
    </row>
    <row r="10339" spans="1:5">
      <c r="A10339" s="387">
        <v>4331</v>
      </c>
      <c r="B10339" s="387" t="s">
        <v>12057</v>
      </c>
      <c r="C10339" s="387" t="s">
        <v>8354</v>
      </c>
      <c r="D10339" s="387" t="s">
        <v>8367</v>
      </c>
      <c r="E10339" s="378" t="s">
        <v>19103</v>
      </c>
    </row>
    <row r="10340" spans="1:5">
      <c r="A10340" s="387">
        <v>4336</v>
      </c>
      <c r="B10340" s="387" t="s">
        <v>12058</v>
      </c>
      <c r="C10340" s="387" t="s">
        <v>8354</v>
      </c>
      <c r="D10340" s="387" t="s">
        <v>8367</v>
      </c>
      <c r="E10340" s="378" t="s">
        <v>19104</v>
      </c>
    </row>
    <row r="10341" spans="1:5">
      <c r="A10341" s="387">
        <v>13294</v>
      </c>
      <c r="B10341" s="387" t="s">
        <v>12059</v>
      </c>
      <c r="C10341" s="387" t="s">
        <v>8354</v>
      </c>
      <c r="D10341" s="387" t="s">
        <v>8367</v>
      </c>
      <c r="E10341" s="378" t="s">
        <v>8477</v>
      </c>
    </row>
    <row r="10342" spans="1:5">
      <c r="A10342" s="387">
        <v>11948</v>
      </c>
      <c r="B10342" s="387" t="s">
        <v>12060</v>
      </c>
      <c r="C10342" s="387" t="s">
        <v>8354</v>
      </c>
      <c r="D10342" s="387" t="s">
        <v>8367</v>
      </c>
      <c r="E10342" s="378" t="s">
        <v>1352</v>
      </c>
    </row>
    <row r="10343" spans="1:5">
      <c r="A10343" s="387">
        <v>4382</v>
      </c>
      <c r="B10343" s="387" t="s">
        <v>12061</v>
      </c>
      <c r="C10343" s="387" t="s">
        <v>8354</v>
      </c>
      <c r="D10343" s="387" t="s">
        <v>8367</v>
      </c>
      <c r="E10343" s="378" t="s">
        <v>1143</v>
      </c>
    </row>
    <row r="10344" spans="1:5">
      <c r="A10344" s="387">
        <v>4354</v>
      </c>
      <c r="B10344" s="387" t="s">
        <v>12063</v>
      </c>
      <c r="C10344" s="387" t="s">
        <v>8354</v>
      </c>
      <c r="D10344" s="387" t="s">
        <v>8367</v>
      </c>
      <c r="E10344" s="378" t="s">
        <v>15523</v>
      </c>
    </row>
    <row r="10345" spans="1:5">
      <c r="A10345" s="387">
        <v>40839</v>
      </c>
      <c r="B10345" s="387" t="s">
        <v>12064</v>
      </c>
      <c r="C10345" s="387" t="s">
        <v>10749</v>
      </c>
      <c r="D10345" s="387" t="s">
        <v>8367</v>
      </c>
      <c r="E10345" s="378" t="s">
        <v>20287</v>
      </c>
    </row>
    <row r="10346" spans="1:5">
      <c r="A10346" s="387">
        <v>40552</v>
      </c>
      <c r="B10346" s="387" t="s">
        <v>12065</v>
      </c>
      <c r="C10346" s="387" t="s">
        <v>10749</v>
      </c>
      <c r="D10346" s="387" t="s">
        <v>8367</v>
      </c>
      <c r="E10346" s="378" t="s">
        <v>13885</v>
      </c>
    </row>
    <row r="10347" spans="1:5">
      <c r="A10347" s="387">
        <v>40549</v>
      </c>
      <c r="B10347" s="387" t="s">
        <v>12066</v>
      </c>
      <c r="C10347" s="387" t="s">
        <v>10749</v>
      </c>
      <c r="D10347" s="387" t="s">
        <v>8367</v>
      </c>
      <c r="E10347" s="378" t="s">
        <v>16163</v>
      </c>
    </row>
    <row r="10348" spans="1:5">
      <c r="A10348" s="387">
        <v>4385</v>
      </c>
      <c r="B10348" s="387" t="s">
        <v>12067</v>
      </c>
      <c r="C10348" s="387" t="s">
        <v>8912</v>
      </c>
      <c r="D10348" s="387" t="s">
        <v>8349</v>
      </c>
      <c r="E10348" s="378" t="s">
        <v>20288</v>
      </c>
    </row>
    <row r="10349" spans="1:5">
      <c r="A10349" s="387">
        <v>20078</v>
      </c>
      <c r="B10349" s="387" t="s">
        <v>12068</v>
      </c>
      <c r="C10349" s="387" t="s">
        <v>8354</v>
      </c>
      <c r="D10349" s="387" t="s">
        <v>8349</v>
      </c>
      <c r="E10349" s="378" t="s">
        <v>5536</v>
      </c>
    </row>
    <row r="10350" spans="1:5">
      <c r="A10350" s="387">
        <v>39897</v>
      </c>
      <c r="B10350" s="387" t="s">
        <v>12069</v>
      </c>
      <c r="C10350" s="387" t="s">
        <v>8354</v>
      </c>
      <c r="D10350" s="387" t="s">
        <v>8367</v>
      </c>
      <c r="E10350" s="378" t="s">
        <v>15524</v>
      </c>
    </row>
    <row r="10351" spans="1:5">
      <c r="A10351" s="387">
        <v>118</v>
      </c>
      <c r="B10351" s="387" t="s">
        <v>12070</v>
      </c>
      <c r="C10351" s="387" t="s">
        <v>8354</v>
      </c>
      <c r="D10351" s="387" t="s">
        <v>8349</v>
      </c>
      <c r="E10351" s="378" t="s">
        <v>16094</v>
      </c>
    </row>
    <row r="10352" spans="1:5">
      <c r="A10352" s="387">
        <v>4396</v>
      </c>
      <c r="B10352" s="387" t="s">
        <v>12071</v>
      </c>
      <c r="C10352" s="387" t="s">
        <v>8351</v>
      </c>
      <c r="D10352" s="387" t="s">
        <v>8352</v>
      </c>
      <c r="E10352" s="378" t="s">
        <v>20289</v>
      </c>
    </row>
    <row r="10353" spans="1:5">
      <c r="A10353" s="387">
        <v>36881</v>
      </c>
      <c r="B10353" s="387" t="s">
        <v>12072</v>
      </c>
      <c r="C10353" s="387" t="s">
        <v>8351</v>
      </c>
      <c r="D10353" s="387" t="s">
        <v>8349</v>
      </c>
      <c r="E10353" s="378" t="s">
        <v>20290</v>
      </c>
    </row>
    <row r="10354" spans="1:5">
      <c r="A10354" s="387">
        <v>36882</v>
      </c>
      <c r="B10354" s="387" t="s">
        <v>12073</v>
      </c>
      <c r="C10354" s="387" t="s">
        <v>8351</v>
      </c>
      <c r="D10354" s="387" t="s">
        <v>8349</v>
      </c>
      <c r="E10354" s="378" t="s">
        <v>20291</v>
      </c>
    </row>
    <row r="10355" spans="1:5">
      <c r="A10355" s="387">
        <v>4397</v>
      </c>
      <c r="B10355" s="387" t="s">
        <v>12074</v>
      </c>
      <c r="C10355" s="387" t="s">
        <v>8351</v>
      </c>
      <c r="D10355" s="387" t="s">
        <v>8349</v>
      </c>
      <c r="E10355" s="378" t="s">
        <v>20292</v>
      </c>
    </row>
    <row r="10356" spans="1:5">
      <c r="A10356" s="387">
        <v>4751</v>
      </c>
      <c r="B10356" s="387" t="s">
        <v>12075</v>
      </c>
      <c r="C10356" s="387" t="s">
        <v>8557</v>
      </c>
      <c r="D10356" s="387" t="s">
        <v>8349</v>
      </c>
      <c r="E10356" s="378" t="s">
        <v>14025</v>
      </c>
    </row>
    <row r="10357" spans="1:5">
      <c r="A10357" s="387">
        <v>41066</v>
      </c>
      <c r="B10357" s="387" t="s">
        <v>12076</v>
      </c>
      <c r="C10357" s="387" t="s">
        <v>8559</v>
      </c>
      <c r="D10357" s="387" t="s">
        <v>8349</v>
      </c>
      <c r="E10357" s="378" t="s">
        <v>20293</v>
      </c>
    </row>
    <row r="10358" spans="1:5">
      <c r="A10358" s="387">
        <v>39604</v>
      </c>
      <c r="B10358" s="387" t="s">
        <v>12077</v>
      </c>
      <c r="C10358" s="387" t="s">
        <v>8354</v>
      </c>
      <c r="D10358" s="387" t="s">
        <v>8349</v>
      </c>
      <c r="E10358" s="378" t="s">
        <v>3286</v>
      </c>
    </row>
    <row r="10359" spans="1:5">
      <c r="A10359" s="387">
        <v>39605</v>
      </c>
      <c r="B10359" s="387" t="s">
        <v>12078</v>
      </c>
      <c r="C10359" s="387" t="s">
        <v>8354</v>
      </c>
      <c r="D10359" s="387" t="s">
        <v>8349</v>
      </c>
      <c r="E10359" s="378" t="s">
        <v>19140</v>
      </c>
    </row>
    <row r="10360" spans="1:5">
      <c r="A10360" s="387">
        <v>39606</v>
      </c>
      <c r="B10360" s="387" t="s">
        <v>12079</v>
      </c>
      <c r="C10360" s="387" t="s">
        <v>8354</v>
      </c>
      <c r="D10360" s="387" t="s">
        <v>8349</v>
      </c>
      <c r="E10360" s="378" t="s">
        <v>18833</v>
      </c>
    </row>
    <row r="10361" spans="1:5">
      <c r="A10361" s="387">
        <v>39607</v>
      </c>
      <c r="B10361" s="387" t="s">
        <v>12080</v>
      </c>
      <c r="C10361" s="387" t="s">
        <v>8354</v>
      </c>
      <c r="D10361" s="387" t="s">
        <v>8349</v>
      </c>
      <c r="E10361" s="378" t="s">
        <v>18059</v>
      </c>
    </row>
    <row r="10362" spans="1:5">
      <c r="A10362" s="387">
        <v>39594</v>
      </c>
      <c r="B10362" s="387" t="s">
        <v>12081</v>
      </c>
      <c r="C10362" s="387" t="s">
        <v>8354</v>
      </c>
      <c r="D10362" s="387" t="s">
        <v>8352</v>
      </c>
      <c r="E10362" s="378" t="s">
        <v>17001</v>
      </c>
    </row>
    <row r="10363" spans="1:5">
      <c r="A10363" s="387">
        <v>39596</v>
      </c>
      <c r="B10363" s="387" t="s">
        <v>12082</v>
      </c>
      <c r="C10363" s="387" t="s">
        <v>8354</v>
      </c>
      <c r="D10363" s="387" t="s">
        <v>8349</v>
      </c>
      <c r="E10363" s="378" t="s">
        <v>15525</v>
      </c>
    </row>
    <row r="10364" spans="1:5">
      <c r="A10364" s="387">
        <v>39595</v>
      </c>
      <c r="B10364" s="387" t="s">
        <v>12083</v>
      </c>
      <c r="C10364" s="387" t="s">
        <v>8354</v>
      </c>
      <c r="D10364" s="387" t="s">
        <v>8349</v>
      </c>
      <c r="E10364" s="378" t="s">
        <v>20294</v>
      </c>
    </row>
    <row r="10365" spans="1:5">
      <c r="A10365" s="387">
        <v>39597</v>
      </c>
      <c r="B10365" s="387" t="s">
        <v>12084</v>
      </c>
      <c r="C10365" s="387" t="s">
        <v>8354</v>
      </c>
      <c r="D10365" s="387" t="s">
        <v>8349</v>
      </c>
      <c r="E10365" s="378" t="s">
        <v>20295</v>
      </c>
    </row>
    <row r="10366" spans="1:5">
      <c r="A10366" s="387">
        <v>10731</v>
      </c>
      <c r="B10366" s="387" t="s">
        <v>12085</v>
      </c>
      <c r="C10366" s="387" t="s">
        <v>8351</v>
      </c>
      <c r="D10366" s="387" t="s">
        <v>8352</v>
      </c>
      <c r="E10366" s="378" t="s">
        <v>4243</v>
      </c>
    </row>
    <row r="10367" spans="1:5">
      <c r="A10367" s="387">
        <v>4704</v>
      </c>
      <c r="B10367" s="387" t="s">
        <v>12086</v>
      </c>
      <c r="C10367" s="387" t="s">
        <v>8351</v>
      </c>
      <c r="D10367" s="387" t="s">
        <v>8349</v>
      </c>
      <c r="E10367" s="378" t="s">
        <v>13990</v>
      </c>
    </row>
    <row r="10368" spans="1:5">
      <c r="A10368" s="387">
        <v>10730</v>
      </c>
      <c r="B10368" s="387" t="s">
        <v>12087</v>
      </c>
      <c r="C10368" s="387" t="s">
        <v>8351</v>
      </c>
      <c r="D10368" s="387" t="s">
        <v>8349</v>
      </c>
      <c r="E10368" s="378" t="s">
        <v>3691</v>
      </c>
    </row>
    <row r="10369" spans="1:5">
      <c r="A10369" s="387">
        <v>4729</v>
      </c>
      <c r="B10369" s="387" t="s">
        <v>12088</v>
      </c>
      <c r="C10369" s="387" t="s">
        <v>8554</v>
      </c>
      <c r="D10369" s="387" t="s">
        <v>8349</v>
      </c>
      <c r="E10369" s="378" t="s">
        <v>20296</v>
      </c>
    </row>
    <row r="10370" spans="1:5">
      <c r="A10370" s="387">
        <v>4720</v>
      </c>
      <c r="B10370" s="387" t="s">
        <v>12089</v>
      </c>
      <c r="C10370" s="387" t="s">
        <v>8554</v>
      </c>
      <c r="D10370" s="387" t="s">
        <v>8349</v>
      </c>
      <c r="E10370" s="378" t="s">
        <v>20297</v>
      </c>
    </row>
    <row r="10371" spans="1:5">
      <c r="A10371" s="387">
        <v>4721</v>
      </c>
      <c r="B10371" s="387" t="s">
        <v>12090</v>
      </c>
      <c r="C10371" s="387" t="s">
        <v>8554</v>
      </c>
      <c r="D10371" s="387" t="s">
        <v>8349</v>
      </c>
      <c r="E10371" s="378" t="s">
        <v>20298</v>
      </c>
    </row>
    <row r="10372" spans="1:5">
      <c r="A10372" s="387">
        <v>4718</v>
      </c>
      <c r="B10372" s="387" t="s">
        <v>12091</v>
      </c>
      <c r="C10372" s="387" t="s">
        <v>8554</v>
      </c>
      <c r="D10372" s="387" t="s">
        <v>8352</v>
      </c>
      <c r="E10372" s="378" t="s">
        <v>20299</v>
      </c>
    </row>
    <row r="10373" spans="1:5">
      <c r="A10373" s="387">
        <v>4722</v>
      </c>
      <c r="B10373" s="387" t="s">
        <v>12092</v>
      </c>
      <c r="C10373" s="387" t="s">
        <v>8554</v>
      </c>
      <c r="D10373" s="387" t="s">
        <v>8349</v>
      </c>
      <c r="E10373" s="378" t="s">
        <v>20300</v>
      </c>
    </row>
    <row r="10374" spans="1:5">
      <c r="A10374" s="387">
        <v>4723</v>
      </c>
      <c r="B10374" s="387" t="s">
        <v>12093</v>
      </c>
      <c r="C10374" s="387" t="s">
        <v>8554</v>
      </c>
      <c r="D10374" s="387" t="s">
        <v>8349</v>
      </c>
      <c r="E10374" s="378" t="s">
        <v>20301</v>
      </c>
    </row>
    <row r="10375" spans="1:5">
      <c r="A10375" s="387">
        <v>4727</v>
      </c>
      <c r="B10375" s="387" t="s">
        <v>12094</v>
      </c>
      <c r="C10375" s="387" t="s">
        <v>8554</v>
      </c>
      <c r="D10375" s="387" t="s">
        <v>8349</v>
      </c>
      <c r="E10375" s="378" t="s">
        <v>15526</v>
      </c>
    </row>
    <row r="10376" spans="1:5">
      <c r="A10376" s="387">
        <v>4748</v>
      </c>
      <c r="B10376" s="387" t="s">
        <v>12095</v>
      </c>
      <c r="C10376" s="387" t="s">
        <v>8554</v>
      </c>
      <c r="D10376" s="387" t="s">
        <v>8349</v>
      </c>
      <c r="E10376" s="378" t="s">
        <v>15527</v>
      </c>
    </row>
    <row r="10377" spans="1:5">
      <c r="A10377" s="387">
        <v>4730</v>
      </c>
      <c r="B10377" s="387" t="s">
        <v>12096</v>
      </c>
      <c r="C10377" s="387" t="s">
        <v>8554</v>
      </c>
      <c r="D10377" s="387" t="s">
        <v>8349</v>
      </c>
      <c r="E10377" s="378" t="s">
        <v>14787</v>
      </c>
    </row>
    <row r="10378" spans="1:5">
      <c r="A10378" s="387">
        <v>13186</v>
      </c>
      <c r="B10378" s="387" t="s">
        <v>12097</v>
      </c>
      <c r="C10378" s="387" t="s">
        <v>8554</v>
      </c>
      <c r="D10378" s="387" t="s">
        <v>8349</v>
      </c>
      <c r="E10378" s="378" t="s">
        <v>20302</v>
      </c>
    </row>
    <row r="10379" spans="1:5">
      <c r="A10379" s="387">
        <v>10737</v>
      </c>
      <c r="B10379" s="387" t="s">
        <v>12098</v>
      </c>
      <c r="C10379" s="387" t="s">
        <v>8351</v>
      </c>
      <c r="D10379" s="387" t="s">
        <v>8349</v>
      </c>
      <c r="E10379" s="378" t="s">
        <v>15528</v>
      </c>
    </row>
    <row r="10380" spans="1:5">
      <c r="A10380" s="387">
        <v>10734</v>
      </c>
      <c r="B10380" s="387" t="s">
        <v>12099</v>
      </c>
      <c r="C10380" s="387" t="s">
        <v>8351</v>
      </c>
      <c r="D10380" s="387" t="s">
        <v>8349</v>
      </c>
      <c r="E10380" s="378" t="s">
        <v>4166</v>
      </c>
    </row>
    <row r="10381" spans="1:5">
      <c r="A10381" s="387">
        <v>4708</v>
      </c>
      <c r="B10381" s="387" t="s">
        <v>12100</v>
      </c>
      <c r="C10381" s="387" t="s">
        <v>8351</v>
      </c>
      <c r="D10381" s="387" t="s">
        <v>8349</v>
      </c>
      <c r="E10381" s="378" t="s">
        <v>15529</v>
      </c>
    </row>
    <row r="10382" spans="1:5">
      <c r="A10382" s="387">
        <v>4712</v>
      </c>
      <c r="B10382" s="387" t="s">
        <v>12101</v>
      </c>
      <c r="C10382" s="387" t="s">
        <v>8351</v>
      </c>
      <c r="D10382" s="387" t="s">
        <v>8349</v>
      </c>
      <c r="E10382" s="378" t="s">
        <v>14376</v>
      </c>
    </row>
    <row r="10383" spans="1:5">
      <c r="A10383" s="387">
        <v>4710</v>
      </c>
      <c r="B10383" s="387" t="s">
        <v>12102</v>
      </c>
      <c r="C10383" s="387" t="s">
        <v>8351</v>
      </c>
      <c r="D10383" s="387" t="s">
        <v>8349</v>
      </c>
      <c r="E10383" s="378" t="s">
        <v>15530</v>
      </c>
    </row>
    <row r="10384" spans="1:5">
      <c r="A10384" s="387">
        <v>4746</v>
      </c>
      <c r="B10384" s="387" t="s">
        <v>12103</v>
      </c>
      <c r="C10384" s="387" t="s">
        <v>8554</v>
      </c>
      <c r="D10384" s="387" t="s">
        <v>8349</v>
      </c>
      <c r="E10384" s="378" t="s">
        <v>19173</v>
      </c>
    </row>
    <row r="10385" spans="1:5">
      <c r="A10385" s="387">
        <v>4750</v>
      </c>
      <c r="B10385" s="387" t="s">
        <v>12104</v>
      </c>
      <c r="C10385" s="387" t="s">
        <v>8557</v>
      </c>
      <c r="D10385" s="387" t="s">
        <v>8352</v>
      </c>
      <c r="E10385" s="378" t="s">
        <v>715</v>
      </c>
    </row>
    <row r="10386" spans="1:5">
      <c r="A10386" s="387">
        <v>41065</v>
      </c>
      <c r="B10386" s="387" t="s">
        <v>12105</v>
      </c>
      <c r="C10386" s="387" t="s">
        <v>8559</v>
      </c>
      <c r="D10386" s="387" t="s">
        <v>8349</v>
      </c>
      <c r="E10386" s="378" t="s">
        <v>19328</v>
      </c>
    </row>
    <row r="10387" spans="1:5">
      <c r="A10387" s="387">
        <v>34747</v>
      </c>
      <c r="B10387" s="387" t="s">
        <v>12106</v>
      </c>
      <c r="C10387" s="387" t="s">
        <v>8378</v>
      </c>
      <c r="D10387" s="387" t="s">
        <v>8367</v>
      </c>
      <c r="E10387" s="378" t="s">
        <v>15531</v>
      </c>
    </row>
    <row r="10388" spans="1:5">
      <c r="A10388" s="387">
        <v>4826</v>
      </c>
      <c r="B10388" s="387" t="s">
        <v>12107</v>
      </c>
      <c r="C10388" s="387" t="s">
        <v>8378</v>
      </c>
      <c r="D10388" s="387" t="s">
        <v>8367</v>
      </c>
      <c r="E10388" s="378" t="s">
        <v>7184</v>
      </c>
    </row>
    <row r="10389" spans="1:5">
      <c r="A10389" s="387">
        <v>41975</v>
      </c>
      <c r="B10389" s="387" t="s">
        <v>12108</v>
      </c>
      <c r="C10389" s="387" t="s">
        <v>8351</v>
      </c>
      <c r="D10389" s="387" t="s">
        <v>8367</v>
      </c>
      <c r="E10389" s="378" t="s">
        <v>14731</v>
      </c>
    </row>
    <row r="10390" spans="1:5">
      <c r="A10390" s="387">
        <v>4825</v>
      </c>
      <c r="B10390" s="387" t="s">
        <v>12109</v>
      </c>
      <c r="C10390" s="387" t="s">
        <v>8378</v>
      </c>
      <c r="D10390" s="387" t="s">
        <v>8367</v>
      </c>
      <c r="E10390" s="378" t="s">
        <v>15532</v>
      </c>
    </row>
    <row r="10391" spans="1:5">
      <c r="A10391" s="387">
        <v>34744</v>
      </c>
      <c r="B10391" s="387" t="s">
        <v>12110</v>
      </c>
      <c r="C10391" s="387" t="s">
        <v>8351</v>
      </c>
      <c r="D10391" s="387" t="s">
        <v>8367</v>
      </c>
      <c r="E10391" s="378" t="s">
        <v>3292</v>
      </c>
    </row>
    <row r="10392" spans="1:5">
      <c r="A10392" s="387">
        <v>39430</v>
      </c>
      <c r="B10392" s="387" t="s">
        <v>12111</v>
      </c>
      <c r="C10392" s="387" t="s">
        <v>8354</v>
      </c>
      <c r="D10392" s="387" t="s">
        <v>8349</v>
      </c>
      <c r="E10392" s="378" t="s">
        <v>14336</v>
      </c>
    </row>
    <row r="10393" spans="1:5">
      <c r="A10393" s="387">
        <v>39573</v>
      </c>
      <c r="B10393" s="387" t="s">
        <v>12112</v>
      </c>
      <c r="C10393" s="387" t="s">
        <v>8354</v>
      </c>
      <c r="D10393" s="387" t="s">
        <v>8349</v>
      </c>
      <c r="E10393" s="378" t="s">
        <v>7279</v>
      </c>
    </row>
    <row r="10394" spans="1:5">
      <c r="A10394" s="387">
        <v>38410</v>
      </c>
      <c r="B10394" s="387" t="s">
        <v>12113</v>
      </c>
      <c r="C10394" s="387" t="s">
        <v>8354</v>
      </c>
      <c r="D10394" s="387" t="s">
        <v>8349</v>
      </c>
      <c r="E10394" s="378" t="s">
        <v>20303</v>
      </c>
    </row>
    <row r="10395" spans="1:5">
      <c r="A10395" s="387">
        <v>41596</v>
      </c>
      <c r="B10395" s="387" t="s">
        <v>12114</v>
      </c>
      <c r="C10395" s="387" t="s">
        <v>8437</v>
      </c>
      <c r="D10395" s="387" t="s">
        <v>8367</v>
      </c>
      <c r="E10395" s="378" t="s">
        <v>1247</v>
      </c>
    </row>
    <row r="10396" spans="1:5">
      <c r="A10396" s="387">
        <v>41598</v>
      </c>
      <c r="B10396" s="387" t="s">
        <v>12115</v>
      </c>
      <c r="C10396" s="387" t="s">
        <v>8437</v>
      </c>
      <c r="D10396" s="387" t="s">
        <v>8367</v>
      </c>
      <c r="E10396" s="378" t="s">
        <v>1247</v>
      </c>
    </row>
    <row r="10397" spans="1:5">
      <c r="A10397" s="387">
        <v>41594</v>
      </c>
      <c r="B10397" s="387" t="s">
        <v>12116</v>
      </c>
      <c r="C10397" s="387" t="s">
        <v>8437</v>
      </c>
      <c r="D10397" s="387" t="s">
        <v>8367</v>
      </c>
      <c r="E10397" s="378" t="s">
        <v>15008</v>
      </c>
    </row>
    <row r="10398" spans="1:5">
      <c r="A10398" s="387">
        <v>43663</v>
      </c>
      <c r="B10398" s="387" t="s">
        <v>12118</v>
      </c>
      <c r="C10398" s="387" t="s">
        <v>8437</v>
      </c>
      <c r="D10398" s="387" t="s">
        <v>8367</v>
      </c>
      <c r="E10398" s="378" t="s">
        <v>7470</v>
      </c>
    </row>
    <row r="10399" spans="1:5">
      <c r="A10399" s="387">
        <v>4766</v>
      </c>
      <c r="B10399" s="387" t="s">
        <v>12119</v>
      </c>
      <c r="C10399" s="387" t="s">
        <v>8437</v>
      </c>
      <c r="D10399" s="387" t="s">
        <v>8367</v>
      </c>
      <c r="E10399" s="378" t="s">
        <v>3197</v>
      </c>
    </row>
    <row r="10400" spans="1:5">
      <c r="A10400" s="387">
        <v>43664</v>
      </c>
      <c r="B10400" s="387" t="s">
        <v>12120</v>
      </c>
      <c r="C10400" s="387" t="s">
        <v>8437</v>
      </c>
      <c r="D10400" s="387" t="s">
        <v>8367</v>
      </c>
      <c r="E10400" s="378" t="s">
        <v>14214</v>
      </c>
    </row>
    <row r="10401" spans="1:5">
      <c r="A10401" s="387">
        <v>43082</v>
      </c>
      <c r="B10401" s="387" t="s">
        <v>12121</v>
      </c>
      <c r="C10401" s="387" t="s">
        <v>8437</v>
      </c>
      <c r="D10401" s="387" t="s">
        <v>8367</v>
      </c>
      <c r="E10401" s="378" t="s">
        <v>2626</v>
      </c>
    </row>
    <row r="10402" spans="1:5">
      <c r="A10402" s="387">
        <v>43665</v>
      </c>
      <c r="B10402" s="387" t="s">
        <v>12122</v>
      </c>
      <c r="C10402" s="387" t="s">
        <v>8437</v>
      </c>
      <c r="D10402" s="387" t="s">
        <v>8367</v>
      </c>
      <c r="E10402" s="378" t="s">
        <v>3197</v>
      </c>
    </row>
    <row r="10403" spans="1:5">
      <c r="A10403" s="387">
        <v>10966</v>
      </c>
      <c r="B10403" s="387" t="s">
        <v>12123</v>
      </c>
      <c r="C10403" s="387" t="s">
        <v>8437</v>
      </c>
      <c r="D10403" s="387" t="s">
        <v>8367</v>
      </c>
      <c r="E10403" s="378" t="s">
        <v>7470</v>
      </c>
    </row>
    <row r="10404" spans="1:5">
      <c r="A10404" s="387">
        <v>43692</v>
      </c>
      <c r="B10404" s="387" t="s">
        <v>12124</v>
      </c>
      <c r="C10404" s="387" t="s">
        <v>8437</v>
      </c>
      <c r="D10404" s="387" t="s">
        <v>8367</v>
      </c>
      <c r="E10404" s="378" t="s">
        <v>7470</v>
      </c>
    </row>
    <row r="10405" spans="1:5">
      <c r="A10405" s="387">
        <v>43083</v>
      </c>
      <c r="B10405" s="387" t="s">
        <v>12125</v>
      </c>
      <c r="C10405" s="387" t="s">
        <v>8437</v>
      </c>
      <c r="D10405" s="387" t="s">
        <v>8367</v>
      </c>
      <c r="E10405" s="378" t="s">
        <v>15533</v>
      </c>
    </row>
    <row r="10406" spans="1:5">
      <c r="A10406" s="387">
        <v>40535</v>
      </c>
      <c r="B10406" s="387" t="s">
        <v>12126</v>
      </c>
      <c r="C10406" s="387" t="s">
        <v>8437</v>
      </c>
      <c r="D10406" s="387" t="s">
        <v>8367</v>
      </c>
      <c r="E10406" s="378" t="s">
        <v>15533</v>
      </c>
    </row>
    <row r="10407" spans="1:5">
      <c r="A10407" s="387">
        <v>39427</v>
      </c>
      <c r="B10407" s="387" t="s">
        <v>12127</v>
      </c>
      <c r="C10407" s="387" t="s">
        <v>8378</v>
      </c>
      <c r="D10407" s="387" t="s">
        <v>8349</v>
      </c>
      <c r="E10407" s="378" t="s">
        <v>13936</v>
      </c>
    </row>
    <row r="10408" spans="1:5">
      <c r="A10408" s="387">
        <v>39424</v>
      </c>
      <c r="B10408" s="387" t="s">
        <v>12128</v>
      </c>
      <c r="C10408" s="387" t="s">
        <v>8378</v>
      </c>
      <c r="D10408" s="387" t="s">
        <v>8349</v>
      </c>
      <c r="E10408" s="378" t="s">
        <v>1013</v>
      </c>
    </row>
    <row r="10409" spans="1:5">
      <c r="A10409" s="387">
        <v>39425</v>
      </c>
      <c r="B10409" s="387" t="s">
        <v>12129</v>
      </c>
      <c r="C10409" s="387" t="s">
        <v>8378</v>
      </c>
      <c r="D10409" s="387" t="s">
        <v>8349</v>
      </c>
      <c r="E10409" s="378" t="s">
        <v>14220</v>
      </c>
    </row>
    <row r="10410" spans="1:5">
      <c r="A10410" s="387">
        <v>40664</v>
      </c>
      <c r="B10410" s="387" t="s">
        <v>12130</v>
      </c>
      <c r="C10410" s="387" t="s">
        <v>8437</v>
      </c>
      <c r="D10410" s="387" t="s">
        <v>8367</v>
      </c>
      <c r="E10410" s="378" t="s">
        <v>15534</v>
      </c>
    </row>
    <row r="10411" spans="1:5">
      <c r="A10411" s="387">
        <v>34360</v>
      </c>
      <c r="B10411" s="387" t="s">
        <v>12132</v>
      </c>
      <c r="C10411" s="387" t="s">
        <v>8437</v>
      </c>
      <c r="D10411" s="387" t="s">
        <v>8367</v>
      </c>
      <c r="E10411" s="378" t="s">
        <v>15535</v>
      </c>
    </row>
    <row r="10412" spans="1:5">
      <c r="A10412" s="387">
        <v>20259</v>
      </c>
      <c r="B10412" s="387" t="s">
        <v>12133</v>
      </c>
      <c r="C10412" s="387" t="s">
        <v>8378</v>
      </c>
      <c r="D10412" s="387" t="s">
        <v>8367</v>
      </c>
      <c r="E10412" s="378" t="s">
        <v>10048</v>
      </c>
    </row>
    <row r="10413" spans="1:5">
      <c r="A10413" s="387">
        <v>14077</v>
      </c>
      <c r="B10413" s="387" t="s">
        <v>12134</v>
      </c>
      <c r="C10413" s="387" t="s">
        <v>8378</v>
      </c>
      <c r="D10413" s="387" t="s">
        <v>8367</v>
      </c>
      <c r="E10413" s="378" t="s">
        <v>15536</v>
      </c>
    </row>
    <row r="10414" spans="1:5">
      <c r="A10414" s="387">
        <v>3678</v>
      </c>
      <c r="B10414" s="387" t="s">
        <v>12135</v>
      </c>
      <c r="C10414" s="387" t="s">
        <v>8378</v>
      </c>
      <c r="D10414" s="387" t="s">
        <v>8367</v>
      </c>
      <c r="E10414" s="378" t="s">
        <v>15124</v>
      </c>
    </row>
    <row r="10415" spans="1:5">
      <c r="A10415" s="387">
        <v>39418</v>
      </c>
      <c r="B10415" s="387" t="s">
        <v>12136</v>
      </c>
      <c r="C10415" s="387" t="s">
        <v>8378</v>
      </c>
      <c r="D10415" s="387" t="s">
        <v>8349</v>
      </c>
      <c r="E10415" s="378" t="s">
        <v>4445</v>
      </c>
    </row>
    <row r="10416" spans="1:5">
      <c r="A10416" s="387">
        <v>39419</v>
      </c>
      <c r="B10416" s="387" t="s">
        <v>12137</v>
      </c>
      <c r="C10416" s="387" t="s">
        <v>8378</v>
      </c>
      <c r="D10416" s="387" t="s">
        <v>8349</v>
      </c>
      <c r="E10416" s="378" t="s">
        <v>16182</v>
      </c>
    </row>
    <row r="10417" spans="1:5">
      <c r="A10417" s="387">
        <v>39420</v>
      </c>
      <c r="B10417" s="387" t="s">
        <v>12138</v>
      </c>
      <c r="C10417" s="387" t="s">
        <v>8378</v>
      </c>
      <c r="D10417" s="387" t="s">
        <v>8349</v>
      </c>
      <c r="E10417" s="378" t="s">
        <v>3265</v>
      </c>
    </row>
    <row r="10418" spans="1:5">
      <c r="A10418" s="387">
        <v>39571</v>
      </c>
      <c r="B10418" s="387" t="s">
        <v>12139</v>
      </c>
      <c r="C10418" s="387" t="s">
        <v>8378</v>
      </c>
      <c r="D10418" s="387" t="s">
        <v>8349</v>
      </c>
      <c r="E10418" s="378" t="s">
        <v>3228</v>
      </c>
    </row>
    <row r="10419" spans="1:5">
      <c r="A10419" s="387">
        <v>39421</v>
      </c>
      <c r="B10419" s="387" t="s">
        <v>12140</v>
      </c>
      <c r="C10419" s="387" t="s">
        <v>8378</v>
      </c>
      <c r="D10419" s="387" t="s">
        <v>8349</v>
      </c>
      <c r="E10419" s="378" t="s">
        <v>19188</v>
      </c>
    </row>
    <row r="10420" spans="1:5">
      <c r="A10420" s="387">
        <v>39422</v>
      </c>
      <c r="B10420" s="387" t="s">
        <v>12141</v>
      </c>
      <c r="C10420" s="387" t="s">
        <v>8378</v>
      </c>
      <c r="D10420" s="387" t="s">
        <v>8352</v>
      </c>
      <c r="E10420" s="378" t="s">
        <v>3553</v>
      </c>
    </row>
    <row r="10421" spans="1:5">
      <c r="A10421" s="387">
        <v>39423</v>
      </c>
      <c r="B10421" s="387" t="s">
        <v>12142</v>
      </c>
      <c r="C10421" s="387" t="s">
        <v>8378</v>
      </c>
      <c r="D10421" s="387" t="s">
        <v>8349</v>
      </c>
      <c r="E10421" s="378" t="s">
        <v>19827</v>
      </c>
    </row>
    <row r="10422" spans="1:5">
      <c r="A10422" s="387">
        <v>39426</v>
      </c>
      <c r="B10422" s="387" t="s">
        <v>12143</v>
      </c>
      <c r="C10422" s="387" t="s">
        <v>8378</v>
      </c>
      <c r="D10422" s="387" t="s">
        <v>8349</v>
      </c>
      <c r="E10422" s="378" t="s">
        <v>339</v>
      </c>
    </row>
    <row r="10423" spans="1:5">
      <c r="A10423" s="387">
        <v>39429</v>
      </c>
      <c r="B10423" s="387" t="s">
        <v>12144</v>
      </c>
      <c r="C10423" s="387" t="s">
        <v>8378</v>
      </c>
      <c r="D10423" s="387" t="s">
        <v>8349</v>
      </c>
      <c r="E10423" s="378" t="s">
        <v>6277</v>
      </c>
    </row>
    <row r="10424" spans="1:5">
      <c r="A10424" s="387">
        <v>39428</v>
      </c>
      <c r="B10424" s="387" t="s">
        <v>12145</v>
      </c>
      <c r="C10424" s="387" t="s">
        <v>8378</v>
      </c>
      <c r="D10424" s="387" t="s">
        <v>8349</v>
      </c>
      <c r="E10424" s="378" t="s">
        <v>10090</v>
      </c>
    </row>
    <row r="10425" spans="1:5">
      <c r="A10425" s="387">
        <v>39572</v>
      </c>
      <c r="B10425" s="387" t="s">
        <v>12146</v>
      </c>
      <c r="C10425" s="387" t="s">
        <v>8378</v>
      </c>
      <c r="D10425" s="387" t="s">
        <v>8349</v>
      </c>
      <c r="E10425" s="378" t="s">
        <v>20304</v>
      </c>
    </row>
    <row r="10426" spans="1:5">
      <c r="A10426" s="387">
        <v>39570</v>
      </c>
      <c r="B10426" s="387" t="s">
        <v>12147</v>
      </c>
      <c r="C10426" s="387" t="s">
        <v>8378</v>
      </c>
      <c r="D10426" s="387" t="s">
        <v>8349</v>
      </c>
      <c r="E10426" s="378" t="s">
        <v>4475</v>
      </c>
    </row>
    <row r="10427" spans="1:5">
      <c r="A10427" s="387">
        <v>39569</v>
      </c>
      <c r="B10427" s="387" t="s">
        <v>12148</v>
      </c>
      <c r="C10427" s="387" t="s">
        <v>8378</v>
      </c>
      <c r="D10427" s="387" t="s">
        <v>8349</v>
      </c>
      <c r="E10427" s="378" t="s">
        <v>6206</v>
      </c>
    </row>
    <row r="10428" spans="1:5">
      <c r="A10428" s="387">
        <v>11552</v>
      </c>
      <c r="B10428" s="387" t="s">
        <v>12149</v>
      </c>
      <c r="C10428" s="387" t="s">
        <v>8378</v>
      </c>
      <c r="D10428" s="387" t="s">
        <v>8349</v>
      </c>
      <c r="E10428" s="378" t="s">
        <v>15251</v>
      </c>
    </row>
    <row r="10429" spans="1:5">
      <c r="A10429" s="387">
        <v>40598</v>
      </c>
      <c r="B10429" s="387" t="s">
        <v>12150</v>
      </c>
      <c r="C10429" s="387" t="s">
        <v>8437</v>
      </c>
      <c r="D10429" s="387" t="s">
        <v>8367</v>
      </c>
      <c r="E10429" s="378" t="s">
        <v>14988</v>
      </c>
    </row>
    <row r="10430" spans="1:5">
      <c r="A10430" s="387">
        <v>39029</v>
      </c>
      <c r="B10430" s="387" t="s">
        <v>12151</v>
      </c>
      <c r="C10430" s="387" t="s">
        <v>8378</v>
      </c>
      <c r="D10430" s="387" t="s">
        <v>8349</v>
      </c>
      <c r="E10430" s="378" t="s">
        <v>7923</v>
      </c>
    </row>
    <row r="10431" spans="1:5">
      <c r="A10431" s="387">
        <v>39028</v>
      </c>
      <c r="B10431" s="387" t="s">
        <v>12152</v>
      </c>
      <c r="C10431" s="387" t="s">
        <v>8378</v>
      </c>
      <c r="D10431" s="387" t="s">
        <v>8349</v>
      </c>
      <c r="E10431" s="378" t="s">
        <v>9607</v>
      </c>
    </row>
    <row r="10432" spans="1:5">
      <c r="A10432" s="387">
        <v>39328</v>
      </c>
      <c r="B10432" s="387" t="s">
        <v>12153</v>
      </c>
      <c r="C10432" s="387" t="s">
        <v>8378</v>
      </c>
      <c r="D10432" s="387" t="s">
        <v>8349</v>
      </c>
      <c r="E10432" s="378" t="s">
        <v>20066</v>
      </c>
    </row>
    <row r="10433" spans="1:5">
      <c r="A10433" s="387">
        <v>38541</v>
      </c>
      <c r="B10433" s="387" t="s">
        <v>12154</v>
      </c>
      <c r="C10433" s="387" t="s">
        <v>8354</v>
      </c>
      <c r="D10433" s="387" t="s">
        <v>8367</v>
      </c>
      <c r="E10433" s="378" t="s">
        <v>15537</v>
      </c>
    </row>
    <row r="10434" spans="1:5">
      <c r="A10434" s="387">
        <v>38542</v>
      </c>
      <c r="B10434" s="387" t="s">
        <v>12155</v>
      </c>
      <c r="C10434" s="387" t="s">
        <v>8354</v>
      </c>
      <c r="D10434" s="387" t="s">
        <v>8367</v>
      </c>
      <c r="E10434" s="378" t="s">
        <v>15538</v>
      </c>
    </row>
    <row r="10435" spans="1:5">
      <c r="A10435" s="387">
        <v>38543</v>
      </c>
      <c r="B10435" s="387" t="s">
        <v>12156</v>
      </c>
      <c r="C10435" s="387" t="s">
        <v>8354</v>
      </c>
      <c r="D10435" s="387" t="s">
        <v>8367</v>
      </c>
      <c r="E10435" s="378" t="s">
        <v>15539</v>
      </c>
    </row>
    <row r="10436" spans="1:5">
      <c r="A10436" s="387">
        <v>40406</v>
      </c>
      <c r="B10436" s="387" t="s">
        <v>12157</v>
      </c>
      <c r="C10436" s="387" t="s">
        <v>8354</v>
      </c>
      <c r="D10436" s="387" t="s">
        <v>8349</v>
      </c>
      <c r="E10436" s="378" t="s">
        <v>20305</v>
      </c>
    </row>
    <row r="10437" spans="1:5">
      <c r="A10437" s="387">
        <v>40789</v>
      </c>
      <c r="B10437" s="387" t="s">
        <v>12158</v>
      </c>
      <c r="C10437" s="387" t="s">
        <v>8354</v>
      </c>
      <c r="D10437" s="387" t="s">
        <v>8349</v>
      </c>
      <c r="E10437" s="378" t="s">
        <v>20306</v>
      </c>
    </row>
    <row r="10438" spans="1:5">
      <c r="A10438" s="387">
        <v>40791</v>
      </c>
      <c r="B10438" s="387" t="s">
        <v>12159</v>
      </c>
      <c r="C10438" s="387" t="s">
        <v>8354</v>
      </c>
      <c r="D10438" s="387" t="s">
        <v>8349</v>
      </c>
      <c r="E10438" s="378" t="s">
        <v>20307</v>
      </c>
    </row>
    <row r="10439" spans="1:5">
      <c r="A10439" s="387">
        <v>11651</v>
      </c>
      <c r="B10439" s="387" t="s">
        <v>12160</v>
      </c>
      <c r="C10439" s="387" t="s">
        <v>8354</v>
      </c>
      <c r="D10439" s="387" t="s">
        <v>8349</v>
      </c>
      <c r="E10439" s="378" t="s">
        <v>20308</v>
      </c>
    </row>
    <row r="10440" spans="1:5">
      <c r="A10440" s="387">
        <v>42002</v>
      </c>
      <c r="B10440" s="387" t="s">
        <v>12161</v>
      </c>
      <c r="C10440" s="387" t="s">
        <v>8354</v>
      </c>
      <c r="D10440" s="387" t="s">
        <v>8367</v>
      </c>
      <c r="E10440" s="378" t="s">
        <v>15540</v>
      </c>
    </row>
    <row r="10441" spans="1:5">
      <c r="A10441" s="387">
        <v>40435</v>
      </c>
      <c r="B10441" s="387" t="s">
        <v>12162</v>
      </c>
      <c r="C10441" s="387" t="s">
        <v>8354</v>
      </c>
      <c r="D10441" s="387" t="s">
        <v>8367</v>
      </c>
      <c r="E10441" s="378" t="s">
        <v>15541</v>
      </c>
    </row>
    <row r="10442" spans="1:5">
      <c r="A10442" s="387">
        <v>39012</v>
      </c>
      <c r="B10442" s="387" t="s">
        <v>12163</v>
      </c>
      <c r="C10442" s="387" t="s">
        <v>8354</v>
      </c>
      <c r="D10442" s="387" t="s">
        <v>8367</v>
      </c>
      <c r="E10442" s="378" t="s">
        <v>15542</v>
      </c>
    </row>
    <row r="10443" spans="1:5">
      <c r="A10443" s="387">
        <v>13617</v>
      </c>
      <c r="B10443" s="387" t="s">
        <v>12164</v>
      </c>
      <c r="C10443" s="387" t="s">
        <v>8354</v>
      </c>
      <c r="D10443" s="387" t="s">
        <v>8349</v>
      </c>
      <c r="E10443" s="378" t="s">
        <v>20309</v>
      </c>
    </row>
    <row r="10444" spans="1:5">
      <c r="A10444" s="387">
        <v>35274</v>
      </c>
      <c r="B10444" s="387" t="s">
        <v>12165</v>
      </c>
      <c r="C10444" s="387" t="s">
        <v>8378</v>
      </c>
      <c r="D10444" s="387" t="s">
        <v>8349</v>
      </c>
      <c r="E10444" s="378" t="s">
        <v>19488</v>
      </c>
    </row>
    <row r="10445" spans="1:5">
      <c r="A10445" s="387">
        <v>35275</v>
      </c>
      <c r="B10445" s="387" t="s">
        <v>12166</v>
      </c>
      <c r="C10445" s="387" t="s">
        <v>8378</v>
      </c>
      <c r="D10445" s="387" t="s">
        <v>8349</v>
      </c>
      <c r="E10445" s="378" t="s">
        <v>20310</v>
      </c>
    </row>
    <row r="10446" spans="1:5">
      <c r="A10446" s="387">
        <v>35276</v>
      </c>
      <c r="B10446" s="387" t="s">
        <v>12167</v>
      </c>
      <c r="C10446" s="387" t="s">
        <v>8378</v>
      </c>
      <c r="D10446" s="387" t="s">
        <v>8349</v>
      </c>
      <c r="E10446" s="378" t="s">
        <v>20311</v>
      </c>
    </row>
    <row r="10447" spans="1:5">
      <c r="A10447" s="387">
        <v>38386</v>
      </c>
      <c r="B10447" s="387" t="s">
        <v>12168</v>
      </c>
      <c r="C10447" s="387" t="s">
        <v>8354</v>
      </c>
      <c r="D10447" s="387" t="s">
        <v>8349</v>
      </c>
      <c r="E10447" s="378" t="s">
        <v>1485</v>
      </c>
    </row>
    <row r="10448" spans="1:5">
      <c r="A10448" s="387">
        <v>11091</v>
      </c>
      <c r="B10448" s="387" t="s">
        <v>12169</v>
      </c>
      <c r="C10448" s="387" t="s">
        <v>8354</v>
      </c>
      <c r="D10448" s="387" t="s">
        <v>8349</v>
      </c>
      <c r="E10448" s="378" t="s">
        <v>1663</v>
      </c>
    </row>
    <row r="10449" spans="1:5">
      <c r="A10449" s="387">
        <v>37586</v>
      </c>
      <c r="B10449" s="387" t="s">
        <v>12170</v>
      </c>
      <c r="C10449" s="387" t="s">
        <v>10749</v>
      </c>
      <c r="D10449" s="387" t="s">
        <v>8367</v>
      </c>
      <c r="E10449" s="378" t="s">
        <v>14021</v>
      </c>
    </row>
    <row r="10450" spans="1:5">
      <c r="A10450" s="387">
        <v>37395</v>
      </c>
      <c r="B10450" s="387" t="s">
        <v>12171</v>
      </c>
      <c r="C10450" s="387" t="s">
        <v>10749</v>
      </c>
      <c r="D10450" s="387" t="s">
        <v>8367</v>
      </c>
      <c r="E10450" s="378" t="s">
        <v>14022</v>
      </c>
    </row>
    <row r="10451" spans="1:5">
      <c r="A10451" s="387">
        <v>14147</v>
      </c>
      <c r="B10451" s="387" t="s">
        <v>12172</v>
      </c>
      <c r="C10451" s="387" t="s">
        <v>10749</v>
      </c>
      <c r="D10451" s="387" t="s">
        <v>8367</v>
      </c>
      <c r="E10451" s="378" t="s">
        <v>661</v>
      </c>
    </row>
    <row r="10452" spans="1:5">
      <c r="A10452" s="387">
        <v>37396</v>
      </c>
      <c r="B10452" s="387" t="s">
        <v>12173</v>
      </c>
      <c r="C10452" s="387" t="s">
        <v>10749</v>
      </c>
      <c r="D10452" s="387" t="s">
        <v>8367</v>
      </c>
      <c r="E10452" s="378" t="s">
        <v>463</v>
      </c>
    </row>
    <row r="10453" spans="1:5">
      <c r="A10453" s="387">
        <v>37397</v>
      </c>
      <c r="B10453" s="387" t="s">
        <v>12174</v>
      </c>
      <c r="C10453" s="387" t="s">
        <v>10749</v>
      </c>
      <c r="D10453" s="387" t="s">
        <v>8367</v>
      </c>
      <c r="E10453" s="378" t="s">
        <v>14023</v>
      </c>
    </row>
    <row r="10454" spans="1:5">
      <c r="A10454" s="387">
        <v>43606</v>
      </c>
      <c r="B10454" s="387" t="s">
        <v>12175</v>
      </c>
      <c r="C10454" s="387" t="s">
        <v>8354</v>
      </c>
      <c r="D10454" s="387" t="s">
        <v>8349</v>
      </c>
      <c r="E10454" s="378" t="s">
        <v>4127</v>
      </c>
    </row>
    <row r="10455" spans="1:5">
      <c r="A10455" s="387">
        <v>444</v>
      </c>
      <c r="B10455" s="387" t="s">
        <v>12176</v>
      </c>
      <c r="C10455" s="387" t="s">
        <v>8354</v>
      </c>
      <c r="D10455" s="387" t="s">
        <v>8349</v>
      </c>
      <c r="E10455" s="378" t="s">
        <v>4956</v>
      </c>
    </row>
    <row r="10456" spans="1:5">
      <c r="A10456" s="387">
        <v>445</v>
      </c>
      <c r="B10456" s="387" t="s">
        <v>12177</v>
      </c>
      <c r="C10456" s="387" t="s">
        <v>8354</v>
      </c>
      <c r="D10456" s="387" t="s">
        <v>8349</v>
      </c>
      <c r="E10456" s="378" t="s">
        <v>20312</v>
      </c>
    </row>
    <row r="10457" spans="1:5">
      <c r="A10457" s="387">
        <v>4783</v>
      </c>
      <c r="B10457" s="387" t="s">
        <v>12178</v>
      </c>
      <c r="C10457" s="387" t="s">
        <v>8557</v>
      </c>
      <c r="D10457" s="387" t="s">
        <v>8352</v>
      </c>
      <c r="E10457" s="378" t="s">
        <v>715</v>
      </c>
    </row>
    <row r="10458" spans="1:5">
      <c r="A10458" s="387">
        <v>41079</v>
      </c>
      <c r="B10458" s="387" t="s">
        <v>12179</v>
      </c>
      <c r="C10458" s="387" t="s">
        <v>8559</v>
      </c>
      <c r="D10458" s="387" t="s">
        <v>8349</v>
      </c>
      <c r="E10458" s="378" t="s">
        <v>19328</v>
      </c>
    </row>
    <row r="10459" spans="1:5">
      <c r="A10459" s="387">
        <v>12874</v>
      </c>
      <c r="B10459" s="387" t="s">
        <v>12180</v>
      </c>
      <c r="C10459" s="387" t="s">
        <v>8557</v>
      </c>
      <c r="D10459" s="387" t="s">
        <v>8349</v>
      </c>
      <c r="E10459" s="378" t="s">
        <v>6668</v>
      </c>
    </row>
    <row r="10460" spans="1:5">
      <c r="A10460" s="387">
        <v>41082</v>
      </c>
      <c r="B10460" s="387" t="s">
        <v>12181</v>
      </c>
      <c r="C10460" s="387" t="s">
        <v>8559</v>
      </c>
      <c r="D10460" s="387" t="s">
        <v>8349</v>
      </c>
      <c r="E10460" s="378" t="s">
        <v>20313</v>
      </c>
    </row>
    <row r="10461" spans="1:5">
      <c r="A10461" s="387">
        <v>4785</v>
      </c>
      <c r="B10461" s="387" t="s">
        <v>12182</v>
      </c>
      <c r="C10461" s="387" t="s">
        <v>8557</v>
      </c>
      <c r="D10461" s="387" t="s">
        <v>8349</v>
      </c>
      <c r="E10461" s="378" t="s">
        <v>20314</v>
      </c>
    </row>
    <row r="10462" spans="1:5">
      <c r="A10462" s="387">
        <v>41081</v>
      </c>
      <c r="B10462" s="387" t="s">
        <v>12183</v>
      </c>
      <c r="C10462" s="387" t="s">
        <v>8559</v>
      </c>
      <c r="D10462" s="387" t="s">
        <v>8349</v>
      </c>
      <c r="E10462" s="378" t="s">
        <v>20315</v>
      </c>
    </row>
    <row r="10463" spans="1:5">
      <c r="A10463" s="387">
        <v>4801</v>
      </c>
      <c r="B10463" s="387" t="s">
        <v>12184</v>
      </c>
      <c r="C10463" s="387" t="s">
        <v>8351</v>
      </c>
      <c r="D10463" s="387" t="s">
        <v>8349</v>
      </c>
      <c r="E10463" s="378" t="s">
        <v>14683</v>
      </c>
    </row>
    <row r="10464" spans="1:5">
      <c r="A10464" s="387">
        <v>4794</v>
      </c>
      <c r="B10464" s="387" t="s">
        <v>12185</v>
      </c>
      <c r="C10464" s="387" t="s">
        <v>8351</v>
      </c>
      <c r="D10464" s="387" t="s">
        <v>8349</v>
      </c>
      <c r="E10464" s="378" t="s">
        <v>20316</v>
      </c>
    </row>
    <row r="10465" spans="1:5">
      <c r="A10465" s="387">
        <v>4796</v>
      </c>
      <c r="B10465" s="387" t="s">
        <v>12186</v>
      </c>
      <c r="C10465" s="387" t="s">
        <v>8351</v>
      </c>
      <c r="D10465" s="387" t="s">
        <v>8349</v>
      </c>
      <c r="E10465" s="378" t="s">
        <v>20317</v>
      </c>
    </row>
    <row r="10466" spans="1:5">
      <c r="A10466" s="387">
        <v>4800</v>
      </c>
      <c r="B10466" s="387" t="s">
        <v>12187</v>
      </c>
      <c r="C10466" s="387" t="s">
        <v>8351</v>
      </c>
      <c r="D10466" s="387" t="s">
        <v>8349</v>
      </c>
      <c r="E10466" s="378" t="s">
        <v>18302</v>
      </c>
    </row>
    <row r="10467" spans="1:5">
      <c r="A10467" s="387">
        <v>4795</v>
      </c>
      <c r="B10467" s="387" t="s">
        <v>12188</v>
      </c>
      <c r="C10467" s="387" t="s">
        <v>8351</v>
      </c>
      <c r="D10467" s="387" t="s">
        <v>8349</v>
      </c>
      <c r="E10467" s="378" t="s">
        <v>20318</v>
      </c>
    </row>
    <row r="10468" spans="1:5">
      <c r="A10468" s="387">
        <v>39694</v>
      </c>
      <c r="B10468" s="387" t="s">
        <v>12189</v>
      </c>
      <c r="C10468" s="387" t="s">
        <v>8351</v>
      </c>
      <c r="D10468" s="387" t="s">
        <v>8349</v>
      </c>
      <c r="E10468" s="378" t="s">
        <v>20319</v>
      </c>
    </row>
    <row r="10469" spans="1:5">
      <c r="A10469" s="387">
        <v>1292</v>
      </c>
      <c r="B10469" s="387" t="s">
        <v>12190</v>
      </c>
      <c r="C10469" s="387" t="s">
        <v>8351</v>
      </c>
      <c r="D10469" s="387" t="s">
        <v>8349</v>
      </c>
      <c r="E10469" s="378" t="s">
        <v>20320</v>
      </c>
    </row>
    <row r="10470" spans="1:5">
      <c r="A10470" s="387">
        <v>1287</v>
      </c>
      <c r="B10470" s="387" t="s">
        <v>12191</v>
      </c>
      <c r="C10470" s="387" t="s">
        <v>8351</v>
      </c>
      <c r="D10470" s="387" t="s">
        <v>8352</v>
      </c>
      <c r="E10470" s="378" t="s">
        <v>20041</v>
      </c>
    </row>
    <row r="10471" spans="1:5">
      <c r="A10471" s="387">
        <v>1297</v>
      </c>
      <c r="B10471" s="387" t="s">
        <v>12192</v>
      </c>
      <c r="C10471" s="387" t="s">
        <v>8351</v>
      </c>
      <c r="D10471" s="387" t="s">
        <v>8349</v>
      </c>
      <c r="E10471" s="378" t="s">
        <v>4219</v>
      </c>
    </row>
    <row r="10472" spans="1:5">
      <c r="A10472" s="387">
        <v>4786</v>
      </c>
      <c r="B10472" s="387" t="s">
        <v>12193</v>
      </c>
      <c r="C10472" s="387" t="s">
        <v>8351</v>
      </c>
      <c r="D10472" s="387" t="s">
        <v>8367</v>
      </c>
      <c r="E10472" s="378" t="s">
        <v>15543</v>
      </c>
    </row>
    <row r="10473" spans="1:5">
      <c r="A10473" s="387">
        <v>10840</v>
      </c>
      <c r="B10473" s="387" t="s">
        <v>12194</v>
      </c>
      <c r="C10473" s="387" t="s">
        <v>8351</v>
      </c>
      <c r="D10473" s="387" t="s">
        <v>8367</v>
      </c>
      <c r="E10473" s="378" t="s">
        <v>12195</v>
      </c>
    </row>
    <row r="10474" spans="1:5">
      <c r="A10474" s="387">
        <v>10841</v>
      </c>
      <c r="B10474" s="387" t="s">
        <v>12196</v>
      </c>
      <c r="C10474" s="387" t="s">
        <v>8351</v>
      </c>
      <c r="D10474" s="387" t="s">
        <v>8367</v>
      </c>
      <c r="E10474" s="378" t="s">
        <v>12197</v>
      </c>
    </row>
    <row r="10475" spans="1:5">
      <c r="A10475" s="387">
        <v>25980</v>
      </c>
      <c r="B10475" s="387" t="s">
        <v>12198</v>
      </c>
      <c r="C10475" s="387" t="s">
        <v>8351</v>
      </c>
      <c r="D10475" s="387" t="s">
        <v>8367</v>
      </c>
      <c r="E10475" s="378" t="s">
        <v>12199</v>
      </c>
    </row>
    <row r="10476" spans="1:5">
      <c r="A10476" s="387">
        <v>10842</v>
      </c>
      <c r="B10476" s="387" t="s">
        <v>12200</v>
      </c>
      <c r="C10476" s="387" t="s">
        <v>8351</v>
      </c>
      <c r="D10476" s="387" t="s">
        <v>8367</v>
      </c>
      <c r="E10476" s="378" t="s">
        <v>12201</v>
      </c>
    </row>
    <row r="10477" spans="1:5">
      <c r="A10477" s="387">
        <v>21108</v>
      </c>
      <c r="B10477" s="387" t="s">
        <v>12202</v>
      </c>
      <c r="C10477" s="387" t="s">
        <v>8351</v>
      </c>
      <c r="D10477" s="387" t="s">
        <v>8349</v>
      </c>
      <c r="E10477" s="378" t="s">
        <v>20321</v>
      </c>
    </row>
    <row r="10478" spans="1:5">
      <c r="A10478" s="387">
        <v>38180</v>
      </c>
      <c r="B10478" s="387" t="s">
        <v>12203</v>
      </c>
      <c r="C10478" s="387" t="s">
        <v>8351</v>
      </c>
      <c r="D10478" s="387" t="s">
        <v>8349</v>
      </c>
      <c r="E10478" s="378" t="s">
        <v>20322</v>
      </c>
    </row>
    <row r="10479" spans="1:5">
      <c r="A10479" s="387">
        <v>40648</v>
      </c>
      <c r="B10479" s="387" t="s">
        <v>12204</v>
      </c>
      <c r="C10479" s="387" t="s">
        <v>8351</v>
      </c>
      <c r="D10479" s="387" t="s">
        <v>8367</v>
      </c>
      <c r="E10479" s="378" t="s">
        <v>15544</v>
      </c>
    </row>
    <row r="10480" spans="1:5">
      <c r="A10480" s="387">
        <v>40649</v>
      </c>
      <c r="B10480" s="387" t="s">
        <v>12205</v>
      </c>
      <c r="C10480" s="387" t="s">
        <v>8351</v>
      </c>
      <c r="D10480" s="387" t="s">
        <v>8367</v>
      </c>
      <c r="E10480" s="378" t="s">
        <v>15545</v>
      </c>
    </row>
    <row r="10481" spans="1:5">
      <c r="A10481" s="387">
        <v>40650</v>
      </c>
      <c r="B10481" s="387" t="s">
        <v>12206</v>
      </c>
      <c r="C10481" s="387" t="s">
        <v>8351</v>
      </c>
      <c r="D10481" s="387" t="s">
        <v>8367</v>
      </c>
      <c r="E10481" s="378" t="s">
        <v>15546</v>
      </c>
    </row>
    <row r="10482" spans="1:5">
      <c r="A10482" s="387">
        <v>40651</v>
      </c>
      <c r="B10482" s="387" t="s">
        <v>12207</v>
      </c>
      <c r="C10482" s="387" t="s">
        <v>8351</v>
      </c>
      <c r="D10482" s="387" t="s">
        <v>8367</v>
      </c>
      <c r="E10482" s="378" t="s">
        <v>15547</v>
      </c>
    </row>
    <row r="10483" spans="1:5">
      <c r="A10483" s="387">
        <v>40652</v>
      </c>
      <c r="B10483" s="387" t="s">
        <v>12208</v>
      </c>
      <c r="C10483" s="387" t="s">
        <v>8351</v>
      </c>
      <c r="D10483" s="387" t="s">
        <v>8367</v>
      </c>
      <c r="E10483" s="378" t="s">
        <v>15548</v>
      </c>
    </row>
    <row r="10484" spans="1:5">
      <c r="A10484" s="387">
        <v>40647</v>
      </c>
      <c r="B10484" s="387" t="s">
        <v>12209</v>
      </c>
      <c r="C10484" s="387" t="s">
        <v>8351</v>
      </c>
      <c r="D10484" s="387" t="s">
        <v>8367</v>
      </c>
      <c r="E10484" s="378" t="s">
        <v>15549</v>
      </c>
    </row>
    <row r="10485" spans="1:5">
      <c r="A10485" s="387">
        <v>40653</v>
      </c>
      <c r="B10485" s="387" t="s">
        <v>12210</v>
      </c>
      <c r="C10485" s="387" t="s">
        <v>8351</v>
      </c>
      <c r="D10485" s="387" t="s">
        <v>8367</v>
      </c>
      <c r="E10485" s="378" t="s">
        <v>15550</v>
      </c>
    </row>
    <row r="10486" spans="1:5">
      <c r="A10486" s="387">
        <v>36178</v>
      </c>
      <c r="B10486" s="387" t="s">
        <v>12211</v>
      </c>
      <c r="C10486" s="387" t="s">
        <v>8354</v>
      </c>
      <c r="D10486" s="387" t="s">
        <v>8349</v>
      </c>
      <c r="E10486" s="378" t="s">
        <v>2979</v>
      </c>
    </row>
    <row r="10487" spans="1:5">
      <c r="A10487" s="387">
        <v>38195</v>
      </c>
      <c r="B10487" s="387" t="s">
        <v>12212</v>
      </c>
      <c r="C10487" s="387" t="s">
        <v>8351</v>
      </c>
      <c r="D10487" s="387" t="s">
        <v>8349</v>
      </c>
      <c r="E10487" s="378" t="s">
        <v>18691</v>
      </c>
    </row>
    <row r="10488" spans="1:5">
      <c r="A10488" s="387">
        <v>38181</v>
      </c>
      <c r="B10488" s="387" t="s">
        <v>12213</v>
      </c>
      <c r="C10488" s="387" t="s">
        <v>8351</v>
      </c>
      <c r="D10488" s="387" t="s">
        <v>8349</v>
      </c>
      <c r="E10488" s="378" t="s">
        <v>20323</v>
      </c>
    </row>
    <row r="10489" spans="1:5">
      <c r="A10489" s="387">
        <v>38182</v>
      </c>
      <c r="B10489" s="387" t="s">
        <v>12214</v>
      </c>
      <c r="C10489" s="387" t="s">
        <v>8351</v>
      </c>
      <c r="D10489" s="387" t="s">
        <v>8349</v>
      </c>
      <c r="E10489" s="378" t="s">
        <v>20324</v>
      </c>
    </row>
    <row r="10490" spans="1:5">
      <c r="A10490" s="387">
        <v>38186</v>
      </c>
      <c r="B10490" s="387" t="s">
        <v>12215</v>
      </c>
      <c r="C10490" s="387" t="s">
        <v>8351</v>
      </c>
      <c r="D10490" s="387" t="s">
        <v>8349</v>
      </c>
      <c r="E10490" s="378" t="s">
        <v>20325</v>
      </c>
    </row>
    <row r="10491" spans="1:5">
      <c r="A10491" s="387">
        <v>38185</v>
      </c>
      <c r="B10491" s="387" t="s">
        <v>12216</v>
      </c>
      <c r="C10491" s="387" t="s">
        <v>8351</v>
      </c>
      <c r="D10491" s="387" t="s">
        <v>8349</v>
      </c>
      <c r="E10491" s="378" t="s">
        <v>20326</v>
      </c>
    </row>
    <row r="10492" spans="1:5">
      <c r="A10492" s="387">
        <v>40654</v>
      </c>
      <c r="B10492" s="387" t="s">
        <v>12217</v>
      </c>
      <c r="C10492" s="387" t="s">
        <v>8351</v>
      </c>
      <c r="D10492" s="387" t="s">
        <v>8367</v>
      </c>
      <c r="E10492" s="378" t="s">
        <v>15551</v>
      </c>
    </row>
    <row r="10493" spans="1:5">
      <c r="A10493" s="387">
        <v>25981</v>
      </c>
      <c r="B10493" s="387" t="s">
        <v>12218</v>
      </c>
      <c r="C10493" s="387" t="s">
        <v>8351</v>
      </c>
      <c r="D10493" s="387" t="s">
        <v>8367</v>
      </c>
      <c r="E10493" s="378" t="s">
        <v>12219</v>
      </c>
    </row>
    <row r="10494" spans="1:5">
      <c r="A10494" s="387">
        <v>4822</v>
      </c>
      <c r="B10494" s="387" t="s">
        <v>12220</v>
      </c>
      <c r="C10494" s="387" t="s">
        <v>8351</v>
      </c>
      <c r="D10494" s="387" t="s">
        <v>8367</v>
      </c>
      <c r="E10494" s="378" t="s">
        <v>15552</v>
      </c>
    </row>
    <row r="10495" spans="1:5">
      <c r="A10495" s="387">
        <v>4818</v>
      </c>
      <c r="B10495" s="387" t="s">
        <v>12221</v>
      </c>
      <c r="C10495" s="387" t="s">
        <v>8351</v>
      </c>
      <c r="D10495" s="387" t="s">
        <v>8367</v>
      </c>
      <c r="E10495" s="378" t="s">
        <v>15553</v>
      </c>
    </row>
    <row r="10496" spans="1:5">
      <c r="A10496" s="387">
        <v>39567</v>
      </c>
      <c r="B10496" s="387" t="s">
        <v>12222</v>
      </c>
      <c r="C10496" s="387" t="s">
        <v>8351</v>
      </c>
      <c r="D10496" s="387" t="s">
        <v>8349</v>
      </c>
      <c r="E10496" s="378" t="s">
        <v>20327</v>
      </c>
    </row>
    <row r="10497" spans="1:5">
      <c r="A10497" s="387">
        <v>39566</v>
      </c>
      <c r="B10497" s="387" t="s">
        <v>12223</v>
      </c>
      <c r="C10497" s="387" t="s">
        <v>8351</v>
      </c>
      <c r="D10497" s="387" t="s">
        <v>8349</v>
      </c>
      <c r="E10497" s="378" t="s">
        <v>7285</v>
      </c>
    </row>
    <row r="10498" spans="1:5">
      <c r="A10498" s="387">
        <v>39416</v>
      </c>
      <c r="B10498" s="387" t="s">
        <v>12224</v>
      </c>
      <c r="C10498" s="387" t="s">
        <v>8351</v>
      </c>
      <c r="D10498" s="387" t="s">
        <v>8349</v>
      </c>
      <c r="E10498" s="378" t="s">
        <v>14237</v>
      </c>
    </row>
    <row r="10499" spans="1:5">
      <c r="A10499" s="387">
        <v>39417</v>
      </c>
      <c r="B10499" s="387" t="s">
        <v>12225</v>
      </c>
      <c r="C10499" s="387" t="s">
        <v>8351</v>
      </c>
      <c r="D10499" s="387" t="s">
        <v>8349</v>
      </c>
      <c r="E10499" s="378" t="s">
        <v>14972</v>
      </c>
    </row>
    <row r="10500" spans="1:5">
      <c r="A10500" s="387">
        <v>39414</v>
      </c>
      <c r="B10500" s="387" t="s">
        <v>12226</v>
      </c>
      <c r="C10500" s="387" t="s">
        <v>8351</v>
      </c>
      <c r="D10500" s="387" t="s">
        <v>8349</v>
      </c>
      <c r="E10500" s="378" t="s">
        <v>15554</v>
      </c>
    </row>
    <row r="10501" spans="1:5">
      <c r="A10501" s="387">
        <v>39415</v>
      </c>
      <c r="B10501" s="387" t="s">
        <v>12227</v>
      </c>
      <c r="C10501" s="387" t="s">
        <v>8351</v>
      </c>
      <c r="D10501" s="387" t="s">
        <v>8349</v>
      </c>
      <c r="E10501" s="378" t="s">
        <v>20328</v>
      </c>
    </row>
    <row r="10502" spans="1:5">
      <c r="A10502" s="387">
        <v>39412</v>
      </c>
      <c r="B10502" s="387" t="s">
        <v>12229</v>
      </c>
      <c r="C10502" s="387" t="s">
        <v>8351</v>
      </c>
      <c r="D10502" s="387" t="s">
        <v>8352</v>
      </c>
      <c r="E10502" s="378" t="s">
        <v>5225</v>
      </c>
    </row>
    <row r="10503" spans="1:5">
      <c r="A10503" s="387">
        <v>39413</v>
      </c>
      <c r="B10503" s="387" t="s">
        <v>12230</v>
      </c>
      <c r="C10503" s="387" t="s">
        <v>8351</v>
      </c>
      <c r="D10503" s="387" t="s">
        <v>8349</v>
      </c>
      <c r="E10503" s="378" t="s">
        <v>19548</v>
      </c>
    </row>
    <row r="10504" spans="1:5">
      <c r="A10504" s="387">
        <v>11062</v>
      </c>
      <c r="B10504" s="387" t="s">
        <v>12232</v>
      </c>
      <c r="C10504" s="387" t="s">
        <v>8351</v>
      </c>
      <c r="D10504" s="387" t="s">
        <v>8349</v>
      </c>
      <c r="E10504" s="378" t="s">
        <v>20329</v>
      </c>
    </row>
    <row r="10505" spans="1:5">
      <c r="A10505" s="387">
        <v>11063</v>
      </c>
      <c r="B10505" s="387" t="s">
        <v>12233</v>
      </c>
      <c r="C10505" s="387" t="s">
        <v>8351</v>
      </c>
      <c r="D10505" s="387" t="s">
        <v>8349</v>
      </c>
      <c r="E10505" s="378" t="s">
        <v>20330</v>
      </c>
    </row>
    <row r="10506" spans="1:5">
      <c r="A10506" s="387">
        <v>13521</v>
      </c>
      <c r="B10506" s="387" t="s">
        <v>12234</v>
      </c>
      <c r="C10506" s="387" t="s">
        <v>8354</v>
      </c>
      <c r="D10506" s="387" t="s">
        <v>8367</v>
      </c>
      <c r="E10506" s="378" t="s">
        <v>15555</v>
      </c>
    </row>
    <row r="10507" spans="1:5">
      <c r="A10507" s="387">
        <v>10851</v>
      </c>
      <c r="B10507" s="387" t="s">
        <v>12235</v>
      </c>
      <c r="C10507" s="387" t="s">
        <v>8354</v>
      </c>
      <c r="D10507" s="387" t="s">
        <v>8349</v>
      </c>
      <c r="E10507" s="378" t="s">
        <v>20331</v>
      </c>
    </row>
    <row r="10508" spans="1:5">
      <c r="A10508" s="387">
        <v>39515</v>
      </c>
      <c r="B10508" s="387" t="s">
        <v>12236</v>
      </c>
      <c r="C10508" s="387" t="s">
        <v>8354</v>
      </c>
      <c r="D10508" s="387" t="s">
        <v>8367</v>
      </c>
      <c r="E10508" s="378" t="s">
        <v>5381</v>
      </c>
    </row>
    <row r="10509" spans="1:5">
      <c r="A10509" s="387">
        <v>39516</v>
      </c>
      <c r="B10509" s="387" t="s">
        <v>12237</v>
      </c>
      <c r="C10509" s="387" t="s">
        <v>8354</v>
      </c>
      <c r="D10509" s="387" t="s">
        <v>8367</v>
      </c>
      <c r="E10509" s="378" t="s">
        <v>15556</v>
      </c>
    </row>
    <row r="10510" spans="1:5">
      <c r="A10510" s="387">
        <v>39514</v>
      </c>
      <c r="B10510" s="387" t="s">
        <v>12238</v>
      </c>
      <c r="C10510" s="387" t="s">
        <v>8354</v>
      </c>
      <c r="D10510" s="387" t="s">
        <v>8367</v>
      </c>
      <c r="E10510" s="378" t="s">
        <v>1857</v>
      </c>
    </row>
    <row r="10511" spans="1:5">
      <c r="A10511" s="387">
        <v>4812</v>
      </c>
      <c r="B10511" s="387" t="s">
        <v>12239</v>
      </c>
      <c r="C10511" s="387" t="s">
        <v>8351</v>
      </c>
      <c r="D10511" s="387" t="s">
        <v>8349</v>
      </c>
      <c r="E10511" s="378" t="s">
        <v>7813</v>
      </c>
    </row>
    <row r="10512" spans="1:5">
      <c r="A10512" s="387">
        <v>10849</v>
      </c>
      <c r="B10512" s="387" t="s">
        <v>12240</v>
      </c>
      <c r="C10512" s="387" t="s">
        <v>8354</v>
      </c>
      <c r="D10512" s="387" t="s">
        <v>8367</v>
      </c>
      <c r="E10512" s="378" t="s">
        <v>15557</v>
      </c>
    </row>
    <row r="10513" spans="1:5">
      <c r="A10513" s="387">
        <v>10848</v>
      </c>
      <c r="B10513" s="387" t="s">
        <v>12241</v>
      </c>
      <c r="C10513" s="387" t="s">
        <v>8354</v>
      </c>
      <c r="D10513" s="387" t="s">
        <v>8367</v>
      </c>
      <c r="E10513" s="378" t="s">
        <v>15558</v>
      </c>
    </row>
    <row r="10514" spans="1:5">
      <c r="A10514" s="387">
        <v>4813</v>
      </c>
      <c r="B10514" s="387" t="s">
        <v>12242</v>
      </c>
      <c r="C10514" s="387" t="s">
        <v>8351</v>
      </c>
      <c r="D10514" s="387" t="s">
        <v>8367</v>
      </c>
      <c r="E10514" s="378" t="s">
        <v>15559</v>
      </c>
    </row>
    <row r="10515" spans="1:5">
      <c r="A10515" s="387">
        <v>37560</v>
      </c>
      <c r="B10515" s="387" t="s">
        <v>15560</v>
      </c>
      <c r="C10515" s="387" t="s">
        <v>8354</v>
      </c>
      <c r="D10515" s="387" t="s">
        <v>8367</v>
      </c>
      <c r="E10515" s="378" t="s">
        <v>15561</v>
      </c>
    </row>
    <row r="10516" spans="1:5">
      <c r="A10516" s="387">
        <v>37557</v>
      </c>
      <c r="B10516" s="387" t="s">
        <v>15562</v>
      </c>
      <c r="C10516" s="387" t="s">
        <v>8354</v>
      </c>
      <c r="D10516" s="387" t="s">
        <v>8367</v>
      </c>
      <c r="E10516" s="378" t="s">
        <v>7889</v>
      </c>
    </row>
    <row r="10517" spans="1:5">
      <c r="A10517" s="387">
        <v>37556</v>
      </c>
      <c r="B10517" s="387" t="s">
        <v>15563</v>
      </c>
      <c r="C10517" s="387" t="s">
        <v>8354</v>
      </c>
      <c r="D10517" s="387" t="s">
        <v>8367</v>
      </c>
      <c r="E10517" s="378" t="s">
        <v>13990</v>
      </c>
    </row>
    <row r="10518" spans="1:5">
      <c r="A10518" s="387">
        <v>37559</v>
      </c>
      <c r="B10518" s="387" t="s">
        <v>15564</v>
      </c>
      <c r="C10518" s="387" t="s">
        <v>8354</v>
      </c>
      <c r="D10518" s="387" t="s">
        <v>8367</v>
      </c>
      <c r="E10518" s="378" t="s">
        <v>15565</v>
      </c>
    </row>
    <row r="10519" spans="1:5">
      <c r="A10519" s="387">
        <v>37539</v>
      </c>
      <c r="B10519" s="387" t="s">
        <v>15566</v>
      </c>
      <c r="C10519" s="387" t="s">
        <v>8354</v>
      </c>
      <c r="D10519" s="387" t="s">
        <v>8367</v>
      </c>
      <c r="E10519" s="378" t="s">
        <v>14340</v>
      </c>
    </row>
    <row r="10520" spans="1:5">
      <c r="A10520" s="387">
        <v>37558</v>
      </c>
      <c r="B10520" s="387" t="s">
        <v>15567</v>
      </c>
      <c r="C10520" s="387" t="s">
        <v>8354</v>
      </c>
      <c r="D10520" s="387" t="s">
        <v>8367</v>
      </c>
      <c r="E10520" s="378" t="s">
        <v>15568</v>
      </c>
    </row>
    <row r="10521" spans="1:5">
      <c r="A10521" s="387">
        <v>34723</v>
      </c>
      <c r="B10521" s="387" t="s">
        <v>12244</v>
      </c>
      <c r="C10521" s="387" t="s">
        <v>8351</v>
      </c>
      <c r="D10521" s="387" t="s">
        <v>8367</v>
      </c>
      <c r="E10521" s="378" t="s">
        <v>15569</v>
      </c>
    </row>
    <row r="10522" spans="1:5">
      <c r="A10522" s="387">
        <v>34721</v>
      </c>
      <c r="B10522" s="387" t="s">
        <v>12245</v>
      </c>
      <c r="C10522" s="387" t="s">
        <v>8351</v>
      </c>
      <c r="D10522" s="387" t="s">
        <v>8367</v>
      </c>
      <c r="E10522" s="378" t="s">
        <v>15570</v>
      </c>
    </row>
    <row r="10523" spans="1:5">
      <c r="A10523" s="387">
        <v>4309</v>
      </c>
      <c r="B10523" s="387" t="s">
        <v>12246</v>
      </c>
      <c r="C10523" s="387" t="s">
        <v>8354</v>
      </c>
      <c r="D10523" s="387" t="s">
        <v>8349</v>
      </c>
      <c r="E10523" s="378" t="s">
        <v>12247</v>
      </c>
    </row>
    <row r="10524" spans="1:5">
      <c r="A10524" s="387">
        <v>4307</v>
      </c>
      <c r="B10524" s="387" t="s">
        <v>12248</v>
      </c>
      <c r="C10524" s="387" t="s">
        <v>8354</v>
      </c>
      <c r="D10524" s="387" t="s">
        <v>8349</v>
      </c>
      <c r="E10524" s="378" t="s">
        <v>17784</v>
      </c>
    </row>
    <row r="10525" spans="1:5">
      <c r="A10525" s="387">
        <v>10850</v>
      </c>
      <c r="B10525" s="387" t="s">
        <v>12249</v>
      </c>
      <c r="C10525" s="387" t="s">
        <v>8354</v>
      </c>
      <c r="D10525" s="387" t="s">
        <v>8367</v>
      </c>
      <c r="E10525" s="378" t="s">
        <v>15571</v>
      </c>
    </row>
    <row r="10526" spans="1:5">
      <c r="A10526" s="387">
        <v>42438</v>
      </c>
      <c r="B10526" s="387" t="s">
        <v>12250</v>
      </c>
      <c r="C10526" s="387" t="s">
        <v>8354</v>
      </c>
      <c r="D10526" s="387" t="s">
        <v>8367</v>
      </c>
      <c r="E10526" s="378" t="s">
        <v>15572</v>
      </c>
    </row>
    <row r="10527" spans="1:5">
      <c r="A10527" s="387">
        <v>4792</v>
      </c>
      <c r="B10527" s="387" t="s">
        <v>12251</v>
      </c>
      <c r="C10527" s="387" t="s">
        <v>8351</v>
      </c>
      <c r="D10527" s="387" t="s">
        <v>8349</v>
      </c>
      <c r="E10527" s="378" t="s">
        <v>20332</v>
      </c>
    </row>
    <row r="10528" spans="1:5">
      <c r="A10528" s="387">
        <v>4790</v>
      </c>
      <c r="B10528" s="387" t="s">
        <v>12252</v>
      </c>
      <c r="C10528" s="387" t="s">
        <v>8351</v>
      </c>
      <c r="D10528" s="387" t="s">
        <v>8352</v>
      </c>
      <c r="E10528" s="378" t="s">
        <v>20333</v>
      </c>
    </row>
    <row r="10529" spans="1:5">
      <c r="A10529" s="387">
        <v>40671</v>
      </c>
      <c r="B10529" s="387" t="s">
        <v>12253</v>
      </c>
      <c r="C10529" s="387" t="s">
        <v>8351</v>
      </c>
      <c r="D10529" s="387" t="s">
        <v>8349</v>
      </c>
      <c r="E10529" s="378" t="s">
        <v>20334</v>
      </c>
    </row>
    <row r="10530" spans="1:5">
      <c r="A10530" s="387">
        <v>7552</v>
      </c>
      <c r="B10530" s="387" t="s">
        <v>12254</v>
      </c>
      <c r="C10530" s="387" t="s">
        <v>8354</v>
      </c>
      <c r="D10530" s="387" t="s">
        <v>8349</v>
      </c>
      <c r="E10530" s="378" t="s">
        <v>18848</v>
      </c>
    </row>
    <row r="10531" spans="1:5">
      <c r="A10531" s="387">
        <v>4893</v>
      </c>
      <c r="B10531" s="387" t="s">
        <v>12255</v>
      </c>
      <c r="C10531" s="387" t="s">
        <v>8354</v>
      </c>
      <c r="D10531" s="387" t="s">
        <v>8349</v>
      </c>
      <c r="E10531" s="378" t="s">
        <v>6028</v>
      </c>
    </row>
    <row r="10532" spans="1:5">
      <c r="A10532" s="387">
        <v>4894</v>
      </c>
      <c r="B10532" s="387" t="s">
        <v>12256</v>
      </c>
      <c r="C10532" s="387" t="s">
        <v>8354</v>
      </c>
      <c r="D10532" s="387" t="s">
        <v>8349</v>
      </c>
      <c r="E10532" s="378" t="s">
        <v>6784</v>
      </c>
    </row>
    <row r="10533" spans="1:5">
      <c r="A10533" s="387">
        <v>4888</v>
      </c>
      <c r="B10533" s="387" t="s">
        <v>12257</v>
      </c>
      <c r="C10533" s="387" t="s">
        <v>8354</v>
      </c>
      <c r="D10533" s="387" t="s">
        <v>8349</v>
      </c>
      <c r="E10533" s="378" t="s">
        <v>6125</v>
      </c>
    </row>
    <row r="10534" spans="1:5">
      <c r="A10534" s="387">
        <v>4890</v>
      </c>
      <c r="B10534" s="387" t="s">
        <v>12258</v>
      </c>
      <c r="C10534" s="387" t="s">
        <v>8354</v>
      </c>
      <c r="D10534" s="387" t="s">
        <v>8349</v>
      </c>
      <c r="E10534" s="378" t="s">
        <v>13902</v>
      </c>
    </row>
    <row r="10535" spans="1:5">
      <c r="A10535" s="387">
        <v>12411</v>
      </c>
      <c r="B10535" s="387" t="s">
        <v>12259</v>
      </c>
      <c r="C10535" s="387" t="s">
        <v>8354</v>
      </c>
      <c r="D10535" s="387" t="s">
        <v>8349</v>
      </c>
      <c r="E10535" s="378" t="s">
        <v>15523</v>
      </c>
    </row>
    <row r="10536" spans="1:5">
      <c r="A10536" s="387">
        <v>4891</v>
      </c>
      <c r="B10536" s="387" t="s">
        <v>12260</v>
      </c>
      <c r="C10536" s="387" t="s">
        <v>8354</v>
      </c>
      <c r="D10536" s="387" t="s">
        <v>8349</v>
      </c>
      <c r="E10536" s="378" t="s">
        <v>2924</v>
      </c>
    </row>
    <row r="10537" spans="1:5">
      <c r="A10537" s="387">
        <v>4889</v>
      </c>
      <c r="B10537" s="387" t="s">
        <v>12261</v>
      </c>
      <c r="C10537" s="387" t="s">
        <v>8354</v>
      </c>
      <c r="D10537" s="387" t="s">
        <v>8349</v>
      </c>
      <c r="E10537" s="378" t="s">
        <v>1035</v>
      </c>
    </row>
    <row r="10538" spans="1:5">
      <c r="A10538" s="387">
        <v>4892</v>
      </c>
      <c r="B10538" s="387" t="s">
        <v>12262</v>
      </c>
      <c r="C10538" s="387" t="s">
        <v>8354</v>
      </c>
      <c r="D10538" s="387" t="s">
        <v>8349</v>
      </c>
      <c r="E10538" s="378" t="s">
        <v>13264</v>
      </c>
    </row>
    <row r="10539" spans="1:5">
      <c r="A10539" s="387">
        <v>12412</v>
      </c>
      <c r="B10539" s="387" t="s">
        <v>12263</v>
      </c>
      <c r="C10539" s="387" t="s">
        <v>8354</v>
      </c>
      <c r="D10539" s="387" t="s">
        <v>8349</v>
      </c>
      <c r="E10539" s="378" t="s">
        <v>20335</v>
      </c>
    </row>
    <row r="10540" spans="1:5">
      <c r="A10540" s="387">
        <v>11073</v>
      </c>
      <c r="B10540" s="387" t="s">
        <v>12264</v>
      </c>
      <c r="C10540" s="387" t="s">
        <v>8354</v>
      </c>
      <c r="D10540" s="387" t="s">
        <v>8349</v>
      </c>
      <c r="E10540" s="378" t="s">
        <v>1161</v>
      </c>
    </row>
    <row r="10541" spans="1:5">
      <c r="A10541" s="387">
        <v>11071</v>
      </c>
      <c r="B10541" s="387" t="s">
        <v>12266</v>
      </c>
      <c r="C10541" s="387" t="s">
        <v>8354</v>
      </c>
      <c r="D10541" s="387" t="s">
        <v>8349</v>
      </c>
      <c r="E10541" s="378" t="s">
        <v>4028</v>
      </c>
    </row>
    <row r="10542" spans="1:5">
      <c r="A10542" s="387">
        <v>11072</v>
      </c>
      <c r="B10542" s="387" t="s">
        <v>12267</v>
      </c>
      <c r="C10542" s="387" t="s">
        <v>8354</v>
      </c>
      <c r="D10542" s="387" t="s">
        <v>8349</v>
      </c>
      <c r="E10542" s="378" t="s">
        <v>14275</v>
      </c>
    </row>
    <row r="10543" spans="1:5">
      <c r="A10543" s="387">
        <v>4895</v>
      </c>
      <c r="B10543" s="387" t="s">
        <v>12268</v>
      </c>
      <c r="C10543" s="387" t="s">
        <v>8354</v>
      </c>
      <c r="D10543" s="387" t="s">
        <v>8349</v>
      </c>
      <c r="E10543" s="378" t="s">
        <v>1357</v>
      </c>
    </row>
    <row r="10544" spans="1:5">
      <c r="A10544" s="387">
        <v>4907</v>
      </c>
      <c r="B10544" s="387" t="s">
        <v>12269</v>
      </c>
      <c r="C10544" s="387" t="s">
        <v>8354</v>
      </c>
      <c r="D10544" s="387" t="s">
        <v>8367</v>
      </c>
      <c r="E10544" s="378" t="s">
        <v>15573</v>
      </c>
    </row>
    <row r="10545" spans="1:5">
      <c r="A10545" s="387">
        <v>4902</v>
      </c>
      <c r="B10545" s="387" t="s">
        <v>12270</v>
      </c>
      <c r="C10545" s="387" t="s">
        <v>8354</v>
      </c>
      <c r="D10545" s="387" t="s">
        <v>8367</v>
      </c>
      <c r="E10545" s="378" t="s">
        <v>15574</v>
      </c>
    </row>
    <row r="10546" spans="1:5">
      <c r="A10546" s="387">
        <v>4908</v>
      </c>
      <c r="B10546" s="387" t="s">
        <v>12271</v>
      </c>
      <c r="C10546" s="387" t="s">
        <v>8354</v>
      </c>
      <c r="D10546" s="387" t="s">
        <v>8367</v>
      </c>
      <c r="E10546" s="378" t="s">
        <v>2688</v>
      </c>
    </row>
    <row r="10547" spans="1:5">
      <c r="A10547" s="387">
        <v>4909</v>
      </c>
      <c r="B10547" s="387" t="s">
        <v>12272</v>
      </c>
      <c r="C10547" s="387" t="s">
        <v>8354</v>
      </c>
      <c r="D10547" s="387" t="s">
        <v>8367</v>
      </c>
      <c r="E10547" s="378" t="s">
        <v>15575</v>
      </c>
    </row>
    <row r="10548" spans="1:5">
      <c r="A10548" s="387">
        <v>4903</v>
      </c>
      <c r="B10548" s="387" t="s">
        <v>12273</v>
      </c>
      <c r="C10548" s="387" t="s">
        <v>8354</v>
      </c>
      <c r="D10548" s="387" t="s">
        <v>8367</v>
      </c>
      <c r="E10548" s="378" t="s">
        <v>15576</v>
      </c>
    </row>
    <row r="10549" spans="1:5">
      <c r="A10549" s="387">
        <v>4897</v>
      </c>
      <c r="B10549" s="387" t="s">
        <v>12274</v>
      </c>
      <c r="C10549" s="387" t="s">
        <v>8354</v>
      </c>
      <c r="D10549" s="387" t="s">
        <v>8349</v>
      </c>
      <c r="E10549" s="378" t="s">
        <v>1477</v>
      </c>
    </row>
    <row r="10550" spans="1:5">
      <c r="A10550" s="387">
        <v>4896</v>
      </c>
      <c r="B10550" s="387" t="s">
        <v>12275</v>
      </c>
      <c r="C10550" s="387" t="s">
        <v>8354</v>
      </c>
      <c r="D10550" s="387" t="s">
        <v>8349</v>
      </c>
      <c r="E10550" s="378" t="s">
        <v>1793</v>
      </c>
    </row>
    <row r="10551" spans="1:5">
      <c r="A10551" s="387">
        <v>4900</v>
      </c>
      <c r="B10551" s="387" t="s">
        <v>12276</v>
      </c>
      <c r="C10551" s="387" t="s">
        <v>8354</v>
      </c>
      <c r="D10551" s="387" t="s">
        <v>8349</v>
      </c>
      <c r="E10551" s="378" t="s">
        <v>3426</v>
      </c>
    </row>
    <row r="10552" spans="1:5">
      <c r="A10552" s="387">
        <v>4898</v>
      </c>
      <c r="B10552" s="387" t="s">
        <v>12277</v>
      </c>
      <c r="C10552" s="387" t="s">
        <v>8354</v>
      </c>
      <c r="D10552" s="387" t="s">
        <v>8349</v>
      </c>
      <c r="E10552" s="378" t="s">
        <v>7784</v>
      </c>
    </row>
    <row r="10553" spans="1:5">
      <c r="A10553" s="387">
        <v>4899</v>
      </c>
      <c r="B10553" s="387" t="s">
        <v>12278</v>
      </c>
      <c r="C10553" s="387" t="s">
        <v>8354</v>
      </c>
      <c r="D10553" s="387" t="s">
        <v>8349</v>
      </c>
      <c r="E10553" s="378" t="s">
        <v>4413</v>
      </c>
    </row>
    <row r="10554" spans="1:5">
      <c r="A10554" s="387">
        <v>11096</v>
      </c>
      <c r="B10554" s="387" t="s">
        <v>12279</v>
      </c>
      <c r="C10554" s="387" t="s">
        <v>8437</v>
      </c>
      <c r="D10554" s="387" t="s">
        <v>8349</v>
      </c>
      <c r="E10554" s="378" t="s">
        <v>1541</v>
      </c>
    </row>
    <row r="10555" spans="1:5">
      <c r="A10555" s="387">
        <v>4741</v>
      </c>
      <c r="B10555" s="387" t="s">
        <v>12280</v>
      </c>
      <c r="C10555" s="387" t="s">
        <v>8554</v>
      </c>
      <c r="D10555" s="387" t="s">
        <v>8349</v>
      </c>
      <c r="E10555" s="378" t="s">
        <v>20300</v>
      </c>
    </row>
    <row r="10556" spans="1:5">
      <c r="A10556" s="387">
        <v>4752</v>
      </c>
      <c r="B10556" s="387" t="s">
        <v>12281</v>
      </c>
      <c r="C10556" s="387" t="s">
        <v>8557</v>
      </c>
      <c r="D10556" s="387" t="s">
        <v>8349</v>
      </c>
      <c r="E10556" s="378" t="s">
        <v>18474</v>
      </c>
    </row>
    <row r="10557" spans="1:5">
      <c r="A10557" s="387">
        <v>41091</v>
      </c>
      <c r="B10557" s="387" t="s">
        <v>12282</v>
      </c>
      <c r="C10557" s="387" t="s">
        <v>8559</v>
      </c>
      <c r="D10557" s="387" t="s">
        <v>8349</v>
      </c>
      <c r="E10557" s="378" t="s">
        <v>20267</v>
      </c>
    </row>
    <row r="10558" spans="1:5">
      <c r="A10558" s="387">
        <v>13954</v>
      </c>
      <c r="B10558" s="387" t="s">
        <v>12283</v>
      </c>
      <c r="C10558" s="387" t="s">
        <v>8354</v>
      </c>
      <c r="D10558" s="387" t="s">
        <v>8367</v>
      </c>
      <c r="E10558" s="378" t="s">
        <v>15577</v>
      </c>
    </row>
    <row r="10559" spans="1:5">
      <c r="A10559" s="387">
        <v>3411</v>
      </c>
      <c r="B10559" s="387" t="s">
        <v>12284</v>
      </c>
      <c r="C10559" s="387" t="s">
        <v>8437</v>
      </c>
      <c r="D10559" s="387" t="s">
        <v>8367</v>
      </c>
      <c r="E10559" s="378" t="s">
        <v>18761</v>
      </c>
    </row>
    <row r="10560" spans="1:5">
      <c r="A10560" s="387">
        <v>39995</v>
      </c>
      <c r="B10560" s="387" t="s">
        <v>12285</v>
      </c>
      <c r="C10560" s="387" t="s">
        <v>8554</v>
      </c>
      <c r="D10560" s="387" t="s">
        <v>8367</v>
      </c>
      <c r="E10560" s="378" t="s">
        <v>20336</v>
      </c>
    </row>
    <row r="10561" spans="1:5">
      <c r="A10561" s="387">
        <v>11615</v>
      </c>
      <c r="B10561" s="387" t="s">
        <v>12286</v>
      </c>
      <c r="C10561" s="387" t="s">
        <v>8351</v>
      </c>
      <c r="D10561" s="387" t="s">
        <v>8367</v>
      </c>
      <c r="E10561" s="378" t="s">
        <v>1035</v>
      </c>
    </row>
    <row r="10562" spans="1:5">
      <c r="A10562" s="387">
        <v>3408</v>
      </c>
      <c r="B10562" s="387" t="s">
        <v>12287</v>
      </c>
      <c r="C10562" s="387" t="s">
        <v>8351</v>
      </c>
      <c r="D10562" s="387" t="s">
        <v>8367</v>
      </c>
      <c r="E10562" s="378" t="s">
        <v>3373</v>
      </c>
    </row>
    <row r="10563" spans="1:5">
      <c r="A10563" s="387">
        <v>3409</v>
      </c>
      <c r="B10563" s="387" t="s">
        <v>12288</v>
      </c>
      <c r="C10563" s="387" t="s">
        <v>8351</v>
      </c>
      <c r="D10563" s="387" t="s">
        <v>8367</v>
      </c>
      <c r="E10563" s="378" t="s">
        <v>20337</v>
      </c>
    </row>
    <row r="10564" spans="1:5">
      <c r="A10564" s="387">
        <v>11427</v>
      </c>
      <c r="B10564" s="387" t="s">
        <v>12289</v>
      </c>
      <c r="C10564" s="387" t="s">
        <v>8437</v>
      </c>
      <c r="D10564" s="387" t="s">
        <v>8367</v>
      </c>
      <c r="E10564" s="378" t="s">
        <v>15578</v>
      </c>
    </row>
    <row r="10565" spans="1:5">
      <c r="A10565" s="387">
        <v>4491</v>
      </c>
      <c r="B10565" s="387" t="s">
        <v>12290</v>
      </c>
      <c r="C10565" s="387" t="s">
        <v>8378</v>
      </c>
      <c r="D10565" s="387" t="s">
        <v>8349</v>
      </c>
      <c r="E10565" s="378" t="s">
        <v>667</v>
      </c>
    </row>
    <row r="10566" spans="1:5">
      <c r="A10566" s="387">
        <v>2745</v>
      </c>
      <c r="B10566" s="387" t="s">
        <v>12291</v>
      </c>
      <c r="C10566" s="387" t="s">
        <v>8378</v>
      </c>
      <c r="D10566" s="387" t="s">
        <v>8367</v>
      </c>
      <c r="E10566" s="378" t="s">
        <v>12787</v>
      </c>
    </row>
    <row r="10567" spans="1:5">
      <c r="A10567" s="387">
        <v>14439</v>
      </c>
      <c r="B10567" s="387" t="s">
        <v>12292</v>
      </c>
      <c r="C10567" s="387" t="s">
        <v>8378</v>
      </c>
      <c r="D10567" s="387" t="s">
        <v>8367</v>
      </c>
      <c r="E10567" s="378" t="s">
        <v>1223</v>
      </c>
    </row>
    <row r="10568" spans="1:5">
      <c r="A10568" s="387">
        <v>26022</v>
      </c>
      <c r="B10568" s="387" t="s">
        <v>12293</v>
      </c>
      <c r="C10568" s="387" t="s">
        <v>8354</v>
      </c>
      <c r="D10568" s="387" t="s">
        <v>8349</v>
      </c>
      <c r="E10568" s="378" t="s">
        <v>20338</v>
      </c>
    </row>
    <row r="10569" spans="1:5">
      <c r="A10569" s="387">
        <v>12362</v>
      </c>
      <c r="B10569" s="387" t="s">
        <v>12294</v>
      </c>
      <c r="C10569" s="387" t="s">
        <v>8354</v>
      </c>
      <c r="D10569" s="387" t="s">
        <v>8349</v>
      </c>
      <c r="E10569" s="378" t="s">
        <v>2958</v>
      </c>
    </row>
    <row r="10570" spans="1:5">
      <c r="A10570" s="387">
        <v>421</v>
      </c>
      <c r="B10570" s="387" t="s">
        <v>15579</v>
      </c>
      <c r="C10570" s="387" t="s">
        <v>8354</v>
      </c>
      <c r="D10570" s="387" t="s">
        <v>8367</v>
      </c>
      <c r="E10570" s="378" t="s">
        <v>745</v>
      </c>
    </row>
    <row r="10571" spans="1:5">
      <c r="A10571" s="387">
        <v>14148</v>
      </c>
      <c r="B10571" s="387" t="s">
        <v>12295</v>
      </c>
      <c r="C10571" s="387" t="s">
        <v>8354</v>
      </c>
      <c r="D10571" s="387" t="s">
        <v>8367</v>
      </c>
      <c r="E10571" s="378" t="s">
        <v>1430</v>
      </c>
    </row>
    <row r="10572" spans="1:5">
      <c r="A10572" s="387">
        <v>4341</v>
      </c>
      <c r="B10572" s="387" t="s">
        <v>12296</v>
      </c>
      <c r="C10572" s="387" t="s">
        <v>8354</v>
      </c>
      <c r="D10572" s="387" t="s">
        <v>8367</v>
      </c>
      <c r="E10572" s="378" t="s">
        <v>1592</v>
      </c>
    </row>
    <row r="10573" spans="1:5">
      <c r="A10573" s="387">
        <v>4337</v>
      </c>
      <c r="B10573" s="387" t="s">
        <v>12297</v>
      </c>
      <c r="C10573" s="387" t="s">
        <v>8354</v>
      </c>
      <c r="D10573" s="387" t="s">
        <v>8367</v>
      </c>
      <c r="E10573" s="378" t="s">
        <v>16239</v>
      </c>
    </row>
    <row r="10574" spans="1:5">
      <c r="A10574" s="387">
        <v>4339</v>
      </c>
      <c r="B10574" s="387" t="s">
        <v>12298</v>
      </c>
      <c r="C10574" s="387" t="s">
        <v>8354</v>
      </c>
      <c r="D10574" s="387" t="s">
        <v>8367</v>
      </c>
      <c r="E10574" s="378" t="s">
        <v>815</v>
      </c>
    </row>
    <row r="10575" spans="1:5">
      <c r="A10575" s="387">
        <v>39997</v>
      </c>
      <c r="B10575" s="387" t="s">
        <v>12299</v>
      </c>
      <c r="C10575" s="387" t="s">
        <v>8354</v>
      </c>
      <c r="D10575" s="387" t="s">
        <v>8367</v>
      </c>
      <c r="E10575" s="378" t="s">
        <v>943</v>
      </c>
    </row>
    <row r="10576" spans="1:5">
      <c r="A10576" s="387">
        <v>11971</v>
      </c>
      <c r="B10576" s="387" t="s">
        <v>12300</v>
      </c>
      <c r="C10576" s="387" t="s">
        <v>8354</v>
      </c>
      <c r="D10576" s="387" t="s">
        <v>8367</v>
      </c>
      <c r="E10576" s="378" t="s">
        <v>14744</v>
      </c>
    </row>
    <row r="10577" spans="1:5">
      <c r="A10577" s="387">
        <v>4342</v>
      </c>
      <c r="B10577" s="387" t="s">
        <v>12301</v>
      </c>
      <c r="C10577" s="387" t="s">
        <v>8354</v>
      </c>
      <c r="D10577" s="387" t="s">
        <v>8367</v>
      </c>
      <c r="E10577" s="378" t="s">
        <v>1773</v>
      </c>
    </row>
    <row r="10578" spans="1:5">
      <c r="A10578" s="387">
        <v>4330</v>
      </c>
      <c r="B10578" s="387" t="s">
        <v>12302</v>
      </c>
      <c r="C10578" s="387" t="s">
        <v>8354</v>
      </c>
      <c r="D10578" s="387" t="s">
        <v>8367</v>
      </c>
      <c r="E10578" s="378" t="s">
        <v>879</v>
      </c>
    </row>
    <row r="10579" spans="1:5">
      <c r="A10579" s="387">
        <v>4340</v>
      </c>
      <c r="B10579" s="387" t="s">
        <v>12303</v>
      </c>
      <c r="C10579" s="387" t="s">
        <v>8354</v>
      </c>
      <c r="D10579" s="387" t="s">
        <v>8367</v>
      </c>
      <c r="E10579" s="378" t="s">
        <v>6643</v>
      </c>
    </row>
    <row r="10580" spans="1:5">
      <c r="A10580" s="387">
        <v>5088</v>
      </c>
      <c r="B10580" s="387" t="s">
        <v>12304</v>
      </c>
      <c r="C10580" s="387" t="s">
        <v>8354</v>
      </c>
      <c r="D10580" s="387" t="s">
        <v>8349</v>
      </c>
      <c r="E10580" s="378" t="s">
        <v>18486</v>
      </c>
    </row>
    <row r="10581" spans="1:5">
      <c r="A10581" s="387">
        <v>11154</v>
      </c>
      <c r="B10581" s="387" t="s">
        <v>12305</v>
      </c>
      <c r="C10581" s="387" t="s">
        <v>8354</v>
      </c>
      <c r="D10581" s="387" t="s">
        <v>8349</v>
      </c>
      <c r="E10581" s="378" t="s">
        <v>20339</v>
      </c>
    </row>
    <row r="10582" spans="1:5">
      <c r="A10582" s="387">
        <v>4989</v>
      </c>
      <c r="B10582" s="387" t="s">
        <v>12306</v>
      </c>
      <c r="C10582" s="387" t="s">
        <v>8354</v>
      </c>
      <c r="D10582" s="387" t="s">
        <v>8349</v>
      </c>
      <c r="E10582" s="378" t="s">
        <v>20340</v>
      </c>
    </row>
    <row r="10583" spans="1:5">
      <c r="A10583" s="387">
        <v>4982</v>
      </c>
      <c r="B10583" s="387" t="s">
        <v>12307</v>
      </c>
      <c r="C10583" s="387" t="s">
        <v>8354</v>
      </c>
      <c r="D10583" s="387" t="s">
        <v>8349</v>
      </c>
      <c r="E10583" s="378" t="s">
        <v>20341</v>
      </c>
    </row>
    <row r="10584" spans="1:5">
      <c r="A10584" s="387">
        <v>4962</v>
      </c>
      <c r="B10584" s="387" t="s">
        <v>12308</v>
      </c>
      <c r="C10584" s="387" t="s">
        <v>8354</v>
      </c>
      <c r="D10584" s="387" t="s">
        <v>8349</v>
      </c>
      <c r="E10584" s="378" t="s">
        <v>20342</v>
      </c>
    </row>
    <row r="10585" spans="1:5">
      <c r="A10585" s="387">
        <v>4981</v>
      </c>
      <c r="B10585" s="387" t="s">
        <v>12309</v>
      </c>
      <c r="C10585" s="387" t="s">
        <v>8354</v>
      </c>
      <c r="D10585" s="387" t="s">
        <v>8352</v>
      </c>
      <c r="E10585" s="378" t="s">
        <v>20343</v>
      </c>
    </row>
    <row r="10586" spans="1:5">
      <c r="A10586" s="387">
        <v>4964</v>
      </c>
      <c r="B10586" s="387" t="s">
        <v>12310</v>
      </c>
      <c r="C10586" s="387" t="s">
        <v>8354</v>
      </c>
      <c r="D10586" s="387" t="s">
        <v>8349</v>
      </c>
      <c r="E10586" s="378" t="s">
        <v>19929</v>
      </c>
    </row>
    <row r="10587" spans="1:5">
      <c r="A10587" s="387">
        <v>4992</v>
      </c>
      <c r="B10587" s="387" t="s">
        <v>12311</v>
      </c>
      <c r="C10587" s="387" t="s">
        <v>8354</v>
      </c>
      <c r="D10587" s="387" t="s">
        <v>8349</v>
      </c>
      <c r="E10587" s="378" t="s">
        <v>19633</v>
      </c>
    </row>
    <row r="10588" spans="1:5">
      <c r="A10588" s="387">
        <v>4987</v>
      </c>
      <c r="B10588" s="387" t="s">
        <v>12312</v>
      </c>
      <c r="C10588" s="387" t="s">
        <v>8354</v>
      </c>
      <c r="D10588" s="387" t="s">
        <v>8349</v>
      </c>
      <c r="E10588" s="378" t="s">
        <v>20344</v>
      </c>
    </row>
    <row r="10589" spans="1:5">
      <c r="A10589" s="387">
        <v>39021</v>
      </c>
      <c r="B10589" s="387" t="s">
        <v>12313</v>
      </c>
      <c r="C10589" s="387" t="s">
        <v>8354</v>
      </c>
      <c r="D10589" s="387" t="s">
        <v>8349</v>
      </c>
      <c r="E10589" s="378" t="s">
        <v>20345</v>
      </c>
    </row>
    <row r="10590" spans="1:5">
      <c r="A10590" s="387">
        <v>39022</v>
      </c>
      <c r="B10590" s="387" t="s">
        <v>12314</v>
      </c>
      <c r="C10590" s="387" t="s">
        <v>8354</v>
      </c>
      <c r="D10590" s="387" t="s">
        <v>8352</v>
      </c>
      <c r="E10590" s="378" t="s">
        <v>20346</v>
      </c>
    </row>
    <row r="10591" spans="1:5">
      <c r="A10591" s="387">
        <v>39024</v>
      </c>
      <c r="B10591" s="387" t="s">
        <v>12315</v>
      </c>
      <c r="C10591" s="387" t="s">
        <v>8354</v>
      </c>
      <c r="D10591" s="387" t="s">
        <v>8367</v>
      </c>
      <c r="E10591" s="378" t="s">
        <v>20347</v>
      </c>
    </row>
    <row r="10592" spans="1:5">
      <c r="A10592" s="387">
        <v>4914</v>
      </c>
      <c r="B10592" s="387" t="s">
        <v>12316</v>
      </c>
      <c r="C10592" s="387" t="s">
        <v>8351</v>
      </c>
      <c r="D10592" s="387" t="s">
        <v>8367</v>
      </c>
      <c r="E10592" s="378" t="s">
        <v>20348</v>
      </c>
    </row>
    <row r="10593" spans="1:5">
      <c r="A10593" s="387">
        <v>4917</v>
      </c>
      <c r="B10593" s="387" t="s">
        <v>12317</v>
      </c>
      <c r="C10593" s="387" t="s">
        <v>8351</v>
      </c>
      <c r="D10593" s="387" t="s">
        <v>8367</v>
      </c>
      <c r="E10593" s="378" t="s">
        <v>20349</v>
      </c>
    </row>
    <row r="10594" spans="1:5">
      <c r="A10594" s="387">
        <v>39025</v>
      </c>
      <c r="B10594" s="387" t="s">
        <v>12318</v>
      </c>
      <c r="C10594" s="387" t="s">
        <v>8354</v>
      </c>
      <c r="D10594" s="387" t="s">
        <v>8367</v>
      </c>
      <c r="E10594" s="378" t="s">
        <v>20350</v>
      </c>
    </row>
    <row r="10595" spans="1:5">
      <c r="A10595" s="387">
        <v>4930</v>
      </c>
      <c r="B10595" s="387" t="s">
        <v>12319</v>
      </c>
      <c r="C10595" s="387" t="s">
        <v>8351</v>
      </c>
      <c r="D10595" s="387" t="s">
        <v>8349</v>
      </c>
      <c r="E10595" s="378" t="s">
        <v>20351</v>
      </c>
    </row>
    <row r="10596" spans="1:5">
      <c r="A10596" s="387">
        <v>4922</v>
      </c>
      <c r="B10596" s="387" t="s">
        <v>12320</v>
      </c>
      <c r="C10596" s="387" t="s">
        <v>8351</v>
      </c>
      <c r="D10596" s="387" t="s">
        <v>8367</v>
      </c>
      <c r="E10596" s="378" t="s">
        <v>20352</v>
      </c>
    </row>
    <row r="10597" spans="1:5">
      <c r="A10597" s="387">
        <v>4911</v>
      </c>
      <c r="B10597" s="387" t="s">
        <v>12321</v>
      </c>
      <c r="C10597" s="387" t="s">
        <v>8351</v>
      </c>
      <c r="D10597" s="387" t="s">
        <v>8349</v>
      </c>
      <c r="E10597" s="378" t="s">
        <v>20353</v>
      </c>
    </row>
    <row r="10598" spans="1:5">
      <c r="A10598" s="387">
        <v>37518</v>
      </c>
      <c r="B10598" s="387" t="s">
        <v>12322</v>
      </c>
      <c r="C10598" s="387" t="s">
        <v>8351</v>
      </c>
      <c r="D10598" s="387" t="s">
        <v>8349</v>
      </c>
      <c r="E10598" s="378" t="s">
        <v>20354</v>
      </c>
    </row>
    <row r="10599" spans="1:5">
      <c r="A10599" s="387">
        <v>4910</v>
      </c>
      <c r="B10599" s="387" t="s">
        <v>12323</v>
      </c>
      <c r="C10599" s="387" t="s">
        <v>8351</v>
      </c>
      <c r="D10599" s="387" t="s">
        <v>8349</v>
      </c>
      <c r="E10599" s="378" t="s">
        <v>20355</v>
      </c>
    </row>
    <row r="10600" spans="1:5">
      <c r="A10600" s="387">
        <v>4943</v>
      </c>
      <c r="B10600" s="387" t="s">
        <v>12324</v>
      </c>
      <c r="C10600" s="387" t="s">
        <v>8351</v>
      </c>
      <c r="D10600" s="387" t="s">
        <v>8349</v>
      </c>
      <c r="E10600" s="378" t="s">
        <v>20356</v>
      </c>
    </row>
    <row r="10601" spans="1:5">
      <c r="A10601" s="387">
        <v>5002</v>
      </c>
      <c r="B10601" s="387" t="s">
        <v>12325</v>
      </c>
      <c r="C10601" s="387" t="s">
        <v>8351</v>
      </c>
      <c r="D10601" s="387" t="s">
        <v>8367</v>
      </c>
      <c r="E10601" s="378" t="s">
        <v>20357</v>
      </c>
    </row>
    <row r="10602" spans="1:5">
      <c r="A10602" s="387">
        <v>4977</v>
      </c>
      <c r="B10602" s="387" t="s">
        <v>12326</v>
      </c>
      <c r="C10602" s="387" t="s">
        <v>8351</v>
      </c>
      <c r="D10602" s="387" t="s">
        <v>8367</v>
      </c>
      <c r="E10602" s="378" t="s">
        <v>15580</v>
      </c>
    </row>
    <row r="10603" spans="1:5">
      <c r="A10603" s="387">
        <v>5028</v>
      </c>
      <c r="B10603" s="387" t="s">
        <v>12327</v>
      </c>
      <c r="C10603" s="387" t="s">
        <v>8351</v>
      </c>
      <c r="D10603" s="387" t="s">
        <v>8367</v>
      </c>
      <c r="E10603" s="378" t="s">
        <v>20358</v>
      </c>
    </row>
    <row r="10604" spans="1:5">
      <c r="A10604" s="387">
        <v>4998</v>
      </c>
      <c r="B10604" s="387" t="s">
        <v>12328</v>
      </c>
      <c r="C10604" s="387" t="s">
        <v>8351</v>
      </c>
      <c r="D10604" s="387" t="s">
        <v>8367</v>
      </c>
      <c r="E10604" s="378" t="s">
        <v>20359</v>
      </c>
    </row>
    <row r="10605" spans="1:5">
      <c r="A10605" s="387">
        <v>4969</v>
      </c>
      <c r="B10605" s="387" t="s">
        <v>12329</v>
      </c>
      <c r="C10605" s="387" t="s">
        <v>8351</v>
      </c>
      <c r="D10605" s="387" t="s">
        <v>8367</v>
      </c>
      <c r="E10605" s="378" t="s">
        <v>20360</v>
      </c>
    </row>
    <row r="10606" spans="1:5">
      <c r="A10606" s="387">
        <v>11364</v>
      </c>
      <c r="B10606" s="387" t="s">
        <v>12330</v>
      </c>
      <c r="C10606" s="387" t="s">
        <v>8354</v>
      </c>
      <c r="D10606" s="387" t="s">
        <v>8349</v>
      </c>
      <c r="E10606" s="378" t="s">
        <v>20361</v>
      </c>
    </row>
    <row r="10607" spans="1:5">
      <c r="A10607" s="387">
        <v>11365</v>
      </c>
      <c r="B10607" s="387" t="s">
        <v>12331</v>
      </c>
      <c r="C10607" s="387" t="s">
        <v>8354</v>
      </c>
      <c r="D10607" s="387" t="s">
        <v>8349</v>
      </c>
      <c r="E10607" s="378" t="s">
        <v>20362</v>
      </c>
    </row>
    <row r="10608" spans="1:5">
      <c r="A10608" s="387">
        <v>11366</v>
      </c>
      <c r="B10608" s="387" t="s">
        <v>12332</v>
      </c>
      <c r="C10608" s="387" t="s">
        <v>8354</v>
      </c>
      <c r="D10608" s="387" t="s">
        <v>8349</v>
      </c>
      <c r="E10608" s="378" t="s">
        <v>20363</v>
      </c>
    </row>
    <row r="10609" spans="1:5">
      <c r="A10609" s="387">
        <v>43777</v>
      </c>
      <c r="B10609" s="387" t="s">
        <v>12333</v>
      </c>
      <c r="C10609" s="387" t="s">
        <v>8354</v>
      </c>
      <c r="D10609" s="387" t="s">
        <v>8349</v>
      </c>
      <c r="E10609" s="378" t="s">
        <v>20364</v>
      </c>
    </row>
    <row r="10610" spans="1:5">
      <c r="A10610" s="387">
        <v>20322</v>
      </c>
      <c r="B10610" s="387" t="s">
        <v>12334</v>
      </c>
      <c r="C10610" s="387" t="s">
        <v>8354</v>
      </c>
      <c r="D10610" s="387" t="s">
        <v>8349</v>
      </c>
      <c r="E10610" s="378" t="s">
        <v>20365</v>
      </c>
    </row>
    <row r="10611" spans="1:5">
      <c r="A10611" s="387">
        <v>10553</v>
      </c>
      <c r="B10611" s="387" t="s">
        <v>12335</v>
      </c>
      <c r="C10611" s="387" t="s">
        <v>8354</v>
      </c>
      <c r="D10611" s="387" t="s">
        <v>8349</v>
      </c>
      <c r="E10611" s="378" t="s">
        <v>20366</v>
      </c>
    </row>
    <row r="10612" spans="1:5">
      <c r="A10612" s="387">
        <v>5020</v>
      </c>
      <c r="B10612" s="387" t="s">
        <v>12336</v>
      </c>
      <c r="C10612" s="387" t="s">
        <v>8354</v>
      </c>
      <c r="D10612" s="387" t="s">
        <v>8349</v>
      </c>
      <c r="E10612" s="378" t="s">
        <v>20367</v>
      </c>
    </row>
    <row r="10613" spans="1:5">
      <c r="A10613" s="387">
        <v>10554</v>
      </c>
      <c r="B10613" s="387" t="s">
        <v>12337</v>
      </c>
      <c r="C10613" s="387" t="s">
        <v>8354</v>
      </c>
      <c r="D10613" s="387" t="s">
        <v>8349</v>
      </c>
      <c r="E10613" s="378" t="s">
        <v>20368</v>
      </c>
    </row>
    <row r="10614" spans="1:5">
      <c r="A10614" s="387">
        <v>10555</v>
      </c>
      <c r="B10614" s="387" t="s">
        <v>12338</v>
      </c>
      <c r="C10614" s="387" t="s">
        <v>8354</v>
      </c>
      <c r="D10614" s="387" t="s">
        <v>8349</v>
      </c>
      <c r="E10614" s="378" t="s">
        <v>20369</v>
      </c>
    </row>
    <row r="10615" spans="1:5">
      <c r="A10615" s="387">
        <v>10556</v>
      </c>
      <c r="B10615" s="387" t="s">
        <v>12339</v>
      </c>
      <c r="C10615" s="387" t="s">
        <v>8354</v>
      </c>
      <c r="D10615" s="387" t="s">
        <v>8349</v>
      </c>
      <c r="E10615" s="378" t="s">
        <v>20370</v>
      </c>
    </row>
    <row r="10616" spans="1:5">
      <c r="A10616" s="387">
        <v>39502</v>
      </c>
      <c r="B10616" s="387" t="s">
        <v>12340</v>
      </c>
      <c r="C10616" s="387" t="s">
        <v>8354</v>
      </c>
      <c r="D10616" s="387" t="s">
        <v>8349</v>
      </c>
      <c r="E10616" s="378" t="s">
        <v>20371</v>
      </c>
    </row>
    <row r="10617" spans="1:5">
      <c r="A10617" s="387">
        <v>39504</v>
      </c>
      <c r="B10617" s="387" t="s">
        <v>12341</v>
      </c>
      <c r="C10617" s="387" t="s">
        <v>8354</v>
      </c>
      <c r="D10617" s="387" t="s">
        <v>8349</v>
      </c>
      <c r="E10617" s="378" t="s">
        <v>20372</v>
      </c>
    </row>
    <row r="10618" spans="1:5">
      <c r="A10618" s="387">
        <v>39503</v>
      </c>
      <c r="B10618" s="387" t="s">
        <v>12342</v>
      </c>
      <c r="C10618" s="387" t="s">
        <v>8354</v>
      </c>
      <c r="D10618" s="387" t="s">
        <v>8349</v>
      </c>
      <c r="E10618" s="378" t="s">
        <v>20373</v>
      </c>
    </row>
    <row r="10619" spans="1:5">
      <c r="A10619" s="387">
        <v>39505</v>
      </c>
      <c r="B10619" s="387" t="s">
        <v>12343</v>
      </c>
      <c r="C10619" s="387" t="s">
        <v>8354</v>
      </c>
      <c r="D10619" s="387" t="s">
        <v>8349</v>
      </c>
      <c r="E10619" s="378" t="s">
        <v>20374</v>
      </c>
    </row>
    <row r="10620" spans="1:5">
      <c r="A10620" s="387">
        <v>25969</v>
      </c>
      <c r="B10620" s="387" t="s">
        <v>12344</v>
      </c>
      <c r="C10620" s="387" t="s">
        <v>8354</v>
      </c>
      <c r="D10620" s="387" t="s">
        <v>8367</v>
      </c>
      <c r="E10620" s="378" t="s">
        <v>15581</v>
      </c>
    </row>
    <row r="10621" spans="1:5">
      <c r="A10621" s="387">
        <v>4944</v>
      </c>
      <c r="B10621" s="387" t="s">
        <v>12345</v>
      </c>
      <c r="C10621" s="387" t="s">
        <v>8351</v>
      </c>
      <c r="D10621" s="387" t="s">
        <v>8349</v>
      </c>
      <c r="E10621" s="378" t="s">
        <v>20375</v>
      </c>
    </row>
    <row r="10622" spans="1:5">
      <c r="A10622" s="387">
        <v>21102</v>
      </c>
      <c r="B10622" s="387" t="s">
        <v>12346</v>
      </c>
      <c r="C10622" s="387" t="s">
        <v>8354</v>
      </c>
      <c r="D10622" s="387" t="s">
        <v>8349</v>
      </c>
      <c r="E10622" s="378" t="s">
        <v>14871</v>
      </c>
    </row>
    <row r="10623" spans="1:5">
      <c r="A10623" s="387">
        <v>21101</v>
      </c>
      <c r="B10623" s="387" t="s">
        <v>12347</v>
      </c>
      <c r="C10623" s="387" t="s">
        <v>8354</v>
      </c>
      <c r="D10623" s="387" t="s">
        <v>8349</v>
      </c>
      <c r="E10623" s="378" t="s">
        <v>14261</v>
      </c>
    </row>
    <row r="10624" spans="1:5">
      <c r="A10624" s="387">
        <v>34713</v>
      </c>
      <c r="B10624" s="387" t="s">
        <v>12348</v>
      </c>
      <c r="C10624" s="387" t="s">
        <v>8351</v>
      </c>
      <c r="D10624" s="387" t="s">
        <v>8349</v>
      </c>
      <c r="E10624" s="378" t="s">
        <v>15582</v>
      </c>
    </row>
    <row r="10625" spans="1:5">
      <c r="A10625" s="387">
        <v>4947</v>
      </c>
      <c r="B10625" s="387" t="s">
        <v>12349</v>
      </c>
      <c r="C10625" s="387" t="s">
        <v>8351</v>
      </c>
      <c r="D10625" s="387" t="s">
        <v>8349</v>
      </c>
      <c r="E10625" s="378" t="s">
        <v>20376</v>
      </c>
    </row>
    <row r="10626" spans="1:5">
      <c r="A10626" s="387">
        <v>37563</v>
      </c>
      <c r="B10626" s="387" t="s">
        <v>12350</v>
      </c>
      <c r="C10626" s="387" t="s">
        <v>8351</v>
      </c>
      <c r="D10626" s="387" t="s">
        <v>8349</v>
      </c>
      <c r="E10626" s="378" t="s">
        <v>20377</v>
      </c>
    </row>
    <row r="10627" spans="1:5">
      <c r="A10627" s="387">
        <v>4948</v>
      </c>
      <c r="B10627" s="387" t="s">
        <v>12351</v>
      </c>
      <c r="C10627" s="387" t="s">
        <v>8351</v>
      </c>
      <c r="D10627" s="387" t="s">
        <v>8349</v>
      </c>
      <c r="E10627" s="378" t="s">
        <v>20378</v>
      </c>
    </row>
    <row r="10628" spans="1:5">
      <c r="A10628" s="387">
        <v>37561</v>
      </c>
      <c r="B10628" s="387" t="s">
        <v>12352</v>
      </c>
      <c r="C10628" s="387" t="s">
        <v>8351</v>
      </c>
      <c r="D10628" s="387" t="s">
        <v>8349</v>
      </c>
      <c r="E10628" s="378" t="s">
        <v>20379</v>
      </c>
    </row>
    <row r="10629" spans="1:5">
      <c r="A10629" s="387">
        <v>37562</v>
      </c>
      <c r="B10629" s="387" t="s">
        <v>12353</v>
      </c>
      <c r="C10629" s="387" t="s">
        <v>8351</v>
      </c>
      <c r="D10629" s="387" t="s">
        <v>8349</v>
      </c>
      <c r="E10629" s="378" t="s">
        <v>20380</v>
      </c>
    </row>
    <row r="10630" spans="1:5">
      <c r="A10630" s="387">
        <v>14164</v>
      </c>
      <c r="B10630" s="387" t="s">
        <v>12354</v>
      </c>
      <c r="C10630" s="387" t="s">
        <v>8354</v>
      </c>
      <c r="D10630" s="387" t="s">
        <v>8367</v>
      </c>
      <c r="E10630" s="378" t="s">
        <v>15583</v>
      </c>
    </row>
    <row r="10631" spans="1:5">
      <c r="A10631" s="387">
        <v>14163</v>
      </c>
      <c r="B10631" s="387" t="s">
        <v>12355</v>
      </c>
      <c r="C10631" s="387" t="s">
        <v>8354</v>
      </c>
      <c r="D10631" s="387" t="s">
        <v>8367</v>
      </c>
      <c r="E10631" s="378" t="s">
        <v>15584</v>
      </c>
    </row>
    <row r="10632" spans="1:5">
      <c r="A10632" s="387">
        <v>5051</v>
      </c>
      <c r="B10632" s="387" t="s">
        <v>12356</v>
      </c>
      <c r="C10632" s="387" t="s">
        <v>8354</v>
      </c>
      <c r="D10632" s="387" t="s">
        <v>8367</v>
      </c>
      <c r="E10632" s="378" t="s">
        <v>15585</v>
      </c>
    </row>
    <row r="10633" spans="1:5">
      <c r="A10633" s="387">
        <v>14162</v>
      </c>
      <c r="B10633" s="387" t="s">
        <v>12357</v>
      </c>
      <c r="C10633" s="387" t="s">
        <v>8354</v>
      </c>
      <c r="D10633" s="387" t="s">
        <v>8367</v>
      </c>
      <c r="E10633" s="378" t="s">
        <v>15586</v>
      </c>
    </row>
    <row r="10634" spans="1:5">
      <c r="A10634" s="387">
        <v>5052</v>
      </c>
      <c r="B10634" s="387" t="s">
        <v>12358</v>
      </c>
      <c r="C10634" s="387" t="s">
        <v>8354</v>
      </c>
      <c r="D10634" s="387" t="s">
        <v>8367</v>
      </c>
      <c r="E10634" s="378" t="s">
        <v>15587</v>
      </c>
    </row>
    <row r="10635" spans="1:5">
      <c r="A10635" s="387">
        <v>14166</v>
      </c>
      <c r="B10635" s="387" t="s">
        <v>12359</v>
      </c>
      <c r="C10635" s="387" t="s">
        <v>8354</v>
      </c>
      <c r="D10635" s="387" t="s">
        <v>8367</v>
      </c>
      <c r="E10635" s="378" t="s">
        <v>15588</v>
      </c>
    </row>
    <row r="10636" spans="1:5">
      <c r="A10636" s="387">
        <v>14165</v>
      </c>
      <c r="B10636" s="387" t="s">
        <v>12360</v>
      </c>
      <c r="C10636" s="387" t="s">
        <v>8354</v>
      </c>
      <c r="D10636" s="387" t="s">
        <v>8367</v>
      </c>
      <c r="E10636" s="378" t="s">
        <v>15589</v>
      </c>
    </row>
    <row r="10637" spans="1:5">
      <c r="A10637" s="387">
        <v>5050</v>
      </c>
      <c r="B10637" s="387" t="s">
        <v>12361</v>
      </c>
      <c r="C10637" s="387" t="s">
        <v>8354</v>
      </c>
      <c r="D10637" s="387" t="s">
        <v>8367</v>
      </c>
      <c r="E10637" s="378" t="s">
        <v>15590</v>
      </c>
    </row>
    <row r="10638" spans="1:5">
      <c r="A10638" s="387">
        <v>12366</v>
      </c>
      <c r="B10638" s="387" t="s">
        <v>12362</v>
      </c>
      <c r="C10638" s="387" t="s">
        <v>8354</v>
      </c>
      <c r="D10638" s="387" t="s">
        <v>8367</v>
      </c>
      <c r="E10638" s="378" t="s">
        <v>15591</v>
      </c>
    </row>
    <row r="10639" spans="1:5">
      <c r="A10639" s="387">
        <v>5045</v>
      </c>
      <c r="B10639" s="387" t="s">
        <v>12363</v>
      </c>
      <c r="C10639" s="387" t="s">
        <v>8354</v>
      </c>
      <c r="D10639" s="387" t="s">
        <v>8367</v>
      </c>
      <c r="E10639" s="378" t="s">
        <v>15592</v>
      </c>
    </row>
    <row r="10640" spans="1:5">
      <c r="A10640" s="387">
        <v>5044</v>
      </c>
      <c r="B10640" s="387" t="s">
        <v>12364</v>
      </c>
      <c r="C10640" s="387" t="s">
        <v>8354</v>
      </c>
      <c r="D10640" s="387" t="s">
        <v>8367</v>
      </c>
      <c r="E10640" s="378" t="s">
        <v>15593</v>
      </c>
    </row>
    <row r="10641" spans="1:5">
      <c r="A10641" s="387">
        <v>5055</v>
      </c>
      <c r="B10641" s="387" t="s">
        <v>12365</v>
      </c>
      <c r="C10641" s="387" t="s">
        <v>8354</v>
      </c>
      <c r="D10641" s="387" t="s">
        <v>8367</v>
      </c>
      <c r="E10641" s="378" t="s">
        <v>15594</v>
      </c>
    </row>
    <row r="10642" spans="1:5">
      <c r="A10642" s="387">
        <v>5053</v>
      </c>
      <c r="B10642" s="387" t="s">
        <v>12366</v>
      </c>
      <c r="C10642" s="387" t="s">
        <v>8354</v>
      </c>
      <c r="D10642" s="387" t="s">
        <v>8367</v>
      </c>
      <c r="E10642" s="378" t="s">
        <v>15595</v>
      </c>
    </row>
    <row r="10643" spans="1:5">
      <c r="A10643" s="387">
        <v>5035</v>
      </c>
      <c r="B10643" s="387" t="s">
        <v>12367</v>
      </c>
      <c r="C10643" s="387" t="s">
        <v>8354</v>
      </c>
      <c r="D10643" s="387" t="s">
        <v>8367</v>
      </c>
      <c r="E10643" s="378" t="s">
        <v>15596</v>
      </c>
    </row>
    <row r="10644" spans="1:5">
      <c r="A10644" s="387">
        <v>5036</v>
      </c>
      <c r="B10644" s="387" t="s">
        <v>12368</v>
      </c>
      <c r="C10644" s="387" t="s">
        <v>8354</v>
      </c>
      <c r="D10644" s="387" t="s">
        <v>8367</v>
      </c>
      <c r="E10644" s="378" t="s">
        <v>15597</v>
      </c>
    </row>
    <row r="10645" spans="1:5">
      <c r="A10645" s="387">
        <v>5059</v>
      </c>
      <c r="B10645" s="387" t="s">
        <v>12369</v>
      </c>
      <c r="C10645" s="387" t="s">
        <v>8354</v>
      </c>
      <c r="D10645" s="387" t="s">
        <v>8367</v>
      </c>
      <c r="E10645" s="378" t="s">
        <v>15598</v>
      </c>
    </row>
    <row r="10646" spans="1:5">
      <c r="A10646" s="387">
        <v>5057</v>
      </c>
      <c r="B10646" s="387" t="s">
        <v>12370</v>
      </c>
      <c r="C10646" s="387" t="s">
        <v>8354</v>
      </c>
      <c r="D10646" s="387" t="s">
        <v>8367</v>
      </c>
      <c r="E10646" s="378" t="s">
        <v>15599</v>
      </c>
    </row>
    <row r="10647" spans="1:5">
      <c r="A10647" s="387">
        <v>5033</v>
      </c>
      <c r="B10647" s="387" t="s">
        <v>12371</v>
      </c>
      <c r="C10647" s="387" t="s">
        <v>8354</v>
      </c>
      <c r="D10647" s="387" t="s">
        <v>8367</v>
      </c>
      <c r="E10647" s="378" t="s">
        <v>15600</v>
      </c>
    </row>
    <row r="10648" spans="1:5">
      <c r="A10648" s="387">
        <v>5038</v>
      </c>
      <c r="B10648" s="387" t="s">
        <v>12372</v>
      </c>
      <c r="C10648" s="387" t="s">
        <v>8354</v>
      </c>
      <c r="D10648" s="387" t="s">
        <v>8367</v>
      </c>
      <c r="E10648" s="378" t="s">
        <v>15601</v>
      </c>
    </row>
    <row r="10649" spans="1:5">
      <c r="A10649" s="387">
        <v>12372</v>
      </c>
      <c r="B10649" s="387" t="s">
        <v>12373</v>
      </c>
      <c r="C10649" s="387" t="s">
        <v>8354</v>
      </c>
      <c r="D10649" s="387" t="s">
        <v>8367</v>
      </c>
      <c r="E10649" s="378" t="s">
        <v>15602</v>
      </c>
    </row>
    <row r="10650" spans="1:5">
      <c r="A10650" s="387">
        <v>13339</v>
      </c>
      <c r="B10650" s="387" t="s">
        <v>12374</v>
      </c>
      <c r="C10650" s="387" t="s">
        <v>8354</v>
      </c>
      <c r="D10650" s="387" t="s">
        <v>8367</v>
      </c>
      <c r="E10650" s="378" t="s">
        <v>15603</v>
      </c>
    </row>
    <row r="10651" spans="1:5">
      <c r="A10651" s="387">
        <v>12373</v>
      </c>
      <c r="B10651" s="387" t="s">
        <v>12375</v>
      </c>
      <c r="C10651" s="387" t="s">
        <v>8354</v>
      </c>
      <c r="D10651" s="387" t="s">
        <v>8367</v>
      </c>
      <c r="E10651" s="378" t="s">
        <v>15604</v>
      </c>
    </row>
    <row r="10652" spans="1:5">
      <c r="A10652" s="387">
        <v>12388</v>
      </c>
      <c r="B10652" s="387" t="s">
        <v>12376</v>
      </c>
      <c r="C10652" s="387" t="s">
        <v>8354</v>
      </c>
      <c r="D10652" s="387" t="s">
        <v>8367</v>
      </c>
      <c r="E10652" s="378" t="s">
        <v>15605</v>
      </c>
    </row>
    <row r="10653" spans="1:5">
      <c r="A10653" s="387">
        <v>34695</v>
      </c>
      <c r="B10653" s="387" t="s">
        <v>12377</v>
      </c>
      <c r="C10653" s="387" t="s">
        <v>8354</v>
      </c>
      <c r="D10653" s="387" t="s">
        <v>8367</v>
      </c>
      <c r="E10653" s="378" t="s">
        <v>15606</v>
      </c>
    </row>
    <row r="10654" spans="1:5">
      <c r="A10654" s="387">
        <v>34692</v>
      </c>
      <c r="B10654" s="387" t="s">
        <v>12378</v>
      </c>
      <c r="C10654" s="387" t="s">
        <v>8354</v>
      </c>
      <c r="D10654" s="387" t="s">
        <v>8367</v>
      </c>
      <c r="E10654" s="378" t="s">
        <v>15607</v>
      </c>
    </row>
    <row r="10655" spans="1:5">
      <c r="A10655" s="387">
        <v>2731</v>
      </c>
      <c r="B10655" s="387" t="s">
        <v>12379</v>
      </c>
      <c r="C10655" s="387" t="s">
        <v>8378</v>
      </c>
      <c r="D10655" s="387" t="s">
        <v>8367</v>
      </c>
      <c r="E10655" s="378" t="s">
        <v>14026</v>
      </c>
    </row>
    <row r="10656" spans="1:5">
      <c r="A10656" s="387">
        <v>26028</v>
      </c>
      <c r="B10656" s="387" t="s">
        <v>12380</v>
      </c>
      <c r="C10656" s="387" t="s">
        <v>9575</v>
      </c>
      <c r="D10656" s="387" t="s">
        <v>8349</v>
      </c>
      <c r="E10656" s="378" t="s">
        <v>20381</v>
      </c>
    </row>
    <row r="10657" spans="1:5">
      <c r="A10657" s="387">
        <v>11844</v>
      </c>
      <c r="B10657" s="387" t="s">
        <v>12381</v>
      </c>
      <c r="C10657" s="387" t="s">
        <v>8378</v>
      </c>
      <c r="D10657" s="387" t="s">
        <v>8349</v>
      </c>
      <c r="E10657" s="378" t="s">
        <v>20382</v>
      </c>
    </row>
    <row r="10658" spans="1:5">
      <c r="A10658" s="387">
        <v>4465</v>
      </c>
      <c r="B10658" s="387" t="s">
        <v>12382</v>
      </c>
      <c r="C10658" s="387" t="s">
        <v>8378</v>
      </c>
      <c r="D10658" s="387" t="s">
        <v>8349</v>
      </c>
      <c r="E10658" s="378" t="s">
        <v>9906</v>
      </c>
    </row>
    <row r="10659" spans="1:5">
      <c r="A10659" s="387">
        <v>35273</v>
      </c>
      <c r="B10659" s="387" t="s">
        <v>12383</v>
      </c>
      <c r="C10659" s="387" t="s">
        <v>8378</v>
      </c>
      <c r="D10659" s="387" t="s">
        <v>8349</v>
      </c>
      <c r="E10659" s="378" t="s">
        <v>12384</v>
      </c>
    </row>
    <row r="10660" spans="1:5">
      <c r="A10660" s="387">
        <v>4470</v>
      </c>
      <c r="B10660" s="387" t="s">
        <v>12385</v>
      </c>
      <c r="C10660" s="387" t="s">
        <v>8378</v>
      </c>
      <c r="D10660" s="387" t="s">
        <v>8349</v>
      </c>
      <c r="E10660" s="378" t="s">
        <v>12386</v>
      </c>
    </row>
    <row r="10661" spans="1:5">
      <c r="A10661" s="387">
        <v>20208</v>
      </c>
      <c r="B10661" s="387" t="s">
        <v>12387</v>
      </c>
      <c r="C10661" s="387" t="s">
        <v>8378</v>
      </c>
      <c r="D10661" s="387" t="s">
        <v>8349</v>
      </c>
      <c r="E10661" s="378" t="s">
        <v>20383</v>
      </c>
    </row>
    <row r="10662" spans="1:5">
      <c r="A10662" s="387">
        <v>20204</v>
      </c>
      <c r="B10662" s="387" t="s">
        <v>12388</v>
      </c>
      <c r="C10662" s="387" t="s">
        <v>8378</v>
      </c>
      <c r="D10662" s="387" t="s">
        <v>8349</v>
      </c>
      <c r="E10662" s="378" t="s">
        <v>3119</v>
      </c>
    </row>
    <row r="10663" spans="1:5">
      <c r="A10663" s="387">
        <v>4437</v>
      </c>
      <c r="B10663" s="387" t="s">
        <v>12389</v>
      </c>
      <c r="C10663" s="387" t="s">
        <v>8378</v>
      </c>
      <c r="D10663" s="387" t="s">
        <v>8349</v>
      </c>
      <c r="E10663" s="378" t="s">
        <v>16258</v>
      </c>
    </row>
    <row r="10664" spans="1:5">
      <c r="A10664" s="387">
        <v>14580</v>
      </c>
      <c r="B10664" s="387" t="s">
        <v>12390</v>
      </c>
      <c r="C10664" s="387" t="s">
        <v>8378</v>
      </c>
      <c r="D10664" s="387" t="s">
        <v>8349</v>
      </c>
      <c r="E10664" s="378" t="s">
        <v>16258</v>
      </c>
    </row>
    <row r="10665" spans="1:5">
      <c r="A10665" s="387">
        <v>40304</v>
      </c>
      <c r="B10665" s="387" t="s">
        <v>12391</v>
      </c>
      <c r="C10665" s="387" t="s">
        <v>8437</v>
      </c>
      <c r="D10665" s="387" t="s">
        <v>8349</v>
      </c>
      <c r="E10665" s="378" t="s">
        <v>14042</v>
      </c>
    </row>
    <row r="10666" spans="1:5">
      <c r="A10666" s="387">
        <v>5065</v>
      </c>
      <c r="B10666" s="387" t="s">
        <v>12392</v>
      </c>
      <c r="C10666" s="387" t="s">
        <v>8437</v>
      </c>
      <c r="D10666" s="387" t="s">
        <v>8349</v>
      </c>
      <c r="E10666" s="378" t="s">
        <v>20384</v>
      </c>
    </row>
    <row r="10667" spans="1:5">
      <c r="A10667" s="387">
        <v>5072</v>
      </c>
      <c r="B10667" s="387" t="s">
        <v>12393</v>
      </c>
      <c r="C10667" s="387" t="s">
        <v>8437</v>
      </c>
      <c r="D10667" s="387" t="s">
        <v>8349</v>
      </c>
      <c r="E10667" s="378" t="s">
        <v>5577</v>
      </c>
    </row>
    <row r="10668" spans="1:5">
      <c r="A10668" s="387">
        <v>5066</v>
      </c>
      <c r="B10668" s="387" t="s">
        <v>12394</v>
      </c>
      <c r="C10668" s="387" t="s">
        <v>8437</v>
      </c>
      <c r="D10668" s="387" t="s">
        <v>8349</v>
      </c>
      <c r="E10668" s="378" t="s">
        <v>1213</v>
      </c>
    </row>
    <row r="10669" spans="1:5">
      <c r="A10669" s="387">
        <v>5063</v>
      </c>
      <c r="B10669" s="387" t="s">
        <v>12396</v>
      </c>
      <c r="C10669" s="387" t="s">
        <v>8437</v>
      </c>
      <c r="D10669" s="387" t="s">
        <v>8349</v>
      </c>
      <c r="E10669" s="378" t="s">
        <v>20385</v>
      </c>
    </row>
    <row r="10670" spans="1:5">
      <c r="A10670" s="387">
        <v>20247</v>
      </c>
      <c r="B10670" s="387" t="s">
        <v>12397</v>
      </c>
      <c r="C10670" s="387" t="s">
        <v>8437</v>
      </c>
      <c r="D10670" s="387" t="s">
        <v>8349</v>
      </c>
      <c r="E10670" s="378" t="s">
        <v>4669</v>
      </c>
    </row>
    <row r="10671" spans="1:5">
      <c r="A10671" s="387">
        <v>5074</v>
      </c>
      <c r="B10671" s="387" t="s">
        <v>12398</v>
      </c>
      <c r="C10671" s="387" t="s">
        <v>8437</v>
      </c>
      <c r="D10671" s="387" t="s">
        <v>8349</v>
      </c>
      <c r="E10671" s="378" t="s">
        <v>14370</v>
      </c>
    </row>
    <row r="10672" spans="1:5">
      <c r="A10672" s="387">
        <v>5067</v>
      </c>
      <c r="B10672" s="387" t="s">
        <v>12400</v>
      </c>
      <c r="C10672" s="387" t="s">
        <v>8437</v>
      </c>
      <c r="D10672" s="387" t="s">
        <v>8349</v>
      </c>
      <c r="E10672" s="378" t="s">
        <v>6878</v>
      </c>
    </row>
    <row r="10673" spans="1:5">
      <c r="A10673" s="387">
        <v>5078</v>
      </c>
      <c r="B10673" s="387" t="s">
        <v>12401</v>
      </c>
      <c r="C10673" s="387" t="s">
        <v>8437</v>
      </c>
      <c r="D10673" s="387" t="s">
        <v>8349</v>
      </c>
      <c r="E10673" s="378" t="s">
        <v>6003</v>
      </c>
    </row>
    <row r="10674" spans="1:5">
      <c r="A10674" s="387">
        <v>5068</v>
      </c>
      <c r="B10674" s="387" t="s">
        <v>12403</v>
      </c>
      <c r="C10674" s="387" t="s">
        <v>8437</v>
      </c>
      <c r="D10674" s="387" t="s">
        <v>8349</v>
      </c>
      <c r="E10674" s="378" t="s">
        <v>20386</v>
      </c>
    </row>
    <row r="10675" spans="1:5">
      <c r="A10675" s="387">
        <v>5073</v>
      </c>
      <c r="B10675" s="387" t="s">
        <v>12404</v>
      </c>
      <c r="C10675" s="387" t="s">
        <v>8437</v>
      </c>
      <c r="D10675" s="387" t="s">
        <v>8349</v>
      </c>
      <c r="E10675" s="378" t="s">
        <v>647</v>
      </c>
    </row>
    <row r="10676" spans="1:5">
      <c r="A10676" s="387">
        <v>5069</v>
      </c>
      <c r="B10676" s="387" t="s">
        <v>12405</v>
      </c>
      <c r="C10676" s="387" t="s">
        <v>8437</v>
      </c>
      <c r="D10676" s="387" t="s">
        <v>8349</v>
      </c>
      <c r="E10676" s="378" t="s">
        <v>647</v>
      </c>
    </row>
    <row r="10677" spans="1:5">
      <c r="A10677" s="387">
        <v>5070</v>
      </c>
      <c r="B10677" s="387" t="s">
        <v>12406</v>
      </c>
      <c r="C10677" s="387" t="s">
        <v>8437</v>
      </c>
      <c r="D10677" s="387" t="s">
        <v>8349</v>
      </c>
      <c r="E10677" s="378" t="s">
        <v>16346</v>
      </c>
    </row>
    <row r="10678" spans="1:5">
      <c r="A10678" s="387">
        <v>5071</v>
      </c>
      <c r="B10678" s="387" t="s">
        <v>12407</v>
      </c>
      <c r="C10678" s="387" t="s">
        <v>8437</v>
      </c>
      <c r="D10678" s="387" t="s">
        <v>8349</v>
      </c>
      <c r="E10678" s="378" t="s">
        <v>20386</v>
      </c>
    </row>
    <row r="10679" spans="1:5">
      <c r="A10679" s="387">
        <v>5061</v>
      </c>
      <c r="B10679" s="387" t="s">
        <v>12408</v>
      </c>
      <c r="C10679" s="387" t="s">
        <v>8437</v>
      </c>
      <c r="D10679" s="387" t="s">
        <v>8352</v>
      </c>
      <c r="E10679" s="378" t="s">
        <v>10831</v>
      </c>
    </row>
    <row r="10680" spans="1:5">
      <c r="A10680" s="387">
        <v>5075</v>
      </c>
      <c r="B10680" s="387" t="s">
        <v>12409</v>
      </c>
      <c r="C10680" s="387" t="s">
        <v>8437</v>
      </c>
      <c r="D10680" s="387" t="s">
        <v>8349</v>
      </c>
      <c r="E10680" s="378" t="s">
        <v>20386</v>
      </c>
    </row>
    <row r="10681" spans="1:5">
      <c r="A10681" s="387">
        <v>39027</v>
      </c>
      <c r="B10681" s="387" t="s">
        <v>12410</v>
      </c>
      <c r="C10681" s="387" t="s">
        <v>8437</v>
      </c>
      <c r="D10681" s="387" t="s">
        <v>8349</v>
      </c>
      <c r="E10681" s="378" t="s">
        <v>6765</v>
      </c>
    </row>
    <row r="10682" spans="1:5">
      <c r="A10682" s="387">
        <v>5062</v>
      </c>
      <c r="B10682" s="387" t="s">
        <v>12411</v>
      </c>
      <c r="C10682" s="387" t="s">
        <v>8437</v>
      </c>
      <c r="D10682" s="387" t="s">
        <v>8349</v>
      </c>
      <c r="E10682" s="378" t="s">
        <v>17150</v>
      </c>
    </row>
    <row r="10683" spans="1:5">
      <c r="A10683" s="387">
        <v>40568</v>
      </c>
      <c r="B10683" s="387" t="s">
        <v>12412</v>
      </c>
      <c r="C10683" s="387" t="s">
        <v>8437</v>
      </c>
      <c r="D10683" s="387" t="s">
        <v>8349</v>
      </c>
      <c r="E10683" s="378" t="s">
        <v>3186</v>
      </c>
    </row>
    <row r="10684" spans="1:5">
      <c r="A10684" s="387">
        <v>39026</v>
      </c>
      <c r="B10684" s="387" t="s">
        <v>12413</v>
      </c>
      <c r="C10684" s="387" t="s">
        <v>8437</v>
      </c>
      <c r="D10684" s="387" t="s">
        <v>8349</v>
      </c>
      <c r="E10684" s="378" t="s">
        <v>17919</v>
      </c>
    </row>
    <row r="10685" spans="1:5">
      <c r="A10685" s="387">
        <v>42431</v>
      </c>
      <c r="B10685" s="387" t="s">
        <v>12414</v>
      </c>
      <c r="C10685" s="387" t="s">
        <v>8354</v>
      </c>
      <c r="D10685" s="387" t="s">
        <v>8367</v>
      </c>
      <c r="E10685" s="378" t="s">
        <v>15608</v>
      </c>
    </row>
    <row r="10686" spans="1:5">
      <c r="A10686" s="387">
        <v>11149</v>
      </c>
      <c r="B10686" s="387" t="s">
        <v>12415</v>
      </c>
      <c r="C10686" s="387" t="s">
        <v>8362</v>
      </c>
      <c r="D10686" s="387" t="s">
        <v>8349</v>
      </c>
      <c r="E10686" s="378" t="s">
        <v>20387</v>
      </c>
    </row>
    <row r="10687" spans="1:5">
      <c r="A10687" s="387">
        <v>511</v>
      </c>
      <c r="B10687" s="387" t="s">
        <v>12416</v>
      </c>
      <c r="C10687" s="387" t="s">
        <v>8373</v>
      </c>
      <c r="D10687" s="387" t="s">
        <v>8352</v>
      </c>
      <c r="E10687" s="378" t="s">
        <v>5416</v>
      </c>
    </row>
    <row r="10688" spans="1:5">
      <c r="A10688" s="387">
        <v>37540</v>
      </c>
      <c r="B10688" s="387" t="s">
        <v>12417</v>
      </c>
      <c r="C10688" s="387" t="s">
        <v>8354</v>
      </c>
      <c r="D10688" s="387" t="s">
        <v>8349</v>
      </c>
      <c r="E10688" s="378" t="s">
        <v>20388</v>
      </c>
    </row>
    <row r="10689" spans="1:5">
      <c r="A10689" s="387">
        <v>37548</v>
      </c>
      <c r="B10689" s="387" t="s">
        <v>12418</v>
      </c>
      <c r="C10689" s="387" t="s">
        <v>8354</v>
      </c>
      <c r="D10689" s="387" t="s">
        <v>8349</v>
      </c>
      <c r="E10689" s="378" t="s">
        <v>20389</v>
      </c>
    </row>
    <row r="10690" spans="1:5">
      <c r="A10690" s="387">
        <v>39828</v>
      </c>
      <c r="B10690" s="387" t="s">
        <v>12419</v>
      </c>
      <c r="C10690" s="387" t="s">
        <v>8354</v>
      </c>
      <c r="D10690" s="387" t="s">
        <v>8349</v>
      </c>
      <c r="E10690" s="378" t="s">
        <v>20390</v>
      </c>
    </row>
    <row r="10691" spans="1:5">
      <c r="A10691" s="387">
        <v>12273</v>
      </c>
      <c r="B10691" s="387" t="s">
        <v>12420</v>
      </c>
      <c r="C10691" s="387" t="s">
        <v>8354</v>
      </c>
      <c r="D10691" s="387" t="s">
        <v>8367</v>
      </c>
      <c r="E10691" s="378" t="s">
        <v>15609</v>
      </c>
    </row>
    <row r="10692" spans="1:5">
      <c r="A10692" s="387">
        <v>38392</v>
      </c>
      <c r="B10692" s="387" t="s">
        <v>12421</v>
      </c>
      <c r="C10692" s="387" t="s">
        <v>8354</v>
      </c>
      <c r="D10692" s="387" t="s">
        <v>8349</v>
      </c>
      <c r="E10692" s="378" t="s">
        <v>17672</v>
      </c>
    </row>
    <row r="10693" spans="1:5">
      <c r="A10693" s="387">
        <v>11735</v>
      </c>
      <c r="B10693" s="387" t="s">
        <v>12422</v>
      </c>
      <c r="C10693" s="387" t="s">
        <v>8354</v>
      </c>
      <c r="D10693" s="387" t="s">
        <v>8349</v>
      </c>
      <c r="E10693" s="378" t="s">
        <v>10051</v>
      </c>
    </row>
    <row r="10694" spans="1:5">
      <c r="A10694" s="387">
        <v>11737</v>
      </c>
      <c r="B10694" s="387" t="s">
        <v>12423</v>
      </c>
      <c r="C10694" s="387" t="s">
        <v>8354</v>
      </c>
      <c r="D10694" s="387" t="s">
        <v>8349</v>
      </c>
      <c r="E10694" s="378" t="s">
        <v>972</v>
      </c>
    </row>
    <row r="10695" spans="1:5">
      <c r="A10695" s="387">
        <v>11738</v>
      </c>
      <c r="B10695" s="387" t="s">
        <v>12425</v>
      </c>
      <c r="C10695" s="387" t="s">
        <v>8354</v>
      </c>
      <c r="D10695" s="387" t="s">
        <v>8349</v>
      </c>
      <c r="E10695" s="378" t="s">
        <v>11917</v>
      </c>
    </row>
    <row r="10696" spans="1:5">
      <c r="A10696" s="387">
        <v>36143</v>
      </c>
      <c r="B10696" s="387" t="s">
        <v>12426</v>
      </c>
      <c r="C10696" s="387" t="s">
        <v>8354</v>
      </c>
      <c r="D10696" s="387" t="s">
        <v>8349</v>
      </c>
      <c r="E10696" s="378" t="s">
        <v>15610</v>
      </c>
    </row>
    <row r="10697" spans="1:5">
      <c r="A10697" s="387">
        <v>36142</v>
      </c>
      <c r="B10697" s="387" t="s">
        <v>12427</v>
      </c>
      <c r="C10697" s="387" t="s">
        <v>8354</v>
      </c>
      <c r="D10697" s="387" t="s">
        <v>8349</v>
      </c>
      <c r="E10697" s="378" t="s">
        <v>1314</v>
      </c>
    </row>
    <row r="10698" spans="1:5">
      <c r="A10698" s="387">
        <v>36146</v>
      </c>
      <c r="B10698" s="387" t="s">
        <v>12428</v>
      </c>
      <c r="C10698" s="387" t="s">
        <v>8354</v>
      </c>
      <c r="D10698" s="387" t="s">
        <v>8349</v>
      </c>
      <c r="E10698" s="378" t="s">
        <v>20391</v>
      </c>
    </row>
    <row r="10699" spans="1:5">
      <c r="A10699" s="387">
        <v>39015</v>
      </c>
      <c r="B10699" s="387" t="s">
        <v>12429</v>
      </c>
      <c r="C10699" s="387" t="s">
        <v>8354</v>
      </c>
      <c r="D10699" s="387" t="s">
        <v>8367</v>
      </c>
      <c r="E10699" s="378" t="s">
        <v>1122</v>
      </c>
    </row>
    <row r="10700" spans="1:5">
      <c r="A10700" s="387">
        <v>38377</v>
      </c>
      <c r="B10700" s="387" t="s">
        <v>12430</v>
      </c>
      <c r="C10700" s="387" t="s">
        <v>8354</v>
      </c>
      <c r="D10700" s="387" t="s">
        <v>8349</v>
      </c>
      <c r="E10700" s="378" t="s">
        <v>14380</v>
      </c>
    </row>
    <row r="10701" spans="1:5">
      <c r="A10701" s="387">
        <v>38376</v>
      </c>
      <c r="B10701" s="387" t="s">
        <v>12431</v>
      </c>
      <c r="C10701" s="387" t="s">
        <v>8354</v>
      </c>
      <c r="D10701" s="387" t="s">
        <v>8349</v>
      </c>
      <c r="E10701" s="378" t="s">
        <v>18734</v>
      </c>
    </row>
    <row r="10702" spans="1:5">
      <c r="A10702" s="387">
        <v>38116</v>
      </c>
      <c r="B10702" s="387" t="s">
        <v>12433</v>
      </c>
      <c r="C10702" s="387" t="s">
        <v>8354</v>
      </c>
      <c r="D10702" s="387" t="s">
        <v>8349</v>
      </c>
      <c r="E10702" s="378" t="s">
        <v>7290</v>
      </c>
    </row>
    <row r="10703" spans="1:5">
      <c r="A10703" s="387">
        <v>38066</v>
      </c>
      <c r="B10703" s="387" t="s">
        <v>12434</v>
      </c>
      <c r="C10703" s="387" t="s">
        <v>8354</v>
      </c>
      <c r="D10703" s="387" t="s">
        <v>8349</v>
      </c>
      <c r="E10703" s="378" t="s">
        <v>3254</v>
      </c>
    </row>
    <row r="10704" spans="1:5">
      <c r="A10704" s="387">
        <v>38117</v>
      </c>
      <c r="B10704" s="387" t="s">
        <v>12435</v>
      </c>
      <c r="C10704" s="387" t="s">
        <v>8354</v>
      </c>
      <c r="D10704" s="387" t="s">
        <v>8349</v>
      </c>
      <c r="E10704" s="378" t="s">
        <v>3234</v>
      </c>
    </row>
    <row r="10705" spans="1:5">
      <c r="A10705" s="387">
        <v>38067</v>
      </c>
      <c r="B10705" s="387" t="s">
        <v>12436</v>
      </c>
      <c r="C10705" s="387" t="s">
        <v>8354</v>
      </c>
      <c r="D10705" s="387" t="s">
        <v>8349</v>
      </c>
      <c r="E10705" s="378" t="s">
        <v>5143</v>
      </c>
    </row>
    <row r="10706" spans="1:5">
      <c r="A10706" s="387">
        <v>41757</v>
      </c>
      <c r="B10706" s="387" t="s">
        <v>12437</v>
      </c>
      <c r="C10706" s="387" t="s">
        <v>8354</v>
      </c>
      <c r="D10706" s="387" t="s">
        <v>8349</v>
      </c>
      <c r="E10706" s="378" t="s">
        <v>20392</v>
      </c>
    </row>
    <row r="10707" spans="1:5">
      <c r="A10707" s="387">
        <v>11522</v>
      </c>
      <c r="B10707" s="387" t="s">
        <v>12438</v>
      </c>
      <c r="C10707" s="387" t="s">
        <v>8354</v>
      </c>
      <c r="D10707" s="387" t="s">
        <v>8349</v>
      </c>
      <c r="E10707" s="378" t="s">
        <v>12131</v>
      </c>
    </row>
    <row r="10708" spans="1:5">
      <c r="A10708" s="387">
        <v>43600</v>
      </c>
      <c r="B10708" s="387" t="s">
        <v>12439</v>
      </c>
      <c r="C10708" s="387" t="s">
        <v>8354</v>
      </c>
      <c r="D10708" s="387" t="s">
        <v>8349</v>
      </c>
      <c r="E10708" s="378" t="s">
        <v>15611</v>
      </c>
    </row>
    <row r="10709" spans="1:5">
      <c r="A10709" s="387">
        <v>5080</v>
      </c>
      <c r="B10709" s="387" t="s">
        <v>12441</v>
      </c>
      <c r="C10709" s="387" t="s">
        <v>8354</v>
      </c>
      <c r="D10709" s="387" t="s">
        <v>8349</v>
      </c>
      <c r="E10709" s="378" t="s">
        <v>20035</v>
      </c>
    </row>
    <row r="10710" spans="1:5">
      <c r="A10710" s="387">
        <v>38168</v>
      </c>
      <c r="B10710" s="387" t="s">
        <v>12442</v>
      </c>
      <c r="C10710" s="387" t="s">
        <v>8354</v>
      </c>
      <c r="D10710" s="387" t="s">
        <v>8349</v>
      </c>
      <c r="E10710" s="378" t="s">
        <v>2035</v>
      </c>
    </row>
    <row r="10711" spans="1:5">
      <c r="A10711" s="387">
        <v>43601</v>
      </c>
      <c r="B10711" s="387" t="s">
        <v>12443</v>
      </c>
      <c r="C10711" s="387" t="s">
        <v>8354</v>
      </c>
      <c r="D10711" s="387" t="s">
        <v>8349</v>
      </c>
      <c r="E10711" s="378" t="s">
        <v>19422</v>
      </c>
    </row>
    <row r="10712" spans="1:5">
      <c r="A10712" s="387">
        <v>13393</v>
      </c>
      <c r="B10712" s="387" t="s">
        <v>12444</v>
      </c>
      <c r="C10712" s="387" t="s">
        <v>8354</v>
      </c>
      <c r="D10712" s="387" t="s">
        <v>8349</v>
      </c>
      <c r="E10712" s="378" t="s">
        <v>20393</v>
      </c>
    </row>
    <row r="10713" spans="1:5">
      <c r="A10713" s="387">
        <v>13395</v>
      </c>
      <c r="B10713" s="387" t="s">
        <v>12445</v>
      </c>
      <c r="C10713" s="387" t="s">
        <v>8354</v>
      </c>
      <c r="D10713" s="387" t="s">
        <v>8349</v>
      </c>
      <c r="E10713" s="378" t="s">
        <v>20394</v>
      </c>
    </row>
    <row r="10714" spans="1:5">
      <c r="A10714" s="387">
        <v>12039</v>
      </c>
      <c r="B10714" s="387" t="s">
        <v>12446</v>
      </c>
      <c r="C10714" s="387" t="s">
        <v>8354</v>
      </c>
      <c r="D10714" s="387" t="s">
        <v>8349</v>
      </c>
      <c r="E10714" s="378" t="s">
        <v>20395</v>
      </c>
    </row>
    <row r="10715" spans="1:5">
      <c r="A10715" s="387">
        <v>13396</v>
      </c>
      <c r="B10715" s="387" t="s">
        <v>12447</v>
      </c>
      <c r="C10715" s="387" t="s">
        <v>8354</v>
      </c>
      <c r="D10715" s="387" t="s">
        <v>8349</v>
      </c>
      <c r="E10715" s="378" t="s">
        <v>20396</v>
      </c>
    </row>
    <row r="10716" spans="1:5">
      <c r="A10716" s="387">
        <v>12041</v>
      </c>
      <c r="B10716" s="387" t="s">
        <v>12448</v>
      </c>
      <c r="C10716" s="387" t="s">
        <v>8354</v>
      </c>
      <c r="D10716" s="387" t="s">
        <v>8349</v>
      </c>
      <c r="E10716" s="378" t="s">
        <v>20397</v>
      </c>
    </row>
    <row r="10717" spans="1:5">
      <c r="A10717" s="387">
        <v>12043</v>
      </c>
      <c r="B10717" s="387" t="s">
        <v>12449</v>
      </c>
      <c r="C10717" s="387" t="s">
        <v>8354</v>
      </c>
      <c r="D10717" s="387" t="s">
        <v>8349</v>
      </c>
      <c r="E10717" s="378" t="s">
        <v>20398</v>
      </c>
    </row>
    <row r="10718" spans="1:5">
      <c r="A10718" s="387">
        <v>39762</v>
      </c>
      <c r="B10718" s="387" t="s">
        <v>12450</v>
      </c>
      <c r="C10718" s="387" t="s">
        <v>8354</v>
      </c>
      <c r="D10718" s="387" t="s">
        <v>8349</v>
      </c>
      <c r="E10718" s="378" t="s">
        <v>20399</v>
      </c>
    </row>
    <row r="10719" spans="1:5">
      <c r="A10719" s="387">
        <v>12042</v>
      </c>
      <c r="B10719" s="387" t="s">
        <v>12451</v>
      </c>
      <c r="C10719" s="387" t="s">
        <v>8354</v>
      </c>
      <c r="D10719" s="387" t="s">
        <v>8349</v>
      </c>
      <c r="E10719" s="378" t="s">
        <v>20400</v>
      </c>
    </row>
    <row r="10720" spans="1:5">
      <c r="A10720" s="387">
        <v>39763</v>
      </c>
      <c r="B10720" s="387" t="s">
        <v>12452</v>
      </c>
      <c r="C10720" s="387" t="s">
        <v>8354</v>
      </c>
      <c r="D10720" s="387" t="s">
        <v>8349</v>
      </c>
      <c r="E10720" s="378" t="s">
        <v>20401</v>
      </c>
    </row>
    <row r="10721" spans="1:5">
      <c r="A10721" s="387">
        <v>39760</v>
      </c>
      <c r="B10721" s="387" t="s">
        <v>12453</v>
      </c>
      <c r="C10721" s="387" t="s">
        <v>8354</v>
      </c>
      <c r="D10721" s="387" t="s">
        <v>8349</v>
      </c>
      <c r="E10721" s="378" t="s">
        <v>20402</v>
      </c>
    </row>
    <row r="10722" spans="1:5">
      <c r="A10722" s="387">
        <v>39756</v>
      </c>
      <c r="B10722" s="387" t="s">
        <v>12454</v>
      </c>
      <c r="C10722" s="387" t="s">
        <v>8354</v>
      </c>
      <c r="D10722" s="387" t="s">
        <v>8349</v>
      </c>
      <c r="E10722" s="378" t="s">
        <v>20403</v>
      </c>
    </row>
    <row r="10723" spans="1:5">
      <c r="A10723" s="387">
        <v>12038</v>
      </c>
      <c r="B10723" s="387" t="s">
        <v>12455</v>
      </c>
      <c r="C10723" s="387" t="s">
        <v>8354</v>
      </c>
      <c r="D10723" s="387" t="s">
        <v>8349</v>
      </c>
      <c r="E10723" s="378" t="s">
        <v>20404</v>
      </c>
    </row>
    <row r="10724" spans="1:5">
      <c r="A10724" s="387">
        <v>39757</v>
      </c>
      <c r="B10724" s="387" t="s">
        <v>12456</v>
      </c>
      <c r="C10724" s="387" t="s">
        <v>8354</v>
      </c>
      <c r="D10724" s="387" t="s">
        <v>8349</v>
      </c>
      <c r="E10724" s="378" t="s">
        <v>20405</v>
      </c>
    </row>
    <row r="10725" spans="1:5">
      <c r="A10725" s="387">
        <v>39758</v>
      </c>
      <c r="B10725" s="387" t="s">
        <v>12457</v>
      </c>
      <c r="C10725" s="387" t="s">
        <v>8354</v>
      </c>
      <c r="D10725" s="387" t="s">
        <v>8349</v>
      </c>
      <c r="E10725" s="378" t="s">
        <v>20406</v>
      </c>
    </row>
    <row r="10726" spans="1:5">
      <c r="A10726" s="387">
        <v>39759</v>
      </c>
      <c r="B10726" s="387" t="s">
        <v>12458</v>
      </c>
      <c r="C10726" s="387" t="s">
        <v>8354</v>
      </c>
      <c r="D10726" s="387" t="s">
        <v>8349</v>
      </c>
      <c r="E10726" s="378" t="s">
        <v>20407</v>
      </c>
    </row>
    <row r="10727" spans="1:5">
      <c r="A10727" s="387">
        <v>39761</v>
      </c>
      <c r="B10727" s="387" t="s">
        <v>12459</v>
      </c>
      <c r="C10727" s="387" t="s">
        <v>8354</v>
      </c>
      <c r="D10727" s="387" t="s">
        <v>8349</v>
      </c>
      <c r="E10727" s="378" t="s">
        <v>20408</v>
      </c>
    </row>
    <row r="10728" spans="1:5">
      <c r="A10728" s="387">
        <v>39805</v>
      </c>
      <c r="B10728" s="387" t="s">
        <v>12460</v>
      </c>
      <c r="C10728" s="387" t="s">
        <v>8354</v>
      </c>
      <c r="D10728" s="387" t="s">
        <v>8349</v>
      </c>
      <c r="E10728" s="378" t="s">
        <v>15612</v>
      </c>
    </row>
    <row r="10729" spans="1:5">
      <c r="A10729" s="387">
        <v>39806</v>
      </c>
      <c r="B10729" s="387" t="s">
        <v>12461</v>
      </c>
      <c r="C10729" s="387" t="s">
        <v>8354</v>
      </c>
      <c r="D10729" s="387" t="s">
        <v>8349</v>
      </c>
      <c r="E10729" s="378" t="s">
        <v>20409</v>
      </c>
    </row>
    <row r="10730" spans="1:5">
      <c r="A10730" s="387">
        <v>39807</v>
      </c>
      <c r="B10730" s="387" t="s">
        <v>12462</v>
      </c>
      <c r="C10730" s="387" t="s">
        <v>8354</v>
      </c>
      <c r="D10730" s="387" t="s">
        <v>8349</v>
      </c>
      <c r="E10730" s="378" t="s">
        <v>20410</v>
      </c>
    </row>
    <row r="10731" spans="1:5">
      <c r="A10731" s="387">
        <v>43100</v>
      </c>
      <c r="B10731" s="387" t="s">
        <v>12463</v>
      </c>
      <c r="C10731" s="387" t="s">
        <v>8354</v>
      </c>
      <c r="D10731" s="387" t="s">
        <v>8349</v>
      </c>
      <c r="E10731" s="378" t="s">
        <v>20411</v>
      </c>
    </row>
    <row r="10732" spans="1:5">
      <c r="A10732" s="387">
        <v>39804</v>
      </c>
      <c r="B10732" s="387" t="s">
        <v>12464</v>
      </c>
      <c r="C10732" s="387" t="s">
        <v>8354</v>
      </c>
      <c r="D10732" s="387" t="s">
        <v>8349</v>
      </c>
      <c r="E10732" s="378" t="s">
        <v>20412</v>
      </c>
    </row>
    <row r="10733" spans="1:5">
      <c r="A10733" s="387">
        <v>39796</v>
      </c>
      <c r="B10733" s="387" t="s">
        <v>12465</v>
      </c>
      <c r="C10733" s="387" t="s">
        <v>8354</v>
      </c>
      <c r="D10733" s="387" t="s">
        <v>8349</v>
      </c>
      <c r="E10733" s="378" t="s">
        <v>20413</v>
      </c>
    </row>
    <row r="10734" spans="1:5">
      <c r="A10734" s="387">
        <v>39797</v>
      </c>
      <c r="B10734" s="387" t="s">
        <v>12466</v>
      </c>
      <c r="C10734" s="387" t="s">
        <v>8354</v>
      </c>
      <c r="D10734" s="387" t="s">
        <v>8352</v>
      </c>
      <c r="E10734" s="378" t="s">
        <v>20414</v>
      </c>
    </row>
    <row r="10735" spans="1:5">
      <c r="A10735" s="387">
        <v>39798</v>
      </c>
      <c r="B10735" s="387" t="s">
        <v>12467</v>
      </c>
      <c r="C10735" s="387" t="s">
        <v>8354</v>
      </c>
      <c r="D10735" s="387" t="s">
        <v>8349</v>
      </c>
      <c r="E10735" s="378" t="s">
        <v>20415</v>
      </c>
    </row>
    <row r="10736" spans="1:5">
      <c r="A10736" s="387">
        <v>39794</v>
      </c>
      <c r="B10736" s="387" t="s">
        <v>12468</v>
      </c>
      <c r="C10736" s="387" t="s">
        <v>8354</v>
      </c>
      <c r="D10736" s="387" t="s">
        <v>8349</v>
      </c>
      <c r="E10736" s="378" t="s">
        <v>18758</v>
      </c>
    </row>
    <row r="10737" spans="1:5">
      <c r="A10737" s="387">
        <v>39795</v>
      </c>
      <c r="B10737" s="387" t="s">
        <v>12469</v>
      </c>
      <c r="C10737" s="387" t="s">
        <v>8354</v>
      </c>
      <c r="D10737" s="387" t="s">
        <v>8349</v>
      </c>
      <c r="E10737" s="378" t="s">
        <v>20416</v>
      </c>
    </row>
    <row r="10738" spans="1:5">
      <c r="A10738" s="387">
        <v>39799</v>
      </c>
      <c r="B10738" s="387" t="s">
        <v>12470</v>
      </c>
      <c r="C10738" s="387" t="s">
        <v>8354</v>
      </c>
      <c r="D10738" s="387" t="s">
        <v>8349</v>
      </c>
      <c r="E10738" s="378" t="s">
        <v>20417</v>
      </c>
    </row>
    <row r="10739" spans="1:5">
      <c r="A10739" s="387">
        <v>39801</v>
      </c>
      <c r="B10739" s="387" t="s">
        <v>12471</v>
      </c>
      <c r="C10739" s="387" t="s">
        <v>8354</v>
      </c>
      <c r="D10739" s="387" t="s">
        <v>8349</v>
      </c>
      <c r="E10739" s="378" t="s">
        <v>19076</v>
      </c>
    </row>
    <row r="10740" spans="1:5">
      <c r="A10740" s="387">
        <v>39802</v>
      </c>
      <c r="B10740" s="387" t="s">
        <v>12472</v>
      </c>
      <c r="C10740" s="387" t="s">
        <v>8354</v>
      </c>
      <c r="D10740" s="387" t="s">
        <v>8349</v>
      </c>
      <c r="E10740" s="378" t="s">
        <v>20418</v>
      </c>
    </row>
    <row r="10741" spans="1:5">
      <c r="A10741" s="387">
        <v>39803</v>
      </c>
      <c r="B10741" s="387" t="s">
        <v>12473</v>
      </c>
      <c r="C10741" s="387" t="s">
        <v>8354</v>
      </c>
      <c r="D10741" s="387" t="s">
        <v>8349</v>
      </c>
      <c r="E10741" s="378" t="s">
        <v>20419</v>
      </c>
    </row>
    <row r="10742" spans="1:5">
      <c r="A10742" s="387">
        <v>39800</v>
      </c>
      <c r="B10742" s="387" t="s">
        <v>12474</v>
      </c>
      <c r="C10742" s="387" t="s">
        <v>8354</v>
      </c>
      <c r="D10742" s="387" t="s">
        <v>8349</v>
      </c>
      <c r="E10742" s="378" t="s">
        <v>18867</v>
      </c>
    </row>
    <row r="10743" spans="1:5">
      <c r="A10743" s="387">
        <v>21059</v>
      </c>
      <c r="B10743" s="387" t="s">
        <v>12475</v>
      </c>
      <c r="C10743" s="387" t="s">
        <v>8354</v>
      </c>
      <c r="D10743" s="387" t="s">
        <v>8367</v>
      </c>
      <c r="E10743" s="378" t="s">
        <v>15613</v>
      </c>
    </row>
    <row r="10744" spans="1:5">
      <c r="A10744" s="387">
        <v>11234</v>
      </c>
      <c r="B10744" s="387" t="s">
        <v>12476</v>
      </c>
      <c r="C10744" s="387" t="s">
        <v>8354</v>
      </c>
      <c r="D10744" s="387" t="s">
        <v>8367</v>
      </c>
      <c r="E10744" s="378" t="s">
        <v>15614</v>
      </c>
    </row>
    <row r="10745" spans="1:5">
      <c r="A10745" s="387">
        <v>21060</v>
      </c>
      <c r="B10745" s="387" t="s">
        <v>12477</v>
      </c>
      <c r="C10745" s="387" t="s">
        <v>8354</v>
      </c>
      <c r="D10745" s="387" t="s">
        <v>8367</v>
      </c>
      <c r="E10745" s="378" t="s">
        <v>15615</v>
      </c>
    </row>
    <row r="10746" spans="1:5">
      <c r="A10746" s="387">
        <v>21061</v>
      </c>
      <c r="B10746" s="387" t="s">
        <v>12478</v>
      </c>
      <c r="C10746" s="387" t="s">
        <v>8354</v>
      </c>
      <c r="D10746" s="387" t="s">
        <v>8367</v>
      </c>
      <c r="E10746" s="378" t="s">
        <v>15616</v>
      </c>
    </row>
    <row r="10747" spans="1:5">
      <c r="A10747" s="387">
        <v>21062</v>
      </c>
      <c r="B10747" s="387" t="s">
        <v>12479</v>
      </c>
      <c r="C10747" s="387" t="s">
        <v>8354</v>
      </c>
      <c r="D10747" s="387" t="s">
        <v>8367</v>
      </c>
      <c r="E10747" s="378" t="s">
        <v>15617</v>
      </c>
    </row>
    <row r="10748" spans="1:5">
      <c r="A10748" s="387">
        <v>11708</v>
      </c>
      <c r="B10748" s="387" t="s">
        <v>12480</v>
      </c>
      <c r="C10748" s="387" t="s">
        <v>8354</v>
      </c>
      <c r="D10748" s="387" t="s">
        <v>8367</v>
      </c>
      <c r="E10748" s="378" t="s">
        <v>14537</v>
      </c>
    </row>
    <row r="10749" spans="1:5">
      <c r="A10749" s="387">
        <v>11709</v>
      </c>
      <c r="B10749" s="387" t="s">
        <v>12481</v>
      </c>
      <c r="C10749" s="387" t="s">
        <v>8354</v>
      </c>
      <c r="D10749" s="387" t="s">
        <v>8367</v>
      </c>
      <c r="E10749" s="378" t="s">
        <v>15618</v>
      </c>
    </row>
    <row r="10750" spans="1:5">
      <c r="A10750" s="387">
        <v>11710</v>
      </c>
      <c r="B10750" s="387" t="s">
        <v>12483</v>
      </c>
      <c r="C10750" s="387" t="s">
        <v>8354</v>
      </c>
      <c r="D10750" s="387" t="s">
        <v>8367</v>
      </c>
      <c r="E10750" s="378" t="s">
        <v>15619</v>
      </c>
    </row>
    <row r="10751" spans="1:5">
      <c r="A10751" s="387">
        <v>11707</v>
      </c>
      <c r="B10751" s="387" t="s">
        <v>12484</v>
      </c>
      <c r="C10751" s="387" t="s">
        <v>8354</v>
      </c>
      <c r="D10751" s="387" t="s">
        <v>8367</v>
      </c>
      <c r="E10751" s="378" t="s">
        <v>14043</v>
      </c>
    </row>
    <row r="10752" spans="1:5">
      <c r="A10752" s="387">
        <v>11739</v>
      </c>
      <c r="B10752" s="387" t="s">
        <v>12485</v>
      </c>
      <c r="C10752" s="387" t="s">
        <v>8354</v>
      </c>
      <c r="D10752" s="387" t="s">
        <v>8349</v>
      </c>
      <c r="E10752" s="378" t="s">
        <v>4570</v>
      </c>
    </row>
    <row r="10753" spans="1:5">
      <c r="A10753" s="387">
        <v>11711</v>
      </c>
      <c r="B10753" s="387" t="s">
        <v>12487</v>
      </c>
      <c r="C10753" s="387" t="s">
        <v>8354</v>
      </c>
      <c r="D10753" s="387" t="s">
        <v>8349</v>
      </c>
      <c r="E10753" s="378" t="s">
        <v>18496</v>
      </c>
    </row>
    <row r="10754" spans="1:5">
      <c r="A10754" s="387">
        <v>5102</v>
      </c>
      <c r="B10754" s="387" t="s">
        <v>12488</v>
      </c>
      <c r="C10754" s="387" t="s">
        <v>8354</v>
      </c>
      <c r="D10754" s="387" t="s">
        <v>8349</v>
      </c>
      <c r="E10754" s="378" t="s">
        <v>3364</v>
      </c>
    </row>
    <row r="10755" spans="1:5">
      <c r="A10755" s="387">
        <v>11741</v>
      </c>
      <c r="B10755" s="387" t="s">
        <v>12489</v>
      </c>
      <c r="C10755" s="387" t="s">
        <v>8354</v>
      </c>
      <c r="D10755" s="387" t="s">
        <v>8349</v>
      </c>
      <c r="E10755" s="378" t="s">
        <v>17317</v>
      </c>
    </row>
    <row r="10756" spans="1:5">
      <c r="A10756" s="387">
        <v>11743</v>
      </c>
      <c r="B10756" s="387" t="s">
        <v>12490</v>
      </c>
      <c r="C10756" s="387" t="s">
        <v>8354</v>
      </c>
      <c r="D10756" s="387" t="s">
        <v>8349</v>
      </c>
      <c r="E10756" s="378" t="s">
        <v>17788</v>
      </c>
    </row>
    <row r="10757" spans="1:5">
      <c r="A10757" s="387">
        <v>11745</v>
      </c>
      <c r="B10757" s="387" t="s">
        <v>12491</v>
      </c>
      <c r="C10757" s="387" t="s">
        <v>8354</v>
      </c>
      <c r="D10757" s="387" t="s">
        <v>8349</v>
      </c>
      <c r="E10757" s="378" t="s">
        <v>280</v>
      </c>
    </row>
    <row r="10758" spans="1:5">
      <c r="A10758" s="387">
        <v>25961</v>
      </c>
      <c r="B10758" s="387" t="s">
        <v>12492</v>
      </c>
      <c r="C10758" s="387" t="s">
        <v>8557</v>
      </c>
      <c r="D10758" s="387" t="s">
        <v>8349</v>
      </c>
      <c r="E10758" s="378" t="s">
        <v>14002</v>
      </c>
    </row>
    <row r="10759" spans="1:5">
      <c r="A10759" s="387">
        <v>40985</v>
      </c>
      <c r="B10759" s="387" t="s">
        <v>12493</v>
      </c>
      <c r="C10759" s="387" t="s">
        <v>8559</v>
      </c>
      <c r="D10759" s="387" t="s">
        <v>8349</v>
      </c>
      <c r="E10759" s="378" t="s">
        <v>19429</v>
      </c>
    </row>
    <row r="10760" spans="1:5">
      <c r="A10760" s="387">
        <v>1088</v>
      </c>
      <c r="B10760" s="387" t="s">
        <v>12494</v>
      </c>
      <c r="C10760" s="387" t="s">
        <v>8354</v>
      </c>
      <c r="D10760" s="387" t="s">
        <v>8367</v>
      </c>
      <c r="E10760" s="378" t="s">
        <v>13935</v>
      </c>
    </row>
    <row r="10761" spans="1:5">
      <c r="A10761" s="387">
        <v>1087</v>
      </c>
      <c r="B10761" s="387" t="s">
        <v>12495</v>
      </c>
      <c r="C10761" s="387" t="s">
        <v>8354</v>
      </c>
      <c r="D10761" s="387" t="s">
        <v>8367</v>
      </c>
      <c r="E10761" s="378" t="s">
        <v>20420</v>
      </c>
    </row>
    <row r="10762" spans="1:5">
      <c r="A10762" s="387">
        <v>38777</v>
      </c>
      <c r="B10762" s="387" t="s">
        <v>12496</v>
      </c>
      <c r="C10762" s="387" t="s">
        <v>8354</v>
      </c>
      <c r="D10762" s="387" t="s">
        <v>8367</v>
      </c>
      <c r="E10762" s="378" t="s">
        <v>16740</v>
      </c>
    </row>
    <row r="10763" spans="1:5">
      <c r="A10763" s="387">
        <v>1086</v>
      </c>
      <c r="B10763" s="387" t="s">
        <v>12497</v>
      </c>
      <c r="C10763" s="387" t="s">
        <v>8354</v>
      </c>
      <c r="D10763" s="387" t="s">
        <v>8367</v>
      </c>
      <c r="E10763" s="378" t="s">
        <v>20421</v>
      </c>
    </row>
    <row r="10764" spans="1:5">
      <c r="A10764" s="387">
        <v>1079</v>
      </c>
      <c r="B10764" s="387" t="s">
        <v>12498</v>
      </c>
      <c r="C10764" s="387" t="s">
        <v>8354</v>
      </c>
      <c r="D10764" s="387" t="s">
        <v>8367</v>
      </c>
      <c r="E10764" s="378" t="s">
        <v>3507</v>
      </c>
    </row>
    <row r="10765" spans="1:5">
      <c r="A10765" s="387">
        <v>39374</v>
      </c>
      <c r="B10765" s="387" t="s">
        <v>12499</v>
      </c>
      <c r="C10765" s="387" t="s">
        <v>8354</v>
      </c>
      <c r="D10765" s="387" t="s">
        <v>8352</v>
      </c>
      <c r="E10765" s="378" t="s">
        <v>20422</v>
      </c>
    </row>
    <row r="10766" spans="1:5">
      <c r="A10766" s="387">
        <v>1082</v>
      </c>
      <c r="B10766" s="387" t="s">
        <v>12500</v>
      </c>
      <c r="C10766" s="387" t="s">
        <v>8354</v>
      </c>
      <c r="D10766" s="387" t="s">
        <v>8367</v>
      </c>
      <c r="E10766" s="378" t="s">
        <v>20423</v>
      </c>
    </row>
    <row r="10767" spans="1:5">
      <c r="A10767" s="387">
        <v>12316</v>
      </c>
      <c r="B10767" s="387" t="s">
        <v>12501</v>
      </c>
      <c r="C10767" s="387" t="s">
        <v>8354</v>
      </c>
      <c r="D10767" s="387" t="s">
        <v>8367</v>
      </c>
      <c r="E10767" s="378" t="s">
        <v>20424</v>
      </c>
    </row>
    <row r="10768" spans="1:5">
      <c r="A10768" s="387">
        <v>12317</v>
      </c>
      <c r="B10768" s="387" t="s">
        <v>12502</v>
      </c>
      <c r="C10768" s="387" t="s">
        <v>8354</v>
      </c>
      <c r="D10768" s="387" t="s">
        <v>8367</v>
      </c>
      <c r="E10768" s="378" t="s">
        <v>20425</v>
      </c>
    </row>
    <row r="10769" spans="1:5">
      <c r="A10769" s="387">
        <v>12318</v>
      </c>
      <c r="B10769" s="387" t="s">
        <v>12503</v>
      </c>
      <c r="C10769" s="387" t="s">
        <v>8354</v>
      </c>
      <c r="D10769" s="387" t="s">
        <v>8367</v>
      </c>
      <c r="E10769" s="378" t="s">
        <v>19934</v>
      </c>
    </row>
    <row r="10770" spans="1:5">
      <c r="A10770" s="387">
        <v>5104</v>
      </c>
      <c r="B10770" s="387" t="s">
        <v>12504</v>
      </c>
      <c r="C10770" s="387" t="s">
        <v>8437</v>
      </c>
      <c r="D10770" s="387" t="s">
        <v>8367</v>
      </c>
      <c r="E10770" s="378" t="s">
        <v>15620</v>
      </c>
    </row>
    <row r="10771" spans="1:5">
      <c r="A10771" s="387">
        <v>26023</v>
      </c>
      <c r="B10771" s="387" t="s">
        <v>12505</v>
      </c>
      <c r="C10771" s="387" t="s">
        <v>8354</v>
      </c>
      <c r="D10771" s="387" t="s">
        <v>8349</v>
      </c>
      <c r="E10771" s="378" t="s">
        <v>20426</v>
      </c>
    </row>
    <row r="10772" spans="1:5">
      <c r="A10772" s="387">
        <v>2710</v>
      </c>
      <c r="B10772" s="387" t="s">
        <v>12506</v>
      </c>
      <c r="C10772" s="387" t="s">
        <v>8354</v>
      </c>
      <c r="D10772" s="387" t="s">
        <v>8349</v>
      </c>
      <c r="E10772" s="378" t="s">
        <v>20427</v>
      </c>
    </row>
    <row r="10773" spans="1:5">
      <c r="A10773" s="387">
        <v>14575</v>
      </c>
      <c r="B10773" s="387" t="s">
        <v>12507</v>
      </c>
      <c r="C10773" s="387" t="s">
        <v>8354</v>
      </c>
      <c r="D10773" s="387" t="s">
        <v>8367</v>
      </c>
      <c r="E10773" s="378" t="s">
        <v>15621</v>
      </c>
    </row>
    <row r="10774" spans="1:5">
      <c r="A10774" s="387">
        <v>20034</v>
      </c>
      <c r="B10774" s="387" t="s">
        <v>12508</v>
      </c>
      <c r="C10774" s="387" t="s">
        <v>8354</v>
      </c>
      <c r="D10774" s="387" t="s">
        <v>8367</v>
      </c>
      <c r="E10774" s="378" t="s">
        <v>15622</v>
      </c>
    </row>
    <row r="10775" spans="1:5">
      <c r="A10775" s="387">
        <v>20036</v>
      </c>
      <c r="B10775" s="387" t="s">
        <v>12509</v>
      </c>
      <c r="C10775" s="387" t="s">
        <v>8354</v>
      </c>
      <c r="D10775" s="387" t="s">
        <v>8367</v>
      </c>
      <c r="E10775" s="378" t="s">
        <v>15623</v>
      </c>
    </row>
    <row r="10776" spans="1:5">
      <c r="A10776" s="387">
        <v>20037</v>
      </c>
      <c r="B10776" s="387" t="s">
        <v>12510</v>
      </c>
      <c r="C10776" s="387" t="s">
        <v>8354</v>
      </c>
      <c r="D10776" s="387" t="s">
        <v>8367</v>
      </c>
      <c r="E10776" s="378" t="s">
        <v>15624</v>
      </c>
    </row>
    <row r="10777" spans="1:5">
      <c r="A10777" s="387">
        <v>20043</v>
      </c>
      <c r="B10777" s="387" t="s">
        <v>12511</v>
      </c>
      <c r="C10777" s="387" t="s">
        <v>8354</v>
      </c>
      <c r="D10777" s="387" t="s">
        <v>8349</v>
      </c>
      <c r="E10777" s="378" t="s">
        <v>16326</v>
      </c>
    </row>
    <row r="10778" spans="1:5">
      <c r="A10778" s="387">
        <v>20044</v>
      </c>
      <c r="B10778" s="387" t="s">
        <v>12512</v>
      </c>
      <c r="C10778" s="387" t="s">
        <v>8354</v>
      </c>
      <c r="D10778" s="387" t="s">
        <v>8349</v>
      </c>
      <c r="E10778" s="378" t="s">
        <v>13950</v>
      </c>
    </row>
    <row r="10779" spans="1:5">
      <c r="A10779" s="387">
        <v>20042</v>
      </c>
      <c r="B10779" s="387" t="s">
        <v>12513</v>
      </c>
      <c r="C10779" s="387" t="s">
        <v>8354</v>
      </c>
      <c r="D10779" s="387" t="s">
        <v>8349</v>
      </c>
      <c r="E10779" s="378" t="s">
        <v>1145</v>
      </c>
    </row>
    <row r="10780" spans="1:5">
      <c r="A10780" s="387">
        <v>20046</v>
      </c>
      <c r="B10780" s="387" t="s">
        <v>12514</v>
      </c>
      <c r="C10780" s="387" t="s">
        <v>8354</v>
      </c>
      <c r="D10780" s="387" t="s">
        <v>8349</v>
      </c>
      <c r="E10780" s="378" t="s">
        <v>4217</v>
      </c>
    </row>
    <row r="10781" spans="1:5">
      <c r="A10781" s="387">
        <v>20047</v>
      </c>
      <c r="B10781" s="387" t="s">
        <v>12515</v>
      </c>
      <c r="C10781" s="387" t="s">
        <v>8354</v>
      </c>
      <c r="D10781" s="387" t="s">
        <v>8349</v>
      </c>
      <c r="E10781" s="378" t="s">
        <v>20428</v>
      </c>
    </row>
    <row r="10782" spans="1:5">
      <c r="A10782" s="387">
        <v>20045</v>
      </c>
      <c r="B10782" s="387" t="s">
        <v>12516</v>
      </c>
      <c r="C10782" s="387" t="s">
        <v>8354</v>
      </c>
      <c r="D10782" s="387" t="s">
        <v>8349</v>
      </c>
      <c r="E10782" s="378" t="s">
        <v>14250</v>
      </c>
    </row>
    <row r="10783" spans="1:5">
      <c r="A10783" s="387">
        <v>20972</v>
      </c>
      <c r="B10783" s="387" t="s">
        <v>12517</v>
      </c>
      <c r="C10783" s="387" t="s">
        <v>8354</v>
      </c>
      <c r="D10783" s="387" t="s">
        <v>8349</v>
      </c>
      <c r="E10783" s="378" t="s">
        <v>20429</v>
      </c>
    </row>
    <row r="10784" spans="1:5">
      <c r="A10784" s="387">
        <v>20032</v>
      </c>
      <c r="B10784" s="387" t="s">
        <v>12518</v>
      </c>
      <c r="C10784" s="387" t="s">
        <v>8354</v>
      </c>
      <c r="D10784" s="387" t="s">
        <v>8367</v>
      </c>
      <c r="E10784" s="378" t="s">
        <v>14029</v>
      </c>
    </row>
    <row r="10785" spans="1:5">
      <c r="A10785" s="387">
        <v>11321</v>
      </c>
      <c r="B10785" s="387" t="s">
        <v>12519</v>
      </c>
      <c r="C10785" s="387" t="s">
        <v>8354</v>
      </c>
      <c r="D10785" s="387" t="s">
        <v>8367</v>
      </c>
      <c r="E10785" s="378" t="s">
        <v>13952</v>
      </c>
    </row>
    <row r="10786" spans="1:5">
      <c r="A10786" s="387">
        <v>11323</v>
      </c>
      <c r="B10786" s="387" t="s">
        <v>12520</v>
      </c>
      <c r="C10786" s="387" t="s">
        <v>8354</v>
      </c>
      <c r="D10786" s="387" t="s">
        <v>8367</v>
      </c>
      <c r="E10786" s="378" t="s">
        <v>14343</v>
      </c>
    </row>
    <row r="10787" spans="1:5">
      <c r="A10787" s="387">
        <v>20327</v>
      </c>
      <c r="B10787" s="387" t="s">
        <v>12521</v>
      </c>
      <c r="C10787" s="387" t="s">
        <v>8354</v>
      </c>
      <c r="D10787" s="387" t="s">
        <v>8367</v>
      </c>
      <c r="E10787" s="378" t="s">
        <v>14621</v>
      </c>
    </row>
    <row r="10788" spans="1:5">
      <c r="A10788" s="387">
        <v>13390</v>
      </c>
      <c r="B10788" s="387" t="s">
        <v>12522</v>
      </c>
      <c r="C10788" s="387" t="s">
        <v>8354</v>
      </c>
      <c r="D10788" s="387" t="s">
        <v>8367</v>
      </c>
      <c r="E10788" s="378" t="s">
        <v>20430</v>
      </c>
    </row>
    <row r="10789" spans="1:5">
      <c r="A10789" s="387">
        <v>6034</v>
      </c>
      <c r="B10789" s="387" t="s">
        <v>12523</v>
      </c>
      <c r="C10789" s="387" t="s">
        <v>8354</v>
      </c>
      <c r="D10789" s="387" t="s">
        <v>8349</v>
      </c>
      <c r="E10789" s="378" t="s">
        <v>3256</v>
      </c>
    </row>
    <row r="10790" spans="1:5">
      <c r="A10790" s="387">
        <v>6036</v>
      </c>
      <c r="B10790" s="387" t="s">
        <v>12524</v>
      </c>
      <c r="C10790" s="387" t="s">
        <v>8354</v>
      </c>
      <c r="D10790" s="387" t="s">
        <v>8349</v>
      </c>
      <c r="E10790" s="378" t="s">
        <v>3351</v>
      </c>
    </row>
    <row r="10791" spans="1:5">
      <c r="A10791" s="387">
        <v>6031</v>
      </c>
      <c r="B10791" s="387" t="s">
        <v>12525</v>
      </c>
      <c r="C10791" s="387" t="s">
        <v>8354</v>
      </c>
      <c r="D10791" s="387" t="s">
        <v>8352</v>
      </c>
      <c r="E10791" s="378" t="s">
        <v>17792</v>
      </c>
    </row>
    <row r="10792" spans="1:5">
      <c r="A10792" s="387">
        <v>6029</v>
      </c>
      <c r="B10792" s="387" t="s">
        <v>12526</v>
      </c>
      <c r="C10792" s="387" t="s">
        <v>8354</v>
      </c>
      <c r="D10792" s="387" t="s">
        <v>8349</v>
      </c>
      <c r="E10792" s="378" t="s">
        <v>4464</v>
      </c>
    </row>
    <row r="10793" spans="1:5">
      <c r="A10793" s="387">
        <v>6033</v>
      </c>
      <c r="B10793" s="387" t="s">
        <v>12527</v>
      </c>
      <c r="C10793" s="387" t="s">
        <v>8354</v>
      </c>
      <c r="D10793" s="387" t="s">
        <v>8349</v>
      </c>
      <c r="E10793" s="378" t="s">
        <v>2894</v>
      </c>
    </row>
    <row r="10794" spans="1:5">
      <c r="A10794" s="387">
        <v>11672</v>
      </c>
      <c r="B10794" s="387" t="s">
        <v>12528</v>
      </c>
      <c r="C10794" s="387" t="s">
        <v>8354</v>
      </c>
      <c r="D10794" s="387" t="s">
        <v>8349</v>
      </c>
      <c r="E10794" s="378" t="s">
        <v>4823</v>
      </c>
    </row>
    <row r="10795" spans="1:5">
      <c r="A10795" s="387">
        <v>11669</v>
      </c>
      <c r="B10795" s="387" t="s">
        <v>12529</v>
      </c>
      <c r="C10795" s="387" t="s">
        <v>8354</v>
      </c>
      <c r="D10795" s="387" t="s">
        <v>8349</v>
      </c>
      <c r="E10795" s="378" t="s">
        <v>15625</v>
      </c>
    </row>
    <row r="10796" spans="1:5">
      <c r="A10796" s="387">
        <v>11670</v>
      </c>
      <c r="B10796" s="387" t="s">
        <v>12530</v>
      </c>
      <c r="C10796" s="387" t="s">
        <v>8354</v>
      </c>
      <c r="D10796" s="387" t="s">
        <v>8349</v>
      </c>
      <c r="E10796" s="378" t="s">
        <v>2979</v>
      </c>
    </row>
    <row r="10797" spans="1:5">
      <c r="A10797" s="387">
        <v>20055</v>
      </c>
      <c r="B10797" s="387" t="s">
        <v>12531</v>
      </c>
      <c r="C10797" s="387" t="s">
        <v>8354</v>
      </c>
      <c r="D10797" s="387" t="s">
        <v>8349</v>
      </c>
      <c r="E10797" s="378" t="s">
        <v>19186</v>
      </c>
    </row>
    <row r="10798" spans="1:5">
      <c r="A10798" s="387">
        <v>11671</v>
      </c>
      <c r="B10798" s="387" t="s">
        <v>12532</v>
      </c>
      <c r="C10798" s="387" t="s">
        <v>8354</v>
      </c>
      <c r="D10798" s="387" t="s">
        <v>8349</v>
      </c>
      <c r="E10798" s="378" t="s">
        <v>17298</v>
      </c>
    </row>
    <row r="10799" spans="1:5">
      <c r="A10799" s="387">
        <v>6032</v>
      </c>
      <c r="B10799" s="387" t="s">
        <v>12533</v>
      </c>
      <c r="C10799" s="387" t="s">
        <v>8354</v>
      </c>
      <c r="D10799" s="387" t="s">
        <v>8349</v>
      </c>
      <c r="E10799" s="378" t="s">
        <v>4652</v>
      </c>
    </row>
    <row r="10800" spans="1:5">
      <c r="A10800" s="387">
        <v>11673</v>
      </c>
      <c r="B10800" s="387" t="s">
        <v>12534</v>
      </c>
      <c r="C10800" s="387" t="s">
        <v>8354</v>
      </c>
      <c r="D10800" s="387" t="s">
        <v>8349</v>
      </c>
      <c r="E10800" s="378" t="s">
        <v>506</v>
      </c>
    </row>
    <row r="10801" spans="1:5">
      <c r="A10801" s="387">
        <v>11674</v>
      </c>
      <c r="B10801" s="387" t="s">
        <v>12535</v>
      </c>
      <c r="C10801" s="387" t="s">
        <v>8354</v>
      </c>
      <c r="D10801" s="387" t="s">
        <v>8349</v>
      </c>
      <c r="E10801" s="378" t="s">
        <v>7959</v>
      </c>
    </row>
    <row r="10802" spans="1:5">
      <c r="A10802" s="387">
        <v>11675</v>
      </c>
      <c r="B10802" s="387" t="s">
        <v>12536</v>
      </c>
      <c r="C10802" s="387" t="s">
        <v>8354</v>
      </c>
      <c r="D10802" s="387" t="s">
        <v>8349</v>
      </c>
      <c r="E10802" s="378" t="s">
        <v>2316</v>
      </c>
    </row>
    <row r="10803" spans="1:5">
      <c r="A10803" s="387">
        <v>11676</v>
      </c>
      <c r="B10803" s="387" t="s">
        <v>12537</v>
      </c>
      <c r="C10803" s="387" t="s">
        <v>8354</v>
      </c>
      <c r="D10803" s="387" t="s">
        <v>8349</v>
      </c>
      <c r="E10803" s="378" t="s">
        <v>15626</v>
      </c>
    </row>
    <row r="10804" spans="1:5">
      <c r="A10804" s="387">
        <v>11677</v>
      </c>
      <c r="B10804" s="387" t="s">
        <v>12539</v>
      </c>
      <c r="C10804" s="387" t="s">
        <v>8354</v>
      </c>
      <c r="D10804" s="387" t="s">
        <v>8349</v>
      </c>
      <c r="E10804" s="378" t="s">
        <v>15627</v>
      </c>
    </row>
    <row r="10805" spans="1:5">
      <c r="A10805" s="387">
        <v>11678</v>
      </c>
      <c r="B10805" s="387" t="s">
        <v>12540</v>
      </c>
      <c r="C10805" s="387" t="s">
        <v>8354</v>
      </c>
      <c r="D10805" s="387" t="s">
        <v>8349</v>
      </c>
      <c r="E10805" s="378" t="s">
        <v>13999</v>
      </c>
    </row>
    <row r="10806" spans="1:5">
      <c r="A10806" s="387">
        <v>6038</v>
      </c>
      <c r="B10806" s="387" t="s">
        <v>12541</v>
      </c>
      <c r="C10806" s="387" t="s">
        <v>8354</v>
      </c>
      <c r="D10806" s="387" t="s">
        <v>8349</v>
      </c>
      <c r="E10806" s="378" t="s">
        <v>1607</v>
      </c>
    </row>
    <row r="10807" spans="1:5">
      <c r="A10807" s="387">
        <v>11718</v>
      </c>
      <c r="B10807" s="387" t="s">
        <v>12542</v>
      </c>
      <c r="C10807" s="387" t="s">
        <v>8354</v>
      </c>
      <c r="D10807" s="387" t="s">
        <v>8349</v>
      </c>
      <c r="E10807" s="378" t="s">
        <v>9607</v>
      </c>
    </row>
    <row r="10808" spans="1:5">
      <c r="A10808" s="387">
        <v>6037</v>
      </c>
      <c r="B10808" s="387" t="s">
        <v>12544</v>
      </c>
      <c r="C10808" s="387" t="s">
        <v>8354</v>
      </c>
      <c r="D10808" s="387" t="s">
        <v>8349</v>
      </c>
      <c r="E10808" s="378" t="s">
        <v>20431</v>
      </c>
    </row>
    <row r="10809" spans="1:5">
      <c r="A10809" s="387">
        <v>11719</v>
      </c>
      <c r="B10809" s="387" t="s">
        <v>12545</v>
      </c>
      <c r="C10809" s="387" t="s">
        <v>8354</v>
      </c>
      <c r="D10809" s="387" t="s">
        <v>8349</v>
      </c>
      <c r="E10809" s="378" t="s">
        <v>522</v>
      </c>
    </row>
    <row r="10810" spans="1:5">
      <c r="A10810" s="387">
        <v>6019</v>
      </c>
      <c r="B10810" s="387" t="s">
        <v>12546</v>
      </c>
      <c r="C10810" s="387" t="s">
        <v>8354</v>
      </c>
      <c r="D10810" s="387" t="s">
        <v>8349</v>
      </c>
      <c r="E10810" s="378" t="s">
        <v>20432</v>
      </c>
    </row>
    <row r="10811" spans="1:5">
      <c r="A10811" s="387">
        <v>6010</v>
      </c>
      <c r="B10811" s="387" t="s">
        <v>12548</v>
      </c>
      <c r="C10811" s="387" t="s">
        <v>8354</v>
      </c>
      <c r="D10811" s="387" t="s">
        <v>8349</v>
      </c>
      <c r="E10811" s="378" t="s">
        <v>18864</v>
      </c>
    </row>
    <row r="10812" spans="1:5">
      <c r="A10812" s="387">
        <v>6017</v>
      </c>
      <c r="B10812" s="387" t="s">
        <v>12549</v>
      </c>
      <c r="C10812" s="387" t="s">
        <v>8354</v>
      </c>
      <c r="D10812" s="387" t="s">
        <v>8349</v>
      </c>
      <c r="E10812" s="378" t="s">
        <v>20433</v>
      </c>
    </row>
    <row r="10813" spans="1:5">
      <c r="A10813" s="387">
        <v>6020</v>
      </c>
      <c r="B10813" s="387" t="s">
        <v>12550</v>
      </c>
      <c r="C10813" s="387" t="s">
        <v>8354</v>
      </c>
      <c r="D10813" s="387" t="s">
        <v>8349</v>
      </c>
      <c r="E10813" s="378" t="s">
        <v>14879</v>
      </c>
    </row>
    <row r="10814" spans="1:5">
      <c r="A10814" s="387">
        <v>6028</v>
      </c>
      <c r="B10814" s="387" t="s">
        <v>12552</v>
      </c>
      <c r="C10814" s="387" t="s">
        <v>8354</v>
      </c>
      <c r="D10814" s="387" t="s">
        <v>8349</v>
      </c>
      <c r="E10814" s="378" t="s">
        <v>20434</v>
      </c>
    </row>
    <row r="10815" spans="1:5">
      <c r="A10815" s="387">
        <v>6011</v>
      </c>
      <c r="B10815" s="387" t="s">
        <v>12553</v>
      </c>
      <c r="C10815" s="387" t="s">
        <v>8354</v>
      </c>
      <c r="D10815" s="387" t="s">
        <v>8349</v>
      </c>
      <c r="E10815" s="378" t="s">
        <v>18262</v>
      </c>
    </row>
    <row r="10816" spans="1:5">
      <c r="A10816" s="387">
        <v>6012</v>
      </c>
      <c r="B10816" s="387" t="s">
        <v>12554</v>
      </c>
      <c r="C10816" s="387" t="s">
        <v>8354</v>
      </c>
      <c r="D10816" s="387" t="s">
        <v>8349</v>
      </c>
      <c r="E10816" s="378" t="s">
        <v>20435</v>
      </c>
    </row>
    <row r="10817" spans="1:5">
      <c r="A10817" s="387">
        <v>6016</v>
      </c>
      <c r="B10817" s="387" t="s">
        <v>12555</v>
      </c>
      <c r="C10817" s="387" t="s">
        <v>8354</v>
      </c>
      <c r="D10817" s="387" t="s">
        <v>8349</v>
      </c>
      <c r="E10817" s="378" t="s">
        <v>20436</v>
      </c>
    </row>
    <row r="10818" spans="1:5">
      <c r="A10818" s="387">
        <v>6027</v>
      </c>
      <c r="B10818" s="387" t="s">
        <v>12556</v>
      </c>
      <c r="C10818" s="387" t="s">
        <v>8354</v>
      </c>
      <c r="D10818" s="387" t="s">
        <v>8349</v>
      </c>
      <c r="E10818" s="378" t="s">
        <v>20437</v>
      </c>
    </row>
    <row r="10819" spans="1:5">
      <c r="A10819" s="387">
        <v>6013</v>
      </c>
      <c r="B10819" s="387" t="s">
        <v>12557</v>
      </c>
      <c r="C10819" s="387" t="s">
        <v>8354</v>
      </c>
      <c r="D10819" s="387" t="s">
        <v>8349</v>
      </c>
      <c r="E10819" s="378" t="s">
        <v>20438</v>
      </c>
    </row>
    <row r="10820" spans="1:5">
      <c r="A10820" s="387">
        <v>6015</v>
      </c>
      <c r="B10820" s="387" t="s">
        <v>12558</v>
      </c>
      <c r="C10820" s="387" t="s">
        <v>8354</v>
      </c>
      <c r="D10820" s="387" t="s">
        <v>8349</v>
      </c>
      <c r="E10820" s="378" t="s">
        <v>15628</v>
      </c>
    </row>
    <row r="10821" spans="1:5">
      <c r="A10821" s="387">
        <v>6014</v>
      </c>
      <c r="B10821" s="387" t="s">
        <v>12559</v>
      </c>
      <c r="C10821" s="387" t="s">
        <v>8354</v>
      </c>
      <c r="D10821" s="387" t="s">
        <v>8349</v>
      </c>
      <c r="E10821" s="378" t="s">
        <v>20439</v>
      </c>
    </row>
    <row r="10822" spans="1:5">
      <c r="A10822" s="387">
        <v>6006</v>
      </c>
      <c r="B10822" s="387" t="s">
        <v>12560</v>
      </c>
      <c r="C10822" s="387" t="s">
        <v>8354</v>
      </c>
      <c r="D10822" s="387" t="s">
        <v>8349</v>
      </c>
      <c r="E10822" s="378" t="s">
        <v>20440</v>
      </c>
    </row>
    <row r="10823" spans="1:5">
      <c r="A10823" s="387">
        <v>6005</v>
      </c>
      <c r="B10823" s="387" t="s">
        <v>12561</v>
      </c>
      <c r="C10823" s="387" t="s">
        <v>8354</v>
      </c>
      <c r="D10823" s="387" t="s">
        <v>8352</v>
      </c>
      <c r="E10823" s="378" t="s">
        <v>1761</v>
      </c>
    </row>
    <row r="10824" spans="1:5">
      <c r="A10824" s="387">
        <v>11756</v>
      </c>
      <c r="B10824" s="387" t="s">
        <v>12562</v>
      </c>
      <c r="C10824" s="387" t="s">
        <v>8354</v>
      </c>
      <c r="D10824" s="387" t="s">
        <v>8349</v>
      </c>
      <c r="E10824" s="378" t="s">
        <v>4701</v>
      </c>
    </row>
    <row r="10825" spans="1:5">
      <c r="A10825" s="387">
        <v>10904</v>
      </c>
      <c r="B10825" s="387" t="s">
        <v>12563</v>
      </c>
      <c r="C10825" s="387" t="s">
        <v>8354</v>
      </c>
      <c r="D10825" s="387" t="s">
        <v>8352</v>
      </c>
      <c r="E10825" s="378" t="s">
        <v>20441</v>
      </c>
    </row>
    <row r="10826" spans="1:5">
      <c r="A10826" s="387">
        <v>11752</v>
      </c>
      <c r="B10826" s="387" t="s">
        <v>12564</v>
      </c>
      <c r="C10826" s="387" t="s">
        <v>8354</v>
      </c>
      <c r="D10826" s="387" t="s">
        <v>8349</v>
      </c>
      <c r="E10826" s="378" t="s">
        <v>7994</v>
      </c>
    </row>
    <row r="10827" spans="1:5">
      <c r="A10827" s="387">
        <v>11753</v>
      </c>
      <c r="B10827" s="387" t="s">
        <v>12565</v>
      </c>
      <c r="C10827" s="387" t="s">
        <v>8354</v>
      </c>
      <c r="D10827" s="387" t="s">
        <v>8349</v>
      </c>
      <c r="E10827" s="378" t="s">
        <v>15629</v>
      </c>
    </row>
    <row r="10828" spans="1:5">
      <c r="A10828" s="387">
        <v>6021</v>
      </c>
      <c r="B10828" s="387" t="s">
        <v>12567</v>
      </c>
      <c r="C10828" s="387" t="s">
        <v>8354</v>
      </c>
      <c r="D10828" s="387" t="s">
        <v>8349</v>
      </c>
      <c r="E10828" s="378" t="s">
        <v>465</v>
      </c>
    </row>
    <row r="10829" spans="1:5">
      <c r="A10829" s="387">
        <v>6024</v>
      </c>
      <c r="B10829" s="387" t="s">
        <v>12569</v>
      </c>
      <c r="C10829" s="387" t="s">
        <v>8354</v>
      </c>
      <c r="D10829" s="387" t="s">
        <v>8349</v>
      </c>
      <c r="E10829" s="378" t="s">
        <v>13939</v>
      </c>
    </row>
    <row r="10830" spans="1:5">
      <c r="A10830" s="387">
        <v>38379</v>
      </c>
      <c r="B10830" s="387" t="s">
        <v>12571</v>
      </c>
      <c r="C10830" s="387" t="s">
        <v>8378</v>
      </c>
      <c r="D10830" s="387" t="s">
        <v>8349</v>
      </c>
      <c r="E10830" s="378" t="s">
        <v>20442</v>
      </c>
    </row>
    <row r="10831" spans="1:5">
      <c r="A10831" s="387">
        <v>13897</v>
      </c>
      <c r="B10831" s="387" t="s">
        <v>12572</v>
      </c>
      <c r="C10831" s="387" t="s">
        <v>8354</v>
      </c>
      <c r="D10831" s="387" t="s">
        <v>8367</v>
      </c>
      <c r="E10831" s="378" t="s">
        <v>15630</v>
      </c>
    </row>
    <row r="10832" spans="1:5">
      <c r="A10832" s="387">
        <v>10640</v>
      </c>
      <c r="B10832" s="387" t="s">
        <v>12573</v>
      </c>
      <c r="C10832" s="387" t="s">
        <v>8354</v>
      </c>
      <c r="D10832" s="387" t="s">
        <v>8367</v>
      </c>
      <c r="E10832" s="378" t="s">
        <v>15631</v>
      </c>
    </row>
    <row r="10833" spans="1:5">
      <c r="A10833" s="387">
        <v>11086</v>
      </c>
      <c r="B10833" s="387" t="s">
        <v>12574</v>
      </c>
      <c r="C10833" s="387" t="s">
        <v>8554</v>
      </c>
      <c r="D10833" s="387" t="s">
        <v>8349</v>
      </c>
      <c r="E10833" s="378" t="s">
        <v>20443</v>
      </c>
    </row>
    <row r="10834" spans="1:5">
      <c r="A10834" s="387">
        <v>34357</v>
      </c>
      <c r="B10834" s="387" t="s">
        <v>12575</v>
      </c>
      <c r="C10834" s="387" t="s">
        <v>8437</v>
      </c>
      <c r="D10834" s="387" t="s">
        <v>8349</v>
      </c>
      <c r="E10834" s="378" t="s">
        <v>11085</v>
      </c>
    </row>
    <row r="10835" spans="1:5">
      <c r="A10835" s="387">
        <v>37329</v>
      </c>
      <c r="B10835" s="387" t="s">
        <v>12576</v>
      </c>
      <c r="C10835" s="387" t="s">
        <v>8437</v>
      </c>
      <c r="D10835" s="387" t="s">
        <v>8349</v>
      </c>
      <c r="E10835" s="378" t="s">
        <v>20444</v>
      </c>
    </row>
    <row r="10836" spans="1:5">
      <c r="A10836" s="387">
        <v>2510</v>
      </c>
      <c r="B10836" s="387" t="s">
        <v>12577</v>
      </c>
      <c r="C10836" s="387" t="s">
        <v>8354</v>
      </c>
      <c r="D10836" s="387" t="s">
        <v>8367</v>
      </c>
      <c r="E10836" s="378" t="s">
        <v>20445</v>
      </c>
    </row>
    <row r="10837" spans="1:5">
      <c r="A10837" s="387">
        <v>12359</v>
      </c>
      <c r="B10837" s="387" t="s">
        <v>12578</v>
      </c>
      <c r="C10837" s="387" t="s">
        <v>8354</v>
      </c>
      <c r="D10837" s="387" t="s">
        <v>8349</v>
      </c>
      <c r="E10837" s="378" t="s">
        <v>20446</v>
      </c>
    </row>
    <row r="10838" spans="1:5">
      <c r="A10838" s="387">
        <v>7353</v>
      </c>
      <c r="B10838" s="387" t="s">
        <v>12579</v>
      </c>
      <c r="C10838" s="387" t="s">
        <v>8373</v>
      </c>
      <c r="D10838" s="387" t="s">
        <v>8349</v>
      </c>
      <c r="E10838" s="378" t="s">
        <v>20447</v>
      </c>
    </row>
    <row r="10839" spans="1:5">
      <c r="A10839" s="387">
        <v>36144</v>
      </c>
      <c r="B10839" s="387" t="s">
        <v>12580</v>
      </c>
      <c r="C10839" s="387" t="s">
        <v>8354</v>
      </c>
      <c r="D10839" s="387" t="s">
        <v>8349</v>
      </c>
      <c r="E10839" s="378" t="s">
        <v>7718</v>
      </c>
    </row>
    <row r="10840" spans="1:5">
      <c r="A10840" s="387">
        <v>10518</v>
      </c>
      <c r="B10840" s="387" t="s">
        <v>12581</v>
      </c>
      <c r="C10840" s="387" t="s">
        <v>8354</v>
      </c>
      <c r="D10840" s="387" t="s">
        <v>8367</v>
      </c>
      <c r="E10840" s="378" t="s">
        <v>15632</v>
      </c>
    </row>
    <row r="10841" spans="1:5">
      <c r="A10841" s="387">
        <v>36530</v>
      </c>
      <c r="B10841" s="387" t="s">
        <v>12582</v>
      </c>
      <c r="C10841" s="387" t="s">
        <v>8354</v>
      </c>
      <c r="D10841" s="387" t="s">
        <v>8367</v>
      </c>
      <c r="E10841" s="378" t="s">
        <v>15633</v>
      </c>
    </row>
    <row r="10842" spans="1:5">
      <c r="A10842" s="387">
        <v>6046</v>
      </c>
      <c r="B10842" s="387" t="s">
        <v>12583</v>
      </c>
      <c r="C10842" s="387" t="s">
        <v>8354</v>
      </c>
      <c r="D10842" s="387" t="s">
        <v>8367</v>
      </c>
      <c r="E10842" s="378" t="s">
        <v>15634</v>
      </c>
    </row>
    <row r="10843" spans="1:5">
      <c r="A10843" s="387">
        <v>36531</v>
      </c>
      <c r="B10843" s="387" t="s">
        <v>12584</v>
      </c>
      <c r="C10843" s="387" t="s">
        <v>8354</v>
      </c>
      <c r="D10843" s="387" t="s">
        <v>8367</v>
      </c>
      <c r="E10843" s="378" t="s">
        <v>15635</v>
      </c>
    </row>
    <row r="10844" spans="1:5">
      <c r="A10844" s="387">
        <v>34684</v>
      </c>
      <c r="B10844" s="387" t="s">
        <v>12585</v>
      </c>
      <c r="C10844" s="387" t="s">
        <v>8351</v>
      </c>
      <c r="D10844" s="387" t="s">
        <v>8367</v>
      </c>
      <c r="E10844" s="378" t="s">
        <v>15636</v>
      </c>
    </row>
    <row r="10845" spans="1:5">
      <c r="A10845" s="387">
        <v>34683</v>
      </c>
      <c r="B10845" s="387" t="s">
        <v>12586</v>
      </c>
      <c r="C10845" s="387" t="s">
        <v>8351</v>
      </c>
      <c r="D10845" s="387" t="s">
        <v>8367</v>
      </c>
      <c r="E10845" s="378" t="s">
        <v>15637</v>
      </c>
    </row>
    <row r="10846" spans="1:5">
      <c r="A10846" s="387">
        <v>533</v>
      </c>
      <c r="B10846" s="387" t="s">
        <v>12587</v>
      </c>
      <c r="C10846" s="387" t="s">
        <v>8351</v>
      </c>
      <c r="D10846" s="387" t="s">
        <v>8349</v>
      </c>
      <c r="E10846" s="378" t="s">
        <v>18701</v>
      </c>
    </row>
    <row r="10847" spans="1:5">
      <c r="A10847" s="387">
        <v>10515</v>
      </c>
      <c r="B10847" s="387" t="s">
        <v>12588</v>
      </c>
      <c r="C10847" s="387" t="s">
        <v>8351</v>
      </c>
      <c r="D10847" s="387" t="s">
        <v>8349</v>
      </c>
      <c r="E10847" s="378" t="s">
        <v>20448</v>
      </c>
    </row>
    <row r="10848" spans="1:5">
      <c r="A10848" s="387">
        <v>536</v>
      </c>
      <c r="B10848" s="387" t="s">
        <v>12589</v>
      </c>
      <c r="C10848" s="387" t="s">
        <v>8351</v>
      </c>
      <c r="D10848" s="387" t="s">
        <v>8352</v>
      </c>
      <c r="E10848" s="378" t="s">
        <v>5744</v>
      </c>
    </row>
    <row r="10849" spans="1:5">
      <c r="A10849" s="387">
        <v>153</v>
      </c>
      <c r="B10849" s="387" t="s">
        <v>12590</v>
      </c>
      <c r="C10849" s="387" t="s">
        <v>8373</v>
      </c>
      <c r="D10849" s="387" t="s">
        <v>8349</v>
      </c>
      <c r="E10849" s="378" t="s">
        <v>20449</v>
      </c>
    </row>
    <row r="10850" spans="1:5">
      <c r="A10850" s="387">
        <v>34682</v>
      </c>
      <c r="B10850" s="387" t="s">
        <v>12591</v>
      </c>
      <c r="C10850" s="387" t="s">
        <v>8351</v>
      </c>
      <c r="D10850" s="387" t="s">
        <v>8367</v>
      </c>
      <c r="E10850" s="378" t="s">
        <v>15638</v>
      </c>
    </row>
    <row r="10851" spans="1:5">
      <c r="A10851" s="387">
        <v>20205</v>
      </c>
      <c r="B10851" s="387" t="s">
        <v>12592</v>
      </c>
      <c r="C10851" s="387" t="s">
        <v>8378</v>
      </c>
      <c r="D10851" s="387" t="s">
        <v>8349</v>
      </c>
      <c r="E10851" s="378" t="s">
        <v>741</v>
      </c>
    </row>
    <row r="10852" spans="1:5">
      <c r="A10852" s="387">
        <v>4412</v>
      </c>
      <c r="B10852" s="387" t="s">
        <v>12593</v>
      </c>
      <c r="C10852" s="387" t="s">
        <v>8378</v>
      </c>
      <c r="D10852" s="387" t="s">
        <v>8349</v>
      </c>
      <c r="E10852" s="378" t="s">
        <v>6848</v>
      </c>
    </row>
    <row r="10853" spans="1:5">
      <c r="A10853" s="387">
        <v>4408</v>
      </c>
      <c r="B10853" s="387" t="s">
        <v>12594</v>
      </c>
      <c r="C10853" s="387" t="s">
        <v>8378</v>
      </c>
      <c r="D10853" s="387" t="s">
        <v>8349</v>
      </c>
      <c r="E10853" s="378" t="s">
        <v>1679</v>
      </c>
    </row>
    <row r="10854" spans="1:5">
      <c r="A10854" s="387">
        <v>10559</v>
      </c>
      <c r="B10854" s="387" t="s">
        <v>12595</v>
      </c>
      <c r="C10854" s="387" t="s">
        <v>8354</v>
      </c>
      <c r="D10854" s="387" t="s">
        <v>8352</v>
      </c>
      <c r="E10854" s="378" t="s">
        <v>20450</v>
      </c>
    </row>
    <row r="10855" spans="1:5">
      <c r="A10855" s="387">
        <v>10664</v>
      </c>
      <c r="B10855" s="387" t="s">
        <v>12596</v>
      </c>
      <c r="C10855" s="387" t="s">
        <v>8354</v>
      </c>
      <c r="D10855" s="387" t="s">
        <v>8349</v>
      </c>
      <c r="E10855" s="378" t="s">
        <v>20451</v>
      </c>
    </row>
    <row r="10856" spans="1:5">
      <c r="A10856" s="387">
        <v>36250</v>
      </c>
      <c r="B10856" s="387" t="s">
        <v>12597</v>
      </c>
      <c r="C10856" s="387" t="s">
        <v>8378</v>
      </c>
      <c r="D10856" s="387" t="s">
        <v>8349</v>
      </c>
      <c r="E10856" s="378" t="s">
        <v>3337</v>
      </c>
    </row>
    <row r="10857" spans="1:5">
      <c r="A10857" s="387">
        <v>10857</v>
      </c>
      <c r="B10857" s="387" t="s">
        <v>12598</v>
      </c>
      <c r="C10857" s="387" t="s">
        <v>8378</v>
      </c>
      <c r="D10857" s="387" t="s">
        <v>8349</v>
      </c>
      <c r="E10857" s="378" t="s">
        <v>6152</v>
      </c>
    </row>
    <row r="10858" spans="1:5">
      <c r="A10858" s="387">
        <v>4803</v>
      </c>
      <c r="B10858" s="387" t="s">
        <v>12599</v>
      </c>
      <c r="C10858" s="387" t="s">
        <v>8378</v>
      </c>
      <c r="D10858" s="387" t="s">
        <v>8349</v>
      </c>
      <c r="E10858" s="378" t="s">
        <v>17884</v>
      </c>
    </row>
    <row r="10859" spans="1:5">
      <c r="A10859" s="387">
        <v>6186</v>
      </c>
      <c r="B10859" s="387" t="s">
        <v>12600</v>
      </c>
      <c r="C10859" s="387" t="s">
        <v>8378</v>
      </c>
      <c r="D10859" s="387" t="s">
        <v>8367</v>
      </c>
      <c r="E10859" s="378" t="s">
        <v>2992</v>
      </c>
    </row>
    <row r="10860" spans="1:5">
      <c r="A10860" s="387">
        <v>4829</v>
      </c>
      <c r="B10860" s="387" t="s">
        <v>12601</v>
      </c>
      <c r="C10860" s="387" t="s">
        <v>8378</v>
      </c>
      <c r="D10860" s="387" t="s">
        <v>8367</v>
      </c>
      <c r="E10860" s="378" t="s">
        <v>15639</v>
      </c>
    </row>
    <row r="10861" spans="1:5">
      <c r="A10861" s="387">
        <v>39829</v>
      </c>
      <c r="B10861" s="387" t="s">
        <v>12602</v>
      </c>
      <c r="C10861" s="387" t="s">
        <v>8378</v>
      </c>
      <c r="D10861" s="387" t="s">
        <v>8367</v>
      </c>
      <c r="E10861" s="378" t="s">
        <v>15640</v>
      </c>
    </row>
    <row r="10862" spans="1:5">
      <c r="A10862" s="387">
        <v>20231</v>
      </c>
      <c r="B10862" s="387" t="s">
        <v>12603</v>
      </c>
      <c r="C10862" s="387" t="s">
        <v>8378</v>
      </c>
      <c r="D10862" s="387" t="s">
        <v>8367</v>
      </c>
      <c r="E10862" s="378" t="s">
        <v>12604</v>
      </c>
    </row>
    <row r="10863" spans="1:5">
      <c r="A10863" s="387">
        <v>4804</v>
      </c>
      <c r="B10863" s="387" t="s">
        <v>12605</v>
      </c>
      <c r="C10863" s="387" t="s">
        <v>8378</v>
      </c>
      <c r="D10863" s="387" t="s">
        <v>8349</v>
      </c>
      <c r="E10863" s="378" t="s">
        <v>14493</v>
      </c>
    </row>
    <row r="10864" spans="1:5">
      <c r="A10864" s="387">
        <v>34680</v>
      </c>
      <c r="B10864" s="387" t="s">
        <v>12607</v>
      </c>
      <c r="C10864" s="387" t="s">
        <v>8378</v>
      </c>
      <c r="D10864" s="387" t="s">
        <v>8367</v>
      </c>
      <c r="E10864" s="378" t="s">
        <v>15641</v>
      </c>
    </row>
    <row r="10865" spans="1:5">
      <c r="A10865" s="387">
        <v>11573</v>
      </c>
      <c r="B10865" s="387" t="s">
        <v>12608</v>
      </c>
      <c r="C10865" s="387" t="s">
        <v>8354</v>
      </c>
      <c r="D10865" s="387" t="s">
        <v>8349</v>
      </c>
      <c r="E10865" s="378" t="s">
        <v>274</v>
      </c>
    </row>
    <row r="10866" spans="1:5">
      <c r="A10866" s="387">
        <v>38401</v>
      </c>
      <c r="B10866" s="387" t="s">
        <v>12609</v>
      </c>
      <c r="C10866" s="387" t="s">
        <v>8354</v>
      </c>
      <c r="D10866" s="387" t="s">
        <v>8349</v>
      </c>
      <c r="E10866" s="378" t="s">
        <v>14268</v>
      </c>
    </row>
    <row r="10867" spans="1:5">
      <c r="A10867" s="387">
        <v>11575</v>
      </c>
      <c r="B10867" s="387" t="s">
        <v>12610</v>
      </c>
      <c r="C10867" s="387" t="s">
        <v>8354</v>
      </c>
      <c r="D10867" s="387" t="s">
        <v>8349</v>
      </c>
      <c r="E10867" s="378" t="s">
        <v>942</v>
      </c>
    </row>
    <row r="10868" spans="1:5">
      <c r="A10868" s="387">
        <v>38179</v>
      </c>
      <c r="B10868" s="387" t="s">
        <v>12611</v>
      </c>
      <c r="C10868" s="387" t="s">
        <v>8354</v>
      </c>
      <c r="D10868" s="387" t="s">
        <v>8349</v>
      </c>
      <c r="E10868" s="378" t="s">
        <v>1863</v>
      </c>
    </row>
    <row r="10869" spans="1:5">
      <c r="A10869" s="387">
        <v>20256</v>
      </c>
      <c r="B10869" s="387" t="s">
        <v>12612</v>
      </c>
      <c r="C10869" s="387" t="s">
        <v>8354</v>
      </c>
      <c r="D10869" s="387" t="s">
        <v>8349</v>
      </c>
      <c r="E10869" s="378" t="s">
        <v>889</v>
      </c>
    </row>
    <row r="10870" spans="1:5">
      <c r="A10870" s="387">
        <v>14511</v>
      </c>
      <c r="B10870" s="387" t="s">
        <v>12613</v>
      </c>
      <c r="C10870" s="387" t="s">
        <v>8354</v>
      </c>
      <c r="D10870" s="387" t="s">
        <v>8367</v>
      </c>
      <c r="E10870" s="378" t="s">
        <v>15642</v>
      </c>
    </row>
    <row r="10871" spans="1:5">
      <c r="A10871" s="387">
        <v>10642</v>
      </c>
      <c r="B10871" s="387" t="s">
        <v>12614</v>
      </c>
      <c r="C10871" s="387" t="s">
        <v>8354</v>
      </c>
      <c r="D10871" s="387" t="s">
        <v>8367</v>
      </c>
      <c r="E10871" s="378" t="s">
        <v>15643</v>
      </c>
    </row>
    <row r="10872" spans="1:5">
      <c r="A10872" s="387">
        <v>14489</v>
      </c>
      <c r="B10872" s="387" t="s">
        <v>12615</v>
      </c>
      <c r="C10872" s="387" t="s">
        <v>8354</v>
      </c>
      <c r="D10872" s="387" t="s">
        <v>8367</v>
      </c>
      <c r="E10872" s="378" t="s">
        <v>15644</v>
      </c>
    </row>
    <row r="10873" spans="1:5">
      <c r="A10873" s="387">
        <v>14513</v>
      </c>
      <c r="B10873" s="387" t="s">
        <v>12616</v>
      </c>
      <c r="C10873" s="387" t="s">
        <v>8354</v>
      </c>
      <c r="D10873" s="387" t="s">
        <v>8367</v>
      </c>
      <c r="E10873" s="378" t="s">
        <v>15645</v>
      </c>
    </row>
    <row r="10874" spans="1:5">
      <c r="A10874" s="387">
        <v>13600</v>
      </c>
      <c r="B10874" s="387" t="s">
        <v>12617</v>
      </c>
      <c r="C10874" s="387" t="s">
        <v>8354</v>
      </c>
      <c r="D10874" s="387" t="s">
        <v>8367</v>
      </c>
      <c r="E10874" s="378" t="s">
        <v>15646</v>
      </c>
    </row>
    <row r="10875" spans="1:5">
      <c r="A10875" s="387">
        <v>10646</v>
      </c>
      <c r="B10875" s="387" t="s">
        <v>12618</v>
      </c>
      <c r="C10875" s="387" t="s">
        <v>8354</v>
      </c>
      <c r="D10875" s="387" t="s">
        <v>8367</v>
      </c>
      <c r="E10875" s="378" t="s">
        <v>15647</v>
      </c>
    </row>
    <row r="10876" spans="1:5">
      <c r="A10876" s="387">
        <v>6070</v>
      </c>
      <c r="B10876" s="387" t="s">
        <v>12619</v>
      </c>
      <c r="C10876" s="387" t="s">
        <v>8354</v>
      </c>
      <c r="D10876" s="387" t="s">
        <v>8367</v>
      </c>
      <c r="E10876" s="378" t="s">
        <v>15648</v>
      </c>
    </row>
    <row r="10877" spans="1:5">
      <c r="A10877" s="387">
        <v>6069</v>
      </c>
      <c r="B10877" s="387" t="s">
        <v>12620</v>
      </c>
      <c r="C10877" s="387" t="s">
        <v>8354</v>
      </c>
      <c r="D10877" s="387" t="s">
        <v>8367</v>
      </c>
      <c r="E10877" s="378" t="s">
        <v>15649</v>
      </c>
    </row>
    <row r="10878" spans="1:5">
      <c r="A10878" s="387">
        <v>14626</v>
      </c>
      <c r="B10878" s="387" t="s">
        <v>12621</v>
      </c>
      <c r="C10878" s="387" t="s">
        <v>8354</v>
      </c>
      <c r="D10878" s="387" t="s">
        <v>8367</v>
      </c>
      <c r="E10878" s="378" t="s">
        <v>15650</v>
      </c>
    </row>
    <row r="10879" spans="1:5">
      <c r="A10879" s="387">
        <v>6067</v>
      </c>
      <c r="B10879" s="387" t="s">
        <v>12622</v>
      </c>
      <c r="C10879" s="387" t="s">
        <v>8354</v>
      </c>
      <c r="D10879" s="387" t="s">
        <v>8367</v>
      </c>
      <c r="E10879" s="378" t="s">
        <v>15651</v>
      </c>
    </row>
    <row r="10880" spans="1:5">
      <c r="A10880" s="387">
        <v>38393</v>
      </c>
      <c r="B10880" s="387" t="s">
        <v>12623</v>
      </c>
      <c r="C10880" s="387" t="s">
        <v>8354</v>
      </c>
      <c r="D10880" s="387" t="s">
        <v>8352</v>
      </c>
      <c r="E10880" s="378" t="s">
        <v>1717</v>
      </c>
    </row>
    <row r="10881" spans="1:5">
      <c r="A10881" s="387">
        <v>38390</v>
      </c>
      <c r="B10881" s="387" t="s">
        <v>12624</v>
      </c>
      <c r="C10881" s="387" t="s">
        <v>8354</v>
      </c>
      <c r="D10881" s="387" t="s">
        <v>8349</v>
      </c>
      <c r="E10881" s="378" t="s">
        <v>20452</v>
      </c>
    </row>
    <row r="10882" spans="1:5">
      <c r="A10882" s="387">
        <v>36532</v>
      </c>
      <c r="B10882" s="387" t="s">
        <v>12625</v>
      </c>
      <c r="C10882" s="387" t="s">
        <v>8354</v>
      </c>
      <c r="D10882" s="387" t="s">
        <v>8349</v>
      </c>
      <c r="E10882" s="378" t="s">
        <v>20453</v>
      </c>
    </row>
    <row r="10883" spans="1:5">
      <c r="A10883" s="387">
        <v>11578</v>
      </c>
      <c r="B10883" s="387" t="s">
        <v>12626</v>
      </c>
      <c r="C10883" s="387" t="s">
        <v>8354</v>
      </c>
      <c r="D10883" s="387" t="s">
        <v>8349</v>
      </c>
      <c r="E10883" s="378" t="s">
        <v>10586</v>
      </c>
    </row>
    <row r="10884" spans="1:5">
      <c r="A10884" s="387">
        <v>11577</v>
      </c>
      <c r="B10884" s="387" t="s">
        <v>12627</v>
      </c>
      <c r="C10884" s="387" t="s">
        <v>8354</v>
      </c>
      <c r="D10884" s="387" t="s">
        <v>8349</v>
      </c>
      <c r="E10884" s="378" t="s">
        <v>282</v>
      </c>
    </row>
    <row r="10885" spans="1:5">
      <c r="A10885" s="387">
        <v>42432</v>
      </c>
      <c r="B10885" s="387" t="s">
        <v>12628</v>
      </c>
      <c r="C10885" s="387" t="s">
        <v>8354</v>
      </c>
      <c r="D10885" s="387" t="s">
        <v>8367</v>
      </c>
      <c r="E10885" s="378" t="s">
        <v>15652</v>
      </c>
    </row>
    <row r="10886" spans="1:5">
      <c r="A10886" s="387">
        <v>42437</v>
      </c>
      <c r="B10886" s="387" t="s">
        <v>12629</v>
      </c>
      <c r="C10886" s="387" t="s">
        <v>8354</v>
      </c>
      <c r="D10886" s="387" t="s">
        <v>8367</v>
      </c>
      <c r="E10886" s="378" t="s">
        <v>15653</v>
      </c>
    </row>
    <row r="10887" spans="1:5">
      <c r="A10887" s="387">
        <v>1116</v>
      </c>
      <c r="B10887" s="387" t="s">
        <v>12630</v>
      </c>
      <c r="C10887" s="387" t="s">
        <v>8378</v>
      </c>
      <c r="D10887" s="387" t="s">
        <v>8349</v>
      </c>
      <c r="E10887" s="378" t="s">
        <v>20454</v>
      </c>
    </row>
    <row r="10888" spans="1:5">
      <c r="A10888" s="387">
        <v>1115</v>
      </c>
      <c r="B10888" s="387" t="s">
        <v>12631</v>
      </c>
      <c r="C10888" s="387" t="s">
        <v>8378</v>
      </c>
      <c r="D10888" s="387" t="s">
        <v>8349</v>
      </c>
      <c r="E10888" s="378" t="s">
        <v>12632</v>
      </c>
    </row>
    <row r="10889" spans="1:5">
      <c r="A10889" s="387">
        <v>1113</v>
      </c>
      <c r="B10889" s="387" t="s">
        <v>12633</v>
      </c>
      <c r="C10889" s="387" t="s">
        <v>8378</v>
      </c>
      <c r="D10889" s="387" t="s">
        <v>8349</v>
      </c>
      <c r="E10889" s="378" t="s">
        <v>9437</v>
      </c>
    </row>
    <row r="10890" spans="1:5">
      <c r="A10890" s="387">
        <v>1114</v>
      </c>
      <c r="B10890" s="387" t="s">
        <v>12634</v>
      </c>
      <c r="C10890" s="387" t="s">
        <v>8378</v>
      </c>
      <c r="D10890" s="387" t="s">
        <v>8349</v>
      </c>
      <c r="E10890" s="378" t="s">
        <v>9440</v>
      </c>
    </row>
    <row r="10891" spans="1:5">
      <c r="A10891" s="387">
        <v>40873</v>
      </c>
      <c r="B10891" s="387" t="s">
        <v>12635</v>
      </c>
      <c r="C10891" s="387" t="s">
        <v>8378</v>
      </c>
      <c r="D10891" s="387" t="s">
        <v>8349</v>
      </c>
      <c r="E10891" s="378" t="s">
        <v>20455</v>
      </c>
    </row>
    <row r="10892" spans="1:5">
      <c r="A10892" s="387">
        <v>20214</v>
      </c>
      <c r="B10892" s="387" t="s">
        <v>12636</v>
      </c>
      <c r="C10892" s="387" t="s">
        <v>8354</v>
      </c>
      <c r="D10892" s="387" t="s">
        <v>8349</v>
      </c>
      <c r="E10892" s="378" t="s">
        <v>20456</v>
      </c>
    </row>
    <row r="10893" spans="1:5">
      <c r="A10893" s="387">
        <v>11064</v>
      </c>
      <c r="B10893" s="387" t="s">
        <v>12637</v>
      </c>
      <c r="C10893" s="387" t="s">
        <v>8354</v>
      </c>
      <c r="D10893" s="387" t="s">
        <v>8349</v>
      </c>
      <c r="E10893" s="378" t="s">
        <v>16394</v>
      </c>
    </row>
    <row r="10894" spans="1:5">
      <c r="A10894" s="387">
        <v>7237</v>
      </c>
      <c r="B10894" s="387" t="s">
        <v>12638</v>
      </c>
      <c r="C10894" s="387" t="s">
        <v>8354</v>
      </c>
      <c r="D10894" s="387" t="s">
        <v>8349</v>
      </c>
      <c r="E10894" s="378" t="s">
        <v>19954</v>
      </c>
    </row>
    <row r="10895" spans="1:5">
      <c r="A10895" s="387">
        <v>11757</v>
      </c>
      <c r="B10895" s="387" t="s">
        <v>12639</v>
      </c>
      <c r="C10895" s="387" t="s">
        <v>8354</v>
      </c>
      <c r="D10895" s="387" t="s">
        <v>8352</v>
      </c>
      <c r="E10895" s="378" t="s">
        <v>3444</v>
      </c>
    </row>
    <row r="10896" spans="1:5">
      <c r="A10896" s="387">
        <v>11758</v>
      </c>
      <c r="B10896" s="387" t="s">
        <v>12640</v>
      </c>
      <c r="C10896" s="387" t="s">
        <v>8354</v>
      </c>
      <c r="D10896" s="387" t="s">
        <v>8352</v>
      </c>
      <c r="E10896" s="378" t="s">
        <v>17951</v>
      </c>
    </row>
    <row r="10897" spans="1:5">
      <c r="A10897" s="387">
        <v>37526</v>
      </c>
      <c r="B10897" s="387" t="s">
        <v>12641</v>
      </c>
      <c r="C10897" s="387" t="s">
        <v>8354</v>
      </c>
      <c r="D10897" s="387" t="s">
        <v>8349</v>
      </c>
      <c r="E10897" s="378" t="s">
        <v>1524</v>
      </c>
    </row>
    <row r="10898" spans="1:5">
      <c r="A10898" s="387">
        <v>6076</v>
      </c>
      <c r="B10898" s="387" t="s">
        <v>12642</v>
      </c>
      <c r="C10898" s="387" t="s">
        <v>8554</v>
      </c>
      <c r="D10898" s="387" t="s">
        <v>8352</v>
      </c>
      <c r="E10898" s="378" t="s">
        <v>12386</v>
      </c>
    </row>
    <row r="10899" spans="1:5">
      <c r="A10899" s="387">
        <v>13109</v>
      </c>
      <c r="B10899" s="387" t="s">
        <v>12643</v>
      </c>
      <c r="C10899" s="387" t="s">
        <v>8354</v>
      </c>
      <c r="D10899" s="387" t="s">
        <v>8367</v>
      </c>
      <c r="E10899" s="378" t="s">
        <v>15654</v>
      </c>
    </row>
    <row r="10900" spans="1:5">
      <c r="A10900" s="387">
        <v>13110</v>
      </c>
      <c r="B10900" s="387" t="s">
        <v>12644</v>
      </c>
      <c r="C10900" s="387" t="s">
        <v>8354</v>
      </c>
      <c r="D10900" s="387" t="s">
        <v>8367</v>
      </c>
      <c r="E10900" s="378" t="s">
        <v>15655</v>
      </c>
    </row>
    <row r="10901" spans="1:5">
      <c r="A10901" s="387">
        <v>7581</v>
      </c>
      <c r="B10901" s="387" t="s">
        <v>12645</v>
      </c>
      <c r="C10901" s="387" t="s">
        <v>8354</v>
      </c>
      <c r="D10901" s="387" t="s">
        <v>8349</v>
      </c>
      <c r="E10901" s="378" t="s">
        <v>1035</v>
      </c>
    </row>
    <row r="10902" spans="1:5">
      <c r="A10902" s="387">
        <v>4509</v>
      </c>
      <c r="B10902" s="387" t="s">
        <v>12646</v>
      </c>
      <c r="C10902" s="387" t="s">
        <v>8378</v>
      </c>
      <c r="D10902" s="387" t="s">
        <v>8349</v>
      </c>
      <c r="E10902" s="378" t="s">
        <v>566</v>
      </c>
    </row>
    <row r="10903" spans="1:5">
      <c r="A10903" s="387">
        <v>4512</v>
      </c>
      <c r="B10903" s="387" t="s">
        <v>12647</v>
      </c>
      <c r="C10903" s="387" t="s">
        <v>8378</v>
      </c>
      <c r="D10903" s="387" t="s">
        <v>8349</v>
      </c>
      <c r="E10903" s="378" t="s">
        <v>7479</v>
      </c>
    </row>
    <row r="10904" spans="1:5">
      <c r="A10904" s="387">
        <v>4517</v>
      </c>
      <c r="B10904" s="387" t="s">
        <v>12648</v>
      </c>
      <c r="C10904" s="387" t="s">
        <v>8378</v>
      </c>
      <c r="D10904" s="387" t="s">
        <v>8349</v>
      </c>
      <c r="E10904" s="378" t="s">
        <v>8955</v>
      </c>
    </row>
    <row r="10905" spans="1:5">
      <c r="A10905" s="387">
        <v>20206</v>
      </c>
      <c r="B10905" s="387" t="s">
        <v>12649</v>
      </c>
      <c r="C10905" s="387" t="s">
        <v>8378</v>
      </c>
      <c r="D10905" s="387" t="s">
        <v>8349</v>
      </c>
      <c r="E10905" s="378" t="s">
        <v>12650</v>
      </c>
    </row>
    <row r="10906" spans="1:5">
      <c r="A10906" s="387">
        <v>4460</v>
      </c>
      <c r="B10906" s="387" t="s">
        <v>12651</v>
      </c>
      <c r="C10906" s="387" t="s">
        <v>8378</v>
      </c>
      <c r="D10906" s="387" t="s">
        <v>8349</v>
      </c>
      <c r="E10906" s="378" t="s">
        <v>6047</v>
      </c>
    </row>
    <row r="10907" spans="1:5">
      <c r="A10907" s="387">
        <v>4417</v>
      </c>
      <c r="B10907" s="387" t="s">
        <v>12652</v>
      </c>
      <c r="C10907" s="387" t="s">
        <v>8378</v>
      </c>
      <c r="D10907" s="387" t="s">
        <v>8349</v>
      </c>
      <c r="E10907" s="378" t="s">
        <v>1445</v>
      </c>
    </row>
    <row r="10908" spans="1:5">
      <c r="A10908" s="387">
        <v>4415</v>
      </c>
      <c r="B10908" s="387" t="s">
        <v>12653</v>
      </c>
      <c r="C10908" s="387" t="s">
        <v>8378</v>
      </c>
      <c r="D10908" s="387" t="s">
        <v>8349</v>
      </c>
      <c r="E10908" s="378" t="s">
        <v>1604</v>
      </c>
    </row>
    <row r="10909" spans="1:5">
      <c r="A10909" s="387">
        <v>37373</v>
      </c>
      <c r="B10909" s="387" t="s">
        <v>12654</v>
      </c>
      <c r="C10909" s="387" t="s">
        <v>8557</v>
      </c>
      <c r="D10909" s="387" t="s">
        <v>8352</v>
      </c>
      <c r="E10909" s="378" t="s">
        <v>1417</v>
      </c>
    </row>
    <row r="10910" spans="1:5">
      <c r="A10910" s="387">
        <v>40864</v>
      </c>
      <c r="B10910" s="387" t="s">
        <v>12655</v>
      </c>
      <c r="C10910" s="387" t="s">
        <v>8559</v>
      </c>
      <c r="D10910" s="387" t="s">
        <v>8352</v>
      </c>
      <c r="E10910" s="378" t="s">
        <v>2900</v>
      </c>
    </row>
    <row r="10911" spans="1:5">
      <c r="A10911" s="387">
        <v>4734</v>
      </c>
      <c r="B10911" s="387" t="s">
        <v>12656</v>
      </c>
      <c r="C10911" s="387" t="s">
        <v>8554</v>
      </c>
      <c r="D10911" s="387" t="s">
        <v>8349</v>
      </c>
      <c r="E10911" s="378" t="s">
        <v>17747</v>
      </c>
    </row>
    <row r="10912" spans="1:5">
      <c r="A10912" s="387">
        <v>6085</v>
      </c>
      <c r="B10912" s="387" t="s">
        <v>12657</v>
      </c>
      <c r="C10912" s="387" t="s">
        <v>8373</v>
      </c>
      <c r="D10912" s="387" t="s">
        <v>8352</v>
      </c>
      <c r="E10912" s="378" t="s">
        <v>10266</v>
      </c>
    </row>
    <row r="10913" spans="1:5">
      <c r="A10913" s="387">
        <v>38396</v>
      </c>
      <c r="B10913" s="387" t="s">
        <v>12658</v>
      </c>
      <c r="C10913" s="387" t="s">
        <v>8354</v>
      </c>
      <c r="D10913" s="387" t="s">
        <v>8349</v>
      </c>
      <c r="E10913" s="378" t="s">
        <v>20457</v>
      </c>
    </row>
    <row r="10914" spans="1:5">
      <c r="A10914" s="387">
        <v>11622</v>
      </c>
      <c r="B10914" s="387" t="s">
        <v>12659</v>
      </c>
      <c r="C10914" s="387" t="s">
        <v>8437</v>
      </c>
      <c r="D10914" s="387" t="s">
        <v>8349</v>
      </c>
      <c r="E10914" s="378" t="s">
        <v>20458</v>
      </c>
    </row>
    <row r="10915" spans="1:5">
      <c r="A10915" s="387">
        <v>43143</v>
      </c>
      <c r="B10915" s="387" t="s">
        <v>12660</v>
      </c>
      <c r="C10915" s="387" t="s">
        <v>8373</v>
      </c>
      <c r="D10915" s="387" t="s">
        <v>8349</v>
      </c>
      <c r="E10915" s="378" t="s">
        <v>12976</v>
      </c>
    </row>
    <row r="10916" spans="1:5">
      <c r="A10916" s="387">
        <v>7317</v>
      </c>
      <c r="B10916" s="387" t="s">
        <v>12661</v>
      </c>
      <c r="C10916" s="387" t="s">
        <v>8437</v>
      </c>
      <c r="D10916" s="387" t="s">
        <v>8349</v>
      </c>
      <c r="E10916" s="378" t="s">
        <v>19790</v>
      </c>
    </row>
    <row r="10917" spans="1:5">
      <c r="A10917" s="387">
        <v>142</v>
      </c>
      <c r="B10917" s="387" t="s">
        <v>12662</v>
      </c>
      <c r="C10917" s="387" t="s">
        <v>12663</v>
      </c>
      <c r="D10917" s="387" t="s">
        <v>8349</v>
      </c>
      <c r="E10917" s="378" t="s">
        <v>4800</v>
      </c>
    </row>
    <row r="10918" spans="1:5">
      <c r="A10918" s="387">
        <v>43142</v>
      </c>
      <c r="B10918" s="387" t="s">
        <v>12664</v>
      </c>
      <c r="C10918" s="387" t="s">
        <v>8373</v>
      </c>
      <c r="D10918" s="387" t="s">
        <v>8349</v>
      </c>
      <c r="E10918" s="378" t="s">
        <v>20459</v>
      </c>
    </row>
    <row r="10919" spans="1:5">
      <c r="A10919" s="387">
        <v>38123</v>
      </c>
      <c r="B10919" s="387" t="s">
        <v>12665</v>
      </c>
      <c r="C10919" s="387" t="s">
        <v>8437</v>
      </c>
      <c r="D10919" s="387" t="s">
        <v>8352</v>
      </c>
      <c r="E10919" s="378" t="s">
        <v>20460</v>
      </c>
    </row>
    <row r="10920" spans="1:5">
      <c r="A10920" s="387">
        <v>42701</v>
      </c>
      <c r="B10920" s="387" t="s">
        <v>12666</v>
      </c>
      <c r="C10920" s="387" t="s">
        <v>8354</v>
      </c>
      <c r="D10920" s="387" t="s">
        <v>8367</v>
      </c>
      <c r="E10920" s="378" t="s">
        <v>15656</v>
      </c>
    </row>
    <row r="10921" spans="1:5">
      <c r="A10921" s="387">
        <v>42702</v>
      </c>
      <c r="B10921" s="387" t="s">
        <v>12667</v>
      </c>
      <c r="C10921" s="387" t="s">
        <v>8354</v>
      </c>
      <c r="D10921" s="387" t="s">
        <v>8367</v>
      </c>
      <c r="E10921" s="378" t="s">
        <v>15657</v>
      </c>
    </row>
    <row r="10922" spans="1:5">
      <c r="A10922" s="387">
        <v>37955</v>
      </c>
      <c r="B10922" s="387" t="s">
        <v>12668</v>
      </c>
      <c r="C10922" s="387" t="s">
        <v>8354</v>
      </c>
      <c r="D10922" s="387" t="s">
        <v>8367</v>
      </c>
      <c r="E10922" s="378" t="s">
        <v>15658</v>
      </c>
    </row>
    <row r="10923" spans="1:5">
      <c r="A10923" s="387">
        <v>42699</v>
      </c>
      <c r="B10923" s="387" t="s">
        <v>12669</v>
      </c>
      <c r="C10923" s="387" t="s">
        <v>8354</v>
      </c>
      <c r="D10923" s="387" t="s">
        <v>8367</v>
      </c>
      <c r="E10923" s="378" t="s">
        <v>15659</v>
      </c>
    </row>
    <row r="10924" spans="1:5">
      <c r="A10924" s="387">
        <v>42700</v>
      </c>
      <c r="B10924" s="387" t="s">
        <v>12670</v>
      </c>
      <c r="C10924" s="387" t="s">
        <v>8354</v>
      </c>
      <c r="D10924" s="387" t="s">
        <v>8367</v>
      </c>
      <c r="E10924" s="378" t="s">
        <v>15660</v>
      </c>
    </row>
    <row r="10925" spans="1:5">
      <c r="A10925" s="387">
        <v>37743</v>
      </c>
      <c r="B10925" s="387" t="s">
        <v>12671</v>
      </c>
      <c r="C10925" s="387" t="s">
        <v>8354</v>
      </c>
      <c r="D10925" s="387" t="s">
        <v>8367</v>
      </c>
      <c r="E10925" s="378" t="s">
        <v>15661</v>
      </c>
    </row>
    <row r="10926" spans="1:5">
      <c r="A10926" s="387">
        <v>37744</v>
      </c>
      <c r="B10926" s="387" t="s">
        <v>12672</v>
      </c>
      <c r="C10926" s="387" t="s">
        <v>8354</v>
      </c>
      <c r="D10926" s="387" t="s">
        <v>8367</v>
      </c>
      <c r="E10926" s="378" t="s">
        <v>15662</v>
      </c>
    </row>
    <row r="10927" spans="1:5">
      <c r="A10927" s="387">
        <v>37741</v>
      </c>
      <c r="B10927" s="387" t="s">
        <v>12673</v>
      </c>
      <c r="C10927" s="387" t="s">
        <v>8354</v>
      </c>
      <c r="D10927" s="387" t="s">
        <v>8367</v>
      </c>
      <c r="E10927" s="378" t="s">
        <v>15663</v>
      </c>
    </row>
    <row r="10928" spans="1:5">
      <c r="A10928" s="387">
        <v>39396</v>
      </c>
      <c r="B10928" s="387" t="s">
        <v>12674</v>
      </c>
      <c r="C10928" s="387" t="s">
        <v>8354</v>
      </c>
      <c r="D10928" s="387" t="s">
        <v>8367</v>
      </c>
      <c r="E10928" s="378" t="s">
        <v>8155</v>
      </c>
    </row>
    <row r="10929" spans="1:5">
      <c r="A10929" s="387">
        <v>39392</v>
      </c>
      <c r="B10929" s="387" t="s">
        <v>12675</v>
      </c>
      <c r="C10929" s="387" t="s">
        <v>8354</v>
      </c>
      <c r="D10929" s="387" t="s">
        <v>8367</v>
      </c>
      <c r="E10929" s="378" t="s">
        <v>20461</v>
      </c>
    </row>
    <row r="10930" spans="1:5">
      <c r="A10930" s="387">
        <v>39393</v>
      </c>
      <c r="B10930" s="387" t="s">
        <v>12676</v>
      </c>
      <c r="C10930" s="387" t="s">
        <v>8354</v>
      </c>
      <c r="D10930" s="387" t="s">
        <v>8367</v>
      </c>
      <c r="E10930" s="378" t="s">
        <v>17251</v>
      </c>
    </row>
    <row r="10931" spans="1:5">
      <c r="A10931" s="387">
        <v>39394</v>
      </c>
      <c r="B10931" s="387" t="s">
        <v>12677</v>
      </c>
      <c r="C10931" s="387" t="s">
        <v>8354</v>
      </c>
      <c r="D10931" s="387" t="s">
        <v>8367</v>
      </c>
      <c r="E10931" s="378" t="s">
        <v>16027</v>
      </c>
    </row>
    <row r="10932" spans="1:5">
      <c r="A10932" s="387">
        <v>39395</v>
      </c>
      <c r="B10932" s="387" t="s">
        <v>12679</v>
      </c>
      <c r="C10932" s="387" t="s">
        <v>8354</v>
      </c>
      <c r="D10932" s="387" t="s">
        <v>8367</v>
      </c>
      <c r="E10932" s="378" t="s">
        <v>20462</v>
      </c>
    </row>
    <row r="10933" spans="1:5">
      <c r="A10933" s="387">
        <v>14618</v>
      </c>
      <c r="B10933" s="387" t="s">
        <v>12680</v>
      </c>
      <c r="C10933" s="387" t="s">
        <v>8354</v>
      </c>
      <c r="D10933" s="387" t="s">
        <v>8349</v>
      </c>
      <c r="E10933" s="378" t="s">
        <v>20463</v>
      </c>
    </row>
    <row r="10934" spans="1:5">
      <c r="A10934" s="387">
        <v>40269</v>
      </c>
      <c r="B10934" s="387" t="s">
        <v>12681</v>
      </c>
      <c r="C10934" s="387" t="s">
        <v>8354</v>
      </c>
      <c r="D10934" s="387" t="s">
        <v>8349</v>
      </c>
      <c r="E10934" s="378" t="s">
        <v>20464</v>
      </c>
    </row>
    <row r="10935" spans="1:5">
      <c r="A10935" s="387">
        <v>6110</v>
      </c>
      <c r="B10935" s="387" t="s">
        <v>12682</v>
      </c>
      <c r="C10935" s="387" t="s">
        <v>8557</v>
      </c>
      <c r="D10935" s="387" t="s">
        <v>8349</v>
      </c>
      <c r="E10935" s="378" t="s">
        <v>715</v>
      </c>
    </row>
    <row r="10936" spans="1:5">
      <c r="A10936" s="387">
        <v>40910</v>
      </c>
      <c r="B10936" s="387" t="s">
        <v>12683</v>
      </c>
      <c r="C10936" s="387" t="s">
        <v>8559</v>
      </c>
      <c r="D10936" s="387" t="s">
        <v>8349</v>
      </c>
      <c r="E10936" s="378" t="s">
        <v>19328</v>
      </c>
    </row>
    <row r="10937" spans="1:5">
      <c r="A10937" s="387">
        <v>6111</v>
      </c>
      <c r="B10937" s="387" t="s">
        <v>12684</v>
      </c>
      <c r="C10937" s="387" t="s">
        <v>8557</v>
      </c>
      <c r="D10937" s="387" t="s">
        <v>8352</v>
      </c>
      <c r="E10937" s="378" t="s">
        <v>17336</v>
      </c>
    </row>
    <row r="10938" spans="1:5">
      <c r="A10938" s="387">
        <v>41084</v>
      </c>
      <c r="B10938" s="387" t="s">
        <v>12685</v>
      </c>
      <c r="C10938" s="387" t="s">
        <v>8559</v>
      </c>
      <c r="D10938" s="387" t="s">
        <v>8349</v>
      </c>
      <c r="E10938" s="378" t="s">
        <v>20465</v>
      </c>
    </row>
    <row r="10939" spans="1:5">
      <c r="A10939" s="387">
        <v>25950</v>
      </c>
      <c r="B10939" s="387" t="s">
        <v>12686</v>
      </c>
      <c r="C10939" s="387" t="s">
        <v>8554</v>
      </c>
      <c r="D10939" s="387" t="s">
        <v>8349</v>
      </c>
      <c r="E10939" s="378" t="s">
        <v>16415</v>
      </c>
    </row>
    <row r="10940" spans="1:5">
      <c r="A10940" s="387">
        <v>38637</v>
      </c>
      <c r="B10940" s="387" t="s">
        <v>12687</v>
      </c>
      <c r="C10940" s="387" t="s">
        <v>8354</v>
      </c>
      <c r="D10940" s="387" t="s">
        <v>8349</v>
      </c>
      <c r="E10940" s="378" t="s">
        <v>20466</v>
      </c>
    </row>
    <row r="10941" spans="1:5">
      <c r="A10941" s="387">
        <v>6150</v>
      </c>
      <c r="B10941" s="387" t="s">
        <v>12688</v>
      </c>
      <c r="C10941" s="387" t="s">
        <v>8354</v>
      </c>
      <c r="D10941" s="387" t="s">
        <v>8349</v>
      </c>
      <c r="E10941" s="378" t="s">
        <v>20467</v>
      </c>
    </row>
    <row r="10942" spans="1:5">
      <c r="A10942" s="387">
        <v>6136</v>
      </c>
      <c r="B10942" s="387" t="s">
        <v>12689</v>
      </c>
      <c r="C10942" s="387" t="s">
        <v>8354</v>
      </c>
      <c r="D10942" s="387" t="s">
        <v>8352</v>
      </c>
      <c r="E10942" s="378" t="s">
        <v>20468</v>
      </c>
    </row>
    <row r="10943" spans="1:5">
      <c r="A10943" s="387">
        <v>38638</v>
      </c>
      <c r="B10943" s="387" t="s">
        <v>12690</v>
      </c>
      <c r="C10943" s="387" t="s">
        <v>8354</v>
      </c>
      <c r="D10943" s="387" t="s">
        <v>8349</v>
      </c>
      <c r="E10943" s="378" t="s">
        <v>20469</v>
      </c>
    </row>
    <row r="10944" spans="1:5">
      <c r="A10944" s="387">
        <v>20262</v>
      </c>
      <c r="B10944" s="387" t="s">
        <v>12691</v>
      </c>
      <c r="C10944" s="387" t="s">
        <v>8354</v>
      </c>
      <c r="D10944" s="387" t="s">
        <v>8349</v>
      </c>
      <c r="E10944" s="378" t="s">
        <v>4854</v>
      </c>
    </row>
    <row r="10945" spans="1:5">
      <c r="A10945" s="387">
        <v>6148</v>
      </c>
      <c r="B10945" s="387" t="s">
        <v>12693</v>
      </c>
      <c r="C10945" s="387" t="s">
        <v>8354</v>
      </c>
      <c r="D10945" s="387" t="s">
        <v>8352</v>
      </c>
      <c r="E10945" s="378" t="s">
        <v>13888</v>
      </c>
    </row>
    <row r="10946" spans="1:5">
      <c r="A10946" s="387">
        <v>6145</v>
      </c>
      <c r="B10946" s="387" t="s">
        <v>12694</v>
      </c>
      <c r="C10946" s="387" t="s">
        <v>8354</v>
      </c>
      <c r="D10946" s="387" t="s">
        <v>8349</v>
      </c>
      <c r="E10946" s="378" t="s">
        <v>6879</v>
      </c>
    </row>
    <row r="10947" spans="1:5">
      <c r="A10947" s="387">
        <v>6149</v>
      </c>
      <c r="B10947" s="387" t="s">
        <v>12696</v>
      </c>
      <c r="C10947" s="387" t="s">
        <v>8354</v>
      </c>
      <c r="D10947" s="387" t="s">
        <v>8349</v>
      </c>
      <c r="E10947" s="378" t="s">
        <v>18499</v>
      </c>
    </row>
    <row r="10948" spans="1:5">
      <c r="A10948" s="387">
        <v>6146</v>
      </c>
      <c r="B10948" s="387" t="s">
        <v>12697</v>
      </c>
      <c r="C10948" s="387" t="s">
        <v>8354</v>
      </c>
      <c r="D10948" s="387" t="s">
        <v>8349</v>
      </c>
      <c r="E10948" s="378" t="s">
        <v>3671</v>
      </c>
    </row>
    <row r="10949" spans="1:5">
      <c r="A10949" s="387">
        <v>26026</v>
      </c>
      <c r="B10949" s="387" t="s">
        <v>12698</v>
      </c>
      <c r="C10949" s="387" t="s">
        <v>8437</v>
      </c>
      <c r="D10949" s="387" t="s">
        <v>8349</v>
      </c>
      <c r="E10949" s="378" t="s">
        <v>372</v>
      </c>
    </row>
    <row r="10950" spans="1:5">
      <c r="A10950" s="387">
        <v>39961</v>
      </c>
      <c r="B10950" s="387" t="s">
        <v>12699</v>
      </c>
      <c r="C10950" s="387" t="s">
        <v>8354</v>
      </c>
      <c r="D10950" s="387" t="s">
        <v>8349</v>
      </c>
      <c r="E10950" s="378" t="s">
        <v>20436</v>
      </c>
    </row>
    <row r="10951" spans="1:5">
      <c r="A10951" s="387">
        <v>42433</v>
      </c>
      <c r="B10951" s="387" t="s">
        <v>12700</v>
      </c>
      <c r="C10951" s="387" t="s">
        <v>8354</v>
      </c>
      <c r="D10951" s="387" t="s">
        <v>8367</v>
      </c>
      <c r="E10951" s="378" t="s">
        <v>15664</v>
      </c>
    </row>
    <row r="10952" spans="1:5">
      <c r="A10952" s="387">
        <v>42434</v>
      </c>
      <c r="B10952" s="387" t="s">
        <v>12701</v>
      </c>
      <c r="C10952" s="387" t="s">
        <v>8354</v>
      </c>
      <c r="D10952" s="387" t="s">
        <v>8367</v>
      </c>
      <c r="E10952" s="378" t="s">
        <v>15665</v>
      </c>
    </row>
    <row r="10953" spans="1:5">
      <c r="A10953" s="387">
        <v>42435</v>
      </c>
      <c r="B10953" s="387" t="s">
        <v>12702</v>
      </c>
      <c r="C10953" s="387" t="s">
        <v>8354</v>
      </c>
      <c r="D10953" s="387" t="s">
        <v>8367</v>
      </c>
      <c r="E10953" s="378" t="s">
        <v>15666</v>
      </c>
    </row>
    <row r="10954" spans="1:5">
      <c r="A10954" s="387">
        <v>38061</v>
      </c>
      <c r="B10954" s="387" t="s">
        <v>12703</v>
      </c>
      <c r="C10954" s="387" t="s">
        <v>8354</v>
      </c>
      <c r="D10954" s="387" t="s">
        <v>8349</v>
      </c>
      <c r="E10954" s="378" t="s">
        <v>16305</v>
      </c>
    </row>
    <row r="10955" spans="1:5">
      <c r="A10955" s="387">
        <v>20250</v>
      </c>
      <c r="B10955" s="387" t="s">
        <v>12704</v>
      </c>
      <c r="C10955" s="387" t="s">
        <v>8437</v>
      </c>
      <c r="D10955" s="387" t="s">
        <v>8352</v>
      </c>
      <c r="E10955" s="378" t="s">
        <v>12705</v>
      </c>
    </row>
    <row r="10956" spans="1:5">
      <c r="A10956" s="387">
        <v>39965</v>
      </c>
      <c r="B10956" s="387" t="s">
        <v>12706</v>
      </c>
      <c r="C10956" s="387" t="s">
        <v>8351</v>
      </c>
      <c r="D10956" s="387" t="s">
        <v>8367</v>
      </c>
      <c r="E10956" s="378" t="s">
        <v>12707</v>
      </c>
    </row>
    <row r="10957" spans="1:5">
      <c r="A10957" s="387">
        <v>39964</v>
      </c>
      <c r="B10957" s="387" t="s">
        <v>12708</v>
      </c>
      <c r="C10957" s="387" t="s">
        <v>8351</v>
      </c>
      <c r="D10957" s="387" t="s">
        <v>8367</v>
      </c>
      <c r="E10957" s="378" t="s">
        <v>12709</v>
      </c>
    </row>
    <row r="10958" spans="1:5">
      <c r="A10958" s="387">
        <v>13388</v>
      </c>
      <c r="B10958" s="387" t="s">
        <v>12710</v>
      </c>
      <c r="C10958" s="387" t="s">
        <v>8437</v>
      </c>
      <c r="D10958" s="387" t="s">
        <v>8349</v>
      </c>
      <c r="E10958" s="378" t="s">
        <v>15667</v>
      </c>
    </row>
    <row r="10959" spans="1:5">
      <c r="A10959" s="387">
        <v>39914</v>
      </c>
      <c r="B10959" s="387" t="s">
        <v>12711</v>
      </c>
      <c r="C10959" s="387" t="s">
        <v>8437</v>
      </c>
      <c r="D10959" s="387" t="s">
        <v>8367</v>
      </c>
      <c r="E10959" s="378" t="s">
        <v>15668</v>
      </c>
    </row>
    <row r="10960" spans="1:5">
      <c r="A10960" s="387">
        <v>12732</v>
      </c>
      <c r="B10960" s="387" t="s">
        <v>12712</v>
      </c>
      <c r="C10960" s="387" t="s">
        <v>8354</v>
      </c>
      <c r="D10960" s="387" t="s">
        <v>8367</v>
      </c>
      <c r="E10960" s="378" t="s">
        <v>15669</v>
      </c>
    </row>
    <row r="10961" spans="1:5">
      <c r="A10961" s="387">
        <v>6160</v>
      </c>
      <c r="B10961" s="387" t="s">
        <v>12713</v>
      </c>
      <c r="C10961" s="387" t="s">
        <v>8557</v>
      </c>
      <c r="D10961" s="387" t="s">
        <v>8352</v>
      </c>
      <c r="E10961" s="378" t="s">
        <v>715</v>
      </c>
    </row>
    <row r="10962" spans="1:5">
      <c r="A10962" s="387">
        <v>41087</v>
      </c>
      <c r="B10962" s="387" t="s">
        <v>12714</v>
      </c>
      <c r="C10962" s="387" t="s">
        <v>8559</v>
      </c>
      <c r="D10962" s="387" t="s">
        <v>8349</v>
      </c>
      <c r="E10962" s="378" t="s">
        <v>19328</v>
      </c>
    </row>
    <row r="10963" spans="1:5">
      <c r="A10963" s="387">
        <v>6166</v>
      </c>
      <c r="B10963" s="387" t="s">
        <v>12715</v>
      </c>
      <c r="C10963" s="387" t="s">
        <v>8557</v>
      </c>
      <c r="D10963" s="387" t="s">
        <v>8349</v>
      </c>
      <c r="E10963" s="378" t="s">
        <v>6363</v>
      </c>
    </row>
    <row r="10964" spans="1:5">
      <c r="A10964" s="387">
        <v>41088</v>
      </c>
      <c r="B10964" s="387" t="s">
        <v>12716</v>
      </c>
      <c r="C10964" s="387" t="s">
        <v>8559</v>
      </c>
      <c r="D10964" s="387" t="s">
        <v>8349</v>
      </c>
      <c r="E10964" s="378" t="s">
        <v>20470</v>
      </c>
    </row>
    <row r="10965" spans="1:5">
      <c r="A10965" s="387">
        <v>20232</v>
      </c>
      <c r="B10965" s="387" t="s">
        <v>12717</v>
      </c>
      <c r="C10965" s="387" t="s">
        <v>8378</v>
      </c>
      <c r="D10965" s="387" t="s">
        <v>8367</v>
      </c>
      <c r="E10965" s="378" t="s">
        <v>4143</v>
      </c>
    </row>
    <row r="10966" spans="1:5">
      <c r="A10966" s="387">
        <v>10856</v>
      </c>
      <c r="B10966" s="387" t="s">
        <v>12718</v>
      </c>
      <c r="C10966" s="387" t="s">
        <v>8378</v>
      </c>
      <c r="D10966" s="387" t="s">
        <v>8367</v>
      </c>
      <c r="E10966" s="378" t="s">
        <v>6484</v>
      </c>
    </row>
    <row r="10967" spans="1:5">
      <c r="A10967" s="387">
        <v>4828</v>
      </c>
      <c r="B10967" s="387" t="s">
        <v>12719</v>
      </c>
      <c r="C10967" s="387" t="s">
        <v>8378</v>
      </c>
      <c r="D10967" s="387" t="s">
        <v>8367</v>
      </c>
      <c r="E10967" s="378" t="s">
        <v>15670</v>
      </c>
    </row>
    <row r="10968" spans="1:5">
      <c r="A10968" s="387">
        <v>20249</v>
      </c>
      <c r="B10968" s="387" t="s">
        <v>12720</v>
      </c>
      <c r="C10968" s="387" t="s">
        <v>8378</v>
      </c>
      <c r="D10968" s="387" t="s">
        <v>8367</v>
      </c>
      <c r="E10968" s="378" t="s">
        <v>15671</v>
      </c>
    </row>
    <row r="10969" spans="1:5">
      <c r="A10969" s="387">
        <v>11609</v>
      </c>
      <c r="B10969" s="387" t="s">
        <v>12721</v>
      </c>
      <c r="C10969" s="387" t="s">
        <v>8373</v>
      </c>
      <c r="D10969" s="387" t="s">
        <v>8349</v>
      </c>
      <c r="E10969" s="378" t="s">
        <v>6160</v>
      </c>
    </row>
    <row r="10970" spans="1:5">
      <c r="A10970" s="387">
        <v>20083</v>
      </c>
      <c r="B10970" s="387" t="s">
        <v>12722</v>
      </c>
      <c r="C10970" s="387" t="s">
        <v>8354</v>
      </c>
      <c r="D10970" s="387" t="s">
        <v>8349</v>
      </c>
      <c r="E10970" s="378" t="s">
        <v>20471</v>
      </c>
    </row>
    <row r="10971" spans="1:5">
      <c r="A10971" s="387">
        <v>5318</v>
      </c>
      <c r="B10971" s="387" t="s">
        <v>12723</v>
      </c>
      <c r="C10971" s="387" t="s">
        <v>8373</v>
      </c>
      <c r="D10971" s="387" t="s">
        <v>8352</v>
      </c>
      <c r="E10971" s="378" t="s">
        <v>9291</v>
      </c>
    </row>
    <row r="10972" spans="1:5">
      <c r="A10972" s="387">
        <v>10691</v>
      </c>
      <c r="B10972" s="387" t="s">
        <v>12724</v>
      </c>
      <c r="C10972" s="387" t="s">
        <v>8373</v>
      </c>
      <c r="D10972" s="387" t="s">
        <v>8349</v>
      </c>
      <c r="E10972" s="378" t="s">
        <v>14726</v>
      </c>
    </row>
    <row r="10973" spans="1:5">
      <c r="A10973" s="387">
        <v>12295</v>
      </c>
      <c r="B10973" s="387" t="s">
        <v>12725</v>
      </c>
      <c r="C10973" s="387" t="s">
        <v>8354</v>
      </c>
      <c r="D10973" s="387" t="s">
        <v>8349</v>
      </c>
      <c r="E10973" s="378" t="s">
        <v>5435</v>
      </c>
    </row>
    <row r="10974" spans="1:5">
      <c r="A10974" s="387">
        <v>12296</v>
      </c>
      <c r="B10974" s="387" t="s">
        <v>12726</v>
      </c>
      <c r="C10974" s="387" t="s">
        <v>8354</v>
      </c>
      <c r="D10974" s="387" t="s">
        <v>8349</v>
      </c>
      <c r="E10974" s="378" t="s">
        <v>7786</v>
      </c>
    </row>
    <row r="10975" spans="1:5">
      <c r="A10975" s="387">
        <v>12294</v>
      </c>
      <c r="B10975" s="387" t="s">
        <v>12727</v>
      </c>
      <c r="C10975" s="387" t="s">
        <v>8354</v>
      </c>
      <c r="D10975" s="387" t="s">
        <v>8349</v>
      </c>
      <c r="E10975" s="378" t="s">
        <v>8231</v>
      </c>
    </row>
    <row r="10976" spans="1:5">
      <c r="A10976" s="387">
        <v>14543</v>
      </c>
      <c r="B10976" s="387" t="s">
        <v>12728</v>
      </c>
      <c r="C10976" s="387" t="s">
        <v>8354</v>
      </c>
      <c r="D10976" s="387" t="s">
        <v>8349</v>
      </c>
      <c r="E10976" s="378" t="s">
        <v>12798</v>
      </c>
    </row>
    <row r="10977" spans="1:5">
      <c r="A10977" s="387">
        <v>13329</v>
      </c>
      <c r="B10977" s="387" t="s">
        <v>12729</v>
      </c>
      <c r="C10977" s="387" t="s">
        <v>8354</v>
      </c>
      <c r="D10977" s="387" t="s">
        <v>8352</v>
      </c>
      <c r="E10977" s="378" t="s">
        <v>13995</v>
      </c>
    </row>
    <row r="10978" spans="1:5">
      <c r="A10978" s="387">
        <v>21044</v>
      </c>
      <c r="B10978" s="387" t="s">
        <v>12730</v>
      </c>
      <c r="C10978" s="387" t="s">
        <v>8354</v>
      </c>
      <c r="D10978" s="387" t="s">
        <v>8349</v>
      </c>
      <c r="E10978" s="378" t="s">
        <v>863</v>
      </c>
    </row>
    <row r="10979" spans="1:5">
      <c r="A10979" s="387">
        <v>21045</v>
      </c>
      <c r="B10979" s="387" t="s">
        <v>12732</v>
      </c>
      <c r="C10979" s="387" t="s">
        <v>8354</v>
      </c>
      <c r="D10979" s="387" t="s">
        <v>8349</v>
      </c>
      <c r="E10979" s="378" t="s">
        <v>4577</v>
      </c>
    </row>
    <row r="10980" spans="1:5">
      <c r="A10980" s="387">
        <v>21040</v>
      </c>
      <c r="B10980" s="387" t="s">
        <v>12733</v>
      </c>
      <c r="C10980" s="387" t="s">
        <v>8354</v>
      </c>
      <c r="D10980" s="387" t="s">
        <v>8352</v>
      </c>
      <c r="E10980" s="378" t="s">
        <v>4517</v>
      </c>
    </row>
    <row r="10981" spans="1:5">
      <c r="A10981" s="387">
        <v>21041</v>
      </c>
      <c r="B10981" s="387" t="s">
        <v>12734</v>
      </c>
      <c r="C10981" s="387" t="s">
        <v>8354</v>
      </c>
      <c r="D10981" s="387" t="s">
        <v>8349</v>
      </c>
      <c r="E10981" s="378" t="s">
        <v>20472</v>
      </c>
    </row>
    <row r="10982" spans="1:5">
      <c r="A10982" s="387">
        <v>21047</v>
      </c>
      <c r="B10982" s="387" t="s">
        <v>12735</v>
      </c>
      <c r="C10982" s="387" t="s">
        <v>8354</v>
      </c>
      <c r="D10982" s="387" t="s">
        <v>8349</v>
      </c>
      <c r="E10982" s="378" t="s">
        <v>20473</v>
      </c>
    </row>
    <row r="10983" spans="1:5">
      <c r="A10983" s="387">
        <v>21043</v>
      </c>
      <c r="B10983" s="387" t="s">
        <v>12736</v>
      </c>
      <c r="C10983" s="387" t="s">
        <v>8354</v>
      </c>
      <c r="D10983" s="387" t="s">
        <v>8349</v>
      </c>
      <c r="E10983" s="378" t="s">
        <v>20474</v>
      </c>
    </row>
    <row r="10984" spans="1:5">
      <c r="A10984" s="387">
        <v>21042</v>
      </c>
      <c r="B10984" s="387" t="s">
        <v>12737</v>
      </c>
      <c r="C10984" s="387" t="s">
        <v>8354</v>
      </c>
      <c r="D10984" s="387" t="s">
        <v>8349</v>
      </c>
      <c r="E10984" s="378" t="s">
        <v>3865</v>
      </c>
    </row>
    <row r="10985" spans="1:5">
      <c r="A10985" s="387">
        <v>14149</v>
      </c>
      <c r="B10985" s="387" t="s">
        <v>12738</v>
      </c>
      <c r="C10985" s="387" t="s">
        <v>10749</v>
      </c>
      <c r="D10985" s="387" t="s">
        <v>8367</v>
      </c>
      <c r="E10985" s="378" t="s">
        <v>2807</v>
      </c>
    </row>
    <row r="10986" spans="1:5">
      <c r="A10986" s="387">
        <v>38099</v>
      </c>
      <c r="B10986" s="387" t="s">
        <v>12739</v>
      </c>
      <c r="C10986" s="387" t="s">
        <v>8354</v>
      </c>
      <c r="D10986" s="387" t="s">
        <v>8349</v>
      </c>
      <c r="E10986" s="378" t="s">
        <v>7753</v>
      </c>
    </row>
    <row r="10987" spans="1:5">
      <c r="A10987" s="387">
        <v>38100</v>
      </c>
      <c r="B10987" s="387" t="s">
        <v>12740</v>
      </c>
      <c r="C10987" s="387" t="s">
        <v>8354</v>
      </c>
      <c r="D10987" s="387" t="s">
        <v>8349</v>
      </c>
      <c r="E10987" s="378" t="s">
        <v>6429</v>
      </c>
    </row>
    <row r="10988" spans="1:5">
      <c r="A10988" s="387">
        <v>20061</v>
      </c>
      <c r="B10988" s="387" t="s">
        <v>12741</v>
      </c>
      <c r="C10988" s="387" t="s">
        <v>8354</v>
      </c>
      <c r="D10988" s="387" t="s">
        <v>8367</v>
      </c>
      <c r="E10988" s="378" t="s">
        <v>3326</v>
      </c>
    </row>
    <row r="10989" spans="1:5">
      <c r="A10989" s="387">
        <v>7576</v>
      </c>
      <c r="B10989" s="387" t="s">
        <v>12742</v>
      </c>
      <c r="C10989" s="387" t="s">
        <v>8354</v>
      </c>
      <c r="D10989" s="387" t="s">
        <v>8349</v>
      </c>
      <c r="E10989" s="378" t="s">
        <v>20475</v>
      </c>
    </row>
    <row r="10990" spans="1:5">
      <c r="A10990" s="387">
        <v>3384</v>
      </c>
      <c r="B10990" s="387" t="s">
        <v>12743</v>
      </c>
      <c r="C10990" s="387" t="s">
        <v>8354</v>
      </c>
      <c r="D10990" s="387" t="s">
        <v>8349</v>
      </c>
      <c r="E10990" s="378" t="s">
        <v>13899</v>
      </c>
    </row>
    <row r="10991" spans="1:5">
      <c r="A10991" s="387">
        <v>7572</v>
      </c>
      <c r="B10991" s="387" t="s">
        <v>12744</v>
      </c>
      <c r="C10991" s="387" t="s">
        <v>8354</v>
      </c>
      <c r="D10991" s="387" t="s">
        <v>8349</v>
      </c>
      <c r="E10991" s="378" t="s">
        <v>4120</v>
      </c>
    </row>
    <row r="10992" spans="1:5">
      <c r="A10992" s="387">
        <v>3396</v>
      </c>
      <c r="B10992" s="387" t="s">
        <v>12745</v>
      </c>
      <c r="C10992" s="387" t="s">
        <v>8354</v>
      </c>
      <c r="D10992" s="387" t="s">
        <v>8349</v>
      </c>
      <c r="E10992" s="378" t="s">
        <v>4395</v>
      </c>
    </row>
    <row r="10993" spans="1:5">
      <c r="A10993" s="387">
        <v>37590</v>
      </c>
      <c r="B10993" s="387" t="s">
        <v>12746</v>
      </c>
      <c r="C10993" s="387" t="s">
        <v>8354</v>
      </c>
      <c r="D10993" s="387" t="s">
        <v>8367</v>
      </c>
      <c r="E10993" s="378" t="s">
        <v>15672</v>
      </c>
    </row>
    <row r="10994" spans="1:5">
      <c r="A10994" s="387">
        <v>37591</v>
      </c>
      <c r="B10994" s="387" t="s">
        <v>12747</v>
      </c>
      <c r="C10994" s="387" t="s">
        <v>8354</v>
      </c>
      <c r="D10994" s="387" t="s">
        <v>8367</v>
      </c>
      <c r="E10994" s="378" t="s">
        <v>6016</v>
      </c>
    </row>
    <row r="10995" spans="1:5">
      <c r="A10995" s="387">
        <v>12626</v>
      </c>
      <c r="B10995" s="387" t="s">
        <v>12749</v>
      </c>
      <c r="C10995" s="387" t="s">
        <v>8354</v>
      </c>
      <c r="D10995" s="387" t="s">
        <v>8367</v>
      </c>
      <c r="E10995" s="378" t="s">
        <v>4861</v>
      </c>
    </row>
    <row r="10996" spans="1:5">
      <c r="A10996" s="387">
        <v>11033</v>
      </c>
      <c r="B10996" s="387" t="s">
        <v>12750</v>
      </c>
      <c r="C10996" s="387" t="s">
        <v>8354</v>
      </c>
      <c r="D10996" s="387" t="s">
        <v>8349</v>
      </c>
      <c r="E10996" s="378" t="s">
        <v>19698</v>
      </c>
    </row>
    <row r="10997" spans="1:5">
      <c r="A10997" s="387">
        <v>390</v>
      </c>
      <c r="B10997" s="387" t="s">
        <v>12751</v>
      </c>
      <c r="C10997" s="387" t="s">
        <v>8354</v>
      </c>
      <c r="D10997" s="387" t="s">
        <v>8349</v>
      </c>
      <c r="E10997" s="378" t="s">
        <v>18701</v>
      </c>
    </row>
    <row r="10998" spans="1:5">
      <c r="A10998" s="387">
        <v>42436</v>
      </c>
      <c r="B10998" s="387" t="s">
        <v>12752</v>
      </c>
      <c r="C10998" s="387" t="s">
        <v>8354</v>
      </c>
      <c r="D10998" s="387" t="s">
        <v>8367</v>
      </c>
      <c r="E10998" s="378" t="s">
        <v>15673</v>
      </c>
    </row>
    <row r="10999" spans="1:5">
      <c r="A10999" s="387">
        <v>6193</v>
      </c>
      <c r="B10999" s="387" t="s">
        <v>12753</v>
      </c>
      <c r="C10999" s="387" t="s">
        <v>8378</v>
      </c>
      <c r="D10999" s="387" t="s">
        <v>8349</v>
      </c>
      <c r="E10999" s="378" t="s">
        <v>7063</v>
      </c>
    </row>
    <row r="11000" spans="1:5">
      <c r="A11000" s="387">
        <v>6194</v>
      </c>
      <c r="B11000" s="387" t="s">
        <v>12754</v>
      </c>
      <c r="C11000" s="387" t="s">
        <v>8378</v>
      </c>
      <c r="D11000" s="387" t="s">
        <v>8349</v>
      </c>
      <c r="E11000" s="378" t="s">
        <v>3339</v>
      </c>
    </row>
    <row r="11001" spans="1:5">
      <c r="A11001" s="387">
        <v>10567</v>
      </c>
      <c r="B11001" s="387" t="s">
        <v>12755</v>
      </c>
      <c r="C11001" s="387" t="s">
        <v>8378</v>
      </c>
      <c r="D11001" s="387" t="s">
        <v>8349</v>
      </c>
      <c r="E11001" s="378" t="s">
        <v>9300</v>
      </c>
    </row>
    <row r="11002" spans="1:5">
      <c r="A11002" s="387">
        <v>6212</v>
      </c>
      <c r="B11002" s="387" t="s">
        <v>12756</v>
      </c>
      <c r="C11002" s="387" t="s">
        <v>8378</v>
      </c>
      <c r="D11002" s="387" t="s">
        <v>8352</v>
      </c>
      <c r="E11002" s="378" t="s">
        <v>4511</v>
      </c>
    </row>
    <row r="11003" spans="1:5">
      <c r="A11003" s="387">
        <v>3993</v>
      </c>
      <c r="B11003" s="387" t="s">
        <v>12757</v>
      </c>
      <c r="C11003" s="387" t="s">
        <v>8351</v>
      </c>
      <c r="D11003" s="387" t="s">
        <v>8349</v>
      </c>
      <c r="E11003" s="378" t="s">
        <v>17782</v>
      </c>
    </row>
    <row r="11004" spans="1:5">
      <c r="A11004" s="387">
        <v>3990</v>
      </c>
      <c r="B11004" s="387" t="s">
        <v>12758</v>
      </c>
      <c r="C11004" s="387" t="s">
        <v>8378</v>
      </c>
      <c r="D11004" s="387" t="s">
        <v>8349</v>
      </c>
      <c r="E11004" s="378" t="s">
        <v>6190</v>
      </c>
    </row>
    <row r="11005" spans="1:5">
      <c r="A11005" s="387">
        <v>3992</v>
      </c>
      <c r="B11005" s="387" t="s">
        <v>12759</v>
      </c>
      <c r="C11005" s="387" t="s">
        <v>8378</v>
      </c>
      <c r="D11005" s="387" t="s">
        <v>8349</v>
      </c>
      <c r="E11005" s="378" t="s">
        <v>12402</v>
      </c>
    </row>
    <row r="11006" spans="1:5">
      <c r="A11006" s="387">
        <v>6178</v>
      </c>
      <c r="B11006" s="387" t="s">
        <v>12760</v>
      </c>
      <c r="C11006" s="387" t="s">
        <v>8351</v>
      </c>
      <c r="D11006" s="387" t="s">
        <v>8367</v>
      </c>
      <c r="E11006" s="378" t="s">
        <v>13891</v>
      </c>
    </row>
    <row r="11007" spans="1:5">
      <c r="A11007" s="387">
        <v>6180</v>
      </c>
      <c r="B11007" s="387" t="s">
        <v>12761</v>
      </c>
      <c r="C11007" s="387" t="s">
        <v>8351</v>
      </c>
      <c r="D11007" s="387" t="s">
        <v>8367</v>
      </c>
      <c r="E11007" s="378" t="s">
        <v>15674</v>
      </c>
    </row>
    <row r="11008" spans="1:5">
      <c r="A11008" s="387">
        <v>6182</v>
      </c>
      <c r="B11008" s="387" t="s">
        <v>12762</v>
      </c>
      <c r="C11008" s="387" t="s">
        <v>8351</v>
      </c>
      <c r="D11008" s="387" t="s">
        <v>8367</v>
      </c>
      <c r="E11008" s="378" t="s">
        <v>15675</v>
      </c>
    </row>
    <row r="11009" spans="1:5">
      <c r="A11009" s="387">
        <v>43614</v>
      </c>
      <c r="B11009" s="387" t="s">
        <v>12763</v>
      </c>
      <c r="C11009" s="387" t="s">
        <v>8378</v>
      </c>
      <c r="D11009" s="387" t="s">
        <v>8349</v>
      </c>
      <c r="E11009" s="378" t="s">
        <v>1562</v>
      </c>
    </row>
    <row r="11010" spans="1:5">
      <c r="A11010" s="387">
        <v>6189</v>
      </c>
      <c r="B11010" s="387" t="s">
        <v>12764</v>
      </c>
      <c r="C11010" s="387" t="s">
        <v>8378</v>
      </c>
      <c r="D11010" s="387" t="s">
        <v>8349</v>
      </c>
      <c r="E11010" s="378" t="s">
        <v>18054</v>
      </c>
    </row>
    <row r="11011" spans="1:5">
      <c r="A11011" s="387">
        <v>6214</v>
      </c>
      <c r="B11011" s="387" t="s">
        <v>12765</v>
      </c>
      <c r="C11011" s="387" t="s">
        <v>8351</v>
      </c>
      <c r="D11011" s="387" t="s">
        <v>8367</v>
      </c>
      <c r="E11011" s="378" t="s">
        <v>15676</v>
      </c>
    </row>
    <row r="11012" spans="1:5">
      <c r="A11012" s="387">
        <v>36153</v>
      </c>
      <c r="B11012" s="387" t="s">
        <v>12766</v>
      </c>
      <c r="C11012" s="387" t="s">
        <v>8354</v>
      </c>
      <c r="D11012" s="387" t="s">
        <v>8349</v>
      </c>
      <c r="E11012" s="378" t="s">
        <v>20476</v>
      </c>
    </row>
    <row r="11013" spans="1:5">
      <c r="A11013" s="387">
        <v>10740</v>
      </c>
      <c r="B11013" s="387" t="s">
        <v>12767</v>
      </c>
      <c r="C11013" s="387" t="s">
        <v>8354</v>
      </c>
      <c r="D11013" s="387" t="s">
        <v>8349</v>
      </c>
      <c r="E11013" s="378" t="s">
        <v>20477</v>
      </c>
    </row>
    <row r="11014" spans="1:5">
      <c r="A11014" s="387">
        <v>13914</v>
      </c>
      <c r="B11014" s="387" t="s">
        <v>12768</v>
      </c>
      <c r="C11014" s="387" t="s">
        <v>8354</v>
      </c>
      <c r="D11014" s="387" t="s">
        <v>8349</v>
      </c>
      <c r="E11014" s="378" t="s">
        <v>20478</v>
      </c>
    </row>
    <row r="11015" spans="1:5">
      <c r="A11015" s="387">
        <v>10742</v>
      </c>
      <c r="B11015" s="387" t="s">
        <v>12769</v>
      </c>
      <c r="C11015" s="387" t="s">
        <v>8354</v>
      </c>
      <c r="D11015" s="387" t="s">
        <v>8352</v>
      </c>
      <c r="E11015" s="378" t="s">
        <v>20479</v>
      </c>
    </row>
    <row r="11016" spans="1:5">
      <c r="A11016" s="387">
        <v>38465</v>
      </c>
      <c r="B11016" s="387" t="s">
        <v>12770</v>
      </c>
      <c r="C11016" s="387" t="s">
        <v>8354</v>
      </c>
      <c r="D11016" s="387" t="s">
        <v>8349</v>
      </c>
      <c r="E11016" s="378" t="s">
        <v>15677</v>
      </c>
    </row>
    <row r="11017" spans="1:5">
      <c r="A11017" s="387">
        <v>7543</v>
      </c>
      <c r="B11017" s="387" t="s">
        <v>12771</v>
      </c>
      <c r="C11017" s="387" t="s">
        <v>8354</v>
      </c>
      <c r="D11017" s="387" t="s">
        <v>8349</v>
      </c>
      <c r="E11017" s="378" t="s">
        <v>1133</v>
      </c>
    </row>
    <row r="11018" spans="1:5">
      <c r="A11018" s="387">
        <v>43427</v>
      </c>
      <c r="B11018" s="387" t="s">
        <v>12772</v>
      </c>
      <c r="C11018" s="387" t="s">
        <v>8354</v>
      </c>
      <c r="D11018" s="387" t="s">
        <v>8349</v>
      </c>
      <c r="E11018" s="378" t="s">
        <v>20480</v>
      </c>
    </row>
    <row r="11019" spans="1:5">
      <c r="A11019" s="387">
        <v>41613</v>
      </c>
      <c r="B11019" s="387" t="s">
        <v>12773</v>
      </c>
      <c r="C11019" s="387" t="s">
        <v>8354</v>
      </c>
      <c r="D11019" s="387" t="s">
        <v>8349</v>
      </c>
      <c r="E11019" s="378" t="s">
        <v>20481</v>
      </c>
    </row>
    <row r="11020" spans="1:5">
      <c r="A11020" s="387">
        <v>41614</v>
      </c>
      <c r="B11020" s="387" t="s">
        <v>12774</v>
      </c>
      <c r="C11020" s="387" t="s">
        <v>8354</v>
      </c>
      <c r="D11020" s="387" t="s">
        <v>8349</v>
      </c>
      <c r="E11020" s="378" t="s">
        <v>17381</v>
      </c>
    </row>
    <row r="11021" spans="1:5">
      <c r="A11021" s="387">
        <v>41615</v>
      </c>
      <c r="B11021" s="387" t="s">
        <v>12775</v>
      </c>
      <c r="C11021" s="387" t="s">
        <v>8354</v>
      </c>
      <c r="D11021" s="387" t="s">
        <v>8349</v>
      </c>
      <c r="E11021" s="378" t="s">
        <v>20482</v>
      </c>
    </row>
    <row r="11022" spans="1:5">
      <c r="A11022" s="387">
        <v>41616</v>
      </c>
      <c r="B11022" s="387" t="s">
        <v>12776</v>
      </c>
      <c r="C11022" s="387" t="s">
        <v>8354</v>
      </c>
      <c r="D11022" s="387" t="s">
        <v>8349</v>
      </c>
      <c r="E11022" s="378" t="s">
        <v>20483</v>
      </c>
    </row>
    <row r="11023" spans="1:5">
      <c r="A11023" s="387">
        <v>41617</v>
      </c>
      <c r="B11023" s="387" t="s">
        <v>12777</v>
      </c>
      <c r="C11023" s="387" t="s">
        <v>8354</v>
      </c>
      <c r="D11023" s="387" t="s">
        <v>8349</v>
      </c>
      <c r="E11023" s="378" t="s">
        <v>20484</v>
      </c>
    </row>
    <row r="11024" spans="1:5">
      <c r="A11024" s="387">
        <v>41618</v>
      </c>
      <c r="B11024" s="387" t="s">
        <v>12778</v>
      </c>
      <c r="C11024" s="387" t="s">
        <v>8354</v>
      </c>
      <c r="D11024" s="387" t="s">
        <v>8349</v>
      </c>
      <c r="E11024" s="378" t="s">
        <v>20485</v>
      </c>
    </row>
    <row r="11025" spans="1:5">
      <c r="A11025" s="387">
        <v>43428</v>
      </c>
      <c r="B11025" s="387" t="s">
        <v>12779</v>
      </c>
      <c r="C11025" s="387" t="s">
        <v>8354</v>
      </c>
      <c r="D11025" s="387" t="s">
        <v>8349</v>
      </c>
      <c r="E11025" s="378" t="s">
        <v>20486</v>
      </c>
    </row>
    <row r="11026" spans="1:5">
      <c r="A11026" s="387">
        <v>41619</v>
      </c>
      <c r="B11026" s="387" t="s">
        <v>12780</v>
      </c>
      <c r="C11026" s="387" t="s">
        <v>8354</v>
      </c>
      <c r="D11026" s="387" t="s">
        <v>8349</v>
      </c>
      <c r="E11026" s="378" t="s">
        <v>19339</v>
      </c>
    </row>
    <row r="11027" spans="1:5">
      <c r="A11027" s="387">
        <v>41620</v>
      </c>
      <c r="B11027" s="387" t="s">
        <v>12781</v>
      </c>
      <c r="C11027" s="387" t="s">
        <v>8354</v>
      </c>
      <c r="D11027" s="387" t="s">
        <v>8349</v>
      </c>
      <c r="E11027" s="378" t="s">
        <v>20487</v>
      </c>
    </row>
    <row r="11028" spans="1:5">
      <c r="A11028" s="387">
        <v>41622</v>
      </c>
      <c r="B11028" s="387" t="s">
        <v>12782</v>
      </c>
      <c r="C11028" s="387" t="s">
        <v>8354</v>
      </c>
      <c r="D11028" s="387" t="s">
        <v>8349</v>
      </c>
      <c r="E11028" s="378" t="s">
        <v>20488</v>
      </c>
    </row>
    <row r="11029" spans="1:5">
      <c r="A11029" s="387">
        <v>41623</v>
      </c>
      <c r="B11029" s="387" t="s">
        <v>12783</v>
      </c>
      <c r="C11029" s="387" t="s">
        <v>8354</v>
      </c>
      <c r="D11029" s="387" t="s">
        <v>8349</v>
      </c>
      <c r="E11029" s="378" t="s">
        <v>20489</v>
      </c>
    </row>
    <row r="11030" spans="1:5">
      <c r="A11030" s="387">
        <v>41624</v>
      </c>
      <c r="B11030" s="387" t="s">
        <v>12784</v>
      </c>
      <c r="C11030" s="387" t="s">
        <v>8354</v>
      </c>
      <c r="D11030" s="387" t="s">
        <v>8349</v>
      </c>
      <c r="E11030" s="378" t="s">
        <v>20490</v>
      </c>
    </row>
    <row r="11031" spans="1:5">
      <c r="A11031" s="387">
        <v>41625</v>
      </c>
      <c r="B11031" s="387" t="s">
        <v>12785</v>
      </c>
      <c r="C11031" s="387" t="s">
        <v>8354</v>
      </c>
      <c r="D11031" s="387" t="s">
        <v>8349</v>
      </c>
      <c r="E11031" s="378" t="s">
        <v>20491</v>
      </c>
    </row>
    <row r="11032" spans="1:5">
      <c r="A11032" s="387">
        <v>39352</v>
      </c>
      <c r="B11032" s="387" t="s">
        <v>12786</v>
      </c>
      <c r="C11032" s="387" t="s">
        <v>8354</v>
      </c>
      <c r="D11032" s="387" t="s">
        <v>8349</v>
      </c>
      <c r="E11032" s="378" t="s">
        <v>10446</v>
      </c>
    </row>
    <row r="11033" spans="1:5">
      <c r="A11033" s="387">
        <v>39346</v>
      </c>
      <c r="B11033" s="387" t="s">
        <v>12788</v>
      </c>
      <c r="C11033" s="387" t="s">
        <v>8354</v>
      </c>
      <c r="D11033" s="387" t="s">
        <v>8349</v>
      </c>
      <c r="E11033" s="378" t="s">
        <v>10446</v>
      </c>
    </row>
    <row r="11034" spans="1:5">
      <c r="A11034" s="387">
        <v>39350</v>
      </c>
      <c r="B11034" s="387" t="s">
        <v>12789</v>
      </c>
      <c r="C11034" s="387" t="s">
        <v>8354</v>
      </c>
      <c r="D11034" s="387" t="s">
        <v>8349</v>
      </c>
      <c r="E11034" s="378" t="s">
        <v>15219</v>
      </c>
    </row>
    <row r="11035" spans="1:5">
      <c r="A11035" s="387">
        <v>39351</v>
      </c>
      <c r="B11035" s="387" t="s">
        <v>12790</v>
      </c>
      <c r="C11035" s="387" t="s">
        <v>8354</v>
      </c>
      <c r="D11035" s="387" t="s">
        <v>8349</v>
      </c>
      <c r="E11035" s="378" t="s">
        <v>1326</v>
      </c>
    </row>
    <row r="11036" spans="1:5">
      <c r="A11036" s="387">
        <v>38952</v>
      </c>
      <c r="B11036" s="387" t="s">
        <v>12791</v>
      </c>
      <c r="C11036" s="387" t="s">
        <v>8354</v>
      </c>
      <c r="D11036" s="387" t="s">
        <v>8367</v>
      </c>
      <c r="E11036" s="378" t="s">
        <v>14332</v>
      </c>
    </row>
    <row r="11037" spans="1:5">
      <c r="A11037" s="387">
        <v>38953</v>
      </c>
      <c r="B11037" s="387" t="s">
        <v>12792</v>
      </c>
      <c r="C11037" s="387" t="s">
        <v>8354</v>
      </c>
      <c r="D11037" s="387" t="s">
        <v>8367</v>
      </c>
      <c r="E11037" s="378" t="s">
        <v>1548</v>
      </c>
    </row>
    <row r="11038" spans="1:5">
      <c r="A11038" s="387">
        <v>38835</v>
      </c>
      <c r="B11038" s="387" t="s">
        <v>12793</v>
      </c>
      <c r="C11038" s="387" t="s">
        <v>8354</v>
      </c>
      <c r="D11038" s="387" t="s">
        <v>8367</v>
      </c>
      <c r="E11038" s="378" t="s">
        <v>3339</v>
      </c>
    </row>
    <row r="11039" spans="1:5">
      <c r="A11039" s="387">
        <v>38837</v>
      </c>
      <c r="B11039" s="387" t="s">
        <v>12794</v>
      </c>
      <c r="C11039" s="387" t="s">
        <v>8354</v>
      </c>
      <c r="D11039" s="387" t="s">
        <v>8367</v>
      </c>
      <c r="E11039" s="378" t="s">
        <v>11216</v>
      </c>
    </row>
    <row r="11040" spans="1:5">
      <c r="A11040" s="387">
        <v>38836</v>
      </c>
      <c r="B11040" s="387" t="s">
        <v>12795</v>
      </c>
      <c r="C11040" s="387" t="s">
        <v>8354</v>
      </c>
      <c r="D11040" s="387" t="s">
        <v>8367</v>
      </c>
      <c r="E11040" s="378" t="s">
        <v>3349</v>
      </c>
    </row>
    <row r="11041" spans="1:5">
      <c r="A11041" s="387">
        <v>2666</v>
      </c>
      <c r="B11041" s="387" t="s">
        <v>12796</v>
      </c>
      <c r="C11041" s="387" t="s">
        <v>8354</v>
      </c>
      <c r="D11041" s="387" t="s">
        <v>8349</v>
      </c>
      <c r="E11041" s="378" t="s">
        <v>4942</v>
      </c>
    </row>
    <row r="11042" spans="1:5">
      <c r="A11042" s="387">
        <v>2668</v>
      </c>
      <c r="B11042" s="387" t="s">
        <v>12797</v>
      </c>
      <c r="C11042" s="387" t="s">
        <v>8354</v>
      </c>
      <c r="D11042" s="387" t="s">
        <v>8349</v>
      </c>
      <c r="E11042" s="378" t="s">
        <v>3272</v>
      </c>
    </row>
    <row r="11043" spans="1:5">
      <c r="A11043" s="387">
        <v>2664</v>
      </c>
      <c r="B11043" s="387" t="s">
        <v>12799</v>
      </c>
      <c r="C11043" s="387" t="s">
        <v>8354</v>
      </c>
      <c r="D11043" s="387" t="s">
        <v>8349</v>
      </c>
      <c r="E11043" s="378" t="s">
        <v>16303</v>
      </c>
    </row>
    <row r="11044" spans="1:5">
      <c r="A11044" s="387">
        <v>2662</v>
      </c>
      <c r="B11044" s="387" t="s">
        <v>12800</v>
      </c>
      <c r="C11044" s="387" t="s">
        <v>8354</v>
      </c>
      <c r="D11044" s="387" t="s">
        <v>8349</v>
      </c>
      <c r="E11044" s="378" t="s">
        <v>18434</v>
      </c>
    </row>
    <row r="11045" spans="1:5">
      <c r="A11045" s="387">
        <v>20964</v>
      </c>
      <c r="B11045" s="387" t="s">
        <v>12801</v>
      </c>
      <c r="C11045" s="387" t="s">
        <v>8354</v>
      </c>
      <c r="D11045" s="387" t="s">
        <v>8349</v>
      </c>
      <c r="E11045" s="378" t="s">
        <v>20492</v>
      </c>
    </row>
    <row r="11046" spans="1:5">
      <c r="A11046" s="387">
        <v>10905</v>
      </c>
      <c r="B11046" s="387" t="s">
        <v>12802</v>
      </c>
      <c r="C11046" s="387" t="s">
        <v>8354</v>
      </c>
      <c r="D11046" s="387" t="s">
        <v>8349</v>
      </c>
      <c r="E11046" s="378" t="s">
        <v>16101</v>
      </c>
    </row>
    <row r="11047" spans="1:5">
      <c r="A11047" s="387">
        <v>42703</v>
      </c>
      <c r="B11047" s="387" t="s">
        <v>12803</v>
      </c>
      <c r="C11047" s="387" t="s">
        <v>8354</v>
      </c>
      <c r="D11047" s="387" t="s">
        <v>8367</v>
      </c>
      <c r="E11047" s="378" t="s">
        <v>15678</v>
      </c>
    </row>
    <row r="11048" spans="1:5">
      <c r="A11048" s="387">
        <v>42704</v>
      </c>
      <c r="B11048" s="387" t="s">
        <v>12804</v>
      </c>
      <c r="C11048" s="387" t="s">
        <v>8354</v>
      </c>
      <c r="D11048" s="387" t="s">
        <v>8367</v>
      </c>
      <c r="E11048" s="378" t="s">
        <v>15679</v>
      </c>
    </row>
    <row r="11049" spans="1:5">
      <c r="A11049" s="387">
        <v>42705</v>
      </c>
      <c r="B11049" s="387" t="s">
        <v>12805</v>
      </c>
      <c r="C11049" s="387" t="s">
        <v>8354</v>
      </c>
      <c r="D11049" s="387" t="s">
        <v>8367</v>
      </c>
      <c r="E11049" s="378" t="s">
        <v>15680</v>
      </c>
    </row>
    <row r="11050" spans="1:5">
      <c r="A11050" s="387">
        <v>42706</v>
      </c>
      <c r="B11050" s="387" t="s">
        <v>12806</v>
      </c>
      <c r="C11050" s="387" t="s">
        <v>8354</v>
      </c>
      <c r="D11050" s="387" t="s">
        <v>8367</v>
      </c>
      <c r="E11050" s="378" t="s">
        <v>15681</v>
      </c>
    </row>
    <row r="11051" spans="1:5">
      <c r="A11051" s="387">
        <v>11289</v>
      </c>
      <c r="B11051" s="387" t="s">
        <v>12807</v>
      </c>
      <c r="C11051" s="387" t="s">
        <v>8354</v>
      </c>
      <c r="D11051" s="387" t="s">
        <v>8367</v>
      </c>
      <c r="E11051" s="378" t="s">
        <v>15682</v>
      </c>
    </row>
    <row r="11052" spans="1:5">
      <c r="A11052" s="387">
        <v>11241</v>
      </c>
      <c r="B11052" s="387" t="s">
        <v>12808</v>
      </c>
      <c r="C11052" s="387" t="s">
        <v>8354</v>
      </c>
      <c r="D11052" s="387" t="s">
        <v>8367</v>
      </c>
      <c r="E11052" s="378" t="s">
        <v>15683</v>
      </c>
    </row>
    <row r="11053" spans="1:5">
      <c r="A11053" s="387">
        <v>11301</v>
      </c>
      <c r="B11053" s="387" t="s">
        <v>12809</v>
      </c>
      <c r="C11053" s="387" t="s">
        <v>8354</v>
      </c>
      <c r="D11053" s="387" t="s">
        <v>8367</v>
      </c>
      <c r="E11053" s="378" t="s">
        <v>15684</v>
      </c>
    </row>
    <row r="11054" spans="1:5">
      <c r="A11054" s="387">
        <v>21090</v>
      </c>
      <c r="B11054" s="387" t="s">
        <v>12810</v>
      </c>
      <c r="C11054" s="387" t="s">
        <v>8354</v>
      </c>
      <c r="D11054" s="387" t="s">
        <v>8367</v>
      </c>
      <c r="E11054" s="378" t="s">
        <v>15685</v>
      </c>
    </row>
    <row r="11055" spans="1:5">
      <c r="A11055" s="387">
        <v>14112</v>
      </c>
      <c r="B11055" s="387" t="s">
        <v>12811</v>
      </c>
      <c r="C11055" s="387" t="s">
        <v>8354</v>
      </c>
      <c r="D11055" s="387" t="s">
        <v>8367</v>
      </c>
      <c r="E11055" s="378" t="s">
        <v>15686</v>
      </c>
    </row>
    <row r="11056" spans="1:5">
      <c r="A11056" s="387">
        <v>11315</v>
      </c>
      <c r="B11056" s="387" t="s">
        <v>12812</v>
      </c>
      <c r="C11056" s="387" t="s">
        <v>8354</v>
      </c>
      <c r="D11056" s="387" t="s">
        <v>8367</v>
      </c>
      <c r="E11056" s="378" t="s">
        <v>15687</v>
      </c>
    </row>
    <row r="11057" spans="1:5">
      <c r="A11057" s="387">
        <v>21071</v>
      </c>
      <c r="B11057" s="387" t="s">
        <v>12813</v>
      </c>
      <c r="C11057" s="387" t="s">
        <v>8354</v>
      </c>
      <c r="D11057" s="387" t="s">
        <v>8367</v>
      </c>
      <c r="E11057" s="378" t="s">
        <v>15688</v>
      </c>
    </row>
    <row r="11058" spans="1:5">
      <c r="A11058" s="387">
        <v>11316</v>
      </c>
      <c r="B11058" s="387" t="s">
        <v>12814</v>
      </c>
      <c r="C11058" s="387" t="s">
        <v>8354</v>
      </c>
      <c r="D11058" s="387" t="s">
        <v>8367</v>
      </c>
      <c r="E11058" s="378" t="s">
        <v>15689</v>
      </c>
    </row>
    <row r="11059" spans="1:5">
      <c r="A11059" s="387">
        <v>6243</v>
      </c>
      <c r="B11059" s="387" t="s">
        <v>12815</v>
      </c>
      <c r="C11059" s="387" t="s">
        <v>8354</v>
      </c>
      <c r="D11059" s="387" t="s">
        <v>8367</v>
      </c>
      <c r="E11059" s="378" t="s">
        <v>14063</v>
      </c>
    </row>
    <row r="11060" spans="1:5">
      <c r="A11060" s="387">
        <v>6240</v>
      </c>
      <c r="B11060" s="387" t="s">
        <v>12816</v>
      </c>
      <c r="C11060" s="387" t="s">
        <v>8354</v>
      </c>
      <c r="D11060" s="387" t="s">
        <v>8367</v>
      </c>
      <c r="E11060" s="378" t="s">
        <v>15690</v>
      </c>
    </row>
    <row r="11061" spans="1:5">
      <c r="A11061" s="387">
        <v>11296</v>
      </c>
      <c r="B11061" s="387" t="s">
        <v>12817</v>
      </c>
      <c r="C11061" s="387" t="s">
        <v>8354</v>
      </c>
      <c r="D11061" s="387" t="s">
        <v>8367</v>
      </c>
      <c r="E11061" s="378" t="s">
        <v>15691</v>
      </c>
    </row>
    <row r="11062" spans="1:5">
      <c r="A11062" s="387">
        <v>11299</v>
      </c>
      <c r="B11062" s="387" t="s">
        <v>12818</v>
      </c>
      <c r="C11062" s="387" t="s">
        <v>8354</v>
      </c>
      <c r="D11062" s="387" t="s">
        <v>8367</v>
      </c>
      <c r="E11062" s="378" t="s">
        <v>15692</v>
      </c>
    </row>
    <row r="11063" spans="1:5">
      <c r="A11063" s="387">
        <v>11066</v>
      </c>
      <c r="B11063" s="387" t="s">
        <v>12819</v>
      </c>
      <c r="C11063" s="387" t="s">
        <v>8354</v>
      </c>
      <c r="D11063" s="387" t="s">
        <v>8349</v>
      </c>
      <c r="E11063" s="378" t="s">
        <v>12748</v>
      </c>
    </row>
    <row r="11064" spans="1:5">
      <c r="A11064" s="387">
        <v>11065</v>
      </c>
      <c r="B11064" s="387" t="s">
        <v>12820</v>
      </c>
      <c r="C11064" s="387" t="s">
        <v>8354</v>
      </c>
      <c r="D11064" s="387" t="s">
        <v>8349</v>
      </c>
      <c r="E11064" s="378" t="s">
        <v>910</v>
      </c>
    </row>
    <row r="11065" spans="1:5">
      <c r="A11065" s="387">
        <v>11688</v>
      </c>
      <c r="B11065" s="387" t="s">
        <v>12821</v>
      </c>
      <c r="C11065" s="387" t="s">
        <v>8354</v>
      </c>
      <c r="D11065" s="387" t="s">
        <v>8349</v>
      </c>
      <c r="E11065" s="378" t="s">
        <v>20493</v>
      </c>
    </row>
    <row r="11066" spans="1:5">
      <c r="A11066" s="387">
        <v>37736</v>
      </c>
      <c r="B11066" s="387" t="s">
        <v>12822</v>
      </c>
      <c r="C11066" s="387" t="s">
        <v>8354</v>
      </c>
      <c r="D11066" s="387" t="s">
        <v>8367</v>
      </c>
      <c r="E11066" s="378" t="s">
        <v>15693</v>
      </c>
    </row>
    <row r="11067" spans="1:5">
      <c r="A11067" s="387">
        <v>37739</v>
      </c>
      <c r="B11067" s="387" t="s">
        <v>12823</v>
      </c>
      <c r="C11067" s="387" t="s">
        <v>8354</v>
      </c>
      <c r="D11067" s="387" t="s">
        <v>8367</v>
      </c>
      <c r="E11067" s="378" t="s">
        <v>15694</v>
      </c>
    </row>
    <row r="11068" spans="1:5">
      <c r="A11068" s="387">
        <v>37740</v>
      </c>
      <c r="B11068" s="387" t="s">
        <v>12824</v>
      </c>
      <c r="C11068" s="387" t="s">
        <v>8354</v>
      </c>
      <c r="D11068" s="387" t="s">
        <v>8367</v>
      </c>
      <c r="E11068" s="378" t="s">
        <v>15695</v>
      </c>
    </row>
    <row r="11069" spans="1:5">
      <c r="A11069" s="387">
        <v>37738</v>
      </c>
      <c r="B11069" s="387" t="s">
        <v>12825</v>
      </c>
      <c r="C11069" s="387" t="s">
        <v>8354</v>
      </c>
      <c r="D11069" s="387" t="s">
        <v>8367</v>
      </c>
      <c r="E11069" s="378" t="s">
        <v>15696</v>
      </c>
    </row>
    <row r="11070" spans="1:5">
      <c r="A11070" s="387">
        <v>37737</v>
      </c>
      <c r="B11070" s="387" t="s">
        <v>12826</v>
      </c>
      <c r="C11070" s="387" t="s">
        <v>8354</v>
      </c>
      <c r="D11070" s="387" t="s">
        <v>8367</v>
      </c>
      <c r="E11070" s="378" t="s">
        <v>15697</v>
      </c>
    </row>
    <row r="11071" spans="1:5">
      <c r="A11071" s="387">
        <v>25014</v>
      </c>
      <c r="B11071" s="387" t="s">
        <v>12827</v>
      </c>
      <c r="C11071" s="387" t="s">
        <v>8354</v>
      </c>
      <c r="D11071" s="387" t="s">
        <v>8367</v>
      </c>
      <c r="E11071" s="378" t="s">
        <v>15698</v>
      </c>
    </row>
    <row r="11072" spans="1:5">
      <c r="A11072" s="387">
        <v>25013</v>
      </c>
      <c r="B11072" s="387" t="s">
        <v>12828</v>
      </c>
      <c r="C11072" s="387" t="s">
        <v>8354</v>
      </c>
      <c r="D11072" s="387" t="s">
        <v>8367</v>
      </c>
      <c r="E11072" s="378" t="s">
        <v>15699</v>
      </c>
    </row>
    <row r="11073" spans="1:5">
      <c r="A11073" s="387">
        <v>14405</v>
      </c>
      <c r="B11073" s="387" t="s">
        <v>12829</v>
      </c>
      <c r="C11073" s="387" t="s">
        <v>8354</v>
      </c>
      <c r="D11073" s="387" t="s">
        <v>8367</v>
      </c>
      <c r="E11073" s="378" t="s">
        <v>15700</v>
      </c>
    </row>
    <row r="11074" spans="1:5">
      <c r="A11074" s="387">
        <v>36790</v>
      </c>
      <c r="B11074" s="387" t="s">
        <v>12830</v>
      </c>
      <c r="C11074" s="387" t="s">
        <v>8354</v>
      </c>
      <c r="D11074" s="387" t="s">
        <v>8349</v>
      </c>
      <c r="E11074" s="378" t="s">
        <v>20494</v>
      </c>
    </row>
    <row r="11075" spans="1:5">
      <c r="A11075" s="387">
        <v>20271</v>
      </c>
      <c r="B11075" s="387" t="s">
        <v>12831</v>
      </c>
      <c r="C11075" s="387" t="s">
        <v>8354</v>
      </c>
      <c r="D11075" s="387" t="s">
        <v>8349</v>
      </c>
      <c r="E11075" s="378" t="s">
        <v>20495</v>
      </c>
    </row>
    <row r="11076" spans="1:5">
      <c r="A11076" s="387">
        <v>10423</v>
      </c>
      <c r="B11076" s="387" t="s">
        <v>12832</v>
      </c>
      <c r="C11076" s="387" t="s">
        <v>8354</v>
      </c>
      <c r="D11076" s="387" t="s">
        <v>8349</v>
      </c>
      <c r="E11076" s="378" t="s">
        <v>20496</v>
      </c>
    </row>
    <row r="11077" spans="1:5">
      <c r="A11077" s="387">
        <v>37589</v>
      </c>
      <c r="B11077" s="387" t="s">
        <v>12833</v>
      </c>
      <c r="C11077" s="387" t="s">
        <v>8354</v>
      </c>
      <c r="D11077" s="387" t="s">
        <v>8349</v>
      </c>
      <c r="E11077" s="378" t="s">
        <v>20497</v>
      </c>
    </row>
    <row r="11078" spans="1:5">
      <c r="A11078" s="387">
        <v>11690</v>
      </c>
      <c r="B11078" s="387" t="s">
        <v>12834</v>
      </c>
      <c r="C11078" s="387" t="s">
        <v>8354</v>
      </c>
      <c r="D11078" s="387" t="s">
        <v>8349</v>
      </c>
      <c r="E11078" s="378" t="s">
        <v>20498</v>
      </c>
    </row>
    <row r="11079" spans="1:5">
      <c r="A11079" s="387">
        <v>20234</v>
      </c>
      <c r="B11079" s="387" t="s">
        <v>12835</v>
      </c>
      <c r="C11079" s="387" t="s">
        <v>8354</v>
      </c>
      <c r="D11079" s="387" t="s">
        <v>8349</v>
      </c>
      <c r="E11079" s="378" t="s">
        <v>20499</v>
      </c>
    </row>
    <row r="11080" spans="1:5">
      <c r="A11080" s="387">
        <v>4763</v>
      </c>
      <c r="B11080" s="387" t="s">
        <v>12836</v>
      </c>
      <c r="C11080" s="387" t="s">
        <v>8557</v>
      </c>
      <c r="D11080" s="387" t="s">
        <v>8349</v>
      </c>
      <c r="E11080" s="378" t="s">
        <v>20500</v>
      </c>
    </row>
    <row r="11081" spans="1:5">
      <c r="A11081" s="387">
        <v>41070</v>
      </c>
      <c r="B11081" s="387" t="s">
        <v>12837</v>
      </c>
      <c r="C11081" s="387" t="s">
        <v>8559</v>
      </c>
      <c r="D11081" s="387" t="s">
        <v>8349</v>
      </c>
      <c r="E11081" s="378" t="s">
        <v>20501</v>
      </c>
    </row>
    <row r="11082" spans="1:5">
      <c r="A11082" s="387">
        <v>14583</v>
      </c>
      <c r="B11082" s="387" t="s">
        <v>12838</v>
      </c>
      <c r="C11082" s="387" t="s">
        <v>8554</v>
      </c>
      <c r="D11082" s="387" t="s">
        <v>8349</v>
      </c>
      <c r="E11082" s="378" t="s">
        <v>4427</v>
      </c>
    </row>
    <row r="11083" spans="1:5">
      <c r="A11083" s="387">
        <v>11457</v>
      </c>
      <c r="B11083" s="387" t="s">
        <v>12839</v>
      </c>
      <c r="C11083" s="387" t="s">
        <v>8354</v>
      </c>
      <c r="D11083" s="387" t="s">
        <v>8349</v>
      </c>
      <c r="E11083" s="378" t="s">
        <v>16739</v>
      </c>
    </row>
    <row r="11084" spans="1:5">
      <c r="A11084" s="387">
        <v>21121</v>
      </c>
      <c r="B11084" s="387" t="s">
        <v>12840</v>
      </c>
      <c r="C11084" s="387" t="s">
        <v>8354</v>
      </c>
      <c r="D11084" s="387" t="s">
        <v>8349</v>
      </c>
      <c r="E11084" s="378" t="s">
        <v>14753</v>
      </c>
    </row>
    <row r="11085" spans="1:5">
      <c r="A11085" s="387">
        <v>38010</v>
      </c>
      <c r="B11085" s="387" t="s">
        <v>12841</v>
      </c>
      <c r="C11085" s="387" t="s">
        <v>8354</v>
      </c>
      <c r="D11085" s="387" t="s">
        <v>8349</v>
      </c>
      <c r="E11085" s="378" t="s">
        <v>12486</v>
      </c>
    </row>
    <row r="11086" spans="1:5">
      <c r="A11086" s="387">
        <v>38011</v>
      </c>
      <c r="B11086" s="387" t="s">
        <v>12842</v>
      </c>
      <c r="C11086" s="387" t="s">
        <v>8354</v>
      </c>
      <c r="D11086" s="387" t="s">
        <v>8349</v>
      </c>
      <c r="E11086" s="378" t="s">
        <v>1407</v>
      </c>
    </row>
    <row r="11087" spans="1:5">
      <c r="A11087" s="387">
        <v>38012</v>
      </c>
      <c r="B11087" s="387" t="s">
        <v>12843</v>
      </c>
      <c r="C11087" s="387" t="s">
        <v>8354</v>
      </c>
      <c r="D11087" s="387" t="s">
        <v>8349</v>
      </c>
      <c r="E11087" s="378" t="s">
        <v>17397</v>
      </c>
    </row>
    <row r="11088" spans="1:5">
      <c r="A11088" s="387">
        <v>38013</v>
      </c>
      <c r="B11088" s="387" t="s">
        <v>12844</v>
      </c>
      <c r="C11088" s="387" t="s">
        <v>8354</v>
      </c>
      <c r="D11088" s="387" t="s">
        <v>8349</v>
      </c>
      <c r="E11088" s="378" t="s">
        <v>13992</v>
      </c>
    </row>
    <row r="11089" spans="1:5">
      <c r="A11089" s="387">
        <v>38014</v>
      </c>
      <c r="B11089" s="387" t="s">
        <v>12845</v>
      </c>
      <c r="C11089" s="387" t="s">
        <v>8354</v>
      </c>
      <c r="D11089" s="387" t="s">
        <v>8349</v>
      </c>
      <c r="E11089" s="378" t="s">
        <v>20502</v>
      </c>
    </row>
    <row r="11090" spans="1:5">
      <c r="A11090" s="387">
        <v>38015</v>
      </c>
      <c r="B11090" s="387" t="s">
        <v>12846</v>
      </c>
      <c r="C11090" s="387" t="s">
        <v>8354</v>
      </c>
      <c r="D11090" s="387" t="s">
        <v>8349</v>
      </c>
      <c r="E11090" s="378" t="s">
        <v>20503</v>
      </c>
    </row>
    <row r="11091" spans="1:5">
      <c r="A11091" s="387">
        <v>38016</v>
      </c>
      <c r="B11091" s="387" t="s">
        <v>12847</v>
      </c>
      <c r="C11091" s="387" t="s">
        <v>8354</v>
      </c>
      <c r="D11091" s="387" t="s">
        <v>8349</v>
      </c>
      <c r="E11091" s="378" t="s">
        <v>20504</v>
      </c>
    </row>
    <row r="11092" spans="1:5">
      <c r="A11092" s="387">
        <v>12741</v>
      </c>
      <c r="B11092" s="387" t="s">
        <v>12848</v>
      </c>
      <c r="C11092" s="387" t="s">
        <v>8354</v>
      </c>
      <c r="D11092" s="387" t="s">
        <v>8367</v>
      </c>
      <c r="E11092" s="378" t="s">
        <v>15701</v>
      </c>
    </row>
    <row r="11093" spans="1:5">
      <c r="A11093" s="387">
        <v>12733</v>
      </c>
      <c r="B11093" s="387" t="s">
        <v>12849</v>
      </c>
      <c r="C11093" s="387" t="s">
        <v>8354</v>
      </c>
      <c r="D11093" s="387" t="s">
        <v>8367</v>
      </c>
      <c r="E11093" s="378" t="s">
        <v>6202</v>
      </c>
    </row>
    <row r="11094" spans="1:5">
      <c r="A11094" s="387">
        <v>12734</v>
      </c>
      <c r="B11094" s="387" t="s">
        <v>12850</v>
      </c>
      <c r="C11094" s="387" t="s">
        <v>8354</v>
      </c>
      <c r="D11094" s="387" t="s">
        <v>8367</v>
      </c>
      <c r="E11094" s="378" t="s">
        <v>3029</v>
      </c>
    </row>
    <row r="11095" spans="1:5">
      <c r="A11095" s="387">
        <v>12735</v>
      </c>
      <c r="B11095" s="387" t="s">
        <v>12852</v>
      </c>
      <c r="C11095" s="387" t="s">
        <v>8354</v>
      </c>
      <c r="D11095" s="387" t="s">
        <v>8367</v>
      </c>
      <c r="E11095" s="378" t="s">
        <v>14417</v>
      </c>
    </row>
    <row r="11096" spans="1:5">
      <c r="A11096" s="387">
        <v>12736</v>
      </c>
      <c r="B11096" s="387" t="s">
        <v>12853</v>
      </c>
      <c r="C11096" s="387" t="s">
        <v>8354</v>
      </c>
      <c r="D11096" s="387" t="s">
        <v>8367</v>
      </c>
      <c r="E11096" s="378" t="s">
        <v>14707</v>
      </c>
    </row>
    <row r="11097" spans="1:5">
      <c r="A11097" s="387">
        <v>12737</v>
      </c>
      <c r="B11097" s="387" t="s">
        <v>12854</v>
      </c>
      <c r="C11097" s="387" t="s">
        <v>8354</v>
      </c>
      <c r="D11097" s="387" t="s">
        <v>8367</v>
      </c>
      <c r="E11097" s="378" t="s">
        <v>15702</v>
      </c>
    </row>
    <row r="11098" spans="1:5">
      <c r="A11098" s="387">
        <v>12738</v>
      </c>
      <c r="B11098" s="387" t="s">
        <v>12855</v>
      </c>
      <c r="C11098" s="387" t="s">
        <v>8354</v>
      </c>
      <c r="D11098" s="387" t="s">
        <v>8367</v>
      </c>
      <c r="E11098" s="378" t="s">
        <v>15703</v>
      </c>
    </row>
    <row r="11099" spans="1:5">
      <c r="A11099" s="387">
        <v>12739</v>
      </c>
      <c r="B11099" s="387" t="s">
        <v>12856</v>
      </c>
      <c r="C11099" s="387" t="s">
        <v>8354</v>
      </c>
      <c r="D11099" s="387" t="s">
        <v>8367</v>
      </c>
      <c r="E11099" s="378" t="s">
        <v>15704</v>
      </c>
    </row>
    <row r="11100" spans="1:5">
      <c r="A11100" s="387">
        <v>12740</v>
      </c>
      <c r="B11100" s="387" t="s">
        <v>12857</v>
      </c>
      <c r="C11100" s="387" t="s">
        <v>8354</v>
      </c>
      <c r="D11100" s="387" t="s">
        <v>8367</v>
      </c>
      <c r="E11100" s="378" t="s">
        <v>15705</v>
      </c>
    </row>
    <row r="11101" spans="1:5">
      <c r="A11101" s="387">
        <v>6297</v>
      </c>
      <c r="B11101" s="387" t="s">
        <v>12858</v>
      </c>
      <c r="C11101" s="387" t="s">
        <v>8354</v>
      </c>
      <c r="D11101" s="387" t="s">
        <v>8349</v>
      </c>
      <c r="E11101" s="378" t="s">
        <v>17987</v>
      </c>
    </row>
    <row r="11102" spans="1:5">
      <c r="A11102" s="387">
        <v>6296</v>
      </c>
      <c r="B11102" s="387" t="s">
        <v>12859</v>
      </c>
      <c r="C11102" s="387" t="s">
        <v>8354</v>
      </c>
      <c r="D11102" s="387" t="s">
        <v>8349</v>
      </c>
      <c r="E11102" s="378" t="s">
        <v>3314</v>
      </c>
    </row>
    <row r="11103" spans="1:5">
      <c r="A11103" s="387">
        <v>6294</v>
      </c>
      <c r="B11103" s="387" t="s">
        <v>12860</v>
      </c>
      <c r="C11103" s="387" t="s">
        <v>8354</v>
      </c>
      <c r="D11103" s="387" t="s">
        <v>8349</v>
      </c>
      <c r="E11103" s="378" t="s">
        <v>518</v>
      </c>
    </row>
    <row r="11104" spans="1:5">
      <c r="A11104" s="387">
        <v>6323</v>
      </c>
      <c r="B11104" s="387" t="s">
        <v>12861</v>
      </c>
      <c r="C11104" s="387" t="s">
        <v>8354</v>
      </c>
      <c r="D11104" s="387" t="s">
        <v>8349</v>
      </c>
      <c r="E11104" s="378" t="s">
        <v>3035</v>
      </c>
    </row>
    <row r="11105" spans="1:5">
      <c r="A11105" s="387">
        <v>6299</v>
      </c>
      <c r="B11105" s="387" t="s">
        <v>12862</v>
      </c>
      <c r="C11105" s="387" t="s">
        <v>8354</v>
      </c>
      <c r="D11105" s="387" t="s">
        <v>8349</v>
      </c>
      <c r="E11105" s="378" t="s">
        <v>16184</v>
      </c>
    </row>
    <row r="11106" spans="1:5">
      <c r="A11106" s="387">
        <v>6298</v>
      </c>
      <c r="B11106" s="387" t="s">
        <v>12863</v>
      </c>
      <c r="C11106" s="387" t="s">
        <v>8354</v>
      </c>
      <c r="D11106" s="387" t="s">
        <v>8349</v>
      </c>
      <c r="E11106" s="378" t="s">
        <v>20505</v>
      </c>
    </row>
    <row r="11107" spans="1:5">
      <c r="A11107" s="387">
        <v>6295</v>
      </c>
      <c r="B11107" s="387" t="s">
        <v>12864</v>
      </c>
      <c r="C11107" s="387" t="s">
        <v>8354</v>
      </c>
      <c r="D11107" s="387" t="s">
        <v>8349</v>
      </c>
      <c r="E11107" s="378" t="s">
        <v>16182</v>
      </c>
    </row>
    <row r="11108" spans="1:5">
      <c r="A11108" s="387">
        <v>6322</v>
      </c>
      <c r="B11108" s="387" t="s">
        <v>12865</v>
      </c>
      <c r="C11108" s="387" t="s">
        <v>8354</v>
      </c>
      <c r="D11108" s="387" t="s">
        <v>8349</v>
      </c>
      <c r="E11108" s="378" t="s">
        <v>20506</v>
      </c>
    </row>
    <row r="11109" spans="1:5">
      <c r="A11109" s="387">
        <v>6300</v>
      </c>
      <c r="B11109" s="387" t="s">
        <v>12866</v>
      </c>
      <c r="C11109" s="387" t="s">
        <v>8354</v>
      </c>
      <c r="D11109" s="387" t="s">
        <v>8349</v>
      </c>
      <c r="E11109" s="378" t="s">
        <v>20253</v>
      </c>
    </row>
    <row r="11110" spans="1:5">
      <c r="A11110" s="387">
        <v>6321</v>
      </c>
      <c r="B11110" s="387" t="s">
        <v>12867</v>
      </c>
      <c r="C11110" s="387" t="s">
        <v>8354</v>
      </c>
      <c r="D11110" s="387" t="s">
        <v>8349</v>
      </c>
      <c r="E11110" s="378" t="s">
        <v>15706</v>
      </c>
    </row>
    <row r="11111" spans="1:5">
      <c r="A11111" s="387">
        <v>6301</v>
      </c>
      <c r="B11111" s="387" t="s">
        <v>12868</v>
      </c>
      <c r="C11111" s="387" t="s">
        <v>8354</v>
      </c>
      <c r="D11111" s="387" t="s">
        <v>8349</v>
      </c>
      <c r="E11111" s="378" t="s">
        <v>20507</v>
      </c>
    </row>
    <row r="11112" spans="1:5">
      <c r="A11112" s="387">
        <v>7105</v>
      </c>
      <c r="B11112" s="387" t="s">
        <v>12869</v>
      </c>
      <c r="C11112" s="387" t="s">
        <v>8354</v>
      </c>
      <c r="D11112" s="387" t="s">
        <v>8349</v>
      </c>
      <c r="E11112" s="378" t="s">
        <v>20508</v>
      </c>
    </row>
    <row r="11113" spans="1:5">
      <c r="A11113" s="387">
        <v>20183</v>
      </c>
      <c r="B11113" s="387" t="s">
        <v>12870</v>
      </c>
      <c r="C11113" s="387" t="s">
        <v>8354</v>
      </c>
      <c r="D11113" s="387" t="s">
        <v>8349</v>
      </c>
      <c r="E11113" s="378" t="s">
        <v>18509</v>
      </c>
    </row>
    <row r="11114" spans="1:5">
      <c r="A11114" s="387">
        <v>38448</v>
      </c>
      <c r="B11114" s="387" t="s">
        <v>12871</v>
      </c>
      <c r="C11114" s="387" t="s">
        <v>8354</v>
      </c>
      <c r="D11114" s="387" t="s">
        <v>8349</v>
      </c>
      <c r="E11114" s="378" t="s">
        <v>18700</v>
      </c>
    </row>
    <row r="11115" spans="1:5">
      <c r="A11115" s="387">
        <v>20182</v>
      </c>
      <c r="B11115" s="387" t="s">
        <v>12872</v>
      </c>
      <c r="C11115" s="387" t="s">
        <v>8354</v>
      </c>
      <c r="D11115" s="387" t="s">
        <v>8349</v>
      </c>
      <c r="E11115" s="378" t="s">
        <v>14979</v>
      </c>
    </row>
    <row r="11116" spans="1:5">
      <c r="A11116" s="387">
        <v>7119</v>
      </c>
      <c r="B11116" s="387" t="s">
        <v>12873</v>
      </c>
      <c r="C11116" s="387" t="s">
        <v>8354</v>
      </c>
      <c r="D11116" s="387" t="s">
        <v>8349</v>
      </c>
      <c r="E11116" s="378" t="s">
        <v>3362</v>
      </c>
    </row>
    <row r="11117" spans="1:5">
      <c r="A11117" s="387">
        <v>7120</v>
      </c>
      <c r="B11117" s="387" t="s">
        <v>12874</v>
      </c>
      <c r="C11117" s="387" t="s">
        <v>8354</v>
      </c>
      <c r="D11117" s="387" t="s">
        <v>8349</v>
      </c>
      <c r="E11117" s="378" t="s">
        <v>4373</v>
      </c>
    </row>
    <row r="11118" spans="1:5">
      <c r="A11118" s="387">
        <v>6319</v>
      </c>
      <c r="B11118" s="387" t="s">
        <v>12875</v>
      </c>
      <c r="C11118" s="387" t="s">
        <v>8354</v>
      </c>
      <c r="D11118" s="387" t="s">
        <v>8349</v>
      </c>
      <c r="E11118" s="378" t="s">
        <v>14053</v>
      </c>
    </row>
    <row r="11119" spans="1:5">
      <c r="A11119" s="387">
        <v>6304</v>
      </c>
      <c r="B11119" s="387" t="s">
        <v>12876</v>
      </c>
      <c r="C11119" s="387" t="s">
        <v>8354</v>
      </c>
      <c r="D11119" s="387" t="s">
        <v>8349</v>
      </c>
      <c r="E11119" s="378" t="s">
        <v>14053</v>
      </c>
    </row>
    <row r="11120" spans="1:5">
      <c r="A11120" s="387">
        <v>21116</v>
      </c>
      <c r="B11120" s="387" t="s">
        <v>12877</v>
      </c>
      <c r="C11120" s="387" t="s">
        <v>8354</v>
      </c>
      <c r="D11120" s="387" t="s">
        <v>8349</v>
      </c>
      <c r="E11120" s="378" t="s">
        <v>14414</v>
      </c>
    </row>
    <row r="11121" spans="1:5">
      <c r="A11121" s="387">
        <v>6320</v>
      </c>
      <c r="B11121" s="387" t="s">
        <v>12878</v>
      </c>
      <c r="C11121" s="387" t="s">
        <v>8354</v>
      </c>
      <c r="D11121" s="387" t="s">
        <v>8349</v>
      </c>
      <c r="E11121" s="378" t="s">
        <v>9265</v>
      </c>
    </row>
    <row r="11122" spans="1:5">
      <c r="A11122" s="387">
        <v>6303</v>
      </c>
      <c r="B11122" s="387" t="s">
        <v>12880</v>
      </c>
      <c r="C11122" s="387" t="s">
        <v>8354</v>
      </c>
      <c r="D11122" s="387" t="s">
        <v>8349</v>
      </c>
      <c r="E11122" s="378" t="s">
        <v>9265</v>
      </c>
    </row>
    <row r="11123" spans="1:5">
      <c r="A11123" s="387">
        <v>6308</v>
      </c>
      <c r="B11123" s="387" t="s">
        <v>12881</v>
      </c>
      <c r="C11123" s="387" t="s">
        <v>8354</v>
      </c>
      <c r="D11123" s="387" t="s">
        <v>8349</v>
      </c>
      <c r="E11123" s="378" t="s">
        <v>20509</v>
      </c>
    </row>
    <row r="11124" spans="1:5">
      <c r="A11124" s="387">
        <v>6317</v>
      </c>
      <c r="B11124" s="387" t="s">
        <v>12882</v>
      </c>
      <c r="C11124" s="387" t="s">
        <v>8354</v>
      </c>
      <c r="D11124" s="387" t="s">
        <v>8349</v>
      </c>
      <c r="E11124" s="378" t="s">
        <v>20509</v>
      </c>
    </row>
    <row r="11125" spans="1:5">
      <c r="A11125" s="387">
        <v>6307</v>
      </c>
      <c r="B11125" s="387" t="s">
        <v>12883</v>
      </c>
      <c r="C11125" s="387" t="s">
        <v>8354</v>
      </c>
      <c r="D11125" s="387" t="s">
        <v>8349</v>
      </c>
      <c r="E11125" s="378" t="s">
        <v>20509</v>
      </c>
    </row>
    <row r="11126" spans="1:5">
      <c r="A11126" s="387">
        <v>6309</v>
      </c>
      <c r="B11126" s="387" t="s">
        <v>12884</v>
      </c>
      <c r="C11126" s="387" t="s">
        <v>8354</v>
      </c>
      <c r="D11126" s="387" t="s">
        <v>8349</v>
      </c>
      <c r="E11126" s="378" t="s">
        <v>18508</v>
      </c>
    </row>
    <row r="11127" spans="1:5">
      <c r="A11127" s="387">
        <v>6318</v>
      </c>
      <c r="B11127" s="387" t="s">
        <v>12885</v>
      </c>
      <c r="C11127" s="387" t="s">
        <v>8354</v>
      </c>
      <c r="D11127" s="387" t="s">
        <v>8349</v>
      </c>
      <c r="E11127" s="378" t="s">
        <v>20510</v>
      </c>
    </row>
    <row r="11128" spans="1:5">
      <c r="A11128" s="387">
        <v>6306</v>
      </c>
      <c r="B11128" s="387" t="s">
        <v>12886</v>
      </c>
      <c r="C11128" s="387" t="s">
        <v>8354</v>
      </c>
      <c r="D11128" s="387" t="s">
        <v>8349</v>
      </c>
      <c r="E11128" s="378" t="s">
        <v>20510</v>
      </c>
    </row>
    <row r="11129" spans="1:5">
      <c r="A11129" s="387">
        <v>6305</v>
      </c>
      <c r="B11129" s="387" t="s">
        <v>12887</v>
      </c>
      <c r="C11129" s="387" t="s">
        <v>8354</v>
      </c>
      <c r="D11129" s="387" t="s">
        <v>8349</v>
      </c>
      <c r="E11129" s="378" t="s">
        <v>20510</v>
      </c>
    </row>
    <row r="11130" spans="1:5">
      <c r="A11130" s="387">
        <v>6302</v>
      </c>
      <c r="B11130" s="387" t="s">
        <v>12888</v>
      </c>
      <c r="C11130" s="387" t="s">
        <v>8354</v>
      </c>
      <c r="D11130" s="387" t="s">
        <v>8349</v>
      </c>
      <c r="E11130" s="378" t="s">
        <v>4807</v>
      </c>
    </row>
    <row r="11131" spans="1:5">
      <c r="A11131" s="387">
        <v>6312</v>
      </c>
      <c r="B11131" s="387" t="s">
        <v>12889</v>
      </c>
      <c r="C11131" s="387" t="s">
        <v>8354</v>
      </c>
      <c r="D11131" s="387" t="s">
        <v>8349</v>
      </c>
      <c r="E11131" s="378" t="s">
        <v>20511</v>
      </c>
    </row>
    <row r="11132" spans="1:5">
      <c r="A11132" s="387">
        <v>6311</v>
      </c>
      <c r="B11132" s="387" t="s">
        <v>12890</v>
      </c>
      <c r="C11132" s="387" t="s">
        <v>8354</v>
      </c>
      <c r="D11132" s="387" t="s">
        <v>8349</v>
      </c>
      <c r="E11132" s="378" t="s">
        <v>20511</v>
      </c>
    </row>
    <row r="11133" spans="1:5">
      <c r="A11133" s="387">
        <v>6310</v>
      </c>
      <c r="B11133" s="387" t="s">
        <v>12891</v>
      </c>
      <c r="C11133" s="387" t="s">
        <v>8354</v>
      </c>
      <c r="D11133" s="387" t="s">
        <v>8349</v>
      </c>
      <c r="E11133" s="378" t="s">
        <v>20511</v>
      </c>
    </row>
    <row r="11134" spans="1:5">
      <c r="A11134" s="387">
        <v>6314</v>
      </c>
      <c r="B11134" s="387" t="s">
        <v>12892</v>
      </c>
      <c r="C11134" s="387" t="s">
        <v>8354</v>
      </c>
      <c r="D11134" s="387" t="s">
        <v>8349</v>
      </c>
      <c r="E11134" s="378" t="s">
        <v>20511</v>
      </c>
    </row>
    <row r="11135" spans="1:5">
      <c r="A11135" s="387">
        <v>6313</v>
      </c>
      <c r="B11135" s="387" t="s">
        <v>12893</v>
      </c>
      <c r="C11135" s="387" t="s">
        <v>8354</v>
      </c>
      <c r="D11135" s="387" t="s">
        <v>8349</v>
      </c>
      <c r="E11135" s="378" t="s">
        <v>20511</v>
      </c>
    </row>
    <row r="11136" spans="1:5">
      <c r="A11136" s="387">
        <v>6315</v>
      </c>
      <c r="B11136" s="387" t="s">
        <v>12894</v>
      </c>
      <c r="C11136" s="387" t="s">
        <v>8354</v>
      </c>
      <c r="D11136" s="387" t="s">
        <v>8349</v>
      </c>
      <c r="E11136" s="378" t="s">
        <v>20512</v>
      </c>
    </row>
    <row r="11137" spans="1:5">
      <c r="A11137" s="387">
        <v>6316</v>
      </c>
      <c r="B11137" s="387" t="s">
        <v>12895</v>
      </c>
      <c r="C11137" s="387" t="s">
        <v>8354</v>
      </c>
      <c r="D11137" s="387" t="s">
        <v>8349</v>
      </c>
      <c r="E11137" s="378" t="s">
        <v>20512</v>
      </c>
    </row>
    <row r="11138" spans="1:5">
      <c r="A11138" s="387">
        <v>38878</v>
      </c>
      <c r="B11138" s="387" t="s">
        <v>12896</v>
      </c>
      <c r="C11138" s="387" t="s">
        <v>8354</v>
      </c>
      <c r="D11138" s="387" t="s">
        <v>8367</v>
      </c>
      <c r="E11138" s="378" t="s">
        <v>14514</v>
      </c>
    </row>
    <row r="11139" spans="1:5">
      <c r="A11139" s="387">
        <v>38879</v>
      </c>
      <c r="B11139" s="387" t="s">
        <v>12897</v>
      </c>
      <c r="C11139" s="387" t="s">
        <v>8354</v>
      </c>
      <c r="D11139" s="387" t="s">
        <v>8367</v>
      </c>
      <c r="E11139" s="378" t="s">
        <v>15707</v>
      </c>
    </row>
    <row r="11140" spans="1:5">
      <c r="A11140" s="387">
        <v>38881</v>
      </c>
      <c r="B11140" s="387" t="s">
        <v>12898</v>
      </c>
      <c r="C11140" s="387" t="s">
        <v>8354</v>
      </c>
      <c r="D11140" s="387" t="s">
        <v>8367</v>
      </c>
      <c r="E11140" s="378" t="s">
        <v>3310</v>
      </c>
    </row>
    <row r="11141" spans="1:5">
      <c r="A11141" s="387">
        <v>38880</v>
      </c>
      <c r="B11141" s="387" t="s">
        <v>12899</v>
      </c>
      <c r="C11141" s="387" t="s">
        <v>8354</v>
      </c>
      <c r="D11141" s="387" t="s">
        <v>8367</v>
      </c>
      <c r="E11141" s="378" t="s">
        <v>11932</v>
      </c>
    </row>
    <row r="11142" spans="1:5">
      <c r="A11142" s="387">
        <v>38882</v>
      </c>
      <c r="B11142" s="387" t="s">
        <v>12900</v>
      </c>
      <c r="C11142" s="387" t="s">
        <v>8354</v>
      </c>
      <c r="D11142" s="387" t="s">
        <v>8367</v>
      </c>
      <c r="E11142" s="378" t="s">
        <v>14981</v>
      </c>
    </row>
    <row r="11143" spans="1:5">
      <c r="A11143" s="387">
        <v>38883</v>
      </c>
      <c r="B11143" s="387" t="s">
        <v>12901</v>
      </c>
      <c r="C11143" s="387" t="s">
        <v>8354</v>
      </c>
      <c r="D11143" s="387" t="s">
        <v>8367</v>
      </c>
      <c r="E11143" s="378" t="s">
        <v>7274</v>
      </c>
    </row>
    <row r="11144" spans="1:5">
      <c r="A11144" s="387">
        <v>38884</v>
      </c>
      <c r="B11144" s="387" t="s">
        <v>12902</v>
      </c>
      <c r="C11144" s="387" t="s">
        <v>8354</v>
      </c>
      <c r="D11144" s="387" t="s">
        <v>8367</v>
      </c>
      <c r="E11144" s="378" t="s">
        <v>13890</v>
      </c>
    </row>
    <row r="11145" spans="1:5">
      <c r="A11145" s="387">
        <v>38885</v>
      </c>
      <c r="B11145" s="387" t="s">
        <v>12903</v>
      </c>
      <c r="C11145" s="387" t="s">
        <v>8354</v>
      </c>
      <c r="D11145" s="387" t="s">
        <v>8367</v>
      </c>
      <c r="E11145" s="378" t="s">
        <v>15708</v>
      </c>
    </row>
    <row r="11146" spans="1:5">
      <c r="A11146" s="387">
        <v>38886</v>
      </c>
      <c r="B11146" s="387" t="s">
        <v>12904</v>
      </c>
      <c r="C11146" s="387" t="s">
        <v>8354</v>
      </c>
      <c r="D11146" s="387" t="s">
        <v>8367</v>
      </c>
      <c r="E11146" s="378" t="s">
        <v>13909</v>
      </c>
    </row>
    <row r="11147" spans="1:5">
      <c r="A11147" s="387">
        <v>38887</v>
      </c>
      <c r="B11147" s="387" t="s">
        <v>12905</v>
      </c>
      <c r="C11147" s="387" t="s">
        <v>8354</v>
      </c>
      <c r="D11147" s="387" t="s">
        <v>8367</v>
      </c>
      <c r="E11147" s="378" t="s">
        <v>15127</v>
      </c>
    </row>
    <row r="11148" spans="1:5">
      <c r="A11148" s="387">
        <v>38888</v>
      </c>
      <c r="B11148" s="387" t="s">
        <v>12907</v>
      </c>
      <c r="C11148" s="387" t="s">
        <v>8354</v>
      </c>
      <c r="D11148" s="387" t="s">
        <v>8367</v>
      </c>
      <c r="E11148" s="378" t="s">
        <v>15709</v>
      </c>
    </row>
    <row r="11149" spans="1:5">
      <c r="A11149" s="387">
        <v>38890</v>
      </c>
      <c r="B11149" s="387" t="s">
        <v>12908</v>
      </c>
      <c r="C11149" s="387" t="s">
        <v>8354</v>
      </c>
      <c r="D11149" s="387" t="s">
        <v>8367</v>
      </c>
      <c r="E11149" s="378" t="s">
        <v>15710</v>
      </c>
    </row>
    <row r="11150" spans="1:5">
      <c r="A11150" s="387">
        <v>38893</v>
      </c>
      <c r="B11150" s="387" t="s">
        <v>12909</v>
      </c>
      <c r="C11150" s="387" t="s">
        <v>8354</v>
      </c>
      <c r="D11150" s="387" t="s">
        <v>8367</v>
      </c>
      <c r="E11150" s="378" t="s">
        <v>15711</v>
      </c>
    </row>
    <row r="11151" spans="1:5">
      <c r="A11151" s="387">
        <v>38894</v>
      </c>
      <c r="B11151" s="387" t="s">
        <v>12910</v>
      </c>
      <c r="C11151" s="387" t="s">
        <v>8354</v>
      </c>
      <c r="D11151" s="387" t="s">
        <v>8367</v>
      </c>
      <c r="E11151" s="378" t="s">
        <v>15712</v>
      </c>
    </row>
    <row r="11152" spans="1:5">
      <c r="A11152" s="387">
        <v>38896</v>
      </c>
      <c r="B11152" s="387" t="s">
        <v>12911</v>
      </c>
      <c r="C11152" s="387" t="s">
        <v>8354</v>
      </c>
      <c r="D11152" s="387" t="s">
        <v>8367</v>
      </c>
      <c r="E11152" s="378" t="s">
        <v>14522</v>
      </c>
    </row>
    <row r="11153" spans="1:5">
      <c r="A11153" s="387">
        <v>39324</v>
      </c>
      <c r="B11153" s="387" t="s">
        <v>12912</v>
      </c>
      <c r="C11153" s="387" t="s">
        <v>8354</v>
      </c>
      <c r="D11153" s="387" t="s">
        <v>8349</v>
      </c>
      <c r="E11153" s="378" t="s">
        <v>4296</v>
      </c>
    </row>
    <row r="11154" spans="1:5">
      <c r="A11154" s="387">
        <v>39325</v>
      </c>
      <c r="B11154" s="387" t="s">
        <v>12913</v>
      </c>
      <c r="C11154" s="387" t="s">
        <v>8354</v>
      </c>
      <c r="D11154" s="387" t="s">
        <v>8349</v>
      </c>
      <c r="E11154" s="378" t="s">
        <v>1189</v>
      </c>
    </row>
    <row r="11155" spans="1:5">
      <c r="A11155" s="387">
        <v>39326</v>
      </c>
      <c r="B11155" s="387" t="s">
        <v>12914</v>
      </c>
      <c r="C11155" s="387" t="s">
        <v>8354</v>
      </c>
      <c r="D11155" s="387" t="s">
        <v>8349</v>
      </c>
      <c r="E11155" s="378" t="s">
        <v>20513</v>
      </c>
    </row>
    <row r="11156" spans="1:5">
      <c r="A11156" s="387">
        <v>39327</v>
      </c>
      <c r="B11156" s="387" t="s">
        <v>12915</v>
      </c>
      <c r="C11156" s="387" t="s">
        <v>8354</v>
      </c>
      <c r="D11156" s="387" t="s">
        <v>8349</v>
      </c>
      <c r="E11156" s="378" t="s">
        <v>20514</v>
      </c>
    </row>
    <row r="11157" spans="1:5">
      <c r="A11157" s="387">
        <v>20176</v>
      </c>
      <c r="B11157" s="387" t="s">
        <v>12916</v>
      </c>
      <c r="C11157" s="387" t="s">
        <v>8354</v>
      </c>
      <c r="D11157" s="387" t="s">
        <v>8349</v>
      </c>
      <c r="E11157" s="378" t="s">
        <v>15713</v>
      </c>
    </row>
    <row r="11158" spans="1:5">
      <c r="A11158" s="387">
        <v>11378</v>
      </c>
      <c r="B11158" s="387" t="s">
        <v>12917</v>
      </c>
      <c r="C11158" s="387" t="s">
        <v>8354</v>
      </c>
      <c r="D11158" s="387" t="s">
        <v>8367</v>
      </c>
      <c r="E11158" s="378" t="s">
        <v>15714</v>
      </c>
    </row>
    <row r="11159" spans="1:5">
      <c r="A11159" s="387">
        <v>11379</v>
      </c>
      <c r="B11159" s="387" t="s">
        <v>12918</v>
      </c>
      <c r="C11159" s="387" t="s">
        <v>8354</v>
      </c>
      <c r="D11159" s="387" t="s">
        <v>8367</v>
      </c>
      <c r="E11159" s="378" t="s">
        <v>15715</v>
      </c>
    </row>
    <row r="11160" spans="1:5">
      <c r="A11160" s="387">
        <v>11493</v>
      </c>
      <c r="B11160" s="387" t="s">
        <v>12920</v>
      </c>
      <c r="C11160" s="387" t="s">
        <v>8354</v>
      </c>
      <c r="D11160" s="387" t="s">
        <v>8367</v>
      </c>
      <c r="E11160" s="378" t="s">
        <v>15716</v>
      </c>
    </row>
    <row r="11161" spans="1:5">
      <c r="A11161" s="387">
        <v>42717</v>
      </c>
      <c r="B11161" s="387" t="s">
        <v>12921</v>
      </c>
      <c r="C11161" s="387" t="s">
        <v>8354</v>
      </c>
      <c r="D11161" s="387" t="s">
        <v>8367</v>
      </c>
      <c r="E11161" s="378" t="s">
        <v>15717</v>
      </c>
    </row>
    <row r="11162" spans="1:5">
      <c r="A11162" s="387">
        <v>42718</v>
      </c>
      <c r="B11162" s="387" t="s">
        <v>12922</v>
      </c>
      <c r="C11162" s="387" t="s">
        <v>8354</v>
      </c>
      <c r="D11162" s="387" t="s">
        <v>8367</v>
      </c>
      <c r="E11162" s="378" t="s">
        <v>15718</v>
      </c>
    </row>
    <row r="11163" spans="1:5">
      <c r="A11163" s="387">
        <v>7106</v>
      </c>
      <c r="B11163" s="387" t="s">
        <v>12923</v>
      </c>
      <c r="C11163" s="387" t="s">
        <v>8354</v>
      </c>
      <c r="D11163" s="387" t="s">
        <v>8349</v>
      </c>
      <c r="E11163" s="378" t="s">
        <v>17355</v>
      </c>
    </row>
    <row r="11164" spans="1:5">
      <c r="A11164" s="387">
        <v>7104</v>
      </c>
      <c r="B11164" s="387" t="s">
        <v>12924</v>
      </c>
      <c r="C11164" s="387" t="s">
        <v>8354</v>
      </c>
      <c r="D11164" s="387" t="s">
        <v>8349</v>
      </c>
      <c r="E11164" s="378" t="s">
        <v>20515</v>
      </c>
    </row>
    <row r="11165" spans="1:5">
      <c r="A11165" s="387">
        <v>7136</v>
      </c>
      <c r="B11165" s="387" t="s">
        <v>12925</v>
      </c>
      <c r="C11165" s="387" t="s">
        <v>8354</v>
      </c>
      <c r="D11165" s="387" t="s">
        <v>8349</v>
      </c>
      <c r="E11165" s="378" t="s">
        <v>19583</v>
      </c>
    </row>
    <row r="11166" spans="1:5">
      <c r="A11166" s="387">
        <v>7128</v>
      </c>
      <c r="B11166" s="387" t="s">
        <v>12926</v>
      </c>
      <c r="C11166" s="387" t="s">
        <v>8354</v>
      </c>
      <c r="D11166" s="387" t="s">
        <v>8349</v>
      </c>
      <c r="E11166" s="378" t="s">
        <v>4591</v>
      </c>
    </row>
    <row r="11167" spans="1:5">
      <c r="A11167" s="387">
        <v>7108</v>
      </c>
      <c r="B11167" s="387" t="s">
        <v>12927</v>
      </c>
      <c r="C11167" s="387" t="s">
        <v>8354</v>
      </c>
      <c r="D11167" s="387" t="s">
        <v>8349</v>
      </c>
      <c r="E11167" s="378" t="s">
        <v>10398</v>
      </c>
    </row>
    <row r="11168" spans="1:5">
      <c r="A11168" s="387">
        <v>7129</v>
      </c>
      <c r="B11168" s="387" t="s">
        <v>12928</v>
      </c>
      <c r="C11168" s="387" t="s">
        <v>8354</v>
      </c>
      <c r="D11168" s="387" t="s">
        <v>8349</v>
      </c>
      <c r="E11168" s="378" t="s">
        <v>20516</v>
      </c>
    </row>
    <row r="11169" spans="1:5">
      <c r="A11169" s="387">
        <v>7130</v>
      </c>
      <c r="B11169" s="387" t="s">
        <v>12929</v>
      </c>
      <c r="C11169" s="387" t="s">
        <v>8354</v>
      </c>
      <c r="D11169" s="387" t="s">
        <v>8349</v>
      </c>
      <c r="E11169" s="378" t="s">
        <v>4756</v>
      </c>
    </row>
    <row r="11170" spans="1:5">
      <c r="A11170" s="387">
        <v>7131</v>
      </c>
      <c r="B11170" s="387" t="s">
        <v>12930</v>
      </c>
      <c r="C11170" s="387" t="s">
        <v>8354</v>
      </c>
      <c r="D11170" s="387" t="s">
        <v>8349</v>
      </c>
      <c r="E11170" s="378" t="s">
        <v>3324</v>
      </c>
    </row>
    <row r="11171" spans="1:5">
      <c r="A11171" s="387">
        <v>7132</v>
      </c>
      <c r="B11171" s="387" t="s">
        <v>12931</v>
      </c>
      <c r="C11171" s="387" t="s">
        <v>8354</v>
      </c>
      <c r="D11171" s="387" t="s">
        <v>8349</v>
      </c>
      <c r="E11171" s="378" t="s">
        <v>20517</v>
      </c>
    </row>
    <row r="11172" spans="1:5">
      <c r="A11172" s="387">
        <v>7133</v>
      </c>
      <c r="B11172" s="387" t="s">
        <v>12932</v>
      </c>
      <c r="C11172" s="387" t="s">
        <v>8354</v>
      </c>
      <c r="D11172" s="387" t="s">
        <v>8349</v>
      </c>
      <c r="E11172" s="378" t="s">
        <v>20518</v>
      </c>
    </row>
    <row r="11173" spans="1:5">
      <c r="A11173" s="387">
        <v>37420</v>
      </c>
      <c r="B11173" s="387" t="s">
        <v>12933</v>
      </c>
      <c r="C11173" s="387" t="s">
        <v>8354</v>
      </c>
      <c r="D11173" s="387" t="s">
        <v>8367</v>
      </c>
      <c r="E11173" s="378" t="s">
        <v>15719</v>
      </c>
    </row>
    <row r="11174" spans="1:5">
      <c r="A11174" s="387">
        <v>37421</v>
      </c>
      <c r="B11174" s="387" t="s">
        <v>12934</v>
      </c>
      <c r="C11174" s="387" t="s">
        <v>8354</v>
      </c>
      <c r="D11174" s="387" t="s">
        <v>8367</v>
      </c>
      <c r="E11174" s="378" t="s">
        <v>15720</v>
      </c>
    </row>
    <row r="11175" spans="1:5">
      <c r="A11175" s="387">
        <v>37422</v>
      </c>
      <c r="B11175" s="387" t="s">
        <v>12935</v>
      </c>
      <c r="C11175" s="387" t="s">
        <v>8354</v>
      </c>
      <c r="D11175" s="387" t="s">
        <v>8367</v>
      </c>
      <c r="E11175" s="378" t="s">
        <v>15721</v>
      </c>
    </row>
    <row r="11176" spans="1:5">
      <c r="A11176" s="387">
        <v>37443</v>
      </c>
      <c r="B11176" s="387" t="s">
        <v>12936</v>
      </c>
      <c r="C11176" s="387" t="s">
        <v>8354</v>
      </c>
      <c r="D11176" s="387" t="s">
        <v>8367</v>
      </c>
      <c r="E11176" s="378" t="s">
        <v>14223</v>
      </c>
    </row>
    <row r="11177" spans="1:5">
      <c r="A11177" s="387">
        <v>37444</v>
      </c>
      <c r="B11177" s="387" t="s">
        <v>12937</v>
      </c>
      <c r="C11177" s="387" t="s">
        <v>8354</v>
      </c>
      <c r="D11177" s="387" t="s">
        <v>8367</v>
      </c>
      <c r="E11177" s="378" t="s">
        <v>15722</v>
      </c>
    </row>
    <row r="11178" spans="1:5">
      <c r="A11178" s="387">
        <v>37445</v>
      </c>
      <c r="B11178" s="387" t="s">
        <v>12938</v>
      </c>
      <c r="C11178" s="387" t="s">
        <v>8354</v>
      </c>
      <c r="D11178" s="387" t="s">
        <v>8367</v>
      </c>
      <c r="E11178" s="378" t="s">
        <v>15723</v>
      </c>
    </row>
    <row r="11179" spans="1:5">
      <c r="A11179" s="387">
        <v>37446</v>
      </c>
      <c r="B11179" s="387" t="s">
        <v>12939</v>
      </c>
      <c r="C11179" s="387" t="s">
        <v>8354</v>
      </c>
      <c r="D11179" s="387" t="s">
        <v>8367</v>
      </c>
      <c r="E11179" s="378" t="s">
        <v>15724</v>
      </c>
    </row>
    <row r="11180" spans="1:5">
      <c r="A11180" s="387">
        <v>37447</v>
      </c>
      <c r="B11180" s="387" t="s">
        <v>12940</v>
      </c>
      <c r="C11180" s="387" t="s">
        <v>8354</v>
      </c>
      <c r="D11180" s="387" t="s">
        <v>8367</v>
      </c>
      <c r="E11180" s="378" t="s">
        <v>15725</v>
      </c>
    </row>
    <row r="11181" spans="1:5">
      <c r="A11181" s="387">
        <v>37448</v>
      </c>
      <c r="B11181" s="387" t="s">
        <v>12941</v>
      </c>
      <c r="C11181" s="387" t="s">
        <v>8354</v>
      </c>
      <c r="D11181" s="387" t="s">
        <v>8367</v>
      </c>
      <c r="E11181" s="378" t="s">
        <v>15726</v>
      </c>
    </row>
    <row r="11182" spans="1:5">
      <c r="A11182" s="387">
        <v>37440</v>
      </c>
      <c r="B11182" s="387" t="s">
        <v>12942</v>
      </c>
      <c r="C11182" s="387" t="s">
        <v>8354</v>
      </c>
      <c r="D11182" s="387" t="s">
        <v>8367</v>
      </c>
      <c r="E11182" s="378" t="s">
        <v>15727</v>
      </c>
    </row>
    <row r="11183" spans="1:5">
      <c r="A11183" s="387">
        <v>37441</v>
      </c>
      <c r="B11183" s="387" t="s">
        <v>12943</v>
      </c>
      <c r="C11183" s="387" t="s">
        <v>8354</v>
      </c>
      <c r="D11183" s="387" t="s">
        <v>8367</v>
      </c>
      <c r="E11183" s="378" t="s">
        <v>15727</v>
      </c>
    </row>
    <row r="11184" spans="1:5">
      <c r="A11184" s="387">
        <v>37442</v>
      </c>
      <c r="B11184" s="387" t="s">
        <v>12944</v>
      </c>
      <c r="C11184" s="387" t="s">
        <v>8354</v>
      </c>
      <c r="D11184" s="387" t="s">
        <v>8367</v>
      </c>
      <c r="E11184" s="378" t="s">
        <v>15728</v>
      </c>
    </row>
    <row r="11185" spans="1:5">
      <c r="A11185" s="387">
        <v>38017</v>
      </c>
      <c r="B11185" s="387" t="s">
        <v>12945</v>
      </c>
      <c r="C11185" s="387" t="s">
        <v>8354</v>
      </c>
      <c r="D11185" s="387" t="s">
        <v>8349</v>
      </c>
      <c r="E11185" s="378" t="s">
        <v>13008</v>
      </c>
    </row>
    <row r="11186" spans="1:5">
      <c r="A11186" s="387">
        <v>38018</v>
      </c>
      <c r="B11186" s="387" t="s">
        <v>12946</v>
      </c>
      <c r="C11186" s="387" t="s">
        <v>8354</v>
      </c>
      <c r="D11186" s="387" t="s">
        <v>8349</v>
      </c>
      <c r="E11186" s="378" t="s">
        <v>6668</v>
      </c>
    </row>
    <row r="11187" spans="1:5">
      <c r="A11187" s="387">
        <v>39895</v>
      </c>
      <c r="B11187" s="387" t="s">
        <v>12947</v>
      </c>
      <c r="C11187" s="387" t="s">
        <v>8354</v>
      </c>
      <c r="D11187" s="387" t="s">
        <v>8367</v>
      </c>
      <c r="E11187" s="378" t="s">
        <v>14238</v>
      </c>
    </row>
    <row r="11188" spans="1:5">
      <c r="A11188" s="387">
        <v>39896</v>
      </c>
      <c r="B11188" s="387" t="s">
        <v>12948</v>
      </c>
      <c r="C11188" s="387" t="s">
        <v>8354</v>
      </c>
      <c r="D11188" s="387" t="s">
        <v>8367</v>
      </c>
      <c r="E11188" s="378" t="s">
        <v>13991</v>
      </c>
    </row>
    <row r="11189" spans="1:5">
      <c r="A11189" s="387">
        <v>38873</v>
      </c>
      <c r="B11189" s="387" t="s">
        <v>12949</v>
      </c>
      <c r="C11189" s="387" t="s">
        <v>8354</v>
      </c>
      <c r="D11189" s="387" t="s">
        <v>8367</v>
      </c>
      <c r="E11189" s="378" t="s">
        <v>4798</v>
      </c>
    </row>
    <row r="11190" spans="1:5">
      <c r="A11190" s="387">
        <v>38874</v>
      </c>
      <c r="B11190" s="387" t="s">
        <v>12951</v>
      </c>
      <c r="C11190" s="387" t="s">
        <v>8354</v>
      </c>
      <c r="D11190" s="387" t="s">
        <v>8367</v>
      </c>
      <c r="E11190" s="378" t="s">
        <v>3509</v>
      </c>
    </row>
    <row r="11191" spans="1:5">
      <c r="A11191" s="387">
        <v>38875</v>
      </c>
      <c r="B11191" s="387" t="s">
        <v>12952</v>
      </c>
      <c r="C11191" s="387" t="s">
        <v>8354</v>
      </c>
      <c r="D11191" s="387" t="s">
        <v>8367</v>
      </c>
      <c r="E11191" s="378" t="s">
        <v>14562</v>
      </c>
    </row>
    <row r="11192" spans="1:5">
      <c r="A11192" s="387">
        <v>38876</v>
      </c>
      <c r="B11192" s="387" t="s">
        <v>12953</v>
      </c>
      <c r="C11192" s="387" t="s">
        <v>8354</v>
      </c>
      <c r="D11192" s="387" t="s">
        <v>8367</v>
      </c>
      <c r="E11192" s="378" t="s">
        <v>14361</v>
      </c>
    </row>
    <row r="11193" spans="1:5">
      <c r="A11193" s="387">
        <v>39000</v>
      </c>
      <c r="B11193" s="387" t="s">
        <v>12954</v>
      </c>
      <c r="C11193" s="387" t="s">
        <v>8354</v>
      </c>
      <c r="D11193" s="387" t="s">
        <v>8367</v>
      </c>
      <c r="E11193" s="378" t="s">
        <v>14960</v>
      </c>
    </row>
    <row r="11194" spans="1:5">
      <c r="A11194" s="387">
        <v>38674</v>
      </c>
      <c r="B11194" s="387" t="s">
        <v>12955</v>
      </c>
      <c r="C11194" s="387" t="s">
        <v>8354</v>
      </c>
      <c r="D11194" s="387" t="s">
        <v>8349</v>
      </c>
      <c r="E11194" s="378" t="s">
        <v>20519</v>
      </c>
    </row>
    <row r="11195" spans="1:5">
      <c r="A11195" s="387">
        <v>38911</v>
      </c>
      <c r="B11195" s="387" t="s">
        <v>12956</v>
      </c>
      <c r="C11195" s="387" t="s">
        <v>8354</v>
      </c>
      <c r="D11195" s="387" t="s">
        <v>8367</v>
      </c>
      <c r="E11195" s="378" t="s">
        <v>15729</v>
      </c>
    </row>
    <row r="11196" spans="1:5">
      <c r="A11196" s="387">
        <v>38912</v>
      </c>
      <c r="B11196" s="387" t="s">
        <v>12957</v>
      </c>
      <c r="C11196" s="387" t="s">
        <v>8354</v>
      </c>
      <c r="D11196" s="387" t="s">
        <v>8367</v>
      </c>
      <c r="E11196" s="378" t="s">
        <v>10967</v>
      </c>
    </row>
    <row r="11197" spans="1:5">
      <c r="A11197" s="387">
        <v>38019</v>
      </c>
      <c r="B11197" s="387" t="s">
        <v>12958</v>
      </c>
      <c r="C11197" s="387" t="s">
        <v>8354</v>
      </c>
      <c r="D11197" s="387" t="s">
        <v>8349</v>
      </c>
      <c r="E11197" s="378" t="s">
        <v>14060</v>
      </c>
    </row>
    <row r="11198" spans="1:5">
      <c r="A11198" s="387">
        <v>38020</v>
      </c>
      <c r="B11198" s="387" t="s">
        <v>12959</v>
      </c>
      <c r="C11198" s="387" t="s">
        <v>8354</v>
      </c>
      <c r="D11198" s="387" t="s">
        <v>8349</v>
      </c>
      <c r="E11198" s="378" t="s">
        <v>6668</v>
      </c>
    </row>
    <row r="11199" spans="1:5">
      <c r="A11199" s="387">
        <v>38454</v>
      </c>
      <c r="B11199" s="387" t="s">
        <v>12960</v>
      </c>
      <c r="C11199" s="387" t="s">
        <v>8354</v>
      </c>
      <c r="D11199" s="387" t="s">
        <v>8367</v>
      </c>
      <c r="E11199" s="378" t="s">
        <v>3199</v>
      </c>
    </row>
    <row r="11200" spans="1:5">
      <c r="A11200" s="387">
        <v>38455</v>
      </c>
      <c r="B11200" s="387" t="s">
        <v>12961</v>
      </c>
      <c r="C11200" s="387" t="s">
        <v>8354</v>
      </c>
      <c r="D11200" s="387" t="s">
        <v>8367</v>
      </c>
      <c r="E11200" s="378" t="s">
        <v>1619</v>
      </c>
    </row>
    <row r="11201" spans="1:5">
      <c r="A11201" s="387">
        <v>38462</v>
      </c>
      <c r="B11201" s="387" t="s">
        <v>12962</v>
      </c>
      <c r="C11201" s="387" t="s">
        <v>8354</v>
      </c>
      <c r="D11201" s="387" t="s">
        <v>8367</v>
      </c>
      <c r="E11201" s="378" t="s">
        <v>15730</v>
      </c>
    </row>
    <row r="11202" spans="1:5">
      <c r="A11202" s="387">
        <v>36362</v>
      </c>
      <c r="B11202" s="387" t="s">
        <v>12963</v>
      </c>
      <c r="C11202" s="387" t="s">
        <v>8354</v>
      </c>
      <c r="D11202" s="387" t="s">
        <v>8367</v>
      </c>
      <c r="E11202" s="378" t="s">
        <v>8955</v>
      </c>
    </row>
    <row r="11203" spans="1:5">
      <c r="A11203" s="387">
        <v>36298</v>
      </c>
      <c r="B11203" s="387" t="s">
        <v>12964</v>
      </c>
      <c r="C11203" s="387" t="s">
        <v>8354</v>
      </c>
      <c r="D11203" s="387" t="s">
        <v>8367</v>
      </c>
      <c r="E11203" s="378" t="s">
        <v>1497</v>
      </c>
    </row>
    <row r="11204" spans="1:5">
      <c r="A11204" s="387">
        <v>38456</v>
      </c>
      <c r="B11204" s="387" t="s">
        <v>12965</v>
      </c>
      <c r="C11204" s="387" t="s">
        <v>8354</v>
      </c>
      <c r="D11204" s="387" t="s">
        <v>8367</v>
      </c>
      <c r="E11204" s="378" t="s">
        <v>3341</v>
      </c>
    </row>
    <row r="11205" spans="1:5">
      <c r="A11205" s="387">
        <v>38457</v>
      </c>
      <c r="B11205" s="387" t="s">
        <v>12967</v>
      </c>
      <c r="C11205" s="387" t="s">
        <v>8354</v>
      </c>
      <c r="D11205" s="387" t="s">
        <v>8367</v>
      </c>
      <c r="E11205" s="378" t="s">
        <v>1189</v>
      </c>
    </row>
    <row r="11206" spans="1:5">
      <c r="A11206" s="387">
        <v>38458</v>
      </c>
      <c r="B11206" s="387" t="s">
        <v>12968</v>
      </c>
      <c r="C11206" s="387" t="s">
        <v>8354</v>
      </c>
      <c r="D11206" s="387" t="s">
        <v>8367</v>
      </c>
      <c r="E11206" s="378" t="s">
        <v>13611</v>
      </c>
    </row>
    <row r="11207" spans="1:5">
      <c r="A11207" s="387">
        <v>38459</v>
      </c>
      <c r="B11207" s="387" t="s">
        <v>12969</v>
      </c>
      <c r="C11207" s="387" t="s">
        <v>8354</v>
      </c>
      <c r="D11207" s="387" t="s">
        <v>8367</v>
      </c>
      <c r="E11207" s="378" t="s">
        <v>15731</v>
      </c>
    </row>
    <row r="11208" spans="1:5">
      <c r="A11208" s="387">
        <v>38460</v>
      </c>
      <c r="B11208" s="387" t="s">
        <v>12970</v>
      </c>
      <c r="C11208" s="387" t="s">
        <v>8354</v>
      </c>
      <c r="D11208" s="387" t="s">
        <v>8367</v>
      </c>
      <c r="E11208" s="378" t="s">
        <v>14974</v>
      </c>
    </row>
    <row r="11209" spans="1:5">
      <c r="A11209" s="387">
        <v>38461</v>
      </c>
      <c r="B11209" s="387" t="s">
        <v>12971</v>
      </c>
      <c r="C11209" s="387" t="s">
        <v>8354</v>
      </c>
      <c r="D11209" s="387" t="s">
        <v>8367</v>
      </c>
      <c r="E11209" s="378" t="s">
        <v>2772</v>
      </c>
    </row>
    <row r="11210" spans="1:5">
      <c r="A11210" s="387">
        <v>7094</v>
      </c>
      <c r="B11210" s="387" t="s">
        <v>12972</v>
      </c>
      <c r="C11210" s="387" t="s">
        <v>8354</v>
      </c>
      <c r="D11210" s="387" t="s">
        <v>8349</v>
      </c>
      <c r="E11210" s="378" t="s">
        <v>17784</v>
      </c>
    </row>
    <row r="11211" spans="1:5">
      <c r="A11211" s="387">
        <v>7116</v>
      </c>
      <c r="B11211" s="387" t="s">
        <v>12973</v>
      </c>
      <c r="C11211" s="387" t="s">
        <v>8354</v>
      </c>
      <c r="D11211" s="387" t="s">
        <v>8349</v>
      </c>
      <c r="E11211" s="378" t="s">
        <v>19410</v>
      </c>
    </row>
    <row r="11212" spans="1:5">
      <c r="A11212" s="387">
        <v>7118</v>
      </c>
      <c r="B11212" s="387" t="s">
        <v>12974</v>
      </c>
      <c r="C11212" s="387" t="s">
        <v>8354</v>
      </c>
      <c r="D11212" s="387" t="s">
        <v>8349</v>
      </c>
      <c r="E11212" s="378" t="s">
        <v>1483</v>
      </c>
    </row>
    <row r="11213" spans="1:5">
      <c r="A11213" s="387">
        <v>7117</v>
      </c>
      <c r="B11213" s="387" t="s">
        <v>12975</v>
      </c>
      <c r="C11213" s="387" t="s">
        <v>8354</v>
      </c>
      <c r="D11213" s="387" t="s">
        <v>8349</v>
      </c>
      <c r="E11213" s="378" t="s">
        <v>4226</v>
      </c>
    </row>
    <row r="11214" spans="1:5">
      <c r="A11214" s="387">
        <v>7098</v>
      </c>
      <c r="B11214" s="387" t="s">
        <v>12977</v>
      </c>
      <c r="C11214" s="387" t="s">
        <v>8354</v>
      </c>
      <c r="D11214" s="387" t="s">
        <v>8349</v>
      </c>
      <c r="E11214" s="378" t="s">
        <v>7635</v>
      </c>
    </row>
    <row r="11215" spans="1:5">
      <c r="A11215" s="387">
        <v>7110</v>
      </c>
      <c r="B11215" s="387" t="s">
        <v>12978</v>
      </c>
      <c r="C11215" s="387" t="s">
        <v>8354</v>
      </c>
      <c r="D11215" s="387" t="s">
        <v>8349</v>
      </c>
      <c r="E11215" s="378" t="s">
        <v>20520</v>
      </c>
    </row>
    <row r="11216" spans="1:5">
      <c r="A11216" s="387">
        <v>7123</v>
      </c>
      <c r="B11216" s="387" t="s">
        <v>12979</v>
      </c>
      <c r="C11216" s="387" t="s">
        <v>8354</v>
      </c>
      <c r="D11216" s="387" t="s">
        <v>8349</v>
      </c>
      <c r="E11216" s="378" t="s">
        <v>1025</v>
      </c>
    </row>
    <row r="11217" spans="1:5">
      <c r="A11217" s="387">
        <v>7121</v>
      </c>
      <c r="B11217" s="387" t="s">
        <v>12981</v>
      </c>
      <c r="C11217" s="387" t="s">
        <v>8354</v>
      </c>
      <c r="D11217" s="387" t="s">
        <v>8349</v>
      </c>
      <c r="E11217" s="378" t="s">
        <v>3475</v>
      </c>
    </row>
    <row r="11218" spans="1:5">
      <c r="A11218" s="387">
        <v>7137</v>
      </c>
      <c r="B11218" s="387" t="s">
        <v>12982</v>
      </c>
      <c r="C11218" s="387" t="s">
        <v>8354</v>
      </c>
      <c r="D11218" s="387" t="s">
        <v>8349</v>
      </c>
      <c r="E11218" s="378" t="s">
        <v>5178</v>
      </c>
    </row>
    <row r="11219" spans="1:5">
      <c r="A11219" s="387">
        <v>7122</v>
      </c>
      <c r="B11219" s="387" t="s">
        <v>12983</v>
      </c>
      <c r="C11219" s="387" t="s">
        <v>8354</v>
      </c>
      <c r="D11219" s="387" t="s">
        <v>8349</v>
      </c>
      <c r="E11219" s="378" t="s">
        <v>16342</v>
      </c>
    </row>
    <row r="11220" spans="1:5">
      <c r="A11220" s="387">
        <v>7114</v>
      </c>
      <c r="B11220" s="387" t="s">
        <v>12984</v>
      </c>
      <c r="C11220" s="387" t="s">
        <v>8354</v>
      </c>
      <c r="D11220" s="387" t="s">
        <v>8349</v>
      </c>
      <c r="E11220" s="378" t="s">
        <v>20500</v>
      </c>
    </row>
    <row r="11221" spans="1:5">
      <c r="A11221" s="387">
        <v>7109</v>
      </c>
      <c r="B11221" s="387" t="s">
        <v>12985</v>
      </c>
      <c r="C11221" s="387" t="s">
        <v>8354</v>
      </c>
      <c r="D11221" s="387" t="s">
        <v>8349</v>
      </c>
      <c r="E11221" s="378" t="s">
        <v>1383</v>
      </c>
    </row>
    <row r="11222" spans="1:5">
      <c r="A11222" s="387">
        <v>7135</v>
      </c>
      <c r="B11222" s="387" t="s">
        <v>12986</v>
      </c>
      <c r="C11222" s="387" t="s">
        <v>8354</v>
      </c>
      <c r="D11222" s="387" t="s">
        <v>8349</v>
      </c>
      <c r="E11222" s="378" t="s">
        <v>11085</v>
      </c>
    </row>
    <row r="11223" spans="1:5">
      <c r="A11223" s="387">
        <v>37947</v>
      </c>
      <c r="B11223" s="387" t="s">
        <v>12987</v>
      </c>
      <c r="C11223" s="387" t="s">
        <v>8354</v>
      </c>
      <c r="D11223" s="387" t="s">
        <v>8349</v>
      </c>
      <c r="E11223" s="378" t="s">
        <v>1689</v>
      </c>
    </row>
    <row r="11224" spans="1:5">
      <c r="A11224" s="387">
        <v>7103</v>
      </c>
      <c r="B11224" s="387" t="s">
        <v>12988</v>
      </c>
      <c r="C11224" s="387" t="s">
        <v>8354</v>
      </c>
      <c r="D11224" s="387" t="s">
        <v>8349</v>
      </c>
      <c r="E11224" s="378" t="s">
        <v>3375</v>
      </c>
    </row>
    <row r="11225" spans="1:5">
      <c r="A11225" s="387">
        <v>40419</v>
      </c>
      <c r="B11225" s="387" t="s">
        <v>12989</v>
      </c>
      <c r="C11225" s="387" t="s">
        <v>8354</v>
      </c>
      <c r="D11225" s="387" t="s">
        <v>8367</v>
      </c>
      <c r="E11225" s="378" t="s">
        <v>15732</v>
      </c>
    </row>
    <row r="11226" spans="1:5">
      <c r="A11226" s="387">
        <v>40420</v>
      </c>
      <c r="B11226" s="387" t="s">
        <v>12990</v>
      </c>
      <c r="C11226" s="387" t="s">
        <v>8354</v>
      </c>
      <c r="D11226" s="387" t="s">
        <v>8367</v>
      </c>
      <c r="E11226" s="378" t="s">
        <v>14046</v>
      </c>
    </row>
    <row r="11227" spans="1:5">
      <c r="A11227" s="387">
        <v>40421</v>
      </c>
      <c r="B11227" s="387" t="s">
        <v>12991</v>
      </c>
      <c r="C11227" s="387" t="s">
        <v>8354</v>
      </c>
      <c r="D11227" s="387" t="s">
        <v>8367</v>
      </c>
      <c r="E11227" s="378" t="s">
        <v>15733</v>
      </c>
    </row>
    <row r="11228" spans="1:5">
      <c r="A11228" s="387">
        <v>7126</v>
      </c>
      <c r="B11228" s="387" t="s">
        <v>12992</v>
      </c>
      <c r="C11228" s="387" t="s">
        <v>8354</v>
      </c>
      <c r="D11228" s="387" t="s">
        <v>8349</v>
      </c>
      <c r="E11228" s="378" t="s">
        <v>6635</v>
      </c>
    </row>
    <row r="11229" spans="1:5">
      <c r="A11229" s="387">
        <v>38905</v>
      </c>
      <c r="B11229" s="387" t="s">
        <v>12993</v>
      </c>
      <c r="C11229" s="387" t="s">
        <v>8354</v>
      </c>
      <c r="D11229" s="387" t="s">
        <v>8367</v>
      </c>
      <c r="E11229" s="378" t="s">
        <v>14011</v>
      </c>
    </row>
    <row r="11230" spans="1:5">
      <c r="A11230" s="387">
        <v>38907</v>
      </c>
      <c r="B11230" s="387" t="s">
        <v>12994</v>
      </c>
      <c r="C11230" s="387" t="s">
        <v>8354</v>
      </c>
      <c r="D11230" s="387" t="s">
        <v>8367</v>
      </c>
      <c r="E11230" s="378" t="s">
        <v>1221</v>
      </c>
    </row>
    <row r="11231" spans="1:5">
      <c r="A11231" s="387">
        <v>38908</v>
      </c>
      <c r="B11231" s="387" t="s">
        <v>12996</v>
      </c>
      <c r="C11231" s="387" t="s">
        <v>8354</v>
      </c>
      <c r="D11231" s="387" t="s">
        <v>8367</v>
      </c>
      <c r="E11231" s="378" t="s">
        <v>5216</v>
      </c>
    </row>
    <row r="11232" spans="1:5">
      <c r="A11232" s="387">
        <v>38909</v>
      </c>
      <c r="B11232" s="387" t="s">
        <v>12997</v>
      </c>
      <c r="C11232" s="387" t="s">
        <v>8354</v>
      </c>
      <c r="D11232" s="387" t="s">
        <v>8367</v>
      </c>
      <c r="E11232" s="378" t="s">
        <v>15734</v>
      </c>
    </row>
    <row r="11233" spans="1:5">
      <c r="A11233" s="387">
        <v>38910</v>
      </c>
      <c r="B11233" s="387" t="s">
        <v>12998</v>
      </c>
      <c r="C11233" s="387" t="s">
        <v>8354</v>
      </c>
      <c r="D11233" s="387" t="s">
        <v>8367</v>
      </c>
      <c r="E11233" s="378" t="s">
        <v>13988</v>
      </c>
    </row>
    <row r="11234" spans="1:5">
      <c r="A11234" s="387">
        <v>38897</v>
      </c>
      <c r="B11234" s="387" t="s">
        <v>12999</v>
      </c>
      <c r="C11234" s="387" t="s">
        <v>8354</v>
      </c>
      <c r="D11234" s="387" t="s">
        <v>8367</v>
      </c>
      <c r="E11234" s="378" t="s">
        <v>14516</v>
      </c>
    </row>
    <row r="11235" spans="1:5">
      <c r="A11235" s="387">
        <v>38899</v>
      </c>
      <c r="B11235" s="387" t="s">
        <v>13000</v>
      </c>
      <c r="C11235" s="387" t="s">
        <v>8354</v>
      </c>
      <c r="D11235" s="387" t="s">
        <v>8367</v>
      </c>
      <c r="E11235" s="378" t="s">
        <v>15460</v>
      </c>
    </row>
    <row r="11236" spans="1:5">
      <c r="A11236" s="387">
        <v>38900</v>
      </c>
      <c r="B11236" s="387" t="s">
        <v>13001</v>
      </c>
      <c r="C11236" s="387" t="s">
        <v>8354</v>
      </c>
      <c r="D11236" s="387" t="s">
        <v>8367</v>
      </c>
      <c r="E11236" s="378" t="s">
        <v>7528</v>
      </c>
    </row>
    <row r="11237" spans="1:5">
      <c r="A11237" s="387">
        <v>38901</v>
      </c>
      <c r="B11237" s="387" t="s">
        <v>13002</v>
      </c>
      <c r="C11237" s="387" t="s">
        <v>8354</v>
      </c>
      <c r="D11237" s="387" t="s">
        <v>8367</v>
      </c>
      <c r="E11237" s="378" t="s">
        <v>12570</v>
      </c>
    </row>
    <row r="11238" spans="1:5">
      <c r="A11238" s="387">
        <v>38904</v>
      </c>
      <c r="B11238" s="387" t="s">
        <v>13003</v>
      </c>
      <c r="C11238" s="387" t="s">
        <v>8354</v>
      </c>
      <c r="D11238" s="387" t="s">
        <v>8367</v>
      </c>
      <c r="E11238" s="378" t="s">
        <v>15735</v>
      </c>
    </row>
    <row r="11239" spans="1:5">
      <c r="A11239" s="387">
        <v>38903</v>
      </c>
      <c r="B11239" s="387" t="s">
        <v>13004</v>
      </c>
      <c r="C11239" s="387" t="s">
        <v>8354</v>
      </c>
      <c r="D11239" s="387" t="s">
        <v>8367</v>
      </c>
      <c r="E11239" s="378" t="s">
        <v>15736</v>
      </c>
    </row>
    <row r="11240" spans="1:5">
      <c r="A11240" s="387">
        <v>7091</v>
      </c>
      <c r="B11240" s="387" t="s">
        <v>13005</v>
      </c>
      <c r="C11240" s="387" t="s">
        <v>8354</v>
      </c>
      <c r="D11240" s="387" t="s">
        <v>8349</v>
      </c>
      <c r="E11240" s="378" t="s">
        <v>3029</v>
      </c>
    </row>
    <row r="11241" spans="1:5">
      <c r="A11241" s="387">
        <v>11655</v>
      </c>
      <c r="B11241" s="387" t="s">
        <v>13006</v>
      </c>
      <c r="C11241" s="387" t="s">
        <v>8354</v>
      </c>
      <c r="D11241" s="387" t="s">
        <v>8349</v>
      </c>
      <c r="E11241" s="378" t="s">
        <v>20521</v>
      </c>
    </row>
    <row r="11242" spans="1:5">
      <c r="A11242" s="387">
        <v>11656</v>
      </c>
      <c r="B11242" s="387" t="s">
        <v>13007</v>
      </c>
      <c r="C11242" s="387" t="s">
        <v>8354</v>
      </c>
      <c r="D11242" s="387" t="s">
        <v>8349</v>
      </c>
      <c r="E11242" s="378" t="s">
        <v>13942</v>
      </c>
    </row>
    <row r="11243" spans="1:5">
      <c r="A11243" s="387">
        <v>37948</v>
      </c>
      <c r="B11243" s="387" t="s">
        <v>13009</v>
      </c>
      <c r="C11243" s="387" t="s">
        <v>8354</v>
      </c>
      <c r="D11243" s="387" t="s">
        <v>8349</v>
      </c>
      <c r="E11243" s="378" t="s">
        <v>9518</v>
      </c>
    </row>
    <row r="11244" spans="1:5">
      <c r="A11244" s="387">
        <v>7097</v>
      </c>
      <c r="B11244" s="387" t="s">
        <v>13010</v>
      </c>
      <c r="C11244" s="387" t="s">
        <v>8354</v>
      </c>
      <c r="D11244" s="387" t="s">
        <v>8349</v>
      </c>
      <c r="E11244" s="378" t="s">
        <v>4375</v>
      </c>
    </row>
    <row r="11245" spans="1:5">
      <c r="A11245" s="387">
        <v>11657</v>
      </c>
      <c r="B11245" s="387" t="s">
        <v>13011</v>
      </c>
      <c r="C11245" s="387" t="s">
        <v>8354</v>
      </c>
      <c r="D11245" s="387" t="s">
        <v>8349</v>
      </c>
      <c r="E11245" s="378" t="s">
        <v>6796</v>
      </c>
    </row>
    <row r="11246" spans="1:5">
      <c r="A11246" s="387">
        <v>11658</v>
      </c>
      <c r="B11246" s="387" t="s">
        <v>13012</v>
      </c>
      <c r="C11246" s="387" t="s">
        <v>8354</v>
      </c>
      <c r="D11246" s="387" t="s">
        <v>8349</v>
      </c>
      <c r="E11246" s="378" t="s">
        <v>429</v>
      </c>
    </row>
    <row r="11247" spans="1:5">
      <c r="A11247" s="387">
        <v>7146</v>
      </c>
      <c r="B11247" s="387" t="s">
        <v>13013</v>
      </c>
      <c r="C11247" s="387" t="s">
        <v>8354</v>
      </c>
      <c r="D11247" s="387" t="s">
        <v>8349</v>
      </c>
      <c r="E11247" s="378" t="s">
        <v>730</v>
      </c>
    </row>
    <row r="11248" spans="1:5">
      <c r="A11248" s="387">
        <v>7138</v>
      </c>
      <c r="B11248" s="387" t="s">
        <v>13014</v>
      </c>
      <c r="C11248" s="387" t="s">
        <v>8354</v>
      </c>
      <c r="D11248" s="387" t="s">
        <v>8349</v>
      </c>
      <c r="E11248" s="378" t="s">
        <v>379</v>
      </c>
    </row>
    <row r="11249" spans="1:5">
      <c r="A11249" s="387">
        <v>7139</v>
      </c>
      <c r="B11249" s="387" t="s">
        <v>13015</v>
      </c>
      <c r="C11249" s="387" t="s">
        <v>8354</v>
      </c>
      <c r="D11249" s="387" t="s">
        <v>8349</v>
      </c>
      <c r="E11249" s="378" t="s">
        <v>11663</v>
      </c>
    </row>
    <row r="11250" spans="1:5">
      <c r="A11250" s="387">
        <v>7140</v>
      </c>
      <c r="B11250" s="387" t="s">
        <v>13016</v>
      </c>
      <c r="C11250" s="387" t="s">
        <v>8354</v>
      </c>
      <c r="D11250" s="387" t="s">
        <v>8349</v>
      </c>
      <c r="E11250" s="378" t="s">
        <v>3999</v>
      </c>
    </row>
    <row r="11251" spans="1:5">
      <c r="A11251" s="387">
        <v>7141</v>
      </c>
      <c r="B11251" s="387" t="s">
        <v>13017</v>
      </c>
      <c r="C11251" s="387" t="s">
        <v>8354</v>
      </c>
      <c r="D11251" s="387" t="s">
        <v>8349</v>
      </c>
      <c r="E11251" s="378" t="s">
        <v>14015</v>
      </c>
    </row>
    <row r="11252" spans="1:5">
      <c r="A11252" s="387">
        <v>7143</v>
      </c>
      <c r="B11252" s="387" t="s">
        <v>13018</v>
      </c>
      <c r="C11252" s="387" t="s">
        <v>8354</v>
      </c>
      <c r="D11252" s="387" t="s">
        <v>8349</v>
      </c>
      <c r="E11252" s="378" t="s">
        <v>5668</v>
      </c>
    </row>
    <row r="11253" spans="1:5">
      <c r="A11253" s="387">
        <v>7144</v>
      </c>
      <c r="B11253" s="387" t="s">
        <v>13019</v>
      </c>
      <c r="C11253" s="387" t="s">
        <v>8354</v>
      </c>
      <c r="D11253" s="387" t="s">
        <v>8349</v>
      </c>
      <c r="E11253" s="378" t="s">
        <v>16995</v>
      </c>
    </row>
    <row r="11254" spans="1:5">
      <c r="A11254" s="387">
        <v>7145</v>
      </c>
      <c r="B11254" s="387" t="s">
        <v>13020</v>
      </c>
      <c r="C11254" s="387" t="s">
        <v>8354</v>
      </c>
      <c r="D11254" s="387" t="s">
        <v>8349</v>
      </c>
      <c r="E11254" s="378" t="s">
        <v>20522</v>
      </c>
    </row>
    <row r="11255" spans="1:5">
      <c r="A11255" s="387">
        <v>7142</v>
      </c>
      <c r="B11255" s="387" t="s">
        <v>13021</v>
      </c>
      <c r="C11255" s="387" t="s">
        <v>8354</v>
      </c>
      <c r="D11255" s="387" t="s">
        <v>8349</v>
      </c>
      <c r="E11255" s="378" t="s">
        <v>14507</v>
      </c>
    </row>
    <row r="11256" spans="1:5">
      <c r="A11256" s="387">
        <v>3593</v>
      </c>
      <c r="B11256" s="387" t="s">
        <v>13022</v>
      </c>
      <c r="C11256" s="387" t="s">
        <v>8354</v>
      </c>
      <c r="D11256" s="387" t="s">
        <v>8349</v>
      </c>
      <c r="E11256" s="378" t="s">
        <v>5658</v>
      </c>
    </row>
    <row r="11257" spans="1:5">
      <c r="A11257" s="387">
        <v>3588</v>
      </c>
      <c r="B11257" s="387" t="s">
        <v>13023</v>
      </c>
      <c r="C11257" s="387" t="s">
        <v>8354</v>
      </c>
      <c r="D11257" s="387" t="s">
        <v>8349</v>
      </c>
      <c r="E11257" s="378" t="s">
        <v>20523</v>
      </c>
    </row>
    <row r="11258" spans="1:5">
      <c r="A11258" s="387">
        <v>3585</v>
      </c>
      <c r="B11258" s="387" t="s">
        <v>13024</v>
      </c>
      <c r="C11258" s="387" t="s">
        <v>8354</v>
      </c>
      <c r="D11258" s="387" t="s">
        <v>8349</v>
      </c>
      <c r="E11258" s="378" t="s">
        <v>5203</v>
      </c>
    </row>
    <row r="11259" spans="1:5">
      <c r="A11259" s="387">
        <v>3587</v>
      </c>
      <c r="B11259" s="387" t="s">
        <v>13025</v>
      </c>
      <c r="C11259" s="387" t="s">
        <v>8354</v>
      </c>
      <c r="D11259" s="387" t="s">
        <v>8349</v>
      </c>
      <c r="E11259" s="378" t="s">
        <v>20524</v>
      </c>
    </row>
    <row r="11260" spans="1:5">
      <c r="A11260" s="387">
        <v>3590</v>
      </c>
      <c r="B11260" s="387" t="s">
        <v>13026</v>
      </c>
      <c r="C11260" s="387" t="s">
        <v>8354</v>
      </c>
      <c r="D11260" s="387" t="s">
        <v>8349</v>
      </c>
      <c r="E11260" s="378" t="s">
        <v>20525</v>
      </c>
    </row>
    <row r="11261" spans="1:5">
      <c r="A11261" s="387">
        <v>3589</v>
      </c>
      <c r="B11261" s="387" t="s">
        <v>13027</v>
      </c>
      <c r="C11261" s="387" t="s">
        <v>8354</v>
      </c>
      <c r="D11261" s="387" t="s">
        <v>8349</v>
      </c>
      <c r="E11261" s="378" t="s">
        <v>20526</v>
      </c>
    </row>
    <row r="11262" spans="1:5">
      <c r="A11262" s="387">
        <v>3586</v>
      </c>
      <c r="B11262" s="387" t="s">
        <v>13028</v>
      </c>
      <c r="C11262" s="387" t="s">
        <v>8354</v>
      </c>
      <c r="D11262" s="387" t="s">
        <v>8349</v>
      </c>
      <c r="E11262" s="378" t="s">
        <v>5416</v>
      </c>
    </row>
    <row r="11263" spans="1:5">
      <c r="A11263" s="387">
        <v>3592</v>
      </c>
      <c r="B11263" s="387" t="s">
        <v>13029</v>
      </c>
      <c r="C11263" s="387" t="s">
        <v>8354</v>
      </c>
      <c r="D11263" s="387" t="s">
        <v>8349</v>
      </c>
      <c r="E11263" s="378" t="s">
        <v>20527</v>
      </c>
    </row>
    <row r="11264" spans="1:5">
      <c r="A11264" s="387">
        <v>3591</v>
      </c>
      <c r="B11264" s="387" t="s">
        <v>13030</v>
      </c>
      <c r="C11264" s="387" t="s">
        <v>8354</v>
      </c>
      <c r="D11264" s="387" t="s">
        <v>8349</v>
      </c>
      <c r="E11264" s="378" t="s">
        <v>20528</v>
      </c>
    </row>
    <row r="11265" spans="1:5">
      <c r="A11265" s="387">
        <v>40396</v>
      </c>
      <c r="B11265" s="387" t="s">
        <v>13031</v>
      </c>
      <c r="C11265" s="387" t="s">
        <v>8354</v>
      </c>
      <c r="D11265" s="387" t="s">
        <v>8367</v>
      </c>
      <c r="E11265" s="378" t="s">
        <v>15737</v>
      </c>
    </row>
    <row r="11266" spans="1:5">
      <c r="A11266" s="387">
        <v>40395</v>
      </c>
      <c r="B11266" s="387" t="s">
        <v>13032</v>
      </c>
      <c r="C11266" s="387" t="s">
        <v>8354</v>
      </c>
      <c r="D11266" s="387" t="s">
        <v>8367</v>
      </c>
      <c r="E11266" s="378" t="s">
        <v>15738</v>
      </c>
    </row>
    <row r="11267" spans="1:5">
      <c r="A11267" s="387">
        <v>40392</v>
      </c>
      <c r="B11267" s="387" t="s">
        <v>13033</v>
      </c>
      <c r="C11267" s="387" t="s">
        <v>8354</v>
      </c>
      <c r="D11267" s="387" t="s">
        <v>8367</v>
      </c>
      <c r="E11267" s="378" t="s">
        <v>4733</v>
      </c>
    </row>
    <row r="11268" spans="1:5">
      <c r="A11268" s="387">
        <v>40394</v>
      </c>
      <c r="B11268" s="387" t="s">
        <v>13034</v>
      </c>
      <c r="C11268" s="387" t="s">
        <v>8354</v>
      </c>
      <c r="D11268" s="387" t="s">
        <v>8367</v>
      </c>
      <c r="E11268" s="378" t="s">
        <v>15739</v>
      </c>
    </row>
    <row r="11269" spans="1:5">
      <c r="A11269" s="387">
        <v>40398</v>
      </c>
      <c r="B11269" s="387" t="s">
        <v>13035</v>
      </c>
      <c r="C11269" s="387" t="s">
        <v>8354</v>
      </c>
      <c r="D11269" s="387" t="s">
        <v>8367</v>
      </c>
      <c r="E11269" s="378" t="s">
        <v>15076</v>
      </c>
    </row>
    <row r="11270" spans="1:5">
      <c r="A11270" s="387">
        <v>40397</v>
      </c>
      <c r="B11270" s="387" t="s">
        <v>13036</v>
      </c>
      <c r="C11270" s="387" t="s">
        <v>8354</v>
      </c>
      <c r="D11270" s="387" t="s">
        <v>8367</v>
      </c>
      <c r="E11270" s="378" t="s">
        <v>15740</v>
      </c>
    </row>
    <row r="11271" spans="1:5">
      <c r="A11271" s="387">
        <v>40393</v>
      </c>
      <c r="B11271" s="387" t="s">
        <v>13037</v>
      </c>
      <c r="C11271" s="387" t="s">
        <v>8354</v>
      </c>
      <c r="D11271" s="387" t="s">
        <v>8367</v>
      </c>
      <c r="E11271" s="378" t="s">
        <v>13921</v>
      </c>
    </row>
    <row r="11272" spans="1:5">
      <c r="A11272" s="387">
        <v>40399</v>
      </c>
      <c r="B11272" s="387" t="s">
        <v>13038</v>
      </c>
      <c r="C11272" s="387" t="s">
        <v>8354</v>
      </c>
      <c r="D11272" s="387" t="s">
        <v>8367</v>
      </c>
      <c r="E11272" s="378" t="s">
        <v>15741</v>
      </c>
    </row>
    <row r="11273" spans="1:5">
      <c r="A11273" s="387">
        <v>39322</v>
      </c>
      <c r="B11273" s="387" t="s">
        <v>13039</v>
      </c>
      <c r="C11273" s="387" t="s">
        <v>8354</v>
      </c>
      <c r="D11273" s="387" t="s">
        <v>8367</v>
      </c>
      <c r="E11273" s="378" t="s">
        <v>15742</v>
      </c>
    </row>
    <row r="11274" spans="1:5">
      <c r="A11274" s="387">
        <v>39289</v>
      </c>
      <c r="B11274" s="387" t="s">
        <v>13040</v>
      </c>
      <c r="C11274" s="387" t="s">
        <v>8354</v>
      </c>
      <c r="D11274" s="387" t="s">
        <v>8367</v>
      </c>
      <c r="E11274" s="378" t="s">
        <v>15625</v>
      </c>
    </row>
    <row r="11275" spans="1:5">
      <c r="A11275" s="387">
        <v>39290</v>
      </c>
      <c r="B11275" s="387" t="s">
        <v>13041</v>
      </c>
      <c r="C11275" s="387" t="s">
        <v>8354</v>
      </c>
      <c r="D11275" s="387" t="s">
        <v>8367</v>
      </c>
      <c r="E11275" s="378" t="s">
        <v>15743</v>
      </c>
    </row>
    <row r="11276" spans="1:5">
      <c r="A11276" s="387">
        <v>39291</v>
      </c>
      <c r="B11276" s="387" t="s">
        <v>13042</v>
      </c>
      <c r="C11276" s="387" t="s">
        <v>8354</v>
      </c>
      <c r="D11276" s="387" t="s">
        <v>8367</v>
      </c>
      <c r="E11276" s="378" t="s">
        <v>15744</v>
      </c>
    </row>
    <row r="11277" spans="1:5">
      <c r="A11277" s="387">
        <v>20174</v>
      </c>
      <c r="B11277" s="387" t="s">
        <v>13043</v>
      </c>
      <c r="C11277" s="387" t="s">
        <v>8354</v>
      </c>
      <c r="D11277" s="387" t="s">
        <v>8349</v>
      </c>
      <c r="E11277" s="378" t="s">
        <v>20529</v>
      </c>
    </row>
    <row r="11278" spans="1:5">
      <c r="A11278" s="387">
        <v>41892</v>
      </c>
      <c r="B11278" s="387" t="s">
        <v>13044</v>
      </c>
      <c r="C11278" s="387" t="s">
        <v>8354</v>
      </c>
      <c r="D11278" s="387" t="s">
        <v>8367</v>
      </c>
      <c r="E11278" s="378" t="s">
        <v>15745</v>
      </c>
    </row>
    <row r="11279" spans="1:5">
      <c r="A11279" s="387">
        <v>7048</v>
      </c>
      <c r="B11279" s="387" t="s">
        <v>13045</v>
      </c>
      <c r="C11279" s="387" t="s">
        <v>8354</v>
      </c>
      <c r="D11279" s="387" t="s">
        <v>8367</v>
      </c>
      <c r="E11279" s="378" t="s">
        <v>5279</v>
      </c>
    </row>
    <row r="11280" spans="1:5">
      <c r="A11280" s="387">
        <v>7088</v>
      </c>
      <c r="B11280" s="387" t="s">
        <v>13046</v>
      </c>
      <c r="C11280" s="387" t="s">
        <v>8354</v>
      </c>
      <c r="D11280" s="387" t="s">
        <v>8367</v>
      </c>
      <c r="E11280" s="378" t="s">
        <v>15746</v>
      </c>
    </row>
    <row r="11281" spans="1:5">
      <c r="A11281" s="387">
        <v>20179</v>
      </c>
      <c r="B11281" s="387" t="s">
        <v>13047</v>
      </c>
      <c r="C11281" s="387" t="s">
        <v>8354</v>
      </c>
      <c r="D11281" s="387" t="s">
        <v>8349</v>
      </c>
      <c r="E11281" s="378" t="s">
        <v>15747</v>
      </c>
    </row>
    <row r="11282" spans="1:5">
      <c r="A11282" s="387">
        <v>20178</v>
      </c>
      <c r="B11282" s="387" t="s">
        <v>13048</v>
      </c>
      <c r="C11282" s="387" t="s">
        <v>8354</v>
      </c>
      <c r="D11282" s="387" t="s">
        <v>8349</v>
      </c>
      <c r="E11282" s="378" t="s">
        <v>20530</v>
      </c>
    </row>
    <row r="11283" spans="1:5">
      <c r="A11283" s="387">
        <v>20180</v>
      </c>
      <c r="B11283" s="387" t="s">
        <v>13049</v>
      </c>
      <c r="C11283" s="387" t="s">
        <v>8354</v>
      </c>
      <c r="D11283" s="387" t="s">
        <v>8349</v>
      </c>
      <c r="E11283" s="378" t="s">
        <v>20531</v>
      </c>
    </row>
    <row r="11284" spans="1:5">
      <c r="A11284" s="387">
        <v>20181</v>
      </c>
      <c r="B11284" s="387" t="s">
        <v>13050</v>
      </c>
      <c r="C11284" s="387" t="s">
        <v>8354</v>
      </c>
      <c r="D11284" s="387" t="s">
        <v>8349</v>
      </c>
      <c r="E11284" s="378" t="s">
        <v>20532</v>
      </c>
    </row>
    <row r="11285" spans="1:5">
      <c r="A11285" s="387">
        <v>20177</v>
      </c>
      <c r="B11285" s="387" t="s">
        <v>13051</v>
      </c>
      <c r="C11285" s="387" t="s">
        <v>8354</v>
      </c>
      <c r="D11285" s="387" t="s">
        <v>8349</v>
      </c>
      <c r="E11285" s="378" t="s">
        <v>15748</v>
      </c>
    </row>
    <row r="11286" spans="1:5">
      <c r="A11286" s="387">
        <v>7082</v>
      </c>
      <c r="B11286" s="387" t="s">
        <v>13052</v>
      </c>
      <c r="C11286" s="387" t="s">
        <v>8354</v>
      </c>
      <c r="D11286" s="387" t="s">
        <v>8367</v>
      </c>
      <c r="E11286" s="378" t="s">
        <v>15281</v>
      </c>
    </row>
    <row r="11287" spans="1:5">
      <c r="A11287" s="387">
        <v>42707</v>
      </c>
      <c r="B11287" s="387" t="s">
        <v>13053</v>
      </c>
      <c r="C11287" s="387" t="s">
        <v>8354</v>
      </c>
      <c r="D11287" s="387" t="s">
        <v>8367</v>
      </c>
      <c r="E11287" s="378" t="s">
        <v>14720</v>
      </c>
    </row>
    <row r="11288" spans="1:5">
      <c r="A11288" s="387">
        <v>7069</v>
      </c>
      <c r="B11288" s="387" t="s">
        <v>13054</v>
      </c>
      <c r="C11288" s="387" t="s">
        <v>8354</v>
      </c>
      <c r="D11288" s="387" t="s">
        <v>8367</v>
      </c>
      <c r="E11288" s="378" t="s">
        <v>15749</v>
      </c>
    </row>
    <row r="11289" spans="1:5">
      <c r="A11289" s="387">
        <v>42708</v>
      </c>
      <c r="B11289" s="387" t="s">
        <v>13055</v>
      </c>
      <c r="C11289" s="387" t="s">
        <v>8354</v>
      </c>
      <c r="D11289" s="387" t="s">
        <v>8367</v>
      </c>
      <c r="E11289" s="378" t="s">
        <v>15750</v>
      </c>
    </row>
    <row r="11290" spans="1:5">
      <c r="A11290" s="387">
        <v>7070</v>
      </c>
      <c r="B11290" s="387" t="s">
        <v>13056</v>
      </c>
      <c r="C11290" s="387" t="s">
        <v>8354</v>
      </c>
      <c r="D11290" s="387" t="s">
        <v>8367</v>
      </c>
      <c r="E11290" s="378" t="s">
        <v>15751</v>
      </c>
    </row>
    <row r="11291" spans="1:5">
      <c r="A11291" s="387">
        <v>42709</v>
      </c>
      <c r="B11291" s="387" t="s">
        <v>13057</v>
      </c>
      <c r="C11291" s="387" t="s">
        <v>8354</v>
      </c>
      <c r="D11291" s="387" t="s">
        <v>8367</v>
      </c>
      <c r="E11291" s="378" t="s">
        <v>15752</v>
      </c>
    </row>
    <row r="11292" spans="1:5">
      <c r="A11292" s="387">
        <v>42710</v>
      </c>
      <c r="B11292" s="387" t="s">
        <v>13058</v>
      </c>
      <c r="C11292" s="387" t="s">
        <v>8354</v>
      </c>
      <c r="D11292" s="387" t="s">
        <v>8367</v>
      </c>
      <c r="E11292" s="378" t="s">
        <v>15753</v>
      </c>
    </row>
    <row r="11293" spans="1:5">
      <c r="A11293" s="387">
        <v>42716</v>
      </c>
      <c r="B11293" s="387" t="s">
        <v>13059</v>
      </c>
      <c r="C11293" s="387" t="s">
        <v>8354</v>
      </c>
      <c r="D11293" s="387" t="s">
        <v>8367</v>
      </c>
      <c r="E11293" s="378" t="s">
        <v>15754</v>
      </c>
    </row>
    <row r="11294" spans="1:5">
      <c r="A11294" s="387">
        <v>20172</v>
      </c>
      <c r="B11294" s="387" t="s">
        <v>13060</v>
      </c>
      <c r="C11294" s="387" t="s">
        <v>8354</v>
      </c>
      <c r="D11294" s="387" t="s">
        <v>8367</v>
      </c>
      <c r="E11294" s="378" t="s">
        <v>15755</v>
      </c>
    </row>
    <row r="11295" spans="1:5">
      <c r="A11295" s="387">
        <v>40945</v>
      </c>
      <c r="B11295" s="387" t="s">
        <v>13061</v>
      </c>
      <c r="C11295" s="387" t="s">
        <v>8557</v>
      </c>
      <c r="D11295" s="387" t="s">
        <v>8349</v>
      </c>
      <c r="E11295" s="378" t="s">
        <v>19776</v>
      </c>
    </row>
    <row r="11296" spans="1:5">
      <c r="A11296" s="387">
        <v>40946</v>
      </c>
      <c r="B11296" s="387" t="s">
        <v>13062</v>
      </c>
      <c r="C11296" s="387" t="s">
        <v>8559</v>
      </c>
      <c r="D11296" s="387" t="s">
        <v>8349</v>
      </c>
      <c r="E11296" s="378" t="s">
        <v>20533</v>
      </c>
    </row>
    <row r="11297" spans="1:5">
      <c r="A11297" s="387">
        <v>7153</v>
      </c>
      <c r="B11297" s="387" t="s">
        <v>13063</v>
      </c>
      <c r="C11297" s="387" t="s">
        <v>8557</v>
      </c>
      <c r="D11297" s="387" t="s">
        <v>8349</v>
      </c>
      <c r="E11297" s="378" t="s">
        <v>15756</v>
      </c>
    </row>
    <row r="11298" spans="1:5">
      <c r="A11298" s="387">
        <v>41089</v>
      </c>
      <c r="B11298" s="387" t="s">
        <v>13064</v>
      </c>
      <c r="C11298" s="387" t="s">
        <v>8559</v>
      </c>
      <c r="D11298" s="387" t="s">
        <v>8349</v>
      </c>
      <c r="E11298" s="378" t="s">
        <v>20534</v>
      </c>
    </row>
    <row r="11299" spans="1:5">
      <c r="A11299" s="387">
        <v>40943</v>
      </c>
      <c r="B11299" s="387" t="s">
        <v>13065</v>
      </c>
      <c r="C11299" s="387" t="s">
        <v>8557</v>
      </c>
      <c r="D11299" s="387" t="s">
        <v>8349</v>
      </c>
      <c r="E11299" s="378" t="s">
        <v>18059</v>
      </c>
    </row>
    <row r="11300" spans="1:5">
      <c r="A11300" s="387">
        <v>40944</v>
      </c>
      <c r="B11300" s="387" t="s">
        <v>13066</v>
      </c>
      <c r="C11300" s="387" t="s">
        <v>8559</v>
      </c>
      <c r="D11300" s="387" t="s">
        <v>8349</v>
      </c>
      <c r="E11300" s="378" t="s">
        <v>20535</v>
      </c>
    </row>
    <row r="11301" spans="1:5">
      <c r="A11301" s="387">
        <v>6175</v>
      </c>
      <c r="B11301" s="387" t="s">
        <v>13067</v>
      </c>
      <c r="C11301" s="387" t="s">
        <v>8557</v>
      </c>
      <c r="D11301" s="387" t="s">
        <v>8349</v>
      </c>
      <c r="E11301" s="378" t="s">
        <v>14757</v>
      </c>
    </row>
    <row r="11302" spans="1:5">
      <c r="A11302" s="387">
        <v>41092</v>
      </c>
      <c r="B11302" s="387" t="s">
        <v>13069</v>
      </c>
      <c r="C11302" s="387" t="s">
        <v>8559</v>
      </c>
      <c r="D11302" s="387" t="s">
        <v>8349</v>
      </c>
      <c r="E11302" s="378" t="s">
        <v>20536</v>
      </c>
    </row>
    <row r="11303" spans="1:5">
      <c r="A11303" s="387">
        <v>37712</v>
      </c>
      <c r="B11303" s="387" t="s">
        <v>13070</v>
      </c>
      <c r="C11303" s="387" t="s">
        <v>8351</v>
      </c>
      <c r="D11303" s="387" t="s">
        <v>8367</v>
      </c>
      <c r="E11303" s="378" t="s">
        <v>15757</v>
      </c>
    </row>
    <row r="11304" spans="1:5">
      <c r="A11304" s="387">
        <v>34547</v>
      </c>
      <c r="B11304" s="387" t="s">
        <v>13071</v>
      </c>
      <c r="C11304" s="387" t="s">
        <v>8378</v>
      </c>
      <c r="D11304" s="387" t="s">
        <v>8349</v>
      </c>
      <c r="E11304" s="378" t="s">
        <v>13976</v>
      </c>
    </row>
    <row r="11305" spans="1:5">
      <c r="A11305" s="387">
        <v>34548</v>
      </c>
      <c r="B11305" s="387" t="s">
        <v>13072</v>
      </c>
      <c r="C11305" s="387" t="s">
        <v>8378</v>
      </c>
      <c r="D11305" s="387" t="s">
        <v>8349</v>
      </c>
      <c r="E11305" s="378" t="s">
        <v>3375</v>
      </c>
    </row>
    <row r="11306" spans="1:5">
      <c r="A11306" s="387">
        <v>34558</v>
      </c>
      <c r="B11306" s="387" t="s">
        <v>13073</v>
      </c>
      <c r="C11306" s="387" t="s">
        <v>8378</v>
      </c>
      <c r="D11306" s="387" t="s">
        <v>8349</v>
      </c>
      <c r="E11306" s="378" t="s">
        <v>6822</v>
      </c>
    </row>
    <row r="11307" spans="1:5">
      <c r="A11307" s="387">
        <v>34550</v>
      </c>
      <c r="B11307" s="387" t="s">
        <v>13074</v>
      </c>
      <c r="C11307" s="387" t="s">
        <v>8378</v>
      </c>
      <c r="D11307" s="387" t="s">
        <v>8349</v>
      </c>
      <c r="E11307" s="378" t="s">
        <v>5435</v>
      </c>
    </row>
    <row r="11308" spans="1:5">
      <c r="A11308" s="387">
        <v>34557</v>
      </c>
      <c r="B11308" s="387" t="s">
        <v>13075</v>
      </c>
      <c r="C11308" s="387" t="s">
        <v>8378</v>
      </c>
      <c r="D11308" s="387" t="s">
        <v>8349</v>
      </c>
      <c r="E11308" s="378" t="s">
        <v>790</v>
      </c>
    </row>
    <row r="11309" spans="1:5">
      <c r="A11309" s="387">
        <v>37411</v>
      </c>
      <c r="B11309" s="387" t="s">
        <v>13076</v>
      </c>
      <c r="C11309" s="387" t="s">
        <v>8351</v>
      </c>
      <c r="D11309" s="387" t="s">
        <v>8349</v>
      </c>
      <c r="E11309" s="378" t="s">
        <v>20537</v>
      </c>
    </row>
    <row r="11310" spans="1:5">
      <c r="A11310" s="387">
        <v>39508</v>
      </c>
      <c r="B11310" s="387" t="s">
        <v>13077</v>
      </c>
      <c r="C11310" s="387" t="s">
        <v>8351</v>
      </c>
      <c r="D11310" s="387" t="s">
        <v>8349</v>
      </c>
      <c r="E11310" s="378" t="s">
        <v>20538</v>
      </c>
    </row>
    <row r="11311" spans="1:5">
      <c r="A11311" s="387">
        <v>39507</v>
      </c>
      <c r="B11311" s="387" t="s">
        <v>13078</v>
      </c>
      <c r="C11311" s="387" t="s">
        <v>8351</v>
      </c>
      <c r="D11311" s="387" t="s">
        <v>8349</v>
      </c>
      <c r="E11311" s="378" t="s">
        <v>15180</v>
      </c>
    </row>
    <row r="11312" spans="1:5">
      <c r="A11312" s="387">
        <v>7155</v>
      </c>
      <c r="B11312" s="387" t="s">
        <v>13079</v>
      </c>
      <c r="C11312" s="387" t="s">
        <v>8351</v>
      </c>
      <c r="D11312" s="387" t="s">
        <v>8349</v>
      </c>
      <c r="E11312" s="378" t="s">
        <v>7597</v>
      </c>
    </row>
    <row r="11313" spans="1:5">
      <c r="A11313" s="387">
        <v>42406</v>
      </c>
      <c r="B11313" s="387" t="s">
        <v>13080</v>
      </c>
      <c r="C11313" s="387" t="s">
        <v>8351</v>
      </c>
      <c r="D11313" s="387" t="s">
        <v>8349</v>
      </c>
      <c r="E11313" s="378" t="s">
        <v>15282</v>
      </c>
    </row>
    <row r="11314" spans="1:5">
      <c r="A11314" s="387">
        <v>7156</v>
      </c>
      <c r="B11314" s="387" t="s">
        <v>13081</v>
      </c>
      <c r="C11314" s="387" t="s">
        <v>8351</v>
      </c>
      <c r="D11314" s="387" t="s">
        <v>8352</v>
      </c>
      <c r="E11314" s="378" t="s">
        <v>8972</v>
      </c>
    </row>
    <row r="11315" spans="1:5">
      <c r="A11315" s="387">
        <v>43127</v>
      </c>
      <c r="B11315" s="387" t="s">
        <v>13082</v>
      </c>
      <c r="C11315" s="387" t="s">
        <v>8351</v>
      </c>
      <c r="D11315" s="387" t="s">
        <v>8349</v>
      </c>
      <c r="E11315" s="378" t="s">
        <v>15187</v>
      </c>
    </row>
    <row r="11316" spans="1:5">
      <c r="A11316" s="387">
        <v>10917</v>
      </c>
      <c r="B11316" s="387" t="s">
        <v>13083</v>
      </c>
      <c r="C11316" s="387" t="s">
        <v>8351</v>
      </c>
      <c r="D11316" s="387" t="s">
        <v>8349</v>
      </c>
      <c r="E11316" s="378" t="s">
        <v>2967</v>
      </c>
    </row>
    <row r="11317" spans="1:5">
      <c r="A11317" s="387">
        <v>21141</v>
      </c>
      <c r="B11317" s="387" t="s">
        <v>13084</v>
      </c>
      <c r="C11317" s="387" t="s">
        <v>8351</v>
      </c>
      <c r="D11317" s="387" t="s">
        <v>8349</v>
      </c>
      <c r="E11317" s="378" t="s">
        <v>10686</v>
      </c>
    </row>
    <row r="11318" spans="1:5">
      <c r="A11318" s="387">
        <v>39509</v>
      </c>
      <c r="B11318" s="387" t="s">
        <v>13085</v>
      </c>
      <c r="C11318" s="387" t="s">
        <v>8351</v>
      </c>
      <c r="D11318" s="387" t="s">
        <v>8349</v>
      </c>
      <c r="E11318" s="378" t="s">
        <v>4271</v>
      </c>
    </row>
    <row r="11319" spans="1:5">
      <c r="A11319" s="387">
        <v>25988</v>
      </c>
      <c r="B11319" s="387" t="s">
        <v>13086</v>
      </c>
      <c r="C11319" s="387" t="s">
        <v>8351</v>
      </c>
      <c r="D11319" s="387" t="s">
        <v>8349</v>
      </c>
      <c r="E11319" s="378" t="s">
        <v>3411</v>
      </c>
    </row>
    <row r="11320" spans="1:5">
      <c r="A11320" s="387">
        <v>7167</v>
      </c>
      <c r="B11320" s="387" t="s">
        <v>13087</v>
      </c>
      <c r="C11320" s="387" t="s">
        <v>8351</v>
      </c>
      <c r="D11320" s="387" t="s">
        <v>8349</v>
      </c>
      <c r="E11320" s="378" t="s">
        <v>15758</v>
      </c>
    </row>
    <row r="11321" spans="1:5">
      <c r="A11321" s="387">
        <v>10928</v>
      </c>
      <c r="B11321" s="387" t="s">
        <v>13088</v>
      </c>
      <c r="C11321" s="387" t="s">
        <v>8351</v>
      </c>
      <c r="D11321" s="387" t="s">
        <v>8349</v>
      </c>
      <c r="E11321" s="378" t="s">
        <v>14540</v>
      </c>
    </row>
    <row r="11322" spans="1:5">
      <c r="A11322" s="387">
        <v>10933</v>
      </c>
      <c r="B11322" s="387" t="s">
        <v>13089</v>
      </c>
      <c r="C11322" s="387" t="s">
        <v>8351</v>
      </c>
      <c r="D11322" s="387" t="s">
        <v>8349</v>
      </c>
      <c r="E11322" s="378" t="s">
        <v>7831</v>
      </c>
    </row>
    <row r="11323" spans="1:5">
      <c r="A11323" s="387">
        <v>7158</v>
      </c>
      <c r="B11323" s="387" t="s">
        <v>13090</v>
      </c>
      <c r="C11323" s="387" t="s">
        <v>8351</v>
      </c>
      <c r="D11323" s="387" t="s">
        <v>8352</v>
      </c>
      <c r="E11323" s="378" t="s">
        <v>19668</v>
      </c>
    </row>
    <row r="11324" spans="1:5">
      <c r="A11324" s="387">
        <v>10927</v>
      </c>
      <c r="B11324" s="387" t="s">
        <v>13091</v>
      </c>
      <c r="C11324" s="387" t="s">
        <v>8351</v>
      </c>
      <c r="D11324" s="387" t="s">
        <v>8349</v>
      </c>
      <c r="E11324" s="378" t="s">
        <v>9180</v>
      </c>
    </row>
    <row r="11325" spans="1:5">
      <c r="A11325" s="387">
        <v>7162</v>
      </c>
      <c r="B11325" s="387" t="s">
        <v>13092</v>
      </c>
      <c r="C11325" s="387" t="s">
        <v>8351</v>
      </c>
      <c r="D11325" s="387" t="s">
        <v>8349</v>
      </c>
      <c r="E11325" s="378" t="s">
        <v>20539</v>
      </c>
    </row>
    <row r="11326" spans="1:5">
      <c r="A11326" s="387">
        <v>10932</v>
      </c>
      <c r="B11326" s="387" t="s">
        <v>13093</v>
      </c>
      <c r="C11326" s="387" t="s">
        <v>8351</v>
      </c>
      <c r="D11326" s="387" t="s">
        <v>8349</v>
      </c>
      <c r="E11326" s="378" t="s">
        <v>20540</v>
      </c>
    </row>
    <row r="11327" spans="1:5">
      <c r="A11327" s="387">
        <v>10937</v>
      </c>
      <c r="B11327" s="387" t="s">
        <v>13094</v>
      </c>
      <c r="C11327" s="387" t="s">
        <v>8351</v>
      </c>
      <c r="D11327" s="387" t="s">
        <v>8349</v>
      </c>
      <c r="E11327" s="378" t="s">
        <v>5024</v>
      </c>
    </row>
    <row r="11328" spans="1:5">
      <c r="A11328" s="387">
        <v>10935</v>
      </c>
      <c r="B11328" s="387" t="s">
        <v>13095</v>
      </c>
      <c r="C11328" s="387" t="s">
        <v>8351</v>
      </c>
      <c r="D11328" s="387" t="s">
        <v>8349</v>
      </c>
      <c r="E11328" s="378" t="s">
        <v>20541</v>
      </c>
    </row>
    <row r="11329" spans="1:5">
      <c r="A11329" s="387">
        <v>10931</v>
      </c>
      <c r="B11329" s="387" t="s">
        <v>13096</v>
      </c>
      <c r="C11329" s="387" t="s">
        <v>8351</v>
      </c>
      <c r="D11329" s="387" t="s">
        <v>8349</v>
      </c>
      <c r="E11329" s="378" t="s">
        <v>3033</v>
      </c>
    </row>
    <row r="11330" spans="1:5">
      <c r="A11330" s="387">
        <v>7164</v>
      </c>
      <c r="B11330" s="387" t="s">
        <v>13097</v>
      </c>
      <c r="C11330" s="387" t="s">
        <v>8351</v>
      </c>
      <c r="D11330" s="387" t="s">
        <v>8349</v>
      </c>
      <c r="E11330" s="378" t="s">
        <v>20542</v>
      </c>
    </row>
    <row r="11331" spans="1:5">
      <c r="A11331" s="387">
        <v>36887</v>
      </c>
      <c r="B11331" s="387" t="s">
        <v>13098</v>
      </c>
      <c r="C11331" s="387" t="s">
        <v>8351</v>
      </c>
      <c r="D11331" s="387" t="s">
        <v>8349</v>
      </c>
      <c r="E11331" s="378" t="s">
        <v>12566</v>
      </c>
    </row>
    <row r="11332" spans="1:5">
      <c r="A11332" s="387">
        <v>34630</v>
      </c>
      <c r="B11332" s="387" t="s">
        <v>13099</v>
      </c>
      <c r="C11332" s="387" t="s">
        <v>8354</v>
      </c>
      <c r="D11332" s="387" t="s">
        <v>8367</v>
      </c>
      <c r="E11332" s="378" t="s">
        <v>15759</v>
      </c>
    </row>
    <row r="11333" spans="1:5">
      <c r="A11333" s="387">
        <v>7161</v>
      </c>
      <c r="B11333" s="387" t="s">
        <v>13100</v>
      </c>
      <c r="C11333" s="387" t="s">
        <v>8351</v>
      </c>
      <c r="D11333" s="387" t="s">
        <v>8349</v>
      </c>
      <c r="E11333" s="378" t="s">
        <v>4551</v>
      </c>
    </row>
    <row r="11334" spans="1:5">
      <c r="A11334" s="387">
        <v>7170</v>
      </c>
      <c r="B11334" s="387" t="s">
        <v>13101</v>
      </c>
      <c r="C11334" s="387" t="s">
        <v>8351</v>
      </c>
      <c r="D11334" s="387" t="s">
        <v>8349</v>
      </c>
      <c r="E11334" s="378" t="s">
        <v>7515</v>
      </c>
    </row>
    <row r="11335" spans="1:5">
      <c r="A11335" s="387">
        <v>37524</v>
      </c>
      <c r="B11335" s="387" t="s">
        <v>13102</v>
      </c>
      <c r="C11335" s="387" t="s">
        <v>8378</v>
      </c>
      <c r="D11335" s="387" t="s">
        <v>8352</v>
      </c>
      <c r="E11335" s="378" t="s">
        <v>10615</v>
      </c>
    </row>
    <row r="11336" spans="1:5">
      <c r="A11336" s="387">
        <v>37525</v>
      </c>
      <c r="B11336" s="387" t="s">
        <v>13103</v>
      </c>
      <c r="C11336" s="387" t="s">
        <v>8378</v>
      </c>
      <c r="D11336" s="387" t="s">
        <v>8349</v>
      </c>
      <c r="E11336" s="378" t="s">
        <v>1604</v>
      </c>
    </row>
    <row r="11337" spans="1:5">
      <c r="A11337" s="387">
        <v>36789</v>
      </c>
      <c r="B11337" s="387" t="s">
        <v>13104</v>
      </c>
      <c r="C11337" s="387" t="s">
        <v>8354</v>
      </c>
      <c r="D11337" s="387" t="s">
        <v>8349</v>
      </c>
      <c r="E11337" s="378" t="s">
        <v>8753</v>
      </c>
    </row>
    <row r="11338" spans="1:5">
      <c r="A11338" s="387">
        <v>7173</v>
      </c>
      <c r="B11338" s="387" t="s">
        <v>13105</v>
      </c>
      <c r="C11338" s="387" t="s">
        <v>8912</v>
      </c>
      <c r="D11338" s="387" t="s">
        <v>8352</v>
      </c>
      <c r="E11338" s="378" t="s">
        <v>20543</v>
      </c>
    </row>
    <row r="11339" spans="1:5">
      <c r="A11339" s="387">
        <v>7175</v>
      </c>
      <c r="B11339" s="387" t="s">
        <v>13106</v>
      </c>
      <c r="C11339" s="387" t="s">
        <v>8354</v>
      </c>
      <c r="D11339" s="387" t="s">
        <v>8349</v>
      </c>
      <c r="E11339" s="378" t="s">
        <v>1732</v>
      </c>
    </row>
    <row r="11340" spans="1:5">
      <c r="A11340" s="387">
        <v>40741</v>
      </c>
      <c r="B11340" s="387" t="s">
        <v>13107</v>
      </c>
      <c r="C11340" s="387" t="s">
        <v>8354</v>
      </c>
      <c r="D11340" s="387" t="s">
        <v>8349</v>
      </c>
      <c r="E11340" s="378" t="s">
        <v>388</v>
      </c>
    </row>
    <row r="11341" spans="1:5">
      <c r="A11341" s="387">
        <v>7184</v>
      </c>
      <c r="B11341" s="387" t="s">
        <v>13108</v>
      </c>
      <c r="C11341" s="387" t="s">
        <v>8351</v>
      </c>
      <c r="D11341" s="387" t="s">
        <v>8352</v>
      </c>
      <c r="E11341" s="378" t="s">
        <v>16344</v>
      </c>
    </row>
    <row r="11342" spans="1:5">
      <c r="A11342" s="387">
        <v>34458</v>
      </c>
      <c r="B11342" s="387" t="s">
        <v>13109</v>
      </c>
      <c r="C11342" s="387" t="s">
        <v>8354</v>
      </c>
      <c r="D11342" s="387" t="s">
        <v>8349</v>
      </c>
      <c r="E11342" s="378" t="s">
        <v>20544</v>
      </c>
    </row>
    <row r="11343" spans="1:5">
      <c r="A11343" s="387">
        <v>34464</v>
      </c>
      <c r="B11343" s="387" t="s">
        <v>13110</v>
      </c>
      <c r="C11343" s="387" t="s">
        <v>8354</v>
      </c>
      <c r="D11343" s="387" t="s">
        <v>8349</v>
      </c>
      <c r="E11343" s="378" t="s">
        <v>20545</v>
      </c>
    </row>
    <row r="11344" spans="1:5">
      <c r="A11344" s="387">
        <v>34468</v>
      </c>
      <c r="B11344" s="387" t="s">
        <v>13111</v>
      </c>
      <c r="C11344" s="387" t="s">
        <v>8354</v>
      </c>
      <c r="D11344" s="387" t="s">
        <v>8349</v>
      </c>
      <c r="E11344" s="378" t="s">
        <v>20546</v>
      </c>
    </row>
    <row r="11345" spans="1:5">
      <c r="A11345" s="387">
        <v>34473</v>
      </c>
      <c r="B11345" s="387" t="s">
        <v>13112</v>
      </c>
      <c r="C11345" s="387" t="s">
        <v>8354</v>
      </c>
      <c r="D11345" s="387" t="s">
        <v>8349</v>
      </c>
      <c r="E11345" s="378" t="s">
        <v>20547</v>
      </c>
    </row>
    <row r="11346" spans="1:5">
      <c r="A11346" s="387">
        <v>34480</v>
      </c>
      <c r="B11346" s="387" t="s">
        <v>13113</v>
      </c>
      <c r="C11346" s="387" t="s">
        <v>8354</v>
      </c>
      <c r="D11346" s="387" t="s">
        <v>8349</v>
      </c>
      <c r="E11346" s="378" t="s">
        <v>20548</v>
      </c>
    </row>
    <row r="11347" spans="1:5">
      <c r="A11347" s="387">
        <v>34486</v>
      </c>
      <c r="B11347" s="387" t="s">
        <v>13114</v>
      </c>
      <c r="C11347" s="387" t="s">
        <v>8354</v>
      </c>
      <c r="D11347" s="387" t="s">
        <v>8349</v>
      </c>
      <c r="E11347" s="378" t="s">
        <v>20549</v>
      </c>
    </row>
    <row r="11348" spans="1:5">
      <c r="A11348" s="387">
        <v>7202</v>
      </c>
      <c r="B11348" s="387" t="s">
        <v>13115</v>
      </c>
      <c r="C11348" s="387" t="s">
        <v>8351</v>
      </c>
      <c r="D11348" s="387" t="s">
        <v>8349</v>
      </c>
      <c r="E11348" s="378" t="s">
        <v>20550</v>
      </c>
    </row>
    <row r="11349" spans="1:5">
      <c r="A11349" s="387">
        <v>7190</v>
      </c>
      <c r="B11349" s="387" t="s">
        <v>13116</v>
      </c>
      <c r="C11349" s="387" t="s">
        <v>8354</v>
      </c>
      <c r="D11349" s="387" t="s">
        <v>8349</v>
      </c>
      <c r="E11349" s="378" t="s">
        <v>3197</v>
      </c>
    </row>
    <row r="11350" spans="1:5">
      <c r="A11350" s="387">
        <v>34417</v>
      </c>
      <c r="B11350" s="387" t="s">
        <v>13117</v>
      </c>
      <c r="C11350" s="387" t="s">
        <v>8354</v>
      </c>
      <c r="D11350" s="387" t="s">
        <v>8349</v>
      </c>
      <c r="E11350" s="378" t="s">
        <v>977</v>
      </c>
    </row>
    <row r="11351" spans="1:5">
      <c r="A11351" s="387">
        <v>7213</v>
      </c>
      <c r="B11351" s="387" t="s">
        <v>13118</v>
      </c>
      <c r="C11351" s="387" t="s">
        <v>8351</v>
      </c>
      <c r="D11351" s="387" t="s">
        <v>8349</v>
      </c>
      <c r="E11351" s="378" t="s">
        <v>20551</v>
      </c>
    </row>
    <row r="11352" spans="1:5">
      <c r="A11352" s="387">
        <v>7195</v>
      </c>
      <c r="B11352" s="387" t="s">
        <v>13119</v>
      </c>
      <c r="C11352" s="387" t="s">
        <v>8354</v>
      </c>
      <c r="D11352" s="387" t="s">
        <v>8349</v>
      </c>
      <c r="E11352" s="378" t="s">
        <v>20552</v>
      </c>
    </row>
    <row r="11353" spans="1:5">
      <c r="A11353" s="387">
        <v>7186</v>
      </c>
      <c r="B11353" s="387" t="s">
        <v>13120</v>
      </c>
      <c r="C11353" s="387" t="s">
        <v>8354</v>
      </c>
      <c r="D11353" s="387" t="s">
        <v>8352</v>
      </c>
      <c r="E11353" s="378" t="s">
        <v>13121</v>
      </c>
    </row>
    <row r="11354" spans="1:5">
      <c r="A11354" s="387">
        <v>7194</v>
      </c>
      <c r="B11354" s="387" t="s">
        <v>13122</v>
      </c>
      <c r="C11354" s="387" t="s">
        <v>8351</v>
      </c>
      <c r="D11354" s="387" t="s">
        <v>8349</v>
      </c>
      <c r="E11354" s="378" t="s">
        <v>20553</v>
      </c>
    </row>
    <row r="11355" spans="1:5">
      <c r="A11355" s="387">
        <v>7197</v>
      </c>
      <c r="B11355" s="387" t="s">
        <v>13123</v>
      </c>
      <c r="C11355" s="387" t="s">
        <v>8354</v>
      </c>
      <c r="D11355" s="387" t="s">
        <v>8349</v>
      </c>
      <c r="E11355" s="378" t="s">
        <v>20554</v>
      </c>
    </row>
    <row r="11356" spans="1:5">
      <c r="A11356" s="387">
        <v>7192</v>
      </c>
      <c r="B11356" s="387" t="s">
        <v>13124</v>
      </c>
      <c r="C11356" s="387" t="s">
        <v>8354</v>
      </c>
      <c r="D11356" s="387" t="s">
        <v>8349</v>
      </c>
      <c r="E11356" s="378" t="s">
        <v>13125</v>
      </c>
    </row>
    <row r="11357" spans="1:5">
      <c r="A11357" s="387">
        <v>7193</v>
      </c>
      <c r="B11357" s="387" t="s">
        <v>13126</v>
      </c>
      <c r="C11357" s="387" t="s">
        <v>8354</v>
      </c>
      <c r="D11357" s="387" t="s">
        <v>8349</v>
      </c>
      <c r="E11357" s="378" t="s">
        <v>20555</v>
      </c>
    </row>
    <row r="11358" spans="1:5">
      <c r="A11358" s="387">
        <v>7189</v>
      </c>
      <c r="B11358" s="387" t="s">
        <v>13127</v>
      </c>
      <c r="C11358" s="387" t="s">
        <v>8354</v>
      </c>
      <c r="D11358" s="387" t="s">
        <v>8349</v>
      </c>
      <c r="E11358" s="378" t="s">
        <v>20556</v>
      </c>
    </row>
    <row r="11359" spans="1:5">
      <c r="A11359" s="387">
        <v>7198</v>
      </c>
      <c r="B11359" s="387" t="s">
        <v>13128</v>
      </c>
      <c r="C11359" s="387" t="s">
        <v>8351</v>
      </c>
      <c r="D11359" s="387" t="s">
        <v>8349</v>
      </c>
      <c r="E11359" s="378" t="s">
        <v>13129</v>
      </c>
    </row>
    <row r="11360" spans="1:5">
      <c r="A11360" s="387">
        <v>34402</v>
      </c>
      <c r="B11360" s="387" t="s">
        <v>13128</v>
      </c>
      <c r="C11360" s="387" t="s">
        <v>8354</v>
      </c>
      <c r="D11360" s="387" t="s">
        <v>8349</v>
      </c>
      <c r="E11360" s="378" t="s">
        <v>20557</v>
      </c>
    </row>
    <row r="11361" spans="1:5">
      <c r="A11361" s="387">
        <v>7245</v>
      </c>
      <c r="B11361" s="387" t="s">
        <v>13130</v>
      </c>
      <c r="C11361" s="387" t="s">
        <v>8354</v>
      </c>
      <c r="D11361" s="387" t="s">
        <v>8349</v>
      </c>
      <c r="E11361" s="378" t="s">
        <v>15760</v>
      </c>
    </row>
    <row r="11362" spans="1:5">
      <c r="A11362" s="387">
        <v>34425</v>
      </c>
      <c r="B11362" s="387" t="s">
        <v>13131</v>
      </c>
      <c r="C11362" s="387" t="s">
        <v>8354</v>
      </c>
      <c r="D11362" s="387" t="s">
        <v>8349</v>
      </c>
      <c r="E11362" s="378" t="s">
        <v>20558</v>
      </c>
    </row>
    <row r="11363" spans="1:5">
      <c r="A11363" s="387">
        <v>7223</v>
      </c>
      <c r="B11363" s="387" t="s">
        <v>13132</v>
      </c>
      <c r="C11363" s="387" t="s">
        <v>8354</v>
      </c>
      <c r="D11363" s="387" t="s">
        <v>8349</v>
      </c>
      <c r="E11363" s="378" t="s">
        <v>10550</v>
      </c>
    </row>
    <row r="11364" spans="1:5">
      <c r="A11364" s="387">
        <v>7234</v>
      </c>
      <c r="B11364" s="387" t="s">
        <v>13133</v>
      </c>
      <c r="C11364" s="387" t="s">
        <v>8354</v>
      </c>
      <c r="D11364" s="387" t="s">
        <v>8349</v>
      </c>
      <c r="E11364" s="378" t="s">
        <v>20559</v>
      </c>
    </row>
    <row r="11365" spans="1:5">
      <c r="A11365" s="387">
        <v>7224</v>
      </c>
      <c r="B11365" s="387" t="s">
        <v>13134</v>
      </c>
      <c r="C11365" s="387" t="s">
        <v>8354</v>
      </c>
      <c r="D11365" s="387" t="s">
        <v>8349</v>
      </c>
      <c r="E11365" s="378" t="s">
        <v>20560</v>
      </c>
    </row>
    <row r="11366" spans="1:5">
      <c r="A11366" s="387">
        <v>7221</v>
      </c>
      <c r="B11366" s="387" t="s">
        <v>13135</v>
      </c>
      <c r="C11366" s="387" t="s">
        <v>8351</v>
      </c>
      <c r="D11366" s="387" t="s">
        <v>8349</v>
      </c>
      <c r="E11366" s="378" t="s">
        <v>20561</v>
      </c>
    </row>
    <row r="11367" spans="1:5">
      <c r="A11367" s="387">
        <v>7225</v>
      </c>
      <c r="B11367" s="387" t="s">
        <v>13136</v>
      </c>
      <c r="C11367" s="387" t="s">
        <v>8354</v>
      </c>
      <c r="D11367" s="387" t="s">
        <v>8349</v>
      </c>
      <c r="E11367" s="378" t="s">
        <v>20562</v>
      </c>
    </row>
    <row r="11368" spans="1:5">
      <c r="A11368" s="387">
        <v>7226</v>
      </c>
      <c r="B11368" s="387" t="s">
        <v>13137</v>
      </c>
      <c r="C11368" s="387" t="s">
        <v>8354</v>
      </c>
      <c r="D11368" s="387" t="s">
        <v>8349</v>
      </c>
      <c r="E11368" s="378" t="s">
        <v>20563</v>
      </c>
    </row>
    <row r="11369" spans="1:5">
      <c r="A11369" s="387">
        <v>7236</v>
      </c>
      <c r="B11369" s="387" t="s">
        <v>13138</v>
      </c>
      <c r="C11369" s="387" t="s">
        <v>8354</v>
      </c>
      <c r="D11369" s="387" t="s">
        <v>8349</v>
      </c>
      <c r="E11369" s="378" t="s">
        <v>20564</v>
      </c>
    </row>
    <row r="11370" spans="1:5">
      <c r="A11370" s="387">
        <v>7227</v>
      </c>
      <c r="B11370" s="387" t="s">
        <v>13139</v>
      </c>
      <c r="C11370" s="387" t="s">
        <v>8354</v>
      </c>
      <c r="D11370" s="387" t="s">
        <v>8349</v>
      </c>
      <c r="E11370" s="378" t="s">
        <v>20565</v>
      </c>
    </row>
    <row r="11371" spans="1:5">
      <c r="A11371" s="387">
        <v>7212</v>
      </c>
      <c r="B11371" s="387" t="s">
        <v>13140</v>
      </c>
      <c r="C11371" s="387" t="s">
        <v>8354</v>
      </c>
      <c r="D11371" s="387" t="s">
        <v>8349</v>
      </c>
      <c r="E11371" s="378" t="s">
        <v>20566</v>
      </c>
    </row>
    <row r="11372" spans="1:5">
      <c r="A11372" s="387">
        <v>7229</v>
      </c>
      <c r="B11372" s="387" t="s">
        <v>13141</v>
      </c>
      <c r="C11372" s="387" t="s">
        <v>8354</v>
      </c>
      <c r="D11372" s="387" t="s">
        <v>8349</v>
      </c>
      <c r="E11372" s="378" t="s">
        <v>20567</v>
      </c>
    </row>
    <row r="11373" spans="1:5">
      <c r="A11373" s="387">
        <v>7230</v>
      </c>
      <c r="B11373" s="387" t="s">
        <v>13142</v>
      </c>
      <c r="C11373" s="387" t="s">
        <v>8354</v>
      </c>
      <c r="D11373" s="387" t="s">
        <v>8349</v>
      </c>
      <c r="E11373" s="378" t="s">
        <v>20568</v>
      </c>
    </row>
    <row r="11374" spans="1:5">
      <c r="A11374" s="387">
        <v>7231</v>
      </c>
      <c r="B11374" s="387" t="s">
        <v>13143</v>
      </c>
      <c r="C11374" s="387" t="s">
        <v>8354</v>
      </c>
      <c r="D11374" s="387" t="s">
        <v>8349</v>
      </c>
      <c r="E11374" s="378" t="s">
        <v>20569</v>
      </c>
    </row>
    <row r="11375" spans="1:5">
      <c r="A11375" s="387">
        <v>7220</v>
      </c>
      <c r="B11375" s="387" t="s">
        <v>13144</v>
      </c>
      <c r="C11375" s="387" t="s">
        <v>8354</v>
      </c>
      <c r="D11375" s="387" t="s">
        <v>8349</v>
      </c>
      <c r="E11375" s="378" t="s">
        <v>20570</v>
      </c>
    </row>
    <row r="11376" spans="1:5">
      <c r="A11376" s="387">
        <v>34447</v>
      </c>
      <c r="B11376" s="387" t="s">
        <v>13145</v>
      </c>
      <c r="C11376" s="387" t="s">
        <v>8354</v>
      </c>
      <c r="D11376" s="387" t="s">
        <v>8349</v>
      </c>
      <c r="E11376" s="378" t="s">
        <v>20571</v>
      </c>
    </row>
    <row r="11377" spans="1:5">
      <c r="A11377" s="387">
        <v>7233</v>
      </c>
      <c r="B11377" s="387" t="s">
        <v>13146</v>
      </c>
      <c r="C11377" s="387" t="s">
        <v>8354</v>
      </c>
      <c r="D11377" s="387" t="s">
        <v>8349</v>
      </c>
      <c r="E11377" s="378" t="s">
        <v>20572</v>
      </c>
    </row>
    <row r="11378" spans="1:5">
      <c r="A11378" s="387">
        <v>40740</v>
      </c>
      <c r="B11378" s="387" t="s">
        <v>13147</v>
      </c>
      <c r="C11378" s="387" t="s">
        <v>8351</v>
      </c>
      <c r="D11378" s="387" t="s">
        <v>8349</v>
      </c>
      <c r="E11378" s="378" t="s">
        <v>20573</v>
      </c>
    </row>
    <row r="11379" spans="1:5">
      <c r="A11379" s="387">
        <v>25007</v>
      </c>
      <c r="B11379" s="387" t="s">
        <v>13148</v>
      </c>
      <c r="C11379" s="387" t="s">
        <v>8351</v>
      </c>
      <c r="D11379" s="387" t="s">
        <v>8352</v>
      </c>
      <c r="E11379" s="378" t="s">
        <v>20574</v>
      </c>
    </row>
    <row r="11380" spans="1:5">
      <c r="A11380" s="387">
        <v>43071</v>
      </c>
      <c r="B11380" s="387" t="s">
        <v>13149</v>
      </c>
      <c r="C11380" s="387" t="s">
        <v>8351</v>
      </c>
      <c r="D11380" s="387" t="s">
        <v>8349</v>
      </c>
      <c r="E11380" s="378" t="s">
        <v>20575</v>
      </c>
    </row>
    <row r="11381" spans="1:5">
      <c r="A11381" s="387">
        <v>39520</v>
      </c>
      <c r="B11381" s="387" t="s">
        <v>13150</v>
      </c>
      <c r="C11381" s="387" t="s">
        <v>8351</v>
      </c>
      <c r="D11381" s="387" t="s">
        <v>8349</v>
      </c>
      <c r="E11381" s="378" t="s">
        <v>20576</v>
      </c>
    </row>
    <row r="11382" spans="1:5">
      <c r="A11382" s="387">
        <v>39521</v>
      </c>
      <c r="B11382" s="387" t="s">
        <v>13151</v>
      </c>
      <c r="C11382" s="387" t="s">
        <v>8351</v>
      </c>
      <c r="D11382" s="387" t="s">
        <v>8349</v>
      </c>
      <c r="E11382" s="378" t="s">
        <v>20577</v>
      </c>
    </row>
    <row r="11383" spans="1:5">
      <c r="A11383" s="387">
        <v>39522</v>
      </c>
      <c r="B11383" s="387" t="s">
        <v>13152</v>
      </c>
      <c r="C11383" s="387" t="s">
        <v>8351</v>
      </c>
      <c r="D11383" s="387" t="s">
        <v>8349</v>
      </c>
      <c r="E11383" s="378" t="s">
        <v>20578</v>
      </c>
    </row>
    <row r="11384" spans="1:5">
      <c r="A11384" s="387">
        <v>7243</v>
      </c>
      <c r="B11384" s="387" t="s">
        <v>13153</v>
      </c>
      <c r="C11384" s="387" t="s">
        <v>8351</v>
      </c>
      <c r="D11384" s="387" t="s">
        <v>8349</v>
      </c>
      <c r="E11384" s="378" t="s">
        <v>15067</v>
      </c>
    </row>
    <row r="11385" spans="1:5">
      <c r="A11385" s="387">
        <v>11067</v>
      </c>
      <c r="B11385" s="387" t="s">
        <v>13154</v>
      </c>
      <c r="C11385" s="387" t="s">
        <v>8354</v>
      </c>
      <c r="D11385" s="387" t="s">
        <v>8367</v>
      </c>
      <c r="E11385" s="378" t="s">
        <v>15761</v>
      </c>
    </row>
    <row r="11386" spans="1:5">
      <c r="A11386" s="387">
        <v>11068</v>
      </c>
      <c r="B11386" s="387" t="s">
        <v>13155</v>
      </c>
      <c r="C11386" s="387" t="s">
        <v>8354</v>
      </c>
      <c r="D11386" s="387" t="s">
        <v>8367</v>
      </c>
      <c r="E11386" s="378" t="s">
        <v>15762</v>
      </c>
    </row>
    <row r="11387" spans="1:5">
      <c r="A11387" s="387">
        <v>7246</v>
      </c>
      <c r="B11387" s="387" t="s">
        <v>13156</v>
      </c>
      <c r="C11387" s="387" t="s">
        <v>8354</v>
      </c>
      <c r="D11387" s="387" t="s">
        <v>8349</v>
      </c>
      <c r="E11387" s="378" t="s">
        <v>20579</v>
      </c>
    </row>
    <row r="11388" spans="1:5">
      <c r="A11388" s="387">
        <v>12869</v>
      </c>
      <c r="B11388" s="387" t="s">
        <v>13157</v>
      </c>
      <c r="C11388" s="387" t="s">
        <v>8557</v>
      </c>
      <c r="D11388" s="387" t="s">
        <v>8349</v>
      </c>
      <c r="E11388" s="378" t="s">
        <v>14624</v>
      </c>
    </row>
    <row r="11389" spans="1:5">
      <c r="A11389" s="387">
        <v>41097</v>
      </c>
      <c r="B11389" s="387" t="s">
        <v>13158</v>
      </c>
      <c r="C11389" s="387" t="s">
        <v>8559</v>
      </c>
      <c r="D11389" s="387" t="s">
        <v>8349</v>
      </c>
      <c r="E11389" s="378" t="s">
        <v>19703</v>
      </c>
    </row>
    <row r="11390" spans="1:5">
      <c r="A11390" s="387">
        <v>1574</v>
      </c>
      <c r="B11390" s="387" t="s">
        <v>13159</v>
      </c>
      <c r="C11390" s="387" t="s">
        <v>8354</v>
      </c>
      <c r="D11390" s="387" t="s">
        <v>8349</v>
      </c>
      <c r="E11390" s="378" t="s">
        <v>10562</v>
      </c>
    </row>
    <row r="11391" spans="1:5">
      <c r="A11391" s="387">
        <v>1581</v>
      </c>
      <c r="B11391" s="387" t="s">
        <v>13160</v>
      </c>
      <c r="C11391" s="387" t="s">
        <v>8354</v>
      </c>
      <c r="D11391" s="387" t="s">
        <v>8349</v>
      </c>
      <c r="E11391" s="378" t="s">
        <v>9300</v>
      </c>
    </row>
    <row r="11392" spans="1:5">
      <c r="A11392" s="387">
        <v>1575</v>
      </c>
      <c r="B11392" s="387" t="s">
        <v>13161</v>
      </c>
      <c r="C11392" s="387" t="s">
        <v>8354</v>
      </c>
      <c r="D11392" s="387" t="s">
        <v>8349</v>
      </c>
      <c r="E11392" s="378" t="s">
        <v>1131</v>
      </c>
    </row>
    <row r="11393" spans="1:5">
      <c r="A11393" s="387">
        <v>1570</v>
      </c>
      <c r="B11393" s="387" t="s">
        <v>13162</v>
      </c>
      <c r="C11393" s="387" t="s">
        <v>8354</v>
      </c>
      <c r="D11393" s="387" t="s">
        <v>8349</v>
      </c>
      <c r="E11393" s="378" t="s">
        <v>7548</v>
      </c>
    </row>
    <row r="11394" spans="1:5">
      <c r="A11394" s="387">
        <v>1576</v>
      </c>
      <c r="B11394" s="387" t="s">
        <v>13163</v>
      </c>
      <c r="C11394" s="387" t="s">
        <v>8354</v>
      </c>
      <c r="D11394" s="387" t="s">
        <v>8349</v>
      </c>
      <c r="E11394" s="378" t="s">
        <v>6115</v>
      </c>
    </row>
    <row r="11395" spans="1:5">
      <c r="A11395" s="387">
        <v>1577</v>
      </c>
      <c r="B11395" s="387" t="s">
        <v>13164</v>
      </c>
      <c r="C11395" s="387" t="s">
        <v>8354</v>
      </c>
      <c r="D11395" s="387" t="s">
        <v>8349</v>
      </c>
      <c r="E11395" s="378" t="s">
        <v>14738</v>
      </c>
    </row>
    <row r="11396" spans="1:5">
      <c r="A11396" s="387">
        <v>1571</v>
      </c>
      <c r="B11396" s="387" t="s">
        <v>13165</v>
      </c>
      <c r="C11396" s="387" t="s">
        <v>8354</v>
      </c>
      <c r="D11396" s="387" t="s">
        <v>8349</v>
      </c>
      <c r="E11396" s="378" t="s">
        <v>10558</v>
      </c>
    </row>
    <row r="11397" spans="1:5">
      <c r="A11397" s="387">
        <v>1578</v>
      </c>
      <c r="B11397" s="387" t="s">
        <v>13166</v>
      </c>
      <c r="C11397" s="387" t="s">
        <v>8354</v>
      </c>
      <c r="D11397" s="387" t="s">
        <v>8349</v>
      </c>
      <c r="E11397" s="378" t="s">
        <v>369</v>
      </c>
    </row>
    <row r="11398" spans="1:5">
      <c r="A11398" s="387">
        <v>1573</v>
      </c>
      <c r="B11398" s="387" t="s">
        <v>13167</v>
      </c>
      <c r="C11398" s="387" t="s">
        <v>8354</v>
      </c>
      <c r="D11398" s="387" t="s">
        <v>8349</v>
      </c>
      <c r="E11398" s="378" t="s">
        <v>1072</v>
      </c>
    </row>
    <row r="11399" spans="1:5">
      <c r="A11399" s="387">
        <v>1579</v>
      </c>
      <c r="B11399" s="387" t="s">
        <v>13168</v>
      </c>
      <c r="C11399" s="387" t="s">
        <v>8354</v>
      </c>
      <c r="D11399" s="387" t="s">
        <v>8349</v>
      </c>
      <c r="E11399" s="378" t="s">
        <v>16329</v>
      </c>
    </row>
    <row r="11400" spans="1:5">
      <c r="A11400" s="387">
        <v>1580</v>
      </c>
      <c r="B11400" s="387" t="s">
        <v>13169</v>
      </c>
      <c r="C11400" s="387" t="s">
        <v>8354</v>
      </c>
      <c r="D11400" s="387" t="s">
        <v>8349</v>
      </c>
      <c r="E11400" s="378" t="s">
        <v>10884</v>
      </c>
    </row>
    <row r="11401" spans="1:5">
      <c r="A11401" s="387">
        <v>39321</v>
      </c>
      <c r="B11401" s="387" t="s">
        <v>13170</v>
      </c>
      <c r="C11401" s="387" t="s">
        <v>8354</v>
      </c>
      <c r="D11401" s="387" t="s">
        <v>8349</v>
      </c>
      <c r="E11401" s="378" t="s">
        <v>2973</v>
      </c>
    </row>
    <row r="11402" spans="1:5">
      <c r="A11402" s="387">
        <v>39319</v>
      </c>
      <c r="B11402" s="387" t="s">
        <v>13171</v>
      </c>
      <c r="C11402" s="387" t="s">
        <v>8354</v>
      </c>
      <c r="D11402" s="387" t="s">
        <v>8349</v>
      </c>
      <c r="E11402" s="378" t="s">
        <v>11862</v>
      </c>
    </row>
    <row r="11403" spans="1:5">
      <c r="A11403" s="387">
        <v>39320</v>
      </c>
      <c r="B11403" s="387" t="s">
        <v>13172</v>
      </c>
      <c r="C11403" s="387" t="s">
        <v>8354</v>
      </c>
      <c r="D11403" s="387" t="s">
        <v>8349</v>
      </c>
      <c r="E11403" s="378" t="s">
        <v>1324</v>
      </c>
    </row>
    <row r="11404" spans="1:5">
      <c r="A11404" s="387">
        <v>1591</v>
      </c>
      <c r="B11404" s="387" t="s">
        <v>13173</v>
      </c>
      <c r="C11404" s="387" t="s">
        <v>8354</v>
      </c>
      <c r="D11404" s="387" t="s">
        <v>8349</v>
      </c>
      <c r="E11404" s="378" t="s">
        <v>14722</v>
      </c>
    </row>
    <row r="11405" spans="1:5">
      <c r="A11405" s="387">
        <v>1547</v>
      </c>
      <c r="B11405" s="387" t="s">
        <v>13174</v>
      </c>
      <c r="C11405" s="387" t="s">
        <v>8354</v>
      </c>
      <c r="D11405" s="387" t="s">
        <v>8349</v>
      </c>
      <c r="E11405" s="378" t="s">
        <v>19733</v>
      </c>
    </row>
    <row r="11406" spans="1:5">
      <c r="A11406" s="387">
        <v>38196</v>
      </c>
      <c r="B11406" s="387" t="s">
        <v>13175</v>
      </c>
      <c r="C11406" s="387" t="s">
        <v>8354</v>
      </c>
      <c r="D11406" s="387" t="s">
        <v>8349</v>
      </c>
      <c r="E11406" s="378" t="s">
        <v>3664</v>
      </c>
    </row>
    <row r="11407" spans="1:5">
      <c r="A11407" s="387">
        <v>1543</v>
      </c>
      <c r="B11407" s="387" t="s">
        <v>13176</v>
      </c>
      <c r="C11407" s="387" t="s">
        <v>8354</v>
      </c>
      <c r="D11407" s="387" t="s">
        <v>8349</v>
      </c>
      <c r="E11407" s="378" t="s">
        <v>5060</v>
      </c>
    </row>
    <row r="11408" spans="1:5">
      <c r="A11408" s="387">
        <v>1585</v>
      </c>
      <c r="B11408" s="387" t="s">
        <v>13177</v>
      </c>
      <c r="C11408" s="387" t="s">
        <v>8354</v>
      </c>
      <c r="D11408" s="387" t="s">
        <v>8349</v>
      </c>
      <c r="E11408" s="378" t="s">
        <v>369</v>
      </c>
    </row>
    <row r="11409" spans="1:5">
      <c r="A11409" s="387">
        <v>1593</v>
      </c>
      <c r="B11409" s="387" t="s">
        <v>13178</v>
      </c>
      <c r="C11409" s="387" t="s">
        <v>8354</v>
      </c>
      <c r="D11409" s="387" t="s">
        <v>8349</v>
      </c>
      <c r="E11409" s="378" t="s">
        <v>14981</v>
      </c>
    </row>
    <row r="11410" spans="1:5">
      <c r="A11410" s="387">
        <v>11838</v>
      </c>
      <c r="B11410" s="387" t="s">
        <v>13179</v>
      </c>
      <c r="C11410" s="387" t="s">
        <v>8354</v>
      </c>
      <c r="D11410" s="387" t="s">
        <v>8349</v>
      </c>
      <c r="E11410" s="378" t="s">
        <v>20580</v>
      </c>
    </row>
    <row r="11411" spans="1:5">
      <c r="A11411" s="387">
        <v>1594</v>
      </c>
      <c r="B11411" s="387" t="s">
        <v>13180</v>
      </c>
      <c r="C11411" s="387" t="s">
        <v>8354</v>
      </c>
      <c r="D11411" s="387" t="s">
        <v>8349</v>
      </c>
      <c r="E11411" s="378" t="s">
        <v>4072</v>
      </c>
    </row>
    <row r="11412" spans="1:5">
      <c r="A11412" s="387">
        <v>1586</v>
      </c>
      <c r="B11412" s="387" t="s">
        <v>13181</v>
      </c>
      <c r="C11412" s="387" t="s">
        <v>8354</v>
      </c>
      <c r="D11412" s="387" t="s">
        <v>8349</v>
      </c>
      <c r="E11412" s="378" t="s">
        <v>5476</v>
      </c>
    </row>
    <row r="11413" spans="1:5">
      <c r="A11413" s="387">
        <v>11839</v>
      </c>
      <c r="B11413" s="387" t="s">
        <v>13182</v>
      </c>
      <c r="C11413" s="387" t="s">
        <v>8354</v>
      </c>
      <c r="D11413" s="387" t="s">
        <v>8349</v>
      </c>
      <c r="E11413" s="378" t="s">
        <v>17938</v>
      </c>
    </row>
    <row r="11414" spans="1:5">
      <c r="A11414" s="387">
        <v>1587</v>
      </c>
      <c r="B11414" s="387" t="s">
        <v>13183</v>
      </c>
      <c r="C11414" s="387" t="s">
        <v>8354</v>
      </c>
      <c r="D11414" s="387" t="s">
        <v>8349</v>
      </c>
      <c r="E11414" s="378" t="s">
        <v>405</v>
      </c>
    </row>
    <row r="11415" spans="1:5">
      <c r="A11415" s="387">
        <v>1545</v>
      </c>
      <c r="B11415" s="387" t="s">
        <v>13184</v>
      </c>
      <c r="C11415" s="387" t="s">
        <v>8354</v>
      </c>
      <c r="D11415" s="387" t="s">
        <v>8349</v>
      </c>
      <c r="E11415" s="378" t="s">
        <v>20581</v>
      </c>
    </row>
    <row r="11416" spans="1:5">
      <c r="A11416" s="387">
        <v>1588</v>
      </c>
      <c r="B11416" s="387" t="s">
        <v>13185</v>
      </c>
      <c r="C11416" s="387" t="s">
        <v>8354</v>
      </c>
      <c r="D11416" s="387" t="s">
        <v>8349</v>
      </c>
      <c r="E11416" s="378" t="s">
        <v>14502</v>
      </c>
    </row>
    <row r="11417" spans="1:5">
      <c r="A11417" s="387">
        <v>1535</v>
      </c>
      <c r="B11417" s="387" t="s">
        <v>13186</v>
      </c>
      <c r="C11417" s="387" t="s">
        <v>8354</v>
      </c>
      <c r="D11417" s="387" t="s">
        <v>8349</v>
      </c>
      <c r="E11417" s="378" t="s">
        <v>13930</v>
      </c>
    </row>
    <row r="11418" spans="1:5">
      <c r="A11418" s="387">
        <v>1589</v>
      </c>
      <c r="B11418" s="387" t="s">
        <v>13187</v>
      </c>
      <c r="C11418" s="387" t="s">
        <v>8354</v>
      </c>
      <c r="D11418" s="387" t="s">
        <v>8349</v>
      </c>
      <c r="E11418" s="378" t="s">
        <v>10175</v>
      </c>
    </row>
    <row r="11419" spans="1:5">
      <c r="A11419" s="387">
        <v>1546</v>
      </c>
      <c r="B11419" s="387" t="s">
        <v>13189</v>
      </c>
      <c r="C11419" s="387" t="s">
        <v>8354</v>
      </c>
      <c r="D11419" s="387" t="s">
        <v>8349</v>
      </c>
      <c r="E11419" s="378" t="s">
        <v>20582</v>
      </c>
    </row>
    <row r="11420" spans="1:5">
      <c r="A11420" s="387">
        <v>1590</v>
      </c>
      <c r="B11420" s="387" t="s">
        <v>13190</v>
      </c>
      <c r="C11420" s="387" t="s">
        <v>8354</v>
      </c>
      <c r="D11420" s="387" t="s">
        <v>8349</v>
      </c>
      <c r="E11420" s="378" t="s">
        <v>15763</v>
      </c>
    </row>
    <row r="11421" spans="1:5">
      <c r="A11421" s="387">
        <v>1542</v>
      </c>
      <c r="B11421" s="387" t="s">
        <v>13191</v>
      </c>
      <c r="C11421" s="387" t="s">
        <v>8354</v>
      </c>
      <c r="D11421" s="387" t="s">
        <v>8349</v>
      </c>
      <c r="E11421" s="378" t="s">
        <v>7912</v>
      </c>
    </row>
    <row r="11422" spans="1:5">
      <c r="A11422" s="387">
        <v>38415</v>
      </c>
      <c r="B11422" s="387" t="s">
        <v>13192</v>
      </c>
      <c r="C11422" s="387" t="s">
        <v>8354</v>
      </c>
      <c r="D11422" s="387" t="s">
        <v>8349</v>
      </c>
      <c r="E11422" s="378" t="s">
        <v>20583</v>
      </c>
    </row>
    <row r="11423" spans="1:5">
      <c r="A11423" s="387">
        <v>38414</v>
      </c>
      <c r="B11423" s="387" t="s">
        <v>13193</v>
      </c>
      <c r="C11423" s="387" t="s">
        <v>8354</v>
      </c>
      <c r="D11423" s="387" t="s">
        <v>8349</v>
      </c>
      <c r="E11423" s="378" t="s">
        <v>20584</v>
      </c>
    </row>
    <row r="11424" spans="1:5">
      <c r="A11424" s="387">
        <v>38128</v>
      </c>
      <c r="B11424" s="387" t="s">
        <v>13194</v>
      </c>
      <c r="C11424" s="387" t="s">
        <v>8437</v>
      </c>
      <c r="D11424" s="387" t="s">
        <v>8352</v>
      </c>
      <c r="E11424" s="378" t="s">
        <v>11107</v>
      </c>
    </row>
    <row r="11425" spans="1:5">
      <c r="A11425" s="387">
        <v>7253</v>
      </c>
      <c r="B11425" s="387" t="s">
        <v>13195</v>
      </c>
      <c r="C11425" s="387" t="s">
        <v>8554</v>
      </c>
      <c r="D11425" s="387" t="s">
        <v>8349</v>
      </c>
      <c r="E11425" s="378" t="s">
        <v>20585</v>
      </c>
    </row>
    <row r="11426" spans="1:5">
      <c r="A11426" s="387">
        <v>43781</v>
      </c>
      <c r="B11426" s="387" t="s">
        <v>15764</v>
      </c>
      <c r="C11426" s="387" t="s">
        <v>15765</v>
      </c>
      <c r="D11426" s="387" t="s">
        <v>8349</v>
      </c>
      <c r="E11426" s="378" t="s">
        <v>1612</v>
      </c>
    </row>
    <row r="11427" spans="1:5">
      <c r="A11427" s="387">
        <v>4806</v>
      </c>
      <c r="B11427" s="387" t="s">
        <v>13196</v>
      </c>
      <c r="C11427" s="387" t="s">
        <v>8378</v>
      </c>
      <c r="D11427" s="387" t="s">
        <v>8349</v>
      </c>
      <c r="E11427" s="378" t="s">
        <v>6758</v>
      </c>
    </row>
    <row r="11428" spans="1:5">
      <c r="A11428" s="387">
        <v>34401</v>
      </c>
      <c r="B11428" s="387" t="s">
        <v>13197</v>
      </c>
      <c r="C11428" s="387" t="s">
        <v>8354</v>
      </c>
      <c r="D11428" s="387" t="s">
        <v>8349</v>
      </c>
      <c r="E11428" s="378" t="s">
        <v>20586</v>
      </c>
    </row>
    <row r="11429" spans="1:5">
      <c r="A11429" s="387">
        <v>7260</v>
      </c>
      <c r="B11429" s="387" t="s">
        <v>13198</v>
      </c>
      <c r="C11429" s="387" t="s">
        <v>8354</v>
      </c>
      <c r="D11429" s="387" t="s">
        <v>8349</v>
      </c>
      <c r="E11429" s="378" t="s">
        <v>11562</v>
      </c>
    </row>
    <row r="11430" spans="1:5">
      <c r="A11430" s="387">
        <v>7256</v>
      </c>
      <c r="B11430" s="387" t="s">
        <v>13199</v>
      </c>
      <c r="C11430" s="387" t="s">
        <v>8354</v>
      </c>
      <c r="D11430" s="387" t="s">
        <v>8349</v>
      </c>
      <c r="E11430" s="378" t="s">
        <v>386</v>
      </c>
    </row>
    <row r="11431" spans="1:5">
      <c r="A11431" s="387">
        <v>7258</v>
      </c>
      <c r="B11431" s="387" t="s">
        <v>13200</v>
      </c>
      <c r="C11431" s="387" t="s">
        <v>8354</v>
      </c>
      <c r="D11431" s="387" t="s">
        <v>8349</v>
      </c>
      <c r="E11431" s="378" t="s">
        <v>1129</v>
      </c>
    </row>
    <row r="11432" spans="1:5">
      <c r="A11432" s="387">
        <v>34400</v>
      </c>
      <c r="B11432" s="387" t="s">
        <v>13201</v>
      </c>
      <c r="C11432" s="387" t="s">
        <v>8354</v>
      </c>
      <c r="D11432" s="387" t="s">
        <v>8349</v>
      </c>
      <c r="E11432" s="378" t="s">
        <v>1456</v>
      </c>
    </row>
    <row r="11433" spans="1:5">
      <c r="A11433" s="387">
        <v>10617</v>
      </c>
      <c r="B11433" s="387" t="s">
        <v>13202</v>
      </c>
      <c r="C11433" s="387" t="s">
        <v>8354</v>
      </c>
      <c r="D11433" s="387" t="s">
        <v>8349</v>
      </c>
      <c r="E11433" s="378" t="s">
        <v>10892</v>
      </c>
    </row>
    <row r="11434" spans="1:5">
      <c r="A11434" s="387">
        <v>7274</v>
      </c>
      <c r="B11434" s="387" t="s">
        <v>13203</v>
      </c>
      <c r="C11434" s="387" t="s">
        <v>8354</v>
      </c>
      <c r="D11434" s="387" t="s">
        <v>8367</v>
      </c>
      <c r="E11434" s="378" t="s">
        <v>15766</v>
      </c>
    </row>
    <row r="11435" spans="1:5">
      <c r="A11435" s="387">
        <v>11663</v>
      </c>
      <c r="B11435" s="387" t="s">
        <v>13204</v>
      </c>
      <c r="C11435" s="387" t="s">
        <v>8354</v>
      </c>
      <c r="D11435" s="387" t="s">
        <v>8367</v>
      </c>
      <c r="E11435" s="378" t="s">
        <v>15767</v>
      </c>
    </row>
    <row r="11436" spans="1:5">
      <c r="A11436" s="387">
        <v>154</v>
      </c>
      <c r="B11436" s="387" t="s">
        <v>13205</v>
      </c>
      <c r="C11436" s="387" t="s">
        <v>8373</v>
      </c>
      <c r="D11436" s="387" t="s">
        <v>8349</v>
      </c>
      <c r="E11436" s="378" t="s">
        <v>14048</v>
      </c>
    </row>
    <row r="11437" spans="1:5">
      <c r="A11437" s="387">
        <v>38121</v>
      </c>
      <c r="B11437" s="387" t="s">
        <v>13206</v>
      </c>
      <c r="C11437" s="387" t="s">
        <v>8373</v>
      </c>
      <c r="D11437" s="387" t="s">
        <v>8349</v>
      </c>
      <c r="E11437" s="378" t="s">
        <v>4294</v>
      </c>
    </row>
    <row r="11438" spans="1:5">
      <c r="A11438" s="387">
        <v>7343</v>
      </c>
      <c r="B11438" s="387" t="s">
        <v>13207</v>
      </c>
      <c r="C11438" s="387" t="s">
        <v>8373</v>
      </c>
      <c r="D11438" s="387" t="s">
        <v>8349</v>
      </c>
      <c r="E11438" s="378" t="s">
        <v>10175</v>
      </c>
    </row>
    <row r="11439" spans="1:5">
      <c r="A11439" s="387">
        <v>43776</v>
      </c>
      <c r="B11439" s="387" t="s">
        <v>13208</v>
      </c>
      <c r="C11439" s="387" t="s">
        <v>8373</v>
      </c>
      <c r="D11439" s="387" t="s">
        <v>8349</v>
      </c>
      <c r="E11439" s="378" t="s">
        <v>7912</v>
      </c>
    </row>
    <row r="11440" spans="1:5">
      <c r="A11440" s="387">
        <v>7350</v>
      </c>
      <c r="B11440" s="387" t="s">
        <v>13209</v>
      </c>
      <c r="C11440" s="387" t="s">
        <v>8373</v>
      </c>
      <c r="D11440" s="387" t="s">
        <v>8349</v>
      </c>
      <c r="E11440" s="378" t="s">
        <v>15742</v>
      </c>
    </row>
    <row r="11441" spans="1:5">
      <c r="A11441" s="387">
        <v>7348</v>
      </c>
      <c r="B11441" s="387" t="s">
        <v>13210</v>
      </c>
      <c r="C11441" s="387" t="s">
        <v>8373</v>
      </c>
      <c r="D11441" s="387" t="s">
        <v>8349</v>
      </c>
      <c r="E11441" s="378" t="s">
        <v>14312</v>
      </c>
    </row>
    <row r="11442" spans="1:5">
      <c r="A11442" s="387">
        <v>7356</v>
      </c>
      <c r="B11442" s="387" t="s">
        <v>13211</v>
      </c>
      <c r="C11442" s="387" t="s">
        <v>8373</v>
      </c>
      <c r="D11442" s="387" t="s">
        <v>8349</v>
      </c>
      <c r="E11442" s="378" t="s">
        <v>4045</v>
      </c>
    </row>
    <row r="11443" spans="1:5">
      <c r="A11443" s="387">
        <v>7313</v>
      </c>
      <c r="B11443" s="387" t="s">
        <v>13212</v>
      </c>
      <c r="C11443" s="387" t="s">
        <v>8373</v>
      </c>
      <c r="D11443" s="387" t="s">
        <v>8349</v>
      </c>
      <c r="E11443" s="378" t="s">
        <v>18435</v>
      </c>
    </row>
    <row r="11444" spans="1:5">
      <c r="A11444" s="387">
        <v>7319</v>
      </c>
      <c r="B11444" s="387" t="s">
        <v>13213</v>
      </c>
      <c r="C11444" s="387" t="s">
        <v>8373</v>
      </c>
      <c r="D11444" s="387" t="s">
        <v>8349</v>
      </c>
      <c r="E11444" s="378" t="s">
        <v>10984</v>
      </c>
    </row>
    <row r="11445" spans="1:5">
      <c r="A11445" s="387">
        <v>38119</v>
      </c>
      <c r="B11445" s="387" t="s">
        <v>13214</v>
      </c>
      <c r="C11445" s="387" t="s">
        <v>8373</v>
      </c>
      <c r="D11445" s="387" t="s">
        <v>8349</v>
      </c>
      <c r="E11445" s="378" t="s">
        <v>20587</v>
      </c>
    </row>
    <row r="11446" spans="1:5">
      <c r="A11446" s="387">
        <v>7314</v>
      </c>
      <c r="B11446" s="387" t="s">
        <v>13215</v>
      </c>
      <c r="C11446" s="387" t="s">
        <v>8373</v>
      </c>
      <c r="D11446" s="387" t="s">
        <v>8349</v>
      </c>
      <c r="E11446" s="378" t="s">
        <v>20588</v>
      </c>
    </row>
    <row r="11447" spans="1:5">
      <c r="A11447" s="387">
        <v>38131</v>
      </c>
      <c r="B11447" s="387" t="s">
        <v>13216</v>
      </c>
      <c r="C11447" s="387" t="s">
        <v>8373</v>
      </c>
      <c r="D11447" s="387" t="s">
        <v>8349</v>
      </c>
      <c r="E11447" s="378" t="s">
        <v>15768</v>
      </c>
    </row>
    <row r="11448" spans="1:5">
      <c r="A11448" s="387">
        <v>7304</v>
      </c>
      <c r="B11448" s="387" t="s">
        <v>13217</v>
      </c>
      <c r="C11448" s="387" t="s">
        <v>8373</v>
      </c>
      <c r="D11448" s="387" t="s">
        <v>8349</v>
      </c>
      <c r="E11448" s="378" t="s">
        <v>20589</v>
      </c>
    </row>
    <row r="11449" spans="1:5">
      <c r="A11449" s="387">
        <v>43649</v>
      </c>
      <c r="B11449" s="387" t="s">
        <v>13218</v>
      </c>
      <c r="C11449" s="387" t="s">
        <v>8373</v>
      </c>
      <c r="D11449" s="387" t="s">
        <v>8349</v>
      </c>
      <c r="E11449" s="378" t="s">
        <v>20590</v>
      </c>
    </row>
    <row r="11450" spans="1:5">
      <c r="A11450" s="387">
        <v>43650</v>
      </c>
      <c r="B11450" s="387" t="s">
        <v>13219</v>
      </c>
      <c r="C11450" s="387" t="s">
        <v>8373</v>
      </c>
      <c r="D11450" s="387" t="s">
        <v>8349</v>
      </c>
      <c r="E11450" s="378" t="s">
        <v>15016</v>
      </c>
    </row>
    <row r="11451" spans="1:5">
      <c r="A11451" s="387">
        <v>7311</v>
      </c>
      <c r="B11451" s="387" t="s">
        <v>13220</v>
      </c>
      <c r="C11451" s="387" t="s">
        <v>8373</v>
      </c>
      <c r="D11451" s="387" t="s">
        <v>8349</v>
      </c>
      <c r="E11451" s="378" t="s">
        <v>20591</v>
      </c>
    </row>
    <row r="11452" spans="1:5">
      <c r="A11452" s="387">
        <v>7292</v>
      </c>
      <c r="B11452" s="387" t="s">
        <v>13221</v>
      </c>
      <c r="C11452" s="387" t="s">
        <v>8373</v>
      </c>
      <c r="D11452" s="387" t="s">
        <v>8352</v>
      </c>
      <c r="E11452" s="378" t="s">
        <v>2715</v>
      </c>
    </row>
    <row r="11453" spans="1:5">
      <c r="A11453" s="387">
        <v>7293</v>
      </c>
      <c r="B11453" s="387" t="s">
        <v>13222</v>
      </c>
      <c r="C11453" s="387" t="s">
        <v>8373</v>
      </c>
      <c r="D11453" s="387" t="s">
        <v>8349</v>
      </c>
      <c r="E11453" s="378" t="s">
        <v>5482</v>
      </c>
    </row>
    <row r="11454" spans="1:5">
      <c r="A11454" s="387">
        <v>7306</v>
      </c>
      <c r="B11454" s="387" t="s">
        <v>13223</v>
      </c>
      <c r="C11454" s="387" t="s">
        <v>8373</v>
      </c>
      <c r="D11454" s="387" t="s">
        <v>8349</v>
      </c>
      <c r="E11454" s="378" t="s">
        <v>15769</v>
      </c>
    </row>
    <row r="11455" spans="1:5">
      <c r="A11455" s="387">
        <v>7288</v>
      </c>
      <c r="B11455" s="387" t="s">
        <v>13225</v>
      </c>
      <c r="C11455" s="387" t="s">
        <v>8373</v>
      </c>
      <c r="D11455" s="387" t="s">
        <v>8349</v>
      </c>
      <c r="E11455" s="378" t="s">
        <v>13990</v>
      </c>
    </row>
    <row r="11456" spans="1:5">
      <c r="A11456" s="387">
        <v>43625</v>
      </c>
      <c r="B11456" s="387" t="s">
        <v>13226</v>
      </c>
      <c r="C11456" s="387" t="s">
        <v>8373</v>
      </c>
      <c r="D11456" s="387" t="s">
        <v>8349</v>
      </c>
      <c r="E11456" s="378" t="s">
        <v>3292</v>
      </c>
    </row>
    <row r="11457" spans="1:5">
      <c r="A11457" s="387">
        <v>43647</v>
      </c>
      <c r="B11457" s="387" t="s">
        <v>13227</v>
      </c>
      <c r="C11457" s="387" t="s">
        <v>8373</v>
      </c>
      <c r="D11457" s="387" t="s">
        <v>8349</v>
      </c>
      <c r="E11457" s="378" t="s">
        <v>7582</v>
      </c>
    </row>
    <row r="11458" spans="1:5">
      <c r="A11458" s="387">
        <v>43648</v>
      </c>
      <c r="B11458" s="387" t="s">
        <v>13228</v>
      </c>
      <c r="C11458" s="387" t="s">
        <v>8373</v>
      </c>
      <c r="D11458" s="387" t="s">
        <v>8349</v>
      </c>
      <c r="E11458" s="378" t="s">
        <v>3392</v>
      </c>
    </row>
    <row r="11459" spans="1:5">
      <c r="A11459" s="387">
        <v>35693</v>
      </c>
      <c r="B11459" s="387" t="s">
        <v>13229</v>
      </c>
      <c r="C11459" s="387" t="s">
        <v>8373</v>
      </c>
      <c r="D11459" s="387" t="s">
        <v>8349</v>
      </c>
      <c r="E11459" s="378" t="s">
        <v>9587</v>
      </c>
    </row>
    <row r="11460" spans="1:5">
      <c r="A11460" s="387">
        <v>35692</v>
      </c>
      <c r="B11460" s="387" t="s">
        <v>13230</v>
      </c>
      <c r="C11460" s="387" t="s">
        <v>8373</v>
      </c>
      <c r="D11460" s="387" t="s">
        <v>8349</v>
      </c>
      <c r="E11460" s="378" t="s">
        <v>5514</v>
      </c>
    </row>
    <row r="11461" spans="1:5">
      <c r="A11461" s="387">
        <v>7342</v>
      </c>
      <c r="B11461" s="387" t="s">
        <v>13231</v>
      </c>
      <c r="C11461" s="387" t="s">
        <v>8437</v>
      </c>
      <c r="D11461" s="387" t="s">
        <v>8349</v>
      </c>
      <c r="E11461" s="378" t="s">
        <v>1191</v>
      </c>
    </row>
    <row r="11462" spans="1:5">
      <c r="A11462" s="387">
        <v>39574</v>
      </c>
      <c r="B11462" s="387" t="s">
        <v>13232</v>
      </c>
      <c r="C11462" s="387" t="s">
        <v>8354</v>
      </c>
      <c r="D11462" s="387" t="s">
        <v>8349</v>
      </c>
      <c r="E11462" s="378" t="s">
        <v>13943</v>
      </c>
    </row>
    <row r="11463" spans="1:5">
      <c r="A11463" s="387">
        <v>11060</v>
      </c>
      <c r="B11463" s="387" t="s">
        <v>13233</v>
      </c>
      <c r="C11463" s="387" t="s">
        <v>8354</v>
      </c>
      <c r="D11463" s="387" t="s">
        <v>8349</v>
      </c>
      <c r="E11463" s="378" t="s">
        <v>20592</v>
      </c>
    </row>
    <row r="11464" spans="1:5">
      <c r="A11464" s="387">
        <v>37401</v>
      </c>
      <c r="B11464" s="387" t="s">
        <v>13234</v>
      </c>
      <c r="C11464" s="387" t="s">
        <v>8354</v>
      </c>
      <c r="D11464" s="387" t="s">
        <v>8349</v>
      </c>
      <c r="E11464" s="378" t="s">
        <v>20283</v>
      </c>
    </row>
    <row r="11465" spans="1:5">
      <c r="A11465" s="387">
        <v>7525</v>
      </c>
      <c r="B11465" s="387" t="s">
        <v>13235</v>
      </c>
      <c r="C11465" s="387" t="s">
        <v>8354</v>
      </c>
      <c r="D11465" s="387" t="s">
        <v>8349</v>
      </c>
      <c r="E11465" s="378" t="s">
        <v>20593</v>
      </c>
    </row>
    <row r="11466" spans="1:5">
      <c r="A11466" s="387">
        <v>7524</v>
      </c>
      <c r="B11466" s="387" t="s">
        <v>13236</v>
      </c>
      <c r="C11466" s="387" t="s">
        <v>8354</v>
      </c>
      <c r="D11466" s="387" t="s">
        <v>8349</v>
      </c>
      <c r="E11466" s="378" t="s">
        <v>19796</v>
      </c>
    </row>
    <row r="11467" spans="1:5">
      <c r="A11467" s="387">
        <v>38105</v>
      </c>
      <c r="B11467" s="387" t="s">
        <v>13237</v>
      </c>
      <c r="C11467" s="387" t="s">
        <v>8354</v>
      </c>
      <c r="D11467" s="387" t="s">
        <v>8349</v>
      </c>
      <c r="E11467" s="378" t="s">
        <v>7063</v>
      </c>
    </row>
    <row r="11468" spans="1:5">
      <c r="A11468" s="387">
        <v>38084</v>
      </c>
      <c r="B11468" s="387" t="s">
        <v>13238</v>
      </c>
      <c r="C11468" s="387" t="s">
        <v>8354</v>
      </c>
      <c r="D11468" s="387" t="s">
        <v>8349</v>
      </c>
      <c r="E11468" s="378" t="s">
        <v>2638</v>
      </c>
    </row>
    <row r="11469" spans="1:5">
      <c r="A11469" s="387">
        <v>38103</v>
      </c>
      <c r="B11469" s="387" t="s">
        <v>13240</v>
      </c>
      <c r="C11469" s="387" t="s">
        <v>8354</v>
      </c>
      <c r="D11469" s="387" t="s">
        <v>8349</v>
      </c>
      <c r="E11469" s="378" t="s">
        <v>14508</v>
      </c>
    </row>
    <row r="11470" spans="1:5">
      <c r="A11470" s="387">
        <v>38082</v>
      </c>
      <c r="B11470" s="387" t="s">
        <v>13241</v>
      </c>
      <c r="C11470" s="387" t="s">
        <v>8354</v>
      </c>
      <c r="D11470" s="387" t="s">
        <v>8349</v>
      </c>
      <c r="E11470" s="378" t="s">
        <v>2916</v>
      </c>
    </row>
    <row r="11471" spans="1:5">
      <c r="A11471" s="387">
        <v>38104</v>
      </c>
      <c r="B11471" s="387" t="s">
        <v>13242</v>
      </c>
      <c r="C11471" s="387" t="s">
        <v>8354</v>
      </c>
      <c r="D11471" s="387" t="s">
        <v>8349</v>
      </c>
      <c r="E11471" s="378" t="s">
        <v>20594</v>
      </c>
    </row>
    <row r="11472" spans="1:5">
      <c r="A11472" s="387">
        <v>38083</v>
      </c>
      <c r="B11472" s="387" t="s">
        <v>13243</v>
      </c>
      <c r="C11472" s="387" t="s">
        <v>8354</v>
      </c>
      <c r="D11472" s="387" t="s">
        <v>8349</v>
      </c>
      <c r="E11472" s="378" t="s">
        <v>1075</v>
      </c>
    </row>
    <row r="11473" spans="1:5">
      <c r="A11473" s="387">
        <v>38101</v>
      </c>
      <c r="B11473" s="387" t="s">
        <v>13244</v>
      </c>
      <c r="C11473" s="387" t="s">
        <v>8354</v>
      </c>
      <c r="D11473" s="387" t="s">
        <v>8349</v>
      </c>
      <c r="E11473" s="378" t="s">
        <v>5268</v>
      </c>
    </row>
    <row r="11474" spans="1:5">
      <c r="A11474" s="387">
        <v>7528</v>
      </c>
      <c r="B11474" s="387" t="s">
        <v>13245</v>
      </c>
      <c r="C11474" s="387" t="s">
        <v>8354</v>
      </c>
      <c r="D11474" s="387" t="s">
        <v>8352</v>
      </c>
      <c r="E11474" s="378" t="s">
        <v>6867</v>
      </c>
    </row>
    <row r="11475" spans="1:5">
      <c r="A11475" s="387">
        <v>12147</v>
      </c>
      <c r="B11475" s="387" t="s">
        <v>13246</v>
      </c>
      <c r="C11475" s="387" t="s">
        <v>8354</v>
      </c>
      <c r="D11475" s="387" t="s">
        <v>8349</v>
      </c>
      <c r="E11475" s="378" t="s">
        <v>982</v>
      </c>
    </row>
    <row r="11476" spans="1:5">
      <c r="A11476" s="387">
        <v>38075</v>
      </c>
      <c r="B11476" s="387" t="s">
        <v>13247</v>
      </c>
      <c r="C11476" s="387" t="s">
        <v>8354</v>
      </c>
      <c r="D11476" s="387" t="s">
        <v>8349</v>
      </c>
      <c r="E11476" s="378" t="s">
        <v>2926</v>
      </c>
    </row>
    <row r="11477" spans="1:5">
      <c r="A11477" s="387">
        <v>38102</v>
      </c>
      <c r="B11477" s="387" t="s">
        <v>13248</v>
      </c>
      <c r="C11477" s="387" t="s">
        <v>8354</v>
      </c>
      <c r="D11477" s="387" t="s">
        <v>8349</v>
      </c>
      <c r="E11477" s="378" t="s">
        <v>6402</v>
      </c>
    </row>
    <row r="11478" spans="1:5">
      <c r="A11478" s="387">
        <v>38076</v>
      </c>
      <c r="B11478" s="387" t="s">
        <v>13249</v>
      </c>
      <c r="C11478" s="387" t="s">
        <v>8354</v>
      </c>
      <c r="D11478" s="387" t="s">
        <v>8349</v>
      </c>
      <c r="E11478" s="378" t="s">
        <v>15629</v>
      </c>
    </row>
    <row r="11479" spans="1:5">
      <c r="A11479" s="387">
        <v>7592</v>
      </c>
      <c r="B11479" s="387" t="s">
        <v>13250</v>
      </c>
      <c r="C11479" s="387" t="s">
        <v>8557</v>
      </c>
      <c r="D11479" s="387" t="s">
        <v>8352</v>
      </c>
      <c r="E11479" s="378" t="s">
        <v>715</v>
      </c>
    </row>
    <row r="11480" spans="1:5">
      <c r="A11480" s="387">
        <v>40820</v>
      </c>
      <c r="B11480" s="387" t="s">
        <v>13251</v>
      </c>
      <c r="C11480" s="387" t="s">
        <v>8559</v>
      </c>
      <c r="D11480" s="387" t="s">
        <v>8349</v>
      </c>
      <c r="E11480" s="378" t="s">
        <v>19328</v>
      </c>
    </row>
    <row r="11481" spans="1:5">
      <c r="A11481" s="387">
        <v>11762</v>
      </c>
      <c r="B11481" s="387" t="s">
        <v>13252</v>
      </c>
      <c r="C11481" s="387" t="s">
        <v>8354</v>
      </c>
      <c r="D11481" s="387" t="s">
        <v>8349</v>
      </c>
      <c r="E11481" s="378" t="s">
        <v>3654</v>
      </c>
    </row>
    <row r="11482" spans="1:5">
      <c r="A11482" s="387">
        <v>13984</v>
      </c>
      <c r="B11482" s="387" t="s">
        <v>13253</v>
      </c>
      <c r="C11482" s="387" t="s">
        <v>8354</v>
      </c>
      <c r="D11482" s="387" t="s">
        <v>8349</v>
      </c>
      <c r="E11482" s="378" t="s">
        <v>924</v>
      </c>
    </row>
    <row r="11483" spans="1:5">
      <c r="A11483" s="387">
        <v>11772</v>
      </c>
      <c r="B11483" s="387" t="s">
        <v>13254</v>
      </c>
      <c r="C11483" s="387" t="s">
        <v>8354</v>
      </c>
      <c r="D11483" s="387" t="s">
        <v>8349</v>
      </c>
      <c r="E11483" s="378" t="s">
        <v>20595</v>
      </c>
    </row>
    <row r="11484" spans="1:5">
      <c r="A11484" s="387">
        <v>36795</v>
      </c>
      <c r="B11484" s="387" t="s">
        <v>13255</v>
      </c>
      <c r="C11484" s="387" t="s">
        <v>8354</v>
      </c>
      <c r="D11484" s="387" t="s">
        <v>8349</v>
      </c>
      <c r="E11484" s="378" t="s">
        <v>20596</v>
      </c>
    </row>
    <row r="11485" spans="1:5">
      <c r="A11485" s="387">
        <v>36796</v>
      </c>
      <c r="B11485" s="387" t="s">
        <v>13256</v>
      </c>
      <c r="C11485" s="387" t="s">
        <v>8354</v>
      </c>
      <c r="D11485" s="387" t="s">
        <v>8349</v>
      </c>
      <c r="E11485" s="378" t="s">
        <v>20597</v>
      </c>
    </row>
    <row r="11486" spans="1:5">
      <c r="A11486" s="387">
        <v>36791</v>
      </c>
      <c r="B11486" s="387" t="s">
        <v>13257</v>
      </c>
      <c r="C11486" s="387" t="s">
        <v>8354</v>
      </c>
      <c r="D11486" s="387" t="s">
        <v>8349</v>
      </c>
      <c r="E11486" s="378" t="s">
        <v>17059</v>
      </c>
    </row>
    <row r="11487" spans="1:5">
      <c r="A11487" s="387">
        <v>13415</v>
      </c>
      <c r="B11487" s="387" t="s">
        <v>13258</v>
      </c>
      <c r="C11487" s="387" t="s">
        <v>8354</v>
      </c>
      <c r="D11487" s="387" t="s">
        <v>8352</v>
      </c>
      <c r="E11487" s="378" t="s">
        <v>7285</v>
      </c>
    </row>
    <row r="11488" spans="1:5">
      <c r="A11488" s="387">
        <v>36792</v>
      </c>
      <c r="B11488" s="387" t="s">
        <v>13259</v>
      </c>
      <c r="C11488" s="387" t="s">
        <v>8354</v>
      </c>
      <c r="D11488" s="387" t="s">
        <v>8349</v>
      </c>
      <c r="E11488" s="378" t="s">
        <v>20598</v>
      </c>
    </row>
    <row r="11489" spans="1:5">
      <c r="A11489" s="387">
        <v>11773</v>
      </c>
      <c r="B11489" s="387" t="s">
        <v>13260</v>
      </c>
      <c r="C11489" s="387" t="s">
        <v>8354</v>
      </c>
      <c r="D11489" s="387" t="s">
        <v>8349</v>
      </c>
      <c r="E11489" s="378" t="s">
        <v>20599</v>
      </c>
    </row>
    <row r="11490" spans="1:5">
      <c r="A11490" s="387">
        <v>13983</v>
      </c>
      <c r="B11490" s="387" t="s">
        <v>13261</v>
      </c>
      <c r="C11490" s="387" t="s">
        <v>8354</v>
      </c>
      <c r="D11490" s="387" t="s">
        <v>8349</v>
      </c>
      <c r="E11490" s="378" t="s">
        <v>20600</v>
      </c>
    </row>
    <row r="11491" spans="1:5">
      <c r="A11491" s="387">
        <v>13416</v>
      </c>
      <c r="B11491" s="387" t="s">
        <v>13262</v>
      </c>
      <c r="C11491" s="387" t="s">
        <v>8354</v>
      </c>
      <c r="D11491" s="387" t="s">
        <v>8349</v>
      </c>
      <c r="E11491" s="378" t="s">
        <v>5220</v>
      </c>
    </row>
    <row r="11492" spans="1:5">
      <c r="A11492" s="387">
        <v>13417</v>
      </c>
      <c r="B11492" s="387" t="s">
        <v>13263</v>
      </c>
      <c r="C11492" s="387" t="s">
        <v>8354</v>
      </c>
      <c r="D11492" s="387" t="s">
        <v>8349</v>
      </c>
      <c r="E11492" s="378" t="s">
        <v>4114</v>
      </c>
    </row>
    <row r="11493" spans="1:5">
      <c r="A11493" s="387">
        <v>7604</v>
      </c>
      <c r="B11493" s="387" t="s">
        <v>13265</v>
      </c>
      <c r="C11493" s="387" t="s">
        <v>8354</v>
      </c>
      <c r="D11493" s="387" t="s">
        <v>8349</v>
      </c>
      <c r="E11493" s="378" t="s">
        <v>8187</v>
      </c>
    </row>
    <row r="11494" spans="1:5">
      <c r="A11494" s="387">
        <v>11763</v>
      </c>
      <c r="B11494" s="387" t="s">
        <v>13266</v>
      </c>
      <c r="C11494" s="387" t="s">
        <v>8354</v>
      </c>
      <c r="D11494" s="387" t="s">
        <v>8349</v>
      </c>
      <c r="E11494" s="378" t="s">
        <v>19113</v>
      </c>
    </row>
    <row r="11495" spans="1:5">
      <c r="A11495" s="387">
        <v>11764</v>
      </c>
      <c r="B11495" s="387" t="s">
        <v>13267</v>
      </c>
      <c r="C11495" s="387" t="s">
        <v>8354</v>
      </c>
      <c r="D11495" s="387" t="s">
        <v>8349</v>
      </c>
      <c r="E11495" s="378" t="s">
        <v>17296</v>
      </c>
    </row>
    <row r="11496" spans="1:5">
      <c r="A11496" s="387">
        <v>11829</v>
      </c>
      <c r="B11496" s="387" t="s">
        <v>13268</v>
      </c>
      <c r="C11496" s="387" t="s">
        <v>8354</v>
      </c>
      <c r="D11496" s="387" t="s">
        <v>8349</v>
      </c>
      <c r="E11496" s="378" t="s">
        <v>13951</v>
      </c>
    </row>
    <row r="11497" spans="1:5">
      <c r="A11497" s="387">
        <v>11825</v>
      </c>
      <c r="B11497" s="387" t="s">
        <v>13269</v>
      </c>
      <c r="C11497" s="387" t="s">
        <v>8354</v>
      </c>
      <c r="D11497" s="387" t="s">
        <v>8349</v>
      </c>
      <c r="E11497" s="378" t="s">
        <v>20601</v>
      </c>
    </row>
    <row r="11498" spans="1:5">
      <c r="A11498" s="387">
        <v>11767</v>
      </c>
      <c r="B11498" s="387" t="s">
        <v>13270</v>
      </c>
      <c r="C11498" s="387" t="s">
        <v>8354</v>
      </c>
      <c r="D11498" s="387" t="s">
        <v>8349</v>
      </c>
      <c r="E11498" s="378" t="s">
        <v>15770</v>
      </c>
    </row>
    <row r="11499" spans="1:5">
      <c r="A11499" s="387">
        <v>11830</v>
      </c>
      <c r="B11499" s="387" t="s">
        <v>13271</v>
      </c>
      <c r="C11499" s="387" t="s">
        <v>8354</v>
      </c>
      <c r="D11499" s="387" t="s">
        <v>8349</v>
      </c>
      <c r="E11499" s="378" t="s">
        <v>1885</v>
      </c>
    </row>
    <row r="11500" spans="1:5">
      <c r="A11500" s="387">
        <v>11766</v>
      </c>
      <c r="B11500" s="387" t="s">
        <v>13272</v>
      </c>
      <c r="C11500" s="387" t="s">
        <v>8354</v>
      </c>
      <c r="D11500" s="387" t="s">
        <v>8349</v>
      </c>
      <c r="E11500" s="378" t="s">
        <v>20245</v>
      </c>
    </row>
    <row r="11501" spans="1:5">
      <c r="A11501" s="387">
        <v>11765</v>
      </c>
      <c r="B11501" s="387" t="s">
        <v>13273</v>
      </c>
      <c r="C11501" s="387" t="s">
        <v>8354</v>
      </c>
      <c r="D11501" s="387" t="s">
        <v>8349</v>
      </c>
      <c r="E11501" s="378" t="s">
        <v>8673</v>
      </c>
    </row>
    <row r="11502" spans="1:5">
      <c r="A11502" s="387">
        <v>11824</v>
      </c>
      <c r="B11502" s="387" t="s">
        <v>13274</v>
      </c>
      <c r="C11502" s="387" t="s">
        <v>8354</v>
      </c>
      <c r="D11502" s="387" t="s">
        <v>8349</v>
      </c>
      <c r="E11502" s="378" t="s">
        <v>15771</v>
      </c>
    </row>
    <row r="11503" spans="1:5">
      <c r="A11503" s="387">
        <v>11777</v>
      </c>
      <c r="B11503" s="387" t="s">
        <v>13275</v>
      </c>
      <c r="C11503" s="387" t="s">
        <v>8354</v>
      </c>
      <c r="D11503" s="387" t="s">
        <v>8349</v>
      </c>
      <c r="E11503" s="378" t="s">
        <v>20602</v>
      </c>
    </row>
    <row r="11504" spans="1:5">
      <c r="A11504" s="387">
        <v>7602</v>
      </c>
      <c r="B11504" s="387" t="s">
        <v>13276</v>
      </c>
      <c r="C11504" s="387" t="s">
        <v>8354</v>
      </c>
      <c r="D11504" s="387" t="s">
        <v>8349</v>
      </c>
      <c r="E11504" s="378" t="s">
        <v>14879</v>
      </c>
    </row>
    <row r="11505" spans="1:5">
      <c r="A11505" s="387">
        <v>7603</v>
      </c>
      <c r="B11505" s="387" t="s">
        <v>13277</v>
      </c>
      <c r="C11505" s="387" t="s">
        <v>8354</v>
      </c>
      <c r="D11505" s="387" t="s">
        <v>8349</v>
      </c>
      <c r="E11505" s="378" t="s">
        <v>1724</v>
      </c>
    </row>
    <row r="11506" spans="1:5">
      <c r="A11506" s="387">
        <v>11826</v>
      </c>
      <c r="B11506" s="387" t="s">
        <v>13278</v>
      </c>
      <c r="C11506" s="387" t="s">
        <v>8354</v>
      </c>
      <c r="D11506" s="387" t="s">
        <v>8349</v>
      </c>
      <c r="E11506" s="378" t="s">
        <v>20603</v>
      </c>
    </row>
    <row r="11507" spans="1:5">
      <c r="A11507" s="387">
        <v>7606</v>
      </c>
      <c r="B11507" s="387" t="s">
        <v>13280</v>
      </c>
      <c r="C11507" s="387" t="s">
        <v>8354</v>
      </c>
      <c r="D11507" s="387" t="s">
        <v>8349</v>
      </c>
      <c r="E11507" s="378" t="s">
        <v>20604</v>
      </c>
    </row>
    <row r="11508" spans="1:5">
      <c r="A11508" s="387">
        <v>40329</v>
      </c>
      <c r="B11508" s="387" t="s">
        <v>13281</v>
      </c>
      <c r="C11508" s="387" t="s">
        <v>8354</v>
      </c>
      <c r="D11508" s="387" t="s">
        <v>8352</v>
      </c>
      <c r="E11508" s="378" t="s">
        <v>16069</v>
      </c>
    </row>
    <row r="11509" spans="1:5">
      <c r="A11509" s="387">
        <v>11823</v>
      </c>
      <c r="B11509" s="387" t="s">
        <v>13282</v>
      </c>
      <c r="C11509" s="387" t="s">
        <v>8354</v>
      </c>
      <c r="D11509" s="387" t="s">
        <v>8349</v>
      </c>
      <c r="E11509" s="378" t="s">
        <v>6146</v>
      </c>
    </row>
    <row r="11510" spans="1:5">
      <c r="A11510" s="387">
        <v>11822</v>
      </c>
      <c r="B11510" s="387" t="s">
        <v>13283</v>
      </c>
      <c r="C11510" s="387" t="s">
        <v>8354</v>
      </c>
      <c r="D11510" s="387" t="s">
        <v>8349</v>
      </c>
      <c r="E11510" s="378" t="s">
        <v>20605</v>
      </c>
    </row>
    <row r="11511" spans="1:5">
      <c r="A11511" s="387">
        <v>11831</v>
      </c>
      <c r="B11511" s="387" t="s">
        <v>13284</v>
      </c>
      <c r="C11511" s="387" t="s">
        <v>8354</v>
      </c>
      <c r="D11511" s="387" t="s">
        <v>8349</v>
      </c>
      <c r="E11511" s="378" t="s">
        <v>17346</v>
      </c>
    </row>
    <row r="11512" spans="1:5">
      <c r="A11512" s="387">
        <v>7613</v>
      </c>
      <c r="B11512" s="387" t="s">
        <v>13285</v>
      </c>
      <c r="C11512" s="387" t="s">
        <v>8354</v>
      </c>
      <c r="D11512" s="387" t="s">
        <v>8367</v>
      </c>
      <c r="E11512" s="378" t="s">
        <v>15772</v>
      </c>
    </row>
    <row r="11513" spans="1:5">
      <c r="A11513" s="387">
        <v>7619</v>
      </c>
      <c r="B11513" s="387" t="s">
        <v>13286</v>
      </c>
      <c r="C11513" s="387" t="s">
        <v>8354</v>
      </c>
      <c r="D11513" s="387" t="s">
        <v>8367</v>
      </c>
      <c r="E11513" s="378" t="s">
        <v>15773</v>
      </c>
    </row>
    <row r="11514" spans="1:5">
      <c r="A11514" s="387">
        <v>12076</v>
      </c>
      <c r="B11514" s="387" t="s">
        <v>13287</v>
      </c>
      <c r="C11514" s="387" t="s">
        <v>8354</v>
      </c>
      <c r="D11514" s="387" t="s">
        <v>8367</v>
      </c>
      <c r="E11514" s="378" t="s">
        <v>15774</v>
      </c>
    </row>
    <row r="11515" spans="1:5">
      <c r="A11515" s="387">
        <v>7614</v>
      </c>
      <c r="B11515" s="387" t="s">
        <v>13288</v>
      </c>
      <c r="C11515" s="387" t="s">
        <v>8354</v>
      </c>
      <c r="D11515" s="387" t="s">
        <v>8367</v>
      </c>
      <c r="E11515" s="378" t="s">
        <v>15775</v>
      </c>
    </row>
    <row r="11516" spans="1:5">
      <c r="A11516" s="387">
        <v>7618</v>
      </c>
      <c r="B11516" s="387" t="s">
        <v>13289</v>
      </c>
      <c r="C11516" s="387" t="s">
        <v>8354</v>
      </c>
      <c r="D11516" s="387" t="s">
        <v>8367</v>
      </c>
      <c r="E11516" s="378" t="s">
        <v>15776</v>
      </c>
    </row>
    <row r="11517" spans="1:5">
      <c r="A11517" s="387">
        <v>7620</v>
      </c>
      <c r="B11517" s="387" t="s">
        <v>13290</v>
      </c>
      <c r="C11517" s="387" t="s">
        <v>8354</v>
      </c>
      <c r="D11517" s="387" t="s">
        <v>8367</v>
      </c>
      <c r="E11517" s="378" t="s">
        <v>15777</v>
      </c>
    </row>
    <row r="11518" spans="1:5">
      <c r="A11518" s="387">
        <v>7610</v>
      </c>
      <c r="B11518" s="387" t="s">
        <v>13291</v>
      </c>
      <c r="C11518" s="387" t="s">
        <v>8354</v>
      </c>
      <c r="D11518" s="387" t="s">
        <v>8367</v>
      </c>
      <c r="E11518" s="378" t="s">
        <v>15778</v>
      </c>
    </row>
    <row r="11519" spans="1:5">
      <c r="A11519" s="387">
        <v>7615</v>
      </c>
      <c r="B11519" s="387" t="s">
        <v>13292</v>
      </c>
      <c r="C11519" s="387" t="s">
        <v>8354</v>
      </c>
      <c r="D11519" s="387" t="s">
        <v>8367</v>
      </c>
      <c r="E11519" s="378" t="s">
        <v>15779</v>
      </c>
    </row>
    <row r="11520" spans="1:5">
      <c r="A11520" s="387">
        <v>7617</v>
      </c>
      <c r="B11520" s="387" t="s">
        <v>13293</v>
      </c>
      <c r="C11520" s="387" t="s">
        <v>8354</v>
      </c>
      <c r="D11520" s="387" t="s">
        <v>8367</v>
      </c>
      <c r="E11520" s="378" t="s">
        <v>15780</v>
      </c>
    </row>
    <row r="11521" spans="1:5">
      <c r="A11521" s="387">
        <v>7616</v>
      </c>
      <c r="B11521" s="387" t="s">
        <v>13294</v>
      </c>
      <c r="C11521" s="387" t="s">
        <v>8354</v>
      </c>
      <c r="D11521" s="387" t="s">
        <v>8367</v>
      </c>
      <c r="E11521" s="378" t="s">
        <v>15781</v>
      </c>
    </row>
    <row r="11522" spans="1:5">
      <c r="A11522" s="387">
        <v>7611</v>
      </c>
      <c r="B11522" s="387" t="s">
        <v>13295</v>
      </c>
      <c r="C11522" s="387" t="s">
        <v>8354</v>
      </c>
      <c r="D11522" s="387" t="s">
        <v>8367</v>
      </c>
      <c r="E11522" s="378" t="s">
        <v>15782</v>
      </c>
    </row>
    <row r="11523" spans="1:5">
      <c r="A11523" s="387">
        <v>7612</v>
      </c>
      <c r="B11523" s="387" t="s">
        <v>13296</v>
      </c>
      <c r="C11523" s="387" t="s">
        <v>8354</v>
      </c>
      <c r="D11523" s="387" t="s">
        <v>8367</v>
      </c>
      <c r="E11523" s="378" t="s">
        <v>15783</v>
      </c>
    </row>
    <row r="11524" spans="1:5">
      <c r="A11524" s="387">
        <v>37371</v>
      </c>
      <c r="B11524" s="387" t="s">
        <v>13297</v>
      </c>
      <c r="C11524" s="387" t="s">
        <v>8557</v>
      </c>
      <c r="D11524" s="387" t="s">
        <v>8352</v>
      </c>
      <c r="E11524" s="378" t="s">
        <v>803</v>
      </c>
    </row>
    <row r="11525" spans="1:5">
      <c r="A11525" s="387">
        <v>40861</v>
      </c>
      <c r="B11525" s="387" t="s">
        <v>13298</v>
      </c>
      <c r="C11525" s="387" t="s">
        <v>8559</v>
      </c>
      <c r="D11525" s="387" t="s">
        <v>8352</v>
      </c>
      <c r="E11525" s="378" t="s">
        <v>18035</v>
      </c>
    </row>
    <row r="11526" spans="1:5">
      <c r="A11526" s="387">
        <v>36510</v>
      </c>
      <c r="B11526" s="387" t="s">
        <v>13299</v>
      </c>
      <c r="C11526" s="387" t="s">
        <v>8354</v>
      </c>
      <c r="D11526" s="387" t="s">
        <v>8367</v>
      </c>
      <c r="E11526" s="378" t="s">
        <v>15784</v>
      </c>
    </row>
    <row r="11527" spans="1:5">
      <c r="A11527" s="387">
        <v>25020</v>
      </c>
      <c r="B11527" s="387" t="s">
        <v>13300</v>
      </c>
      <c r="C11527" s="387" t="s">
        <v>8354</v>
      </c>
      <c r="D11527" s="387" t="s">
        <v>8367</v>
      </c>
      <c r="E11527" s="378" t="s">
        <v>15785</v>
      </c>
    </row>
    <row r="11528" spans="1:5">
      <c r="A11528" s="387">
        <v>7622</v>
      </c>
      <c r="B11528" s="387" t="s">
        <v>13301</v>
      </c>
      <c r="C11528" s="387" t="s">
        <v>8354</v>
      </c>
      <c r="D11528" s="387" t="s">
        <v>8367</v>
      </c>
      <c r="E11528" s="378" t="s">
        <v>15786</v>
      </c>
    </row>
    <row r="11529" spans="1:5">
      <c r="A11529" s="387">
        <v>7624</v>
      </c>
      <c r="B11529" s="387" t="s">
        <v>13302</v>
      </c>
      <c r="C11529" s="387" t="s">
        <v>8354</v>
      </c>
      <c r="D11529" s="387" t="s">
        <v>8367</v>
      </c>
      <c r="E11529" s="378" t="s">
        <v>15787</v>
      </c>
    </row>
    <row r="11530" spans="1:5">
      <c r="A11530" s="387">
        <v>7625</v>
      </c>
      <c r="B11530" s="387" t="s">
        <v>13303</v>
      </c>
      <c r="C11530" s="387" t="s">
        <v>8354</v>
      </c>
      <c r="D11530" s="387" t="s">
        <v>8367</v>
      </c>
      <c r="E11530" s="378" t="s">
        <v>15788</v>
      </c>
    </row>
    <row r="11531" spans="1:5">
      <c r="A11531" s="387">
        <v>7623</v>
      </c>
      <c r="B11531" s="387" t="s">
        <v>13304</v>
      </c>
      <c r="C11531" s="387" t="s">
        <v>8354</v>
      </c>
      <c r="D11531" s="387" t="s">
        <v>8367</v>
      </c>
      <c r="E11531" s="378" t="s">
        <v>15785</v>
      </c>
    </row>
    <row r="11532" spans="1:5">
      <c r="A11532" s="387">
        <v>36508</v>
      </c>
      <c r="B11532" s="387" t="s">
        <v>13305</v>
      </c>
      <c r="C11532" s="387" t="s">
        <v>8354</v>
      </c>
      <c r="D11532" s="387" t="s">
        <v>8367</v>
      </c>
      <c r="E11532" s="378" t="s">
        <v>15789</v>
      </c>
    </row>
    <row r="11533" spans="1:5">
      <c r="A11533" s="387">
        <v>36509</v>
      </c>
      <c r="B11533" s="387" t="s">
        <v>13306</v>
      </c>
      <c r="C11533" s="387" t="s">
        <v>8354</v>
      </c>
      <c r="D11533" s="387" t="s">
        <v>8367</v>
      </c>
      <c r="E11533" s="378" t="s">
        <v>15790</v>
      </c>
    </row>
    <row r="11534" spans="1:5">
      <c r="A11534" s="387">
        <v>13238</v>
      </c>
      <c r="B11534" s="387" t="s">
        <v>13307</v>
      </c>
      <c r="C11534" s="387" t="s">
        <v>8354</v>
      </c>
      <c r="D11534" s="387" t="s">
        <v>8367</v>
      </c>
      <c r="E11534" s="378" t="s">
        <v>15791</v>
      </c>
    </row>
    <row r="11535" spans="1:5">
      <c r="A11535" s="387">
        <v>36511</v>
      </c>
      <c r="B11535" s="387" t="s">
        <v>13308</v>
      </c>
      <c r="C11535" s="387" t="s">
        <v>8354</v>
      </c>
      <c r="D11535" s="387" t="s">
        <v>8367</v>
      </c>
      <c r="E11535" s="378" t="s">
        <v>15792</v>
      </c>
    </row>
    <row r="11536" spans="1:5">
      <c r="A11536" s="387">
        <v>36515</v>
      </c>
      <c r="B11536" s="387" t="s">
        <v>13309</v>
      </c>
      <c r="C11536" s="387" t="s">
        <v>8354</v>
      </c>
      <c r="D11536" s="387" t="s">
        <v>8367</v>
      </c>
      <c r="E11536" s="378" t="s">
        <v>15793</v>
      </c>
    </row>
    <row r="11537" spans="1:5">
      <c r="A11537" s="387">
        <v>10598</v>
      </c>
      <c r="B11537" s="387" t="s">
        <v>13310</v>
      </c>
      <c r="C11537" s="387" t="s">
        <v>8354</v>
      </c>
      <c r="D11537" s="387" t="s">
        <v>8367</v>
      </c>
      <c r="E11537" s="378" t="s">
        <v>15794</v>
      </c>
    </row>
    <row r="11538" spans="1:5">
      <c r="A11538" s="387">
        <v>7640</v>
      </c>
      <c r="B11538" s="387" t="s">
        <v>13311</v>
      </c>
      <c r="C11538" s="387" t="s">
        <v>8354</v>
      </c>
      <c r="D11538" s="387" t="s">
        <v>8367</v>
      </c>
      <c r="E11538" s="378" t="s">
        <v>15795</v>
      </c>
    </row>
    <row r="11539" spans="1:5">
      <c r="A11539" s="387">
        <v>36513</v>
      </c>
      <c r="B11539" s="387" t="s">
        <v>13312</v>
      </c>
      <c r="C11539" s="387" t="s">
        <v>8354</v>
      </c>
      <c r="D11539" s="387" t="s">
        <v>8367</v>
      </c>
      <c r="E11539" s="378" t="s">
        <v>15796</v>
      </c>
    </row>
    <row r="11540" spans="1:5">
      <c r="A11540" s="387">
        <v>36514</v>
      </c>
      <c r="B11540" s="387" t="s">
        <v>13313</v>
      </c>
      <c r="C11540" s="387" t="s">
        <v>8354</v>
      </c>
      <c r="D11540" s="387" t="s">
        <v>8367</v>
      </c>
      <c r="E11540" s="378" t="s">
        <v>15797</v>
      </c>
    </row>
    <row r="11541" spans="1:5">
      <c r="A11541" s="387">
        <v>11572</v>
      </c>
      <c r="B11541" s="387" t="s">
        <v>13314</v>
      </c>
      <c r="C11541" s="387" t="s">
        <v>8354</v>
      </c>
      <c r="D11541" s="387" t="s">
        <v>8349</v>
      </c>
      <c r="E11541" s="378" t="s">
        <v>20606</v>
      </c>
    </row>
    <row r="11542" spans="1:5">
      <c r="A11542" s="387">
        <v>36149</v>
      </c>
      <c r="B11542" s="387" t="s">
        <v>13315</v>
      </c>
      <c r="C11542" s="387" t="s">
        <v>8354</v>
      </c>
      <c r="D11542" s="387" t="s">
        <v>8349</v>
      </c>
      <c r="E11542" s="378" t="s">
        <v>20607</v>
      </c>
    </row>
    <row r="11543" spans="1:5">
      <c r="A11543" s="387">
        <v>42407</v>
      </c>
      <c r="B11543" s="387" t="s">
        <v>13316</v>
      </c>
      <c r="C11543" s="387" t="s">
        <v>8378</v>
      </c>
      <c r="D11543" s="387" t="s">
        <v>8349</v>
      </c>
      <c r="E11543" s="378" t="s">
        <v>7915</v>
      </c>
    </row>
    <row r="11544" spans="1:5">
      <c r="A11544" s="387">
        <v>11581</v>
      </c>
      <c r="B11544" s="387" t="s">
        <v>13317</v>
      </c>
      <c r="C11544" s="387" t="s">
        <v>8378</v>
      </c>
      <c r="D11544" s="387" t="s">
        <v>8349</v>
      </c>
      <c r="E11544" s="378" t="s">
        <v>18137</v>
      </c>
    </row>
    <row r="11545" spans="1:5">
      <c r="A11545" s="387">
        <v>43605</v>
      </c>
      <c r="B11545" s="387" t="s">
        <v>13318</v>
      </c>
      <c r="C11545" s="387" t="s">
        <v>8354</v>
      </c>
      <c r="D11545" s="387" t="s">
        <v>8349</v>
      </c>
      <c r="E11545" s="378" t="s">
        <v>20608</v>
      </c>
    </row>
    <row r="11546" spans="1:5">
      <c r="A11546" s="387">
        <v>11580</v>
      </c>
      <c r="B11546" s="387" t="s">
        <v>13319</v>
      </c>
      <c r="C11546" s="387" t="s">
        <v>8378</v>
      </c>
      <c r="D11546" s="387" t="s">
        <v>8349</v>
      </c>
      <c r="E11546" s="378" t="s">
        <v>13937</v>
      </c>
    </row>
    <row r="11547" spans="1:5">
      <c r="A11547" s="387">
        <v>10743</v>
      </c>
      <c r="B11547" s="387" t="s">
        <v>13320</v>
      </c>
      <c r="C11547" s="387" t="s">
        <v>8354</v>
      </c>
      <c r="D11547" s="387" t="s">
        <v>8349</v>
      </c>
      <c r="E11547" s="378" t="s">
        <v>20609</v>
      </c>
    </row>
    <row r="11548" spans="1:5">
      <c r="A11548" s="387">
        <v>39848</v>
      </c>
      <c r="B11548" s="387" t="s">
        <v>13321</v>
      </c>
      <c r="C11548" s="387" t="s">
        <v>8378</v>
      </c>
      <c r="D11548" s="387" t="s">
        <v>8367</v>
      </c>
      <c r="E11548" s="378" t="s">
        <v>10472</v>
      </c>
    </row>
    <row r="11549" spans="1:5">
      <c r="A11549" s="387">
        <v>20999</v>
      </c>
      <c r="B11549" s="387" t="s">
        <v>13322</v>
      </c>
      <c r="C11549" s="387" t="s">
        <v>8378</v>
      </c>
      <c r="D11549" s="387" t="s">
        <v>8349</v>
      </c>
      <c r="E11549" s="378" t="s">
        <v>19600</v>
      </c>
    </row>
    <row r="11550" spans="1:5">
      <c r="A11550" s="387">
        <v>21001</v>
      </c>
      <c r="B11550" s="387" t="s">
        <v>13323</v>
      </c>
      <c r="C11550" s="387" t="s">
        <v>8378</v>
      </c>
      <c r="D11550" s="387" t="s">
        <v>8352</v>
      </c>
      <c r="E11550" s="378" t="s">
        <v>14725</v>
      </c>
    </row>
    <row r="11551" spans="1:5">
      <c r="A11551" s="387">
        <v>21003</v>
      </c>
      <c r="B11551" s="387" t="s">
        <v>13324</v>
      </c>
      <c r="C11551" s="387" t="s">
        <v>8378</v>
      </c>
      <c r="D11551" s="387" t="s">
        <v>8349</v>
      </c>
      <c r="E11551" s="378" t="s">
        <v>17706</v>
      </c>
    </row>
    <row r="11552" spans="1:5">
      <c r="A11552" s="387">
        <v>21006</v>
      </c>
      <c r="B11552" s="387" t="s">
        <v>13325</v>
      </c>
      <c r="C11552" s="387" t="s">
        <v>8378</v>
      </c>
      <c r="D11552" s="387" t="s">
        <v>8349</v>
      </c>
      <c r="E11552" s="378" t="s">
        <v>20610</v>
      </c>
    </row>
    <row r="11553" spans="1:5">
      <c r="A11553" s="387">
        <v>21019</v>
      </c>
      <c r="B11553" s="387" t="s">
        <v>13326</v>
      </c>
      <c r="C11553" s="387" t="s">
        <v>8378</v>
      </c>
      <c r="D11553" s="387" t="s">
        <v>8349</v>
      </c>
      <c r="E11553" s="378" t="s">
        <v>15610</v>
      </c>
    </row>
    <row r="11554" spans="1:5">
      <c r="A11554" s="387">
        <v>21021</v>
      </c>
      <c r="B11554" s="387" t="s">
        <v>13327</v>
      </c>
      <c r="C11554" s="387" t="s">
        <v>8378</v>
      </c>
      <c r="D11554" s="387" t="s">
        <v>8349</v>
      </c>
      <c r="E11554" s="378" t="s">
        <v>18805</v>
      </c>
    </row>
    <row r="11555" spans="1:5">
      <c r="A11555" s="387">
        <v>21024</v>
      </c>
      <c r="B11555" s="387" t="s">
        <v>13328</v>
      </c>
      <c r="C11555" s="387" t="s">
        <v>8378</v>
      </c>
      <c r="D11555" s="387" t="s">
        <v>8349</v>
      </c>
      <c r="E11555" s="378" t="s">
        <v>20611</v>
      </c>
    </row>
    <row r="11556" spans="1:5">
      <c r="A11556" s="387">
        <v>40624</v>
      </c>
      <c r="B11556" s="387" t="s">
        <v>13329</v>
      </c>
      <c r="C11556" s="387" t="s">
        <v>8378</v>
      </c>
      <c r="D11556" s="387" t="s">
        <v>8367</v>
      </c>
      <c r="E11556" s="378" t="s">
        <v>15798</v>
      </c>
    </row>
    <row r="11557" spans="1:5">
      <c r="A11557" s="387">
        <v>42575</v>
      </c>
      <c r="B11557" s="387" t="s">
        <v>13330</v>
      </c>
      <c r="C11557" s="387" t="s">
        <v>8378</v>
      </c>
      <c r="D11557" s="387" t="s">
        <v>8367</v>
      </c>
      <c r="E11557" s="378" t="s">
        <v>12919</v>
      </c>
    </row>
    <row r="11558" spans="1:5">
      <c r="A11558" s="387">
        <v>13127</v>
      </c>
      <c r="B11558" s="387" t="s">
        <v>13331</v>
      </c>
      <c r="C11558" s="387" t="s">
        <v>8378</v>
      </c>
      <c r="D11558" s="387" t="s">
        <v>8367</v>
      </c>
      <c r="E11558" s="378" t="s">
        <v>9598</v>
      </c>
    </row>
    <row r="11559" spans="1:5">
      <c r="A11559" s="387">
        <v>13137</v>
      </c>
      <c r="B11559" s="387" t="s">
        <v>13332</v>
      </c>
      <c r="C11559" s="387" t="s">
        <v>8378</v>
      </c>
      <c r="D11559" s="387" t="s">
        <v>8367</v>
      </c>
      <c r="E11559" s="378" t="s">
        <v>2721</v>
      </c>
    </row>
    <row r="11560" spans="1:5">
      <c r="A11560" s="387">
        <v>42574</v>
      </c>
      <c r="B11560" s="387" t="s">
        <v>13333</v>
      </c>
      <c r="C11560" s="387" t="s">
        <v>8378</v>
      </c>
      <c r="D11560" s="387" t="s">
        <v>8367</v>
      </c>
      <c r="E11560" s="378" t="s">
        <v>15799</v>
      </c>
    </row>
    <row r="11561" spans="1:5">
      <c r="A11561" s="387">
        <v>20989</v>
      </c>
      <c r="B11561" s="387" t="s">
        <v>13334</v>
      </c>
      <c r="C11561" s="387" t="s">
        <v>8378</v>
      </c>
      <c r="D11561" s="387" t="s">
        <v>8367</v>
      </c>
      <c r="E11561" s="378" t="s">
        <v>15800</v>
      </c>
    </row>
    <row r="11562" spans="1:5">
      <c r="A11562" s="387">
        <v>21147</v>
      </c>
      <c r="B11562" s="387" t="s">
        <v>13335</v>
      </c>
      <c r="C11562" s="387" t="s">
        <v>8378</v>
      </c>
      <c r="D11562" s="387" t="s">
        <v>8367</v>
      </c>
      <c r="E11562" s="378" t="s">
        <v>15801</v>
      </c>
    </row>
    <row r="11563" spans="1:5">
      <c r="A11563" s="387">
        <v>21148</v>
      </c>
      <c r="B11563" s="387" t="s">
        <v>13336</v>
      </c>
      <c r="C11563" s="387" t="s">
        <v>8378</v>
      </c>
      <c r="D11563" s="387" t="s">
        <v>8367</v>
      </c>
      <c r="E11563" s="378" t="s">
        <v>15802</v>
      </c>
    </row>
    <row r="11564" spans="1:5">
      <c r="A11564" s="387">
        <v>20984</v>
      </c>
      <c r="B11564" s="387" t="s">
        <v>13337</v>
      </c>
      <c r="C11564" s="387" t="s">
        <v>8378</v>
      </c>
      <c r="D11564" s="387" t="s">
        <v>8367</v>
      </c>
      <c r="E11564" s="378" t="s">
        <v>15803</v>
      </c>
    </row>
    <row r="11565" spans="1:5">
      <c r="A11565" s="387">
        <v>13042</v>
      </c>
      <c r="B11565" s="387" t="s">
        <v>13338</v>
      </c>
      <c r="C11565" s="387" t="s">
        <v>8378</v>
      </c>
      <c r="D11565" s="387" t="s">
        <v>8367</v>
      </c>
      <c r="E11565" s="378" t="s">
        <v>15804</v>
      </c>
    </row>
    <row r="11566" spans="1:5">
      <c r="A11566" s="387">
        <v>21150</v>
      </c>
      <c r="B11566" s="387" t="s">
        <v>13339</v>
      </c>
      <c r="C11566" s="387" t="s">
        <v>8378</v>
      </c>
      <c r="D11566" s="387" t="s">
        <v>8367</v>
      </c>
      <c r="E11566" s="378" t="s">
        <v>15805</v>
      </c>
    </row>
    <row r="11567" spans="1:5">
      <c r="A11567" s="387">
        <v>13141</v>
      </c>
      <c r="B11567" s="387" t="s">
        <v>13340</v>
      </c>
      <c r="C11567" s="387" t="s">
        <v>8378</v>
      </c>
      <c r="D11567" s="387" t="s">
        <v>8367</v>
      </c>
      <c r="E11567" s="378" t="s">
        <v>14868</v>
      </c>
    </row>
    <row r="11568" spans="1:5">
      <c r="A11568" s="387">
        <v>42576</v>
      </c>
      <c r="B11568" s="387" t="s">
        <v>13341</v>
      </c>
      <c r="C11568" s="387" t="s">
        <v>8378</v>
      </c>
      <c r="D11568" s="387" t="s">
        <v>8367</v>
      </c>
      <c r="E11568" s="378" t="s">
        <v>15806</v>
      </c>
    </row>
    <row r="11569" spans="1:5">
      <c r="A11569" s="387">
        <v>21151</v>
      </c>
      <c r="B11569" s="387" t="s">
        <v>13342</v>
      </c>
      <c r="C11569" s="387" t="s">
        <v>8378</v>
      </c>
      <c r="D11569" s="387" t="s">
        <v>8367</v>
      </c>
      <c r="E11569" s="378" t="s">
        <v>15807</v>
      </c>
    </row>
    <row r="11570" spans="1:5">
      <c r="A11570" s="387">
        <v>13142</v>
      </c>
      <c r="B11570" s="387" t="s">
        <v>13343</v>
      </c>
      <c r="C11570" s="387" t="s">
        <v>8378</v>
      </c>
      <c r="D11570" s="387" t="s">
        <v>8367</v>
      </c>
      <c r="E11570" s="378" t="s">
        <v>15808</v>
      </c>
    </row>
    <row r="11571" spans="1:5">
      <c r="A11571" s="387">
        <v>42577</v>
      </c>
      <c r="B11571" s="387" t="s">
        <v>13344</v>
      </c>
      <c r="C11571" s="387" t="s">
        <v>8378</v>
      </c>
      <c r="D11571" s="387" t="s">
        <v>8367</v>
      </c>
      <c r="E11571" s="378" t="s">
        <v>15809</v>
      </c>
    </row>
    <row r="11572" spans="1:5">
      <c r="A11572" s="387">
        <v>20994</v>
      </c>
      <c r="B11572" s="387" t="s">
        <v>13345</v>
      </c>
      <c r="C11572" s="387" t="s">
        <v>8378</v>
      </c>
      <c r="D11572" s="387" t="s">
        <v>8367</v>
      </c>
      <c r="E11572" s="378" t="s">
        <v>15810</v>
      </c>
    </row>
    <row r="11573" spans="1:5">
      <c r="A11573" s="387">
        <v>7672</v>
      </c>
      <c r="B11573" s="387" t="s">
        <v>13346</v>
      </c>
      <c r="C11573" s="387" t="s">
        <v>8378</v>
      </c>
      <c r="D11573" s="387" t="s">
        <v>8367</v>
      </c>
      <c r="E11573" s="378" t="s">
        <v>15811</v>
      </c>
    </row>
    <row r="11574" spans="1:5">
      <c r="A11574" s="387">
        <v>20995</v>
      </c>
      <c r="B11574" s="387" t="s">
        <v>13347</v>
      </c>
      <c r="C11574" s="387" t="s">
        <v>8378</v>
      </c>
      <c r="D11574" s="387" t="s">
        <v>8367</v>
      </c>
      <c r="E11574" s="378" t="s">
        <v>15812</v>
      </c>
    </row>
    <row r="11575" spans="1:5">
      <c r="A11575" s="387">
        <v>7690</v>
      </c>
      <c r="B11575" s="387" t="s">
        <v>13348</v>
      </c>
      <c r="C11575" s="387" t="s">
        <v>8378</v>
      </c>
      <c r="D11575" s="387" t="s">
        <v>8367</v>
      </c>
      <c r="E11575" s="378" t="s">
        <v>15813</v>
      </c>
    </row>
    <row r="11576" spans="1:5">
      <c r="A11576" s="387">
        <v>20980</v>
      </c>
      <c r="B11576" s="387" t="s">
        <v>13349</v>
      </c>
      <c r="C11576" s="387" t="s">
        <v>8378</v>
      </c>
      <c r="D11576" s="387" t="s">
        <v>8367</v>
      </c>
      <c r="E11576" s="378" t="s">
        <v>15814</v>
      </c>
    </row>
    <row r="11577" spans="1:5">
      <c r="A11577" s="387">
        <v>7661</v>
      </c>
      <c r="B11577" s="387" t="s">
        <v>13350</v>
      </c>
      <c r="C11577" s="387" t="s">
        <v>8378</v>
      </c>
      <c r="D11577" s="387" t="s">
        <v>8367</v>
      </c>
      <c r="E11577" s="378" t="s">
        <v>15815</v>
      </c>
    </row>
    <row r="11578" spans="1:5">
      <c r="A11578" s="387">
        <v>21016</v>
      </c>
      <c r="B11578" s="387" t="s">
        <v>13351</v>
      </c>
      <c r="C11578" s="387" t="s">
        <v>8378</v>
      </c>
      <c r="D11578" s="387" t="s">
        <v>8367</v>
      </c>
      <c r="E11578" s="378" t="s">
        <v>15816</v>
      </c>
    </row>
    <row r="11579" spans="1:5">
      <c r="A11579" s="387">
        <v>21008</v>
      </c>
      <c r="B11579" s="387" t="s">
        <v>13352</v>
      </c>
      <c r="C11579" s="387" t="s">
        <v>8378</v>
      </c>
      <c r="D11579" s="387" t="s">
        <v>8367</v>
      </c>
      <c r="E11579" s="378" t="s">
        <v>14564</v>
      </c>
    </row>
    <row r="11580" spans="1:5">
      <c r="A11580" s="387">
        <v>21009</v>
      </c>
      <c r="B11580" s="387" t="s">
        <v>13354</v>
      </c>
      <c r="C11580" s="387" t="s">
        <v>8378</v>
      </c>
      <c r="D11580" s="387" t="s">
        <v>8367</v>
      </c>
      <c r="E11580" s="378" t="s">
        <v>15817</v>
      </c>
    </row>
    <row r="11581" spans="1:5">
      <c r="A11581" s="387">
        <v>21010</v>
      </c>
      <c r="B11581" s="387" t="s">
        <v>13355</v>
      </c>
      <c r="C11581" s="387" t="s">
        <v>8378</v>
      </c>
      <c r="D11581" s="387" t="s">
        <v>8367</v>
      </c>
      <c r="E11581" s="378" t="s">
        <v>15818</v>
      </c>
    </row>
    <row r="11582" spans="1:5">
      <c r="A11582" s="387">
        <v>21011</v>
      </c>
      <c r="B11582" s="387" t="s">
        <v>13356</v>
      </c>
      <c r="C11582" s="387" t="s">
        <v>8378</v>
      </c>
      <c r="D11582" s="387" t="s">
        <v>8367</v>
      </c>
      <c r="E11582" s="378" t="s">
        <v>13916</v>
      </c>
    </row>
    <row r="11583" spans="1:5">
      <c r="A11583" s="387">
        <v>21012</v>
      </c>
      <c r="B11583" s="387" t="s">
        <v>13357</v>
      </c>
      <c r="C11583" s="387" t="s">
        <v>8378</v>
      </c>
      <c r="D11583" s="387" t="s">
        <v>8367</v>
      </c>
      <c r="E11583" s="378" t="s">
        <v>14659</v>
      </c>
    </row>
    <row r="11584" spans="1:5">
      <c r="A11584" s="387">
        <v>21013</v>
      </c>
      <c r="B11584" s="387" t="s">
        <v>13358</v>
      </c>
      <c r="C11584" s="387" t="s">
        <v>8378</v>
      </c>
      <c r="D11584" s="387" t="s">
        <v>8367</v>
      </c>
      <c r="E11584" s="378" t="s">
        <v>15819</v>
      </c>
    </row>
    <row r="11585" spans="1:5">
      <c r="A11585" s="387">
        <v>21014</v>
      </c>
      <c r="B11585" s="387" t="s">
        <v>13359</v>
      </c>
      <c r="C11585" s="387" t="s">
        <v>8378</v>
      </c>
      <c r="D11585" s="387" t="s">
        <v>8367</v>
      </c>
      <c r="E11585" s="378" t="s">
        <v>15820</v>
      </c>
    </row>
    <row r="11586" spans="1:5">
      <c r="A11586" s="387">
        <v>21015</v>
      </c>
      <c r="B11586" s="387" t="s">
        <v>13360</v>
      </c>
      <c r="C11586" s="387" t="s">
        <v>8378</v>
      </c>
      <c r="D11586" s="387" t="s">
        <v>8367</v>
      </c>
      <c r="E11586" s="378" t="s">
        <v>5053</v>
      </c>
    </row>
    <row r="11587" spans="1:5">
      <c r="A11587" s="387">
        <v>7697</v>
      </c>
      <c r="B11587" s="387" t="s">
        <v>13361</v>
      </c>
      <c r="C11587" s="387" t="s">
        <v>8378</v>
      </c>
      <c r="D11587" s="387" t="s">
        <v>8367</v>
      </c>
      <c r="E11587" s="378" t="s">
        <v>15821</v>
      </c>
    </row>
    <row r="11588" spans="1:5">
      <c r="A11588" s="387">
        <v>7698</v>
      </c>
      <c r="B11588" s="387" t="s">
        <v>13362</v>
      </c>
      <c r="C11588" s="387" t="s">
        <v>8378</v>
      </c>
      <c r="D11588" s="387" t="s">
        <v>8367</v>
      </c>
      <c r="E11588" s="378" t="s">
        <v>11888</v>
      </c>
    </row>
    <row r="11589" spans="1:5">
      <c r="A11589" s="387">
        <v>7691</v>
      </c>
      <c r="B11589" s="387" t="s">
        <v>13363</v>
      </c>
      <c r="C11589" s="387" t="s">
        <v>8378</v>
      </c>
      <c r="D11589" s="387" t="s">
        <v>8367</v>
      </c>
      <c r="E11589" s="378" t="s">
        <v>4260</v>
      </c>
    </row>
    <row r="11590" spans="1:5">
      <c r="A11590" s="387">
        <v>40626</v>
      </c>
      <c r="B11590" s="387" t="s">
        <v>13364</v>
      </c>
      <c r="C11590" s="387" t="s">
        <v>8378</v>
      </c>
      <c r="D11590" s="387" t="s">
        <v>8367</v>
      </c>
      <c r="E11590" s="378" t="s">
        <v>4337</v>
      </c>
    </row>
    <row r="11591" spans="1:5">
      <c r="A11591" s="387">
        <v>7701</v>
      </c>
      <c r="B11591" s="387" t="s">
        <v>13365</v>
      </c>
      <c r="C11591" s="387" t="s">
        <v>8378</v>
      </c>
      <c r="D11591" s="387" t="s">
        <v>8367</v>
      </c>
      <c r="E11591" s="378" t="s">
        <v>15822</v>
      </c>
    </row>
    <row r="11592" spans="1:5">
      <c r="A11592" s="387">
        <v>7696</v>
      </c>
      <c r="B11592" s="387" t="s">
        <v>13366</v>
      </c>
      <c r="C11592" s="387" t="s">
        <v>8378</v>
      </c>
      <c r="D11592" s="387" t="s">
        <v>8367</v>
      </c>
      <c r="E11592" s="378" t="s">
        <v>15823</v>
      </c>
    </row>
    <row r="11593" spans="1:5">
      <c r="A11593" s="387">
        <v>7700</v>
      </c>
      <c r="B11593" s="387" t="s">
        <v>13367</v>
      </c>
      <c r="C11593" s="387" t="s">
        <v>8378</v>
      </c>
      <c r="D11593" s="387" t="s">
        <v>8367</v>
      </c>
      <c r="E11593" s="378" t="s">
        <v>4656</v>
      </c>
    </row>
    <row r="11594" spans="1:5">
      <c r="A11594" s="387">
        <v>7694</v>
      </c>
      <c r="B11594" s="387" t="s">
        <v>13368</v>
      </c>
      <c r="C11594" s="387" t="s">
        <v>8378</v>
      </c>
      <c r="D11594" s="387" t="s">
        <v>8367</v>
      </c>
      <c r="E11594" s="378" t="s">
        <v>15824</v>
      </c>
    </row>
    <row r="11595" spans="1:5">
      <c r="A11595" s="387">
        <v>7693</v>
      </c>
      <c r="B11595" s="387" t="s">
        <v>13369</v>
      </c>
      <c r="C11595" s="387" t="s">
        <v>8378</v>
      </c>
      <c r="D11595" s="387" t="s">
        <v>8367</v>
      </c>
      <c r="E11595" s="378" t="s">
        <v>15825</v>
      </c>
    </row>
    <row r="11596" spans="1:5">
      <c r="A11596" s="387">
        <v>7692</v>
      </c>
      <c r="B11596" s="387" t="s">
        <v>13370</v>
      </c>
      <c r="C11596" s="387" t="s">
        <v>8378</v>
      </c>
      <c r="D11596" s="387" t="s">
        <v>8367</v>
      </c>
      <c r="E11596" s="378" t="s">
        <v>15826</v>
      </c>
    </row>
    <row r="11597" spans="1:5">
      <c r="A11597" s="387">
        <v>7695</v>
      </c>
      <c r="B11597" s="387" t="s">
        <v>13371</v>
      </c>
      <c r="C11597" s="387" t="s">
        <v>8378</v>
      </c>
      <c r="D11597" s="387" t="s">
        <v>8367</v>
      </c>
      <c r="E11597" s="378" t="s">
        <v>15827</v>
      </c>
    </row>
    <row r="11598" spans="1:5">
      <c r="A11598" s="387">
        <v>13356</v>
      </c>
      <c r="B11598" s="387" t="s">
        <v>13372</v>
      </c>
      <c r="C11598" s="387" t="s">
        <v>8378</v>
      </c>
      <c r="D11598" s="387" t="s">
        <v>8367</v>
      </c>
      <c r="E11598" s="378" t="s">
        <v>13954</v>
      </c>
    </row>
    <row r="11599" spans="1:5">
      <c r="A11599" s="387">
        <v>36365</v>
      </c>
      <c r="B11599" s="387" t="s">
        <v>13373</v>
      </c>
      <c r="C11599" s="387" t="s">
        <v>8378</v>
      </c>
      <c r="D11599" s="387" t="s">
        <v>8367</v>
      </c>
      <c r="E11599" s="378" t="s">
        <v>15828</v>
      </c>
    </row>
    <row r="11600" spans="1:5">
      <c r="A11600" s="387">
        <v>41930</v>
      </c>
      <c r="B11600" s="387" t="s">
        <v>13374</v>
      </c>
      <c r="C11600" s="387" t="s">
        <v>8378</v>
      </c>
      <c r="D11600" s="387" t="s">
        <v>8367</v>
      </c>
      <c r="E11600" s="378" t="s">
        <v>15829</v>
      </c>
    </row>
    <row r="11601" spans="1:5">
      <c r="A11601" s="387">
        <v>41931</v>
      </c>
      <c r="B11601" s="387" t="s">
        <v>13375</v>
      </c>
      <c r="C11601" s="387" t="s">
        <v>8378</v>
      </c>
      <c r="D11601" s="387" t="s">
        <v>8367</v>
      </c>
      <c r="E11601" s="378" t="s">
        <v>15830</v>
      </c>
    </row>
    <row r="11602" spans="1:5">
      <c r="A11602" s="387">
        <v>41932</v>
      </c>
      <c r="B11602" s="387" t="s">
        <v>13376</v>
      </c>
      <c r="C11602" s="387" t="s">
        <v>8378</v>
      </c>
      <c r="D11602" s="387" t="s">
        <v>8367</v>
      </c>
      <c r="E11602" s="378" t="s">
        <v>15831</v>
      </c>
    </row>
    <row r="11603" spans="1:5">
      <c r="A11603" s="387">
        <v>41933</v>
      </c>
      <c r="B11603" s="387" t="s">
        <v>13377</v>
      </c>
      <c r="C11603" s="387" t="s">
        <v>8378</v>
      </c>
      <c r="D11603" s="387" t="s">
        <v>8367</v>
      </c>
      <c r="E11603" s="378" t="s">
        <v>15832</v>
      </c>
    </row>
    <row r="11604" spans="1:5">
      <c r="A11604" s="387">
        <v>41934</v>
      </c>
      <c r="B11604" s="387" t="s">
        <v>13378</v>
      </c>
      <c r="C11604" s="387" t="s">
        <v>8378</v>
      </c>
      <c r="D11604" s="387" t="s">
        <v>8367</v>
      </c>
      <c r="E11604" s="378" t="s">
        <v>15833</v>
      </c>
    </row>
    <row r="11605" spans="1:5">
      <c r="A11605" s="387">
        <v>41936</v>
      </c>
      <c r="B11605" s="387" t="s">
        <v>13379</v>
      </c>
      <c r="C11605" s="387" t="s">
        <v>8378</v>
      </c>
      <c r="D11605" s="387" t="s">
        <v>8367</v>
      </c>
      <c r="E11605" s="378" t="s">
        <v>15834</v>
      </c>
    </row>
    <row r="11606" spans="1:5">
      <c r="A11606" s="387">
        <v>41785</v>
      </c>
      <c r="B11606" s="387" t="s">
        <v>13380</v>
      </c>
      <c r="C11606" s="387" t="s">
        <v>8378</v>
      </c>
      <c r="D11606" s="387" t="s">
        <v>8367</v>
      </c>
      <c r="E11606" s="378" t="s">
        <v>15835</v>
      </c>
    </row>
    <row r="11607" spans="1:5">
      <c r="A11607" s="387">
        <v>41781</v>
      </c>
      <c r="B11607" s="387" t="s">
        <v>13381</v>
      </c>
      <c r="C11607" s="387" t="s">
        <v>8378</v>
      </c>
      <c r="D11607" s="387" t="s">
        <v>8367</v>
      </c>
      <c r="E11607" s="378" t="s">
        <v>15836</v>
      </c>
    </row>
    <row r="11608" spans="1:5">
      <c r="A11608" s="387">
        <v>41783</v>
      </c>
      <c r="B11608" s="387" t="s">
        <v>13382</v>
      </c>
      <c r="C11608" s="387" t="s">
        <v>8378</v>
      </c>
      <c r="D11608" s="387" t="s">
        <v>8367</v>
      </c>
      <c r="E11608" s="378" t="s">
        <v>15837</v>
      </c>
    </row>
    <row r="11609" spans="1:5">
      <c r="A11609" s="387">
        <v>41786</v>
      </c>
      <c r="B11609" s="387" t="s">
        <v>13383</v>
      </c>
      <c r="C11609" s="387" t="s">
        <v>8378</v>
      </c>
      <c r="D11609" s="387" t="s">
        <v>8367</v>
      </c>
      <c r="E11609" s="378" t="s">
        <v>15838</v>
      </c>
    </row>
    <row r="11610" spans="1:5">
      <c r="A11610" s="387">
        <v>41779</v>
      </c>
      <c r="B11610" s="387" t="s">
        <v>13384</v>
      </c>
      <c r="C11610" s="387" t="s">
        <v>8378</v>
      </c>
      <c r="D11610" s="387" t="s">
        <v>8367</v>
      </c>
      <c r="E11610" s="378" t="s">
        <v>15839</v>
      </c>
    </row>
    <row r="11611" spans="1:5">
      <c r="A11611" s="387">
        <v>41780</v>
      </c>
      <c r="B11611" s="387" t="s">
        <v>13385</v>
      </c>
      <c r="C11611" s="387" t="s">
        <v>8378</v>
      </c>
      <c r="D11611" s="387" t="s">
        <v>8367</v>
      </c>
      <c r="E11611" s="378" t="s">
        <v>15840</v>
      </c>
    </row>
    <row r="11612" spans="1:5">
      <c r="A11612" s="387">
        <v>41782</v>
      </c>
      <c r="B11612" s="387" t="s">
        <v>13386</v>
      </c>
      <c r="C11612" s="387" t="s">
        <v>8378</v>
      </c>
      <c r="D11612" s="387" t="s">
        <v>8367</v>
      </c>
      <c r="E11612" s="378" t="s">
        <v>15841</v>
      </c>
    </row>
    <row r="11613" spans="1:5">
      <c r="A11613" s="387">
        <v>38130</v>
      </c>
      <c r="B11613" s="387" t="s">
        <v>13387</v>
      </c>
      <c r="C11613" s="387" t="s">
        <v>8378</v>
      </c>
      <c r="D11613" s="387" t="s">
        <v>8349</v>
      </c>
      <c r="E11613" s="378" t="s">
        <v>20612</v>
      </c>
    </row>
    <row r="11614" spans="1:5">
      <c r="A11614" s="387">
        <v>21123</v>
      </c>
      <c r="B11614" s="387" t="s">
        <v>13388</v>
      </c>
      <c r="C11614" s="387" t="s">
        <v>8378</v>
      </c>
      <c r="D11614" s="387" t="s">
        <v>8352</v>
      </c>
      <c r="E11614" s="378" t="s">
        <v>247</v>
      </c>
    </row>
    <row r="11615" spans="1:5">
      <c r="A11615" s="387">
        <v>21124</v>
      </c>
      <c r="B11615" s="387" t="s">
        <v>13389</v>
      </c>
      <c r="C11615" s="387" t="s">
        <v>8378</v>
      </c>
      <c r="D11615" s="387" t="s">
        <v>8349</v>
      </c>
      <c r="E11615" s="378" t="s">
        <v>5416</v>
      </c>
    </row>
    <row r="11616" spans="1:5">
      <c r="A11616" s="387">
        <v>21125</v>
      </c>
      <c r="B11616" s="387" t="s">
        <v>13390</v>
      </c>
      <c r="C11616" s="387" t="s">
        <v>8378</v>
      </c>
      <c r="D11616" s="387" t="s">
        <v>8349</v>
      </c>
      <c r="E11616" s="378" t="s">
        <v>16290</v>
      </c>
    </row>
    <row r="11617" spans="1:5">
      <c r="A11617" s="387">
        <v>38028</v>
      </c>
      <c r="B11617" s="387" t="s">
        <v>13391</v>
      </c>
      <c r="C11617" s="387" t="s">
        <v>8378</v>
      </c>
      <c r="D11617" s="387" t="s">
        <v>8349</v>
      </c>
      <c r="E11617" s="378" t="s">
        <v>20613</v>
      </c>
    </row>
    <row r="11618" spans="1:5">
      <c r="A11618" s="387">
        <v>38029</v>
      </c>
      <c r="B11618" s="387" t="s">
        <v>13392</v>
      </c>
      <c r="C11618" s="387" t="s">
        <v>8378</v>
      </c>
      <c r="D11618" s="387" t="s">
        <v>8349</v>
      </c>
      <c r="E11618" s="378" t="s">
        <v>17739</v>
      </c>
    </row>
    <row r="11619" spans="1:5">
      <c r="A11619" s="387">
        <v>38030</v>
      </c>
      <c r="B11619" s="387" t="s">
        <v>13393</v>
      </c>
      <c r="C11619" s="387" t="s">
        <v>8378</v>
      </c>
      <c r="D11619" s="387" t="s">
        <v>8349</v>
      </c>
      <c r="E11619" s="378" t="s">
        <v>20614</v>
      </c>
    </row>
    <row r="11620" spans="1:5">
      <c r="A11620" s="387">
        <v>38031</v>
      </c>
      <c r="B11620" s="387" t="s">
        <v>13394</v>
      </c>
      <c r="C11620" s="387" t="s">
        <v>8378</v>
      </c>
      <c r="D11620" s="387" t="s">
        <v>8349</v>
      </c>
      <c r="E11620" s="378" t="s">
        <v>18680</v>
      </c>
    </row>
    <row r="11621" spans="1:5">
      <c r="A11621" s="387">
        <v>39735</v>
      </c>
      <c r="B11621" s="387" t="s">
        <v>13395</v>
      </c>
      <c r="C11621" s="387" t="s">
        <v>8378</v>
      </c>
      <c r="D11621" s="387" t="s">
        <v>8349</v>
      </c>
      <c r="E11621" s="378" t="s">
        <v>15842</v>
      </c>
    </row>
    <row r="11622" spans="1:5">
      <c r="A11622" s="387">
        <v>39734</v>
      </c>
      <c r="B11622" s="387" t="s">
        <v>13396</v>
      </c>
      <c r="C11622" s="387" t="s">
        <v>8378</v>
      </c>
      <c r="D11622" s="387" t="s">
        <v>8349</v>
      </c>
      <c r="E11622" s="378" t="s">
        <v>20615</v>
      </c>
    </row>
    <row r="11623" spans="1:5">
      <c r="A11623" s="387">
        <v>39736</v>
      </c>
      <c r="B11623" s="387" t="s">
        <v>13397</v>
      </c>
      <c r="C11623" s="387" t="s">
        <v>8378</v>
      </c>
      <c r="D11623" s="387" t="s">
        <v>8349</v>
      </c>
      <c r="E11623" s="378" t="s">
        <v>15843</v>
      </c>
    </row>
    <row r="11624" spans="1:5">
      <c r="A11624" s="387">
        <v>39737</v>
      </c>
      <c r="B11624" s="387" t="s">
        <v>13398</v>
      </c>
      <c r="C11624" s="387" t="s">
        <v>8378</v>
      </c>
      <c r="D11624" s="387" t="s">
        <v>8349</v>
      </c>
      <c r="E11624" s="378" t="s">
        <v>4669</v>
      </c>
    </row>
    <row r="11625" spans="1:5">
      <c r="A11625" s="387">
        <v>39738</v>
      </c>
      <c r="B11625" s="387" t="s">
        <v>13399</v>
      </c>
      <c r="C11625" s="387" t="s">
        <v>8378</v>
      </c>
      <c r="D11625" s="387" t="s">
        <v>8349</v>
      </c>
      <c r="E11625" s="378" t="s">
        <v>7827</v>
      </c>
    </row>
    <row r="11626" spans="1:5">
      <c r="A11626" s="387">
        <v>39739</v>
      </c>
      <c r="B11626" s="387" t="s">
        <v>13400</v>
      </c>
      <c r="C11626" s="387" t="s">
        <v>8378</v>
      </c>
      <c r="D11626" s="387" t="s">
        <v>8349</v>
      </c>
      <c r="E11626" s="378" t="s">
        <v>20616</v>
      </c>
    </row>
    <row r="11627" spans="1:5">
      <c r="A11627" s="387">
        <v>39733</v>
      </c>
      <c r="B11627" s="387" t="s">
        <v>13401</v>
      </c>
      <c r="C11627" s="387" t="s">
        <v>8378</v>
      </c>
      <c r="D11627" s="387" t="s">
        <v>8349</v>
      </c>
      <c r="E11627" s="378" t="s">
        <v>20617</v>
      </c>
    </row>
    <row r="11628" spans="1:5">
      <c r="A11628" s="387">
        <v>39854</v>
      </c>
      <c r="B11628" s="387" t="s">
        <v>13402</v>
      </c>
      <c r="C11628" s="387" t="s">
        <v>8378</v>
      </c>
      <c r="D11628" s="387" t="s">
        <v>8349</v>
      </c>
      <c r="E11628" s="378" t="s">
        <v>20618</v>
      </c>
    </row>
    <row r="11629" spans="1:5">
      <c r="A11629" s="387">
        <v>39740</v>
      </c>
      <c r="B11629" s="387" t="s">
        <v>13403</v>
      </c>
      <c r="C11629" s="387" t="s">
        <v>8378</v>
      </c>
      <c r="D11629" s="387" t="s">
        <v>8349</v>
      </c>
      <c r="E11629" s="378" t="s">
        <v>15844</v>
      </c>
    </row>
    <row r="11630" spans="1:5">
      <c r="A11630" s="387">
        <v>39741</v>
      </c>
      <c r="B11630" s="387" t="s">
        <v>13404</v>
      </c>
      <c r="C11630" s="387" t="s">
        <v>8378</v>
      </c>
      <c r="D11630" s="387" t="s">
        <v>8349</v>
      </c>
      <c r="E11630" s="378" t="s">
        <v>3186</v>
      </c>
    </row>
    <row r="11631" spans="1:5">
      <c r="A11631" s="387">
        <v>39853</v>
      </c>
      <c r="B11631" s="387" t="s">
        <v>13405</v>
      </c>
      <c r="C11631" s="387" t="s">
        <v>8378</v>
      </c>
      <c r="D11631" s="387" t="s">
        <v>8349</v>
      </c>
      <c r="E11631" s="378" t="s">
        <v>4045</v>
      </c>
    </row>
    <row r="11632" spans="1:5">
      <c r="A11632" s="387">
        <v>39742</v>
      </c>
      <c r="B11632" s="387" t="s">
        <v>13406</v>
      </c>
      <c r="C11632" s="387" t="s">
        <v>8378</v>
      </c>
      <c r="D11632" s="387" t="s">
        <v>8349</v>
      </c>
      <c r="E11632" s="378" t="s">
        <v>17691</v>
      </c>
    </row>
    <row r="11633" spans="1:5">
      <c r="A11633" s="387">
        <v>39749</v>
      </c>
      <c r="B11633" s="387" t="s">
        <v>13407</v>
      </c>
      <c r="C11633" s="387" t="s">
        <v>8378</v>
      </c>
      <c r="D11633" s="387" t="s">
        <v>8367</v>
      </c>
      <c r="E11633" s="378" t="s">
        <v>1917</v>
      </c>
    </row>
    <row r="11634" spans="1:5">
      <c r="A11634" s="387">
        <v>39751</v>
      </c>
      <c r="B11634" s="387" t="s">
        <v>13408</v>
      </c>
      <c r="C11634" s="387" t="s">
        <v>8378</v>
      </c>
      <c r="D11634" s="387" t="s">
        <v>8367</v>
      </c>
      <c r="E11634" s="378" t="s">
        <v>2490</v>
      </c>
    </row>
    <row r="11635" spans="1:5">
      <c r="A11635" s="387">
        <v>39750</v>
      </c>
      <c r="B11635" s="387" t="s">
        <v>13409</v>
      </c>
      <c r="C11635" s="387" t="s">
        <v>8378</v>
      </c>
      <c r="D11635" s="387" t="s">
        <v>8367</v>
      </c>
      <c r="E11635" s="378" t="s">
        <v>15845</v>
      </c>
    </row>
    <row r="11636" spans="1:5">
      <c r="A11636" s="387">
        <v>39747</v>
      </c>
      <c r="B11636" s="387" t="s">
        <v>13410</v>
      </c>
      <c r="C11636" s="387" t="s">
        <v>8378</v>
      </c>
      <c r="D11636" s="387" t="s">
        <v>8367</v>
      </c>
      <c r="E11636" s="378" t="s">
        <v>14933</v>
      </c>
    </row>
    <row r="11637" spans="1:5">
      <c r="A11637" s="387">
        <v>39753</v>
      </c>
      <c r="B11637" s="387" t="s">
        <v>13411</v>
      </c>
      <c r="C11637" s="387" t="s">
        <v>8378</v>
      </c>
      <c r="D11637" s="387" t="s">
        <v>8367</v>
      </c>
      <c r="E11637" s="378" t="s">
        <v>15846</v>
      </c>
    </row>
    <row r="11638" spans="1:5">
      <c r="A11638" s="387">
        <v>39754</v>
      </c>
      <c r="B11638" s="387" t="s">
        <v>13412</v>
      </c>
      <c r="C11638" s="387" t="s">
        <v>8378</v>
      </c>
      <c r="D11638" s="387" t="s">
        <v>8367</v>
      </c>
      <c r="E11638" s="378" t="s">
        <v>5151</v>
      </c>
    </row>
    <row r="11639" spans="1:5">
      <c r="A11639" s="387">
        <v>39748</v>
      </c>
      <c r="B11639" s="387" t="s">
        <v>13413</v>
      </c>
      <c r="C11639" s="387" t="s">
        <v>8378</v>
      </c>
      <c r="D11639" s="387" t="s">
        <v>8367</v>
      </c>
      <c r="E11639" s="378" t="s">
        <v>15847</v>
      </c>
    </row>
    <row r="11640" spans="1:5">
      <c r="A11640" s="387">
        <v>39755</v>
      </c>
      <c r="B11640" s="387" t="s">
        <v>13414</v>
      </c>
      <c r="C11640" s="387" t="s">
        <v>8378</v>
      </c>
      <c r="D11640" s="387" t="s">
        <v>8367</v>
      </c>
      <c r="E11640" s="378" t="s">
        <v>15848</v>
      </c>
    </row>
    <row r="11641" spans="1:5">
      <c r="A11641" s="387">
        <v>12742</v>
      </c>
      <c r="B11641" s="387" t="s">
        <v>13415</v>
      </c>
      <c r="C11641" s="387" t="s">
        <v>8378</v>
      </c>
      <c r="D11641" s="387" t="s">
        <v>8367</v>
      </c>
      <c r="E11641" s="378" t="s">
        <v>15849</v>
      </c>
    </row>
    <row r="11642" spans="1:5">
      <c r="A11642" s="387">
        <v>12713</v>
      </c>
      <c r="B11642" s="387" t="s">
        <v>13416</v>
      </c>
      <c r="C11642" s="387" t="s">
        <v>8378</v>
      </c>
      <c r="D11642" s="387" t="s">
        <v>8367</v>
      </c>
      <c r="E11642" s="378" t="s">
        <v>4221</v>
      </c>
    </row>
    <row r="11643" spans="1:5">
      <c r="A11643" s="387">
        <v>12743</v>
      </c>
      <c r="B11643" s="387" t="s">
        <v>13417</v>
      </c>
      <c r="C11643" s="387" t="s">
        <v>8378</v>
      </c>
      <c r="D11643" s="387" t="s">
        <v>8367</v>
      </c>
      <c r="E11643" s="378" t="s">
        <v>7162</v>
      </c>
    </row>
    <row r="11644" spans="1:5">
      <c r="A11644" s="387">
        <v>12744</v>
      </c>
      <c r="B11644" s="387" t="s">
        <v>13418</v>
      </c>
      <c r="C11644" s="387" t="s">
        <v>8378</v>
      </c>
      <c r="D11644" s="387" t="s">
        <v>8367</v>
      </c>
      <c r="E11644" s="378" t="s">
        <v>15463</v>
      </c>
    </row>
    <row r="11645" spans="1:5">
      <c r="A11645" s="387">
        <v>12745</v>
      </c>
      <c r="B11645" s="387" t="s">
        <v>13419</v>
      </c>
      <c r="C11645" s="387" t="s">
        <v>8378</v>
      </c>
      <c r="D11645" s="387" t="s">
        <v>8367</v>
      </c>
      <c r="E11645" s="378" t="s">
        <v>15069</v>
      </c>
    </row>
    <row r="11646" spans="1:5">
      <c r="A11646" s="387">
        <v>12746</v>
      </c>
      <c r="B11646" s="387" t="s">
        <v>13420</v>
      </c>
      <c r="C11646" s="387" t="s">
        <v>8378</v>
      </c>
      <c r="D11646" s="387" t="s">
        <v>8367</v>
      </c>
      <c r="E11646" s="378" t="s">
        <v>15850</v>
      </c>
    </row>
    <row r="11647" spans="1:5">
      <c r="A11647" s="387">
        <v>12747</v>
      </c>
      <c r="B11647" s="387" t="s">
        <v>13421</v>
      </c>
      <c r="C11647" s="387" t="s">
        <v>8378</v>
      </c>
      <c r="D11647" s="387" t="s">
        <v>8367</v>
      </c>
      <c r="E11647" s="378" t="s">
        <v>15851</v>
      </c>
    </row>
    <row r="11648" spans="1:5">
      <c r="A11648" s="387">
        <v>12748</v>
      </c>
      <c r="B11648" s="387" t="s">
        <v>13422</v>
      </c>
      <c r="C11648" s="387" t="s">
        <v>8378</v>
      </c>
      <c r="D11648" s="387" t="s">
        <v>8367</v>
      </c>
      <c r="E11648" s="378" t="s">
        <v>15852</v>
      </c>
    </row>
    <row r="11649" spans="1:5">
      <c r="A11649" s="387">
        <v>12749</v>
      </c>
      <c r="B11649" s="387" t="s">
        <v>13423</v>
      </c>
      <c r="C11649" s="387" t="s">
        <v>8378</v>
      </c>
      <c r="D11649" s="387" t="s">
        <v>8367</v>
      </c>
      <c r="E11649" s="378" t="s">
        <v>15853</v>
      </c>
    </row>
    <row r="11650" spans="1:5">
      <c r="A11650" s="387">
        <v>39726</v>
      </c>
      <c r="B11650" s="387" t="s">
        <v>13424</v>
      </c>
      <c r="C11650" s="387" t="s">
        <v>8378</v>
      </c>
      <c r="D11650" s="387" t="s">
        <v>8367</v>
      </c>
      <c r="E11650" s="378" t="s">
        <v>15854</v>
      </c>
    </row>
    <row r="11651" spans="1:5">
      <c r="A11651" s="387">
        <v>39728</v>
      </c>
      <c r="B11651" s="387" t="s">
        <v>13425</v>
      </c>
      <c r="C11651" s="387" t="s">
        <v>8378</v>
      </c>
      <c r="D11651" s="387" t="s">
        <v>8367</v>
      </c>
      <c r="E11651" s="378" t="s">
        <v>15855</v>
      </c>
    </row>
    <row r="11652" spans="1:5">
      <c r="A11652" s="387">
        <v>39727</v>
      </c>
      <c r="B11652" s="387" t="s">
        <v>13426</v>
      </c>
      <c r="C11652" s="387" t="s">
        <v>8378</v>
      </c>
      <c r="D11652" s="387" t="s">
        <v>8367</v>
      </c>
      <c r="E11652" s="378" t="s">
        <v>15856</v>
      </c>
    </row>
    <row r="11653" spans="1:5">
      <c r="A11653" s="387">
        <v>39724</v>
      </c>
      <c r="B11653" s="387" t="s">
        <v>13427</v>
      </c>
      <c r="C11653" s="387" t="s">
        <v>8378</v>
      </c>
      <c r="D11653" s="387" t="s">
        <v>8367</v>
      </c>
      <c r="E11653" s="378" t="s">
        <v>15857</v>
      </c>
    </row>
    <row r="11654" spans="1:5">
      <c r="A11654" s="387">
        <v>39729</v>
      </c>
      <c r="B11654" s="387" t="s">
        <v>13428</v>
      </c>
      <c r="C11654" s="387" t="s">
        <v>8378</v>
      </c>
      <c r="D11654" s="387" t="s">
        <v>8367</v>
      </c>
      <c r="E11654" s="378" t="s">
        <v>15858</v>
      </c>
    </row>
    <row r="11655" spans="1:5">
      <c r="A11655" s="387">
        <v>39730</v>
      </c>
      <c r="B11655" s="387" t="s">
        <v>13429</v>
      </c>
      <c r="C11655" s="387" t="s">
        <v>8378</v>
      </c>
      <c r="D11655" s="387" t="s">
        <v>8367</v>
      </c>
      <c r="E11655" s="378" t="s">
        <v>15859</v>
      </c>
    </row>
    <row r="11656" spans="1:5">
      <c r="A11656" s="387">
        <v>39731</v>
      </c>
      <c r="B11656" s="387" t="s">
        <v>13430</v>
      </c>
      <c r="C11656" s="387" t="s">
        <v>8378</v>
      </c>
      <c r="D11656" s="387" t="s">
        <v>8367</v>
      </c>
      <c r="E11656" s="378" t="s">
        <v>15860</v>
      </c>
    </row>
    <row r="11657" spans="1:5">
      <c r="A11657" s="387">
        <v>39725</v>
      </c>
      <c r="B11657" s="387" t="s">
        <v>13431</v>
      </c>
      <c r="C11657" s="387" t="s">
        <v>8378</v>
      </c>
      <c r="D11657" s="387" t="s">
        <v>8367</v>
      </c>
      <c r="E11657" s="378" t="s">
        <v>15861</v>
      </c>
    </row>
    <row r="11658" spans="1:5">
      <c r="A11658" s="387">
        <v>39732</v>
      </c>
      <c r="B11658" s="387" t="s">
        <v>13432</v>
      </c>
      <c r="C11658" s="387" t="s">
        <v>8378</v>
      </c>
      <c r="D11658" s="387" t="s">
        <v>8367</v>
      </c>
      <c r="E11658" s="378" t="s">
        <v>15862</v>
      </c>
    </row>
    <row r="11659" spans="1:5">
      <c r="A11659" s="387">
        <v>39660</v>
      </c>
      <c r="B11659" s="387" t="s">
        <v>13433</v>
      </c>
      <c r="C11659" s="387" t="s">
        <v>8378</v>
      </c>
      <c r="D11659" s="387" t="s">
        <v>8367</v>
      </c>
      <c r="E11659" s="378" t="s">
        <v>15863</v>
      </c>
    </row>
    <row r="11660" spans="1:5">
      <c r="A11660" s="387">
        <v>39662</v>
      </c>
      <c r="B11660" s="387" t="s">
        <v>13434</v>
      </c>
      <c r="C11660" s="387" t="s">
        <v>8378</v>
      </c>
      <c r="D11660" s="387" t="s">
        <v>8367</v>
      </c>
      <c r="E11660" s="378" t="s">
        <v>4714</v>
      </c>
    </row>
    <row r="11661" spans="1:5">
      <c r="A11661" s="387">
        <v>39661</v>
      </c>
      <c r="B11661" s="387" t="s">
        <v>13435</v>
      </c>
      <c r="C11661" s="387" t="s">
        <v>8378</v>
      </c>
      <c r="D11661" s="387" t="s">
        <v>8367</v>
      </c>
      <c r="E11661" s="378" t="s">
        <v>3381</v>
      </c>
    </row>
    <row r="11662" spans="1:5">
      <c r="A11662" s="387">
        <v>39666</v>
      </c>
      <c r="B11662" s="387" t="s">
        <v>13437</v>
      </c>
      <c r="C11662" s="387" t="s">
        <v>8378</v>
      </c>
      <c r="D11662" s="387" t="s">
        <v>8367</v>
      </c>
      <c r="E11662" s="378" t="s">
        <v>15864</v>
      </c>
    </row>
    <row r="11663" spans="1:5">
      <c r="A11663" s="387">
        <v>39664</v>
      </c>
      <c r="B11663" s="387" t="s">
        <v>13438</v>
      </c>
      <c r="C11663" s="387" t="s">
        <v>8378</v>
      </c>
      <c r="D11663" s="387" t="s">
        <v>8367</v>
      </c>
      <c r="E11663" s="378" t="s">
        <v>15865</v>
      </c>
    </row>
    <row r="11664" spans="1:5">
      <c r="A11664" s="387">
        <v>39663</v>
      </c>
      <c r="B11664" s="387" t="s">
        <v>13440</v>
      </c>
      <c r="C11664" s="387" t="s">
        <v>8378</v>
      </c>
      <c r="D11664" s="387" t="s">
        <v>8367</v>
      </c>
      <c r="E11664" s="378" t="s">
        <v>15866</v>
      </c>
    </row>
    <row r="11665" spans="1:5">
      <c r="A11665" s="387">
        <v>39665</v>
      </c>
      <c r="B11665" s="387" t="s">
        <v>13441</v>
      </c>
      <c r="C11665" s="387" t="s">
        <v>8378</v>
      </c>
      <c r="D11665" s="387" t="s">
        <v>8367</v>
      </c>
      <c r="E11665" s="378" t="s">
        <v>15867</v>
      </c>
    </row>
    <row r="11666" spans="1:5">
      <c r="A11666" s="387">
        <v>39752</v>
      </c>
      <c r="B11666" s="387" t="s">
        <v>13442</v>
      </c>
      <c r="C11666" s="387" t="s">
        <v>8378</v>
      </c>
      <c r="D11666" s="387" t="s">
        <v>8367</v>
      </c>
      <c r="E11666" s="378" t="s">
        <v>15868</v>
      </c>
    </row>
    <row r="11667" spans="1:5">
      <c r="A11667" s="387">
        <v>7725</v>
      </c>
      <c r="B11667" s="387" t="s">
        <v>13443</v>
      </c>
      <c r="C11667" s="387" t="s">
        <v>8378</v>
      </c>
      <c r="D11667" s="387" t="s">
        <v>8352</v>
      </c>
      <c r="E11667" s="378" t="s">
        <v>15869</v>
      </c>
    </row>
    <row r="11668" spans="1:5">
      <c r="A11668" s="387">
        <v>7753</v>
      </c>
      <c r="B11668" s="387" t="s">
        <v>13444</v>
      </c>
      <c r="C11668" s="387" t="s">
        <v>8378</v>
      </c>
      <c r="D11668" s="387" t="s">
        <v>8349</v>
      </c>
      <c r="E11668" s="378" t="s">
        <v>20619</v>
      </c>
    </row>
    <row r="11669" spans="1:5">
      <c r="A11669" s="387">
        <v>13256</v>
      </c>
      <c r="B11669" s="387" t="s">
        <v>13445</v>
      </c>
      <c r="C11669" s="387" t="s">
        <v>8378</v>
      </c>
      <c r="D11669" s="387" t="s">
        <v>8349</v>
      </c>
      <c r="E11669" s="378" t="s">
        <v>20620</v>
      </c>
    </row>
    <row r="11670" spans="1:5">
      <c r="A11670" s="387">
        <v>7757</v>
      </c>
      <c r="B11670" s="387" t="s">
        <v>13446</v>
      </c>
      <c r="C11670" s="387" t="s">
        <v>8378</v>
      </c>
      <c r="D11670" s="387" t="s">
        <v>8349</v>
      </c>
      <c r="E11670" s="378" t="s">
        <v>20621</v>
      </c>
    </row>
    <row r="11671" spans="1:5">
      <c r="A11671" s="387">
        <v>7758</v>
      </c>
      <c r="B11671" s="387" t="s">
        <v>13447</v>
      </c>
      <c r="C11671" s="387" t="s">
        <v>8378</v>
      </c>
      <c r="D11671" s="387" t="s">
        <v>8349</v>
      </c>
      <c r="E11671" s="378" t="s">
        <v>20622</v>
      </c>
    </row>
    <row r="11672" spans="1:5">
      <c r="A11672" s="387">
        <v>7759</v>
      </c>
      <c r="B11672" s="387" t="s">
        <v>13448</v>
      </c>
      <c r="C11672" s="387" t="s">
        <v>8378</v>
      </c>
      <c r="D11672" s="387" t="s">
        <v>8349</v>
      </c>
      <c r="E11672" s="378" t="s">
        <v>20623</v>
      </c>
    </row>
    <row r="11673" spans="1:5">
      <c r="A11673" s="387">
        <v>40334</v>
      </c>
      <c r="B11673" s="387" t="s">
        <v>13449</v>
      </c>
      <c r="C11673" s="387" t="s">
        <v>8378</v>
      </c>
      <c r="D11673" s="387" t="s">
        <v>8349</v>
      </c>
      <c r="E11673" s="378" t="s">
        <v>15870</v>
      </c>
    </row>
    <row r="11674" spans="1:5">
      <c r="A11674" s="387">
        <v>7745</v>
      </c>
      <c r="B11674" s="387" t="s">
        <v>13450</v>
      </c>
      <c r="C11674" s="387" t="s">
        <v>8378</v>
      </c>
      <c r="D11674" s="387" t="s">
        <v>8349</v>
      </c>
      <c r="E11674" s="378" t="s">
        <v>20624</v>
      </c>
    </row>
    <row r="11675" spans="1:5">
      <c r="A11675" s="387">
        <v>7714</v>
      </c>
      <c r="B11675" s="387" t="s">
        <v>13451</v>
      </c>
      <c r="C11675" s="387" t="s">
        <v>8378</v>
      </c>
      <c r="D11675" s="387" t="s">
        <v>8349</v>
      </c>
      <c r="E11675" s="378" t="s">
        <v>17693</v>
      </c>
    </row>
    <row r="11676" spans="1:5">
      <c r="A11676" s="387">
        <v>7742</v>
      </c>
      <c r="B11676" s="387" t="s">
        <v>13452</v>
      </c>
      <c r="C11676" s="387" t="s">
        <v>8378</v>
      </c>
      <c r="D11676" s="387" t="s">
        <v>8349</v>
      </c>
      <c r="E11676" s="378" t="s">
        <v>20625</v>
      </c>
    </row>
    <row r="11677" spans="1:5">
      <c r="A11677" s="387">
        <v>7750</v>
      </c>
      <c r="B11677" s="387" t="s">
        <v>13453</v>
      </c>
      <c r="C11677" s="387" t="s">
        <v>8378</v>
      </c>
      <c r="D11677" s="387" t="s">
        <v>8349</v>
      </c>
      <c r="E11677" s="378" t="s">
        <v>20626</v>
      </c>
    </row>
    <row r="11678" spans="1:5">
      <c r="A11678" s="387">
        <v>7756</v>
      </c>
      <c r="B11678" s="387" t="s">
        <v>13454</v>
      </c>
      <c r="C11678" s="387" t="s">
        <v>8378</v>
      </c>
      <c r="D11678" s="387" t="s">
        <v>8349</v>
      </c>
      <c r="E11678" s="378" t="s">
        <v>20627</v>
      </c>
    </row>
    <row r="11679" spans="1:5">
      <c r="A11679" s="387">
        <v>7765</v>
      </c>
      <c r="B11679" s="387" t="s">
        <v>13455</v>
      </c>
      <c r="C11679" s="387" t="s">
        <v>8378</v>
      </c>
      <c r="D11679" s="387" t="s">
        <v>8349</v>
      </c>
      <c r="E11679" s="378" t="s">
        <v>20628</v>
      </c>
    </row>
    <row r="11680" spans="1:5">
      <c r="A11680" s="387">
        <v>12569</v>
      </c>
      <c r="B11680" s="387" t="s">
        <v>13456</v>
      </c>
      <c r="C11680" s="387" t="s">
        <v>8378</v>
      </c>
      <c r="D11680" s="387" t="s">
        <v>8349</v>
      </c>
      <c r="E11680" s="378" t="s">
        <v>20629</v>
      </c>
    </row>
    <row r="11681" spans="1:5">
      <c r="A11681" s="387">
        <v>7766</v>
      </c>
      <c r="B11681" s="387" t="s">
        <v>13457</v>
      </c>
      <c r="C11681" s="387" t="s">
        <v>8378</v>
      </c>
      <c r="D11681" s="387" t="s">
        <v>8349</v>
      </c>
      <c r="E11681" s="378" t="s">
        <v>20630</v>
      </c>
    </row>
    <row r="11682" spans="1:5">
      <c r="A11682" s="387">
        <v>7767</v>
      </c>
      <c r="B11682" s="387" t="s">
        <v>13458</v>
      </c>
      <c r="C11682" s="387" t="s">
        <v>8378</v>
      </c>
      <c r="D11682" s="387" t="s">
        <v>8349</v>
      </c>
      <c r="E11682" s="378" t="s">
        <v>20631</v>
      </c>
    </row>
    <row r="11683" spans="1:5">
      <c r="A11683" s="387">
        <v>7727</v>
      </c>
      <c r="B11683" s="387" t="s">
        <v>13459</v>
      </c>
      <c r="C11683" s="387" t="s">
        <v>8378</v>
      </c>
      <c r="D11683" s="387" t="s">
        <v>8349</v>
      </c>
      <c r="E11683" s="378" t="s">
        <v>20632</v>
      </c>
    </row>
    <row r="11684" spans="1:5">
      <c r="A11684" s="387">
        <v>7760</v>
      </c>
      <c r="B11684" s="387" t="s">
        <v>13460</v>
      </c>
      <c r="C11684" s="387" t="s">
        <v>8378</v>
      </c>
      <c r="D11684" s="387" t="s">
        <v>8349</v>
      </c>
      <c r="E11684" s="378" t="s">
        <v>20481</v>
      </c>
    </row>
    <row r="11685" spans="1:5">
      <c r="A11685" s="387">
        <v>7761</v>
      </c>
      <c r="B11685" s="387" t="s">
        <v>13461</v>
      </c>
      <c r="C11685" s="387" t="s">
        <v>8378</v>
      </c>
      <c r="D11685" s="387" t="s">
        <v>8349</v>
      </c>
      <c r="E11685" s="378" t="s">
        <v>20633</v>
      </c>
    </row>
    <row r="11686" spans="1:5">
      <c r="A11686" s="387">
        <v>7752</v>
      </c>
      <c r="B11686" s="387" t="s">
        <v>13462</v>
      </c>
      <c r="C11686" s="387" t="s">
        <v>8378</v>
      </c>
      <c r="D11686" s="387" t="s">
        <v>8349</v>
      </c>
      <c r="E11686" s="378" t="s">
        <v>17381</v>
      </c>
    </row>
    <row r="11687" spans="1:5">
      <c r="A11687" s="387">
        <v>7762</v>
      </c>
      <c r="B11687" s="387" t="s">
        <v>13463</v>
      </c>
      <c r="C11687" s="387" t="s">
        <v>8378</v>
      </c>
      <c r="D11687" s="387" t="s">
        <v>8349</v>
      </c>
      <c r="E11687" s="378" t="s">
        <v>20634</v>
      </c>
    </row>
    <row r="11688" spans="1:5">
      <c r="A11688" s="387">
        <v>7722</v>
      </c>
      <c r="B11688" s="387" t="s">
        <v>13464</v>
      </c>
      <c r="C11688" s="387" t="s">
        <v>8378</v>
      </c>
      <c r="D11688" s="387" t="s">
        <v>8349</v>
      </c>
      <c r="E11688" s="378" t="s">
        <v>20635</v>
      </c>
    </row>
    <row r="11689" spans="1:5">
      <c r="A11689" s="387">
        <v>7763</v>
      </c>
      <c r="B11689" s="387" t="s">
        <v>13465</v>
      </c>
      <c r="C11689" s="387" t="s">
        <v>8378</v>
      </c>
      <c r="D11689" s="387" t="s">
        <v>8349</v>
      </c>
      <c r="E11689" s="378" t="s">
        <v>19619</v>
      </c>
    </row>
    <row r="11690" spans="1:5">
      <c r="A11690" s="387">
        <v>7764</v>
      </c>
      <c r="B11690" s="387" t="s">
        <v>13466</v>
      </c>
      <c r="C11690" s="387" t="s">
        <v>8378</v>
      </c>
      <c r="D11690" s="387" t="s">
        <v>8349</v>
      </c>
      <c r="E11690" s="378" t="s">
        <v>20636</v>
      </c>
    </row>
    <row r="11691" spans="1:5">
      <c r="A11691" s="387">
        <v>12572</v>
      </c>
      <c r="B11691" s="387" t="s">
        <v>13467</v>
      </c>
      <c r="C11691" s="387" t="s">
        <v>8378</v>
      </c>
      <c r="D11691" s="387" t="s">
        <v>8349</v>
      </c>
      <c r="E11691" s="378" t="s">
        <v>20620</v>
      </c>
    </row>
    <row r="11692" spans="1:5">
      <c r="A11692" s="387">
        <v>12573</v>
      </c>
      <c r="B11692" s="387" t="s">
        <v>13468</v>
      </c>
      <c r="C11692" s="387" t="s">
        <v>8378</v>
      </c>
      <c r="D11692" s="387" t="s">
        <v>8349</v>
      </c>
      <c r="E11692" s="378" t="s">
        <v>20637</v>
      </c>
    </row>
    <row r="11693" spans="1:5">
      <c r="A11693" s="387">
        <v>12574</v>
      </c>
      <c r="B11693" s="387" t="s">
        <v>13469</v>
      </c>
      <c r="C11693" s="387" t="s">
        <v>8378</v>
      </c>
      <c r="D11693" s="387" t="s">
        <v>8349</v>
      </c>
      <c r="E11693" s="378" t="s">
        <v>20638</v>
      </c>
    </row>
    <row r="11694" spans="1:5">
      <c r="A11694" s="387">
        <v>12575</v>
      </c>
      <c r="B11694" s="387" t="s">
        <v>13470</v>
      </c>
      <c r="C11694" s="387" t="s">
        <v>8378</v>
      </c>
      <c r="D11694" s="387" t="s">
        <v>8349</v>
      </c>
      <c r="E11694" s="378" t="s">
        <v>20639</v>
      </c>
    </row>
    <row r="11695" spans="1:5">
      <c r="A11695" s="387">
        <v>12576</v>
      </c>
      <c r="B11695" s="387" t="s">
        <v>13471</v>
      </c>
      <c r="C11695" s="387" t="s">
        <v>8378</v>
      </c>
      <c r="D11695" s="387" t="s">
        <v>8349</v>
      </c>
      <c r="E11695" s="378" t="s">
        <v>20640</v>
      </c>
    </row>
    <row r="11696" spans="1:5">
      <c r="A11696" s="387">
        <v>12577</v>
      </c>
      <c r="B11696" s="387" t="s">
        <v>13472</v>
      </c>
      <c r="C11696" s="387" t="s">
        <v>8378</v>
      </c>
      <c r="D11696" s="387" t="s">
        <v>8349</v>
      </c>
      <c r="E11696" s="378" t="s">
        <v>20641</v>
      </c>
    </row>
    <row r="11697" spans="1:5">
      <c r="A11697" s="387">
        <v>12578</v>
      </c>
      <c r="B11697" s="387" t="s">
        <v>13473</v>
      </c>
      <c r="C11697" s="387" t="s">
        <v>8378</v>
      </c>
      <c r="D11697" s="387" t="s">
        <v>8349</v>
      </c>
      <c r="E11697" s="378" t="s">
        <v>20642</v>
      </c>
    </row>
    <row r="11698" spans="1:5">
      <c r="A11698" s="387">
        <v>12579</v>
      </c>
      <c r="B11698" s="387" t="s">
        <v>13474</v>
      </c>
      <c r="C11698" s="387" t="s">
        <v>8378</v>
      </c>
      <c r="D11698" s="387" t="s">
        <v>8349</v>
      </c>
      <c r="E11698" s="378" t="s">
        <v>20643</v>
      </c>
    </row>
    <row r="11699" spans="1:5">
      <c r="A11699" s="387">
        <v>12580</v>
      </c>
      <c r="B11699" s="387" t="s">
        <v>13475</v>
      </c>
      <c r="C11699" s="387" t="s">
        <v>8378</v>
      </c>
      <c r="D11699" s="387" t="s">
        <v>8349</v>
      </c>
      <c r="E11699" s="378" t="s">
        <v>20644</v>
      </c>
    </row>
    <row r="11700" spans="1:5">
      <c r="A11700" s="387">
        <v>12581</v>
      </c>
      <c r="B11700" s="387" t="s">
        <v>13476</v>
      </c>
      <c r="C11700" s="387" t="s">
        <v>8378</v>
      </c>
      <c r="D11700" s="387" t="s">
        <v>8349</v>
      </c>
      <c r="E11700" s="378" t="s">
        <v>20645</v>
      </c>
    </row>
    <row r="11701" spans="1:5">
      <c r="A11701" s="387">
        <v>7720</v>
      </c>
      <c r="B11701" s="387" t="s">
        <v>13477</v>
      </c>
      <c r="C11701" s="387" t="s">
        <v>8378</v>
      </c>
      <c r="D11701" s="387" t="s">
        <v>8349</v>
      </c>
      <c r="E11701" s="378" t="s">
        <v>20646</v>
      </c>
    </row>
    <row r="11702" spans="1:5">
      <c r="A11702" s="387">
        <v>40335</v>
      </c>
      <c r="B11702" s="387" t="s">
        <v>13478</v>
      </c>
      <c r="C11702" s="387" t="s">
        <v>8378</v>
      </c>
      <c r="D11702" s="387" t="s">
        <v>8349</v>
      </c>
      <c r="E11702" s="378" t="s">
        <v>16529</v>
      </c>
    </row>
    <row r="11703" spans="1:5">
      <c r="A11703" s="387">
        <v>7740</v>
      </c>
      <c r="B11703" s="387" t="s">
        <v>13479</v>
      </c>
      <c r="C11703" s="387" t="s">
        <v>8378</v>
      </c>
      <c r="D11703" s="387" t="s">
        <v>8349</v>
      </c>
      <c r="E11703" s="378" t="s">
        <v>20647</v>
      </c>
    </row>
    <row r="11704" spans="1:5">
      <c r="A11704" s="387">
        <v>7741</v>
      </c>
      <c r="B11704" s="387" t="s">
        <v>13480</v>
      </c>
      <c r="C11704" s="387" t="s">
        <v>8378</v>
      </c>
      <c r="D11704" s="387" t="s">
        <v>8349</v>
      </c>
      <c r="E11704" s="378" t="s">
        <v>20648</v>
      </c>
    </row>
    <row r="11705" spans="1:5">
      <c r="A11705" s="387">
        <v>7774</v>
      </c>
      <c r="B11705" s="387" t="s">
        <v>13481</v>
      </c>
      <c r="C11705" s="387" t="s">
        <v>8378</v>
      </c>
      <c r="D11705" s="387" t="s">
        <v>8349</v>
      </c>
      <c r="E11705" s="378" t="s">
        <v>20649</v>
      </c>
    </row>
    <row r="11706" spans="1:5">
      <c r="A11706" s="387">
        <v>7744</v>
      </c>
      <c r="B11706" s="387" t="s">
        <v>13482</v>
      </c>
      <c r="C11706" s="387" t="s">
        <v>8378</v>
      </c>
      <c r="D11706" s="387" t="s">
        <v>8349</v>
      </c>
      <c r="E11706" s="378" t="s">
        <v>20650</v>
      </c>
    </row>
    <row r="11707" spans="1:5">
      <c r="A11707" s="387">
        <v>7773</v>
      </c>
      <c r="B11707" s="387" t="s">
        <v>13483</v>
      </c>
      <c r="C11707" s="387" t="s">
        <v>8378</v>
      </c>
      <c r="D11707" s="387" t="s">
        <v>8349</v>
      </c>
      <c r="E11707" s="378" t="s">
        <v>15871</v>
      </c>
    </row>
    <row r="11708" spans="1:5">
      <c r="A11708" s="387">
        <v>7754</v>
      </c>
      <c r="B11708" s="387" t="s">
        <v>13484</v>
      </c>
      <c r="C11708" s="387" t="s">
        <v>8378</v>
      </c>
      <c r="D11708" s="387" t="s">
        <v>8349</v>
      </c>
      <c r="E11708" s="378" t="s">
        <v>20651</v>
      </c>
    </row>
    <row r="11709" spans="1:5">
      <c r="A11709" s="387">
        <v>7735</v>
      </c>
      <c r="B11709" s="387" t="s">
        <v>13485</v>
      </c>
      <c r="C11709" s="387" t="s">
        <v>8378</v>
      </c>
      <c r="D11709" s="387" t="s">
        <v>8349</v>
      </c>
      <c r="E11709" s="378" t="s">
        <v>20652</v>
      </c>
    </row>
    <row r="11710" spans="1:5">
      <c r="A11710" s="387">
        <v>7755</v>
      </c>
      <c r="B11710" s="387" t="s">
        <v>13486</v>
      </c>
      <c r="C11710" s="387" t="s">
        <v>8378</v>
      </c>
      <c r="D11710" s="387" t="s">
        <v>8349</v>
      </c>
      <c r="E11710" s="378" t="s">
        <v>20653</v>
      </c>
    </row>
    <row r="11711" spans="1:5">
      <c r="A11711" s="387">
        <v>7776</v>
      </c>
      <c r="B11711" s="387" t="s">
        <v>13487</v>
      </c>
      <c r="C11711" s="387" t="s">
        <v>8378</v>
      </c>
      <c r="D11711" s="387" t="s">
        <v>8349</v>
      </c>
      <c r="E11711" s="378" t="s">
        <v>20654</v>
      </c>
    </row>
    <row r="11712" spans="1:5">
      <c r="A11712" s="387">
        <v>7743</v>
      </c>
      <c r="B11712" s="387" t="s">
        <v>13488</v>
      </c>
      <c r="C11712" s="387" t="s">
        <v>8378</v>
      </c>
      <c r="D11712" s="387" t="s">
        <v>8349</v>
      </c>
      <c r="E11712" s="378" t="s">
        <v>20655</v>
      </c>
    </row>
    <row r="11713" spans="1:5">
      <c r="A11713" s="387">
        <v>7733</v>
      </c>
      <c r="B11713" s="387" t="s">
        <v>13489</v>
      </c>
      <c r="C11713" s="387" t="s">
        <v>8378</v>
      </c>
      <c r="D11713" s="387" t="s">
        <v>8349</v>
      </c>
      <c r="E11713" s="378" t="s">
        <v>20656</v>
      </c>
    </row>
    <row r="11714" spans="1:5">
      <c r="A11714" s="387">
        <v>7775</v>
      </c>
      <c r="B11714" s="387" t="s">
        <v>13490</v>
      </c>
      <c r="C11714" s="387" t="s">
        <v>8378</v>
      </c>
      <c r="D11714" s="387" t="s">
        <v>8349</v>
      </c>
      <c r="E11714" s="378" t="s">
        <v>20657</v>
      </c>
    </row>
    <row r="11715" spans="1:5">
      <c r="A11715" s="387">
        <v>7734</v>
      </c>
      <c r="B11715" s="387" t="s">
        <v>13491</v>
      </c>
      <c r="C11715" s="387" t="s">
        <v>8378</v>
      </c>
      <c r="D11715" s="387" t="s">
        <v>8349</v>
      </c>
      <c r="E11715" s="378" t="s">
        <v>20658</v>
      </c>
    </row>
    <row r="11716" spans="1:5">
      <c r="A11716" s="387">
        <v>37449</v>
      </c>
      <c r="B11716" s="387" t="s">
        <v>13492</v>
      </c>
      <c r="C11716" s="387" t="s">
        <v>8378</v>
      </c>
      <c r="D11716" s="387" t="s">
        <v>8367</v>
      </c>
      <c r="E11716" s="378" t="s">
        <v>4238</v>
      </c>
    </row>
    <row r="11717" spans="1:5">
      <c r="A11717" s="387">
        <v>37450</v>
      </c>
      <c r="B11717" s="387" t="s">
        <v>13493</v>
      </c>
      <c r="C11717" s="387" t="s">
        <v>8378</v>
      </c>
      <c r="D11717" s="387" t="s">
        <v>8367</v>
      </c>
      <c r="E11717" s="378" t="s">
        <v>6876</v>
      </c>
    </row>
    <row r="11718" spans="1:5">
      <c r="A11718" s="387">
        <v>37451</v>
      </c>
      <c r="B11718" s="387" t="s">
        <v>13494</v>
      </c>
      <c r="C11718" s="387" t="s">
        <v>8378</v>
      </c>
      <c r="D11718" s="387" t="s">
        <v>8367</v>
      </c>
      <c r="E11718" s="378" t="s">
        <v>15872</v>
      </c>
    </row>
    <row r="11719" spans="1:5">
      <c r="A11719" s="387">
        <v>37452</v>
      </c>
      <c r="B11719" s="387" t="s">
        <v>13495</v>
      </c>
      <c r="C11719" s="387" t="s">
        <v>8378</v>
      </c>
      <c r="D11719" s="387" t="s">
        <v>8367</v>
      </c>
      <c r="E11719" s="378" t="s">
        <v>15873</v>
      </c>
    </row>
    <row r="11720" spans="1:5">
      <c r="A11720" s="387">
        <v>37453</v>
      </c>
      <c r="B11720" s="387" t="s">
        <v>13496</v>
      </c>
      <c r="C11720" s="387" t="s">
        <v>8378</v>
      </c>
      <c r="D11720" s="387" t="s">
        <v>8367</v>
      </c>
      <c r="E11720" s="378" t="s">
        <v>15874</v>
      </c>
    </row>
    <row r="11721" spans="1:5">
      <c r="A11721" s="387">
        <v>7778</v>
      </c>
      <c r="B11721" s="387" t="s">
        <v>13497</v>
      </c>
      <c r="C11721" s="387" t="s">
        <v>8378</v>
      </c>
      <c r="D11721" s="387" t="s">
        <v>8367</v>
      </c>
      <c r="E11721" s="378" t="s">
        <v>8488</v>
      </c>
    </row>
    <row r="11722" spans="1:5">
      <c r="A11722" s="387">
        <v>7796</v>
      </c>
      <c r="B11722" s="387" t="s">
        <v>13498</v>
      </c>
      <c r="C11722" s="387" t="s">
        <v>8378</v>
      </c>
      <c r="D11722" s="387" t="s">
        <v>8367</v>
      </c>
      <c r="E11722" s="378" t="s">
        <v>15282</v>
      </c>
    </row>
    <row r="11723" spans="1:5">
      <c r="A11723" s="387">
        <v>7781</v>
      </c>
      <c r="B11723" s="387" t="s">
        <v>13499</v>
      </c>
      <c r="C11723" s="387" t="s">
        <v>8378</v>
      </c>
      <c r="D11723" s="387" t="s">
        <v>8367</v>
      </c>
      <c r="E11723" s="378" t="s">
        <v>15875</v>
      </c>
    </row>
    <row r="11724" spans="1:5">
      <c r="A11724" s="387">
        <v>7795</v>
      </c>
      <c r="B11724" s="387" t="s">
        <v>13500</v>
      </c>
      <c r="C11724" s="387" t="s">
        <v>8378</v>
      </c>
      <c r="D11724" s="387" t="s">
        <v>8367</v>
      </c>
      <c r="E11724" s="378" t="s">
        <v>15735</v>
      </c>
    </row>
    <row r="11725" spans="1:5">
      <c r="A11725" s="387">
        <v>7791</v>
      </c>
      <c r="B11725" s="387" t="s">
        <v>13501</v>
      </c>
      <c r="C11725" s="387" t="s">
        <v>8378</v>
      </c>
      <c r="D11725" s="387" t="s">
        <v>8367</v>
      </c>
      <c r="E11725" s="378" t="s">
        <v>15876</v>
      </c>
    </row>
    <row r="11726" spans="1:5">
      <c r="A11726" s="387">
        <v>7783</v>
      </c>
      <c r="B11726" s="387" t="s">
        <v>13502</v>
      </c>
      <c r="C11726" s="387" t="s">
        <v>8378</v>
      </c>
      <c r="D11726" s="387" t="s">
        <v>8367</v>
      </c>
      <c r="E11726" s="378" t="s">
        <v>7852</v>
      </c>
    </row>
    <row r="11727" spans="1:5">
      <c r="A11727" s="387">
        <v>7790</v>
      </c>
      <c r="B11727" s="387" t="s">
        <v>13503</v>
      </c>
      <c r="C11727" s="387" t="s">
        <v>8378</v>
      </c>
      <c r="D11727" s="387" t="s">
        <v>8367</v>
      </c>
      <c r="E11727" s="378" t="s">
        <v>15877</v>
      </c>
    </row>
    <row r="11728" spans="1:5">
      <c r="A11728" s="387">
        <v>7785</v>
      </c>
      <c r="B11728" s="387" t="s">
        <v>13504</v>
      </c>
      <c r="C11728" s="387" t="s">
        <v>8378</v>
      </c>
      <c r="D11728" s="387" t="s">
        <v>8367</v>
      </c>
      <c r="E11728" s="378" t="s">
        <v>15000</v>
      </c>
    </row>
    <row r="11729" spans="1:5">
      <c r="A11729" s="387">
        <v>7792</v>
      </c>
      <c r="B11729" s="387" t="s">
        <v>13505</v>
      </c>
      <c r="C11729" s="387" t="s">
        <v>8378</v>
      </c>
      <c r="D11729" s="387" t="s">
        <v>8367</v>
      </c>
      <c r="E11729" s="378" t="s">
        <v>15878</v>
      </c>
    </row>
    <row r="11730" spans="1:5">
      <c r="A11730" s="387">
        <v>7793</v>
      </c>
      <c r="B11730" s="387" t="s">
        <v>13506</v>
      </c>
      <c r="C11730" s="387" t="s">
        <v>8378</v>
      </c>
      <c r="D11730" s="387" t="s">
        <v>8367</v>
      </c>
      <c r="E11730" s="378" t="s">
        <v>14780</v>
      </c>
    </row>
    <row r="11731" spans="1:5">
      <c r="A11731" s="387">
        <v>13159</v>
      </c>
      <c r="B11731" s="387" t="s">
        <v>13507</v>
      </c>
      <c r="C11731" s="387" t="s">
        <v>8378</v>
      </c>
      <c r="D11731" s="387" t="s">
        <v>8367</v>
      </c>
      <c r="E11731" s="378" t="s">
        <v>13893</v>
      </c>
    </row>
    <row r="11732" spans="1:5">
      <c r="A11732" s="387">
        <v>13168</v>
      </c>
      <c r="B11732" s="387" t="s">
        <v>13508</v>
      </c>
      <c r="C11732" s="387" t="s">
        <v>8378</v>
      </c>
      <c r="D11732" s="387" t="s">
        <v>8367</v>
      </c>
      <c r="E11732" s="378" t="s">
        <v>15879</v>
      </c>
    </row>
    <row r="11733" spans="1:5">
      <c r="A11733" s="387">
        <v>13173</v>
      </c>
      <c r="B11733" s="387" t="s">
        <v>13509</v>
      </c>
      <c r="C11733" s="387" t="s">
        <v>8378</v>
      </c>
      <c r="D11733" s="387" t="s">
        <v>8367</v>
      </c>
      <c r="E11733" s="378" t="s">
        <v>3976</v>
      </c>
    </row>
    <row r="11734" spans="1:5">
      <c r="A11734" s="387">
        <v>12583</v>
      </c>
      <c r="B11734" s="387" t="s">
        <v>13510</v>
      </c>
      <c r="C11734" s="387" t="s">
        <v>8378</v>
      </c>
      <c r="D11734" s="387" t="s">
        <v>8367</v>
      </c>
      <c r="E11734" s="378" t="s">
        <v>14756</v>
      </c>
    </row>
    <row r="11735" spans="1:5">
      <c r="A11735" s="387">
        <v>12584</v>
      </c>
      <c r="B11735" s="387" t="s">
        <v>13511</v>
      </c>
      <c r="C11735" s="387" t="s">
        <v>8378</v>
      </c>
      <c r="D11735" s="387" t="s">
        <v>8367</v>
      </c>
      <c r="E11735" s="378" t="s">
        <v>1771</v>
      </c>
    </row>
    <row r="11736" spans="1:5">
      <c r="A11736" s="387">
        <v>12613</v>
      </c>
      <c r="B11736" s="387" t="s">
        <v>13512</v>
      </c>
      <c r="C11736" s="387" t="s">
        <v>8354</v>
      </c>
      <c r="D11736" s="387" t="s">
        <v>8349</v>
      </c>
      <c r="E11736" s="378" t="s">
        <v>672</v>
      </c>
    </row>
    <row r="11737" spans="1:5">
      <c r="A11737" s="387">
        <v>1031</v>
      </c>
      <c r="B11737" s="387" t="s">
        <v>13513</v>
      </c>
      <c r="C11737" s="387" t="s">
        <v>8354</v>
      </c>
      <c r="D11737" s="387" t="s">
        <v>8349</v>
      </c>
      <c r="E11737" s="378" t="s">
        <v>17310</v>
      </c>
    </row>
    <row r="11738" spans="1:5">
      <c r="A11738" s="387">
        <v>39707</v>
      </c>
      <c r="B11738" s="387" t="s">
        <v>13514</v>
      </c>
      <c r="C11738" s="387" t="s">
        <v>8378</v>
      </c>
      <c r="D11738" s="387" t="s">
        <v>8349</v>
      </c>
      <c r="E11738" s="378" t="s">
        <v>6307</v>
      </c>
    </row>
    <row r="11739" spans="1:5">
      <c r="A11739" s="387">
        <v>39708</v>
      </c>
      <c r="B11739" s="387" t="s">
        <v>13515</v>
      </c>
      <c r="C11739" s="387" t="s">
        <v>8378</v>
      </c>
      <c r="D11739" s="387" t="s">
        <v>8349</v>
      </c>
      <c r="E11739" s="378" t="s">
        <v>1533</v>
      </c>
    </row>
    <row r="11740" spans="1:5">
      <c r="A11740" s="387">
        <v>39710</v>
      </c>
      <c r="B11740" s="387" t="s">
        <v>13516</v>
      </c>
      <c r="C11740" s="387" t="s">
        <v>8378</v>
      </c>
      <c r="D11740" s="387" t="s">
        <v>8349</v>
      </c>
      <c r="E11740" s="378" t="s">
        <v>4036</v>
      </c>
    </row>
    <row r="11741" spans="1:5">
      <c r="A11741" s="387">
        <v>39709</v>
      </c>
      <c r="B11741" s="387" t="s">
        <v>13517</v>
      </c>
      <c r="C11741" s="387" t="s">
        <v>8378</v>
      </c>
      <c r="D11741" s="387" t="s">
        <v>8349</v>
      </c>
      <c r="E11741" s="378" t="s">
        <v>1738</v>
      </c>
    </row>
    <row r="11742" spans="1:5">
      <c r="A11742" s="387">
        <v>39711</v>
      </c>
      <c r="B11742" s="387" t="s">
        <v>13518</v>
      </c>
      <c r="C11742" s="387" t="s">
        <v>8378</v>
      </c>
      <c r="D11742" s="387" t="s">
        <v>8349</v>
      </c>
      <c r="E11742" s="378" t="s">
        <v>1497</v>
      </c>
    </row>
    <row r="11743" spans="1:5">
      <c r="A11743" s="387">
        <v>39712</v>
      </c>
      <c r="B11743" s="387" t="s">
        <v>13519</v>
      </c>
      <c r="C11743" s="387" t="s">
        <v>8378</v>
      </c>
      <c r="D11743" s="387" t="s">
        <v>8352</v>
      </c>
      <c r="E11743" s="378" t="s">
        <v>1663</v>
      </c>
    </row>
    <row r="11744" spans="1:5">
      <c r="A11744" s="387">
        <v>39713</v>
      </c>
      <c r="B11744" s="387" t="s">
        <v>13520</v>
      </c>
      <c r="C11744" s="387" t="s">
        <v>8378</v>
      </c>
      <c r="D11744" s="387" t="s">
        <v>8349</v>
      </c>
      <c r="E11744" s="378" t="s">
        <v>1679</v>
      </c>
    </row>
    <row r="11745" spans="1:5">
      <c r="A11745" s="387">
        <v>39714</v>
      </c>
      <c r="B11745" s="387" t="s">
        <v>13521</v>
      </c>
      <c r="C11745" s="387" t="s">
        <v>8378</v>
      </c>
      <c r="D11745" s="387" t="s">
        <v>8349</v>
      </c>
      <c r="E11745" s="378" t="s">
        <v>15219</v>
      </c>
    </row>
    <row r="11746" spans="1:5">
      <c r="A11746" s="387">
        <v>39715</v>
      </c>
      <c r="B11746" s="387" t="s">
        <v>13522</v>
      </c>
      <c r="C11746" s="387" t="s">
        <v>8378</v>
      </c>
      <c r="D11746" s="387" t="s">
        <v>8349</v>
      </c>
      <c r="E11746" s="378" t="s">
        <v>1047</v>
      </c>
    </row>
    <row r="11747" spans="1:5">
      <c r="A11747" s="387">
        <v>39716</v>
      </c>
      <c r="B11747" s="387" t="s">
        <v>13523</v>
      </c>
      <c r="C11747" s="387" t="s">
        <v>8378</v>
      </c>
      <c r="D11747" s="387" t="s">
        <v>8349</v>
      </c>
      <c r="E11747" s="378" t="s">
        <v>16239</v>
      </c>
    </row>
    <row r="11748" spans="1:5">
      <c r="A11748" s="387">
        <v>39718</v>
      </c>
      <c r="B11748" s="387" t="s">
        <v>13524</v>
      </c>
      <c r="C11748" s="387" t="s">
        <v>8378</v>
      </c>
      <c r="D11748" s="387" t="s">
        <v>8349</v>
      </c>
      <c r="E11748" s="378" t="s">
        <v>14738</v>
      </c>
    </row>
    <row r="11749" spans="1:5">
      <c r="A11749" s="387">
        <v>9813</v>
      </c>
      <c r="B11749" s="387" t="s">
        <v>13525</v>
      </c>
      <c r="C11749" s="387" t="s">
        <v>8378</v>
      </c>
      <c r="D11749" s="387" t="s">
        <v>8367</v>
      </c>
      <c r="E11749" s="378" t="s">
        <v>630</v>
      </c>
    </row>
    <row r="11750" spans="1:5">
      <c r="A11750" s="387">
        <v>9815</v>
      </c>
      <c r="B11750" s="387" t="s">
        <v>13526</v>
      </c>
      <c r="C11750" s="387" t="s">
        <v>8378</v>
      </c>
      <c r="D11750" s="387" t="s">
        <v>8367</v>
      </c>
      <c r="E11750" s="378" t="s">
        <v>9294</v>
      </c>
    </row>
    <row r="11751" spans="1:5">
      <c r="A11751" s="387">
        <v>25876</v>
      </c>
      <c r="B11751" s="387" t="s">
        <v>13527</v>
      </c>
      <c r="C11751" s="387" t="s">
        <v>8378</v>
      </c>
      <c r="D11751" s="387" t="s">
        <v>8367</v>
      </c>
      <c r="E11751" s="378" t="s">
        <v>15880</v>
      </c>
    </row>
    <row r="11752" spans="1:5">
      <c r="A11752" s="387">
        <v>25888</v>
      </c>
      <c r="B11752" s="387" t="s">
        <v>13528</v>
      </c>
      <c r="C11752" s="387" t="s">
        <v>8378</v>
      </c>
      <c r="D11752" s="387" t="s">
        <v>8367</v>
      </c>
      <c r="E11752" s="378" t="s">
        <v>15881</v>
      </c>
    </row>
    <row r="11753" spans="1:5">
      <c r="A11753" s="387">
        <v>25874</v>
      </c>
      <c r="B11753" s="387" t="s">
        <v>13529</v>
      </c>
      <c r="C11753" s="387" t="s">
        <v>8378</v>
      </c>
      <c r="D11753" s="387" t="s">
        <v>8367</v>
      </c>
      <c r="E11753" s="378" t="s">
        <v>15882</v>
      </c>
    </row>
    <row r="11754" spans="1:5">
      <c r="A11754" s="387">
        <v>25877</v>
      </c>
      <c r="B11754" s="387" t="s">
        <v>13530</v>
      </c>
      <c r="C11754" s="387" t="s">
        <v>8378</v>
      </c>
      <c r="D11754" s="387" t="s">
        <v>8367</v>
      </c>
      <c r="E11754" s="378" t="s">
        <v>15883</v>
      </c>
    </row>
    <row r="11755" spans="1:5">
      <c r="A11755" s="387">
        <v>25878</v>
      </c>
      <c r="B11755" s="387" t="s">
        <v>13531</v>
      </c>
      <c r="C11755" s="387" t="s">
        <v>8378</v>
      </c>
      <c r="D11755" s="387" t="s">
        <v>8367</v>
      </c>
      <c r="E11755" s="378" t="s">
        <v>15884</v>
      </c>
    </row>
    <row r="11756" spans="1:5">
      <c r="A11756" s="387">
        <v>25879</v>
      </c>
      <c r="B11756" s="387" t="s">
        <v>13532</v>
      </c>
      <c r="C11756" s="387" t="s">
        <v>8378</v>
      </c>
      <c r="D11756" s="387" t="s">
        <v>8367</v>
      </c>
      <c r="E11756" s="378" t="s">
        <v>15885</v>
      </c>
    </row>
    <row r="11757" spans="1:5">
      <c r="A11757" s="387">
        <v>25887</v>
      </c>
      <c r="B11757" s="387" t="s">
        <v>13533</v>
      </c>
      <c r="C11757" s="387" t="s">
        <v>8378</v>
      </c>
      <c r="D11757" s="387" t="s">
        <v>8367</v>
      </c>
      <c r="E11757" s="378" t="s">
        <v>15886</v>
      </c>
    </row>
    <row r="11758" spans="1:5">
      <c r="A11758" s="387">
        <v>25880</v>
      </c>
      <c r="B11758" s="387" t="s">
        <v>13534</v>
      </c>
      <c r="C11758" s="387" t="s">
        <v>8378</v>
      </c>
      <c r="D11758" s="387" t="s">
        <v>8367</v>
      </c>
      <c r="E11758" s="378" t="s">
        <v>15887</v>
      </c>
    </row>
    <row r="11759" spans="1:5">
      <c r="A11759" s="387">
        <v>25881</v>
      </c>
      <c r="B11759" s="387" t="s">
        <v>13535</v>
      </c>
      <c r="C11759" s="387" t="s">
        <v>8378</v>
      </c>
      <c r="D11759" s="387" t="s">
        <v>8367</v>
      </c>
      <c r="E11759" s="378" t="s">
        <v>15888</v>
      </c>
    </row>
    <row r="11760" spans="1:5">
      <c r="A11760" s="387">
        <v>25882</v>
      </c>
      <c r="B11760" s="387" t="s">
        <v>13536</v>
      </c>
      <c r="C11760" s="387" t="s">
        <v>8378</v>
      </c>
      <c r="D11760" s="387" t="s">
        <v>8367</v>
      </c>
      <c r="E11760" s="378" t="s">
        <v>15889</v>
      </c>
    </row>
    <row r="11761" spans="1:5">
      <c r="A11761" s="387">
        <v>25883</v>
      </c>
      <c r="B11761" s="387" t="s">
        <v>13537</v>
      </c>
      <c r="C11761" s="387" t="s">
        <v>8378</v>
      </c>
      <c r="D11761" s="387" t="s">
        <v>8367</v>
      </c>
      <c r="E11761" s="378" t="s">
        <v>4271</v>
      </c>
    </row>
    <row r="11762" spans="1:5">
      <c r="A11762" s="387">
        <v>25884</v>
      </c>
      <c r="B11762" s="387" t="s">
        <v>13538</v>
      </c>
      <c r="C11762" s="387" t="s">
        <v>8378</v>
      </c>
      <c r="D11762" s="387" t="s">
        <v>8367</v>
      </c>
      <c r="E11762" s="378" t="s">
        <v>15890</v>
      </c>
    </row>
    <row r="11763" spans="1:5">
      <c r="A11763" s="387">
        <v>25885</v>
      </c>
      <c r="B11763" s="387" t="s">
        <v>13539</v>
      </c>
      <c r="C11763" s="387" t="s">
        <v>8378</v>
      </c>
      <c r="D11763" s="387" t="s">
        <v>8367</v>
      </c>
      <c r="E11763" s="378" t="s">
        <v>15891</v>
      </c>
    </row>
    <row r="11764" spans="1:5">
      <c r="A11764" s="387">
        <v>25889</v>
      </c>
      <c r="B11764" s="387" t="s">
        <v>13540</v>
      </c>
      <c r="C11764" s="387" t="s">
        <v>8378</v>
      </c>
      <c r="D11764" s="387" t="s">
        <v>8367</v>
      </c>
      <c r="E11764" s="378" t="s">
        <v>15892</v>
      </c>
    </row>
    <row r="11765" spans="1:5">
      <c r="A11765" s="387">
        <v>25886</v>
      </c>
      <c r="B11765" s="387" t="s">
        <v>13541</v>
      </c>
      <c r="C11765" s="387" t="s">
        <v>8378</v>
      </c>
      <c r="D11765" s="387" t="s">
        <v>8367</v>
      </c>
      <c r="E11765" s="378" t="s">
        <v>15893</v>
      </c>
    </row>
    <row r="11766" spans="1:5">
      <c r="A11766" s="387">
        <v>25875</v>
      </c>
      <c r="B11766" s="387" t="s">
        <v>13542</v>
      </c>
      <c r="C11766" s="387" t="s">
        <v>8378</v>
      </c>
      <c r="D11766" s="387" t="s">
        <v>8367</v>
      </c>
      <c r="E11766" s="378" t="s">
        <v>15894</v>
      </c>
    </row>
    <row r="11767" spans="1:5">
      <c r="A11767" s="387">
        <v>9876</v>
      </c>
      <c r="B11767" s="387" t="s">
        <v>13543</v>
      </c>
      <c r="C11767" s="387" t="s">
        <v>8378</v>
      </c>
      <c r="D11767" s="387" t="s">
        <v>8349</v>
      </c>
      <c r="E11767" s="378" t="s">
        <v>1480</v>
      </c>
    </row>
    <row r="11768" spans="1:5">
      <c r="A11768" s="387">
        <v>9877</v>
      </c>
      <c r="B11768" s="387" t="s">
        <v>13544</v>
      </c>
      <c r="C11768" s="387" t="s">
        <v>8378</v>
      </c>
      <c r="D11768" s="387" t="s">
        <v>8349</v>
      </c>
      <c r="E11768" s="378" t="s">
        <v>17673</v>
      </c>
    </row>
    <row r="11769" spans="1:5">
      <c r="A11769" s="387">
        <v>9878</v>
      </c>
      <c r="B11769" s="387" t="s">
        <v>13545</v>
      </c>
      <c r="C11769" s="387" t="s">
        <v>8378</v>
      </c>
      <c r="D11769" s="387" t="s">
        <v>8349</v>
      </c>
      <c r="E11769" s="378" t="s">
        <v>20659</v>
      </c>
    </row>
    <row r="11770" spans="1:5">
      <c r="A11770" s="387">
        <v>9879</v>
      </c>
      <c r="B11770" s="387" t="s">
        <v>13546</v>
      </c>
      <c r="C11770" s="387" t="s">
        <v>8378</v>
      </c>
      <c r="D11770" s="387" t="s">
        <v>8349</v>
      </c>
      <c r="E11770" s="378" t="s">
        <v>20660</v>
      </c>
    </row>
    <row r="11771" spans="1:5">
      <c r="A11771" s="387">
        <v>41986</v>
      </c>
      <c r="B11771" s="387" t="s">
        <v>13547</v>
      </c>
      <c r="C11771" s="387" t="s">
        <v>8378</v>
      </c>
      <c r="D11771" s="387" t="s">
        <v>8367</v>
      </c>
      <c r="E11771" s="378" t="s">
        <v>15895</v>
      </c>
    </row>
    <row r="11772" spans="1:5">
      <c r="A11772" s="387">
        <v>43422</v>
      </c>
      <c r="B11772" s="387" t="s">
        <v>13548</v>
      </c>
      <c r="C11772" s="387" t="s">
        <v>8378</v>
      </c>
      <c r="D11772" s="387" t="s">
        <v>8367</v>
      </c>
      <c r="E11772" s="378" t="s">
        <v>15896</v>
      </c>
    </row>
    <row r="11773" spans="1:5">
      <c r="A11773" s="387">
        <v>41987</v>
      </c>
      <c r="B11773" s="387" t="s">
        <v>13549</v>
      </c>
      <c r="C11773" s="387" t="s">
        <v>8378</v>
      </c>
      <c r="D11773" s="387" t="s">
        <v>8367</v>
      </c>
      <c r="E11773" s="378" t="s">
        <v>15897</v>
      </c>
    </row>
    <row r="11774" spans="1:5">
      <c r="A11774" s="387">
        <v>41988</v>
      </c>
      <c r="B11774" s="387" t="s">
        <v>13550</v>
      </c>
      <c r="C11774" s="387" t="s">
        <v>8378</v>
      </c>
      <c r="D11774" s="387" t="s">
        <v>8367</v>
      </c>
      <c r="E11774" s="378" t="s">
        <v>15898</v>
      </c>
    </row>
    <row r="11775" spans="1:5">
      <c r="A11775" s="387">
        <v>41697</v>
      </c>
      <c r="B11775" s="387" t="s">
        <v>13551</v>
      </c>
      <c r="C11775" s="387" t="s">
        <v>8378</v>
      </c>
      <c r="D11775" s="387" t="s">
        <v>8367</v>
      </c>
      <c r="E11775" s="378" t="s">
        <v>15899</v>
      </c>
    </row>
    <row r="11776" spans="1:5">
      <c r="A11776" s="387">
        <v>41985</v>
      </c>
      <c r="B11776" s="387" t="s">
        <v>13552</v>
      </c>
      <c r="C11776" s="387" t="s">
        <v>8378</v>
      </c>
      <c r="D11776" s="387" t="s">
        <v>8367</v>
      </c>
      <c r="E11776" s="378" t="s">
        <v>15900</v>
      </c>
    </row>
    <row r="11777" spans="1:5">
      <c r="A11777" s="387">
        <v>41699</v>
      </c>
      <c r="B11777" s="387" t="s">
        <v>13553</v>
      </c>
      <c r="C11777" s="387" t="s">
        <v>8378</v>
      </c>
      <c r="D11777" s="387" t="s">
        <v>8367</v>
      </c>
      <c r="E11777" s="378" t="s">
        <v>15901</v>
      </c>
    </row>
    <row r="11778" spans="1:5">
      <c r="A11778" s="387">
        <v>38053</v>
      </c>
      <c r="B11778" s="387" t="s">
        <v>13554</v>
      </c>
      <c r="C11778" s="387" t="s">
        <v>8378</v>
      </c>
      <c r="D11778" s="387" t="s">
        <v>8367</v>
      </c>
      <c r="E11778" s="378" t="s">
        <v>5445</v>
      </c>
    </row>
    <row r="11779" spans="1:5">
      <c r="A11779" s="387">
        <v>38054</v>
      </c>
      <c r="B11779" s="387" t="s">
        <v>13555</v>
      </c>
      <c r="C11779" s="387" t="s">
        <v>8378</v>
      </c>
      <c r="D11779" s="387" t="s">
        <v>8367</v>
      </c>
      <c r="E11779" s="378" t="s">
        <v>4595</v>
      </c>
    </row>
    <row r="11780" spans="1:5">
      <c r="A11780" s="387">
        <v>38052</v>
      </c>
      <c r="B11780" s="387" t="s">
        <v>13556</v>
      </c>
      <c r="C11780" s="387" t="s">
        <v>8378</v>
      </c>
      <c r="D11780" s="387" t="s">
        <v>8367</v>
      </c>
      <c r="E11780" s="378" t="s">
        <v>6064</v>
      </c>
    </row>
    <row r="11781" spans="1:5">
      <c r="A11781" s="387">
        <v>38051</v>
      </c>
      <c r="B11781" s="387" t="s">
        <v>13557</v>
      </c>
      <c r="C11781" s="387" t="s">
        <v>8378</v>
      </c>
      <c r="D11781" s="387" t="s">
        <v>8367</v>
      </c>
      <c r="E11781" s="378" t="s">
        <v>614</v>
      </c>
    </row>
    <row r="11782" spans="1:5">
      <c r="A11782" s="387">
        <v>38787</v>
      </c>
      <c r="B11782" s="387" t="s">
        <v>13558</v>
      </c>
      <c r="C11782" s="387" t="s">
        <v>8378</v>
      </c>
      <c r="D11782" s="387" t="s">
        <v>8367</v>
      </c>
      <c r="E11782" s="378" t="s">
        <v>1692</v>
      </c>
    </row>
    <row r="11783" spans="1:5">
      <c r="A11783" s="387">
        <v>38825</v>
      </c>
      <c r="B11783" s="387" t="s">
        <v>13559</v>
      </c>
      <c r="C11783" s="387" t="s">
        <v>8378</v>
      </c>
      <c r="D11783" s="387" t="s">
        <v>8367</v>
      </c>
      <c r="E11783" s="378" t="s">
        <v>4422</v>
      </c>
    </row>
    <row r="11784" spans="1:5">
      <c r="A11784" s="387">
        <v>38826</v>
      </c>
      <c r="B11784" s="387" t="s">
        <v>13560</v>
      </c>
      <c r="C11784" s="387" t="s">
        <v>8378</v>
      </c>
      <c r="D11784" s="387" t="s">
        <v>8367</v>
      </c>
      <c r="E11784" s="378" t="s">
        <v>6773</v>
      </c>
    </row>
    <row r="11785" spans="1:5">
      <c r="A11785" s="387">
        <v>38827</v>
      </c>
      <c r="B11785" s="387" t="s">
        <v>13561</v>
      </c>
      <c r="C11785" s="387" t="s">
        <v>8378</v>
      </c>
      <c r="D11785" s="387" t="s">
        <v>8367</v>
      </c>
      <c r="E11785" s="378" t="s">
        <v>15902</v>
      </c>
    </row>
    <row r="11786" spans="1:5">
      <c r="A11786" s="387">
        <v>38830</v>
      </c>
      <c r="B11786" s="387" t="s">
        <v>13562</v>
      </c>
      <c r="C11786" s="387" t="s">
        <v>8378</v>
      </c>
      <c r="D11786" s="387" t="s">
        <v>8367</v>
      </c>
      <c r="E11786" s="378" t="s">
        <v>15903</v>
      </c>
    </row>
    <row r="11787" spans="1:5">
      <c r="A11787" s="387">
        <v>38828</v>
      </c>
      <c r="B11787" s="387" t="s">
        <v>13563</v>
      </c>
      <c r="C11787" s="387" t="s">
        <v>8378</v>
      </c>
      <c r="D11787" s="387" t="s">
        <v>8367</v>
      </c>
      <c r="E11787" s="378" t="s">
        <v>11917</v>
      </c>
    </row>
    <row r="11788" spans="1:5">
      <c r="A11788" s="387">
        <v>38829</v>
      </c>
      <c r="B11788" s="387" t="s">
        <v>13564</v>
      </c>
      <c r="C11788" s="387" t="s">
        <v>8378</v>
      </c>
      <c r="D11788" s="387" t="s">
        <v>8367</v>
      </c>
      <c r="E11788" s="378" t="s">
        <v>6706</v>
      </c>
    </row>
    <row r="11789" spans="1:5">
      <c r="A11789" s="387">
        <v>38831</v>
      </c>
      <c r="B11789" s="387" t="s">
        <v>13565</v>
      </c>
      <c r="C11789" s="387" t="s">
        <v>8378</v>
      </c>
      <c r="D11789" s="387" t="s">
        <v>8367</v>
      </c>
      <c r="E11789" s="378" t="s">
        <v>14693</v>
      </c>
    </row>
    <row r="11790" spans="1:5">
      <c r="A11790" s="387">
        <v>36274</v>
      </c>
      <c r="B11790" s="387" t="s">
        <v>13566</v>
      </c>
      <c r="C11790" s="387" t="s">
        <v>8378</v>
      </c>
      <c r="D11790" s="387" t="s">
        <v>8367</v>
      </c>
      <c r="E11790" s="378" t="s">
        <v>3320</v>
      </c>
    </row>
    <row r="11791" spans="1:5">
      <c r="A11791" s="387">
        <v>36278</v>
      </c>
      <c r="B11791" s="387" t="s">
        <v>13567</v>
      </c>
      <c r="C11791" s="387" t="s">
        <v>8378</v>
      </c>
      <c r="D11791" s="387" t="s">
        <v>8367</v>
      </c>
      <c r="E11791" s="378" t="s">
        <v>6794</v>
      </c>
    </row>
    <row r="11792" spans="1:5">
      <c r="A11792" s="387">
        <v>38977</v>
      </c>
      <c r="B11792" s="387" t="s">
        <v>13568</v>
      </c>
      <c r="C11792" s="387" t="s">
        <v>8378</v>
      </c>
      <c r="D11792" s="387" t="s">
        <v>8367</v>
      </c>
      <c r="E11792" s="378" t="s">
        <v>15904</v>
      </c>
    </row>
    <row r="11793" spans="1:5">
      <c r="A11793" s="387">
        <v>38971</v>
      </c>
      <c r="B11793" s="387" t="s">
        <v>13569</v>
      </c>
      <c r="C11793" s="387" t="s">
        <v>8378</v>
      </c>
      <c r="D11793" s="387" t="s">
        <v>8367</v>
      </c>
      <c r="E11793" s="378" t="s">
        <v>5164</v>
      </c>
    </row>
    <row r="11794" spans="1:5">
      <c r="A11794" s="387">
        <v>38972</v>
      </c>
      <c r="B11794" s="387" t="s">
        <v>13570</v>
      </c>
      <c r="C11794" s="387" t="s">
        <v>8378</v>
      </c>
      <c r="D11794" s="387" t="s">
        <v>8367</v>
      </c>
      <c r="E11794" s="378" t="s">
        <v>14340</v>
      </c>
    </row>
    <row r="11795" spans="1:5">
      <c r="A11795" s="387">
        <v>38973</v>
      </c>
      <c r="B11795" s="387" t="s">
        <v>13571</v>
      </c>
      <c r="C11795" s="387" t="s">
        <v>8378</v>
      </c>
      <c r="D11795" s="387" t="s">
        <v>8367</v>
      </c>
      <c r="E11795" s="378" t="s">
        <v>14663</v>
      </c>
    </row>
    <row r="11796" spans="1:5">
      <c r="A11796" s="387">
        <v>38974</v>
      </c>
      <c r="B11796" s="387" t="s">
        <v>13572</v>
      </c>
      <c r="C11796" s="387" t="s">
        <v>8378</v>
      </c>
      <c r="D11796" s="387" t="s">
        <v>8367</v>
      </c>
      <c r="E11796" s="378" t="s">
        <v>15905</v>
      </c>
    </row>
    <row r="11797" spans="1:5">
      <c r="A11797" s="387">
        <v>38975</v>
      </c>
      <c r="B11797" s="387" t="s">
        <v>13573</v>
      </c>
      <c r="C11797" s="387" t="s">
        <v>8378</v>
      </c>
      <c r="D11797" s="387" t="s">
        <v>8367</v>
      </c>
      <c r="E11797" s="378" t="s">
        <v>15906</v>
      </c>
    </row>
    <row r="11798" spans="1:5">
      <c r="A11798" s="387">
        <v>38976</v>
      </c>
      <c r="B11798" s="387" t="s">
        <v>13574</v>
      </c>
      <c r="C11798" s="387" t="s">
        <v>8378</v>
      </c>
      <c r="D11798" s="387" t="s">
        <v>8367</v>
      </c>
      <c r="E11798" s="378" t="s">
        <v>15907</v>
      </c>
    </row>
    <row r="11799" spans="1:5">
      <c r="A11799" s="387">
        <v>38986</v>
      </c>
      <c r="B11799" s="387" t="s">
        <v>13575</v>
      </c>
      <c r="C11799" s="387" t="s">
        <v>8378</v>
      </c>
      <c r="D11799" s="387" t="s">
        <v>8367</v>
      </c>
      <c r="E11799" s="378" t="s">
        <v>15908</v>
      </c>
    </row>
    <row r="11800" spans="1:5">
      <c r="A11800" s="387">
        <v>38978</v>
      </c>
      <c r="B11800" s="387" t="s">
        <v>13576</v>
      </c>
      <c r="C11800" s="387" t="s">
        <v>8378</v>
      </c>
      <c r="D11800" s="387" t="s">
        <v>8367</v>
      </c>
      <c r="E11800" s="378" t="s">
        <v>3320</v>
      </c>
    </row>
    <row r="11801" spans="1:5">
      <c r="A11801" s="387">
        <v>38979</v>
      </c>
      <c r="B11801" s="387" t="s">
        <v>13577</v>
      </c>
      <c r="C11801" s="387" t="s">
        <v>8378</v>
      </c>
      <c r="D11801" s="387" t="s">
        <v>8367</v>
      </c>
      <c r="E11801" s="378" t="s">
        <v>6794</v>
      </c>
    </row>
    <row r="11802" spans="1:5">
      <c r="A11802" s="387">
        <v>38980</v>
      </c>
      <c r="B11802" s="387" t="s">
        <v>13578</v>
      </c>
      <c r="C11802" s="387" t="s">
        <v>8378</v>
      </c>
      <c r="D11802" s="387" t="s">
        <v>8367</v>
      </c>
      <c r="E11802" s="378" t="s">
        <v>659</v>
      </c>
    </row>
    <row r="11803" spans="1:5">
      <c r="A11803" s="387">
        <v>38981</v>
      </c>
      <c r="B11803" s="387" t="s">
        <v>13579</v>
      </c>
      <c r="C11803" s="387" t="s">
        <v>8378</v>
      </c>
      <c r="D11803" s="387" t="s">
        <v>8367</v>
      </c>
      <c r="E11803" s="378" t="s">
        <v>14237</v>
      </c>
    </row>
    <row r="11804" spans="1:5">
      <c r="A11804" s="387">
        <v>38982</v>
      </c>
      <c r="B11804" s="387" t="s">
        <v>13580</v>
      </c>
      <c r="C11804" s="387" t="s">
        <v>8378</v>
      </c>
      <c r="D11804" s="387" t="s">
        <v>8367</v>
      </c>
      <c r="E11804" s="378" t="s">
        <v>14534</v>
      </c>
    </row>
    <row r="11805" spans="1:5">
      <c r="A11805" s="387">
        <v>38983</v>
      </c>
      <c r="B11805" s="387" t="s">
        <v>13581</v>
      </c>
      <c r="C11805" s="387" t="s">
        <v>8378</v>
      </c>
      <c r="D11805" s="387" t="s">
        <v>8367</v>
      </c>
      <c r="E11805" s="378" t="s">
        <v>4919</v>
      </c>
    </row>
    <row r="11806" spans="1:5">
      <c r="A11806" s="387">
        <v>38984</v>
      </c>
      <c r="B11806" s="387" t="s">
        <v>13582</v>
      </c>
      <c r="C11806" s="387" t="s">
        <v>8378</v>
      </c>
      <c r="D11806" s="387" t="s">
        <v>8367</v>
      </c>
      <c r="E11806" s="378" t="s">
        <v>15909</v>
      </c>
    </row>
    <row r="11807" spans="1:5">
      <c r="A11807" s="387">
        <v>38985</v>
      </c>
      <c r="B11807" s="387" t="s">
        <v>13583</v>
      </c>
      <c r="C11807" s="387" t="s">
        <v>8378</v>
      </c>
      <c r="D11807" s="387" t="s">
        <v>8367</v>
      </c>
      <c r="E11807" s="378" t="s">
        <v>15910</v>
      </c>
    </row>
    <row r="11808" spans="1:5">
      <c r="A11808" s="387">
        <v>9836</v>
      </c>
      <c r="B11808" s="387" t="s">
        <v>13584</v>
      </c>
      <c r="C11808" s="387" t="s">
        <v>8378</v>
      </c>
      <c r="D11808" s="387" t="s">
        <v>8352</v>
      </c>
      <c r="E11808" s="378" t="s">
        <v>6258</v>
      </c>
    </row>
    <row r="11809" spans="1:5">
      <c r="A11809" s="387">
        <v>20065</v>
      </c>
      <c r="B11809" s="387" t="s">
        <v>13585</v>
      </c>
      <c r="C11809" s="387" t="s">
        <v>8378</v>
      </c>
      <c r="D11809" s="387" t="s">
        <v>8349</v>
      </c>
      <c r="E11809" s="378" t="s">
        <v>20661</v>
      </c>
    </row>
    <row r="11810" spans="1:5">
      <c r="A11810" s="387">
        <v>9835</v>
      </c>
      <c r="B11810" s="387" t="s">
        <v>13586</v>
      </c>
      <c r="C11810" s="387" t="s">
        <v>8378</v>
      </c>
      <c r="D11810" s="387" t="s">
        <v>8349</v>
      </c>
      <c r="E11810" s="378" t="s">
        <v>4040</v>
      </c>
    </row>
    <row r="11811" spans="1:5">
      <c r="A11811" s="387">
        <v>38032</v>
      </c>
      <c r="B11811" s="387" t="s">
        <v>13587</v>
      </c>
      <c r="C11811" s="387" t="s">
        <v>8378</v>
      </c>
      <c r="D11811" s="387" t="s">
        <v>8367</v>
      </c>
      <c r="E11811" s="378" t="s">
        <v>15911</v>
      </c>
    </row>
    <row r="11812" spans="1:5">
      <c r="A11812" s="387">
        <v>38033</v>
      </c>
      <c r="B11812" s="387" t="s">
        <v>13588</v>
      </c>
      <c r="C11812" s="387" t="s">
        <v>8378</v>
      </c>
      <c r="D11812" s="387" t="s">
        <v>8367</v>
      </c>
      <c r="E11812" s="378" t="s">
        <v>15912</v>
      </c>
    </row>
    <row r="11813" spans="1:5">
      <c r="A11813" s="387">
        <v>38034</v>
      </c>
      <c r="B11813" s="387" t="s">
        <v>13589</v>
      </c>
      <c r="C11813" s="387" t="s">
        <v>8378</v>
      </c>
      <c r="D11813" s="387" t="s">
        <v>8367</v>
      </c>
      <c r="E11813" s="378" t="s">
        <v>2791</v>
      </c>
    </row>
    <row r="11814" spans="1:5">
      <c r="A11814" s="387">
        <v>38035</v>
      </c>
      <c r="B11814" s="387" t="s">
        <v>13590</v>
      </c>
      <c r="C11814" s="387" t="s">
        <v>8378</v>
      </c>
      <c r="D11814" s="387" t="s">
        <v>8367</v>
      </c>
      <c r="E11814" s="378" t="s">
        <v>15913</v>
      </c>
    </row>
    <row r="11815" spans="1:5">
      <c r="A11815" s="387">
        <v>38036</v>
      </c>
      <c r="B11815" s="387" t="s">
        <v>13591</v>
      </c>
      <c r="C11815" s="387" t="s">
        <v>8378</v>
      </c>
      <c r="D11815" s="387" t="s">
        <v>8367</v>
      </c>
      <c r="E11815" s="378" t="s">
        <v>15914</v>
      </c>
    </row>
    <row r="11816" spans="1:5">
      <c r="A11816" s="387">
        <v>38037</v>
      </c>
      <c r="B11816" s="387" t="s">
        <v>13592</v>
      </c>
      <c r="C11816" s="387" t="s">
        <v>8378</v>
      </c>
      <c r="D11816" s="387" t="s">
        <v>8367</v>
      </c>
      <c r="E11816" s="378" t="s">
        <v>15915</v>
      </c>
    </row>
    <row r="11817" spans="1:5">
      <c r="A11817" s="387">
        <v>9850</v>
      </c>
      <c r="B11817" s="387" t="s">
        <v>13593</v>
      </c>
      <c r="C11817" s="387" t="s">
        <v>8378</v>
      </c>
      <c r="D11817" s="387" t="s">
        <v>8367</v>
      </c>
      <c r="E11817" s="378" t="s">
        <v>15916</v>
      </c>
    </row>
    <row r="11818" spans="1:5">
      <c r="A11818" s="387">
        <v>9853</v>
      </c>
      <c r="B11818" s="387" t="s">
        <v>13594</v>
      </c>
      <c r="C11818" s="387" t="s">
        <v>8378</v>
      </c>
      <c r="D11818" s="387" t="s">
        <v>8367</v>
      </c>
      <c r="E11818" s="378" t="s">
        <v>15917</v>
      </c>
    </row>
    <row r="11819" spans="1:5">
      <c r="A11819" s="387">
        <v>9854</v>
      </c>
      <c r="B11819" s="387" t="s">
        <v>13595</v>
      </c>
      <c r="C11819" s="387" t="s">
        <v>8378</v>
      </c>
      <c r="D11819" s="387" t="s">
        <v>8367</v>
      </c>
      <c r="E11819" s="378" t="s">
        <v>15918</v>
      </c>
    </row>
    <row r="11820" spans="1:5">
      <c r="A11820" s="387">
        <v>9851</v>
      </c>
      <c r="B11820" s="387" t="s">
        <v>13596</v>
      </c>
      <c r="C11820" s="387" t="s">
        <v>8378</v>
      </c>
      <c r="D11820" s="387" t="s">
        <v>8367</v>
      </c>
      <c r="E11820" s="378" t="s">
        <v>13897</v>
      </c>
    </row>
    <row r="11821" spans="1:5">
      <c r="A11821" s="387">
        <v>9855</v>
      </c>
      <c r="B11821" s="387" t="s">
        <v>13597</v>
      </c>
      <c r="C11821" s="387" t="s">
        <v>8378</v>
      </c>
      <c r="D11821" s="387" t="s">
        <v>8367</v>
      </c>
      <c r="E11821" s="378" t="s">
        <v>15919</v>
      </c>
    </row>
    <row r="11822" spans="1:5">
      <c r="A11822" s="387">
        <v>9825</v>
      </c>
      <c r="B11822" s="387" t="s">
        <v>13598</v>
      </c>
      <c r="C11822" s="387" t="s">
        <v>8378</v>
      </c>
      <c r="D11822" s="387" t="s">
        <v>8367</v>
      </c>
      <c r="E11822" s="378" t="s">
        <v>5130</v>
      </c>
    </row>
    <row r="11823" spans="1:5">
      <c r="A11823" s="387">
        <v>9828</v>
      </c>
      <c r="B11823" s="387" t="s">
        <v>13599</v>
      </c>
      <c r="C11823" s="387" t="s">
        <v>8378</v>
      </c>
      <c r="D11823" s="387" t="s">
        <v>8367</v>
      </c>
      <c r="E11823" s="378" t="s">
        <v>15920</v>
      </c>
    </row>
    <row r="11824" spans="1:5">
      <c r="A11824" s="387">
        <v>9829</v>
      </c>
      <c r="B11824" s="387" t="s">
        <v>13600</v>
      </c>
      <c r="C11824" s="387" t="s">
        <v>8378</v>
      </c>
      <c r="D11824" s="387" t="s">
        <v>8367</v>
      </c>
      <c r="E11824" s="378" t="s">
        <v>15921</v>
      </c>
    </row>
    <row r="11825" spans="1:5">
      <c r="A11825" s="387">
        <v>9826</v>
      </c>
      <c r="B11825" s="387" t="s">
        <v>13601</v>
      </c>
      <c r="C11825" s="387" t="s">
        <v>8378</v>
      </c>
      <c r="D11825" s="387" t="s">
        <v>8367</v>
      </c>
      <c r="E11825" s="378" t="s">
        <v>15922</v>
      </c>
    </row>
    <row r="11826" spans="1:5">
      <c r="A11826" s="387">
        <v>9827</v>
      </c>
      <c r="B11826" s="387" t="s">
        <v>13602</v>
      </c>
      <c r="C11826" s="387" t="s">
        <v>8378</v>
      </c>
      <c r="D11826" s="387" t="s">
        <v>8367</v>
      </c>
      <c r="E11826" s="378" t="s">
        <v>15923</v>
      </c>
    </row>
    <row r="11827" spans="1:5">
      <c r="A11827" s="387">
        <v>36374</v>
      </c>
      <c r="B11827" s="387" t="s">
        <v>13603</v>
      </c>
      <c r="C11827" s="387" t="s">
        <v>8378</v>
      </c>
      <c r="D11827" s="387" t="s">
        <v>8367</v>
      </c>
      <c r="E11827" s="378" t="s">
        <v>4933</v>
      </c>
    </row>
    <row r="11828" spans="1:5">
      <c r="A11828" s="387">
        <v>36084</v>
      </c>
      <c r="B11828" s="387" t="s">
        <v>13605</v>
      </c>
      <c r="C11828" s="387" t="s">
        <v>8378</v>
      </c>
      <c r="D11828" s="387" t="s">
        <v>8367</v>
      </c>
      <c r="E11828" s="378" t="s">
        <v>4658</v>
      </c>
    </row>
    <row r="11829" spans="1:5">
      <c r="A11829" s="387">
        <v>36373</v>
      </c>
      <c r="B11829" s="387" t="s">
        <v>13607</v>
      </c>
      <c r="C11829" s="387" t="s">
        <v>8378</v>
      </c>
      <c r="D11829" s="387" t="s">
        <v>8367</v>
      </c>
      <c r="E11829" s="378" t="s">
        <v>15924</v>
      </c>
    </row>
    <row r="11830" spans="1:5">
      <c r="A11830" s="387">
        <v>36377</v>
      </c>
      <c r="B11830" s="387" t="s">
        <v>13609</v>
      </c>
      <c r="C11830" s="387" t="s">
        <v>8378</v>
      </c>
      <c r="D11830" s="387" t="s">
        <v>8367</v>
      </c>
      <c r="E11830" s="378" t="s">
        <v>15925</v>
      </c>
    </row>
    <row r="11831" spans="1:5">
      <c r="A11831" s="387">
        <v>36375</v>
      </c>
      <c r="B11831" s="387" t="s">
        <v>13610</v>
      </c>
      <c r="C11831" s="387" t="s">
        <v>8378</v>
      </c>
      <c r="D11831" s="387" t="s">
        <v>8367</v>
      </c>
      <c r="E11831" s="378" t="s">
        <v>15758</v>
      </c>
    </row>
    <row r="11832" spans="1:5">
      <c r="A11832" s="387">
        <v>36376</v>
      </c>
      <c r="B11832" s="387" t="s">
        <v>13612</v>
      </c>
      <c r="C11832" s="387" t="s">
        <v>8378</v>
      </c>
      <c r="D11832" s="387" t="s">
        <v>8367</v>
      </c>
      <c r="E11832" s="378" t="s">
        <v>7283</v>
      </c>
    </row>
    <row r="11833" spans="1:5">
      <c r="A11833" s="387">
        <v>36380</v>
      </c>
      <c r="B11833" s="387" t="s">
        <v>13613</v>
      </c>
      <c r="C11833" s="387" t="s">
        <v>8378</v>
      </c>
      <c r="D11833" s="387" t="s">
        <v>8367</v>
      </c>
      <c r="E11833" s="378" t="s">
        <v>15926</v>
      </c>
    </row>
    <row r="11834" spans="1:5">
      <c r="A11834" s="387">
        <v>36378</v>
      </c>
      <c r="B11834" s="387" t="s">
        <v>13614</v>
      </c>
      <c r="C11834" s="387" t="s">
        <v>8378</v>
      </c>
      <c r="D11834" s="387" t="s">
        <v>8367</v>
      </c>
      <c r="E11834" s="378" t="s">
        <v>10307</v>
      </c>
    </row>
    <row r="11835" spans="1:5">
      <c r="A11835" s="387">
        <v>36379</v>
      </c>
      <c r="B11835" s="387" t="s">
        <v>13615</v>
      </c>
      <c r="C11835" s="387" t="s">
        <v>8378</v>
      </c>
      <c r="D11835" s="387" t="s">
        <v>8367</v>
      </c>
      <c r="E11835" s="378" t="s">
        <v>15927</v>
      </c>
    </row>
    <row r="11836" spans="1:5">
      <c r="A11836" s="387">
        <v>9859</v>
      </c>
      <c r="B11836" s="387" t="s">
        <v>13616</v>
      </c>
      <c r="C11836" s="387" t="s">
        <v>8378</v>
      </c>
      <c r="D11836" s="387" t="s">
        <v>8349</v>
      </c>
      <c r="E11836" s="378" t="s">
        <v>6399</v>
      </c>
    </row>
    <row r="11837" spans="1:5">
      <c r="A11837" s="387">
        <v>9838</v>
      </c>
      <c r="B11837" s="387" t="s">
        <v>13617</v>
      </c>
      <c r="C11837" s="387" t="s">
        <v>8378</v>
      </c>
      <c r="D11837" s="387" t="s">
        <v>8349</v>
      </c>
      <c r="E11837" s="378" t="s">
        <v>6295</v>
      </c>
    </row>
    <row r="11838" spans="1:5">
      <c r="A11838" s="387">
        <v>9837</v>
      </c>
      <c r="B11838" s="387" t="s">
        <v>13618</v>
      </c>
      <c r="C11838" s="387" t="s">
        <v>8378</v>
      </c>
      <c r="D11838" s="387" t="s">
        <v>8349</v>
      </c>
      <c r="E11838" s="378" t="s">
        <v>5305</v>
      </c>
    </row>
    <row r="11839" spans="1:5">
      <c r="A11839" s="387">
        <v>9833</v>
      </c>
      <c r="B11839" s="387" t="s">
        <v>13620</v>
      </c>
      <c r="C11839" s="387" t="s">
        <v>8378</v>
      </c>
      <c r="D11839" s="387" t="s">
        <v>8367</v>
      </c>
      <c r="E11839" s="378" t="s">
        <v>4405</v>
      </c>
    </row>
    <row r="11840" spans="1:5">
      <c r="A11840" s="387">
        <v>9830</v>
      </c>
      <c r="B11840" s="387" t="s">
        <v>13621</v>
      </c>
      <c r="C11840" s="387" t="s">
        <v>8378</v>
      </c>
      <c r="D11840" s="387" t="s">
        <v>8367</v>
      </c>
      <c r="E11840" s="378" t="s">
        <v>10434</v>
      </c>
    </row>
    <row r="11841" spans="1:5">
      <c r="A11841" s="387">
        <v>9834</v>
      </c>
      <c r="B11841" s="387" t="s">
        <v>13622</v>
      </c>
      <c r="C11841" s="387" t="s">
        <v>8378</v>
      </c>
      <c r="D11841" s="387" t="s">
        <v>8367</v>
      </c>
      <c r="E11841" s="378" t="s">
        <v>15928</v>
      </c>
    </row>
    <row r="11842" spans="1:5">
      <c r="A11842" s="387">
        <v>9863</v>
      </c>
      <c r="B11842" s="387" t="s">
        <v>13623</v>
      </c>
      <c r="C11842" s="387" t="s">
        <v>8378</v>
      </c>
      <c r="D11842" s="387" t="s">
        <v>8349</v>
      </c>
      <c r="E11842" s="378" t="s">
        <v>15929</v>
      </c>
    </row>
    <row r="11843" spans="1:5">
      <c r="A11843" s="387">
        <v>9860</v>
      </c>
      <c r="B11843" s="387" t="s">
        <v>13624</v>
      </c>
      <c r="C11843" s="387" t="s">
        <v>8378</v>
      </c>
      <c r="D11843" s="387" t="s">
        <v>8349</v>
      </c>
      <c r="E11843" s="378" t="s">
        <v>20662</v>
      </c>
    </row>
    <row r="11844" spans="1:5">
      <c r="A11844" s="387">
        <v>9862</v>
      </c>
      <c r="B11844" s="387" t="s">
        <v>13625</v>
      </c>
      <c r="C11844" s="387" t="s">
        <v>8378</v>
      </c>
      <c r="D11844" s="387" t="s">
        <v>8349</v>
      </c>
      <c r="E11844" s="378" t="s">
        <v>17314</v>
      </c>
    </row>
    <row r="11845" spans="1:5">
      <c r="A11845" s="387">
        <v>9861</v>
      </c>
      <c r="B11845" s="387" t="s">
        <v>13626</v>
      </c>
      <c r="C11845" s="387" t="s">
        <v>8378</v>
      </c>
      <c r="D11845" s="387" t="s">
        <v>8349</v>
      </c>
      <c r="E11845" s="378" t="s">
        <v>16250</v>
      </c>
    </row>
    <row r="11846" spans="1:5">
      <c r="A11846" s="387">
        <v>9856</v>
      </c>
      <c r="B11846" s="387" t="s">
        <v>13627</v>
      </c>
      <c r="C11846" s="387" t="s">
        <v>8378</v>
      </c>
      <c r="D11846" s="387" t="s">
        <v>8349</v>
      </c>
      <c r="E11846" s="378" t="s">
        <v>4418</v>
      </c>
    </row>
    <row r="11847" spans="1:5">
      <c r="A11847" s="387">
        <v>9866</v>
      </c>
      <c r="B11847" s="387" t="s">
        <v>13628</v>
      </c>
      <c r="C11847" s="387" t="s">
        <v>8378</v>
      </c>
      <c r="D11847" s="387" t="s">
        <v>8349</v>
      </c>
      <c r="E11847" s="378" t="s">
        <v>5322</v>
      </c>
    </row>
    <row r="11848" spans="1:5">
      <c r="A11848" s="387">
        <v>9857</v>
      </c>
      <c r="B11848" s="387" t="s">
        <v>13629</v>
      </c>
      <c r="C11848" s="387" t="s">
        <v>8378</v>
      </c>
      <c r="D11848" s="387" t="s">
        <v>8349</v>
      </c>
      <c r="E11848" s="378" t="s">
        <v>15930</v>
      </c>
    </row>
    <row r="11849" spans="1:5">
      <c r="A11849" s="387">
        <v>9864</v>
      </c>
      <c r="B11849" s="387" t="s">
        <v>13630</v>
      </c>
      <c r="C11849" s="387" t="s">
        <v>8378</v>
      </c>
      <c r="D11849" s="387" t="s">
        <v>8349</v>
      </c>
      <c r="E11849" s="378" t="s">
        <v>20663</v>
      </c>
    </row>
    <row r="11850" spans="1:5">
      <c r="A11850" s="387">
        <v>9865</v>
      </c>
      <c r="B11850" s="387" t="s">
        <v>13631</v>
      </c>
      <c r="C11850" s="387" t="s">
        <v>8378</v>
      </c>
      <c r="D11850" s="387" t="s">
        <v>8349</v>
      </c>
      <c r="E11850" s="378" t="s">
        <v>20664</v>
      </c>
    </row>
    <row r="11851" spans="1:5">
      <c r="A11851" s="387">
        <v>9858</v>
      </c>
      <c r="B11851" s="387" t="s">
        <v>13632</v>
      </c>
      <c r="C11851" s="387" t="s">
        <v>8378</v>
      </c>
      <c r="D11851" s="387" t="s">
        <v>8349</v>
      </c>
      <c r="E11851" s="378" t="s">
        <v>20665</v>
      </c>
    </row>
    <row r="11852" spans="1:5">
      <c r="A11852" s="387">
        <v>9841</v>
      </c>
      <c r="B11852" s="387" t="s">
        <v>13633</v>
      </c>
      <c r="C11852" s="387" t="s">
        <v>8378</v>
      </c>
      <c r="D11852" s="387" t="s">
        <v>8349</v>
      </c>
      <c r="E11852" s="378" t="s">
        <v>20666</v>
      </c>
    </row>
    <row r="11853" spans="1:5">
      <c r="A11853" s="387">
        <v>9840</v>
      </c>
      <c r="B11853" s="387" t="s">
        <v>13634</v>
      </c>
      <c r="C11853" s="387" t="s">
        <v>8378</v>
      </c>
      <c r="D11853" s="387" t="s">
        <v>8349</v>
      </c>
      <c r="E11853" s="378" t="s">
        <v>20667</v>
      </c>
    </row>
    <row r="11854" spans="1:5">
      <c r="A11854" s="387">
        <v>20067</v>
      </c>
      <c r="B11854" s="387" t="s">
        <v>13635</v>
      </c>
      <c r="C11854" s="387" t="s">
        <v>8378</v>
      </c>
      <c r="D11854" s="387" t="s">
        <v>8349</v>
      </c>
      <c r="E11854" s="378" t="s">
        <v>1451</v>
      </c>
    </row>
    <row r="11855" spans="1:5">
      <c r="A11855" s="387">
        <v>20068</v>
      </c>
      <c r="B11855" s="387" t="s">
        <v>13636</v>
      </c>
      <c r="C11855" s="387" t="s">
        <v>8378</v>
      </c>
      <c r="D11855" s="387" t="s">
        <v>8349</v>
      </c>
      <c r="E11855" s="378" t="s">
        <v>17148</v>
      </c>
    </row>
    <row r="11856" spans="1:5">
      <c r="A11856" s="387">
        <v>9839</v>
      </c>
      <c r="B11856" s="387" t="s">
        <v>13637</v>
      </c>
      <c r="C11856" s="387" t="s">
        <v>8378</v>
      </c>
      <c r="D11856" s="387" t="s">
        <v>8349</v>
      </c>
      <c r="E11856" s="378" t="s">
        <v>3682</v>
      </c>
    </row>
    <row r="11857" spans="1:5">
      <c r="A11857" s="387">
        <v>9870</v>
      </c>
      <c r="B11857" s="387" t="s">
        <v>13638</v>
      </c>
      <c r="C11857" s="387" t="s">
        <v>8378</v>
      </c>
      <c r="D11857" s="387" t="s">
        <v>8349</v>
      </c>
      <c r="E11857" s="378" t="s">
        <v>14588</v>
      </c>
    </row>
    <row r="11858" spans="1:5">
      <c r="A11858" s="387">
        <v>9867</v>
      </c>
      <c r="B11858" s="387" t="s">
        <v>13639</v>
      </c>
      <c r="C11858" s="387" t="s">
        <v>8378</v>
      </c>
      <c r="D11858" s="387" t="s">
        <v>8349</v>
      </c>
      <c r="E11858" s="378" t="s">
        <v>1207</v>
      </c>
    </row>
    <row r="11859" spans="1:5">
      <c r="A11859" s="387">
        <v>9868</v>
      </c>
      <c r="B11859" s="387" t="s">
        <v>13640</v>
      </c>
      <c r="C11859" s="387" t="s">
        <v>8378</v>
      </c>
      <c r="D11859" s="387" t="s">
        <v>8352</v>
      </c>
      <c r="E11859" s="378" t="s">
        <v>1013</v>
      </c>
    </row>
    <row r="11860" spans="1:5">
      <c r="A11860" s="387">
        <v>9869</v>
      </c>
      <c r="B11860" s="387" t="s">
        <v>13641</v>
      </c>
      <c r="C11860" s="387" t="s">
        <v>8378</v>
      </c>
      <c r="D11860" s="387" t="s">
        <v>8349</v>
      </c>
      <c r="E11860" s="378" t="s">
        <v>14612</v>
      </c>
    </row>
    <row r="11861" spans="1:5">
      <c r="A11861" s="387">
        <v>9874</v>
      </c>
      <c r="B11861" s="387" t="s">
        <v>13642</v>
      </c>
      <c r="C11861" s="387" t="s">
        <v>8378</v>
      </c>
      <c r="D11861" s="387" t="s">
        <v>8349</v>
      </c>
      <c r="E11861" s="378" t="s">
        <v>12705</v>
      </c>
    </row>
    <row r="11862" spans="1:5">
      <c r="A11862" s="387">
        <v>9875</v>
      </c>
      <c r="B11862" s="387" t="s">
        <v>13643</v>
      </c>
      <c r="C11862" s="387" t="s">
        <v>8378</v>
      </c>
      <c r="D11862" s="387" t="s">
        <v>8349</v>
      </c>
      <c r="E11862" s="378" t="s">
        <v>14381</v>
      </c>
    </row>
    <row r="11863" spans="1:5">
      <c r="A11863" s="387">
        <v>9873</v>
      </c>
      <c r="B11863" s="387" t="s">
        <v>13644</v>
      </c>
      <c r="C11863" s="387" t="s">
        <v>8378</v>
      </c>
      <c r="D11863" s="387" t="s">
        <v>8349</v>
      </c>
      <c r="E11863" s="378" t="s">
        <v>257</v>
      </c>
    </row>
    <row r="11864" spans="1:5">
      <c r="A11864" s="387">
        <v>9871</v>
      </c>
      <c r="B11864" s="387" t="s">
        <v>13645</v>
      </c>
      <c r="C11864" s="387" t="s">
        <v>8378</v>
      </c>
      <c r="D11864" s="387" t="s">
        <v>8349</v>
      </c>
      <c r="E11864" s="378" t="s">
        <v>14960</v>
      </c>
    </row>
    <row r="11865" spans="1:5">
      <c r="A11865" s="387">
        <v>9872</v>
      </c>
      <c r="B11865" s="387" t="s">
        <v>13647</v>
      </c>
      <c r="C11865" s="387" t="s">
        <v>8378</v>
      </c>
      <c r="D11865" s="387" t="s">
        <v>8349</v>
      </c>
      <c r="E11865" s="378" t="s">
        <v>20668</v>
      </c>
    </row>
    <row r="11866" spans="1:5">
      <c r="A11866" s="387">
        <v>7667</v>
      </c>
      <c r="B11866" s="387" t="s">
        <v>13648</v>
      </c>
      <c r="C11866" s="387" t="s">
        <v>8378</v>
      </c>
      <c r="D11866" s="387" t="s">
        <v>8367</v>
      </c>
      <c r="E11866" s="378" t="s">
        <v>15931</v>
      </c>
    </row>
    <row r="11867" spans="1:5">
      <c r="A11867" s="387">
        <v>7660</v>
      </c>
      <c r="B11867" s="387" t="s">
        <v>13649</v>
      </c>
      <c r="C11867" s="387" t="s">
        <v>8378</v>
      </c>
      <c r="D11867" s="387" t="s">
        <v>8367</v>
      </c>
      <c r="E11867" s="378" t="s">
        <v>15932</v>
      </c>
    </row>
    <row r="11868" spans="1:5">
      <c r="A11868" s="387">
        <v>7676</v>
      </c>
      <c r="B11868" s="387" t="s">
        <v>13650</v>
      </c>
      <c r="C11868" s="387" t="s">
        <v>8378</v>
      </c>
      <c r="D11868" s="387" t="s">
        <v>8367</v>
      </c>
      <c r="E11868" s="378" t="s">
        <v>15933</v>
      </c>
    </row>
    <row r="11869" spans="1:5">
      <c r="A11869" s="387">
        <v>12426</v>
      </c>
      <c r="B11869" s="387" t="s">
        <v>13651</v>
      </c>
      <c r="C11869" s="387" t="s">
        <v>8354</v>
      </c>
      <c r="D11869" s="387" t="s">
        <v>8349</v>
      </c>
      <c r="E11869" s="378" t="s">
        <v>5104</v>
      </c>
    </row>
    <row r="11870" spans="1:5">
      <c r="A11870" s="387">
        <v>12425</v>
      </c>
      <c r="B11870" s="387" t="s">
        <v>13652</v>
      </c>
      <c r="C11870" s="387" t="s">
        <v>8354</v>
      </c>
      <c r="D11870" s="387" t="s">
        <v>8349</v>
      </c>
      <c r="E11870" s="378" t="s">
        <v>17038</v>
      </c>
    </row>
    <row r="11871" spans="1:5">
      <c r="A11871" s="387">
        <v>12427</v>
      </c>
      <c r="B11871" s="387" t="s">
        <v>13653</v>
      </c>
      <c r="C11871" s="387" t="s">
        <v>8354</v>
      </c>
      <c r="D11871" s="387" t="s">
        <v>8349</v>
      </c>
      <c r="E11871" s="378" t="s">
        <v>16171</v>
      </c>
    </row>
    <row r="11872" spans="1:5">
      <c r="A11872" s="387">
        <v>12428</v>
      </c>
      <c r="B11872" s="387" t="s">
        <v>13654</v>
      </c>
      <c r="C11872" s="387" t="s">
        <v>8354</v>
      </c>
      <c r="D11872" s="387" t="s">
        <v>8349</v>
      </c>
      <c r="E11872" s="378" t="s">
        <v>15168</v>
      </c>
    </row>
    <row r="11873" spans="1:5">
      <c r="A11873" s="387">
        <v>12430</v>
      </c>
      <c r="B11873" s="387" t="s">
        <v>13656</v>
      </c>
      <c r="C11873" s="387" t="s">
        <v>8354</v>
      </c>
      <c r="D11873" s="387" t="s">
        <v>8349</v>
      </c>
      <c r="E11873" s="378" t="s">
        <v>5091</v>
      </c>
    </row>
    <row r="11874" spans="1:5">
      <c r="A11874" s="387">
        <v>12429</v>
      </c>
      <c r="B11874" s="387" t="s">
        <v>13657</v>
      </c>
      <c r="C11874" s="387" t="s">
        <v>8354</v>
      </c>
      <c r="D11874" s="387" t="s">
        <v>8349</v>
      </c>
      <c r="E11874" s="378" t="s">
        <v>20669</v>
      </c>
    </row>
    <row r="11875" spans="1:5">
      <c r="A11875" s="387">
        <v>12431</v>
      </c>
      <c r="B11875" s="387" t="s">
        <v>13658</v>
      </c>
      <c r="C11875" s="387" t="s">
        <v>8354</v>
      </c>
      <c r="D11875" s="387" t="s">
        <v>8349</v>
      </c>
      <c r="E11875" s="378" t="s">
        <v>20670</v>
      </c>
    </row>
    <row r="11876" spans="1:5">
      <c r="A11876" s="387">
        <v>12432</v>
      </c>
      <c r="B11876" s="387" t="s">
        <v>13659</v>
      </c>
      <c r="C11876" s="387" t="s">
        <v>8354</v>
      </c>
      <c r="D11876" s="387" t="s">
        <v>8349</v>
      </c>
      <c r="E11876" s="378" t="s">
        <v>20297</v>
      </c>
    </row>
    <row r="11877" spans="1:5">
      <c r="A11877" s="387">
        <v>12434</v>
      </c>
      <c r="B11877" s="387" t="s">
        <v>13660</v>
      </c>
      <c r="C11877" s="387" t="s">
        <v>8354</v>
      </c>
      <c r="D11877" s="387" t="s">
        <v>8349</v>
      </c>
      <c r="E11877" s="378" t="s">
        <v>9649</v>
      </c>
    </row>
    <row r="11878" spans="1:5">
      <c r="A11878" s="387">
        <v>12433</v>
      </c>
      <c r="B11878" s="387" t="s">
        <v>13661</v>
      </c>
      <c r="C11878" s="387" t="s">
        <v>8354</v>
      </c>
      <c r="D11878" s="387" t="s">
        <v>8349</v>
      </c>
      <c r="E11878" s="378" t="s">
        <v>20671</v>
      </c>
    </row>
    <row r="11879" spans="1:5">
      <c r="A11879" s="387">
        <v>12435</v>
      </c>
      <c r="B11879" s="387" t="s">
        <v>13662</v>
      </c>
      <c r="C11879" s="387" t="s">
        <v>8354</v>
      </c>
      <c r="D11879" s="387" t="s">
        <v>8349</v>
      </c>
      <c r="E11879" s="378" t="s">
        <v>20672</v>
      </c>
    </row>
    <row r="11880" spans="1:5">
      <c r="A11880" s="387">
        <v>12437</v>
      </c>
      <c r="B11880" s="387" t="s">
        <v>13663</v>
      </c>
      <c r="C11880" s="387" t="s">
        <v>8354</v>
      </c>
      <c r="D11880" s="387" t="s">
        <v>8349</v>
      </c>
      <c r="E11880" s="378" t="s">
        <v>20673</v>
      </c>
    </row>
    <row r="11881" spans="1:5">
      <c r="A11881" s="387">
        <v>12439</v>
      </c>
      <c r="B11881" s="387" t="s">
        <v>13664</v>
      </c>
      <c r="C11881" s="387" t="s">
        <v>8354</v>
      </c>
      <c r="D11881" s="387" t="s">
        <v>8349</v>
      </c>
      <c r="E11881" s="378" t="s">
        <v>19116</v>
      </c>
    </row>
    <row r="11882" spans="1:5">
      <c r="A11882" s="387">
        <v>12438</v>
      </c>
      <c r="B11882" s="387" t="s">
        <v>13665</v>
      </c>
      <c r="C11882" s="387" t="s">
        <v>8354</v>
      </c>
      <c r="D11882" s="387" t="s">
        <v>8349</v>
      </c>
      <c r="E11882" s="378" t="s">
        <v>20674</v>
      </c>
    </row>
    <row r="11883" spans="1:5">
      <c r="A11883" s="387">
        <v>12436</v>
      </c>
      <c r="B11883" s="387" t="s">
        <v>13666</v>
      </c>
      <c r="C11883" s="387" t="s">
        <v>8354</v>
      </c>
      <c r="D11883" s="387" t="s">
        <v>8349</v>
      </c>
      <c r="E11883" s="378" t="s">
        <v>20675</v>
      </c>
    </row>
    <row r="11884" spans="1:5">
      <c r="A11884" s="387">
        <v>36357</v>
      </c>
      <c r="B11884" s="387" t="s">
        <v>13667</v>
      </c>
      <c r="C11884" s="387" t="s">
        <v>8354</v>
      </c>
      <c r="D11884" s="387" t="s">
        <v>8367</v>
      </c>
      <c r="E11884" s="378" t="s">
        <v>15934</v>
      </c>
    </row>
    <row r="11885" spans="1:5">
      <c r="A11885" s="387">
        <v>12424</v>
      </c>
      <c r="B11885" s="387" t="s">
        <v>13668</v>
      </c>
      <c r="C11885" s="387" t="s">
        <v>8354</v>
      </c>
      <c r="D11885" s="387" t="s">
        <v>8349</v>
      </c>
      <c r="E11885" s="378" t="s">
        <v>20676</v>
      </c>
    </row>
    <row r="11886" spans="1:5">
      <c r="A11886" s="387">
        <v>12440</v>
      </c>
      <c r="B11886" s="387" t="s">
        <v>13669</v>
      </c>
      <c r="C11886" s="387" t="s">
        <v>8354</v>
      </c>
      <c r="D11886" s="387" t="s">
        <v>8349</v>
      </c>
      <c r="E11886" s="378" t="s">
        <v>1267</v>
      </c>
    </row>
    <row r="11887" spans="1:5">
      <c r="A11887" s="387">
        <v>9884</v>
      </c>
      <c r="B11887" s="387" t="s">
        <v>13670</v>
      </c>
      <c r="C11887" s="387" t="s">
        <v>8354</v>
      </c>
      <c r="D11887" s="387" t="s">
        <v>8349</v>
      </c>
      <c r="E11887" s="378" t="s">
        <v>20677</v>
      </c>
    </row>
    <row r="11888" spans="1:5">
      <c r="A11888" s="387">
        <v>9888</v>
      </c>
      <c r="B11888" s="387" t="s">
        <v>13671</v>
      </c>
      <c r="C11888" s="387" t="s">
        <v>8354</v>
      </c>
      <c r="D11888" s="387" t="s">
        <v>8349</v>
      </c>
      <c r="E11888" s="378" t="s">
        <v>20678</v>
      </c>
    </row>
    <row r="11889" spans="1:5">
      <c r="A11889" s="387">
        <v>9883</v>
      </c>
      <c r="B11889" s="387" t="s">
        <v>13672</v>
      </c>
      <c r="C11889" s="387" t="s">
        <v>8354</v>
      </c>
      <c r="D11889" s="387" t="s">
        <v>8349</v>
      </c>
      <c r="E11889" s="378" t="s">
        <v>20679</v>
      </c>
    </row>
    <row r="11890" spans="1:5">
      <c r="A11890" s="387">
        <v>9886</v>
      </c>
      <c r="B11890" s="387" t="s">
        <v>13673</v>
      </c>
      <c r="C11890" s="387" t="s">
        <v>8354</v>
      </c>
      <c r="D11890" s="387" t="s">
        <v>8349</v>
      </c>
      <c r="E11890" s="378" t="s">
        <v>13923</v>
      </c>
    </row>
    <row r="11891" spans="1:5">
      <c r="A11891" s="387">
        <v>9889</v>
      </c>
      <c r="B11891" s="387" t="s">
        <v>13674</v>
      </c>
      <c r="C11891" s="387" t="s">
        <v>8354</v>
      </c>
      <c r="D11891" s="387" t="s">
        <v>8349</v>
      </c>
      <c r="E11891" s="378" t="s">
        <v>15935</v>
      </c>
    </row>
    <row r="11892" spans="1:5">
      <c r="A11892" s="387">
        <v>9887</v>
      </c>
      <c r="B11892" s="387" t="s">
        <v>13675</v>
      </c>
      <c r="C11892" s="387" t="s">
        <v>8354</v>
      </c>
      <c r="D11892" s="387" t="s">
        <v>8349</v>
      </c>
      <c r="E11892" s="378" t="s">
        <v>20680</v>
      </c>
    </row>
    <row r="11893" spans="1:5">
      <c r="A11893" s="387">
        <v>9885</v>
      </c>
      <c r="B11893" s="387" t="s">
        <v>13676</v>
      </c>
      <c r="C11893" s="387" t="s">
        <v>8354</v>
      </c>
      <c r="D11893" s="387" t="s">
        <v>8349</v>
      </c>
      <c r="E11893" s="378" t="s">
        <v>14739</v>
      </c>
    </row>
    <row r="11894" spans="1:5">
      <c r="A11894" s="387">
        <v>9890</v>
      </c>
      <c r="B11894" s="387" t="s">
        <v>13677</v>
      </c>
      <c r="C11894" s="387" t="s">
        <v>8354</v>
      </c>
      <c r="D11894" s="387" t="s">
        <v>8349</v>
      </c>
      <c r="E11894" s="378" t="s">
        <v>20681</v>
      </c>
    </row>
    <row r="11895" spans="1:5">
      <c r="A11895" s="387">
        <v>9891</v>
      </c>
      <c r="B11895" s="387" t="s">
        <v>13678</v>
      </c>
      <c r="C11895" s="387" t="s">
        <v>8354</v>
      </c>
      <c r="D11895" s="387" t="s">
        <v>8349</v>
      </c>
      <c r="E11895" s="378" t="s">
        <v>20682</v>
      </c>
    </row>
    <row r="11896" spans="1:5">
      <c r="A11896" s="387">
        <v>39292</v>
      </c>
      <c r="B11896" s="387" t="s">
        <v>13679</v>
      </c>
      <c r="C11896" s="387" t="s">
        <v>8354</v>
      </c>
      <c r="D11896" s="387" t="s">
        <v>8367</v>
      </c>
      <c r="E11896" s="378" t="s">
        <v>4215</v>
      </c>
    </row>
    <row r="11897" spans="1:5">
      <c r="A11897" s="387">
        <v>39293</v>
      </c>
      <c r="B11897" s="387" t="s">
        <v>13680</v>
      </c>
      <c r="C11897" s="387" t="s">
        <v>8354</v>
      </c>
      <c r="D11897" s="387" t="s">
        <v>8367</v>
      </c>
      <c r="E11897" s="378" t="s">
        <v>4714</v>
      </c>
    </row>
    <row r="11898" spans="1:5">
      <c r="A11898" s="387">
        <v>39294</v>
      </c>
      <c r="B11898" s="387" t="s">
        <v>13681</v>
      </c>
      <c r="C11898" s="387" t="s">
        <v>8354</v>
      </c>
      <c r="D11898" s="387" t="s">
        <v>8367</v>
      </c>
      <c r="E11898" s="378" t="s">
        <v>4714</v>
      </c>
    </row>
    <row r="11899" spans="1:5">
      <c r="A11899" s="387">
        <v>39295</v>
      </c>
      <c r="B11899" s="387" t="s">
        <v>13682</v>
      </c>
      <c r="C11899" s="387" t="s">
        <v>8354</v>
      </c>
      <c r="D11899" s="387" t="s">
        <v>8367</v>
      </c>
      <c r="E11899" s="378" t="s">
        <v>786</v>
      </c>
    </row>
    <row r="11900" spans="1:5">
      <c r="A11900" s="387">
        <v>36313</v>
      </c>
      <c r="B11900" s="387" t="s">
        <v>13683</v>
      </c>
      <c r="C11900" s="387" t="s">
        <v>8354</v>
      </c>
      <c r="D11900" s="387" t="s">
        <v>8367</v>
      </c>
      <c r="E11900" s="378" t="s">
        <v>13911</v>
      </c>
    </row>
    <row r="11901" spans="1:5">
      <c r="A11901" s="387">
        <v>36316</v>
      </c>
      <c r="B11901" s="387" t="s">
        <v>13684</v>
      </c>
      <c r="C11901" s="387" t="s">
        <v>8354</v>
      </c>
      <c r="D11901" s="387" t="s">
        <v>8367</v>
      </c>
      <c r="E11901" s="378" t="s">
        <v>15936</v>
      </c>
    </row>
    <row r="11902" spans="1:5">
      <c r="A11902" s="387">
        <v>64</v>
      </c>
      <c r="B11902" s="387" t="s">
        <v>13685</v>
      </c>
      <c r="C11902" s="387" t="s">
        <v>8354</v>
      </c>
      <c r="D11902" s="387" t="s">
        <v>8367</v>
      </c>
      <c r="E11902" s="378" t="s">
        <v>1485</v>
      </c>
    </row>
    <row r="11903" spans="1:5">
      <c r="A11903" s="387">
        <v>37423</v>
      </c>
      <c r="B11903" s="387" t="s">
        <v>13687</v>
      </c>
      <c r="C11903" s="387" t="s">
        <v>8354</v>
      </c>
      <c r="D11903" s="387" t="s">
        <v>8367</v>
      </c>
      <c r="E11903" s="378" t="s">
        <v>4528</v>
      </c>
    </row>
    <row r="11904" spans="1:5">
      <c r="A11904" s="387">
        <v>39296</v>
      </c>
      <c r="B11904" s="387" t="s">
        <v>13688</v>
      </c>
      <c r="C11904" s="387" t="s">
        <v>8354</v>
      </c>
      <c r="D11904" s="387" t="s">
        <v>8367</v>
      </c>
      <c r="E11904" s="378" t="s">
        <v>9300</v>
      </c>
    </row>
    <row r="11905" spans="1:5">
      <c r="A11905" s="387">
        <v>39297</v>
      </c>
      <c r="B11905" s="387" t="s">
        <v>13689</v>
      </c>
      <c r="C11905" s="387" t="s">
        <v>8354</v>
      </c>
      <c r="D11905" s="387" t="s">
        <v>8367</v>
      </c>
      <c r="E11905" s="378" t="s">
        <v>8799</v>
      </c>
    </row>
    <row r="11906" spans="1:5">
      <c r="A11906" s="387">
        <v>39298</v>
      </c>
      <c r="B11906" s="387" t="s">
        <v>13690</v>
      </c>
      <c r="C11906" s="387" t="s">
        <v>8354</v>
      </c>
      <c r="D11906" s="387" t="s">
        <v>8367</v>
      </c>
      <c r="E11906" s="378" t="s">
        <v>15937</v>
      </c>
    </row>
    <row r="11907" spans="1:5">
      <c r="A11907" s="387">
        <v>39299</v>
      </c>
      <c r="B11907" s="387" t="s">
        <v>13691</v>
      </c>
      <c r="C11907" s="387" t="s">
        <v>8354</v>
      </c>
      <c r="D11907" s="387" t="s">
        <v>8367</v>
      </c>
      <c r="E11907" s="378" t="s">
        <v>15938</v>
      </c>
    </row>
    <row r="11908" spans="1:5">
      <c r="A11908" s="387">
        <v>9892</v>
      </c>
      <c r="B11908" s="387" t="s">
        <v>13692</v>
      </c>
      <c r="C11908" s="387" t="s">
        <v>8354</v>
      </c>
      <c r="D11908" s="387" t="s">
        <v>8349</v>
      </c>
      <c r="E11908" s="378" t="s">
        <v>274</v>
      </c>
    </row>
    <row r="11909" spans="1:5">
      <c r="A11909" s="387">
        <v>9893</v>
      </c>
      <c r="B11909" s="387" t="s">
        <v>13693</v>
      </c>
      <c r="C11909" s="387" t="s">
        <v>8354</v>
      </c>
      <c r="D11909" s="387" t="s">
        <v>8349</v>
      </c>
      <c r="E11909" s="378" t="s">
        <v>20683</v>
      </c>
    </row>
    <row r="11910" spans="1:5">
      <c r="A11910" s="387">
        <v>9901</v>
      </c>
      <c r="B11910" s="387" t="s">
        <v>13694</v>
      </c>
      <c r="C11910" s="387" t="s">
        <v>8354</v>
      </c>
      <c r="D11910" s="387" t="s">
        <v>8349</v>
      </c>
      <c r="E11910" s="378" t="s">
        <v>15185</v>
      </c>
    </row>
    <row r="11911" spans="1:5">
      <c r="A11911" s="387">
        <v>9896</v>
      </c>
      <c r="B11911" s="387" t="s">
        <v>13695</v>
      </c>
      <c r="C11911" s="387" t="s">
        <v>8354</v>
      </c>
      <c r="D11911" s="387" t="s">
        <v>8349</v>
      </c>
      <c r="E11911" s="378" t="s">
        <v>18916</v>
      </c>
    </row>
    <row r="11912" spans="1:5">
      <c r="A11912" s="387">
        <v>9900</v>
      </c>
      <c r="B11912" s="387" t="s">
        <v>13696</v>
      </c>
      <c r="C11912" s="387" t="s">
        <v>8354</v>
      </c>
      <c r="D11912" s="387" t="s">
        <v>8349</v>
      </c>
      <c r="E11912" s="378" t="s">
        <v>14876</v>
      </c>
    </row>
    <row r="11913" spans="1:5">
      <c r="A11913" s="387">
        <v>9898</v>
      </c>
      <c r="B11913" s="387" t="s">
        <v>13697</v>
      </c>
      <c r="C11913" s="387" t="s">
        <v>8354</v>
      </c>
      <c r="D11913" s="387" t="s">
        <v>8349</v>
      </c>
      <c r="E11913" s="378" t="s">
        <v>16512</v>
      </c>
    </row>
    <row r="11914" spans="1:5">
      <c r="A11914" s="387">
        <v>9899</v>
      </c>
      <c r="B11914" s="387" t="s">
        <v>13698</v>
      </c>
      <c r="C11914" s="387" t="s">
        <v>8354</v>
      </c>
      <c r="D11914" s="387" t="s">
        <v>8349</v>
      </c>
      <c r="E11914" s="378" t="s">
        <v>15939</v>
      </c>
    </row>
    <row r="11915" spans="1:5">
      <c r="A11915" s="387">
        <v>9902</v>
      </c>
      <c r="B11915" s="387" t="s">
        <v>13699</v>
      </c>
      <c r="C11915" s="387" t="s">
        <v>8354</v>
      </c>
      <c r="D11915" s="387" t="s">
        <v>8349</v>
      </c>
      <c r="E11915" s="378" t="s">
        <v>20684</v>
      </c>
    </row>
    <row r="11916" spans="1:5">
      <c r="A11916" s="387">
        <v>9908</v>
      </c>
      <c r="B11916" s="387" t="s">
        <v>13700</v>
      </c>
      <c r="C11916" s="387" t="s">
        <v>8354</v>
      </c>
      <c r="D11916" s="387" t="s">
        <v>8349</v>
      </c>
      <c r="E11916" s="378" t="s">
        <v>20685</v>
      </c>
    </row>
    <row r="11917" spans="1:5">
      <c r="A11917" s="387">
        <v>9905</v>
      </c>
      <c r="B11917" s="387" t="s">
        <v>13701</v>
      </c>
      <c r="C11917" s="387" t="s">
        <v>8354</v>
      </c>
      <c r="D11917" s="387" t="s">
        <v>8349</v>
      </c>
      <c r="E11917" s="378" t="s">
        <v>3254</v>
      </c>
    </row>
    <row r="11918" spans="1:5">
      <c r="A11918" s="387">
        <v>9906</v>
      </c>
      <c r="B11918" s="387" t="s">
        <v>13703</v>
      </c>
      <c r="C11918" s="387" t="s">
        <v>8354</v>
      </c>
      <c r="D11918" s="387" t="s">
        <v>8349</v>
      </c>
      <c r="E11918" s="378" t="s">
        <v>6051</v>
      </c>
    </row>
    <row r="11919" spans="1:5">
      <c r="A11919" s="387">
        <v>9895</v>
      </c>
      <c r="B11919" s="387" t="s">
        <v>13704</v>
      </c>
      <c r="C11919" s="387" t="s">
        <v>8354</v>
      </c>
      <c r="D11919" s="387" t="s">
        <v>8349</v>
      </c>
      <c r="E11919" s="378" t="s">
        <v>15940</v>
      </c>
    </row>
    <row r="11920" spans="1:5">
      <c r="A11920" s="387">
        <v>9894</v>
      </c>
      <c r="B11920" s="387" t="s">
        <v>13705</v>
      </c>
      <c r="C11920" s="387" t="s">
        <v>8354</v>
      </c>
      <c r="D11920" s="387" t="s">
        <v>8349</v>
      </c>
      <c r="E11920" s="378" t="s">
        <v>15125</v>
      </c>
    </row>
    <row r="11921" spans="1:5">
      <c r="A11921" s="387">
        <v>9897</v>
      </c>
      <c r="B11921" s="387" t="s">
        <v>13706</v>
      </c>
      <c r="C11921" s="387" t="s">
        <v>8354</v>
      </c>
      <c r="D11921" s="387" t="s">
        <v>8349</v>
      </c>
      <c r="E11921" s="378" t="s">
        <v>15941</v>
      </c>
    </row>
    <row r="11922" spans="1:5">
      <c r="A11922" s="387">
        <v>9910</v>
      </c>
      <c r="B11922" s="387" t="s">
        <v>13707</v>
      </c>
      <c r="C11922" s="387" t="s">
        <v>8354</v>
      </c>
      <c r="D11922" s="387" t="s">
        <v>8349</v>
      </c>
      <c r="E11922" s="378" t="s">
        <v>20686</v>
      </c>
    </row>
    <row r="11923" spans="1:5">
      <c r="A11923" s="387">
        <v>9909</v>
      </c>
      <c r="B11923" s="387" t="s">
        <v>13708</v>
      </c>
      <c r="C11923" s="387" t="s">
        <v>8354</v>
      </c>
      <c r="D11923" s="387" t="s">
        <v>8349</v>
      </c>
      <c r="E11923" s="378" t="s">
        <v>20687</v>
      </c>
    </row>
    <row r="11924" spans="1:5">
      <c r="A11924" s="387">
        <v>9907</v>
      </c>
      <c r="B11924" s="387" t="s">
        <v>13709</v>
      </c>
      <c r="C11924" s="387" t="s">
        <v>8354</v>
      </c>
      <c r="D11924" s="387" t="s">
        <v>8349</v>
      </c>
      <c r="E11924" s="378" t="s">
        <v>20688</v>
      </c>
    </row>
    <row r="11925" spans="1:5">
      <c r="A11925" s="387">
        <v>20973</v>
      </c>
      <c r="B11925" s="387" t="s">
        <v>13710</v>
      </c>
      <c r="C11925" s="387" t="s">
        <v>8354</v>
      </c>
      <c r="D11925" s="387" t="s">
        <v>8349</v>
      </c>
      <c r="E11925" s="378" t="s">
        <v>15942</v>
      </c>
    </row>
    <row r="11926" spans="1:5">
      <c r="A11926" s="387">
        <v>20974</v>
      </c>
      <c r="B11926" s="387" t="s">
        <v>13711</v>
      </c>
      <c r="C11926" s="387" t="s">
        <v>8354</v>
      </c>
      <c r="D11926" s="387" t="s">
        <v>8349</v>
      </c>
      <c r="E11926" s="378" t="s">
        <v>20689</v>
      </c>
    </row>
    <row r="11927" spans="1:5">
      <c r="A11927" s="387">
        <v>37989</v>
      </c>
      <c r="B11927" s="387" t="s">
        <v>13712</v>
      </c>
      <c r="C11927" s="387" t="s">
        <v>8354</v>
      </c>
      <c r="D11927" s="387" t="s">
        <v>8349</v>
      </c>
      <c r="E11927" s="378" t="s">
        <v>3861</v>
      </c>
    </row>
    <row r="11928" spans="1:5">
      <c r="A11928" s="387">
        <v>37990</v>
      </c>
      <c r="B11928" s="387" t="s">
        <v>13713</v>
      </c>
      <c r="C11928" s="387" t="s">
        <v>8354</v>
      </c>
      <c r="D11928" s="387" t="s">
        <v>8349</v>
      </c>
      <c r="E11928" s="378" t="s">
        <v>6071</v>
      </c>
    </row>
    <row r="11929" spans="1:5">
      <c r="A11929" s="387">
        <v>37991</v>
      </c>
      <c r="B11929" s="387" t="s">
        <v>13714</v>
      </c>
      <c r="C11929" s="387" t="s">
        <v>8354</v>
      </c>
      <c r="D11929" s="387" t="s">
        <v>8349</v>
      </c>
      <c r="E11929" s="378" t="s">
        <v>20690</v>
      </c>
    </row>
    <row r="11930" spans="1:5">
      <c r="A11930" s="387">
        <v>37992</v>
      </c>
      <c r="B11930" s="387" t="s">
        <v>13715</v>
      </c>
      <c r="C11930" s="387" t="s">
        <v>8354</v>
      </c>
      <c r="D11930" s="387" t="s">
        <v>8349</v>
      </c>
      <c r="E11930" s="378" t="s">
        <v>20691</v>
      </c>
    </row>
    <row r="11931" spans="1:5">
      <c r="A11931" s="387">
        <v>37993</v>
      </c>
      <c r="B11931" s="387" t="s">
        <v>13716</v>
      </c>
      <c r="C11931" s="387" t="s">
        <v>8354</v>
      </c>
      <c r="D11931" s="387" t="s">
        <v>8349</v>
      </c>
      <c r="E11931" s="378" t="s">
        <v>20692</v>
      </c>
    </row>
    <row r="11932" spans="1:5">
      <c r="A11932" s="387">
        <v>37994</v>
      </c>
      <c r="B11932" s="387" t="s">
        <v>13717</v>
      </c>
      <c r="C11932" s="387" t="s">
        <v>8354</v>
      </c>
      <c r="D11932" s="387" t="s">
        <v>8349</v>
      </c>
      <c r="E11932" s="378" t="s">
        <v>20693</v>
      </c>
    </row>
    <row r="11933" spans="1:5">
      <c r="A11933" s="387">
        <v>37995</v>
      </c>
      <c r="B11933" s="387" t="s">
        <v>13718</v>
      </c>
      <c r="C11933" s="387" t="s">
        <v>8354</v>
      </c>
      <c r="D11933" s="387" t="s">
        <v>8349</v>
      </c>
      <c r="E11933" s="378" t="s">
        <v>20694</v>
      </c>
    </row>
    <row r="11934" spans="1:5">
      <c r="A11934" s="387">
        <v>37996</v>
      </c>
      <c r="B11934" s="387" t="s">
        <v>13719</v>
      </c>
      <c r="C11934" s="387" t="s">
        <v>8354</v>
      </c>
      <c r="D11934" s="387" t="s">
        <v>8349</v>
      </c>
      <c r="E11934" s="378" t="s">
        <v>15943</v>
      </c>
    </row>
    <row r="11935" spans="1:5">
      <c r="A11935" s="387">
        <v>13883</v>
      </c>
      <c r="B11935" s="387" t="s">
        <v>13720</v>
      </c>
      <c r="C11935" s="387" t="s">
        <v>8354</v>
      </c>
      <c r="D11935" s="387" t="s">
        <v>8367</v>
      </c>
      <c r="E11935" s="378" t="s">
        <v>15944</v>
      </c>
    </row>
    <row r="11936" spans="1:5">
      <c r="A11936" s="387">
        <v>38604</v>
      </c>
      <c r="B11936" s="387" t="s">
        <v>13721</v>
      </c>
      <c r="C11936" s="387" t="s">
        <v>8354</v>
      </c>
      <c r="D11936" s="387" t="s">
        <v>8367</v>
      </c>
      <c r="E11936" s="378" t="s">
        <v>15945</v>
      </c>
    </row>
    <row r="11937" spans="1:5">
      <c r="A11937" s="387">
        <v>10601</v>
      </c>
      <c r="B11937" s="387" t="s">
        <v>13722</v>
      </c>
      <c r="C11937" s="387" t="s">
        <v>8354</v>
      </c>
      <c r="D11937" s="387" t="s">
        <v>8367</v>
      </c>
      <c r="E11937" s="378" t="s">
        <v>15946</v>
      </c>
    </row>
    <row r="11938" spans="1:5">
      <c r="A11938" s="387">
        <v>26034</v>
      </c>
      <c r="B11938" s="387" t="s">
        <v>13723</v>
      </c>
      <c r="C11938" s="387" t="s">
        <v>8354</v>
      </c>
      <c r="D11938" s="387" t="s">
        <v>8367</v>
      </c>
      <c r="E11938" s="378" t="s">
        <v>15947</v>
      </c>
    </row>
    <row r="11939" spans="1:5">
      <c r="A11939" s="387">
        <v>13894</v>
      </c>
      <c r="B11939" s="387" t="s">
        <v>13724</v>
      </c>
      <c r="C11939" s="387" t="s">
        <v>8354</v>
      </c>
      <c r="D11939" s="387" t="s">
        <v>8367</v>
      </c>
      <c r="E11939" s="378" t="s">
        <v>13725</v>
      </c>
    </row>
    <row r="11940" spans="1:5">
      <c r="A11940" s="387">
        <v>13895</v>
      </c>
      <c r="B11940" s="387" t="s">
        <v>13726</v>
      </c>
      <c r="C11940" s="387" t="s">
        <v>8354</v>
      </c>
      <c r="D11940" s="387" t="s">
        <v>8367</v>
      </c>
      <c r="E11940" s="378" t="s">
        <v>13727</v>
      </c>
    </row>
    <row r="11941" spans="1:5">
      <c r="A11941" s="387">
        <v>13892</v>
      </c>
      <c r="B11941" s="387" t="s">
        <v>13728</v>
      </c>
      <c r="C11941" s="387" t="s">
        <v>8354</v>
      </c>
      <c r="D11941" s="387" t="s">
        <v>8367</v>
      </c>
      <c r="E11941" s="378" t="s">
        <v>13729</v>
      </c>
    </row>
    <row r="11942" spans="1:5">
      <c r="A11942" s="387">
        <v>9914</v>
      </c>
      <c r="B11942" s="387" t="s">
        <v>13730</v>
      </c>
      <c r="C11942" s="387" t="s">
        <v>8354</v>
      </c>
      <c r="D11942" s="387" t="s">
        <v>8367</v>
      </c>
      <c r="E11942" s="378" t="s">
        <v>13731</v>
      </c>
    </row>
    <row r="11943" spans="1:5">
      <c r="A11943" s="387">
        <v>36485</v>
      </c>
      <c r="B11943" s="387" t="s">
        <v>13732</v>
      </c>
      <c r="C11943" s="387" t="s">
        <v>8354</v>
      </c>
      <c r="D11943" s="387" t="s">
        <v>8367</v>
      </c>
      <c r="E11943" s="378" t="s">
        <v>15948</v>
      </c>
    </row>
    <row r="11944" spans="1:5">
      <c r="A11944" s="387">
        <v>9912</v>
      </c>
      <c r="B11944" s="387" t="s">
        <v>13733</v>
      </c>
      <c r="C11944" s="387" t="s">
        <v>8354</v>
      </c>
      <c r="D11944" s="387" t="s">
        <v>8367</v>
      </c>
      <c r="E11944" s="378" t="s">
        <v>15949</v>
      </c>
    </row>
    <row r="11945" spans="1:5">
      <c r="A11945" s="387">
        <v>9921</v>
      </c>
      <c r="B11945" s="387" t="s">
        <v>13734</v>
      </c>
      <c r="C11945" s="387" t="s">
        <v>8354</v>
      </c>
      <c r="D11945" s="387" t="s">
        <v>8367</v>
      </c>
      <c r="E11945" s="378" t="s">
        <v>15950</v>
      </c>
    </row>
    <row r="11946" spans="1:5">
      <c r="A11946" s="387">
        <v>21112</v>
      </c>
      <c r="B11946" s="387" t="s">
        <v>13735</v>
      </c>
      <c r="C11946" s="387" t="s">
        <v>8354</v>
      </c>
      <c r="D11946" s="387" t="s">
        <v>8349</v>
      </c>
      <c r="E11946" s="378" t="s">
        <v>20695</v>
      </c>
    </row>
    <row r="11947" spans="1:5">
      <c r="A11947" s="387">
        <v>10228</v>
      </c>
      <c r="B11947" s="387" t="s">
        <v>13736</v>
      </c>
      <c r="C11947" s="387" t="s">
        <v>8354</v>
      </c>
      <c r="D11947" s="387" t="s">
        <v>8352</v>
      </c>
      <c r="E11947" s="378" t="s">
        <v>20696</v>
      </c>
    </row>
    <row r="11948" spans="1:5">
      <c r="A11948" s="387">
        <v>11781</v>
      </c>
      <c r="B11948" s="387" t="s">
        <v>13737</v>
      </c>
      <c r="C11948" s="387" t="s">
        <v>8354</v>
      </c>
      <c r="D11948" s="387" t="s">
        <v>8349</v>
      </c>
      <c r="E11948" s="378" t="s">
        <v>20697</v>
      </c>
    </row>
    <row r="11949" spans="1:5">
      <c r="A11949" s="387">
        <v>11746</v>
      </c>
      <c r="B11949" s="387" t="s">
        <v>13738</v>
      </c>
      <c r="C11949" s="387" t="s">
        <v>8354</v>
      </c>
      <c r="D11949" s="387" t="s">
        <v>8349</v>
      </c>
      <c r="E11949" s="378" t="s">
        <v>14532</v>
      </c>
    </row>
    <row r="11950" spans="1:5">
      <c r="A11950" s="387">
        <v>11751</v>
      </c>
      <c r="B11950" s="387" t="s">
        <v>13739</v>
      </c>
      <c r="C11950" s="387" t="s">
        <v>8354</v>
      </c>
      <c r="D11950" s="387" t="s">
        <v>8349</v>
      </c>
      <c r="E11950" s="378" t="s">
        <v>20698</v>
      </c>
    </row>
    <row r="11951" spans="1:5">
      <c r="A11951" s="387">
        <v>11750</v>
      </c>
      <c r="B11951" s="387" t="s">
        <v>13740</v>
      </c>
      <c r="C11951" s="387" t="s">
        <v>8354</v>
      </c>
      <c r="D11951" s="387" t="s">
        <v>8349</v>
      </c>
      <c r="E11951" s="378" t="s">
        <v>15951</v>
      </c>
    </row>
    <row r="11952" spans="1:5">
      <c r="A11952" s="387">
        <v>11748</v>
      </c>
      <c r="B11952" s="387" t="s">
        <v>13741</v>
      </c>
      <c r="C11952" s="387" t="s">
        <v>8354</v>
      </c>
      <c r="D11952" s="387" t="s">
        <v>8349</v>
      </c>
      <c r="E11952" s="378" t="s">
        <v>5492</v>
      </c>
    </row>
    <row r="11953" spans="1:5">
      <c r="A11953" s="387">
        <v>11747</v>
      </c>
      <c r="B11953" s="387" t="s">
        <v>13742</v>
      </c>
      <c r="C11953" s="387" t="s">
        <v>8354</v>
      </c>
      <c r="D11953" s="387" t="s">
        <v>8349</v>
      </c>
      <c r="E11953" s="378" t="s">
        <v>20699</v>
      </c>
    </row>
    <row r="11954" spans="1:5">
      <c r="A11954" s="387">
        <v>11749</v>
      </c>
      <c r="B11954" s="387" t="s">
        <v>13743</v>
      </c>
      <c r="C11954" s="387" t="s">
        <v>8354</v>
      </c>
      <c r="D11954" s="387" t="s">
        <v>8349</v>
      </c>
      <c r="E11954" s="378" t="s">
        <v>9702</v>
      </c>
    </row>
    <row r="11955" spans="1:5">
      <c r="A11955" s="387">
        <v>10236</v>
      </c>
      <c r="B11955" s="387" t="s">
        <v>13744</v>
      </c>
      <c r="C11955" s="387" t="s">
        <v>8354</v>
      </c>
      <c r="D11955" s="387" t="s">
        <v>8367</v>
      </c>
      <c r="E11955" s="378" t="s">
        <v>13894</v>
      </c>
    </row>
    <row r="11956" spans="1:5">
      <c r="A11956" s="387">
        <v>10233</v>
      </c>
      <c r="B11956" s="387" t="s">
        <v>13745</v>
      </c>
      <c r="C11956" s="387" t="s">
        <v>8354</v>
      </c>
      <c r="D11956" s="387" t="s">
        <v>8367</v>
      </c>
      <c r="E11956" s="378" t="s">
        <v>14783</v>
      </c>
    </row>
    <row r="11957" spans="1:5">
      <c r="A11957" s="387">
        <v>10234</v>
      </c>
      <c r="B11957" s="387" t="s">
        <v>13746</v>
      </c>
      <c r="C11957" s="387" t="s">
        <v>8354</v>
      </c>
      <c r="D11957" s="387" t="s">
        <v>8367</v>
      </c>
      <c r="E11957" s="378" t="s">
        <v>15952</v>
      </c>
    </row>
    <row r="11958" spans="1:5">
      <c r="A11958" s="387">
        <v>10231</v>
      </c>
      <c r="B11958" s="387" t="s">
        <v>13747</v>
      </c>
      <c r="C11958" s="387" t="s">
        <v>8354</v>
      </c>
      <c r="D11958" s="387" t="s">
        <v>8367</v>
      </c>
      <c r="E11958" s="378" t="s">
        <v>15953</v>
      </c>
    </row>
    <row r="11959" spans="1:5">
      <c r="A11959" s="387">
        <v>10232</v>
      </c>
      <c r="B11959" s="387" t="s">
        <v>13748</v>
      </c>
      <c r="C11959" s="387" t="s">
        <v>8354</v>
      </c>
      <c r="D11959" s="387" t="s">
        <v>8367</v>
      </c>
      <c r="E11959" s="378" t="s">
        <v>14525</v>
      </c>
    </row>
    <row r="11960" spans="1:5">
      <c r="A11960" s="387">
        <v>10229</v>
      </c>
      <c r="B11960" s="387" t="s">
        <v>13749</v>
      </c>
      <c r="C11960" s="387" t="s">
        <v>8354</v>
      </c>
      <c r="D11960" s="387" t="s">
        <v>8367</v>
      </c>
      <c r="E11960" s="378" t="s">
        <v>5381</v>
      </c>
    </row>
    <row r="11961" spans="1:5">
      <c r="A11961" s="387">
        <v>10235</v>
      </c>
      <c r="B11961" s="387" t="s">
        <v>13750</v>
      </c>
      <c r="C11961" s="387" t="s">
        <v>8354</v>
      </c>
      <c r="D11961" s="387" t="s">
        <v>8367</v>
      </c>
      <c r="E11961" s="378" t="s">
        <v>15386</v>
      </c>
    </row>
    <row r="11962" spans="1:5">
      <c r="A11962" s="387">
        <v>10230</v>
      </c>
      <c r="B11962" s="387" t="s">
        <v>13751</v>
      </c>
      <c r="C11962" s="387" t="s">
        <v>8354</v>
      </c>
      <c r="D11962" s="387" t="s">
        <v>8367</v>
      </c>
      <c r="E11962" s="378" t="s">
        <v>15954</v>
      </c>
    </row>
    <row r="11963" spans="1:5">
      <c r="A11963" s="387">
        <v>10409</v>
      </c>
      <c r="B11963" s="387" t="s">
        <v>13752</v>
      </c>
      <c r="C11963" s="387" t="s">
        <v>8354</v>
      </c>
      <c r="D11963" s="387" t="s">
        <v>8367</v>
      </c>
      <c r="E11963" s="378" t="s">
        <v>15955</v>
      </c>
    </row>
    <row r="11964" spans="1:5">
      <c r="A11964" s="387">
        <v>10411</v>
      </c>
      <c r="B11964" s="387" t="s">
        <v>13753</v>
      </c>
      <c r="C11964" s="387" t="s">
        <v>8354</v>
      </c>
      <c r="D11964" s="387" t="s">
        <v>8367</v>
      </c>
      <c r="E11964" s="378" t="s">
        <v>15956</v>
      </c>
    </row>
    <row r="11965" spans="1:5">
      <c r="A11965" s="387">
        <v>10404</v>
      </c>
      <c r="B11965" s="387" t="s">
        <v>13754</v>
      </c>
      <c r="C11965" s="387" t="s">
        <v>8354</v>
      </c>
      <c r="D11965" s="387" t="s">
        <v>8367</v>
      </c>
      <c r="E11965" s="378" t="s">
        <v>15957</v>
      </c>
    </row>
    <row r="11966" spans="1:5">
      <c r="A11966" s="387">
        <v>10410</v>
      </c>
      <c r="B11966" s="387" t="s">
        <v>13755</v>
      </c>
      <c r="C11966" s="387" t="s">
        <v>8354</v>
      </c>
      <c r="D11966" s="387" t="s">
        <v>8367</v>
      </c>
      <c r="E11966" s="378" t="s">
        <v>2796</v>
      </c>
    </row>
    <row r="11967" spans="1:5">
      <c r="A11967" s="387">
        <v>10405</v>
      </c>
      <c r="B11967" s="387" t="s">
        <v>13756</v>
      </c>
      <c r="C11967" s="387" t="s">
        <v>8354</v>
      </c>
      <c r="D11967" s="387" t="s">
        <v>8367</v>
      </c>
      <c r="E11967" s="378" t="s">
        <v>15958</v>
      </c>
    </row>
    <row r="11968" spans="1:5">
      <c r="A11968" s="387">
        <v>10408</v>
      </c>
      <c r="B11968" s="387" t="s">
        <v>13757</v>
      </c>
      <c r="C11968" s="387" t="s">
        <v>8354</v>
      </c>
      <c r="D11968" s="387" t="s">
        <v>8367</v>
      </c>
      <c r="E11968" s="378" t="s">
        <v>15959</v>
      </c>
    </row>
    <row r="11969" spans="1:5">
      <c r="A11969" s="387">
        <v>10412</v>
      </c>
      <c r="B11969" s="387" t="s">
        <v>13758</v>
      </c>
      <c r="C11969" s="387" t="s">
        <v>8354</v>
      </c>
      <c r="D11969" s="387" t="s">
        <v>8367</v>
      </c>
      <c r="E11969" s="378" t="s">
        <v>15960</v>
      </c>
    </row>
    <row r="11970" spans="1:5">
      <c r="A11970" s="387">
        <v>10406</v>
      </c>
      <c r="B11970" s="387" t="s">
        <v>13759</v>
      </c>
      <c r="C11970" s="387" t="s">
        <v>8354</v>
      </c>
      <c r="D11970" s="387" t="s">
        <v>8367</v>
      </c>
      <c r="E11970" s="378" t="s">
        <v>15961</v>
      </c>
    </row>
    <row r="11971" spans="1:5">
      <c r="A11971" s="387">
        <v>10407</v>
      </c>
      <c r="B11971" s="387" t="s">
        <v>13760</v>
      </c>
      <c r="C11971" s="387" t="s">
        <v>8354</v>
      </c>
      <c r="D11971" s="387" t="s">
        <v>8367</v>
      </c>
      <c r="E11971" s="378" t="s">
        <v>15962</v>
      </c>
    </row>
    <row r="11972" spans="1:5">
      <c r="A11972" s="387">
        <v>10416</v>
      </c>
      <c r="B11972" s="387" t="s">
        <v>13761</v>
      </c>
      <c r="C11972" s="387" t="s">
        <v>8354</v>
      </c>
      <c r="D11972" s="387" t="s">
        <v>8367</v>
      </c>
      <c r="E11972" s="378" t="s">
        <v>4699</v>
      </c>
    </row>
    <row r="11973" spans="1:5">
      <c r="A11973" s="387">
        <v>10419</v>
      </c>
      <c r="B11973" s="387" t="s">
        <v>13762</v>
      </c>
      <c r="C11973" s="387" t="s">
        <v>8354</v>
      </c>
      <c r="D11973" s="387" t="s">
        <v>8367</v>
      </c>
      <c r="E11973" s="378" t="s">
        <v>15963</v>
      </c>
    </row>
    <row r="11974" spans="1:5">
      <c r="A11974" s="387">
        <v>21092</v>
      </c>
      <c r="B11974" s="387" t="s">
        <v>13763</v>
      </c>
      <c r="C11974" s="387" t="s">
        <v>8354</v>
      </c>
      <c r="D11974" s="387" t="s">
        <v>8367</v>
      </c>
      <c r="E11974" s="378" t="s">
        <v>6564</v>
      </c>
    </row>
    <row r="11975" spans="1:5">
      <c r="A11975" s="387">
        <v>10418</v>
      </c>
      <c r="B11975" s="387" t="s">
        <v>13764</v>
      </c>
      <c r="C11975" s="387" t="s">
        <v>8354</v>
      </c>
      <c r="D11975" s="387" t="s">
        <v>8367</v>
      </c>
      <c r="E11975" s="378" t="s">
        <v>15964</v>
      </c>
    </row>
    <row r="11976" spans="1:5">
      <c r="A11976" s="387">
        <v>12657</v>
      </c>
      <c r="B11976" s="387" t="s">
        <v>13765</v>
      </c>
      <c r="C11976" s="387" t="s">
        <v>8354</v>
      </c>
      <c r="D11976" s="387" t="s">
        <v>8367</v>
      </c>
      <c r="E11976" s="378" t="s">
        <v>15965</v>
      </c>
    </row>
    <row r="11977" spans="1:5">
      <c r="A11977" s="387">
        <v>10417</v>
      </c>
      <c r="B11977" s="387" t="s">
        <v>13766</v>
      </c>
      <c r="C11977" s="387" t="s">
        <v>8354</v>
      </c>
      <c r="D11977" s="387" t="s">
        <v>8367</v>
      </c>
      <c r="E11977" s="378" t="s">
        <v>15966</v>
      </c>
    </row>
    <row r="11978" spans="1:5">
      <c r="A11978" s="387">
        <v>10413</v>
      </c>
      <c r="B11978" s="387" t="s">
        <v>13767</v>
      </c>
      <c r="C11978" s="387" t="s">
        <v>8354</v>
      </c>
      <c r="D11978" s="387" t="s">
        <v>8367</v>
      </c>
      <c r="E11978" s="378" t="s">
        <v>15967</v>
      </c>
    </row>
    <row r="11979" spans="1:5">
      <c r="A11979" s="387">
        <v>10414</v>
      </c>
      <c r="B11979" s="387" t="s">
        <v>13768</v>
      </c>
      <c r="C11979" s="387" t="s">
        <v>8354</v>
      </c>
      <c r="D11979" s="387" t="s">
        <v>8367</v>
      </c>
      <c r="E11979" s="378" t="s">
        <v>15968</v>
      </c>
    </row>
    <row r="11980" spans="1:5">
      <c r="A11980" s="387">
        <v>10415</v>
      </c>
      <c r="B11980" s="387" t="s">
        <v>13769</v>
      </c>
      <c r="C11980" s="387" t="s">
        <v>8354</v>
      </c>
      <c r="D11980" s="387" t="s">
        <v>8367</v>
      </c>
      <c r="E11980" s="378" t="s">
        <v>15969</v>
      </c>
    </row>
    <row r="11981" spans="1:5">
      <c r="A11981" s="387">
        <v>38643</v>
      </c>
      <c r="B11981" s="387" t="s">
        <v>13770</v>
      </c>
      <c r="C11981" s="387" t="s">
        <v>8354</v>
      </c>
      <c r="D11981" s="387" t="s">
        <v>8349</v>
      </c>
      <c r="E11981" s="378" t="s">
        <v>19958</v>
      </c>
    </row>
    <row r="11982" spans="1:5">
      <c r="A11982" s="387">
        <v>6157</v>
      </c>
      <c r="B11982" s="387" t="s">
        <v>13771</v>
      </c>
      <c r="C11982" s="387" t="s">
        <v>8354</v>
      </c>
      <c r="D11982" s="387" t="s">
        <v>8349</v>
      </c>
      <c r="E11982" s="378" t="s">
        <v>20473</v>
      </c>
    </row>
    <row r="11983" spans="1:5">
      <c r="A11983" s="387">
        <v>37588</v>
      </c>
      <c r="B11983" s="387" t="s">
        <v>13772</v>
      </c>
      <c r="C11983" s="387" t="s">
        <v>8354</v>
      </c>
      <c r="D11983" s="387" t="s">
        <v>8349</v>
      </c>
      <c r="E11983" s="378" t="s">
        <v>15970</v>
      </c>
    </row>
    <row r="11984" spans="1:5">
      <c r="A11984" s="387">
        <v>6152</v>
      </c>
      <c r="B11984" s="387" t="s">
        <v>13773</v>
      </c>
      <c r="C11984" s="387" t="s">
        <v>8354</v>
      </c>
      <c r="D11984" s="387" t="s">
        <v>8349</v>
      </c>
      <c r="E11984" s="378" t="s">
        <v>7777</v>
      </c>
    </row>
    <row r="11985" spans="1:5">
      <c r="A11985" s="387">
        <v>6158</v>
      </c>
      <c r="B11985" s="387" t="s">
        <v>13774</v>
      </c>
      <c r="C11985" s="387" t="s">
        <v>8354</v>
      </c>
      <c r="D11985" s="387" t="s">
        <v>8349</v>
      </c>
      <c r="E11985" s="378" t="s">
        <v>12650</v>
      </c>
    </row>
    <row r="11986" spans="1:5">
      <c r="A11986" s="387">
        <v>6153</v>
      </c>
      <c r="B11986" s="387" t="s">
        <v>13775</v>
      </c>
      <c r="C11986" s="387" t="s">
        <v>8354</v>
      </c>
      <c r="D11986" s="387" t="s">
        <v>8349</v>
      </c>
      <c r="E11986" s="378" t="s">
        <v>6292</v>
      </c>
    </row>
    <row r="11987" spans="1:5">
      <c r="A11987" s="387">
        <v>6156</v>
      </c>
      <c r="B11987" s="387" t="s">
        <v>13776</v>
      </c>
      <c r="C11987" s="387" t="s">
        <v>8354</v>
      </c>
      <c r="D11987" s="387" t="s">
        <v>8349</v>
      </c>
      <c r="E11987" s="378" t="s">
        <v>630</v>
      </c>
    </row>
    <row r="11988" spans="1:5">
      <c r="A11988" s="387">
        <v>6154</v>
      </c>
      <c r="B11988" s="387" t="s">
        <v>13777</v>
      </c>
      <c r="C11988" s="387" t="s">
        <v>8354</v>
      </c>
      <c r="D11988" s="387" t="s">
        <v>8349</v>
      </c>
      <c r="E11988" s="378" t="s">
        <v>8483</v>
      </c>
    </row>
    <row r="11989" spans="1:5">
      <c r="A11989" s="387">
        <v>6155</v>
      </c>
      <c r="B11989" s="387" t="s">
        <v>13778</v>
      </c>
      <c r="C11989" s="387" t="s">
        <v>8354</v>
      </c>
      <c r="D11989" s="387" t="s">
        <v>8349</v>
      </c>
      <c r="E11989" s="378" t="s">
        <v>1724</v>
      </c>
    </row>
    <row r="11990" spans="1:5">
      <c r="A11990" s="387">
        <v>43595</v>
      </c>
      <c r="B11990" s="387" t="s">
        <v>13779</v>
      </c>
      <c r="C11990" s="387" t="s">
        <v>8354</v>
      </c>
      <c r="D11990" s="387" t="s">
        <v>8349</v>
      </c>
      <c r="E11990" s="378" t="s">
        <v>17715</v>
      </c>
    </row>
    <row r="11991" spans="1:5">
      <c r="A11991" s="387">
        <v>43596</v>
      </c>
      <c r="B11991" s="387" t="s">
        <v>13780</v>
      </c>
      <c r="C11991" s="387" t="s">
        <v>8354</v>
      </c>
      <c r="D11991" s="387" t="s">
        <v>8349</v>
      </c>
      <c r="E11991" s="378" t="s">
        <v>20337</v>
      </c>
    </row>
    <row r="11992" spans="1:5">
      <c r="A11992" s="387">
        <v>38108</v>
      </c>
      <c r="B11992" s="387" t="s">
        <v>13781</v>
      </c>
      <c r="C11992" s="387" t="s">
        <v>8354</v>
      </c>
      <c r="D11992" s="387" t="s">
        <v>8349</v>
      </c>
      <c r="E11992" s="378" t="s">
        <v>15495</v>
      </c>
    </row>
    <row r="11993" spans="1:5">
      <c r="A11993" s="387">
        <v>38087</v>
      </c>
      <c r="B11993" s="387" t="s">
        <v>13782</v>
      </c>
      <c r="C11993" s="387" t="s">
        <v>8354</v>
      </c>
      <c r="D11993" s="387" t="s">
        <v>8349</v>
      </c>
      <c r="E11993" s="378" t="s">
        <v>15064</v>
      </c>
    </row>
    <row r="11994" spans="1:5">
      <c r="A11994" s="387">
        <v>38109</v>
      </c>
      <c r="B11994" s="387" t="s">
        <v>13783</v>
      </c>
      <c r="C11994" s="387" t="s">
        <v>8354</v>
      </c>
      <c r="D11994" s="387" t="s">
        <v>8349</v>
      </c>
      <c r="E11994" s="378" t="s">
        <v>20700</v>
      </c>
    </row>
    <row r="11995" spans="1:5">
      <c r="A11995" s="387">
        <v>38088</v>
      </c>
      <c r="B11995" s="387" t="s">
        <v>13784</v>
      </c>
      <c r="C11995" s="387" t="s">
        <v>8354</v>
      </c>
      <c r="D11995" s="387" t="s">
        <v>8349</v>
      </c>
      <c r="E11995" s="378" t="s">
        <v>20701</v>
      </c>
    </row>
    <row r="11996" spans="1:5">
      <c r="A11996" s="387">
        <v>38110</v>
      </c>
      <c r="B11996" s="387" t="s">
        <v>13785</v>
      </c>
      <c r="C11996" s="387" t="s">
        <v>8354</v>
      </c>
      <c r="D11996" s="387" t="s">
        <v>8349</v>
      </c>
      <c r="E11996" s="378" t="s">
        <v>14204</v>
      </c>
    </row>
    <row r="11997" spans="1:5">
      <c r="A11997" s="387">
        <v>38089</v>
      </c>
      <c r="B11997" s="387" t="s">
        <v>13786</v>
      </c>
      <c r="C11997" s="387" t="s">
        <v>8354</v>
      </c>
      <c r="D11997" s="387" t="s">
        <v>8349</v>
      </c>
      <c r="E11997" s="378" t="s">
        <v>20702</v>
      </c>
    </row>
    <row r="11998" spans="1:5">
      <c r="A11998" s="387">
        <v>38111</v>
      </c>
      <c r="B11998" s="387" t="s">
        <v>13787</v>
      </c>
      <c r="C11998" s="387" t="s">
        <v>8354</v>
      </c>
      <c r="D11998" s="387" t="s">
        <v>8349</v>
      </c>
      <c r="E11998" s="378" t="s">
        <v>20703</v>
      </c>
    </row>
    <row r="11999" spans="1:5">
      <c r="A11999" s="387">
        <v>38090</v>
      </c>
      <c r="B11999" s="387" t="s">
        <v>13788</v>
      </c>
      <c r="C11999" s="387" t="s">
        <v>8354</v>
      </c>
      <c r="D11999" s="387" t="s">
        <v>8349</v>
      </c>
      <c r="E11999" s="378" t="s">
        <v>20704</v>
      </c>
    </row>
    <row r="12000" spans="1:5">
      <c r="A12000" s="387">
        <v>11786</v>
      </c>
      <c r="B12000" s="387" t="s">
        <v>13789</v>
      </c>
      <c r="C12000" s="387" t="s">
        <v>8354</v>
      </c>
      <c r="D12000" s="387" t="s">
        <v>8349</v>
      </c>
      <c r="E12000" s="378" t="s">
        <v>20705</v>
      </c>
    </row>
    <row r="12001" spans="1:5">
      <c r="A12001" s="387">
        <v>13726</v>
      </c>
      <c r="B12001" s="387" t="s">
        <v>13790</v>
      </c>
      <c r="C12001" s="387" t="s">
        <v>8354</v>
      </c>
      <c r="D12001" s="387" t="s">
        <v>8367</v>
      </c>
      <c r="E12001" s="378" t="s">
        <v>15971</v>
      </c>
    </row>
    <row r="12002" spans="1:5">
      <c r="A12002" s="387">
        <v>38400</v>
      </c>
      <c r="B12002" s="387" t="s">
        <v>13791</v>
      </c>
      <c r="C12002" s="387" t="s">
        <v>8354</v>
      </c>
      <c r="D12002" s="387" t="s">
        <v>8349</v>
      </c>
      <c r="E12002" s="378" t="s">
        <v>3666</v>
      </c>
    </row>
    <row r="12003" spans="1:5">
      <c r="A12003" s="387">
        <v>12627</v>
      </c>
      <c r="B12003" s="387" t="s">
        <v>13793</v>
      </c>
      <c r="C12003" s="387" t="s">
        <v>8354</v>
      </c>
      <c r="D12003" s="387" t="s">
        <v>8367</v>
      </c>
      <c r="E12003" s="378" t="s">
        <v>1526</v>
      </c>
    </row>
    <row r="12004" spans="1:5">
      <c r="A12004" s="387">
        <v>6138</v>
      </c>
      <c r="B12004" s="387" t="s">
        <v>13794</v>
      </c>
      <c r="C12004" s="387" t="s">
        <v>8354</v>
      </c>
      <c r="D12004" s="387" t="s">
        <v>8349</v>
      </c>
      <c r="E12004" s="378" t="s">
        <v>681</v>
      </c>
    </row>
    <row r="12005" spans="1:5">
      <c r="A12005" s="387">
        <v>39996</v>
      </c>
      <c r="B12005" s="387" t="s">
        <v>13795</v>
      </c>
      <c r="C12005" s="387" t="s">
        <v>8378</v>
      </c>
      <c r="D12005" s="387" t="s">
        <v>8349</v>
      </c>
      <c r="E12005" s="378" t="s">
        <v>1025</v>
      </c>
    </row>
    <row r="12006" spans="1:5">
      <c r="A12006" s="387">
        <v>10478</v>
      </c>
      <c r="B12006" s="387" t="s">
        <v>13796</v>
      </c>
      <c r="C12006" s="387" t="s">
        <v>8373</v>
      </c>
      <c r="D12006" s="387" t="s">
        <v>8349</v>
      </c>
      <c r="E12006" s="378" t="s">
        <v>19728</v>
      </c>
    </row>
    <row r="12007" spans="1:5">
      <c r="A12007" s="387">
        <v>10475</v>
      </c>
      <c r="B12007" s="387" t="s">
        <v>13797</v>
      </c>
      <c r="C12007" s="387" t="s">
        <v>8373</v>
      </c>
      <c r="D12007" s="387" t="s">
        <v>8349</v>
      </c>
      <c r="E12007" s="378" t="s">
        <v>6638</v>
      </c>
    </row>
    <row r="12008" spans="1:5">
      <c r="A12008" s="387">
        <v>10481</v>
      </c>
      <c r="B12008" s="387" t="s">
        <v>13798</v>
      </c>
      <c r="C12008" s="387" t="s">
        <v>8373</v>
      </c>
      <c r="D12008" s="387" t="s">
        <v>8349</v>
      </c>
      <c r="E12008" s="378" t="s">
        <v>3294</v>
      </c>
    </row>
    <row r="12009" spans="1:5">
      <c r="A12009" s="387">
        <v>4031</v>
      </c>
      <c r="B12009" s="387" t="s">
        <v>13800</v>
      </c>
      <c r="C12009" s="387" t="s">
        <v>8351</v>
      </c>
      <c r="D12009" s="387" t="s">
        <v>8349</v>
      </c>
      <c r="E12009" s="378" t="s">
        <v>13801</v>
      </c>
    </row>
    <row r="12010" spans="1:5">
      <c r="A12010" s="387">
        <v>4030</v>
      </c>
      <c r="B12010" s="387" t="s">
        <v>13802</v>
      </c>
      <c r="C12010" s="387" t="s">
        <v>8351</v>
      </c>
      <c r="D12010" s="387" t="s">
        <v>8349</v>
      </c>
      <c r="E12010" s="378" t="s">
        <v>520</v>
      </c>
    </row>
    <row r="12011" spans="1:5">
      <c r="A12011" s="387">
        <v>39399</v>
      </c>
      <c r="B12011" s="387" t="s">
        <v>13803</v>
      </c>
      <c r="C12011" s="387" t="s">
        <v>8354</v>
      </c>
      <c r="D12011" s="387" t="s">
        <v>8367</v>
      </c>
      <c r="E12011" s="378" t="s">
        <v>15972</v>
      </c>
    </row>
    <row r="12012" spans="1:5">
      <c r="A12012" s="387">
        <v>39400</v>
      </c>
      <c r="B12012" s="387" t="s">
        <v>13804</v>
      </c>
      <c r="C12012" s="387" t="s">
        <v>8354</v>
      </c>
      <c r="D12012" s="387" t="s">
        <v>8367</v>
      </c>
      <c r="E12012" s="378" t="s">
        <v>15973</v>
      </c>
    </row>
    <row r="12013" spans="1:5">
      <c r="A12013" s="387">
        <v>39401</v>
      </c>
      <c r="B12013" s="387" t="s">
        <v>13805</v>
      </c>
      <c r="C12013" s="387" t="s">
        <v>8354</v>
      </c>
      <c r="D12013" s="387" t="s">
        <v>8367</v>
      </c>
      <c r="E12013" s="378" t="s">
        <v>15974</v>
      </c>
    </row>
    <row r="12014" spans="1:5">
      <c r="A12014" s="387">
        <v>11652</v>
      </c>
      <c r="B12014" s="387" t="s">
        <v>13806</v>
      </c>
      <c r="C12014" s="387" t="s">
        <v>8354</v>
      </c>
      <c r="D12014" s="387" t="s">
        <v>8367</v>
      </c>
      <c r="E12014" s="378" t="s">
        <v>13989</v>
      </c>
    </row>
    <row r="12015" spans="1:5">
      <c r="A12015" s="387">
        <v>13896</v>
      </c>
      <c r="B12015" s="387" t="s">
        <v>13807</v>
      </c>
      <c r="C12015" s="387" t="s">
        <v>8354</v>
      </c>
      <c r="D12015" s="387" t="s">
        <v>8367</v>
      </c>
      <c r="E12015" s="378" t="s">
        <v>15975</v>
      </c>
    </row>
    <row r="12016" spans="1:5">
      <c r="A12016" s="387">
        <v>13475</v>
      </c>
      <c r="B12016" s="387" t="s">
        <v>13808</v>
      </c>
      <c r="C12016" s="387" t="s">
        <v>8354</v>
      </c>
      <c r="D12016" s="387" t="s">
        <v>8367</v>
      </c>
      <c r="E12016" s="378" t="s">
        <v>15976</v>
      </c>
    </row>
    <row r="12017" spans="1:5">
      <c r="A12017" s="387">
        <v>25971</v>
      </c>
      <c r="B12017" s="387" t="s">
        <v>13809</v>
      </c>
      <c r="C12017" s="387" t="s">
        <v>8354</v>
      </c>
      <c r="D12017" s="387" t="s">
        <v>8367</v>
      </c>
      <c r="E12017" s="378" t="s">
        <v>15977</v>
      </c>
    </row>
    <row r="12018" spans="1:5">
      <c r="A12018" s="387">
        <v>25970</v>
      </c>
      <c r="B12018" s="387" t="s">
        <v>13810</v>
      </c>
      <c r="C12018" s="387" t="s">
        <v>8354</v>
      </c>
      <c r="D12018" s="387" t="s">
        <v>8367</v>
      </c>
      <c r="E12018" s="378" t="s">
        <v>15978</v>
      </c>
    </row>
    <row r="12019" spans="1:5">
      <c r="A12019" s="387">
        <v>13476</v>
      </c>
      <c r="B12019" s="387" t="s">
        <v>13811</v>
      </c>
      <c r="C12019" s="387" t="s">
        <v>8354</v>
      </c>
      <c r="D12019" s="387" t="s">
        <v>8367</v>
      </c>
      <c r="E12019" s="378" t="s">
        <v>15979</v>
      </c>
    </row>
    <row r="12020" spans="1:5">
      <c r="A12020" s="387">
        <v>10488</v>
      </c>
      <c r="B12020" s="387" t="s">
        <v>13812</v>
      </c>
      <c r="C12020" s="387" t="s">
        <v>8354</v>
      </c>
      <c r="D12020" s="387" t="s">
        <v>8367</v>
      </c>
      <c r="E12020" s="378" t="s">
        <v>15980</v>
      </c>
    </row>
    <row r="12021" spans="1:5">
      <c r="A12021" s="387">
        <v>13606</v>
      </c>
      <c r="B12021" s="387" t="s">
        <v>13813</v>
      </c>
      <c r="C12021" s="387" t="s">
        <v>8354</v>
      </c>
      <c r="D12021" s="387" t="s">
        <v>8367</v>
      </c>
      <c r="E12021" s="378" t="s">
        <v>15981</v>
      </c>
    </row>
    <row r="12022" spans="1:5">
      <c r="A12022" s="387">
        <v>10489</v>
      </c>
      <c r="B12022" s="387" t="s">
        <v>13814</v>
      </c>
      <c r="C12022" s="387" t="s">
        <v>8557</v>
      </c>
      <c r="D12022" s="387" t="s">
        <v>8349</v>
      </c>
      <c r="E12022" s="378" t="s">
        <v>17337</v>
      </c>
    </row>
    <row r="12023" spans="1:5">
      <c r="A12023" s="387">
        <v>41073</v>
      </c>
      <c r="B12023" s="387" t="s">
        <v>13815</v>
      </c>
      <c r="C12023" s="387" t="s">
        <v>8559</v>
      </c>
      <c r="D12023" s="387" t="s">
        <v>8349</v>
      </c>
      <c r="E12023" s="378" t="s">
        <v>20706</v>
      </c>
    </row>
    <row r="12024" spans="1:5">
      <c r="A12024" s="387">
        <v>34391</v>
      </c>
      <c r="B12024" s="387" t="s">
        <v>13816</v>
      </c>
      <c r="C12024" s="387" t="s">
        <v>8351</v>
      </c>
      <c r="D12024" s="387" t="s">
        <v>8349</v>
      </c>
      <c r="E12024" s="378" t="s">
        <v>20707</v>
      </c>
    </row>
    <row r="12025" spans="1:5">
      <c r="A12025" s="387">
        <v>10496</v>
      </c>
      <c r="B12025" s="387" t="s">
        <v>13817</v>
      </c>
      <c r="C12025" s="387" t="s">
        <v>8351</v>
      </c>
      <c r="D12025" s="387" t="s">
        <v>8349</v>
      </c>
      <c r="E12025" s="378" t="s">
        <v>20708</v>
      </c>
    </row>
    <row r="12026" spans="1:5">
      <c r="A12026" s="387">
        <v>10497</v>
      </c>
      <c r="B12026" s="387" t="s">
        <v>13818</v>
      </c>
      <c r="C12026" s="387" t="s">
        <v>8351</v>
      </c>
      <c r="D12026" s="387" t="s">
        <v>8349</v>
      </c>
      <c r="E12026" s="378" t="s">
        <v>20709</v>
      </c>
    </row>
    <row r="12027" spans="1:5">
      <c r="A12027" s="387">
        <v>10504</v>
      </c>
      <c r="B12027" s="387" t="s">
        <v>13819</v>
      </c>
      <c r="C12027" s="387" t="s">
        <v>8351</v>
      </c>
      <c r="D12027" s="387" t="s">
        <v>8349</v>
      </c>
      <c r="E12027" s="378" t="s">
        <v>20710</v>
      </c>
    </row>
    <row r="12028" spans="1:5">
      <c r="A12028" s="387">
        <v>34390</v>
      </c>
      <c r="B12028" s="387" t="s">
        <v>13820</v>
      </c>
      <c r="C12028" s="387" t="s">
        <v>8351</v>
      </c>
      <c r="D12028" s="387" t="s">
        <v>8349</v>
      </c>
      <c r="E12028" s="378" t="s">
        <v>15982</v>
      </c>
    </row>
    <row r="12029" spans="1:5">
      <c r="A12029" s="387">
        <v>34389</v>
      </c>
      <c r="B12029" s="387" t="s">
        <v>13821</v>
      </c>
      <c r="C12029" s="387" t="s">
        <v>8351</v>
      </c>
      <c r="D12029" s="387" t="s">
        <v>8349</v>
      </c>
      <c r="E12029" s="378" t="s">
        <v>15983</v>
      </c>
    </row>
    <row r="12030" spans="1:5">
      <c r="A12030" s="387">
        <v>34388</v>
      </c>
      <c r="B12030" s="387" t="s">
        <v>13822</v>
      </c>
      <c r="C12030" s="387" t="s">
        <v>8351</v>
      </c>
      <c r="D12030" s="387" t="s">
        <v>8349</v>
      </c>
      <c r="E12030" s="378" t="s">
        <v>20711</v>
      </c>
    </row>
    <row r="12031" spans="1:5">
      <c r="A12031" s="387">
        <v>34387</v>
      </c>
      <c r="B12031" s="387" t="s">
        <v>13823</v>
      </c>
      <c r="C12031" s="387" t="s">
        <v>8351</v>
      </c>
      <c r="D12031" s="387" t="s">
        <v>8349</v>
      </c>
      <c r="E12031" s="378" t="s">
        <v>15984</v>
      </c>
    </row>
    <row r="12032" spans="1:5">
      <c r="A12032" s="387">
        <v>11188</v>
      </c>
      <c r="B12032" s="387" t="s">
        <v>13824</v>
      </c>
      <c r="C12032" s="387" t="s">
        <v>8351</v>
      </c>
      <c r="D12032" s="387" t="s">
        <v>8349</v>
      </c>
      <c r="E12032" s="378" t="s">
        <v>20712</v>
      </c>
    </row>
    <row r="12033" spans="1:5">
      <c r="A12033" s="387">
        <v>11189</v>
      </c>
      <c r="B12033" s="387" t="s">
        <v>13825</v>
      </c>
      <c r="C12033" s="387" t="s">
        <v>8351</v>
      </c>
      <c r="D12033" s="387" t="s">
        <v>8349</v>
      </c>
      <c r="E12033" s="378" t="s">
        <v>20713</v>
      </c>
    </row>
    <row r="12034" spans="1:5">
      <c r="A12034" s="387">
        <v>21107</v>
      </c>
      <c r="B12034" s="387" t="s">
        <v>13826</v>
      </c>
      <c r="C12034" s="387" t="s">
        <v>8351</v>
      </c>
      <c r="D12034" s="387" t="s">
        <v>8349</v>
      </c>
      <c r="E12034" s="378" t="s">
        <v>20714</v>
      </c>
    </row>
    <row r="12035" spans="1:5">
      <c r="A12035" s="387">
        <v>34386</v>
      </c>
      <c r="B12035" s="387" t="s">
        <v>13827</v>
      </c>
      <c r="C12035" s="387" t="s">
        <v>8351</v>
      </c>
      <c r="D12035" s="387" t="s">
        <v>8349</v>
      </c>
      <c r="E12035" s="378" t="s">
        <v>20715</v>
      </c>
    </row>
    <row r="12036" spans="1:5">
      <c r="A12036" s="387">
        <v>10490</v>
      </c>
      <c r="B12036" s="387" t="s">
        <v>13828</v>
      </c>
      <c r="C12036" s="387" t="s">
        <v>8351</v>
      </c>
      <c r="D12036" s="387" t="s">
        <v>8352</v>
      </c>
      <c r="E12036" s="378" t="s">
        <v>20716</v>
      </c>
    </row>
    <row r="12037" spans="1:5">
      <c r="A12037" s="387">
        <v>10492</v>
      </c>
      <c r="B12037" s="387" t="s">
        <v>13829</v>
      </c>
      <c r="C12037" s="387" t="s">
        <v>8351</v>
      </c>
      <c r="D12037" s="387" t="s">
        <v>8349</v>
      </c>
      <c r="E12037" s="378" t="s">
        <v>20717</v>
      </c>
    </row>
    <row r="12038" spans="1:5">
      <c r="A12038" s="387">
        <v>10493</v>
      </c>
      <c r="B12038" s="387" t="s">
        <v>13830</v>
      </c>
      <c r="C12038" s="387" t="s">
        <v>8351</v>
      </c>
      <c r="D12038" s="387" t="s">
        <v>8349</v>
      </c>
      <c r="E12038" s="378" t="s">
        <v>15983</v>
      </c>
    </row>
    <row r="12039" spans="1:5">
      <c r="A12039" s="387">
        <v>10491</v>
      </c>
      <c r="B12039" s="387" t="s">
        <v>13831</v>
      </c>
      <c r="C12039" s="387" t="s">
        <v>8351</v>
      </c>
      <c r="D12039" s="387" t="s">
        <v>8349</v>
      </c>
      <c r="E12039" s="378" t="s">
        <v>20718</v>
      </c>
    </row>
    <row r="12040" spans="1:5">
      <c r="A12040" s="387">
        <v>34385</v>
      </c>
      <c r="B12040" s="387" t="s">
        <v>13832</v>
      </c>
      <c r="C12040" s="387" t="s">
        <v>8351</v>
      </c>
      <c r="D12040" s="387" t="s">
        <v>8349</v>
      </c>
      <c r="E12040" s="378" t="s">
        <v>20719</v>
      </c>
    </row>
    <row r="12041" spans="1:5">
      <c r="A12041" s="387">
        <v>10499</v>
      </c>
      <c r="B12041" s="387" t="s">
        <v>13833</v>
      </c>
      <c r="C12041" s="387" t="s">
        <v>8351</v>
      </c>
      <c r="D12041" s="387" t="s">
        <v>8349</v>
      </c>
      <c r="E12041" s="378" t="s">
        <v>15985</v>
      </c>
    </row>
    <row r="12042" spans="1:5">
      <c r="A12042" s="387">
        <v>34384</v>
      </c>
      <c r="B12042" s="387" t="s">
        <v>13834</v>
      </c>
      <c r="C12042" s="387" t="s">
        <v>8351</v>
      </c>
      <c r="D12042" s="387" t="s">
        <v>8349</v>
      </c>
      <c r="E12042" s="378" t="s">
        <v>20715</v>
      </c>
    </row>
    <row r="12043" spans="1:5">
      <c r="A12043" s="387">
        <v>11185</v>
      </c>
      <c r="B12043" s="387" t="s">
        <v>13835</v>
      </c>
      <c r="C12043" s="387" t="s">
        <v>8351</v>
      </c>
      <c r="D12043" s="387" t="s">
        <v>8349</v>
      </c>
      <c r="E12043" s="378" t="s">
        <v>20720</v>
      </c>
    </row>
    <row r="12044" spans="1:5">
      <c r="A12044" s="387">
        <v>10507</v>
      </c>
      <c r="B12044" s="387" t="s">
        <v>13836</v>
      </c>
      <c r="C12044" s="387" t="s">
        <v>8351</v>
      </c>
      <c r="D12044" s="387" t="s">
        <v>8349</v>
      </c>
      <c r="E12044" s="378" t="s">
        <v>20721</v>
      </c>
    </row>
    <row r="12045" spans="1:5">
      <c r="A12045" s="387">
        <v>10505</v>
      </c>
      <c r="B12045" s="387" t="s">
        <v>13837</v>
      </c>
      <c r="C12045" s="387" t="s">
        <v>8351</v>
      </c>
      <c r="D12045" s="387" t="s">
        <v>8349</v>
      </c>
      <c r="E12045" s="378" t="s">
        <v>20722</v>
      </c>
    </row>
    <row r="12046" spans="1:5">
      <c r="A12046" s="387">
        <v>10506</v>
      </c>
      <c r="B12046" s="387" t="s">
        <v>13838</v>
      </c>
      <c r="C12046" s="387" t="s">
        <v>8351</v>
      </c>
      <c r="D12046" s="387" t="s">
        <v>8349</v>
      </c>
      <c r="E12046" s="378" t="s">
        <v>15504</v>
      </c>
    </row>
    <row r="12047" spans="1:5">
      <c r="A12047" s="387">
        <v>5031</v>
      </c>
      <c r="B12047" s="387" t="s">
        <v>13839</v>
      </c>
      <c r="C12047" s="387" t="s">
        <v>8351</v>
      </c>
      <c r="D12047" s="387" t="s">
        <v>8352</v>
      </c>
      <c r="E12047" s="378" t="s">
        <v>20723</v>
      </c>
    </row>
    <row r="12048" spans="1:5">
      <c r="A12048" s="387">
        <v>10502</v>
      </c>
      <c r="B12048" s="387" t="s">
        <v>13840</v>
      </c>
      <c r="C12048" s="387" t="s">
        <v>8351</v>
      </c>
      <c r="D12048" s="387" t="s">
        <v>8349</v>
      </c>
      <c r="E12048" s="378" t="s">
        <v>20724</v>
      </c>
    </row>
    <row r="12049" spans="1:5">
      <c r="A12049" s="387">
        <v>10501</v>
      </c>
      <c r="B12049" s="387" t="s">
        <v>13841</v>
      </c>
      <c r="C12049" s="387" t="s">
        <v>8351</v>
      </c>
      <c r="D12049" s="387" t="s">
        <v>8349</v>
      </c>
      <c r="E12049" s="378" t="s">
        <v>20725</v>
      </c>
    </row>
    <row r="12050" spans="1:5">
      <c r="A12050" s="387">
        <v>10503</v>
      </c>
      <c r="B12050" s="387" t="s">
        <v>13842</v>
      </c>
      <c r="C12050" s="387" t="s">
        <v>8351</v>
      </c>
      <c r="D12050" s="387" t="s">
        <v>8349</v>
      </c>
      <c r="E12050" s="378" t="s">
        <v>20726</v>
      </c>
    </row>
    <row r="12051" spans="1:5">
      <c r="A12051" s="387">
        <v>4500</v>
      </c>
      <c r="B12051" s="387" t="s">
        <v>13843</v>
      </c>
      <c r="C12051" s="387" t="s">
        <v>8378</v>
      </c>
      <c r="D12051" s="387" t="s">
        <v>8349</v>
      </c>
      <c r="E12051" s="378" t="s">
        <v>2861</v>
      </c>
    </row>
    <row r="12052" spans="1:5">
      <c r="A12052" s="387">
        <v>4448</v>
      </c>
      <c r="B12052" s="387" t="s">
        <v>13844</v>
      </c>
      <c r="C12052" s="387" t="s">
        <v>8378</v>
      </c>
      <c r="D12052" s="387" t="s">
        <v>8349</v>
      </c>
      <c r="E12052" s="378" t="s">
        <v>14047</v>
      </c>
    </row>
    <row r="12053" spans="1:5">
      <c r="A12053" s="387">
        <v>20213</v>
      </c>
      <c r="B12053" s="387" t="s">
        <v>13845</v>
      </c>
      <c r="C12053" s="387" t="s">
        <v>8378</v>
      </c>
      <c r="D12053" s="387" t="s">
        <v>8349</v>
      </c>
      <c r="E12053" s="378" t="s">
        <v>13619</v>
      </c>
    </row>
    <row r="12054" spans="1:5">
      <c r="A12054" s="387">
        <v>20211</v>
      </c>
      <c r="B12054" s="387" t="s">
        <v>13846</v>
      </c>
      <c r="C12054" s="387" t="s">
        <v>8378</v>
      </c>
      <c r="D12054" s="387" t="s">
        <v>8349</v>
      </c>
      <c r="E12054" s="378" t="s">
        <v>3003</v>
      </c>
    </row>
    <row r="12055" spans="1:5">
      <c r="A12055" s="387">
        <v>40270</v>
      </c>
      <c r="B12055" s="387" t="s">
        <v>13847</v>
      </c>
      <c r="C12055" s="387" t="s">
        <v>8378</v>
      </c>
      <c r="D12055" s="387" t="s">
        <v>8367</v>
      </c>
      <c r="E12055" s="378" t="s">
        <v>15986</v>
      </c>
    </row>
    <row r="12056" spans="1:5">
      <c r="A12056" s="387">
        <v>4425</v>
      </c>
      <c r="B12056" s="387" t="s">
        <v>13848</v>
      </c>
      <c r="C12056" s="387" t="s">
        <v>8378</v>
      </c>
      <c r="D12056" s="387" t="s">
        <v>8349</v>
      </c>
      <c r="E12056" s="378" t="s">
        <v>5405</v>
      </c>
    </row>
    <row r="12057" spans="1:5">
      <c r="A12057" s="387">
        <v>4472</v>
      </c>
      <c r="B12057" s="387" t="s">
        <v>13849</v>
      </c>
      <c r="C12057" s="387" t="s">
        <v>8378</v>
      </c>
      <c r="D12057" s="387" t="s">
        <v>8349</v>
      </c>
      <c r="E12057" s="378" t="s">
        <v>9265</v>
      </c>
    </row>
    <row r="12058" spans="1:5">
      <c r="A12058" s="387">
        <v>35272</v>
      </c>
      <c r="B12058" s="387" t="s">
        <v>13850</v>
      </c>
      <c r="C12058" s="387" t="s">
        <v>8378</v>
      </c>
      <c r="D12058" s="387" t="s">
        <v>8349</v>
      </c>
      <c r="E12058" s="378" t="s">
        <v>16040</v>
      </c>
    </row>
    <row r="12059" spans="1:5">
      <c r="A12059" s="387">
        <v>4481</v>
      </c>
      <c r="B12059" s="387" t="s">
        <v>13851</v>
      </c>
      <c r="C12059" s="387" t="s">
        <v>8378</v>
      </c>
      <c r="D12059" s="387" t="s">
        <v>8349</v>
      </c>
      <c r="E12059" s="378" t="s">
        <v>20727</v>
      </c>
    </row>
    <row r="12060" spans="1:5">
      <c r="A12060" s="387">
        <v>34345</v>
      </c>
      <c r="B12060" s="387" t="s">
        <v>13852</v>
      </c>
      <c r="C12060" s="387" t="s">
        <v>8557</v>
      </c>
      <c r="D12060" s="387" t="s">
        <v>8349</v>
      </c>
      <c r="E12060" s="378" t="s">
        <v>4386</v>
      </c>
    </row>
    <row r="12061" spans="1:5">
      <c r="A12061" s="387">
        <v>41096</v>
      </c>
      <c r="B12061" s="387" t="s">
        <v>13853</v>
      </c>
      <c r="C12061" s="387" t="s">
        <v>8559</v>
      </c>
      <c r="D12061" s="387" t="s">
        <v>8349</v>
      </c>
      <c r="E12061" s="378" t="s">
        <v>20728</v>
      </c>
    </row>
    <row r="12062" spans="1:5">
      <c r="A12062" s="387">
        <v>41776</v>
      </c>
      <c r="B12062" s="387" t="s">
        <v>13854</v>
      </c>
      <c r="C12062" s="387" t="s">
        <v>8557</v>
      </c>
      <c r="D12062" s="387" t="s">
        <v>8349</v>
      </c>
      <c r="E12062" s="378" t="s">
        <v>284</v>
      </c>
    </row>
  </sheetData>
  <mergeCells count="3">
    <mergeCell ref="A1:G1"/>
    <mergeCell ref="A2:G2"/>
    <mergeCell ref="A3:G3"/>
  </mergeCells>
  <pageMargins left="0.511811024" right="0.511811024" top="0.78740157499999996" bottom="0.78740157499999996" header="0.31496062000000002" footer="0.31496062000000002"/>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view="pageBreakPreview" topLeftCell="A3" zoomScaleNormal="100" zoomScaleSheetLayoutView="100" workbookViewId="0">
      <selection activeCell="H35" sqref="H35"/>
    </sheetView>
  </sheetViews>
  <sheetFormatPr defaultRowHeight="15"/>
  <cols>
    <col min="2" max="2" width="14.140625" customWidth="1"/>
    <col min="3" max="3" width="16.28515625" customWidth="1"/>
    <col min="4" max="4" width="61.7109375" customWidth="1"/>
    <col min="5" max="5" width="29.42578125" customWidth="1"/>
    <col min="6" max="6" width="22.42578125" customWidth="1"/>
    <col min="7" max="7" width="16.5703125" bestFit="1" customWidth="1"/>
    <col min="8" max="8" width="19.85546875" customWidth="1"/>
    <col min="9" max="9" width="21.42578125" customWidth="1"/>
    <col min="10" max="10" width="12.7109375" hidden="1" customWidth="1"/>
    <col min="11" max="13" width="0" hidden="1" customWidth="1"/>
  </cols>
  <sheetData>
    <row r="1" spans="1:12" ht="184.5" customHeight="1">
      <c r="A1" s="935" t="s">
        <v>20739</v>
      </c>
      <c r="B1" s="936"/>
      <c r="C1" s="936"/>
      <c r="D1" s="936"/>
      <c r="E1" s="936"/>
      <c r="F1" s="936"/>
      <c r="G1" s="936"/>
      <c r="H1" s="936"/>
      <c r="I1" s="937"/>
      <c r="J1" s="121"/>
      <c r="K1" s="121"/>
      <c r="L1" s="121"/>
    </row>
    <row r="2" spans="1:12" ht="15.75">
      <c r="A2" s="938" t="s">
        <v>66</v>
      </c>
      <c r="B2" s="939"/>
      <c r="C2" s="939"/>
      <c r="D2" s="939"/>
      <c r="E2" s="939"/>
      <c r="F2" s="939"/>
      <c r="G2" s="939"/>
      <c r="H2" s="939"/>
      <c r="I2" s="940"/>
      <c r="J2" s="122"/>
      <c r="K2" s="122"/>
      <c r="L2" s="122"/>
    </row>
    <row r="3" spans="1:12">
      <c r="A3" s="123"/>
      <c r="B3" s="124"/>
      <c r="C3" s="124"/>
      <c r="D3" s="125"/>
      <c r="E3" s="125"/>
      <c r="F3" s="125"/>
      <c r="G3" s="126"/>
      <c r="H3" s="126"/>
      <c r="I3" s="127"/>
      <c r="J3" s="128"/>
      <c r="K3" s="128"/>
      <c r="L3" s="128"/>
    </row>
    <row r="4" spans="1:12">
      <c r="A4" s="129" t="str">
        <f>[1]ORÇAMENTO!A4</f>
        <v>CONV.:</v>
      </c>
      <c r="B4" s="955" t="str">
        <f>[4]Planilha1!$B$6:$L$6</f>
        <v>884129/2019</v>
      </c>
      <c r="C4" s="955"/>
      <c r="D4" s="955"/>
      <c r="E4" s="955"/>
      <c r="F4" s="955"/>
      <c r="G4" s="392"/>
      <c r="H4" s="392"/>
      <c r="I4" s="393"/>
      <c r="J4" s="128"/>
      <c r="K4" s="128"/>
      <c r="L4" s="128"/>
    </row>
    <row r="5" spans="1:12">
      <c r="A5" s="129" t="str">
        <f>[1]ORÇAMENTO!A5</f>
        <v>OBJETO:</v>
      </c>
      <c r="B5" s="955" t="str">
        <f>[4]Planilha1!$B$7:$L$7</f>
        <v xml:space="preserve">CONTRUÇÃO DE PRAÇA NO MUNICIPIO DE SORRISO </v>
      </c>
      <c r="C5" s="955"/>
      <c r="D5" s="955"/>
      <c r="E5" s="955"/>
      <c r="F5" s="955"/>
      <c r="G5" s="422" t="str">
        <f>[1]ORÇAMENTO!H5</f>
        <v>REFERÊNCIAS:</v>
      </c>
      <c r="H5" s="423" t="str">
        <f>[1]ORÇAMENTO!J5</f>
        <v>SINAPI</v>
      </c>
      <c r="I5" s="424">
        <f>'ORÇAMENTO '!K4</f>
        <v>44317</v>
      </c>
      <c r="J5" s="128"/>
      <c r="K5" s="128"/>
      <c r="L5" s="128"/>
    </row>
    <row r="6" spans="1:12">
      <c r="A6" s="129" t="str">
        <f>[1]ORÇAMENTO!A6</f>
        <v>LOCAL:</v>
      </c>
      <c r="B6" s="955" t="str">
        <f>[4]Planilha1!$B$8:$L$8</f>
        <v xml:space="preserve">QUADRA 53, AREA DE PRAÇA, LOTEAMENTO JARDIM AURORA, MUNICIPOL DE SORRISO - MT </v>
      </c>
      <c r="C6" s="955"/>
      <c r="D6" s="955"/>
      <c r="E6" s="955"/>
      <c r="F6" s="955"/>
      <c r="G6" s="422" t="str">
        <f>[1]ORÇAMENTO!H6</f>
        <v>BDI:</v>
      </c>
      <c r="H6" s="425">
        <f>'ORÇAMENTO '!J5</f>
        <v>0.26440000000000002</v>
      </c>
      <c r="I6" s="426"/>
      <c r="J6" s="128"/>
      <c r="K6" s="128"/>
      <c r="L6" s="128"/>
    </row>
    <row r="7" spans="1:12">
      <c r="A7" s="129" t="str">
        <f>[1]ORÇAMENTO!A7</f>
        <v>DATA:</v>
      </c>
      <c r="B7" s="957">
        <f>[4]Planilha1!$B$9:$L$9</f>
        <v>44340</v>
      </c>
      <c r="C7" s="957"/>
      <c r="D7" s="957"/>
      <c r="E7" s="957"/>
      <c r="F7" s="957"/>
      <c r="G7" s="422" t="str">
        <f>[1]ORÇAMENTO!H7</f>
        <v>LEIS SOCIAIS:</v>
      </c>
      <c r="H7" s="425">
        <f>'ORÇAMENTO '!J6</f>
        <v>0.83069999999999999</v>
      </c>
      <c r="I7" s="426"/>
      <c r="J7" s="128"/>
      <c r="K7" s="128"/>
      <c r="L7" s="128"/>
    </row>
    <row r="8" spans="1:12">
      <c r="A8" s="945"/>
      <c r="B8" s="946"/>
      <c r="C8" s="946"/>
      <c r="D8" s="946"/>
      <c r="E8" s="946"/>
      <c r="F8" s="946"/>
      <c r="G8" s="947"/>
      <c r="H8" s="947"/>
      <c r="I8" s="948"/>
      <c r="J8" s="122"/>
      <c r="K8" s="122"/>
      <c r="L8" s="122"/>
    </row>
    <row r="9" spans="1:12">
      <c r="A9" s="949" t="s">
        <v>147</v>
      </c>
      <c r="B9" s="950"/>
      <c r="C9" s="950"/>
      <c r="D9" s="950"/>
      <c r="E9" s="950"/>
      <c r="F9" s="950"/>
      <c r="G9" s="950"/>
      <c r="H9" s="950"/>
      <c r="I9" s="951"/>
      <c r="J9" s="122"/>
      <c r="K9" s="122"/>
      <c r="L9" s="122"/>
    </row>
    <row r="10" spans="1:12">
      <c r="A10" s="952" t="s">
        <v>9</v>
      </c>
      <c r="B10" s="952" t="s">
        <v>10</v>
      </c>
      <c r="C10" s="952" t="s">
        <v>11</v>
      </c>
      <c r="D10" s="953" t="s">
        <v>12</v>
      </c>
      <c r="E10" s="954" t="s">
        <v>148</v>
      </c>
      <c r="F10" s="954" t="s">
        <v>149</v>
      </c>
      <c r="G10" s="954"/>
      <c r="H10" s="954"/>
      <c r="I10" s="954"/>
      <c r="J10" s="130"/>
      <c r="K10" s="130"/>
      <c r="L10" s="130"/>
    </row>
    <row r="11" spans="1:12">
      <c r="A11" s="952"/>
      <c r="B11" s="952"/>
      <c r="C11" s="952"/>
      <c r="D11" s="953"/>
      <c r="E11" s="954"/>
      <c r="F11" s="131" t="s">
        <v>150</v>
      </c>
      <c r="G11" s="131" t="s">
        <v>151</v>
      </c>
      <c r="H11" s="131" t="s">
        <v>152</v>
      </c>
      <c r="I11" s="131" t="s">
        <v>153</v>
      </c>
      <c r="J11" s="130"/>
      <c r="K11" s="130"/>
      <c r="L11" s="130"/>
    </row>
    <row r="12" spans="1:12">
      <c r="A12" s="941">
        <v>1</v>
      </c>
      <c r="B12" s="941"/>
      <c r="C12" s="941"/>
      <c r="D12" s="943" t="str">
        <f>IF(A12="","",IFERROR(VLOOKUP(A12,'ORÇAMENTO '!A5:L152,7,FALSE),VLOOKUP(A12,'COMPOSIÇÃO '!$A$10:$J$355,3,FALSE)))</f>
        <v xml:space="preserve">CONTRUÇÃO DE PRAÇA NO MUNICIPIO DE SORRISO </v>
      </c>
      <c r="E12" s="132">
        <f>E14</f>
        <v>0</v>
      </c>
      <c r="F12" s="133">
        <f>F33</f>
        <v>0</v>
      </c>
      <c r="G12" s="133">
        <f>G33</f>
        <v>0</v>
      </c>
      <c r="H12" s="133">
        <f>H33</f>
        <v>0</v>
      </c>
      <c r="I12" s="133">
        <f>I33</f>
        <v>0</v>
      </c>
      <c r="J12" s="134">
        <f t="shared" ref="J12:J29" si="0">SUM(F12:I12)</f>
        <v>0</v>
      </c>
      <c r="K12" s="135"/>
      <c r="L12" s="135"/>
    </row>
    <row r="13" spans="1:12">
      <c r="A13" s="942"/>
      <c r="B13" s="942"/>
      <c r="C13" s="942"/>
      <c r="D13" s="944"/>
      <c r="E13" s="136" t="e">
        <f>SUM(F13:I13)</f>
        <v>#DIV/0!</v>
      </c>
      <c r="F13" s="137" t="e">
        <f>F34</f>
        <v>#DIV/0!</v>
      </c>
      <c r="G13" s="137" t="e">
        <f t="shared" ref="G13:I13" si="1">G34</f>
        <v>#DIV/0!</v>
      </c>
      <c r="H13" s="137" t="e">
        <f t="shared" si="1"/>
        <v>#DIV/0!</v>
      </c>
      <c r="I13" s="137" t="e">
        <f t="shared" si="1"/>
        <v>#DIV/0!</v>
      </c>
      <c r="J13" s="138" t="e">
        <f t="shared" si="0"/>
        <v>#DIV/0!</v>
      </c>
      <c r="K13" s="135"/>
      <c r="L13" s="135"/>
    </row>
    <row r="14" spans="1:12">
      <c r="A14" s="941"/>
      <c r="B14" s="941">
        <v>1</v>
      </c>
      <c r="C14" s="941"/>
      <c r="D14" s="943" t="str">
        <f>IF(B14="","",IFERROR(VLOOKUP(B14,'ORÇAMENTO '!A7:L154,7,FALSE),VLOOKUP(B14,'COMPOSIÇÃO '!$A$10:$J$355,3,FALSE)))</f>
        <v xml:space="preserve">CONTRUÇÃO DE PRAÇA NO MUNICIPIO DE SORRISO </v>
      </c>
      <c r="E14" s="132">
        <f>E33</f>
        <v>0</v>
      </c>
      <c r="F14" s="133">
        <f t="shared" ref="F14:I15" si="2">F12</f>
        <v>0</v>
      </c>
      <c r="G14" s="133">
        <f t="shared" si="2"/>
        <v>0</v>
      </c>
      <c r="H14" s="133">
        <f t="shared" si="2"/>
        <v>0</v>
      </c>
      <c r="I14" s="133">
        <f t="shared" si="2"/>
        <v>0</v>
      </c>
      <c r="J14" s="134">
        <f t="shared" si="0"/>
        <v>0</v>
      </c>
      <c r="K14" s="135"/>
      <c r="L14" s="135"/>
    </row>
    <row r="15" spans="1:12">
      <c r="A15" s="942"/>
      <c r="B15" s="942"/>
      <c r="C15" s="942"/>
      <c r="D15" s="944"/>
      <c r="E15" s="136" t="e">
        <f>SUM(F15:I15)</f>
        <v>#DIV/0!</v>
      </c>
      <c r="F15" s="137" t="e">
        <f t="shared" si="2"/>
        <v>#DIV/0!</v>
      </c>
      <c r="G15" s="137" t="e">
        <f t="shared" si="2"/>
        <v>#DIV/0!</v>
      </c>
      <c r="H15" s="137" t="e">
        <f t="shared" si="2"/>
        <v>#DIV/0!</v>
      </c>
      <c r="I15" s="137" t="e">
        <f t="shared" si="2"/>
        <v>#DIV/0!</v>
      </c>
      <c r="J15" s="138" t="e">
        <f t="shared" si="0"/>
        <v>#DIV/0!</v>
      </c>
      <c r="K15" s="135"/>
      <c r="L15" s="135"/>
    </row>
    <row r="16" spans="1:12">
      <c r="A16" s="941"/>
      <c r="B16" s="941"/>
      <c r="C16" s="941">
        <v>1</v>
      </c>
      <c r="D16" s="943" t="str">
        <f>VLOOKUP(C16,'ORÇAMENTO '!C9:L156,5,FALSE)</f>
        <v xml:space="preserve">ADMINISTRAÇÃO DE OBRA </v>
      </c>
      <c r="E16" s="132">
        <f>VLOOKUP(C16,'ORÇAMENTO '!C9:L156,10,FALSE)</f>
        <v>0</v>
      </c>
      <c r="F16" s="583">
        <f>IF(F17=" "," ",$E16*F17)</f>
        <v>0</v>
      </c>
      <c r="G16" s="583">
        <f t="shared" ref="G16:H16" si="3">IF(G17=" "," ",$E16*G17)</f>
        <v>0</v>
      </c>
      <c r="H16" s="583">
        <f t="shared" si="3"/>
        <v>0</v>
      </c>
      <c r="I16" s="583">
        <f>IF(I17=" "," ",$E16*I17)</f>
        <v>0</v>
      </c>
      <c r="J16" s="134">
        <f t="shared" si="0"/>
        <v>0</v>
      </c>
      <c r="K16" s="134">
        <f>J16-E16</f>
        <v>0</v>
      </c>
      <c r="L16" s="135"/>
    </row>
    <row r="17" spans="1:14">
      <c r="A17" s="956"/>
      <c r="B17" s="942"/>
      <c r="C17" s="942"/>
      <c r="D17" s="944"/>
      <c r="E17" s="136">
        <f>SUM(F17:I17)</f>
        <v>1</v>
      </c>
      <c r="F17" s="355">
        <v>0.25</v>
      </c>
      <c r="G17" s="355">
        <v>0.25</v>
      </c>
      <c r="H17" s="355">
        <v>0.25</v>
      </c>
      <c r="I17" s="355">
        <v>0.25</v>
      </c>
      <c r="J17" s="138">
        <f t="shared" si="0"/>
        <v>1</v>
      </c>
      <c r="K17" s="135"/>
      <c r="L17" s="135"/>
      <c r="N17" s="399"/>
    </row>
    <row r="18" spans="1:14">
      <c r="A18" s="941"/>
      <c r="B18" s="941"/>
      <c r="C18" s="941">
        <v>2</v>
      </c>
      <c r="D18" s="943" t="str">
        <f>VLOOKUP(C18,'ORÇAMENTO '!C11:L158,5,FALSE)</f>
        <v xml:space="preserve">SERVIÇOS PRELIMINARES </v>
      </c>
      <c r="E18" s="132">
        <f>VLOOKUP(C18,'ORÇAMENTO '!C11:L158,10,FALSE)</f>
        <v>0</v>
      </c>
      <c r="F18" s="133">
        <f>IF(F19=" "," ",$E18*F19)</f>
        <v>0</v>
      </c>
      <c r="G18" s="133"/>
      <c r="H18" s="133">
        <f t="shared" ref="H18:I18" si="4">IF(H19=" "," ",$E18*H19)</f>
        <v>0</v>
      </c>
      <c r="I18" s="133">
        <f t="shared" si="4"/>
        <v>0</v>
      </c>
      <c r="J18" s="134">
        <f t="shared" si="0"/>
        <v>0</v>
      </c>
      <c r="K18" s="134">
        <f>J18-E18</f>
        <v>0</v>
      </c>
      <c r="L18" s="135"/>
    </row>
    <row r="19" spans="1:14">
      <c r="A19" s="956"/>
      <c r="B19" s="942"/>
      <c r="C19" s="942"/>
      <c r="D19" s="944"/>
      <c r="E19" s="136">
        <f>SUM(F19:I19)</f>
        <v>1</v>
      </c>
      <c r="F19" s="355">
        <v>1</v>
      </c>
      <c r="G19" s="355"/>
      <c r="H19" s="355"/>
      <c r="I19" s="355"/>
      <c r="J19" s="138">
        <f t="shared" si="0"/>
        <v>1</v>
      </c>
      <c r="K19" s="135"/>
      <c r="L19" s="135"/>
      <c r="N19" s="399"/>
    </row>
    <row r="20" spans="1:14">
      <c r="A20" s="941"/>
      <c r="B20" s="941"/>
      <c r="C20" s="941">
        <v>3</v>
      </c>
      <c r="D20" s="943" t="str">
        <f>VLOOKUP(C20,'ORÇAMENTO '!C16:L160,5,FALSE)</f>
        <v xml:space="preserve">CAMPO DE FUTEBOL DE AREIA </v>
      </c>
      <c r="E20" s="132">
        <f>VLOOKUP(C20,'ORÇAMENTO '!C13:L160,10,FALSE)</f>
        <v>0</v>
      </c>
      <c r="F20" s="133">
        <f>IF(F21=" "," ",$E20*F21)</f>
        <v>0</v>
      </c>
      <c r="G20" s="133">
        <f t="shared" ref="G20:I22" si="5">IF(G21=" "," ",$E20*G21)</f>
        <v>0</v>
      </c>
      <c r="H20" s="133">
        <f t="shared" si="5"/>
        <v>0</v>
      </c>
      <c r="I20" s="133">
        <f t="shared" si="5"/>
        <v>0</v>
      </c>
      <c r="J20" s="134">
        <f t="shared" si="0"/>
        <v>0</v>
      </c>
      <c r="K20" s="134">
        <f>J20-E20</f>
        <v>0</v>
      </c>
      <c r="L20" s="135"/>
    </row>
    <row r="21" spans="1:14">
      <c r="A21" s="956"/>
      <c r="B21" s="942"/>
      <c r="C21" s="942"/>
      <c r="D21" s="944"/>
      <c r="E21" s="136">
        <f>SUM(F21:I21)</f>
        <v>1</v>
      </c>
      <c r="F21" s="355">
        <v>0.32600000000000001</v>
      </c>
      <c r="G21" s="355">
        <v>0.67400000000000004</v>
      </c>
      <c r="H21" s="355"/>
      <c r="I21" s="355"/>
      <c r="J21" s="138">
        <f t="shared" si="0"/>
        <v>1</v>
      </c>
      <c r="K21" s="135"/>
      <c r="L21" s="135"/>
      <c r="N21" s="399"/>
    </row>
    <row r="22" spans="1:14">
      <c r="A22" s="941"/>
      <c r="B22" s="941"/>
      <c r="C22" s="941">
        <v>4</v>
      </c>
      <c r="D22" s="943" t="str">
        <f>VLOOKUP(C22,'ORÇAMENTO '!C18:L162,5,FALSE)</f>
        <v xml:space="preserve">QUADRA DE VÔLEI DE AREIA </v>
      </c>
      <c r="E22" s="132">
        <f>VLOOKUP(C22,'ORÇAMENTO '!C18:L162,10,FALSE)</f>
        <v>0</v>
      </c>
      <c r="F22" s="133">
        <f>IF(F23=" "," ",$E22*F23)</f>
        <v>0</v>
      </c>
      <c r="G22" s="133">
        <f t="shared" ref="G22" si="6">IF(G23=" "," ",$E22*G23)</f>
        <v>0</v>
      </c>
      <c r="H22" s="133">
        <f t="shared" si="5"/>
        <v>0</v>
      </c>
      <c r="I22" s="133">
        <f t="shared" si="5"/>
        <v>0</v>
      </c>
      <c r="J22" s="134">
        <f t="shared" si="0"/>
        <v>0</v>
      </c>
      <c r="K22" s="134">
        <f>J22-E22</f>
        <v>0</v>
      </c>
      <c r="L22" s="135"/>
    </row>
    <row r="23" spans="1:14">
      <c r="A23" s="956"/>
      <c r="B23" s="942"/>
      <c r="C23" s="942"/>
      <c r="D23" s="944"/>
      <c r="E23" s="136">
        <f>SUM(F23:I23)</f>
        <v>1</v>
      </c>
      <c r="F23" s="355"/>
      <c r="G23" s="355"/>
      <c r="H23" s="355">
        <v>0.375</v>
      </c>
      <c r="I23" s="355">
        <v>0.625</v>
      </c>
      <c r="J23" s="138">
        <f t="shared" si="0"/>
        <v>1</v>
      </c>
      <c r="K23" s="135"/>
      <c r="L23" s="135"/>
      <c r="N23" s="399"/>
    </row>
    <row r="24" spans="1:14">
      <c r="A24" s="941"/>
      <c r="B24" s="941"/>
      <c r="C24" s="941">
        <v>5</v>
      </c>
      <c r="D24" s="943" t="str">
        <f>VLOOKUP(C24,'ORÇAMENTO '!C20:L164,5,FALSE)</f>
        <v>ACADEMIA</v>
      </c>
      <c r="E24" s="132">
        <f>VLOOKUP(C24,'ORÇAMENTO '!C20:L164,10,FALSE)</f>
        <v>0</v>
      </c>
      <c r="F24" s="133">
        <f>IF(F25=" "," ",$E24*F25)</f>
        <v>0</v>
      </c>
      <c r="G24" s="133">
        <f t="shared" ref="G24" si="7">IF(G25=" "," ",$E24*G25)</f>
        <v>0</v>
      </c>
      <c r="H24" s="133"/>
      <c r="I24" s="133">
        <f t="shared" ref="I24" si="8">IF(I25=" "," ",$E24*I25)</f>
        <v>0</v>
      </c>
      <c r="J24" s="134">
        <f t="shared" si="0"/>
        <v>0</v>
      </c>
      <c r="K24" s="134">
        <f>J24-E24</f>
        <v>0</v>
      </c>
      <c r="L24" s="135"/>
    </row>
    <row r="25" spans="1:14">
      <c r="A25" s="956"/>
      <c r="B25" s="942"/>
      <c r="C25" s="942"/>
      <c r="D25" s="944"/>
      <c r="E25" s="136">
        <f>SUM(F25:I25)</f>
        <v>1</v>
      </c>
      <c r="F25" s="355">
        <v>0.25</v>
      </c>
      <c r="G25" s="355">
        <v>0.75</v>
      </c>
      <c r="H25" s="355"/>
      <c r="I25" s="355"/>
      <c r="J25" s="138">
        <f t="shared" si="0"/>
        <v>1</v>
      </c>
      <c r="K25" s="135"/>
      <c r="L25" s="135"/>
      <c r="N25" s="399"/>
    </row>
    <row r="26" spans="1:14">
      <c r="A26" s="941"/>
      <c r="B26" s="941"/>
      <c r="C26" s="941">
        <v>6</v>
      </c>
      <c r="D26" s="943" t="str">
        <f>VLOOKUP(C26,'ORÇAMENTO '!C20:L166,5,FALSE)</f>
        <v xml:space="preserve">ARQUIBANCADA </v>
      </c>
      <c r="E26" s="132">
        <f>VLOOKUP(C26,'ORÇAMENTO '!C20:L166,10,FALSE)</f>
        <v>0</v>
      </c>
      <c r="F26" s="133">
        <f>IF(F27=" "," ",$E26*F27)</f>
        <v>0</v>
      </c>
      <c r="G26" s="133">
        <f t="shared" ref="G26:I26" si="9">IF(G27=" "," ",$E26*G27)</f>
        <v>0</v>
      </c>
      <c r="H26" s="133">
        <f t="shared" si="9"/>
        <v>0</v>
      </c>
      <c r="I26" s="133">
        <f t="shared" si="9"/>
        <v>0</v>
      </c>
      <c r="J26" s="134">
        <f t="shared" si="0"/>
        <v>0</v>
      </c>
      <c r="K26" s="134">
        <f>J26-E26</f>
        <v>0</v>
      </c>
      <c r="L26" s="135"/>
    </row>
    <row r="27" spans="1:14">
      <c r="A27" s="956"/>
      <c r="B27" s="942"/>
      <c r="C27" s="942"/>
      <c r="D27" s="944"/>
      <c r="E27" s="136">
        <f>SUM(F27:I27)</f>
        <v>1</v>
      </c>
      <c r="F27" s="355"/>
      <c r="G27" s="355">
        <v>0.58599999999999997</v>
      </c>
      <c r="H27" s="355">
        <v>0.41399999999999998</v>
      </c>
      <c r="I27" s="355"/>
      <c r="J27" s="138">
        <f t="shared" si="0"/>
        <v>1</v>
      </c>
      <c r="K27" s="135"/>
      <c r="L27" s="135"/>
      <c r="N27" s="399"/>
    </row>
    <row r="28" spans="1:14">
      <c r="A28" s="941"/>
      <c r="B28" s="941"/>
      <c r="C28" s="941">
        <v>7</v>
      </c>
      <c r="D28" s="943" t="str">
        <f>VLOOKUP(C28,'ORÇAMENTO '!C20:L168,5,FALSE)</f>
        <v>INSTALAÇÔES ELETRICA</v>
      </c>
      <c r="E28" s="132">
        <f>VLOOKUP(C28,'ORÇAMENTO '!C20:L168,10,FALSE)</f>
        <v>0</v>
      </c>
      <c r="F28" s="133">
        <f>IF(F29=" "," ",$E28*F29)</f>
        <v>0</v>
      </c>
      <c r="G28" s="133">
        <f t="shared" ref="G28:I28" si="10">IF(G29=" "," ",$E28*G29)</f>
        <v>0</v>
      </c>
      <c r="H28" s="133">
        <f t="shared" si="10"/>
        <v>0</v>
      </c>
      <c r="I28" s="133">
        <f t="shared" si="10"/>
        <v>0</v>
      </c>
      <c r="J28" s="134">
        <f t="shared" si="0"/>
        <v>0</v>
      </c>
      <c r="K28" s="134">
        <f>J28-E28</f>
        <v>0</v>
      </c>
      <c r="L28" s="135"/>
    </row>
    <row r="29" spans="1:14">
      <c r="A29" s="942"/>
      <c r="B29" s="942"/>
      <c r="C29" s="956"/>
      <c r="D29" s="944"/>
      <c r="E29" s="136">
        <f>SUM(F29:I29)</f>
        <v>1</v>
      </c>
      <c r="F29" s="355"/>
      <c r="G29" s="355"/>
      <c r="H29" s="355">
        <v>0.27500000000000002</v>
      </c>
      <c r="I29" s="355">
        <v>0.72499999999999998</v>
      </c>
      <c r="J29" s="138">
        <f t="shared" si="0"/>
        <v>1</v>
      </c>
      <c r="K29" s="135"/>
      <c r="L29" s="135"/>
      <c r="N29" s="399"/>
    </row>
    <row r="30" spans="1:14">
      <c r="A30" s="958" t="s">
        <v>154</v>
      </c>
      <c r="B30" s="959"/>
      <c r="C30" s="959"/>
      <c r="D30" s="960"/>
      <c r="E30" s="139">
        <f>SUM(E18,E20,E22,E24,E26,E28)</f>
        <v>0</v>
      </c>
      <c r="F30" s="139">
        <f>SUM(,F18,F20,F22,F24,F26,F28)</f>
        <v>0</v>
      </c>
      <c r="G30" s="139">
        <f>SUM(,G18,G20,G22,G24,G26,G28)</f>
        <v>0</v>
      </c>
      <c r="H30" s="139">
        <f>SUM(,H18,H20,H22,H24,H26,H28)</f>
        <v>0</v>
      </c>
      <c r="I30" s="139">
        <f>SUM(,I18,I20,I22,I24,I26,I28)</f>
        <v>0</v>
      </c>
      <c r="J30" s="134"/>
      <c r="K30" s="134"/>
      <c r="L30" s="135"/>
    </row>
    <row r="31" spans="1:14">
      <c r="A31" s="961" t="s">
        <v>155</v>
      </c>
      <c r="B31" s="962"/>
      <c r="C31" s="962"/>
      <c r="D31" s="963"/>
      <c r="E31" s="140" t="e">
        <f>SUM(F31:I31)</f>
        <v>#DIV/0!</v>
      </c>
      <c r="F31" s="141" t="e">
        <f>ROUNDUP(F30/$E$30,4)</f>
        <v>#DIV/0!</v>
      </c>
      <c r="G31" s="141" t="e">
        <f>G30/$E$30</f>
        <v>#DIV/0!</v>
      </c>
      <c r="H31" s="141" t="e">
        <f>H30/$E$30</f>
        <v>#DIV/0!</v>
      </c>
      <c r="I31" s="141" t="e">
        <f>I30/$E$30</f>
        <v>#DIV/0!</v>
      </c>
      <c r="J31" s="134"/>
      <c r="K31" s="135"/>
      <c r="L31" s="135"/>
    </row>
    <row r="32" spans="1:14">
      <c r="A32" s="964" t="s">
        <v>156</v>
      </c>
      <c r="B32" s="964"/>
      <c r="C32" s="964"/>
      <c r="D32" s="965"/>
      <c r="E32" s="139">
        <f>E16</f>
        <v>0</v>
      </c>
      <c r="F32" s="139">
        <f>F16</f>
        <v>0</v>
      </c>
      <c r="G32" s="139">
        <f>G16</f>
        <v>0</v>
      </c>
      <c r="H32" s="139">
        <f>H16</f>
        <v>0</v>
      </c>
      <c r="I32" s="139">
        <f>I16</f>
        <v>0</v>
      </c>
      <c r="J32" s="134"/>
      <c r="K32" s="135"/>
      <c r="L32" s="135"/>
    </row>
    <row r="33" spans="1:12">
      <c r="A33" s="961" t="s">
        <v>157</v>
      </c>
      <c r="B33" s="962"/>
      <c r="C33" s="962"/>
      <c r="D33" s="963"/>
      <c r="E33" s="142">
        <f>E30+E32</f>
        <v>0</v>
      </c>
      <c r="F33" s="142">
        <f>F30+F32</f>
        <v>0</v>
      </c>
      <c r="G33" s="142">
        <f>G30+G32</f>
        <v>0</v>
      </c>
      <c r="H33" s="142">
        <f>H30+H32</f>
        <v>0</v>
      </c>
      <c r="I33" s="142">
        <f>I30+I32</f>
        <v>0</v>
      </c>
      <c r="J33" s="134">
        <f>F33+G33+I33</f>
        <v>0</v>
      </c>
      <c r="K33" s="143"/>
      <c r="L33" s="143"/>
    </row>
    <row r="34" spans="1:12">
      <c r="A34" s="958" t="s">
        <v>155</v>
      </c>
      <c r="B34" s="959"/>
      <c r="C34" s="959"/>
      <c r="D34" s="960"/>
      <c r="E34" s="144" t="e">
        <f>SUM(F34:I34)</f>
        <v>#DIV/0!</v>
      </c>
      <c r="F34" s="144" t="e">
        <f>F33/$E$12</f>
        <v>#DIV/0!</v>
      </c>
      <c r="G34" s="144" t="e">
        <f t="shared" ref="G34:H34" si="11">G33/$E$12</f>
        <v>#DIV/0!</v>
      </c>
      <c r="H34" s="144" t="e">
        <f t="shared" si="11"/>
        <v>#DIV/0!</v>
      </c>
      <c r="I34" s="144" t="e">
        <f>I33/$E$12</f>
        <v>#DIV/0!</v>
      </c>
      <c r="J34" s="134"/>
      <c r="K34" s="143"/>
      <c r="L34" s="143"/>
    </row>
    <row r="35" spans="1:12">
      <c r="A35" s="966" t="s">
        <v>158</v>
      </c>
      <c r="B35" s="967"/>
      <c r="C35" s="967"/>
      <c r="D35" s="968"/>
      <c r="E35" s="145">
        <f>I35</f>
        <v>0</v>
      </c>
      <c r="F35" s="145">
        <f>F33</f>
        <v>0</v>
      </c>
      <c r="G35" s="145">
        <f t="shared" ref="G35:I35" si="12">F35+G33</f>
        <v>0</v>
      </c>
      <c r="H35" s="145">
        <f t="shared" si="12"/>
        <v>0</v>
      </c>
      <c r="I35" s="145">
        <f t="shared" si="12"/>
        <v>0</v>
      </c>
      <c r="J35" s="134"/>
      <c r="K35" s="143"/>
      <c r="L35" s="143"/>
    </row>
    <row r="36" spans="1:12">
      <c r="A36" s="958" t="s">
        <v>159</v>
      </c>
      <c r="B36" s="959"/>
      <c r="C36" s="959"/>
      <c r="D36" s="960"/>
      <c r="E36" s="144" t="e">
        <f>I36</f>
        <v>#DIV/0!</v>
      </c>
      <c r="F36" s="144" t="e">
        <f>F34</f>
        <v>#DIV/0!</v>
      </c>
      <c r="G36" s="144" t="e">
        <f>G34+F36</f>
        <v>#DIV/0!</v>
      </c>
      <c r="H36" s="144" t="e">
        <f>H34+G36</f>
        <v>#DIV/0!</v>
      </c>
      <c r="I36" s="144" t="e">
        <f>H36+I34</f>
        <v>#DIV/0!</v>
      </c>
      <c r="J36" s="134" t="e">
        <f>F36+G36+I36</f>
        <v>#DIV/0!</v>
      </c>
      <c r="K36" s="143"/>
      <c r="L36" s="143"/>
    </row>
    <row r="37" spans="1:12">
      <c r="A37" s="135"/>
      <c r="B37" s="135"/>
      <c r="C37" s="135"/>
      <c r="D37" s="135"/>
      <c r="E37" s="135"/>
      <c r="F37" s="135"/>
      <c r="G37" s="135"/>
      <c r="H37" s="135"/>
      <c r="I37" s="135"/>
      <c r="J37" s="134"/>
      <c r="K37" s="135"/>
      <c r="L37" s="135"/>
    </row>
    <row r="38" spans="1:12">
      <c r="A38" s="135"/>
      <c r="B38" s="135"/>
      <c r="C38" s="135"/>
      <c r="D38" s="135"/>
      <c r="E38" s="135"/>
      <c r="F38" s="135"/>
      <c r="G38" s="135"/>
      <c r="H38" s="135"/>
      <c r="I38" s="135"/>
      <c r="J38" s="134"/>
      <c r="K38" s="135"/>
      <c r="L38" s="135"/>
    </row>
    <row r="39" spans="1:12">
      <c r="A39" s="135"/>
      <c r="B39" s="135"/>
      <c r="C39" s="135"/>
      <c r="D39" s="135"/>
      <c r="E39" s="135"/>
      <c r="F39" s="134"/>
      <c r="G39" s="134"/>
      <c r="H39" s="134"/>
      <c r="I39" s="134"/>
      <c r="J39" s="135"/>
      <c r="K39" s="135"/>
      <c r="L39" s="135"/>
    </row>
    <row r="40" spans="1:12">
      <c r="A40" s="135"/>
      <c r="B40" s="135"/>
      <c r="C40" s="135"/>
      <c r="D40" s="135"/>
      <c r="E40" s="135"/>
      <c r="F40" s="134"/>
      <c r="G40" s="135"/>
      <c r="H40" s="135"/>
      <c r="I40" s="135"/>
      <c r="J40" s="135"/>
      <c r="K40" s="135"/>
      <c r="L40" s="135"/>
    </row>
  </sheetData>
  <mergeCells count="57">
    <mergeCell ref="A36:D36"/>
    <mergeCell ref="A31:D31"/>
    <mergeCell ref="A32:D32"/>
    <mergeCell ref="A33:D33"/>
    <mergeCell ref="A34:D34"/>
    <mergeCell ref="A35:D35"/>
    <mergeCell ref="B6:F6"/>
    <mergeCell ref="B7:F7"/>
    <mergeCell ref="A30:D30"/>
    <mergeCell ref="A28:A29"/>
    <mergeCell ref="B28:B29"/>
    <mergeCell ref="C28:C29"/>
    <mergeCell ref="D28:D29"/>
    <mergeCell ref="A24:A25"/>
    <mergeCell ref="B24:B25"/>
    <mergeCell ref="C24:C25"/>
    <mergeCell ref="D24:D25"/>
    <mergeCell ref="A26:A27"/>
    <mergeCell ref="B26:B27"/>
    <mergeCell ref="C26:C27"/>
    <mergeCell ref="A18:A19"/>
    <mergeCell ref="B18:B19"/>
    <mergeCell ref="C18:C19"/>
    <mergeCell ref="D18:D19"/>
    <mergeCell ref="D26:D27"/>
    <mergeCell ref="A20:A21"/>
    <mergeCell ref="B20:B21"/>
    <mergeCell ref="C20:C21"/>
    <mergeCell ref="D20:D21"/>
    <mergeCell ref="A22:A23"/>
    <mergeCell ref="B22:B23"/>
    <mergeCell ref="C22:C23"/>
    <mergeCell ref="D22:D23"/>
    <mergeCell ref="A16:A17"/>
    <mergeCell ref="B16:B17"/>
    <mergeCell ref="C16:C17"/>
    <mergeCell ref="D16:D17"/>
    <mergeCell ref="A14:A15"/>
    <mergeCell ref="B14:B15"/>
    <mergeCell ref="C14:C15"/>
    <mergeCell ref="D14:D15"/>
    <mergeCell ref="A1:I1"/>
    <mergeCell ref="A2:I2"/>
    <mergeCell ref="A12:A13"/>
    <mergeCell ref="B12:B13"/>
    <mergeCell ref="C12:C13"/>
    <mergeCell ref="D12:D13"/>
    <mergeCell ref="A8:I8"/>
    <mergeCell ref="A9:I9"/>
    <mergeCell ref="A10:A11"/>
    <mergeCell ref="B10:B11"/>
    <mergeCell ref="C10:C11"/>
    <mergeCell ref="D10:D11"/>
    <mergeCell ref="E10:E11"/>
    <mergeCell ref="F10:I10"/>
    <mergeCell ref="B4:F4"/>
    <mergeCell ref="B5:F5"/>
  </mergeCells>
  <pageMargins left="0.511811024" right="0.511811024" top="0.78740157499999996" bottom="0.78740157499999996" header="0.31496062000000002" footer="0.31496062000000002"/>
  <pageSetup paperSize="9" scale="4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23"/>
  <sheetViews>
    <sheetView view="pageBreakPreview" topLeftCell="C4" zoomScale="60" zoomScaleNormal="100" workbookViewId="0">
      <selection activeCell="M11" sqref="M11"/>
    </sheetView>
  </sheetViews>
  <sheetFormatPr defaultRowHeight="15"/>
  <cols>
    <col min="3" max="3" width="12.42578125" customWidth="1"/>
    <col min="4" max="4" width="71" customWidth="1"/>
    <col min="5" max="5" width="17.140625" customWidth="1"/>
    <col min="6" max="6" width="19" customWidth="1"/>
    <col min="7" max="7" width="23.85546875" customWidth="1"/>
    <col min="8" max="12" width="0" hidden="1" customWidth="1"/>
    <col min="13" max="13" width="11.5703125" bestFit="1" customWidth="1"/>
    <col min="14" max="14" width="13.28515625" bestFit="1" customWidth="1"/>
    <col min="15" max="15" width="18" customWidth="1"/>
    <col min="16" max="16" width="13.28515625" bestFit="1" customWidth="1"/>
  </cols>
  <sheetData>
    <row r="1" spans="1:8" ht="155.25" customHeight="1">
      <c r="A1" s="612" t="s">
        <v>20739</v>
      </c>
      <c r="B1" s="613"/>
      <c r="C1" s="613"/>
      <c r="D1" s="613"/>
      <c r="E1" s="613"/>
      <c r="F1" s="613"/>
      <c r="G1" s="614"/>
      <c r="H1" s="146"/>
    </row>
    <row r="2" spans="1:8">
      <c r="A2" s="615" t="s">
        <v>134</v>
      </c>
      <c r="B2" s="616"/>
      <c r="C2" s="616"/>
      <c r="D2" s="616"/>
      <c r="E2" s="616"/>
      <c r="F2" s="616"/>
      <c r="G2" s="617"/>
      <c r="H2" s="147"/>
    </row>
    <row r="3" spans="1:8">
      <c r="A3" s="148"/>
      <c r="B3" s="149"/>
      <c r="C3" s="150"/>
      <c r="D3" s="151"/>
      <c r="E3" s="152"/>
      <c r="F3" s="149"/>
      <c r="G3" s="153"/>
      <c r="H3" s="147"/>
    </row>
    <row r="4" spans="1:8">
      <c r="A4" s="154" t="str">
        <f>[1]ORÇAMENTO!A4</f>
        <v>CONV.:</v>
      </c>
      <c r="B4" s="618" t="str">
        <f>'DECLARAÇÃO DE BDI '!B6:L6</f>
        <v>884129/2019</v>
      </c>
      <c r="C4" s="619"/>
      <c r="D4" s="619"/>
      <c r="E4" s="152"/>
      <c r="F4" s="155"/>
      <c r="G4" s="156"/>
      <c r="H4" s="147"/>
    </row>
    <row r="5" spans="1:8">
      <c r="A5" s="154" t="str">
        <f>[1]ORÇAMENTO!A5</f>
        <v>OBJETO:</v>
      </c>
      <c r="B5" s="618" t="str">
        <f>'DECLARAÇÃO DE BDI '!B7:L7</f>
        <v xml:space="preserve">CONTRUÇÃO DE PRAÇA NO MUNICIPIO DE SORRISO </v>
      </c>
      <c r="C5" s="619"/>
      <c r="D5" s="619"/>
      <c r="E5" s="157" t="str">
        <f>[1]ORÇAMENTO!H5</f>
        <v>REFERÊNCIAS:</v>
      </c>
      <c r="F5" s="417" t="str">
        <f>'ORÇAMENTO '!J4</f>
        <v>SINAPI</v>
      </c>
      <c r="G5" s="418">
        <f>'ORÇAMENTO '!K4</f>
        <v>44317</v>
      </c>
      <c r="H5" s="147"/>
    </row>
    <row r="6" spans="1:8">
      <c r="A6" s="154" t="str">
        <f>[1]ORÇAMENTO!A6</f>
        <v>LOCAL:</v>
      </c>
      <c r="B6" s="618" t="str">
        <f>'DECLARAÇÃO DE BDI '!B8:L8</f>
        <v xml:space="preserve">QUADRA 53, AREA DE PRAÇA, LOTEAMENTO JARDIM AURORA, SORRISO - MT </v>
      </c>
      <c r="C6" s="619"/>
      <c r="D6" s="619"/>
      <c r="E6" s="158" t="str">
        <f>[1]ORÇAMENTO!H6</f>
        <v>BDI:</v>
      </c>
      <c r="F6" s="419">
        <f>'ORÇAMENTO '!J5</f>
        <v>0.26440000000000002</v>
      </c>
      <c r="G6" s="420"/>
      <c r="H6" s="147"/>
    </row>
    <row r="7" spans="1:8" ht="42.75" customHeight="1">
      <c r="A7" s="154" t="str">
        <f>[1]ORÇAMENTO!A7</f>
        <v>DATA:</v>
      </c>
      <c r="B7" s="610">
        <f>'DECLARAÇÃO DE BDI '!B9:L9</f>
        <v>44340</v>
      </c>
      <c r="C7" s="611"/>
      <c r="D7" s="611"/>
      <c r="E7" s="157" t="str">
        <f>[1]ORÇAMENTO!H7</f>
        <v>LEIS SOCIAIS:</v>
      </c>
      <c r="F7" s="419">
        <f>'LEIS SOCIAIS '!C53</f>
        <v>0.83069999999999999</v>
      </c>
      <c r="G7" s="607" t="s">
        <v>20737</v>
      </c>
      <c r="H7" s="149"/>
    </row>
    <row r="8" spans="1:8">
      <c r="A8" s="159"/>
      <c r="B8" s="160"/>
      <c r="C8" s="160"/>
      <c r="D8" s="161"/>
      <c r="E8" s="162"/>
      <c r="F8" s="149"/>
      <c r="G8" s="153"/>
      <c r="H8" s="149"/>
    </row>
    <row r="9" spans="1:8">
      <c r="A9" s="624" t="s">
        <v>160</v>
      </c>
      <c r="B9" s="625"/>
      <c r="C9" s="625"/>
      <c r="D9" s="625"/>
      <c r="E9" s="625"/>
      <c r="F9" s="625"/>
      <c r="G9" s="626"/>
      <c r="H9" s="149"/>
    </row>
    <row r="10" spans="1:8" ht="30">
      <c r="A10" s="163" t="s">
        <v>9</v>
      </c>
      <c r="B10" s="163" t="s">
        <v>10</v>
      </c>
      <c r="C10" s="163" t="s">
        <v>11</v>
      </c>
      <c r="D10" s="627" t="s">
        <v>161</v>
      </c>
      <c r="E10" s="627"/>
      <c r="F10" s="627"/>
      <c r="G10" s="163" t="s">
        <v>162</v>
      </c>
      <c r="H10" s="164"/>
    </row>
    <row r="11" spans="1:8">
      <c r="A11" s="165">
        <v>1</v>
      </c>
      <c r="B11" s="166"/>
      <c r="C11" s="166"/>
      <c r="D11" s="630" t="str">
        <f>'ORÇAMENTO '!G11</f>
        <v xml:space="preserve">CONTRUÇÃO DE PRAÇA NO MUNICIPIO DE SORRISO </v>
      </c>
      <c r="E11" s="631"/>
      <c r="F11" s="632"/>
      <c r="G11" s="167"/>
      <c r="H11" s="164"/>
    </row>
    <row r="12" spans="1:8">
      <c r="A12" s="165"/>
      <c r="B12" s="165">
        <v>1</v>
      </c>
      <c r="C12" s="166"/>
      <c r="D12" s="633" t="str">
        <f>'ORÇAMENTO '!G12</f>
        <v xml:space="preserve">CONTRUÇÃO DE PRAÇA NO MUNICIPIO DE SORRISO </v>
      </c>
      <c r="E12" s="634"/>
      <c r="F12" s="635"/>
      <c r="G12" s="167"/>
      <c r="H12" s="164"/>
    </row>
    <row r="13" spans="1:8">
      <c r="A13" s="168"/>
      <c r="B13" s="169"/>
      <c r="C13" s="169">
        <v>1</v>
      </c>
      <c r="D13" s="633" t="str">
        <f>VLOOKUP(C13,'ORÇAMENTO '!C9:L156,5,FALSE)</f>
        <v xml:space="preserve">ADMINISTRAÇÃO DE OBRA </v>
      </c>
      <c r="E13" s="634"/>
      <c r="F13" s="635"/>
      <c r="G13" s="282">
        <f>VLOOKUP(C13,'ORÇAMENTO '!C9:L156,10,FALSE)</f>
        <v>0</v>
      </c>
      <c r="H13" s="164"/>
    </row>
    <row r="14" spans="1:8">
      <c r="A14" s="168"/>
      <c r="B14" s="169"/>
      <c r="C14" s="169">
        <v>2</v>
      </c>
      <c r="D14" s="630" t="str">
        <f>VLOOKUP(C14,'ORÇAMENTO '!C10:L157,5,FALSE)</f>
        <v xml:space="preserve">SERVIÇOS PRELIMINARES </v>
      </c>
      <c r="E14" s="631"/>
      <c r="F14" s="632"/>
      <c r="G14" s="282">
        <f>VLOOKUP(C14,'ORÇAMENTO '!C10:L157,10,FALSE)</f>
        <v>0</v>
      </c>
      <c r="H14" s="164"/>
    </row>
    <row r="15" spans="1:8">
      <c r="A15" s="168"/>
      <c r="B15" s="169"/>
      <c r="C15" s="169">
        <v>3</v>
      </c>
      <c r="D15" s="630" t="str">
        <f>VLOOKUP(C15,'ORÇAMENTO '!C11:L158,5,FALSE)</f>
        <v xml:space="preserve">CAMPO DE FUTEBOL DE AREIA </v>
      </c>
      <c r="E15" s="631"/>
      <c r="F15" s="632"/>
      <c r="G15" s="282">
        <f>VLOOKUP(C15,'ORÇAMENTO '!C11:L158,10,FALSE)</f>
        <v>0</v>
      </c>
      <c r="H15" s="164"/>
    </row>
    <row r="16" spans="1:8">
      <c r="A16" s="168"/>
      <c r="B16" s="169"/>
      <c r="C16" s="169">
        <v>4</v>
      </c>
      <c r="D16" s="630" t="str">
        <f>VLOOKUP(C16,'ORÇAMENTO '!C12:L159,5,FALSE)</f>
        <v xml:space="preserve">QUADRA DE VÔLEI DE AREIA </v>
      </c>
      <c r="E16" s="631"/>
      <c r="F16" s="632"/>
      <c r="G16" s="282">
        <f>VLOOKUP(C16,'ORÇAMENTO '!C12:L159,10,FALSE)</f>
        <v>0</v>
      </c>
      <c r="H16" s="164"/>
    </row>
    <row r="17" spans="1:16">
      <c r="A17" s="168"/>
      <c r="B17" s="169"/>
      <c r="C17" s="169">
        <v>5</v>
      </c>
      <c r="D17" s="630" t="str">
        <f>VLOOKUP(C17,'ORÇAMENTO '!C16:L160,5,FALSE)</f>
        <v>ACADEMIA</v>
      </c>
      <c r="E17" s="631"/>
      <c r="F17" s="632"/>
      <c r="G17" s="282">
        <f>VLOOKUP(C17,'ORÇAMENTO '!C16:L160,10,FALSE)</f>
        <v>0</v>
      </c>
      <c r="H17" s="170">
        <f>G17/250400</f>
        <v>0</v>
      </c>
    </row>
    <row r="18" spans="1:16">
      <c r="A18" s="168"/>
      <c r="B18" s="169"/>
      <c r="C18" s="169">
        <v>6</v>
      </c>
      <c r="D18" s="630" t="str">
        <f>VLOOKUP(C18,'ORÇAMENTO '!C17:L161,5,FALSE)</f>
        <v xml:space="preserve">ARQUIBANCADA </v>
      </c>
      <c r="E18" s="631"/>
      <c r="F18" s="632"/>
      <c r="G18" s="282">
        <f>VLOOKUP(C18,'ORÇAMENTO '!C17:L161,10,FALSE)</f>
        <v>0</v>
      </c>
      <c r="H18" s="170">
        <f>G18/250400</f>
        <v>0</v>
      </c>
    </row>
    <row r="19" spans="1:16">
      <c r="A19" s="168"/>
      <c r="B19" s="169"/>
      <c r="C19" s="169">
        <v>7</v>
      </c>
      <c r="D19" s="630" t="str">
        <f>VLOOKUP(C19,'ORÇAMENTO '!C18:L162,5,FALSE)</f>
        <v>INSTALAÇÔES ELETRICA</v>
      </c>
      <c r="E19" s="631"/>
      <c r="F19" s="632"/>
      <c r="G19" s="282">
        <f>VLOOKUP(C19,'ORÇAMENTO '!C18:L162,10,FALSE)</f>
        <v>0</v>
      </c>
      <c r="H19" s="164"/>
    </row>
    <row r="20" spans="1:16">
      <c r="A20" s="620"/>
      <c r="B20" s="621"/>
      <c r="C20" s="621"/>
      <c r="D20" s="628"/>
      <c r="E20" s="628"/>
      <c r="F20" s="629"/>
      <c r="G20" s="351">
        <f>ROUND(G22/(1+([1]BDI!$K$40/100)),2)</f>
        <v>0</v>
      </c>
      <c r="H20" s="164"/>
    </row>
    <row r="21" spans="1:16">
      <c r="A21" s="620" t="str">
        <f>[1]ORÇAMENTO!A250:J250</f>
        <v xml:space="preserve">PARCELA REFERENTE AO BDI </v>
      </c>
      <c r="B21" s="621"/>
      <c r="C21" s="621"/>
      <c r="D21" s="622"/>
      <c r="E21" s="622"/>
      <c r="F21" s="172"/>
      <c r="G21" s="352">
        <f>G22-G20</f>
        <v>0</v>
      </c>
      <c r="H21" s="164"/>
    </row>
    <row r="22" spans="1:16">
      <c r="A22" s="620" t="str">
        <f>[1]ORÇAMENTO!A251:K251</f>
        <v>TOTAL COM BDI</v>
      </c>
      <c r="B22" s="621"/>
      <c r="C22" s="621"/>
      <c r="D22" s="622"/>
      <c r="E22" s="622"/>
      <c r="F22" s="623"/>
      <c r="G22" s="171">
        <f>SUM(G13:G19)</f>
        <v>0</v>
      </c>
      <c r="H22" s="164"/>
      <c r="M22" s="385"/>
      <c r="N22" s="385"/>
      <c r="O22" s="385"/>
      <c r="P22" s="385"/>
    </row>
    <row r="23" spans="1:16">
      <c r="A23" s="147"/>
      <c r="B23" s="147"/>
      <c r="C23" s="147"/>
      <c r="D23" s="147"/>
      <c r="E23" s="147"/>
      <c r="F23" s="147"/>
      <c r="G23" s="147"/>
      <c r="H23" s="147"/>
    </row>
  </sheetData>
  <mergeCells count="20">
    <mergeCell ref="A22:F22"/>
    <mergeCell ref="A9:G9"/>
    <mergeCell ref="D10:F10"/>
    <mergeCell ref="A20:F20"/>
    <mergeCell ref="A21:E21"/>
    <mergeCell ref="D11:F11"/>
    <mergeCell ref="D12:F12"/>
    <mergeCell ref="D13:F13"/>
    <mergeCell ref="D14:F14"/>
    <mergeCell ref="D15:F15"/>
    <mergeCell ref="D16:F16"/>
    <mergeCell ref="D17:F17"/>
    <mergeCell ref="D18:F18"/>
    <mergeCell ref="D19:F19"/>
    <mergeCell ref="B7:D7"/>
    <mergeCell ref="A1:G1"/>
    <mergeCell ref="A2:G2"/>
    <mergeCell ref="B4:D4"/>
    <mergeCell ref="B5:D5"/>
    <mergeCell ref="B6:D6"/>
  </mergeCells>
  <pageMargins left="0.511811024" right="0.511811024" top="0.78740157499999996" bottom="0.78740157499999996" header="0.31496062000000002" footer="0.31496062000000002"/>
  <pageSetup paperSize="9" scale="5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P628"/>
  <sheetViews>
    <sheetView tabSelected="1" view="pageBreakPreview" zoomScale="70" zoomScaleNormal="25" zoomScaleSheetLayoutView="70" zoomScalePageLayoutView="10" workbookViewId="0">
      <selection activeCell="K159" sqref="K159"/>
    </sheetView>
  </sheetViews>
  <sheetFormatPr defaultColWidth="9.140625" defaultRowHeight="14.25"/>
  <cols>
    <col min="1" max="1" width="10.85546875" style="3" customWidth="1"/>
    <col min="2" max="2" width="11" style="3" customWidth="1"/>
    <col min="3" max="3" width="14" style="3" customWidth="1"/>
    <col min="4" max="4" width="11.7109375" style="3" customWidth="1"/>
    <col min="5" max="5" width="12.7109375" style="335" customWidth="1"/>
    <col min="6" max="6" width="16.28515625" style="336" customWidth="1"/>
    <col min="7" max="7" width="138.5703125" style="337" customWidth="1"/>
    <col min="8" max="8" width="19.7109375" style="337" customWidth="1"/>
    <col min="9" max="9" width="10.7109375" style="338" bestFit="1" customWidth="1"/>
    <col min="10" max="10" width="18.7109375" style="337" bestFit="1" customWidth="1"/>
    <col min="11" max="11" width="11.5703125" style="337" bestFit="1" customWidth="1"/>
    <col min="12" max="12" width="26.140625" style="3" bestFit="1" customWidth="1"/>
    <col min="13" max="13" width="22.28515625" style="1" hidden="1" customWidth="1"/>
    <col min="14" max="14" width="30.42578125" style="62" hidden="1" customWidth="1"/>
    <col min="15" max="15" width="11.28515625" style="2" bestFit="1" customWidth="1"/>
    <col min="16" max="16" width="9.140625" style="3" customWidth="1"/>
    <col min="17" max="16384" width="9.140625" style="3"/>
  </cols>
  <sheetData>
    <row r="1" spans="1:15" ht="175.5" customHeight="1">
      <c r="A1" s="612" t="s">
        <v>20739</v>
      </c>
      <c r="B1" s="613"/>
      <c r="C1" s="613"/>
      <c r="D1" s="613"/>
      <c r="E1" s="613"/>
      <c r="F1" s="613"/>
      <c r="G1" s="613"/>
      <c r="H1" s="613"/>
      <c r="I1" s="613"/>
      <c r="J1" s="613"/>
      <c r="K1" s="613"/>
      <c r="L1" s="614"/>
      <c r="N1" s="643"/>
    </row>
    <row r="2" spans="1:15" ht="21" customHeight="1">
      <c r="A2" s="646" t="str">
        <f>'RESUMO '!A2:G2</f>
        <v>PREFEITURA MUNICIPAL DE SORRISO</v>
      </c>
      <c r="B2" s="647"/>
      <c r="C2" s="647"/>
      <c r="D2" s="647"/>
      <c r="E2" s="647"/>
      <c r="F2" s="647"/>
      <c r="G2" s="647"/>
      <c r="H2" s="647"/>
      <c r="I2" s="647"/>
      <c r="J2" s="647"/>
      <c r="K2" s="647"/>
      <c r="L2" s="648"/>
      <c r="M2" s="7"/>
      <c r="N2" s="644"/>
      <c r="O2" s="8"/>
    </row>
    <row r="3" spans="1:15" ht="20.100000000000001" customHeight="1">
      <c r="A3" s="10" t="s">
        <v>0</v>
      </c>
      <c r="B3" s="649" t="str">
        <f>'DECLARAÇÃO DE BDI '!B6:L6</f>
        <v>884129/2019</v>
      </c>
      <c r="C3" s="650"/>
      <c r="D3" s="650"/>
      <c r="E3" s="650"/>
      <c r="F3" s="650"/>
      <c r="G3" s="650"/>
      <c r="H3" s="304"/>
      <c r="I3" s="305"/>
      <c r="J3" s="302"/>
      <c r="K3" s="303"/>
      <c r="L3" s="6"/>
      <c r="M3" s="7"/>
      <c r="N3" s="644"/>
      <c r="O3" s="8"/>
    </row>
    <row r="4" spans="1:15" s="13" customFormat="1" ht="20.100000000000001" customHeight="1">
      <c r="A4" s="10" t="s">
        <v>1</v>
      </c>
      <c r="B4" s="649" t="str">
        <f>'DECLARAÇÃO DE BDI '!B7:L7</f>
        <v xml:space="preserve">CONTRUÇÃO DE PRAÇA NO MUNICIPIO DE SORRISO </v>
      </c>
      <c r="C4" s="650"/>
      <c r="D4" s="650"/>
      <c r="E4" s="650"/>
      <c r="F4" s="650"/>
      <c r="G4" s="650"/>
      <c r="H4" s="651" t="s">
        <v>2</v>
      </c>
      <c r="I4" s="652"/>
      <c r="J4" s="410" t="s">
        <v>3</v>
      </c>
      <c r="K4" s="411">
        <v>44317</v>
      </c>
      <c r="L4" s="412"/>
      <c r="M4" s="11"/>
      <c r="N4" s="644"/>
      <c r="O4" s="12"/>
    </row>
    <row r="5" spans="1:15" s="13" customFormat="1" ht="20.100000000000001" customHeight="1">
      <c r="A5" s="10" t="s">
        <v>4</v>
      </c>
      <c r="B5" s="649" t="str">
        <f>'DECLARAÇÃO DE BDI '!B8:L8</f>
        <v xml:space="preserve">QUADRA 53, AREA DE PRAÇA, LOTEAMENTO JARDIM AURORA, SORRISO - MT </v>
      </c>
      <c r="C5" s="650"/>
      <c r="D5" s="650"/>
      <c r="E5" s="650"/>
      <c r="F5" s="650"/>
      <c r="G5" s="650"/>
      <c r="H5" s="651" t="s">
        <v>5</v>
      </c>
      <c r="I5" s="652"/>
      <c r="J5" s="413">
        <f>'DECLARAÇÃO DE BDI '!K40</f>
        <v>0.26440000000000002</v>
      </c>
      <c r="K5" s="414"/>
      <c r="L5" s="415"/>
      <c r="M5" s="11"/>
      <c r="N5" s="644"/>
      <c r="O5" s="12"/>
    </row>
    <row r="6" spans="1:15" s="13" customFormat="1" ht="20.100000000000001" customHeight="1">
      <c r="A6" s="10" t="s">
        <v>6</v>
      </c>
      <c r="B6" s="653">
        <f>'DECLARAÇÃO DE BDI '!B9:L9</f>
        <v>44340</v>
      </c>
      <c r="C6" s="654"/>
      <c r="D6" s="654"/>
      <c r="E6" s="654"/>
      <c r="F6" s="654"/>
      <c r="G6" s="654"/>
      <c r="H6" s="655" t="s">
        <v>7</v>
      </c>
      <c r="I6" s="652"/>
      <c r="J6" s="416">
        <f>'LEIS SOCIAIS '!C53</f>
        <v>0.83069999999999999</v>
      </c>
      <c r="K6" s="656" t="s">
        <v>14124</v>
      </c>
      <c r="L6" s="657"/>
      <c r="M6" s="14"/>
      <c r="N6" s="644"/>
      <c r="O6" s="12"/>
    </row>
    <row r="7" spans="1:15" ht="6" customHeight="1">
      <c r="A7" s="4"/>
      <c r="B7" s="5"/>
      <c r="C7" s="5"/>
      <c r="D7" s="15"/>
      <c r="E7" s="306"/>
      <c r="F7" s="306"/>
      <c r="G7" s="307"/>
      <c r="H7" s="308"/>
      <c r="I7" s="309"/>
      <c r="J7" s="302"/>
      <c r="K7" s="310"/>
      <c r="L7" s="16"/>
      <c r="M7" s="9"/>
      <c r="N7" s="645"/>
      <c r="O7" s="8"/>
    </row>
    <row r="8" spans="1:15" ht="20.100000000000001" customHeight="1">
      <c r="A8" s="638" t="s">
        <v>8</v>
      </c>
      <c r="B8" s="639"/>
      <c r="C8" s="639"/>
      <c r="D8" s="639"/>
      <c r="E8" s="639"/>
      <c r="F8" s="639"/>
      <c r="G8" s="639"/>
      <c r="H8" s="639"/>
      <c r="I8" s="639"/>
      <c r="J8" s="639"/>
      <c r="K8" s="639"/>
      <c r="L8" s="640"/>
      <c r="N8" s="17"/>
    </row>
    <row r="9" spans="1:15" s="21" customFormat="1" ht="15" customHeight="1">
      <c r="A9" s="641" t="s">
        <v>9</v>
      </c>
      <c r="B9" s="641" t="s">
        <v>10</v>
      </c>
      <c r="C9" s="641" t="s">
        <v>11</v>
      </c>
      <c r="D9" s="641" t="s">
        <v>12</v>
      </c>
      <c r="E9" s="675" t="s">
        <v>13</v>
      </c>
      <c r="F9" s="675" t="s">
        <v>14</v>
      </c>
      <c r="G9" s="675" t="s">
        <v>15</v>
      </c>
      <c r="H9" s="675" t="s">
        <v>16</v>
      </c>
      <c r="I9" s="679" t="s">
        <v>17</v>
      </c>
      <c r="J9" s="677" t="s">
        <v>18</v>
      </c>
      <c r="K9" s="678"/>
      <c r="L9" s="636" t="s">
        <v>19</v>
      </c>
      <c r="M9" s="18"/>
      <c r="N9" s="19"/>
      <c r="O9" s="20"/>
    </row>
    <row r="10" spans="1:15" s="21" customFormat="1" ht="15" customHeight="1">
      <c r="A10" s="642"/>
      <c r="B10" s="642"/>
      <c r="C10" s="642"/>
      <c r="D10" s="642"/>
      <c r="E10" s="676"/>
      <c r="F10" s="676"/>
      <c r="G10" s="676"/>
      <c r="H10" s="676"/>
      <c r="I10" s="680"/>
      <c r="J10" s="311" t="s">
        <v>20</v>
      </c>
      <c r="K10" s="311" t="s">
        <v>21</v>
      </c>
      <c r="L10" s="637"/>
      <c r="M10" s="18"/>
      <c r="N10" s="636"/>
      <c r="O10" s="20"/>
    </row>
    <row r="11" spans="1:15" s="21" customFormat="1" ht="18.75" customHeight="1">
      <c r="A11" s="23">
        <v>1</v>
      </c>
      <c r="B11" s="24"/>
      <c r="C11" s="24"/>
      <c r="D11" s="24"/>
      <c r="E11" s="312"/>
      <c r="F11" s="312"/>
      <c r="G11" s="674" t="str">
        <f>B4</f>
        <v xml:space="preserve">CONTRUÇÃO DE PRAÇA NO MUNICIPIO DE SORRISO </v>
      </c>
      <c r="H11" s="672"/>
      <c r="I11" s="672"/>
      <c r="J11" s="672"/>
      <c r="K11" s="673"/>
      <c r="L11" s="24"/>
      <c r="M11" s="18"/>
      <c r="N11" s="636"/>
      <c r="O11" s="25"/>
    </row>
    <row r="12" spans="1:15" s="28" customFormat="1" ht="18.75" customHeight="1">
      <c r="A12" s="210"/>
      <c r="B12" s="22">
        <v>1</v>
      </c>
      <c r="C12" s="22"/>
      <c r="D12" s="22"/>
      <c r="E12" s="311"/>
      <c r="F12" s="311"/>
      <c r="G12" s="674" t="str">
        <f>G11</f>
        <v xml:space="preserve">CONTRUÇÃO DE PRAÇA NO MUNICIPIO DE SORRISO </v>
      </c>
      <c r="H12" s="672"/>
      <c r="I12" s="672"/>
      <c r="J12" s="672"/>
      <c r="K12" s="673"/>
      <c r="L12" s="22"/>
      <c r="M12" s="26">
        <f>M152</f>
        <v>250390</v>
      </c>
      <c r="N12" s="24"/>
      <c r="O12" s="27"/>
    </row>
    <row r="13" spans="1:15" s="28" customFormat="1" ht="18.75" customHeight="1">
      <c r="A13" s="40"/>
      <c r="B13" s="250"/>
      <c r="C13" s="40">
        <v>1</v>
      </c>
      <c r="D13" s="213"/>
      <c r="E13" s="313"/>
      <c r="F13" s="313"/>
      <c r="G13" s="669" t="s">
        <v>14144</v>
      </c>
      <c r="H13" s="670"/>
      <c r="I13" s="670"/>
      <c r="J13" s="670"/>
      <c r="K13" s="671"/>
      <c r="L13" s="30">
        <f>ROUND(SUM(L14:L14,),2)</f>
        <v>0</v>
      </c>
      <c r="M13" s="26"/>
      <c r="N13" s="353"/>
      <c r="O13" s="27"/>
    </row>
    <row r="14" spans="1:15" s="28" customFormat="1" ht="42" customHeight="1">
      <c r="A14" s="45"/>
      <c r="B14" s="293"/>
      <c r="C14" s="45"/>
      <c r="D14" s="46" t="s">
        <v>22</v>
      </c>
      <c r="E14" s="294" t="s">
        <v>14145</v>
      </c>
      <c r="F14" s="295" t="s">
        <v>8315</v>
      </c>
      <c r="G14" s="286" t="str">
        <f>IF(E14="","",IFERROR(VLOOKUP(E14,'REFSINAPI 05'!$A$7:$F$12061,2,FALSE),VLOOKUP(E14,'COMPOSIÇÃO '!$A$10:$J$375,3,FALSE)))</f>
        <v xml:space="preserve">ADMINISTRAÇÃO LOCAL DE OBRA </v>
      </c>
      <c r="H14" s="370" t="str">
        <f>IF(E14="","",IFERROR(VLOOKUP(E14,'REFSINAPI 05'!$A$7:$F$12061,3,FALSE),VLOOKUP('ORÇAMENTO '!E14,'COMPOSIÇÃO '!$A$10:$J$355,10,FALSE)))</f>
        <v>UNI</v>
      </c>
      <c r="I14" s="292">
        <f>VLOOKUP(D14,'MEMORIAL DE CÁLCULO '!$D$12:$L$377,9,FALSE)</f>
        <v>1</v>
      </c>
      <c r="J14" s="243"/>
      <c r="K14" s="243">
        <f t="shared" ref="K14" si="0">ROUND(J14*(1+$J$5),2)</f>
        <v>0</v>
      </c>
      <c r="L14" s="347">
        <f>ROUND(I14*K14,2)</f>
        <v>0</v>
      </c>
      <c r="M14" s="26"/>
      <c r="N14" s="353"/>
      <c r="O14" s="585"/>
    </row>
    <row r="15" spans="1:15" s="28" customFormat="1" ht="24.75" customHeight="1">
      <c r="A15" s="42"/>
      <c r="B15" s="43"/>
      <c r="C15" s="43"/>
      <c r="D15" s="359"/>
      <c r="E15" s="360"/>
      <c r="F15" s="361"/>
      <c r="G15" s="357"/>
      <c r="H15" s="362"/>
      <c r="I15" s="363"/>
      <c r="J15" s="364"/>
      <c r="K15" s="364"/>
      <c r="L15" s="365"/>
      <c r="M15" s="26"/>
      <c r="N15" s="353"/>
      <c r="O15" s="585"/>
    </row>
    <row r="16" spans="1:15" s="21" customFormat="1" ht="23.1" customHeight="1">
      <c r="A16" s="23"/>
      <c r="B16" s="371"/>
      <c r="C16" s="23">
        <v>2</v>
      </c>
      <c r="D16" s="29"/>
      <c r="E16" s="246"/>
      <c r="F16" s="246"/>
      <c r="G16" s="669" t="s">
        <v>8334</v>
      </c>
      <c r="H16" s="670"/>
      <c r="I16" s="670"/>
      <c r="J16" s="670"/>
      <c r="K16" s="671"/>
      <c r="L16" s="358">
        <f>ROUND(SUM(L17:L19,),2)</f>
        <v>0</v>
      </c>
      <c r="M16" s="18"/>
      <c r="N16" s="31"/>
      <c r="O16" s="585"/>
    </row>
    <row r="17" spans="1:15" s="298" customFormat="1" ht="34.5" customHeight="1">
      <c r="A17" s="45"/>
      <c r="B17" s="293"/>
      <c r="C17" s="45"/>
      <c r="D17" s="46" t="s">
        <v>24</v>
      </c>
      <c r="E17" s="294" t="s">
        <v>140</v>
      </c>
      <c r="F17" s="295" t="s">
        <v>8315</v>
      </c>
      <c r="G17" s="286" t="str">
        <f>IF(E17="","",IFERROR(VLOOKUP(E17,'REFSINAPI 05'!$A$7:$F$12061,2,FALSE),VLOOKUP(E17,'COMPOSIÇÃO '!$A$10:$J$375,3,FALSE)))</f>
        <v>PLACA DE OBRA (PARA CONSTRUCAO CIVIL) EM CHAPA GALVANIZADA *N. 22*, ADESIVADA, DE *3 X 2* M</v>
      </c>
      <c r="H17" s="370" t="str">
        <f>IF(E17="","",IFERROR(VLOOKUP(E17,'REFSINAPI 05'!$A$7:$F$12061,3,FALSE),VLOOKUP('ORÇAMENTO '!E17,'COMPOSIÇÃO '!$A$10:$J$355,10,FALSE)))</f>
        <v>M2</v>
      </c>
      <c r="I17" s="292">
        <f>VLOOKUP(D17,'MEMORIAL DE CÁLCULO '!$D$12:$L$377,9,FALSE)</f>
        <v>6</v>
      </c>
      <c r="J17" s="243"/>
      <c r="K17" s="243">
        <f t="shared" ref="K17" si="1">ROUND(J17*(1+$J$5),2)</f>
        <v>0</v>
      </c>
      <c r="L17" s="347">
        <f>ROUND(I17*K17,2)</f>
        <v>0</v>
      </c>
      <c r="M17" s="296">
        <f>L17/M151</f>
        <v>0</v>
      </c>
      <c r="N17" s="297"/>
      <c r="O17" s="585"/>
    </row>
    <row r="18" spans="1:15" s="21" customFormat="1" ht="36" customHeight="1">
      <c r="A18" s="33"/>
      <c r="B18" s="251"/>
      <c r="C18" s="33"/>
      <c r="D18" s="46" t="s">
        <v>25</v>
      </c>
      <c r="E18" s="294">
        <v>100575</v>
      </c>
      <c r="F18" s="295" t="s">
        <v>3</v>
      </c>
      <c r="G18" s="286" t="str">
        <f>IF(E18="","",IFERROR(VLOOKUP(E18,'REFSINAPI 05'!$A$7:$F$12061,2,FALSE),VLOOKUP(E18,'COMPOSIÇÃO '!$A$10:$J$375,3,FALSE)))</f>
        <v>REGULARIZAÇÃO DE SUPERFÍCIES COM MOTONIVELADORA. AF_11/2019</v>
      </c>
      <c r="H18" s="370" t="str">
        <f>IF(E18="","",IFERROR(VLOOKUP(E18,'REFSINAPI 05'!$A$7:$F$12065,3,FALSE),VLOOKUP('ORÇAMENTO '!E18,'COMPOSIÇÃO '!$A$10:$J$355,10,FALSE)))</f>
        <v>M2</v>
      </c>
      <c r="I18" s="292">
        <f>VLOOKUP(D18,'MEMORIAL DE CÁLCULO '!$D$12:$L$377,9,FALSE)</f>
        <v>8100</v>
      </c>
      <c r="J18" s="243"/>
      <c r="K18" s="243">
        <f>ROUND(J18*(1+$J$5),2)</f>
        <v>0</v>
      </c>
      <c r="L18" s="347">
        <f>ROUND(I18*K18,2)</f>
        <v>0</v>
      </c>
      <c r="M18" s="34"/>
      <c r="N18" s="17"/>
      <c r="O18" s="585"/>
    </row>
    <row r="19" spans="1:15" s="21" customFormat="1" ht="30" customHeight="1">
      <c r="A19" s="38"/>
      <c r="B19" s="252"/>
      <c r="C19" s="38"/>
      <c r="D19" s="228" t="s">
        <v>8329</v>
      </c>
      <c r="E19" s="339">
        <v>10776</v>
      </c>
      <c r="F19" s="340" t="s">
        <v>3</v>
      </c>
      <c r="G19" s="286" t="str">
        <f>IF(E19="","",IFERROR(VLOOKUP(E19,'REFSINAPI 05'!$A$7:$F$12061,2,FALSE),VLOOKUP(E19,'COMPOSIÇÃO '!$A$10:$J$375,3,FALSE)))</f>
        <v>LOCACAO DE CONTAINER 2,30  X  6,00 M, ALT. 2,50 M, PARA ESCRITORIO, SEM DIVISORIAS INTERNAS E SEM SANITARIO</v>
      </c>
      <c r="H19" s="370" t="str">
        <f>IF(E19="","",IFERROR(VLOOKUP(E19,'REFSINAPI 05'!$A$7:$F$12061,3,FALSE),VLOOKUP('ORÇAMENTO '!E19,'COMPOSIÇÃO '!$A$10:$J$355,10,FALSE)))</f>
        <v xml:space="preserve">MES   </v>
      </c>
      <c r="I19" s="292">
        <f>VLOOKUP(D19,'MEMORIAL DE CÁLCULO '!$D$12:$L$377,9,FALSE)</f>
        <v>4</v>
      </c>
      <c r="J19" s="243"/>
      <c r="K19" s="243">
        <f>ROUND(J19*(1+$J$5),2)</f>
        <v>0</v>
      </c>
      <c r="L19" s="243">
        <f>ROUND(I19*K19,2)</f>
        <v>0</v>
      </c>
      <c r="M19" s="34"/>
      <c r="N19" s="17"/>
      <c r="O19" s="585"/>
    </row>
    <row r="20" spans="1:15" s="21" customFormat="1" ht="15" customHeight="1">
      <c r="A20" s="35"/>
      <c r="B20" s="245"/>
      <c r="C20" s="245"/>
      <c r="D20" s="245"/>
      <c r="E20" s="245"/>
      <c r="F20" s="245"/>
      <c r="G20" s="380"/>
      <c r="H20" s="245"/>
      <c r="I20" s="300"/>
      <c r="J20" s="245"/>
      <c r="K20" s="245"/>
      <c r="L20" s="341"/>
      <c r="M20" s="18"/>
      <c r="N20" s="17"/>
      <c r="O20" s="585"/>
    </row>
    <row r="21" spans="1:15" s="21" customFormat="1" ht="15" customHeight="1">
      <c r="A21" s="42"/>
      <c r="B21" s="343"/>
      <c r="C21" s="343">
        <v>3</v>
      </c>
      <c r="D21" s="315"/>
      <c r="E21" s="315"/>
      <c r="F21" s="315"/>
      <c r="G21" s="247" t="s">
        <v>8341</v>
      </c>
      <c r="H21" s="248"/>
      <c r="I21" s="299"/>
      <c r="J21" s="249"/>
      <c r="K21" s="249"/>
      <c r="L21" s="342">
        <f>ROUND(SUM(L22:L42),2)</f>
        <v>0</v>
      </c>
      <c r="M21" s="44">
        <f>L21/M151</f>
        <v>0</v>
      </c>
      <c r="N21" s="17"/>
      <c r="O21" s="585"/>
    </row>
    <row r="22" spans="1:15" s="21" customFormat="1" ht="53.25" customHeight="1">
      <c r="A22" s="47"/>
      <c r="B22" s="432"/>
      <c r="C22" s="433"/>
      <c r="D22" s="434" t="s">
        <v>26</v>
      </c>
      <c r="E22" s="434">
        <v>101124</v>
      </c>
      <c r="F22" s="48" t="s">
        <v>3</v>
      </c>
      <c r="G22" s="286" t="str">
        <f>IF(E22="","",IFERROR(VLOOKUP(E22,'REFSINAPI 05'!$A$7:$F$12061,2,FALSE),VLOOKUP(E22,'COMPOSIÇÃO '!$A$10:$J$375,3,FALSE)))</f>
        <v>ESCAVAÇÃO HORIZONTAL, INCLUINDO CARGA E DESCARGA EM SOLO DE 1A CATEGORIA COM TRATOR DE ESTEIRAS (100HP/LÂMINA: 2,19M3). AF_07/2020</v>
      </c>
      <c r="H22" s="370" t="str">
        <f>IF(E22="","",IFERROR(VLOOKUP(E22,'REFSINAPI 05'!$A$7:$F$12061,3,FALSE),VLOOKUP('ORÇAMENTO '!E22,'COMPOSIÇÃO '!$A$10:$J$355,10,FALSE)))</f>
        <v>M3</v>
      </c>
      <c r="I22" s="292">
        <f>VLOOKUP(D22,'MEMORIAL DE CÁLCULO '!$D$18:$L$377,9,FALSE)</f>
        <v>300</v>
      </c>
      <c r="J22" s="243"/>
      <c r="K22" s="243">
        <f t="shared" ref="K22:K42" si="2">ROUND(J22*(1+$J$5),2)</f>
        <v>0</v>
      </c>
      <c r="L22" s="243">
        <f t="shared" ref="L22:L42" si="3">ROUND(I22*K22,2)</f>
        <v>0</v>
      </c>
      <c r="M22" s="18"/>
      <c r="N22" s="17" t="s">
        <v>23</v>
      </c>
      <c r="O22" s="585"/>
    </row>
    <row r="23" spans="1:15" s="21" customFormat="1" ht="53.25" customHeight="1">
      <c r="A23" s="45"/>
      <c r="B23" s="435"/>
      <c r="C23" s="431"/>
      <c r="D23" s="434" t="s">
        <v>8330</v>
      </c>
      <c r="E23" s="436">
        <v>96521</v>
      </c>
      <c r="F23" s="48" t="s">
        <v>3</v>
      </c>
      <c r="G23" s="286" t="str">
        <f>IF(E23="","",IFERROR(VLOOKUP(E23,'REFSINAPI 05'!$A$7:$F$12061,2,FALSE),VLOOKUP(E23,'COMPOSIÇÃO '!$A$10:$J$375,3,FALSE)))</f>
        <v>ESCAVAÇÃO MECANIZADA PARA BLOCO DE COROAMENTO OU SAPATA, COM PREVISÃO DE FÔRMA, COM RETROESCAVADEIRA. AF_06/2017</v>
      </c>
      <c r="H23" s="370" t="str">
        <f>IF(E23="","",IFERROR(VLOOKUP(E23,'REFSINAPI 05'!$A$7:$F$12061,3,FALSE),VLOOKUP('ORÇAMENTO '!E23,'COMPOSIÇÃO '!$A$10:$J$355,10,FALSE)))</f>
        <v>M3</v>
      </c>
      <c r="I23" s="292">
        <f>VLOOKUP(D23,'MEMORIAL DE CÁLCULO '!$D$18:$L$377,9,FALSE)</f>
        <v>12.6</v>
      </c>
      <c r="J23" s="243"/>
      <c r="K23" s="243">
        <f t="shared" si="2"/>
        <v>0</v>
      </c>
      <c r="L23" s="243">
        <f t="shared" si="3"/>
        <v>0</v>
      </c>
      <c r="M23" s="18"/>
      <c r="N23" s="17"/>
      <c r="O23" s="585"/>
    </row>
    <row r="24" spans="1:15" s="21" customFormat="1" ht="53.25" customHeight="1">
      <c r="A24" s="45"/>
      <c r="B24" s="435"/>
      <c r="C24" s="431"/>
      <c r="D24" s="434" t="s">
        <v>8331</v>
      </c>
      <c r="E24" s="436">
        <v>93382</v>
      </c>
      <c r="F24" s="48" t="s">
        <v>3</v>
      </c>
      <c r="G24" s="286" t="str">
        <f>IF(E24="","",IFERROR(VLOOKUP(E24,'REFSINAPI 05'!$A$7:$F$12061,2,FALSE),VLOOKUP(E24,'COMPOSIÇÃO '!$A$10:$J$375,3,FALSE)))</f>
        <v>REATERRO MANUAL DE VALAS COM COMPACTAÇÃO MECANIZADA. AF_04/2016</v>
      </c>
      <c r="H24" s="370" t="str">
        <f>IF(E24="","",IFERROR(VLOOKUP(E24,'REFSINAPI 05'!$A$7:$F$12061,3,FALSE),VLOOKUP('ORÇAMENTO '!E24,'COMPOSIÇÃO '!$A$10:$J$355,10,FALSE)))</f>
        <v>M3</v>
      </c>
      <c r="I24" s="292">
        <f>VLOOKUP(D24,'MEMORIAL DE CÁLCULO '!$D$18:$L$377,9,FALSE)</f>
        <v>8.8000000000000007</v>
      </c>
      <c r="J24" s="243"/>
      <c r="K24" s="243">
        <f t="shared" si="2"/>
        <v>0</v>
      </c>
      <c r="L24" s="243">
        <f t="shared" si="3"/>
        <v>0</v>
      </c>
      <c r="M24" s="18"/>
      <c r="N24" s="17"/>
      <c r="O24" s="585"/>
    </row>
    <row r="25" spans="1:15" s="21" customFormat="1" ht="53.25" customHeight="1">
      <c r="A25" s="45"/>
      <c r="B25" s="435"/>
      <c r="C25" s="431"/>
      <c r="D25" s="434" t="s">
        <v>14153</v>
      </c>
      <c r="E25" s="436">
        <v>96532</v>
      </c>
      <c r="F25" s="48" t="s">
        <v>3</v>
      </c>
      <c r="G25" s="286" t="str">
        <f>IF(E25="","",IFERROR(VLOOKUP(E25,'REFSINAPI 05'!$A$7:$F$12061,2,FALSE),VLOOKUP(E25,'COMPOSIÇÃO '!$A$10:$J$375,3,FALSE)))</f>
        <v>FABRICAÇÃO, MONTAGEM E DESMONTAGEM DE FÔRMA PARA SAPATA, EM MADEIRA SERRADA, E=25 MM, 2 UTILIZAÇÕES. AF_06/2017</v>
      </c>
      <c r="H25" s="370" t="str">
        <f>IF(E25="","",IFERROR(VLOOKUP(E25,'REFSINAPI 05'!$A$7:$F$12061,3,FALSE),VLOOKUP('ORÇAMENTO '!E25,'COMPOSIÇÃO '!$A$10:$J$355,10,FALSE)))</f>
        <v>M2</v>
      </c>
      <c r="I25" s="292">
        <f>VLOOKUP(D25,'MEMORIAL DE CÁLCULO '!$D$18:$L$377,9,FALSE)</f>
        <v>23.4</v>
      </c>
      <c r="J25" s="243"/>
      <c r="K25" s="243">
        <f t="shared" si="2"/>
        <v>0</v>
      </c>
      <c r="L25" s="243">
        <f t="shared" si="3"/>
        <v>0</v>
      </c>
      <c r="M25" s="18"/>
      <c r="N25" s="17"/>
      <c r="O25" s="585"/>
    </row>
    <row r="26" spans="1:15" s="21" customFormat="1" ht="53.25" customHeight="1">
      <c r="A26" s="45"/>
      <c r="B26" s="435"/>
      <c r="C26" s="431"/>
      <c r="D26" s="434" t="s">
        <v>14154</v>
      </c>
      <c r="E26" s="436">
        <v>96545</v>
      </c>
      <c r="F26" s="48" t="s">
        <v>3</v>
      </c>
      <c r="G26" s="286" t="str">
        <f>IF(E26="","",IFERROR(VLOOKUP(E26,'REFSINAPI 05'!$A$7:$F$12061,2,FALSE),VLOOKUP(E26,'COMPOSIÇÃO '!$A$10:$J$375,3,FALSE)))</f>
        <v>ARMAÇÃO DE BLOCO, VIGA BALDRAME OU SAPATA UTILIZANDO AÇO CA-50 DE 8 MM - MONTAGEM. AF_06/2017</v>
      </c>
      <c r="H26" s="370" t="str">
        <f>IF(E26="","",IFERROR(VLOOKUP(E26,'REFSINAPI 05'!$A$7:$F$12061,3,FALSE),VLOOKUP('ORÇAMENTO '!E26,'COMPOSIÇÃO '!$A$10:$J$355,10,FALSE)))</f>
        <v>KG</v>
      </c>
      <c r="I26" s="292">
        <f>VLOOKUP(D26,'MEMORIAL DE CÁLCULO '!$D$18:$L$377,9,FALSE)</f>
        <v>146.9</v>
      </c>
      <c r="J26" s="243"/>
      <c r="K26" s="243">
        <f t="shared" si="2"/>
        <v>0</v>
      </c>
      <c r="L26" s="243">
        <f t="shared" si="3"/>
        <v>0</v>
      </c>
      <c r="M26" s="18"/>
      <c r="N26" s="17"/>
      <c r="O26" s="585"/>
    </row>
    <row r="27" spans="1:15" s="21" customFormat="1" ht="53.25" customHeight="1">
      <c r="A27" s="45"/>
      <c r="B27" s="435"/>
      <c r="C27" s="431"/>
      <c r="D27" s="434" t="s">
        <v>14155</v>
      </c>
      <c r="E27" s="436">
        <v>96558</v>
      </c>
      <c r="F27" s="48" t="s">
        <v>3</v>
      </c>
      <c r="G27" s="286" t="str">
        <f>IF(E27="","",IFERROR(VLOOKUP(E27,'REFSINAPI 05'!$A$7:$F$12061,2,FALSE),VLOOKUP(E27,'COMPOSIÇÃO '!$A$10:$J$375,3,FALSE)))</f>
        <v>CONCRETAGEM DE SAPATAS, FCK 30 MPA, COM USO DE BOMBA  LANÇAMENTO, ADENSAMENTO E ACABAMENTO. AF_11/2016</v>
      </c>
      <c r="H27" s="370" t="str">
        <f>IF(E27="","",IFERROR(VLOOKUP(E27,'REFSINAPI 05'!$A$7:$F$12061,3,FALSE),VLOOKUP('ORÇAMENTO '!E27,'COMPOSIÇÃO '!$A$10:$J$355,10,FALSE)))</f>
        <v>M3</v>
      </c>
      <c r="I27" s="292">
        <f>VLOOKUP(D27,'MEMORIAL DE CÁLCULO '!$D$18:$L$377,9,FALSE)</f>
        <v>3.8</v>
      </c>
      <c r="J27" s="243"/>
      <c r="K27" s="243">
        <f t="shared" si="2"/>
        <v>0</v>
      </c>
      <c r="L27" s="243">
        <f t="shared" si="3"/>
        <v>0</v>
      </c>
      <c r="M27" s="18"/>
      <c r="N27" s="17"/>
      <c r="O27" s="585"/>
    </row>
    <row r="28" spans="1:15" s="21" customFormat="1" ht="53.25" customHeight="1">
      <c r="A28" s="45"/>
      <c r="B28" s="435"/>
      <c r="C28" s="431"/>
      <c r="D28" s="434" t="s">
        <v>14156</v>
      </c>
      <c r="E28" s="436">
        <v>96533</v>
      </c>
      <c r="F28" s="48" t="s">
        <v>3</v>
      </c>
      <c r="G28" s="286" t="str">
        <f>IF(E28="","",IFERROR(VLOOKUP(E28,'REFSINAPI 05'!$A$7:$F$12061,2,FALSE),VLOOKUP(E28,'COMPOSIÇÃO '!$A$10:$J$375,3,FALSE)))</f>
        <v>FABRICAÇÃO, MONTAGEM E DESMONTAGEM DE FÔRMA PARA VIGA BALDRAME, EM MADEIRA SERRADA, E=25 MM, 2 UTILIZAÇÕES. AF_06/2017</v>
      </c>
      <c r="H28" s="370" t="str">
        <f>IF(E28="","",IFERROR(VLOOKUP(E28,'REFSINAPI 05'!$A$7:$F$12061,3,FALSE),VLOOKUP('ORÇAMENTO '!E28,'COMPOSIÇÃO '!$A$10:$J$355,10,FALSE)))</f>
        <v>M2</v>
      </c>
      <c r="I28" s="292">
        <f>VLOOKUP(D28,'MEMORIAL DE CÁLCULO '!$D$18:$L$377,9,FALSE)</f>
        <v>155.4</v>
      </c>
      <c r="J28" s="243"/>
      <c r="K28" s="243">
        <f t="shared" si="2"/>
        <v>0</v>
      </c>
      <c r="L28" s="243">
        <f t="shared" si="3"/>
        <v>0</v>
      </c>
      <c r="M28" s="18"/>
      <c r="N28" s="17"/>
      <c r="O28" s="585"/>
    </row>
    <row r="29" spans="1:15" s="21" customFormat="1" ht="53.25" customHeight="1">
      <c r="A29" s="45"/>
      <c r="B29" s="435"/>
      <c r="C29" s="431"/>
      <c r="D29" s="434" t="s">
        <v>14157</v>
      </c>
      <c r="E29" s="436">
        <v>92760</v>
      </c>
      <c r="F29" s="48" t="s">
        <v>3</v>
      </c>
      <c r="G29" s="286" t="str">
        <f>IF(E29="","",IFERROR(VLOOKUP(E29,'REFSINAPI 05'!$A$7:$F$12061,2,FALSE),VLOOKUP(E29,'COMPOSIÇÃO '!$A$10:$J$375,3,FALSE)))</f>
        <v>ARMAÇÃO DE PILAR OU VIGA DE UMA ESTRUTURA CONVENCIONAL DE CONCRETO ARMADO EM UM EDIFÍCIO DE MÚLTIPLOS PAVIMENTOS UTILIZANDO AÇO CA-50 DE 6,3 MM - MONTAGEM. AF_12/2015</v>
      </c>
      <c r="H29" s="370" t="str">
        <f>IF(E29="","",IFERROR(VLOOKUP(E29,'REFSINAPI 05'!$A$7:$F$12061,3,FALSE),VLOOKUP('ORÇAMENTO '!E29,'COMPOSIÇÃO '!$A$10:$J$355,10,FALSE)))</f>
        <v>KG</v>
      </c>
      <c r="I29" s="292">
        <f>VLOOKUP(D29,'MEMORIAL DE CÁLCULO '!$D$18:$L$377,9,FALSE)</f>
        <v>244</v>
      </c>
      <c r="J29" s="243"/>
      <c r="K29" s="243">
        <f t="shared" si="2"/>
        <v>0</v>
      </c>
      <c r="L29" s="243">
        <f t="shared" si="3"/>
        <v>0</v>
      </c>
      <c r="M29" s="18"/>
      <c r="N29" s="17"/>
      <c r="O29" s="585"/>
    </row>
    <row r="30" spans="1:15" s="21" customFormat="1" ht="53.25" customHeight="1">
      <c r="A30" s="45"/>
      <c r="B30" s="435"/>
      <c r="C30" s="431"/>
      <c r="D30" s="434" t="s">
        <v>14158</v>
      </c>
      <c r="E30" s="436">
        <v>92759</v>
      </c>
      <c r="F30" s="48" t="s">
        <v>3</v>
      </c>
      <c r="G30" s="286" t="str">
        <f>IF(E30="","",IFERROR(VLOOKUP(E30,'REFSINAPI 05'!$A$7:$F$12061,2,FALSE),VLOOKUP(E30,'COMPOSIÇÃO '!$A$10:$J$375,3,FALSE)))</f>
        <v>ARMAÇÃO DE PILAR OU VIGA DE UMA ESTRUTURA CONVENCIONAL DE CONCRETO ARMADO EM UM EDIFÍCIO DE MÚLTIPLOS PAVIMENTOS UTILIZANDO AÇO CA-60 DE 5,0 MM - MONTAGEM. AF_12/2015</v>
      </c>
      <c r="H30" s="370" t="str">
        <f>IF(E30="","",IFERROR(VLOOKUP(E30,'REFSINAPI 05'!$A$7:$F$12061,3,FALSE),VLOOKUP('ORÇAMENTO '!E30,'COMPOSIÇÃO '!$A$10:$J$355,10,FALSE)))</f>
        <v>KG</v>
      </c>
      <c r="I30" s="292">
        <f>VLOOKUP(D30,'MEMORIAL DE CÁLCULO '!$D$18:$L$377,9,FALSE)</f>
        <v>121.7</v>
      </c>
      <c r="J30" s="243"/>
      <c r="K30" s="243">
        <f t="shared" si="2"/>
        <v>0</v>
      </c>
      <c r="L30" s="243">
        <f t="shared" si="3"/>
        <v>0</v>
      </c>
      <c r="M30" s="18"/>
      <c r="N30" s="17"/>
      <c r="O30" s="585"/>
    </row>
    <row r="31" spans="1:15" s="21" customFormat="1" ht="53.25" customHeight="1">
      <c r="A31" s="45"/>
      <c r="B31" s="435"/>
      <c r="C31" s="431"/>
      <c r="D31" s="434" t="s">
        <v>21189</v>
      </c>
      <c r="E31" s="436">
        <v>92725</v>
      </c>
      <c r="F31" s="48" t="s">
        <v>3</v>
      </c>
      <c r="G31" s="286" t="str">
        <f>IF(E31="","",IFERROR(VLOOKUP(E31,'REFSINAPI 05'!$A$7:$F$12061,2,FALSE),VLOOKUP(E31,'COMPOSIÇÃO '!$A$10:$J$375,3,FALSE)))</f>
        <v>CONCRETAGEM DE VIGAS E LAJES, FCK=20 MPA, PARA LAJES MACIÇAS OU NERVURADAS COM USO DE BOMBA EM EDIFICAÇÃO COM ÁREA MÉDIA DE LAJES MENOR OU IGUAL A 20 M² - LANÇAMENTO, ADENSAMENTO E ACABAMENTO. AF_12/2015</v>
      </c>
      <c r="H31" s="370" t="str">
        <f>IF(E31="","",IFERROR(VLOOKUP(E31,'REFSINAPI 05'!$A$7:$F$12061,3,FALSE),VLOOKUP('ORÇAMENTO '!E31,'COMPOSIÇÃO '!$A$10:$J$355,10,FALSE)))</f>
        <v>M3</v>
      </c>
      <c r="I31" s="292">
        <f>VLOOKUP(D31,'MEMORIAL DE CÁLCULO '!$D$18:$L$377,9,FALSE)</f>
        <v>9.8000000000000007</v>
      </c>
      <c r="J31" s="243"/>
      <c r="K31" s="243">
        <f t="shared" si="2"/>
        <v>0</v>
      </c>
      <c r="L31" s="243">
        <f t="shared" si="3"/>
        <v>0</v>
      </c>
      <c r="M31" s="18"/>
      <c r="N31" s="17"/>
      <c r="O31" s="585"/>
    </row>
    <row r="32" spans="1:15" s="21" customFormat="1" ht="53.25" customHeight="1">
      <c r="A32" s="45"/>
      <c r="B32" s="435"/>
      <c r="C32" s="431"/>
      <c r="D32" s="434" t="s">
        <v>21190</v>
      </c>
      <c r="E32" s="436">
        <v>92269</v>
      </c>
      <c r="F32" s="48" t="s">
        <v>3</v>
      </c>
      <c r="G32" s="286" t="str">
        <f>IF(E32="","",IFERROR(VLOOKUP(E32,'REFSINAPI 05'!$A$7:$F$12061,2,FALSE),VLOOKUP(E32,'COMPOSIÇÃO '!$A$10:$J$375,3,FALSE)))</f>
        <v>FABRICAÇÃO DE FÔRMA PARA PILARES E ESTRUTURAS SIMILARES, EM MADEIRA SERRADA, E=25 MM. AF_09/2020</v>
      </c>
      <c r="H32" s="370" t="str">
        <f>IF(E32="","",IFERROR(VLOOKUP(E32,'REFSINAPI 05'!$A$7:$F$12061,3,FALSE),VLOOKUP('ORÇAMENTO '!E32,'COMPOSIÇÃO '!$A$10:$J$355,10,FALSE)))</f>
        <v>M2</v>
      </c>
      <c r="I32" s="292">
        <f>VLOOKUP(D32,'MEMORIAL DE CÁLCULO '!$D$18:$L$377,9,FALSE)</f>
        <v>27</v>
      </c>
      <c r="J32" s="243"/>
      <c r="K32" s="243">
        <f t="shared" si="2"/>
        <v>0</v>
      </c>
      <c r="L32" s="243">
        <f t="shared" si="3"/>
        <v>0</v>
      </c>
      <c r="M32" s="18"/>
      <c r="N32" s="17"/>
      <c r="O32" s="585"/>
    </row>
    <row r="33" spans="1:15" s="21" customFormat="1" ht="63.75" customHeight="1">
      <c r="A33" s="45"/>
      <c r="B33" s="435"/>
      <c r="C33" s="431"/>
      <c r="D33" s="434" t="s">
        <v>21191</v>
      </c>
      <c r="E33" s="436">
        <v>92762</v>
      </c>
      <c r="F33" s="46" t="s">
        <v>3</v>
      </c>
      <c r="G33" s="286" t="str">
        <f>IF(E33="","",IFERROR(VLOOKUP(E33,'REFSINAPI 05'!$A$7:$F$12061,2,FALSE),VLOOKUP(E33,'COMPOSIÇÃO '!$A$10:$J$375,3,FALSE)))</f>
        <v>ARMAÇÃO DE PILAR OU VIGA DE UMA ESTRUTURA CONVENCIONAL DE CONCRETO ARMADO EM UM EDIFÍCIO DE MÚLTIPLOS PAVIMENTOS UTILIZANDO AÇO CA-50 DE 10,0 MM - MONTAGEM. AF_12/2015</v>
      </c>
      <c r="H33" s="370" t="str">
        <f>IF(E33="","",IFERROR(VLOOKUP(E33,'REFSINAPI 05'!$A$7:$F$12061,3,FALSE),VLOOKUP('ORÇAMENTO '!E33,'COMPOSIÇÃO '!$A$10:$J$355,10,FALSE)))</f>
        <v>KG</v>
      </c>
      <c r="I33" s="292">
        <f>VLOOKUP(D33,'MEMORIAL DE CÁLCULO '!$D$18:$L$377,9,FALSE)</f>
        <v>90.3</v>
      </c>
      <c r="J33" s="243"/>
      <c r="K33" s="243">
        <f t="shared" si="2"/>
        <v>0</v>
      </c>
      <c r="L33" s="243">
        <f t="shared" si="3"/>
        <v>0</v>
      </c>
      <c r="M33" s="18"/>
      <c r="N33" s="17" t="s">
        <v>23</v>
      </c>
      <c r="O33" s="585"/>
    </row>
    <row r="34" spans="1:15" s="21" customFormat="1" ht="45" customHeight="1">
      <c r="A34" s="33"/>
      <c r="B34" s="435"/>
      <c r="C34" s="431"/>
      <c r="D34" s="434" t="s">
        <v>21192</v>
      </c>
      <c r="E34" s="436">
        <v>92759</v>
      </c>
      <c r="F34" s="46" t="s">
        <v>3</v>
      </c>
      <c r="G34" s="286" t="str">
        <f>IF(E34="","",IFERROR(VLOOKUP(E34,'REFSINAPI 05'!$A$7:$F$12061,2,FALSE),VLOOKUP(E34,'COMPOSIÇÃO '!$A$10:$J$375,3,FALSE)))</f>
        <v>ARMAÇÃO DE PILAR OU VIGA DE UMA ESTRUTURA CONVENCIONAL DE CONCRETO ARMADO EM UM EDIFÍCIO DE MÚLTIPLOS PAVIMENTOS UTILIZANDO AÇO CA-60 DE 5,0 MM - MONTAGEM. AF_12/2015</v>
      </c>
      <c r="H34" s="370" t="str">
        <f>IF(E34="","",IFERROR(VLOOKUP(E34,'REFSINAPI 05'!$A$7:$F$12061,3,FALSE),VLOOKUP('ORÇAMENTO '!E34,'COMPOSIÇÃO '!$A$10:$J$355,10,FALSE)))</f>
        <v>KG</v>
      </c>
      <c r="I34" s="292">
        <f>VLOOKUP(D34,'MEMORIAL DE CÁLCULO '!$D$18:$L$377,9,FALSE)</f>
        <v>41.2</v>
      </c>
      <c r="J34" s="243"/>
      <c r="K34" s="243">
        <f t="shared" si="2"/>
        <v>0</v>
      </c>
      <c r="L34" s="243">
        <f t="shared" si="3"/>
        <v>0</v>
      </c>
      <c r="M34" s="18"/>
      <c r="N34" s="17" t="s">
        <v>23</v>
      </c>
      <c r="O34" s="585"/>
    </row>
    <row r="35" spans="1:15" s="21" customFormat="1" ht="54" customHeight="1">
      <c r="A35" s="33"/>
      <c r="B35" s="435"/>
      <c r="C35" s="431"/>
      <c r="D35" s="434" t="s">
        <v>21193</v>
      </c>
      <c r="E35" s="436">
        <v>92720</v>
      </c>
      <c r="F35" s="46" t="s">
        <v>3</v>
      </c>
      <c r="G35" s="286" t="str">
        <f>IF(E35="","",IFERROR(VLOOKUP(E35,'REFSINAPI 05'!$A$7:$F$12061,2,FALSE),VLOOKUP(E35,'COMPOSIÇÃO '!$A$10:$J$375,3,FALSE)))</f>
        <v>CONCRETAGEM DE PILARES, FCK = 25 MPA, COM USO DE BOMBA EM EDIFICAÇÃO COM SEÇÃO MÉDIA DE PILARES MENOR OU IGUAL A 0,25 M² - LANÇAMENTO, ADENSAMENTO E ACABAMENTO. AF_12/2015</v>
      </c>
      <c r="H35" s="370" t="str">
        <f>IF(E35="","",IFERROR(VLOOKUP(E35,'REFSINAPI 05'!$A$7:$F$12061,3,FALSE),VLOOKUP('ORÇAMENTO '!E35,'COMPOSIÇÃO '!$A$10:$J$355,10,FALSE)))</f>
        <v>M3</v>
      </c>
      <c r="I35" s="292">
        <f>VLOOKUP(D35,'MEMORIAL DE CÁLCULO '!$D$18:$L$377,9,FALSE)</f>
        <v>1.35</v>
      </c>
      <c r="J35" s="243"/>
      <c r="K35" s="243">
        <f t="shared" si="2"/>
        <v>0</v>
      </c>
      <c r="L35" s="243">
        <f t="shared" si="3"/>
        <v>0</v>
      </c>
      <c r="M35" s="18"/>
      <c r="N35" s="17" t="s">
        <v>23</v>
      </c>
      <c r="O35" s="585"/>
    </row>
    <row r="36" spans="1:15" s="21" customFormat="1" ht="54" customHeight="1">
      <c r="A36" s="33"/>
      <c r="B36" s="435"/>
      <c r="C36" s="431"/>
      <c r="D36" s="434" t="s">
        <v>21194</v>
      </c>
      <c r="E36" s="436">
        <v>87520</v>
      </c>
      <c r="F36" s="46" t="s">
        <v>3</v>
      </c>
      <c r="G36" s="286" t="str">
        <f>IF(E36="","",IFERROR(VLOOKUP(E36,'REFSINAPI 05'!$A$7:$F$12061,2,FALSE),VLOOKUP(E36,'COMPOSIÇÃO '!$A$10:$J$375,3,FALSE)))</f>
        <v>ALVENARIA DE VEDAÇÃO DE BLOCOS CERÂMICOS FURADOS NA HORIZONTAL DE 9X19X19CM (ESPESSURA 9CM) DE PAREDES COM ÁREA LÍQUIDA MAIOR OU IGUAL A 6M² COM VÃOS E ARGAMASSA DE ASSENTAMENTO COM PREPARO MANUAL. AF_06/2014</v>
      </c>
      <c r="H36" s="370" t="str">
        <f>IF(E36="","",IFERROR(VLOOKUP(E36,'REFSINAPI 05'!$A$7:$F$12061,3,FALSE),VLOOKUP('ORÇAMENTO '!E36,'COMPOSIÇÃO '!$A$10:$J$355,10,FALSE)))</f>
        <v>M2</v>
      </c>
      <c r="I36" s="292">
        <f>VLOOKUP(D36,'MEMORIAL DE CÁLCULO '!$D$18:$L$377,9,FALSE)</f>
        <v>64</v>
      </c>
      <c r="J36" s="243"/>
      <c r="K36" s="243">
        <f t="shared" si="2"/>
        <v>0</v>
      </c>
      <c r="L36" s="243">
        <f t="shared" si="3"/>
        <v>0</v>
      </c>
      <c r="M36" s="18"/>
      <c r="N36" s="17" t="s">
        <v>23</v>
      </c>
      <c r="O36" s="585"/>
    </row>
    <row r="37" spans="1:15" s="21" customFormat="1" ht="53.25" customHeight="1">
      <c r="A37" s="33"/>
      <c r="B37" s="435"/>
      <c r="C37" s="431"/>
      <c r="D37" s="434" t="s">
        <v>21195</v>
      </c>
      <c r="E37" s="436">
        <v>87894</v>
      </c>
      <c r="F37" s="46" t="s">
        <v>3</v>
      </c>
      <c r="G37" s="286" t="str">
        <f>IF(E37="","",IFERROR(VLOOKUP(E37,'REFSINAPI 05'!$A$7:$F$12061,2,FALSE),VLOOKUP(E37,'COMPOSIÇÃO '!$A$10:$J$375,3,FALSE)))</f>
        <v>CHAPISCO APLICADO EM ALVENARIA (SEM PRESENÇA DE VÃOS) E ESTRUTURAS DE CONCRETO DE FACHADA, COM COLHER DE PEDREIRO.  ARGAMASSA TRAÇO 1:3 COM PREPARO EM BETONEIRA 400L. AF_06/2014</v>
      </c>
      <c r="H37" s="370" t="str">
        <f>IF(E37="","",IFERROR(VLOOKUP(E37,'REFSINAPI 05'!$A$7:$F$12061,3,FALSE),VLOOKUP('ORÇAMENTO '!E37,'COMPOSIÇÃO '!$A$10:$J$355,10,FALSE)))</f>
        <v>M2</v>
      </c>
      <c r="I37" s="292">
        <f>VLOOKUP(D37,'MEMORIAL DE CÁLCULO '!$D$18:$L$377,9,FALSE)</f>
        <v>128</v>
      </c>
      <c r="J37" s="243"/>
      <c r="K37" s="243">
        <f t="shared" si="2"/>
        <v>0</v>
      </c>
      <c r="L37" s="243">
        <f t="shared" si="3"/>
        <v>0</v>
      </c>
      <c r="M37" s="18"/>
      <c r="N37" s="17" t="s">
        <v>23</v>
      </c>
      <c r="O37" s="585"/>
    </row>
    <row r="38" spans="1:15" s="21" customFormat="1" ht="45" customHeight="1">
      <c r="A38" s="33"/>
      <c r="B38" s="435"/>
      <c r="C38" s="431"/>
      <c r="D38" s="434" t="s">
        <v>21196</v>
      </c>
      <c r="E38" s="436">
        <v>87547</v>
      </c>
      <c r="F38" s="46" t="s">
        <v>3</v>
      </c>
      <c r="G38" s="286" t="str">
        <f>IF(E38="","",IFERROR(VLOOKUP(E38,'REFSINAPI 05'!$A$7:$F$12061,2,FALSE),VLOOKUP(E38,'COMPOSIÇÃO '!$A$10:$J$375,3,FALSE)))</f>
        <v>MASSA ÚNICA, PARA RECEBIMENTO DE PINTURA, EM ARGAMASSA TRAÇO 1:2:8, PREPARO MECÂNICO COM BETONEIRA 400L, APLICADA MANUALMENTE EM FACES INTERNAS DE PAREDES, ESPESSURA DE 10MM, COM EXECUÇÃO DE TALISCAS. AF_06/2014</v>
      </c>
      <c r="H38" s="370" t="str">
        <f>IF(E38="","",IFERROR(VLOOKUP(E38,'REFSINAPI 05'!$A$7:$F$12061,3,FALSE),VLOOKUP('ORÇAMENTO '!E38,'COMPOSIÇÃO '!$A$10:$J$355,10,FALSE)))</f>
        <v>M2</v>
      </c>
      <c r="I38" s="292">
        <f>VLOOKUP(D38,'MEMORIAL DE CÁLCULO '!$D$18:$L$377,9,FALSE)</f>
        <v>128</v>
      </c>
      <c r="J38" s="243"/>
      <c r="K38" s="243">
        <f t="shared" si="2"/>
        <v>0</v>
      </c>
      <c r="L38" s="243">
        <f t="shared" si="3"/>
        <v>0</v>
      </c>
      <c r="M38" s="18"/>
      <c r="N38" s="17" t="s">
        <v>23</v>
      </c>
      <c r="O38" s="585"/>
    </row>
    <row r="39" spans="1:15" s="21" customFormat="1" ht="45" customHeight="1">
      <c r="A39" s="33"/>
      <c r="B39" s="45"/>
      <c r="C39" s="344"/>
      <c r="D39" s="434" t="s">
        <v>21197</v>
      </c>
      <c r="E39" s="46">
        <v>88489</v>
      </c>
      <c r="F39" s="46" t="s">
        <v>3</v>
      </c>
      <c r="G39" s="286" t="str">
        <f>IF(E39="","",IFERROR(VLOOKUP(E39,'REFSINAPI 05'!$A$7:$F$12061,2,FALSE),VLOOKUP(E39,'COMPOSIÇÃO '!$A$10:$J$406,3,FALSE)))</f>
        <v>APLICAÇÃO MANUAL DE PINTURA COM TINTA LÁTEX ACRÍLICA EM PAREDES, DUAS DEMÃOS. AF_06/2014</v>
      </c>
      <c r="H39" s="370" t="str">
        <f>IF(E39="","",IFERROR(VLOOKUP(E39,'REFSINAPI 05'!$A$7:$F$12061,3,FALSE),VLOOKUP('ORÇAMENTO '!E39,'COMPOSIÇÃO '!$A$10:$J$355,10,FALSE)))</f>
        <v>M2</v>
      </c>
      <c r="I39" s="292">
        <f>VLOOKUP(D39,'MEMORIAL DE CÁLCULO '!$D$18:$L$377,9,FALSE)</f>
        <v>128</v>
      </c>
      <c r="J39" s="243"/>
      <c r="K39" s="243">
        <f t="shared" si="2"/>
        <v>0</v>
      </c>
      <c r="L39" s="243">
        <f t="shared" si="3"/>
        <v>0</v>
      </c>
      <c r="M39" s="18"/>
      <c r="N39" s="17"/>
      <c r="O39" s="585"/>
    </row>
    <row r="40" spans="1:15" s="21" customFormat="1" ht="45" customHeight="1">
      <c r="A40" s="33"/>
      <c r="B40" s="45"/>
      <c r="C40" s="344"/>
      <c r="D40" s="434" t="s">
        <v>21198</v>
      </c>
      <c r="E40" s="46" t="s">
        <v>15989</v>
      </c>
      <c r="F40" s="46" t="s">
        <v>8315</v>
      </c>
      <c r="G40" s="286" t="str">
        <f>IF(E40="","",IFERROR(VLOOKUP(E40,'REFSINAPI 05'!$A$7:$F$12061,2,FALSE),VLOOKUP(E40,'COMPOSIÇÃO '!$A$10:$J$457,3,FALSE)))</f>
        <v>ALAMBRADO PARA QUADRA POLIESPORTIVA, ESTRUTURADO POR TUBOS DE ACO GALVANIZADO, COM COSTURA, DIN 2440, DIAMETRO 2", COM TELA DE ARAME GALVANIZADO, FIO 14 BWG E MALHA QUADRADA 5X5CM</v>
      </c>
      <c r="H40" s="370" t="str">
        <f>IF(E40="","",IFERROR(VLOOKUP(E40,'REFSINAPI 05'!$A$7:$F$12061,3,FALSE),VLOOKUP('ORÇAMENTO '!E40,'COMPOSIÇÃO '!$A$10:$J$457,10,FALSE)))</f>
        <v>M2</v>
      </c>
      <c r="I40" s="292">
        <f>VLOOKUP(D40,'MEMORIAL DE CÁLCULO '!$D$18:$L$377,9,FALSE)</f>
        <v>565</v>
      </c>
      <c r="J40" s="243"/>
      <c r="K40" s="243">
        <f t="shared" si="2"/>
        <v>0</v>
      </c>
      <c r="L40" s="243">
        <f t="shared" si="3"/>
        <v>0</v>
      </c>
      <c r="M40" s="18"/>
      <c r="N40" s="17"/>
      <c r="O40" s="585"/>
    </row>
    <row r="41" spans="1:15" s="21" customFormat="1" ht="45" customHeight="1">
      <c r="A41" s="33"/>
      <c r="B41" s="45"/>
      <c r="C41" s="344"/>
      <c r="D41" s="434" t="s">
        <v>21199</v>
      </c>
      <c r="E41" s="46">
        <v>25398</v>
      </c>
      <c r="F41" s="46" t="s">
        <v>3</v>
      </c>
      <c r="G41" s="286" t="str">
        <f>IF(E41="","",IFERROR(VLOOKUP(E41,'REFSINAPI 05'!$A$7:$F$12061,2,FALSE),VLOOKUP(E41,'COMPOSIÇÃO '!$A$10:$J$375,3,FALSE)))</f>
        <v>CONJUNTO PARA FUTSAL COM TRAVES OFICIAIS DE 3,00 X 2,00 M EM TUBO DE ACO GALVANIZADO 3" COM REQUADRO EM TUBO DE 1", PINTURA EM PRIMER COM TINTA ESMALTE SINTETICO E REDES DE POLIETILENO FIO 4 MM</v>
      </c>
      <c r="H41" s="370" t="str">
        <f>IF(E41="","",IFERROR(VLOOKUP(E41,'REFSINAPI 05'!$A$7:$F$12061,3,FALSE),VLOOKUP('ORÇAMENTO '!E41,'COMPOSIÇÃO '!$A$10:$J$355,10,FALSE)))</f>
        <v xml:space="preserve">UN    </v>
      </c>
      <c r="I41" s="292">
        <f>VLOOKUP(D41,'MEMORIAL DE CÁLCULO '!$D$18:$L$377,9,FALSE)</f>
        <v>1</v>
      </c>
      <c r="J41" s="243"/>
      <c r="K41" s="243">
        <f t="shared" si="2"/>
        <v>0</v>
      </c>
      <c r="L41" s="243">
        <f t="shared" si="3"/>
        <v>0</v>
      </c>
      <c r="M41" s="18"/>
      <c r="N41" s="17"/>
      <c r="O41" s="585"/>
    </row>
    <row r="42" spans="1:15" s="21" customFormat="1" ht="45" customHeight="1">
      <c r="A42" s="38"/>
      <c r="B42" s="345"/>
      <c r="C42" s="346"/>
      <c r="D42" s="582" t="s">
        <v>21200</v>
      </c>
      <c r="E42" s="228">
        <v>100323</v>
      </c>
      <c r="F42" s="228" t="s">
        <v>3</v>
      </c>
      <c r="G42" s="286" t="str">
        <f>IF(E42="","",IFERROR(VLOOKUP(E42,'REFSINAPI 05'!$A$7:$F$12061,2,FALSE),VLOOKUP(E42,'COMPOSIÇÃO '!$A$10:$J$375,3,FALSE)))</f>
        <v>LASTRO COM MATERIAL GRANULAR (AREIA MÉDIA), APLICADO EM PISOS OU LAJES SOBRE SOLO, ESPESSURA DE *10 CM*. AF_07/2019</v>
      </c>
      <c r="H42" s="370" t="str">
        <f>IF(E42="","",IFERROR(VLOOKUP(E42,'REFSINAPI 05'!$A$7:$F$12061,3,FALSE),VLOOKUP('ORÇAMENTO '!E42,'COMPOSIÇÃO '!$A$10:$J$355,10,FALSE)))</f>
        <v>M3</v>
      </c>
      <c r="I42" s="292">
        <f>VLOOKUP(D42,'MEMORIAL DE CÁLCULO '!$D$18:$L$377,9,FALSE)</f>
        <v>300</v>
      </c>
      <c r="J42" s="243"/>
      <c r="K42" s="243">
        <f t="shared" si="2"/>
        <v>0</v>
      </c>
      <c r="L42" s="243">
        <f t="shared" si="3"/>
        <v>0</v>
      </c>
      <c r="M42" s="18"/>
      <c r="N42" s="17" t="s">
        <v>23</v>
      </c>
      <c r="O42" s="585"/>
    </row>
    <row r="43" spans="1:15" s="21" customFormat="1" ht="15" customHeight="1">
      <c r="A43" s="35"/>
      <c r="B43" s="36"/>
      <c r="C43" s="36"/>
      <c r="D43" s="214"/>
      <c r="E43" s="314"/>
      <c r="F43" s="314"/>
      <c r="G43" s="380"/>
      <c r="H43" s="245"/>
      <c r="I43" s="300"/>
      <c r="J43" s="245"/>
      <c r="K43" s="245"/>
      <c r="L43" s="341"/>
      <c r="M43" s="18"/>
      <c r="N43" s="17"/>
      <c r="O43" s="585"/>
    </row>
    <row r="44" spans="1:15" s="21" customFormat="1" ht="15" customHeight="1">
      <c r="A44" s="238"/>
      <c r="B44" s="239"/>
      <c r="C44" s="239">
        <v>4</v>
      </c>
      <c r="D44" s="240"/>
      <c r="E44" s="315"/>
      <c r="F44" s="315"/>
      <c r="G44" s="247" t="s">
        <v>8342</v>
      </c>
      <c r="H44" s="248"/>
      <c r="I44" s="299"/>
      <c r="J44" s="249"/>
      <c r="K44" s="249"/>
      <c r="L44" s="342">
        <f>ROUND(SUM(L45:L65),2)</f>
        <v>0</v>
      </c>
      <c r="M44" s="18"/>
      <c r="N44" s="17" t="s">
        <v>23</v>
      </c>
      <c r="O44" s="585"/>
    </row>
    <row r="45" spans="1:15" s="21" customFormat="1" ht="38.25" customHeight="1">
      <c r="A45" s="40"/>
      <c r="B45" s="40"/>
      <c r="C45" s="40"/>
      <c r="D45" s="41" t="s">
        <v>27</v>
      </c>
      <c r="E45" s="48">
        <v>101124</v>
      </c>
      <c r="F45" s="48" t="s">
        <v>3</v>
      </c>
      <c r="G45" s="286" t="str">
        <f>IF(E45="","",IFERROR(VLOOKUP(E45,'REFSINAPI 05'!$A$7:$F$12061,2,FALSE),VLOOKUP(E45,'COMPOSIÇÃO '!$A$10:$J$375,3,FALSE)))</f>
        <v>ESCAVAÇÃO HORIZONTAL, INCLUINDO CARGA E DESCARGA EM SOLO DE 1A CATEGORIA COM TRATOR DE ESTEIRAS (100HP/LÂMINA: 2,19M3). AF_07/2020</v>
      </c>
      <c r="H45" s="370" t="str">
        <f>IF(E45="","",IFERROR(VLOOKUP(E45,'REFSINAPI 05'!$A$7:$F$12061,3,FALSE),VLOOKUP('ORÇAMENTO '!E45,'COMPOSIÇÃO '!$A$10:$J$355,10,FALSE)))</f>
        <v>M3</v>
      </c>
      <c r="I45" s="292">
        <f>VLOOKUP(D45,'MEMORIAL DE CÁLCULO '!$D$18:$L$377,9,FALSE)</f>
        <v>72.36</v>
      </c>
      <c r="J45" s="243"/>
      <c r="K45" s="243">
        <f t="shared" ref="K45:K65" si="4">ROUND(J45*(1+$J$5),2)</f>
        <v>0</v>
      </c>
      <c r="L45" s="243">
        <f t="shared" ref="L45:L65" si="5">ROUND(I45*K45,2)</f>
        <v>0</v>
      </c>
      <c r="M45" s="18"/>
      <c r="N45" s="17" t="s">
        <v>23</v>
      </c>
      <c r="O45" s="585"/>
    </row>
    <row r="46" spans="1:15" s="21" customFormat="1" ht="38.25" customHeight="1">
      <c r="A46" s="33"/>
      <c r="B46" s="33"/>
      <c r="C46" s="33"/>
      <c r="D46" s="41" t="s">
        <v>14159</v>
      </c>
      <c r="E46" s="46">
        <v>96521</v>
      </c>
      <c r="F46" s="48" t="s">
        <v>3</v>
      </c>
      <c r="G46" s="286" t="str">
        <f>IF(E46="","",IFERROR(VLOOKUP(E46,'REFSINAPI 05'!$A$7:$F$12061,2,FALSE),VLOOKUP(E46,'COMPOSIÇÃO '!$A$10:$J$375,3,FALSE)))</f>
        <v>ESCAVAÇÃO MECANIZADA PARA BLOCO DE COROAMENTO OU SAPATA, COM PREVISÃO DE FÔRMA, COM RETROESCAVADEIRA. AF_06/2017</v>
      </c>
      <c r="H46" s="370" t="str">
        <f>IF(E46="","",IFERROR(VLOOKUP(E46,'REFSINAPI 05'!$A$7:$F$12061,3,FALSE),VLOOKUP('ORÇAMENTO '!E46,'COMPOSIÇÃO '!$A$10:$J$355,10,FALSE)))</f>
        <v>M3</v>
      </c>
      <c r="I46" s="292">
        <f>VLOOKUP(D46,'MEMORIAL DE CÁLCULO '!$D$18:$L$377,9,FALSE)</f>
        <v>7.56</v>
      </c>
      <c r="J46" s="243"/>
      <c r="K46" s="243">
        <f t="shared" si="4"/>
        <v>0</v>
      </c>
      <c r="L46" s="243">
        <f t="shared" si="5"/>
        <v>0</v>
      </c>
      <c r="M46" s="18"/>
      <c r="N46" s="17"/>
      <c r="O46" s="585"/>
    </row>
    <row r="47" spans="1:15" s="21" customFormat="1" ht="38.25" customHeight="1">
      <c r="A47" s="33"/>
      <c r="B47" s="33"/>
      <c r="C47" s="33"/>
      <c r="D47" s="41" t="s">
        <v>14160</v>
      </c>
      <c r="E47" s="46">
        <v>93382</v>
      </c>
      <c r="F47" s="48" t="s">
        <v>3</v>
      </c>
      <c r="G47" s="286" t="str">
        <f>IF(E47="","",IFERROR(VLOOKUP(E47,'REFSINAPI 05'!$A$7:$F$12061,2,FALSE),VLOOKUP(E47,'COMPOSIÇÃO '!$A$10:$J$375,3,FALSE)))</f>
        <v>REATERRO MANUAL DE VALAS COM COMPACTAÇÃO MECANIZADA. AF_04/2016</v>
      </c>
      <c r="H47" s="370" t="str">
        <f>IF(E47="","",IFERROR(VLOOKUP(E47,'REFSINAPI 05'!$A$7:$F$12061,3,FALSE),VLOOKUP('ORÇAMENTO '!E47,'COMPOSIÇÃO '!$A$10:$J$355,10,FALSE)))</f>
        <v>M3</v>
      </c>
      <c r="I47" s="292">
        <f>VLOOKUP(D47,'MEMORIAL DE CÁLCULO '!$D$18:$L$377,9,FALSE)</f>
        <v>5.26</v>
      </c>
      <c r="J47" s="243"/>
      <c r="K47" s="243">
        <f t="shared" si="4"/>
        <v>0</v>
      </c>
      <c r="L47" s="243">
        <f t="shared" si="5"/>
        <v>0</v>
      </c>
      <c r="M47" s="18"/>
      <c r="N47" s="17"/>
      <c r="O47" s="585"/>
    </row>
    <row r="48" spans="1:15" s="21" customFormat="1" ht="38.25" customHeight="1">
      <c r="A48" s="33"/>
      <c r="B48" s="33"/>
      <c r="C48" s="33"/>
      <c r="D48" s="41" t="s">
        <v>20756</v>
      </c>
      <c r="E48" s="46">
        <v>96532</v>
      </c>
      <c r="F48" s="48" t="s">
        <v>3</v>
      </c>
      <c r="G48" s="286" t="str">
        <f>IF(E48="","",IFERROR(VLOOKUP(E48,'REFSINAPI 05'!$A$7:$F$12061,2,FALSE),VLOOKUP(E48,'COMPOSIÇÃO '!$A$10:$J$375,3,FALSE)))</f>
        <v>FABRICAÇÃO, MONTAGEM E DESMONTAGEM DE FÔRMA PARA SAPATA, EM MADEIRA SERRADA, E=25 MM, 2 UTILIZAÇÕES. AF_06/2017</v>
      </c>
      <c r="H48" s="370" t="str">
        <f>IF(E48="","",IFERROR(VLOOKUP(E48,'REFSINAPI 05'!$A$7:$F$12061,3,FALSE),VLOOKUP('ORÇAMENTO '!E48,'COMPOSIÇÃO '!$A$10:$J$355,10,FALSE)))</f>
        <v>M2</v>
      </c>
      <c r="I48" s="292">
        <f>VLOOKUP(D48,'MEMORIAL DE CÁLCULO '!$D$18:$L$377,9,FALSE)</f>
        <v>14</v>
      </c>
      <c r="J48" s="243"/>
      <c r="K48" s="243">
        <f t="shared" si="4"/>
        <v>0</v>
      </c>
      <c r="L48" s="243">
        <f t="shared" si="5"/>
        <v>0</v>
      </c>
      <c r="M48" s="18"/>
      <c r="N48" s="17"/>
      <c r="O48" s="585"/>
    </row>
    <row r="49" spans="1:15" s="21" customFormat="1" ht="38.25" customHeight="1">
      <c r="A49" s="33"/>
      <c r="B49" s="33"/>
      <c r="C49" s="33"/>
      <c r="D49" s="41" t="s">
        <v>21201</v>
      </c>
      <c r="E49" s="46">
        <v>96545</v>
      </c>
      <c r="F49" s="48" t="s">
        <v>3</v>
      </c>
      <c r="G49" s="286" t="str">
        <f>IF(E49="","",IFERROR(VLOOKUP(E49,'REFSINAPI 05'!$A$7:$F$12061,2,FALSE),VLOOKUP(E49,'COMPOSIÇÃO '!$A$10:$J$375,3,FALSE)))</f>
        <v>ARMAÇÃO DE BLOCO, VIGA BALDRAME OU SAPATA UTILIZANDO AÇO CA-50 DE 8 MM - MONTAGEM. AF_06/2017</v>
      </c>
      <c r="H49" s="370" t="str">
        <f>IF(E49="","",IFERROR(VLOOKUP(E49,'REFSINAPI 05'!$A$7:$F$12061,3,FALSE),VLOOKUP('ORÇAMENTO '!E49,'COMPOSIÇÃO '!$A$10:$J$355,10,FALSE)))</f>
        <v>KG</v>
      </c>
      <c r="I49" s="292">
        <f>VLOOKUP(D49,'MEMORIAL DE CÁLCULO '!$D$18:$L$377,9,FALSE)</f>
        <v>88.1</v>
      </c>
      <c r="J49" s="243"/>
      <c r="K49" s="243">
        <f t="shared" si="4"/>
        <v>0</v>
      </c>
      <c r="L49" s="243">
        <f t="shared" si="5"/>
        <v>0</v>
      </c>
      <c r="M49" s="18"/>
      <c r="N49" s="17"/>
      <c r="O49" s="585"/>
    </row>
    <row r="50" spans="1:15" s="21" customFormat="1" ht="38.25" customHeight="1">
      <c r="A50" s="33"/>
      <c r="B50" s="33"/>
      <c r="C50" s="33"/>
      <c r="D50" s="41" t="s">
        <v>21202</v>
      </c>
      <c r="E50" s="46">
        <v>96558</v>
      </c>
      <c r="F50" s="48" t="s">
        <v>3</v>
      </c>
      <c r="G50" s="286" t="str">
        <f>IF(E50="","",IFERROR(VLOOKUP(E50,'REFSINAPI 05'!$A$7:$F$12061,2,FALSE),VLOOKUP(E50,'COMPOSIÇÃO '!$A$10:$J$375,3,FALSE)))</f>
        <v>CONCRETAGEM DE SAPATAS, FCK 30 MPA, COM USO DE BOMBA  LANÇAMENTO, ADENSAMENTO E ACABAMENTO. AF_11/2016</v>
      </c>
      <c r="H50" s="370" t="str">
        <f>IF(E50="","",IFERROR(VLOOKUP(E50,'REFSINAPI 05'!$A$7:$F$12061,3,FALSE),VLOOKUP('ORÇAMENTO '!E50,'COMPOSIÇÃO '!$A$10:$J$355,10,FALSE)))</f>
        <v>M3</v>
      </c>
      <c r="I50" s="292">
        <f>VLOOKUP(D50,'MEMORIAL DE CÁLCULO '!$D$18:$L$377,9,FALSE)</f>
        <v>2.2999999999999998</v>
      </c>
      <c r="J50" s="243"/>
      <c r="K50" s="243">
        <f t="shared" si="4"/>
        <v>0</v>
      </c>
      <c r="L50" s="243">
        <f t="shared" si="5"/>
        <v>0</v>
      </c>
      <c r="M50" s="18"/>
      <c r="N50" s="17"/>
      <c r="O50" s="585"/>
    </row>
    <row r="51" spans="1:15" s="21" customFormat="1" ht="38.25" customHeight="1">
      <c r="A51" s="33"/>
      <c r="B51" s="33"/>
      <c r="C51" s="33"/>
      <c r="D51" s="41" t="s">
        <v>21203</v>
      </c>
      <c r="E51" s="46">
        <v>96533</v>
      </c>
      <c r="F51" s="48" t="s">
        <v>3</v>
      </c>
      <c r="G51" s="286" t="str">
        <f>IF(E51="","",IFERROR(VLOOKUP(E51,'REFSINAPI 05'!$A$7:$F$12061,2,FALSE),VLOOKUP(E51,'COMPOSIÇÃO '!$A$10:$J$375,3,FALSE)))</f>
        <v>FABRICAÇÃO, MONTAGEM E DESMONTAGEM DE FÔRMA PARA VIGA BALDRAME, EM MADEIRA SERRADA, E=25 MM, 2 UTILIZAÇÕES. AF_06/2017</v>
      </c>
      <c r="H51" s="370" t="str">
        <f>IF(E51="","",IFERROR(VLOOKUP(E51,'REFSINAPI 05'!$A$7:$F$12061,3,FALSE),VLOOKUP('ORÇAMENTO '!E51,'COMPOSIÇÃO '!$A$10:$J$355,10,FALSE)))</f>
        <v>M2</v>
      </c>
      <c r="I51" s="292">
        <f>VLOOKUP(D51,'MEMORIAL DE CÁLCULO '!$D$18:$L$377,9,FALSE)</f>
        <v>75.8</v>
      </c>
      <c r="J51" s="243"/>
      <c r="K51" s="243">
        <f t="shared" si="4"/>
        <v>0</v>
      </c>
      <c r="L51" s="243">
        <f t="shared" si="5"/>
        <v>0</v>
      </c>
      <c r="M51" s="18"/>
      <c r="N51" s="17"/>
      <c r="O51" s="585"/>
    </row>
    <row r="52" spans="1:15" s="21" customFormat="1" ht="38.25" customHeight="1">
      <c r="A52" s="33"/>
      <c r="B52" s="33"/>
      <c r="C52" s="33"/>
      <c r="D52" s="41" t="s">
        <v>21204</v>
      </c>
      <c r="E52" s="46">
        <v>92760</v>
      </c>
      <c r="F52" s="48" t="s">
        <v>3</v>
      </c>
      <c r="G52" s="286" t="str">
        <f>IF(E52="","",IFERROR(VLOOKUP(E52,'REFSINAPI 05'!$A$7:$F$12061,2,FALSE),VLOOKUP(E52,'COMPOSIÇÃO '!$A$10:$J$375,3,FALSE)))</f>
        <v>ARMAÇÃO DE PILAR OU VIGA DE UMA ESTRUTURA CONVENCIONAL DE CONCRETO ARMADO EM UM EDIFÍCIO DE MÚLTIPLOS PAVIMENTOS UTILIZANDO AÇO CA-50 DE 6,3 MM - MONTAGEM. AF_12/2015</v>
      </c>
      <c r="H52" s="370" t="str">
        <f>IF(E52="","",IFERROR(VLOOKUP(E52,'REFSINAPI 05'!$A$7:$F$12061,3,FALSE),VLOOKUP('ORÇAMENTO '!E52,'COMPOSIÇÃO '!$A$10:$J$355,10,FALSE)))</f>
        <v>KG</v>
      </c>
      <c r="I52" s="292">
        <f>VLOOKUP(D52,'MEMORIAL DE CÁLCULO '!$D$18:$L$377,9,FALSE)</f>
        <v>120.3</v>
      </c>
      <c r="J52" s="243"/>
      <c r="K52" s="243">
        <f t="shared" si="4"/>
        <v>0</v>
      </c>
      <c r="L52" s="243">
        <f t="shared" si="5"/>
        <v>0</v>
      </c>
      <c r="M52" s="18"/>
      <c r="N52" s="17"/>
      <c r="O52" s="585"/>
    </row>
    <row r="53" spans="1:15" s="21" customFormat="1" ht="38.25" customHeight="1">
      <c r="A53" s="33"/>
      <c r="B53" s="33"/>
      <c r="C53" s="33"/>
      <c r="D53" s="41" t="s">
        <v>21205</v>
      </c>
      <c r="E53" s="46">
        <v>92759</v>
      </c>
      <c r="F53" s="48" t="s">
        <v>3</v>
      </c>
      <c r="G53" s="286" t="str">
        <f>IF(E53="","",IFERROR(VLOOKUP(E53,'REFSINAPI 05'!$A$7:$F$12061,2,FALSE),VLOOKUP(E53,'COMPOSIÇÃO '!$A$10:$J$375,3,FALSE)))</f>
        <v>ARMAÇÃO DE PILAR OU VIGA DE UMA ESTRUTURA CONVENCIONAL DE CONCRETO ARMADO EM UM EDIFÍCIO DE MÚLTIPLOS PAVIMENTOS UTILIZANDO AÇO CA-60 DE 5,0 MM - MONTAGEM. AF_12/2015</v>
      </c>
      <c r="H53" s="370" t="str">
        <f>IF(E53="","",IFERROR(VLOOKUP(E53,'REFSINAPI 05'!$A$7:$F$12061,3,FALSE),VLOOKUP('ORÇAMENTO '!E53,'COMPOSIÇÃO '!$A$10:$J$355,10,FALSE)))</f>
        <v>KG</v>
      </c>
      <c r="I53" s="292">
        <f>VLOOKUP(D53,'MEMORIAL DE CÁLCULO '!$D$18:$L$377,9,FALSE)</f>
        <v>58.9</v>
      </c>
      <c r="J53" s="243"/>
      <c r="K53" s="243">
        <f t="shared" si="4"/>
        <v>0</v>
      </c>
      <c r="L53" s="243">
        <f t="shared" si="5"/>
        <v>0</v>
      </c>
      <c r="M53" s="18"/>
      <c r="N53" s="17"/>
      <c r="O53" s="585"/>
    </row>
    <row r="54" spans="1:15" s="21" customFormat="1" ht="38.25" customHeight="1">
      <c r="A54" s="33"/>
      <c r="B54" s="33"/>
      <c r="C54" s="33"/>
      <c r="D54" s="41" t="s">
        <v>21206</v>
      </c>
      <c r="E54" s="46">
        <v>92725</v>
      </c>
      <c r="F54" s="48" t="s">
        <v>3</v>
      </c>
      <c r="G54" s="286" t="str">
        <f>IF(E54="","",IFERROR(VLOOKUP(E54,'REFSINAPI 05'!$A$7:$F$12061,2,FALSE),VLOOKUP(E54,'COMPOSIÇÃO '!$A$10:$J$375,3,FALSE)))</f>
        <v>CONCRETAGEM DE VIGAS E LAJES, FCK=20 MPA, PARA LAJES MACIÇAS OU NERVURADAS COM USO DE BOMBA EM EDIFICAÇÃO COM ÁREA MÉDIA DE LAJES MENOR OU IGUAL A 20 M² - LANÇAMENTO, ADENSAMENTO E ACABAMENTO. AF_12/2015</v>
      </c>
      <c r="H54" s="370" t="str">
        <f>IF(E54="","",IFERROR(VLOOKUP(E54,'REFSINAPI 05'!$A$7:$F$12061,3,FALSE),VLOOKUP('ORÇAMENTO '!E54,'COMPOSIÇÃO '!$A$10:$J$355,10,FALSE)))</f>
        <v>M3</v>
      </c>
      <c r="I54" s="292">
        <f>VLOOKUP(D54,'MEMORIAL DE CÁLCULO '!$D$18:$L$377,9,FALSE)</f>
        <v>4.8</v>
      </c>
      <c r="J54" s="243"/>
      <c r="K54" s="243">
        <f t="shared" si="4"/>
        <v>0</v>
      </c>
      <c r="L54" s="243">
        <f t="shared" si="5"/>
        <v>0</v>
      </c>
      <c r="M54" s="18"/>
      <c r="N54" s="17"/>
      <c r="O54" s="585"/>
    </row>
    <row r="55" spans="1:15" s="21" customFormat="1" ht="38.25" customHeight="1">
      <c r="A55" s="33"/>
      <c r="B55" s="33"/>
      <c r="C55" s="33"/>
      <c r="D55" s="41" t="s">
        <v>21207</v>
      </c>
      <c r="E55" s="46">
        <v>92269</v>
      </c>
      <c r="F55" s="48" t="s">
        <v>3</v>
      </c>
      <c r="G55" s="286" t="str">
        <f>IF(E55="","",IFERROR(VLOOKUP(E55,'REFSINAPI 05'!$A$7:$F$12061,2,FALSE),VLOOKUP(E55,'COMPOSIÇÃO '!$A$10:$J$375,3,FALSE)))</f>
        <v>FABRICAÇÃO DE FÔRMA PARA PILARES E ESTRUTURAS SIMILARES, EM MADEIRA SERRADA, E=25 MM. AF_09/2020</v>
      </c>
      <c r="H55" s="370" t="str">
        <f>IF(E55="","",IFERROR(VLOOKUP(E55,'REFSINAPI 05'!$A$7:$F$12061,3,FALSE),VLOOKUP('ORÇAMENTO '!E55,'COMPOSIÇÃO '!$A$10:$J$355,10,FALSE)))</f>
        <v>M2</v>
      </c>
      <c r="I55" s="292">
        <f>VLOOKUP(D55,'MEMORIAL DE CÁLCULO '!$D$18:$L$377,9,FALSE)</f>
        <v>16.2</v>
      </c>
      <c r="J55" s="243"/>
      <c r="K55" s="243">
        <f t="shared" si="4"/>
        <v>0</v>
      </c>
      <c r="L55" s="243">
        <f t="shared" si="5"/>
        <v>0</v>
      </c>
      <c r="M55" s="18"/>
      <c r="N55" s="17"/>
      <c r="O55" s="585"/>
    </row>
    <row r="56" spans="1:15" s="21" customFormat="1" ht="38.25" customHeight="1">
      <c r="A56" s="33"/>
      <c r="B56" s="33"/>
      <c r="C56" s="33"/>
      <c r="D56" s="41" t="s">
        <v>21208</v>
      </c>
      <c r="E56" s="46">
        <v>92762</v>
      </c>
      <c r="F56" s="48" t="s">
        <v>3</v>
      </c>
      <c r="G56" s="286" t="str">
        <f>IF(E56="","",IFERROR(VLOOKUP(E56,'REFSINAPI 05'!$A$7:$F$12061,2,FALSE),VLOOKUP(E56,'COMPOSIÇÃO '!$A$10:$J$375,3,FALSE)))</f>
        <v>ARMAÇÃO DE PILAR OU VIGA DE UMA ESTRUTURA CONVENCIONAL DE CONCRETO ARMADO EM UM EDIFÍCIO DE MÚLTIPLOS PAVIMENTOS UTILIZANDO AÇO CA-50 DE 10,0 MM - MONTAGEM. AF_12/2015</v>
      </c>
      <c r="H56" s="370" t="str">
        <f>IF(E56="","",IFERROR(VLOOKUP(E56,'REFSINAPI 05'!$A$7:$F$12061,3,FALSE),VLOOKUP('ORÇAMENTO '!E56,'COMPOSIÇÃO '!$A$10:$J$355,10,FALSE)))</f>
        <v>KG</v>
      </c>
      <c r="I56" s="292">
        <f>VLOOKUP(D56,'MEMORIAL DE CÁLCULO '!$D$18:$L$377,9,FALSE)</f>
        <v>54.2</v>
      </c>
      <c r="J56" s="243"/>
      <c r="K56" s="243">
        <f t="shared" si="4"/>
        <v>0</v>
      </c>
      <c r="L56" s="243">
        <f t="shared" si="5"/>
        <v>0</v>
      </c>
      <c r="M56" s="18"/>
      <c r="N56" s="17"/>
      <c r="O56" s="585"/>
    </row>
    <row r="57" spans="1:15" s="21" customFormat="1" ht="38.25" customHeight="1">
      <c r="A57" s="33"/>
      <c r="B57" s="33"/>
      <c r="C57" s="33"/>
      <c r="D57" s="41" t="s">
        <v>21209</v>
      </c>
      <c r="E57" s="46">
        <v>92759</v>
      </c>
      <c r="F57" s="48" t="s">
        <v>3</v>
      </c>
      <c r="G57" s="286" t="str">
        <f>IF(E57="","",IFERROR(VLOOKUP(E57,'REFSINAPI 05'!$A$7:$F$12061,2,FALSE),VLOOKUP(E57,'COMPOSIÇÃO '!$A$10:$J$375,3,FALSE)))</f>
        <v>ARMAÇÃO DE PILAR OU VIGA DE UMA ESTRUTURA CONVENCIONAL DE CONCRETO ARMADO EM UM EDIFÍCIO DE MÚLTIPLOS PAVIMENTOS UTILIZANDO AÇO CA-60 DE 5,0 MM - MONTAGEM. AF_12/2015</v>
      </c>
      <c r="H57" s="370" t="str">
        <f>IF(E57="","",IFERROR(VLOOKUP(E57,'REFSINAPI 05'!$A$7:$F$12061,3,FALSE),VLOOKUP('ORÇAMENTO '!E57,'COMPOSIÇÃO '!$A$10:$J$355,10,FALSE)))</f>
        <v>KG</v>
      </c>
      <c r="I57" s="292">
        <f>VLOOKUP(D57,'MEMORIAL DE CÁLCULO '!$D$18:$L$377,9,FALSE)</f>
        <v>24.7</v>
      </c>
      <c r="J57" s="243"/>
      <c r="K57" s="243">
        <f t="shared" si="4"/>
        <v>0</v>
      </c>
      <c r="L57" s="243">
        <f t="shared" si="5"/>
        <v>0</v>
      </c>
      <c r="M57" s="18"/>
      <c r="N57" s="17"/>
      <c r="O57" s="585"/>
    </row>
    <row r="58" spans="1:15" s="21" customFormat="1" ht="46.5" customHeight="1">
      <c r="A58" s="33"/>
      <c r="B58" s="33"/>
      <c r="C58" s="33"/>
      <c r="D58" s="41" t="s">
        <v>21210</v>
      </c>
      <c r="E58" s="46">
        <v>92720</v>
      </c>
      <c r="F58" s="48" t="s">
        <v>3</v>
      </c>
      <c r="G58" s="286" t="str">
        <f>IF(E58="","",IFERROR(VLOOKUP(E58,'REFSINAPI 05'!$A$7:$F$12061,2,FALSE),VLOOKUP(E58,'COMPOSIÇÃO '!$A$10:$J$375,3,FALSE)))</f>
        <v>CONCRETAGEM DE PILARES, FCK = 25 MPA, COM USO DE BOMBA EM EDIFICAÇÃO COM SEÇÃO MÉDIA DE PILARES MENOR OU IGUAL A 0,25 M² - LANÇAMENTO, ADENSAMENTO E ACABAMENTO. AF_12/2015</v>
      </c>
      <c r="H58" s="370" t="str">
        <f>IF(E58="","",IFERROR(VLOOKUP(E58,'REFSINAPI 05'!$A$7:$F$12061,3,FALSE),VLOOKUP('ORÇAMENTO '!E58,'COMPOSIÇÃO '!$A$10:$J$355,10,FALSE)))</f>
        <v>M3</v>
      </c>
      <c r="I58" s="292">
        <f>VLOOKUP(D58,'MEMORIAL DE CÁLCULO '!$D$18:$L$377,9,FALSE)</f>
        <v>0.81</v>
      </c>
      <c r="J58" s="243"/>
      <c r="K58" s="243">
        <f t="shared" si="4"/>
        <v>0</v>
      </c>
      <c r="L58" s="243">
        <f t="shared" si="5"/>
        <v>0</v>
      </c>
      <c r="M58" s="18"/>
      <c r="N58" s="17"/>
      <c r="O58" s="585"/>
    </row>
    <row r="59" spans="1:15" s="21" customFormat="1" ht="72" customHeight="1">
      <c r="A59" s="33"/>
      <c r="B59" s="33"/>
      <c r="C59" s="33"/>
      <c r="D59" s="41" t="s">
        <v>21211</v>
      </c>
      <c r="E59" s="46">
        <v>87520</v>
      </c>
      <c r="F59" s="48" t="s">
        <v>3</v>
      </c>
      <c r="G59" s="286" t="str">
        <f>IF(E59="","",IFERROR(VLOOKUP(E59,'REFSINAPI 05'!$A$7:$F$12061,2,FALSE),VLOOKUP(E59,'COMPOSIÇÃO '!$A$10:$J$375,3,FALSE)))</f>
        <v>ALVENARIA DE VEDAÇÃO DE BLOCOS CERÂMICOS FURADOS NA HORIZONTAL DE 9X19X19CM (ESPESSURA 9CM) DE PAREDES COM ÁREA LÍQUIDA MAIOR OU IGUAL A 6M² COM VÃOS E ARGAMASSA DE ASSENTAMENTO COM PREPARO MANUAL. AF_06/2014</v>
      </c>
      <c r="H59" s="370" t="str">
        <f>IF(E59="","",IFERROR(VLOOKUP(E59,'REFSINAPI 05'!$A$7:$F$12061,3,FALSE),VLOOKUP('ORÇAMENTO '!E59,'COMPOSIÇÃO '!$A$10:$J$355,10,FALSE)))</f>
        <v>M2</v>
      </c>
      <c r="I59" s="292">
        <f>VLOOKUP(D59,'MEMORIAL DE CÁLCULO '!$D$18:$L$377,9,FALSE)</f>
        <v>31.7</v>
      </c>
      <c r="J59" s="243"/>
      <c r="K59" s="243">
        <f t="shared" si="4"/>
        <v>0</v>
      </c>
      <c r="L59" s="243">
        <f t="shared" si="5"/>
        <v>0</v>
      </c>
      <c r="M59" s="18"/>
      <c r="N59" s="17"/>
      <c r="O59" s="585"/>
    </row>
    <row r="60" spans="1:15" s="21" customFormat="1" ht="60" customHeight="1">
      <c r="A60" s="33"/>
      <c r="B60" s="33"/>
      <c r="C60" s="33"/>
      <c r="D60" s="41" t="s">
        <v>21212</v>
      </c>
      <c r="E60" s="46">
        <v>87894</v>
      </c>
      <c r="F60" s="46" t="s">
        <v>3</v>
      </c>
      <c r="G60" s="286" t="str">
        <f>IF(E60="","",IFERROR(VLOOKUP(E60,'REFSINAPI 05'!$A$7:$F$12061,2,FALSE),VLOOKUP(E60,'COMPOSIÇÃO '!$A$10:$J$375,3,FALSE)))</f>
        <v>CHAPISCO APLICADO EM ALVENARIA (SEM PRESENÇA DE VÃOS) E ESTRUTURAS DE CONCRETO DE FACHADA, COM COLHER DE PEDREIRO.  ARGAMASSA TRAÇO 1:3 COM PREPARO EM BETONEIRA 400L. AF_06/2014</v>
      </c>
      <c r="H60" s="370" t="str">
        <f>IF(E60="","",IFERROR(VLOOKUP(E60,'REFSINAPI 05'!$A$7:$F$12061,3,FALSE),VLOOKUP('ORÇAMENTO '!E60,'COMPOSIÇÃO '!$A$10:$J$355,10,FALSE)))</f>
        <v>M2</v>
      </c>
      <c r="I60" s="292">
        <f>VLOOKUP(D60,'MEMORIAL DE CÁLCULO '!$D$18:$L$377,9,FALSE)</f>
        <v>63.4</v>
      </c>
      <c r="J60" s="243"/>
      <c r="K60" s="243">
        <f t="shared" si="4"/>
        <v>0</v>
      </c>
      <c r="L60" s="243">
        <f t="shared" si="5"/>
        <v>0</v>
      </c>
      <c r="M60" s="18"/>
      <c r="N60" s="17"/>
      <c r="O60" s="585"/>
    </row>
    <row r="61" spans="1:15" s="21" customFormat="1" ht="53.25" customHeight="1">
      <c r="A61" s="33"/>
      <c r="B61" s="33"/>
      <c r="C61" s="33"/>
      <c r="D61" s="41" t="s">
        <v>21213</v>
      </c>
      <c r="E61" s="46">
        <v>87547</v>
      </c>
      <c r="F61" s="46" t="s">
        <v>3</v>
      </c>
      <c r="G61" s="286" t="str">
        <f>IF(E61="","",IFERROR(VLOOKUP(E61,'REFSINAPI 05'!$A$7:$F$12061,2,FALSE),VLOOKUP(E61,'COMPOSIÇÃO '!$A$10:$J$375,3,FALSE)))</f>
        <v>MASSA ÚNICA, PARA RECEBIMENTO DE PINTURA, EM ARGAMASSA TRAÇO 1:2:8, PREPARO MECÂNICO COM BETONEIRA 400L, APLICADA MANUALMENTE EM FACES INTERNAS DE PAREDES, ESPESSURA DE 10MM, COM EXECUÇÃO DE TALISCAS. AF_06/2014</v>
      </c>
      <c r="H61" s="370" t="str">
        <f>IF(E61="","",IFERROR(VLOOKUP(E61,'REFSINAPI 05'!$A$7:$F$12061,3,FALSE),VLOOKUP('ORÇAMENTO '!E61,'COMPOSIÇÃO '!$A$10:$J$355,10,FALSE)))</f>
        <v>M2</v>
      </c>
      <c r="I61" s="292">
        <f>VLOOKUP(D61,'MEMORIAL DE CÁLCULO '!$D$18:$L$377,9,FALSE)</f>
        <v>63.4</v>
      </c>
      <c r="J61" s="243"/>
      <c r="K61" s="243">
        <f t="shared" si="4"/>
        <v>0</v>
      </c>
      <c r="L61" s="243">
        <f t="shared" si="5"/>
        <v>0</v>
      </c>
      <c r="M61" s="18"/>
      <c r="N61" s="17"/>
      <c r="O61" s="585"/>
    </row>
    <row r="62" spans="1:15" s="21" customFormat="1" ht="38.25" customHeight="1">
      <c r="A62" s="33"/>
      <c r="B62" s="33"/>
      <c r="C62" s="33"/>
      <c r="D62" s="41" t="s">
        <v>21214</v>
      </c>
      <c r="E62" s="46">
        <v>88489</v>
      </c>
      <c r="F62" s="46" t="s">
        <v>3</v>
      </c>
      <c r="G62" s="286" t="str">
        <f>IF(E62="","",IFERROR(VLOOKUP(E62,'REFSINAPI 05'!$A$7:$F$12061,2,FALSE),VLOOKUP(E62,'COMPOSIÇÃO '!$A$10:$J$375,3,FALSE)))</f>
        <v>APLICAÇÃO MANUAL DE PINTURA COM TINTA LÁTEX ACRÍLICA EM PAREDES, DUAS DEMÃOS. AF_06/2014</v>
      </c>
      <c r="H62" s="370" t="str">
        <f>IF(E62="","",IFERROR(VLOOKUP(E62,'REFSINAPI 05'!$A$7:$F$12061,3,FALSE),VLOOKUP('ORÇAMENTO '!E62,'COMPOSIÇÃO '!$A$10:$J$355,10,FALSE)))</f>
        <v>M2</v>
      </c>
      <c r="I62" s="292">
        <f>VLOOKUP(D62,'MEMORIAL DE CÁLCULO '!$D$18:$L$377,9,FALSE)</f>
        <v>63.4</v>
      </c>
      <c r="J62" s="243"/>
      <c r="K62" s="243">
        <f t="shared" si="4"/>
        <v>0</v>
      </c>
      <c r="L62" s="243">
        <f t="shared" si="5"/>
        <v>0</v>
      </c>
      <c r="M62" s="18"/>
      <c r="N62" s="17"/>
      <c r="O62" s="585"/>
    </row>
    <row r="63" spans="1:15" s="21" customFormat="1" ht="50.25" customHeight="1">
      <c r="A63" s="33"/>
      <c r="B63" s="33"/>
      <c r="C63" s="33"/>
      <c r="D63" s="41" t="s">
        <v>21215</v>
      </c>
      <c r="E63" s="46" t="s">
        <v>15989</v>
      </c>
      <c r="F63" s="46" t="s">
        <v>8315</v>
      </c>
      <c r="G63" s="286" t="str">
        <f>IF(E63="","",IFERROR(VLOOKUP(E63,'REFSINAPI 05'!$A$7:$F$12061,2,FALSE),VLOOKUP(E63,'COMPOSIÇÃO '!$A$10:$J$405,3,FALSE)))</f>
        <v>ALAMBRADO PARA QUADRA POLIESPORTIVA, ESTRUTURADO POR TUBOS DE ACO GALVANIZADO, COM COSTURA, DIN 2440, DIAMETRO 2", COM TELA DE ARAME GALVANIZADO, FIO 14 BWG E MALHA QUADRADA 5X5CM</v>
      </c>
      <c r="H63" s="370" t="str">
        <f>IF(E63="","",IFERROR(VLOOKUP(E63,'REFSINAPI 05'!$A$7:$F$12061,3,FALSE),VLOOKUP('ORÇAMENTO '!E63,'COMPOSIÇÃO '!$A$10:$J$405,10,FALSE)))</f>
        <v>M2</v>
      </c>
      <c r="I63" s="292">
        <f>VLOOKUP(D63,'MEMORIAL DE CÁLCULO '!$D$18:$L$377,9,FALSE)</f>
        <v>280.5</v>
      </c>
      <c r="J63" s="243"/>
      <c r="K63" s="243">
        <f t="shared" si="4"/>
        <v>0</v>
      </c>
      <c r="L63" s="243">
        <f t="shared" si="5"/>
        <v>0</v>
      </c>
      <c r="M63" s="18"/>
      <c r="N63" s="17"/>
      <c r="O63" s="585"/>
    </row>
    <row r="64" spans="1:15" s="21" customFormat="1" ht="50.25" customHeight="1">
      <c r="A64" s="33"/>
      <c r="B64" s="33"/>
      <c r="C64" s="33"/>
      <c r="D64" s="41" t="s">
        <v>21216</v>
      </c>
      <c r="E64" s="46">
        <v>25399</v>
      </c>
      <c r="F64" s="46" t="s">
        <v>3</v>
      </c>
      <c r="G64" s="286" t="str">
        <f>IF(E64="","",IFERROR(VLOOKUP(E64,'REFSINAPI 05'!$A$7:$F$12061,2,FALSE),VLOOKUP(E64,'COMPOSIÇÃO '!$A$10:$J$405,3,FALSE)))</f>
        <v>CONJUNTO PARA QUADRA DE  VOLEI COM POSTES EM TUBO DE ACO GALVANIZADO 3", H = *255* CM, PINTURA EM TINTA ESMALTE SINTETICO, REDE DE NYLON COM 2 MM, MALHA 10 X 10 CM E ANTENAS OFICIAIS EM FIBRA DE VIDRO</v>
      </c>
      <c r="H64" s="370" t="str">
        <f>IF(E64="","",IFERROR(VLOOKUP(E64,'REFSINAPI 05'!$A$7:$F$12061,3,FALSE),VLOOKUP('ORÇAMENTO '!E64,'COMPOSIÇÃO '!$A$10:$J$405,10,FALSE)))</f>
        <v xml:space="preserve">UN    </v>
      </c>
      <c r="I64" s="292">
        <f>VLOOKUP(D64,'MEMORIAL DE CÁLCULO '!$D$18:$L$377,9,FALSE)</f>
        <v>1</v>
      </c>
      <c r="J64" s="243"/>
      <c r="K64" s="243">
        <f t="shared" si="4"/>
        <v>0</v>
      </c>
      <c r="L64" s="243">
        <f t="shared" si="5"/>
        <v>0</v>
      </c>
      <c r="M64" s="18"/>
      <c r="N64" s="17"/>
      <c r="O64" s="585"/>
    </row>
    <row r="65" spans="1:15" s="21" customFormat="1" ht="38.25" customHeight="1">
      <c r="A65" s="38"/>
      <c r="B65" s="38"/>
      <c r="C65" s="38"/>
      <c r="D65" s="350" t="s">
        <v>21217</v>
      </c>
      <c r="E65" s="228">
        <v>100323</v>
      </c>
      <c r="F65" s="228" t="s">
        <v>3</v>
      </c>
      <c r="G65" s="286" t="str">
        <f>IF(E65="","",IFERROR(VLOOKUP(E65,'REFSINAPI 05'!$A$7:$F$12061,2,FALSE),VLOOKUP(E65,'COMPOSIÇÃO '!$A$10:$J$375,3,FALSE)))</f>
        <v>LASTRO COM MATERIAL GRANULAR (AREIA MÉDIA), APLICADO EM PISOS OU LAJES SOBRE SOLO, ESPESSURA DE *10 CM*. AF_07/2019</v>
      </c>
      <c r="H65" s="370" t="str">
        <f>IF(E65="","",IFERROR(VLOOKUP(E65,'REFSINAPI 05'!$A$7:$F$12061,3,FALSE),VLOOKUP('ORÇAMENTO '!E65,'COMPOSIÇÃO '!$A$10:$J$355,10,FALSE)))</f>
        <v>M3</v>
      </c>
      <c r="I65" s="292">
        <f>VLOOKUP(D65,'MEMORIAL DE CÁLCULO '!$D$18:$L$377,9,FALSE)</f>
        <v>72.36</v>
      </c>
      <c r="J65" s="243"/>
      <c r="K65" s="243">
        <f t="shared" si="4"/>
        <v>0</v>
      </c>
      <c r="L65" s="243">
        <f t="shared" si="5"/>
        <v>0</v>
      </c>
      <c r="M65" s="18"/>
      <c r="N65" s="17"/>
      <c r="O65" s="585"/>
    </row>
    <row r="66" spans="1:15" s="21" customFormat="1" ht="15" customHeight="1">
      <c r="A66" s="242"/>
      <c r="B66" s="214"/>
      <c r="C66" s="214"/>
      <c r="D66" s="214"/>
      <c r="E66" s="314"/>
      <c r="F66" s="314"/>
      <c r="G66" s="672"/>
      <c r="H66" s="672"/>
      <c r="I66" s="672"/>
      <c r="J66" s="672"/>
      <c r="K66" s="673"/>
      <c r="L66" s="341"/>
      <c r="M66" s="18"/>
      <c r="N66" s="17"/>
      <c r="O66" s="585"/>
    </row>
    <row r="67" spans="1:15" s="21" customFormat="1" ht="15" customHeight="1">
      <c r="A67" s="42"/>
      <c r="B67" s="43"/>
      <c r="C67" s="43">
        <v>5</v>
      </c>
      <c r="D67" s="240"/>
      <c r="E67" s="248"/>
      <c r="F67" s="248"/>
      <c r="G67" s="670" t="s">
        <v>8344</v>
      </c>
      <c r="H67" s="670"/>
      <c r="I67" s="670"/>
      <c r="J67" s="670"/>
      <c r="K67" s="671"/>
      <c r="L67" s="342">
        <f>IFERROR(ROUND(SUM(L68:N85),2),"")</f>
        <v>0</v>
      </c>
      <c r="M67" s="18"/>
      <c r="N67" s="17" t="s">
        <v>23</v>
      </c>
      <c r="O67" s="585"/>
    </row>
    <row r="68" spans="1:15" s="21" customFormat="1" ht="64.5" customHeight="1">
      <c r="A68" s="33"/>
      <c r="B68" s="33"/>
      <c r="C68" s="212"/>
      <c r="D68" s="41" t="s">
        <v>28</v>
      </c>
      <c r="E68" s="46">
        <v>96521</v>
      </c>
      <c r="F68" s="295" t="s">
        <v>8332</v>
      </c>
      <c r="G68" s="286" t="str">
        <f>IF(E68="","",IFERROR(VLOOKUP(E68,'REFSINAPI 05'!$A$7:$F$12061,2,FALSE),VLOOKUP(E68,'COMPOSIÇÃO '!$A$10:$J$375,3,FALSE)))</f>
        <v>ESCAVAÇÃO MECANIZADA PARA BLOCO DE COROAMENTO OU SAPATA, COM PREVISÃO DE FÔRMA, COM RETROESCAVADEIRA. AF_06/2017</v>
      </c>
      <c r="H68" s="370" t="str">
        <f>IF(E68="","",IFERROR(VLOOKUP(E68,'REFSINAPI 05'!$A$7:$F$12061,3,FALSE),VLOOKUP('ORÇAMENTO '!E68,'COMPOSIÇÃO '!$A$10:$J$355,10,FALSE)))</f>
        <v>M3</v>
      </c>
      <c r="I68" s="292">
        <f>VLOOKUP(D68,'MEMORIAL DE CÁLCULO '!$D$18:$L$377,9,FALSE)</f>
        <v>3.36</v>
      </c>
      <c r="J68" s="243"/>
      <c r="K68" s="243">
        <f t="shared" ref="K68:K85" si="6">ROUND(J68*(1+$J$5),2)</f>
        <v>0</v>
      </c>
      <c r="L68" s="243">
        <f t="shared" ref="L68:L85" si="7">ROUND(I68*K68,2)</f>
        <v>0</v>
      </c>
      <c r="M68" s="18"/>
      <c r="N68" s="17"/>
      <c r="O68" s="585"/>
    </row>
    <row r="69" spans="1:15" s="21" customFormat="1" ht="64.5" customHeight="1">
      <c r="A69" s="33"/>
      <c r="B69" s="33"/>
      <c r="C69" s="212"/>
      <c r="D69" s="41" t="s">
        <v>15996</v>
      </c>
      <c r="E69" s="46">
        <v>93382</v>
      </c>
      <c r="F69" s="295" t="s">
        <v>8332</v>
      </c>
      <c r="G69" s="286" t="str">
        <f>IF(E69="","",IFERROR(VLOOKUP(E69,'REFSINAPI 05'!$A$7:$F$12061,2,FALSE),VLOOKUP(E69,'COMPOSIÇÃO '!$A$10:$J$375,3,FALSE)))</f>
        <v>REATERRO MANUAL DE VALAS COM COMPACTAÇÃO MECANIZADA. AF_04/2016</v>
      </c>
      <c r="H69" s="370" t="str">
        <f>IF(E69="","",IFERROR(VLOOKUP(E69,'REFSINAPI 05'!$A$7:$F$12061,3,FALSE),VLOOKUP('ORÇAMENTO '!E69,'COMPOSIÇÃO '!$A$10:$J$355,10,FALSE)))</f>
        <v>M3</v>
      </c>
      <c r="I69" s="292">
        <f>VLOOKUP(D69,'MEMORIAL DE CÁLCULO '!$D$18:$L$377,9,FALSE)</f>
        <v>2.3499999999999996</v>
      </c>
      <c r="J69" s="243"/>
      <c r="K69" s="243">
        <f t="shared" si="6"/>
        <v>0</v>
      </c>
      <c r="L69" s="243">
        <f t="shared" si="7"/>
        <v>0</v>
      </c>
      <c r="M69" s="18"/>
      <c r="N69" s="17"/>
      <c r="O69" s="585"/>
    </row>
    <row r="70" spans="1:15" s="21" customFormat="1" ht="64.5" customHeight="1">
      <c r="A70" s="33"/>
      <c r="B70" s="33"/>
      <c r="C70" s="212"/>
      <c r="D70" s="41" t="s">
        <v>15997</v>
      </c>
      <c r="E70" s="46">
        <v>96532</v>
      </c>
      <c r="F70" s="295" t="s">
        <v>8332</v>
      </c>
      <c r="G70" s="286" t="str">
        <f>IF(E70="","",IFERROR(VLOOKUP(E70,'REFSINAPI 05'!$A$7:$F$12061,2,FALSE),VLOOKUP(E70,'COMPOSIÇÃO '!$A$10:$J$375,3,FALSE)))</f>
        <v>FABRICAÇÃO, MONTAGEM E DESMONTAGEM DE FÔRMA PARA SAPATA, EM MADEIRA SERRADA, E=25 MM, 2 UTILIZAÇÕES. AF_06/2017</v>
      </c>
      <c r="H70" s="370" t="str">
        <f>IF(E70="","",IFERROR(VLOOKUP(E70,'REFSINAPI 05'!$A$7:$F$12061,3,FALSE),VLOOKUP('ORÇAMENTO '!E70,'COMPOSIÇÃO '!$A$10:$J$355,10,FALSE)))</f>
        <v>M2</v>
      </c>
      <c r="I70" s="292">
        <f>VLOOKUP(D70,'MEMORIAL DE CÁLCULO '!$D$18:$L$377,9,FALSE)</f>
        <v>6.24</v>
      </c>
      <c r="J70" s="243"/>
      <c r="K70" s="243">
        <f t="shared" si="6"/>
        <v>0</v>
      </c>
      <c r="L70" s="243">
        <f t="shared" si="7"/>
        <v>0</v>
      </c>
      <c r="M70" s="18"/>
      <c r="N70" s="17"/>
      <c r="O70" s="585"/>
    </row>
    <row r="71" spans="1:15" s="21" customFormat="1" ht="64.5" customHeight="1">
      <c r="A71" s="33"/>
      <c r="B71" s="33"/>
      <c r="C71" s="212"/>
      <c r="D71" s="41" t="s">
        <v>15998</v>
      </c>
      <c r="E71" s="46">
        <v>96545</v>
      </c>
      <c r="F71" s="295" t="s">
        <v>8332</v>
      </c>
      <c r="G71" s="286" t="str">
        <f>IF(E71="","",IFERROR(VLOOKUP(E71,'REFSINAPI 05'!$A$7:$F$12061,2,FALSE),VLOOKUP(E71,'COMPOSIÇÃO '!$A$10:$J$375,3,FALSE)))</f>
        <v>ARMAÇÃO DE BLOCO, VIGA BALDRAME OU SAPATA UTILIZANDO AÇO CA-50 DE 8 MM - MONTAGEM. AF_06/2017</v>
      </c>
      <c r="H71" s="370" t="str">
        <f>IF(E71="","",IFERROR(VLOOKUP(E71,'REFSINAPI 05'!$A$7:$F$12061,3,FALSE),VLOOKUP('ORÇAMENTO '!E71,'COMPOSIÇÃO '!$A$10:$J$355,10,FALSE)))</f>
        <v>KG</v>
      </c>
      <c r="I71" s="292">
        <f>VLOOKUP(D71,'MEMORIAL DE CÁLCULO '!$D$18:$L$377,9,FALSE)</f>
        <v>39.200000000000003</v>
      </c>
      <c r="J71" s="243"/>
      <c r="K71" s="243">
        <f t="shared" si="6"/>
        <v>0</v>
      </c>
      <c r="L71" s="243">
        <f t="shared" si="7"/>
        <v>0</v>
      </c>
      <c r="M71" s="18"/>
      <c r="N71" s="17"/>
      <c r="O71" s="585"/>
    </row>
    <row r="72" spans="1:15" s="21" customFormat="1" ht="64.5" customHeight="1">
      <c r="A72" s="33"/>
      <c r="B72" s="33"/>
      <c r="C72" s="212"/>
      <c r="D72" s="41" t="s">
        <v>20757</v>
      </c>
      <c r="E72" s="46">
        <v>96558</v>
      </c>
      <c r="F72" s="295" t="s">
        <v>8332</v>
      </c>
      <c r="G72" s="286" t="str">
        <f>IF(E72="","",IFERROR(VLOOKUP(E72,'REFSINAPI 05'!$A$7:$F$12061,2,FALSE),VLOOKUP(E72,'COMPOSIÇÃO '!$A$10:$J$375,3,FALSE)))</f>
        <v>CONCRETAGEM DE SAPATAS, FCK 30 MPA, COM USO DE BOMBA  LANÇAMENTO, ADENSAMENTO E ACABAMENTO. AF_11/2016</v>
      </c>
      <c r="H72" s="370" t="str">
        <f>IF(E72="","",IFERROR(VLOOKUP(E72,'REFSINAPI 05'!$A$7:$F$12061,3,FALSE),VLOOKUP('ORÇAMENTO '!E72,'COMPOSIÇÃO '!$A$10:$J$355,10,FALSE)))</f>
        <v>M3</v>
      </c>
      <c r="I72" s="292">
        <f>VLOOKUP(D72,'MEMORIAL DE CÁLCULO '!$D$18:$L$377,9,FALSE)</f>
        <v>1.01</v>
      </c>
      <c r="J72" s="243"/>
      <c r="K72" s="243">
        <f t="shared" si="6"/>
        <v>0</v>
      </c>
      <c r="L72" s="243">
        <f t="shared" si="7"/>
        <v>0</v>
      </c>
      <c r="M72" s="18"/>
      <c r="N72" s="17"/>
      <c r="O72" s="585"/>
    </row>
    <row r="73" spans="1:15" s="21" customFormat="1" ht="64.5" customHeight="1">
      <c r="A73" s="33"/>
      <c r="B73" s="33"/>
      <c r="C73" s="212"/>
      <c r="D73" s="41" t="s">
        <v>20758</v>
      </c>
      <c r="E73" s="46">
        <v>96533</v>
      </c>
      <c r="F73" s="295" t="s">
        <v>8332</v>
      </c>
      <c r="G73" s="286" t="str">
        <f>IF(E73="","",IFERROR(VLOOKUP(E73,'REFSINAPI 05'!$A$7:$F$12061,2,FALSE),VLOOKUP(E73,'COMPOSIÇÃO '!$A$10:$J$375,3,FALSE)))</f>
        <v>FABRICAÇÃO, MONTAGEM E DESMONTAGEM DE FÔRMA PARA VIGA BALDRAME, EM MADEIRA SERRADA, E=25 MM, 2 UTILIZAÇÕES. AF_06/2017</v>
      </c>
      <c r="H73" s="370" t="str">
        <f>IF(E73="","",IFERROR(VLOOKUP(E73,'REFSINAPI 05'!$A$7:$F$12061,3,FALSE),VLOOKUP('ORÇAMENTO '!E73,'COMPOSIÇÃO '!$A$10:$J$355,10,FALSE)))</f>
        <v>M2</v>
      </c>
      <c r="I73" s="292">
        <f>VLOOKUP(D73,'MEMORIAL DE CÁLCULO '!$D$18:$L$377,9,FALSE)</f>
        <v>32.700000000000003</v>
      </c>
      <c r="J73" s="243"/>
      <c r="K73" s="243">
        <f t="shared" si="6"/>
        <v>0</v>
      </c>
      <c r="L73" s="243">
        <f t="shared" si="7"/>
        <v>0</v>
      </c>
      <c r="M73" s="18"/>
      <c r="N73" s="17"/>
      <c r="O73" s="585"/>
    </row>
    <row r="74" spans="1:15" s="21" customFormat="1" ht="64.5" customHeight="1">
      <c r="A74" s="33"/>
      <c r="B74" s="33"/>
      <c r="C74" s="212"/>
      <c r="D74" s="41" t="s">
        <v>20759</v>
      </c>
      <c r="E74" s="46">
        <v>92760</v>
      </c>
      <c r="F74" s="295" t="s">
        <v>8332</v>
      </c>
      <c r="G74" s="286" t="str">
        <f>IF(E74="","",IFERROR(VLOOKUP(E74,'REFSINAPI 05'!$A$7:$F$12061,2,FALSE),VLOOKUP(E74,'COMPOSIÇÃO '!$A$10:$J$375,3,FALSE)))</f>
        <v>ARMAÇÃO DE PILAR OU VIGA DE UMA ESTRUTURA CONVENCIONAL DE CONCRETO ARMADO EM UM EDIFÍCIO DE MÚLTIPLOS PAVIMENTOS UTILIZANDO AÇO CA-50 DE 6,3 MM - MONTAGEM. AF_12/2015</v>
      </c>
      <c r="H74" s="370" t="str">
        <f>IF(E74="","",IFERROR(VLOOKUP(E74,'REFSINAPI 05'!$A$7:$F$12061,3,FALSE),VLOOKUP('ORÇAMENTO '!E74,'COMPOSIÇÃO '!$A$10:$J$355,10,FALSE)))</f>
        <v>KG</v>
      </c>
      <c r="I74" s="292">
        <f>VLOOKUP(D74,'MEMORIAL DE CÁLCULO '!$D$18:$L$377,9,FALSE)</f>
        <v>56.7</v>
      </c>
      <c r="J74" s="243"/>
      <c r="K74" s="243">
        <f t="shared" si="6"/>
        <v>0</v>
      </c>
      <c r="L74" s="243">
        <f t="shared" si="7"/>
        <v>0</v>
      </c>
      <c r="M74" s="18"/>
      <c r="N74" s="17"/>
      <c r="O74" s="585"/>
    </row>
    <row r="75" spans="1:15" s="21" customFormat="1" ht="39.950000000000003" customHeight="1">
      <c r="A75" s="33"/>
      <c r="B75" s="33"/>
      <c r="C75" s="212"/>
      <c r="D75" s="41" t="s">
        <v>20760</v>
      </c>
      <c r="E75" s="46">
        <v>92759</v>
      </c>
      <c r="F75" s="295" t="s">
        <v>8332</v>
      </c>
      <c r="G75" s="286" t="str">
        <f>IF(E75="","",IFERROR(VLOOKUP(E75,'REFSINAPI 05'!$A$7:$F$12061,2,FALSE),VLOOKUP(E75,'COMPOSIÇÃO '!$A$10:$J$375,3,FALSE)))</f>
        <v>ARMAÇÃO DE PILAR OU VIGA DE UMA ESTRUTURA CONVENCIONAL DE CONCRETO ARMADO EM UM EDIFÍCIO DE MÚLTIPLOS PAVIMENTOS UTILIZANDO AÇO CA-60 DE 5,0 MM - MONTAGEM. AF_12/2015</v>
      </c>
      <c r="H75" s="370" t="str">
        <f>IF(E75="","",IFERROR(VLOOKUP(E75,'REFSINAPI 05'!$A$7:$F$12061,3,FALSE),VLOOKUP('ORÇAMENTO '!E75,'COMPOSIÇÃO '!$A$10:$J$355,10,FALSE)))</f>
        <v>KG</v>
      </c>
      <c r="I75" s="292">
        <f>VLOOKUP(D75,'MEMORIAL DE CÁLCULO '!$D$18:$L$377,9,FALSE)</f>
        <v>29.5</v>
      </c>
      <c r="J75" s="243"/>
      <c r="K75" s="243">
        <f t="shared" si="6"/>
        <v>0</v>
      </c>
      <c r="L75" s="243">
        <f t="shared" si="7"/>
        <v>0</v>
      </c>
      <c r="M75" s="18"/>
      <c r="N75" s="17" t="s">
        <v>23</v>
      </c>
      <c r="O75" s="585"/>
    </row>
    <row r="76" spans="1:15" s="21" customFormat="1" ht="72.75" customHeight="1">
      <c r="A76" s="33"/>
      <c r="B76" s="33"/>
      <c r="C76" s="212"/>
      <c r="D76" s="41" t="s">
        <v>20761</v>
      </c>
      <c r="E76" s="46">
        <v>92725</v>
      </c>
      <c r="F76" s="295" t="s">
        <v>8332</v>
      </c>
      <c r="G76" s="286" t="str">
        <f>IF(E76="","",IFERROR(VLOOKUP(E76,'REFSINAPI 05'!$A$7:$F$12061,2,FALSE),VLOOKUP(E76,'COMPOSIÇÃO '!$A$10:$J$375,3,FALSE)))</f>
        <v>CONCRETAGEM DE VIGAS E LAJES, FCK=20 MPA, PARA LAJES MACIÇAS OU NERVURADAS COM USO DE BOMBA EM EDIFICAÇÃO COM ÁREA MÉDIA DE LAJES MENOR OU IGUAL A 20 M² - LANÇAMENTO, ADENSAMENTO E ACABAMENTO. AF_12/2015</v>
      </c>
      <c r="H76" s="370" t="str">
        <f>IF(E76="","",IFERROR(VLOOKUP(E76,'REFSINAPI 05'!$A$7:$F$12061,3,FALSE),VLOOKUP('ORÇAMENTO '!E76,'COMPOSIÇÃO '!$A$10:$J$355,10,FALSE)))</f>
        <v>M3</v>
      </c>
      <c r="I76" s="292">
        <f>VLOOKUP(D76,'MEMORIAL DE CÁLCULO '!$D$18:$L$377,9,FALSE)</f>
        <v>2.02</v>
      </c>
      <c r="J76" s="243"/>
      <c r="K76" s="243">
        <f t="shared" si="6"/>
        <v>0</v>
      </c>
      <c r="L76" s="243">
        <f t="shared" si="7"/>
        <v>0</v>
      </c>
      <c r="M76" s="18"/>
      <c r="N76" s="17" t="s">
        <v>23</v>
      </c>
      <c r="O76" s="585"/>
    </row>
    <row r="77" spans="1:15" s="21" customFormat="1" ht="63" customHeight="1">
      <c r="A77" s="33"/>
      <c r="B77" s="33"/>
      <c r="C77" s="212"/>
      <c r="D77" s="41" t="s">
        <v>20762</v>
      </c>
      <c r="E77" s="46">
        <v>92269</v>
      </c>
      <c r="F77" s="295" t="s">
        <v>8332</v>
      </c>
      <c r="G77" s="286" t="str">
        <f>IF(E77="","",IFERROR(VLOOKUP(E77,'REFSINAPI 05'!$A$7:$F$12061,2,FALSE),VLOOKUP(E77,'COMPOSIÇÃO '!$A$10:$J$375,3,FALSE)))</f>
        <v>FABRICAÇÃO DE FÔRMA PARA PILARES E ESTRUTURAS SIMILARES, EM MADEIRA SERRADA, E=25 MM. AF_09/2020</v>
      </c>
      <c r="H77" s="370" t="str">
        <f>IF(E77="","",IFERROR(VLOOKUP(E77,'REFSINAPI 05'!$A$7:$F$12061,3,FALSE),VLOOKUP('ORÇAMENTO '!E77,'COMPOSIÇÃO '!$A$10:$J$355,10,FALSE)))</f>
        <v>M2</v>
      </c>
      <c r="I77" s="292">
        <f>VLOOKUP(D77,'MEMORIAL DE CÁLCULO '!$D$18:$L$377,9,FALSE)</f>
        <v>7.2</v>
      </c>
      <c r="J77" s="243"/>
      <c r="K77" s="243">
        <f t="shared" si="6"/>
        <v>0</v>
      </c>
      <c r="L77" s="243">
        <f t="shared" si="7"/>
        <v>0</v>
      </c>
      <c r="M77" s="18"/>
      <c r="N77" s="17" t="s">
        <v>23</v>
      </c>
      <c r="O77" s="585"/>
    </row>
    <row r="78" spans="1:15" s="21" customFormat="1" ht="39.950000000000003" customHeight="1">
      <c r="A78" s="33"/>
      <c r="B78" s="33"/>
      <c r="C78" s="212"/>
      <c r="D78" s="41" t="s">
        <v>20763</v>
      </c>
      <c r="E78" s="46">
        <v>92762</v>
      </c>
      <c r="F78" s="295" t="s">
        <v>8332</v>
      </c>
      <c r="G78" s="286" t="str">
        <f>IF(E78="","",IFERROR(VLOOKUP(E78,'REFSINAPI 05'!$A$7:$F$12061,2,FALSE),VLOOKUP(E78,'COMPOSIÇÃO '!$A$10:$J$375,3,FALSE)))</f>
        <v>ARMAÇÃO DE PILAR OU VIGA DE UMA ESTRUTURA CONVENCIONAL DE CONCRETO ARMADO EM UM EDIFÍCIO DE MÚLTIPLOS PAVIMENTOS UTILIZANDO AÇO CA-50 DE 10,0 MM - MONTAGEM. AF_12/2015</v>
      </c>
      <c r="H78" s="370" t="str">
        <f>IF(E78="","",IFERROR(VLOOKUP(E78,'REFSINAPI 05'!$A$7:$F$12061,3,FALSE),VLOOKUP('ORÇAMENTO '!E78,'COMPOSIÇÃO '!$A$10:$J$355,10,FALSE)))</f>
        <v>KG</v>
      </c>
      <c r="I78" s="292">
        <f>VLOOKUP(D78,'MEMORIAL DE CÁLCULO '!$D$18:$L$377,9,FALSE)</f>
        <v>23.9</v>
      </c>
      <c r="J78" s="243"/>
      <c r="K78" s="243">
        <f t="shared" si="6"/>
        <v>0</v>
      </c>
      <c r="L78" s="243">
        <f t="shared" si="7"/>
        <v>0</v>
      </c>
      <c r="M78" s="18"/>
      <c r="N78" s="17" t="s">
        <v>23</v>
      </c>
      <c r="O78" s="585"/>
    </row>
    <row r="79" spans="1:15" s="21" customFormat="1" ht="69.75" customHeight="1">
      <c r="A79" s="33"/>
      <c r="B79" s="33"/>
      <c r="D79" s="41" t="s">
        <v>20764</v>
      </c>
      <c r="E79" s="46">
        <v>92759</v>
      </c>
      <c r="F79" s="295" t="s">
        <v>8332</v>
      </c>
      <c r="G79" s="286" t="str">
        <f>IF(E79="","",IFERROR(VLOOKUP(E79,'REFSINAPI 05'!$A$7:$F$12061,2,FALSE),VLOOKUP(E79,'COMPOSIÇÃO '!$A$10:$J$375,3,FALSE)))</f>
        <v>ARMAÇÃO DE PILAR OU VIGA DE UMA ESTRUTURA CONVENCIONAL DE CONCRETO ARMADO EM UM EDIFÍCIO DE MÚLTIPLOS PAVIMENTOS UTILIZANDO AÇO CA-60 DE 5,0 MM - MONTAGEM. AF_12/2015</v>
      </c>
      <c r="H79" s="370" t="str">
        <f>IF(E79="","",IFERROR(VLOOKUP(E79,'REFSINAPI 05'!$A$7:$F$12061,3,FALSE),VLOOKUP('ORÇAMENTO '!E79,'COMPOSIÇÃO '!$A$10:$J$355,10,FALSE)))</f>
        <v>KG</v>
      </c>
      <c r="I79" s="292">
        <f>VLOOKUP(D79,'MEMORIAL DE CÁLCULO '!$D$18:$L$377,9,FALSE)</f>
        <v>10.4</v>
      </c>
      <c r="J79" s="243"/>
      <c r="K79" s="243">
        <f t="shared" si="6"/>
        <v>0</v>
      </c>
      <c r="L79" s="243">
        <f t="shared" si="7"/>
        <v>0</v>
      </c>
      <c r="M79" s="18"/>
      <c r="N79" s="17" t="s">
        <v>23</v>
      </c>
      <c r="O79" s="585"/>
    </row>
    <row r="80" spans="1:15" s="21" customFormat="1" ht="49.5" customHeight="1">
      <c r="A80" s="212"/>
      <c r="B80" s="33"/>
      <c r="C80" s="439"/>
      <c r="D80" s="41" t="s">
        <v>20765</v>
      </c>
      <c r="E80" s="46">
        <v>92720</v>
      </c>
      <c r="F80" s="295" t="s">
        <v>8332</v>
      </c>
      <c r="G80" s="286" t="str">
        <f>IF(E80="","",IFERROR(VLOOKUP(E80,'REFSINAPI 05'!$A$7:$F$12061,2,FALSE),VLOOKUP(E80,'COMPOSIÇÃO '!$A$10:$J$375,3,FALSE)))</f>
        <v>CONCRETAGEM DE PILARES, FCK = 25 MPA, COM USO DE BOMBA EM EDIFICAÇÃO COM SEÇÃO MÉDIA DE PILARES MENOR OU IGUAL A 0,25 M² - LANÇAMENTO, ADENSAMENTO E ACABAMENTO. AF_12/2015</v>
      </c>
      <c r="H80" s="370" t="str">
        <f>IF(E80="","",IFERROR(VLOOKUP(E80,'REFSINAPI 05'!$A$7:$F$12061,3,FALSE),VLOOKUP('ORÇAMENTO '!E80,'COMPOSIÇÃO '!$A$10:$J$355,10,FALSE)))</f>
        <v>M3</v>
      </c>
      <c r="I80" s="292">
        <f>VLOOKUP(D80,'MEMORIAL DE CÁLCULO '!$D$18:$L$377,9,FALSE)</f>
        <v>0.4</v>
      </c>
      <c r="J80" s="243"/>
      <c r="K80" s="243">
        <f t="shared" si="6"/>
        <v>0</v>
      </c>
      <c r="L80" s="243">
        <f t="shared" si="7"/>
        <v>0</v>
      </c>
      <c r="M80" s="18"/>
      <c r="N80" s="17"/>
      <c r="O80" s="585"/>
    </row>
    <row r="81" spans="1:15" s="21" customFormat="1" ht="39.950000000000003" customHeight="1">
      <c r="A81" s="212"/>
      <c r="B81" s="212"/>
      <c r="C81" s="33"/>
      <c r="D81" s="41" t="s">
        <v>20766</v>
      </c>
      <c r="E81" s="46">
        <v>87520</v>
      </c>
      <c r="F81" s="319" t="s">
        <v>8332</v>
      </c>
      <c r="G81" s="286" t="str">
        <f>IF(E81="","",IFERROR(VLOOKUP(E81,'REFSINAPI 05'!$A$7:$F$12061,2,FALSE),VLOOKUP(E81,'COMPOSIÇÃO '!$A$10:$J$375,3,FALSE)))</f>
        <v>ALVENARIA DE VEDAÇÃO DE BLOCOS CERÂMICOS FURADOS NA HORIZONTAL DE 9X19X19CM (ESPESSURA 9CM) DE PAREDES COM ÁREA LÍQUIDA MAIOR OU IGUAL A 6M² COM VÃOS E ARGAMASSA DE ASSENTAMENTO COM PREPARO MANUAL. AF_06/2014</v>
      </c>
      <c r="H81" s="370" t="str">
        <f>IF(E81="","",IFERROR(VLOOKUP(E81,'REFSINAPI 05'!$A$7:$F$12061,3,FALSE),VLOOKUP('ORÇAMENTO '!E81,'COMPOSIÇÃO '!$A$10:$J$355,10,FALSE)))</f>
        <v>M2</v>
      </c>
      <c r="I81" s="292">
        <f>ROUND(VLOOKUP(D81,'MEMORIAL DE CÁLCULO '!$D$18:$L$377,9,FALSE),2)</f>
        <v>7.54</v>
      </c>
      <c r="J81" s="243"/>
      <c r="K81" s="243">
        <f t="shared" si="6"/>
        <v>0</v>
      </c>
      <c r="L81" s="243">
        <f t="shared" si="7"/>
        <v>0</v>
      </c>
      <c r="M81" s="18"/>
      <c r="N81" s="17" t="s">
        <v>23</v>
      </c>
      <c r="O81" s="585"/>
    </row>
    <row r="82" spans="1:15" s="21" customFormat="1" ht="39.950000000000003" customHeight="1">
      <c r="A82" s="212"/>
      <c r="B82" s="212"/>
      <c r="C82" s="33"/>
      <c r="D82" s="41" t="s">
        <v>20767</v>
      </c>
      <c r="E82" s="294">
        <v>87894</v>
      </c>
      <c r="F82" s="319" t="s">
        <v>8332</v>
      </c>
      <c r="G82" s="286" t="str">
        <f>IF(E82="","",IFERROR(VLOOKUP(E82,'REFSINAPI 05'!$A$7:$F$12061,2,FALSE),VLOOKUP(E82,'COMPOSIÇÃO '!$A$10:$J$375,3,FALSE)))</f>
        <v>CHAPISCO APLICADO EM ALVENARIA (SEM PRESENÇA DE VÃOS) E ESTRUTURAS DE CONCRETO DE FACHADA, COM COLHER DE PEDREIRO.  ARGAMASSA TRAÇO 1:3 COM PREPARO EM BETONEIRA 400L. AF_06/2014</v>
      </c>
      <c r="H82" s="370" t="str">
        <f>IF(E82="","",IFERROR(VLOOKUP(E82,'REFSINAPI 05'!$A$7:$F$12061,3,FALSE),VLOOKUP('ORÇAMENTO '!E82,'COMPOSIÇÃO '!$A$10:$J$355,10,FALSE)))</f>
        <v>M2</v>
      </c>
      <c r="I82" s="292">
        <f>ROUND(VLOOKUP(D82,'MEMORIAL DE CÁLCULO '!$D$18:$L$377,9,FALSE),2)</f>
        <v>15.07</v>
      </c>
      <c r="J82" s="243"/>
      <c r="K82" s="243">
        <f t="shared" si="6"/>
        <v>0</v>
      </c>
      <c r="L82" s="243">
        <f t="shared" si="7"/>
        <v>0</v>
      </c>
      <c r="M82" s="18"/>
      <c r="N82" s="17"/>
      <c r="O82" s="585"/>
    </row>
    <row r="83" spans="1:15" s="21" customFormat="1" ht="39.950000000000003" customHeight="1">
      <c r="A83" s="212"/>
      <c r="B83" s="212"/>
      <c r="C83" s="33"/>
      <c r="D83" s="41" t="s">
        <v>20768</v>
      </c>
      <c r="E83" s="294">
        <v>87795</v>
      </c>
      <c r="F83" s="319" t="s">
        <v>8332</v>
      </c>
      <c r="G83" s="286" t="str">
        <f>IF(E83="","",IFERROR(VLOOKUP(E83,'REFSINAPI 05'!$A$7:$F$12061,2,FALSE),VLOOKUP(E83,'COMPOSIÇÃO '!$A$10:$J$375,3,FALSE)))</f>
        <v>EMBOÇO OU MASSA ÚNICA EM ARGAMASSA INDUSTRIALIZADA, PREPARO MECÂNICO E APLICAÇÃO COM EQUIPAMENTO DE MISTURA E PROJEÇÃO DE 1,5 M3/H DE ARGAMASSA EM PANOS CEGOS DE FACHADA (SEM PRESENÇA DE VÃOS), ESPESSURA DE 25 MM. AF_06/2014</v>
      </c>
      <c r="H83" s="370" t="str">
        <f>IF(E83="","",IFERROR(VLOOKUP(E83,'REFSINAPI 05'!$A$7:$F$12061,3,FALSE),VLOOKUP('ORÇAMENTO '!E83,'COMPOSIÇÃO '!$A$10:$J$355,10,FALSE)))</f>
        <v>M2</v>
      </c>
      <c r="I83" s="292">
        <f>ROUND(VLOOKUP(D83,'MEMORIAL DE CÁLCULO '!$D$18:$L$377,9,FALSE),2)</f>
        <v>15.07</v>
      </c>
      <c r="J83" s="243"/>
      <c r="K83" s="243">
        <f t="shared" si="6"/>
        <v>0</v>
      </c>
      <c r="L83" s="243">
        <f t="shared" si="7"/>
        <v>0</v>
      </c>
      <c r="M83" s="18"/>
      <c r="N83" s="17"/>
      <c r="O83" s="585"/>
    </row>
    <row r="84" spans="1:15" s="21" customFormat="1" ht="39.950000000000003" customHeight="1">
      <c r="A84" s="212"/>
      <c r="B84" s="212"/>
      <c r="C84" s="33"/>
      <c r="D84" s="41" t="s">
        <v>20769</v>
      </c>
      <c r="E84" s="294">
        <v>102492</v>
      </c>
      <c r="F84" s="319" t="s">
        <v>8332</v>
      </c>
      <c r="G84" s="286" t="str">
        <f>IF(E84="","",IFERROR(VLOOKUP(E84,'REFSINAPI 05'!$A$7:$F$12061,2,FALSE),VLOOKUP(E84,'COMPOSIÇÃO '!$A$10:$J$375,3,FALSE)))</f>
        <v>PINTURA DE PISO COM TINTA ACRÍLICA, APLICAÇÃO MANUAL, 3 DEMÃOS, INCLUSO FUNDO PREPARADOR. AF_05/2021</v>
      </c>
      <c r="H84" s="370" t="str">
        <f>IF(E84="","",IFERROR(VLOOKUP(E84,'REFSINAPI 05'!$A$7:$F$12061,3,FALSE),VLOOKUP('ORÇAMENTO '!E84,'COMPOSIÇÃO '!$A$10:$J$355,10,FALSE)))</f>
        <v>M2</v>
      </c>
      <c r="I84" s="292">
        <f>ROUND(VLOOKUP(D84,'MEMORIAL DE CÁLCULO '!$D$18:$L$377,9,FALSE),2)</f>
        <v>15.07</v>
      </c>
      <c r="J84" s="243"/>
      <c r="K84" s="243">
        <f t="shared" si="6"/>
        <v>0</v>
      </c>
      <c r="L84" s="243">
        <f t="shared" si="7"/>
        <v>0</v>
      </c>
      <c r="M84" s="18"/>
      <c r="N84" s="17"/>
      <c r="O84" s="585"/>
    </row>
    <row r="85" spans="1:15" s="21" customFormat="1" ht="39.950000000000003" customHeight="1">
      <c r="A85" s="212"/>
      <c r="B85" s="212"/>
      <c r="C85" s="33"/>
      <c r="D85" s="350" t="s">
        <v>20770</v>
      </c>
      <c r="E85" s="228">
        <v>92396</v>
      </c>
      <c r="F85" s="319" t="s">
        <v>8332</v>
      </c>
      <c r="G85" s="286" t="str">
        <f>IF(E85="","",IFERROR(VLOOKUP(E85,'REFSINAPI 05'!$A$7:$F$12061,2,FALSE),VLOOKUP(E85,'COMPOSIÇÃO '!$A$10:$J$375,3,FALSE)))</f>
        <v>EXECUÇÃO DE PASSEIO EM PISO INTERTRAVADO, COM BLOCO RETANGULAR COR NATURAL DE 20 X 10 CM, ESPESSURA 6 CM. AF_12/2015</v>
      </c>
      <c r="H85" s="370" t="str">
        <f>IF(E85="","",IFERROR(VLOOKUP(E85,'REFSINAPI 05'!$A$7:$F$12061,3,FALSE),VLOOKUP('ORÇAMENTO '!E85,'COMPOSIÇÃO '!$A$10:$J$355,10,FALSE)))</f>
        <v>M2</v>
      </c>
      <c r="I85" s="292">
        <f>VLOOKUP(D85,'MEMORIAL DE CÁLCULO '!$D$18:$L$377,9,FALSE)</f>
        <v>138</v>
      </c>
      <c r="J85" s="243"/>
      <c r="K85" s="243">
        <f t="shared" si="6"/>
        <v>0</v>
      </c>
      <c r="L85" s="243">
        <f t="shared" si="7"/>
        <v>0</v>
      </c>
      <c r="M85" s="18"/>
      <c r="N85" s="17"/>
      <c r="O85" s="585"/>
    </row>
    <row r="86" spans="1:15" s="21" customFormat="1" ht="15" customHeight="1">
      <c r="A86" s="35"/>
      <c r="B86" s="36"/>
      <c r="C86" s="36"/>
      <c r="D86" s="37"/>
      <c r="E86" s="245"/>
      <c r="F86" s="245"/>
      <c r="G86" s="245"/>
      <c r="H86" s="245"/>
      <c r="I86" s="300"/>
      <c r="J86" s="245"/>
      <c r="K86" s="245"/>
      <c r="L86" s="341"/>
      <c r="M86" s="18"/>
      <c r="N86" s="17"/>
      <c r="O86" s="585"/>
    </row>
    <row r="87" spans="1:15" s="21" customFormat="1" ht="15" customHeight="1">
      <c r="A87" s="241"/>
      <c r="B87" s="438"/>
      <c r="C87" s="438">
        <v>6</v>
      </c>
      <c r="D87" s="440"/>
      <c r="E87" s="315"/>
      <c r="F87" s="248"/>
      <c r="G87" s="379" t="s">
        <v>8345</v>
      </c>
      <c r="H87" s="248"/>
      <c r="I87" s="299"/>
      <c r="J87" s="248"/>
      <c r="K87" s="248"/>
      <c r="L87" s="342">
        <f>IFERROR(ROUND(SUM(L88:L120),2),"")</f>
        <v>0</v>
      </c>
      <c r="M87" s="18"/>
      <c r="N87" s="17" t="s">
        <v>23</v>
      </c>
      <c r="O87" s="585"/>
    </row>
    <row r="88" spans="1:15" s="21" customFormat="1" ht="87" customHeight="1">
      <c r="A88" s="33"/>
      <c r="B88" s="33"/>
      <c r="C88" s="212"/>
      <c r="D88" s="41" t="s">
        <v>29</v>
      </c>
      <c r="E88" s="318">
        <v>87496</v>
      </c>
      <c r="F88" s="319" t="s">
        <v>8332</v>
      </c>
      <c r="G88" s="286" t="str">
        <f>IF(E88="","",IFERROR(VLOOKUP(E88,'REFSINAPI 05'!$A$7:$F$12061,2,FALSE),VLOOKUP(E88,'COMPOSIÇÃO '!$A$10:$J$375,3,FALSE)))</f>
        <v>ALVENARIA DE VEDAÇÃO DE BLOCOS CERÂMICOS FURADOS NA HORIZONTAL DE 9X19X19CM (ESPESSURA 9CM) DE PAREDES COM ÁREA LÍQUIDA MENOR QUE 6M² SEM VÃOS E ARGAMASSA DE ASSENTAMENTO COM PREPARO MANUAL. AF_06/2014</v>
      </c>
      <c r="H88" s="370" t="str">
        <f>IF(E88="","",IFERROR(VLOOKUP(E88,'REFSINAPI 05'!$A$7:$F$12061,3,FALSE),VLOOKUP('ORÇAMENTO '!E88,'COMPOSIÇÃO '!$A$10:$J$355,10,FALSE)))</f>
        <v>M2</v>
      </c>
      <c r="I88" s="292">
        <f>VLOOKUP(D88,'MEMORIAL DE CÁLCULO '!$D$18:$L$377,9,FALSE)</f>
        <v>41.55</v>
      </c>
      <c r="J88" s="243"/>
      <c r="K88" s="243">
        <f t="shared" ref="K88:K110" si="8">ROUND(J88*(1+$J$5),2)</f>
        <v>0</v>
      </c>
      <c r="L88" s="243">
        <f t="shared" ref="L88:L120" si="9">ROUND(I88*K88,2)</f>
        <v>0</v>
      </c>
      <c r="M88" s="18"/>
      <c r="N88" s="17" t="s">
        <v>23</v>
      </c>
      <c r="O88" s="585"/>
    </row>
    <row r="89" spans="1:15" s="21" customFormat="1" ht="87" customHeight="1">
      <c r="A89" s="33"/>
      <c r="B89" s="33"/>
      <c r="C89" s="212"/>
      <c r="D89" s="41" t="s">
        <v>30</v>
      </c>
      <c r="E89" s="437">
        <v>96521</v>
      </c>
      <c r="F89" s="319" t="s">
        <v>8332</v>
      </c>
      <c r="G89" s="286" t="str">
        <f>IF(E89="","",IFERROR(VLOOKUP(E89,'REFSINAPI 05'!$A$7:$F$12061,2,FALSE),VLOOKUP(E89,'COMPOSIÇÃO '!$A$10:$J$375,3,FALSE)))</f>
        <v>ESCAVAÇÃO MECANIZADA PARA BLOCO DE COROAMENTO OU SAPATA, COM PREVISÃO DE FÔRMA, COM RETROESCAVADEIRA. AF_06/2017</v>
      </c>
      <c r="H89" s="370" t="str">
        <f>IF(E89="","",IFERROR(VLOOKUP(E89,'REFSINAPI 05'!$A$7:$F$12061,3,FALSE),VLOOKUP('ORÇAMENTO '!E89,'COMPOSIÇÃO '!$A$10:$J$355,10,FALSE)))</f>
        <v>M3</v>
      </c>
      <c r="I89" s="292">
        <f>VLOOKUP(D89,'MEMORIAL DE CÁLCULO '!$D$18:$L$377,9,FALSE)</f>
        <v>19.34</v>
      </c>
      <c r="J89" s="243"/>
      <c r="K89" s="243">
        <f t="shared" si="8"/>
        <v>0</v>
      </c>
      <c r="L89" s="243">
        <f t="shared" si="9"/>
        <v>0</v>
      </c>
      <c r="M89" s="18"/>
      <c r="N89" s="17"/>
      <c r="O89" s="585"/>
    </row>
    <row r="90" spans="1:15" s="21" customFormat="1" ht="87" customHeight="1">
      <c r="A90" s="33"/>
      <c r="B90" s="33"/>
      <c r="C90" s="212"/>
      <c r="D90" s="41" t="s">
        <v>31</v>
      </c>
      <c r="E90" s="437">
        <v>93382</v>
      </c>
      <c r="F90" s="319" t="s">
        <v>8332</v>
      </c>
      <c r="G90" s="286" t="str">
        <f>IF(E90="","",IFERROR(VLOOKUP(E90,'REFSINAPI 05'!$A$7:$F$12061,2,FALSE),VLOOKUP(E90,'COMPOSIÇÃO '!$A$10:$J$375,3,FALSE)))</f>
        <v>REATERRO MANUAL DE VALAS COM COMPACTAÇÃO MECANIZADA. AF_04/2016</v>
      </c>
      <c r="H90" s="370" t="str">
        <f>IF(E90="","",IFERROR(VLOOKUP(E90,'REFSINAPI 05'!$A$7:$F$12061,3,FALSE),VLOOKUP('ORÇAMENTO '!E90,'COMPOSIÇÃO '!$A$10:$J$355,10,FALSE)))</f>
        <v>M3</v>
      </c>
      <c r="I90" s="292">
        <f>VLOOKUP(D90,'MEMORIAL DE CÁLCULO '!$D$18:$L$377,9,FALSE)</f>
        <v>13.54</v>
      </c>
      <c r="J90" s="243"/>
      <c r="K90" s="243">
        <f t="shared" si="8"/>
        <v>0</v>
      </c>
      <c r="L90" s="243">
        <f t="shared" si="9"/>
        <v>0</v>
      </c>
      <c r="M90" s="18"/>
      <c r="N90" s="17"/>
      <c r="O90" s="585"/>
    </row>
    <row r="91" spans="1:15" s="21" customFormat="1" ht="87" customHeight="1">
      <c r="A91" s="33"/>
      <c r="B91" s="33"/>
      <c r="C91" s="212"/>
      <c r="D91" s="41" t="s">
        <v>32</v>
      </c>
      <c r="E91" s="437">
        <v>96532</v>
      </c>
      <c r="F91" s="319" t="s">
        <v>8332</v>
      </c>
      <c r="G91" s="286" t="str">
        <f>IF(E91="","",IFERROR(VLOOKUP(E91,'REFSINAPI 05'!$A$7:$F$12061,2,FALSE),VLOOKUP(E91,'COMPOSIÇÃO '!$A$10:$J$375,3,FALSE)))</f>
        <v>FABRICAÇÃO, MONTAGEM E DESMONTAGEM DE FÔRMA PARA SAPATA, EM MADEIRA SERRADA, E=25 MM, 2 UTILIZAÇÕES. AF_06/2017</v>
      </c>
      <c r="H91" s="370" t="str">
        <f>IF(E91="","",IFERROR(VLOOKUP(E91,'REFSINAPI 05'!$A$7:$F$12061,3,FALSE),VLOOKUP('ORÇAMENTO '!E91,'COMPOSIÇÃO '!$A$10:$J$355,10,FALSE)))</f>
        <v>M2</v>
      </c>
      <c r="I91" s="292">
        <f>VLOOKUP(D91,'MEMORIAL DE CÁLCULO '!$D$18:$L$377,9,FALSE)</f>
        <v>24</v>
      </c>
      <c r="J91" s="243"/>
      <c r="K91" s="243">
        <f t="shared" si="8"/>
        <v>0</v>
      </c>
      <c r="L91" s="243">
        <f t="shared" si="9"/>
        <v>0</v>
      </c>
      <c r="M91" s="18"/>
      <c r="N91" s="17"/>
      <c r="O91" s="585"/>
    </row>
    <row r="92" spans="1:15" s="21" customFormat="1" ht="87" customHeight="1">
      <c r="A92" s="33"/>
      <c r="B92" s="33"/>
      <c r="C92" s="212"/>
      <c r="D92" s="41" t="s">
        <v>33</v>
      </c>
      <c r="E92" s="437">
        <v>96545</v>
      </c>
      <c r="F92" s="319" t="s">
        <v>8332</v>
      </c>
      <c r="G92" s="286" t="str">
        <f>IF(E92="","",IFERROR(VLOOKUP(E92,'REFSINAPI 05'!$A$7:$F$12061,2,FALSE),VLOOKUP(E92,'COMPOSIÇÃO '!$A$10:$J$375,3,FALSE)))</f>
        <v>ARMAÇÃO DE BLOCO, VIGA BALDRAME OU SAPATA UTILIZANDO AÇO CA-50 DE 8 MM - MONTAGEM. AF_06/2017</v>
      </c>
      <c r="H92" s="370" t="str">
        <f>IF(E92="","",IFERROR(VLOOKUP(E92,'REFSINAPI 05'!$A$7:$F$12061,3,FALSE),VLOOKUP('ORÇAMENTO '!E92,'COMPOSIÇÃO '!$A$10:$J$355,10,FALSE)))</f>
        <v>KG</v>
      </c>
      <c r="I92" s="292">
        <f>VLOOKUP(D92,'MEMORIAL DE CÁLCULO '!$D$18:$L$377,9,FALSE)</f>
        <v>135.9</v>
      </c>
      <c r="J92" s="243"/>
      <c r="K92" s="243">
        <f t="shared" si="8"/>
        <v>0</v>
      </c>
      <c r="L92" s="243">
        <f t="shared" si="9"/>
        <v>0</v>
      </c>
      <c r="M92" s="18"/>
      <c r="N92" s="17"/>
      <c r="O92" s="585"/>
    </row>
    <row r="93" spans="1:15" s="21" customFormat="1" ht="87" customHeight="1">
      <c r="A93" s="33"/>
      <c r="B93" s="33"/>
      <c r="C93" s="212"/>
      <c r="D93" s="41" t="s">
        <v>34</v>
      </c>
      <c r="E93" s="437">
        <v>96558</v>
      </c>
      <c r="F93" s="319" t="s">
        <v>8332</v>
      </c>
      <c r="G93" s="286" t="str">
        <f>IF(E93="","",IFERROR(VLOOKUP(E93,'REFSINAPI 05'!$A$7:$F$12061,2,FALSE),VLOOKUP(E93,'COMPOSIÇÃO '!$A$10:$J$375,3,FALSE)))</f>
        <v>CONCRETAGEM DE SAPATAS, FCK 30 MPA, COM USO DE BOMBA  LANÇAMENTO, ADENSAMENTO E ACABAMENTO. AF_11/2016</v>
      </c>
      <c r="H93" s="370" t="str">
        <f>IF(E93="","",IFERROR(VLOOKUP(E93,'REFSINAPI 05'!$A$7:$F$12061,3,FALSE),VLOOKUP('ORÇAMENTO '!E93,'COMPOSIÇÃO '!$A$10:$J$355,10,FALSE)))</f>
        <v>M3</v>
      </c>
      <c r="I93" s="292">
        <f>VLOOKUP(D93,'MEMORIAL DE CÁLCULO '!$D$18:$L$377,9,FALSE)</f>
        <v>5.8</v>
      </c>
      <c r="J93" s="243"/>
      <c r="K93" s="243">
        <f t="shared" si="8"/>
        <v>0</v>
      </c>
      <c r="L93" s="243">
        <f t="shared" si="9"/>
        <v>0</v>
      </c>
      <c r="M93" s="18"/>
      <c r="N93" s="17"/>
      <c r="O93" s="585"/>
    </row>
    <row r="94" spans="1:15" s="21" customFormat="1" ht="87" customHeight="1">
      <c r="A94" s="33"/>
      <c r="B94" s="33"/>
      <c r="C94" s="212"/>
      <c r="D94" s="41" t="s">
        <v>35</v>
      </c>
      <c r="E94" s="437">
        <v>96533</v>
      </c>
      <c r="F94" s="319" t="s">
        <v>8332</v>
      </c>
      <c r="G94" s="286" t="str">
        <f>IF(E94="","",IFERROR(VLOOKUP(E94,'REFSINAPI 05'!$A$7:$F$12061,2,FALSE),VLOOKUP(E94,'COMPOSIÇÃO '!$A$10:$J$375,3,FALSE)))</f>
        <v>FABRICAÇÃO, MONTAGEM E DESMONTAGEM DE FÔRMA PARA VIGA BALDRAME, EM MADEIRA SERRADA, E=25 MM, 2 UTILIZAÇÕES. AF_06/2017</v>
      </c>
      <c r="H94" s="370" t="str">
        <f>IF(E94="","",IFERROR(VLOOKUP(E94,'REFSINAPI 05'!$A$7:$F$12061,3,FALSE),VLOOKUP('ORÇAMENTO '!E94,'COMPOSIÇÃO '!$A$10:$J$355,10,FALSE)))</f>
        <v>M2</v>
      </c>
      <c r="I94" s="292">
        <f>VLOOKUP(D94,'MEMORIAL DE CÁLCULO '!$D$18:$L$377,9,FALSE)</f>
        <v>87</v>
      </c>
      <c r="J94" s="243"/>
      <c r="K94" s="243">
        <f t="shared" si="8"/>
        <v>0</v>
      </c>
      <c r="L94" s="243">
        <f t="shared" si="9"/>
        <v>0</v>
      </c>
      <c r="M94" s="18"/>
      <c r="N94" s="17"/>
      <c r="O94" s="585"/>
    </row>
    <row r="95" spans="1:15" s="21" customFormat="1" ht="87" customHeight="1">
      <c r="A95" s="33"/>
      <c r="B95" s="33"/>
      <c r="C95" s="212"/>
      <c r="D95" s="41" t="s">
        <v>36</v>
      </c>
      <c r="E95" s="437">
        <v>92760</v>
      </c>
      <c r="F95" s="319" t="s">
        <v>8332</v>
      </c>
      <c r="G95" s="286" t="str">
        <f>IF(E95="","",IFERROR(VLOOKUP(E95,'REFSINAPI 05'!$A$7:$F$12061,2,FALSE),VLOOKUP(E95,'COMPOSIÇÃO '!$A$10:$J$375,3,FALSE)))</f>
        <v>ARMAÇÃO DE PILAR OU VIGA DE UMA ESTRUTURA CONVENCIONAL DE CONCRETO ARMADO EM UM EDIFÍCIO DE MÚLTIPLOS PAVIMENTOS UTILIZANDO AÇO CA-50 DE 6,3 MM - MONTAGEM. AF_12/2015</v>
      </c>
      <c r="H95" s="370" t="str">
        <f>IF(E95="","",IFERROR(VLOOKUP(E95,'REFSINAPI 05'!$A$7:$F$12061,3,FALSE),VLOOKUP('ORÇAMENTO '!E95,'COMPOSIÇÃO '!$A$10:$J$355,10,FALSE)))</f>
        <v>KG</v>
      </c>
      <c r="I95" s="292">
        <f>VLOOKUP(D95,'MEMORIAL DE CÁLCULO '!$D$18:$L$377,9,FALSE)</f>
        <v>99.9</v>
      </c>
      <c r="J95" s="243"/>
      <c r="K95" s="243">
        <f t="shared" si="8"/>
        <v>0</v>
      </c>
      <c r="L95" s="243">
        <f t="shared" si="9"/>
        <v>0</v>
      </c>
      <c r="M95" s="18"/>
      <c r="N95" s="17"/>
      <c r="O95" s="585"/>
    </row>
    <row r="96" spans="1:15" s="21" customFormat="1" ht="87" customHeight="1">
      <c r="A96" s="33"/>
      <c r="B96" s="33"/>
      <c r="C96" s="212"/>
      <c r="D96" s="41" t="s">
        <v>142</v>
      </c>
      <c r="E96" s="437">
        <v>92761</v>
      </c>
      <c r="F96" s="319" t="s">
        <v>8332</v>
      </c>
      <c r="G96" s="286" t="str">
        <f>IF(E96="","",IFERROR(VLOOKUP(E96,'REFSINAPI 05'!$A$7:$F$12061,2,FALSE),VLOOKUP(E96,'COMPOSIÇÃO '!$A$10:$J$375,3,FALSE)))</f>
        <v>ARMAÇÃO DE PILAR OU VIGA DE UMA ESTRUTURA CONVENCIONAL DE CONCRETO ARMADO EM UM EDIFÍCIO DE MÚLTIPLOS PAVIMENTOS UTILIZANDO AÇO CA-50 DE 8,0 MM - MONTAGEM. AF_12/2015</v>
      </c>
      <c r="H96" s="370" t="str">
        <f>IF(E96="","",IFERROR(VLOOKUP(E96,'REFSINAPI 05'!$A$7:$F$12061,3,FALSE),VLOOKUP('ORÇAMENTO '!E96,'COMPOSIÇÃO '!$A$10:$J$355,10,FALSE)))</f>
        <v>KG</v>
      </c>
      <c r="I96" s="292">
        <f>VLOOKUP(D96,'MEMORIAL DE CÁLCULO '!$D$18:$L$377,9,FALSE)</f>
        <v>52.7</v>
      </c>
      <c r="J96" s="243"/>
      <c r="K96" s="243">
        <f t="shared" si="8"/>
        <v>0</v>
      </c>
      <c r="L96" s="243">
        <f t="shared" si="9"/>
        <v>0</v>
      </c>
      <c r="M96" s="18"/>
      <c r="N96" s="17"/>
      <c r="O96" s="585"/>
    </row>
    <row r="97" spans="1:15" s="21" customFormat="1" ht="87" customHeight="1">
      <c r="A97" s="33"/>
      <c r="B97" s="33"/>
      <c r="C97" s="212"/>
      <c r="D97" s="41" t="s">
        <v>8335</v>
      </c>
      <c r="E97" s="437">
        <v>92762</v>
      </c>
      <c r="F97" s="319" t="s">
        <v>8332</v>
      </c>
      <c r="G97" s="286" t="str">
        <f>IF(E97="","",IFERROR(VLOOKUP(E97,'REFSINAPI 05'!$A$7:$F$12061,2,FALSE),VLOOKUP(E97,'COMPOSIÇÃO '!$A$10:$J$375,3,FALSE)))</f>
        <v>ARMAÇÃO DE PILAR OU VIGA DE UMA ESTRUTURA CONVENCIONAL DE CONCRETO ARMADO EM UM EDIFÍCIO DE MÚLTIPLOS PAVIMENTOS UTILIZANDO AÇO CA-50 DE 10,0 MM - MONTAGEM. AF_12/2015</v>
      </c>
      <c r="H97" s="370" t="str">
        <f>IF(E97="","",IFERROR(VLOOKUP(E97,'REFSINAPI 05'!$A$7:$F$12061,3,FALSE),VLOOKUP('ORÇAMENTO '!E97,'COMPOSIÇÃO '!$A$10:$J$355,10,FALSE)))</f>
        <v>KG</v>
      </c>
      <c r="I97" s="292">
        <f>VLOOKUP(D97,'MEMORIAL DE CÁLCULO '!$D$18:$L$377,9,FALSE)</f>
        <v>34.200000000000003</v>
      </c>
      <c r="J97" s="243"/>
      <c r="K97" s="243">
        <f t="shared" si="8"/>
        <v>0</v>
      </c>
      <c r="L97" s="243">
        <f t="shared" si="9"/>
        <v>0</v>
      </c>
      <c r="M97" s="18"/>
      <c r="N97" s="17"/>
      <c r="O97" s="585"/>
    </row>
    <row r="98" spans="1:15" s="21" customFormat="1" ht="87" customHeight="1">
      <c r="A98" s="33"/>
      <c r="B98" s="33"/>
      <c r="C98" s="212"/>
      <c r="D98" s="41" t="s">
        <v>15999</v>
      </c>
      <c r="E98" s="437">
        <v>92759</v>
      </c>
      <c r="F98" s="319" t="s">
        <v>8332</v>
      </c>
      <c r="G98" s="286" t="str">
        <f>IF(E98="","",IFERROR(VLOOKUP(E98,'REFSINAPI 05'!$A$7:$F$12061,2,FALSE),VLOOKUP(E98,'COMPOSIÇÃO '!$A$10:$J$375,3,FALSE)))</f>
        <v>ARMAÇÃO DE PILAR OU VIGA DE UMA ESTRUTURA CONVENCIONAL DE CONCRETO ARMADO EM UM EDIFÍCIO DE MÚLTIPLOS PAVIMENTOS UTILIZANDO AÇO CA-60 DE 5,0 MM - MONTAGEM. AF_12/2015</v>
      </c>
      <c r="H98" s="370" t="str">
        <f>IF(E98="","",IFERROR(VLOOKUP(E98,'REFSINAPI 05'!$A$7:$F$12061,3,FALSE),VLOOKUP('ORÇAMENTO '!E98,'COMPOSIÇÃO '!$A$10:$J$355,10,FALSE)))</f>
        <v>KG</v>
      </c>
      <c r="I98" s="292">
        <f>VLOOKUP(D98,'MEMORIAL DE CÁLCULO '!$D$18:$L$377,9,FALSE)</f>
        <v>69.5</v>
      </c>
      <c r="J98" s="243"/>
      <c r="K98" s="243">
        <f t="shared" si="8"/>
        <v>0</v>
      </c>
      <c r="L98" s="243">
        <f t="shared" si="9"/>
        <v>0</v>
      </c>
      <c r="M98" s="18"/>
      <c r="N98" s="17"/>
      <c r="O98" s="585"/>
    </row>
    <row r="99" spans="1:15" s="21" customFormat="1" ht="87" customHeight="1">
      <c r="A99" s="33"/>
      <c r="B99" s="33"/>
      <c r="C99" s="212"/>
      <c r="D99" s="41" t="s">
        <v>20771</v>
      </c>
      <c r="E99" s="437">
        <v>92725</v>
      </c>
      <c r="F99" s="319" t="s">
        <v>8332</v>
      </c>
      <c r="G99" s="286" t="str">
        <f>IF(E99="","",IFERROR(VLOOKUP(E99,'REFSINAPI 05'!$A$7:$F$12061,2,FALSE),VLOOKUP(E99,'COMPOSIÇÃO '!$A$10:$J$375,3,FALSE)))</f>
        <v>CONCRETAGEM DE VIGAS E LAJES, FCK=20 MPA, PARA LAJES MACIÇAS OU NERVURADAS COM USO DE BOMBA EM EDIFICAÇÃO COM ÁREA MÉDIA DE LAJES MENOR OU IGUAL A 20 M² - LANÇAMENTO, ADENSAMENTO E ACABAMENTO. AF_12/2015</v>
      </c>
      <c r="H99" s="370" t="str">
        <f>IF(E99="","",IFERROR(VLOOKUP(E99,'REFSINAPI 05'!$A$7:$F$12061,3,FALSE),VLOOKUP('ORÇAMENTO '!E99,'COMPOSIÇÃO '!$A$10:$J$355,10,FALSE)))</f>
        <v>M3</v>
      </c>
      <c r="I99" s="292">
        <f>VLOOKUP(D99,'MEMORIAL DE CÁLCULO '!$D$18:$L$377,9,FALSE)</f>
        <v>5.5</v>
      </c>
      <c r="J99" s="243"/>
      <c r="K99" s="243">
        <f t="shared" si="8"/>
        <v>0</v>
      </c>
      <c r="L99" s="243">
        <f t="shared" si="9"/>
        <v>0</v>
      </c>
      <c r="M99" s="18"/>
      <c r="N99" s="17"/>
      <c r="O99" s="585"/>
    </row>
    <row r="100" spans="1:15" s="21" customFormat="1" ht="87" customHeight="1">
      <c r="A100" s="33"/>
      <c r="B100" s="33"/>
      <c r="C100" s="212"/>
      <c r="D100" s="41" t="s">
        <v>20772</v>
      </c>
      <c r="E100" s="437">
        <v>92269</v>
      </c>
      <c r="F100" s="319" t="s">
        <v>8332</v>
      </c>
      <c r="G100" s="286" t="str">
        <f>IF(E100="","",IFERROR(VLOOKUP(E100,'REFSINAPI 05'!$A$7:$F$12061,2,FALSE),VLOOKUP(E100,'COMPOSIÇÃO '!$A$10:$J$375,3,FALSE)))</f>
        <v>FABRICAÇÃO DE FÔRMA PARA PILARES E ESTRUTURAS SIMILARES, EM MADEIRA SERRADA, E=25 MM. AF_09/2020</v>
      </c>
      <c r="H100" s="370" t="str">
        <f>IF(E100="","",IFERROR(VLOOKUP(E100,'REFSINAPI 05'!$A$7:$F$12061,3,FALSE),VLOOKUP('ORÇAMENTO '!E100,'COMPOSIÇÃO '!$A$10:$J$355,10,FALSE)))</f>
        <v>M2</v>
      </c>
      <c r="I100" s="292">
        <f>VLOOKUP(D100,'MEMORIAL DE CÁLCULO '!$D$18:$L$377,9,FALSE)</f>
        <v>18.899999999999999</v>
      </c>
      <c r="J100" s="243"/>
      <c r="K100" s="243">
        <f t="shared" si="8"/>
        <v>0</v>
      </c>
      <c r="L100" s="243">
        <f t="shared" si="9"/>
        <v>0</v>
      </c>
      <c r="M100" s="18"/>
      <c r="N100" s="17"/>
      <c r="O100" s="585"/>
    </row>
    <row r="101" spans="1:15" s="21" customFormat="1" ht="87" customHeight="1">
      <c r="A101" s="33"/>
      <c r="B101" s="33"/>
      <c r="C101" s="212"/>
      <c r="D101" s="41" t="s">
        <v>20773</v>
      </c>
      <c r="E101" s="437">
        <v>92762</v>
      </c>
      <c r="F101" s="319" t="s">
        <v>8332</v>
      </c>
      <c r="G101" s="286" t="str">
        <f>IF(E101="","",IFERROR(VLOOKUP(E101,'REFSINAPI 05'!$A$7:$F$12061,2,FALSE),VLOOKUP(E101,'COMPOSIÇÃO '!$A$10:$J$375,3,FALSE)))</f>
        <v>ARMAÇÃO DE PILAR OU VIGA DE UMA ESTRUTURA CONVENCIONAL DE CONCRETO ARMADO EM UM EDIFÍCIO DE MÚLTIPLOS PAVIMENTOS UTILIZANDO AÇO CA-50 DE 10,0 MM - MONTAGEM. AF_12/2015</v>
      </c>
      <c r="H101" s="370" t="str">
        <f>IF(E101="","",IFERROR(VLOOKUP(E101,'REFSINAPI 05'!$A$7:$F$12061,3,FALSE),VLOOKUP('ORÇAMENTO '!E101,'COMPOSIÇÃO '!$A$10:$J$355,10,FALSE)))</f>
        <v>KG</v>
      </c>
      <c r="I101" s="292">
        <f>VLOOKUP(D101,'MEMORIAL DE CÁLCULO '!$D$18:$L$377,9,FALSE)</f>
        <v>71</v>
      </c>
      <c r="J101" s="243"/>
      <c r="K101" s="243">
        <f t="shared" si="8"/>
        <v>0</v>
      </c>
      <c r="L101" s="243">
        <f t="shared" si="9"/>
        <v>0</v>
      </c>
      <c r="M101" s="18"/>
      <c r="N101" s="17"/>
      <c r="O101" s="585"/>
    </row>
    <row r="102" spans="1:15" s="21" customFormat="1" ht="47.25" customHeight="1">
      <c r="A102" s="33"/>
      <c r="B102" s="33"/>
      <c r="C102" s="212"/>
      <c r="D102" s="41" t="s">
        <v>20774</v>
      </c>
      <c r="E102" s="437">
        <v>92759</v>
      </c>
      <c r="F102" s="319" t="s">
        <v>8332</v>
      </c>
      <c r="G102" s="286" t="str">
        <f>IF(E102="","",IFERROR(VLOOKUP(E102,'REFSINAPI 05'!$A$7:$F$12061,2,FALSE),VLOOKUP(E102,'COMPOSIÇÃO '!$A$10:$J$375,3,FALSE)))</f>
        <v>ARMAÇÃO DE PILAR OU VIGA DE UMA ESTRUTURA CONVENCIONAL DE CONCRETO ARMADO EM UM EDIFÍCIO DE MÚLTIPLOS PAVIMENTOS UTILIZANDO AÇO CA-60 DE 5,0 MM - MONTAGEM. AF_12/2015</v>
      </c>
      <c r="H102" s="370" t="str">
        <f>IF(E102="","",IFERROR(VLOOKUP(E102,'REFSINAPI 05'!$A$7:$F$12061,3,FALSE),VLOOKUP('ORÇAMENTO '!E102,'COMPOSIÇÃO '!$A$10:$J$355,10,FALSE)))</f>
        <v>KG</v>
      </c>
      <c r="I102" s="292">
        <f>VLOOKUP(D102,'MEMORIAL DE CÁLCULO '!$D$18:$L$377,9,FALSE)</f>
        <v>28.7</v>
      </c>
      <c r="J102" s="243"/>
      <c r="K102" s="243">
        <f t="shared" si="8"/>
        <v>0</v>
      </c>
      <c r="L102" s="243">
        <f t="shared" si="9"/>
        <v>0</v>
      </c>
      <c r="M102" s="18"/>
      <c r="N102" s="17"/>
      <c r="O102" s="585"/>
    </row>
    <row r="103" spans="1:15" s="21" customFormat="1" ht="87" customHeight="1">
      <c r="A103" s="33"/>
      <c r="B103" s="33"/>
      <c r="C103" s="212"/>
      <c r="D103" s="41" t="s">
        <v>20775</v>
      </c>
      <c r="E103" s="437">
        <v>92720</v>
      </c>
      <c r="F103" s="319" t="s">
        <v>8332</v>
      </c>
      <c r="G103" s="286" t="str">
        <f>IF(E103="","",IFERROR(VLOOKUP(E103,'REFSINAPI 05'!$A$7:$F$12061,2,FALSE),VLOOKUP(E103,'COMPOSIÇÃO '!$A$10:$J$375,3,FALSE)))</f>
        <v>CONCRETAGEM DE PILARES, FCK = 25 MPA, COM USO DE BOMBA EM EDIFICAÇÃO COM SEÇÃO MÉDIA DE PILARES MENOR OU IGUAL A 0,25 M² - LANÇAMENTO, ADENSAMENTO E ACABAMENTO. AF_12/2015</v>
      </c>
      <c r="H103" s="370" t="str">
        <f>IF(E103="","",IFERROR(VLOOKUP(E103,'REFSINAPI 05'!$A$7:$F$12061,3,FALSE),VLOOKUP('ORÇAMENTO '!E103,'COMPOSIÇÃO '!$A$10:$J$355,10,FALSE)))</f>
        <v>M3</v>
      </c>
      <c r="I103" s="292">
        <f>VLOOKUP(D103,'MEMORIAL DE CÁLCULO '!$D$18:$L$377,9,FALSE)</f>
        <v>0.95</v>
      </c>
      <c r="J103" s="243"/>
      <c r="K103" s="243">
        <f t="shared" si="8"/>
        <v>0</v>
      </c>
      <c r="L103" s="243">
        <f t="shared" si="9"/>
        <v>0</v>
      </c>
      <c r="M103" s="18"/>
      <c r="N103" s="17"/>
      <c r="O103" s="585"/>
    </row>
    <row r="104" spans="1:15" s="21" customFormat="1" ht="87" customHeight="1">
      <c r="A104" s="33"/>
      <c r="B104" s="33"/>
      <c r="C104" s="212"/>
      <c r="D104" s="41" t="s">
        <v>20776</v>
      </c>
      <c r="E104" s="437">
        <v>92270</v>
      </c>
      <c r="F104" s="319" t="s">
        <v>8332</v>
      </c>
      <c r="G104" s="286" t="str">
        <f>IF(E104="","",IFERROR(VLOOKUP(E104,'REFSINAPI 05'!$A$7:$F$12061,2,FALSE),VLOOKUP(E104,'COMPOSIÇÃO '!$A$10:$J$375,3,FALSE)))</f>
        <v>FABRICAÇÃO DE FÔRMA PARA VIGAS, COM MADEIRA SERRADA, E = 25 MM. AF_09/2020</v>
      </c>
      <c r="H104" s="370" t="str">
        <f>IF(E104="","",IFERROR(VLOOKUP(E104,'REFSINAPI 05'!$A$7:$F$12061,3,FALSE),VLOOKUP('ORÇAMENTO '!E104,'COMPOSIÇÃO '!$A$10:$J$355,10,FALSE)))</f>
        <v>M2</v>
      </c>
      <c r="I104" s="292">
        <f>VLOOKUP(D104,'MEMORIAL DE CÁLCULO '!$D$18:$L$377,9,FALSE)</f>
        <v>45.5</v>
      </c>
      <c r="J104" s="243"/>
      <c r="K104" s="243">
        <f t="shared" si="8"/>
        <v>0</v>
      </c>
      <c r="L104" s="243">
        <f t="shared" si="9"/>
        <v>0</v>
      </c>
      <c r="M104" s="18"/>
      <c r="N104" s="17"/>
      <c r="O104" s="585"/>
    </row>
    <row r="105" spans="1:15" s="21" customFormat="1" ht="87" customHeight="1">
      <c r="A105" s="33"/>
      <c r="B105" s="33"/>
      <c r="C105" s="212"/>
      <c r="D105" s="41" t="s">
        <v>20777</v>
      </c>
      <c r="E105" s="437">
        <v>92760</v>
      </c>
      <c r="F105" s="319" t="s">
        <v>8332</v>
      </c>
      <c r="G105" s="286" t="str">
        <f>IF(E105="","",IFERROR(VLOOKUP(E105,'REFSINAPI 05'!$A$7:$F$12061,2,FALSE),VLOOKUP(E105,'COMPOSIÇÃO '!$A$10:$J$375,3,FALSE)))</f>
        <v>ARMAÇÃO DE PILAR OU VIGA DE UMA ESTRUTURA CONVENCIONAL DE CONCRETO ARMADO EM UM EDIFÍCIO DE MÚLTIPLOS PAVIMENTOS UTILIZANDO AÇO CA-50 DE 6,3 MM - MONTAGEM. AF_12/2015</v>
      </c>
      <c r="H105" s="370" t="str">
        <f>IF(E105="","",IFERROR(VLOOKUP(E105,'REFSINAPI 05'!$A$7:$F$12061,3,FALSE),VLOOKUP('ORÇAMENTO '!E105,'COMPOSIÇÃO '!$A$10:$J$355,10,FALSE)))</f>
        <v>KG</v>
      </c>
      <c r="I105" s="292">
        <f>VLOOKUP(D105,'MEMORIAL DE CÁLCULO '!$D$18:$L$377,9,FALSE)</f>
        <v>90.8</v>
      </c>
      <c r="J105" s="243"/>
      <c r="K105" s="243">
        <f t="shared" si="8"/>
        <v>0</v>
      </c>
      <c r="L105" s="243">
        <f t="shared" si="9"/>
        <v>0</v>
      </c>
      <c r="M105" s="18"/>
      <c r="N105" s="17"/>
      <c r="O105" s="585"/>
    </row>
    <row r="106" spans="1:15" s="21" customFormat="1" ht="87" customHeight="1">
      <c r="A106" s="33"/>
      <c r="B106" s="33"/>
      <c r="C106" s="212"/>
      <c r="D106" s="41" t="s">
        <v>20778</v>
      </c>
      <c r="E106" s="437">
        <v>92759</v>
      </c>
      <c r="F106" s="319" t="s">
        <v>8332</v>
      </c>
      <c r="G106" s="286" t="str">
        <f>IF(E106="","",IFERROR(VLOOKUP(E106,'REFSINAPI 05'!$A$7:$F$12061,2,FALSE),VLOOKUP(E106,'COMPOSIÇÃO '!$A$10:$J$375,3,FALSE)))</f>
        <v>ARMAÇÃO DE PILAR OU VIGA DE UMA ESTRUTURA CONVENCIONAL DE CONCRETO ARMADO EM UM EDIFÍCIO DE MÚLTIPLOS PAVIMENTOS UTILIZANDO AÇO CA-60 DE 5,0 MM - MONTAGEM. AF_12/2015</v>
      </c>
      <c r="H106" s="370" t="str">
        <f>IF(E106="","",IFERROR(VLOOKUP(E106,'REFSINAPI 05'!$A$7:$F$12061,3,FALSE),VLOOKUP('ORÇAMENTO '!E106,'COMPOSIÇÃO '!$A$10:$J$355,10,FALSE)))</f>
        <v>KG</v>
      </c>
      <c r="I106" s="292">
        <f>VLOOKUP(D106,'MEMORIAL DE CÁLCULO '!$D$18:$L$377,9,FALSE)</f>
        <v>49.6</v>
      </c>
      <c r="J106" s="243"/>
      <c r="K106" s="243">
        <f t="shared" si="8"/>
        <v>0</v>
      </c>
      <c r="L106" s="243">
        <f t="shared" si="9"/>
        <v>0</v>
      </c>
      <c r="M106" s="18"/>
      <c r="N106" s="17"/>
      <c r="O106" s="585"/>
    </row>
    <row r="107" spans="1:15" s="21" customFormat="1" ht="87" customHeight="1">
      <c r="A107" s="33"/>
      <c r="B107" s="33"/>
      <c r="C107" s="212"/>
      <c r="D107" s="41" t="s">
        <v>20779</v>
      </c>
      <c r="E107" s="437">
        <v>92725</v>
      </c>
      <c r="F107" s="319" t="s">
        <v>8332</v>
      </c>
      <c r="G107" s="286" t="str">
        <f>IF(E107="","",IFERROR(VLOOKUP(E107,'REFSINAPI 05'!$A$7:$F$12061,2,FALSE),VLOOKUP(E107,'COMPOSIÇÃO '!$A$10:$J$375,3,FALSE)))</f>
        <v>CONCRETAGEM DE VIGAS E LAJES, FCK=20 MPA, PARA LAJES MACIÇAS OU NERVURADAS COM USO DE BOMBA EM EDIFICAÇÃO COM ÁREA MÉDIA DE LAJES MENOR OU IGUAL A 20 M² - LANÇAMENTO, ADENSAMENTO E ACABAMENTO. AF_12/2015</v>
      </c>
      <c r="H107" s="370" t="str">
        <f>IF(E107="","",IFERROR(VLOOKUP(E107,'REFSINAPI 05'!$A$7:$F$12061,3,FALSE),VLOOKUP('ORÇAMENTO '!E107,'COMPOSIÇÃO '!$A$10:$J$355,10,FALSE)))</f>
        <v>M3</v>
      </c>
      <c r="I107" s="292">
        <f>VLOOKUP(D107,'MEMORIAL DE CÁLCULO '!$D$18:$L$377,9,FALSE)</f>
        <v>2.73</v>
      </c>
      <c r="J107" s="243"/>
      <c r="K107" s="243">
        <f t="shared" si="8"/>
        <v>0</v>
      </c>
      <c r="L107" s="243">
        <f t="shared" si="9"/>
        <v>0</v>
      </c>
      <c r="M107" s="18"/>
      <c r="N107" s="17"/>
      <c r="O107" s="585"/>
    </row>
    <row r="108" spans="1:15" s="21" customFormat="1" ht="87" customHeight="1">
      <c r="A108" s="33"/>
      <c r="B108" s="33"/>
      <c r="C108" s="212"/>
      <c r="D108" s="41" t="s">
        <v>20780</v>
      </c>
      <c r="E108" s="437">
        <v>92269</v>
      </c>
      <c r="F108" s="319" t="s">
        <v>8332</v>
      </c>
      <c r="G108" s="286" t="str">
        <f>IF(E108="","",IFERROR(VLOOKUP(E108,'REFSINAPI 05'!$A$7:$F$12061,2,FALSE),VLOOKUP(E108,'COMPOSIÇÃO '!$A$10:$J$375,3,FALSE)))</f>
        <v>FABRICAÇÃO DE FÔRMA PARA PILARES E ESTRUTURAS SIMILARES, EM MADEIRA SERRADA, E=25 MM. AF_09/2020</v>
      </c>
      <c r="H108" s="370" t="str">
        <f>IF(E108="","",IFERROR(VLOOKUP(E108,'REFSINAPI 05'!$A$7:$F$12061,3,FALSE),VLOOKUP('ORÇAMENTO '!E108,'COMPOSIÇÃO '!$A$10:$J$355,10,FALSE)))</f>
        <v>M2</v>
      </c>
      <c r="I108" s="292">
        <f>VLOOKUP(D108,'MEMORIAL DE CÁLCULO '!$D$18:$L$377,9,FALSE)</f>
        <v>14.1</v>
      </c>
      <c r="J108" s="243"/>
      <c r="K108" s="243">
        <f t="shared" si="8"/>
        <v>0</v>
      </c>
      <c r="L108" s="243">
        <f t="shared" si="9"/>
        <v>0</v>
      </c>
      <c r="M108" s="18"/>
      <c r="N108" s="17"/>
      <c r="O108" s="585"/>
    </row>
    <row r="109" spans="1:15" s="21" customFormat="1" ht="87" customHeight="1">
      <c r="A109" s="33"/>
      <c r="B109" s="33"/>
      <c r="C109" s="212"/>
      <c r="D109" s="41" t="s">
        <v>21218</v>
      </c>
      <c r="E109" s="437">
        <v>92762</v>
      </c>
      <c r="F109" s="319" t="s">
        <v>8332</v>
      </c>
      <c r="G109" s="286" t="str">
        <f>IF(E109="","",IFERROR(VLOOKUP(E109,'REFSINAPI 05'!$A$7:$F$12061,2,FALSE),VLOOKUP(E109,'COMPOSIÇÃO '!$A$10:$J$375,3,FALSE)))</f>
        <v>ARMAÇÃO DE PILAR OU VIGA DE UMA ESTRUTURA CONVENCIONAL DE CONCRETO ARMADO EM UM EDIFÍCIO DE MÚLTIPLOS PAVIMENTOS UTILIZANDO AÇO CA-50 DE 10,0 MM - MONTAGEM. AF_12/2015</v>
      </c>
      <c r="H109" s="370" t="str">
        <f>IF(E109="","",IFERROR(VLOOKUP(E109,'REFSINAPI 05'!$A$7:$F$12061,3,FALSE),VLOOKUP('ORÇAMENTO '!E109,'COMPOSIÇÃO '!$A$10:$J$355,10,FALSE)))</f>
        <v>KG</v>
      </c>
      <c r="I109" s="292">
        <f>VLOOKUP(D109,'MEMORIAL DE CÁLCULO '!$D$18:$L$377,9,FALSE)</f>
        <v>42</v>
      </c>
      <c r="J109" s="243"/>
      <c r="K109" s="243">
        <f t="shared" si="8"/>
        <v>0</v>
      </c>
      <c r="L109" s="243">
        <f t="shared" si="9"/>
        <v>0</v>
      </c>
      <c r="M109" s="18"/>
      <c r="N109" s="17"/>
      <c r="O109" s="585"/>
    </row>
    <row r="110" spans="1:15" s="21" customFormat="1" ht="87" customHeight="1">
      <c r="A110" s="33"/>
      <c r="B110" s="33"/>
      <c r="C110" s="212"/>
      <c r="D110" s="41" t="s">
        <v>21219</v>
      </c>
      <c r="E110" s="437">
        <v>92759</v>
      </c>
      <c r="F110" s="319" t="s">
        <v>8332</v>
      </c>
      <c r="G110" s="286" t="str">
        <f>IF(E110="","",IFERROR(VLOOKUP(E110,'REFSINAPI 05'!$A$7:$F$12061,2,FALSE),VLOOKUP(E110,'COMPOSIÇÃO '!$A$10:$J$375,3,FALSE)))</f>
        <v>ARMAÇÃO DE PILAR OU VIGA DE UMA ESTRUTURA CONVENCIONAL DE CONCRETO ARMADO EM UM EDIFÍCIO DE MÚLTIPLOS PAVIMENTOS UTILIZANDO AÇO CA-60 DE 5,0 MM - MONTAGEM. AF_12/2015</v>
      </c>
      <c r="H110" s="370" t="str">
        <f>IF(E110="","",IFERROR(VLOOKUP(E110,'REFSINAPI 05'!$A$7:$F$12061,3,FALSE),VLOOKUP('ORÇAMENTO '!E110,'COMPOSIÇÃO '!$A$10:$J$355,10,FALSE)))</f>
        <v>KG</v>
      </c>
      <c r="I110" s="292">
        <f>VLOOKUP(D110,'MEMORIAL DE CÁLCULO '!$D$18:$L$377,9,FALSE)</f>
        <v>21</v>
      </c>
      <c r="J110" s="243"/>
      <c r="K110" s="243">
        <f t="shared" si="8"/>
        <v>0</v>
      </c>
      <c r="L110" s="243">
        <f t="shared" si="9"/>
        <v>0</v>
      </c>
      <c r="M110" s="18"/>
      <c r="N110" s="17"/>
      <c r="O110" s="585"/>
    </row>
    <row r="111" spans="1:15" s="21" customFormat="1" ht="81" customHeight="1">
      <c r="A111" s="33"/>
      <c r="B111" s="33"/>
      <c r="C111" s="33"/>
      <c r="D111" s="41" t="s">
        <v>21220</v>
      </c>
      <c r="E111" s="294">
        <v>92720</v>
      </c>
      <c r="F111" s="319" t="s">
        <v>8332</v>
      </c>
      <c r="G111" s="286" t="str">
        <f>IF(E111="","",IFERROR(VLOOKUP(E111,'REFSINAPI 05'!$A$7:$F$12061,2,FALSE),VLOOKUP(E111,'COMPOSIÇÃO '!$A$10:$J$375,3,FALSE)))</f>
        <v>CONCRETAGEM DE PILARES, FCK = 25 MPA, COM USO DE BOMBA EM EDIFICAÇÃO COM SEÇÃO MÉDIA DE PILARES MENOR OU IGUAL A 0,25 M² - LANÇAMENTO, ADENSAMENTO E ACABAMENTO. AF_12/2015</v>
      </c>
      <c r="H111" s="370" t="str">
        <f>IF(E111="","",IFERROR(VLOOKUP(E111,'REFSINAPI 05'!$A$7:$F$12061,3,FALSE),VLOOKUP('ORÇAMENTO '!E111,'COMPOSIÇÃO '!$A$10:$J$355,10,FALSE)))</f>
        <v>M3</v>
      </c>
      <c r="I111" s="292">
        <f>VLOOKUP(D111,'MEMORIAL DE CÁLCULO '!$D$18:$L$377,9,FALSE)</f>
        <v>0.71</v>
      </c>
      <c r="J111" s="243"/>
      <c r="K111" s="243">
        <f>ROUND(J111*(1+$J$5),2)</f>
        <v>0</v>
      </c>
      <c r="L111" s="243">
        <f t="shared" si="9"/>
        <v>0</v>
      </c>
      <c r="M111" s="18"/>
      <c r="N111" s="17" t="s">
        <v>23</v>
      </c>
      <c r="O111" s="585"/>
    </row>
    <row r="112" spans="1:15" s="21" customFormat="1" ht="81" customHeight="1">
      <c r="A112" s="33"/>
      <c r="B112" s="33"/>
      <c r="C112" s="33"/>
      <c r="D112" s="41" t="s">
        <v>21221</v>
      </c>
      <c r="E112" s="294">
        <v>92267</v>
      </c>
      <c r="F112" s="319" t="s">
        <v>8332</v>
      </c>
      <c r="G112" s="286" t="str">
        <f>IF(E112="","",IFERROR(VLOOKUP(E112,'REFSINAPI 05'!$A$7:$F$12061,2,FALSE),VLOOKUP(E112,'COMPOSIÇÃO '!$A$10:$J$375,3,FALSE)))</f>
        <v>FABRICAÇÃO DE FÔRMA PARA LAJES, EM CHAPA DE MADEIRA COMPENSADA RESINADA, E = 17 MM. AF_09/2020</v>
      </c>
      <c r="H112" s="370" t="str">
        <f>IF(E112="","",IFERROR(VLOOKUP(E112,'REFSINAPI 05'!$A$7:$F$12061,3,FALSE),VLOOKUP('ORÇAMENTO '!E112,'COMPOSIÇÃO '!$A$10:$J$355,10,FALSE)))</f>
        <v>M2</v>
      </c>
      <c r="I112" s="292">
        <f>VLOOKUP(D112,'MEMORIAL DE CÁLCULO '!$D$18:$L$377,9,FALSE)</f>
        <v>320.38</v>
      </c>
      <c r="J112" s="243"/>
      <c r="K112" s="243">
        <f>ROUND(J112*(1+$J$5),2)</f>
        <v>0</v>
      </c>
      <c r="L112" s="243">
        <f t="shared" ref="L112" si="10">ROUND(I112*K112,2)</f>
        <v>0</v>
      </c>
      <c r="M112" s="18"/>
      <c r="N112" s="17"/>
      <c r="O112" s="585"/>
    </row>
    <row r="113" spans="1:15" s="21" customFormat="1" ht="75.75" customHeight="1">
      <c r="A113" s="33"/>
      <c r="B113" s="33"/>
      <c r="C113" s="33"/>
      <c r="D113" s="41" t="s">
        <v>21222</v>
      </c>
      <c r="E113" s="294">
        <v>92762</v>
      </c>
      <c r="F113" s="319" t="s">
        <v>8332</v>
      </c>
      <c r="G113" s="286" t="str">
        <f>IF(E113="","",IFERROR(VLOOKUP(E113,'REFSINAPI 05'!$A$7:$F$12061,2,FALSE),VLOOKUP(E113,'COMPOSIÇÃO '!$A$10:$J$375,3,FALSE)))</f>
        <v>ARMAÇÃO DE PILAR OU VIGA DE UMA ESTRUTURA CONVENCIONAL DE CONCRETO ARMADO EM UM EDIFÍCIO DE MÚLTIPLOS PAVIMENTOS UTILIZANDO AÇO CA-50 DE 10,0 MM - MONTAGEM. AF_12/2015</v>
      </c>
      <c r="H113" s="370" t="str">
        <f>IF(E113="","",IFERROR(VLOOKUP(E113,'REFSINAPI 05'!$A$7:$F$12061,3,FALSE),VLOOKUP('ORÇAMENTO '!E113,'COMPOSIÇÃO '!$A$10:$J$355,10,FALSE)))</f>
        <v>KG</v>
      </c>
      <c r="I113" s="292">
        <f>VLOOKUP(D113,'MEMORIAL DE CÁLCULO '!$D$18:$L$377,9,FALSE)</f>
        <v>463.6</v>
      </c>
      <c r="J113" s="243"/>
      <c r="K113" s="243">
        <f t="shared" ref="K113:K120" si="11">ROUND(J113*(1+$J$5),2)</f>
        <v>0</v>
      </c>
      <c r="L113" s="243">
        <f t="shared" si="9"/>
        <v>0</v>
      </c>
      <c r="M113" s="18"/>
      <c r="N113" s="17" t="s">
        <v>23</v>
      </c>
      <c r="O113" s="585"/>
    </row>
    <row r="114" spans="1:15" s="21" customFormat="1" ht="71.25" customHeight="1">
      <c r="A114" s="33"/>
      <c r="B114" s="33"/>
      <c r="C114" s="33"/>
      <c r="D114" s="41" t="s">
        <v>21223</v>
      </c>
      <c r="E114" s="294">
        <v>92763</v>
      </c>
      <c r="F114" s="319" t="s">
        <v>8332</v>
      </c>
      <c r="G114" s="286" t="str">
        <f>IF(E114="","",IFERROR(VLOOKUP(E114,'REFSINAPI 05'!$A$7:$F$12061,2,FALSE),VLOOKUP(E114,'COMPOSIÇÃO '!$A$10:$J$375,3,FALSE)))</f>
        <v>ARMAÇÃO DE PILAR OU VIGA DE UMA ESTRUTURA CONVENCIONAL DE CONCRETO ARMADO EM UM EDIFÍCIO DE MÚLTIPLOS PAVIMENTOS UTILIZANDO AÇO CA-50 DE 12,5 MM - MONTAGEM. AF_12/2015</v>
      </c>
      <c r="H114" s="370" t="str">
        <f>IF(E114="","",IFERROR(VLOOKUP(E114,'REFSINAPI 05'!$A$7:$F$12061,3,FALSE),VLOOKUP('ORÇAMENTO '!E114,'COMPOSIÇÃO '!$A$10:$J$355,10,FALSE)))</f>
        <v>KG</v>
      </c>
      <c r="I114" s="292">
        <f>VLOOKUP(D114,'MEMORIAL DE CÁLCULO '!$D$18:$L$377,9,FALSE)</f>
        <v>3958.9</v>
      </c>
      <c r="J114" s="243"/>
      <c r="K114" s="243">
        <f t="shared" si="11"/>
        <v>0</v>
      </c>
      <c r="L114" s="243">
        <f t="shared" si="9"/>
        <v>0</v>
      </c>
      <c r="M114" s="18"/>
      <c r="N114" s="17" t="s">
        <v>23</v>
      </c>
      <c r="O114" s="585"/>
    </row>
    <row r="115" spans="1:15" s="21" customFormat="1" ht="33" customHeight="1">
      <c r="A115" s="33"/>
      <c r="B115" s="33"/>
      <c r="C115" s="33"/>
      <c r="D115" s="41" t="s">
        <v>21224</v>
      </c>
      <c r="E115" s="294">
        <v>92759</v>
      </c>
      <c r="F115" s="319" t="s">
        <v>8332</v>
      </c>
      <c r="G115" s="286" t="str">
        <f>IF(E115="","",IFERROR(VLOOKUP(E115,'REFSINAPI 05'!$A$7:$F$12061,2,FALSE),VLOOKUP(E115,'COMPOSIÇÃO '!$A$10:$J$375,3,FALSE)))</f>
        <v>ARMAÇÃO DE PILAR OU VIGA DE UMA ESTRUTURA CONVENCIONAL DE CONCRETO ARMADO EM UM EDIFÍCIO DE MÚLTIPLOS PAVIMENTOS UTILIZANDO AÇO CA-60 DE 5,0 MM - MONTAGEM. AF_12/2015</v>
      </c>
      <c r="H115" s="370" t="str">
        <f>IF(E115="","",IFERROR(VLOOKUP(E115,'REFSINAPI 05'!$A$7:$F$12061,3,FALSE),VLOOKUP('ORÇAMENTO '!E115,'COMPOSIÇÃO '!$A$10:$J$355,10,FALSE)))</f>
        <v>KG</v>
      </c>
      <c r="I115" s="292">
        <f>VLOOKUP(D115,'MEMORIAL DE CÁLCULO '!$D$18:$L$377,9,FALSE)</f>
        <v>347.9</v>
      </c>
      <c r="J115" s="243"/>
      <c r="K115" s="243">
        <f t="shared" si="11"/>
        <v>0</v>
      </c>
      <c r="L115" s="243">
        <f t="shared" si="9"/>
        <v>0</v>
      </c>
      <c r="M115" s="18"/>
      <c r="N115" s="17" t="s">
        <v>23</v>
      </c>
      <c r="O115" s="585"/>
    </row>
    <row r="116" spans="1:15" s="21" customFormat="1" ht="45" customHeight="1">
      <c r="A116" s="33"/>
      <c r="B116" s="33"/>
      <c r="C116" s="33"/>
      <c r="D116" s="41" t="s">
        <v>21225</v>
      </c>
      <c r="E116" s="294">
        <v>92725</v>
      </c>
      <c r="F116" s="319" t="s">
        <v>8332</v>
      </c>
      <c r="G116" s="286" t="str">
        <f>IF(E116="","",IFERROR(VLOOKUP(E116,'REFSINAPI 05'!$A$7:$F$12061,2,FALSE),VLOOKUP(E116,'COMPOSIÇÃO '!$A$10:$J$375,3,FALSE)))</f>
        <v>CONCRETAGEM DE VIGAS E LAJES, FCK=20 MPA, PARA LAJES MACIÇAS OU NERVURADAS COM USO DE BOMBA EM EDIFICAÇÃO COM ÁREA MÉDIA DE LAJES MENOR OU IGUAL A 20 M² - LANÇAMENTO, ADENSAMENTO E ACABAMENTO. AF_12/2015</v>
      </c>
      <c r="H116" s="370" t="str">
        <f>IF(E116="","",IFERROR(VLOOKUP(E116,'REFSINAPI 05'!$A$7:$F$12061,3,FALSE),VLOOKUP('ORÇAMENTO '!E116,'COMPOSIÇÃO '!$A$10:$J$355,10,FALSE)))</f>
        <v>M3</v>
      </c>
      <c r="I116" s="292">
        <f>VLOOKUP(D116,'MEMORIAL DE CÁLCULO '!$D$18:$L$377,9,FALSE)</f>
        <v>31.9</v>
      </c>
      <c r="J116" s="243"/>
      <c r="K116" s="243">
        <f t="shared" si="11"/>
        <v>0</v>
      </c>
      <c r="L116" s="243">
        <f t="shared" si="9"/>
        <v>0</v>
      </c>
      <c r="M116" s="18"/>
      <c r="N116" s="17"/>
      <c r="O116" s="585"/>
    </row>
    <row r="117" spans="1:15" s="21" customFormat="1" ht="33" customHeight="1">
      <c r="A117" s="33"/>
      <c r="B117" s="33"/>
      <c r="C117" s="33"/>
      <c r="D117" s="41" t="s">
        <v>21226</v>
      </c>
      <c r="E117" s="294">
        <v>94308</v>
      </c>
      <c r="F117" s="319" t="s">
        <v>8332</v>
      </c>
      <c r="G117" s="286" t="str">
        <f>IF(E117="","",IFERROR(VLOOKUP(E117,'REFSINAPI 05'!$A$7:$F$12061,2,FALSE),VLOOKUP(E117,'COMPOSIÇÃO '!$A$10:$J$375,3,FALSE)))</f>
        <v>ATERRO MECANIZADO DE VALA COM ESCAVADEIRA HIDRÁULICA (CAPACIDADE DA CAÇAMBA: 0,8 M³ / POTÊNCIA: 111 HP), LARGURA DE 1,5 A 2,5 M, PROFUNDIDADE DE 3,0 A 4,5 M, COM SOLO ARGILO-ARENOSO. AF_05/2016</v>
      </c>
      <c r="H117" s="370" t="str">
        <f>IF(E117="","",IFERROR(VLOOKUP(E117,'REFSINAPI 05'!$A$7:$F$12061,3,FALSE),VLOOKUP('ORÇAMENTO '!E117,'COMPOSIÇÃO '!$A$10:$J$355,10,FALSE)))</f>
        <v>M3</v>
      </c>
      <c r="I117" s="292">
        <f>VLOOKUP(D117,'MEMORIAL DE CÁLCULO '!$D$18:$L$377,9,FALSE)</f>
        <v>144.44999999999999</v>
      </c>
      <c r="J117" s="243"/>
      <c r="K117" s="243">
        <f t="shared" si="11"/>
        <v>0</v>
      </c>
      <c r="L117" s="243">
        <f t="shared" si="9"/>
        <v>0</v>
      </c>
      <c r="M117" s="18"/>
      <c r="N117" s="17"/>
      <c r="O117" s="585"/>
    </row>
    <row r="118" spans="1:15" s="21" customFormat="1" ht="33" customHeight="1">
      <c r="A118" s="33"/>
      <c r="B118" s="33"/>
      <c r="C118" s="33"/>
      <c r="D118" s="41" t="s">
        <v>21227</v>
      </c>
      <c r="E118" s="294">
        <v>87894</v>
      </c>
      <c r="F118" s="319" t="s">
        <v>8332</v>
      </c>
      <c r="G118" s="286" t="str">
        <f>IF(E118="","",IFERROR(VLOOKUP(E118,'REFSINAPI 05'!$A$7:$F$12061,2,FALSE),VLOOKUP(E118,'COMPOSIÇÃO '!$A$10:$J$375,3,FALSE)))</f>
        <v>CHAPISCO APLICADO EM ALVENARIA (SEM PRESENÇA DE VÃOS) E ESTRUTURAS DE CONCRETO DE FACHADA, COM COLHER DE PEDREIRO.  ARGAMASSA TRAÇO 1:3 COM PREPARO EM BETONEIRA 400L. AF_06/2014</v>
      </c>
      <c r="H118" s="370" t="str">
        <f>IF(E118="","",IFERROR(VLOOKUP(E118,'REFSINAPI 05'!$A$7:$F$12061,3,FALSE),VLOOKUP('ORÇAMENTO '!E118,'COMPOSIÇÃO '!$A$10:$J$355,10,FALSE)))</f>
        <v>M2</v>
      </c>
      <c r="I118" s="292">
        <f>VLOOKUP(D118,'MEMORIAL DE CÁLCULO '!$D$18:$L$377,9,FALSE)</f>
        <v>346.46</v>
      </c>
      <c r="J118" s="243"/>
      <c r="K118" s="243">
        <f t="shared" si="11"/>
        <v>0</v>
      </c>
      <c r="L118" s="243">
        <f t="shared" si="9"/>
        <v>0</v>
      </c>
      <c r="M118" s="18"/>
      <c r="N118" s="17"/>
      <c r="O118" s="585"/>
    </row>
    <row r="119" spans="1:15" s="21" customFormat="1" ht="73.5" customHeight="1">
      <c r="A119" s="33"/>
      <c r="B119" s="33"/>
      <c r="C119" s="33"/>
      <c r="D119" s="41" t="s">
        <v>21228</v>
      </c>
      <c r="E119" s="294">
        <v>87795</v>
      </c>
      <c r="F119" s="319" t="s">
        <v>8332</v>
      </c>
      <c r="G119" s="286" t="str">
        <f>IF(E119="","",IFERROR(VLOOKUP(E119,'REFSINAPI 05'!$A$7:$F$12061,2,FALSE),VLOOKUP(E119,'COMPOSIÇÃO '!$A$10:$J$375,3,FALSE)))</f>
        <v>EMBOÇO OU MASSA ÚNICA EM ARGAMASSA INDUSTRIALIZADA, PREPARO MECÂNICO E APLICAÇÃO COM EQUIPAMENTO DE MISTURA E PROJEÇÃO DE 1,5 M3/H DE ARGAMASSA EM PANOS CEGOS DE FACHADA (SEM PRESENÇA DE VÃOS), ESPESSURA DE 25 MM. AF_06/2014</v>
      </c>
      <c r="H119" s="370" t="str">
        <f>IF(E119="","",IFERROR(VLOOKUP(E119,'REFSINAPI 05'!$A$7:$F$12061,3,FALSE),VLOOKUP('ORÇAMENTO '!E119,'COMPOSIÇÃO '!$A$10:$J$355,10,FALSE)))</f>
        <v>M2</v>
      </c>
      <c r="I119" s="292">
        <f>VLOOKUP(D119,'MEMORIAL DE CÁLCULO '!$D$18:$L$377,9,FALSE)</f>
        <v>346.46</v>
      </c>
      <c r="J119" s="243"/>
      <c r="K119" s="243">
        <f t="shared" si="11"/>
        <v>0</v>
      </c>
      <c r="L119" s="243">
        <f t="shared" si="9"/>
        <v>0</v>
      </c>
      <c r="M119" s="18"/>
      <c r="N119" s="17"/>
      <c r="O119" s="585"/>
    </row>
    <row r="120" spans="1:15" s="21" customFormat="1" ht="47.25" customHeight="1">
      <c r="A120" s="33"/>
      <c r="B120" s="33"/>
      <c r="C120" s="33"/>
      <c r="D120" s="41" t="s">
        <v>21229</v>
      </c>
      <c r="E120" s="294">
        <v>102492</v>
      </c>
      <c r="F120" s="319" t="s">
        <v>8332</v>
      </c>
      <c r="G120" s="286" t="str">
        <f>IF(E120="","",IFERROR(VLOOKUP(E120,'REFSINAPI 05'!$A$7:$F$12061,2,FALSE),VLOOKUP(E120,'COMPOSIÇÃO '!$A$10:$J$375,3,FALSE)))</f>
        <v>PINTURA DE PISO COM TINTA ACRÍLICA, APLICAÇÃO MANUAL, 3 DEMÃOS, INCLUSO FUNDO PREPARADOR. AF_05/2021</v>
      </c>
      <c r="H120" s="370" t="str">
        <f>IF(E120="","",IFERROR(VLOOKUP(E120,'REFSINAPI 05'!$A$7:$F$12061,3,FALSE),VLOOKUP('ORÇAMENTO '!E120,'COMPOSIÇÃO '!$A$10:$J$355,10,FALSE)))</f>
        <v>M2</v>
      </c>
      <c r="I120" s="292">
        <f>VLOOKUP(D120,'MEMORIAL DE CÁLCULO '!$D$18:$L$377,9,FALSE)</f>
        <v>346.46</v>
      </c>
      <c r="J120" s="243"/>
      <c r="K120" s="243">
        <f t="shared" si="11"/>
        <v>0</v>
      </c>
      <c r="L120" s="243">
        <f t="shared" si="9"/>
        <v>0</v>
      </c>
      <c r="M120" s="18"/>
      <c r="N120" s="17" t="s">
        <v>23</v>
      </c>
      <c r="O120" s="585"/>
    </row>
    <row r="121" spans="1:15" s="21" customFormat="1" ht="15" customHeight="1">
      <c r="A121" s="35"/>
      <c r="B121" s="36"/>
      <c r="C121" s="36"/>
      <c r="D121" s="36"/>
      <c r="E121" s="245"/>
      <c r="F121" s="245"/>
      <c r="G121" s="245"/>
      <c r="H121" s="245"/>
      <c r="I121" s="300"/>
      <c r="J121" s="245"/>
      <c r="K121" s="245"/>
      <c r="L121" s="341"/>
      <c r="M121" s="18"/>
      <c r="N121" s="17"/>
      <c r="O121" s="585"/>
    </row>
    <row r="122" spans="1:15" s="21" customFormat="1" ht="15" customHeight="1">
      <c r="A122" s="238"/>
      <c r="B122" s="239"/>
      <c r="C122" s="239">
        <v>7</v>
      </c>
      <c r="D122" s="240"/>
      <c r="E122" s="315"/>
      <c r="F122" s="315"/>
      <c r="G122" s="379" t="s">
        <v>21183</v>
      </c>
      <c r="H122" s="248"/>
      <c r="I122" s="299"/>
      <c r="J122" s="248"/>
      <c r="K122" s="248"/>
      <c r="L122" s="342">
        <f>IFERROR(ROUND(SUM(L123:L146),2),"")</f>
        <v>0</v>
      </c>
      <c r="M122" s="18"/>
      <c r="N122" s="17" t="s">
        <v>23</v>
      </c>
      <c r="O122" s="585"/>
    </row>
    <row r="123" spans="1:15" s="21" customFormat="1" ht="54" customHeight="1">
      <c r="A123" s="238"/>
      <c r="B123" s="40"/>
      <c r="C123" s="238"/>
      <c r="D123" s="41" t="s">
        <v>37</v>
      </c>
      <c r="E123" s="320" t="s">
        <v>8327</v>
      </c>
      <c r="F123" s="48" t="s">
        <v>8315</v>
      </c>
      <c r="G123" s="286" t="str">
        <f>IF(E123="","",IFERROR(VLOOKUP(E123,'REFSINAPI 05'!#REF!,2,FALSE),VLOOKUP(E123,'COMPOSIÇÃO '!$A$10:$J$355,3,FALSE)))</f>
        <v xml:space="preserve">QUADRO DE DISTRIBUIÇÃO DE ENERGIA DE EMBUTIR, EM CHAPA METALIZA, PARA 50 DISJUNTORES TERMOMAGNETICOS MONOPOLARES, COM BARRAMENTO TRIFASICO E NEUTRO, FORNECIMENTO E INSTALÇÃO </v>
      </c>
      <c r="H123" s="228" t="str">
        <f>IF(E123="","",IFERROR(VLOOKUP(E123,'REFSINAPI 05'!#REF!,3,FALSE),VLOOKUP('ORÇAMENTO '!E123,'COMPOSIÇÃO '!$A$10:$J$355,10,FALSE)))</f>
        <v>UNI</v>
      </c>
      <c r="I123" s="292">
        <f>VLOOKUP(D123,'MEMORIAL DE CÁLCULO '!$D$18:$L$377,9,FALSE)</f>
        <v>1</v>
      </c>
      <c r="J123" s="243"/>
      <c r="K123" s="243">
        <f t="shared" ref="K123" si="12">ROUND(J123*(1+$J$5),2)</f>
        <v>0</v>
      </c>
      <c r="L123" s="347">
        <f t="shared" ref="L123:L144" si="13">ROUND(I123*K123,2)</f>
        <v>0</v>
      </c>
      <c r="M123" s="18"/>
      <c r="N123" s="17" t="s">
        <v>23</v>
      </c>
      <c r="O123" s="585"/>
    </row>
    <row r="124" spans="1:15" s="21" customFormat="1" ht="54" customHeight="1">
      <c r="A124" s="212"/>
      <c r="B124" s="33"/>
      <c r="C124" s="212"/>
      <c r="D124" s="41" t="s">
        <v>8336</v>
      </c>
      <c r="E124" s="320">
        <v>41627</v>
      </c>
      <c r="F124" s="46" t="s">
        <v>3</v>
      </c>
      <c r="G124" s="286" t="str">
        <f>IF(E124="","",IFERROR(VLOOKUP(E124,'REFSINAPI 05'!$A$7:$F$12061,2,FALSE),VLOOKUP(E124,'COMPOSIÇÃO '!$A$10:$J$375,3,FALSE)))</f>
        <v>CAIXA DE CONCRETO ARMADO PRE-MOLDADO, COM FUNDO E TAMPA, DIMENSOES DE 0,30 X 0,30 X 0,30 M</v>
      </c>
      <c r="H124" s="370" t="str">
        <f>IF(E124="","",IFERROR(VLOOKUP(E124,'REFSINAPI 05'!$A$7:$F$12061,3,FALSE),VLOOKUP('ORÇAMENTO '!E124,'COMPOSIÇÃO '!$A$10:$J$355,10,FALSE)))</f>
        <v xml:space="preserve">UN    </v>
      </c>
      <c r="I124" s="292">
        <f>VLOOKUP(D124,'MEMORIAL DE CÁLCULO '!$D$18:$L$377,9,FALSE)</f>
        <v>71</v>
      </c>
      <c r="J124" s="243"/>
      <c r="K124" s="243">
        <f t="shared" ref="K124:K131" si="14">ROUND(J124*(1+$J$5),2)</f>
        <v>0</v>
      </c>
      <c r="L124" s="243">
        <f t="shared" si="13"/>
        <v>0</v>
      </c>
      <c r="M124" s="18"/>
      <c r="N124" s="17"/>
      <c r="O124" s="585"/>
    </row>
    <row r="125" spans="1:15" s="21" customFormat="1" ht="71.25" customHeight="1">
      <c r="A125" s="212"/>
      <c r="B125" s="33"/>
      <c r="C125" s="212"/>
      <c r="D125" s="41" t="s">
        <v>8337</v>
      </c>
      <c r="E125" s="321">
        <v>91927</v>
      </c>
      <c r="F125" s="46" t="s">
        <v>3</v>
      </c>
      <c r="G125" s="286" t="str">
        <f>IF(E125="","",IFERROR(VLOOKUP(E125,'REFSINAPI 05'!$A$7:$F$12061,2,FALSE),VLOOKUP(E125,'COMPOSIÇÃO '!$A$10:$J$375,3,FALSE)))</f>
        <v>CABO DE COBRE FLEXÍVEL ISOLADO, 2,5 MM², ANTI-CHAMA 0,6/1,0 KV, PARA CIRCUITOS TERMINAIS - FORNECIMENTO E INSTALAÇÃO. AF_12/2015</v>
      </c>
      <c r="H125" s="370" t="str">
        <f>IF(E125="","",IFERROR(VLOOKUP(E125,'REFSINAPI 05'!$A$7:$F$12061,3,FALSE),VLOOKUP('ORÇAMENTO '!E125,'COMPOSIÇÃO '!$A$10:$J$355,10,FALSE)))</f>
        <v>M</v>
      </c>
      <c r="I125" s="292">
        <f>VLOOKUP(D125,'MEMORIAL DE CÁLCULO '!$D$18:$L$377,9,FALSE)</f>
        <v>1101.06</v>
      </c>
      <c r="J125" s="243"/>
      <c r="K125" s="243">
        <f t="shared" si="14"/>
        <v>0</v>
      </c>
      <c r="L125" s="243">
        <f t="shared" si="13"/>
        <v>0</v>
      </c>
      <c r="M125" s="18"/>
      <c r="N125" s="17" t="s">
        <v>23</v>
      </c>
      <c r="O125" s="585"/>
    </row>
    <row r="126" spans="1:15" s="21" customFormat="1" ht="67.5" customHeight="1">
      <c r="A126" s="212"/>
      <c r="B126" s="33"/>
      <c r="C126" s="212"/>
      <c r="D126" s="41" t="s">
        <v>143</v>
      </c>
      <c r="E126" s="321">
        <v>91928</v>
      </c>
      <c r="F126" s="46" t="s">
        <v>3</v>
      </c>
      <c r="G126" s="286" t="str">
        <f>IF(E126="","",IFERROR(VLOOKUP(E126,'REFSINAPI 05'!$A$7:$F$12061,2,FALSE),VLOOKUP(E126,'COMPOSIÇÃO '!$A$10:$J$375,3,FALSE)))</f>
        <v>CABO DE COBRE FLEXÍVEL ISOLADO, 4 MM², ANTI-CHAMA 450/750 V, PARA CIRCUITOS TERMINAIS - FORNECIMENTO E INSTALAÇÃO. AF_12/2015</v>
      </c>
      <c r="H126" s="370" t="str">
        <f>IF(E126="","",IFERROR(VLOOKUP(E126,'REFSINAPI 05'!$A$7:$F$12061,3,FALSE),VLOOKUP('ORÇAMENTO '!E126,'COMPOSIÇÃO '!$A$10:$J$355,10,FALSE)))</f>
        <v>M</v>
      </c>
      <c r="I126" s="292">
        <f>VLOOKUP(D126,'MEMORIAL DE CÁLCULO '!$D$18:$L$377,9,FALSE)</f>
        <v>690.27</v>
      </c>
      <c r="J126" s="243"/>
      <c r="K126" s="243">
        <f t="shared" si="14"/>
        <v>0</v>
      </c>
      <c r="L126" s="243">
        <f t="shared" si="13"/>
        <v>0</v>
      </c>
      <c r="M126" s="18"/>
      <c r="N126" s="17" t="s">
        <v>23</v>
      </c>
      <c r="O126" s="585"/>
    </row>
    <row r="127" spans="1:15" s="21" customFormat="1" ht="50.25" customHeight="1">
      <c r="A127" s="212"/>
      <c r="B127" s="33"/>
      <c r="C127" s="212"/>
      <c r="D127" s="41" t="s">
        <v>144</v>
      </c>
      <c r="E127" s="321">
        <v>91930</v>
      </c>
      <c r="F127" s="46" t="s">
        <v>3</v>
      </c>
      <c r="G127" s="286" t="str">
        <f>IF(E127="","",IFERROR(VLOOKUP(E127,'REFSINAPI 05'!$A$7:$F$12061,2,FALSE),VLOOKUP(E127,'COMPOSIÇÃO '!$A$10:$J$375,3,FALSE)))</f>
        <v>CABO DE COBRE FLEXÍVEL ISOLADO, 6 MM², ANTI-CHAMA 450/750 V, PARA CIRCUITOS TERMINAIS - FORNECIMENTO E INSTALAÇÃO. AF_12/2015</v>
      </c>
      <c r="H127" s="370" t="str">
        <f>IF(E127="","",IFERROR(VLOOKUP(E127,'REFSINAPI 05'!$A$7:$F$12061,3,FALSE),VLOOKUP('ORÇAMENTO '!E127,'COMPOSIÇÃO '!$A$10:$J$355,10,FALSE)))</f>
        <v>M</v>
      </c>
      <c r="I127" s="292">
        <f>VLOOKUP(D127,'MEMORIAL DE CÁLCULO '!$D$18:$L$377,9,FALSE)</f>
        <v>4117.28</v>
      </c>
      <c r="J127" s="243"/>
      <c r="K127" s="243">
        <f t="shared" si="14"/>
        <v>0</v>
      </c>
      <c r="L127" s="243">
        <f t="shared" si="13"/>
        <v>0</v>
      </c>
      <c r="M127" s="18"/>
      <c r="N127" s="17" t="s">
        <v>23</v>
      </c>
      <c r="O127" s="585"/>
    </row>
    <row r="128" spans="1:15" s="21" customFormat="1" ht="57" customHeight="1">
      <c r="A128" s="212"/>
      <c r="B128" s="33"/>
      <c r="C128" s="212"/>
      <c r="D128" s="41" t="s">
        <v>8338</v>
      </c>
      <c r="E128" s="321">
        <v>92986</v>
      </c>
      <c r="F128" s="46" t="s">
        <v>3</v>
      </c>
      <c r="G128" s="286" t="str">
        <f>IF(E128="","",IFERROR(VLOOKUP(E128,'REFSINAPI 05'!$A$7:$F$12061,2,FALSE),VLOOKUP(E128,'COMPOSIÇÃO '!$A$10:$J$375,3,FALSE)))</f>
        <v>CABO DE COBRE FLEXÍVEL ISOLADO, 35 MM², ANTI-CHAMA 0,6/1,0 KV, PARA DISTRIBUIÇÃO - FORNECIMENTO E INSTALAÇÃO. AF_12/2015</v>
      </c>
      <c r="H128" s="370" t="str">
        <f>IF(E128="","",IFERROR(VLOOKUP(E128,'REFSINAPI 05'!$A$7:$F$12061,3,FALSE),VLOOKUP('ORÇAMENTO '!E128,'COMPOSIÇÃO '!$A$10:$J$355,10,FALSE)))</f>
        <v>M</v>
      </c>
      <c r="I128" s="292">
        <f>VLOOKUP(D128,'MEMORIAL DE CÁLCULO '!$D$18:$L$377,9,FALSE)</f>
        <v>40</v>
      </c>
      <c r="J128" s="243"/>
      <c r="K128" s="243">
        <f t="shared" si="14"/>
        <v>0</v>
      </c>
      <c r="L128" s="243">
        <f t="shared" si="13"/>
        <v>0</v>
      </c>
      <c r="M128" s="18"/>
      <c r="N128" s="17" t="s">
        <v>23</v>
      </c>
      <c r="O128" s="585"/>
    </row>
    <row r="129" spans="1:16370" s="21" customFormat="1" ht="60.75" customHeight="1">
      <c r="A129" s="212"/>
      <c r="B129" s="33"/>
      <c r="C129" s="212"/>
      <c r="D129" s="41" t="s">
        <v>8339</v>
      </c>
      <c r="E129" s="321">
        <v>93662</v>
      </c>
      <c r="F129" s="46" t="s">
        <v>3</v>
      </c>
      <c r="G129" s="286" t="str">
        <f>IF(E129="","",IFERROR(VLOOKUP(E129,'REFSINAPI 05'!$A$7:$F$12061,2,FALSE),VLOOKUP(E129,'COMPOSIÇÃO '!$A$10:$J$375,3,FALSE)))</f>
        <v>DISJUNTOR BIPOLAR TIPO DIN, CORRENTE NOMINAL DE 20A - FORNECIMENTO E INSTALAÇÃO. AF_10/2020</v>
      </c>
      <c r="H129" s="370" t="str">
        <f>IF(E129="","",IFERROR(VLOOKUP(E129,'REFSINAPI 05'!$A$7:$F$12061,3,FALSE),VLOOKUP('ORÇAMENTO '!E129,'COMPOSIÇÃO '!$A$10:$J$355,10,FALSE)))</f>
        <v>UN</v>
      </c>
      <c r="I129" s="292">
        <f>VLOOKUP(D129,'MEMORIAL DE CÁLCULO '!$D$18:$L$377,9,FALSE)</f>
        <v>17</v>
      </c>
      <c r="J129" s="243"/>
      <c r="K129" s="243">
        <f t="shared" si="14"/>
        <v>0</v>
      </c>
      <c r="L129" s="243">
        <f t="shared" si="13"/>
        <v>0</v>
      </c>
      <c r="M129" s="18"/>
      <c r="N129" s="17" t="s">
        <v>23</v>
      </c>
      <c r="O129" s="585"/>
    </row>
    <row r="130" spans="1:16370" s="21" customFormat="1" ht="68.25" customHeight="1">
      <c r="A130" s="212"/>
      <c r="B130" s="33"/>
      <c r="C130" s="212"/>
      <c r="D130" s="41" t="s">
        <v>8340</v>
      </c>
      <c r="E130" s="321">
        <v>93666</v>
      </c>
      <c r="F130" s="46" t="s">
        <v>3</v>
      </c>
      <c r="G130" s="286" t="str">
        <f>IF(E130="","",IFERROR(VLOOKUP(E130,'REFSINAPI 05'!$A$7:$F$12061,2,FALSE),VLOOKUP(E130,'COMPOSIÇÃO '!$A$10:$J$375,3,FALSE)))</f>
        <v>DISJUNTOR BIPOLAR TIPO DIN, CORRENTE NOMINAL DE 50A - FORNECIMENTO E INSTALAÇÃO. AF_10/2020</v>
      </c>
      <c r="H130" s="370" t="str">
        <f>IF(E130="","",IFERROR(VLOOKUP(E130,'REFSINAPI 05'!$A$7:$F$12061,3,FALSE),VLOOKUP('ORÇAMENTO '!E130,'COMPOSIÇÃO '!$A$10:$J$355,10,FALSE)))</f>
        <v>UN</v>
      </c>
      <c r="I130" s="292">
        <f>VLOOKUP(D130,'MEMORIAL DE CÁLCULO '!$D$18:$L$377,9,FALSE)</f>
        <v>1</v>
      </c>
      <c r="J130" s="243"/>
      <c r="K130" s="243">
        <f t="shared" si="14"/>
        <v>0</v>
      </c>
      <c r="L130" s="243">
        <f t="shared" si="13"/>
        <v>0</v>
      </c>
      <c r="M130" s="18"/>
      <c r="N130" s="17" t="s">
        <v>23</v>
      </c>
      <c r="O130" s="585"/>
    </row>
    <row r="131" spans="1:16370" s="21" customFormat="1" ht="63" customHeight="1">
      <c r="A131" s="212"/>
      <c r="B131" s="33"/>
      <c r="C131" s="212"/>
      <c r="D131" s="41" t="s">
        <v>14161</v>
      </c>
      <c r="E131" s="321">
        <v>91836</v>
      </c>
      <c r="F131" s="46" t="s">
        <v>3</v>
      </c>
      <c r="G131" s="286" t="str">
        <f>IF(E131="","",IFERROR(VLOOKUP(E131,'REFSINAPI 05'!$A$7:$F$12061,2,FALSE),VLOOKUP(E131,'COMPOSIÇÃO '!$A$10:$J$375,3,FALSE)))</f>
        <v>ELETRODUTO FLEXÍVEL CORRUGADO, PVC, DN 32 MM (1"), PARA CIRCUITOS TERMINAIS, INSTALADO EM FORRO - FORNECIMENTO E INSTALAÇÃO. AF_12/2015</v>
      </c>
      <c r="H131" s="370" t="str">
        <f>IF(E131="","",IFERROR(VLOOKUP(E131,'REFSINAPI 05'!$A$7:$F$12061,3,FALSE),VLOOKUP('ORÇAMENTO '!E131,'COMPOSIÇÃO '!$A$10:$J$355,10,FALSE)))</f>
        <v>M</v>
      </c>
      <c r="I131" s="292">
        <f>VLOOKUP(D131,'MEMORIAL DE CÁLCULO '!$D$18:$L$377,9,FALSE)</f>
        <v>604.16999999999996</v>
      </c>
      <c r="J131" s="243"/>
      <c r="K131" s="243">
        <f t="shared" si="14"/>
        <v>0</v>
      </c>
      <c r="L131" s="243">
        <f t="shared" si="13"/>
        <v>0</v>
      </c>
      <c r="M131" s="18"/>
      <c r="N131" s="17" t="s">
        <v>23</v>
      </c>
      <c r="O131" s="585"/>
    </row>
    <row r="132" spans="1:16370" s="21" customFormat="1" ht="52.5" customHeight="1">
      <c r="A132" s="212"/>
      <c r="B132" s="33"/>
      <c r="C132" s="212"/>
      <c r="D132" s="41" t="s">
        <v>14162</v>
      </c>
      <c r="E132" s="46" t="s">
        <v>13859</v>
      </c>
      <c r="F132" s="316" t="s">
        <v>8315</v>
      </c>
      <c r="G132" s="286" t="str">
        <f>IF(E132="","",IFERROR(VLOOKUP(E132,'REFSINAPI 05'!#REF!,2,FALSE),VLOOKUP(E132,'COMPOSIÇÃO '!$A$10:$J$355,3,FALSE)))</f>
        <v xml:space="preserve"> ELETRODUTO/DUTO PEAD FLEXIVEL PAREDE SIMPLES, CORRUGACAO HELICOIDAL, COR PRETA, SEM ROSCA, DE 2", PARA CABEAMENTO SUBTERRANEO (NBR 15715) - FORNECIMENTO E INSTALAÇÃO</v>
      </c>
      <c r="H132" s="228" t="str">
        <f>IF(E132="","",IFERROR(VLOOKUP(E132,'REFSINAPI 05'!#REF!,3,FALSE),VLOOKUP('ORÇAMENTO '!E132,'COMPOSIÇÃO '!$A$10:$J$355,10,FALSE)))</f>
        <v>CJ</v>
      </c>
      <c r="I132" s="292">
        <f>VLOOKUP(D132,'MEMORIAL DE CÁLCULO '!$D$18:$L$377,9,FALSE)</f>
        <v>236.1</v>
      </c>
      <c r="J132" s="243"/>
      <c r="K132" s="243">
        <f t="shared" ref="K132:K144" si="15">ROUND(J132*(1+$J$5),2)</f>
        <v>0</v>
      </c>
      <c r="L132" s="347">
        <f t="shared" si="13"/>
        <v>0</v>
      </c>
      <c r="M132" s="18"/>
      <c r="N132" s="17" t="s">
        <v>23</v>
      </c>
      <c r="O132" s="585"/>
    </row>
    <row r="133" spans="1:16370" s="21" customFormat="1" ht="52.5" customHeight="1">
      <c r="A133" s="212"/>
      <c r="B133" s="33"/>
      <c r="C133" s="212"/>
      <c r="D133" s="41" t="s">
        <v>16000</v>
      </c>
      <c r="E133" s="46" t="s">
        <v>13861</v>
      </c>
      <c r="F133" s="316" t="s">
        <v>8315</v>
      </c>
      <c r="G133" s="286" t="str">
        <f>IF(E133="","",IFERROR(VLOOKUP(E133,'REFSINAPI 05'!#REF!,2,FALSE),VLOOKUP(E133,'COMPOSIÇÃO '!$A$10:$J$355,3,FALSE)))</f>
        <v>POSTE DE CONCRETO DUPLO T, TIPO B, 300 KG, H = 10 M (NBR 8451)</v>
      </c>
      <c r="H133" s="228" t="str">
        <f>IF(E133="","",IFERROR(VLOOKUP(E133,'REFSINAPI 05'!#REF!,3,FALSE),VLOOKUP('ORÇAMENTO '!E133,'COMPOSIÇÃO '!$A$10:$J$355,10,FALSE)))</f>
        <v>CJ</v>
      </c>
      <c r="I133" s="292">
        <f>VLOOKUP(D133,'MEMORIAL DE CÁLCULO '!$D$18:$L$377,9,FALSE)</f>
        <v>12</v>
      </c>
      <c r="J133" s="243"/>
      <c r="K133" s="243">
        <f t="shared" si="15"/>
        <v>0</v>
      </c>
      <c r="L133" s="347">
        <f t="shared" si="13"/>
        <v>0</v>
      </c>
      <c r="M133" s="18"/>
      <c r="N133" s="17" t="s">
        <v>23</v>
      </c>
      <c r="O133" s="585"/>
    </row>
    <row r="134" spans="1:16370" s="21" customFormat="1" ht="52.5" customHeight="1">
      <c r="A134" s="212"/>
      <c r="B134" s="33"/>
      <c r="C134" s="212"/>
      <c r="D134" s="41" t="s">
        <v>20781</v>
      </c>
      <c r="E134" s="46" t="s">
        <v>13864</v>
      </c>
      <c r="F134" s="316" t="s">
        <v>8315</v>
      </c>
      <c r="G134" s="286" t="str">
        <f>IF(E134="","",IFERROR(VLOOKUP(E134,'REFSINAPI 05'!#REF!,2,FALSE),VLOOKUP(E134,'COMPOSIÇÃO '!$A$10:$J$355,3,FALSE)))</f>
        <v>POSTE CONICO CONTINUO EM ACO GALVANIZADO, RETO, ENGASTADO, H = 9 M, DIAMETRO INFERIOR = *145* MM - FORNECIMENTO E INSTALACAO</v>
      </c>
      <c r="H134" s="228" t="str">
        <f>IF(E134="","",IFERROR(VLOOKUP(E134,'REFSINAPI 05'!#REF!,3,FALSE),VLOOKUP('ORÇAMENTO '!E134,'COMPOSIÇÃO '!$A$10:$J$355,10,FALSE)))</f>
        <v>CJ</v>
      </c>
      <c r="I134" s="292">
        <f>VLOOKUP(D134,'MEMORIAL DE CÁLCULO '!$D$18:$L$377,9,FALSE)</f>
        <v>11</v>
      </c>
      <c r="J134" s="243"/>
      <c r="K134" s="243">
        <f t="shared" si="15"/>
        <v>0</v>
      </c>
      <c r="L134" s="347">
        <f t="shared" si="13"/>
        <v>0</v>
      </c>
      <c r="M134" s="18"/>
      <c r="N134" s="17" t="s">
        <v>23</v>
      </c>
      <c r="O134" s="585"/>
    </row>
    <row r="135" spans="1:16370" s="21" customFormat="1" ht="52.5" customHeight="1">
      <c r="A135" s="212"/>
      <c r="B135" s="33"/>
      <c r="C135" s="212"/>
      <c r="D135" s="41" t="s">
        <v>20782</v>
      </c>
      <c r="E135" s="46" t="s">
        <v>13868</v>
      </c>
      <c r="F135" s="316" t="s">
        <v>8315</v>
      </c>
      <c r="G135" s="286" t="str">
        <f>IF(E135="","",IFERROR(VLOOKUP(E135,'REFSINAPI 05'!#REF!,2,FALSE),VLOOKUP(E135,'COMPOSIÇÃO '!$A$10:$J$355,3,FALSE)))</f>
        <v>POSTE CONICO CONTINUO EM ACO GALVANIZADO, RETO, FLANGEADO, H = 7 M, DIAMETRO INFERIOR = *125* CM - FORNECIMENTO E INSTALACAO</v>
      </c>
      <c r="H135" s="228" t="str">
        <f>IF(E135="","",IFERROR(VLOOKUP(E135,'REFSINAPI 05'!#REF!,3,FALSE),VLOOKUP('ORÇAMENTO '!E135,'COMPOSIÇÃO '!$A$10:$J$355,10,FALSE)))</f>
        <v>CJ</v>
      </c>
      <c r="I135" s="292">
        <f>VLOOKUP(D135,'MEMORIAL DE CÁLCULO '!$D$18:$L$377,9,FALSE)</f>
        <v>48</v>
      </c>
      <c r="J135" s="243"/>
      <c r="K135" s="243">
        <f t="shared" si="15"/>
        <v>0</v>
      </c>
      <c r="L135" s="347">
        <f t="shared" si="13"/>
        <v>0</v>
      </c>
      <c r="M135" s="18"/>
      <c r="N135" s="17" t="s">
        <v>23</v>
      </c>
      <c r="O135" s="585"/>
    </row>
    <row r="136" spans="1:16370" s="21" customFormat="1" ht="52.5" customHeight="1">
      <c r="A136" s="212"/>
      <c r="B136" s="33"/>
      <c r="C136" s="212"/>
      <c r="D136" s="41" t="s">
        <v>20783</v>
      </c>
      <c r="E136" s="46" t="s">
        <v>14100</v>
      </c>
      <c r="F136" s="316" t="s">
        <v>8315</v>
      </c>
      <c r="G136" s="286" t="str">
        <f>IF(E136="","",IFERROR(VLOOKUP(E136,'REFSINAPI 05'!#REF!,2,FALSE),VLOOKUP(E136,'COMPOSIÇÃO '!$A$10:$J$355,3,FALSE)))</f>
        <v>CRUZETA DE CONCRETO (90x115x2400mm) -FORNECIMENTO E INSTALAÇÃO</v>
      </c>
      <c r="H136" s="228" t="str">
        <f>IF(E136="","",IFERROR(VLOOKUP(E136,'REFSINAPI 05'!#REF!,3,FALSE),VLOOKUP('ORÇAMENTO '!E136,'COMPOSIÇÃO '!$A$10:$J$355,10,FALSE)))</f>
        <v>CJ</v>
      </c>
      <c r="I136" s="292">
        <f>VLOOKUP(D136,'MEMORIAL DE CÁLCULO '!$D$18:$L$377,9,FALSE)</f>
        <v>12</v>
      </c>
      <c r="J136" s="243"/>
      <c r="K136" s="243">
        <f t="shared" si="15"/>
        <v>0</v>
      </c>
      <c r="L136" s="347">
        <f t="shared" si="13"/>
        <v>0</v>
      </c>
      <c r="M136" s="18"/>
      <c r="N136" s="17" t="s">
        <v>23</v>
      </c>
      <c r="O136" s="585"/>
    </row>
    <row r="137" spans="1:16370" s="21" customFormat="1" ht="52.5" customHeight="1">
      <c r="A137" s="212"/>
      <c r="B137" s="33"/>
      <c r="C137" s="212"/>
      <c r="D137" s="41" t="s">
        <v>20784</v>
      </c>
      <c r="E137" s="46" t="s">
        <v>14097</v>
      </c>
      <c r="F137" s="316" t="s">
        <v>8315</v>
      </c>
      <c r="G137" s="286" t="str">
        <f>IF(E137="","",IFERROR(VLOOKUP(E137,'REFSINAPI 05'!#REF!,2,FALSE),VLOOKUP(E137,'COMPOSIÇÃO '!$A$10:$J$355,3,FALSE)))</f>
        <v>MÃO FRANCESA 3/16X32X619mm - FORNECIMENTO E INSTALAÇÃO</v>
      </c>
      <c r="H137" s="228" t="str">
        <f>IF(E137="","",IFERROR(VLOOKUP(E137,'REFSINAPI 05'!#REF!,3,FALSE),VLOOKUP('ORÇAMENTO '!E137,'COMPOSIÇÃO '!$A$10:$J$355,10,FALSE)))</f>
        <v>CJ</v>
      </c>
      <c r="I137" s="292">
        <f>VLOOKUP(D137,'MEMORIAL DE CÁLCULO '!$D$18:$L$377,9,FALSE)</f>
        <v>24</v>
      </c>
      <c r="J137" s="243"/>
      <c r="K137" s="243">
        <f t="shared" si="15"/>
        <v>0</v>
      </c>
      <c r="L137" s="347">
        <f t="shared" si="13"/>
        <v>0</v>
      </c>
      <c r="M137" s="18"/>
      <c r="N137" s="17" t="s">
        <v>23</v>
      </c>
      <c r="O137" s="585"/>
    </row>
    <row r="138" spans="1:16370" s="21" customFormat="1" ht="52.5" customHeight="1">
      <c r="A138" s="212"/>
      <c r="B138" s="33"/>
      <c r="C138" s="212"/>
      <c r="D138" s="41" t="s">
        <v>20785</v>
      </c>
      <c r="E138" s="46" t="s">
        <v>13866</v>
      </c>
      <c r="F138" s="316" t="s">
        <v>8315</v>
      </c>
      <c r="G138" s="286" t="str">
        <f>IF(E138="","",IFERROR(VLOOKUP(E138,'REFSINAPI 05'!#REF!,2,FALSE),VLOOKUP(E138,'COMPOSIÇÃO '!$A$10:$J$355,3,FALSE)))</f>
        <v>HASTE DE ATERRAMENTO EM ACO COM 3,00 M DE COMPRIMENTO E DN = 5/8", REVESTIDA COM BAIXA CAMADA DE COBRE, COM CONECTOR TIPO GRAMPO - FORNECIMENTO E INSTALAÇÃO</v>
      </c>
      <c r="H138" s="228" t="str">
        <f>IF(E138="","",IFERROR(VLOOKUP(E138,'REFSINAPI 05'!#REF!,3,FALSE),VLOOKUP('ORÇAMENTO '!E138,'COMPOSIÇÃO '!$A$10:$J$355,10,FALSE)))</f>
        <v>CJ</v>
      </c>
      <c r="I138" s="292">
        <f>VLOOKUP(D138,'MEMORIAL DE CÁLCULO '!$D$18:$L$377,9,FALSE)</f>
        <v>72</v>
      </c>
      <c r="J138" s="243"/>
      <c r="K138" s="243">
        <f t="shared" si="15"/>
        <v>0</v>
      </c>
      <c r="L138" s="347">
        <f t="shared" si="13"/>
        <v>0</v>
      </c>
      <c r="M138" s="18"/>
      <c r="N138" s="17"/>
      <c r="O138" s="585"/>
    </row>
    <row r="139" spans="1:16370" s="21" customFormat="1" ht="52.5" customHeight="1">
      <c r="A139" s="212"/>
      <c r="B139" s="33"/>
      <c r="C139" s="212"/>
      <c r="D139" s="41" t="s">
        <v>20786</v>
      </c>
      <c r="E139" s="46" t="s">
        <v>13876</v>
      </c>
      <c r="F139" s="316" t="s">
        <v>8315</v>
      </c>
      <c r="G139" s="286" t="str">
        <f>IF(E139="","",IFERROR(VLOOKUP(E139,'REFSINAPI 05'!#REF!,2,FALSE),VLOOKUP(E139,'COMPOSIÇÃO '!$A$10:$J$355,3,FALSE)))</f>
        <v>ARRUELA QUADRADA EM ACO GALVANIZADO, DIMENSAO = 38 MM, ESPESSURA = 3MM, DIAMETRO DO FURO= 18 MM - FORNECIMENTO E INSTALAÇÃO</v>
      </c>
      <c r="H139" s="228" t="str">
        <f>IF(E139="","",IFERROR(VLOOKUP(E139,'REFSINAPI 05'!#REF!,3,FALSE),VLOOKUP('ORÇAMENTO '!E139,'COMPOSIÇÃO '!$A$10:$J$355,10,FALSE)))</f>
        <v>CJ</v>
      </c>
      <c r="I139" s="292">
        <f>VLOOKUP(D139,'MEMORIAL DE CÁLCULO '!$D$18:$L$377,9,FALSE)</f>
        <v>72</v>
      </c>
      <c r="J139" s="243"/>
      <c r="K139" s="243">
        <f t="shared" si="15"/>
        <v>0</v>
      </c>
      <c r="L139" s="347">
        <f t="shared" si="13"/>
        <v>0</v>
      </c>
      <c r="M139" s="18"/>
      <c r="N139" s="17" t="s">
        <v>23</v>
      </c>
      <c r="O139" s="585"/>
    </row>
    <row r="140" spans="1:16370" s="21" customFormat="1" ht="52.5" customHeight="1">
      <c r="A140" s="212"/>
      <c r="B140" s="33"/>
      <c r="C140" s="212"/>
      <c r="D140" s="41" t="s">
        <v>20787</v>
      </c>
      <c r="E140" s="46" t="s">
        <v>14093</v>
      </c>
      <c r="F140" s="316" t="s">
        <v>8315</v>
      </c>
      <c r="G140" s="286" t="str">
        <f>IF(E140="","",IFERROR(VLOOKUP(E140,'REFSINAPI 05'!#REF!,2,FALSE),VLOOKUP(E140,'COMPOSIÇÃO '!$A$10:$J$355,3,FALSE)))</f>
        <v xml:space="preserve"> PARAFUSO M16 EM ACO GALVANIZADO, COMPRIMENTO = 125 MM, DIAMETRO = 16 MM, ROSCA MAQUINA, CABECA QUADRADA - FORNECIMENTO E INSTALAÇÃO</v>
      </c>
      <c r="H140" s="228" t="str">
        <f>IF(E140="","",IFERROR(VLOOKUP(E140,'REFSINAPI 05'!#REF!,3,FALSE),VLOOKUP('ORÇAMENTO '!E140,'COMPOSIÇÃO '!$A$10:$J$355,10,FALSE)))</f>
        <v>CJ</v>
      </c>
      <c r="I140" s="292">
        <f>VLOOKUP(D140,'MEMORIAL DE CÁLCULO '!$D$18:$L$377,9,FALSE)</f>
        <v>48</v>
      </c>
      <c r="J140" s="243"/>
      <c r="K140" s="243">
        <f t="shared" si="15"/>
        <v>0</v>
      </c>
      <c r="L140" s="347">
        <f t="shared" si="13"/>
        <v>0</v>
      </c>
      <c r="M140" s="18"/>
      <c r="N140" s="17" t="s">
        <v>23</v>
      </c>
      <c r="O140" s="585"/>
    </row>
    <row r="141" spans="1:16370" s="298" customFormat="1" ht="52.5" customHeight="1">
      <c r="A141" s="462"/>
      <c r="B141" s="45"/>
      <c r="C141" s="462"/>
      <c r="D141" s="41" t="s">
        <v>21230</v>
      </c>
      <c r="E141" s="46" t="s">
        <v>14095</v>
      </c>
      <c r="F141" s="316" t="s">
        <v>8315</v>
      </c>
      <c r="G141" s="286" t="str">
        <f>IF(E141="","",IFERROR(VLOOKUP(E141,'REFSINAPI 05'!#REF!,2,FALSE),VLOOKUP(E141,'COMPOSIÇÃO '!$A$10:$J$355,3,FALSE)))</f>
        <v xml:space="preserve"> PARAFUSO M16 EM ACO GALVANIZADO, COMPRIMENTO = 300 MM, DIAMETRO = 16 MM, ROSCA MAQUINA, CABECA QUADRADA - FORNECIMENTO E INSTALAÇÃO</v>
      </c>
      <c r="H141" s="228" t="str">
        <f>IF(E141="","",IFERROR(VLOOKUP(E141,'REFSINAPI 05'!#REF!,3,FALSE),VLOOKUP('ORÇAMENTO '!E141,'COMPOSIÇÃO '!$A$10:$J$355,10,FALSE)))</f>
        <v>CJ</v>
      </c>
      <c r="I141" s="292">
        <f>VLOOKUP(D141,'MEMORIAL DE CÁLCULO '!$D$18:$L$377,9,FALSE)</f>
        <v>12</v>
      </c>
      <c r="J141" s="243"/>
      <c r="K141" s="243">
        <f t="shared" si="15"/>
        <v>0</v>
      </c>
      <c r="L141" s="347">
        <f t="shared" si="13"/>
        <v>0</v>
      </c>
      <c r="M141" s="18"/>
      <c r="N141" s="17" t="s">
        <v>23</v>
      </c>
      <c r="O141" s="585"/>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c r="BA141" s="21"/>
      <c r="BB141" s="21"/>
      <c r="BC141" s="21"/>
      <c r="BD141" s="21"/>
      <c r="BE141" s="21"/>
      <c r="BF141" s="21"/>
      <c r="BG141" s="21"/>
      <c r="BH141" s="21"/>
      <c r="BI141" s="21"/>
      <c r="BJ141" s="21"/>
      <c r="BK141" s="21"/>
      <c r="BL141" s="21"/>
      <c r="BM141" s="21"/>
      <c r="BN141" s="21"/>
      <c r="BO141" s="21"/>
      <c r="BP141" s="21"/>
      <c r="BQ141" s="21"/>
      <c r="BR141" s="21"/>
      <c r="BS141" s="21"/>
      <c r="BT141" s="21"/>
      <c r="BU141" s="21"/>
      <c r="BV141" s="21"/>
      <c r="BW141" s="21"/>
      <c r="BX141" s="21"/>
      <c r="BY141" s="21"/>
      <c r="BZ141" s="21"/>
      <c r="CA141" s="21"/>
      <c r="CB141" s="21"/>
      <c r="CC141" s="21"/>
      <c r="CD141" s="21"/>
      <c r="CE141" s="21"/>
      <c r="CF141" s="21"/>
      <c r="CG141" s="21"/>
      <c r="CH141" s="21"/>
      <c r="CI141" s="21"/>
      <c r="CJ141" s="21"/>
      <c r="CK141" s="21"/>
      <c r="CL141" s="21"/>
      <c r="CM141" s="21"/>
      <c r="CN141" s="21"/>
      <c r="CO141" s="21"/>
      <c r="CP141" s="21"/>
      <c r="CQ141" s="21"/>
      <c r="CR141" s="21"/>
      <c r="CS141" s="21"/>
      <c r="CT141" s="21"/>
      <c r="CU141" s="21"/>
      <c r="CV141" s="21"/>
      <c r="CW141" s="21"/>
      <c r="CX141" s="21"/>
      <c r="CY141" s="21"/>
      <c r="CZ141" s="21"/>
      <c r="DA141" s="21"/>
      <c r="DB141" s="21"/>
      <c r="DC141" s="21"/>
      <c r="DD141" s="21"/>
      <c r="DE141" s="21"/>
      <c r="DF141" s="21"/>
      <c r="DG141" s="21"/>
      <c r="DH141" s="21"/>
      <c r="DI141" s="21"/>
      <c r="DJ141" s="21"/>
      <c r="DK141" s="21"/>
      <c r="DL141" s="21"/>
      <c r="DM141" s="21"/>
      <c r="DN141" s="21"/>
      <c r="DO141" s="21"/>
      <c r="DP141" s="21"/>
      <c r="DQ141" s="21"/>
      <c r="DR141" s="21"/>
      <c r="DS141" s="21"/>
      <c r="DT141" s="21"/>
      <c r="DU141" s="21"/>
      <c r="DV141" s="21"/>
      <c r="DW141" s="21"/>
      <c r="DX141" s="21"/>
      <c r="DY141" s="21"/>
      <c r="DZ141" s="21"/>
      <c r="EA141" s="21"/>
      <c r="EB141" s="21"/>
      <c r="EC141" s="21"/>
      <c r="ED141" s="21"/>
      <c r="EE141" s="21"/>
      <c r="EF141" s="21"/>
      <c r="EG141" s="21"/>
      <c r="EH141" s="21"/>
      <c r="EI141" s="21"/>
      <c r="EJ141" s="21"/>
      <c r="EK141" s="21"/>
      <c r="EL141" s="21"/>
      <c r="EM141" s="21"/>
      <c r="EN141" s="21"/>
      <c r="EO141" s="21"/>
      <c r="EP141" s="21"/>
      <c r="EQ141" s="21"/>
      <c r="ER141" s="21"/>
      <c r="ES141" s="21"/>
      <c r="ET141" s="21"/>
      <c r="EU141" s="21"/>
      <c r="EV141" s="21"/>
      <c r="EW141" s="21"/>
      <c r="EX141" s="21"/>
      <c r="EY141" s="21"/>
      <c r="EZ141" s="21"/>
      <c r="FA141" s="21"/>
      <c r="FB141" s="21"/>
      <c r="FC141" s="21"/>
      <c r="FD141" s="21"/>
      <c r="FE141" s="21"/>
      <c r="FF141" s="21"/>
      <c r="FG141" s="21"/>
      <c r="FH141" s="21"/>
      <c r="FI141" s="21"/>
      <c r="FJ141" s="21"/>
      <c r="FK141" s="21"/>
      <c r="FL141" s="21"/>
      <c r="FM141" s="21"/>
      <c r="FN141" s="21"/>
      <c r="FO141" s="21"/>
      <c r="FP141" s="21"/>
      <c r="FQ141" s="21"/>
      <c r="FR141" s="21"/>
      <c r="FS141" s="21"/>
      <c r="FT141" s="21"/>
      <c r="FU141" s="21"/>
      <c r="FV141" s="21"/>
      <c r="FW141" s="21"/>
      <c r="FX141" s="21"/>
      <c r="FY141" s="21"/>
      <c r="FZ141" s="21"/>
      <c r="GA141" s="21"/>
      <c r="GB141" s="21"/>
      <c r="GC141" s="21"/>
      <c r="GD141" s="21"/>
      <c r="GE141" s="21"/>
      <c r="GF141" s="21"/>
      <c r="GG141" s="21"/>
      <c r="GH141" s="21"/>
      <c r="GI141" s="21"/>
      <c r="GJ141" s="21"/>
      <c r="GK141" s="21"/>
      <c r="GL141" s="21"/>
      <c r="GM141" s="21"/>
      <c r="GN141" s="21"/>
      <c r="GO141" s="21"/>
      <c r="GP141" s="21"/>
      <c r="GQ141" s="21"/>
      <c r="GR141" s="21"/>
      <c r="GS141" s="21"/>
      <c r="GT141" s="21"/>
      <c r="GU141" s="21"/>
      <c r="GV141" s="21"/>
      <c r="GW141" s="21"/>
      <c r="GX141" s="21"/>
      <c r="GY141" s="21"/>
      <c r="GZ141" s="21"/>
      <c r="HA141" s="21"/>
      <c r="HB141" s="21"/>
      <c r="HC141" s="21"/>
      <c r="HD141" s="21"/>
      <c r="HE141" s="21"/>
      <c r="HF141" s="21"/>
      <c r="HG141" s="21"/>
      <c r="HH141" s="21"/>
      <c r="HI141" s="21"/>
      <c r="HJ141" s="21"/>
      <c r="HK141" s="21"/>
      <c r="HL141" s="21"/>
      <c r="HM141" s="21"/>
      <c r="HN141" s="21"/>
      <c r="HO141" s="21"/>
      <c r="HP141" s="21"/>
      <c r="HQ141" s="21"/>
      <c r="HR141" s="21"/>
      <c r="HS141" s="21"/>
      <c r="HT141" s="21"/>
      <c r="HU141" s="21"/>
      <c r="HV141" s="21"/>
      <c r="HW141" s="21"/>
      <c r="HX141" s="21"/>
      <c r="HY141" s="21"/>
      <c r="HZ141" s="21"/>
      <c r="IA141" s="21"/>
      <c r="IB141" s="21"/>
      <c r="IC141" s="21"/>
      <c r="ID141" s="21"/>
      <c r="IE141" s="21"/>
      <c r="IF141" s="21"/>
      <c r="IG141" s="21"/>
      <c r="IH141" s="21"/>
      <c r="II141" s="21"/>
      <c r="IJ141" s="21"/>
      <c r="IK141" s="21"/>
      <c r="IL141" s="21"/>
      <c r="IM141" s="21"/>
      <c r="IN141" s="21"/>
      <c r="IO141" s="21"/>
      <c r="IP141" s="21"/>
      <c r="IQ141" s="21"/>
      <c r="IR141" s="21"/>
      <c r="IS141" s="21"/>
      <c r="IT141" s="21"/>
      <c r="IU141" s="21"/>
      <c r="IV141" s="21"/>
      <c r="IW141" s="21"/>
      <c r="IX141" s="21"/>
      <c r="IY141" s="21"/>
      <c r="IZ141" s="21"/>
      <c r="JA141" s="21"/>
      <c r="JB141" s="21"/>
      <c r="JC141" s="21"/>
      <c r="JD141" s="21"/>
      <c r="JE141" s="21"/>
      <c r="JF141" s="21"/>
      <c r="JG141" s="21"/>
      <c r="JH141" s="21"/>
      <c r="JI141" s="21"/>
      <c r="JJ141" s="21"/>
      <c r="JK141" s="21"/>
      <c r="JL141" s="21"/>
      <c r="JM141" s="21"/>
      <c r="JN141" s="21"/>
      <c r="JO141" s="21"/>
      <c r="JP141" s="21"/>
      <c r="JQ141" s="21"/>
      <c r="JR141" s="21"/>
      <c r="JS141" s="21"/>
      <c r="JT141" s="21"/>
      <c r="JU141" s="21"/>
      <c r="JV141" s="21"/>
      <c r="JW141" s="21"/>
      <c r="JX141" s="21"/>
      <c r="JY141" s="21"/>
      <c r="JZ141" s="21"/>
      <c r="KA141" s="21"/>
      <c r="KB141" s="21"/>
      <c r="KC141" s="21"/>
      <c r="KD141" s="21"/>
      <c r="KE141" s="21"/>
      <c r="KF141" s="21"/>
      <c r="KG141" s="21"/>
      <c r="KH141" s="21"/>
      <c r="KI141" s="21"/>
      <c r="KJ141" s="21"/>
      <c r="KK141" s="21"/>
      <c r="KL141" s="21"/>
      <c r="KM141" s="21"/>
      <c r="KN141" s="21"/>
      <c r="KO141" s="21"/>
      <c r="KP141" s="21"/>
      <c r="KQ141" s="21"/>
      <c r="KR141" s="21"/>
      <c r="KS141" s="21"/>
      <c r="KT141" s="21"/>
      <c r="KU141" s="21"/>
      <c r="KV141" s="21"/>
      <c r="KW141" s="21"/>
      <c r="KX141" s="21"/>
      <c r="KY141" s="21"/>
      <c r="KZ141" s="21"/>
      <c r="LA141" s="21"/>
      <c r="LB141" s="21"/>
      <c r="LC141" s="21"/>
      <c r="LD141" s="21"/>
      <c r="LE141" s="21"/>
      <c r="LF141" s="21"/>
      <c r="LG141" s="21"/>
      <c r="LH141" s="21"/>
      <c r="LI141" s="21"/>
      <c r="LJ141" s="21"/>
      <c r="LK141" s="21"/>
      <c r="LL141" s="21"/>
      <c r="LM141" s="21"/>
      <c r="LN141" s="21"/>
      <c r="LO141" s="21"/>
      <c r="LP141" s="21"/>
      <c r="LQ141" s="21"/>
      <c r="LR141" s="21"/>
      <c r="LS141" s="21"/>
      <c r="LT141" s="21"/>
      <c r="LU141" s="21"/>
      <c r="LV141" s="21"/>
      <c r="LW141" s="21"/>
      <c r="LX141" s="21"/>
      <c r="LY141" s="21"/>
      <c r="LZ141" s="21"/>
      <c r="MA141" s="21"/>
      <c r="MB141" s="21"/>
      <c r="MC141" s="21"/>
      <c r="MD141" s="21"/>
      <c r="ME141" s="21"/>
      <c r="MF141" s="21"/>
      <c r="MG141" s="21"/>
      <c r="MH141" s="21"/>
      <c r="MI141" s="21"/>
      <c r="MJ141" s="21"/>
      <c r="MK141" s="21"/>
      <c r="ML141" s="21"/>
      <c r="MM141" s="21"/>
      <c r="MN141" s="21"/>
      <c r="MO141" s="21"/>
      <c r="MP141" s="21"/>
      <c r="MQ141" s="21"/>
      <c r="MR141" s="21"/>
      <c r="MS141" s="21"/>
      <c r="MT141" s="21"/>
      <c r="MU141" s="21"/>
      <c r="MV141" s="21"/>
      <c r="MW141" s="21"/>
      <c r="MX141" s="21"/>
      <c r="MY141" s="21"/>
      <c r="MZ141" s="21"/>
      <c r="NA141" s="21"/>
      <c r="NB141" s="21"/>
      <c r="NC141" s="21"/>
      <c r="ND141" s="21"/>
      <c r="NE141" s="21"/>
      <c r="NF141" s="21"/>
      <c r="NG141" s="21"/>
      <c r="NH141" s="21"/>
      <c r="NI141" s="21"/>
      <c r="NJ141" s="21"/>
      <c r="NK141" s="21"/>
      <c r="NL141" s="21"/>
      <c r="NM141" s="21"/>
      <c r="NN141" s="21"/>
      <c r="NO141" s="21"/>
      <c r="NP141" s="21"/>
      <c r="NQ141" s="21"/>
      <c r="NR141" s="21"/>
      <c r="NS141" s="21"/>
      <c r="NT141" s="21"/>
      <c r="NU141" s="21"/>
      <c r="NV141" s="21"/>
      <c r="NW141" s="21"/>
      <c r="NX141" s="21"/>
      <c r="NY141" s="21"/>
      <c r="NZ141" s="21"/>
      <c r="OA141" s="21"/>
      <c r="OB141" s="21"/>
      <c r="OC141" s="21"/>
      <c r="OD141" s="21"/>
      <c r="OE141" s="21"/>
      <c r="OF141" s="21"/>
      <c r="OG141" s="21"/>
      <c r="OH141" s="21"/>
      <c r="OI141" s="21"/>
      <c r="OJ141" s="21"/>
      <c r="OK141" s="21"/>
      <c r="OL141" s="21"/>
      <c r="OM141" s="21"/>
      <c r="ON141" s="21"/>
      <c r="OO141" s="21"/>
      <c r="OP141" s="21"/>
      <c r="OQ141" s="21"/>
      <c r="OR141" s="21"/>
      <c r="OS141" s="21"/>
      <c r="OT141" s="21"/>
      <c r="OU141" s="21"/>
      <c r="OV141" s="21"/>
      <c r="OW141" s="21"/>
      <c r="OX141" s="21"/>
      <c r="OY141" s="21"/>
      <c r="OZ141" s="21"/>
      <c r="PA141" s="21"/>
      <c r="PB141" s="21"/>
      <c r="PC141" s="21"/>
      <c r="PD141" s="21"/>
      <c r="PE141" s="21"/>
      <c r="PF141" s="21"/>
      <c r="PG141" s="21"/>
      <c r="PH141" s="21"/>
      <c r="PI141" s="21"/>
      <c r="PJ141" s="21"/>
      <c r="PK141" s="21"/>
      <c r="PL141" s="21"/>
      <c r="PM141" s="21"/>
      <c r="PN141" s="21"/>
      <c r="PO141" s="21"/>
      <c r="PP141" s="21"/>
      <c r="PQ141" s="21"/>
      <c r="PR141" s="21"/>
      <c r="PS141" s="21"/>
      <c r="PT141" s="21"/>
      <c r="PU141" s="21"/>
      <c r="PV141" s="21"/>
      <c r="PW141" s="21"/>
      <c r="PX141" s="21"/>
      <c r="PY141" s="21"/>
      <c r="PZ141" s="21"/>
      <c r="QA141" s="21"/>
      <c r="QB141" s="21"/>
      <c r="QC141" s="21"/>
      <c r="QD141" s="21"/>
      <c r="QE141" s="21"/>
      <c r="QF141" s="21"/>
      <c r="QG141" s="21"/>
      <c r="QH141" s="21"/>
      <c r="QI141" s="21"/>
      <c r="QJ141" s="21"/>
      <c r="QK141" s="21"/>
      <c r="QL141" s="21"/>
      <c r="QM141" s="21"/>
      <c r="QN141" s="21"/>
      <c r="QO141" s="21"/>
      <c r="QP141" s="21"/>
      <c r="QQ141" s="21"/>
      <c r="QR141" s="21"/>
      <c r="QS141" s="21"/>
      <c r="QT141" s="21"/>
      <c r="QU141" s="21"/>
      <c r="QV141" s="21"/>
      <c r="QW141" s="21"/>
      <c r="QX141" s="21"/>
      <c r="QY141" s="21"/>
      <c r="QZ141" s="21"/>
      <c r="RA141" s="21"/>
      <c r="RB141" s="21"/>
      <c r="RC141" s="21"/>
      <c r="RD141" s="21"/>
      <c r="RE141" s="21"/>
      <c r="RF141" s="21"/>
      <c r="RG141" s="21"/>
      <c r="RH141" s="21"/>
      <c r="RI141" s="21"/>
      <c r="RJ141" s="21"/>
      <c r="RK141" s="21"/>
      <c r="RL141" s="21"/>
      <c r="RM141" s="21"/>
      <c r="RN141" s="21"/>
      <c r="RO141" s="21"/>
      <c r="RP141" s="21"/>
      <c r="RQ141" s="21"/>
      <c r="RR141" s="21"/>
      <c r="RS141" s="21"/>
      <c r="RT141" s="21"/>
      <c r="RU141" s="21"/>
      <c r="RV141" s="21"/>
      <c r="RW141" s="21"/>
      <c r="RX141" s="21"/>
      <c r="RY141" s="21"/>
      <c r="RZ141" s="21"/>
      <c r="SA141" s="21"/>
      <c r="SB141" s="21"/>
      <c r="SC141" s="21"/>
      <c r="SD141" s="21"/>
      <c r="SE141" s="21"/>
      <c r="SF141" s="21"/>
      <c r="SG141" s="21"/>
      <c r="SH141" s="21"/>
      <c r="SI141" s="21"/>
      <c r="SJ141" s="21"/>
      <c r="SK141" s="21"/>
      <c r="SL141" s="21"/>
      <c r="SM141" s="21"/>
      <c r="SN141" s="21"/>
      <c r="SO141" s="21"/>
      <c r="SP141" s="21"/>
      <c r="SQ141" s="21"/>
      <c r="SR141" s="21"/>
      <c r="SS141" s="21"/>
      <c r="ST141" s="21"/>
      <c r="SU141" s="21"/>
      <c r="SV141" s="21"/>
      <c r="SW141" s="21"/>
      <c r="SX141" s="21"/>
      <c r="SY141" s="21"/>
      <c r="SZ141" s="21"/>
      <c r="TA141" s="21"/>
      <c r="TB141" s="21"/>
      <c r="TC141" s="21"/>
      <c r="TD141" s="21"/>
      <c r="TE141" s="21"/>
      <c r="TF141" s="21"/>
      <c r="TG141" s="21"/>
      <c r="TH141" s="21"/>
      <c r="TI141" s="21"/>
      <c r="TJ141" s="21"/>
      <c r="TK141" s="21"/>
      <c r="TL141" s="21"/>
      <c r="TM141" s="21"/>
      <c r="TN141" s="21"/>
      <c r="TO141" s="21"/>
      <c r="TP141" s="21"/>
      <c r="TQ141" s="21"/>
      <c r="TR141" s="21"/>
      <c r="TS141" s="21"/>
      <c r="TT141" s="21"/>
      <c r="TU141" s="21"/>
      <c r="TV141" s="21"/>
      <c r="TW141" s="21"/>
      <c r="TX141" s="21"/>
      <c r="TY141" s="21"/>
      <c r="TZ141" s="21"/>
      <c r="UA141" s="21"/>
      <c r="UB141" s="21"/>
      <c r="UC141" s="21"/>
      <c r="UD141" s="21"/>
      <c r="UE141" s="21"/>
      <c r="UF141" s="21"/>
      <c r="UG141" s="21"/>
      <c r="UH141" s="21"/>
      <c r="UI141" s="21"/>
      <c r="UJ141" s="21"/>
      <c r="UK141" s="21"/>
      <c r="UL141" s="21"/>
      <c r="UM141" s="21"/>
      <c r="UN141" s="21"/>
      <c r="UO141" s="21"/>
      <c r="UP141" s="21"/>
      <c r="UQ141" s="21"/>
      <c r="UR141" s="21"/>
      <c r="US141" s="21"/>
      <c r="UT141" s="21"/>
      <c r="UU141" s="21"/>
      <c r="UV141" s="21"/>
      <c r="UW141" s="21"/>
      <c r="UX141" s="21"/>
      <c r="UY141" s="21"/>
      <c r="UZ141" s="21"/>
      <c r="VA141" s="21"/>
      <c r="VB141" s="21"/>
      <c r="VC141" s="21"/>
      <c r="VD141" s="21"/>
      <c r="VE141" s="21"/>
      <c r="VF141" s="21"/>
      <c r="VG141" s="21"/>
      <c r="VH141" s="21"/>
      <c r="VI141" s="21"/>
      <c r="VJ141" s="21"/>
      <c r="VK141" s="21"/>
      <c r="VL141" s="21"/>
      <c r="VM141" s="21"/>
      <c r="VN141" s="21"/>
      <c r="VO141" s="21"/>
      <c r="VP141" s="21"/>
      <c r="VQ141" s="21"/>
      <c r="VR141" s="21"/>
      <c r="VS141" s="21"/>
      <c r="VT141" s="21"/>
      <c r="VU141" s="21"/>
      <c r="VV141" s="21"/>
      <c r="VW141" s="21"/>
      <c r="VX141" s="21"/>
      <c r="VY141" s="21"/>
      <c r="VZ141" s="21"/>
      <c r="WA141" s="21"/>
      <c r="WB141" s="21"/>
      <c r="WC141" s="21"/>
      <c r="WD141" s="21"/>
      <c r="WE141" s="21"/>
      <c r="WF141" s="21"/>
      <c r="WG141" s="21"/>
      <c r="WH141" s="21"/>
      <c r="WI141" s="21"/>
      <c r="WJ141" s="21"/>
      <c r="WK141" s="21"/>
      <c r="WL141" s="21"/>
      <c r="WM141" s="21"/>
      <c r="WN141" s="21"/>
      <c r="WO141" s="21"/>
      <c r="WP141" s="21"/>
      <c r="WQ141" s="21"/>
      <c r="WR141" s="21"/>
      <c r="WS141" s="21"/>
      <c r="WT141" s="21"/>
      <c r="WU141" s="21"/>
      <c r="WV141" s="21"/>
      <c r="WW141" s="21"/>
      <c r="WX141" s="21"/>
      <c r="WY141" s="21"/>
      <c r="WZ141" s="21"/>
      <c r="XA141" s="21"/>
      <c r="XB141" s="21"/>
      <c r="XC141" s="21"/>
      <c r="XD141" s="21"/>
      <c r="XE141" s="21"/>
      <c r="XF141" s="21"/>
      <c r="XG141" s="21"/>
      <c r="XH141" s="21"/>
      <c r="XI141" s="21"/>
      <c r="XJ141" s="21"/>
      <c r="XK141" s="21"/>
      <c r="XL141" s="21"/>
      <c r="XM141" s="21"/>
      <c r="XN141" s="21"/>
      <c r="XO141" s="21"/>
      <c r="XP141" s="21"/>
      <c r="XQ141" s="21"/>
      <c r="XR141" s="21"/>
      <c r="XS141" s="21"/>
      <c r="XT141" s="21"/>
      <c r="XU141" s="21"/>
      <c r="XV141" s="21"/>
      <c r="XW141" s="21"/>
      <c r="XX141" s="21"/>
      <c r="XY141" s="21"/>
      <c r="XZ141" s="21"/>
      <c r="YA141" s="21"/>
      <c r="YB141" s="21"/>
      <c r="YC141" s="21"/>
      <c r="YD141" s="21"/>
      <c r="YE141" s="21"/>
      <c r="YF141" s="21"/>
      <c r="YG141" s="21"/>
      <c r="YH141" s="21"/>
      <c r="YI141" s="21"/>
      <c r="YJ141" s="21"/>
      <c r="YK141" s="21"/>
      <c r="YL141" s="21"/>
      <c r="YM141" s="21"/>
      <c r="YN141" s="21"/>
      <c r="YO141" s="21"/>
      <c r="YP141" s="21"/>
      <c r="YQ141" s="21"/>
      <c r="YR141" s="21"/>
      <c r="YS141" s="21"/>
      <c r="YT141" s="21"/>
      <c r="YU141" s="21"/>
      <c r="YV141" s="21"/>
      <c r="YW141" s="21"/>
      <c r="YX141" s="21"/>
      <c r="YY141" s="21"/>
      <c r="YZ141" s="21"/>
      <c r="ZA141" s="21"/>
      <c r="ZB141" s="21"/>
      <c r="ZC141" s="21"/>
      <c r="ZD141" s="21"/>
      <c r="ZE141" s="21"/>
      <c r="ZF141" s="21"/>
      <c r="ZG141" s="21"/>
      <c r="ZH141" s="21"/>
      <c r="ZI141" s="21"/>
      <c r="ZJ141" s="21"/>
      <c r="ZK141" s="21"/>
      <c r="ZL141" s="21"/>
      <c r="ZM141" s="21"/>
      <c r="ZN141" s="21"/>
      <c r="ZO141" s="21"/>
      <c r="ZP141" s="21"/>
      <c r="ZQ141" s="21"/>
      <c r="ZR141" s="21"/>
      <c r="ZS141" s="21"/>
      <c r="ZT141" s="21"/>
      <c r="ZU141" s="21"/>
      <c r="ZV141" s="21"/>
      <c r="ZW141" s="21"/>
      <c r="ZX141" s="21"/>
      <c r="ZY141" s="21"/>
      <c r="ZZ141" s="21"/>
      <c r="AAA141" s="21"/>
      <c r="AAB141" s="21"/>
      <c r="AAC141" s="21"/>
      <c r="AAD141" s="21"/>
      <c r="AAE141" s="21"/>
      <c r="AAF141" s="21"/>
      <c r="AAG141" s="21"/>
      <c r="AAH141" s="21"/>
      <c r="AAI141" s="21"/>
      <c r="AAJ141" s="21"/>
      <c r="AAK141" s="21"/>
      <c r="AAL141" s="21"/>
      <c r="AAM141" s="21"/>
      <c r="AAN141" s="21"/>
      <c r="AAO141" s="21"/>
      <c r="AAP141" s="21"/>
      <c r="AAQ141" s="21"/>
      <c r="AAR141" s="21"/>
      <c r="AAS141" s="21"/>
      <c r="AAT141" s="21"/>
      <c r="AAU141" s="21"/>
      <c r="AAV141" s="21"/>
      <c r="AAW141" s="21"/>
      <c r="AAX141" s="21"/>
      <c r="AAY141" s="21"/>
      <c r="AAZ141" s="21"/>
      <c r="ABA141" s="21"/>
      <c r="ABB141" s="21"/>
      <c r="ABC141" s="21"/>
      <c r="ABD141" s="21"/>
      <c r="ABE141" s="21"/>
      <c r="ABF141" s="21"/>
      <c r="ABG141" s="21"/>
      <c r="ABH141" s="21"/>
      <c r="ABI141" s="21"/>
      <c r="ABJ141" s="21"/>
      <c r="ABK141" s="21"/>
      <c r="ABL141" s="21"/>
      <c r="ABM141" s="21"/>
      <c r="ABN141" s="21"/>
      <c r="ABO141" s="21"/>
      <c r="ABP141" s="21"/>
      <c r="ABQ141" s="21"/>
      <c r="ABR141" s="21"/>
      <c r="ABS141" s="21"/>
      <c r="ABT141" s="21"/>
      <c r="ABU141" s="21"/>
      <c r="ABV141" s="21"/>
      <c r="ABW141" s="21"/>
      <c r="ABX141" s="21"/>
      <c r="ABY141" s="21"/>
      <c r="ABZ141" s="21"/>
      <c r="ACA141" s="21"/>
      <c r="ACB141" s="21"/>
      <c r="ACC141" s="21"/>
      <c r="ACD141" s="21"/>
      <c r="ACE141" s="21"/>
      <c r="ACF141" s="21"/>
      <c r="ACG141" s="21"/>
      <c r="ACH141" s="21"/>
      <c r="ACI141" s="21"/>
      <c r="ACJ141" s="21"/>
      <c r="ACK141" s="21"/>
      <c r="ACL141" s="21"/>
      <c r="ACM141" s="21"/>
      <c r="ACN141" s="21"/>
      <c r="ACO141" s="21"/>
      <c r="ACP141" s="21"/>
      <c r="ACQ141" s="21"/>
      <c r="ACR141" s="21"/>
      <c r="ACS141" s="21"/>
      <c r="ACT141" s="21"/>
      <c r="ACU141" s="21"/>
      <c r="ACV141" s="21"/>
      <c r="ACW141" s="21"/>
      <c r="ACX141" s="21"/>
      <c r="ACY141" s="21"/>
      <c r="ACZ141" s="21"/>
      <c r="ADA141" s="21"/>
      <c r="ADB141" s="21"/>
      <c r="ADC141" s="21"/>
      <c r="ADD141" s="21"/>
      <c r="ADE141" s="21"/>
      <c r="ADF141" s="21"/>
      <c r="ADG141" s="21"/>
      <c r="ADH141" s="21"/>
      <c r="ADI141" s="21"/>
      <c r="ADJ141" s="21"/>
      <c r="ADK141" s="21"/>
      <c r="ADL141" s="21"/>
      <c r="ADM141" s="21"/>
      <c r="ADN141" s="21"/>
      <c r="ADO141" s="21"/>
      <c r="ADP141" s="21"/>
      <c r="ADQ141" s="21"/>
      <c r="ADR141" s="21"/>
      <c r="ADS141" s="21"/>
      <c r="ADT141" s="21"/>
      <c r="ADU141" s="21"/>
      <c r="ADV141" s="21"/>
      <c r="ADW141" s="21"/>
      <c r="ADX141" s="21"/>
      <c r="ADY141" s="21"/>
      <c r="ADZ141" s="21"/>
      <c r="AEA141" s="21"/>
      <c r="AEB141" s="21"/>
      <c r="AEC141" s="21"/>
      <c r="AED141" s="21"/>
      <c r="AEE141" s="21"/>
      <c r="AEF141" s="21"/>
      <c r="AEG141" s="21"/>
      <c r="AEH141" s="21"/>
      <c r="AEI141" s="21"/>
      <c r="AEJ141" s="21"/>
      <c r="AEK141" s="21"/>
      <c r="AEL141" s="21"/>
      <c r="AEM141" s="21"/>
      <c r="AEN141" s="21"/>
      <c r="AEO141" s="21"/>
      <c r="AEP141" s="21"/>
      <c r="AEQ141" s="21"/>
      <c r="AER141" s="21"/>
      <c r="AES141" s="21"/>
      <c r="AET141" s="21"/>
      <c r="AEU141" s="21"/>
      <c r="AEV141" s="21"/>
      <c r="AEW141" s="21"/>
      <c r="AEX141" s="21"/>
      <c r="AEY141" s="21"/>
      <c r="AEZ141" s="21"/>
      <c r="AFA141" s="21"/>
      <c r="AFB141" s="21"/>
      <c r="AFC141" s="21"/>
      <c r="AFD141" s="21"/>
      <c r="AFE141" s="21"/>
      <c r="AFF141" s="21"/>
      <c r="AFG141" s="21"/>
      <c r="AFH141" s="21"/>
      <c r="AFI141" s="21"/>
      <c r="AFJ141" s="21"/>
      <c r="AFK141" s="21"/>
      <c r="AFL141" s="21"/>
      <c r="AFM141" s="21"/>
      <c r="AFN141" s="21"/>
      <c r="AFO141" s="21"/>
      <c r="AFP141" s="21"/>
      <c r="AFQ141" s="21"/>
      <c r="AFR141" s="21"/>
      <c r="AFS141" s="21"/>
      <c r="AFT141" s="21"/>
      <c r="AFU141" s="21"/>
      <c r="AFV141" s="21"/>
      <c r="AFW141" s="21"/>
      <c r="AFX141" s="21"/>
      <c r="AFY141" s="21"/>
      <c r="AFZ141" s="21"/>
      <c r="AGA141" s="21"/>
      <c r="AGB141" s="21"/>
      <c r="AGC141" s="21"/>
      <c r="AGD141" s="21"/>
      <c r="AGE141" s="21"/>
      <c r="AGF141" s="21"/>
      <c r="AGG141" s="21"/>
      <c r="AGH141" s="21"/>
      <c r="AGI141" s="21"/>
      <c r="AGJ141" s="21"/>
      <c r="AGK141" s="21"/>
      <c r="AGL141" s="21"/>
      <c r="AGM141" s="21"/>
      <c r="AGN141" s="21"/>
      <c r="AGO141" s="21"/>
      <c r="AGP141" s="21"/>
      <c r="AGQ141" s="21"/>
      <c r="AGR141" s="21"/>
      <c r="AGS141" s="21"/>
      <c r="AGT141" s="21"/>
      <c r="AGU141" s="21"/>
      <c r="AGV141" s="21"/>
      <c r="AGW141" s="21"/>
      <c r="AGX141" s="21"/>
      <c r="AGY141" s="21"/>
      <c r="AGZ141" s="21"/>
      <c r="AHA141" s="21"/>
      <c r="AHB141" s="21"/>
      <c r="AHC141" s="21"/>
      <c r="AHD141" s="21"/>
      <c r="AHE141" s="21"/>
      <c r="AHF141" s="21"/>
      <c r="AHG141" s="21"/>
      <c r="AHH141" s="21"/>
      <c r="AHI141" s="21"/>
      <c r="AHJ141" s="21"/>
      <c r="AHK141" s="21"/>
      <c r="AHL141" s="21"/>
      <c r="AHM141" s="21"/>
      <c r="AHN141" s="21"/>
      <c r="AHO141" s="21"/>
      <c r="AHP141" s="21"/>
      <c r="AHQ141" s="21"/>
      <c r="AHR141" s="21"/>
      <c r="AHS141" s="21"/>
      <c r="AHT141" s="21"/>
      <c r="AHU141" s="21"/>
      <c r="AHV141" s="21"/>
      <c r="AHW141" s="21"/>
      <c r="AHX141" s="21"/>
      <c r="AHY141" s="21"/>
      <c r="AHZ141" s="21"/>
      <c r="AIA141" s="21"/>
      <c r="AIB141" s="21"/>
      <c r="AIC141" s="21"/>
      <c r="AID141" s="21"/>
      <c r="AIE141" s="21"/>
      <c r="AIF141" s="21"/>
      <c r="AIG141" s="21"/>
      <c r="AIH141" s="21"/>
      <c r="AII141" s="21"/>
      <c r="AIJ141" s="21"/>
      <c r="AIK141" s="21"/>
      <c r="AIL141" s="21"/>
      <c r="AIM141" s="21"/>
      <c r="AIN141" s="21"/>
      <c r="AIO141" s="21"/>
      <c r="AIP141" s="21"/>
      <c r="AIQ141" s="21"/>
      <c r="AIR141" s="21"/>
      <c r="AIS141" s="21"/>
      <c r="AIT141" s="21"/>
      <c r="AIU141" s="21"/>
      <c r="AIV141" s="21"/>
      <c r="AIW141" s="21"/>
      <c r="AIX141" s="21"/>
      <c r="AIY141" s="21"/>
      <c r="AIZ141" s="21"/>
      <c r="AJA141" s="21"/>
      <c r="AJB141" s="21"/>
      <c r="AJC141" s="21"/>
      <c r="AJD141" s="21"/>
      <c r="AJE141" s="21"/>
      <c r="AJF141" s="21"/>
      <c r="AJG141" s="21"/>
      <c r="AJH141" s="21"/>
      <c r="AJI141" s="21"/>
      <c r="AJJ141" s="21"/>
      <c r="AJK141" s="21"/>
      <c r="AJL141" s="21"/>
      <c r="AJM141" s="21"/>
      <c r="AJN141" s="21"/>
      <c r="AJO141" s="21"/>
      <c r="AJP141" s="21"/>
      <c r="AJQ141" s="21"/>
      <c r="AJR141" s="21"/>
      <c r="AJS141" s="21"/>
      <c r="AJT141" s="21"/>
      <c r="AJU141" s="21"/>
      <c r="AJV141" s="21"/>
      <c r="AJW141" s="21"/>
      <c r="AJX141" s="21"/>
      <c r="AJY141" s="21"/>
      <c r="AJZ141" s="21"/>
      <c r="AKA141" s="21"/>
      <c r="AKB141" s="21"/>
      <c r="AKC141" s="21"/>
      <c r="AKD141" s="21"/>
      <c r="AKE141" s="21"/>
      <c r="AKF141" s="21"/>
      <c r="AKG141" s="21"/>
      <c r="AKH141" s="21"/>
      <c r="AKI141" s="21"/>
      <c r="AKJ141" s="21"/>
      <c r="AKK141" s="21"/>
      <c r="AKL141" s="21"/>
      <c r="AKM141" s="21"/>
      <c r="AKN141" s="21"/>
      <c r="AKO141" s="21"/>
      <c r="AKP141" s="21"/>
      <c r="AKQ141" s="21"/>
      <c r="AKR141" s="21"/>
      <c r="AKS141" s="21"/>
      <c r="AKT141" s="21"/>
      <c r="AKU141" s="21"/>
      <c r="AKV141" s="21"/>
      <c r="AKW141" s="21"/>
      <c r="AKX141" s="21"/>
      <c r="AKY141" s="21"/>
      <c r="AKZ141" s="21"/>
      <c r="ALA141" s="21"/>
      <c r="ALB141" s="21"/>
      <c r="ALC141" s="21"/>
      <c r="ALD141" s="21"/>
      <c r="ALE141" s="21"/>
      <c r="ALF141" s="21"/>
      <c r="ALG141" s="21"/>
      <c r="ALH141" s="21"/>
      <c r="ALI141" s="21"/>
      <c r="ALJ141" s="21"/>
      <c r="ALK141" s="21"/>
      <c r="ALL141" s="21"/>
      <c r="ALM141" s="21"/>
      <c r="ALN141" s="21"/>
      <c r="ALO141" s="21"/>
      <c r="ALP141" s="21"/>
      <c r="ALQ141" s="21"/>
      <c r="ALR141" s="21"/>
      <c r="ALS141" s="21"/>
      <c r="ALT141" s="21"/>
      <c r="ALU141" s="21"/>
      <c r="ALV141" s="21"/>
      <c r="ALW141" s="21"/>
      <c r="ALX141" s="21"/>
      <c r="ALY141" s="21"/>
      <c r="ALZ141" s="21"/>
      <c r="AMA141" s="21"/>
      <c r="AMB141" s="21"/>
      <c r="AMC141" s="21"/>
      <c r="AMD141" s="21"/>
      <c r="AME141" s="21"/>
      <c r="AMF141" s="21"/>
      <c r="AMG141" s="21"/>
      <c r="AMH141" s="21"/>
      <c r="AMI141" s="21"/>
      <c r="AMJ141" s="21"/>
      <c r="AMK141" s="21"/>
      <c r="AML141" s="21"/>
      <c r="AMM141" s="21"/>
      <c r="AMN141" s="21"/>
      <c r="AMO141" s="21"/>
      <c r="AMP141" s="21"/>
      <c r="AMQ141" s="21"/>
      <c r="AMR141" s="21"/>
      <c r="AMS141" s="21"/>
      <c r="AMT141" s="21"/>
      <c r="AMU141" s="21"/>
      <c r="AMV141" s="21"/>
      <c r="AMW141" s="21"/>
      <c r="AMX141" s="21"/>
      <c r="AMY141" s="21"/>
      <c r="AMZ141" s="21"/>
      <c r="ANA141" s="21"/>
      <c r="ANB141" s="21"/>
      <c r="ANC141" s="21"/>
      <c r="AND141" s="21"/>
      <c r="ANE141" s="21"/>
      <c r="ANF141" s="21"/>
      <c r="ANG141" s="21"/>
      <c r="ANH141" s="21"/>
      <c r="ANI141" s="21"/>
      <c r="ANJ141" s="21"/>
      <c r="ANK141" s="21"/>
      <c r="ANL141" s="21"/>
      <c r="ANM141" s="21"/>
      <c r="ANN141" s="21"/>
      <c r="ANO141" s="21"/>
      <c r="ANP141" s="21"/>
      <c r="ANQ141" s="21"/>
      <c r="ANR141" s="21"/>
      <c r="ANS141" s="21"/>
      <c r="ANT141" s="21"/>
      <c r="ANU141" s="21"/>
      <c r="ANV141" s="21"/>
      <c r="ANW141" s="21"/>
      <c r="ANX141" s="21"/>
      <c r="ANY141" s="21"/>
      <c r="ANZ141" s="21"/>
      <c r="AOA141" s="21"/>
      <c r="AOB141" s="21"/>
      <c r="AOC141" s="21"/>
      <c r="AOD141" s="21"/>
      <c r="AOE141" s="21"/>
      <c r="AOF141" s="21"/>
      <c r="AOG141" s="21"/>
      <c r="AOH141" s="21"/>
      <c r="AOI141" s="21"/>
      <c r="AOJ141" s="21"/>
      <c r="AOK141" s="21"/>
      <c r="AOL141" s="21"/>
      <c r="AOM141" s="21"/>
      <c r="AON141" s="21"/>
      <c r="AOO141" s="21"/>
      <c r="AOP141" s="21"/>
      <c r="AOQ141" s="21"/>
      <c r="AOR141" s="21"/>
      <c r="AOS141" s="21"/>
      <c r="AOT141" s="21"/>
      <c r="AOU141" s="21"/>
      <c r="AOV141" s="21"/>
      <c r="AOW141" s="21"/>
      <c r="AOX141" s="21"/>
      <c r="AOY141" s="21"/>
      <c r="AOZ141" s="21"/>
      <c r="APA141" s="21"/>
      <c r="APB141" s="21"/>
      <c r="APC141" s="21"/>
      <c r="APD141" s="21"/>
      <c r="APE141" s="21"/>
      <c r="APF141" s="21"/>
      <c r="APG141" s="21"/>
      <c r="APH141" s="21"/>
      <c r="API141" s="21"/>
      <c r="APJ141" s="21"/>
      <c r="APK141" s="21"/>
      <c r="APL141" s="21"/>
      <c r="APM141" s="21"/>
      <c r="APN141" s="21"/>
      <c r="APO141" s="21"/>
      <c r="APP141" s="21"/>
      <c r="APQ141" s="21"/>
      <c r="APR141" s="21"/>
      <c r="APS141" s="21"/>
      <c r="APT141" s="21"/>
      <c r="APU141" s="21"/>
      <c r="APV141" s="21"/>
      <c r="APW141" s="21"/>
      <c r="APX141" s="21"/>
      <c r="APY141" s="21"/>
      <c r="APZ141" s="21"/>
      <c r="AQA141" s="21"/>
      <c r="AQB141" s="21"/>
      <c r="AQC141" s="21"/>
      <c r="AQD141" s="21"/>
      <c r="AQE141" s="21"/>
      <c r="AQF141" s="21"/>
      <c r="AQG141" s="21"/>
      <c r="AQH141" s="21"/>
      <c r="AQI141" s="21"/>
      <c r="AQJ141" s="21"/>
      <c r="AQK141" s="21"/>
      <c r="AQL141" s="21"/>
      <c r="AQM141" s="21"/>
      <c r="AQN141" s="21"/>
      <c r="AQO141" s="21"/>
      <c r="AQP141" s="21"/>
      <c r="AQQ141" s="21"/>
      <c r="AQR141" s="21"/>
      <c r="AQS141" s="21"/>
      <c r="AQT141" s="21"/>
      <c r="AQU141" s="21"/>
      <c r="AQV141" s="21"/>
      <c r="AQW141" s="21"/>
      <c r="AQX141" s="21"/>
      <c r="AQY141" s="21"/>
      <c r="AQZ141" s="21"/>
      <c r="ARA141" s="21"/>
      <c r="ARB141" s="21"/>
      <c r="ARC141" s="21"/>
      <c r="ARD141" s="21"/>
      <c r="ARE141" s="21"/>
      <c r="ARF141" s="21"/>
      <c r="ARG141" s="21"/>
      <c r="ARH141" s="21"/>
      <c r="ARI141" s="21"/>
      <c r="ARJ141" s="21"/>
      <c r="ARK141" s="21"/>
      <c r="ARL141" s="21"/>
      <c r="ARM141" s="21"/>
      <c r="ARN141" s="21"/>
      <c r="ARO141" s="21"/>
      <c r="ARP141" s="21"/>
      <c r="ARQ141" s="21"/>
      <c r="ARR141" s="21"/>
      <c r="ARS141" s="21"/>
      <c r="ART141" s="21"/>
      <c r="ARU141" s="21"/>
      <c r="ARV141" s="21"/>
      <c r="ARW141" s="21"/>
      <c r="ARX141" s="21"/>
      <c r="ARY141" s="21"/>
      <c r="ARZ141" s="21"/>
      <c r="ASA141" s="21"/>
      <c r="ASB141" s="21"/>
      <c r="ASC141" s="21"/>
      <c r="ASD141" s="21"/>
      <c r="ASE141" s="21"/>
      <c r="ASF141" s="21"/>
      <c r="ASG141" s="21"/>
      <c r="ASH141" s="21"/>
      <c r="ASI141" s="21"/>
      <c r="ASJ141" s="21"/>
      <c r="ASK141" s="21"/>
      <c r="ASL141" s="21"/>
      <c r="ASM141" s="21"/>
      <c r="ASN141" s="21"/>
      <c r="ASO141" s="21"/>
      <c r="ASP141" s="21"/>
      <c r="ASQ141" s="21"/>
      <c r="ASR141" s="21"/>
      <c r="ASS141" s="21"/>
      <c r="AST141" s="21"/>
      <c r="ASU141" s="21"/>
      <c r="ASV141" s="21"/>
      <c r="ASW141" s="21"/>
      <c r="ASX141" s="21"/>
      <c r="ASY141" s="21"/>
      <c r="ASZ141" s="21"/>
      <c r="ATA141" s="21"/>
      <c r="ATB141" s="21"/>
      <c r="ATC141" s="21"/>
      <c r="ATD141" s="21"/>
      <c r="ATE141" s="21"/>
      <c r="ATF141" s="21"/>
      <c r="ATG141" s="21"/>
      <c r="ATH141" s="21"/>
      <c r="ATI141" s="21"/>
      <c r="ATJ141" s="21"/>
      <c r="ATK141" s="21"/>
      <c r="ATL141" s="21"/>
      <c r="ATM141" s="21"/>
      <c r="ATN141" s="21"/>
      <c r="ATO141" s="21"/>
      <c r="ATP141" s="21"/>
      <c r="ATQ141" s="21"/>
      <c r="ATR141" s="21"/>
      <c r="ATS141" s="21"/>
      <c r="ATT141" s="21"/>
      <c r="ATU141" s="21"/>
      <c r="ATV141" s="21"/>
      <c r="ATW141" s="21"/>
      <c r="ATX141" s="21"/>
      <c r="ATY141" s="21"/>
      <c r="ATZ141" s="21"/>
      <c r="AUA141" s="21"/>
      <c r="AUB141" s="21"/>
      <c r="AUC141" s="21"/>
      <c r="AUD141" s="21"/>
      <c r="AUE141" s="21"/>
      <c r="AUF141" s="21"/>
      <c r="AUG141" s="21"/>
      <c r="AUH141" s="21"/>
      <c r="AUI141" s="21"/>
      <c r="AUJ141" s="21"/>
      <c r="AUK141" s="21"/>
      <c r="AUL141" s="21"/>
      <c r="AUM141" s="21"/>
      <c r="AUN141" s="21"/>
      <c r="AUO141" s="21"/>
      <c r="AUP141" s="21"/>
      <c r="AUQ141" s="21"/>
      <c r="AUR141" s="21"/>
      <c r="AUS141" s="21"/>
      <c r="AUT141" s="21"/>
      <c r="AUU141" s="21"/>
      <c r="AUV141" s="21"/>
      <c r="AUW141" s="21"/>
      <c r="AUX141" s="21"/>
      <c r="AUY141" s="21"/>
      <c r="AUZ141" s="21"/>
      <c r="AVA141" s="21"/>
      <c r="AVB141" s="21"/>
      <c r="AVC141" s="21"/>
      <c r="AVD141" s="21"/>
      <c r="AVE141" s="21"/>
      <c r="AVF141" s="21"/>
      <c r="AVG141" s="21"/>
      <c r="AVH141" s="21"/>
      <c r="AVI141" s="21"/>
      <c r="AVJ141" s="21"/>
      <c r="AVK141" s="21"/>
      <c r="AVL141" s="21"/>
      <c r="AVM141" s="21"/>
      <c r="AVN141" s="21"/>
      <c r="AVO141" s="21"/>
      <c r="AVP141" s="21"/>
      <c r="AVQ141" s="21"/>
      <c r="AVR141" s="21"/>
      <c r="AVS141" s="21"/>
      <c r="AVT141" s="21"/>
      <c r="AVU141" s="21"/>
      <c r="AVV141" s="21"/>
      <c r="AVW141" s="21"/>
      <c r="AVX141" s="21"/>
      <c r="AVY141" s="21"/>
      <c r="AVZ141" s="21"/>
      <c r="AWA141" s="21"/>
      <c r="AWB141" s="21"/>
      <c r="AWC141" s="21"/>
      <c r="AWD141" s="21"/>
      <c r="AWE141" s="21"/>
      <c r="AWF141" s="21"/>
      <c r="AWG141" s="21"/>
      <c r="AWH141" s="21"/>
      <c r="AWI141" s="21"/>
      <c r="AWJ141" s="21"/>
      <c r="AWK141" s="21"/>
      <c r="AWL141" s="21"/>
      <c r="AWM141" s="21"/>
      <c r="AWN141" s="21"/>
      <c r="AWO141" s="21"/>
      <c r="AWP141" s="21"/>
      <c r="AWQ141" s="21"/>
      <c r="AWR141" s="21"/>
      <c r="AWS141" s="21"/>
      <c r="AWT141" s="21"/>
      <c r="AWU141" s="21"/>
      <c r="AWV141" s="21"/>
      <c r="AWW141" s="21"/>
      <c r="AWX141" s="21"/>
      <c r="AWY141" s="21"/>
      <c r="AWZ141" s="21"/>
      <c r="AXA141" s="21"/>
      <c r="AXB141" s="21"/>
      <c r="AXC141" s="21"/>
      <c r="AXD141" s="21"/>
      <c r="AXE141" s="21"/>
      <c r="AXF141" s="21"/>
      <c r="AXG141" s="21"/>
      <c r="AXH141" s="21"/>
      <c r="AXI141" s="21"/>
      <c r="AXJ141" s="21"/>
      <c r="AXK141" s="21"/>
      <c r="AXL141" s="21"/>
      <c r="AXM141" s="21"/>
      <c r="AXN141" s="21"/>
      <c r="AXO141" s="21"/>
      <c r="AXP141" s="21"/>
      <c r="AXQ141" s="21"/>
      <c r="AXR141" s="21"/>
      <c r="AXS141" s="21"/>
      <c r="AXT141" s="21"/>
      <c r="AXU141" s="21"/>
      <c r="AXV141" s="21"/>
      <c r="AXW141" s="21"/>
      <c r="AXX141" s="21"/>
      <c r="AXY141" s="21"/>
      <c r="AXZ141" s="21"/>
      <c r="AYA141" s="21"/>
      <c r="AYB141" s="21"/>
      <c r="AYC141" s="21"/>
      <c r="AYD141" s="21"/>
      <c r="AYE141" s="21"/>
      <c r="AYF141" s="21"/>
      <c r="AYG141" s="21"/>
      <c r="AYH141" s="21"/>
      <c r="AYI141" s="21"/>
      <c r="AYJ141" s="21"/>
      <c r="AYK141" s="21"/>
      <c r="AYL141" s="21"/>
      <c r="AYM141" s="21"/>
      <c r="AYN141" s="21"/>
      <c r="AYO141" s="21"/>
      <c r="AYP141" s="21"/>
      <c r="AYQ141" s="21"/>
      <c r="AYR141" s="21"/>
      <c r="AYS141" s="21"/>
      <c r="AYT141" s="21"/>
      <c r="AYU141" s="21"/>
      <c r="AYV141" s="21"/>
      <c r="AYW141" s="21"/>
      <c r="AYX141" s="21"/>
      <c r="AYY141" s="21"/>
      <c r="AYZ141" s="21"/>
      <c r="AZA141" s="21"/>
      <c r="AZB141" s="21"/>
      <c r="AZC141" s="21"/>
      <c r="AZD141" s="21"/>
      <c r="AZE141" s="21"/>
      <c r="AZF141" s="21"/>
      <c r="AZG141" s="21"/>
      <c r="AZH141" s="21"/>
      <c r="AZI141" s="21"/>
      <c r="AZJ141" s="21"/>
      <c r="AZK141" s="21"/>
      <c r="AZL141" s="21"/>
      <c r="AZM141" s="21"/>
      <c r="AZN141" s="21"/>
      <c r="AZO141" s="21"/>
      <c r="AZP141" s="21"/>
      <c r="AZQ141" s="21"/>
      <c r="AZR141" s="21"/>
      <c r="AZS141" s="21"/>
      <c r="AZT141" s="21"/>
      <c r="AZU141" s="21"/>
      <c r="AZV141" s="21"/>
      <c r="AZW141" s="21"/>
      <c r="AZX141" s="21"/>
      <c r="AZY141" s="21"/>
      <c r="AZZ141" s="21"/>
      <c r="BAA141" s="21"/>
      <c r="BAB141" s="21"/>
      <c r="BAC141" s="21"/>
      <c r="BAD141" s="21"/>
      <c r="BAE141" s="21"/>
      <c r="BAF141" s="21"/>
      <c r="BAG141" s="21"/>
      <c r="BAH141" s="21"/>
      <c r="BAI141" s="21"/>
      <c r="BAJ141" s="21"/>
      <c r="BAK141" s="21"/>
      <c r="BAL141" s="21"/>
      <c r="BAM141" s="21"/>
      <c r="BAN141" s="21"/>
      <c r="BAO141" s="21"/>
      <c r="BAP141" s="21"/>
      <c r="BAQ141" s="21"/>
      <c r="BAR141" s="21"/>
      <c r="BAS141" s="21"/>
      <c r="BAT141" s="21"/>
      <c r="BAU141" s="21"/>
      <c r="BAV141" s="21"/>
      <c r="BAW141" s="21"/>
      <c r="BAX141" s="21"/>
      <c r="BAY141" s="21"/>
      <c r="BAZ141" s="21"/>
      <c r="BBA141" s="21"/>
      <c r="BBB141" s="21"/>
      <c r="BBC141" s="21"/>
      <c r="BBD141" s="21"/>
      <c r="BBE141" s="21"/>
      <c r="BBF141" s="21"/>
      <c r="BBG141" s="21"/>
      <c r="BBH141" s="21"/>
      <c r="BBI141" s="21"/>
      <c r="BBJ141" s="21"/>
      <c r="BBK141" s="21"/>
      <c r="BBL141" s="21"/>
      <c r="BBM141" s="21"/>
      <c r="BBN141" s="21"/>
      <c r="BBO141" s="21"/>
      <c r="BBP141" s="21"/>
      <c r="BBQ141" s="21"/>
      <c r="BBR141" s="21"/>
      <c r="BBS141" s="21"/>
      <c r="BBT141" s="21"/>
      <c r="BBU141" s="21"/>
      <c r="BBV141" s="21"/>
      <c r="BBW141" s="21"/>
      <c r="BBX141" s="21"/>
      <c r="BBY141" s="21"/>
      <c r="BBZ141" s="21"/>
      <c r="BCA141" s="21"/>
      <c r="BCB141" s="21"/>
      <c r="BCC141" s="21"/>
      <c r="BCD141" s="21"/>
      <c r="BCE141" s="21"/>
      <c r="BCF141" s="21"/>
      <c r="BCG141" s="21"/>
      <c r="BCH141" s="21"/>
      <c r="BCI141" s="21"/>
      <c r="BCJ141" s="21"/>
      <c r="BCK141" s="21"/>
      <c r="BCL141" s="21"/>
      <c r="BCM141" s="21"/>
      <c r="BCN141" s="21"/>
      <c r="BCO141" s="21"/>
      <c r="BCP141" s="21"/>
      <c r="BCQ141" s="21"/>
      <c r="BCR141" s="21"/>
      <c r="BCS141" s="21"/>
      <c r="BCT141" s="21"/>
      <c r="BCU141" s="21"/>
      <c r="BCV141" s="21"/>
      <c r="BCW141" s="21"/>
      <c r="BCX141" s="21"/>
      <c r="BCY141" s="21"/>
      <c r="BCZ141" s="21"/>
      <c r="BDA141" s="21"/>
      <c r="BDB141" s="21"/>
      <c r="BDC141" s="21"/>
      <c r="BDD141" s="21"/>
      <c r="BDE141" s="21"/>
      <c r="BDF141" s="21"/>
      <c r="BDG141" s="21"/>
      <c r="BDH141" s="21"/>
      <c r="BDI141" s="21"/>
      <c r="BDJ141" s="21"/>
      <c r="BDK141" s="21"/>
      <c r="BDL141" s="21"/>
      <c r="BDM141" s="21"/>
      <c r="BDN141" s="21"/>
      <c r="BDO141" s="21"/>
      <c r="BDP141" s="21"/>
      <c r="BDQ141" s="21"/>
      <c r="BDR141" s="21"/>
      <c r="BDS141" s="21"/>
      <c r="BDT141" s="21"/>
      <c r="BDU141" s="21"/>
      <c r="BDV141" s="21"/>
      <c r="BDW141" s="21"/>
      <c r="BDX141" s="21"/>
      <c r="BDY141" s="21"/>
      <c r="BDZ141" s="21"/>
      <c r="BEA141" s="21"/>
      <c r="BEB141" s="21"/>
      <c r="BEC141" s="21"/>
      <c r="BED141" s="21"/>
      <c r="BEE141" s="21"/>
      <c r="BEF141" s="21"/>
      <c r="BEG141" s="21"/>
      <c r="BEH141" s="21"/>
      <c r="BEI141" s="21"/>
      <c r="BEJ141" s="21"/>
      <c r="BEK141" s="21"/>
      <c r="BEL141" s="21"/>
      <c r="BEM141" s="21"/>
      <c r="BEN141" s="21"/>
      <c r="BEO141" s="21"/>
      <c r="BEP141" s="21"/>
      <c r="BEQ141" s="21"/>
      <c r="BER141" s="21"/>
      <c r="BES141" s="21"/>
      <c r="BET141" s="21"/>
      <c r="BEU141" s="21"/>
      <c r="BEV141" s="21"/>
      <c r="BEW141" s="21"/>
      <c r="BEX141" s="21"/>
      <c r="BEY141" s="21"/>
      <c r="BEZ141" s="21"/>
      <c r="BFA141" s="21"/>
      <c r="BFB141" s="21"/>
      <c r="BFC141" s="21"/>
      <c r="BFD141" s="21"/>
      <c r="BFE141" s="21"/>
      <c r="BFF141" s="21"/>
      <c r="BFG141" s="21"/>
      <c r="BFH141" s="21"/>
      <c r="BFI141" s="21"/>
      <c r="BFJ141" s="21"/>
      <c r="BFK141" s="21"/>
      <c r="BFL141" s="21"/>
      <c r="BFM141" s="21"/>
      <c r="BFN141" s="21"/>
      <c r="BFO141" s="21"/>
      <c r="BFP141" s="21"/>
      <c r="BFQ141" s="21"/>
      <c r="BFR141" s="21"/>
      <c r="BFS141" s="21"/>
      <c r="BFT141" s="21"/>
      <c r="BFU141" s="21"/>
      <c r="BFV141" s="21"/>
      <c r="BFW141" s="21"/>
      <c r="BFX141" s="21"/>
      <c r="BFY141" s="21"/>
      <c r="BFZ141" s="21"/>
      <c r="BGA141" s="21"/>
      <c r="BGB141" s="21"/>
      <c r="BGC141" s="21"/>
      <c r="BGD141" s="21"/>
      <c r="BGE141" s="21"/>
      <c r="BGF141" s="21"/>
      <c r="BGG141" s="21"/>
      <c r="BGH141" s="21"/>
      <c r="BGI141" s="21"/>
      <c r="BGJ141" s="21"/>
      <c r="BGK141" s="21"/>
      <c r="BGL141" s="21"/>
      <c r="BGM141" s="21"/>
      <c r="BGN141" s="21"/>
      <c r="BGO141" s="21"/>
      <c r="BGP141" s="21"/>
      <c r="BGQ141" s="21"/>
      <c r="BGR141" s="21"/>
      <c r="BGS141" s="21"/>
      <c r="BGT141" s="21"/>
      <c r="BGU141" s="21"/>
      <c r="BGV141" s="21"/>
      <c r="BGW141" s="21"/>
      <c r="BGX141" s="21"/>
      <c r="BGY141" s="21"/>
      <c r="BGZ141" s="21"/>
      <c r="BHA141" s="21"/>
      <c r="BHB141" s="21"/>
      <c r="BHC141" s="21"/>
      <c r="BHD141" s="21"/>
      <c r="BHE141" s="21"/>
      <c r="BHF141" s="21"/>
      <c r="BHG141" s="21"/>
      <c r="BHH141" s="21"/>
      <c r="BHI141" s="21"/>
      <c r="BHJ141" s="21"/>
      <c r="BHK141" s="21"/>
      <c r="BHL141" s="21"/>
      <c r="BHM141" s="21"/>
      <c r="BHN141" s="21"/>
      <c r="BHO141" s="21"/>
      <c r="BHP141" s="21"/>
      <c r="BHQ141" s="21"/>
      <c r="BHR141" s="21"/>
      <c r="BHS141" s="21"/>
      <c r="BHT141" s="21"/>
      <c r="BHU141" s="21"/>
      <c r="BHV141" s="21"/>
      <c r="BHW141" s="21"/>
      <c r="BHX141" s="21"/>
      <c r="BHY141" s="21"/>
      <c r="BHZ141" s="21"/>
      <c r="BIA141" s="21"/>
      <c r="BIB141" s="21"/>
      <c r="BIC141" s="21"/>
      <c r="BID141" s="21"/>
      <c r="BIE141" s="21"/>
      <c r="BIF141" s="21"/>
      <c r="BIG141" s="21"/>
      <c r="BIH141" s="21"/>
      <c r="BII141" s="21"/>
      <c r="BIJ141" s="21"/>
      <c r="BIK141" s="21"/>
      <c r="BIL141" s="21"/>
      <c r="BIM141" s="21"/>
      <c r="BIN141" s="21"/>
      <c r="BIO141" s="21"/>
      <c r="BIP141" s="21"/>
      <c r="BIQ141" s="21"/>
      <c r="BIR141" s="21"/>
      <c r="BIS141" s="21"/>
      <c r="BIT141" s="21"/>
      <c r="BIU141" s="21"/>
      <c r="BIV141" s="21"/>
      <c r="BIW141" s="21"/>
      <c r="BIX141" s="21"/>
      <c r="BIY141" s="21"/>
      <c r="BIZ141" s="21"/>
      <c r="BJA141" s="21"/>
      <c r="BJB141" s="21"/>
      <c r="BJC141" s="21"/>
      <c r="BJD141" s="21"/>
      <c r="BJE141" s="21"/>
      <c r="BJF141" s="21"/>
      <c r="BJG141" s="21"/>
      <c r="BJH141" s="21"/>
      <c r="BJI141" s="21"/>
      <c r="BJJ141" s="21"/>
      <c r="BJK141" s="21"/>
      <c r="BJL141" s="21"/>
      <c r="BJM141" s="21"/>
      <c r="BJN141" s="21"/>
      <c r="BJO141" s="21"/>
      <c r="BJP141" s="21"/>
      <c r="BJQ141" s="21"/>
      <c r="BJR141" s="21"/>
      <c r="BJS141" s="21"/>
      <c r="BJT141" s="21"/>
      <c r="BJU141" s="21"/>
      <c r="BJV141" s="21"/>
      <c r="BJW141" s="21"/>
      <c r="BJX141" s="21"/>
      <c r="BJY141" s="21"/>
      <c r="BJZ141" s="21"/>
      <c r="BKA141" s="21"/>
      <c r="BKB141" s="21"/>
      <c r="BKC141" s="21"/>
      <c r="BKD141" s="21"/>
      <c r="BKE141" s="21"/>
      <c r="BKF141" s="21"/>
      <c r="BKG141" s="21"/>
      <c r="BKH141" s="21"/>
      <c r="BKI141" s="21"/>
      <c r="BKJ141" s="21"/>
      <c r="BKK141" s="21"/>
      <c r="BKL141" s="21"/>
      <c r="BKM141" s="21"/>
      <c r="BKN141" s="21"/>
      <c r="BKO141" s="21"/>
      <c r="BKP141" s="21"/>
      <c r="BKQ141" s="21"/>
      <c r="BKR141" s="21"/>
      <c r="BKS141" s="21"/>
      <c r="BKT141" s="21"/>
      <c r="BKU141" s="21"/>
      <c r="BKV141" s="21"/>
      <c r="BKW141" s="21"/>
      <c r="BKX141" s="21"/>
      <c r="BKY141" s="21"/>
      <c r="BKZ141" s="21"/>
      <c r="BLA141" s="21"/>
      <c r="BLB141" s="21"/>
      <c r="BLC141" s="21"/>
      <c r="BLD141" s="21"/>
      <c r="BLE141" s="21"/>
      <c r="BLF141" s="21"/>
      <c r="BLG141" s="21"/>
      <c r="BLH141" s="21"/>
      <c r="BLI141" s="21"/>
      <c r="BLJ141" s="21"/>
      <c r="BLK141" s="21"/>
      <c r="BLL141" s="21"/>
      <c r="BLM141" s="21"/>
      <c r="BLN141" s="21"/>
      <c r="BLO141" s="21"/>
      <c r="BLP141" s="21"/>
      <c r="BLQ141" s="21"/>
      <c r="BLR141" s="21"/>
      <c r="BLS141" s="21"/>
      <c r="BLT141" s="21"/>
      <c r="BLU141" s="21"/>
      <c r="BLV141" s="21"/>
      <c r="BLW141" s="21"/>
      <c r="BLX141" s="21"/>
      <c r="BLY141" s="21"/>
      <c r="BLZ141" s="21"/>
      <c r="BMA141" s="21"/>
      <c r="BMB141" s="21"/>
      <c r="BMC141" s="21"/>
      <c r="BMD141" s="21"/>
      <c r="BME141" s="21"/>
      <c r="BMF141" s="21"/>
      <c r="BMG141" s="21"/>
      <c r="BMH141" s="21"/>
      <c r="BMI141" s="21"/>
      <c r="BMJ141" s="21"/>
      <c r="BMK141" s="21"/>
      <c r="BML141" s="21"/>
      <c r="BMM141" s="21"/>
      <c r="BMN141" s="21"/>
      <c r="BMO141" s="21"/>
      <c r="BMP141" s="21"/>
      <c r="BMQ141" s="21"/>
      <c r="BMR141" s="21"/>
      <c r="BMS141" s="21"/>
      <c r="BMT141" s="21"/>
      <c r="BMU141" s="21"/>
      <c r="BMV141" s="21"/>
      <c r="BMW141" s="21"/>
      <c r="BMX141" s="21"/>
      <c r="BMY141" s="21"/>
      <c r="BMZ141" s="21"/>
      <c r="BNA141" s="21"/>
      <c r="BNB141" s="21"/>
      <c r="BNC141" s="21"/>
      <c r="BND141" s="21"/>
      <c r="BNE141" s="21"/>
      <c r="BNF141" s="21"/>
      <c r="BNG141" s="21"/>
      <c r="BNH141" s="21"/>
      <c r="BNI141" s="21"/>
      <c r="BNJ141" s="21"/>
      <c r="BNK141" s="21"/>
      <c r="BNL141" s="21"/>
      <c r="BNM141" s="21"/>
      <c r="BNN141" s="21"/>
      <c r="BNO141" s="21"/>
      <c r="BNP141" s="21"/>
      <c r="BNQ141" s="21"/>
      <c r="BNR141" s="21"/>
      <c r="BNS141" s="21"/>
      <c r="BNT141" s="21"/>
      <c r="BNU141" s="21"/>
      <c r="BNV141" s="21"/>
      <c r="BNW141" s="21"/>
      <c r="BNX141" s="21"/>
      <c r="BNY141" s="21"/>
      <c r="BNZ141" s="21"/>
      <c r="BOA141" s="21"/>
      <c r="BOB141" s="21"/>
      <c r="BOC141" s="21"/>
      <c r="BOD141" s="21"/>
      <c r="BOE141" s="21"/>
      <c r="BOF141" s="21"/>
      <c r="BOG141" s="21"/>
      <c r="BOH141" s="21"/>
      <c r="BOI141" s="21"/>
      <c r="BOJ141" s="21"/>
      <c r="BOK141" s="21"/>
      <c r="BOL141" s="21"/>
      <c r="BOM141" s="21"/>
      <c r="BON141" s="21"/>
      <c r="BOO141" s="21"/>
      <c r="BOP141" s="21"/>
      <c r="BOQ141" s="21"/>
      <c r="BOR141" s="21"/>
      <c r="BOS141" s="21"/>
      <c r="BOT141" s="21"/>
      <c r="BOU141" s="21"/>
      <c r="BOV141" s="21"/>
      <c r="BOW141" s="21"/>
      <c r="BOX141" s="21"/>
      <c r="BOY141" s="21"/>
      <c r="BOZ141" s="21"/>
      <c r="BPA141" s="21"/>
      <c r="BPB141" s="21"/>
      <c r="BPC141" s="21"/>
      <c r="BPD141" s="21"/>
      <c r="BPE141" s="21"/>
      <c r="BPF141" s="21"/>
      <c r="BPG141" s="21"/>
      <c r="BPH141" s="21"/>
      <c r="BPI141" s="21"/>
      <c r="BPJ141" s="21"/>
      <c r="BPK141" s="21"/>
      <c r="BPL141" s="21"/>
      <c r="BPM141" s="21"/>
      <c r="BPN141" s="21"/>
      <c r="BPO141" s="21"/>
      <c r="BPP141" s="21"/>
      <c r="BPQ141" s="21"/>
      <c r="BPR141" s="21"/>
      <c r="BPS141" s="21"/>
      <c r="BPT141" s="21"/>
      <c r="BPU141" s="21"/>
      <c r="BPV141" s="21"/>
      <c r="BPW141" s="21"/>
      <c r="BPX141" s="21"/>
      <c r="BPY141" s="21"/>
      <c r="BPZ141" s="21"/>
      <c r="BQA141" s="21"/>
      <c r="BQB141" s="21"/>
      <c r="BQC141" s="21"/>
      <c r="BQD141" s="21"/>
      <c r="BQE141" s="21"/>
      <c r="BQF141" s="21"/>
      <c r="BQG141" s="21"/>
      <c r="BQH141" s="21"/>
      <c r="BQI141" s="21"/>
      <c r="BQJ141" s="21"/>
      <c r="BQK141" s="21"/>
      <c r="BQL141" s="21"/>
      <c r="BQM141" s="21"/>
      <c r="BQN141" s="21"/>
      <c r="BQO141" s="21"/>
      <c r="BQP141" s="21"/>
      <c r="BQQ141" s="21"/>
      <c r="BQR141" s="21"/>
      <c r="BQS141" s="21"/>
      <c r="BQT141" s="21"/>
      <c r="BQU141" s="21"/>
      <c r="BQV141" s="21"/>
      <c r="BQW141" s="21"/>
      <c r="BQX141" s="21"/>
      <c r="BQY141" s="21"/>
      <c r="BQZ141" s="21"/>
      <c r="BRA141" s="21"/>
      <c r="BRB141" s="21"/>
      <c r="BRC141" s="21"/>
      <c r="BRD141" s="21"/>
      <c r="BRE141" s="21"/>
      <c r="BRF141" s="21"/>
      <c r="BRG141" s="21"/>
      <c r="BRH141" s="21"/>
      <c r="BRI141" s="21"/>
      <c r="BRJ141" s="21"/>
      <c r="BRK141" s="21"/>
      <c r="BRL141" s="21"/>
      <c r="BRM141" s="21"/>
      <c r="BRN141" s="21"/>
      <c r="BRO141" s="21"/>
      <c r="BRP141" s="21"/>
      <c r="BRQ141" s="21"/>
      <c r="BRR141" s="21"/>
      <c r="BRS141" s="21"/>
      <c r="BRT141" s="21"/>
      <c r="BRU141" s="21"/>
      <c r="BRV141" s="21"/>
      <c r="BRW141" s="21"/>
      <c r="BRX141" s="21"/>
      <c r="BRY141" s="21"/>
      <c r="BRZ141" s="21"/>
      <c r="BSA141" s="21"/>
      <c r="BSB141" s="21"/>
      <c r="BSC141" s="21"/>
      <c r="BSD141" s="21"/>
      <c r="BSE141" s="21"/>
      <c r="BSF141" s="21"/>
      <c r="BSG141" s="21"/>
      <c r="BSH141" s="21"/>
      <c r="BSI141" s="21"/>
      <c r="BSJ141" s="21"/>
      <c r="BSK141" s="21"/>
      <c r="BSL141" s="21"/>
      <c r="BSM141" s="21"/>
      <c r="BSN141" s="21"/>
      <c r="BSO141" s="21"/>
      <c r="BSP141" s="21"/>
      <c r="BSQ141" s="21"/>
      <c r="BSR141" s="21"/>
      <c r="BSS141" s="21"/>
      <c r="BST141" s="21"/>
      <c r="BSU141" s="21"/>
      <c r="BSV141" s="21"/>
      <c r="BSW141" s="21"/>
      <c r="BSX141" s="21"/>
      <c r="BSY141" s="21"/>
      <c r="BSZ141" s="21"/>
      <c r="BTA141" s="21"/>
      <c r="BTB141" s="21"/>
      <c r="BTC141" s="21"/>
      <c r="BTD141" s="21"/>
      <c r="BTE141" s="21"/>
      <c r="BTF141" s="21"/>
      <c r="BTG141" s="21"/>
      <c r="BTH141" s="21"/>
      <c r="BTI141" s="21"/>
      <c r="BTJ141" s="21"/>
      <c r="BTK141" s="21"/>
      <c r="BTL141" s="21"/>
      <c r="BTM141" s="21"/>
      <c r="BTN141" s="21"/>
      <c r="BTO141" s="21"/>
      <c r="BTP141" s="21"/>
      <c r="BTQ141" s="21"/>
      <c r="BTR141" s="21"/>
      <c r="BTS141" s="21"/>
      <c r="BTT141" s="21"/>
      <c r="BTU141" s="21"/>
      <c r="BTV141" s="21"/>
      <c r="BTW141" s="21"/>
      <c r="BTX141" s="21"/>
      <c r="BTY141" s="21"/>
      <c r="BTZ141" s="21"/>
      <c r="BUA141" s="21"/>
      <c r="BUB141" s="21"/>
      <c r="BUC141" s="21"/>
      <c r="BUD141" s="21"/>
      <c r="BUE141" s="21"/>
      <c r="BUF141" s="21"/>
      <c r="BUG141" s="21"/>
      <c r="BUH141" s="21"/>
      <c r="BUI141" s="21"/>
      <c r="BUJ141" s="21"/>
      <c r="BUK141" s="21"/>
      <c r="BUL141" s="21"/>
      <c r="BUM141" s="21"/>
      <c r="BUN141" s="21"/>
      <c r="BUO141" s="21"/>
      <c r="BUP141" s="21"/>
      <c r="BUQ141" s="21"/>
      <c r="BUR141" s="21"/>
      <c r="BUS141" s="21"/>
      <c r="BUT141" s="21"/>
      <c r="BUU141" s="21"/>
      <c r="BUV141" s="21"/>
      <c r="BUW141" s="21"/>
      <c r="BUX141" s="21"/>
      <c r="BUY141" s="21"/>
      <c r="BUZ141" s="21"/>
      <c r="BVA141" s="21"/>
      <c r="BVB141" s="21"/>
      <c r="BVC141" s="21"/>
      <c r="BVD141" s="21"/>
      <c r="BVE141" s="21"/>
      <c r="BVF141" s="21"/>
      <c r="BVG141" s="21"/>
      <c r="BVH141" s="21"/>
      <c r="BVI141" s="21"/>
      <c r="BVJ141" s="21"/>
      <c r="BVK141" s="21"/>
      <c r="BVL141" s="21"/>
      <c r="BVM141" s="21"/>
      <c r="BVN141" s="21"/>
      <c r="BVO141" s="21"/>
      <c r="BVP141" s="21"/>
      <c r="BVQ141" s="21"/>
      <c r="BVR141" s="21"/>
      <c r="BVS141" s="21"/>
      <c r="BVT141" s="21"/>
      <c r="BVU141" s="21"/>
      <c r="BVV141" s="21"/>
      <c r="BVW141" s="21"/>
      <c r="BVX141" s="21"/>
      <c r="BVY141" s="21"/>
      <c r="BVZ141" s="21"/>
      <c r="BWA141" s="21"/>
      <c r="BWB141" s="21"/>
      <c r="BWC141" s="21"/>
      <c r="BWD141" s="21"/>
      <c r="BWE141" s="21"/>
      <c r="BWF141" s="21"/>
      <c r="BWG141" s="21"/>
      <c r="BWH141" s="21"/>
      <c r="BWI141" s="21"/>
      <c r="BWJ141" s="21"/>
      <c r="BWK141" s="21"/>
      <c r="BWL141" s="21"/>
      <c r="BWM141" s="21"/>
      <c r="BWN141" s="21"/>
      <c r="BWO141" s="21"/>
      <c r="BWP141" s="21"/>
      <c r="BWQ141" s="21"/>
      <c r="BWR141" s="21"/>
      <c r="BWS141" s="21"/>
      <c r="BWT141" s="21"/>
      <c r="BWU141" s="21"/>
      <c r="BWV141" s="21"/>
      <c r="BWW141" s="21"/>
      <c r="BWX141" s="21"/>
      <c r="BWY141" s="21"/>
      <c r="BWZ141" s="21"/>
      <c r="BXA141" s="21"/>
      <c r="BXB141" s="21"/>
      <c r="BXC141" s="21"/>
      <c r="BXD141" s="21"/>
      <c r="BXE141" s="21"/>
      <c r="BXF141" s="21"/>
      <c r="BXG141" s="21"/>
      <c r="BXH141" s="21"/>
      <c r="BXI141" s="21"/>
      <c r="BXJ141" s="21"/>
      <c r="BXK141" s="21"/>
      <c r="BXL141" s="21"/>
      <c r="BXM141" s="21"/>
      <c r="BXN141" s="21"/>
      <c r="BXO141" s="21"/>
      <c r="BXP141" s="21"/>
      <c r="BXQ141" s="21"/>
      <c r="BXR141" s="21"/>
      <c r="BXS141" s="21"/>
      <c r="BXT141" s="21"/>
      <c r="BXU141" s="21"/>
      <c r="BXV141" s="21"/>
      <c r="BXW141" s="21"/>
      <c r="BXX141" s="21"/>
      <c r="BXY141" s="21"/>
      <c r="BXZ141" s="21"/>
      <c r="BYA141" s="21"/>
      <c r="BYB141" s="21"/>
      <c r="BYC141" s="21"/>
      <c r="BYD141" s="21"/>
      <c r="BYE141" s="21"/>
      <c r="BYF141" s="21"/>
      <c r="BYG141" s="21"/>
      <c r="BYH141" s="21"/>
      <c r="BYI141" s="21"/>
      <c r="BYJ141" s="21"/>
      <c r="BYK141" s="21"/>
      <c r="BYL141" s="21"/>
      <c r="BYM141" s="21"/>
      <c r="BYN141" s="21"/>
      <c r="BYO141" s="21"/>
      <c r="BYP141" s="21"/>
      <c r="BYQ141" s="21"/>
      <c r="BYR141" s="21"/>
      <c r="BYS141" s="21"/>
      <c r="BYT141" s="21"/>
      <c r="BYU141" s="21"/>
      <c r="BYV141" s="21"/>
      <c r="BYW141" s="21"/>
      <c r="BYX141" s="21"/>
      <c r="BYY141" s="21"/>
      <c r="BYZ141" s="21"/>
      <c r="BZA141" s="21"/>
      <c r="BZB141" s="21"/>
      <c r="BZC141" s="21"/>
      <c r="BZD141" s="21"/>
      <c r="BZE141" s="21"/>
      <c r="BZF141" s="21"/>
      <c r="BZG141" s="21"/>
      <c r="BZH141" s="21"/>
      <c r="BZI141" s="21"/>
      <c r="BZJ141" s="21"/>
      <c r="BZK141" s="21"/>
      <c r="BZL141" s="21"/>
      <c r="BZM141" s="21"/>
      <c r="BZN141" s="21"/>
      <c r="BZO141" s="21"/>
      <c r="BZP141" s="21"/>
      <c r="BZQ141" s="21"/>
      <c r="BZR141" s="21"/>
      <c r="BZS141" s="21"/>
      <c r="BZT141" s="21"/>
      <c r="BZU141" s="21"/>
      <c r="BZV141" s="21"/>
      <c r="BZW141" s="21"/>
      <c r="BZX141" s="21"/>
      <c r="BZY141" s="21"/>
      <c r="BZZ141" s="21"/>
      <c r="CAA141" s="21"/>
      <c r="CAB141" s="21"/>
      <c r="CAC141" s="21"/>
      <c r="CAD141" s="21"/>
      <c r="CAE141" s="21"/>
      <c r="CAF141" s="21"/>
      <c r="CAG141" s="21"/>
      <c r="CAH141" s="21"/>
      <c r="CAI141" s="21"/>
      <c r="CAJ141" s="21"/>
      <c r="CAK141" s="21"/>
      <c r="CAL141" s="21"/>
      <c r="CAM141" s="21"/>
      <c r="CAN141" s="21"/>
      <c r="CAO141" s="21"/>
      <c r="CAP141" s="21"/>
      <c r="CAQ141" s="21"/>
      <c r="CAR141" s="21"/>
      <c r="CAS141" s="21"/>
      <c r="CAT141" s="21"/>
      <c r="CAU141" s="21"/>
      <c r="CAV141" s="21"/>
      <c r="CAW141" s="21"/>
      <c r="CAX141" s="21"/>
      <c r="CAY141" s="21"/>
      <c r="CAZ141" s="21"/>
      <c r="CBA141" s="21"/>
      <c r="CBB141" s="21"/>
      <c r="CBC141" s="21"/>
      <c r="CBD141" s="21"/>
      <c r="CBE141" s="21"/>
      <c r="CBF141" s="21"/>
      <c r="CBG141" s="21"/>
      <c r="CBH141" s="21"/>
      <c r="CBI141" s="21"/>
      <c r="CBJ141" s="21"/>
      <c r="CBK141" s="21"/>
      <c r="CBL141" s="21"/>
      <c r="CBM141" s="21"/>
      <c r="CBN141" s="21"/>
      <c r="CBO141" s="21"/>
      <c r="CBP141" s="21"/>
      <c r="CBQ141" s="21"/>
      <c r="CBR141" s="21"/>
      <c r="CBS141" s="21"/>
      <c r="CBT141" s="21"/>
      <c r="CBU141" s="21"/>
      <c r="CBV141" s="21"/>
      <c r="CBW141" s="21"/>
      <c r="CBX141" s="21"/>
      <c r="CBY141" s="21"/>
      <c r="CBZ141" s="21"/>
      <c r="CCA141" s="21"/>
      <c r="CCB141" s="21"/>
      <c r="CCC141" s="21"/>
      <c r="CCD141" s="21"/>
      <c r="CCE141" s="21"/>
      <c r="CCF141" s="21"/>
      <c r="CCG141" s="21"/>
      <c r="CCH141" s="21"/>
      <c r="CCI141" s="21"/>
      <c r="CCJ141" s="21"/>
      <c r="CCK141" s="21"/>
      <c r="CCL141" s="21"/>
      <c r="CCM141" s="21"/>
      <c r="CCN141" s="21"/>
      <c r="CCO141" s="21"/>
      <c r="CCP141" s="21"/>
      <c r="CCQ141" s="21"/>
      <c r="CCR141" s="21"/>
      <c r="CCS141" s="21"/>
      <c r="CCT141" s="21"/>
      <c r="CCU141" s="21"/>
      <c r="CCV141" s="21"/>
      <c r="CCW141" s="21"/>
      <c r="CCX141" s="21"/>
      <c r="CCY141" s="21"/>
      <c r="CCZ141" s="21"/>
      <c r="CDA141" s="21"/>
      <c r="CDB141" s="21"/>
      <c r="CDC141" s="21"/>
      <c r="CDD141" s="21"/>
      <c r="CDE141" s="21"/>
      <c r="CDF141" s="21"/>
      <c r="CDG141" s="21"/>
      <c r="CDH141" s="21"/>
      <c r="CDI141" s="21"/>
      <c r="CDJ141" s="21"/>
      <c r="CDK141" s="21"/>
      <c r="CDL141" s="21"/>
      <c r="CDM141" s="21"/>
      <c r="CDN141" s="21"/>
      <c r="CDO141" s="21"/>
      <c r="CDP141" s="21"/>
      <c r="CDQ141" s="21"/>
      <c r="CDR141" s="21"/>
      <c r="CDS141" s="21"/>
      <c r="CDT141" s="21"/>
      <c r="CDU141" s="21"/>
      <c r="CDV141" s="21"/>
      <c r="CDW141" s="21"/>
      <c r="CDX141" s="21"/>
      <c r="CDY141" s="21"/>
      <c r="CDZ141" s="21"/>
      <c r="CEA141" s="21"/>
      <c r="CEB141" s="21"/>
      <c r="CEC141" s="21"/>
      <c r="CED141" s="21"/>
      <c r="CEE141" s="21"/>
      <c r="CEF141" s="21"/>
      <c r="CEG141" s="21"/>
      <c r="CEH141" s="21"/>
      <c r="CEI141" s="21"/>
      <c r="CEJ141" s="21"/>
      <c r="CEK141" s="21"/>
      <c r="CEL141" s="21"/>
      <c r="CEM141" s="21"/>
      <c r="CEN141" s="21"/>
      <c r="CEO141" s="21"/>
      <c r="CEP141" s="21"/>
      <c r="CEQ141" s="21"/>
      <c r="CER141" s="21"/>
      <c r="CES141" s="21"/>
      <c r="CET141" s="21"/>
      <c r="CEU141" s="21"/>
      <c r="CEV141" s="21"/>
      <c r="CEW141" s="21"/>
      <c r="CEX141" s="21"/>
      <c r="CEY141" s="21"/>
      <c r="CEZ141" s="21"/>
      <c r="CFA141" s="21"/>
      <c r="CFB141" s="21"/>
      <c r="CFC141" s="21"/>
      <c r="CFD141" s="21"/>
      <c r="CFE141" s="21"/>
      <c r="CFF141" s="21"/>
      <c r="CFG141" s="21"/>
      <c r="CFH141" s="21"/>
      <c r="CFI141" s="21"/>
      <c r="CFJ141" s="21"/>
      <c r="CFK141" s="21"/>
      <c r="CFL141" s="21"/>
      <c r="CFM141" s="21"/>
      <c r="CFN141" s="21"/>
      <c r="CFO141" s="21"/>
      <c r="CFP141" s="21"/>
      <c r="CFQ141" s="21"/>
      <c r="CFR141" s="21"/>
      <c r="CFS141" s="21"/>
      <c r="CFT141" s="21"/>
      <c r="CFU141" s="21"/>
      <c r="CFV141" s="21"/>
      <c r="CFW141" s="21"/>
      <c r="CFX141" s="21"/>
      <c r="CFY141" s="21"/>
      <c r="CFZ141" s="21"/>
      <c r="CGA141" s="21"/>
      <c r="CGB141" s="21"/>
      <c r="CGC141" s="21"/>
      <c r="CGD141" s="21"/>
      <c r="CGE141" s="21"/>
      <c r="CGF141" s="21"/>
      <c r="CGG141" s="21"/>
      <c r="CGH141" s="21"/>
      <c r="CGI141" s="21"/>
      <c r="CGJ141" s="21"/>
      <c r="CGK141" s="21"/>
      <c r="CGL141" s="21"/>
      <c r="CGM141" s="21"/>
      <c r="CGN141" s="21"/>
      <c r="CGO141" s="21"/>
      <c r="CGP141" s="21"/>
      <c r="CGQ141" s="21"/>
      <c r="CGR141" s="21"/>
      <c r="CGS141" s="21"/>
      <c r="CGT141" s="21"/>
      <c r="CGU141" s="21"/>
      <c r="CGV141" s="21"/>
      <c r="CGW141" s="21"/>
      <c r="CGX141" s="21"/>
      <c r="CGY141" s="21"/>
      <c r="CGZ141" s="21"/>
      <c r="CHA141" s="21"/>
      <c r="CHB141" s="21"/>
      <c r="CHC141" s="21"/>
      <c r="CHD141" s="21"/>
      <c r="CHE141" s="21"/>
      <c r="CHF141" s="21"/>
      <c r="CHG141" s="21"/>
      <c r="CHH141" s="21"/>
      <c r="CHI141" s="21"/>
      <c r="CHJ141" s="21"/>
      <c r="CHK141" s="21"/>
      <c r="CHL141" s="21"/>
      <c r="CHM141" s="21"/>
      <c r="CHN141" s="21"/>
      <c r="CHO141" s="21"/>
      <c r="CHP141" s="21"/>
      <c r="CHQ141" s="21"/>
      <c r="CHR141" s="21"/>
      <c r="CHS141" s="21"/>
      <c r="CHT141" s="21"/>
      <c r="CHU141" s="21"/>
      <c r="CHV141" s="21"/>
      <c r="CHW141" s="21"/>
      <c r="CHX141" s="21"/>
      <c r="CHY141" s="21"/>
      <c r="CHZ141" s="21"/>
      <c r="CIA141" s="21"/>
      <c r="CIB141" s="21"/>
      <c r="CIC141" s="21"/>
      <c r="CID141" s="21"/>
      <c r="CIE141" s="21"/>
      <c r="CIF141" s="21"/>
      <c r="CIG141" s="21"/>
      <c r="CIH141" s="21"/>
      <c r="CII141" s="21"/>
      <c r="CIJ141" s="21"/>
      <c r="CIK141" s="21"/>
      <c r="CIL141" s="21"/>
      <c r="CIM141" s="21"/>
      <c r="CIN141" s="21"/>
      <c r="CIO141" s="21"/>
      <c r="CIP141" s="21"/>
      <c r="CIQ141" s="21"/>
      <c r="CIR141" s="21"/>
      <c r="CIS141" s="21"/>
      <c r="CIT141" s="21"/>
      <c r="CIU141" s="21"/>
      <c r="CIV141" s="21"/>
      <c r="CIW141" s="21"/>
      <c r="CIX141" s="21"/>
      <c r="CIY141" s="21"/>
      <c r="CIZ141" s="21"/>
      <c r="CJA141" s="21"/>
      <c r="CJB141" s="21"/>
      <c r="CJC141" s="21"/>
      <c r="CJD141" s="21"/>
      <c r="CJE141" s="21"/>
      <c r="CJF141" s="21"/>
      <c r="CJG141" s="21"/>
      <c r="CJH141" s="21"/>
      <c r="CJI141" s="21"/>
      <c r="CJJ141" s="21"/>
      <c r="CJK141" s="21"/>
      <c r="CJL141" s="21"/>
      <c r="CJM141" s="21"/>
      <c r="CJN141" s="21"/>
      <c r="CJO141" s="21"/>
      <c r="CJP141" s="21"/>
      <c r="CJQ141" s="21"/>
      <c r="CJR141" s="21"/>
      <c r="CJS141" s="21"/>
      <c r="CJT141" s="21"/>
      <c r="CJU141" s="21"/>
      <c r="CJV141" s="21"/>
      <c r="CJW141" s="21"/>
      <c r="CJX141" s="21"/>
      <c r="CJY141" s="21"/>
      <c r="CJZ141" s="21"/>
      <c r="CKA141" s="21"/>
      <c r="CKB141" s="21"/>
      <c r="CKC141" s="21"/>
      <c r="CKD141" s="21"/>
      <c r="CKE141" s="21"/>
      <c r="CKF141" s="21"/>
      <c r="CKG141" s="21"/>
      <c r="CKH141" s="21"/>
      <c r="CKI141" s="21"/>
      <c r="CKJ141" s="21"/>
      <c r="CKK141" s="21"/>
      <c r="CKL141" s="21"/>
      <c r="CKM141" s="21"/>
      <c r="CKN141" s="21"/>
      <c r="CKO141" s="21"/>
      <c r="CKP141" s="21"/>
      <c r="CKQ141" s="21"/>
      <c r="CKR141" s="21"/>
      <c r="CKS141" s="21"/>
      <c r="CKT141" s="21"/>
      <c r="CKU141" s="21"/>
      <c r="CKV141" s="21"/>
      <c r="CKW141" s="21"/>
      <c r="CKX141" s="21"/>
      <c r="CKY141" s="21"/>
      <c r="CKZ141" s="21"/>
      <c r="CLA141" s="21"/>
      <c r="CLB141" s="21"/>
      <c r="CLC141" s="21"/>
      <c r="CLD141" s="21"/>
      <c r="CLE141" s="21"/>
      <c r="CLF141" s="21"/>
      <c r="CLG141" s="21"/>
      <c r="CLH141" s="21"/>
      <c r="CLI141" s="21"/>
      <c r="CLJ141" s="21"/>
      <c r="CLK141" s="21"/>
      <c r="CLL141" s="21"/>
      <c r="CLM141" s="21"/>
      <c r="CLN141" s="21"/>
      <c r="CLO141" s="21"/>
      <c r="CLP141" s="21"/>
      <c r="CLQ141" s="21"/>
      <c r="CLR141" s="21"/>
      <c r="CLS141" s="21"/>
      <c r="CLT141" s="21"/>
      <c r="CLU141" s="21"/>
      <c r="CLV141" s="21"/>
      <c r="CLW141" s="21"/>
      <c r="CLX141" s="21"/>
      <c r="CLY141" s="21"/>
      <c r="CLZ141" s="21"/>
      <c r="CMA141" s="21"/>
      <c r="CMB141" s="21"/>
      <c r="CMC141" s="21"/>
      <c r="CMD141" s="21"/>
      <c r="CME141" s="21"/>
      <c r="CMF141" s="21"/>
      <c r="CMG141" s="21"/>
      <c r="CMH141" s="21"/>
      <c r="CMI141" s="21"/>
      <c r="CMJ141" s="21"/>
      <c r="CMK141" s="21"/>
      <c r="CML141" s="21"/>
      <c r="CMM141" s="21"/>
      <c r="CMN141" s="21"/>
      <c r="CMO141" s="21"/>
      <c r="CMP141" s="21"/>
      <c r="CMQ141" s="21"/>
      <c r="CMR141" s="21"/>
      <c r="CMS141" s="21"/>
      <c r="CMT141" s="21"/>
      <c r="CMU141" s="21"/>
      <c r="CMV141" s="21"/>
      <c r="CMW141" s="21"/>
      <c r="CMX141" s="21"/>
      <c r="CMY141" s="21"/>
      <c r="CMZ141" s="21"/>
      <c r="CNA141" s="21"/>
      <c r="CNB141" s="21"/>
      <c r="CNC141" s="21"/>
      <c r="CND141" s="21"/>
      <c r="CNE141" s="21"/>
      <c r="CNF141" s="21"/>
      <c r="CNG141" s="21"/>
      <c r="CNH141" s="21"/>
      <c r="CNI141" s="21"/>
      <c r="CNJ141" s="21"/>
      <c r="CNK141" s="21"/>
      <c r="CNL141" s="21"/>
      <c r="CNM141" s="21"/>
      <c r="CNN141" s="21"/>
      <c r="CNO141" s="21"/>
      <c r="CNP141" s="21"/>
      <c r="CNQ141" s="21"/>
      <c r="CNR141" s="21"/>
      <c r="CNS141" s="21"/>
      <c r="CNT141" s="21"/>
      <c r="CNU141" s="21"/>
      <c r="CNV141" s="21"/>
      <c r="CNW141" s="21"/>
      <c r="CNX141" s="21"/>
      <c r="CNY141" s="21"/>
      <c r="CNZ141" s="21"/>
      <c r="COA141" s="21"/>
      <c r="COB141" s="21"/>
      <c r="COC141" s="21"/>
      <c r="COD141" s="21"/>
      <c r="COE141" s="21"/>
      <c r="COF141" s="21"/>
      <c r="COG141" s="21"/>
      <c r="COH141" s="21"/>
      <c r="COI141" s="21"/>
      <c r="COJ141" s="21"/>
      <c r="COK141" s="21"/>
      <c r="COL141" s="21"/>
      <c r="COM141" s="21"/>
      <c r="CON141" s="21"/>
      <c r="COO141" s="21"/>
      <c r="COP141" s="21"/>
      <c r="COQ141" s="21"/>
      <c r="COR141" s="21"/>
      <c r="COS141" s="21"/>
      <c r="COT141" s="21"/>
      <c r="COU141" s="21"/>
      <c r="COV141" s="21"/>
      <c r="COW141" s="21"/>
      <c r="COX141" s="21"/>
      <c r="COY141" s="21"/>
      <c r="COZ141" s="21"/>
      <c r="CPA141" s="21"/>
      <c r="CPB141" s="21"/>
      <c r="CPC141" s="21"/>
      <c r="CPD141" s="21"/>
      <c r="CPE141" s="21"/>
      <c r="CPF141" s="21"/>
      <c r="CPG141" s="21"/>
      <c r="CPH141" s="21"/>
      <c r="CPI141" s="21"/>
      <c r="CPJ141" s="21"/>
      <c r="CPK141" s="21"/>
      <c r="CPL141" s="21"/>
      <c r="CPM141" s="21"/>
      <c r="CPN141" s="21"/>
      <c r="CPO141" s="21"/>
      <c r="CPP141" s="21"/>
      <c r="CPQ141" s="21"/>
      <c r="CPR141" s="21"/>
      <c r="CPS141" s="21"/>
      <c r="CPT141" s="21"/>
      <c r="CPU141" s="21"/>
      <c r="CPV141" s="21"/>
      <c r="CPW141" s="21"/>
      <c r="CPX141" s="21"/>
      <c r="CPY141" s="21"/>
      <c r="CPZ141" s="21"/>
      <c r="CQA141" s="21"/>
      <c r="CQB141" s="21"/>
      <c r="CQC141" s="21"/>
      <c r="CQD141" s="21"/>
      <c r="CQE141" s="21"/>
      <c r="CQF141" s="21"/>
      <c r="CQG141" s="21"/>
      <c r="CQH141" s="21"/>
      <c r="CQI141" s="21"/>
      <c r="CQJ141" s="21"/>
      <c r="CQK141" s="21"/>
      <c r="CQL141" s="21"/>
      <c r="CQM141" s="21"/>
      <c r="CQN141" s="21"/>
      <c r="CQO141" s="21"/>
      <c r="CQP141" s="21"/>
      <c r="CQQ141" s="21"/>
      <c r="CQR141" s="21"/>
      <c r="CQS141" s="21"/>
      <c r="CQT141" s="21"/>
      <c r="CQU141" s="21"/>
      <c r="CQV141" s="21"/>
      <c r="CQW141" s="21"/>
      <c r="CQX141" s="21"/>
      <c r="CQY141" s="21"/>
      <c r="CQZ141" s="21"/>
      <c r="CRA141" s="21"/>
      <c r="CRB141" s="21"/>
      <c r="CRC141" s="21"/>
      <c r="CRD141" s="21"/>
      <c r="CRE141" s="21"/>
      <c r="CRF141" s="21"/>
      <c r="CRG141" s="21"/>
      <c r="CRH141" s="21"/>
      <c r="CRI141" s="21"/>
      <c r="CRJ141" s="21"/>
      <c r="CRK141" s="21"/>
      <c r="CRL141" s="21"/>
      <c r="CRM141" s="21"/>
      <c r="CRN141" s="21"/>
      <c r="CRO141" s="21"/>
      <c r="CRP141" s="21"/>
      <c r="CRQ141" s="21"/>
      <c r="CRR141" s="21"/>
      <c r="CRS141" s="21"/>
      <c r="CRT141" s="21"/>
      <c r="CRU141" s="21"/>
      <c r="CRV141" s="21"/>
      <c r="CRW141" s="21"/>
      <c r="CRX141" s="21"/>
      <c r="CRY141" s="21"/>
      <c r="CRZ141" s="21"/>
      <c r="CSA141" s="21"/>
      <c r="CSB141" s="21"/>
      <c r="CSC141" s="21"/>
      <c r="CSD141" s="21"/>
      <c r="CSE141" s="21"/>
      <c r="CSF141" s="21"/>
      <c r="CSG141" s="21"/>
      <c r="CSH141" s="21"/>
      <c r="CSI141" s="21"/>
      <c r="CSJ141" s="21"/>
      <c r="CSK141" s="21"/>
      <c r="CSL141" s="21"/>
      <c r="CSM141" s="21"/>
      <c r="CSN141" s="21"/>
      <c r="CSO141" s="21"/>
      <c r="CSP141" s="21"/>
      <c r="CSQ141" s="21"/>
      <c r="CSR141" s="21"/>
      <c r="CSS141" s="21"/>
      <c r="CST141" s="21"/>
      <c r="CSU141" s="21"/>
      <c r="CSV141" s="21"/>
      <c r="CSW141" s="21"/>
      <c r="CSX141" s="21"/>
      <c r="CSY141" s="21"/>
      <c r="CSZ141" s="21"/>
      <c r="CTA141" s="21"/>
      <c r="CTB141" s="21"/>
      <c r="CTC141" s="21"/>
      <c r="CTD141" s="21"/>
      <c r="CTE141" s="21"/>
      <c r="CTF141" s="21"/>
      <c r="CTG141" s="21"/>
      <c r="CTH141" s="21"/>
      <c r="CTI141" s="21"/>
      <c r="CTJ141" s="21"/>
      <c r="CTK141" s="21"/>
      <c r="CTL141" s="21"/>
      <c r="CTM141" s="21"/>
      <c r="CTN141" s="21"/>
      <c r="CTO141" s="21"/>
      <c r="CTP141" s="21"/>
      <c r="CTQ141" s="21"/>
      <c r="CTR141" s="21"/>
      <c r="CTS141" s="21"/>
      <c r="CTT141" s="21"/>
      <c r="CTU141" s="21"/>
      <c r="CTV141" s="21"/>
      <c r="CTW141" s="21"/>
      <c r="CTX141" s="21"/>
      <c r="CTY141" s="21"/>
      <c r="CTZ141" s="21"/>
      <c r="CUA141" s="21"/>
      <c r="CUB141" s="21"/>
      <c r="CUC141" s="21"/>
      <c r="CUD141" s="21"/>
      <c r="CUE141" s="21"/>
      <c r="CUF141" s="21"/>
      <c r="CUG141" s="21"/>
      <c r="CUH141" s="21"/>
      <c r="CUI141" s="21"/>
      <c r="CUJ141" s="21"/>
      <c r="CUK141" s="21"/>
      <c r="CUL141" s="21"/>
      <c r="CUM141" s="21"/>
      <c r="CUN141" s="21"/>
      <c r="CUO141" s="21"/>
      <c r="CUP141" s="21"/>
      <c r="CUQ141" s="21"/>
      <c r="CUR141" s="21"/>
      <c r="CUS141" s="21"/>
      <c r="CUT141" s="21"/>
      <c r="CUU141" s="21"/>
      <c r="CUV141" s="21"/>
      <c r="CUW141" s="21"/>
      <c r="CUX141" s="21"/>
      <c r="CUY141" s="21"/>
      <c r="CUZ141" s="21"/>
      <c r="CVA141" s="21"/>
      <c r="CVB141" s="21"/>
      <c r="CVC141" s="21"/>
      <c r="CVD141" s="21"/>
      <c r="CVE141" s="21"/>
      <c r="CVF141" s="21"/>
      <c r="CVG141" s="21"/>
      <c r="CVH141" s="21"/>
      <c r="CVI141" s="21"/>
      <c r="CVJ141" s="21"/>
      <c r="CVK141" s="21"/>
      <c r="CVL141" s="21"/>
      <c r="CVM141" s="21"/>
      <c r="CVN141" s="21"/>
      <c r="CVO141" s="21"/>
      <c r="CVP141" s="21"/>
      <c r="CVQ141" s="21"/>
      <c r="CVR141" s="21"/>
      <c r="CVS141" s="21"/>
      <c r="CVT141" s="21"/>
      <c r="CVU141" s="21"/>
      <c r="CVV141" s="21"/>
      <c r="CVW141" s="21"/>
      <c r="CVX141" s="21"/>
      <c r="CVY141" s="21"/>
      <c r="CVZ141" s="21"/>
      <c r="CWA141" s="21"/>
      <c r="CWB141" s="21"/>
      <c r="CWC141" s="21"/>
      <c r="CWD141" s="21"/>
      <c r="CWE141" s="21"/>
      <c r="CWF141" s="21"/>
      <c r="CWG141" s="21"/>
      <c r="CWH141" s="21"/>
      <c r="CWI141" s="21"/>
      <c r="CWJ141" s="21"/>
      <c r="CWK141" s="21"/>
      <c r="CWL141" s="21"/>
      <c r="CWM141" s="21"/>
      <c r="CWN141" s="21"/>
      <c r="CWO141" s="21"/>
      <c r="CWP141" s="21"/>
      <c r="CWQ141" s="21"/>
      <c r="CWR141" s="21"/>
      <c r="CWS141" s="21"/>
      <c r="CWT141" s="21"/>
      <c r="CWU141" s="21"/>
      <c r="CWV141" s="21"/>
      <c r="CWW141" s="21"/>
      <c r="CWX141" s="21"/>
      <c r="CWY141" s="21"/>
      <c r="CWZ141" s="21"/>
      <c r="CXA141" s="21"/>
      <c r="CXB141" s="21"/>
      <c r="CXC141" s="21"/>
      <c r="CXD141" s="21"/>
      <c r="CXE141" s="21"/>
      <c r="CXF141" s="21"/>
      <c r="CXG141" s="21"/>
      <c r="CXH141" s="21"/>
      <c r="CXI141" s="21"/>
      <c r="CXJ141" s="21"/>
      <c r="CXK141" s="21"/>
      <c r="CXL141" s="21"/>
      <c r="CXM141" s="21"/>
      <c r="CXN141" s="21"/>
      <c r="CXO141" s="21"/>
      <c r="CXP141" s="21"/>
      <c r="CXQ141" s="21"/>
      <c r="CXR141" s="21"/>
      <c r="CXS141" s="21"/>
      <c r="CXT141" s="21"/>
      <c r="CXU141" s="21"/>
      <c r="CXV141" s="21"/>
      <c r="CXW141" s="21"/>
      <c r="CXX141" s="21"/>
      <c r="CXY141" s="21"/>
      <c r="CXZ141" s="21"/>
      <c r="CYA141" s="21"/>
      <c r="CYB141" s="21"/>
      <c r="CYC141" s="21"/>
      <c r="CYD141" s="21"/>
      <c r="CYE141" s="21"/>
      <c r="CYF141" s="21"/>
      <c r="CYG141" s="21"/>
      <c r="CYH141" s="21"/>
      <c r="CYI141" s="21"/>
      <c r="CYJ141" s="21"/>
      <c r="CYK141" s="21"/>
      <c r="CYL141" s="21"/>
      <c r="CYM141" s="21"/>
      <c r="CYN141" s="21"/>
      <c r="CYO141" s="21"/>
      <c r="CYP141" s="21"/>
      <c r="CYQ141" s="21"/>
      <c r="CYR141" s="21"/>
      <c r="CYS141" s="21"/>
      <c r="CYT141" s="21"/>
      <c r="CYU141" s="21"/>
      <c r="CYV141" s="21"/>
      <c r="CYW141" s="21"/>
      <c r="CYX141" s="21"/>
      <c r="CYY141" s="21"/>
      <c r="CYZ141" s="21"/>
      <c r="CZA141" s="21"/>
      <c r="CZB141" s="21"/>
      <c r="CZC141" s="21"/>
      <c r="CZD141" s="21"/>
      <c r="CZE141" s="21"/>
      <c r="CZF141" s="21"/>
      <c r="CZG141" s="21"/>
      <c r="CZH141" s="21"/>
      <c r="CZI141" s="21"/>
      <c r="CZJ141" s="21"/>
      <c r="CZK141" s="21"/>
      <c r="CZL141" s="21"/>
      <c r="CZM141" s="21"/>
      <c r="CZN141" s="21"/>
      <c r="CZO141" s="21"/>
      <c r="CZP141" s="21"/>
      <c r="CZQ141" s="21"/>
      <c r="CZR141" s="21"/>
      <c r="CZS141" s="21"/>
      <c r="CZT141" s="21"/>
      <c r="CZU141" s="21"/>
      <c r="CZV141" s="21"/>
      <c r="CZW141" s="21"/>
      <c r="CZX141" s="21"/>
      <c r="CZY141" s="21"/>
      <c r="CZZ141" s="21"/>
      <c r="DAA141" s="21"/>
      <c r="DAB141" s="21"/>
      <c r="DAC141" s="21"/>
      <c r="DAD141" s="21"/>
      <c r="DAE141" s="21"/>
      <c r="DAF141" s="21"/>
      <c r="DAG141" s="21"/>
      <c r="DAH141" s="21"/>
      <c r="DAI141" s="21"/>
      <c r="DAJ141" s="21"/>
      <c r="DAK141" s="21"/>
      <c r="DAL141" s="21"/>
      <c r="DAM141" s="21"/>
      <c r="DAN141" s="21"/>
      <c r="DAO141" s="21"/>
      <c r="DAP141" s="21"/>
      <c r="DAQ141" s="21"/>
      <c r="DAR141" s="21"/>
      <c r="DAS141" s="21"/>
      <c r="DAT141" s="21"/>
      <c r="DAU141" s="21"/>
      <c r="DAV141" s="21"/>
      <c r="DAW141" s="21"/>
      <c r="DAX141" s="21"/>
      <c r="DAY141" s="21"/>
      <c r="DAZ141" s="21"/>
      <c r="DBA141" s="21"/>
      <c r="DBB141" s="21"/>
      <c r="DBC141" s="21"/>
      <c r="DBD141" s="21"/>
      <c r="DBE141" s="21"/>
      <c r="DBF141" s="21"/>
      <c r="DBG141" s="21"/>
      <c r="DBH141" s="21"/>
      <c r="DBI141" s="21"/>
      <c r="DBJ141" s="21"/>
      <c r="DBK141" s="21"/>
      <c r="DBL141" s="21"/>
      <c r="DBM141" s="21"/>
      <c r="DBN141" s="21"/>
      <c r="DBO141" s="21"/>
      <c r="DBP141" s="21"/>
      <c r="DBQ141" s="21"/>
      <c r="DBR141" s="21"/>
      <c r="DBS141" s="21"/>
      <c r="DBT141" s="21"/>
      <c r="DBU141" s="21"/>
      <c r="DBV141" s="21"/>
      <c r="DBW141" s="21"/>
      <c r="DBX141" s="21"/>
      <c r="DBY141" s="21"/>
      <c r="DBZ141" s="21"/>
      <c r="DCA141" s="21"/>
      <c r="DCB141" s="21"/>
      <c r="DCC141" s="21"/>
      <c r="DCD141" s="21"/>
      <c r="DCE141" s="21"/>
      <c r="DCF141" s="21"/>
      <c r="DCG141" s="21"/>
      <c r="DCH141" s="21"/>
      <c r="DCI141" s="21"/>
      <c r="DCJ141" s="21"/>
      <c r="DCK141" s="21"/>
      <c r="DCL141" s="21"/>
      <c r="DCM141" s="21"/>
      <c r="DCN141" s="21"/>
      <c r="DCO141" s="21"/>
      <c r="DCP141" s="21"/>
      <c r="DCQ141" s="21"/>
      <c r="DCR141" s="21"/>
      <c r="DCS141" s="21"/>
      <c r="DCT141" s="21"/>
      <c r="DCU141" s="21"/>
      <c r="DCV141" s="21"/>
      <c r="DCW141" s="21"/>
      <c r="DCX141" s="21"/>
      <c r="DCY141" s="21"/>
      <c r="DCZ141" s="21"/>
      <c r="DDA141" s="21"/>
      <c r="DDB141" s="21"/>
      <c r="DDC141" s="21"/>
      <c r="DDD141" s="21"/>
      <c r="DDE141" s="21"/>
      <c r="DDF141" s="21"/>
      <c r="DDG141" s="21"/>
      <c r="DDH141" s="21"/>
      <c r="DDI141" s="21"/>
      <c r="DDJ141" s="21"/>
      <c r="DDK141" s="21"/>
      <c r="DDL141" s="21"/>
      <c r="DDM141" s="21"/>
      <c r="DDN141" s="21"/>
      <c r="DDO141" s="21"/>
      <c r="DDP141" s="21"/>
      <c r="DDQ141" s="21"/>
      <c r="DDR141" s="21"/>
      <c r="DDS141" s="21"/>
      <c r="DDT141" s="21"/>
      <c r="DDU141" s="21"/>
      <c r="DDV141" s="21"/>
      <c r="DDW141" s="21"/>
      <c r="DDX141" s="21"/>
      <c r="DDY141" s="21"/>
      <c r="DDZ141" s="21"/>
      <c r="DEA141" s="21"/>
      <c r="DEB141" s="21"/>
      <c r="DEC141" s="21"/>
      <c r="DED141" s="21"/>
      <c r="DEE141" s="21"/>
      <c r="DEF141" s="21"/>
      <c r="DEG141" s="21"/>
      <c r="DEH141" s="21"/>
      <c r="DEI141" s="21"/>
      <c r="DEJ141" s="21"/>
      <c r="DEK141" s="21"/>
      <c r="DEL141" s="21"/>
      <c r="DEM141" s="21"/>
      <c r="DEN141" s="21"/>
      <c r="DEO141" s="21"/>
      <c r="DEP141" s="21"/>
      <c r="DEQ141" s="21"/>
      <c r="DER141" s="21"/>
      <c r="DES141" s="21"/>
      <c r="DET141" s="21"/>
      <c r="DEU141" s="21"/>
      <c r="DEV141" s="21"/>
      <c r="DEW141" s="21"/>
      <c r="DEX141" s="21"/>
      <c r="DEY141" s="21"/>
      <c r="DEZ141" s="21"/>
      <c r="DFA141" s="21"/>
      <c r="DFB141" s="21"/>
      <c r="DFC141" s="21"/>
      <c r="DFD141" s="21"/>
      <c r="DFE141" s="21"/>
      <c r="DFF141" s="21"/>
      <c r="DFG141" s="21"/>
      <c r="DFH141" s="21"/>
      <c r="DFI141" s="21"/>
      <c r="DFJ141" s="21"/>
      <c r="DFK141" s="21"/>
      <c r="DFL141" s="21"/>
      <c r="DFM141" s="21"/>
      <c r="DFN141" s="21"/>
      <c r="DFO141" s="21"/>
      <c r="DFP141" s="21"/>
      <c r="DFQ141" s="21"/>
      <c r="DFR141" s="21"/>
      <c r="DFS141" s="21"/>
      <c r="DFT141" s="21"/>
      <c r="DFU141" s="21"/>
      <c r="DFV141" s="21"/>
      <c r="DFW141" s="21"/>
      <c r="DFX141" s="21"/>
      <c r="DFY141" s="21"/>
      <c r="DFZ141" s="21"/>
      <c r="DGA141" s="21"/>
      <c r="DGB141" s="21"/>
      <c r="DGC141" s="21"/>
      <c r="DGD141" s="21"/>
      <c r="DGE141" s="21"/>
      <c r="DGF141" s="21"/>
      <c r="DGG141" s="21"/>
      <c r="DGH141" s="21"/>
      <c r="DGI141" s="21"/>
      <c r="DGJ141" s="21"/>
      <c r="DGK141" s="21"/>
      <c r="DGL141" s="21"/>
      <c r="DGM141" s="21"/>
      <c r="DGN141" s="21"/>
      <c r="DGO141" s="21"/>
      <c r="DGP141" s="21"/>
      <c r="DGQ141" s="21"/>
      <c r="DGR141" s="21"/>
      <c r="DGS141" s="21"/>
      <c r="DGT141" s="21"/>
      <c r="DGU141" s="21"/>
      <c r="DGV141" s="21"/>
      <c r="DGW141" s="21"/>
      <c r="DGX141" s="21"/>
      <c r="DGY141" s="21"/>
      <c r="DGZ141" s="21"/>
      <c r="DHA141" s="21"/>
      <c r="DHB141" s="21"/>
      <c r="DHC141" s="21"/>
      <c r="DHD141" s="21"/>
      <c r="DHE141" s="21"/>
      <c r="DHF141" s="21"/>
      <c r="DHG141" s="21"/>
      <c r="DHH141" s="21"/>
      <c r="DHI141" s="21"/>
      <c r="DHJ141" s="21"/>
      <c r="DHK141" s="21"/>
      <c r="DHL141" s="21"/>
      <c r="DHM141" s="21"/>
      <c r="DHN141" s="21"/>
      <c r="DHO141" s="21"/>
      <c r="DHP141" s="21"/>
      <c r="DHQ141" s="21"/>
      <c r="DHR141" s="21"/>
      <c r="DHS141" s="21"/>
      <c r="DHT141" s="21"/>
      <c r="DHU141" s="21"/>
      <c r="DHV141" s="21"/>
      <c r="DHW141" s="21"/>
      <c r="DHX141" s="21"/>
      <c r="DHY141" s="21"/>
      <c r="DHZ141" s="21"/>
      <c r="DIA141" s="21"/>
      <c r="DIB141" s="21"/>
      <c r="DIC141" s="21"/>
      <c r="DID141" s="21"/>
      <c r="DIE141" s="21"/>
      <c r="DIF141" s="21"/>
      <c r="DIG141" s="21"/>
      <c r="DIH141" s="21"/>
      <c r="DII141" s="21"/>
      <c r="DIJ141" s="21"/>
      <c r="DIK141" s="21"/>
      <c r="DIL141" s="21"/>
      <c r="DIM141" s="21"/>
      <c r="DIN141" s="21"/>
      <c r="DIO141" s="21"/>
      <c r="DIP141" s="21"/>
      <c r="DIQ141" s="21"/>
      <c r="DIR141" s="21"/>
      <c r="DIS141" s="21"/>
      <c r="DIT141" s="21"/>
      <c r="DIU141" s="21"/>
      <c r="DIV141" s="21"/>
      <c r="DIW141" s="21"/>
      <c r="DIX141" s="21"/>
      <c r="DIY141" s="21"/>
      <c r="DIZ141" s="21"/>
      <c r="DJA141" s="21"/>
      <c r="DJB141" s="21"/>
      <c r="DJC141" s="21"/>
      <c r="DJD141" s="21"/>
      <c r="DJE141" s="21"/>
      <c r="DJF141" s="21"/>
      <c r="DJG141" s="21"/>
      <c r="DJH141" s="21"/>
      <c r="DJI141" s="21"/>
      <c r="DJJ141" s="21"/>
      <c r="DJK141" s="21"/>
      <c r="DJL141" s="21"/>
      <c r="DJM141" s="21"/>
      <c r="DJN141" s="21"/>
      <c r="DJO141" s="21"/>
      <c r="DJP141" s="21"/>
      <c r="DJQ141" s="21"/>
      <c r="DJR141" s="21"/>
      <c r="DJS141" s="21"/>
      <c r="DJT141" s="21"/>
      <c r="DJU141" s="21"/>
      <c r="DJV141" s="21"/>
      <c r="DJW141" s="21"/>
      <c r="DJX141" s="21"/>
      <c r="DJY141" s="21"/>
      <c r="DJZ141" s="21"/>
      <c r="DKA141" s="21"/>
      <c r="DKB141" s="21"/>
      <c r="DKC141" s="21"/>
      <c r="DKD141" s="21"/>
      <c r="DKE141" s="21"/>
      <c r="DKF141" s="21"/>
      <c r="DKG141" s="21"/>
      <c r="DKH141" s="21"/>
      <c r="DKI141" s="21"/>
      <c r="DKJ141" s="21"/>
      <c r="DKK141" s="21"/>
      <c r="DKL141" s="21"/>
      <c r="DKM141" s="21"/>
      <c r="DKN141" s="21"/>
      <c r="DKO141" s="21"/>
      <c r="DKP141" s="21"/>
      <c r="DKQ141" s="21"/>
      <c r="DKR141" s="21"/>
      <c r="DKS141" s="21"/>
      <c r="DKT141" s="21"/>
      <c r="DKU141" s="21"/>
      <c r="DKV141" s="21"/>
      <c r="DKW141" s="21"/>
      <c r="DKX141" s="21"/>
      <c r="DKY141" s="21"/>
      <c r="DKZ141" s="21"/>
      <c r="DLA141" s="21"/>
      <c r="DLB141" s="21"/>
      <c r="DLC141" s="21"/>
      <c r="DLD141" s="21"/>
      <c r="DLE141" s="21"/>
      <c r="DLF141" s="21"/>
      <c r="DLG141" s="21"/>
      <c r="DLH141" s="21"/>
      <c r="DLI141" s="21"/>
      <c r="DLJ141" s="21"/>
      <c r="DLK141" s="21"/>
      <c r="DLL141" s="21"/>
      <c r="DLM141" s="21"/>
      <c r="DLN141" s="21"/>
      <c r="DLO141" s="21"/>
      <c r="DLP141" s="21"/>
      <c r="DLQ141" s="21"/>
      <c r="DLR141" s="21"/>
      <c r="DLS141" s="21"/>
      <c r="DLT141" s="21"/>
      <c r="DLU141" s="21"/>
      <c r="DLV141" s="21"/>
      <c r="DLW141" s="21"/>
      <c r="DLX141" s="21"/>
      <c r="DLY141" s="21"/>
      <c r="DLZ141" s="21"/>
      <c r="DMA141" s="21"/>
      <c r="DMB141" s="21"/>
      <c r="DMC141" s="21"/>
      <c r="DMD141" s="21"/>
      <c r="DME141" s="21"/>
      <c r="DMF141" s="21"/>
      <c r="DMG141" s="21"/>
      <c r="DMH141" s="21"/>
      <c r="DMI141" s="21"/>
      <c r="DMJ141" s="21"/>
      <c r="DMK141" s="21"/>
      <c r="DML141" s="21"/>
      <c r="DMM141" s="21"/>
      <c r="DMN141" s="21"/>
      <c r="DMO141" s="21"/>
      <c r="DMP141" s="21"/>
      <c r="DMQ141" s="21"/>
      <c r="DMR141" s="21"/>
      <c r="DMS141" s="21"/>
      <c r="DMT141" s="21"/>
      <c r="DMU141" s="21"/>
      <c r="DMV141" s="21"/>
      <c r="DMW141" s="21"/>
      <c r="DMX141" s="21"/>
      <c r="DMY141" s="21"/>
      <c r="DMZ141" s="21"/>
      <c r="DNA141" s="21"/>
      <c r="DNB141" s="21"/>
      <c r="DNC141" s="21"/>
      <c r="DND141" s="21"/>
      <c r="DNE141" s="21"/>
      <c r="DNF141" s="21"/>
      <c r="DNG141" s="21"/>
      <c r="DNH141" s="21"/>
      <c r="DNI141" s="21"/>
      <c r="DNJ141" s="21"/>
      <c r="DNK141" s="21"/>
      <c r="DNL141" s="21"/>
      <c r="DNM141" s="21"/>
      <c r="DNN141" s="21"/>
      <c r="DNO141" s="21"/>
      <c r="DNP141" s="21"/>
      <c r="DNQ141" s="21"/>
      <c r="DNR141" s="21"/>
      <c r="DNS141" s="21"/>
      <c r="DNT141" s="21"/>
      <c r="DNU141" s="21"/>
      <c r="DNV141" s="21"/>
      <c r="DNW141" s="21"/>
      <c r="DNX141" s="21"/>
      <c r="DNY141" s="21"/>
      <c r="DNZ141" s="21"/>
      <c r="DOA141" s="21"/>
      <c r="DOB141" s="21"/>
      <c r="DOC141" s="21"/>
      <c r="DOD141" s="21"/>
      <c r="DOE141" s="21"/>
      <c r="DOF141" s="21"/>
      <c r="DOG141" s="21"/>
      <c r="DOH141" s="21"/>
      <c r="DOI141" s="21"/>
      <c r="DOJ141" s="21"/>
      <c r="DOK141" s="21"/>
      <c r="DOL141" s="21"/>
      <c r="DOM141" s="21"/>
      <c r="DON141" s="21"/>
      <c r="DOO141" s="21"/>
      <c r="DOP141" s="21"/>
      <c r="DOQ141" s="21"/>
      <c r="DOR141" s="21"/>
      <c r="DOS141" s="21"/>
      <c r="DOT141" s="21"/>
      <c r="DOU141" s="21"/>
      <c r="DOV141" s="21"/>
      <c r="DOW141" s="21"/>
      <c r="DOX141" s="21"/>
      <c r="DOY141" s="21"/>
      <c r="DOZ141" s="21"/>
      <c r="DPA141" s="21"/>
      <c r="DPB141" s="21"/>
      <c r="DPC141" s="21"/>
      <c r="DPD141" s="21"/>
      <c r="DPE141" s="21"/>
      <c r="DPF141" s="21"/>
      <c r="DPG141" s="21"/>
      <c r="DPH141" s="21"/>
      <c r="DPI141" s="21"/>
      <c r="DPJ141" s="21"/>
      <c r="DPK141" s="21"/>
      <c r="DPL141" s="21"/>
      <c r="DPM141" s="21"/>
      <c r="DPN141" s="21"/>
      <c r="DPO141" s="21"/>
      <c r="DPP141" s="21"/>
      <c r="DPQ141" s="21"/>
      <c r="DPR141" s="21"/>
      <c r="DPS141" s="21"/>
      <c r="DPT141" s="21"/>
      <c r="DPU141" s="21"/>
      <c r="DPV141" s="21"/>
      <c r="DPW141" s="21"/>
      <c r="DPX141" s="21"/>
      <c r="DPY141" s="21"/>
      <c r="DPZ141" s="21"/>
      <c r="DQA141" s="21"/>
      <c r="DQB141" s="21"/>
      <c r="DQC141" s="21"/>
      <c r="DQD141" s="21"/>
      <c r="DQE141" s="21"/>
      <c r="DQF141" s="21"/>
      <c r="DQG141" s="21"/>
      <c r="DQH141" s="21"/>
      <c r="DQI141" s="21"/>
      <c r="DQJ141" s="21"/>
      <c r="DQK141" s="21"/>
      <c r="DQL141" s="21"/>
      <c r="DQM141" s="21"/>
      <c r="DQN141" s="21"/>
      <c r="DQO141" s="21"/>
      <c r="DQP141" s="21"/>
      <c r="DQQ141" s="21"/>
      <c r="DQR141" s="21"/>
      <c r="DQS141" s="21"/>
      <c r="DQT141" s="21"/>
      <c r="DQU141" s="21"/>
      <c r="DQV141" s="21"/>
      <c r="DQW141" s="21"/>
      <c r="DQX141" s="21"/>
      <c r="DQY141" s="21"/>
      <c r="DQZ141" s="21"/>
      <c r="DRA141" s="21"/>
      <c r="DRB141" s="21"/>
      <c r="DRC141" s="21"/>
      <c r="DRD141" s="21"/>
      <c r="DRE141" s="21"/>
      <c r="DRF141" s="21"/>
      <c r="DRG141" s="21"/>
      <c r="DRH141" s="21"/>
      <c r="DRI141" s="21"/>
      <c r="DRJ141" s="21"/>
      <c r="DRK141" s="21"/>
      <c r="DRL141" s="21"/>
      <c r="DRM141" s="21"/>
      <c r="DRN141" s="21"/>
      <c r="DRO141" s="21"/>
      <c r="DRP141" s="21"/>
      <c r="DRQ141" s="21"/>
      <c r="DRR141" s="21"/>
      <c r="DRS141" s="21"/>
      <c r="DRT141" s="21"/>
      <c r="DRU141" s="21"/>
      <c r="DRV141" s="21"/>
      <c r="DRW141" s="21"/>
      <c r="DRX141" s="21"/>
      <c r="DRY141" s="21"/>
      <c r="DRZ141" s="21"/>
      <c r="DSA141" s="21"/>
      <c r="DSB141" s="21"/>
      <c r="DSC141" s="21"/>
      <c r="DSD141" s="21"/>
      <c r="DSE141" s="21"/>
      <c r="DSF141" s="21"/>
      <c r="DSG141" s="21"/>
      <c r="DSH141" s="21"/>
      <c r="DSI141" s="21"/>
      <c r="DSJ141" s="21"/>
      <c r="DSK141" s="21"/>
      <c r="DSL141" s="21"/>
      <c r="DSM141" s="21"/>
      <c r="DSN141" s="21"/>
      <c r="DSO141" s="21"/>
      <c r="DSP141" s="21"/>
      <c r="DSQ141" s="21"/>
      <c r="DSR141" s="21"/>
      <c r="DSS141" s="21"/>
      <c r="DST141" s="21"/>
      <c r="DSU141" s="21"/>
      <c r="DSV141" s="21"/>
      <c r="DSW141" s="21"/>
      <c r="DSX141" s="21"/>
      <c r="DSY141" s="21"/>
      <c r="DSZ141" s="21"/>
      <c r="DTA141" s="21"/>
      <c r="DTB141" s="21"/>
      <c r="DTC141" s="21"/>
      <c r="DTD141" s="21"/>
      <c r="DTE141" s="21"/>
      <c r="DTF141" s="21"/>
      <c r="DTG141" s="21"/>
      <c r="DTH141" s="21"/>
      <c r="DTI141" s="21"/>
      <c r="DTJ141" s="21"/>
      <c r="DTK141" s="21"/>
      <c r="DTL141" s="21"/>
      <c r="DTM141" s="21"/>
      <c r="DTN141" s="21"/>
      <c r="DTO141" s="21"/>
      <c r="DTP141" s="21"/>
      <c r="DTQ141" s="21"/>
      <c r="DTR141" s="21"/>
      <c r="DTS141" s="21"/>
      <c r="DTT141" s="21"/>
      <c r="DTU141" s="21"/>
      <c r="DTV141" s="21"/>
      <c r="DTW141" s="21"/>
      <c r="DTX141" s="21"/>
      <c r="DTY141" s="21"/>
      <c r="DTZ141" s="21"/>
      <c r="DUA141" s="21"/>
      <c r="DUB141" s="21"/>
      <c r="DUC141" s="21"/>
      <c r="DUD141" s="21"/>
      <c r="DUE141" s="21"/>
      <c r="DUF141" s="21"/>
      <c r="DUG141" s="21"/>
      <c r="DUH141" s="21"/>
      <c r="DUI141" s="21"/>
      <c r="DUJ141" s="21"/>
      <c r="DUK141" s="21"/>
      <c r="DUL141" s="21"/>
      <c r="DUM141" s="21"/>
      <c r="DUN141" s="21"/>
      <c r="DUO141" s="21"/>
      <c r="DUP141" s="21"/>
      <c r="DUQ141" s="21"/>
      <c r="DUR141" s="21"/>
      <c r="DUS141" s="21"/>
      <c r="DUT141" s="21"/>
      <c r="DUU141" s="21"/>
      <c r="DUV141" s="21"/>
      <c r="DUW141" s="21"/>
      <c r="DUX141" s="21"/>
      <c r="DUY141" s="21"/>
      <c r="DUZ141" s="21"/>
      <c r="DVA141" s="21"/>
      <c r="DVB141" s="21"/>
      <c r="DVC141" s="21"/>
      <c r="DVD141" s="21"/>
      <c r="DVE141" s="21"/>
      <c r="DVF141" s="21"/>
      <c r="DVG141" s="21"/>
      <c r="DVH141" s="21"/>
      <c r="DVI141" s="21"/>
      <c r="DVJ141" s="21"/>
      <c r="DVK141" s="21"/>
      <c r="DVL141" s="21"/>
      <c r="DVM141" s="21"/>
      <c r="DVN141" s="21"/>
      <c r="DVO141" s="21"/>
      <c r="DVP141" s="21"/>
      <c r="DVQ141" s="21"/>
      <c r="DVR141" s="21"/>
      <c r="DVS141" s="21"/>
      <c r="DVT141" s="21"/>
      <c r="DVU141" s="21"/>
      <c r="DVV141" s="21"/>
      <c r="DVW141" s="21"/>
      <c r="DVX141" s="21"/>
      <c r="DVY141" s="21"/>
      <c r="DVZ141" s="21"/>
      <c r="DWA141" s="21"/>
      <c r="DWB141" s="21"/>
      <c r="DWC141" s="21"/>
      <c r="DWD141" s="21"/>
      <c r="DWE141" s="21"/>
      <c r="DWF141" s="21"/>
      <c r="DWG141" s="21"/>
      <c r="DWH141" s="21"/>
      <c r="DWI141" s="21"/>
      <c r="DWJ141" s="21"/>
      <c r="DWK141" s="21"/>
      <c r="DWL141" s="21"/>
      <c r="DWM141" s="21"/>
      <c r="DWN141" s="21"/>
      <c r="DWO141" s="21"/>
      <c r="DWP141" s="21"/>
      <c r="DWQ141" s="21"/>
      <c r="DWR141" s="21"/>
      <c r="DWS141" s="21"/>
      <c r="DWT141" s="21"/>
      <c r="DWU141" s="21"/>
      <c r="DWV141" s="21"/>
      <c r="DWW141" s="21"/>
      <c r="DWX141" s="21"/>
      <c r="DWY141" s="21"/>
      <c r="DWZ141" s="21"/>
      <c r="DXA141" s="21"/>
      <c r="DXB141" s="21"/>
      <c r="DXC141" s="21"/>
      <c r="DXD141" s="21"/>
      <c r="DXE141" s="21"/>
      <c r="DXF141" s="21"/>
      <c r="DXG141" s="21"/>
      <c r="DXH141" s="21"/>
      <c r="DXI141" s="21"/>
      <c r="DXJ141" s="21"/>
      <c r="DXK141" s="21"/>
      <c r="DXL141" s="21"/>
      <c r="DXM141" s="21"/>
      <c r="DXN141" s="21"/>
      <c r="DXO141" s="21"/>
      <c r="DXP141" s="21"/>
      <c r="DXQ141" s="21"/>
      <c r="DXR141" s="21"/>
      <c r="DXS141" s="21"/>
      <c r="DXT141" s="21"/>
      <c r="DXU141" s="21"/>
      <c r="DXV141" s="21"/>
      <c r="DXW141" s="21"/>
      <c r="DXX141" s="21"/>
      <c r="DXY141" s="21"/>
      <c r="DXZ141" s="21"/>
      <c r="DYA141" s="21"/>
      <c r="DYB141" s="21"/>
      <c r="DYC141" s="21"/>
      <c r="DYD141" s="21"/>
      <c r="DYE141" s="21"/>
      <c r="DYF141" s="21"/>
      <c r="DYG141" s="21"/>
      <c r="DYH141" s="21"/>
      <c r="DYI141" s="21"/>
      <c r="DYJ141" s="21"/>
      <c r="DYK141" s="21"/>
      <c r="DYL141" s="21"/>
      <c r="DYM141" s="21"/>
      <c r="DYN141" s="21"/>
      <c r="DYO141" s="21"/>
      <c r="DYP141" s="21"/>
      <c r="DYQ141" s="21"/>
      <c r="DYR141" s="21"/>
      <c r="DYS141" s="21"/>
      <c r="DYT141" s="21"/>
      <c r="DYU141" s="21"/>
      <c r="DYV141" s="21"/>
      <c r="DYW141" s="21"/>
      <c r="DYX141" s="21"/>
      <c r="DYY141" s="21"/>
      <c r="DYZ141" s="21"/>
      <c r="DZA141" s="21"/>
      <c r="DZB141" s="21"/>
      <c r="DZC141" s="21"/>
      <c r="DZD141" s="21"/>
      <c r="DZE141" s="21"/>
      <c r="DZF141" s="21"/>
      <c r="DZG141" s="21"/>
      <c r="DZH141" s="21"/>
      <c r="DZI141" s="21"/>
      <c r="DZJ141" s="21"/>
      <c r="DZK141" s="21"/>
      <c r="DZL141" s="21"/>
      <c r="DZM141" s="21"/>
      <c r="DZN141" s="21"/>
      <c r="DZO141" s="21"/>
      <c r="DZP141" s="21"/>
      <c r="DZQ141" s="21"/>
      <c r="DZR141" s="21"/>
      <c r="DZS141" s="21"/>
      <c r="DZT141" s="21"/>
      <c r="DZU141" s="21"/>
      <c r="DZV141" s="21"/>
      <c r="DZW141" s="21"/>
      <c r="DZX141" s="21"/>
      <c r="DZY141" s="21"/>
      <c r="DZZ141" s="21"/>
      <c r="EAA141" s="21"/>
      <c r="EAB141" s="21"/>
      <c r="EAC141" s="21"/>
      <c r="EAD141" s="21"/>
      <c r="EAE141" s="21"/>
      <c r="EAF141" s="21"/>
      <c r="EAG141" s="21"/>
      <c r="EAH141" s="21"/>
      <c r="EAI141" s="21"/>
      <c r="EAJ141" s="21"/>
      <c r="EAK141" s="21"/>
      <c r="EAL141" s="21"/>
      <c r="EAM141" s="21"/>
      <c r="EAN141" s="21"/>
      <c r="EAO141" s="21"/>
      <c r="EAP141" s="21"/>
      <c r="EAQ141" s="21"/>
      <c r="EAR141" s="21"/>
      <c r="EAS141" s="21"/>
      <c r="EAT141" s="21"/>
      <c r="EAU141" s="21"/>
      <c r="EAV141" s="21"/>
      <c r="EAW141" s="21"/>
      <c r="EAX141" s="21"/>
      <c r="EAY141" s="21"/>
      <c r="EAZ141" s="21"/>
      <c r="EBA141" s="21"/>
      <c r="EBB141" s="21"/>
      <c r="EBC141" s="21"/>
      <c r="EBD141" s="21"/>
      <c r="EBE141" s="21"/>
      <c r="EBF141" s="21"/>
      <c r="EBG141" s="21"/>
      <c r="EBH141" s="21"/>
      <c r="EBI141" s="21"/>
      <c r="EBJ141" s="21"/>
      <c r="EBK141" s="21"/>
      <c r="EBL141" s="21"/>
      <c r="EBM141" s="21"/>
      <c r="EBN141" s="21"/>
      <c r="EBO141" s="21"/>
      <c r="EBP141" s="21"/>
      <c r="EBQ141" s="21"/>
      <c r="EBR141" s="21"/>
      <c r="EBS141" s="21"/>
      <c r="EBT141" s="21"/>
      <c r="EBU141" s="21"/>
      <c r="EBV141" s="21"/>
      <c r="EBW141" s="21"/>
      <c r="EBX141" s="21"/>
      <c r="EBY141" s="21"/>
      <c r="EBZ141" s="21"/>
      <c r="ECA141" s="21"/>
      <c r="ECB141" s="21"/>
      <c r="ECC141" s="21"/>
      <c r="ECD141" s="21"/>
      <c r="ECE141" s="21"/>
      <c r="ECF141" s="21"/>
      <c r="ECG141" s="21"/>
      <c r="ECH141" s="21"/>
      <c r="ECI141" s="21"/>
      <c r="ECJ141" s="21"/>
      <c r="ECK141" s="21"/>
      <c r="ECL141" s="21"/>
      <c r="ECM141" s="21"/>
      <c r="ECN141" s="21"/>
      <c r="ECO141" s="21"/>
      <c r="ECP141" s="21"/>
      <c r="ECQ141" s="21"/>
      <c r="ECR141" s="21"/>
      <c r="ECS141" s="21"/>
      <c r="ECT141" s="21"/>
      <c r="ECU141" s="21"/>
      <c r="ECV141" s="21"/>
      <c r="ECW141" s="21"/>
      <c r="ECX141" s="21"/>
      <c r="ECY141" s="21"/>
      <c r="ECZ141" s="21"/>
      <c r="EDA141" s="21"/>
      <c r="EDB141" s="21"/>
      <c r="EDC141" s="21"/>
      <c r="EDD141" s="21"/>
      <c r="EDE141" s="21"/>
      <c r="EDF141" s="21"/>
      <c r="EDG141" s="21"/>
      <c r="EDH141" s="21"/>
      <c r="EDI141" s="21"/>
      <c r="EDJ141" s="21"/>
      <c r="EDK141" s="21"/>
      <c r="EDL141" s="21"/>
      <c r="EDM141" s="21"/>
      <c r="EDN141" s="21"/>
      <c r="EDO141" s="21"/>
      <c r="EDP141" s="21"/>
      <c r="EDQ141" s="21"/>
      <c r="EDR141" s="21"/>
      <c r="EDS141" s="21"/>
      <c r="EDT141" s="21"/>
      <c r="EDU141" s="21"/>
      <c r="EDV141" s="21"/>
      <c r="EDW141" s="21"/>
      <c r="EDX141" s="21"/>
      <c r="EDY141" s="21"/>
      <c r="EDZ141" s="21"/>
      <c r="EEA141" s="21"/>
      <c r="EEB141" s="21"/>
      <c r="EEC141" s="21"/>
      <c r="EED141" s="21"/>
      <c r="EEE141" s="21"/>
      <c r="EEF141" s="21"/>
      <c r="EEG141" s="21"/>
      <c r="EEH141" s="21"/>
      <c r="EEI141" s="21"/>
      <c r="EEJ141" s="21"/>
      <c r="EEK141" s="21"/>
      <c r="EEL141" s="21"/>
      <c r="EEM141" s="21"/>
      <c r="EEN141" s="21"/>
      <c r="EEO141" s="21"/>
      <c r="EEP141" s="21"/>
      <c r="EEQ141" s="21"/>
      <c r="EER141" s="21"/>
      <c r="EES141" s="21"/>
      <c r="EET141" s="21"/>
      <c r="EEU141" s="21"/>
      <c r="EEV141" s="21"/>
      <c r="EEW141" s="21"/>
      <c r="EEX141" s="21"/>
      <c r="EEY141" s="21"/>
      <c r="EEZ141" s="21"/>
      <c r="EFA141" s="21"/>
      <c r="EFB141" s="21"/>
      <c r="EFC141" s="21"/>
      <c r="EFD141" s="21"/>
      <c r="EFE141" s="21"/>
      <c r="EFF141" s="21"/>
      <c r="EFG141" s="21"/>
      <c r="EFH141" s="21"/>
      <c r="EFI141" s="21"/>
      <c r="EFJ141" s="21"/>
      <c r="EFK141" s="21"/>
      <c r="EFL141" s="21"/>
      <c r="EFM141" s="21"/>
      <c r="EFN141" s="21"/>
      <c r="EFO141" s="21"/>
      <c r="EFP141" s="21"/>
      <c r="EFQ141" s="21"/>
      <c r="EFR141" s="21"/>
      <c r="EFS141" s="21"/>
      <c r="EFT141" s="21"/>
      <c r="EFU141" s="21"/>
      <c r="EFV141" s="21"/>
      <c r="EFW141" s="21"/>
      <c r="EFX141" s="21"/>
      <c r="EFY141" s="21"/>
      <c r="EFZ141" s="21"/>
      <c r="EGA141" s="21"/>
      <c r="EGB141" s="21"/>
      <c r="EGC141" s="21"/>
      <c r="EGD141" s="21"/>
      <c r="EGE141" s="21"/>
      <c r="EGF141" s="21"/>
      <c r="EGG141" s="21"/>
      <c r="EGH141" s="21"/>
      <c r="EGI141" s="21"/>
      <c r="EGJ141" s="21"/>
      <c r="EGK141" s="21"/>
      <c r="EGL141" s="21"/>
      <c r="EGM141" s="21"/>
      <c r="EGN141" s="21"/>
      <c r="EGO141" s="21"/>
      <c r="EGP141" s="21"/>
      <c r="EGQ141" s="21"/>
      <c r="EGR141" s="21"/>
      <c r="EGS141" s="21"/>
      <c r="EGT141" s="21"/>
      <c r="EGU141" s="21"/>
      <c r="EGV141" s="21"/>
      <c r="EGW141" s="21"/>
      <c r="EGX141" s="21"/>
      <c r="EGY141" s="21"/>
      <c r="EGZ141" s="21"/>
      <c r="EHA141" s="21"/>
      <c r="EHB141" s="21"/>
      <c r="EHC141" s="21"/>
      <c r="EHD141" s="21"/>
      <c r="EHE141" s="21"/>
      <c r="EHF141" s="21"/>
      <c r="EHG141" s="21"/>
      <c r="EHH141" s="21"/>
      <c r="EHI141" s="21"/>
      <c r="EHJ141" s="21"/>
      <c r="EHK141" s="21"/>
      <c r="EHL141" s="21"/>
      <c r="EHM141" s="21"/>
      <c r="EHN141" s="21"/>
      <c r="EHO141" s="21"/>
      <c r="EHP141" s="21"/>
      <c r="EHQ141" s="21"/>
      <c r="EHR141" s="21"/>
      <c r="EHS141" s="21"/>
      <c r="EHT141" s="21"/>
      <c r="EHU141" s="21"/>
      <c r="EHV141" s="21"/>
      <c r="EHW141" s="21"/>
      <c r="EHX141" s="21"/>
      <c r="EHY141" s="21"/>
      <c r="EHZ141" s="21"/>
      <c r="EIA141" s="21"/>
      <c r="EIB141" s="21"/>
      <c r="EIC141" s="21"/>
      <c r="EID141" s="21"/>
      <c r="EIE141" s="21"/>
      <c r="EIF141" s="21"/>
      <c r="EIG141" s="21"/>
      <c r="EIH141" s="21"/>
      <c r="EII141" s="21"/>
      <c r="EIJ141" s="21"/>
      <c r="EIK141" s="21"/>
      <c r="EIL141" s="21"/>
      <c r="EIM141" s="21"/>
      <c r="EIN141" s="21"/>
      <c r="EIO141" s="21"/>
      <c r="EIP141" s="21"/>
      <c r="EIQ141" s="21"/>
      <c r="EIR141" s="21"/>
      <c r="EIS141" s="21"/>
      <c r="EIT141" s="21"/>
      <c r="EIU141" s="21"/>
      <c r="EIV141" s="21"/>
      <c r="EIW141" s="21"/>
      <c r="EIX141" s="21"/>
      <c r="EIY141" s="21"/>
      <c r="EIZ141" s="21"/>
      <c r="EJA141" s="21"/>
      <c r="EJB141" s="21"/>
      <c r="EJC141" s="21"/>
      <c r="EJD141" s="21"/>
      <c r="EJE141" s="21"/>
      <c r="EJF141" s="21"/>
      <c r="EJG141" s="21"/>
      <c r="EJH141" s="21"/>
      <c r="EJI141" s="21"/>
      <c r="EJJ141" s="21"/>
      <c r="EJK141" s="21"/>
      <c r="EJL141" s="21"/>
      <c r="EJM141" s="21"/>
      <c r="EJN141" s="21"/>
      <c r="EJO141" s="21"/>
      <c r="EJP141" s="21"/>
      <c r="EJQ141" s="21"/>
      <c r="EJR141" s="21"/>
      <c r="EJS141" s="21"/>
      <c r="EJT141" s="21"/>
      <c r="EJU141" s="21"/>
      <c r="EJV141" s="21"/>
      <c r="EJW141" s="21"/>
      <c r="EJX141" s="21"/>
      <c r="EJY141" s="21"/>
      <c r="EJZ141" s="21"/>
      <c r="EKA141" s="21"/>
      <c r="EKB141" s="21"/>
      <c r="EKC141" s="21"/>
      <c r="EKD141" s="21"/>
      <c r="EKE141" s="21"/>
      <c r="EKF141" s="21"/>
      <c r="EKG141" s="21"/>
      <c r="EKH141" s="21"/>
      <c r="EKI141" s="21"/>
      <c r="EKJ141" s="21"/>
      <c r="EKK141" s="21"/>
      <c r="EKL141" s="21"/>
      <c r="EKM141" s="21"/>
      <c r="EKN141" s="21"/>
      <c r="EKO141" s="21"/>
      <c r="EKP141" s="21"/>
      <c r="EKQ141" s="21"/>
      <c r="EKR141" s="21"/>
      <c r="EKS141" s="21"/>
      <c r="EKT141" s="21"/>
      <c r="EKU141" s="21"/>
      <c r="EKV141" s="21"/>
      <c r="EKW141" s="21"/>
      <c r="EKX141" s="21"/>
      <c r="EKY141" s="21"/>
      <c r="EKZ141" s="21"/>
      <c r="ELA141" s="21"/>
      <c r="ELB141" s="21"/>
      <c r="ELC141" s="21"/>
      <c r="ELD141" s="21"/>
      <c r="ELE141" s="21"/>
      <c r="ELF141" s="21"/>
      <c r="ELG141" s="21"/>
      <c r="ELH141" s="21"/>
      <c r="ELI141" s="21"/>
      <c r="ELJ141" s="21"/>
      <c r="ELK141" s="21"/>
      <c r="ELL141" s="21"/>
      <c r="ELM141" s="21"/>
      <c r="ELN141" s="21"/>
      <c r="ELO141" s="21"/>
      <c r="ELP141" s="21"/>
      <c r="ELQ141" s="21"/>
      <c r="ELR141" s="21"/>
      <c r="ELS141" s="21"/>
      <c r="ELT141" s="21"/>
      <c r="ELU141" s="21"/>
      <c r="ELV141" s="21"/>
      <c r="ELW141" s="21"/>
      <c r="ELX141" s="21"/>
      <c r="ELY141" s="21"/>
      <c r="ELZ141" s="21"/>
      <c r="EMA141" s="21"/>
      <c r="EMB141" s="21"/>
      <c r="EMC141" s="21"/>
      <c r="EMD141" s="21"/>
      <c r="EME141" s="21"/>
      <c r="EMF141" s="21"/>
      <c r="EMG141" s="21"/>
      <c r="EMH141" s="21"/>
      <c r="EMI141" s="21"/>
      <c r="EMJ141" s="21"/>
      <c r="EMK141" s="21"/>
      <c r="EML141" s="21"/>
      <c r="EMM141" s="21"/>
      <c r="EMN141" s="21"/>
      <c r="EMO141" s="21"/>
      <c r="EMP141" s="21"/>
      <c r="EMQ141" s="21"/>
      <c r="EMR141" s="21"/>
      <c r="EMS141" s="21"/>
      <c r="EMT141" s="21"/>
      <c r="EMU141" s="21"/>
      <c r="EMV141" s="21"/>
      <c r="EMW141" s="21"/>
      <c r="EMX141" s="21"/>
      <c r="EMY141" s="21"/>
      <c r="EMZ141" s="21"/>
      <c r="ENA141" s="21"/>
      <c r="ENB141" s="21"/>
      <c r="ENC141" s="21"/>
      <c r="END141" s="21"/>
      <c r="ENE141" s="21"/>
      <c r="ENF141" s="21"/>
      <c r="ENG141" s="21"/>
      <c r="ENH141" s="21"/>
      <c r="ENI141" s="21"/>
      <c r="ENJ141" s="21"/>
      <c r="ENK141" s="21"/>
      <c r="ENL141" s="21"/>
      <c r="ENM141" s="21"/>
      <c r="ENN141" s="21"/>
      <c r="ENO141" s="21"/>
      <c r="ENP141" s="21"/>
      <c r="ENQ141" s="21"/>
      <c r="ENR141" s="21"/>
      <c r="ENS141" s="21"/>
      <c r="ENT141" s="21"/>
      <c r="ENU141" s="21"/>
      <c r="ENV141" s="21"/>
      <c r="ENW141" s="21"/>
      <c r="ENX141" s="21"/>
      <c r="ENY141" s="21"/>
      <c r="ENZ141" s="21"/>
      <c r="EOA141" s="21"/>
      <c r="EOB141" s="21"/>
      <c r="EOC141" s="21"/>
      <c r="EOD141" s="21"/>
      <c r="EOE141" s="21"/>
      <c r="EOF141" s="21"/>
      <c r="EOG141" s="21"/>
      <c r="EOH141" s="21"/>
      <c r="EOI141" s="21"/>
      <c r="EOJ141" s="21"/>
      <c r="EOK141" s="21"/>
      <c r="EOL141" s="21"/>
      <c r="EOM141" s="21"/>
      <c r="EON141" s="21"/>
      <c r="EOO141" s="21"/>
      <c r="EOP141" s="21"/>
      <c r="EOQ141" s="21"/>
      <c r="EOR141" s="21"/>
      <c r="EOS141" s="21"/>
      <c r="EOT141" s="21"/>
      <c r="EOU141" s="21"/>
      <c r="EOV141" s="21"/>
      <c r="EOW141" s="21"/>
      <c r="EOX141" s="21"/>
      <c r="EOY141" s="21"/>
      <c r="EOZ141" s="21"/>
      <c r="EPA141" s="21"/>
      <c r="EPB141" s="21"/>
      <c r="EPC141" s="21"/>
      <c r="EPD141" s="21"/>
      <c r="EPE141" s="21"/>
      <c r="EPF141" s="21"/>
      <c r="EPG141" s="21"/>
      <c r="EPH141" s="21"/>
      <c r="EPI141" s="21"/>
      <c r="EPJ141" s="21"/>
      <c r="EPK141" s="21"/>
      <c r="EPL141" s="21"/>
      <c r="EPM141" s="21"/>
      <c r="EPN141" s="21"/>
      <c r="EPO141" s="21"/>
      <c r="EPP141" s="21"/>
      <c r="EPQ141" s="21"/>
      <c r="EPR141" s="21"/>
      <c r="EPS141" s="21"/>
      <c r="EPT141" s="21"/>
      <c r="EPU141" s="21"/>
      <c r="EPV141" s="21"/>
      <c r="EPW141" s="21"/>
      <c r="EPX141" s="21"/>
      <c r="EPY141" s="21"/>
      <c r="EPZ141" s="21"/>
      <c r="EQA141" s="21"/>
      <c r="EQB141" s="21"/>
      <c r="EQC141" s="21"/>
      <c r="EQD141" s="21"/>
      <c r="EQE141" s="21"/>
      <c r="EQF141" s="21"/>
      <c r="EQG141" s="21"/>
      <c r="EQH141" s="21"/>
      <c r="EQI141" s="21"/>
      <c r="EQJ141" s="21"/>
      <c r="EQK141" s="21"/>
      <c r="EQL141" s="21"/>
      <c r="EQM141" s="21"/>
      <c r="EQN141" s="21"/>
      <c r="EQO141" s="21"/>
      <c r="EQP141" s="21"/>
      <c r="EQQ141" s="21"/>
      <c r="EQR141" s="21"/>
      <c r="EQS141" s="21"/>
      <c r="EQT141" s="21"/>
      <c r="EQU141" s="21"/>
      <c r="EQV141" s="21"/>
      <c r="EQW141" s="21"/>
      <c r="EQX141" s="21"/>
      <c r="EQY141" s="21"/>
      <c r="EQZ141" s="21"/>
      <c r="ERA141" s="21"/>
      <c r="ERB141" s="21"/>
      <c r="ERC141" s="21"/>
      <c r="ERD141" s="21"/>
      <c r="ERE141" s="21"/>
      <c r="ERF141" s="21"/>
      <c r="ERG141" s="21"/>
      <c r="ERH141" s="21"/>
      <c r="ERI141" s="21"/>
      <c r="ERJ141" s="21"/>
      <c r="ERK141" s="21"/>
      <c r="ERL141" s="21"/>
      <c r="ERM141" s="21"/>
      <c r="ERN141" s="21"/>
      <c r="ERO141" s="21"/>
      <c r="ERP141" s="21"/>
      <c r="ERQ141" s="21"/>
      <c r="ERR141" s="21"/>
      <c r="ERS141" s="21"/>
      <c r="ERT141" s="21"/>
      <c r="ERU141" s="21"/>
      <c r="ERV141" s="21"/>
      <c r="ERW141" s="21"/>
      <c r="ERX141" s="21"/>
      <c r="ERY141" s="21"/>
      <c r="ERZ141" s="21"/>
      <c r="ESA141" s="21"/>
      <c r="ESB141" s="21"/>
      <c r="ESC141" s="21"/>
      <c r="ESD141" s="21"/>
      <c r="ESE141" s="21"/>
      <c r="ESF141" s="21"/>
      <c r="ESG141" s="21"/>
      <c r="ESH141" s="21"/>
      <c r="ESI141" s="21"/>
      <c r="ESJ141" s="21"/>
      <c r="ESK141" s="21"/>
      <c r="ESL141" s="21"/>
      <c r="ESM141" s="21"/>
      <c r="ESN141" s="21"/>
      <c r="ESO141" s="21"/>
      <c r="ESP141" s="21"/>
      <c r="ESQ141" s="21"/>
      <c r="ESR141" s="21"/>
      <c r="ESS141" s="21"/>
      <c r="EST141" s="21"/>
      <c r="ESU141" s="21"/>
      <c r="ESV141" s="21"/>
      <c r="ESW141" s="21"/>
      <c r="ESX141" s="21"/>
      <c r="ESY141" s="21"/>
      <c r="ESZ141" s="21"/>
      <c r="ETA141" s="21"/>
      <c r="ETB141" s="21"/>
      <c r="ETC141" s="21"/>
      <c r="ETD141" s="21"/>
      <c r="ETE141" s="21"/>
      <c r="ETF141" s="21"/>
      <c r="ETG141" s="21"/>
      <c r="ETH141" s="21"/>
      <c r="ETI141" s="21"/>
      <c r="ETJ141" s="21"/>
      <c r="ETK141" s="21"/>
      <c r="ETL141" s="21"/>
      <c r="ETM141" s="21"/>
      <c r="ETN141" s="21"/>
      <c r="ETO141" s="21"/>
      <c r="ETP141" s="21"/>
      <c r="ETQ141" s="21"/>
      <c r="ETR141" s="21"/>
      <c r="ETS141" s="21"/>
      <c r="ETT141" s="21"/>
      <c r="ETU141" s="21"/>
      <c r="ETV141" s="21"/>
      <c r="ETW141" s="21"/>
      <c r="ETX141" s="21"/>
      <c r="ETY141" s="21"/>
      <c r="ETZ141" s="21"/>
      <c r="EUA141" s="21"/>
      <c r="EUB141" s="21"/>
      <c r="EUC141" s="21"/>
      <c r="EUD141" s="21"/>
      <c r="EUE141" s="21"/>
      <c r="EUF141" s="21"/>
      <c r="EUG141" s="21"/>
      <c r="EUH141" s="21"/>
      <c r="EUI141" s="21"/>
      <c r="EUJ141" s="21"/>
      <c r="EUK141" s="21"/>
      <c r="EUL141" s="21"/>
      <c r="EUM141" s="21"/>
      <c r="EUN141" s="21"/>
      <c r="EUO141" s="21"/>
      <c r="EUP141" s="21"/>
      <c r="EUQ141" s="21"/>
      <c r="EUR141" s="21"/>
      <c r="EUS141" s="21"/>
      <c r="EUT141" s="21"/>
      <c r="EUU141" s="21"/>
      <c r="EUV141" s="21"/>
      <c r="EUW141" s="21"/>
      <c r="EUX141" s="21"/>
      <c r="EUY141" s="21"/>
      <c r="EUZ141" s="21"/>
      <c r="EVA141" s="21"/>
      <c r="EVB141" s="21"/>
      <c r="EVC141" s="21"/>
      <c r="EVD141" s="21"/>
      <c r="EVE141" s="21"/>
      <c r="EVF141" s="21"/>
      <c r="EVG141" s="21"/>
      <c r="EVH141" s="21"/>
      <c r="EVI141" s="21"/>
      <c r="EVJ141" s="21"/>
      <c r="EVK141" s="21"/>
      <c r="EVL141" s="21"/>
      <c r="EVM141" s="21"/>
      <c r="EVN141" s="21"/>
      <c r="EVO141" s="21"/>
      <c r="EVP141" s="21"/>
      <c r="EVQ141" s="21"/>
      <c r="EVR141" s="21"/>
      <c r="EVS141" s="21"/>
      <c r="EVT141" s="21"/>
      <c r="EVU141" s="21"/>
      <c r="EVV141" s="21"/>
      <c r="EVW141" s="21"/>
      <c r="EVX141" s="21"/>
      <c r="EVY141" s="21"/>
      <c r="EVZ141" s="21"/>
      <c r="EWA141" s="21"/>
      <c r="EWB141" s="21"/>
      <c r="EWC141" s="21"/>
      <c r="EWD141" s="21"/>
      <c r="EWE141" s="21"/>
      <c r="EWF141" s="21"/>
      <c r="EWG141" s="21"/>
      <c r="EWH141" s="21"/>
      <c r="EWI141" s="21"/>
      <c r="EWJ141" s="21"/>
      <c r="EWK141" s="21"/>
      <c r="EWL141" s="21"/>
      <c r="EWM141" s="21"/>
      <c r="EWN141" s="21"/>
      <c r="EWO141" s="21"/>
      <c r="EWP141" s="21"/>
      <c r="EWQ141" s="21"/>
      <c r="EWR141" s="21"/>
      <c r="EWS141" s="21"/>
      <c r="EWT141" s="21"/>
      <c r="EWU141" s="21"/>
      <c r="EWV141" s="21"/>
      <c r="EWW141" s="21"/>
      <c r="EWX141" s="21"/>
      <c r="EWY141" s="21"/>
      <c r="EWZ141" s="21"/>
      <c r="EXA141" s="21"/>
      <c r="EXB141" s="21"/>
      <c r="EXC141" s="21"/>
      <c r="EXD141" s="21"/>
      <c r="EXE141" s="21"/>
      <c r="EXF141" s="21"/>
      <c r="EXG141" s="21"/>
      <c r="EXH141" s="21"/>
      <c r="EXI141" s="21"/>
      <c r="EXJ141" s="21"/>
      <c r="EXK141" s="21"/>
      <c r="EXL141" s="21"/>
      <c r="EXM141" s="21"/>
      <c r="EXN141" s="21"/>
      <c r="EXO141" s="21"/>
      <c r="EXP141" s="21"/>
      <c r="EXQ141" s="21"/>
      <c r="EXR141" s="21"/>
      <c r="EXS141" s="21"/>
      <c r="EXT141" s="21"/>
      <c r="EXU141" s="21"/>
      <c r="EXV141" s="21"/>
      <c r="EXW141" s="21"/>
      <c r="EXX141" s="21"/>
      <c r="EXY141" s="21"/>
      <c r="EXZ141" s="21"/>
      <c r="EYA141" s="21"/>
      <c r="EYB141" s="21"/>
      <c r="EYC141" s="21"/>
      <c r="EYD141" s="21"/>
      <c r="EYE141" s="21"/>
      <c r="EYF141" s="21"/>
      <c r="EYG141" s="21"/>
      <c r="EYH141" s="21"/>
      <c r="EYI141" s="21"/>
      <c r="EYJ141" s="21"/>
      <c r="EYK141" s="21"/>
      <c r="EYL141" s="21"/>
      <c r="EYM141" s="21"/>
      <c r="EYN141" s="21"/>
      <c r="EYO141" s="21"/>
      <c r="EYP141" s="21"/>
      <c r="EYQ141" s="21"/>
      <c r="EYR141" s="21"/>
      <c r="EYS141" s="21"/>
      <c r="EYT141" s="21"/>
      <c r="EYU141" s="21"/>
      <c r="EYV141" s="21"/>
      <c r="EYW141" s="21"/>
      <c r="EYX141" s="21"/>
      <c r="EYY141" s="21"/>
      <c r="EYZ141" s="21"/>
      <c r="EZA141" s="21"/>
      <c r="EZB141" s="21"/>
      <c r="EZC141" s="21"/>
      <c r="EZD141" s="21"/>
      <c r="EZE141" s="21"/>
      <c r="EZF141" s="21"/>
      <c r="EZG141" s="21"/>
      <c r="EZH141" s="21"/>
      <c r="EZI141" s="21"/>
      <c r="EZJ141" s="21"/>
      <c r="EZK141" s="21"/>
      <c r="EZL141" s="21"/>
      <c r="EZM141" s="21"/>
      <c r="EZN141" s="21"/>
      <c r="EZO141" s="21"/>
      <c r="EZP141" s="21"/>
      <c r="EZQ141" s="21"/>
      <c r="EZR141" s="21"/>
      <c r="EZS141" s="21"/>
      <c r="EZT141" s="21"/>
      <c r="EZU141" s="21"/>
      <c r="EZV141" s="21"/>
      <c r="EZW141" s="21"/>
      <c r="EZX141" s="21"/>
      <c r="EZY141" s="21"/>
      <c r="EZZ141" s="21"/>
      <c r="FAA141" s="21"/>
      <c r="FAB141" s="21"/>
      <c r="FAC141" s="21"/>
      <c r="FAD141" s="21"/>
      <c r="FAE141" s="21"/>
      <c r="FAF141" s="21"/>
      <c r="FAG141" s="21"/>
      <c r="FAH141" s="21"/>
      <c r="FAI141" s="21"/>
      <c r="FAJ141" s="21"/>
      <c r="FAK141" s="21"/>
      <c r="FAL141" s="21"/>
      <c r="FAM141" s="21"/>
      <c r="FAN141" s="21"/>
      <c r="FAO141" s="21"/>
      <c r="FAP141" s="21"/>
      <c r="FAQ141" s="21"/>
      <c r="FAR141" s="21"/>
      <c r="FAS141" s="21"/>
      <c r="FAT141" s="21"/>
      <c r="FAU141" s="21"/>
      <c r="FAV141" s="21"/>
      <c r="FAW141" s="21"/>
      <c r="FAX141" s="21"/>
      <c r="FAY141" s="21"/>
      <c r="FAZ141" s="21"/>
      <c r="FBA141" s="21"/>
      <c r="FBB141" s="21"/>
      <c r="FBC141" s="21"/>
      <c r="FBD141" s="21"/>
      <c r="FBE141" s="21"/>
      <c r="FBF141" s="21"/>
      <c r="FBG141" s="21"/>
      <c r="FBH141" s="21"/>
      <c r="FBI141" s="21"/>
      <c r="FBJ141" s="21"/>
      <c r="FBK141" s="21"/>
      <c r="FBL141" s="21"/>
      <c r="FBM141" s="21"/>
      <c r="FBN141" s="21"/>
      <c r="FBO141" s="21"/>
      <c r="FBP141" s="21"/>
      <c r="FBQ141" s="21"/>
      <c r="FBR141" s="21"/>
      <c r="FBS141" s="21"/>
      <c r="FBT141" s="21"/>
      <c r="FBU141" s="21"/>
      <c r="FBV141" s="21"/>
      <c r="FBW141" s="21"/>
      <c r="FBX141" s="21"/>
      <c r="FBY141" s="21"/>
      <c r="FBZ141" s="21"/>
      <c r="FCA141" s="21"/>
      <c r="FCB141" s="21"/>
      <c r="FCC141" s="21"/>
      <c r="FCD141" s="21"/>
      <c r="FCE141" s="21"/>
      <c r="FCF141" s="21"/>
      <c r="FCG141" s="21"/>
      <c r="FCH141" s="21"/>
      <c r="FCI141" s="21"/>
      <c r="FCJ141" s="21"/>
      <c r="FCK141" s="21"/>
      <c r="FCL141" s="21"/>
      <c r="FCM141" s="21"/>
      <c r="FCN141" s="21"/>
      <c r="FCO141" s="21"/>
      <c r="FCP141" s="21"/>
      <c r="FCQ141" s="21"/>
      <c r="FCR141" s="21"/>
      <c r="FCS141" s="21"/>
      <c r="FCT141" s="21"/>
      <c r="FCU141" s="21"/>
      <c r="FCV141" s="21"/>
      <c r="FCW141" s="21"/>
      <c r="FCX141" s="21"/>
      <c r="FCY141" s="21"/>
      <c r="FCZ141" s="21"/>
      <c r="FDA141" s="21"/>
      <c r="FDB141" s="21"/>
      <c r="FDC141" s="21"/>
      <c r="FDD141" s="21"/>
      <c r="FDE141" s="21"/>
      <c r="FDF141" s="21"/>
      <c r="FDG141" s="21"/>
      <c r="FDH141" s="21"/>
      <c r="FDI141" s="21"/>
      <c r="FDJ141" s="21"/>
      <c r="FDK141" s="21"/>
      <c r="FDL141" s="21"/>
      <c r="FDM141" s="21"/>
      <c r="FDN141" s="21"/>
      <c r="FDO141" s="21"/>
      <c r="FDP141" s="21"/>
      <c r="FDQ141" s="21"/>
      <c r="FDR141" s="21"/>
      <c r="FDS141" s="21"/>
      <c r="FDT141" s="21"/>
      <c r="FDU141" s="21"/>
      <c r="FDV141" s="21"/>
      <c r="FDW141" s="21"/>
      <c r="FDX141" s="21"/>
      <c r="FDY141" s="21"/>
      <c r="FDZ141" s="21"/>
      <c r="FEA141" s="21"/>
      <c r="FEB141" s="21"/>
      <c r="FEC141" s="21"/>
      <c r="FED141" s="21"/>
      <c r="FEE141" s="21"/>
      <c r="FEF141" s="21"/>
      <c r="FEG141" s="21"/>
      <c r="FEH141" s="21"/>
      <c r="FEI141" s="21"/>
      <c r="FEJ141" s="21"/>
      <c r="FEK141" s="21"/>
      <c r="FEL141" s="21"/>
      <c r="FEM141" s="21"/>
      <c r="FEN141" s="21"/>
      <c r="FEO141" s="21"/>
      <c r="FEP141" s="21"/>
      <c r="FEQ141" s="21"/>
      <c r="FER141" s="21"/>
      <c r="FES141" s="21"/>
      <c r="FET141" s="21"/>
      <c r="FEU141" s="21"/>
      <c r="FEV141" s="21"/>
      <c r="FEW141" s="21"/>
      <c r="FEX141" s="21"/>
      <c r="FEY141" s="21"/>
      <c r="FEZ141" s="21"/>
      <c r="FFA141" s="21"/>
      <c r="FFB141" s="21"/>
      <c r="FFC141" s="21"/>
      <c r="FFD141" s="21"/>
      <c r="FFE141" s="21"/>
      <c r="FFF141" s="21"/>
      <c r="FFG141" s="21"/>
      <c r="FFH141" s="21"/>
      <c r="FFI141" s="21"/>
      <c r="FFJ141" s="21"/>
      <c r="FFK141" s="21"/>
      <c r="FFL141" s="21"/>
      <c r="FFM141" s="21"/>
      <c r="FFN141" s="21"/>
      <c r="FFO141" s="21"/>
      <c r="FFP141" s="21"/>
      <c r="FFQ141" s="21"/>
      <c r="FFR141" s="21"/>
      <c r="FFS141" s="21"/>
      <c r="FFT141" s="21"/>
      <c r="FFU141" s="21"/>
      <c r="FFV141" s="21"/>
      <c r="FFW141" s="21"/>
      <c r="FFX141" s="21"/>
      <c r="FFY141" s="21"/>
      <c r="FFZ141" s="21"/>
      <c r="FGA141" s="21"/>
      <c r="FGB141" s="21"/>
      <c r="FGC141" s="21"/>
      <c r="FGD141" s="21"/>
      <c r="FGE141" s="21"/>
      <c r="FGF141" s="21"/>
      <c r="FGG141" s="21"/>
      <c r="FGH141" s="21"/>
      <c r="FGI141" s="21"/>
      <c r="FGJ141" s="21"/>
      <c r="FGK141" s="21"/>
      <c r="FGL141" s="21"/>
      <c r="FGM141" s="21"/>
      <c r="FGN141" s="21"/>
      <c r="FGO141" s="21"/>
      <c r="FGP141" s="21"/>
      <c r="FGQ141" s="21"/>
      <c r="FGR141" s="21"/>
      <c r="FGS141" s="21"/>
      <c r="FGT141" s="21"/>
      <c r="FGU141" s="21"/>
      <c r="FGV141" s="21"/>
      <c r="FGW141" s="21"/>
      <c r="FGX141" s="21"/>
      <c r="FGY141" s="21"/>
      <c r="FGZ141" s="21"/>
      <c r="FHA141" s="21"/>
      <c r="FHB141" s="21"/>
      <c r="FHC141" s="21"/>
      <c r="FHD141" s="21"/>
      <c r="FHE141" s="21"/>
      <c r="FHF141" s="21"/>
      <c r="FHG141" s="21"/>
      <c r="FHH141" s="21"/>
      <c r="FHI141" s="21"/>
      <c r="FHJ141" s="21"/>
      <c r="FHK141" s="21"/>
      <c r="FHL141" s="21"/>
      <c r="FHM141" s="21"/>
      <c r="FHN141" s="21"/>
      <c r="FHO141" s="21"/>
      <c r="FHP141" s="21"/>
      <c r="FHQ141" s="21"/>
      <c r="FHR141" s="21"/>
      <c r="FHS141" s="21"/>
      <c r="FHT141" s="21"/>
      <c r="FHU141" s="21"/>
      <c r="FHV141" s="21"/>
      <c r="FHW141" s="21"/>
      <c r="FHX141" s="21"/>
      <c r="FHY141" s="21"/>
      <c r="FHZ141" s="21"/>
      <c r="FIA141" s="21"/>
      <c r="FIB141" s="21"/>
      <c r="FIC141" s="21"/>
      <c r="FID141" s="21"/>
      <c r="FIE141" s="21"/>
      <c r="FIF141" s="21"/>
      <c r="FIG141" s="21"/>
      <c r="FIH141" s="21"/>
      <c r="FII141" s="21"/>
      <c r="FIJ141" s="21"/>
      <c r="FIK141" s="21"/>
      <c r="FIL141" s="21"/>
      <c r="FIM141" s="21"/>
      <c r="FIN141" s="21"/>
      <c r="FIO141" s="21"/>
      <c r="FIP141" s="21"/>
      <c r="FIQ141" s="21"/>
      <c r="FIR141" s="21"/>
      <c r="FIS141" s="21"/>
      <c r="FIT141" s="21"/>
      <c r="FIU141" s="21"/>
      <c r="FIV141" s="21"/>
      <c r="FIW141" s="21"/>
      <c r="FIX141" s="21"/>
      <c r="FIY141" s="21"/>
      <c r="FIZ141" s="21"/>
      <c r="FJA141" s="21"/>
      <c r="FJB141" s="21"/>
      <c r="FJC141" s="21"/>
      <c r="FJD141" s="21"/>
      <c r="FJE141" s="21"/>
      <c r="FJF141" s="21"/>
      <c r="FJG141" s="21"/>
      <c r="FJH141" s="21"/>
      <c r="FJI141" s="21"/>
      <c r="FJJ141" s="21"/>
      <c r="FJK141" s="21"/>
      <c r="FJL141" s="21"/>
      <c r="FJM141" s="21"/>
      <c r="FJN141" s="21"/>
      <c r="FJO141" s="21"/>
      <c r="FJP141" s="21"/>
      <c r="FJQ141" s="21"/>
      <c r="FJR141" s="21"/>
      <c r="FJS141" s="21"/>
      <c r="FJT141" s="21"/>
      <c r="FJU141" s="21"/>
      <c r="FJV141" s="21"/>
      <c r="FJW141" s="21"/>
      <c r="FJX141" s="21"/>
      <c r="FJY141" s="21"/>
      <c r="FJZ141" s="21"/>
      <c r="FKA141" s="21"/>
      <c r="FKB141" s="21"/>
      <c r="FKC141" s="21"/>
      <c r="FKD141" s="21"/>
      <c r="FKE141" s="21"/>
      <c r="FKF141" s="21"/>
      <c r="FKG141" s="21"/>
      <c r="FKH141" s="21"/>
      <c r="FKI141" s="21"/>
      <c r="FKJ141" s="21"/>
      <c r="FKK141" s="21"/>
      <c r="FKL141" s="21"/>
      <c r="FKM141" s="21"/>
      <c r="FKN141" s="21"/>
      <c r="FKO141" s="21"/>
      <c r="FKP141" s="21"/>
      <c r="FKQ141" s="21"/>
      <c r="FKR141" s="21"/>
      <c r="FKS141" s="21"/>
      <c r="FKT141" s="21"/>
      <c r="FKU141" s="21"/>
      <c r="FKV141" s="21"/>
      <c r="FKW141" s="21"/>
      <c r="FKX141" s="21"/>
      <c r="FKY141" s="21"/>
      <c r="FKZ141" s="21"/>
      <c r="FLA141" s="21"/>
      <c r="FLB141" s="21"/>
      <c r="FLC141" s="21"/>
      <c r="FLD141" s="21"/>
      <c r="FLE141" s="21"/>
      <c r="FLF141" s="21"/>
      <c r="FLG141" s="21"/>
      <c r="FLH141" s="21"/>
      <c r="FLI141" s="21"/>
      <c r="FLJ141" s="21"/>
      <c r="FLK141" s="21"/>
      <c r="FLL141" s="21"/>
      <c r="FLM141" s="21"/>
      <c r="FLN141" s="21"/>
      <c r="FLO141" s="21"/>
      <c r="FLP141" s="21"/>
      <c r="FLQ141" s="21"/>
      <c r="FLR141" s="21"/>
      <c r="FLS141" s="21"/>
      <c r="FLT141" s="21"/>
      <c r="FLU141" s="21"/>
      <c r="FLV141" s="21"/>
      <c r="FLW141" s="21"/>
      <c r="FLX141" s="21"/>
      <c r="FLY141" s="21"/>
      <c r="FLZ141" s="21"/>
      <c r="FMA141" s="21"/>
      <c r="FMB141" s="21"/>
      <c r="FMC141" s="21"/>
      <c r="FMD141" s="21"/>
      <c r="FME141" s="21"/>
      <c r="FMF141" s="21"/>
      <c r="FMG141" s="21"/>
      <c r="FMH141" s="21"/>
      <c r="FMI141" s="21"/>
      <c r="FMJ141" s="21"/>
      <c r="FMK141" s="21"/>
      <c r="FML141" s="21"/>
      <c r="FMM141" s="21"/>
      <c r="FMN141" s="21"/>
      <c r="FMO141" s="21"/>
      <c r="FMP141" s="21"/>
      <c r="FMQ141" s="21"/>
      <c r="FMR141" s="21"/>
      <c r="FMS141" s="21"/>
      <c r="FMT141" s="21"/>
      <c r="FMU141" s="21"/>
      <c r="FMV141" s="21"/>
      <c r="FMW141" s="21"/>
      <c r="FMX141" s="21"/>
      <c r="FMY141" s="21"/>
      <c r="FMZ141" s="21"/>
      <c r="FNA141" s="21"/>
      <c r="FNB141" s="21"/>
      <c r="FNC141" s="21"/>
      <c r="FND141" s="21"/>
      <c r="FNE141" s="21"/>
      <c r="FNF141" s="21"/>
      <c r="FNG141" s="21"/>
      <c r="FNH141" s="21"/>
      <c r="FNI141" s="21"/>
      <c r="FNJ141" s="21"/>
      <c r="FNK141" s="21"/>
      <c r="FNL141" s="21"/>
      <c r="FNM141" s="21"/>
      <c r="FNN141" s="21"/>
      <c r="FNO141" s="21"/>
      <c r="FNP141" s="21"/>
      <c r="FNQ141" s="21"/>
      <c r="FNR141" s="21"/>
      <c r="FNS141" s="21"/>
      <c r="FNT141" s="21"/>
      <c r="FNU141" s="21"/>
      <c r="FNV141" s="21"/>
      <c r="FNW141" s="21"/>
      <c r="FNX141" s="21"/>
      <c r="FNY141" s="21"/>
      <c r="FNZ141" s="21"/>
      <c r="FOA141" s="21"/>
      <c r="FOB141" s="21"/>
      <c r="FOC141" s="21"/>
      <c r="FOD141" s="21"/>
      <c r="FOE141" s="21"/>
      <c r="FOF141" s="21"/>
      <c r="FOG141" s="21"/>
      <c r="FOH141" s="21"/>
      <c r="FOI141" s="21"/>
      <c r="FOJ141" s="21"/>
      <c r="FOK141" s="21"/>
      <c r="FOL141" s="21"/>
      <c r="FOM141" s="21"/>
      <c r="FON141" s="21"/>
      <c r="FOO141" s="21"/>
      <c r="FOP141" s="21"/>
      <c r="FOQ141" s="21"/>
      <c r="FOR141" s="21"/>
      <c r="FOS141" s="21"/>
      <c r="FOT141" s="21"/>
      <c r="FOU141" s="21"/>
      <c r="FOV141" s="21"/>
      <c r="FOW141" s="21"/>
      <c r="FOX141" s="21"/>
      <c r="FOY141" s="21"/>
      <c r="FOZ141" s="21"/>
      <c r="FPA141" s="21"/>
      <c r="FPB141" s="21"/>
      <c r="FPC141" s="21"/>
      <c r="FPD141" s="21"/>
      <c r="FPE141" s="21"/>
      <c r="FPF141" s="21"/>
      <c r="FPG141" s="21"/>
      <c r="FPH141" s="21"/>
      <c r="FPI141" s="21"/>
      <c r="FPJ141" s="21"/>
      <c r="FPK141" s="21"/>
      <c r="FPL141" s="21"/>
      <c r="FPM141" s="21"/>
      <c r="FPN141" s="21"/>
      <c r="FPO141" s="21"/>
      <c r="FPP141" s="21"/>
      <c r="FPQ141" s="21"/>
      <c r="FPR141" s="21"/>
      <c r="FPS141" s="21"/>
      <c r="FPT141" s="21"/>
      <c r="FPU141" s="21"/>
      <c r="FPV141" s="21"/>
      <c r="FPW141" s="21"/>
      <c r="FPX141" s="21"/>
      <c r="FPY141" s="21"/>
      <c r="FPZ141" s="21"/>
      <c r="FQA141" s="21"/>
      <c r="FQB141" s="21"/>
      <c r="FQC141" s="21"/>
      <c r="FQD141" s="21"/>
      <c r="FQE141" s="21"/>
      <c r="FQF141" s="21"/>
      <c r="FQG141" s="21"/>
      <c r="FQH141" s="21"/>
      <c r="FQI141" s="21"/>
      <c r="FQJ141" s="21"/>
      <c r="FQK141" s="21"/>
      <c r="FQL141" s="21"/>
      <c r="FQM141" s="21"/>
      <c r="FQN141" s="21"/>
      <c r="FQO141" s="21"/>
      <c r="FQP141" s="21"/>
      <c r="FQQ141" s="21"/>
      <c r="FQR141" s="21"/>
      <c r="FQS141" s="21"/>
      <c r="FQT141" s="21"/>
      <c r="FQU141" s="21"/>
      <c r="FQV141" s="21"/>
      <c r="FQW141" s="21"/>
      <c r="FQX141" s="21"/>
      <c r="FQY141" s="21"/>
      <c r="FQZ141" s="21"/>
      <c r="FRA141" s="21"/>
      <c r="FRB141" s="21"/>
      <c r="FRC141" s="21"/>
      <c r="FRD141" s="21"/>
      <c r="FRE141" s="21"/>
      <c r="FRF141" s="21"/>
      <c r="FRG141" s="21"/>
      <c r="FRH141" s="21"/>
      <c r="FRI141" s="21"/>
      <c r="FRJ141" s="21"/>
      <c r="FRK141" s="21"/>
      <c r="FRL141" s="21"/>
      <c r="FRM141" s="21"/>
      <c r="FRN141" s="21"/>
      <c r="FRO141" s="21"/>
      <c r="FRP141" s="21"/>
      <c r="FRQ141" s="21"/>
      <c r="FRR141" s="21"/>
      <c r="FRS141" s="21"/>
      <c r="FRT141" s="21"/>
      <c r="FRU141" s="21"/>
      <c r="FRV141" s="21"/>
      <c r="FRW141" s="21"/>
      <c r="FRX141" s="21"/>
      <c r="FRY141" s="21"/>
      <c r="FRZ141" s="21"/>
      <c r="FSA141" s="21"/>
      <c r="FSB141" s="21"/>
      <c r="FSC141" s="21"/>
      <c r="FSD141" s="21"/>
      <c r="FSE141" s="21"/>
      <c r="FSF141" s="21"/>
      <c r="FSG141" s="21"/>
      <c r="FSH141" s="21"/>
      <c r="FSI141" s="21"/>
      <c r="FSJ141" s="21"/>
      <c r="FSK141" s="21"/>
      <c r="FSL141" s="21"/>
      <c r="FSM141" s="21"/>
      <c r="FSN141" s="21"/>
      <c r="FSO141" s="21"/>
      <c r="FSP141" s="21"/>
      <c r="FSQ141" s="21"/>
      <c r="FSR141" s="21"/>
      <c r="FSS141" s="21"/>
      <c r="FST141" s="21"/>
      <c r="FSU141" s="21"/>
      <c r="FSV141" s="21"/>
      <c r="FSW141" s="21"/>
      <c r="FSX141" s="21"/>
      <c r="FSY141" s="21"/>
      <c r="FSZ141" s="21"/>
      <c r="FTA141" s="21"/>
      <c r="FTB141" s="21"/>
      <c r="FTC141" s="21"/>
      <c r="FTD141" s="21"/>
      <c r="FTE141" s="21"/>
      <c r="FTF141" s="21"/>
      <c r="FTG141" s="21"/>
      <c r="FTH141" s="21"/>
      <c r="FTI141" s="21"/>
      <c r="FTJ141" s="21"/>
      <c r="FTK141" s="21"/>
      <c r="FTL141" s="21"/>
      <c r="FTM141" s="21"/>
      <c r="FTN141" s="21"/>
      <c r="FTO141" s="21"/>
      <c r="FTP141" s="21"/>
      <c r="FTQ141" s="21"/>
      <c r="FTR141" s="21"/>
      <c r="FTS141" s="21"/>
      <c r="FTT141" s="21"/>
      <c r="FTU141" s="21"/>
      <c r="FTV141" s="21"/>
      <c r="FTW141" s="21"/>
      <c r="FTX141" s="21"/>
      <c r="FTY141" s="21"/>
      <c r="FTZ141" s="21"/>
      <c r="FUA141" s="21"/>
      <c r="FUB141" s="21"/>
      <c r="FUC141" s="21"/>
      <c r="FUD141" s="21"/>
      <c r="FUE141" s="21"/>
      <c r="FUF141" s="21"/>
      <c r="FUG141" s="21"/>
      <c r="FUH141" s="21"/>
      <c r="FUI141" s="21"/>
      <c r="FUJ141" s="21"/>
      <c r="FUK141" s="21"/>
      <c r="FUL141" s="21"/>
      <c r="FUM141" s="21"/>
      <c r="FUN141" s="21"/>
      <c r="FUO141" s="21"/>
      <c r="FUP141" s="21"/>
      <c r="FUQ141" s="21"/>
      <c r="FUR141" s="21"/>
      <c r="FUS141" s="21"/>
      <c r="FUT141" s="21"/>
      <c r="FUU141" s="21"/>
      <c r="FUV141" s="21"/>
      <c r="FUW141" s="21"/>
      <c r="FUX141" s="21"/>
      <c r="FUY141" s="21"/>
      <c r="FUZ141" s="21"/>
      <c r="FVA141" s="21"/>
      <c r="FVB141" s="21"/>
      <c r="FVC141" s="21"/>
      <c r="FVD141" s="21"/>
      <c r="FVE141" s="21"/>
      <c r="FVF141" s="21"/>
      <c r="FVG141" s="21"/>
      <c r="FVH141" s="21"/>
      <c r="FVI141" s="21"/>
      <c r="FVJ141" s="21"/>
      <c r="FVK141" s="21"/>
      <c r="FVL141" s="21"/>
      <c r="FVM141" s="21"/>
      <c r="FVN141" s="21"/>
      <c r="FVO141" s="21"/>
      <c r="FVP141" s="21"/>
      <c r="FVQ141" s="21"/>
      <c r="FVR141" s="21"/>
      <c r="FVS141" s="21"/>
      <c r="FVT141" s="21"/>
      <c r="FVU141" s="21"/>
      <c r="FVV141" s="21"/>
      <c r="FVW141" s="21"/>
      <c r="FVX141" s="21"/>
      <c r="FVY141" s="21"/>
      <c r="FVZ141" s="21"/>
      <c r="FWA141" s="21"/>
      <c r="FWB141" s="21"/>
      <c r="FWC141" s="21"/>
      <c r="FWD141" s="21"/>
      <c r="FWE141" s="21"/>
      <c r="FWF141" s="21"/>
      <c r="FWG141" s="21"/>
      <c r="FWH141" s="21"/>
      <c r="FWI141" s="21"/>
      <c r="FWJ141" s="21"/>
      <c r="FWK141" s="21"/>
      <c r="FWL141" s="21"/>
      <c r="FWM141" s="21"/>
      <c r="FWN141" s="21"/>
      <c r="FWO141" s="21"/>
      <c r="FWP141" s="21"/>
      <c r="FWQ141" s="21"/>
      <c r="FWR141" s="21"/>
      <c r="FWS141" s="21"/>
      <c r="FWT141" s="21"/>
      <c r="FWU141" s="21"/>
      <c r="FWV141" s="21"/>
      <c r="FWW141" s="21"/>
      <c r="FWX141" s="21"/>
      <c r="FWY141" s="21"/>
      <c r="FWZ141" s="21"/>
      <c r="FXA141" s="21"/>
      <c r="FXB141" s="21"/>
      <c r="FXC141" s="21"/>
      <c r="FXD141" s="21"/>
      <c r="FXE141" s="21"/>
      <c r="FXF141" s="21"/>
      <c r="FXG141" s="21"/>
      <c r="FXH141" s="21"/>
      <c r="FXI141" s="21"/>
      <c r="FXJ141" s="21"/>
      <c r="FXK141" s="21"/>
      <c r="FXL141" s="21"/>
      <c r="FXM141" s="21"/>
      <c r="FXN141" s="21"/>
      <c r="FXO141" s="21"/>
      <c r="FXP141" s="21"/>
      <c r="FXQ141" s="21"/>
      <c r="FXR141" s="21"/>
      <c r="FXS141" s="21"/>
      <c r="FXT141" s="21"/>
      <c r="FXU141" s="21"/>
      <c r="FXV141" s="21"/>
      <c r="FXW141" s="21"/>
      <c r="FXX141" s="21"/>
      <c r="FXY141" s="21"/>
      <c r="FXZ141" s="21"/>
      <c r="FYA141" s="21"/>
      <c r="FYB141" s="21"/>
      <c r="FYC141" s="21"/>
      <c r="FYD141" s="21"/>
      <c r="FYE141" s="21"/>
      <c r="FYF141" s="21"/>
      <c r="FYG141" s="21"/>
      <c r="FYH141" s="21"/>
      <c r="FYI141" s="21"/>
      <c r="FYJ141" s="21"/>
      <c r="FYK141" s="21"/>
      <c r="FYL141" s="21"/>
      <c r="FYM141" s="21"/>
      <c r="FYN141" s="21"/>
      <c r="FYO141" s="21"/>
      <c r="FYP141" s="21"/>
      <c r="FYQ141" s="21"/>
      <c r="FYR141" s="21"/>
      <c r="FYS141" s="21"/>
      <c r="FYT141" s="21"/>
      <c r="FYU141" s="21"/>
      <c r="FYV141" s="21"/>
      <c r="FYW141" s="21"/>
      <c r="FYX141" s="21"/>
      <c r="FYY141" s="21"/>
      <c r="FYZ141" s="21"/>
      <c r="FZA141" s="21"/>
      <c r="FZB141" s="21"/>
      <c r="FZC141" s="21"/>
      <c r="FZD141" s="21"/>
      <c r="FZE141" s="21"/>
      <c r="FZF141" s="21"/>
      <c r="FZG141" s="21"/>
      <c r="FZH141" s="21"/>
      <c r="FZI141" s="21"/>
      <c r="FZJ141" s="21"/>
      <c r="FZK141" s="21"/>
      <c r="FZL141" s="21"/>
      <c r="FZM141" s="21"/>
      <c r="FZN141" s="21"/>
      <c r="FZO141" s="21"/>
      <c r="FZP141" s="21"/>
      <c r="FZQ141" s="21"/>
      <c r="FZR141" s="21"/>
      <c r="FZS141" s="21"/>
      <c r="FZT141" s="21"/>
      <c r="FZU141" s="21"/>
      <c r="FZV141" s="21"/>
      <c r="FZW141" s="21"/>
      <c r="FZX141" s="21"/>
      <c r="FZY141" s="21"/>
      <c r="FZZ141" s="21"/>
      <c r="GAA141" s="21"/>
      <c r="GAB141" s="21"/>
      <c r="GAC141" s="21"/>
      <c r="GAD141" s="21"/>
      <c r="GAE141" s="21"/>
      <c r="GAF141" s="21"/>
      <c r="GAG141" s="21"/>
      <c r="GAH141" s="21"/>
      <c r="GAI141" s="21"/>
      <c r="GAJ141" s="21"/>
      <c r="GAK141" s="21"/>
      <c r="GAL141" s="21"/>
      <c r="GAM141" s="21"/>
      <c r="GAN141" s="21"/>
      <c r="GAO141" s="21"/>
      <c r="GAP141" s="21"/>
      <c r="GAQ141" s="21"/>
      <c r="GAR141" s="21"/>
      <c r="GAS141" s="21"/>
      <c r="GAT141" s="21"/>
      <c r="GAU141" s="21"/>
      <c r="GAV141" s="21"/>
      <c r="GAW141" s="21"/>
      <c r="GAX141" s="21"/>
      <c r="GAY141" s="21"/>
      <c r="GAZ141" s="21"/>
      <c r="GBA141" s="21"/>
      <c r="GBB141" s="21"/>
      <c r="GBC141" s="21"/>
      <c r="GBD141" s="21"/>
      <c r="GBE141" s="21"/>
      <c r="GBF141" s="21"/>
      <c r="GBG141" s="21"/>
      <c r="GBH141" s="21"/>
      <c r="GBI141" s="21"/>
      <c r="GBJ141" s="21"/>
      <c r="GBK141" s="21"/>
      <c r="GBL141" s="21"/>
      <c r="GBM141" s="21"/>
      <c r="GBN141" s="21"/>
      <c r="GBO141" s="21"/>
      <c r="GBP141" s="21"/>
      <c r="GBQ141" s="21"/>
      <c r="GBR141" s="21"/>
      <c r="GBS141" s="21"/>
      <c r="GBT141" s="21"/>
      <c r="GBU141" s="21"/>
      <c r="GBV141" s="21"/>
      <c r="GBW141" s="21"/>
      <c r="GBX141" s="21"/>
      <c r="GBY141" s="21"/>
      <c r="GBZ141" s="21"/>
      <c r="GCA141" s="21"/>
      <c r="GCB141" s="21"/>
      <c r="GCC141" s="21"/>
      <c r="GCD141" s="21"/>
      <c r="GCE141" s="21"/>
      <c r="GCF141" s="21"/>
      <c r="GCG141" s="21"/>
      <c r="GCH141" s="21"/>
      <c r="GCI141" s="21"/>
      <c r="GCJ141" s="21"/>
      <c r="GCK141" s="21"/>
      <c r="GCL141" s="21"/>
      <c r="GCM141" s="21"/>
      <c r="GCN141" s="21"/>
      <c r="GCO141" s="21"/>
      <c r="GCP141" s="21"/>
      <c r="GCQ141" s="21"/>
      <c r="GCR141" s="21"/>
      <c r="GCS141" s="21"/>
      <c r="GCT141" s="21"/>
      <c r="GCU141" s="21"/>
      <c r="GCV141" s="21"/>
      <c r="GCW141" s="21"/>
      <c r="GCX141" s="21"/>
      <c r="GCY141" s="21"/>
      <c r="GCZ141" s="21"/>
      <c r="GDA141" s="21"/>
      <c r="GDB141" s="21"/>
      <c r="GDC141" s="21"/>
      <c r="GDD141" s="21"/>
      <c r="GDE141" s="21"/>
      <c r="GDF141" s="21"/>
      <c r="GDG141" s="21"/>
      <c r="GDH141" s="21"/>
      <c r="GDI141" s="21"/>
      <c r="GDJ141" s="21"/>
      <c r="GDK141" s="21"/>
      <c r="GDL141" s="21"/>
      <c r="GDM141" s="21"/>
      <c r="GDN141" s="21"/>
      <c r="GDO141" s="21"/>
      <c r="GDP141" s="21"/>
      <c r="GDQ141" s="21"/>
      <c r="GDR141" s="21"/>
      <c r="GDS141" s="21"/>
      <c r="GDT141" s="21"/>
      <c r="GDU141" s="21"/>
      <c r="GDV141" s="21"/>
      <c r="GDW141" s="21"/>
      <c r="GDX141" s="21"/>
      <c r="GDY141" s="21"/>
      <c r="GDZ141" s="21"/>
      <c r="GEA141" s="21"/>
      <c r="GEB141" s="21"/>
      <c r="GEC141" s="21"/>
      <c r="GED141" s="21"/>
      <c r="GEE141" s="21"/>
      <c r="GEF141" s="21"/>
      <c r="GEG141" s="21"/>
      <c r="GEH141" s="21"/>
      <c r="GEI141" s="21"/>
      <c r="GEJ141" s="21"/>
      <c r="GEK141" s="21"/>
      <c r="GEL141" s="21"/>
      <c r="GEM141" s="21"/>
      <c r="GEN141" s="21"/>
      <c r="GEO141" s="21"/>
      <c r="GEP141" s="21"/>
      <c r="GEQ141" s="21"/>
      <c r="GER141" s="21"/>
      <c r="GES141" s="21"/>
      <c r="GET141" s="21"/>
      <c r="GEU141" s="21"/>
      <c r="GEV141" s="21"/>
      <c r="GEW141" s="21"/>
      <c r="GEX141" s="21"/>
      <c r="GEY141" s="21"/>
      <c r="GEZ141" s="21"/>
      <c r="GFA141" s="21"/>
      <c r="GFB141" s="21"/>
      <c r="GFC141" s="21"/>
      <c r="GFD141" s="21"/>
      <c r="GFE141" s="21"/>
      <c r="GFF141" s="21"/>
      <c r="GFG141" s="21"/>
      <c r="GFH141" s="21"/>
      <c r="GFI141" s="21"/>
      <c r="GFJ141" s="21"/>
      <c r="GFK141" s="21"/>
      <c r="GFL141" s="21"/>
      <c r="GFM141" s="21"/>
      <c r="GFN141" s="21"/>
      <c r="GFO141" s="21"/>
      <c r="GFP141" s="21"/>
      <c r="GFQ141" s="21"/>
      <c r="GFR141" s="21"/>
      <c r="GFS141" s="21"/>
      <c r="GFT141" s="21"/>
      <c r="GFU141" s="21"/>
      <c r="GFV141" s="21"/>
      <c r="GFW141" s="21"/>
      <c r="GFX141" s="21"/>
      <c r="GFY141" s="21"/>
      <c r="GFZ141" s="21"/>
      <c r="GGA141" s="21"/>
      <c r="GGB141" s="21"/>
      <c r="GGC141" s="21"/>
      <c r="GGD141" s="21"/>
      <c r="GGE141" s="21"/>
      <c r="GGF141" s="21"/>
      <c r="GGG141" s="21"/>
      <c r="GGH141" s="21"/>
      <c r="GGI141" s="21"/>
      <c r="GGJ141" s="21"/>
      <c r="GGK141" s="21"/>
      <c r="GGL141" s="21"/>
      <c r="GGM141" s="21"/>
      <c r="GGN141" s="21"/>
      <c r="GGO141" s="21"/>
      <c r="GGP141" s="21"/>
      <c r="GGQ141" s="21"/>
      <c r="GGR141" s="21"/>
      <c r="GGS141" s="21"/>
      <c r="GGT141" s="21"/>
      <c r="GGU141" s="21"/>
      <c r="GGV141" s="21"/>
      <c r="GGW141" s="21"/>
      <c r="GGX141" s="21"/>
      <c r="GGY141" s="21"/>
      <c r="GGZ141" s="21"/>
      <c r="GHA141" s="21"/>
      <c r="GHB141" s="21"/>
      <c r="GHC141" s="21"/>
      <c r="GHD141" s="21"/>
      <c r="GHE141" s="21"/>
      <c r="GHF141" s="21"/>
      <c r="GHG141" s="21"/>
      <c r="GHH141" s="21"/>
      <c r="GHI141" s="21"/>
      <c r="GHJ141" s="21"/>
      <c r="GHK141" s="21"/>
      <c r="GHL141" s="21"/>
      <c r="GHM141" s="21"/>
      <c r="GHN141" s="21"/>
      <c r="GHO141" s="21"/>
      <c r="GHP141" s="21"/>
      <c r="GHQ141" s="21"/>
      <c r="GHR141" s="21"/>
      <c r="GHS141" s="21"/>
      <c r="GHT141" s="21"/>
      <c r="GHU141" s="21"/>
      <c r="GHV141" s="21"/>
      <c r="GHW141" s="21"/>
      <c r="GHX141" s="21"/>
      <c r="GHY141" s="21"/>
      <c r="GHZ141" s="21"/>
      <c r="GIA141" s="21"/>
      <c r="GIB141" s="21"/>
      <c r="GIC141" s="21"/>
      <c r="GID141" s="21"/>
      <c r="GIE141" s="21"/>
      <c r="GIF141" s="21"/>
      <c r="GIG141" s="21"/>
      <c r="GIH141" s="21"/>
      <c r="GII141" s="21"/>
      <c r="GIJ141" s="21"/>
      <c r="GIK141" s="21"/>
      <c r="GIL141" s="21"/>
      <c r="GIM141" s="21"/>
      <c r="GIN141" s="21"/>
      <c r="GIO141" s="21"/>
      <c r="GIP141" s="21"/>
      <c r="GIQ141" s="21"/>
      <c r="GIR141" s="21"/>
      <c r="GIS141" s="21"/>
      <c r="GIT141" s="21"/>
      <c r="GIU141" s="21"/>
      <c r="GIV141" s="21"/>
      <c r="GIW141" s="21"/>
      <c r="GIX141" s="21"/>
      <c r="GIY141" s="21"/>
      <c r="GIZ141" s="21"/>
      <c r="GJA141" s="21"/>
      <c r="GJB141" s="21"/>
      <c r="GJC141" s="21"/>
      <c r="GJD141" s="21"/>
      <c r="GJE141" s="21"/>
      <c r="GJF141" s="21"/>
      <c r="GJG141" s="21"/>
      <c r="GJH141" s="21"/>
      <c r="GJI141" s="21"/>
      <c r="GJJ141" s="21"/>
      <c r="GJK141" s="21"/>
      <c r="GJL141" s="21"/>
      <c r="GJM141" s="21"/>
      <c r="GJN141" s="21"/>
      <c r="GJO141" s="21"/>
      <c r="GJP141" s="21"/>
      <c r="GJQ141" s="21"/>
      <c r="GJR141" s="21"/>
      <c r="GJS141" s="21"/>
      <c r="GJT141" s="21"/>
      <c r="GJU141" s="21"/>
      <c r="GJV141" s="21"/>
      <c r="GJW141" s="21"/>
      <c r="GJX141" s="21"/>
      <c r="GJY141" s="21"/>
      <c r="GJZ141" s="21"/>
      <c r="GKA141" s="21"/>
      <c r="GKB141" s="21"/>
      <c r="GKC141" s="21"/>
      <c r="GKD141" s="21"/>
      <c r="GKE141" s="21"/>
      <c r="GKF141" s="21"/>
      <c r="GKG141" s="21"/>
      <c r="GKH141" s="21"/>
      <c r="GKI141" s="21"/>
      <c r="GKJ141" s="21"/>
      <c r="GKK141" s="21"/>
      <c r="GKL141" s="21"/>
      <c r="GKM141" s="21"/>
      <c r="GKN141" s="21"/>
      <c r="GKO141" s="21"/>
      <c r="GKP141" s="21"/>
      <c r="GKQ141" s="21"/>
      <c r="GKR141" s="21"/>
      <c r="GKS141" s="21"/>
      <c r="GKT141" s="21"/>
      <c r="GKU141" s="21"/>
      <c r="GKV141" s="21"/>
      <c r="GKW141" s="21"/>
      <c r="GKX141" s="21"/>
      <c r="GKY141" s="21"/>
      <c r="GKZ141" s="21"/>
      <c r="GLA141" s="21"/>
      <c r="GLB141" s="21"/>
      <c r="GLC141" s="21"/>
      <c r="GLD141" s="21"/>
      <c r="GLE141" s="21"/>
      <c r="GLF141" s="21"/>
      <c r="GLG141" s="21"/>
      <c r="GLH141" s="21"/>
      <c r="GLI141" s="21"/>
      <c r="GLJ141" s="21"/>
      <c r="GLK141" s="21"/>
      <c r="GLL141" s="21"/>
      <c r="GLM141" s="21"/>
      <c r="GLN141" s="21"/>
      <c r="GLO141" s="21"/>
      <c r="GLP141" s="21"/>
      <c r="GLQ141" s="21"/>
      <c r="GLR141" s="21"/>
      <c r="GLS141" s="21"/>
      <c r="GLT141" s="21"/>
      <c r="GLU141" s="21"/>
      <c r="GLV141" s="21"/>
      <c r="GLW141" s="21"/>
      <c r="GLX141" s="21"/>
      <c r="GLY141" s="21"/>
      <c r="GLZ141" s="21"/>
      <c r="GMA141" s="21"/>
      <c r="GMB141" s="21"/>
      <c r="GMC141" s="21"/>
      <c r="GMD141" s="21"/>
      <c r="GME141" s="21"/>
      <c r="GMF141" s="21"/>
      <c r="GMG141" s="21"/>
      <c r="GMH141" s="21"/>
      <c r="GMI141" s="21"/>
      <c r="GMJ141" s="21"/>
      <c r="GMK141" s="21"/>
      <c r="GML141" s="21"/>
      <c r="GMM141" s="21"/>
      <c r="GMN141" s="21"/>
      <c r="GMO141" s="21"/>
      <c r="GMP141" s="21"/>
      <c r="GMQ141" s="21"/>
      <c r="GMR141" s="21"/>
      <c r="GMS141" s="21"/>
      <c r="GMT141" s="21"/>
      <c r="GMU141" s="21"/>
      <c r="GMV141" s="21"/>
      <c r="GMW141" s="21"/>
      <c r="GMX141" s="21"/>
      <c r="GMY141" s="21"/>
      <c r="GMZ141" s="21"/>
      <c r="GNA141" s="21"/>
      <c r="GNB141" s="21"/>
      <c r="GNC141" s="21"/>
      <c r="GND141" s="21"/>
      <c r="GNE141" s="21"/>
      <c r="GNF141" s="21"/>
      <c r="GNG141" s="21"/>
      <c r="GNH141" s="21"/>
      <c r="GNI141" s="21"/>
      <c r="GNJ141" s="21"/>
      <c r="GNK141" s="21"/>
      <c r="GNL141" s="21"/>
      <c r="GNM141" s="21"/>
      <c r="GNN141" s="21"/>
      <c r="GNO141" s="21"/>
      <c r="GNP141" s="21"/>
      <c r="GNQ141" s="21"/>
      <c r="GNR141" s="21"/>
      <c r="GNS141" s="21"/>
      <c r="GNT141" s="21"/>
      <c r="GNU141" s="21"/>
      <c r="GNV141" s="21"/>
      <c r="GNW141" s="21"/>
      <c r="GNX141" s="21"/>
      <c r="GNY141" s="21"/>
      <c r="GNZ141" s="21"/>
      <c r="GOA141" s="21"/>
      <c r="GOB141" s="21"/>
      <c r="GOC141" s="21"/>
      <c r="GOD141" s="21"/>
      <c r="GOE141" s="21"/>
      <c r="GOF141" s="21"/>
      <c r="GOG141" s="21"/>
      <c r="GOH141" s="21"/>
      <c r="GOI141" s="21"/>
      <c r="GOJ141" s="21"/>
      <c r="GOK141" s="21"/>
      <c r="GOL141" s="21"/>
      <c r="GOM141" s="21"/>
      <c r="GON141" s="21"/>
      <c r="GOO141" s="21"/>
      <c r="GOP141" s="21"/>
      <c r="GOQ141" s="21"/>
      <c r="GOR141" s="21"/>
      <c r="GOS141" s="21"/>
      <c r="GOT141" s="21"/>
      <c r="GOU141" s="21"/>
      <c r="GOV141" s="21"/>
      <c r="GOW141" s="21"/>
      <c r="GOX141" s="21"/>
      <c r="GOY141" s="21"/>
      <c r="GOZ141" s="21"/>
      <c r="GPA141" s="21"/>
      <c r="GPB141" s="21"/>
      <c r="GPC141" s="21"/>
      <c r="GPD141" s="21"/>
      <c r="GPE141" s="21"/>
      <c r="GPF141" s="21"/>
      <c r="GPG141" s="21"/>
      <c r="GPH141" s="21"/>
      <c r="GPI141" s="21"/>
      <c r="GPJ141" s="21"/>
      <c r="GPK141" s="21"/>
      <c r="GPL141" s="21"/>
      <c r="GPM141" s="21"/>
      <c r="GPN141" s="21"/>
      <c r="GPO141" s="21"/>
      <c r="GPP141" s="21"/>
      <c r="GPQ141" s="21"/>
      <c r="GPR141" s="21"/>
      <c r="GPS141" s="21"/>
      <c r="GPT141" s="21"/>
      <c r="GPU141" s="21"/>
      <c r="GPV141" s="21"/>
      <c r="GPW141" s="21"/>
      <c r="GPX141" s="21"/>
      <c r="GPY141" s="21"/>
      <c r="GPZ141" s="21"/>
      <c r="GQA141" s="21"/>
      <c r="GQB141" s="21"/>
      <c r="GQC141" s="21"/>
      <c r="GQD141" s="21"/>
      <c r="GQE141" s="21"/>
      <c r="GQF141" s="21"/>
      <c r="GQG141" s="21"/>
      <c r="GQH141" s="21"/>
      <c r="GQI141" s="21"/>
      <c r="GQJ141" s="21"/>
      <c r="GQK141" s="21"/>
      <c r="GQL141" s="21"/>
      <c r="GQM141" s="21"/>
      <c r="GQN141" s="21"/>
      <c r="GQO141" s="21"/>
      <c r="GQP141" s="21"/>
      <c r="GQQ141" s="21"/>
      <c r="GQR141" s="21"/>
      <c r="GQS141" s="21"/>
      <c r="GQT141" s="21"/>
      <c r="GQU141" s="21"/>
      <c r="GQV141" s="21"/>
      <c r="GQW141" s="21"/>
      <c r="GQX141" s="21"/>
      <c r="GQY141" s="21"/>
      <c r="GQZ141" s="21"/>
      <c r="GRA141" s="21"/>
      <c r="GRB141" s="21"/>
      <c r="GRC141" s="21"/>
      <c r="GRD141" s="21"/>
      <c r="GRE141" s="21"/>
      <c r="GRF141" s="21"/>
      <c r="GRG141" s="21"/>
      <c r="GRH141" s="21"/>
      <c r="GRI141" s="21"/>
      <c r="GRJ141" s="21"/>
      <c r="GRK141" s="21"/>
      <c r="GRL141" s="21"/>
      <c r="GRM141" s="21"/>
      <c r="GRN141" s="21"/>
      <c r="GRO141" s="21"/>
      <c r="GRP141" s="21"/>
      <c r="GRQ141" s="21"/>
      <c r="GRR141" s="21"/>
      <c r="GRS141" s="21"/>
      <c r="GRT141" s="21"/>
      <c r="GRU141" s="21"/>
      <c r="GRV141" s="21"/>
      <c r="GRW141" s="21"/>
      <c r="GRX141" s="21"/>
      <c r="GRY141" s="21"/>
      <c r="GRZ141" s="21"/>
      <c r="GSA141" s="21"/>
      <c r="GSB141" s="21"/>
      <c r="GSC141" s="21"/>
      <c r="GSD141" s="21"/>
      <c r="GSE141" s="21"/>
      <c r="GSF141" s="21"/>
      <c r="GSG141" s="21"/>
      <c r="GSH141" s="21"/>
      <c r="GSI141" s="21"/>
      <c r="GSJ141" s="21"/>
      <c r="GSK141" s="21"/>
      <c r="GSL141" s="21"/>
      <c r="GSM141" s="21"/>
      <c r="GSN141" s="21"/>
      <c r="GSO141" s="21"/>
      <c r="GSP141" s="21"/>
      <c r="GSQ141" s="21"/>
      <c r="GSR141" s="21"/>
      <c r="GSS141" s="21"/>
      <c r="GST141" s="21"/>
      <c r="GSU141" s="21"/>
      <c r="GSV141" s="21"/>
      <c r="GSW141" s="21"/>
      <c r="GSX141" s="21"/>
      <c r="GSY141" s="21"/>
      <c r="GSZ141" s="21"/>
      <c r="GTA141" s="21"/>
      <c r="GTB141" s="21"/>
      <c r="GTC141" s="21"/>
      <c r="GTD141" s="21"/>
      <c r="GTE141" s="21"/>
      <c r="GTF141" s="21"/>
      <c r="GTG141" s="21"/>
      <c r="GTH141" s="21"/>
      <c r="GTI141" s="21"/>
      <c r="GTJ141" s="21"/>
      <c r="GTK141" s="21"/>
      <c r="GTL141" s="21"/>
      <c r="GTM141" s="21"/>
      <c r="GTN141" s="21"/>
      <c r="GTO141" s="21"/>
      <c r="GTP141" s="21"/>
      <c r="GTQ141" s="21"/>
      <c r="GTR141" s="21"/>
      <c r="GTS141" s="21"/>
      <c r="GTT141" s="21"/>
      <c r="GTU141" s="21"/>
      <c r="GTV141" s="21"/>
      <c r="GTW141" s="21"/>
      <c r="GTX141" s="21"/>
      <c r="GTY141" s="21"/>
      <c r="GTZ141" s="21"/>
      <c r="GUA141" s="21"/>
      <c r="GUB141" s="21"/>
      <c r="GUC141" s="21"/>
      <c r="GUD141" s="21"/>
      <c r="GUE141" s="21"/>
      <c r="GUF141" s="21"/>
      <c r="GUG141" s="21"/>
      <c r="GUH141" s="21"/>
      <c r="GUI141" s="21"/>
      <c r="GUJ141" s="21"/>
      <c r="GUK141" s="21"/>
      <c r="GUL141" s="21"/>
      <c r="GUM141" s="21"/>
      <c r="GUN141" s="21"/>
      <c r="GUO141" s="21"/>
      <c r="GUP141" s="21"/>
      <c r="GUQ141" s="21"/>
      <c r="GUR141" s="21"/>
      <c r="GUS141" s="21"/>
      <c r="GUT141" s="21"/>
      <c r="GUU141" s="21"/>
      <c r="GUV141" s="21"/>
      <c r="GUW141" s="21"/>
      <c r="GUX141" s="21"/>
      <c r="GUY141" s="21"/>
      <c r="GUZ141" s="21"/>
      <c r="GVA141" s="21"/>
      <c r="GVB141" s="21"/>
      <c r="GVC141" s="21"/>
      <c r="GVD141" s="21"/>
      <c r="GVE141" s="21"/>
      <c r="GVF141" s="21"/>
      <c r="GVG141" s="21"/>
      <c r="GVH141" s="21"/>
      <c r="GVI141" s="21"/>
      <c r="GVJ141" s="21"/>
      <c r="GVK141" s="21"/>
      <c r="GVL141" s="21"/>
      <c r="GVM141" s="21"/>
      <c r="GVN141" s="21"/>
      <c r="GVO141" s="21"/>
      <c r="GVP141" s="21"/>
      <c r="GVQ141" s="21"/>
      <c r="GVR141" s="21"/>
      <c r="GVS141" s="21"/>
      <c r="GVT141" s="21"/>
      <c r="GVU141" s="21"/>
      <c r="GVV141" s="21"/>
      <c r="GVW141" s="21"/>
      <c r="GVX141" s="21"/>
      <c r="GVY141" s="21"/>
      <c r="GVZ141" s="21"/>
      <c r="GWA141" s="21"/>
      <c r="GWB141" s="21"/>
      <c r="GWC141" s="21"/>
      <c r="GWD141" s="21"/>
      <c r="GWE141" s="21"/>
      <c r="GWF141" s="21"/>
      <c r="GWG141" s="21"/>
      <c r="GWH141" s="21"/>
      <c r="GWI141" s="21"/>
      <c r="GWJ141" s="21"/>
      <c r="GWK141" s="21"/>
      <c r="GWL141" s="21"/>
      <c r="GWM141" s="21"/>
      <c r="GWN141" s="21"/>
      <c r="GWO141" s="21"/>
      <c r="GWP141" s="21"/>
      <c r="GWQ141" s="21"/>
      <c r="GWR141" s="21"/>
      <c r="GWS141" s="21"/>
      <c r="GWT141" s="21"/>
      <c r="GWU141" s="21"/>
      <c r="GWV141" s="21"/>
      <c r="GWW141" s="21"/>
      <c r="GWX141" s="21"/>
      <c r="GWY141" s="21"/>
      <c r="GWZ141" s="21"/>
      <c r="GXA141" s="21"/>
      <c r="GXB141" s="21"/>
      <c r="GXC141" s="21"/>
      <c r="GXD141" s="21"/>
      <c r="GXE141" s="21"/>
      <c r="GXF141" s="21"/>
      <c r="GXG141" s="21"/>
      <c r="GXH141" s="21"/>
      <c r="GXI141" s="21"/>
      <c r="GXJ141" s="21"/>
      <c r="GXK141" s="21"/>
      <c r="GXL141" s="21"/>
      <c r="GXM141" s="21"/>
      <c r="GXN141" s="21"/>
      <c r="GXO141" s="21"/>
      <c r="GXP141" s="21"/>
      <c r="GXQ141" s="21"/>
      <c r="GXR141" s="21"/>
      <c r="GXS141" s="21"/>
      <c r="GXT141" s="21"/>
      <c r="GXU141" s="21"/>
      <c r="GXV141" s="21"/>
      <c r="GXW141" s="21"/>
      <c r="GXX141" s="21"/>
      <c r="GXY141" s="21"/>
      <c r="GXZ141" s="21"/>
      <c r="GYA141" s="21"/>
      <c r="GYB141" s="21"/>
      <c r="GYC141" s="21"/>
      <c r="GYD141" s="21"/>
      <c r="GYE141" s="21"/>
      <c r="GYF141" s="21"/>
      <c r="GYG141" s="21"/>
      <c r="GYH141" s="21"/>
      <c r="GYI141" s="21"/>
      <c r="GYJ141" s="21"/>
      <c r="GYK141" s="21"/>
      <c r="GYL141" s="21"/>
      <c r="GYM141" s="21"/>
      <c r="GYN141" s="21"/>
      <c r="GYO141" s="21"/>
      <c r="GYP141" s="21"/>
      <c r="GYQ141" s="21"/>
      <c r="GYR141" s="21"/>
      <c r="GYS141" s="21"/>
      <c r="GYT141" s="21"/>
      <c r="GYU141" s="21"/>
      <c r="GYV141" s="21"/>
      <c r="GYW141" s="21"/>
      <c r="GYX141" s="21"/>
      <c r="GYY141" s="21"/>
      <c r="GYZ141" s="21"/>
      <c r="GZA141" s="21"/>
      <c r="GZB141" s="21"/>
      <c r="GZC141" s="21"/>
      <c r="GZD141" s="21"/>
      <c r="GZE141" s="21"/>
      <c r="GZF141" s="21"/>
      <c r="GZG141" s="21"/>
      <c r="GZH141" s="21"/>
      <c r="GZI141" s="21"/>
      <c r="GZJ141" s="21"/>
      <c r="GZK141" s="21"/>
      <c r="GZL141" s="21"/>
      <c r="GZM141" s="21"/>
      <c r="GZN141" s="21"/>
      <c r="GZO141" s="21"/>
      <c r="GZP141" s="21"/>
      <c r="GZQ141" s="21"/>
      <c r="GZR141" s="21"/>
      <c r="GZS141" s="21"/>
      <c r="GZT141" s="21"/>
      <c r="GZU141" s="21"/>
      <c r="GZV141" s="21"/>
      <c r="GZW141" s="21"/>
      <c r="GZX141" s="21"/>
      <c r="GZY141" s="21"/>
      <c r="GZZ141" s="21"/>
      <c r="HAA141" s="21"/>
      <c r="HAB141" s="21"/>
      <c r="HAC141" s="21"/>
      <c r="HAD141" s="21"/>
      <c r="HAE141" s="21"/>
      <c r="HAF141" s="21"/>
      <c r="HAG141" s="21"/>
      <c r="HAH141" s="21"/>
      <c r="HAI141" s="21"/>
      <c r="HAJ141" s="21"/>
      <c r="HAK141" s="21"/>
      <c r="HAL141" s="21"/>
      <c r="HAM141" s="21"/>
      <c r="HAN141" s="21"/>
      <c r="HAO141" s="21"/>
      <c r="HAP141" s="21"/>
      <c r="HAQ141" s="21"/>
      <c r="HAR141" s="21"/>
      <c r="HAS141" s="21"/>
      <c r="HAT141" s="21"/>
      <c r="HAU141" s="21"/>
      <c r="HAV141" s="21"/>
      <c r="HAW141" s="21"/>
      <c r="HAX141" s="21"/>
      <c r="HAY141" s="21"/>
      <c r="HAZ141" s="21"/>
      <c r="HBA141" s="21"/>
      <c r="HBB141" s="21"/>
      <c r="HBC141" s="21"/>
      <c r="HBD141" s="21"/>
      <c r="HBE141" s="21"/>
      <c r="HBF141" s="21"/>
      <c r="HBG141" s="21"/>
      <c r="HBH141" s="21"/>
      <c r="HBI141" s="21"/>
      <c r="HBJ141" s="21"/>
      <c r="HBK141" s="21"/>
      <c r="HBL141" s="21"/>
      <c r="HBM141" s="21"/>
      <c r="HBN141" s="21"/>
      <c r="HBO141" s="21"/>
      <c r="HBP141" s="21"/>
      <c r="HBQ141" s="21"/>
      <c r="HBR141" s="21"/>
      <c r="HBS141" s="21"/>
      <c r="HBT141" s="21"/>
      <c r="HBU141" s="21"/>
      <c r="HBV141" s="21"/>
      <c r="HBW141" s="21"/>
      <c r="HBX141" s="21"/>
      <c r="HBY141" s="21"/>
      <c r="HBZ141" s="21"/>
      <c r="HCA141" s="21"/>
      <c r="HCB141" s="21"/>
      <c r="HCC141" s="21"/>
      <c r="HCD141" s="21"/>
      <c r="HCE141" s="21"/>
      <c r="HCF141" s="21"/>
      <c r="HCG141" s="21"/>
      <c r="HCH141" s="21"/>
      <c r="HCI141" s="21"/>
      <c r="HCJ141" s="21"/>
      <c r="HCK141" s="21"/>
      <c r="HCL141" s="21"/>
      <c r="HCM141" s="21"/>
      <c r="HCN141" s="21"/>
      <c r="HCO141" s="21"/>
      <c r="HCP141" s="21"/>
      <c r="HCQ141" s="21"/>
      <c r="HCR141" s="21"/>
      <c r="HCS141" s="21"/>
      <c r="HCT141" s="21"/>
      <c r="HCU141" s="21"/>
      <c r="HCV141" s="21"/>
      <c r="HCW141" s="21"/>
      <c r="HCX141" s="21"/>
      <c r="HCY141" s="21"/>
      <c r="HCZ141" s="21"/>
      <c r="HDA141" s="21"/>
      <c r="HDB141" s="21"/>
      <c r="HDC141" s="21"/>
      <c r="HDD141" s="21"/>
      <c r="HDE141" s="21"/>
      <c r="HDF141" s="21"/>
      <c r="HDG141" s="21"/>
      <c r="HDH141" s="21"/>
      <c r="HDI141" s="21"/>
      <c r="HDJ141" s="21"/>
      <c r="HDK141" s="21"/>
      <c r="HDL141" s="21"/>
      <c r="HDM141" s="21"/>
      <c r="HDN141" s="21"/>
      <c r="HDO141" s="21"/>
      <c r="HDP141" s="21"/>
      <c r="HDQ141" s="21"/>
      <c r="HDR141" s="21"/>
      <c r="HDS141" s="21"/>
      <c r="HDT141" s="21"/>
      <c r="HDU141" s="21"/>
      <c r="HDV141" s="21"/>
      <c r="HDW141" s="21"/>
      <c r="HDX141" s="21"/>
      <c r="HDY141" s="21"/>
      <c r="HDZ141" s="21"/>
      <c r="HEA141" s="21"/>
      <c r="HEB141" s="21"/>
      <c r="HEC141" s="21"/>
      <c r="HED141" s="21"/>
      <c r="HEE141" s="21"/>
      <c r="HEF141" s="21"/>
      <c r="HEG141" s="21"/>
      <c r="HEH141" s="21"/>
      <c r="HEI141" s="21"/>
      <c r="HEJ141" s="21"/>
      <c r="HEK141" s="21"/>
      <c r="HEL141" s="21"/>
      <c r="HEM141" s="21"/>
      <c r="HEN141" s="21"/>
      <c r="HEO141" s="21"/>
      <c r="HEP141" s="21"/>
      <c r="HEQ141" s="21"/>
      <c r="HER141" s="21"/>
      <c r="HES141" s="21"/>
      <c r="HET141" s="21"/>
      <c r="HEU141" s="21"/>
      <c r="HEV141" s="21"/>
      <c r="HEW141" s="21"/>
      <c r="HEX141" s="21"/>
      <c r="HEY141" s="21"/>
      <c r="HEZ141" s="21"/>
      <c r="HFA141" s="21"/>
      <c r="HFB141" s="21"/>
      <c r="HFC141" s="21"/>
      <c r="HFD141" s="21"/>
      <c r="HFE141" s="21"/>
      <c r="HFF141" s="21"/>
      <c r="HFG141" s="21"/>
      <c r="HFH141" s="21"/>
      <c r="HFI141" s="21"/>
      <c r="HFJ141" s="21"/>
      <c r="HFK141" s="21"/>
      <c r="HFL141" s="21"/>
      <c r="HFM141" s="21"/>
      <c r="HFN141" s="21"/>
      <c r="HFO141" s="21"/>
      <c r="HFP141" s="21"/>
      <c r="HFQ141" s="21"/>
      <c r="HFR141" s="21"/>
      <c r="HFS141" s="21"/>
      <c r="HFT141" s="21"/>
      <c r="HFU141" s="21"/>
      <c r="HFV141" s="21"/>
      <c r="HFW141" s="21"/>
      <c r="HFX141" s="21"/>
      <c r="HFY141" s="21"/>
      <c r="HFZ141" s="21"/>
      <c r="HGA141" s="21"/>
      <c r="HGB141" s="21"/>
      <c r="HGC141" s="21"/>
      <c r="HGD141" s="21"/>
      <c r="HGE141" s="21"/>
      <c r="HGF141" s="21"/>
      <c r="HGG141" s="21"/>
      <c r="HGH141" s="21"/>
      <c r="HGI141" s="21"/>
      <c r="HGJ141" s="21"/>
      <c r="HGK141" s="21"/>
      <c r="HGL141" s="21"/>
      <c r="HGM141" s="21"/>
      <c r="HGN141" s="21"/>
      <c r="HGO141" s="21"/>
      <c r="HGP141" s="21"/>
      <c r="HGQ141" s="21"/>
      <c r="HGR141" s="21"/>
      <c r="HGS141" s="21"/>
      <c r="HGT141" s="21"/>
      <c r="HGU141" s="21"/>
      <c r="HGV141" s="21"/>
      <c r="HGW141" s="21"/>
      <c r="HGX141" s="21"/>
      <c r="HGY141" s="21"/>
      <c r="HGZ141" s="21"/>
      <c r="HHA141" s="21"/>
      <c r="HHB141" s="21"/>
      <c r="HHC141" s="21"/>
      <c r="HHD141" s="21"/>
      <c r="HHE141" s="21"/>
      <c r="HHF141" s="21"/>
      <c r="HHG141" s="21"/>
      <c r="HHH141" s="21"/>
      <c r="HHI141" s="21"/>
      <c r="HHJ141" s="21"/>
      <c r="HHK141" s="21"/>
      <c r="HHL141" s="21"/>
      <c r="HHM141" s="21"/>
      <c r="HHN141" s="21"/>
      <c r="HHO141" s="21"/>
      <c r="HHP141" s="21"/>
      <c r="HHQ141" s="21"/>
      <c r="HHR141" s="21"/>
      <c r="HHS141" s="21"/>
      <c r="HHT141" s="21"/>
      <c r="HHU141" s="21"/>
      <c r="HHV141" s="21"/>
      <c r="HHW141" s="21"/>
      <c r="HHX141" s="21"/>
      <c r="HHY141" s="21"/>
      <c r="HHZ141" s="21"/>
      <c r="HIA141" s="21"/>
      <c r="HIB141" s="21"/>
      <c r="HIC141" s="21"/>
      <c r="HID141" s="21"/>
      <c r="HIE141" s="21"/>
      <c r="HIF141" s="21"/>
      <c r="HIG141" s="21"/>
      <c r="HIH141" s="21"/>
      <c r="HII141" s="21"/>
      <c r="HIJ141" s="21"/>
      <c r="HIK141" s="21"/>
      <c r="HIL141" s="21"/>
      <c r="HIM141" s="21"/>
      <c r="HIN141" s="21"/>
      <c r="HIO141" s="21"/>
      <c r="HIP141" s="21"/>
      <c r="HIQ141" s="21"/>
      <c r="HIR141" s="21"/>
      <c r="HIS141" s="21"/>
      <c r="HIT141" s="21"/>
      <c r="HIU141" s="21"/>
      <c r="HIV141" s="21"/>
      <c r="HIW141" s="21"/>
      <c r="HIX141" s="21"/>
      <c r="HIY141" s="21"/>
      <c r="HIZ141" s="21"/>
      <c r="HJA141" s="21"/>
      <c r="HJB141" s="21"/>
      <c r="HJC141" s="21"/>
      <c r="HJD141" s="21"/>
      <c r="HJE141" s="21"/>
      <c r="HJF141" s="21"/>
      <c r="HJG141" s="21"/>
      <c r="HJH141" s="21"/>
      <c r="HJI141" s="21"/>
      <c r="HJJ141" s="21"/>
      <c r="HJK141" s="21"/>
      <c r="HJL141" s="21"/>
      <c r="HJM141" s="21"/>
      <c r="HJN141" s="21"/>
      <c r="HJO141" s="21"/>
      <c r="HJP141" s="21"/>
      <c r="HJQ141" s="21"/>
      <c r="HJR141" s="21"/>
      <c r="HJS141" s="21"/>
      <c r="HJT141" s="21"/>
      <c r="HJU141" s="21"/>
      <c r="HJV141" s="21"/>
      <c r="HJW141" s="21"/>
      <c r="HJX141" s="21"/>
      <c r="HJY141" s="21"/>
      <c r="HJZ141" s="21"/>
      <c r="HKA141" s="21"/>
      <c r="HKB141" s="21"/>
      <c r="HKC141" s="21"/>
      <c r="HKD141" s="21"/>
      <c r="HKE141" s="21"/>
      <c r="HKF141" s="21"/>
      <c r="HKG141" s="21"/>
      <c r="HKH141" s="21"/>
      <c r="HKI141" s="21"/>
      <c r="HKJ141" s="21"/>
      <c r="HKK141" s="21"/>
      <c r="HKL141" s="21"/>
      <c r="HKM141" s="21"/>
      <c r="HKN141" s="21"/>
      <c r="HKO141" s="21"/>
      <c r="HKP141" s="21"/>
      <c r="HKQ141" s="21"/>
      <c r="HKR141" s="21"/>
      <c r="HKS141" s="21"/>
      <c r="HKT141" s="21"/>
      <c r="HKU141" s="21"/>
      <c r="HKV141" s="21"/>
      <c r="HKW141" s="21"/>
      <c r="HKX141" s="21"/>
      <c r="HKY141" s="21"/>
      <c r="HKZ141" s="21"/>
      <c r="HLA141" s="21"/>
      <c r="HLB141" s="21"/>
      <c r="HLC141" s="21"/>
      <c r="HLD141" s="21"/>
      <c r="HLE141" s="21"/>
      <c r="HLF141" s="21"/>
      <c r="HLG141" s="21"/>
      <c r="HLH141" s="21"/>
      <c r="HLI141" s="21"/>
      <c r="HLJ141" s="21"/>
      <c r="HLK141" s="21"/>
      <c r="HLL141" s="21"/>
      <c r="HLM141" s="21"/>
      <c r="HLN141" s="21"/>
      <c r="HLO141" s="21"/>
      <c r="HLP141" s="21"/>
      <c r="HLQ141" s="21"/>
      <c r="HLR141" s="21"/>
      <c r="HLS141" s="21"/>
      <c r="HLT141" s="21"/>
      <c r="HLU141" s="21"/>
      <c r="HLV141" s="21"/>
      <c r="HLW141" s="21"/>
      <c r="HLX141" s="21"/>
      <c r="HLY141" s="21"/>
      <c r="HLZ141" s="21"/>
      <c r="HMA141" s="21"/>
      <c r="HMB141" s="21"/>
      <c r="HMC141" s="21"/>
      <c r="HMD141" s="21"/>
      <c r="HME141" s="21"/>
      <c r="HMF141" s="21"/>
      <c r="HMG141" s="21"/>
      <c r="HMH141" s="21"/>
      <c r="HMI141" s="21"/>
      <c r="HMJ141" s="21"/>
      <c r="HMK141" s="21"/>
      <c r="HML141" s="21"/>
      <c r="HMM141" s="21"/>
      <c r="HMN141" s="21"/>
      <c r="HMO141" s="21"/>
      <c r="HMP141" s="21"/>
      <c r="HMQ141" s="21"/>
      <c r="HMR141" s="21"/>
      <c r="HMS141" s="21"/>
      <c r="HMT141" s="21"/>
      <c r="HMU141" s="21"/>
      <c r="HMV141" s="21"/>
      <c r="HMW141" s="21"/>
      <c r="HMX141" s="21"/>
      <c r="HMY141" s="21"/>
      <c r="HMZ141" s="21"/>
      <c r="HNA141" s="21"/>
      <c r="HNB141" s="21"/>
      <c r="HNC141" s="21"/>
      <c r="HND141" s="21"/>
      <c r="HNE141" s="21"/>
      <c r="HNF141" s="21"/>
      <c r="HNG141" s="21"/>
      <c r="HNH141" s="21"/>
      <c r="HNI141" s="21"/>
      <c r="HNJ141" s="21"/>
      <c r="HNK141" s="21"/>
      <c r="HNL141" s="21"/>
      <c r="HNM141" s="21"/>
      <c r="HNN141" s="21"/>
      <c r="HNO141" s="21"/>
      <c r="HNP141" s="21"/>
      <c r="HNQ141" s="21"/>
      <c r="HNR141" s="21"/>
      <c r="HNS141" s="21"/>
      <c r="HNT141" s="21"/>
      <c r="HNU141" s="21"/>
      <c r="HNV141" s="21"/>
      <c r="HNW141" s="21"/>
      <c r="HNX141" s="21"/>
      <c r="HNY141" s="21"/>
      <c r="HNZ141" s="21"/>
      <c r="HOA141" s="21"/>
      <c r="HOB141" s="21"/>
      <c r="HOC141" s="21"/>
      <c r="HOD141" s="21"/>
      <c r="HOE141" s="21"/>
      <c r="HOF141" s="21"/>
      <c r="HOG141" s="21"/>
      <c r="HOH141" s="21"/>
      <c r="HOI141" s="21"/>
      <c r="HOJ141" s="21"/>
      <c r="HOK141" s="21"/>
      <c r="HOL141" s="21"/>
      <c r="HOM141" s="21"/>
      <c r="HON141" s="21"/>
      <c r="HOO141" s="21"/>
      <c r="HOP141" s="21"/>
      <c r="HOQ141" s="21"/>
      <c r="HOR141" s="21"/>
      <c r="HOS141" s="21"/>
      <c r="HOT141" s="21"/>
      <c r="HOU141" s="21"/>
      <c r="HOV141" s="21"/>
      <c r="HOW141" s="21"/>
      <c r="HOX141" s="21"/>
      <c r="HOY141" s="21"/>
      <c r="HOZ141" s="21"/>
      <c r="HPA141" s="21"/>
      <c r="HPB141" s="21"/>
      <c r="HPC141" s="21"/>
      <c r="HPD141" s="21"/>
      <c r="HPE141" s="21"/>
      <c r="HPF141" s="21"/>
      <c r="HPG141" s="21"/>
      <c r="HPH141" s="21"/>
      <c r="HPI141" s="21"/>
      <c r="HPJ141" s="21"/>
      <c r="HPK141" s="21"/>
      <c r="HPL141" s="21"/>
      <c r="HPM141" s="21"/>
      <c r="HPN141" s="21"/>
      <c r="HPO141" s="21"/>
      <c r="HPP141" s="21"/>
      <c r="HPQ141" s="21"/>
      <c r="HPR141" s="21"/>
      <c r="HPS141" s="21"/>
      <c r="HPT141" s="21"/>
      <c r="HPU141" s="21"/>
      <c r="HPV141" s="21"/>
      <c r="HPW141" s="21"/>
      <c r="HPX141" s="21"/>
      <c r="HPY141" s="21"/>
      <c r="HPZ141" s="21"/>
      <c r="HQA141" s="21"/>
      <c r="HQB141" s="21"/>
      <c r="HQC141" s="21"/>
      <c r="HQD141" s="21"/>
      <c r="HQE141" s="21"/>
      <c r="HQF141" s="21"/>
      <c r="HQG141" s="21"/>
      <c r="HQH141" s="21"/>
      <c r="HQI141" s="21"/>
      <c r="HQJ141" s="21"/>
      <c r="HQK141" s="21"/>
      <c r="HQL141" s="21"/>
      <c r="HQM141" s="21"/>
      <c r="HQN141" s="21"/>
      <c r="HQO141" s="21"/>
      <c r="HQP141" s="21"/>
      <c r="HQQ141" s="21"/>
      <c r="HQR141" s="21"/>
      <c r="HQS141" s="21"/>
      <c r="HQT141" s="21"/>
      <c r="HQU141" s="21"/>
      <c r="HQV141" s="21"/>
      <c r="HQW141" s="21"/>
      <c r="HQX141" s="21"/>
      <c r="HQY141" s="21"/>
      <c r="HQZ141" s="21"/>
      <c r="HRA141" s="21"/>
      <c r="HRB141" s="21"/>
      <c r="HRC141" s="21"/>
      <c r="HRD141" s="21"/>
      <c r="HRE141" s="21"/>
      <c r="HRF141" s="21"/>
      <c r="HRG141" s="21"/>
      <c r="HRH141" s="21"/>
      <c r="HRI141" s="21"/>
      <c r="HRJ141" s="21"/>
      <c r="HRK141" s="21"/>
      <c r="HRL141" s="21"/>
      <c r="HRM141" s="21"/>
      <c r="HRN141" s="21"/>
      <c r="HRO141" s="21"/>
      <c r="HRP141" s="21"/>
      <c r="HRQ141" s="21"/>
      <c r="HRR141" s="21"/>
      <c r="HRS141" s="21"/>
      <c r="HRT141" s="21"/>
      <c r="HRU141" s="21"/>
      <c r="HRV141" s="21"/>
      <c r="HRW141" s="21"/>
      <c r="HRX141" s="21"/>
      <c r="HRY141" s="21"/>
      <c r="HRZ141" s="21"/>
      <c r="HSA141" s="21"/>
      <c r="HSB141" s="21"/>
      <c r="HSC141" s="21"/>
      <c r="HSD141" s="21"/>
      <c r="HSE141" s="21"/>
      <c r="HSF141" s="21"/>
      <c r="HSG141" s="21"/>
      <c r="HSH141" s="21"/>
      <c r="HSI141" s="21"/>
      <c r="HSJ141" s="21"/>
      <c r="HSK141" s="21"/>
      <c r="HSL141" s="21"/>
      <c r="HSM141" s="21"/>
      <c r="HSN141" s="21"/>
      <c r="HSO141" s="21"/>
      <c r="HSP141" s="21"/>
      <c r="HSQ141" s="21"/>
      <c r="HSR141" s="21"/>
      <c r="HSS141" s="21"/>
      <c r="HST141" s="21"/>
      <c r="HSU141" s="21"/>
      <c r="HSV141" s="21"/>
      <c r="HSW141" s="21"/>
      <c r="HSX141" s="21"/>
      <c r="HSY141" s="21"/>
      <c r="HSZ141" s="21"/>
      <c r="HTA141" s="21"/>
      <c r="HTB141" s="21"/>
      <c r="HTC141" s="21"/>
      <c r="HTD141" s="21"/>
      <c r="HTE141" s="21"/>
      <c r="HTF141" s="21"/>
      <c r="HTG141" s="21"/>
      <c r="HTH141" s="21"/>
      <c r="HTI141" s="21"/>
      <c r="HTJ141" s="21"/>
      <c r="HTK141" s="21"/>
      <c r="HTL141" s="21"/>
      <c r="HTM141" s="21"/>
      <c r="HTN141" s="21"/>
      <c r="HTO141" s="21"/>
      <c r="HTP141" s="21"/>
      <c r="HTQ141" s="21"/>
      <c r="HTR141" s="21"/>
      <c r="HTS141" s="21"/>
      <c r="HTT141" s="21"/>
      <c r="HTU141" s="21"/>
      <c r="HTV141" s="21"/>
      <c r="HTW141" s="21"/>
      <c r="HTX141" s="21"/>
      <c r="HTY141" s="21"/>
      <c r="HTZ141" s="21"/>
      <c r="HUA141" s="21"/>
      <c r="HUB141" s="21"/>
      <c r="HUC141" s="21"/>
      <c r="HUD141" s="21"/>
      <c r="HUE141" s="21"/>
      <c r="HUF141" s="21"/>
      <c r="HUG141" s="21"/>
      <c r="HUH141" s="21"/>
      <c r="HUI141" s="21"/>
      <c r="HUJ141" s="21"/>
      <c r="HUK141" s="21"/>
      <c r="HUL141" s="21"/>
      <c r="HUM141" s="21"/>
      <c r="HUN141" s="21"/>
      <c r="HUO141" s="21"/>
      <c r="HUP141" s="21"/>
      <c r="HUQ141" s="21"/>
      <c r="HUR141" s="21"/>
      <c r="HUS141" s="21"/>
      <c r="HUT141" s="21"/>
      <c r="HUU141" s="21"/>
      <c r="HUV141" s="21"/>
      <c r="HUW141" s="21"/>
      <c r="HUX141" s="21"/>
      <c r="HUY141" s="21"/>
      <c r="HUZ141" s="21"/>
      <c r="HVA141" s="21"/>
      <c r="HVB141" s="21"/>
      <c r="HVC141" s="21"/>
      <c r="HVD141" s="21"/>
      <c r="HVE141" s="21"/>
      <c r="HVF141" s="21"/>
      <c r="HVG141" s="21"/>
      <c r="HVH141" s="21"/>
      <c r="HVI141" s="21"/>
      <c r="HVJ141" s="21"/>
      <c r="HVK141" s="21"/>
      <c r="HVL141" s="21"/>
      <c r="HVM141" s="21"/>
      <c r="HVN141" s="21"/>
      <c r="HVO141" s="21"/>
      <c r="HVP141" s="21"/>
      <c r="HVQ141" s="21"/>
      <c r="HVR141" s="21"/>
      <c r="HVS141" s="21"/>
      <c r="HVT141" s="21"/>
      <c r="HVU141" s="21"/>
      <c r="HVV141" s="21"/>
      <c r="HVW141" s="21"/>
      <c r="HVX141" s="21"/>
      <c r="HVY141" s="21"/>
      <c r="HVZ141" s="21"/>
      <c r="HWA141" s="21"/>
      <c r="HWB141" s="21"/>
      <c r="HWC141" s="21"/>
      <c r="HWD141" s="21"/>
      <c r="HWE141" s="21"/>
      <c r="HWF141" s="21"/>
      <c r="HWG141" s="21"/>
      <c r="HWH141" s="21"/>
      <c r="HWI141" s="21"/>
      <c r="HWJ141" s="21"/>
      <c r="HWK141" s="21"/>
      <c r="HWL141" s="21"/>
      <c r="HWM141" s="21"/>
      <c r="HWN141" s="21"/>
      <c r="HWO141" s="21"/>
      <c r="HWP141" s="21"/>
      <c r="HWQ141" s="21"/>
      <c r="HWR141" s="21"/>
      <c r="HWS141" s="21"/>
      <c r="HWT141" s="21"/>
      <c r="HWU141" s="21"/>
      <c r="HWV141" s="21"/>
      <c r="HWW141" s="21"/>
      <c r="HWX141" s="21"/>
      <c r="HWY141" s="21"/>
      <c r="HWZ141" s="21"/>
      <c r="HXA141" s="21"/>
      <c r="HXB141" s="21"/>
      <c r="HXC141" s="21"/>
      <c r="HXD141" s="21"/>
      <c r="HXE141" s="21"/>
      <c r="HXF141" s="21"/>
      <c r="HXG141" s="21"/>
      <c r="HXH141" s="21"/>
      <c r="HXI141" s="21"/>
      <c r="HXJ141" s="21"/>
      <c r="HXK141" s="21"/>
      <c r="HXL141" s="21"/>
      <c r="HXM141" s="21"/>
      <c r="HXN141" s="21"/>
      <c r="HXO141" s="21"/>
      <c r="HXP141" s="21"/>
      <c r="HXQ141" s="21"/>
      <c r="HXR141" s="21"/>
      <c r="HXS141" s="21"/>
      <c r="HXT141" s="21"/>
      <c r="HXU141" s="21"/>
      <c r="HXV141" s="21"/>
      <c r="HXW141" s="21"/>
      <c r="HXX141" s="21"/>
      <c r="HXY141" s="21"/>
      <c r="HXZ141" s="21"/>
      <c r="HYA141" s="21"/>
      <c r="HYB141" s="21"/>
      <c r="HYC141" s="21"/>
      <c r="HYD141" s="21"/>
      <c r="HYE141" s="21"/>
      <c r="HYF141" s="21"/>
      <c r="HYG141" s="21"/>
      <c r="HYH141" s="21"/>
      <c r="HYI141" s="21"/>
      <c r="HYJ141" s="21"/>
      <c r="HYK141" s="21"/>
      <c r="HYL141" s="21"/>
      <c r="HYM141" s="21"/>
      <c r="HYN141" s="21"/>
      <c r="HYO141" s="21"/>
      <c r="HYP141" s="21"/>
      <c r="HYQ141" s="21"/>
      <c r="HYR141" s="21"/>
      <c r="HYS141" s="21"/>
      <c r="HYT141" s="21"/>
      <c r="HYU141" s="21"/>
      <c r="HYV141" s="21"/>
      <c r="HYW141" s="21"/>
      <c r="HYX141" s="21"/>
      <c r="HYY141" s="21"/>
      <c r="HYZ141" s="21"/>
      <c r="HZA141" s="21"/>
      <c r="HZB141" s="21"/>
      <c r="HZC141" s="21"/>
      <c r="HZD141" s="21"/>
      <c r="HZE141" s="21"/>
      <c r="HZF141" s="21"/>
      <c r="HZG141" s="21"/>
      <c r="HZH141" s="21"/>
      <c r="HZI141" s="21"/>
      <c r="HZJ141" s="21"/>
      <c r="HZK141" s="21"/>
      <c r="HZL141" s="21"/>
      <c r="HZM141" s="21"/>
      <c r="HZN141" s="21"/>
      <c r="HZO141" s="21"/>
      <c r="HZP141" s="21"/>
      <c r="HZQ141" s="21"/>
      <c r="HZR141" s="21"/>
      <c r="HZS141" s="21"/>
      <c r="HZT141" s="21"/>
      <c r="HZU141" s="21"/>
      <c r="HZV141" s="21"/>
      <c r="HZW141" s="21"/>
      <c r="HZX141" s="21"/>
      <c r="HZY141" s="21"/>
      <c r="HZZ141" s="21"/>
      <c r="IAA141" s="21"/>
      <c r="IAB141" s="21"/>
      <c r="IAC141" s="21"/>
      <c r="IAD141" s="21"/>
      <c r="IAE141" s="21"/>
      <c r="IAF141" s="21"/>
      <c r="IAG141" s="21"/>
      <c r="IAH141" s="21"/>
      <c r="IAI141" s="21"/>
      <c r="IAJ141" s="21"/>
      <c r="IAK141" s="21"/>
      <c r="IAL141" s="21"/>
      <c r="IAM141" s="21"/>
      <c r="IAN141" s="21"/>
      <c r="IAO141" s="21"/>
      <c r="IAP141" s="21"/>
      <c r="IAQ141" s="21"/>
      <c r="IAR141" s="21"/>
      <c r="IAS141" s="21"/>
      <c r="IAT141" s="21"/>
      <c r="IAU141" s="21"/>
      <c r="IAV141" s="21"/>
      <c r="IAW141" s="21"/>
      <c r="IAX141" s="21"/>
      <c r="IAY141" s="21"/>
      <c r="IAZ141" s="21"/>
      <c r="IBA141" s="21"/>
      <c r="IBB141" s="21"/>
      <c r="IBC141" s="21"/>
      <c r="IBD141" s="21"/>
      <c r="IBE141" s="21"/>
      <c r="IBF141" s="21"/>
      <c r="IBG141" s="21"/>
      <c r="IBH141" s="21"/>
      <c r="IBI141" s="21"/>
      <c r="IBJ141" s="21"/>
      <c r="IBK141" s="21"/>
      <c r="IBL141" s="21"/>
      <c r="IBM141" s="21"/>
      <c r="IBN141" s="21"/>
      <c r="IBO141" s="21"/>
      <c r="IBP141" s="21"/>
      <c r="IBQ141" s="21"/>
      <c r="IBR141" s="21"/>
      <c r="IBS141" s="21"/>
      <c r="IBT141" s="21"/>
      <c r="IBU141" s="21"/>
      <c r="IBV141" s="21"/>
      <c r="IBW141" s="21"/>
      <c r="IBX141" s="21"/>
      <c r="IBY141" s="21"/>
      <c r="IBZ141" s="21"/>
      <c r="ICA141" s="21"/>
      <c r="ICB141" s="21"/>
      <c r="ICC141" s="21"/>
      <c r="ICD141" s="21"/>
      <c r="ICE141" s="21"/>
      <c r="ICF141" s="21"/>
      <c r="ICG141" s="21"/>
      <c r="ICH141" s="21"/>
      <c r="ICI141" s="21"/>
      <c r="ICJ141" s="21"/>
      <c r="ICK141" s="21"/>
      <c r="ICL141" s="21"/>
      <c r="ICM141" s="21"/>
      <c r="ICN141" s="21"/>
      <c r="ICO141" s="21"/>
      <c r="ICP141" s="21"/>
      <c r="ICQ141" s="21"/>
      <c r="ICR141" s="21"/>
      <c r="ICS141" s="21"/>
      <c r="ICT141" s="21"/>
      <c r="ICU141" s="21"/>
      <c r="ICV141" s="21"/>
      <c r="ICW141" s="21"/>
      <c r="ICX141" s="21"/>
      <c r="ICY141" s="21"/>
      <c r="ICZ141" s="21"/>
      <c r="IDA141" s="21"/>
      <c r="IDB141" s="21"/>
      <c r="IDC141" s="21"/>
      <c r="IDD141" s="21"/>
      <c r="IDE141" s="21"/>
      <c r="IDF141" s="21"/>
      <c r="IDG141" s="21"/>
      <c r="IDH141" s="21"/>
      <c r="IDI141" s="21"/>
      <c r="IDJ141" s="21"/>
      <c r="IDK141" s="21"/>
      <c r="IDL141" s="21"/>
      <c r="IDM141" s="21"/>
      <c r="IDN141" s="21"/>
      <c r="IDO141" s="21"/>
      <c r="IDP141" s="21"/>
      <c r="IDQ141" s="21"/>
      <c r="IDR141" s="21"/>
      <c r="IDS141" s="21"/>
      <c r="IDT141" s="21"/>
      <c r="IDU141" s="21"/>
      <c r="IDV141" s="21"/>
      <c r="IDW141" s="21"/>
      <c r="IDX141" s="21"/>
      <c r="IDY141" s="21"/>
      <c r="IDZ141" s="21"/>
      <c r="IEA141" s="21"/>
      <c r="IEB141" s="21"/>
      <c r="IEC141" s="21"/>
      <c r="IED141" s="21"/>
      <c r="IEE141" s="21"/>
      <c r="IEF141" s="21"/>
      <c r="IEG141" s="21"/>
      <c r="IEH141" s="21"/>
      <c r="IEI141" s="21"/>
      <c r="IEJ141" s="21"/>
      <c r="IEK141" s="21"/>
      <c r="IEL141" s="21"/>
      <c r="IEM141" s="21"/>
      <c r="IEN141" s="21"/>
      <c r="IEO141" s="21"/>
      <c r="IEP141" s="21"/>
      <c r="IEQ141" s="21"/>
      <c r="IER141" s="21"/>
      <c r="IES141" s="21"/>
      <c r="IET141" s="21"/>
      <c r="IEU141" s="21"/>
      <c r="IEV141" s="21"/>
      <c r="IEW141" s="21"/>
      <c r="IEX141" s="21"/>
      <c r="IEY141" s="21"/>
      <c r="IEZ141" s="21"/>
      <c r="IFA141" s="21"/>
      <c r="IFB141" s="21"/>
      <c r="IFC141" s="21"/>
      <c r="IFD141" s="21"/>
      <c r="IFE141" s="21"/>
      <c r="IFF141" s="21"/>
      <c r="IFG141" s="21"/>
      <c r="IFH141" s="21"/>
      <c r="IFI141" s="21"/>
      <c r="IFJ141" s="21"/>
      <c r="IFK141" s="21"/>
      <c r="IFL141" s="21"/>
      <c r="IFM141" s="21"/>
      <c r="IFN141" s="21"/>
      <c r="IFO141" s="21"/>
      <c r="IFP141" s="21"/>
      <c r="IFQ141" s="21"/>
      <c r="IFR141" s="21"/>
      <c r="IFS141" s="21"/>
      <c r="IFT141" s="21"/>
      <c r="IFU141" s="21"/>
      <c r="IFV141" s="21"/>
      <c r="IFW141" s="21"/>
      <c r="IFX141" s="21"/>
      <c r="IFY141" s="21"/>
      <c r="IFZ141" s="21"/>
      <c r="IGA141" s="21"/>
      <c r="IGB141" s="21"/>
      <c r="IGC141" s="21"/>
      <c r="IGD141" s="21"/>
      <c r="IGE141" s="21"/>
      <c r="IGF141" s="21"/>
      <c r="IGG141" s="21"/>
      <c r="IGH141" s="21"/>
      <c r="IGI141" s="21"/>
      <c r="IGJ141" s="21"/>
      <c r="IGK141" s="21"/>
      <c r="IGL141" s="21"/>
      <c r="IGM141" s="21"/>
      <c r="IGN141" s="21"/>
      <c r="IGO141" s="21"/>
      <c r="IGP141" s="21"/>
      <c r="IGQ141" s="21"/>
      <c r="IGR141" s="21"/>
      <c r="IGS141" s="21"/>
      <c r="IGT141" s="21"/>
      <c r="IGU141" s="21"/>
      <c r="IGV141" s="21"/>
      <c r="IGW141" s="21"/>
      <c r="IGX141" s="21"/>
      <c r="IGY141" s="21"/>
      <c r="IGZ141" s="21"/>
      <c r="IHA141" s="21"/>
      <c r="IHB141" s="21"/>
      <c r="IHC141" s="21"/>
      <c r="IHD141" s="21"/>
      <c r="IHE141" s="21"/>
      <c r="IHF141" s="21"/>
      <c r="IHG141" s="21"/>
      <c r="IHH141" s="21"/>
      <c r="IHI141" s="21"/>
      <c r="IHJ141" s="21"/>
      <c r="IHK141" s="21"/>
      <c r="IHL141" s="21"/>
      <c r="IHM141" s="21"/>
      <c r="IHN141" s="21"/>
      <c r="IHO141" s="21"/>
      <c r="IHP141" s="21"/>
      <c r="IHQ141" s="21"/>
      <c r="IHR141" s="21"/>
      <c r="IHS141" s="21"/>
      <c r="IHT141" s="21"/>
      <c r="IHU141" s="21"/>
      <c r="IHV141" s="21"/>
      <c r="IHW141" s="21"/>
      <c r="IHX141" s="21"/>
      <c r="IHY141" s="21"/>
      <c r="IHZ141" s="21"/>
      <c r="IIA141" s="21"/>
      <c r="IIB141" s="21"/>
      <c r="IIC141" s="21"/>
      <c r="IID141" s="21"/>
      <c r="IIE141" s="21"/>
      <c r="IIF141" s="21"/>
      <c r="IIG141" s="21"/>
      <c r="IIH141" s="21"/>
      <c r="III141" s="21"/>
      <c r="IIJ141" s="21"/>
      <c r="IIK141" s="21"/>
      <c r="IIL141" s="21"/>
      <c r="IIM141" s="21"/>
      <c r="IIN141" s="21"/>
      <c r="IIO141" s="21"/>
      <c r="IIP141" s="21"/>
      <c r="IIQ141" s="21"/>
      <c r="IIR141" s="21"/>
      <c r="IIS141" s="21"/>
      <c r="IIT141" s="21"/>
      <c r="IIU141" s="21"/>
      <c r="IIV141" s="21"/>
      <c r="IIW141" s="21"/>
      <c r="IIX141" s="21"/>
      <c r="IIY141" s="21"/>
      <c r="IIZ141" s="21"/>
      <c r="IJA141" s="21"/>
      <c r="IJB141" s="21"/>
      <c r="IJC141" s="21"/>
      <c r="IJD141" s="21"/>
      <c r="IJE141" s="21"/>
      <c r="IJF141" s="21"/>
      <c r="IJG141" s="21"/>
      <c r="IJH141" s="21"/>
      <c r="IJI141" s="21"/>
      <c r="IJJ141" s="21"/>
      <c r="IJK141" s="21"/>
      <c r="IJL141" s="21"/>
      <c r="IJM141" s="21"/>
      <c r="IJN141" s="21"/>
      <c r="IJO141" s="21"/>
      <c r="IJP141" s="21"/>
      <c r="IJQ141" s="21"/>
      <c r="IJR141" s="21"/>
      <c r="IJS141" s="21"/>
      <c r="IJT141" s="21"/>
      <c r="IJU141" s="21"/>
      <c r="IJV141" s="21"/>
      <c r="IJW141" s="21"/>
      <c r="IJX141" s="21"/>
      <c r="IJY141" s="21"/>
      <c r="IJZ141" s="21"/>
      <c r="IKA141" s="21"/>
      <c r="IKB141" s="21"/>
      <c r="IKC141" s="21"/>
      <c r="IKD141" s="21"/>
      <c r="IKE141" s="21"/>
      <c r="IKF141" s="21"/>
      <c r="IKG141" s="21"/>
      <c r="IKH141" s="21"/>
      <c r="IKI141" s="21"/>
      <c r="IKJ141" s="21"/>
      <c r="IKK141" s="21"/>
      <c r="IKL141" s="21"/>
      <c r="IKM141" s="21"/>
      <c r="IKN141" s="21"/>
      <c r="IKO141" s="21"/>
      <c r="IKP141" s="21"/>
      <c r="IKQ141" s="21"/>
      <c r="IKR141" s="21"/>
      <c r="IKS141" s="21"/>
      <c r="IKT141" s="21"/>
      <c r="IKU141" s="21"/>
      <c r="IKV141" s="21"/>
      <c r="IKW141" s="21"/>
      <c r="IKX141" s="21"/>
      <c r="IKY141" s="21"/>
      <c r="IKZ141" s="21"/>
      <c r="ILA141" s="21"/>
      <c r="ILB141" s="21"/>
      <c r="ILC141" s="21"/>
      <c r="ILD141" s="21"/>
      <c r="ILE141" s="21"/>
      <c r="ILF141" s="21"/>
      <c r="ILG141" s="21"/>
      <c r="ILH141" s="21"/>
      <c r="ILI141" s="21"/>
      <c r="ILJ141" s="21"/>
      <c r="ILK141" s="21"/>
      <c r="ILL141" s="21"/>
      <c r="ILM141" s="21"/>
      <c r="ILN141" s="21"/>
      <c r="ILO141" s="21"/>
      <c r="ILP141" s="21"/>
      <c r="ILQ141" s="21"/>
      <c r="ILR141" s="21"/>
      <c r="ILS141" s="21"/>
      <c r="ILT141" s="21"/>
      <c r="ILU141" s="21"/>
      <c r="ILV141" s="21"/>
      <c r="ILW141" s="21"/>
      <c r="ILX141" s="21"/>
      <c r="ILY141" s="21"/>
      <c r="ILZ141" s="21"/>
      <c r="IMA141" s="21"/>
      <c r="IMB141" s="21"/>
      <c r="IMC141" s="21"/>
      <c r="IMD141" s="21"/>
      <c r="IME141" s="21"/>
      <c r="IMF141" s="21"/>
      <c r="IMG141" s="21"/>
      <c r="IMH141" s="21"/>
      <c r="IMI141" s="21"/>
      <c r="IMJ141" s="21"/>
      <c r="IMK141" s="21"/>
      <c r="IML141" s="21"/>
      <c r="IMM141" s="21"/>
      <c r="IMN141" s="21"/>
      <c r="IMO141" s="21"/>
      <c r="IMP141" s="21"/>
      <c r="IMQ141" s="21"/>
      <c r="IMR141" s="21"/>
      <c r="IMS141" s="21"/>
      <c r="IMT141" s="21"/>
      <c r="IMU141" s="21"/>
      <c r="IMV141" s="21"/>
      <c r="IMW141" s="21"/>
      <c r="IMX141" s="21"/>
      <c r="IMY141" s="21"/>
      <c r="IMZ141" s="21"/>
      <c r="INA141" s="21"/>
      <c r="INB141" s="21"/>
      <c r="INC141" s="21"/>
      <c r="IND141" s="21"/>
      <c r="INE141" s="21"/>
      <c r="INF141" s="21"/>
      <c r="ING141" s="21"/>
      <c r="INH141" s="21"/>
      <c r="INI141" s="21"/>
      <c r="INJ141" s="21"/>
      <c r="INK141" s="21"/>
      <c r="INL141" s="21"/>
      <c r="INM141" s="21"/>
      <c r="INN141" s="21"/>
      <c r="INO141" s="21"/>
      <c r="INP141" s="21"/>
      <c r="INQ141" s="21"/>
      <c r="INR141" s="21"/>
      <c r="INS141" s="21"/>
      <c r="INT141" s="21"/>
      <c r="INU141" s="21"/>
      <c r="INV141" s="21"/>
      <c r="INW141" s="21"/>
      <c r="INX141" s="21"/>
      <c r="INY141" s="21"/>
      <c r="INZ141" s="21"/>
      <c r="IOA141" s="21"/>
      <c r="IOB141" s="21"/>
      <c r="IOC141" s="21"/>
      <c r="IOD141" s="21"/>
      <c r="IOE141" s="21"/>
      <c r="IOF141" s="21"/>
      <c r="IOG141" s="21"/>
      <c r="IOH141" s="21"/>
      <c r="IOI141" s="21"/>
      <c r="IOJ141" s="21"/>
      <c r="IOK141" s="21"/>
      <c r="IOL141" s="21"/>
      <c r="IOM141" s="21"/>
      <c r="ION141" s="21"/>
      <c r="IOO141" s="21"/>
      <c r="IOP141" s="21"/>
      <c r="IOQ141" s="21"/>
      <c r="IOR141" s="21"/>
      <c r="IOS141" s="21"/>
      <c r="IOT141" s="21"/>
      <c r="IOU141" s="21"/>
      <c r="IOV141" s="21"/>
      <c r="IOW141" s="21"/>
      <c r="IOX141" s="21"/>
      <c r="IOY141" s="21"/>
      <c r="IOZ141" s="21"/>
      <c r="IPA141" s="21"/>
      <c r="IPB141" s="21"/>
      <c r="IPC141" s="21"/>
      <c r="IPD141" s="21"/>
      <c r="IPE141" s="21"/>
      <c r="IPF141" s="21"/>
      <c r="IPG141" s="21"/>
      <c r="IPH141" s="21"/>
      <c r="IPI141" s="21"/>
      <c r="IPJ141" s="21"/>
      <c r="IPK141" s="21"/>
      <c r="IPL141" s="21"/>
      <c r="IPM141" s="21"/>
      <c r="IPN141" s="21"/>
      <c r="IPO141" s="21"/>
      <c r="IPP141" s="21"/>
      <c r="IPQ141" s="21"/>
      <c r="IPR141" s="21"/>
      <c r="IPS141" s="21"/>
      <c r="IPT141" s="21"/>
      <c r="IPU141" s="21"/>
      <c r="IPV141" s="21"/>
      <c r="IPW141" s="21"/>
      <c r="IPX141" s="21"/>
      <c r="IPY141" s="21"/>
      <c r="IPZ141" s="21"/>
      <c r="IQA141" s="21"/>
      <c r="IQB141" s="21"/>
      <c r="IQC141" s="21"/>
      <c r="IQD141" s="21"/>
      <c r="IQE141" s="21"/>
      <c r="IQF141" s="21"/>
      <c r="IQG141" s="21"/>
      <c r="IQH141" s="21"/>
      <c r="IQI141" s="21"/>
      <c r="IQJ141" s="21"/>
      <c r="IQK141" s="21"/>
      <c r="IQL141" s="21"/>
      <c r="IQM141" s="21"/>
      <c r="IQN141" s="21"/>
      <c r="IQO141" s="21"/>
      <c r="IQP141" s="21"/>
      <c r="IQQ141" s="21"/>
      <c r="IQR141" s="21"/>
      <c r="IQS141" s="21"/>
      <c r="IQT141" s="21"/>
      <c r="IQU141" s="21"/>
      <c r="IQV141" s="21"/>
      <c r="IQW141" s="21"/>
      <c r="IQX141" s="21"/>
      <c r="IQY141" s="21"/>
      <c r="IQZ141" s="21"/>
      <c r="IRA141" s="21"/>
      <c r="IRB141" s="21"/>
      <c r="IRC141" s="21"/>
      <c r="IRD141" s="21"/>
      <c r="IRE141" s="21"/>
      <c r="IRF141" s="21"/>
      <c r="IRG141" s="21"/>
      <c r="IRH141" s="21"/>
      <c r="IRI141" s="21"/>
      <c r="IRJ141" s="21"/>
      <c r="IRK141" s="21"/>
      <c r="IRL141" s="21"/>
      <c r="IRM141" s="21"/>
      <c r="IRN141" s="21"/>
      <c r="IRO141" s="21"/>
      <c r="IRP141" s="21"/>
      <c r="IRQ141" s="21"/>
      <c r="IRR141" s="21"/>
      <c r="IRS141" s="21"/>
      <c r="IRT141" s="21"/>
      <c r="IRU141" s="21"/>
      <c r="IRV141" s="21"/>
      <c r="IRW141" s="21"/>
      <c r="IRX141" s="21"/>
      <c r="IRY141" s="21"/>
      <c r="IRZ141" s="21"/>
      <c r="ISA141" s="21"/>
      <c r="ISB141" s="21"/>
      <c r="ISC141" s="21"/>
      <c r="ISD141" s="21"/>
      <c r="ISE141" s="21"/>
      <c r="ISF141" s="21"/>
      <c r="ISG141" s="21"/>
      <c r="ISH141" s="21"/>
      <c r="ISI141" s="21"/>
      <c r="ISJ141" s="21"/>
      <c r="ISK141" s="21"/>
      <c r="ISL141" s="21"/>
      <c r="ISM141" s="21"/>
      <c r="ISN141" s="21"/>
      <c r="ISO141" s="21"/>
      <c r="ISP141" s="21"/>
      <c r="ISQ141" s="21"/>
      <c r="ISR141" s="21"/>
      <c r="ISS141" s="21"/>
      <c r="IST141" s="21"/>
      <c r="ISU141" s="21"/>
      <c r="ISV141" s="21"/>
      <c r="ISW141" s="21"/>
      <c r="ISX141" s="21"/>
      <c r="ISY141" s="21"/>
      <c r="ISZ141" s="21"/>
      <c r="ITA141" s="21"/>
      <c r="ITB141" s="21"/>
      <c r="ITC141" s="21"/>
      <c r="ITD141" s="21"/>
      <c r="ITE141" s="21"/>
      <c r="ITF141" s="21"/>
      <c r="ITG141" s="21"/>
      <c r="ITH141" s="21"/>
      <c r="ITI141" s="21"/>
      <c r="ITJ141" s="21"/>
      <c r="ITK141" s="21"/>
      <c r="ITL141" s="21"/>
      <c r="ITM141" s="21"/>
      <c r="ITN141" s="21"/>
      <c r="ITO141" s="21"/>
      <c r="ITP141" s="21"/>
      <c r="ITQ141" s="21"/>
      <c r="ITR141" s="21"/>
      <c r="ITS141" s="21"/>
      <c r="ITT141" s="21"/>
      <c r="ITU141" s="21"/>
      <c r="ITV141" s="21"/>
      <c r="ITW141" s="21"/>
      <c r="ITX141" s="21"/>
      <c r="ITY141" s="21"/>
      <c r="ITZ141" s="21"/>
      <c r="IUA141" s="21"/>
      <c r="IUB141" s="21"/>
      <c r="IUC141" s="21"/>
      <c r="IUD141" s="21"/>
      <c r="IUE141" s="21"/>
      <c r="IUF141" s="21"/>
      <c r="IUG141" s="21"/>
      <c r="IUH141" s="21"/>
      <c r="IUI141" s="21"/>
      <c r="IUJ141" s="21"/>
      <c r="IUK141" s="21"/>
      <c r="IUL141" s="21"/>
      <c r="IUM141" s="21"/>
      <c r="IUN141" s="21"/>
      <c r="IUO141" s="21"/>
      <c r="IUP141" s="21"/>
      <c r="IUQ141" s="21"/>
      <c r="IUR141" s="21"/>
      <c r="IUS141" s="21"/>
      <c r="IUT141" s="21"/>
      <c r="IUU141" s="21"/>
      <c r="IUV141" s="21"/>
      <c r="IUW141" s="21"/>
      <c r="IUX141" s="21"/>
      <c r="IUY141" s="21"/>
      <c r="IUZ141" s="21"/>
      <c r="IVA141" s="21"/>
      <c r="IVB141" s="21"/>
      <c r="IVC141" s="21"/>
      <c r="IVD141" s="21"/>
      <c r="IVE141" s="21"/>
      <c r="IVF141" s="21"/>
      <c r="IVG141" s="21"/>
      <c r="IVH141" s="21"/>
      <c r="IVI141" s="21"/>
      <c r="IVJ141" s="21"/>
      <c r="IVK141" s="21"/>
      <c r="IVL141" s="21"/>
      <c r="IVM141" s="21"/>
      <c r="IVN141" s="21"/>
      <c r="IVO141" s="21"/>
      <c r="IVP141" s="21"/>
      <c r="IVQ141" s="21"/>
      <c r="IVR141" s="21"/>
      <c r="IVS141" s="21"/>
      <c r="IVT141" s="21"/>
      <c r="IVU141" s="21"/>
      <c r="IVV141" s="21"/>
      <c r="IVW141" s="21"/>
      <c r="IVX141" s="21"/>
      <c r="IVY141" s="21"/>
      <c r="IVZ141" s="21"/>
      <c r="IWA141" s="21"/>
      <c r="IWB141" s="21"/>
      <c r="IWC141" s="21"/>
      <c r="IWD141" s="21"/>
      <c r="IWE141" s="21"/>
      <c r="IWF141" s="21"/>
      <c r="IWG141" s="21"/>
      <c r="IWH141" s="21"/>
      <c r="IWI141" s="21"/>
      <c r="IWJ141" s="21"/>
      <c r="IWK141" s="21"/>
      <c r="IWL141" s="21"/>
      <c r="IWM141" s="21"/>
      <c r="IWN141" s="21"/>
      <c r="IWO141" s="21"/>
      <c r="IWP141" s="21"/>
      <c r="IWQ141" s="21"/>
      <c r="IWR141" s="21"/>
      <c r="IWS141" s="21"/>
      <c r="IWT141" s="21"/>
      <c r="IWU141" s="21"/>
      <c r="IWV141" s="21"/>
      <c r="IWW141" s="21"/>
      <c r="IWX141" s="21"/>
      <c r="IWY141" s="21"/>
      <c r="IWZ141" s="21"/>
      <c r="IXA141" s="21"/>
      <c r="IXB141" s="21"/>
      <c r="IXC141" s="21"/>
      <c r="IXD141" s="21"/>
      <c r="IXE141" s="21"/>
      <c r="IXF141" s="21"/>
      <c r="IXG141" s="21"/>
      <c r="IXH141" s="21"/>
      <c r="IXI141" s="21"/>
      <c r="IXJ141" s="21"/>
      <c r="IXK141" s="21"/>
      <c r="IXL141" s="21"/>
      <c r="IXM141" s="21"/>
      <c r="IXN141" s="21"/>
      <c r="IXO141" s="21"/>
      <c r="IXP141" s="21"/>
      <c r="IXQ141" s="21"/>
      <c r="IXR141" s="21"/>
      <c r="IXS141" s="21"/>
      <c r="IXT141" s="21"/>
      <c r="IXU141" s="21"/>
      <c r="IXV141" s="21"/>
      <c r="IXW141" s="21"/>
      <c r="IXX141" s="21"/>
      <c r="IXY141" s="21"/>
      <c r="IXZ141" s="21"/>
      <c r="IYA141" s="21"/>
      <c r="IYB141" s="21"/>
      <c r="IYC141" s="21"/>
      <c r="IYD141" s="21"/>
      <c r="IYE141" s="21"/>
      <c r="IYF141" s="21"/>
      <c r="IYG141" s="21"/>
      <c r="IYH141" s="21"/>
      <c r="IYI141" s="21"/>
      <c r="IYJ141" s="21"/>
      <c r="IYK141" s="21"/>
      <c r="IYL141" s="21"/>
      <c r="IYM141" s="21"/>
      <c r="IYN141" s="21"/>
      <c r="IYO141" s="21"/>
      <c r="IYP141" s="21"/>
      <c r="IYQ141" s="21"/>
      <c r="IYR141" s="21"/>
      <c r="IYS141" s="21"/>
      <c r="IYT141" s="21"/>
      <c r="IYU141" s="21"/>
      <c r="IYV141" s="21"/>
      <c r="IYW141" s="21"/>
      <c r="IYX141" s="21"/>
      <c r="IYY141" s="21"/>
      <c r="IYZ141" s="21"/>
      <c r="IZA141" s="21"/>
      <c r="IZB141" s="21"/>
      <c r="IZC141" s="21"/>
      <c r="IZD141" s="21"/>
      <c r="IZE141" s="21"/>
      <c r="IZF141" s="21"/>
      <c r="IZG141" s="21"/>
      <c r="IZH141" s="21"/>
      <c r="IZI141" s="21"/>
      <c r="IZJ141" s="21"/>
      <c r="IZK141" s="21"/>
      <c r="IZL141" s="21"/>
      <c r="IZM141" s="21"/>
      <c r="IZN141" s="21"/>
      <c r="IZO141" s="21"/>
      <c r="IZP141" s="21"/>
      <c r="IZQ141" s="21"/>
      <c r="IZR141" s="21"/>
      <c r="IZS141" s="21"/>
      <c r="IZT141" s="21"/>
      <c r="IZU141" s="21"/>
      <c r="IZV141" s="21"/>
      <c r="IZW141" s="21"/>
      <c r="IZX141" s="21"/>
      <c r="IZY141" s="21"/>
      <c r="IZZ141" s="21"/>
      <c r="JAA141" s="21"/>
      <c r="JAB141" s="21"/>
      <c r="JAC141" s="21"/>
      <c r="JAD141" s="21"/>
      <c r="JAE141" s="21"/>
      <c r="JAF141" s="21"/>
      <c r="JAG141" s="21"/>
      <c r="JAH141" s="21"/>
      <c r="JAI141" s="21"/>
      <c r="JAJ141" s="21"/>
      <c r="JAK141" s="21"/>
      <c r="JAL141" s="21"/>
      <c r="JAM141" s="21"/>
      <c r="JAN141" s="21"/>
      <c r="JAO141" s="21"/>
      <c r="JAP141" s="21"/>
      <c r="JAQ141" s="21"/>
      <c r="JAR141" s="21"/>
      <c r="JAS141" s="21"/>
      <c r="JAT141" s="21"/>
      <c r="JAU141" s="21"/>
      <c r="JAV141" s="21"/>
      <c r="JAW141" s="21"/>
      <c r="JAX141" s="21"/>
      <c r="JAY141" s="21"/>
      <c r="JAZ141" s="21"/>
      <c r="JBA141" s="21"/>
      <c r="JBB141" s="21"/>
      <c r="JBC141" s="21"/>
      <c r="JBD141" s="21"/>
      <c r="JBE141" s="21"/>
      <c r="JBF141" s="21"/>
      <c r="JBG141" s="21"/>
      <c r="JBH141" s="21"/>
      <c r="JBI141" s="21"/>
      <c r="JBJ141" s="21"/>
      <c r="JBK141" s="21"/>
      <c r="JBL141" s="21"/>
      <c r="JBM141" s="21"/>
      <c r="JBN141" s="21"/>
      <c r="JBO141" s="21"/>
      <c r="JBP141" s="21"/>
      <c r="JBQ141" s="21"/>
      <c r="JBR141" s="21"/>
      <c r="JBS141" s="21"/>
      <c r="JBT141" s="21"/>
      <c r="JBU141" s="21"/>
      <c r="JBV141" s="21"/>
      <c r="JBW141" s="21"/>
      <c r="JBX141" s="21"/>
      <c r="JBY141" s="21"/>
      <c r="JBZ141" s="21"/>
      <c r="JCA141" s="21"/>
      <c r="JCB141" s="21"/>
      <c r="JCC141" s="21"/>
      <c r="JCD141" s="21"/>
      <c r="JCE141" s="21"/>
      <c r="JCF141" s="21"/>
      <c r="JCG141" s="21"/>
      <c r="JCH141" s="21"/>
      <c r="JCI141" s="21"/>
      <c r="JCJ141" s="21"/>
      <c r="JCK141" s="21"/>
      <c r="JCL141" s="21"/>
      <c r="JCM141" s="21"/>
      <c r="JCN141" s="21"/>
      <c r="JCO141" s="21"/>
      <c r="JCP141" s="21"/>
      <c r="JCQ141" s="21"/>
      <c r="JCR141" s="21"/>
      <c r="JCS141" s="21"/>
      <c r="JCT141" s="21"/>
      <c r="JCU141" s="21"/>
      <c r="JCV141" s="21"/>
      <c r="JCW141" s="21"/>
      <c r="JCX141" s="21"/>
      <c r="JCY141" s="21"/>
      <c r="JCZ141" s="21"/>
      <c r="JDA141" s="21"/>
      <c r="JDB141" s="21"/>
      <c r="JDC141" s="21"/>
      <c r="JDD141" s="21"/>
      <c r="JDE141" s="21"/>
      <c r="JDF141" s="21"/>
      <c r="JDG141" s="21"/>
      <c r="JDH141" s="21"/>
      <c r="JDI141" s="21"/>
      <c r="JDJ141" s="21"/>
      <c r="JDK141" s="21"/>
      <c r="JDL141" s="21"/>
      <c r="JDM141" s="21"/>
      <c r="JDN141" s="21"/>
      <c r="JDO141" s="21"/>
      <c r="JDP141" s="21"/>
      <c r="JDQ141" s="21"/>
      <c r="JDR141" s="21"/>
      <c r="JDS141" s="21"/>
      <c r="JDT141" s="21"/>
      <c r="JDU141" s="21"/>
      <c r="JDV141" s="21"/>
      <c r="JDW141" s="21"/>
      <c r="JDX141" s="21"/>
      <c r="JDY141" s="21"/>
      <c r="JDZ141" s="21"/>
      <c r="JEA141" s="21"/>
      <c r="JEB141" s="21"/>
      <c r="JEC141" s="21"/>
      <c r="JED141" s="21"/>
      <c r="JEE141" s="21"/>
      <c r="JEF141" s="21"/>
      <c r="JEG141" s="21"/>
      <c r="JEH141" s="21"/>
      <c r="JEI141" s="21"/>
      <c r="JEJ141" s="21"/>
      <c r="JEK141" s="21"/>
      <c r="JEL141" s="21"/>
      <c r="JEM141" s="21"/>
      <c r="JEN141" s="21"/>
      <c r="JEO141" s="21"/>
      <c r="JEP141" s="21"/>
      <c r="JEQ141" s="21"/>
      <c r="JER141" s="21"/>
      <c r="JES141" s="21"/>
      <c r="JET141" s="21"/>
      <c r="JEU141" s="21"/>
      <c r="JEV141" s="21"/>
      <c r="JEW141" s="21"/>
      <c r="JEX141" s="21"/>
      <c r="JEY141" s="21"/>
      <c r="JEZ141" s="21"/>
      <c r="JFA141" s="21"/>
      <c r="JFB141" s="21"/>
      <c r="JFC141" s="21"/>
      <c r="JFD141" s="21"/>
      <c r="JFE141" s="21"/>
      <c r="JFF141" s="21"/>
      <c r="JFG141" s="21"/>
      <c r="JFH141" s="21"/>
      <c r="JFI141" s="21"/>
      <c r="JFJ141" s="21"/>
      <c r="JFK141" s="21"/>
      <c r="JFL141" s="21"/>
      <c r="JFM141" s="21"/>
      <c r="JFN141" s="21"/>
      <c r="JFO141" s="21"/>
      <c r="JFP141" s="21"/>
      <c r="JFQ141" s="21"/>
      <c r="JFR141" s="21"/>
      <c r="JFS141" s="21"/>
      <c r="JFT141" s="21"/>
      <c r="JFU141" s="21"/>
      <c r="JFV141" s="21"/>
      <c r="JFW141" s="21"/>
      <c r="JFX141" s="21"/>
      <c r="JFY141" s="21"/>
      <c r="JFZ141" s="21"/>
      <c r="JGA141" s="21"/>
      <c r="JGB141" s="21"/>
      <c r="JGC141" s="21"/>
      <c r="JGD141" s="21"/>
      <c r="JGE141" s="21"/>
      <c r="JGF141" s="21"/>
      <c r="JGG141" s="21"/>
      <c r="JGH141" s="21"/>
      <c r="JGI141" s="21"/>
      <c r="JGJ141" s="21"/>
      <c r="JGK141" s="21"/>
      <c r="JGL141" s="21"/>
      <c r="JGM141" s="21"/>
      <c r="JGN141" s="21"/>
      <c r="JGO141" s="21"/>
      <c r="JGP141" s="21"/>
      <c r="JGQ141" s="21"/>
      <c r="JGR141" s="21"/>
      <c r="JGS141" s="21"/>
      <c r="JGT141" s="21"/>
      <c r="JGU141" s="21"/>
      <c r="JGV141" s="21"/>
      <c r="JGW141" s="21"/>
      <c r="JGX141" s="21"/>
      <c r="JGY141" s="21"/>
      <c r="JGZ141" s="21"/>
      <c r="JHA141" s="21"/>
      <c r="JHB141" s="21"/>
      <c r="JHC141" s="21"/>
      <c r="JHD141" s="21"/>
      <c r="JHE141" s="21"/>
      <c r="JHF141" s="21"/>
      <c r="JHG141" s="21"/>
      <c r="JHH141" s="21"/>
      <c r="JHI141" s="21"/>
      <c r="JHJ141" s="21"/>
      <c r="JHK141" s="21"/>
      <c r="JHL141" s="21"/>
      <c r="JHM141" s="21"/>
      <c r="JHN141" s="21"/>
      <c r="JHO141" s="21"/>
      <c r="JHP141" s="21"/>
      <c r="JHQ141" s="21"/>
      <c r="JHR141" s="21"/>
      <c r="JHS141" s="21"/>
      <c r="JHT141" s="21"/>
      <c r="JHU141" s="21"/>
      <c r="JHV141" s="21"/>
      <c r="JHW141" s="21"/>
      <c r="JHX141" s="21"/>
      <c r="JHY141" s="21"/>
      <c r="JHZ141" s="21"/>
      <c r="JIA141" s="21"/>
      <c r="JIB141" s="21"/>
      <c r="JIC141" s="21"/>
      <c r="JID141" s="21"/>
      <c r="JIE141" s="21"/>
      <c r="JIF141" s="21"/>
      <c r="JIG141" s="21"/>
      <c r="JIH141" s="21"/>
      <c r="JII141" s="21"/>
      <c r="JIJ141" s="21"/>
      <c r="JIK141" s="21"/>
      <c r="JIL141" s="21"/>
      <c r="JIM141" s="21"/>
      <c r="JIN141" s="21"/>
      <c r="JIO141" s="21"/>
      <c r="JIP141" s="21"/>
      <c r="JIQ141" s="21"/>
      <c r="JIR141" s="21"/>
      <c r="JIS141" s="21"/>
      <c r="JIT141" s="21"/>
      <c r="JIU141" s="21"/>
      <c r="JIV141" s="21"/>
      <c r="JIW141" s="21"/>
      <c r="JIX141" s="21"/>
      <c r="JIY141" s="21"/>
      <c r="JIZ141" s="21"/>
      <c r="JJA141" s="21"/>
      <c r="JJB141" s="21"/>
      <c r="JJC141" s="21"/>
      <c r="JJD141" s="21"/>
      <c r="JJE141" s="21"/>
      <c r="JJF141" s="21"/>
      <c r="JJG141" s="21"/>
      <c r="JJH141" s="21"/>
      <c r="JJI141" s="21"/>
      <c r="JJJ141" s="21"/>
      <c r="JJK141" s="21"/>
      <c r="JJL141" s="21"/>
      <c r="JJM141" s="21"/>
      <c r="JJN141" s="21"/>
      <c r="JJO141" s="21"/>
      <c r="JJP141" s="21"/>
      <c r="JJQ141" s="21"/>
      <c r="JJR141" s="21"/>
      <c r="JJS141" s="21"/>
      <c r="JJT141" s="21"/>
      <c r="JJU141" s="21"/>
      <c r="JJV141" s="21"/>
      <c r="JJW141" s="21"/>
      <c r="JJX141" s="21"/>
      <c r="JJY141" s="21"/>
      <c r="JJZ141" s="21"/>
      <c r="JKA141" s="21"/>
      <c r="JKB141" s="21"/>
      <c r="JKC141" s="21"/>
      <c r="JKD141" s="21"/>
      <c r="JKE141" s="21"/>
      <c r="JKF141" s="21"/>
      <c r="JKG141" s="21"/>
      <c r="JKH141" s="21"/>
      <c r="JKI141" s="21"/>
      <c r="JKJ141" s="21"/>
      <c r="JKK141" s="21"/>
      <c r="JKL141" s="21"/>
      <c r="JKM141" s="21"/>
      <c r="JKN141" s="21"/>
      <c r="JKO141" s="21"/>
      <c r="JKP141" s="21"/>
      <c r="JKQ141" s="21"/>
      <c r="JKR141" s="21"/>
      <c r="JKS141" s="21"/>
      <c r="JKT141" s="21"/>
      <c r="JKU141" s="21"/>
      <c r="JKV141" s="21"/>
      <c r="JKW141" s="21"/>
      <c r="JKX141" s="21"/>
      <c r="JKY141" s="21"/>
      <c r="JKZ141" s="21"/>
      <c r="JLA141" s="21"/>
      <c r="JLB141" s="21"/>
      <c r="JLC141" s="21"/>
      <c r="JLD141" s="21"/>
      <c r="JLE141" s="21"/>
      <c r="JLF141" s="21"/>
      <c r="JLG141" s="21"/>
      <c r="JLH141" s="21"/>
      <c r="JLI141" s="21"/>
      <c r="JLJ141" s="21"/>
      <c r="JLK141" s="21"/>
      <c r="JLL141" s="21"/>
      <c r="JLM141" s="21"/>
      <c r="JLN141" s="21"/>
      <c r="JLO141" s="21"/>
      <c r="JLP141" s="21"/>
      <c r="JLQ141" s="21"/>
      <c r="JLR141" s="21"/>
      <c r="JLS141" s="21"/>
      <c r="JLT141" s="21"/>
      <c r="JLU141" s="21"/>
      <c r="JLV141" s="21"/>
      <c r="JLW141" s="21"/>
      <c r="JLX141" s="21"/>
      <c r="JLY141" s="21"/>
      <c r="JLZ141" s="21"/>
      <c r="JMA141" s="21"/>
      <c r="JMB141" s="21"/>
      <c r="JMC141" s="21"/>
      <c r="JMD141" s="21"/>
      <c r="JME141" s="21"/>
      <c r="JMF141" s="21"/>
      <c r="JMG141" s="21"/>
      <c r="JMH141" s="21"/>
      <c r="JMI141" s="21"/>
      <c r="JMJ141" s="21"/>
      <c r="JMK141" s="21"/>
      <c r="JML141" s="21"/>
      <c r="JMM141" s="21"/>
      <c r="JMN141" s="21"/>
      <c r="JMO141" s="21"/>
      <c r="JMP141" s="21"/>
      <c r="JMQ141" s="21"/>
      <c r="JMR141" s="21"/>
      <c r="JMS141" s="21"/>
      <c r="JMT141" s="21"/>
      <c r="JMU141" s="21"/>
      <c r="JMV141" s="21"/>
      <c r="JMW141" s="21"/>
      <c r="JMX141" s="21"/>
      <c r="JMY141" s="21"/>
      <c r="JMZ141" s="21"/>
      <c r="JNA141" s="21"/>
      <c r="JNB141" s="21"/>
      <c r="JNC141" s="21"/>
      <c r="JND141" s="21"/>
      <c r="JNE141" s="21"/>
      <c r="JNF141" s="21"/>
      <c r="JNG141" s="21"/>
      <c r="JNH141" s="21"/>
      <c r="JNI141" s="21"/>
      <c r="JNJ141" s="21"/>
      <c r="JNK141" s="21"/>
      <c r="JNL141" s="21"/>
      <c r="JNM141" s="21"/>
      <c r="JNN141" s="21"/>
      <c r="JNO141" s="21"/>
      <c r="JNP141" s="21"/>
      <c r="JNQ141" s="21"/>
      <c r="JNR141" s="21"/>
      <c r="JNS141" s="21"/>
      <c r="JNT141" s="21"/>
      <c r="JNU141" s="21"/>
      <c r="JNV141" s="21"/>
      <c r="JNW141" s="21"/>
      <c r="JNX141" s="21"/>
      <c r="JNY141" s="21"/>
      <c r="JNZ141" s="21"/>
      <c r="JOA141" s="21"/>
      <c r="JOB141" s="21"/>
      <c r="JOC141" s="21"/>
      <c r="JOD141" s="21"/>
      <c r="JOE141" s="21"/>
      <c r="JOF141" s="21"/>
      <c r="JOG141" s="21"/>
      <c r="JOH141" s="21"/>
      <c r="JOI141" s="21"/>
      <c r="JOJ141" s="21"/>
      <c r="JOK141" s="21"/>
      <c r="JOL141" s="21"/>
      <c r="JOM141" s="21"/>
      <c r="JON141" s="21"/>
      <c r="JOO141" s="21"/>
      <c r="JOP141" s="21"/>
      <c r="JOQ141" s="21"/>
      <c r="JOR141" s="21"/>
      <c r="JOS141" s="21"/>
      <c r="JOT141" s="21"/>
      <c r="JOU141" s="21"/>
      <c r="JOV141" s="21"/>
      <c r="JOW141" s="21"/>
      <c r="JOX141" s="21"/>
      <c r="JOY141" s="21"/>
      <c r="JOZ141" s="21"/>
      <c r="JPA141" s="21"/>
      <c r="JPB141" s="21"/>
      <c r="JPC141" s="21"/>
      <c r="JPD141" s="21"/>
      <c r="JPE141" s="21"/>
      <c r="JPF141" s="21"/>
      <c r="JPG141" s="21"/>
      <c r="JPH141" s="21"/>
      <c r="JPI141" s="21"/>
      <c r="JPJ141" s="21"/>
      <c r="JPK141" s="21"/>
      <c r="JPL141" s="21"/>
      <c r="JPM141" s="21"/>
      <c r="JPN141" s="21"/>
      <c r="JPO141" s="21"/>
      <c r="JPP141" s="21"/>
      <c r="JPQ141" s="21"/>
      <c r="JPR141" s="21"/>
      <c r="JPS141" s="21"/>
      <c r="JPT141" s="21"/>
      <c r="JPU141" s="21"/>
      <c r="JPV141" s="21"/>
      <c r="JPW141" s="21"/>
      <c r="JPX141" s="21"/>
      <c r="JPY141" s="21"/>
      <c r="JPZ141" s="21"/>
      <c r="JQA141" s="21"/>
      <c r="JQB141" s="21"/>
      <c r="JQC141" s="21"/>
      <c r="JQD141" s="21"/>
      <c r="JQE141" s="21"/>
      <c r="JQF141" s="21"/>
      <c r="JQG141" s="21"/>
      <c r="JQH141" s="21"/>
      <c r="JQI141" s="21"/>
      <c r="JQJ141" s="21"/>
      <c r="JQK141" s="21"/>
      <c r="JQL141" s="21"/>
      <c r="JQM141" s="21"/>
      <c r="JQN141" s="21"/>
      <c r="JQO141" s="21"/>
      <c r="JQP141" s="21"/>
      <c r="JQQ141" s="21"/>
      <c r="JQR141" s="21"/>
      <c r="JQS141" s="21"/>
      <c r="JQT141" s="21"/>
      <c r="JQU141" s="21"/>
      <c r="JQV141" s="21"/>
      <c r="JQW141" s="21"/>
      <c r="JQX141" s="21"/>
      <c r="JQY141" s="21"/>
      <c r="JQZ141" s="21"/>
      <c r="JRA141" s="21"/>
      <c r="JRB141" s="21"/>
      <c r="JRC141" s="21"/>
      <c r="JRD141" s="21"/>
      <c r="JRE141" s="21"/>
      <c r="JRF141" s="21"/>
      <c r="JRG141" s="21"/>
      <c r="JRH141" s="21"/>
      <c r="JRI141" s="21"/>
      <c r="JRJ141" s="21"/>
      <c r="JRK141" s="21"/>
      <c r="JRL141" s="21"/>
      <c r="JRM141" s="21"/>
      <c r="JRN141" s="21"/>
      <c r="JRO141" s="21"/>
      <c r="JRP141" s="21"/>
      <c r="JRQ141" s="21"/>
      <c r="JRR141" s="21"/>
      <c r="JRS141" s="21"/>
      <c r="JRT141" s="21"/>
      <c r="JRU141" s="21"/>
      <c r="JRV141" s="21"/>
      <c r="JRW141" s="21"/>
      <c r="JRX141" s="21"/>
      <c r="JRY141" s="21"/>
      <c r="JRZ141" s="21"/>
      <c r="JSA141" s="21"/>
      <c r="JSB141" s="21"/>
      <c r="JSC141" s="21"/>
      <c r="JSD141" s="21"/>
      <c r="JSE141" s="21"/>
      <c r="JSF141" s="21"/>
      <c r="JSG141" s="21"/>
      <c r="JSH141" s="21"/>
      <c r="JSI141" s="21"/>
      <c r="JSJ141" s="21"/>
      <c r="JSK141" s="21"/>
      <c r="JSL141" s="21"/>
      <c r="JSM141" s="21"/>
      <c r="JSN141" s="21"/>
      <c r="JSO141" s="21"/>
      <c r="JSP141" s="21"/>
      <c r="JSQ141" s="21"/>
      <c r="JSR141" s="21"/>
      <c r="JSS141" s="21"/>
      <c r="JST141" s="21"/>
      <c r="JSU141" s="21"/>
      <c r="JSV141" s="21"/>
      <c r="JSW141" s="21"/>
      <c r="JSX141" s="21"/>
      <c r="JSY141" s="21"/>
      <c r="JSZ141" s="21"/>
      <c r="JTA141" s="21"/>
      <c r="JTB141" s="21"/>
      <c r="JTC141" s="21"/>
      <c r="JTD141" s="21"/>
      <c r="JTE141" s="21"/>
      <c r="JTF141" s="21"/>
      <c r="JTG141" s="21"/>
      <c r="JTH141" s="21"/>
      <c r="JTI141" s="21"/>
      <c r="JTJ141" s="21"/>
      <c r="JTK141" s="21"/>
      <c r="JTL141" s="21"/>
      <c r="JTM141" s="21"/>
      <c r="JTN141" s="21"/>
      <c r="JTO141" s="21"/>
      <c r="JTP141" s="21"/>
      <c r="JTQ141" s="21"/>
      <c r="JTR141" s="21"/>
      <c r="JTS141" s="21"/>
      <c r="JTT141" s="21"/>
      <c r="JTU141" s="21"/>
      <c r="JTV141" s="21"/>
      <c r="JTW141" s="21"/>
      <c r="JTX141" s="21"/>
      <c r="JTY141" s="21"/>
      <c r="JTZ141" s="21"/>
      <c r="JUA141" s="21"/>
      <c r="JUB141" s="21"/>
      <c r="JUC141" s="21"/>
      <c r="JUD141" s="21"/>
      <c r="JUE141" s="21"/>
      <c r="JUF141" s="21"/>
      <c r="JUG141" s="21"/>
      <c r="JUH141" s="21"/>
      <c r="JUI141" s="21"/>
      <c r="JUJ141" s="21"/>
      <c r="JUK141" s="21"/>
      <c r="JUL141" s="21"/>
      <c r="JUM141" s="21"/>
      <c r="JUN141" s="21"/>
      <c r="JUO141" s="21"/>
      <c r="JUP141" s="21"/>
      <c r="JUQ141" s="21"/>
      <c r="JUR141" s="21"/>
      <c r="JUS141" s="21"/>
      <c r="JUT141" s="21"/>
      <c r="JUU141" s="21"/>
      <c r="JUV141" s="21"/>
      <c r="JUW141" s="21"/>
      <c r="JUX141" s="21"/>
      <c r="JUY141" s="21"/>
      <c r="JUZ141" s="21"/>
      <c r="JVA141" s="21"/>
      <c r="JVB141" s="21"/>
      <c r="JVC141" s="21"/>
      <c r="JVD141" s="21"/>
      <c r="JVE141" s="21"/>
      <c r="JVF141" s="21"/>
      <c r="JVG141" s="21"/>
      <c r="JVH141" s="21"/>
      <c r="JVI141" s="21"/>
      <c r="JVJ141" s="21"/>
      <c r="JVK141" s="21"/>
      <c r="JVL141" s="21"/>
      <c r="JVM141" s="21"/>
      <c r="JVN141" s="21"/>
      <c r="JVO141" s="21"/>
      <c r="JVP141" s="21"/>
      <c r="JVQ141" s="21"/>
      <c r="JVR141" s="21"/>
      <c r="JVS141" s="21"/>
      <c r="JVT141" s="21"/>
      <c r="JVU141" s="21"/>
      <c r="JVV141" s="21"/>
      <c r="JVW141" s="21"/>
      <c r="JVX141" s="21"/>
      <c r="JVY141" s="21"/>
      <c r="JVZ141" s="21"/>
      <c r="JWA141" s="21"/>
      <c r="JWB141" s="21"/>
      <c r="JWC141" s="21"/>
      <c r="JWD141" s="21"/>
      <c r="JWE141" s="21"/>
      <c r="JWF141" s="21"/>
      <c r="JWG141" s="21"/>
      <c r="JWH141" s="21"/>
      <c r="JWI141" s="21"/>
      <c r="JWJ141" s="21"/>
      <c r="JWK141" s="21"/>
      <c r="JWL141" s="21"/>
      <c r="JWM141" s="21"/>
      <c r="JWN141" s="21"/>
      <c r="JWO141" s="21"/>
      <c r="JWP141" s="21"/>
      <c r="JWQ141" s="21"/>
      <c r="JWR141" s="21"/>
      <c r="JWS141" s="21"/>
      <c r="JWT141" s="21"/>
      <c r="JWU141" s="21"/>
      <c r="JWV141" s="21"/>
      <c r="JWW141" s="21"/>
      <c r="JWX141" s="21"/>
      <c r="JWY141" s="21"/>
      <c r="JWZ141" s="21"/>
      <c r="JXA141" s="21"/>
      <c r="JXB141" s="21"/>
      <c r="JXC141" s="21"/>
      <c r="JXD141" s="21"/>
      <c r="JXE141" s="21"/>
      <c r="JXF141" s="21"/>
      <c r="JXG141" s="21"/>
      <c r="JXH141" s="21"/>
      <c r="JXI141" s="21"/>
      <c r="JXJ141" s="21"/>
      <c r="JXK141" s="21"/>
      <c r="JXL141" s="21"/>
      <c r="JXM141" s="21"/>
      <c r="JXN141" s="21"/>
      <c r="JXO141" s="21"/>
      <c r="JXP141" s="21"/>
      <c r="JXQ141" s="21"/>
      <c r="JXR141" s="21"/>
      <c r="JXS141" s="21"/>
      <c r="JXT141" s="21"/>
      <c r="JXU141" s="21"/>
      <c r="JXV141" s="21"/>
      <c r="JXW141" s="21"/>
      <c r="JXX141" s="21"/>
      <c r="JXY141" s="21"/>
      <c r="JXZ141" s="21"/>
      <c r="JYA141" s="21"/>
      <c r="JYB141" s="21"/>
      <c r="JYC141" s="21"/>
      <c r="JYD141" s="21"/>
      <c r="JYE141" s="21"/>
      <c r="JYF141" s="21"/>
      <c r="JYG141" s="21"/>
      <c r="JYH141" s="21"/>
      <c r="JYI141" s="21"/>
      <c r="JYJ141" s="21"/>
      <c r="JYK141" s="21"/>
      <c r="JYL141" s="21"/>
      <c r="JYM141" s="21"/>
      <c r="JYN141" s="21"/>
      <c r="JYO141" s="21"/>
      <c r="JYP141" s="21"/>
      <c r="JYQ141" s="21"/>
      <c r="JYR141" s="21"/>
      <c r="JYS141" s="21"/>
      <c r="JYT141" s="21"/>
      <c r="JYU141" s="21"/>
      <c r="JYV141" s="21"/>
      <c r="JYW141" s="21"/>
      <c r="JYX141" s="21"/>
      <c r="JYY141" s="21"/>
      <c r="JYZ141" s="21"/>
      <c r="JZA141" s="21"/>
      <c r="JZB141" s="21"/>
      <c r="JZC141" s="21"/>
      <c r="JZD141" s="21"/>
      <c r="JZE141" s="21"/>
      <c r="JZF141" s="21"/>
      <c r="JZG141" s="21"/>
      <c r="JZH141" s="21"/>
      <c r="JZI141" s="21"/>
      <c r="JZJ141" s="21"/>
      <c r="JZK141" s="21"/>
      <c r="JZL141" s="21"/>
      <c r="JZM141" s="21"/>
      <c r="JZN141" s="21"/>
      <c r="JZO141" s="21"/>
      <c r="JZP141" s="21"/>
      <c r="JZQ141" s="21"/>
      <c r="JZR141" s="21"/>
      <c r="JZS141" s="21"/>
      <c r="JZT141" s="21"/>
      <c r="JZU141" s="21"/>
      <c r="JZV141" s="21"/>
      <c r="JZW141" s="21"/>
      <c r="JZX141" s="21"/>
      <c r="JZY141" s="21"/>
      <c r="JZZ141" s="21"/>
      <c r="KAA141" s="21"/>
      <c r="KAB141" s="21"/>
      <c r="KAC141" s="21"/>
      <c r="KAD141" s="21"/>
      <c r="KAE141" s="21"/>
      <c r="KAF141" s="21"/>
      <c r="KAG141" s="21"/>
      <c r="KAH141" s="21"/>
      <c r="KAI141" s="21"/>
      <c r="KAJ141" s="21"/>
      <c r="KAK141" s="21"/>
      <c r="KAL141" s="21"/>
      <c r="KAM141" s="21"/>
      <c r="KAN141" s="21"/>
      <c r="KAO141" s="21"/>
      <c r="KAP141" s="21"/>
      <c r="KAQ141" s="21"/>
      <c r="KAR141" s="21"/>
      <c r="KAS141" s="21"/>
      <c r="KAT141" s="21"/>
      <c r="KAU141" s="21"/>
      <c r="KAV141" s="21"/>
      <c r="KAW141" s="21"/>
      <c r="KAX141" s="21"/>
      <c r="KAY141" s="21"/>
      <c r="KAZ141" s="21"/>
      <c r="KBA141" s="21"/>
      <c r="KBB141" s="21"/>
      <c r="KBC141" s="21"/>
      <c r="KBD141" s="21"/>
      <c r="KBE141" s="21"/>
      <c r="KBF141" s="21"/>
      <c r="KBG141" s="21"/>
      <c r="KBH141" s="21"/>
      <c r="KBI141" s="21"/>
      <c r="KBJ141" s="21"/>
      <c r="KBK141" s="21"/>
      <c r="KBL141" s="21"/>
      <c r="KBM141" s="21"/>
      <c r="KBN141" s="21"/>
      <c r="KBO141" s="21"/>
      <c r="KBP141" s="21"/>
      <c r="KBQ141" s="21"/>
      <c r="KBR141" s="21"/>
      <c r="KBS141" s="21"/>
      <c r="KBT141" s="21"/>
      <c r="KBU141" s="21"/>
      <c r="KBV141" s="21"/>
      <c r="KBW141" s="21"/>
      <c r="KBX141" s="21"/>
      <c r="KBY141" s="21"/>
      <c r="KBZ141" s="21"/>
      <c r="KCA141" s="21"/>
      <c r="KCB141" s="21"/>
      <c r="KCC141" s="21"/>
      <c r="KCD141" s="21"/>
      <c r="KCE141" s="21"/>
      <c r="KCF141" s="21"/>
      <c r="KCG141" s="21"/>
      <c r="KCH141" s="21"/>
      <c r="KCI141" s="21"/>
      <c r="KCJ141" s="21"/>
      <c r="KCK141" s="21"/>
      <c r="KCL141" s="21"/>
      <c r="KCM141" s="21"/>
      <c r="KCN141" s="21"/>
      <c r="KCO141" s="21"/>
      <c r="KCP141" s="21"/>
      <c r="KCQ141" s="21"/>
      <c r="KCR141" s="21"/>
      <c r="KCS141" s="21"/>
      <c r="KCT141" s="21"/>
      <c r="KCU141" s="21"/>
      <c r="KCV141" s="21"/>
      <c r="KCW141" s="21"/>
      <c r="KCX141" s="21"/>
      <c r="KCY141" s="21"/>
      <c r="KCZ141" s="21"/>
      <c r="KDA141" s="21"/>
      <c r="KDB141" s="21"/>
      <c r="KDC141" s="21"/>
      <c r="KDD141" s="21"/>
      <c r="KDE141" s="21"/>
      <c r="KDF141" s="21"/>
      <c r="KDG141" s="21"/>
      <c r="KDH141" s="21"/>
      <c r="KDI141" s="21"/>
      <c r="KDJ141" s="21"/>
      <c r="KDK141" s="21"/>
      <c r="KDL141" s="21"/>
      <c r="KDM141" s="21"/>
      <c r="KDN141" s="21"/>
      <c r="KDO141" s="21"/>
      <c r="KDP141" s="21"/>
      <c r="KDQ141" s="21"/>
      <c r="KDR141" s="21"/>
      <c r="KDS141" s="21"/>
      <c r="KDT141" s="21"/>
      <c r="KDU141" s="21"/>
      <c r="KDV141" s="21"/>
      <c r="KDW141" s="21"/>
      <c r="KDX141" s="21"/>
      <c r="KDY141" s="21"/>
      <c r="KDZ141" s="21"/>
      <c r="KEA141" s="21"/>
      <c r="KEB141" s="21"/>
      <c r="KEC141" s="21"/>
      <c r="KED141" s="21"/>
      <c r="KEE141" s="21"/>
      <c r="KEF141" s="21"/>
      <c r="KEG141" s="21"/>
      <c r="KEH141" s="21"/>
      <c r="KEI141" s="21"/>
      <c r="KEJ141" s="21"/>
      <c r="KEK141" s="21"/>
      <c r="KEL141" s="21"/>
      <c r="KEM141" s="21"/>
      <c r="KEN141" s="21"/>
      <c r="KEO141" s="21"/>
      <c r="KEP141" s="21"/>
      <c r="KEQ141" s="21"/>
      <c r="KER141" s="21"/>
      <c r="KES141" s="21"/>
      <c r="KET141" s="21"/>
      <c r="KEU141" s="21"/>
      <c r="KEV141" s="21"/>
      <c r="KEW141" s="21"/>
      <c r="KEX141" s="21"/>
      <c r="KEY141" s="21"/>
      <c r="KEZ141" s="21"/>
      <c r="KFA141" s="21"/>
      <c r="KFB141" s="21"/>
      <c r="KFC141" s="21"/>
      <c r="KFD141" s="21"/>
      <c r="KFE141" s="21"/>
      <c r="KFF141" s="21"/>
      <c r="KFG141" s="21"/>
      <c r="KFH141" s="21"/>
      <c r="KFI141" s="21"/>
      <c r="KFJ141" s="21"/>
      <c r="KFK141" s="21"/>
      <c r="KFL141" s="21"/>
      <c r="KFM141" s="21"/>
      <c r="KFN141" s="21"/>
      <c r="KFO141" s="21"/>
      <c r="KFP141" s="21"/>
      <c r="KFQ141" s="21"/>
      <c r="KFR141" s="21"/>
      <c r="KFS141" s="21"/>
      <c r="KFT141" s="21"/>
      <c r="KFU141" s="21"/>
      <c r="KFV141" s="21"/>
      <c r="KFW141" s="21"/>
      <c r="KFX141" s="21"/>
      <c r="KFY141" s="21"/>
      <c r="KFZ141" s="21"/>
      <c r="KGA141" s="21"/>
      <c r="KGB141" s="21"/>
      <c r="KGC141" s="21"/>
      <c r="KGD141" s="21"/>
      <c r="KGE141" s="21"/>
      <c r="KGF141" s="21"/>
      <c r="KGG141" s="21"/>
      <c r="KGH141" s="21"/>
      <c r="KGI141" s="21"/>
      <c r="KGJ141" s="21"/>
      <c r="KGK141" s="21"/>
      <c r="KGL141" s="21"/>
      <c r="KGM141" s="21"/>
      <c r="KGN141" s="21"/>
      <c r="KGO141" s="21"/>
      <c r="KGP141" s="21"/>
      <c r="KGQ141" s="21"/>
      <c r="KGR141" s="21"/>
      <c r="KGS141" s="21"/>
      <c r="KGT141" s="21"/>
      <c r="KGU141" s="21"/>
      <c r="KGV141" s="21"/>
      <c r="KGW141" s="21"/>
      <c r="KGX141" s="21"/>
      <c r="KGY141" s="21"/>
      <c r="KGZ141" s="21"/>
      <c r="KHA141" s="21"/>
      <c r="KHB141" s="21"/>
      <c r="KHC141" s="21"/>
      <c r="KHD141" s="21"/>
      <c r="KHE141" s="21"/>
      <c r="KHF141" s="21"/>
      <c r="KHG141" s="21"/>
      <c r="KHH141" s="21"/>
      <c r="KHI141" s="21"/>
      <c r="KHJ141" s="21"/>
      <c r="KHK141" s="21"/>
      <c r="KHL141" s="21"/>
      <c r="KHM141" s="21"/>
      <c r="KHN141" s="21"/>
      <c r="KHO141" s="21"/>
      <c r="KHP141" s="21"/>
      <c r="KHQ141" s="21"/>
      <c r="KHR141" s="21"/>
      <c r="KHS141" s="21"/>
      <c r="KHT141" s="21"/>
      <c r="KHU141" s="21"/>
      <c r="KHV141" s="21"/>
      <c r="KHW141" s="21"/>
      <c r="KHX141" s="21"/>
      <c r="KHY141" s="21"/>
      <c r="KHZ141" s="21"/>
      <c r="KIA141" s="21"/>
      <c r="KIB141" s="21"/>
      <c r="KIC141" s="21"/>
      <c r="KID141" s="21"/>
      <c r="KIE141" s="21"/>
      <c r="KIF141" s="21"/>
      <c r="KIG141" s="21"/>
      <c r="KIH141" s="21"/>
      <c r="KII141" s="21"/>
      <c r="KIJ141" s="21"/>
      <c r="KIK141" s="21"/>
      <c r="KIL141" s="21"/>
      <c r="KIM141" s="21"/>
      <c r="KIN141" s="21"/>
      <c r="KIO141" s="21"/>
      <c r="KIP141" s="21"/>
      <c r="KIQ141" s="21"/>
      <c r="KIR141" s="21"/>
      <c r="KIS141" s="21"/>
      <c r="KIT141" s="21"/>
      <c r="KIU141" s="21"/>
      <c r="KIV141" s="21"/>
      <c r="KIW141" s="21"/>
      <c r="KIX141" s="21"/>
      <c r="KIY141" s="21"/>
      <c r="KIZ141" s="21"/>
      <c r="KJA141" s="21"/>
      <c r="KJB141" s="21"/>
      <c r="KJC141" s="21"/>
      <c r="KJD141" s="21"/>
      <c r="KJE141" s="21"/>
      <c r="KJF141" s="21"/>
      <c r="KJG141" s="21"/>
      <c r="KJH141" s="21"/>
      <c r="KJI141" s="21"/>
      <c r="KJJ141" s="21"/>
      <c r="KJK141" s="21"/>
      <c r="KJL141" s="21"/>
      <c r="KJM141" s="21"/>
      <c r="KJN141" s="21"/>
      <c r="KJO141" s="21"/>
      <c r="KJP141" s="21"/>
      <c r="KJQ141" s="21"/>
      <c r="KJR141" s="21"/>
      <c r="KJS141" s="21"/>
      <c r="KJT141" s="21"/>
      <c r="KJU141" s="21"/>
      <c r="KJV141" s="21"/>
      <c r="KJW141" s="21"/>
      <c r="KJX141" s="21"/>
      <c r="KJY141" s="21"/>
      <c r="KJZ141" s="21"/>
      <c r="KKA141" s="21"/>
      <c r="KKB141" s="21"/>
      <c r="KKC141" s="21"/>
      <c r="KKD141" s="21"/>
      <c r="KKE141" s="21"/>
      <c r="KKF141" s="21"/>
      <c r="KKG141" s="21"/>
      <c r="KKH141" s="21"/>
      <c r="KKI141" s="21"/>
      <c r="KKJ141" s="21"/>
      <c r="KKK141" s="21"/>
      <c r="KKL141" s="21"/>
      <c r="KKM141" s="21"/>
      <c r="KKN141" s="21"/>
      <c r="KKO141" s="21"/>
      <c r="KKP141" s="21"/>
      <c r="KKQ141" s="21"/>
      <c r="KKR141" s="21"/>
      <c r="KKS141" s="21"/>
      <c r="KKT141" s="21"/>
      <c r="KKU141" s="21"/>
      <c r="KKV141" s="21"/>
      <c r="KKW141" s="21"/>
      <c r="KKX141" s="21"/>
      <c r="KKY141" s="21"/>
      <c r="KKZ141" s="21"/>
      <c r="KLA141" s="21"/>
      <c r="KLB141" s="21"/>
      <c r="KLC141" s="21"/>
      <c r="KLD141" s="21"/>
      <c r="KLE141" s="21"/>
      <c r="KLF141" s="21"/>
      <c r="KLG141" s="21"/>
      <c r="KLH141" s="21"/>
      <c r="KLI141" s="21"/>
      <c r="KLJ141" s="21"/>
      <c r="KLK141" s="21"/>
      <c r="KLL141" s="21"/>
      <c r="KLM141" s="21"/>
      <c r="KLN141" s="21"/>
      <c r="KLO141" s="21"/>
      <c r="KLP141" s="21"/>
      <c r="KLQ141" s="21"/>
      <c r="KLR141" s="21"/>
      <c r="KLS141" s="21"/>
      <c r="KLT141" s="21"/>
      <c r="KLU141" s="21"/>
      <c r="KLV141" s="21"/>
      <c r="KLW141" s="21"/>
      <c r="KLX141" s="21"/>
      <c r="KLY141" s="21"/>
      <c r="KLZ141" s="21"/>
      <c r="KMA141" s="21"/>
      <c r="KMB141" s="21"/>
      <c r="KMC141" s="21"/>
      <c r="KMD141" s="21"/>
      <c r="KME141" s="21"/>
      <c r="KMF141" s="21"/>
      <c r="KMG141" s="21"/>
      <c r="KMH141" s="21"/>
      <c r="KMI141" s="21"/>
      <c r="KMJ141" s="21"/>
      <c r="KMK141" s="21"/>
      <c r="KML141" s="21"/>
      <c r="KMM141" s="21"/>
      <c r="KMN141" s="21"/>
      <c r="KMO141" s="21"/>
      <c r="KMP141" s="21"/>
      <c r="KMQ141" s="21"/>
      <c r="KMR141" s="21"/>
      <c r="KMS141" s="21"/>
      <c r="KMT141" s="21"/>
      <c r="KMU141" s="21"/>
      <c r="KMV141" s="21"/>
      <c r="KMW141" s="21"/>
      <c r="KMX141" s="21"/>
      <c r="KMY141" s="21"/>
      <c r="KMZ141" s="21"/>
      <c r="KNA141" s="21"/>
      <c r="KNB141" s="21"/>
      <c r="KNC141" s="21"/>
      <c r="KND141" s="21"/>
      <c r="KNE141" s="21"/>
      <c r="KNF141" s="21"/>
      <c r="KNG141" s="21"/>
      <c r="KNH141" s="21"/>
      <c r="KNI141" s="21"/>
      <c r="KNJ141" s="21"/>
      <c r="KNK141" s="21"/>
      <c r="KNL141" s="21"/>
      <c r="KNM141" s="21"/>
      <c r="KNN141" s="21"/>
      <c r="KNO141" s="21"/>
      <c r="KNP141" s="21"/>
      <c r="KNQ141" s="21"/>
      <c r="KNR141" s="21"/>
      <c r="KNS141" s="21"/>
      <c r="KNT141" s="21"/>
      <c r="KNU141" s="21"/>
      <c r="KNV141" s="21"/>
      <c r="KNW141" s="21"/>
      <c r="KNX141" s="21"/>
      <c r="KNY141" s="21"/>
      <c r="KNZ141" s="21"/>
      <c r="KOA141" s="21"/>
      <c r="KOB141" s="21"/>
      <c r="KOC141" s="21"/>
      <c r="KOD141" s="21"/>
      <c r="KOE141" s="21"/>
      <c r="KOF141" s="21"/>
      <c r="KOG141" s="21"/>
      <c r="KOH141" s="21"/>
      <c r="KOI141" s="21"/>
      <c r="KOJ141" s="21"/>
      <c r="KOK141" s="21"/>
      <c r="KOL141" s="21"/>
      <c r="KOM141" s="21"/>
      <c r="KON141" s="21"/>
      <c r="KOO141" s="21"/>
      <c r="KOP141" s="21"/>
      <c r="KOQ141" s="21"/>
      <c r="KOR141" s="21"/>
      <c r="KOS141" s="21"/>
      <c r="KOT141" s="21"/>
      <c r="KOU141" s="21"/>
      <c r="KOV141" s="21"/>
      <c r="KOW141" s="21"/>
      <c r="KOX141" s="21"/>
      <c r="KOY141" s="21"/>
      <c r="KOZ141" s="21"/>
      <c r="KPA141" s="21"/>
      <c r="KPB141" s="21"/>
      <c r="KPC141" s="21"/>
      <c r="KPD141" s="21"/>
      <c r="KPE141" s="21"/>
      <c r="KPF141" s="21"/>
      <c r="KPG141" s="21"/>
      <c r="KPH141" s="21"/>
      <c r="KPI141" s="21"/>
      <c r="KPJ141" s="21"/>
      <c r="KPK141" s="21"/>
      <c r="KPL141" s="21"/>
      <c r="KPM141" s="21"/>
      <c r="KPN141" s="21"/>
      <c r="KPO141" s="21"/>
      <c r="KPP141" s="21"/>
      <c r="KPQ141" s="21"/>
      <c r="KPR141" s="21"/>
      <c r="KPS141" s="21"/>
      <c r="KPT141" s="21"/>
      <c r="KPU141" s="21"/>
      <c r="KPV141" s="21"/>
      <c r="KPW141" s="21"/>
      <c r="KPX141" s="21"/>
      <c r="KPY141" s="21"/>
      <c r="KPZ141" s="21"/>
      <c r="KQA141" s="21"/>
      <c r="KQB141" s="21"/>
      <c r="KQC141" s="21"/>
      <c r="KQD141" s="21"/>
      <c r="KQE141" s="21"/>
      <c r="KQF141" s="21"/>
      <c r="KQG141" s="21"/>
      <c r="KQH141" s="21"/>
      <c r="KQI141" s="21"/>
      <c r="KQJ141" s="21"/>
      <c r="KQK141" s="21"/>
      <c r="KQL141" s="21"/>
      <c r="KQM141" s="21"/>
      <c r="KQN141" s="21"/>
      <c r="KQO141" s="21"/>
      <c r="KQP141" s="21"/>
      <c r="KQQ141" s="21"/>
      <c r="KQR141" s="21"/>
      <c r="KQS141" s="21"/>
      <c r="KQT141" s="21"/>
      <c r="KQU141" s="21"/>
      <c r="KQV141" s="21"/>
      <c r="KQW141" s="21"/>
      <c r="KQX141" s="21"/>
      <c r="KQY141" s="21"/>
      <c r="KQZ141" s="21"/>
      <c r="KRA141" s="21"/>
      <c r="KRB141" s="21"/>
      <c r="KRC141" s="21"/>
      <c r="KRD141" s="21"/>
      <c r="KRE141" s="21"/>
      <c r="KRF141" s="21"/>
      <c r="KRG141" s="21"/>
      <c r="KRH141" s="21"/>
      <c r="KRI141" s="21"/>
      <c r="KRJ141" s="21"/>
      <c r="KRK141" s="21"/>
      <c r="KRL141" s="21"/>
      <c r="KRM141" s="21"/>
      <c r="KRN141" s="21"/>
      <c r="KRO141" s="21"/>
      <c r="KRP141" s="21"/>
      <c r="KRQ141" s="21"/>
      <c r="KRR141" s="21"/>
      <c r="KRS141" s="21"/>
      <c r="KRT141" s="21"/>
      <c r="KRU141" s="21"/>
      <c r="KRV141" s="21"/>
      <c r="KRW141" s="21"/>
      <c r="KRX141" s="21"/>
      <c r="KRY141" s="21"/>
      <c r="KRZ141" s="21"/>
      <c r="KSA141" s="21"/>
      <c r="KSB141" s="21"/>
      <c r="KSC141" s="21"/>
      <c r="KSD141" s="21"/>
      <c r="KSE141" s="21"/>
      <c r="KSF141" s="21"/>
      <c r="KSG141" s="21"/>
      <c r="KSH141" s="21"/>
      <c r="KSI141" s="21"/>
      <c r="KSJ141" s="21"/>
      <c r="KSK141" s="21"/>
      <c r="KSL141" s="21"/>
      <c r="KSM141" s="21"/>
      <c r="KSN141" s="21"/>
      <c r="KSO141" s="21"/>
      <c r="KSP141" s="21"/>
      <c r="KSQ141" s="21"/>
      <c r="KSR141" s="21"/>
      <c r="KSS141" s="21"/>
      <c r="KST141" s="21"/>
      <c r="KSU141" s="21"/>
      <c r="KSV141" s="21"/>
      <c r="KSW141" s="21"/>
      <c r="KSX141" s="21"/>
      <c r="KSY141" s="21"/>
      <c r="KSZ141" s="21"/>
      <c r="KTA141" s="21"/>
      <c r="KTB141" s="21"/>
      <c r="KTC141" s="21"/>
      <c r="KTD141" s="21"/>
      <c r="KTE141" s="21"/>
      <c r="KTF141" s="21"/>
      <c r="KTG141" s="21"/>
      <c r="KTH141" s="21"/>
      <c r="KTI141" s="21"/>
      <c r="KTJ141" s="21"/>
      <c r="KTK141" s="21"/>
      <c r="KTL141" s="21"/>
      <c r="KTM141" s="21"/>
      <c r="KTN141" s="21"/>
      <c r="KTO141" s="21"/>
      <c r="KTP141" s="21"/>
      <c r="KTQ141" s="21"/>
      <c r="KTR141" s="21"/>
      <c r="KTS141" s="21"/>
      <c r="KTT141" s="21"/>
      <c r="KTU141" s="21"/>
      <c r="KTV141" s="21"/>
      <c r="KTW141" s="21"/>
      <c r="KTX141" s="21"/>
      <c r="KTY141" s="21"/>
      <c r="KTZ141" s="21"/>
      <c r="KUA141" s="21"/>
      <c r="KUB141" s="21"/>
      <c r="KUC141" s="21"/>
      <c r="KUD141" s="21"/>
      <c r="KUE141" s="21"/>
      <c r="KUF141" s="21"/>
      <c r="KUG141" s="21"/>
      <c r="KUH141" s="21"/>
      <c r="KUI141" s="21"/>
      <c r="KUJ141" s="21"/>
      <c r="KUK141" s="21"/>
      <c r="KUL141" s="21"/>
      <c r="KUM141" s="21"/>
      <c r="KUN141" s="21"/>
      <c r="KUO141" s="21"/>
      <c r="KUP141" s="21"/>
      <c r="KUQ141" s="21"/>
      <c r="KUR141" s="21"/>
      <c r="KUS141" s="21"/>
      <c r="KUT141" s="21"/>
      <c r="KUU141" s="21"/>
      <c r="KUV141" s="21"/>
      <c r="KUW141" s="21"/>
      <c r="KUX141" s="21"/>
      <c r="KUY141" s="21"/>
      <c r="KUZ141" s="21"/>
      <c r="KVA141" s="21"/>
      <c r="KVB141" s="21"/>
      <c r="KVC141" s="21"/>
      <c r="KVD141" s="21"/>
      <c r="KVE141" s="21"/>
      <c r="KVF141" s="21"/>
      <c r="KVG141" s="21"/>
      <c r="KVH141" s="21"/>
      <c r="KVI141" s="21"/>
      <c r="KVJ141" s="21"/>
      <c r="KVK141" s="21"/>
      <c r="KVL141" s="21"/>
      <c r="KVM141" s="21"/>
      <c r="KVN141" s="21"/>
      <c r="KVO141" s="21"/>
      <c r="KVP141" s="21"/>
      <c r="KVQ141" s="21"/>
      <c r="KVR141" s="21"/>
      <c r="KVS141" s="21"/>
      <c r="KVT141" s="21"/>
      <c r="KVU141" s="21"/>
      <c r="KVV141" s="21"/>
      <c r="KVW141" s="21"/>
      <c r="KVX141" s="21"/>
      <c r="KVY141" s="21"/>
      <c r="KVZ141" s="21"/>
      <c r="KWA141" s="21"/>
      <c r="KWB141" s="21"/>
      <c r="KWC141" s="21"/>
      <c r="KWD141" s="21"/>
      <c r="KWE141" s="21"/>
      <c r="KWF141" s="21"/>
      <c r="KWG141" s="21"/>
      <c r="KWH141" s="21"/>
      <c r="KWI141" s="21"/>
      <c r="KWJ141" s="21"/>
      <c r="KWK141" s="21"/>
      <c r="KWL141" s="21"/>
      <c r="KWM141" s="21"/>
      <c r="KWN141" s="21"/>
      <c r="KWO141" s="21"/>
      <c r="KWP141" s="21"/>
      <c r="KWQ141" s="21"/>
      <c r="KWR141" s="21"/>
      <c r="KWS141" s="21"/>
      <c r="KWT141" s="21"/>
      <c r="KWU141" s="21"/>
      <c r="KWV141" s="21"/>
      <c r="KWW141" s="21"/>
      <c r="KWX141" s="21"/>
      <c r="KWY141" s="21"/>
      <c r="KWZ141" s="21"/>
      <c r="KXA141" s="21"/>
      <c r="KXB141" s="21"/>
      <c r="KXC141" s="21"/>
      <c r="KXD141" s="21"/>
      <c r="KXE141" s="21"/>
      <c r="KXF141" s="21"/>
      <c r="KXG141" s="21"/>
      <c r="KXH141" s="21"/>
      <c r="KXI141" s="21"/>
      <c r="KXJ141" s="21"/>
      <c r="KXK141" s="21"/>
      <c r="KXL141" s="21"/>
      <c r="KXM141" s="21"/>
      <c r="KXN141" s="21"/>
      <c r="KXO141" s="21"/>
      <c r="KXP141" s="21"/>
      <c r="KXQ141" s="21"/>
      <c r="KXR141" s="21"/>
      <c r="KXS141" s="21"/>
      <c r="KXT141" s="21"/>
      <c r="KXU141" s="21"/>
      <c r="KXV141" s="21"/>
      <c r="KXW141" s="21"/>
      <c r="KXX141" s="21"/>
      <c r="KXY141" s="21"/>
      <c r="KXZ141" s="21"/>
      <c r="KYA141" s="21"/>
      <c r="KYB141" s="21"/>
      <c r="KYC141" s="21"/>
      <c r="KYD141" s="21"/>
      <c r="KYE141" s="21"/>
      <c r="KYF141" s="21"/>
      <c r="KYG141" s="21"/>
      <c r="KYH141" s="21"/>
      <c r="KYI141" s="21"/>
      <c r="KYJ141" s="21"/>
      <c r="KYK141" s="21"/>
      <c r="KYL141" s="21"/>
      <c r="KYM141" s="21"/>
      <c r="KYN141" s="21"/>
      <c r="KYO141" s="21"/>
      <c r="KYP141" s="21"/>
      <c r="KYQ141" s="21"/>
      <c r="KYR141" s="21"/>
      <c r="KYS141" s="21"/>
      <c r="KYT141" s="21"/>
      <c r="KYU141" s="21"/>
      <c r="KYV141" s="21"/>
      <c r="KYW141" s="21"/>
      <c r="KYX141" s="21"/>
      <c r="KYY141" s="21"/>
      <c r="KYZ141" s="21"/>
      <c r="KZA141" s="21"/>
      <c r="KZB141" s="21"/>
      <c r="KZC141" s="21"/>
      <c r="KZD141" s="21"/>
      <c r="KZE141" s="21"/>
      <c r="KZF141" s="21"/>
      <c r="KZG141" s="21"/>
      <c r="KZH141" s="21"/>
      <c r="KZI141" s="21"/>
      <c r="KZJ141" s="21"/>
      <c r="KZK141" s="21"/>
      <c r="KZL141" s="21"/>
      <c r="KZM141" s="21"/>
      <c r="KZN141" s="21"/>
      <c r="KZO141" s="21"/>
      <c r="KZP141" s="21"/>
      <c r="KZQ141" s="21"/>
      <c r="KZR141" s="21"/>
      <c r="KZS141" s="21"/>
      <c r="KZT141" s="21"/>
      <c r="KZU141" s="21"/>
      <c r="KZV141" s="21"/>
      <c r="KZW141" s="21"/>
      <c r="KZX141" s="21"/>
      <c r="KZY141" s="21"/>
      <c r="KZZ141" s="21"/>
      <c r="LAA141" s="21"/>
      <c r="LAB141" s="21"/>
      <c r="LAC141" s="21"/>
      <c r="LAD141" s="21"/>
      <c r="LAE141" s="21"/>
      <c r="LAF141" s="21"/>
      <c r="LAG141" s="21"/>
      <c r="LAH141" s="21"/>
      <c r="LAI141" s="21"/>
      <c r="LAJ141" s="21"/>
      <c r="LAK141" s="21"/>
      <c r="LAL141" s="21"/>
      <c r="LAM141" s="21"/>
      <c r="LAN141" s="21"/>
      <c r="LAO141" s="21"/>
      <c r="LAP141" s="21"/>
      <c r="LAQ141" s="21"/>
      <c r="LAR141" s="21"/>
      <c r="LAS141" s="21"/>
      <c r="LAT141" s="21"/>
      <c r="LAU141" s="21"/>
      <c r="LAV141" s="21"/>
      <c r="LAW141" s="21"/>
      <c r="LAX141" s="21"/>
      <c r="LAY141" s="21"/>
      <c r="LAZ141" s="21"/>
      <c r="LBA141" s="21"/>
      <c r="LBB141" s="21"/>
      <c r="LBC141" s="21"/>
      <c r="LBD141" s="21"/>
      <c r="LBE141" s="21"/>
      <c r="LBF141" s="21"/>
      <c r="LBG141" s="21"/>
      <c r="LBH141" s="21"/>
      <c r="LBI141" s="21"/>
      <c r="LBJ141" s="21"/>
      <c r="LBK141" s="21"/>
      <c r="LBL141" s="21"/>
      <c r="LBM141" s="21"/>
      <c r="LBN141" s="21"/>
      <c r="LBO141" s="21"/>
      <c r="LBP141" s="21"/>
      <c r="LBQ141" s="21"/>
      <c r="LBR141" s="21"/>
      <c r="LBS141" s="21"/>
      <c r="LBT141" s="21"/>
      <c r="LBU141" s="21"/>
      <c r="LBV141" s="21"/>
      <c r="LBW141" s="21"/>
      <c r="LBX141" s="21"/>
      <c r="LBY141" s="21"/>
      <c r="LBZ141" s="21"/>
      <c r="LCA141" s="21"/>
      <c r="LCB141" s="21"/>
      <c r="LCC141" s="21"/>
      <c r="LCD141" s="21"/>
      <c r="LCE141" s="21"/>
      <c r="LCF141" s="21"/>
      <c r="LCG141" s="21"/>
      <c r="LCH141" s="21"/>
      <c r="LCI141" s="21"/>
      <c r="LCJ141" s="21"/>
      <c r="LCK141" s="21"/>
      <c r="LCL141" s="21"/>
      <c r="LCM141" s="21"/>
      <c r="LCN141" s="21"/>
      <c r="LCO141" s="21"/>
      <c r="LCP141" s="21"/>
      <c r="LCQ141" s="21"/>
      <c r="LCR141" s="21"/>
      <c r="LCS141" s="21"/>
      <c r="LCT141" s="21"/>
      <c r="LCU141" s="21"/>
      <c r="LCV141" s="21"/>
      <c r="LCW141" s="21"/>
      <c r="LCX141" s="21"/>
      <c r="LCY141" s="21"/>
      <c r="LCZ141" s="21"/>
      <c r="LDA141" s="21"/>
      <c r="LDB141" s="21"/>
      <c r="LDC141" s="21"/>
      <c r="LDD141" s="21"/>
      <c r="LDE141" s="21"/>
      <c r="LDF141" s="21"/>
      <c r="LDG141" s="21"/>
      <c r="LDH141" s="21"/>
      <c r="LDI141" s="21"/>
      <c r="LDJ141" s="21"/>
      <c r="LDK141" s="21"/>
      <c r="LDL141" s="21"/>
      <c r="LDM141" s="21"/>
      <c r="LDN141" s="21"/>
      <c r="LDO141" s="21"/>
      <c r="LDP141" s="21"/>
      <c r="LDQ141" s="21"/>
      <c r="LDR141" s="21"/>
      <c r="LDS141" s="21"/>
      <c r="LDT141" s="21"/>
      <c r="LDU141" s="21"/>
      <c r="LDV141" s="21"/>
      <c r="LDW141" s="21"/>
      <c r="LDX141" s="21"/>
      <c r="LDY141" s="21"/>
      <c r="LDZ141" s="21"/>
      <c r="LEA141" s="21"/>
      <c r="LEB141" s="21"/>
      <c r="LEC141" s="21"/>
      <c r="LED141" s="21"/>
      <c r="LEE141" s="21"/>
      <c r="LEF141" s="21"/>
      <c r="LEG141" s="21"/>
      <c r="LEH141" s="21"/>
      <c r="LEI141" s="21"/>
      <c r="LEJ141" s="21"/>
      <c r="LEK141" s="21"/>
      <c r="LEL141" s="21"/>
      <c r="LEM141" s="21"/>
      <c r="LEN141" s="21"/>
      <c r="LEO141" s="21"/>
      <c r="LEP141" s="21"/>
      <c r="LEQ141" s="21"/>
      <c r="LER141" s="21"/>
      <c r="LES141" s="21"/>
      <c r="LET141" s="21"/>
      <c r="LEU141" s="21"/>
      <c r="LEV141" s="21"/>
      <c r="LEW141" s="21"/>
      <c r="LEX141" s="21"/>
      <c r="LEY141" s="21"/>
      <c r="LEZ141" s="21"/>
      <c r="LFA141" s="21"/>
      <c r="LFB141" s="21"/>
      <c r="LFC141" s="21"/>
      <c r="LFD141" s="21"/>
      <c r="LFE141" s="21"/>
      <c r="LFF141" s="21"/>
      <c r="LFG141" s="21"/>
      <c r="LFH141" s="21"/>
      <c r="LFI141" s="21"/>
      <c r="LFJ141" s="21"/>
      <c r="LFK141" s="21"/>
      <c r="LFL141" s="21"/>
      <c r="LFM141" s="21"/>
      <c r="LFN141" s="21"/>
      <c r="LFO141" s="21"/>
      <c r="LFP141" s="21"/>
      <c r="LFQ141" s="21"/>
      <c r="LFR141" s="21"/>
      <c r="LFS141" s="21"/>
      <c r="LFT141" s="21"/>
      <c r="LFU141" s="21"/>
      <c r="LFV141" s="21"/>
      <c r="LFW141" s="21"/>
      <c r="LFX141" s="21"/>
      <c r="LFY141" s="21"/>
      <c r="LFZ141" s="21"/>
      <c r="LGA141" s="21"/>
      <c r="LGB141" s="21"/>
      <c r="LGC141" s="21"/>
      <c r="LGD141" s="21"/>
      <c r="LGE141" s="21"/>
      <c r="LGF141" s="21"/>
      <c r="LGG141" s="21"/>
      <c r="LGH141" s="21"/>
      <c r="LGI141" s="21"/>
      <c r="LGJ141" s="21"/>
      <c r="LGK141" s="21"/>
      <c r="LGL141" s="21"/>
      <c r="LGM141" s="21"/>
      <c r="LGN141" s="21"/>
      <c r="LGO141" s="21"/>
      <c r="LGP141" s="21"/>
      <c r="LGQ141" s="21"/>
      <c r="LGR141" s="21"/>
      <c r="LGS141" s="21"/>
      <c r="LGT141" s="21"/>
      <c r="LGU141" s="21"/>
      <c r="LGV141" s="21"/>
      <c r="LGW141" s="21"/>
      <c r="LGX141" s="21"/>
      <c r="LGY141" s="21"/>
      <c r="LGZ141" s="21"/>
      <c r="LHA141" s="21"/>
      <c r="LHB141" s="21"/>
      <c r="LHC141" s="21"/>
      <c r="LHD141" s="21"/>
      <c r="LHE141" s="21"/>
      <c r="LHF141" s="21"/>
      <c r="LHG141" s="21"/>
      <c r="LHH141" s="21"/>
      <c r="LHI141" s="21"/>
      <c r="LHJ141" s="21"/>
      <c r="LHK141" s="21"/>
      <c r="LHL141" s="21"/>
      <c r="LHM141" s="21"/>
      <c r="LHN141" s="21"/>
      <c r="LHO141" s="21"/>
      <c r="LHP141" s="21"/>
      <c r="LHQ141" s="21"/>
      <c r="LHR141" s="21"/>
      <c r="LHS141" s="21"/>
      <c r="LHT141" s="21"/>
      <c r="LHU141" s="21"/>
      <c r="LHV141" s="21"/>
      <c r="LHW141" s="21"/>
      <c r="LHX141" s="21"/>
      <c r="LHY141" s="21"/>
      <c r="LHZ141" s="21"/>
      <c r="LIA141" s="21"/>
      <c r="LIB141" s="21"/>
      <c r="LIC141" s="21"/>
      <c r="LID141" s="21"/>
      <c r="LIE141" s="21"/>
      <c r="LIF141" s="21"/>
      <c r="LIG141" s="21"/>
      <c r="LIH141" s="21"/>
      <c r="LII141" s="21"/>
      <c r="LIJ141" s="21"/>
      <c r="LIK141" s="21"/>
      <c r="LIL141" s="21"/>
      <c r="LIM141" s="21"/>
      <c r="LIN141" s="21"/>
      <c r="LIO141" s="21"/>
      <c r="LIP141" s="21"/>
      <c r="LIQ141" s="21"/>
      <c r="LIR141" s="21"/>
      <c r="LIS141" s="21"/>
      <c r="LIT141" s="21"/>
      <c r="LIU141" s="21"/>
      <c r="LIV141" s="21"/>
      <c r="LIW141" s="21"/>
      <c r="LIX141" s="21"/>
      <c r="LIY141" s="21"/>
      <c r="LIZ141" s="21"/>
      <c r="LJA141" s="21"/>
      <c r="LJB141" s="21"/>
      <c r="LJC141" s="21"/>
      <c r="LJD141" s="21"/>
      <c r="LJE141" s="21"/>
      <c r="LJF141" s="21"/>
      <c r="LJG141" s="21"/>
      <c r="LJH141" s="21"/>
      <c r="LJI141" s="21"/>
      <c r="LJJ141" s="21"/>
      <c r="LJK141" s="21"/>
      <c r="LJL141" s="21"/>
      <c r="LJM141" s="21"/>
      <c r="LJN141" s="21"/>
      <c r="LJO141" s="21"/>
      <c r="LJP141" s="21"/>
      <c r="LJQ141" s="21"/>
      <c r="LJR141" s="21"/>
      <c r="LJS141" s="21"/>
      <c r="LJT141" s="21"/>
      <c r="LJU141" s="21"/>
      <c r="LJV141" s="21"/>
      <c r="LJW141" s="21"/>
      <c r="LJX141" s="21"/>
      <c r="LJY141" s="21"/>
      <c r="LJZ141" s="21"/>
      <c r="LKA141" s="21"/>
      <c r="LKB141" s="21"/>
      <c r="LKC141" s="21"/>
      <c r="LKD141" s="21"/>
      <c r="LKE141" s="21"/>
      <c r="LKF141" s="21"/>
      <c r="LKG141" s="21"/>
      <c r="LKH141" s="21"/>
      <c r="LKI141" s="21"/>
      <c r="LKJ141" s="21"/>
      <c r="LKK141" s="21"/>
      <c r="LKL141" s="21"/>
      <c r="LKM141" s="21"/>
      <c r="LKN141" s="21"/>
      <c r="LKO141" s="21"/>
      <c r="LKP141" s="21"/>
      <c r="LKQ141" s="21"/>
      <c r="LKR141" s="21"/>
      <c r="LKS141" s="21"/>
      <c r="LKT141" s="21"/>
      <c r="LKU141" s="21"/>
      <c r="LKV141" s="21"/>
      <c r="LKW141" s="21"/>
      <c r="LKX141" s="21"/>
      <c r="LKY141" s="21"/>
      <c r="LKZ141" s="21"/>
      <c r="LLA141" s="21"/>
      <c r="LLB141" s="21"/>
      <c r="LLC141" s="21"/>
      <c r="LLD141" s="21"/>
      <c r="LLE141" s="21"/>
      <c r="LLF141" s="21"/>
      <c r="LLG141" s="21"/>
      <c r="LLH141" s="21"/>
      <c r="LLI141" s="21"/>
      <c r="LLJ141" s="21"/>
      <c r="LLK141" s="21"/>
      <c r="LLL141" s="21"/>
      <c r="LLM141" s="21"/>
      <c r="LLN141" s="21"/>
      <c r="LLO141" s="21"/>
      <c r="LLP141" s="21"/>
      <c r="LLQ141" s="21"/>
      <c r="LLR141" s="21"/>
      <c r="LLS141" s="21"/>
      <c r="LLT141" s="21"/>
      <c r="LLU141" s="21"/>
      <c r="LLV141" s="21"/>
      <c r="LLW141" s="21"/>
      <c r="LLX141" s="21"/>
      <c r="LLY141" s="21"/>
      <c r="LLZ141" s="21"/>
      <c r="LMA141" s="21"/>
      <c r="LMB141" s="21"/>
      <c r="LMC141" s="21"/>
      <c r="LMD141" s="21"/>
      <c r="LME141" s="21"/>
      <c r="LMF141" s="21"/>
      <c r="LMG141" s="21"/>
      <c r="LMH141" s="21"/>
      <c r="LMI141" s="21"/>
      <c r="LMJ141" s="21"/>
      <c r="LMK141" s="21"/>
      <c r="LML141" s="21"/>
      <c r="LMM141" s="21"/>
      <c r="LMN141" s="21"/>
      <c r="LMO141" s="21"/>
      <c r="LMP141" s="21"/>
      <c r="LMQ141" s="21"/>
      <c r="LMR141" s="21"/>
      <c r="LMS141" s="21"/>
      <c r="LMT141" s="21"/>
      <c r="LMU141" s="21"/>
      <c r="LMV141" s="21"/>
      <c r="LMW141" s="21"/>
      <c r="LMX141" s="21"/>
      <c r="LMY141" s="21"/>
      <c r="LMZ141" s="21"/>
      <c r="LNA141" s="21"/>
      <c r="LNB141" s="21"/>
      <c r="LNC141" s="21"/>
      <c r="LND141" s="21"/>
      <c r="LNE141" s="21"/>
      <c r="LNF141" s="21"/>
      <c r="LNG141" s="21"/>
      <c r="LNH141" s="21"/>
      <c r="LNI141" s="21"/>
      <c r="LNJ141" s="21"/>
      <c r="LNK141" s="21"/>
      <c r="LNL141" s="21"/>
      <c r="LNM141" s="21"/>
      <c r="LNN141" s="21"/>
      <c r="LNO141" s="21"/>
      <c r="LNP141" s="21"/>
      <c r="LNQ141" s="21"/>
      <c r="LNR141" s="21"/>
      <c r="LNS141" s="21"/>
      <c r="LNT141" s="21"/>
      <c r="LNU141" s="21"/>
      <c r="LNV141" s="21"/>
      <c r="LNW141" s="21"/>
      <c r="LNX141" s="21"/>
      <c r="LNY141" s="21"/>
      <c r="LNZ141" s="21"/>
      <c r="LOA141" s="21"/>
      <c r="LOB141" s="21"/>
      <c r="LOC141" s="21"/>
      <c r="LOD141" s="21"/>
      <c r="LOE141" s="21"/>
      <c r="LOF141" s="21"/>
      <c r="LOG141" s="21"/>
      <c r="LOH141" s="21"/>
      <c r="LOI141" s="21"/>
      <c r="LOJ141" s="21"/>
      <c r="LOK141" s="21"/>
      <c r="LOL141" s="21"/>
      <c r="LOM141" s="21"/>
      <c r="LON141" s="21"/>
      <c r="LOO141" s="21"/>
      <c r="LOP141" s="21"/>
      <c r="LOQ141" s="21"/>
      <c r="LOR141" s="21"/>
      <c r="LOS141" s="21"/>
      <c r="LOT141" s="21"/>
      <c r="LOU141" s="21"/>
      <c r="LOV141" s="21"/>
      <c r="LOW141" s="21"/>
      <c r="LOX141" s="21"/>
      <c r="LOY141" s="21"/>
      <c r="LOZ141" s="21"/>
      <c r="LPA141" s="21"/>
      <c r="LPB141" s="21"/>
      <c r="LPC141" s="21"/>
      <c r="LPD141" s="21"/>
      <c r="LPE141" s="21"/>
      <c r="LPF141" s="21"/>
      <c r="LPG141" s="21"/>
      <c r="LPH141" s="21"/>
      <c r="LPI141" s="21"/>
      <c r="LPJ141" s="21"/>
      <c r="LPK141" s="21"/>
      <c r="LPL141" s="21"/>
      <c r="LPM141" s="21"/>
      <c r="LPN141" s="21"/>
      <c r="LPO141" s="21"/>
      <c r="LPP141" s="21"/>
      <c r="LPQ141" s="21"/>
      <c r="LPR141" s="21"/>
      <c r="LPS141" s="21"/>
      <c r="LPT141" s="21"/>
      <c r="LPU141" s="21"/>
      <c r="LPV141" s="21"/>
      <c r="LPW141" s="21"/>
      <c r="LPX141" s="21"/>
      <c r="LPY141" s="21"/>
      <c r="LPZ141" s="21"/>
      <c r="LQA141" s="21"/>
      <c r="LQB141" s="21"/>
      <c r="LQC141" s="21"/>
      <c r="LQD141" s="21"/>
      <c r="LQE141" s="21"/>
      <c r="LQF141" s="21"/>
      <c r="LQG141" s="21"/>
      <c r="LQH141" s="21"/>
      <c r="LQI141" s="21"/>
      <c r="LQJ141" s="21"/>
      <c r="LQK141" s="21"/>
      <c r="LQL141" s="21"/>
      <c r="LQM141" s="21"/>
      <c r="LQN141" s="21"/>
      <c r="LQO141" s="21"/>
      <c r="LQP141" s="21"/>
      <c r="LQQ141" s="21"/>
      <c r="LQR141" s="21"/>
      <c r="LQS141" s="21"/>
      <c r="LQT141" s="21"/>
      <c r="LQU141" s="21"/>
      <c r="LQV141" s="21"/>
      <c r="LQW141" s="21"/>
      <c r="LQX141" s="21"/>
      <c r="LQY141" s="21"/>
      <c r="LQZ141" s="21"/>
      <c r="LRA141" s="21"/>
      <c r="LRB141" s="21"/>
      <c r="LRC141" s="21"/>
      <c r="LRD141" s="21"/>
      <c r="LRE141" s="21"/>
      <c r="LRF141" s="21"/>
      <c r="LRG141" s="21"/>
      <c r="LRH141" s="21"/>
      <c r="LRI141" s="21"/>
      <c r="LRJ141" s="21"/>
      <c r="LRK141" s="21"/>
      <c r="LRL141" s="21"/>
      <c r="LRM141" s="21"/>
      <c r="LRN141" s="21"/>
      <c r="LRO141" s="21"/>
      <c r="LRP141" s="21"/>
      <c r="LRQ141" s="21"/>
      <c r="LRR141" s="21"/>
      <c r="LRS141" s="21"/>
      <c r="LRT141" s="21"/>
      <c r="LRU141" s="21"/>
      <c r="LRV141" s="21"/>
      <c r="LRW141" s="21"/>
      <c r="LRX141" s="21"/>
      <c r="LRY141" s="21"/>
      <c r="LRZ141" s="21"/>
      <c r="LSA141" s="21"/>
      <c r="LSB141" s="21"/>
      <c r="LSC141" s="21"/>
      <c r="LSD141" s="21"/>
      <c r="LSE141" s="21"/>
      <c r="LSF141" s="21"/>
      <c r="LSG141" s="21"/>
      <c r="LSH141" s="21"/>
      <c r="LSI141" s="21"/>
      <c r="LSJ141" s="21"/>
      <c r="LSK141" s="21"/>
      <c r="LSL141" s="21"/>
      <c r="LSM141" s="21"/>
      <c r="LSN141" s="21"/>
      <c r="LSO141" s="21"/>
      <c r="LSP141" s="21"/>
      <c r="LSQ141" s="21"/>
      <c r="LSR141" s="21"/>
      <c r="LSS141" s="21"/>
      <c r="LST141" s="21"/>
      <c r="LSU141" s="21"/>
      <c r="LSV141" s="21"/>
      <c r="LSW141" s="21"/>
      <c r="LSX141" s="21"/>
      <c r="LSY141" s="21"/>
      <c r="LSZ141" s="21"/>
      <c r="LTA141" s="21"/>
      <c r="LTB141" s="21"/>
      <c r="LTC141" s="21"/>
      <c r="LTD141" s="21"/>
      <c r="LTE141" s="21"/>
      <c r="LTF141" s="21"/>
      <c r="LTG141" s="21"/>
      <c r="LTH141" s="21"/>
      <c r="LTI141" s="21"/>
      <c r="LTJ141" s="21"/>
      <c r="LTK141" s="21"/>
      <c r="LTL141" s="21"/>
      <c r="LTM141" s="21"/>
      <c r="LTN141" s="21"/>
      <c r="LTO141" s="21"/>
      <c r="LTP141" s="21"/>
      <c r="LTQ141" s="21"/>
      <c r="LTR141" s="21"/>
      <c r="LTS141" s="21"/>
      <c r="LTT141" s="21"/>
      <c r="LTU141" s="21"/>
      <c r="LTV141" s="21"/>
      <c r="LTW141" s="21"/>
      <c r="LTX141" s="21"/>
      <c r="LTY141" s="21"/>
      <c r="LTZ141" s="21"/>
      <c r="LUA141" s="21"/>
      <c r="LUB141" s="21"/>
      <c r="LUC141" s="21"/>
      <c r="LUD141" s="21"/>
      <c r="LUE141" s="21"/>
      <c r="LUF141" s="21"/>
      <c r="LUG141" s="21"/>
      <c r="LUH141" s="21"/>
      <c r="LUI141" s="21"/>
      <c r="LUJ141" s="21"/>
      <c r="LUK141" s="21"/>
      <c r="LUL141" s="21"/>
      <c r="LUM141" s="21"/>
      <c r="LUN141" s="21"/>
      <c r="LUO141" s="21"/>
      <c r="LUP141" s="21"/>
      <c r="LUQ141" s="21"/>
      <c r="LUR141" s="21"/>
      <c r="LUS141" s="21"/>
      <c r="LUT141" s="21"/>
      <c r="LUU141" s="21"/>
      <c r="LUV141" s="21"/>
      <c r="LUW141" s="21"/>
      <c r="LUX141" s="21"/>
      <c r="LUY141" s="21"/>
      <c r="LUZ141" s="21"/>
      <c r="LVA141" s="21"/>
      <c r="LVB141" s="21"/>
      <c r="LVC141" s="21"/>
      <c r="LVD141" s="21"/>
      <c r="LVE141" s="21"/>
      <c r="LVF141" s="21"/>
      <c r="LVG141" s="21"/>
      <c r="LVH141" s="21"/>
      <c r="LVI141" s="21"/>
      <c r="LVJ141" s="21"/>
      <c r="LVK141" s="21"/>
      <c r="LVL141" s="21"/>
      <c r="LVM141" s="21"/>
      <c r="LVN141" s="21"/>
      <c r="LVO141" s="21"/>
      <c r="LVP141" s="21"/>
      <c r="LVQ141" s="21"/>
      <c r="LVR141" s="21"/>
      <c r="LVS141" s="21"/>
      <c r="LVT141" s="21"/>
      <c r="LVU141" s="21"/>
      <c r="LVV141" s="21"/>
      <c r="LVW141" s="21"/>
      <c r="LVX141" s="21"/>
      <c r="LVY141" s="21"/>
      <c r="LVZ141" s="21"/>
      <c r="LWA141" s="21"/>
      <c r="LWB141" s="21"/>
      <c r="LWC141" s="21"/>
      <c r="LWD141" s="21"/>
      <c r="LWE141" s="21"/>
      <c r="LWF141" s="21"/>
      <c r="LWG141" s="21"/>
      <c r="LWH141" s="21"/>
      <c r="LWI141" s="21"/>
      <c r="LWJ141" s="21"/>
      <c r="LWK141" s="21"/>
      <c r="LWL141" s="21"/>
      <c r="LWM141" s="21"/>
      <c r="LWN141" s="21"/>
      <c r="LWO141" s="21"/>
      <c r="LWP141" s="21"/>
      <c r="LWQ141" s="21"/>
      <c r="LWR141" s="21"/>
      <c r="LWS141" s="21"/>
      <c r="LWT141" s="21"/>
      <c r="LWU141" s="21"/>
      <c r="LWV141" s="21"/>
      <c r="LWW141" s="21"/>
      <c r="LWX141" s="21"/>
      <c r="LWY141" s="21"/>
      <c r="LWZ141" s="21"/>
      <c r="LXA141" s="21"/>
      <c r="LXB141" s="21"/>
      <c r="LXC141" s="21"/>
      <c r="LXD141" s="21"/>
      <c r="LXE141" s="21"/>
      <c r="LXF141" s="21"/>
      <c r="LXG141" s="21"/>
      <c r="LXH141" s="21"/>
      <c r="LXI141" s="21"/>
      <c r="LXJ141" s="21"/>
      <c r="LXK141" s="21"/>
      <c r="LXL141" s="21"/>
      <c r="LXM141" s="21"/>
      <c r="LXN141" s="21"/>
      <c r="LXO141" s="21"/>
      <c r="LXP141" s="21"/>
      <c r="LXQ141" s="21"/>
      <c r="LXR141" s="21"/>
      <c r="LXS141" s="21"/>
      <c r="LXT141" s="21"/>
      <c r="LXU141" s="21"/>
      <c r="LXV141" s="21"/>
      <c r="LXW141" s="21"/>
      <c r="LXX141" s="21"/>
      <c r="LXY141" s="21"/>
      <c r="LXZ141" s="21"/>
      <c r="LYA141" s="21"/>
      <c r="LYB141" s="21"/>
      <c r="LYC141" s="21"/>
      <c r="LYD141" s="21"/>
      <c r="LYE141" s="21"/>
      <c r="LYF141" s="21"/>
      <c r="LYG141" s="21"/>
      <c r="LYH141" s="21"/>
      <c r="LYI141" s="21"/>
      <c r="LYJ141" s="21"/>
      <c r="LYK141" s="21"/>
      <c r="LYL141" s="21"/>
      <c r="LYM141" s="21"/>
      <c r="LYN141" s="21"/>
      <c r="LYO141" s="21"/>
      <c r="LYP141" s="21"/>
      <c r="LYQ141" s="21"/>
      <c r="LYR141" s="21"/>
      <c r="LYS141" s="21"/>
      <c r="LYT141" s="21"/>
      <c r="LYU141" s="21"/>
      <c r="LYV141" s="21"/>
      <c r="LYW141" s="21"/>
      <c r="LYX141" s="21"/>
      <c r="LYY141" s="21"/>
      <c r="LYZ141" s="21"/>
      <c r="LZA141" s="21"/>
      <c r="LZB141" s="21"/>
      <c r="LZC141" s="21"/>
      <c r="LZD141" s="21"/>
      <c r="LZE141" s="21"/>
      <c r="LZF141" s="21"/>
      <c r="LZG141" s="21"/>
      <c r="LZH141" s="21"/>
      <c r="LZI141" s="21"/>
      <c r="LZJ141" s="21"/>
      <c r="LZK141" s="21"/>
      <c r="LZL141" s="21"/>
      <c r="LZM141" s="21"/>
      <c r="LZN141" s="21"/>
      <c r="LZO141" s="21"/>
      <c r="LZP141" s="21"/>
      <c r="LZQ141" s="21"/>
      <c r="LZR141" s="21"/>
      <c r="LZS141" s="21"/>
      <c r="LZT141" s="21"/>
      <c r="LZU141" s="21"/>
      <c r="LZV141" s="21"/>
      <c r="LZW141" s="21"/>
      <c r="LZX141" s="21"/>
      <c r="LZY141" s="21"/>
      <c r="LZZ141" s="21"/>
      <c r="MAA141" s="21"/>
      <c r="MAB141" s="21"/>
      <c r="MAC141" s="21"/>
      <c r="MAD141" s="21"/>
      <c r="MAE141" s="21"/>
      <c r="MAF141" s="21"/>
      <c r="MAG141" s="21"/>
      <c r="MAH141" s="21"/>
      <c r="MAI141" s="21"/>
      <c r="MAJ141" s="21"/>
      <c r="MAK141" s="21"/>
      <c r="MAL141" s="21"/>
      <c r="MAM141" s="21"/>
      <c r="MAN141" s="21"/>
      <c r="MAO141" s="21"/>
      <c r="MAP141" s="21"/>
      <c r="MAQ141" s="21"/>
      <c r="MAR141" s="21"/>
      <c r="MAS141" s="21"/>
      <c r="MAT141" s="21"/>
      <c r="MAU141" s="21"/>
      <c r="MAV141" s="21"/>
      <c r="MAW141" s="21"/>
      <c r="MAX141" s="21"/>
      <c r="MAY141" s="21"/>
      <c r="MAZ141" s="21"/>
      <c r="MBA141" s="21"/>
      <c r="MBB141" s="21"/>
      <c r="MBC141" s="21"/>
      <c r="MBD141" s="21"/>
      <c r="MBE141" s="21"/>
      <c r="MBF141" s="21"/>
      <c r="MBG141" s="21"/>
      <c r="MBH141" s="21"/>
      <c r="MBI141" s="21"/>
      <c r="MBJ141" s="21"/>
      <c r="MBK141" s="21"/>
      <c r="MBL141" s="21"/>
      <c r="MBM141" s="21"/>
      <c r="MBN141" s="21"/>
      <c r="MBO141" s="21"/>
      <c r="MBP141" s="21"/>
      <c r="MBQ141" s="21"/>
      <c r="MBR141" s="21"/>
      <c r="MBS141" s="21"/>
      <c r="MBT141" s="21"/>
      <c r="MBU141" s="21"/>
      <c r="MBV141" s="21"/>
      <c r="MBW141" s="21"/>
      <c r="MBX141" s="21"/>
      <c r="MBY141" s="21"/>
      <c r="MBZ141" s="21"/>
      <c r="MCA141" s="21"/>
      <c r="MCB141" s="21"/>
      <c r="MCC141" s="21"/>
      <c r="MCD141" s="21"/>
      <c r="MCE141" s="21"/>
      <c r="MCF141" s="21"/>
      <c r="MCG141" s="21"/>
      <c r="MCH141" s="21"/>
      <c r="MCI141" s="21"/>
      <c r="MCJ141" s="21"/>
      <c r="MCK141" s="21"/>
      <c r="MCL141" s="21"/>
      <c r="MCM141" s="21"/>
      <c r="MCN141" s="21"/>
      <c r="MCO141" s="21"/>
      <c r="MCP141" s="21"/>
      <c r="MCQ141" s="21"/>
      <c r="MCR141" s="21"/>
      <c r="MCS141" s="21"/>
      <c r="MCT141" s="21"/>
      <c r="MCU141" s="21"/>
      <c r="MCV141" s="21"/>
      <c r="MCW141" s="21"/>
      <c r="MCX141" s="21"/>
      <c r="MCY141" s="21"/>
      <c r="MCZ141" s="21"/>
      <c r="MDA141" s="21"/>
      <c r="MDB141" s="21"/>
      <c r="MDC141" s="21"/>
      <c r="MDD141" s="21"/>
      <c r="MDE141" s="21"/>
      <c r="MDF141" s="21"/>
      <c r="MDG141" s="21"/>
      <c r="MDH141" s="21"/>
      <c r="MDI141" s="21"/>
      <c r="MDJ141" s="21"/>
      <c r="MDK141" s="21"/>
      <c r="MDL141" s="21"/>
      <c r="MDM141" s="21"/>
      <c r="MDN141" s="21"/>
      <c r="MDO141" s="21"/>
      <c r="MDP141" s="21"/>
      <c r="MDQ141" s="21"/>
      <c r="MDR141" s="21"/>
      <c r="MDS141" s="21"/>
      <c r="MDT141" s="21"/>
      <c r="MDU141" s="21"/>
      <c r="MDV141" s="21"/>
      <c r="MDW141" s="21"/>
      <c r="MDX141" s="21"/>
      <c r="MDY141" s="21"/>
      <c r="MDZ141" s="21"/>
      <c r="MEA141" s="21"/>
      <c r="MEB141" s="21"/>
      <c r="MEC141" s="21"/>
      <c r="MED141" s="21"/>
      <c r="MEE141" s="21"/>
      <c r="MEF141" s="21"/>
      <c r="MEG141" s="21"/>
      <c r="MEH141" s="21"/>
      <c r="MEI141" s="21"/>
      <c r="MEJ141" s="21"/>
      <c r="MEK141" s="21"/>
      <c r="MEL141" s="21"/>
      <c r="MEM141" s="21"/>
      <c r="MEN141" s="21"/>
      <c r="MEO141" s="21"/>
      <c r="MEP141" s="21"/>
      <c r="MEQ141" s="21"/>
      <c r="MER141" s="21"/>
      <c r="MES141" s="21"/>
      <c r="MET141" s="21"/>
      <c r="MEU141" s="21"/>
      <c r="MEV141" s="21"/>
      <c r="MEW141" s="21"/>
      <c r="MEX141" s="21"/>
      <c r="MEY141" s="21"/>
      <c r="MEZ141" s="21"/>
      <c r="MFA141" s="21"/>
      <c r="MFB141" s="21"/>
      <c r="MFC141" s="21"/>
      <c r="MFD141" s="21"/>
      <c r="MFE141" s="21"/>
      <c r="MFF141" s="21"/>
      <c r="MFG141" s="21"/>
      <c r="MFH141" s="21"/>
      <c r="MFI141" s="21"/>
      <c r="MFJ141" s="21"/>
      <c r="MFK141" s="21"/>
      <c r="MFL141" s="21"/>
      <c r="MFM141" s="21"/>
      <c r="MFN141" s="21"/>
      <c r="MFO141" s="21"/>
      <c r="MFP141" s="21"/>
      <c r="MFQ141" s="21"/>
      <c r="MFR141" s="21"/>
      <c r="MFS141" s="21"/>
      <c r="MFT141" s="21"/>
      <c r="MFU141" s="21"/>
      <c r="MFV141" s="21"/>
      <c r="MFW141" s="21"/>
      <c r="MFX141" s="21"/>
      <c r="MFY141" s="21"/>
      <c r="MFZ141" s="21"/>
      <c r="MGA141" s="21"/>
      <c r="MGB141" s="21"/>
      <c r="MGC141" s="21"/>
      <c r="MGD141" s="21"/>
      <c r="MGE141" s="21"/>
      <c r="MGF141" s="21"/>
      <c r="MGG141" s="21"/>
      <c r="MGH141" s="21"/>
      <c r="MGI141" s="21"/>
      <c r="MGJ141" s="21"/>
      <c r="MGK141" s="21"/>
      <c r="MGL141" s="21"/>
      <c r="MGM141" s="21"/>
      <c r="MGN141" s="21"/>
      <c r="MGO141" s="21"/>
      <c r="MGP141" s="21"/>
      <c r="MGQ141" s="21"/>
      <c r="MGR141" s="21"/>
      <c r="MGS141" s="21"/>
      <c r="MGT141" s="21"/>
      <c r="MGU141" s="21"/>
      <c r="MGV141" s="21"/>
      <c r="MGW141" s="21"/>
      <c r="MGX141" s="21"/>
      <c r="MGY141" s="21"/>
      <c r="MGZ141" s="21"/>
      <c r="MHA141" s="21"/>
      <c r="MHB141" s="21"/>
      <c r="MHC141" s="21"/>
      <c r="MHD141" s="21"/>
      <c r="MHE141" s="21"/>
      <c r="MHF141" s="21"/>
      <c r="MHG141" s="21"/>
      <c r="MHH141" s="21"/>
      <c r="MHI141" s="21"/>
      <c r="MHJ141" s="21"/>
      <c r="MHK141" s="21"/>
      <c r="MHL141" s="21"/>
      <c r="MHM141" s="21"/>
      <c r="MHN141" s="21"/>
      <c r="MHO141" s="21"/>
      <c r="MHP141" s="21"/>
      <c r="MHQ141" s="21"/>
      <c r="MHR141" s="21"/>
      <c r="MHS141" s="21"/>
      <c r="MHT141" s="21"/>
      <c r="MHU141" s="21"/>
      <c r="MHV141" s="21"/>
      <c r="MHW141" s="21"/>
      <c r="MHX141" s="21"/>
      <c r="MHY141" s="21"/>
      <c r="MHZ141" s="21"/>
      <c r="MIA141" s="21"/>
      <c r="MIB141" s="21"/>
      <c r="MIC141" s="21"/>
      <c r="MID141" s="21"/>
      <c r="MIE141" s="21"/>
      <c r="MIF141" s="21"/>
      <c r="MIG141" s="21"/>
      <c r="MIH141" s="21"/>
      <c r="MII141" s="21"/>
      <c r="MIJ141" s="21"/>
      <c r="MIK141" s="21"/>
      <c r="MIL141" s="21"/>
      <c r="MIM141" s="21"/>
      <c r="MIN141" s="21"/>
      <c r="MIO141" s="21"/>
      <c r="MIP141" s="21"/>
      <c r="MIQ141" s="21"/>
      <c r="MIR141" s="21"/>
      <c r="MIS141" s="21"/>
      <c r="MIT141" s="21"/>
      <c r="MIU141" s="21"/>
      <c r="MIV141" s="21"/>
      <c r="MIW141" s="21"/>
      <c r="MIX141" s="21"/>
      <c r="MIY141" s="21"/>
      <c r="MIZ141" s="21"/>
      <c r="MJA141" s="21"/>
      <c r="MJB141" s="21"/>
      <c r="MJC141" s="21"/>
      <c r="MJD141" s="21"/>
      <c r="MJE141" s="21"/>
      <c r="MJF141" s="21"/>
      <c r="MJG141" s="21"/>
      <c r="MJH141" s="21"/>
      <c r="MJI141" s="21"/>
      <c r="MJJ141" s="21"/>
      <c r="MJK141" s="21"/>
      <c r="MJL141" s="21"/>
      <c r="MJM141" s="21"/>
      <c r="MJN141" s="21"/>
      <c r="MJO141" s="21"/>
      <c r="MJP141" s="21"/>
      <c r="MJQ141" s="21"/>
      <c r="MJR141" s="21"/>
      <c r="MJS141" s="21"/>
      <c r="MJT141" s="21"/>
      <c r="MJU141" s="21"/>
      <c r="MJV141" s="21"/>
      <c r="MJW141" s="21"/>
      <c r="MJX141" s="21"/>
      <c r="MJY141" s="21"/>
      <c r="MJZ141" s="21"/>
      <c r="MKA141" s="21"/>
      <c r="MKB141" s="21"/>
      <c r="MKC141" s="21"/>
      <c r="MKD141" s="21"/>
      <c r="MKE141" s="21"/>
      <c r="MKF141" s="21"/>
      <c r="MKG141" s="21"/>
      <c r="MKH141" s="21"/>
      <c r="MKI141" s="21"/>
      <c r="MKJ141" s="21"/>
      <c r="MKK141" s="21"/>
      <c r="MKL141" s="21"/>
      <c r="MKM141" s="21"/>
      <c r="MKN141" s="21"/>
      <c r="MKO141" s="21"/>
      <c r="MKP141" s="21"/>
      <c r="MKQ141" s="21"/>
      <c r="MKR141" s="21"/>
      <c r="MKS141" s="21"/>
      <c r="MKT141" s="21"/>
      <c r="MKU141" s="21"/>
      <c r="MKV141" s="21"/>
      <c r="MKW141" s="21"/>
      <c r="MKX141" s="21"/>
      <c r="MKY141" s="21"/>
      <c r="MKZ141" s="21"/>
      <c r="MLA141" s="21"/>
      <c r="MLB141" s="21"/>
      <c r="MLC141" s="21"/>
      <c r="MLD141" s="21"/>
      <c r="MLE141" s="21"/>
      <c r="MLF141" s="21"/>
      <c r="MLG141" s="21"/>
      <c r="MLH141" s="21"/>
      <c r="MLI141" s="21"/>
      <c r="MLJ141" s="21"/>
      <c r="MLK141" s="21"/>
      <c r="MLL141" s="21"/>
      <c r="MLM141" s="21"/>
      <c r="MLN141" s="21"/>
      <c r="MLO141" s="21"/>
      <c r="MLP141" s="21"/>
      <c r="MLQ141" s="21"/>
      <c r="MLR141" s="21"/>
      <c r="MLS141" s="21"/>
      <c r="MLT141" s="21"/>
      <c r="MLU141" s="21"/>
      <c r="MLV141" s="21"/>
      <c r="MLW141" s="21"/>
      <c r="MLX141" s="21"/>
      <c r="MLY141" s="21"/>
      <c r="MLZ141" s="21"/>
      <c r="MMA141" s="21"/>
      <c r="MMB141" s="21"/>
      <c r="MMC141" s="21"/>
      <c r="MMD141" s="21"/>
      <c r="MME141" s="21"/>
      <c r="MMF141" s="21"/>
      <c r="MMG141" s="21"/>
      <c r="MMH141" s="21"/>
      <c r="MMI141" s="21"/>
      <c r="MMJ141" s="21"/>
      <c r="MMK141" s="21"/>
      <c r="MML141" s="21"/>
      <c r="MMM141" s="21"/>
      <c r="MMN141" s="21"/>
      <c r="MMO141" s="21"/>
      <c r="MMP141" s="21"/>
      <c r="MMQ141" s="21"/>
      <c r="MMR141" s="21"/>
      <c r="MMS141" s="21"/>
      <c r="MMT141" s="21"/>
      <c r="MMU141" s="21"/>
      <c r="MMV141" s="21"/>
      <c r="MMW141" s="21"/>
      <c r="MMX141" s="21"/>
      <c r="MMY141" s="21"/>
      <c r="MMZ141" s="21"/>
      <c r="MNA141" s="21"/>
      <c r="MNB141" s="21"/>
      <c r="MNC141" s="21"/>
      <c r="MND141" s="21"/>
      <c r="MNE141" s="21"/>
      <c r="MNF141" s="21"/>
      <c r="MNG141" s="21"/>
      <c r="MNH141" s="21"/>
      <c r="MNI141" s="21"/>
      <c r="MNJ141" s="21"/>
      <c r="MNK141" s="21"/>
      <c r="MNL141" s="21"/>
      <c r="MNM141" s="21"/>
      <c r="MNN141" s="21"/>
      <c r="MNO141" s="21"/>
      <c r="MNP141" s="21"/>
      <c r="MNQ141" s="21"/>
      <c r="MNR141" s="21"/>
      <c r="MNS141" s="21"/>
      <c r="MNT141" s="21"/>
      <c r="MNU141" s="21"/>
      <c r="MNV141" s="21"/>
      <c r="MNW141" s="21"/>
      <c r="MNX141" s="21"/>
      <c r="MNY141" s="21"/>
      <c r="MNZ141" s="21"/>
      <c r="MOA141" s="21"/>
      <c r="MOB141" s="21"/>
      <c r="MOC141" s="21"/>
      <c r="MOD141" s="21"/>
      <c r="MOE141" s="21"/>
      <c r="MOF141" s="21"/>
      <c r="MOG141" s="21"/>
      <c r="MOH141" s="21"/>
      <c r="MOI141" s="21"/>
      <c r="MOJ141" s="21"/>
      <c r="MOK141" s="21"/>
      <c r="MOL141" s="21"/>
      <c r="MOM141" s="21"/>
      <c r="MON141" s="21"/>
      <c r="MOO141" s="21"/>
      <c r="MOP141" s="21"/>
      <c r="MOQ141" s="21"/>
      <c r="MOR141" s="21"/>
      <c r="MOS141" s="21"/>
      <c r="MOT141" s="21"/>
      <c r="MOU141" s="21"/>
      <c r="MOV141" s="21"/>
      <c r="MOW141" s="21"/>
      <c r="MOX141" s="21"/>
      <c r="MOY141" s="21"/>
      <c r="MOZ141" s="21"/>
      <c r="MPA141" s="21"/>
      <c r="MPB141" s="21"/>
      <c r="MPC141" s="21"/>
      <c r="MPD141" s="21"/>
      <c r="MPE141" s="21"/>
      <c r="MPF141" s="21"/>
      <c r="MPG141" s="21"/>
      <c r="MPH141" s="21"/>
      <c r="MPI141" s="21"/>
      <c r="MPJ141" s="21"/>
      <c r="MPK141" s="21"/>
      <c r="MPL141" s="21"/>
      <c r="MPM141" s="21"/>
      <c r="MPN141" s="21"/>
      <c r="MPO141" s="21"/>
      <c r="MPP141" s="21"/>
      <c r="MPQ141" s="21"/>
      <c r="MPR141" s="21"/>
      <c r="MPS141" s="21"/>
      <c r="MPT141" s="21"/>
      <c r="MPU141" s="21"/>
      <c r="MPV141" s="21"/>
      <c r="MPW141" s="21"/>
      <c r="MPX141" s="21"/>
      <c r="MPY141" s="21"/>
      <c r="MPZ141" s="21"/>
      <c r="MQA141" s="21"/>
      <c r="MQB141" s="21"/>
      <c r="MQC141" s="21"/>
      <c r="MQD141" s="21"/>
      <c r="MQE141" s="21"/>
      <c r="MQF141" s="21"/>
      <c r="MQG141" s="21"/>
      <c r="MQH141" s="21"/>
      <c r="MQI141" s="21"/>
      <c r="MQJ141" s="21"/>
      <c r="MQK141" s="21"/>
      <c r="MQL141" s="21"/>
      <c r="MQM141" s="21"/>
      <c r="MQN141" s="21"/>
      <c r="MQO141" s="21"/>
      <c r="MQP141" s="21"/>
      <c r="MQQ141" s="21"/>
      <c r="MQR141" s="21"/>
      <c r="MQS141" s="21"/>
      <c r="MQT141" s="21"/>
      <c r="MQU141" s="21"/>
      <c r="MQV141" s="21"/>
      <c r="MQW141" s="21"/>
      <c r="MQX141" s="21"/>
      <c r="MQY141" s="21"/>
      <c r="MQZ141" s="21"/>
      <c r="MRA141" s="21"/>
      <c r="MRB141" s="21"/>
      <c r="MRC141" s="21"/>
      <c r="MRD141" s="21"/>
      <c r="MRE141" s="21"/>
      <c r="MRF141" s="21"/>
      <c r="MRG141" s="21"/>
      <c r="MRH141" s="21"/>
      <c r="MRI141" s="21"/>
      <c r="MRJ141" s="21"/>
      <c r="MRK141" s="21"/>
      <c r="MRL141" s="21"/>
      <c r="MRM141" s="21"/>
      <c r="MRN141" s="21"/>
      <c r="MRO141" s="21"/>
      <c r="MRP141" s="21"/>
      <c r="MRQ141" s="21"/>
      <c r="MRR141" s="21"/>
      <c r="MRS141" s="21"/>
      <c r="MRT141" s="21"/>
      <c r="MRU141" s="21"/>
      <c r="MRV141" s="21"/>
      <c r="MRW141" s="21"/>
      <c r="MRX141" s="21"/>
      <c r="MRY141" s="21"/>
      <c r="MRZ141" s="21"/>
      <c r="MSA141" s="21"/>
      <c r="MSB141" s="21"/>
      <c r="MSC141" s="21"/>
      <c r="MSD141" s="21"/>
      <c r="MSE141" s="21"/>
      <c r="MSF141" s="21"/>
      <c r="MSG141" s="21"/>
      <c r="MSH141" s="21"/>
      <c r="MSI141" s="21"/>
      <c r="MSJ141" s="21"/>
      <c r="MSK141" s="21"/>
      <c r="MSL141" s="21"/>
      <c r="MSM141" s="21"/>
      <c r="MSN141" s="21"/>
      <c r="MSO141" s="21"/>
      <c r="MSP141" s="21"/>
      <c r="MSQ141" s="21"/>
      <c r="MSR141" s="21"/>
      <c r="MSS141" s="21"/>
      <c r="MST141" s="21"/>
      <c r="MSU141" s="21"/>
      <c r="MSV141" s="21"/>
      <c r="MSW141" s="21"/>
      <c r="MSX141" s="21"/>
      <c r="MSY141" s="21"/>
      <c r="MSZ141" s="21"/>
      <c r="MTA141" s="21"/>
      <c r="MTB141" s="21"/>
      <c r="MTC141" s="21"/>
      <c r="MTD141" s="21"/>
      <c r="MTE141" s="21"/>
      <c r="MTF141" s="21"/>
      <c r="MTG141" s="21"/>
      <c r="MTH141" s="21"/>
      <c r="MTI141" s="21"/>
      <c r="MTJ141" s="21"/>
      <c r="MTK141" s="21"/>
      <c r="MTL141" s="21"/>
      <c r="MTM141" s="21"/>
      <c r="MTN141" s="21"/>
      <c r="MTO141" s="21"/>
      <c r="MTP141" s="21"/>
      <c r="MTQ141" s="21"/>
      <c r="MTR141" s="21"/>
      <c r="MTS141" s="21"/>
      <c r="MTT141" s="21"/>
      <c r="MTU141" s="21"/>
      <c r="MTV141" s="21"/>
      <c r="MTW141" s="21"/>
      <c r="MTX141" s="21"/>
      <c r="MTY141" s="21"/>
      <c r="MTZ141" s="21"/>
      <c r="MUA141" s="21"/>
      <c r="MUB141" s="21"/>
      <c r="MUC141" s="21"/>
      <c r="MUD141" s="21"/>
      <c r="MUE141" s="21"/>
      <c r="MUF141" s="21"/>
      <c r="MUG141" s="21"/>
      <c r="MUH141" s="21"/>
      <c r="MUI141" s="21"/>
      <c r="MUJ141" s="21"/>
      <c r="MUK141" s="21"/>
      <c r="MUL141" s="21"/>
      <c r="MUM141" s="21"/>
      <c r="MUN141" s="21"/>
      <c r="MUO141" s="21"/>
      <c r="MUP141" s="21"/>
      <c r="MUQ141" s="21"/>
      <c r="MUR141" s="21"/>
      <c r="MUS141" s="21"/>
      <c r="MUT141" s="21"/>
      <c r="MUU141" s="21"/>
      <c r="MUV141" s="21"/>
      <c r="MUW141" s="21"/>
      <c r="MUX141" s="21"/>
      <c r="MUY141" s="21"/>
      <c r="MUZ141" s="21"/>
      <c r="MVA141" s="21"/>
      <c r="MVB141" s="21"/>
      <c r="MVC141" s="21"/>
      <c r="MVD141" s="21"/>
      <c r="MVE141" s="21"/>
      <c r="MVF141" s="21"/>
      <c r="MVG141" s="21"/>
      <c r="MVH141" s="21"/>
      <c r="MVI141" s="21"/>
      <c r="MVJ141" s="21"/>
      <c r="MVK141" s="21"/>
      <c r="MVL141" s="21"/>
      <c r="MVM141" s="21"/>
      <c r="MVN141" s="21"/>
      <c r="MVO141" s="21"/>
      <c r="MVP141" s="21"/>
      <c r="MVQ141" s="21"/>
      <c r="MVR141" s="21"/>
      <c r="MVS141" s="21"/>
      <c r="MVT141" s="21"/>
      <c r="MVU141" s="21"/>
      <c r="MVV141" s="21"/>
      <c r="MVW141" s="21"/>
      <c r="MVX141" s="21"/>
      <c r="MVY141" s="21"/>
      <c r="MVZ141" s="21"/>
      <c r="MWA141" s="21"/>
      <c r="MWB141" s="21"/>
      <c r="MWC141" s="21"/>
      <c r="MWD141" s="21"/>
      <c r="MWE141" s="21"/>
      <c r="MWF141" s="21"/>
      <c r="MWG141" s="21"/>
      <c r="MWH141" s="21"/>
      <c r="MWI141" s="21"/>
      <c r="MWJ141" s="21"/>
      <c r="MWK141" s="21"/>
      <c r="MWL141" s="21"/>
      <c r="MWM141" s="21"/>
      <c r="MWN141" s="21"/>
      <c r="MWO141" s="21"/>
      <c r="MWP141" s="21"/>
      <c r="MWQ141" s="21"/>
      <c r="MWR141" s="21"/>
      <c r="MWS141" s="21"/>
      <c r="MWT141" s="21"/>
      <c r="MWU141" s="21"/>
      <c r="MWV141" s="21"/>
      <c r="MWW141" s="21"/>
      <c r="MWX141" s="21"/>
      <c r="MWY141" s="21"/>
      <c r="MWZ141" s="21"/>
      <c r="MXA141" s="21"/>
      <c r="MXB141" s="21"/>
      <c r="MXC141" s="21"/>
      <c r="MXD141" s="21"/>
      <c r="MXE141" s="21"/>
      <c r="MXF141" s="21"/>
      <c r="MXG141" s="21"/>
      <c r="MXH141" s="21"/>
      <c r="MXI141" s="21"/>
      <c r="MXJ141" s="21"/>
      <c r="MXK141" s="21"/>
      <c r="MXL141" s="21"/>
      <c r="MXM141" s="21"/>
      <c r="MXN141" s="21"/>
      <c r="MXO141" s="21"/>
      <c r="MXP141" s="21"/>
      <c r="MXQ141" s="21"/>
      <c r="MXR141" s="21"/>
      <c r="MXS141" s="21"/>
      <c r="MXT141" s="21"/>
      <c r="MXU141" s="21"/>
      <c r="MXV141" s="21"/>
      <c r="MXW141" s="21"/>
      <c r="MXX141" s="21"/>
      <c r="MXY141" s="21"/>
      <c r="MXZ141" s="21"/>
      <c r="MYA141" s="21"/>
      <c r="MYB141" s="21"/>
      <c r="MYC141" s="21"/>
      <c r="MYD141" s="21"/>
      <c r="MYE141" s="21"/>
      <c r="MYF141" s="21"/>
      <c r="MYG141" s="21"/>
      <c r="MYH141" s="21"/>
      <c r="MYI141" s="21"/>
      <c r="MYJ141" s="21"/>
      <c r="MYK141" s="21"/>
      <c r="MYL141" s="21"/>
      <c r="MYM141" s="21"/>
      <c r="MYN141" s="21"/>
      <c r="MYO141" s="21"/>
      <c r="MYP141" s="21"/>
      <c r="MYQ141" s="21"/>
      <c r="MYR141" s="21"/>
      <c r="MYS141" s="21"/>
      <c r="MYT141" s="21"/>
      <c r="MYU141" s="21"/>
      <c r="MYV141" s="21"/>
      <c r="MYW141" s="21"/>
      <c r="MYX141" s="21"/>
      <c r="MYY141" s="21"/>
      <c r="MYZ141" s="21"/>
      <c r="MZA141" s="21"/>
      <c r="MZB141" s="21"/>
      <c r="MZC141" s="21"/>
      <c r="MZD141" s="21"/>
      <c r="MZE141" s="21"/>
      <c r="MZF141" s="21"/>
      <c r="MZG141" s="21"/>
      <c r="MZH141" s="21"/>
      <c r="MZI141" s="21"/>
      <c r="MZJ141" s="21"/>
      <c r="MZK141" s="21"/>
      <c r="MZL141" s="21"/>
      <c r="MZM141" s="21"/>
      <c r="MZN141" s="21"/>
      <c r="MZO141" s="21"/>
      <c r="MZP141" s="21"/>
      <c r="MZQ141" s="21"/>
      <c r="MZR141" s="21"/>
      <c r="MZS141" s="21"/>
      <c r="MZT141" s="21"/>
      <c r="MZU141" s="21"/>
      <c r="MZV141" s="21"/>
      <c r="MZW141" s="21"/>
      <c r="MZX141" s="21"/>
      <c r="MZY141" s="21"/>
      <c r="MZZ141" s="21"/>
      <c r="NAA141" s="21"/>
      <c r="NAB141" s="21"/>
      <c r="NAC141" s="21"/>
      <c r="NAD141" s="21"/>
      <c r="NAE141" s="21"/>
      <c r="NAF141" s="21"/>
      <c r="NAG141" s="21"/>
      <c r="NAH141" s="21"/>
      <c r="NAI141" s="21"/>
      <c r="NAJ141" s="21"/>
      <c r="NAK141" s="21"/>
      <c r="NAL141" s="21"/>
      <c r="NAM141" s="21"/>
      <c r="NAN141" s="21"/>
      <c r="NAO141" s="21"/>
      <c r="NAP141" s="21"/>
      <c r="NAQ141" s="21"/>
      <c r="NAR141" s="21"/>
      <c r="NAS141" s="21"/>
      <c r="NAT141" s="21"/>
      <c r="NAU141" s="21"/>
      <c r="NAV141" s="21"/>
      <c r="NAW141" s="21"/>
      <c r="NAX141" s="21"/>
      <c r="NAY141" s="21"/>
      <c r="NAZ141" s="21"/>
      <c r="NBA141" s="21"/>
      <c r="NBB141" s="21"/>
      <c r="NBC141" s="21"/>
      <c r="NBD141" s="21"/>
      <c r="NBE141" s="21"/>
      <c r="NBF141" s="21"/>
      <c r="NBG141" s="21"/>
      <c r="NBH141" s="21"/>
      <c r="NBI141" s="21"/>
      <c r="NBJ141" s="21"/>
      <c r="NBK141" s="21"/>
      <c r="NBL141" s="21"/>
      <c r="NBM141" s="21"/>
      <c r="NBN141" s="21"/>
      <c r="NBO141" s="21"/>
      <c r="NBP141" s="21"/>
      <c r="NBQ141" s="21"/>
      <c r="NBR141" s="21"/>
      <c r="NBS141" s="21"/>
      <c r="NBT141" s="21"/>
      <c r="NBU141" s="21"/>
      <c r="NBV141" s="21"/>
      <c r="NBW141" s="21"/>
      <c r="NBX141" s="21"/>
      <c r="NBY141" s="21"/>
      <c r="NBZ141" s="21"/>
      <c r="NCA141" s="21"/>
      <c r="NCB141" s="21"/>
      <c r="NCC141" s="21"/>
      <c r="NCD141" s="21"/>
      <c r="NCE141" s="21"/>
      <c r="NCF141" s="21"/>
      <c r="NCG141" s="21"/>
      <c r="NCH141" s="21"/>
      <c r="NCI141" s="21"/>
      <c r="NCJ141" s="21"/>
      <c r="NCK141" s="21"/>
      <c r="NCL141" s="21"/>
      <c r="NCM141" s="21"/>
      <c r="NCN141" s="21"/>
      <c r="NCO141" s="21"/>
      <c r="NCP141" s="21"/>
      <c r="NCQ141" s="21"/>
      <c r="NCR141" s="21"/>
      <c r="NCS141" s="21"/>
      <c r="NCT141" s="21"/>
      <c r="NCU141" s="21"/>
      <c r="NCV141" s="21"/>
      <c r="NCW141" s="21"/>
      <c r="NCX141" s="21"/>
      <c r="NCY141" s="21"/>
      <c r="NCZ141" s="21"/>
      <c r="NDA141" s="21"/>
      <c r="NDB141" s="21"/>
      <c r="NDC141" s="21"/>
      <c r="NDD141" s="21"/>
      <c r="NDE141" s="21"/>
      <c r="NDF141" s="21"/>
      <c r="NDG141" s="21"/>
      <c r="NDH141" s="21"/>
      <c r="NDI141" s="21"/>
      <c r="NDJ141" s="21"/>
      <c r="NDK141" s="21"/>
      <c r="NDL141" s="21"/>
      <c r="NDM141" s="21"/>
      <c r="NDN141" s="21"/>
      <c r="NDO141" s="21"/>
      <c r="NDP141" s="21"/>
      <c r="NDQ141" s="21"/>
      <c r="NDR141" s="21"/>
      <c r="NDS141" s="21"/>
      <c r="NDT141" s="21"/>
      <c r="NDU141" s="21"/>
      <c r="NDV141" s="21"/>
      <c r="NDW141" s="21"/>
      <c r="NDX141" s="21"/>
      <c r="NDY141" s="21"/>
      <c r="NDZ141" s="21"/>
      <c r="NEA141" s="21"/>
      <c r="NEB141" s="21"/>
      <c r="NEC141" s="21"/>
      <c r="NED141" s="21"/>
      <c r="NEE141" s="21"/>
      <c r="NEF141" s="21"/>
      <c r="NEG141" s="21"/>
      <c r="NEH141" s="21"/>
      <c r="NEI141" s="21"/>
      <c r="NEJ141" s="21"/>
      <c r="NEK141" s="21"/>
      <c r="NEL141" s="21"/>
      <c r="NEM141" s="21"/>
      <c r="NEN141" s="21"/>
      <c r="NEO141" s="21"/>
      <c r="NEP141" s="21"/>
      <c r="NEQ141" s="21"/>
      <c r="NER141" s="21"/>
      <c r="NES141" s="21"/>
      <c r="NET141" s="21"/>
      <c r="NEU141" s="21"/>
      <c r="NEV141" s="21"/>
      <c r="NEW141" s="21"/>
      <c r="NEX141" s="21"/>
      <c r="NEY141" s="21"/>
      <c r="NEZ141" s="21"/>
      <c r="NFA141" s="21"/>
      <c r="NFB141" s="21"/>
      <c r="NFC141" s="21"/>
      <c r="NFD141" s="21"/>
      <c r="NFE141" s="21"/>
      <c r="NFF141" s="21"/>
      <c r="NFG141" s="21"/>
      <c r="NFH141" s="21"/>
      <c r="NFI141" s="21"/>
      <c r="NFJ141" s="21"/>
      <c r="NFK141" s="21"/>
      <c r="NFL141" s="21"/>
      <c r="NFM141" s="21"/>
      <c r="NFN141" s="21"/>
      <c r="NFO141" s="21"/>
      <c r="NFP141" s="21"/>
      <c r="NFQ141" s="21"/>
      <c r="NFR141" s="21"/>
      <c r="NFS141" s="21"/>
      <c r="NFT141" s="21"/>
      <c r="NFU141" s="21"/>
      <c r="NFV141" s="21"/>
      <c r="NFW141" s="21"/>
      <c r="NFX141" s="21"/>
      <c r="NFY141" s="21"/>
      <c r="NFZ141" s="21"/>
      <c r="NGA141" s="21"/>
      <c r="NGB141" s="21"/>
      <c r="NGC141" s="21"/>
      <c r="NGD141" s="21"/>
      <c r="NGE141" s="21"/>
      <c r="NGF141" s="21"/>
      <c r="NGG141" s="21"/>
      <c r="NGH141" s="21"/>
      <c r="NGI141" s="21"/>
      <c r="NGJ141" s="21"/>
      <c r="NGK141" s="21"/>
      <c r="NGL141" s="21"/>
      <c r="NGM141" s="21"/>
      <c r="NGN141" s="21"/>
      <c r="NGO141" s="21"/>
      <c r="NGP141" s="21"/>
      <c r="NGQ141" s="21"/>
      <c r="NGR141" s="21"/>
      <c r="NGS141" s="21"/>
      <c r="NGT141" s="21"/>
      <c r="NGU141" s="21"/>
      <c r="NGV141" s="21"/>
      <c r="NGW141" s="21"/>
      <c r="NGX141" s="21"/>
      <c r="NGY141" s="21"/>
      <c r="NGZ141" s="21"/>
      <c r="NHA141" s="21"/>
      <c r="NHB141" s="21"/>
      <c r="NHC141" s="21"/>
      <c r="NHD141" s="21"/>
      <c r="NHE141" s="21"/>
      <c r="NHF141" s="21"/>
      <c r="NHG141" s="21"/>
      <c r="NHH141" s="21"/>
      <c r="NHI141" s="21"/>
      <c r="NHJ141" s="21"/>
      <c r="NHK141" s="21"/>
      <c r="NHL141" s="21"/>
      <c r="NHM141" s="21"/>
      <c r="NHN141" s="21"/>
      <c r="NHO141" s="21"/>
      <c r="NHP141" s="21"/>
      <c r="NHQ141" s="21"/>
      <c r="NHR141" s="21"/>
      <c r="NHS141" s="21"/>
      <c r="NHT141" s="21"/>
      <c r="NHU141" s="21"/>
      <c r="NHV141" s="21"/>
      <c r="NHW141" s="21"/>
      <c r="NHX141" s="21"/>
      <c r="NHY141" s="21"/>
      <c r="NHZ141" s="21"/>
      <c r="NIA141" s="21"/>
      <c r="NIB141" s="21"/>
      <c r="NIC141" s="21"/>
      <c r="NID141" s="21"/>
      <c r="NIE141" s="21"/>
      <c r="NIF141" s="21"/>
      <c r="NIG141" s="21"/>
      <c r="NIH141" s="21"/>
      <c r="NII141" s="21"/>
      <c r="NIJ141" s="21"/>
      <c r="NIK141" s="21"/>
      <c r="NIL141" s="21"/>
      <c r="NIM141" s="21"/>
      <c r="NIN141" s="21"/>
      <c r="NIO141" s="21"/>
      <c r="NIP141" s="21"/>
      <c r="NIQ141" s="21"/>
      <c r="NIR141" s="21"/>
      <c r="NIS141" s="21"/>
      <c r="NIT141" s="21"/>
      <c r="NIU141" s="21"/>
      <c r="NIV141" s="21"/>
      <c r="NIW141" s="21"/>
      <c r="NIX141" s="21"/>
      <c r="NIY141" s="21"/>
      <c r="NIZ141" s="21"/>
      <c r="NJA141" s="21"/>
      <c r="NJB141" s="21"/>
      <c r="NJC141" s="21"/>
      <c r="NJD141" s="21"/>
      <c r="NJE141" s="21"/>
      <c r="NJF141" s="21"/>
      <c r="NJG141" s="21"/>
      <c r="NJH141" s="21"/>
      <c r="NJI141" s="21"/>
      <c r="NJJ141" s="21"/>
      <c r="NJK141" s="21"/>
      <c r="NJL141" s="21"/>
      <c r="NJM141" s="21"/>
      <c r="NJN141" s="21"/>
      <c r="NJO141" s="21"/>
      <c r="NJP141" s="21"/>
      <c r="NJQ141" s="21"/>
      <c r="NJR141" s="21"/>
      <c r="NJS141" s="21"/>
      <c r="NJT141" s="21"/>
      <c r="NJU141" s="21"/>
      <c r="NJV141" s="21"/>
      <c r="NJW141" s="21"/>
      <c r="NJX141" s="21"/>
      <c r="NJY141" s="21"/>
      <c r="NJZ141" s="21"/>
      <c r="NKA141" s="21"/>
      <c r="NKB141" s="21"/>
      <c r="NKC141" s="21"/>
      <c r="NKD141" s="21"/>
      <c r="NKE141" s="21"/>
      <c r="NKF141" s="21"/>
      <c r="NKG141" s="21"/>
      <c r="NKH141" s="21"/>
      <c r="NKI141" s="21"/>
      <c r="NKJ141" s="21"/>
      <c r="NKK141" s="21"/>
      <c r="NKL141" s="21"/>
      <c r="NKM141" s="21"/>
      <c r="NKN141" s="21"/>
      <c r="NKO141" s="21"/>
      <c r="NKP141" s="21"/>
      <c r="NKQ141" s="21"/>
      <c r="NKR141" s="21"/>
      <c r="NKS141" s="21"/>
      <c r="NKT141" s="21"/>
      <c r="NKU141" s="21"/>
      <c r="NKV141" s="21"/>
      <c r="NKW141" s="21"/>
      <c r="NKX141" s="21"/>
      <c r="NKY141" s="21"/>
      <c r="NKZ141" s="21"/>
      <c r="NLA141" s="21"/>
      <c r="NLB141" s="21"/>
      <c r="NLC141" s="21"/>
      <c r="NLD141" s="21"/>
      <c r="NLE141" s="21"/>
      <c r="NLF141" s="21"/>
      <c r="NLG141" s="21"/>
      <c r="NLH141" s="21"/>
      <c r="NLI141" s="21"/>
      <c r="NLJ141" s="21"/>
      <c r="NLK141" s="21"/>
      <c r="NLL141" s="21"/>
      <c r="NLM141" s="21"/>
      <c r="NLN141" s="21"/>
      <c r="NLO141" s="21"/>
      <c r="NLP141" s="21"/>
      <c r="NLQ141" s="21"/>
      <c r="NLR141" s="21"/>
      <c r="NLS141" s="21"/>
      <c r="NLT141" s="21"/>
      <c r="NLU141" s="21"/>
      <c r="NLV141" s="21"/>
      <c r="NLW141" s="21"/>
      <c r="NLX141" s="21"/>
      <c r="NLY141" s="21"/>
      <c r="NLZ141" s="21"/>
      <c r="NMA141" s="21"/>
      <c r="NMB141" s="21"/>
      <c r="NMC141" s="21"/>
      <c r="NMD141" s="21"/>
      <c r="NME141" s="21"/>
      <c r="NMF141" s="21"/>
      <c r="NMG141" s="21"/>
      <c r="NMH141" s="21"/>
      <c r="NMI141" s="21"/>
      <c r="NMJ141" s="21"/>
      <c r="NMK141" s="21"/>
      <c r="NML141" s="21"/>
      <c r="NMM141" s="21"/>
      <c r="NMN141" s="21"/>
      <c r="NMO141" s="21"/>
      <c r="NMP141" s="21"/>
      <c r="NMQ141" s="21"/>
      <c r="NMR141" s="21"/>
      <c r="NMS141" s="21"/>
      <c r="NMT141" s="21"/>
      <c r="NMU141" s="21"/>
      <c r="NMV141" s="21"/>
      <c r="NMW141" s="21"/>
      <c r="NMX141" s="21"/>
      <c r="NMY141" s="21"/>
      <c r="NMZ141" s="21"/>
      <c r="NNA141" s="21"/>
      <c r="NNB141" s="21"/>
      <c r="NNC141" s="21"/>
      <c r="NND141" s="21"/>
      <c r="NNE141" s="21"/>
      <c r="NNF141" s="21"/>
      <c r="NNG141" s="21"/>
      <c r="NNH141" s="21"/>
      <c r="NNI141" s="21"/>
      <c r="NNJ141" s="21"/>
      <c r="NNK141" s="21"/>
      <c r="NNL141" s="21"/>
      <c r="NNM141" s="21"/>
      <c r="NNN141" s="21"/>
      <c r="NNO141" s="21"/>
      <c r="NNP141" s="21"/>
      <c r="NNQ141" s="21"/>
      <c r="NNR141" s="21"/>
      <c r="NNS141" s="21"/>
      <c r="NNT141" s="21"/>
      <c r="NNU141" s="21"/>
      <c r="NNV141" s="21"/>
      <c r="NNW141" s="21"/>
      <c r="NNX141" s="21"/>
      <c r="NNY141" s="21"/>
      <c r="NNZ141" s="21"/>
      <c r="NOA141" s="21"/>
      <c r="NOB141" s="21"/>
      <c r="NOC141" s="21"/>
      <c r="NOD141" s="21"/>
      <c r="NOE141" s="21"/>
      <c r="NOF141" s="21"/>
      <c r="NOG141" s="21"/>
      <c r="NOH141" s="21"/>
      <c r="NOI141" s="21"/>
      <c r="NOJ141" s="21"/>
      <c r="NOK141" s="21"/>
      <c r="NOL141" s="21"/>
      <c r="NOM141" s="21"/>
      <c r="NON141" s="21"/>
      <c r="NOO141" s="21"/>
      <c r="NOP141" s="21"/>
      <c r="NOQ141" s="21"/>
      <c r="NOR141" s="21"/>
      <c r="NOS141" s="21"/>
      <c r="NOT141" s="21"/>
      <c r="NOU141" s="21"/>
      <c r="NOV141" s="21"/>
      <c r="NOW141" s="21"/>
      <c r="NOX141" s="21"/>
      <c r="NOY141" s="21"/>
      <c r="NOZ141" s="21"/>
      <c r="NPA141" s="21"/>
      <c r="NPB141" s="21"/>
      <c r="NPC141" s="21"/>
      <c r="NPD141" s="21"/>
      <c r="NPE141" s="21"/>
      <c r="NPF141" s="21"/>
      <c r="NPG141" s="21"/>
      <c r="NPH141" s="21"/>
      <c r="NPI141" s="21"/>
      <c r="NPJ141" s="21"/>
      <c r="NPK141" s="21"/>
      <c r="NPL141" s="21"/>
      <c r="NPM141" s="21"/>
      <c r="NPN141" s="21"/>
      <c r="NPO141" s="21"/>
      <c r="NPP141" s="21"/>
      <c r="NPQ141" s="21"/>
      <c r="NPR141" s="21"/>
      <c r="NPS141" s="21"/>
      <c r="NPT141" s="21"/>
      <c r="NPU141" s="21"/>
      <c r="NPV141" s="21"/>
      <c r="NPW141" s="21"/>
      <c r="NPX141" s="21"/>
      <c r="NPY141" s="21"/>
      <c r="NPZ141" s="21"/>
      <c r="NQA141" s="21"/>
      <c r="NQB141" s="21"/>
      <c r="NQC141" s="21"/>
      <c r="NQD141" s="21"/>
      <c r="NQE141" s="21"/>
      <c r="NQF141" s="21"/>
      <c r="NQG141" s="21"/>
      <c r="NQH141" s="21"/>
      <c r="NQI141" s="21"/>
      <c r="NQJ141" s="21"/>
      <c r="NQK141" s="21"/>
      <c r="NQL141" s="21"/>
      <c r="NQM141" s="21"/>
      <c r="NQN141" s="21"/>
      <c r="NQO141" s="21"/>
      <c r="NQP141" s="21"/>
      <c r="NQQ141" s="21"/>
      <c r="NQR141" s="21"/>
      <c r="NQS141" s="21"/>
      <c r="NQT141" s="21"/>
      <c r="NQU141" s="21"/>
      <c r="NQV141" s="21"/>
      <c r="NQW141" s="21"/>
      <c r="NQX141" s="21"/>
      <c r="NQY141" s="21"/>
      <c r="NQZ141" s="21"/>
      <c r="NRA141" s="21"/>
      <c r="NRB141" s="21"/>
      <c r="NRC141" s="21"/>
      <c r="NRD141" s="21"/>
      <c r="NRE141" s="21"/>
      <c r="NRF141" s="21"/>
      <c r="NRG141" s="21"/>
      <c r="NRH141" s="21"/>
      <c r="NRI141" s="21"/>
      <c r="NRJ141" s="21"/>
      <c r="NRK141" s="21"/>
      <c r="NRL141" s="21"/>
      <c r="NRM141" s="21"/>
      <c r="NRN141" s="21"/>
      <c r="NRO141" s="21"/>
      <c r="NRP141" s="21"/>
      <c r="NRQ141" s="21"/>
      <c r="NRR141" s="21"/>
      <c r="NRS141" s="21"/>
      <c r="NRT141" s="21"/>
      <c r="NRU141" s="21"/>
      <c r="NRV141" s="21"/>
      <c r="NRW141" s="21"/>
      <c r="NRX141" s="21"/>
      <c r="NRY141" s="21"/>
      <c r="NRZ141" s="21"/>
      <c r="NSA141" s="21"/>
      <c r="NSB141" s="21"/>
      <c r="NSC141" s="21"/>
      <c r="NSD141" s="21"/>
      <c r="NSE141" s="21"/>
      <c r="NSF141" s="21"/>
      <c r="NSG141" s="21"/>
      <c r="NSH141" s="21"/>
      <c r="NSI141" s="21"/>
      <c r="NSJ141" s="21"/>
      <c r="NSK141" s="21"/>
      <c r="NSL141" s="21"/>
      <c r="NSM141" s="21"/>
      <c r="NSN141" s="21"/>
      <c r="NSO141" s="21"/>
      <c r="NSP141" s="21"/>
      <c r="NSQ141" s="21"/>
      <c r="NSR141" s="21"/>
      <c r="NSS141" s="21"/>
      <c r="NST141" s="21"/>
      <c r="NSU141" s="21"/>
      <c r="NSV141" s="21"/>
      <c r="NSW141" s="21"/>
      <c r="NSX141" s="21"/>
      <c r="NSY141" s="21"/>
      <c r="NSZ141" s="21"/>
      <c r="NTA141" s="21"/>
      <c r="NTB141" s="21"/>
      <c r="NTC141" s="21"/>
      <c r="NTD141" s="21"/>
      <c r="NTE141" s="21"/>
      <c r="NTF141" s="21"/>
      <c r="NTG141" s="21"/>
      <c r="NTH141" s="21"/>
      <c r="NTI141" s="21"/>
      <c r="NTJ141" s="21"/>
      <c r="NTK141" s="21"/>
      <c r="NTL141" s="21"/>
      <c r="NTM141" s="21"/>
      <c r="NTN141" s="21"/>
      <c r="NTO141" s="21"/>
      <c r="NTP141" s="21"/>
      <c r="NTQ141" s="21"/>
      <c r="NTR141" s="21"/>
      <c r="NTS141" s="21"/>
      <c r="NTT141" s="21"/>
      <c r="NTU141" s="21"/>
      <c r="NTV141" s="21"/>
      <c r="NTW141" s="21"/>
      <c r="NTX141" s="21"/>
      <c r="NTY141" s="21"/>
      <c r="NTZ141" s="21"/>
      <c r="NUA141" s="21"/>
      <c r="NUB141" s="21"/>
      <c r="NUC141" s="21"/>
      <c r="NUD141" s="21"/>
      <c r="NUE141" s="21"/>
      <c r="NUF141" s="21"/>
      <c r="NUG141" s="21"/>
      <c r="NUH141" s="21"/>
      <c r="NUI141" s="21"/>
      <c r="NUJ141" s="21"/>
      <c r="NUK141" s="21"/>
      <c r="NUL141" s="21"/>
      <c r="NUM141" s="21"/>
      <c r="NUN141" s="21"/>
      <c r="NUO141" s="21"/>
      <c r="NUP141" s="21"/>
      <c r="NUQ141" s="21"/>
      <c r="NUR141" s="21"/>
      <c r="NUS141" s="21"/>
      <c r="NUT141" s="21"/>
      <c r="NUU141" s="21"/>
      <c r="NUV141" s="21"/>
      <c r="NUW141" s="21"/>
      <c r="NUX141" s="21"/>
      <c r="NUY141" s="21"/>
      <c r="NUZ141" s="21"/>
      <c r="NVA141" s="21"/>
      <c r="NVB141" s="21"/>
      <c r="NVC141" s="21"/>
      <c r="NVD141" s="21"/>
      <c r="NVE141" s="21"/>
      <c r="NVF141" s="21"/>
      <c r="NVG141" s="21"/>
      <c r="NVH141" s="21"/>
      <c r="NVI141" s="21"/>
      <c r="NVJ141" s="21"/>
      <c r="NVK141" s="21"/>
      <c r="NVL141" s="21"/>
      <c r="NVM141" s="21"/>
      <c r="NVN141" s="21"/>
      <c r="NVO141" s="21"/>
      <c r="NVP141" s="21"/>
      <c r="NVQ141" s="21"/>
      <c r="NVR141" s="21"/>
      <c r="NVS141" s="21"/>
      <c r="NVT141" s="21"/>
      <c r="NVU141" s="21"/>
      <c r="NVV141" s="21"/>
      <c r="NVW141" s="21"/>
      <c r="NVX141" s="21"/>
      <c r="NVY141" s="21"/>
      <c r="NVZ141" s="21"/>
      <c r="NWA141" s="21"/>
      <c r="NWB141" s="21"/>
      <c r="NWC141" s="21"/>
      <c r="NWD141" s="21"/>
      <c r="NWE141" s="21"/>
      <c r="NWF141" s="21"/>
      <c r="NWG141" s="21"/>
      <c r="NWH141" s="21"/>
      <c r="NWI141" s="21"/>
      <c r="NWJ141" s="21"/>
      <c r="NWK141" s="21"/>
      <c r="NWL141" s="21"/>
      <c r="NWM141" s="21"/>
      <c r="NWN141" s="21"/>
      <c r="NWO141" s="21"/>
      <c r="NWP141" s="21"/>
      <c r="NWQ141" s="21"/>
      <c r="NWR141" s="21"/>
      <c r="NWS141" s="21"/>
      <c r="NWT141" s="21"/>
      <c r="NWU141" s="21"/>
      <c r="NWV141" s="21"/>
      <c r="NWW141" s="21"/>
      <c r="NWX141" s="21"/>
      <c r="NWY141" s="21"/>
      <c r="NWZ141" s="21"/>
      <c r="NXA141" s="21"/>
      <c r="NXB141" s="21"/>
      <c r="NXC141" s="21"/>
      <c r="NXD141" s="21"/>
      <c r="NXE141" s="21"/>
      <c r="NXF141" s="21"/>
      <c r="NXG141" s="21"/>
      <c r="NXH141" s="21"/>
      <c r="NXI141" s="21"/>
      <c r="NXJ141" s="21"/>
      <c r="NXK141" s="21"/>
      <c r="NXL141" s="21"/>
      <c r="NXM141" s="21"/>
      <c r="NXN141" s="21"/>
      <c r="NXO141" s="21"/>
      <c r="NXP141" s="21"/>
      <c r="NXQ141" s="21"/>
      <c r="NXR141" s="21"/>
      <c r="NXS141" s="21"/>
      <c r="NXT141" s="21"/>
      <c r="NXU141" s="21"/>
      <c r="NXV141" s="21"/>
      <c r="NXW141" s="21"/>
      <c r="NXX141" s="21"/>
      <c r="NXY141" s="21"/>
      <c r="NXZ141" s="21"/>
      <c r="NYA141" s="21"/>
      <c r="NYB141" s="21"/>
      <c r="NYC141" s="21"/>
      <c r="NYD141" s="21"/>
      <c r="NYE141" s="21"/>
      <c r="NYF141" s="21"/>
      <c r="NYG141" s="21"/>
      <c r="NYH141" s="21"/>
      <c r="NYI141" s="21"/>
      <c r="NYJ141" s="21"/>
      <c r="NYK141" s="21"/>
      <c r="NYL141" s="21"/>
      <c r="NYM141" s="21"/>
      <c r="NYN141" s="21"/>
      <c r="NYO141" s="21"/>
      <c r="NYP141" s="21"/>
      <c r="NYQ141" s="21"/>
      <c r="NYR141" s="21"/>
      <c r="NYS141" s="21"/>
      <c r="NYT141" s="21"/>
      <c r="NYU141" s="21"/>
      <c r="NYV141" s="21"/>
      <c r="NYW141" s="21"/>
      <c r="NYX141" s="21"/>
      <c r="NYY141" s="21"/>
      <c r="NYZ141" s="21"/>
      <c r="NZA141" s="21"/>
      <c r="NZB141" s="21"/>
      <c r="NZC141" s="21"/>
      <c r="NZD141" s="21"/>
      <c r="NZE141" s="21"/>
      <c r="NZF141" s="21"/>
      <c r="NZG141" s="21"/>
      <c r="NZH141" s="21"/>
      <c r="NZI141" s="21"/>
      <c r="NZJ141" s="21"/>
      <c r="NZK141" s="21"/>
      <c r="NZL141" s="21"/>
      <c r="NZM141" s="21"/>
      <c r="NZN141" s="21"/>
      <c r="NZO141" s="21"/>
      <c r="NZP141" s="21"/>
      <c r="NZQ141" s="21"/>
      <c r="NZR141" s="21"/>
      <c r="NZS141" s="21"/>
      <c r="NZT141" s="21"/>
      <c r="NZU141" s="21"/>
      <c r="NZV141" s="21"/>
      <c r="NZW141" s="21"/>
      <c r="NZX141" s="21"/>
      <c r="NZY141" s="21"/>
      <c r="NZZ141" s="21"/>
      <c r="OAA141" s="21"/>
      <c r="OAB141" s="21"/>
      <c r="OAC141" s="21"/>
      <c r="OAD141" s="21"/>
      <c r="OAE141" s="21"/>
      <c r="OAF141" s="21"/>
      <c r="OAG141" s="21"/>
      <c r="OAH141" s="21"/>
      <c r="OAI141" s="21"/>
      <c r="OAJ141" s="21"/>
      <c r="OAK141" s="21"/>
      <c r="OAL141" s="21"/>
      <c r="OAM141" s="21"/>
      <c r="OAN141" s="21"/>
      <c r="OAO141" s="21"/>
      <c r="OAP141" s="21"/>
      <c r="OAQ141" s="21"/>
      <c r="OAR141" s="21"/>
      <c r="OAS141" s="21"/>
      <c r="OAT141" s="21"/>
      <c r="OAU141" s="21"/>
      <c r="OAV141" s="21"/>
      <c r="OAW141" s="21"/>
      <c r="OAX141" s="21"/>
      <c r="OAY141" s="21"/>
      <c r="OAZ141" s="21"/>
      <c r="OBA141" s="21"/>
      <c r="OBB141" s="21"/>
      <c r="OBC141" s="21"/>
      <c r="OBD141" s="21"/>
      <c r="OBE141" s="21"/>
      <c r="OBF141" s="21"/>
      <c r="OBG141" s="21"/>
      <c r="OBH141" s="21"/>
      <c r="OBI141" s="21"/>
      <c r="OBJ141" s="21"/>
      <c r="OBK141" s="21"/>
      <c r="OBL141" s="21"/>
      <c r="OBM141" s="21"/>
      <c r="OBN141" s="21"/>
      <c r="OBO141" s="21"/>
      <c r="OBP141" s="21"/>
      <c r="OBQ141" s="21"/>
      <c r="OBR141" s="21"/>
      <c r="OBS141" s="21"/>
      <c r="OBT141" s="21"/>
      <c r="OBU141" s="21"/>
      <c r="OBV141" s="21"/>
      <c r="OBW141" s="21"/>
      <c r="OBX141" s="21"/>
      <c r="OBY141" s="21"/>
      <c r="OBZ141" s="21"/>
      <c r="OCA141" s="21"/>
      <c r="OCB141" s="21"/>
      <c r="OCC141" s="21"/>
      <c r="OCD141" s="21"/>
      <c r="OCE141" s="21"/>
      <c r="OCF141" s="21"/>
      <c r="OCG141" s="21"/>
      <c r="OCH141" s="21"/>
      <c r="OCI141" s="21"/>
      <c r="OCJ141" s="21"/>
      <c r="OCK141" s="21"/>
      <c r="OCL141" s="21"/>
      <c r="OCM141" s="21"/>
      <c r="OCN141" s="21"/>
      <c r="OCO141" s="21"/>
      <c r="OCP141" s="21"/>
      <c r="OCQ141" s="21"/>
      <c r="OCR141" s="21"/>
      <c r="OCS141" s="21"/>
      <c r="OCT141" s="21"/>
      <c r="OCU141" s="21"/>
      <c r="OCV141" s="21"/>
      <c r="OCW141" s="21"/>
      <c r="OCX141" s="21"/>
      <c r="OCY141" s="21"/>
      <c r="OCZ141" s="21"/>
      <c r="ODA141" s="21"/>
      <c r="ODB141" s="21"/>
      <c r="ODC141" s="21"/>
      <c r="ODD141" s="21"/>
      <c r="ODE141" s="21"/>
      <c r="ODF141" s="21"/>
      <c r="ODG141" s="21"/>
      <c r="ODH141" s="21"/>
      <c r="ODI141" s="21"/>
      <c r="ODJ141" s="21"/>
      <c r="ODK141" s="21"/>
      <c r="ODL141" s="21"/>
      <c r="ODM141" s="21"/>
      <c r="ODN141" s="21"/>
      <c r="ODO141" s="21"/>
      <c r="ODP141" s="21"/>
      <c r="ODQ141" s="21"/>
      <c r="ODR141" s="21"/>
      <c r="ODS141" s="21"/>
      <c r="ODT141" s="21"/>
      <c r="ODU141" s="21"/>
      <c r="ODV141" s="21"/>
      <c r="ODW141" s="21"/>
      <c r="ODX141" s="21"/>
      <c r="ODY141" s="21"/>
      <c r="ODZ141" s="21"/>
      <c r="OEA141" s="21"/>
      <c r="OEB141" s="21"/>
      <c r="OEC141" s="21"/>
      <c r="OED141" s="21"/>
      <c r="OEE141" s="21"/>
      <c r="OEF141" s="21"/>
      <c r="OEG141" s="21"/>
      <c r="OEH141" s="21"/>
      <c r="OEI141" s="21"/>
      <c r="OEJ141" s="21"/>
      <c r="OEK141" s="21"/>
      <c r="OEL141" s="21"/>
      <c r="OEM141" s="21"/>
      <c r="OEN141" s="21"/>
      <c r="OEO141" s="21"/>
      <c r="OEP141" s="21"/>
      <c r="OEQ141" s="21"/>
      <c r="OER141" s="21"/>
      <c r="OES141" s="21"/>
      <c r="OET141" s="21"/>
      <c r="OEU141" s="21"/>
      <c r="OEV141" s="21"/>
      <c r="OEW141" s="21"/>
      <c r="OEX141" s="21"/>
      <c r="OEY141" s="21"/>
      <c r="OEZ141" s="21"/>
      <c r="OFA141" s="21"/>
      <c r="OFB141" s="21"/>
      <c r="OFC141" s="21"/>
      <c r="OFD141" s="21"/>
      <c r="OFE141" s="21"/>
      <c r="OFF141" s="21"/>
      <c r="OFG141" s="21"/>
      <c r="OFH141" s="21"/>
      <c r="OFI141" s="21"/>
      <c r="OFJ141" s="21"/>
      <c r="OFK141" s="21"/>
      <c r="OFL141" s="21"/>
      <c r="OFM141" s="21"/>
      <c r="OFN141" s="21"/>
      <c r="OFO141" s="21"/>
      <c r="OFP141" s="21"/>
      <c r="OFQ141" s="21"/>
      <c r="OFR141" s="21"/>
      <c r="OFS141" s="21"/>
      <c r="OFT141" s="21"/>
      <c r="OFU141" s="21"/>
      <c r="OFV141" s="21"/>
      <c r="OFW141" s="21"/>
      <c r="OFX141" s="21"/>
      <c r="OFY141" s="21"/>
      <c r="OFZ141" s="21"/>
      <c r="OGA141" s="21"/>
      <c r="OGB141" s="21"/>
      <c r="OGC141" s="21"/>
      <c r="OGD141" s="21"/>
      <c r="OGE141" s="21"/>
      <c r="OGF141" s="21"/>
      <c r="OGG141" s="21"/>
      <c r="OGH141" s="21"/>
      <c r="OGI141" s="21"/>
      <c r="OGJ141" s="21"/>
      <c r="OGK141" s="21"/>
      <c r="OGL141" s="21"/>
      <c r="OGM141" s="21"/>
      <c r="OGN141" s="21"/>
      <c r="OGO141" s="21"/>
      <c r="OGP141" s="21"/>
      <c r="OGQ141" s="21"/>
      <c r="OGR141" s="21"/>
      <c r="OGS141" s="21"/>
      <c r="OGT141" s="21"/>
      <c r="OGU141" s="21"/>
      <c r="OGV141" s="21"/>
      <c r="OGW141" s="21"/>
      <c r="OGX141" s="21"/>
      <c r="OGY141" s="21"/>
      <c r="OGZ141" s="21"/>
      <c r="OHA141" s="21"/>
      <c r="OHB141" s="21"/>
      <c r="OHC141" s="21"/>
      <c r="OHD141" s="21"/>
      <c r="OHE141" s="21"/>
      <c r="OHF141" s="21"/>
      <c r="OHG141" s="21"/>
      <c r="OHH141" s="21"/>
      <c r="OHI141" s="21"/>
      <c r="OHJ141" s="21"/>
      <c r="OHK141" s="21"/>
      <c r="OHL141" s="21"/>
      <c r="OHM141" s="21"/>
      <c r="OHN141" s="21"/>
      <c r="OHO141" s="21"/>
      <c r="OHP141" s="21"/>
      <c r="OHQ141" s="21"/>
      <c r="OHR141" s="21"/>
      <c r="OHS141" s="21"/>
      <c r="OHT141" s="21"/>
      <c r="OHU141" s="21"/>
      <c r="OHV141" s="21"/>
      <c r="OHW141" s="21"/>
      <c r="OHX141" s="21"/>
      <c r="OHY141" s="21"/>
      <c r="OHZ141" s="21"/>
      <c r="OIA141" s="21"/>
      <c r="OIB141" s="21"/>
      <c r="OIC141" s="21"/>
      <c r="OID141" s="21"/>
      <c r="OIE141" s="21"/>
      <c r="OIF141" s="21"/>
      <c r="OIG141" s="21"/>
      <c r="OIH141" s="21"/>
      <c r="OII141" s="21"/>
      <c r="OIJ141" s="21"/>
      <c r="OIK141" s="21"/>
      <c r="OIL141" s="21"/>
      <c r="OIM141" s="21"/>
      <c r="OIN141" s="21"/>
      <c r="OIO141" s="21"/>
      <c r="OIP141" s="21"/>
      <c r="OIQ141" s="21"/>
      <c r="OIR141" s="21"/>
      <c r="OIS141" s="21"/>
      <c r="OIT141" s="21"/>
      <c r="OIU141" s="21"/>
      <c r="OIV141" s="21"/>
      <c r="OIW141" s="21"/>
      <c r="OIX141" s="21"/>
      <c r="OIY141" s="21"/>
      <c r="OIZ141" s="21"/>
      <c r="OJA141" s="21"/>
      <c r="OJB141" s="21"/>
      <c r="OJC141" s="21"/>
      <c r="OJD141" s="21"/>
      <c r="OJE141" s="21"/>
      <c r="OJF141" s="21"/>
      <c r="OJG141" s="21"/>
      <c r="OJH141" s="21"/>
      <c r="OJI141" s="21"/>
      <c r="OJJ141" s="21"/>
      <c r="OJK141" s="21"/>
      <c r="OJL141" s="21"/>
      <c r="OJM141" s="21"/>
      <c r="OJN141" s="21"/>
      <c r="OJO141" s="21"/>
      <c r="OJP141" s="21"/>
      <c r="OJQ141" s="21"/>
      <c r="OJR141" s="21"/>
      <c r="OJS141" s="21"/>
      <c r="OJT141" s="21"/>
      <c r="OJU141" s="21"/>
      <c r="OJV141" s="21"/>
      <c r="OJW141" s="21"/>
      <c r="OJX141" s="21"/>
      <c r="OJY141" s="21"/>
      <c r="OJZ141" s="21"/>
      <c r="OKA141" s="21"/>
      <c r="OKB141" s="21"/>
      <c r="OKC141" s="21"/>
      <c r="OKD141" s="21"/>
      <c r="OKE141" s="21"/>
      <c r="OKF141" s="21"/>
      <c r="OKG141" s="21"/>
      <c r="OKH141" s="21"/>
      <c r="OKI141" s="21"/>
      <c r="OKJ141" s="21"/>
      <c r="OKK141" s="21"/>
      <c r="OKL141" s="21"/>
      <c r="OKM141" s="21"/>
      <c r="OKN141" s="21"/>
      <c r="OKO141" s="21"/>
      <c r="OKP141" s="21"/>
      <c r="OKQ141" s="21"/>
      <c r="OKR141" s="21"/>
      <c r="OKS141" s="21"/>
      <c r="OKT141" s="21"/>
      <c r="OKU141" s="21"/>
      <c r="OKV141" s="21"/>
      <c r="OKW141" s="21"/>
      <c r="OKX141" s="21"/>
      <c r="OKY141" s="21"/>
      <c r="OKZ141" s="21"/>
      <c r="OLA141" s="21"/>
      <c r="OLB141" s="21"/>
      <c r="OLC141" s="21"/>
      <c r="OLD141" s="21"/>
      <c r="OLE141" s="21"/>
      <c r="OLF141" s="21"/>
      <c r="OLG141" s="21"/>
      <c r="OLH141" s="21"/>
      <c r="OLI141" s="21"/>
      <c r="OLJ141" s="21"/>
      <c r="OLK141" s="21"/>
      <c r="OLL141" s="21"/>
      <c r="OLM141" s="21"/>
      <c r="OLN141" s="21"/>
      <c r="OLO141" s="21"/>
      <c r="OLP141" s="21"/>
      <c r="OLQ141" s="21"/>
      <c r="OLR141" s="21"/>
      <c r="OLS141" s="21"/>
      <c r="OLT141" s="21"/>
      <c r="OLU141" s="21"/>
      <c r="OLV141" s="21"/>
      <c r="OLW141" s="21"/>
      <c r="OLX141" s="21"/>
      <c r="OLY141" s="21"/>
      <c r="OLZ141" s="21"/>
      <c r="OMA141" s="21"/>
      <c r="OMB141" s="21"/>
      <c r="OMC141" s="21"/>
      <c r="OMD141" s="21"/>
      <c r="OME141" s="21"/>
      <c r="OMF141" s="21"/>
      <c r="OMG141" s="21"/>
      <c r="OMH141" s="21"/>
      <c r="OMI141" s="21"/>
      <c r="OMJ141" s="21"/>
      <c r="OMK141" s="21"/>
      <c r="OML141" s="21"/>
      <c r="OMM141" s="21"/>
      <c r="OMN141" s="21"/>
      <c r="OMO141" s="21"/>
      <c r="OMP141" s="21"/>
      <c r="OMQ141" s="21"/>
      <c r="OMR141" s="21"/>
      <c r="OMS141" s="21"/>
      <c r="OMT141" s="21"/>
      <c r="OMU141" s="21"/>
      <c r="OMV141" s="21"/>
      <c r="OMW141" s="21"/>
      <c r="OMX141" s="21"/>
      <c r="OMY141" s="21"/>
      <c r="OMZ141" s="21"/>
      <c r="ONA141" s="21"/>
      <c r="ONB141" s="21"/>
      <c r="ONC141" s="21"/>
      <c r="OND141" s="21"/>
      <c r="ONE141" s="21"/>
      <c r="ONF141" s="21"/>
      <c r="ONG141" s="21"/>
      <c r="ONH141" s="21"/>
      <c r="ONI141" s="21"/>
      <c r="ONJ141" s="21"/>
      <c r="ONK141" s="21"/>
      <c r="ONL141" s="21"/>
      <c r="ONM141" s="21"/>
      <c r="ONN141" s="21"/>
      <c r="ONO141" s="21"/>
      <c r="ONP141" s="21"/>
      <c r="ONQ141" s="21"/>
      <c r="ONR141" s="21"/>
      <c r="ONS141" s="21"/>
      <c r="ONT141" s="21"/>
      <c r="ONU141" s="21"/>
      <c r="ONV141" s="21"/>
      <c r="ONW141" s="21"/>
      <c r="ONX141" s="21"/>
      <c r="ONY141" s="21"/>
      <c r="ONZ141" s="21"/>
      <c r="OOA141" s="21"/>
      <c r="OOB141" s="21"/>
      <c r="OOC141" s="21"/>
      <c r="OOD141" s="21"/>
      <c r="OOE141" s="21"/>
      <c r="OOF141" s="21"/>
      <c r="OOG141" s="21"/>
      <c r="OOH141" s="21"/>
      <c r="OOI141" s="21"/>
      <c r="OOJ141" s="21"/>
      <c r="OOK141" s="21"/>
      <c r="OOL141" s="21"/>
      <c r="OOM141" s="21"/>
      <c r="OON141" s="21"/>
      <c r="OOO141" s="21"/>
      <c r="OOP141" s="21"/>
      <c r="OOQ141" s="21"/>
      <c r="OOR141" s="21"/>
      <c r="OOS141" s="21"/>
      <c r="OOT141" s="21"/>
      <c r="OOU141" s="21"/>
      <c r="OOV141" s="21"/>
      <c r="OOW141" s="21"/>
      <c r="OOX141" s="21"/>
      <c r="OOY141" s="21"/>
      <c r="OOZ141" s="21"/>
      <c r="OPA141" s="21"/>
      <c r="OPB141" s="21"/>
      <c r="OPC141" s="21"/>
      <c r="OPD141" s="21"/>
      <c r="OPE141" s="21"/>
      <c r="OPF141" s="21"/>
      <c r="OPG141" s="21"/>
      <c r="OPH141" s="21"/>
      <c r="OPI141" s="21"/>
      <c r="OPJ141" s="21"/>
      <c r="OPK141" s="21"/>
      <c r="OPL141" s="21"/>
      <c r="OPM141" s="21"/>
      <c r="OPN141" s="21"/>
      <c r="OPO141" s="21"/>
      <c r="OPP141" s="21"/>
      <c r="OPQ141" s="21"/>
      <c r="OPR141" s="21"/>
      <c r="OPS141" s="21"/>
      <c r="OPT141" s="21"/>
      <c r="OPU141" s="21"/>
      <c r="OPV141" s="21"/>
      <c r="OPW141" s="21"/>
      <c r="OPX141" s="21"/>
      <c r="OPY141" s="21"/>
      <c r="OPZ141" s="21"/>
      <c r="OQA141" s="21"/>
      <c r="OQB141" s="21"/>
      <c r="OQC141" s="21"/>
      <c r="OQD141" s="21"/>
      <c r="OQE141" s="21"/>
      <c r="OQF141" s="21"/>
      <c r="OQG141" s="21"/>
      <c r="OQH141" s="21"/>
      <c r="OQI141" s="21"/>
      <c r="OQJ141" s="21"/>
      <c r="OQK141" s="21"/>
      <c r="OQL141" s="21"/>
      <c r="OQM141" s="21"/>
      <c r="OQN141" s="21"/>
      <c r="OQO141" s="21"/>
      <c r="OQP141" s="21"/>
      <c r="OQQ141" s="21"/>
      <c r="OQR141" s="21"/>
      <c r="OQS141" s="21"/>
      <c r="OQT141" s="21"/>
      <c r="OQU141" s="21"/>
      <c r="OQV141" s="21"/>
      <c r="OQW141" s="21"/>
      <c r="OQX141" s="21"/>
      <c r="OQY141" s="21"/>
      <c r="OQZ141" s="21"/>
      <c r="ORA141" s="21"/>
      <c r="ORB141" s="21"/>
      <c r="ORC141" s="21"/>
      <c r="ORD141" s="21"/>
      <c r="ORE141" s="21"/>
      <c r="ORF141" s="21"/>
      <c r="ORG141" s="21"/>
      <c r="ORH141" s="21"/>
      <c r="ORI141" s="21"/>
      <c r="ORJ141" s="21"/>
      <c r="ORK141" s="21"/>
      <c r="ORL141" s="21"/>
      <c r="ORM141" s="21"/>
      <c r="ORN141" s="21"/>
      <c r="ORO141" s="21"/>
      <c r="ORP141" s="21"/>
      <c r="ORQ141" s="21"/>
      <c r="ORR141" s="21"/>
      <c r="ORS141" s="21"/>
      <c r="ORT141" s="21"/>
      <c r="ORU141" s="21"/>
      <c r="ORV141" s="21"/>
      <c r="ORW141" s="21"/>
      <c r="ORX141" s="21"/>
      <c r="ORY141" s="21"/>
      <c r="ORZ141" s="21"/>
      <c r="OSA141" s="21"/>
      <c r="OSB141" s="21"/>
      <c r="OSC141" s="21"/>
      <c r="OSD141" s="21"/>
      <c r="OSE141" s="21"/>
      <c r="OSF141" s="21"/>
      <c r="OSG141" s="21"/>
      <c r="OSH141" s="21"/>
      <c r="OSI141" s="21"/>
      <c r="OSJ141" s="21"/>
      <c r="OSK141" s="21"/>
      <c r="OSL141" s="21"/>
      <c r="OSM141" s="21"/>
      <c r="OSN141" s="21"/>
      <c r="OSO141" s="21"/>
      <c r="OSP141" s="21"/>
      <c r="OSQ141" s="21"/>
      <c r="OSR141" s="21"/>
      <c r="OSS141" s="21"/>
      <c r="OST141" s="21"/>
      <c r="OSU141" s="21"/>
      <c r="OSV141" s="21"/>
      <c r="OSW141" s="21"/>
      <c r="OSX141" s="21"/>
      <c r="OSY141" s="21"/>
      <c r="OSZ141" s="21"/>
      <c r="OTA141" s="21"/>
      <c r="OTB141" s="21"/>
      <c r="OTC141" s="21"/>
      <c r="OTD141" s="21"/>
      <c r="OTE141" s="21"/>
      <c r="OTF141" s="21"/>
      <c r="OTG141" s="21"/>
      <c r="OTH141" s="21"/>
      <c r="OTI141" s="21"/>
      <c r="OTJ141" s="21"/>
      <c r="OTK141" s="21"/>
      <c r="OTL141" s="21"/>
      <c r="OTM141" s="21"/>
      <c r="OTN141" s="21"/>
      <c r="OTO141" s="21"/>
      <c r="OTP141" s="21"/>
      <c r="OTQ141" s="21"/>
      <c r="OTR141" s="21"/>
      <c r="OTS141" s="21"/>
      <c r="OTT141" s="21"/>
      <c r="OTU141" s="21"/>
      <c r="OTV141" s="21"/>
      <c r="OTW141" s="21"/>
      <c r="OTX141" s="21"/>
      <c r="OTY141" s="21"/>
      <c r="OTZ141" s="21"/>
      <c r="OUA141" s="21"/>
      <c r="OUB141" s="21"/>
      <c r="OUC141" s="21"/>
      <c r="OUD141" s="21"/>
      <c r="OUE141" s="21"/>
      <c r="OUF141" s="21"/>
      <c r="OUG141" s="21"/>
      <c r="OUH141" s="21"/>
      <c r="OUI141" s="21"/>
      <c r="OUJ141" s="21"/>
      <c r="OUK141" s="21"/>
      <c r="OUL141" s="21"/>
      <c r="OUM141" s="21"/>
      <c r="OUN141" s="21"/>
      <c r="OUO141" s="21"/>
      <c r="OUP141" s="21"/>
      <c r="OUQ141" s="21"/>
      <c r="OUR141" s="21"/>
      <c r="OUS141" s="21"/>
      <c r="OUT141" s="21"/>
      <c r="OUU141" s="21"/>
      <c r="OUV141" s="21"/>
      <c r="OUW141" s="21"/>
      <c r="OUX141" s="21"/>
      <c r="OUY141" s="21"/>
      <c r="OUZ141" s="21"/>
      <c r="OVA141" s="21"/>
      <c r="OVB141" s="21"/>
      <c r="OVC141" s="21"/>
      <c r="OVD141" s="21"/>
      <c r="OVE141" s="21"/>
      <c r="OVF141" s="21"/>
      <c r="OVG141" s="21"/>
      <c r="OVH141" s="21"/>
      <c r="OVI141" s="21"/>
      <c r="OVJ141" s="21"/>
      <c r="OVK141" s="21"/>
      <c r="OVL141" s="21"/>
      <c r="OVM141" s="21"/>
      <c r="OVN141" s="21"/>
      <c r="OVO141" s="21"/>
      <c r="OVP141" s="21"/>
      <c r="OVQ141" s="21"/>
      <c r="OVR141" s="21"/>
      <c r="OVS141" s="21"/>
      <c r="OVT141" s="21"/>
      <c r="OVU141" s="21"/>
      <c r="OVV141" s="21"/>
      <c r="OVW141" s="21"/>
      <c r="OVX141" s="21"/>
      <c r="OVY141" s="21"/>
      <c r="OVZ141" s="21"/>
      <c r="OWA141" s="21"/>
      <c r="OWB141" s="21"/>
      <c r="OWC141" s="21"/>
      <c r="OWD141" s="21"/>
      <c r="OWE141" s="21"/>
      <c r="OWF141" s="21"/>
      <c r="OWG141" s="21"/>
      <c r="OWH141" s="21"/>
      <c r="OWI141" s="21"/>
      <c r="OWJ141" s="21"/>
      <c r="OWK141" s="21"/>
      <c r="OWL141" s="21"/>
      <c r="OWM141" s="21"/>
      <c r="OWN141" s="21"/>
      <c r="OWO141" s="21"/>
      <c r="OWP141" s="21"/>
      <c r="OWQ141" s="21"/>
      <c r="OWR141" s="21"/>
      <c r="OWS141" s="21"/>
      <c r="OWT141" s="21"/>
      <c r="OWU141" s="21"/>
      <c r="OWV141" s="21"/>
      <c r="OWW141" s="21"/>
      <c r="OWX141" s="21"/>
      <c r="OWY141" s="21"/>
      <c r="OWZ141" s="21"/>
      <c r="OXA141" s="21"/>
      <c r="OXB141" s="21"/>
      <c r="OXC141" s="21"/>
      <c r="OXD141" s="21"/>
      <c r="OXE141" s="21"/>
      <c r="OXF141" s="21"/>
      <c r="OXG141" s="21"/>
      <c r="OXH141" s="21"/>
      <c r="OXI141" s="21"/>
      <c r="OXJ141" s="21"/>
      <c r="OXK141" s="21"/>
      <c r="OXL141" s="21"/>
      <c r="OXM141" s="21"/>
      <c r="OXN141" s="21"/>
      <c r="OXO141" s="21"/>
      <c r="OXP141" s="21"/>
      <c r="OXQ141" s="21"/>
      <c r="OXR141" s="21"/>
      <c r="OXS141" s="21"/>
      <c r="OXT141" s="21"/>
      <c r="OXU141" s="21"/>
      <c r="OXV141" s="21"/>
      <c r="OXW141" s="21"/>
      <c r="OXX141" s="21"/>
      <c r="OXY141" s="21"/>
      <c r="OXZ141" s="21"/>
      <c r="OYA141" s="21"/>
      <c r="OYB141" s="21"/>
      <c r="OYC141" s="21"/>
      <c r="OYD141" s="21"/>
      <c r="OYE141" s="21"/>
      <c r="OYF141" s="21"/>
      <c r="OYG141" s="21"/>
      <c r="OYH141" s="21"/>
      <c r="OYI141" s="21"/>
      <c r="OYJ141" s="21"/>
      <c r="OYK141" s="21"/>
      <c r="OYL141" s="21"/>
      <c r="OYM141" s="21"/>
      <c r="OYN141" s="21"/>
      <c r="OYO141" s="21"/>
      <c r="OYP141" s="21"/>
      <c r="OYQ141" s="21"/>
      <c r="OYR141" s="21"/>
      <c r="OYS141" s="21"/>
      <c r="OYT141" s="21"/>
      <c r="OYU141" s="21"/>
      <c r="OYV141" s="21"/>
      <c r="OYW141" s="21"/>
      <c r="OYX141" s="21"/>
      <c r="OYY141" s="21"/>
      <c r="OYZ141" s="21"/>
      <c r="OZA141" s="21"/>
      <c r="OZB141" s="21"/>
      <c r="OZC141" s="21"/>
      <c r="OZD141" s="21"/>
      <c r="OZE141" s="21"/>
      <c r="OZF141" s="21"/>
      <c r="OZG141" s="21"/>
      <c r="OZH141" s="21"/>
      <c r="OZI141" s="21"/>
      <c r="OZJ141" s="21"/>
      <c r="OZK141" s="21"/>
      <c r="OZL141" s="21"/>
      <c r="OZM141" s="21"/>
      <c r="OZN141" s="21"/>
      <c r="OZO141" s="21"/>
      <c r="OZP141" s="21"/>
      <c r="OZQ141" s="21"/>
      <c r="OZR141" s="21"/>
      <c r="OZS141" s="21"/>
      <c r="OZT141" s="21"/>
      <c r="OZU141" s="21"/>
      <c r="OZV141" s="21"/>
      <c r="OZW141" s="21"/>
      <c r="OZX141" s="21"/>
      <c r="OZY141" s="21"/>
      <c r="OZZ141" s="21"/>
      <c r="PAA141" s="21"/>
      <c r="PAB141" s="21"/>
      <c r="PAC141" s="21"/>
      <c r="PAD141" s="21"/>
      <c r="PAE141" s="21"/>
      <c r="PAF141" s="21"/>
      <c r="PAG141" s="21"/>
      <c r="PAH141" s="21"/>
      <c r="PAI141" s="21"/>
      <c r="PAJ141" s="21"/>
      <c r="PAK141" s="21"/>
      <c r="PAL141" s="21"/>
      <c r="PAM141" s="21"/>
      <c r="PAN141" s="21"/>
      <c r="PAO141" s="21"/>
      <c r="PAP141" s="21"/>
      <c r="PAQ141" s="21"/>
      <c r="PAR141" s="21"/>
      <c r="PAS141" s="21"/>
      <c r="PAT141" s="21"/>
      <c r="PAU141" s="21"/>
      <c r="PAV141" s="21"/>
      <c r="PAW141" s="21"/>
      <c r="PAX141" s="21"/>
      <c r="PAY141" s="21"/>
      <c r="PAZ141" s="21"/>
      <c r="PBA141" s="21"/>
      <c r="PBB141" s="21"/>
      <c r="PBC141" s="21"/>
      <c r="PBD141" s="21"/>
      <c r="PBE141" s="21"/>
      <c r="PBF141" s="21"/>
      <c r="PBG141" s="21"/>
      <c r="PBH141" s="21"/>
      <c r="PBI141" s="21"/>
      <c r="PBJ141" s="21"/>
      <c r="PBK141" s="21"/>
      <c r="PBL141" s="21"/>
      <c r="PBM141" s="21"/>
      <c r="PBN141" s="21"/>
      <c r="PBO141" s="21"/>
      <c r="PBP141" s="21"/>
      <c r="PBQ141" s="21"/>
      <c r="PBR141" s="21"/>
      <c r="PBS141" s="21"/>
      <c r="PBT141" s="21"/>
      <c r="PBU141" s="21"/>
      <c r="PBV141" s="21"/>
      <c r="PBW141" s="21"/>
      <c r="PBX141" s="21"/>
      <c r="PBY141" s="21"/>
      <c r="PBZ141" s="21"/>
      <c r="PCA141" s="21"/>
      <c r="PCB141" s="21"/>
      <c r="PCC141" s="21"/>
      <c r="PCD141" s="21"/>
      <c r="PCE141" s="21"/>
      <c r="PCF141" s="21"/>
      <c r="PCG141" s="21"/>
      <c r="PCH141" s="21"/>
      <c r="PCI141" s="21"/>
      <c r="PCJ141" s="21"/>
      <c r="PCK141" s="21"/>
      <c r="PCL141" s="21"/>
      <c r="PCM141" s="21"/>
      <c r="PCN141" s="21"/>
      <c r="PCO141" s="21"/>
      <c r="PCP141" s="21"/>
      <c r="PCQ141" s="21"/>
      <c r="PCR141" s="21"/>
      <c r="PCS141" s="21"/>
      <c r="PCT141" s="21"/>
      <c r="PCU141" s="21"/>
      <c r="PCV141" s="21"/>
      <c r="PCW141" s="21"/>
      <c r="PCX141" s="21"/>
      <c r="PCY141" s="21"/>
      <c r="PCZ141" s="21"/>
      <c r="PDA141" s="21"/>
      <c r="PDB141" s="21"/>
      <c r="PDC141" s="21"/>
      <c r="PDD141" s="21"/>
      <c r="PDE141" s="21"/>
      <c r="PDF141" s="21"/>
      <c r="PDG141" s="21"/>
      <c r="PDH141" s="21"/>
      <c r="PDI141" s="21"/>
      <c r="PDJ141" s="21"/>
      <c r="PDK141" s="21"/>
      <c r="PDL141" s="21"/>
      <c r="PDM141" s="21"/>
      <c r="PDN141" s="21"/>
      <c r="PDO141" s="21"/>
      <c r="PDP141" s="21"/>
      <c r="PDQ141" s="21"/>
      <c r="PDR141" s="21"/>
      <c r="PDS141" s="21"/>
      <c r="PDT141" s="21"/>
      <c r="PDU141" s="21"/>
      <c r="PDV141" s="21"/>
      <c r="PDW141" s="21"/>
      <c r="PDX141" s="21"/>
      <c r="PDY141" s="21"/>
      <c r="PDZ141" s="21"/>
      <c r="PEA141" s="21"/>
      <c r="PEB141" s="21"/>
      <c r="PEC141" s="21"/>
      <c r="PED141" s="21"/>
      <c r="PEE141" s="21"/>
      <c r="PEF141" s="21"/>
      <c r="PEG141" s="21"/>
      <c r="PEH141" s="21"/>
      <c r="PEI141" s="21"/>
      <c r="PEJ141" s="21"/>
      <c r="PEK141" s="21"/>
      <c r="PEL141" s="21"/>
      <c r="PEM141" s="21"/>
      <c r="PEN141" s="21"/>
      <c r="PEO141" s="21"/>
      <c r="PEP141" s="21"/>
      <c r="PEQ141" s="21"/>
      <c r="PER141" s="21"/>
      <c r="PES141" s="21"/>
      <c r="PET141" s="21"/>
      <c r="PEU141" s="21"/>
      <c r="PEV141" s="21"/>
      <c r="PEW141" s="21"/>
      <c r="PEX141" s="21"/>
      <c r="PEY141" s="21"/>
      <c r="PEZ141" s="21"/>
      <c r="PFA141" s="21"/>
      <c r="PFB141" s="21"/>
      <c r="PFC141" s="21"/>
      <c r="PFD141" s="21"/>
      <c r="PFE141" s="21"/>
      <c r="PFF141" s="21"/>
      <c r="PFG141" s="21"/>
      <c r="PFH141" s="21"/>
      <c r="PFI141" s="21"/>
      <c r="PFJ141" s="21"/>
      <c r="PFK141" s="21"/>
      <c r="PFL141" s="21"/>
      <c r="PFM141" s="21"/>
      <c r="PFN141" s="21"/>
      <c r="PFO141" s="21"/>
      <c r="PFP141" s="21"/>
      <c r="PFQ141" s="21"/>
      <c r="PFR141" s="21"/>
      <c r="PFS141" s="21"/>
      <c r="PFT141" s="21"/>
      <c r="PFU141" s="21"/>
      <c r="PFV141" s="21"/>
      <c r="PFW141" s="21"/>
      <c r="PFX141" s="21"/>
      <c r="PFY141" s="21"/>
      <c r="PFZ141" s="21"/>
      <c r="PGA141" s="21"/>
      <c r="PGB141" s="21"/>
      <c r="PGC141" s="21"/>
      <c r="PGD141" s="21"/>
      <c r="PGE141" s="21"/>
      <c r="PGF141" s="21"/>
      <c r="PGG141" s="21"/>
      <c r="PGH141" s="21"/>
      <c r="PGI141" s="21"/>
      <c r="PGJ141" s="21"/>
      <c r="PGK141" s="21"/>
      <c r="PGL141" s="21"/>
      <c r="PGM141" s="21"/>
      <c r="PGN141" s="21"/>
      <c r="PGO141" s="21"/>
      <c r="PGP141" s="21"/>
      <c r="PGQ141" s="21"/>
      <c r="PGR141" s="21"/>
      <c r="PGS141" s="21"/>
      <c r="PGT141" s="21"/>
      <c r="PGU141" s="21"/>
      <c r="PGV141" s="21"/>
      <c r="PGW141" s="21"/>
      <c r="PGX141" s="21"/>
      <c r="PGY141" s="21"/>
      <c r="PGZ141" s="21"/>
      <c r="PHA141" s="21"/>
      <c r="PHB141" s="21"/>
      <c r="PHC141" s="21"/>
      <c r="PHD141" s="21"/>
      <c r="PHE141" s="21"/>
      <c r="PHF141" s="21"/>
      <c r="PHG141" s="21"/>
      <c r="PHH141" s="21"/>
      <c r="PHI141" s="21"/>
      <c r="PHJ141" s="21"/>
      <c r="PHK141" s="21"/>
      <c r="PHL141" s="21"/>
      <c r="PHM141" s="21"/>
      <c r="PHN141" s="21"/>
      <c r="PHO141" s="21"/>
      <c r="PHP141" s="21"/>
      <c r="PHQ141" s="21"/>
      <c r="PHR141" s="21"/>
      <c r="PHS141" s="21"/>
      <c r="PHT141" s="21"/>
      <c r="PHU141" s="21"/>
      <c r="PHV141" s="21"/>
      <c r="PHW141" s="21"/>
      <c r="PHX141" s="21"/>
      <c r="PHY141" s="21"/>
      <c r="PHZ141" s="21"/>
      <c r="PIA141" s="21"/>
      <c r="PIB141" s="21"/>
      <c r="PIC141" s="21"/>
      <c r="PID141" s="21"/>
      <c r="PIE141" s="21"/>
      <c r="PIF141" s="21"/>
      <c r="PIG141" s="21"/>
      <c r="PIH141" s="21"/>
      <c r="PII141" s="21"/>
      <c r="PIJ141" s="21"/>
      <c r="PIK141" s="21"/>
      <c r="PIL141" s="21"/>
      <c r="PIM141" s="21"/>
      <c r="PIN141" s="21"/>
      <c r="PIO141" s="21"/>
      <c r="PIP141" s="21"/>
      <c r="PIQ141" s="21"/>
      <c r="PIR141" s="21"/>
      <c r="PIS141" s="21"/>
      <c r="PIT141" s="21"/>
      <c r="PIU141" s="21"/>
      <c r="PIV141" s="21"/>
      <c r="PIW141" s="21"/>
      <c r="PIX141" s="21"/>
      <c r="PIY141" s="21"/>
      <c r="PIZ141" s="21"/>
      <c r="PJA141" s="21"/>
      <c r="PJB141" s="21"/>
      <c r="PJC141" s="21"/>
      <c r="PJD141" s="21"/>
      <c r="PJE141" s="21"/>
      <c r="PJF141" s="21"/>
      <c r="PJG141" s="21"/>
      <c r="PJH141" s="21"/>
      <c r="PJI141" s="21"/>
      <c r="PJJ141" s="21"/>
      <c r="PJK141" s="21"/>
      <c r="PJL141" s="21"/>
      <c r="PJM141" s="21"/>
      <c r="PJN141" s="21"/>
      <c r="PJO141" s="21"/>
      <c r="PJP141" s="21"/>
      <c r="PJQ141" s="21"/>
      <c r="PJR141" s="21"/>
      <c r="PJS141" s="21"/>
      <c r="PJT141" s="21"/>
      <c r="PJU141" s="21"/>
      <c r="PJV141" s="21"/>
      <c r="PJW141" s="21"/>
      <c r="PJX141" s="21"/>
      <c r="PJY141" s="21"/>
      <c r="PJZ141" s="21"/>
      <c r="PKA141" s="21"/>
      <c r="PKB141" s="21"/>
      <c r="PKC141" s="21"/>
      <c r="PKD141" s="21"/>
      <c r="PKE141" s="21"/>
      <c r="PKF141" s="21"/>
      <c r="PKG141" s="21"/>
      <c r="PKH141" s="21"/>
      <c r="PKI141" s="21"/>
      <c r="PKJ141" s="21"/>
      <c r="PKK141" s="21"/>
      <c r="PKL141" s="21"/>
      <c r="PKM141" s="21"/>
      <c r="PKN141" s="21"/>
      <c r="PKO141" s="21"/>
      <c r="PKP141" s="21"/>
      <c r="PKQ141" s="21"/>
      <c r="PKR141" s="21"/>
      <c r="PKS141" s="21"/>
      <c r="PKT141" s="21"/>
      <c r="PKU141" s="21"/>
      <c r="PKV141" s="21"/>
      <c r="PKW141" s="21"/>
      <c r="PKX141" s="21"/>
      <c r="PKY141" s="21"/>
      <c r="PKZ141" s="21"/>
      <c r="PLA141" s="21"/>
      <c r="PLB141" s="21"/>
      <c r="PLC141" s="21"/>
      <c r="PLD141" s="21"/>
      <c r="PLE141" s="21"/>
      <c r="PLF141" s="21"/>
      <c r="PLG141" s="21"/>
      <c r="PLH141" s="21"/>
      <c r="PLI141" s="21"/>
      <c r="PLJ141" s="21"/>
      <c r="PLK141" s="21"/>
      <c r="PLL141" s="21"/>
      <c r="PLM141" s="21"/>
      <c r="PLN141" s="21"/>
      <c r="PLO141" s="21"/>
      <c r="PLP141" s="21"/>
      <c r="PLQ141" s="21"/>
      <c r="PLR141" s="21"/>
      <c r="PLS141" s="21"/>
      <c r="PLT141" s="21"/>
      <c r="PLU141" s="21"/>
      <c r="PLV141" s="21"/>
      <c r="PLW141" s="21"/>
      <c r="PLX141" s="21"/>
      <c r="PLY141" s="21"/>
      <c r="PLZ141" s="21"/>
      <c r="PMA141" s="21"/>
      <c r="PMB141" s="21"/>
      <c r="PMC141" s="21"/>
      <c r="PMD141" s="21"/>
      <c r="PME141" s="21"/>
      <c r="PMF141" s="21"/>
      <c r="PMG141" s="21"/>
      <c r="PMH141" s="21"/>
      <c r="PMI141" s="21"/>
      <c r="PMJ141" s="21"/>
      <c r="PMK141" s="21"/>
      <c r="PML141" s="21"/>
      <c r="PMM141" s="21"/>
      <c r="PMN141" s="21"/>
      <c r="PMO141" s="21"/>
      <c r="PMP141" s="21"/>
      <c r="PMQ141" s="21"/>
      <c r="PMR141" s="21"/>
      <c r="PMS141" s="21"/>
      <c r="PMT141" s="21"/>
      <c r="PMU141" s="21"/>
      <c r="PMV141" s="21"/>
      <c r="PMW141" s="21"/>
      <c r="PMX141" s="21"/>
      <c r="PMY141" s="21"/>
      <c r="PMZ141" s="21"/>
      <c r="PNA141" s="21"/>
      <c r="PNB141" s="21"/>
      <c r="PNC141" s="21"/>
      <c r="PND141" s="21"/>
      <c r="PNE141" s="21"/>
      <c r="PNF141" s="21"/>
      <c r="PNG141" s="21"/>
      <c r="PNH141" s="21"/>
      <c r="PNI141" s="21"/>
      <c r="PNJ141" s="21"/>
      <c r="PNK141" s="21"/>
      <c r="PNL141" s="21"/>
      <c r="PNM141" s="21"/>
      <c r="PNN141" s="21"/>
      <c r="PNO141" s="21"/>
      <c r="PNP141" s="21"/>
      <c r="PNQ141" s="21"/>
      <c r="PNR141" s="21"/>
      <c r="PNS141" s="21"/>
      <c r="PNT141" s="21"/>
      <c r="PNU141" s="21"/>
      <c r="PNV141" s="21"/>
      <c r="PNW141" s="21"/>
      <c r="PNX141" s="21"/>
      <c r="PNY141" s="21"/>
      <c r="PNZ141" s="21"/>
      <c r="POA141" s="21"/>
      <c r="POB141" s="21"/>
      <c r="POC141" s="21"/>
      <c r="POD141" s="21"/>
      <c r="POE141" s="21"/>
      <c r="POF141" s="21"/>
      <c r="POG141" s="21"/>
      <c r="POH141" s="21"/>
      <c r="POI141" s="21"/>
      <c r="POJ141" s="21"/>
      <c r="POK141" s="21"/>
      <c r="POL141" s="21"/>
      <c r="POM141" s="21"/>
      <c r="PON141" s="21"/>
      <c r="POO141" s="21"/>
      <c r="POP141" s="21"/>
      <c r="POQ141" s="21"/>
      <c r="POR141" s="21"/>
      <c r="POS141" s="21"/>
      <c r="POT141" s="21"/>
      <c r="POU141" s="21"/>
      <c r="POV141" s="21"/>
      <c r="POW141" s="21"/>
      <c r="POX141" s="21"/>
      <c r="POY141" s="21"/>
      <c r="POZ141" s="21"/>
      <c r="PPA141" s="21"/>
      <c r="PPB141" s="21"/>
      <c r="PPC141" s="21"/>
      <c r="PPD141" s="21"/>
      <c r="PPE141" s="21"/>
      <c r="PPF141" s="21"/>
      <c r="PPG141" s="21"/>
      <c r="PPH141" s="21"/>
      <c r="PPI141" s="21"/>
      <c r="PPJ141" s="21"/>
      <c r="PPK141" s="21"/>
      <c r="PPL141" s="21"/>
      <c r="PPM141" s="21"/>
      <c r="PPN141" s="21"/>
      <c r="PPO141" s="21"/>
      <c r="PPP141" s="21"/>
      <c r="PPQ141" s="21"/>
      <c r="PPR141" s="21"/>
      <c r="PPS141" s="21"/>
      <c r="PPT141" s="21"/>
      <c r="PPU141" s="21"/>
      <c r="PPV141" s="21"/>
      <c r="PPW141" s="21"/>
      <c r="PPX141" s="21"/>
      <c r="PPY141" s="21"/>
      <c r="PPZ141" s="21"/>
      <c r="PQA141" s="21"/>
      <c r="PQB141" s="21"/>
      <c r="PQC141" s="21"/>
      <c r="PQD141" s="21"/>
      <c r="PQE141" s="21"/>
      <c r="PQF141" s="21"/>
      <c r="PQG141" s="21"/>
      <c r="PQH141" s="21"/>
      <c r="PQI141" s="21"/>
      <c r="PQJ141" s="21"/>
      <c r="PQK141" s="21"/>
      <c r="PQL141" s="21"/>
      <c r="PQM141" s="21"/>
      <c r="PQN141" s="21"/>
      <c r="PQO141" s="21"/>
      <c r="PQP141" s="21"/>
      <c r="PQQ141" s="21"/>
      <c r="PQR141" s="21"/>
      <c r="PQS141" s="21"/>
      <c r="PQT141" s="21"/>
      <c r="PQU141" s="21"/>
      <c r="PQV141" s="21"/>
      <c r="PQW141" s="21"/>
      <c r="PQX141" s="21"/>
      <c r="PQY141" s="21"/>
      <c r="PQZ141" s="21"/>
      <c r="PRA141" s="21"/>
      <c r="PRB141" s="21"/>
      <c r="PRC141" s="21"/>
      <c r="PRD141" s="21"/>
      <c r="PRE141" s="21"/>
      <c r="PRF141" s="21"/>
      <c r="PRG141" s="21"/>
      <c r="PRH141" s="21"/>
      <c r="PRI141" s="21"/>
      <c r="PRJ141" s="21"/>
      <c r="PRK141" s="21"/>
      <c r="PRL141" s="21"/>
      <c r="PRM141" s="21"/>
      <c r="PRN141" s="21"/>
      <c r="PRO141" s="21"/>
      <c r="PRP141" s="21"/>
      <c r="PRQ141" s="21"/>
      <c r="PRR141" s="21"/>
      <c r="PRS141" s="21"/>
      <c r="PRT141" s="21"/>
      <c r="PRU141" s="21"/>
      <c r="PRV141" s="21"/>
      <c r="PRW141" s="21"/>
      <c r="PRX141" s="21"/>
      <c r="PRY141" s="21"/>
      <c r="PRZ141" s="21"/>
      <c r="PSA141" s="21"/>
      <c r="PSB141" s="21"/>
      <c r="PSC141" s="21"/>
      <c r="PSD141" s="21"/>
      <c r="PSE141" s="21"/>
      <c r="PSF141" s="21"/>
      <c r="PSG141" s="21"/>
      <c r="PSH141" s="21"/>
      <c r="PSI141" s="21"/>
      <c r="PSJ141" s="21"/>
      <c r="PSK141" s="21"/>
      <c r="PSL141" s="21"/>
      <c r="PSM141" s="21"/>
      <c r="PSN141" s="21"/>
      <c r="PSO141" s="21"/>
      <c r="PSP141" s="21"/>
      <c r="PSQ141" s="21"/>
      <c r="PSR141" s="21"/>
      <c r="PSS141" s="21"/>
      <c r="PST141" s="21"/>
      <c r="PSU141" s="21"/>
      <c r="PSV141" s="21"/>
      <c r="PSW141" s="21"/>
      <c r="PSX141" s="21"/>
      <c r="PSY141" s="21"/>
      <c r="PSZ141" s="21"/>
      <c r="PTA141" s="21"/>
      <c r="PTB141" s="21"/>
      <c r="PTC141" s="21"/>
      <c r="PTD141" s="21"/>
      <c r="PTE141" s="21"/>
      <c r="PTF141" s="21"/>
      <c r="PTG141" s="21"/>
      <c r="PTH141" s="21"/>
      <c r="PTI141" s="21"/>
      <c r="PTJ141" s="21"/>
      <c r="PTK141" s="21"/>
      <c r="PTL141" s="21"/>
      <c r="PTM141" s="21"/>
      <c r="PTN141" s="21"/>
      <c r="PTO141" s="21"/>
      <c r="PTP141" s="21"/>
      <c r="PTQ141" s="21"/>
      <c r="PTR141" s="21"/>
      <c r="PTS141" s="21"/>
      <c r="PTT141" s="21"/>
      <c r="PTU141" s="21"/>
      <c r="PTV141" s="21"/>
      <c r="PTW141" s="21"/>
      <c r="PTX141" s="21"/>
      <c r="PTY141" s="21"/>
      <c r="PTZ141" s="21"/>
      <c r="PUA141" s="21"/>
      <c r="PUB141" s="21"/>
      <c r="PUC141" s="21"/>
      <c r="PUD141" s="21"/>
      <c r="PUE141" s="21"/>
      <c r="PUF141" s="21"/>
      <c r="PUG141" s="21"/>
      <c r="PUH141" s="21"/>
      <c r="PUI141" s="21"/>
      <c r="PUJ141" s="21"/>
      <c r="PUK141" s="21"/>
      <c r="PUL141" s="21"/>
      <c r="PUM141" s="21"/>
      <c r="PUN141" s="21"/>
      <c r="PUO141" s="21"/>
      <c r="PUP141" s="21"/>
      <c r="PUQ141" s="21"/>
      <c r="PUR141" s="21"/>
      <c r="PUS141" s="21"/>
      <c r="PUT141" s="21"/>
      <c r="PUU141" s="21"/>
      <c r="PUV141" s="21"/>
      <c r="PUW141" s="21"/>
      <c r="PUX141" s="21"/>
      <c r="PUY141" s="21"/>
      <c r="PUZ141" s="21"/>
      <c r="PVA141" s="21"/>
      <c r="PVB141" s="21"/>
      <c r="PVC141" s="21"/>
      <c r="PVD141" s="21"/>
      <c r="PVE141" s="21"/>
      <c r="PVF141" s="21"/>
      <c r="PVG141" s="21"/>
      <c r="PVH141" s="21"/>
      <c r="PVI141" s="21"/>
      <c r="PVJ141" s="21"/>
      <c r="PVK141" s="21"/>
      <c r="PVL141" s="21"/>
      <c r="PVM141" s="21"/>
      <c r="PVN141" s="21"/>
      <c r="PVO141" s="21"/>
      <c r="PVP141" s="21"/>
      <c r="PVQ141" s="21"/>
      <c r="PVR141" s="21"/>
      <c r="PVS141" s="21"/>
      <c r="PVT141" s="21"/>
      <c r="PVU141" s="21"/>
      <c r="PVV141" s="21"/>
      <c r="PVW141" s="21"/>
      <c r="PVX141" s="21"/>
      <c r="PVY141" s="21"/>
      <c r="PVZ141" s="21"/>
      <c r="PWA141" s="21"/>
      <c r="PWB141" s="21"/>
      <c r="PWC141" s="21"/>
      <c r="PWD141" s="21"/>
      <c r="PWE141" s="21"/>
      <c r="PWF141" s="21"/>
      <c r="PWG141" s="21"/>
      <c r="PWH141" s="21"/>
      <c r="PWI141" s="21"/>
      <c r="PWJ141" s="21"/>
      <c r="PWK141" s="21"/>
      <c r="PWL141" s="21"/>
      <c r="PWM141" s="21"/>
      <c r="PWN141" s="21"/>
      <c r="PWO141" s="21"/>
      <c r="PWP141" s="21"/>
      <c r="PWQ141" s="21"/>
      <c r="PWR141" s="21"/>
      <c r="PWS141" s="21"/>
      <c r="PWT141" s="21"/>
      <c r="PWU141" s="21"/>
      <c r="PWV141" s="21"/>
      <c r="PWW141" s="21"/>
      <c r="PWX141" s="21"/>
      <c r="PWY141" s="21"/>
      <c r="PWZ141" s="21"/>
      <c r="PXA141" s="21"/>
      <c r="PXB141" s="21"/>
      <c r="PXC141" s="21"/>
      <c r="PXD141" s="21"/>
      <c r="PXE141" s="21"/>
      <c r="PXF141" s="21"/>
      <c r="PXG141" s="21"/>
      <c r="PXH141" s="21"/>
      <c r="PXI141" s="21"/>
      <c r="PXJ141" s="21"/>
      <c r="PXK141" s="21"/>
      <c r="PXL141" s="21"/>
      <c r="PXM141" s="21"/>
      <c r="PXN141" s="21"/>
      <c r="PXO141" s="21"/>
      <c r="PXP141" s="21"/>
      <c r="PXQ141" s="21"/>
      <c r="PXR141" s="21"/>
      <c r="PXS141" s="21"/>
      <c r="PXT141" s="21"/>
      <c r="PXU141" s="21"/>
      <c r="PXV141" s="21"/>
      <c r="PXW141" s="21"/>
      <c r="PXX141" s="21"/>
      <c r="PXY141" s="21"/>
      <c r="PXZ141" s="21"/>
      <c r="PYA141" s="21"/>
      <c r="PYB141" s="21"/>
      <c r="PYC141" s="21"/>
      <c r="PYD141" s="21"/>
      <c r="PYE141" s="21"/>
      <c r="PYF141" s="21"/>
      <c r="PYG141" s="21"/>
      <c r="PYH141" s="21"/>
      <c r="PYI141" s="21"/>
      <c r="PYJ141" s="21"/>
      <c r="PYK141" s="21"/>
      <c r="PYL141" s="21"/>
      <c r="PYM141" s="21"/>
      <c r="PYN141" s="21"/>
      <c r="PYO141" s="21"/>
      <c r="PYP141" s="21"/>
      <c r="PYQ141" s="21"/>
      <c r="PYR141" s="21"/>
      <c r="PYS141" s="21"/>
      <c r="PYT141" s="21"/>
      <c r="PYU141" s="21"/>
      <c r="PYV141" s="21"/>
      <c r="PYW141" s="21"/>
      <c r="PYX141" s="21"/>
      <c r="PYY141" s="21"/>
      <c r="PYZ141" s="21"/>
      <c r="PZA141" s="21"/>
      <c r="PZB141" s="21"/>
      <c r="PZC141" s="21"/>
      <c r="PZD141" s="21"/>
      <c r="PZE141" s="21"/>
      <c r="PZF141" s="21"/>
      <c r="PZG141" s="21"/>
      <c r="PZH141" s="21"/>
      <c r="PZI141" s="21"/>
      <c r="PZJ141" s="21"/>
      <c r="PZK141" s="21"/>
      <c r="PZL141" s="21"/>
      <c r="PZM141" s="21"/>
      <c r="PZN141" s="21"/>
      <c r="PZO141" s="21"/>
      <c r="PZP141" s="21"/>
      <c r="PZQ141" s="21"/>
      <c r="PZR141" s="21"/>
      <c r="PZS141" s="21"/>
      <c r="PZT141" s="21"/>
      <c r="PZU141" s="21"/>
      <c r="PZV141" s="21"/>
      <c r="PZW141" s="21"/>
      <c r="PZX141" s="21"/>
      <c r="PZY141" s="21"/>
      <c r="PZZ141" s="21"/>
      <c r="QAA141" s="21"/>
      <c r="QAB141" s="21"/>
      <c r="QAC141" s="21"/>
      <c r="QAD141" s="21"/>
      <c r="QAE141" s="21"/>
      <c r="QAF141" s="21"/>
      <c r="QAG141" s="21"/>
      <c r="QAH141" s="21"/>
      <c r="QAI141" s="21"/>
      <c r="QAJ141" s="21"/>
      <c r="QAK141" s="21"/>
      <c r="QAL141" s="21"/>
      <c r="QAM141" s="21"/>
      <c r="QAN141" s="21"/>
      <c r="QAO141" s="21"/>
      <c r="QAP141" s="21"/>
      <c r="QAQ141" s="21"/>
      <c r="QAR141" s="21"/>
      <c r="QAS141" s="21"/>
      <c r="QAT141" s="21"/>
      <c r="QAU141" s="21"/>
      <c r="QAV141" s="21"/>
      <c r="QAW141" s="21"/>
      <c r="QAX141" s="21"/>
      <c r="QAY141" s="21"/>
      <c r="QAZ141" s="21"/>
      <c r="QBA141" s="21"/>
      <c r="QBB141" s="21"/>
      <c r="QBC141" s="21"/>
      <c r="QBD141" s="21"/>
      <c r="QBE141" s="21"/>
      <c r="QBF141" s="21"/>
      <c r="QBG141" s="21"/>
      <c r="QBH141" s="21"/>
      <c r="QBI141" s="21"/>
      <c r="QBJ141" s="21"/>
      <c r="QBK141" s="21"/>
      <c r="QBL141" s="21"/>
      <c r="QBM141" s="21"/>
      <c r="QBN141" s="21"/>
      <c r="QBO141" s="21"/>
      <c r="QBP141" s="21"/>
      <c r="QBQ141" s="21"/>
      <c r="QBR141" s="21"/>
      <c r="QBS141" s="21"/>
      <c r="QBT141" s="21"/>
      <c r="QBU141" s="21"/>
      <c r="QBV141" s="21"/>
      <c r="QBW141" s="21"/>
      <c r="QBX141" s="21"/>
      <c r="QBY141" s="21"/>
      <c r="QBZ141" s="21"/>
      <c r="QCA141" s="21"/>
      <c r="QCB141" s="21"/>
      <c r="QCC141" s="21"/>
      <c r="QCD141" s="21"/>
      <c r="QCE141" s="21"/>
      <c r="QCF141" s="21"/>
      <c r="QCG141" s="21"/>
      <c r="QCH141" s="21"/>
      <c r="QCI141" s="21"/>
      <c r="QCJ141" s="21"/>
      <c r="QCK141" s="21"/>
      <c r="QCL141" s="21"/>
      <c r="QCM141" s="21"/>
      <c r="QCN141" s="21"/>
      <c r="QCO141" s="21"/>
      <c r="QCP141" s="21"/>
      <c r="QCQ141" s="21"/>
      <c r="QCR141" s="21"/>
      <c r="QCS141" s="21"/>
      <c r="QCT141" s="21"/>
      <c r="QCU141" s="21"/>
      <c r="QCV141" s="21"/>
      <c r="QCW141" s="21"/>
      <c r="QCX141" s="21"/>
      <c r="QCY141" s="21"/>
      <c r="QCZ141" s="21"/>
      <c r="QDA141" s="21"/>
      <c r="QDB141" s="21"/>
      <c r="QDC141" s="21"/>
      <c r="QDD141" s="21"/>
      <c r="QDE141" s="21"/>
      <c r="QDF141" s="21"/>
      <c r="QDG141" s="21"/>
      <c r="QDH141" s="21"/>
      <c r="QDI141" s="21"/>
      <c r="QDJ141" s="21"/>
      <c r="QDK141" s="21"/>
      <c r="QDL141" s="21"/>
      <c r="QDM141" s="21"/>
      <c r="QDN141" s="21"/>
      <c r="QDO141" s="21"/>
      <c r="QDP141" s="21"/>
      <c r="QDQ141" s="21"/>
      <c r="QDR141" s="21"/>
      <c r="QDS141" s="21"/>
      <c r="QDT141" s="21"/>
      <c r="QDU141" s="21"/>
      <c r="QDV141" s="21"/>
      <c r="QDW141" s="21"/>
      <c r="QDX141" s="21"/>
      <c r="QDY141" s="21"/>
      <c r="QDZ141" s="21"/>
      <c r="QEA141" s="21"/>
      <c r="QEB141" s="21"/>
      <c r="QEC141" s="21"/>
      <c r="QED141" s="21"/>
      <c r="QEE141" s="21"/>
      <c r="QEF141" s="21"/>
      <c r="QEG141" s="21"/>
      <c r="QEH141" s="21"/>
      <c r="QEI141" s="21"/>
      <c r="QEJ141" s="21"/>
      <c r="QEK141" s="21"/>
      <c r="QEL141" s="21"/>
      <c r="QEM141" s="21"/>
      <c r="QEN141" s="21"/>
      <c r="QEO141" s="21"/>
      <c r="QEP141" s="21"/>
      <c r="QEQ141" s="21"/>
      <c r="QER141" s="21"/>
      <c r="QES141" s="21"/>
      <c r="QET141" s="21"/>
      <c r="QEU141" s="21"/>
      <c r="QEV141" s="21"/>
      <c r="QEW141" s="21"/>
      <c r="QEX141" s="21"/>
      <c r="QEY141" s="21"/>
      <c r="QEZ141" s="21"/>
      <c r="QFA141" s="21"/>
      <c r="QFB141" s="21"/>
      <c r="QFC141" s="21"/>
      <c r="QFD141" s="21"/>
      <c r="QFE141" s="21"/>
      <c r="QFF141" s="21"/>
      <c r="QFG141" s="21"/>
      <c r="QFH141" s="21"/>
      <c r="QFI141" s="21"/>
      <c r="QFJ141" s="21"/>
      <c r="QFK141" s="21"/>
      <c r="QFL141" s="21"/>
      <c r="QFM141" s="21"/>
      <c r="QFN141" s="21"/>
      <c r="QFO141" s="21"/>
      <c r="QFP141" s="21"/>
      <c r="QFQ141" s="21"/>
      <c r="QFR141" s="21"/>
      <c r="QFS141" s="21"/>
      <c r="QFT141" s="21"/>
      <c r="QFU141" s="21"/>
      <c r="QFV141" s="21"/>
      <c r="QFW141" s="21"/>
      <c r="QFX141" s="21"/>
      <c r="QFY141" s="21"/>
      <c r="QFZ141" s="21"/>
      <c r="QGA141" s="21"/>
      <c r="QGB141" s="21"/>
      <c r="QGC141" s="21"/>
      <c r="QGD141" s="21"/>
      <c r="QGE141" s="21"/>
      <c r="QGF141" s="21"/>
      <c r="QGG141" s="21"/>
      <c r="QGH141" s="21"/>
      <c r="QGI141" s="21"/>
      <c r="QGJ141" s="21"/>
      <c r="QGK141" s="21"/>
      <c r="QGL141" s="21"/>
      <c r="QGM141" s="21"/>
      <c r="QGN141" s="21"/>
      <c r="QGO141" s="21"/>
      <c r="QGP141" s="21"/>
      <c r="QGQ141" s="21"/>
      <c r="QGR141" s="21"/>
      <c r="QGS141" s="21"/>
      <c r="QGT141" s="21"/>
      <c r="QGU141" s="21"/>
      <c r="QGV141" s="21"/>
      <c r="QGW141" s="21"/>
      <c r="QGX141" s="21"/>
      <c r="QGY141" s="21"/>
      <c r="QGZ141" s="21"/>
      <c r="QHA141" s="21"/>
      <c r="QHB141" s="21"/>
      <c r="QHC141" s="21"/>
      <c r="QHD141" s="21"/>
      <c r="QHE141" s="21"/>
      <c r="QHF141" s="21"/>
      <c r="QHG141" s="21"/>
      <c r="QHH141" s="21"/>
      <c r="QHI141" s="21"/>
      <c r="QHJ141" s="21"/>
      <c r="QHK141" s="21"/>
      <c r="QHL141" s="21"/>
      <c r="QHM141" s="21"/>
      <c r="QHN141" s="21"/>
      <c r="QHO141" s="21"/>
      <c r="QHP141" s="21"/>
      <c r="QHQ141" s="21"/>
      <c r="QHR141" s="21"/>
      <c r="QHS141" s="21"/>
      <c r="QHT141" s="21"/>
      <c r="QHU141" s="21"/>
      <c r="QHV141" s="21"/>
      <c r="QHW141" s="21"/>
      <c r="QHX141" s="21"/>
      <c r="QHY141" s="21"/>
      <c r="QHZ141" s="21"/>
      <c r="QIA141" s="21"/>
      <c r="QIB141" s="21"/>
      <c r="QIC141" s="21"/>
      <c r="QID141" s="21"/>
      <c r="QIE141" s="21"/>
      <c r="QIF141" s="21"/>
      <c r="QIG141" s="21"/>
      <c r="QIH141" s="21"/>
      <c r="QII141" s="21"/>
      <c r="QIJ141" s="21"/>
      <c r="QIK141" s="21"/>
      <c r="QIL141" s="21"/>
      <c r="QIM141" s="21"/>
      <c r="QIN141" s="21"/>
      <c r="QIO141" s="21"/>
      <c r="QIP141" s="21"/>
      <c r="QIQ141" s="21"/>
      <c r="QIR141" s="21"/>
      <c r="QIS141" s="21"/>
      <c r="QIT141" s="21"/>
      <c r="QIU141" s="21"/>
      <c r="QIV141" s="21"/>
      <c r="QIW141" s="21"/>
      <c r="QIX141" s="21"/>
      <c r="QIY141" s="21"/>
      <c r="QIZ141" s="21"/>
      <c r="QJA141" s="21"/>
      <c r="QJB141" s="21"/>
      <c r="QJC141" s="21"/>
      <c r="QJD141" s="21"/>
      <c r="QJE141" s="21"/>
      <c r="QJF141" s="21"/>
      <c r="QJG141" s="21"/>
      <c r="QJH141" s="21"/>
      <c r="QJI141" s="21"/>
      <c r="QJJ141" s="21"/>
      <c r="QJK141" s="21"/>
      <c r="QJL141" s="21"/>
      <c r="QJM141" s="21"/>
      <c r="QJN141" s="21"/>
      <c r="QJO141" s="21"/>
      <c r="QJP141" s="21"/>
      <c r="QJQ141" s="21"/>
      <c r="QJR141" s="21"/>
      <c r="QJS141" s="21"/>
      <c r="QJT141" s="21"/>
      <c r="QJU141" s="21"/>
      <c r="QJV141" s="21"/>
      <c r="QJW141" s="21"/>
      <c r="QJX141" s="21"/>
      <c r="QJY141" s="21"/>
      <c r="QJZ141" s="21"/>
      <c r="QKA141" s="21"/>
      <c r="QKB141" s="21"/>
      <c r="QKC141" s="21"/>
      <c r="QKD141" s="21"/>
      <c r="QKE141" s="21"/>
      <c r="QKF141" s="21"/>
      <c r="QKG141" s="21"/>
      <c r="QKH141" s="21"/>
      <c r="QKI141" s="21"/>
      <c r="QKJ141" s="21"/>
      <c r="QKK141" s="21"/>
      <c r="QKL141" s="21"/>
      <c r="QKM141" s="21"/>
      <c r="QKN141" s="21"/>
      <c r="QKO141" s="21"/>
      <c r="QKP141" s="21"/>
      <c r="QKQ141" s="21"/>
      <c r="QKR141" s="21"/>
      <c r="QKS141" s="21"/>
      <c r="QKT141" s="21"/>
      <c r="QKU141" s="21"/>
      <c r="QKV141" s="21"/>
      <c r="QKW141" s="21"/>
      <c r="QKX141" s="21"/>
      <c r="QKY141" s="21"/>
      <c r="QKZ141" s="21"/>
      <c r="QLA141" s="21"/>
      <c r="QLB141" s="21"/>
      <c r="QLC141" s="21"/>
      <c r="QLD141" s="21"/>
      <c r="QLE141" s="21"/>
      <c r="QLF141" s="21"/>
      <c r="QLG141" s="21"/>
      <c r="QLH141" s="21"/>
      <c r="QLI141" s="21"/>
      <c r="QLJ141" s="21"/>
      <c r="QLK141" s="21"/>
      <c r="QLL141" s="21"/>
      <c r="QLM141" s="21"/>
      <c r="QLN141" s="21"/>
      <c r="QLO141" s="21"/>
      <c r="QLP141" s="21"/>
      <c r="QLQ141" s="21"/>
      <c r="QLR141" s="21"/>
      <c r="QLS141" s="21"/>
      <c r="QLT141" s="21"/>
      <c r="QLU141" s="21"/>
      <c r="QLV141" s="21"/>
      <c r="QLW141" s="21"/>
      <c r="QLX141" s="21"/>
      <c r="QLY141" s="21"/>
      <c r="QLZ141" s="21"/>
      <c r="QMA141" s="21"/>
      <c r="QMB141" s="21"/>
      <c r="QMC141" s="21"/>
      <c r="QMD141" s="21"/>
      <c r="QME141" s="21"/>
      <c r="QMF141" s="21"/>
      <c r="QMG141" s="21"/>
      <c r="QMH141" s="21"/>
      <c r="QMI141" s="21"/>
      <c r="QMJ141" s="21"/>
      <c r="QMK141" s="21"/>
      <c r="QML141" s="21"/>
      <c r="QMM141" s="21"/>
      <c r="QMN141" s="21"/>
      <c r="QMO141" s="21"/>
      <c r="QMP141" s="21"/>
      <c r="QMQ141" s="21"/>
      <c r="QMR141" s="21"/>
      <c r="QMS141" s="21"/>
      <c r="QMT141" s="21"/>
      <c r="QMU141" s="21"/>
      <c r="QMV141" s="21"/>
      <c r="QMW141" s="21"/>
      <c r="QMX141" s="21"/>
      <c r="QMY141" s="21"/>
      <c r="QMZ141" s="21"/>
      <c r="QNA141" s="21"/>
      <c r="QNB141" s="21"/>
      <c r="QNC141" s="21"/>
      <c r="QND141" s="21"/>
      <c r="QNE141" s="21"/>
      <c r="QNF141" s="21"/>
      <c r="QNG141" s="21"/>
      <c r="QNH141" s="21"/>
      <c r="QNI141" s="21"/>
      <c r="QNJ141" s="21"/>
      <c r="QNK141" s="21"/>
      <c r="QNL141" s="21"/>
      <c r="QNM141" s="21"/>
      <c r="QNN141" s="21"/>
      <c r="QNO141" s="21"/>
      <c r="QNP141" s="21"/>
      <c r="QNQ141" s="21"/>
      <c r="QNR141" s="21"/>
      <c r="QNS141" s="21"/>
      <c r="QNT141" s="21"/>
      <c r="QNU141" s="21"/>
      <c r="QNV141" s="21"/>
      <c r="QNW141" s="21"/>
      <c r="QNX141" s="21"/>
      <c r="QNY141" s="21"/>
      <c r="QNZ141" s="21"/>
      <c r="QOA141" s="21"/>
      <c r="QOB141" s="21"/>
      <c r="QOC141" s="21"/>
      <c r="QOD141" s="21"/>
      <c r="QOE141" s="21"/>
      <c r="QOF141" s="21"/>
      <c r="QOG141" s="21"/>
      <c r="QOH141" s="21"/>
      <c r="QOI141" s="21"/>
      <c r="QOJ141" s="21"/>
      <c r="QOK141" s="21"/>
      <c r="QOL141" s="21"/>
      <c r="QOM141" s="21"/>
      <c r="QON141" s="21"/>
      <c r="QOO141" s="21"/>
      <c r="QOP141" s="21"/>
      <c r="QOQ141" s="21"/>
      <c r="QOR141" s="21"/>
      <c r="QOS141" s="21"/>
      <c r="QOT141" s="21"/>
      <c r="QOU141" s="21"/>
      <c r="QOV141" s="21"/>
      <c r="QOW141" s="21"/>
      <c r="QOX141" s="21"/>
      <c r="QOY141" s="21"/>
      <c r="QOZ141" s="21"/>
      <c r="QPA141" s="21"/>
      <c r="QPB141" s="21"/>
      <c r="QPC141" s="21"/>
      <c r="QPD141" s="21"/>
      <c r="QPE141" s="21"/>
      <c r="QPF141" s="21"/>
      <c r="QPG141" s="21"/>
      <c r="QPH141" s="21"/>
      <c r="QPI141" s="21"/>
      <c r="QPJ141" s="21"/>
      <c r="QPK141" s="21"/>
      <c r="QPL141" s="21"/>
      <c r="QPM141" s="21"/>
      <c r="QPN141" s="21"/>
      <c r="QPO141" s="21"/>
      <c r="QPP141" s="21"/>
      <c r="QPQ141" s="21"/>
      <c r="QPR141" s="21"/>
      <c r="QPS141" s="21"/>
      <c r="QPT141" s="21"/>
      <c r="QPU141" s="21"/>
      <c r="QPV141" s="21"/>
      <c r="QPW141" s="21"/>
      <c r="QPX141" s="21"/>
      <c r="QPY141" s="21"/>
      <c r="QPZ141" s="21"/>
      <c r="QQA141" s="21"/>
      <c r="QQB141" s="21"/>
      <c r="QQC141" s="21"/>
      <c r="QQD141" s="21"/>
      <c r="QQE141" s="21"/>
      <c r="QQF141" s="21"/>
      <c r="QQG141" s="21"/>
      <c r="QQH141" s="21"/>
      <c r="QQI141" s="21"/>
      <c r="QQJ141" s="21"/>
      <c r="QQK141" s="21"/>
      <c r="QQL141" s="21"/>
      <c r="QQM141" s="21"/>
      <c r="QQN141" s="21"/>
      <c r="QQO141" s="21"/>
      <c r="QQP141" s="21"/>
      <c r="QQQ141" s="21"/>
      <c r="QQR141" s="21"/>
      <c r="QQS141" s="21"/>
      <c r="QQT141" s="21"/>
      <c r="QQU141" s="21"/>
      <c r="QQV141" s="21"/>
      <c r="QQW141" s="21"/>
      <c r="QQX141" s="21"/>
      <c r="QQY141" s="21"/>
      <c r="QQZ141" s="21"/>
      <c r="QRA141" s="21"/>
      <c r="QRB141" s="21"/>
      <c r="QRC141" s="21"/>
      <c r="QRD141" s="21"/>
      <c r="QRE141" s="21"/>
      <c r="QRF141" s="21"/>
      <c r="QRG141" s="21"/>
      <c r="QRH141" s="21"/>
      <c r="QRI141" s="21"/>
      <c r="QRJ141" s="21"/>
      <c r="QRK141" s="21"/>
      <c r="QRL141" s="21"/>
      <c r="QRM141" s="21"/>
      <c r="QRN141" s="21"/>
      <c r="QRO141" s="21"/>
      <c r="QRP141" s="21"/>
      <c r="QRQ141" s="21"/>
      <c r="QRR141" s="21"/>
      <c r="QRS141" s="21"/>
      <c r="QRT141" s="21"/>
      <c r="QRU141" s="21"/>
      <c r="QRV141" s="21"/>
      <c r="QRW141" s="21"/>
      <c r="QRX141" s="21"/>
      <c r="QRY141" s="21"/>
      <c r="QRZ141" s="21"/>
      <c r="QSA141" s="21"/>
      <c r="QSB141" s="21"/>
      <c r="QSC141" s="21"/>
      <c r="QSD141" s="21"/>
      <c r="QSE141" s="21"/>
      <c r="QSF141" s="21"/>
      <c r="QSG141" s="21"/>
      <c r="QSH141" s="21"/>
      <c r="QSI141" s="21"/>
      <c r="QSJ141" s="21"/>
      <c r="QSK141" s="21"/>
      <c r="QSL141" s="21"/>
      <c r="QSM141" s="21"/>
      <c r="QSN141" s="21"/>
      <c r="QSO141" s="21"/>
      <c r="QSP141" s="21"/>
      <c r="QSQ141" s="21"/>
      <c r="QSR141" s="21"/>
      <c r="QSS141" s="21"/>
      <c r="QST141" s="21"/>
      <c r="QSU141" s="21"/>
      <c r="QSV141" s="21"/>
      <c r="QSW141" s="21"/>
      <c r="QSX141" s="21"/>
      <c r="QSY141" s="21"/>
      <c r="QSZ141" s="21"/>
      <c r="QTA141" s="21"/>
      <c r="QTB141" s="21"/>
      <c r="QTC141" s="21"/>
      <c r="QTD141" s="21"/>
      <c r="QTE141" s="21"/>
      <c r="QTF141" s="21"/>
      <c r="QTG141" s="21"/>
      <c r="QTH141" s="21"/>
      <c r="QTI141" s="21"/>
      <c r="QTJ141" s="21"/>
      <c r="QTK141" s="21"/>
      <c r="QTL141" s="21"/>
      <c r="QTM141" s="21"/>
      <c r="QTN141" s="21"/>
      <c r="QTO141" s="21"/>
      <c r="QTP141" s="21"/>
      <c r="QTQ141" s="21"/>
      <c r="QTR141" s="21"/>
      <c r="QTS141" s="21"/>
      <c r="QTT141" s="21"/>
      <c r="QTU141" s="21"/>
      <c r="QTV141" s="21"/>
      <c r="QTW141" s="21"/>
      <c r="QTX141" s="21"/>
      <c r="QTY141" s="21"/>
      <c r="QTZ141" s="21"/>
      <c r="QUA141" s="21"/>
      <c r="QUB141" s="21"/>
      <c r="QUC141" s="21"/>
      <c r="QUD141" s="21"/>
      <c r="QUE141" s="21"/>
      <c r="QUF141" s="21"/>
      <c r="QUG141" s="21"/>
      <c r="QUH141" s="21"/>
      <c r="QUI141" s="21"/>
      <c r="QUJ141" s="21"/>
      <c r="QUK141" s="21"/>
      <c r="QUL141" s="21"/>
      <c r="QUM141" s="21"/>
      <c r="QUN141" s="21"/>
      <c r="QUO141" s="21"/>
      <c r="QUP141" s="21"/>
      <c r="QUQ141" s="21"/>
      <c r="QUR141" s="21"/>
      <c r="QUS141" s="21"/>
      <c r="QUT141" s="21"/>
      <c r="QUU141" s="21"/>
      <c r="QUV141" s="21"/>
      <c r="QUW141" s="21"/>
      <c r="QUX141" s="21"/>
      <c r="QUY141" s="21"/>
      <c r="QUZ141" s="21"/>
      <c r="QVA141" s="21"/>
      <c r="QVB141" s="21"/>
      <c r="QVC141" s="21"/>
      <c r="QVD141" s="21"/>
      <c r="QVE141" s="21"/>
      <c r="QVF141" s="21"/>
      <c r="QVG141" s="21"/>
      <c r="QVH141" s="21"/>
      <c r="QVI141" s="21"/>
      <c r="QVJ141" s="21"/>
      <c r="QVK141" s="21"/>
      <c r="QVL141" s="21"/>
      <c r="QVM141" s="21"/>
      <c r="QVN141" s="21"/>
      <c r="QVO141" s="21"/>
      <c r="QVP141" s="21"/>
      <c r="QVQ141" s="21"/>
      <c r="QVR141" s="21"/>
      <c r="QVS141" s="21"/>
      <c r="QVT141" s="21"/>
      <c r="QVU141" s="21"/>
      <c r="QVV141" s="21"/>
      <c r="QVW141" s="21"/>
      <c r="QVX141" s="21"/>
      <c r="QVY141" s="21"/>
      <c r="QVZ141" s="21"/>
      <c r="QWA141" s="21"/>
      <c r="QWB141" s="21"/>
      <c r="QWC141" s="21"/>
      <c r="QWD141" s="21"/>
      <c r="QWE141" s="21"/>
      <c r="QWF141" s="21"/>
      <c r="QWG141" s="21"/>
      <c r="QWH141" s="21"/>
      <c r="QWI141" s="21"/>
      <c r="QWJ141" s="21"/>
      <c r="QWK141" s="21"/>
      <c r="QWL141" s="21"/>
      <c r="QWM141" s="21"/>
      <c r="QWN141" s="21"/>
      <c r="QWO141" s="21"/>
      <c r="QWP141" s="21"/>
      <c r="QWQ141" s="21"/>
      <c r="QWR141" s="21"/>
      <c r="QWS141" s="21"/>
      <c r="QWT141" s="21"/>
      <c r="QWU141" s="21"/>
      <c r="QWV141" s="21"/>
      <c r="QWW141" s="21"/>
      <c r="QWX141" s="21"/>
      <c r="QWY141" s="21"/>
      <c r="QWZ141" s="21"/>
      <c r="QXA141" s="21"/>
      <c r="QXB141" s="21"/>
      <c r="QXC141" s="21"/>
      <c r="QXD141" s="21"/>
      <c r="QXE141" s="21"/>
      <c r="QXF141" s="21"/>
      <c r="QXG141" s="21"/>
      <c r="QXH141" s="21"/>
      <c r="QXI141" s="21"/>
      <c r="QXJ141" s="21"/>
      <c r="QXK141" s="21"/>
      <c r="QXL141" s="21"/>
      <c r="QXM141" s="21"/>
      <c r="QXN141" s="21"/>
      <c r="QXO141" s="21"/>
      <c r="QXP141" s="21"/>
      <c r="QXQ141" s="21"/>
      <c r="QXR141" s="21"/>
      <c r="QXS141" s="21"/>
      <c r="QXT141" s="21"/>
      <c r="QXU141" s="21"/>
      <c r="QXV141" s="21"/>
      <c r="QXW141" s="21"/>
      <c r="QXX141" s="21"/>
      <c r="QXY141" s="21"/>
      <c r="QXZ141" s="21"/>
      <c r="QYA141" s="21"/>
      <c r="QYB141" s="21"/>
      <c r="QYC141" s="21"/>
      <c r="QYD141" s="21"/>
      <c r="QYE141" s="21"/>
      <c r="QYF141" s="21"/>
      <c r="QYG141" s="21"/>
      <c r="QYH141" s="21"/>
      <c r="QYI141" s="21"/>
      <c r="QYJ141" s="21"/>
      <c r="QYK141" s="21"/>
      <c r="QYL141" s="21"/>
      <c r="QYM141" s="21"/>
      <c r="QYN141" s="21"/>
      <c r="QYO141" s="21"/>
      <c r="QYP141" s="21"/>
      <c r="QYQ141" s="21"/>
      <c r="QYR141" s="21"/>
      <c r="QYS141" s="21"/>
      <c r="QYT141" s="21"/>
      <c r="QYU141" s="21"/>
      <c r="QYV141" s="21"/>
      <c r="QYW141" s="21"/>
      <c r="QYX141" s="21"/>
      <c r="QYY141" s="21"/>
      <c r="QYZ141" s="21"/>
      <c r="QZA141" s="21"/>
      <c r="QZB141" s="21"/>
      <c r="QZC141" s="21"/>
      <c r="QZD141" s="21"/>
      <c r="QZE141" s="21"/>
      <c r="QZF141" s="21"/>
      <c r="QZG141" s="21"/>
      <c r="QZH141" s="21"/>
      <c r="QZI141" s="21"/>
      <c r="QZJ141" s="21"/>
      <c r="QZK141" s="21"/>
      <c r="QZL141" s="21"/>
      <c r="QZM141" s="21"/>
      <c r="QZN141" s="21"/>
      <c r="QZO141" s="21"/>
      <c r="QZP141" s="21"/>
      <c r="QZQ141" s="21"/>
      <c r="QZR141" s="21"/>
      <c r="QZS141" s="21"/>
      <c r="QZT141" s="21"/>
      <c r="QZU141" s="21"/>
      <c r="QZV141" s="21"/>
      <c r="QZW141" s="21"/>
      <c r="QZX141" s="21"/>
      <c r="QZY141" s="21"/>
      <c r="QZZ141" s="21"/>
      <c r="RAA141" s="21"/>
      <c r="RAB141" s="21"/>
      <c r="RAC141" s="21"/>
      <c r="RAD141" s="21"/>
      <c r="RAE141" s="21"/>
      <c r="RAF141" s="21"/>
      <c r="RAG141" s="21"/>
      <c r="RAH141" s="21"/>
      <c r="RAI141" s="21"/>
      <c r="RAJ141" s="21"/>
      <c r="RAK141" s="21"/>
      <c r="RAL141" s="21"/>
      <c r="RAM141" s="21"/>
      <c r="RAN141" s="21"/>
      <c r="RAO141" s="21"/>
      <c r="RAP141" s="21"/>
      <c r="RAQ141" s="21"/>
      <c r="RAR141" s="21"/>
      <c r="RAS141" s="21"/>
      <c r="RAT141" s="21"/>
      <c r="RAU141" s="21"/>
      <c r="RAV141" s="21"/>
      <c r="RAW141" s="21"/>
      <c r="RAX141" s="21"/>
      <c r="RAY141" s="21"/>
      <c r="RAZ141" s="21"/>
      <c r="RBA141" s="21"/>
      <c r="RBB141" s="21"/>
      <c r="RBC141" s="21"/>
      <c r="RBD141" s="21"/>
      <c r="RBE141" s="21"/>
      <c r="RBF141" s="21"/>
      <c r="RBG141" s="21"/>
      <c r="RBH141" s="21"/>
      <c r="RBI141" s="21"/>
      <c r="RBJ141" s="21"/>
      <c r="RBK141" s="21"/>
      <c r="RBL141" s="21"/>
      <c r="RBM141" s="21"/>
      <c r="RBN141" s="21"/>
      <c r="RBO141" s="21"/>
      <c r="RBP141" s="21"/>
      <c r="RBQ141" s="21"/>
      <c r="RBR141" s="21"/>
      <c r="RBS141" s="21"/>
      <c r="RBT141" s="21"/>
      <c r="RBU141" s="21"/>
      <c r="RBV141" s="21"/>
      <c r="RBW141" s="21"/>
      <c r="RBX141" s="21"/>
      <c r="RBY141" s="21"/>
      <c r="RBZ141" s="21"/>
      <c r="RCA141" s="21"/>
      <c r="RCB141" s="21"/>
      <c r="RCC141" s="21"/>
      <c r="RCD141" s="21"/>
      <c r="RCE141" s="21"/>
      <c r="RCF141" s="21"/>
      <c r="RCG141" s="21"/>
      <c r="RCH141" s="21"/>
      <c r="RCI141" s="21"/>
      <c r="RCJ141" s="21"/>
      <c r="RCK141" s="21"/>
      <c r="RCL141" s="21"/>
      <c r="RCM141" s="21"/>
      <c r="RCN141" s="21"/>
      <c r="RCO141" s="21"/>
      <c r="RCP141" s="21"/>
      <c r="RCQ141" s="21"/>
      <c r="RCR141" s="21"/>
      <c r="RCS141" s="21"/>
      <c r="RCT141" s="21"/>
      <c r="RCU141" s="21"/>
      <c r="RCV141" s="21"/>
      <c r="RCW141" s="21"/>
      <c r="RCX141" s="21"/>
      <c r="RCY141" s="21"/>
      <c r="RCZ141" s="21"/>
      <c r="RDA141" s="21"/>
      <c r="RDB141" s="21"/>
      <c r="RDC141" s="21"/>
      <c r="RDD141" s="21"/>
      <c r="RDE141" s="21"/>
      <c r="RDF141" s="21"/>
      <c r="RDG141" s="21"/>
      <c r="RDH141" s="21"/>
      <c r="RDI141" s="21"/>
      <c r="RDJ141" s="21"/>
      <c r="RDK141" s="21"/>
      <c r="RDL141" s="21"/>
      <c r="RDM141" s="21"/>
      <c r="RDN141" s="21"/>
      <c r="RDO141" s="21"/>
      <c r="RDP141" s="21"/>
      <c r="RDQ141" s="21"/>
      <c r="RDR141" s="21"/>
      <c r="RDS141" s="21"/>
      <c r="RDT141" s="21"/>
      <c r="RDU141" s="21"/>
      <c r="RDV141" s="21"/>
      <c r="RDW141" s="21"/>
      <c r="RDX141" s="21"/>
      <c r="RDY141" s="21"/>
      <c r="RDZ141" s="21"/>
      <c r="REA141" s="21"/>
      <c r="REB141" s="21"/>
      <c r="REC141" s="21"/>
      <c r="RED141" s="21"/>
      <c r="REE141" s="21"/>
      <c r="REF141" s="21"/>
      <c r="REG141" s="21"/>
      <c r="REH141" s="21"/>
      <c r="REI141" s="21"/>
      <c r="REJ141" s="21"/>
      <c r="REK141" s="21"/>
      <c r="REL141" s="21"/>
      <c r="REM141" s="21"/>
      <c r="REN141" s="21"/>
      <c r="REO141" s="21"/>
      <c r="REP141" s="21"/>
      <c r="REQ141" s="21"/>
      <c r="RER141" s="21"/>
      <c r="RES141" s="21"/>
      <c r="RET141" s="21"/>
      <c r="REU141" s="21"/>
      <c r="REV141" s="21"/>
      <c r="REW141" s="21"/>
      <c r="REX141" s="21"/>
      <c r="REY141" s="21"/>
      <c r="REZ141" s="21"/>
      <c r="RFA141" s="21"/>
      <c r="RFB141" s="21"/>
      <c r="RFC141" s="21"/>
      <c r="RFD141" s="21"/>
      <c r="RFE141" s="21"/>
      <c r="RFF141" s="21"/>
      <c r="RFG141" s="21"/>
      <c r="RFH141" s="21"/>
      <c r="RFI141" s="21"/>
      <c r="RFJ141" s="21"/>
      <c r="RFK141" s="21"/>
      <c r="RFL141" s="21"/>
      <c r="RFM141" s="21"/>
      <c r="RFN141" s="21"/>
      <c r="RFO141" s="21"/>
      <c r="RFP141" s="21"/>
      <c r="RFQ141" s="21"/>
      <c r="RFR141" s="21"/>
      <c r="RFS141" s="21"/>
      <c r="RFT141" s="21"/>
      <c r="RFU141" s="21"/>
      <c r="RFV141" s="21"/>
      <c r="RFW141" s="21"/>
      <c r="RFX141" s="21"/>
      <c r="RFY141" s="21"/>
      <c r="RFZ141" s="21"/>
      <c r="RGA141" s="21"/>
      <c r="RGB141" s="21"/>
      <c r="RGC141" s="21"/>
      <c r="RGD141" s="21"/>
      <c r="RGE141" s="21"/>
      <c r="RGF141" s="21"/>
      <c r="RGG141" s="21"/>
      <c r="RGH141" s="21"/>
      <c r="RGI141" s="21"/>
      <c r="RGJ141" s="21"/>
      <c r="RGK141" s="21"/>
      <c r="RGL141" s="21"/>
      <c r="RGM141" s="21"/>
      <c r="RGN141" s="21"/>
      <c r="RGO141" s="21"/>
      <c r="RGP141" s="21"/>
      <c r="RGQ141" s="21"/>
      <c r="RGR141" s="21"/>
      <c r="RGS141" s="21"/>
      <c r="RGT141" s="21"/>
      <c r="RGU141" s="21"/>
      <c r="RGV141" s="21"/>
      <c r="RGW141" s="21"/>
      <c r="RGX141" s="21"/>
      <c r="RGY141" s="21"/>
      <c r="RGZ141" s="21"/>
      <c r="RHA141" s="21"/>
      <c r="RHB141" s="21"/>
      <c r="RHC141" s="21"/>
      <c r="RHD141" s="21"/>
      <c r="RHE141" s="21"/>
      <c r="RHF141" s="21"/>
      <c r="RHG141" s="21"/>
      <c r="RHH141" s="21"/>
      <c r="RHI141" s="21"/>
      <c r="RHJ141" s="21"/>
      <c r="RHK141" s="21"/>
      <c r="RHL141" s="21"/>
      <c r="RHM141" s="21"/>
      <c r="RHN141" s="21"/>
      <c r="RHO141" s="21"/>
      <c r="RHP141" s="21"/>
      <c r="RHQ141" s="21"/>
      <c r="RHR141" s="21"/>
      <c r="RHS141" s="21"/>
      <c r="RHT141" s="21"/>
      <c r="RHU141" s="21"/>
      <c r="RHV141" s="21"/>
      <c r="RHW141" s="21"/>
      <c r="RHX141" s="21"/>
      <c r="RHY141" s="21"/>
      <c r="RHZ141" s="21"/>
      <c r="RIA141" s="21"/>
      <c r="RIB141" s="21"/>
      <c r="RIC141" s="21"/>
      <c r="RID141" s="21"/>
      <c r="RIE141" s="21"/>
      <c r="RIF141" s="21"/>
      <c r="RIG141" s="21"/>
      <c r="RIH141" s="21"/>
      <c r="RII141" s="21"/>
      <c r="RIJ141" s="21"/>
      <c r="RIK141" s="21"/>
      <c r="RIL141" s="21"/>
      <c r="RIM141" s="21"/>
      <c r="RIN141" s="21"/>
      <c r="RIO141" s="21"/>
      <c r="RIP141" s="21"/>
      <c r="RIQ141" s="21"/>
      <c r="RIR141" s="21"/>
      <c r="RIS141" s="21"/>
      <c r="RIT141" s="21"/>
      <c r="RIU141" s="21"/>
      <c r="RIV141" s="21"/>
      <c r="RIW141" s="21"/>
      <c r="RIX141" s="21"/>
      <c r="RIY141" s="21"/>
      <c r="RIZ141" s="21"/>
      <c r="RJA141" s="21"/>
      <c r="RJB141" s="21"/>
      <c r="RJC141" s="21"/>
      <c r="RJD141" s="21"/>
      <c r="RJE141" s="21"/>
      <c r="RJF141" s="21"/>
      <c r="RJG141" s="21"/>
      <c r="RJH141" s="21"/>
      <c r="RJI141" s="21"/>
      <c r="RJJ141" s="21"/>
      <c r="RJK141" s="21"/>
      <c r="RJL141" s="21"/>
      <c r="RJM141" s="21"/>
      <c r="RJN141" s="21"/>
      <c r="RJO141" s="21"/>
      <c r="RJP141" s="21"/>
      <c r="RJQ141" s="21"/>
      <c r="RJR141" s="21"/>
      <c r="RJS141" s="21"/>
      <c r="RJT141" s="21"/>
      <c r="RJU141" s="21"/>
      <c r="RJV141" s="21"/>
      <c r="RJW141" s="21"/>
      <c r="RJX141" s="21"/>
      <c r="RJY141" s="21"/>
      <c r="RJZ141" s="21"/>
      <c r="RKA141" s="21"/>
      <c r="RKB141" s="21"/>
      <c r="RKC141" s="21"/>
      <c r="RKD141" s="21"/>
      <c r="RKE141" s="21"/>
      <c r="RKF141" s="21"/>
      <c r="RKG141" s="21"/>
      <c r="RKH141" s="21"/>
      <c r="RKI141" s="21"/>
      <c r="RKJ141" s="21"/>
      <c r="RKK141" s="21"/>
      <c r="RKL141" s="21"/>
      <c r="RKM141" s="21"/>
      <c r="RKN141" s="21"/>
      <c r="RKO141" s="21"/>
      <c r="RKP141" s="21"/>
      <c r="RKQ141" s="21"/>
      <c r="RKR141" s="21"/>
      <c r="RKS141" s="21"/>
      <c r="RKT141" s="21"/>
      <c r="RKU141" s="21"/>
      <c r="RKV141" s="21"/>
      <c r="RKW141" s="21"/>
      <c r="RKX141" s="21"/>
      <c r="RKY141" s="21"/>
      <c r="RKZ141" s="21"/>
      <c r="RLA141" s="21"/>
      <c r="RLB141" s="21"/>
      <c r="RLC141" s="21"/>
      <c r="RLD141" s="21"/>
      <c r="RLE141" s="21"/>
      <c r="RLF141" s="21"/>
      <c r="RLG141" s="21"/>
      <c r="RLH141" s="21"/>
      <c r="RLI141" s="21"/>
      <c r="RLJ141" s="21"/>
      <c r="RLK141" s="21"/>
      <c r="RLL141" s="21"/>
      <c r="RLM141" s="21"/>
      <c r="RLN141" s="21"/>
      <c r="RLO141" s="21"/>
      <c r="RLP141" s="21"/>
      <c r="RLQ141" s="21"/>
      <c r="RLR141" s="21"/>
      <c r="RLS141" s="21"/>
      <c r="RLT141" s="21"/>
      <c r="RLU141" s="21"/>
      <c r="RLV141" s="21"/>
      <c r="RLW141" s="21"/>
      <c r="RLX141" s="21"/>
      <c r="RLY141" s="21"/>
      <c r="RLZ141" s="21"/>
      <c r="RMA141" s="21"/>
      <c r="RMB141" s="21"/>
      <c r="RMC141" s="21"/>
      <c r="RMD141" s="21"/>
      <c r="RME141" s="21"/>
      <c r="RMF141" s="21"/>
      <c r="RMG141" s="21"/>
      <c r="RMH141" s="21"/>
      <c r="RMI141" s="21"/>
      <c r="RMJ141" s="21"/>
      <c r="RMK141" s="21"/>
      <c r="RML141" s="21"/>
      <c r="RMM141" s="21"/>
      <c r="RMN141" s="21"/>
      <c r="RMO141" s="21"/>
      <c r="RMP141" s="21"/>
      <c r="RMQ141" s="21"/>
      <c r="RMR141" s="21"/>
      <c r="RMS141" s="21"/>
      <c r="RMT141" s="21"/>
      <c r="RMU141" s="21"/>
      <c r="RMV141" s="21"/>
      <c r="RMW141" s="21"/>
      <c r="RMX141" s="21"/>
      <c r="RMY141" s="21"/>
      <c r="RMZ141" s="21"/>
      <c r="RNA141" s="21"/>
      <c r="RNB141" s="21"/>
      <c r="RNC141" s="21"/>
      <c r="RND141" s="21"/>
      <c r="RNE141" s="21"/>
      <c r="RNF141" s="21"/>
      <c r="RNG141" s="21"/>
      <c r="RNH141" s="21"/>
      <c r="RNI141" s="21"/>
      <c r="RNJ141" s="21"/>
      <c r="RNK141" s="21"/>
      <c r="RNL141" s="21"/>
      <c r="RNM141" s="21"/>
      <c r="RNN141" s="21"/>
      <c r="RNO141" s="21"/>
      <c r="RNP141" s="21"/>
      <c r="RNQ141" s="21"/>
      <c r="RNR141" s="21"/>
      <c r="RNS141" s="21"/>
      <c r="RNT141" s="21"/>
      <c r="RNU141" s="21"/>
      <c r="RNV141" s="21"/>
      <c r="RNW141" s="21"/>
      <c r="RNX141" s="21"/>
      <c r="RNY141" s="21"/>
      <c r="RNZ141" s="21"/>
      <c r="ROA141" s="21"/>
      <c r="ROB141" s="21"/>
      <c r="ROC141" s="21"/>
      <c r="ROD141" s="21"/>
      <c r="ROE141" s="21"/>
      <c r="ROF141" s="21"/>
      <c r="ROG141" s="21"/>
      <c r="ROH141" s="21"/>
      <c r="ROI141" s="21"/>
      <c r="ROJ141" s="21"/>
      <c r="ROK141" s="21"/>
      <c r="ROL141" s="21"/>
      <c r="ROM141" s="21"/>
      <c r="RON141" s="21"/>
      <c r="ROO141" s="21"/>
      <c r="ROP141" s="21"/>
      <c r="ROQ141" s="21"/>
      <c r="ROR141" s="21"/>
      <c r="ROS141" s="21"/>
      <c r="ROT141" s="21"/>
      <c r="ROU141" s="21"/>
      <c r="ROV141" s="21"/>
      <c r="ROW141" s="21"/>
      <c r="ROX141" s="21"/>
      <c r="ROY141" s="21"/>
      <c r="ROZ141" s="21"/>
      <c r="RPA141" s="21"/>
      <c r="RPB141" s="21"/>
      <c r="RPC141" s="21"/>
      <c r="RPD141" s="21"/>
      <c r="RPE141" s="21"/>
      <c r="RPF141" s="21"/>
      <c r="RPG141" s="21"/>
      <c r="RPH141" s="21"/>
      <c r="RPI141" s="21"/>
      <c r="RPJ141" s="21"/>
      <c r="RPK141" s="21"/>
      <c r="RPL141" s="21"/>
      <c r="RPM141" s="21"/>
      <c r="RPN141" s="21"/>
      <c r="RPO141" s="21"/>
      <c r="RPP141" s="21"/>
      <c r="RPQ141" s="21"/>
      <c r="RPR141" s="21"/>
      <c r="RPS141" s="21"/>
      <c r="RPT141" s="21"/>
      <c r="RPU141" s="21"/>
      <c r="RPV141" s="21"/>
      <c r="RPW141" s="21"/>
      <c r="RPX141" s="21"/>
      <c r="RPY141" s="21"/>
      <c r="RPZ141" s="21"/>
      <c r="RQA141" s="21"/>
      <c r="RQB141" s="21"/>
      <c r="RQC141" s="21"/>
      <c r="RQD141" s="21"/>
      <c r="RQE141" s="21"/>
      <c r="RQF141" s="21"/>
      <c r="RQG141" s="21"/>
      <c r="RQH141" s="21"/>
      <c r="RQI141" s="21"/>
      <c r="RQJ141" s="21"/>
      <c r="RQK141" s="21"/>
      <c r="RQL141" s="21"/>
      <c r="RQM141" s="21"/>
      <c r="RQN141" s="21"/>
      <c r="RQO141" s="21"/>
      <c r="RQP141" s="21"/>
      <c r="RQQ141" s="21"/>
      <c r="RQR141" s="21"/>
      <c r="RQS141" s="21"/>
      <c r="RQT141" s="21"/>
      <c r="RQU141" s="21"/>
      <c r="RQV141" s="21"/>
      <c r="RQW141" s="21"/>
      <c r="RQX141" s="21"/>
      <c r="RQY141" s="21"/>
      <c r="RQZ141" s="21"/>
      <c r="RRA141" s="21"/>
      <c r="RRB141" s="21"/>
      <c r="RRC141" s="21"/>
      <c r="RRD141" s="21"/>
      <c r="RRE141" s="21"/>
      <c r="RRF141" s="21"/>
      <c r="RRG141" s="21"/>
      <c r="RRH141" s="21"/>
      <c r="RRI141" s="21"/>
      <c r="RRJ141" s="21"/>
      <c r="RRK141" s="21"/>
      <c r="RRL141" s="21"/>
      <c r="RRM141" s="21"/>
      <c r="RRN141" s="21"/>
      <c r="RRO141" s="21"/>
      <c r="RRP141" s="21"/>
      <c r="RRQ141" s="21"/>
      <c r="RRR141" s="21"/>
      <c r="RRS141" s="21"/>
      <c r="RRT141" s="21"/>
      <c r="RRU141" s="21"/>
      <c r="RRV141" s="21"/>
      <c r="RRW141" s="21"/>
      <c r="RRX141" s="21"/>
      <c r="RRY141" s="21"/>
      <c r="RRZ141" s="21"/>
      <c r="RSA141" s="21"/>
      <c r="RSB141" s="21"/>
      <c r="RSC141" s="21"/>
      <c r="RSD141" s="21"/>
      <c r="RSE141" s="21"/>
      <c r="RSF141" s="21"/>
      <c r="RSG141" s="21"/>
      <c r="RSH141" s="21"/>
      <c r="RSI141" s="21"/>
      <c r="RSJ141" s="21"/>
      <c r="RSK141" s="21"/>
      <c r="RSL141" s="21"/>
      <c r="RSM141" s="21"/>
      <c r="RSN141" s="21"/>
      <c r="RSO141" s="21"/>
      <c r="RSP141" s="21"/>
      <c r="RSQ141" s="21"/>
      <c r="RSR141" s="21"/>
      <c r="RSS141" s="21"/>
      <c r="RST141" s="21"/>
      <c r="RSU141" s="21"/>
      <c r="RSV141" s="21"/>
      <c r="RSW141" s="21"/>
      <c r="RSX141" s="21"/>
      <c r="RSY141" s="21"/>
      <c r="RSZ141" s="21"/>
      <c r="RTA141" s="21"/>
      <c r="RTB141" s="21"/>
      <c r="RTC141" s="21"/>
      <c r="RTD141" s="21"/>
      <c r="RTE141" s="21"/>
      <c r="RTF141" s="21"/>
      <c r="RTG141" s="21"/>
      <c r="RTH141" s="21"/>
      <c r="RTI141" s="21"/>
      <c r="RTJ141" s="21"/>
      <c r="RTK141" s="21"/>
      <c r="RTL141" s="21"/>
      <c r="RTM141" s="21"/>
      <c r="RTN141" s="21"/>
      <c r="RTO141" s="21"/>
      <c r="RTP141" s="21"/>
      <c r="RTQ141" s="21"/>
      <c r="RTR141" s="21"/>
      <c r="RTS141" s="21"/>
      <c r="RTT141" s="21"/>
      <c r="RTU141" s="21"/>
      <c r="RTV141" s="21"/>
      <c r="RTW141" s="21"/>
      <c r="RTX141" s="21"/>
      <c r="RTY141" s="21"/>
      <c r="RTZ141" s="21"/>
      <c r="RUA141" s="21"/>
      <c r="RUB141" s="21"/>
      <c r="RUC141" s="21"/>
      <c r="RUD141" s="21"/>
      <c r="RUE141" s="21"/>
      <c r="RUF141" s="21"/>
      <c r="RUG141" s="21"/>
      <c r="RUH141" s="21"/>
      <c r="RUI141" s="21"/>
      <c r="RUJ141" s="21"/>
      <c r="RUK141" s="21"/>
      <c r="RUL141" s="21"/>
      <c r="RUM141" s="21"/>
      <c r="RUN141" s="21"/>
      <c r="RUO141" s="21"/>
      <c r="RUP141" s="21"/>
      <c r="RUQ141" s="21"/>
      <c r="RUR141" s="21"/>
      <c r="RUS141" s="21"/>
      <c r="RUT141" s="21"/>
      <c r="RUU141" s="21"/>
      <c r="RUV141" s="21"/>
      <c r="RUW141" s="21"/>
      <c r="RUX141" s="21"/>
      <c r="RUY141" s="21"/>
      <c r="RUZ141" s="21"/>
      <c r="RVA141" s="21"/>
      <c r="RVB141" s="21"/>
      <c r="RVC141" s="21"/>
      <c r="RVD141" s="21"/>
      <c r="RVE141" s="21"/>
      <c r="RVF141" s="21"/>
      <c r="RVG141" s="21"/>
      <c r="RVH141" s="21"/>
      <c r="RVI141" s="21"/>
      <c r="RVJ141" s="21"/>
      <c r="RVK141" s="21"/>
      <c r="RVL141" s="21"/>
      <c r="RVM141" s="21"/>
      <c r="RVN141" s="21"/>
      <c r="RVO141" s="21"/>
      <c r="RVP141" s="21"/>
      <c r="RVQ141" s="21"/>
      <c r="RVR141" s="21"/>
      <c r="RVS141" s="21"/>
      <c r="RVT141" s="21"/>
      <c r="RVU141" s="21"/>
      <c r="RVV141" s="21"/>
      <c r="RVW141" s="21"/>
      <c r="RVX141" s="21"/>
      <c r="RVY141" s="21"/>
      <c r="RVZ141" s="21"/>
      <c r="RWA141" s="21"/>
      <c r="RWB141" s="21"/>
      <c r="RWC141" s="21"/>
      <c r="RWD141" s="21"/>
      <c r="RWE141" s="21"/>
      <c r="RWF141" s="21"/>
      <c r="RWG141" s="21"/>
      <c r="RWH141" s="21"/>
      <c r="RWI141" s="21"/>
      <c r="RWJ141" s="21"/>
      <c r="RWK141" s="21"/>
      <c r="RWL141" s="21"/>
      <c r="RWM141" s="21"/>
      <c r="RWN141" s="21"/>
      <c r="RWO141" s="21"/>
      <c r="RWP141" s="21"/>
      <c r="RWQ141" s="21"/>
      <c r="RWR141" s="21"/>
      <c r="RWS141" s="21"/>
      <c r="RWT141" s="21"/>
      <c r="RWU141" s="21"/>
      <c r="RWV141" s="21"/>
      <c r="RWW141" s="21"/>
      <c r="RWX141" s="21"/>
      <c r="RWY141" s="21"/>
      <c r="RWZ141" s="21"/>
      <c r="RXA141" s="21"/>
      <c r="RXB141" s="21"/>
      <c r="RXC141" s="21"/>
      <c r="RXD141" s="21"/>
      <c r="RXE141" s="21"/>
      <c r="RXF141" s="21"/>
      <c r="RXG141" s="21"/>
      <c r="RXH141" s="21"/>
      <c r="RXI141" s="21"/>
      <c r="RXJ141" s="21"/>
      <c r="RXK141" s="21"/>
      <c r="RXL141" s="21"/>
      <c r="RXM141" s="21"/>
      <c r="RXN141" s="21"/>
      <c r="RXO141" s="21"/>
      <c r="RXP141" s="21"/>
      <c r="RXQ141" s="21"/>
      <c r="RXR141" s="21"/>
      <c r="RXS141" s="21"/>
      <c r="RXT141" s="21"/>
      <c r="RXU141" s="21"/>
      <c r="RXV141" s="21"/>
      <c r="RXW141" s="21"/>
      <c r="RXX141" s="21"/>
      <c r="RXY141" s="21"/>
      <c r="RXZ141" s="21"/>
      <c r="RYA141" s="21"/>
      <c r="RYB141" s="21"/>
      <c r="RYC141" s="21"/>
      <c r="RYD141" s="21"/>
      <c r="RYE141" s="21"/>
      <c r="RYF141" s="21"/>
      <c r="RYG141" s="21"/>
      <c r="RYH141" s="21"/>
      <c r="RYI141" s="21"/>
      <c r="RYJ141" s="21"/>
      <c r="RYK141" s="21"/>
      <c r="RYL141" s="21"/>
      <c r="RYM141" s="21"/>
      <c r="RYN141" s="21"/>
      <c r="RYO141" s="21"/>
      <c r="RYP141" s="21"/>
      <c r="RYQ141" s="21"/>
      <c r="RYR141" s="21"/>
      <c r="RYS141" s="21"/>
      <c r="RYT141" s="21"/>
      <c r="RYU141" s="21"/>
      <c r="RYV141" s="21"/>
      <c r="RYW141" s="21"/>
      <c r="RYX141" s="21"/>
      <c r="RYY141" s="21"/>
      <c r="RYZ141" s="21"/>
      <c r="RZA141" s="21"/>
      <c r="RZB141" s="21"/>
      <c r="RZC141" s="21"/>
      <c r="RZD141" s="21"/>
      <c r="RZE141" s="21"/>
      <c r="RZF141" s="21"/>
      <c r="RZG141" s="21"/>
      <c r="RZH141" s="21"/>
      <c r="RZI141" s="21"/>
      <c r="RZJ141" s="21"/>
      <c r="RZK141" s="21"/>
      <c r="RZL141" s="21"/>
      <c r="RZM141" s="21"/>
      <c r="RZN141" s="21"/>
      <c r="RZO141" s="21"/>
      <c r="RZP141" s="21"/>
      <c r="RZQ141" s="21"/>
      <c r="RZR141" s="21"/>
      <c r="RZS141" s="21"/>
      <c r="RZT141" s="21"/>
      <c r="RZU141" s="21"/>
      <c r="RZV141" s="21"/>
      <c r="RZW141" s="21"/>
      <c r="RZX141" s="21"/>
      <c r="RZY141" s="21"/>
      <c r="RZZ141" s="21"/>
      <c r="SAA141" s="21"/>
      <c r="SAB141" s="21"/>
      <c r="SAC141" s="21"/>
      <c r="SAD141" s="21"/>
      <c r="SAE141" s="21"/>
      <c r="SAF141" s="21"/>
      <c r="SAG141" s="21"/>
      <c r="SAH141" s="21"/>
      <c r="SAI141" s="21"/>
      <c r="SAJ141" s="21"/>
      <c r="SAK141" s="21"/>
      <c r="SAL141" s="21"/>
      <c r="SAM141" s="21"/>
      <c r="SAN141" s="21"/>
      <c r="SAO141" s="21"/>
      <c r="SAP141" s="21"/>
      <c r="SAQ141" s="21"/>
      <c r="SAR141" s="21"/>
      <c r="SAS141" s="21"/>
      <c r="SAT141" s="21"/>
      <c r="SAU141" s="21"/>
      <c r="SAV141" s="21"/>
      <c r="SAW141" s="21"/>
      <c r="SAX141" s="21"/>
      <c r="SAY141" s="21"/>
      <c r="SAZ141" s="21"/>
      <c r="SBA141" s="21"/>
      <c r="SBB141" s="21"/>
      <c r="SBC141" s="21"/>
      <c r="SBD141" s="21"/>
      <c r="SBE141" s="21"/>
      <c r="SBF141" s="21"/>
      <c r="SBG141" s="21"/>
      <c r="SBH141" s="21"/>
      <c r="SBI141" s="21"/>
      <c r="SBJ141" s="21"/>
      <c r="SBK141" s="21"/>
      <c r="SBL141" s="21"/>
      <c r="SBM141" s="21"/>
      <c r="SBN141" s="21"/>
      <c r="SBO141" s="21"/>
      <c r="SBP141" s="21"/>
      <c r="SBQ141" s="21"/>
      <c r="SBR141" s="21"/>
      <c r="SBS141" s="21"/>
      <c r="SBT141" s="21"/>
      <c r="SBU141" s="21"/>
      <c r="SBV141" s="21"/>
      <c r="SBW141" s="21"/>
      <c r="SBX141" s="21"/>
      <c r="SBY141" s="21"/>
      <c r="SBZ141" s="21"/>
      <c r="SCA141" s="21"/>
      <c r="SCB141" s="21"/>
      <c r="SCC141" s="21"/>
      <c r="SCD141" s="21"/>
      <c r="SCE141" s="21"/>
      <c r="SCF141" s="21"/>
      <c r="SCG141" s="21"/>
      <c r="SCH141" s="21"/>
      <c r="SCI141" s="21"/>
      <c r="SCJ141" s="21"/>
      <c r="SCK141" s="21"/>
      <c r="SCL141" s="21"/>
      <c r="SCM141" s="21"/>
      <c r="SCN141" s="21"/>
      <c r="SCO141" s="21"/>
      <c r="SCP141" s="21"/>
      <c r="SCQ141" s="21"/>
      <c r="SCR141" s="21"/>
      <c r="SCS141" s="21"/>
      <c r="SCT141" s="21"/>
      <c r="SCU141" s="21"/>
      <c r="SCV141" s="21"/>
      <c r="SCW141" s="21"/>
      <c r="SCX141" s="21"/>
      <c r="SCY141" s="21"/>
      <c r="SCZ141" s="21"/>
      <c r="SDA141" s="21"/>
      <c r="SDB141" s="21"/>
      <c r="SDC141" s="21"/>
      <c r="SDD141" s="21"/>
      <c r="SDE141" s="21"/>
      <c r="SDF141" s="21"/>
      <c r="SDG141" s="21"/>
      <c r="SDH141" s="21"/>
      <c r="SDI141" s="21"/>
      <c r="SDJ141" s="21"/>
      <c r="SDK141" s="21"/>
      <c r="SDL141" s="21"/>
      <c r="SDM141" s="21"/>
      <c r="SDN141" s="21"/>
      <c r="SDO141" s="21"/>
      <c r="SDP141" s="21"/>
      <c r="SDQ141" s="21"/>
      <c r="SDR141" s="21"/>
      <c r="SDS141" s="21"/>
      <c r="SDT141" s="21"/>
      <c r="SDU141" s="21"/>
      <c r="SDV141" s="21"/>
      <c r="SDW141" s="21"/>
      <c r="SDX141" s="21"/>
      <c r="SDY141" s="21"/>
      <c r="SDZ141" s="21"/>
      <c r="SEA141" s="21"/>
      <c r="SEB141" s="21"/>
      <c r="SEC141" s="21"/>
      <c r="SED141" s="21"/>
      <c r="SEE141" s="21"/>
      <c r="SEF141" s="21"/>
      <c r="SEG141" s="21"/>
      <c r="SEH141" s="21"/>
      <c r="SEI141" s="21"/>
      <c r="SEJ141" s="21"/>
      <c r="SEK141" s="21"/>
      <c r="SEL141" s="21"/>
      <c r="SEM141" s="21"/>
      <c r="SEN141" s="21"/>
      <c r="SEO141" s="21"/>
      <c r="SEP141" s="21"/>
      <c r="SEQ141" s="21"/>
      <c r="SER141" s="21"/>
      <c r="SES141" s="21"/>
      <c r="SET141" s="21"/>
      <c r="SEU141" s="21"/>
      <c r="SEV141" s="21"/>
      <c r="SEW141" s="21"/>
      <c r="SEX141" s="21"/>
      <c r="SEY141" s="21"/>
      <c r="SEZ141" s="21"/>
      <c r="SFA141" s="21"/>
      <c r="SFB141" s="21"/>
      <c r="SFC141" s="21"/>
      <c r="SFD141" s="21"/>
      <c r="SFE141" s="21"/>
      <c r="SFF141" s="21"/>
      <c r="SFG141" s="21"/>
      <c r="SFH141" s="21"/>
      <c r="SFI141" s="21"/>
      <c r="SFJ141" s="21"/>
      <c r="SFK141" s="21"/>
      <c r="SFL141" s="21"/>
      <c r="SFM141" s="21"/>
      <c r="SFN141" s="21"/>
      <c r="SFO141" s="21"/>
      <c r="SFP141" s="21"/>
      <c r="SFQ141" s="21"/>
      <c r="SFR141" s="21"/>
      <c r="SFS141" s="21"/>
      <c r="SFT141" s="21"/>
      <c r="SFU141" s="21"/>
      <c r="SFV141" s="21"/>
      <c r="SFW141" s="21"/>
      <c r="SFX141" s="21"/>
      <c r="SFY141" s="21"/>
      <c r="SFZ141" s="21"/>
      <c r="SGA141" s="21"/>
      <c r="SGB141" s="21"/>
      <c r="SGC141" s="21"/>
      <c r="SGD141" s="21"/>
      <c r="SGE141" s="21"/>
      <c r="SGF141" s="21"/>
      <c r="SGG141" s="21"/>
      <c r="SGH141" s="21"/>
      <c r="SGI141" s="21"/>
      <c r="SGJ141" s="21"/>
      <c r="SGK141" s="21"/>
      <c r="SGL141" s="21"/>
      <c r="SGM141" s="21"/>
      <c r="SGN141" s="21"/>
      <c r="SGO141" s="21"/>
      <c r="SGP141" s="21"/>
      <c r="SGQ141" s="21"/>
      <c r="SGR141" s="21"/>
      <c r="SGS141" s="21"/>
      <c r="SGT141" s="21"/>
      <c r="SGU141" s="21"/>
      <c r="SGV141" s="21"/>
      <c r="SGW141" s="21"/>
      <c r="SGX141" s="21"/>
      <c r="SGY141" s="21"/>
      <c r="SGZ141" s="21"/>
      <c r="SHA141" s="21"/>
      <c r="SHB141" s="21"/>
      <c r="SHC141" s="21"/>
      <c r="SHD141" s="21"/>
      <c r="SHE141" s="21"/>
      <c r="SHF141" s="21"/>
      <c r="SHG141" s="21"/>
      <c r="SHH141" s="21"/>
      <c r="SHI141" s="21"/>
      <c r="SHJ141" s="21"/>
      <c r="SHK141" s="21"/>
      <c r="SHL141" s="21"/>
      <c r="SHM141" s="21"/>
      <c r="SHN141" s="21"/>
      <c r="SHO141" s="21"/>
      <c r="SHP141" s="21"/>
      <c r="SHQ141" s="21"/>
      <c r="SHR141" s="21"/>
      <c r="SHS141" s="21"/>
      <c r="SHT141" s="21"/>
      <c r="SHU141" s="21"/>
      <c r="SHV141" s="21"/>
      <c r="SHW141" s="21"/>
      <c r="SHX141" s="21"/>
      <c r="SHY141" s="21"/>
      <c r="SHZ141" s="21"/>
      <c r="SIA141" s="21"/>
      <c r="SIB141" s="21"/>
      <c r="SIC141" s="21"/>
      <c r="SID141" s="21"/>
      <c r="SIE141" s="21"/>
      <c r="SIF141" s="21"/>
      <c r="SIG141" s="21"/>
      <c r="SIH141" s="21"/>
      <c r="SII141" s="21"/>
      <c r="SIJ141" s="21"/>
      <c r="SIK141" s="21"/>
      <c r="SIL141" s="21"/>
      <c r="SIM141" s="21"/>
      <c r="SIN141" s="21"/>
      <c r="SIO141" s="21"/>
      <c r="SIP141" s="21"/>
      <c r="SIQ141" s="21"/>
      <c r="SIR141" s="21"/>
      <c r="SIS141" s="21"/>
      <c r="SIT141" s="21"/>
      <c r="SIU141" s="21"/>
      <c r="SIV141" s="21"/>
      <c r="SIW141" s="21"/>
      <c r="SIX141" s="21"/>
      <c r="SIY141" s="21"/>
      <c r="SIZ141" s="21"/>
      <c r="SJA141" s="21"/>
      <c r="SJB141" s="21"/>
      <c r="SJC141" s="21"/>
      <c r="SJD141" s="21"/>
      <c r="SJE141" s="21"/>
      <c r="SJF141" s="21"/>
      <c r="SJG141" s="21"/>
      <c r="SJH141" s="21"/>
      <c r="SJI141" s="21"/>
      <c r="SJJ141" s="21"/>
      <c r="SJK141" s="21"/>
      <c r="SJL141" s="21"/>
      <c r="SJM141" s="21"/>
      <c r="SJN141" s="21"/>
      <c r="SJO141" s="21"/>
      <c r="SJP141" s="21"/>
      <c r="SJQ141" s="21"/>
      <c r="SJR141" s="21"/>
      <c r="SJS141" s="21"/>
      <c r="SJT141" s="21"/>
      <c r="SJU141" s="21"/>
      <c r="SJV141" s="21"/>
      <c r="SJW141" s="21"/>
      <c r="SJX141" s="21"/>
      <c r="SJY141" s="21"/>
      <c r="SJZ141" s="21"/>
      <c r="SKA141" s="21"/>
      <c r="SKB141" s="21"/>
      <c r="SKC141" s="21"/>
      <c r="SKD141" s="21"/>
      <c r="SKE141" s="21"/>
      <c r="SKF141" s="21"/>
      <c r="SKG141" s="21"/>
      <c r="SKH141" s="21"/>
      <c r="SKI141" s="21"/>
      <c r="SKJ141" s="21"/>
      <c r="SKK141" s="21"/>
      <c r="SKL141" s="21"/>
      <c r="SKM141" s="21"/>
      <c r="SKN141" s="21"/>
      <c r="SKO141" s="21"/>
      <c r="SKP141" s="21"/>
      <c r="SKQ141" s="21"/>
      <c r="SKR141" s="21"/>
      <c r="SKS141" s="21"/>
      <c r="SKT141" s="21"/>
      <c r="SKU141" s="21"/>
      <c r="SKV141" s="21"/>
      <c r="SKW141" s="21"/>
      <c r="SKX141" s="21"/>
      <c r="SKY141" s="21"/>
      <c r="SKZ141" s="21"/>
      <c r="SLA141" s="21"/>
      <c r="SLB141" s="21"/>
      <c r="SLC141" s="21"/>
      <c r="SLD141" s="21"/>
      <c r="SLE141" s="21"/>
      <c r="SLF141" s="21"/>
      <c r="SLG141" s="21"/>
      <c r="SLH141" s="21"/>
      <c r="SLI141" s="21"/>
      <c r="SLJ141" s="21"/>
      <c r="SLK141" s="21"/>
      <c r="SLL141" s="21"/>
      <c r="SLM141" s="21"/>
      <c r="SLN141" s="21"/>
      <c r="SLO141" s="21"/>
      <c r="SLP141" s="21"/>
      <c r="SLQ141" s="21"/>
      <c r="SLR141" s="21"/>
      <c r="SLS141" s="21"/>
      <c r="SLT141" s="21"/>
      <c r="SLU141" s="21"/>
      <c r="SLV141" s="21"/>
      <c r="SLW141" s="21"/>
      <c r="SLX141" s="21"/>
      <c r="SLY141" s="21"/>
      <c r="SLZ141" s="21"/>
      <c r="SMA141" s="21"/>
      <c r="SMB141" s="21"/>
      <c r="SMC141" s="21"/>
      <c r="SMD141" s="21"/>
      <c r="SME141" s="21"/>
      <c r="SMF141" s="21"/>
      <c r="SMG141" s="21"/>
      <c r="SMH141" s="21"/>
      <c r="SMI141" s="21"/>
      <c r="SMJ141" s="21"/>
      <c r="SMK141" s="21"/>
      <c r="SML141" s="21"/>
      <c r="SMM141" s="21"/>
      <c r="SMN141" s="21"/>
      <c r="SMO141" s="21"/>
      <c r="SMP141" s="21"/>
      <c r="SMQ141" s="21"/>
      <c r="SMR141" s="21"/>
      <c r="SMS141" s="21"/>
      <c r="SMT141" s="21"/>
      <c r="SMU141" s="21"/>
      <c r="SMV141" s="21"/>
      <c r="SMW141" s="21"/>
      <c r="SMX141" s="21"/>
      <c r="SMY141" s="21"/>
      <c r="SMZ141" s="21"/>
      <c r="SNA141" s="21"/>
      <c r="SNB141" s="21"/>
      <c r="SNC141" s="21"/>
      <c r="SND141" s="21"/>
      <c r="SNE141" s="21"/>
      <c r="SNF141" s="21"/>
      <c r="SNG141" s="21"/>
      <c r="SNH141" s="21"/>
      <c r="SNI141" s="21"/>
      <c r="SNJ141" s="21"/>
      <c r="SNK141" s="21"/>
      <c r="SNL141" s="21"/>
      <c r="SNM141" s="21"/>
      <c r="SNN141" s="21"/>
      <c r="SNO141" s="21"/>
      <c r="SNP141" s="21"/>
      <c r="SNQ141" s="21"/>
      <c r="SNR141" s="21"/>
      <c r="SNS141" s="21"/>
      <c r="SNT141" s="21"/>
      <c r="SNU141" s="21"/>
      <c r="SNV141" s="21"/>
      <c r="SNW141" s="21"/>
      <c r="SNX141" s="21"/>
      <c r="SNY141" s="21"/>
      <c r="SNZ141" s="21"/>
      <c r="SOA141" s="21"/>
      <c r="SOB141" s="21"/>
      <c r="SOC141" s="21"/>
      <c r="SOD141" s="21"/>
      <c r="SOE141" s="21"/>
      <c r="SOF141" s="21"/>
      <c r="SOG141" s="21"/>
      <c r="SOH141" s="21"/>
      <c r="SOI141" s="21"/>
      <c r="SOJ141" s="21"/>
      <c r="SOK141" s="21"/>
      <c r="SOL141" s="21"/>
      <c r="SOM141" s="21"/>
      <c r="SON141" s="21"/>
      <c r="SOO141" s="21"/>
      <c r="SOP141" s="21"/>
      <c r="SOQ141" s="21"/>
      <c r="SOR141" s="21"/>
      <c r="SOS141" s="21"/>
      <c r="SOT141" s="21"/>
      <c r="SOU141" s="21"/>
      <c r="SOV141" s="21"/>
      <c r="SOW141" s="21"/>
      <c r="SOX141" s="21"/>
      <c r="SOY141" s="21"/>
      <c r="SOZ141" s="21"/>
      <c r="SPA141" s="21"/>
      <c r="SPB141" s="21"/>
      <c r="SPC141" s="21"/>
      <c r="SPD141" s="21"/>
      <c r="SPE141" s="21"/>
      <c r="SPF141" s="21"/>
      <c r="SPG141" s="21"/>
      <c r="SPH141" s="21"/>
      <c r="SPI141" s="21"/>
      <c r="SPJ141" s="21"/>
      <c r="SPK141" s="21"/>
      <c r="SPL141" s="21"/>
      <c r="SPM141" s="21"/>
      <c r="SPN141" s="21"/>
      <c r="SPO141" s="21"/>
      <c r="SPP141" s="21"/>
      <c r="SPQ141" s="21"/>
      <c r="SPR141" s="21"/>
      <c r="SPS141" s="21"/>
      <c r="SPT141" s="21"/>
      <c r="SPU141" s="21"/>
      <c r="SPV141" s="21"/>
      <c r="SPW141" s="21"/>
      <c r="SPX141" s="21"/>
      <c r="SPY141" s="21"/>
      <c r="SPZ141" s="21"/>
      <c r="SQA141" s="21"/>
      <c r="SQB141" s="21"/>
      <c r="SQC141" s="21"/>
      <c r="SQD141" s="21"/>
      <c r="SQE141" s="21"/>
      <c r="SQF141" s="21"/>
      <c r="SQG141" s="21"/>
      <c r="SQH141" s="21"/>
      <c r="SQI141" s="21"/>
      <c r="SQJ141" s="21"/>
      <c r="SQK141" s="21"/>
      <c r="SQL141" s="21"/>
      <c r="SQM141" s="21"/>
      <c r="SQN141" s="21"/>
      <c r="SQO141" s="21"/>
      <c r="SQP141" s="21"/>
      <c r="SQQ141" s="21"/>
      <c r="SQR141" s="21"/>
      <c r="SQS141" s="21"/>
      <c r="SQT141" s="21"/>
      <c r="SQU141" s="21"/>
      <c r="SQV141" s="21"/>
      <c r="SQW141" s="21"/>
      <c r="SQX141" s="21"/>
      <c r="SQY141" s="21"/>
      <c r="SQZ141" s="21"/>
      <c r="SRA141" s="21"/>
      <c r="SRB141" s="21"/>
      <c r="SRC141" s="21"/>
      <c r="SRD141" s="21"/>
      <c r="SRE141" s="21"/>
      <c r="SRF141" s="21"/>
      <c r="SRG141" s="21"/>
      <c r="SRH141" s="21"/>
      <c r="SRI141" s="21"/>
      <c r="SRJ141" s="21"/>
      <c r="SRK141" s="21"/>
      <c r="SRL141" s="21"/>
      <c r="SRM141" s="21"/>
      <c r="SRN141" s="21"/>
      <c r="SRO141" s="21"/>
      <c r="SRP141" s="21"/>
      <c r="SRQ141" s="21"/>
      <c r="SRR141" s="21"/>
      <c r="SRS141" s="21"/>
      <c r="SRT141" s="21"/>
      <c r="SRU141" s="21"/>
      <c r="SRV141" s="21"/>
      <c r="SRW141" s="21"/>
      <c r="SRX141" s="21"/>
      <c r="SRY141" s="21"/>
      <c r="SRZ141" s="21"/>
      <c r="SSA141" s="21"/>
      <c r="SSB141" s="21"/>
      <c r="SSC141" s="21"/>
      <c r="SSD141" s="21"/>
      <c r="SSE141" s="21"/>
      <c r="SSF141" s="21"/>
      <c r="SSG141" s="21"/>
      <c r="SSH141" s="21"/>
      <c r="SSI141" s="21"/>
      <c r="SSJ141" s="21"/>
      <c r="SSK141" s="21"/>
      <c r="SSL141" s="21"/>
      <c r="SSM141" s="21"/>
      <c r="SSN141" s="21"/>
      <c r="SSO141" s="21"/>
      <c r="SSP141" s="21"/>
      <c r="SSQ141" s="21"/>
      <c r="SSR141" s="21"/>
      <c r="SSS141" s="21"/>
      <c r="SST141" s="21"/>
      <c r="SSU141" s="21"/>
      <c r="SSV141" s="21"/>
      <c r="SSW141" s="21"/>
      <c r="SSX141" s="21"/>
      <c r="SSY141" s="21"/>
      <c r="SSZ141" s="21"/>
      <c r="STA141" s="21"/>
      <c r="STB141" s="21"/>
      <c r="STC141" s="21"/>
      <c r="STD141" s="21"/>
      <c r="STE141" s="21"/>
      <c r="STF141" s="21"/>
      <c r="STG141" s="21"/>
      <c r="STH141" s="21"/>
      <c r="STI141" s="21"/>
      <c r="STJ141" s="21"/>
      <c r="STK141" s="21"/>
      <c r="STL141" s="21"/>
      <c r="STM141" s="21"/>
      <c r="STN141" s="21"/>
      <c r="STO141" s="21"/>
      <c r="STP141" s="21"/>
      <c r="STQ141" s="21"/>
      <c r="STR141" s="21"/>
      <c r="STS141" s="21"/>
      <c r="STT141" s="21"/>
      <c r="STU141" s="21"/>
      <c r="STV141" s="21"/>
      <c r="STW141" s="21"/>
      <c r="STX141" s="21"/>
      <c r="STY141" s="21"/>
      <c r="STZ141" s="21"/>
      <c r="SUA141" s="21"/>
      <c r="SUB141" s="21"/>
      <c r="SUC141" s="21"/>
      <c r="SUD141" s="21"/>
      <c r="SUE141" s="21"/>
      <c r="SUF141" s="21"/>
      <c r="SUG141" s="21"/>
      <c r="SUH141" s="21"/>
      <c r="SUI141" s="21"/>
      <c r="SUJ141" s="21"/>
      <c r="SUK141" s="21"/>
      <c r="SUL141" s="21"/>
      <c r="SUM141" s="21"/>
      <c r="SUN141" s="21"/>
      <c r="SUO141" s="21"/>
      <c r="SUP141" s="21"/>
      <c r="SUQ141" s="21"/>
      <c r="SUR141" s="21"/>
      <c r="SUS141" s="21"/>
      <c r="SUT141" s="21"/>
      <c r="SUU141" s="21"/>
      <c r="SUV141" s="21"/>
      <c r="SUW141" s="21"/>
      <c r="SUX141" s="21"/>
      <c r="SUY141" s="21"/>
      <c r="SUZ141" s="21"/>
      <c r="SVA141" s="21"/>
      <c r="SVB141" s="21"/>
      <c r="SVC141" s="21"/>
      <c r="SVD141" s="21"/>
      <c r="SVE141" s="21"/>
      <c r="SVF141" s="21"/>
      <c r="SVG141" s="21"/>
      <c r="SVH141" s="21"/>
      <c r="SVI141" s="21"/>
      <c r="SVJ141" s="21"/>
      <c r="SVK141" s="21"/>
      <c r="SVL141" s="21"/>
      <c r="SVM141" s="21"/>
      <c r="SVN141" s="21"/>
      <c r="SVO141" s="21"/>
      <c r="SVP141" s="21"/>
      <c r="SVQ141" s="21"/>
      <c r="SVR141" s="21"/>
      <c r="SVS141" s="21"/>
      <c r="SVT141" s="21"/>
      <c r="SVU141" s="21"/>
      <c r="SVV141" s="21"/>
      <c r="SVW141" s="21"/>
      <c r="SVX141" s="21"/>
      <c r="SVY141" s="21"/>
      <c r="SVZ141" s="21"/>
      <c r="SWA141" s="21"/>
      <c r="SWB141" s="21"/>
      <c r="SWC141" s="21"/>
      <c r="SWD141" s="21"/>
      <c r="SWE141" s="21"/>
      <c r="SWF141" s="21"/>
      <c r="SWG141" s="21"/>
      <c r="SWH141" s="21"/>
      <c r="SWI141" s="21"/>
      <c r="SWJ141" s="21"/>
      <c r="SWK141" s="21"/>
      <c r="SWL141" s="21"/>
      <c r="SWM141" s="21"/>
      <c r="SWN141" s="21"/>
      <c r="SWO141" s="21"/>
      <c r="SWP141" s="21"/>
      <c r="SWQ141" s="21"/>
      <c r="SWR141" s="21"/>
      <c r="SWS141" s="21"/>
      <c r="SWT141" s="21"/>
      <c r="SWU141" s="21"/>
      <c r="SWV141" s="21"/>
      <c r="SWW141" s="21"/>
      <c r="SWX141" s="21"/>
      <c r="SWY141" s="21"/>
      <c r="SWZ141" s="21"/>
      <c r="SXA141" s="21"/>
      <c r="SXB141" s="21"/>
      <c r="SXC141" s="21"/>
      <c r="SXD141" s="21"/>
      <c r="SXE141" s="21"/>
      <c r="SXF141" s="21"/>
      <c r="SXG141" s="21"/>
      <c r="SXH141" s="21"/>
      <c r="SXI141" s="21"/>
      <c r="SXJ141" s="21"/>
      <c r="SXK141" s="21"/>
      <c r="SXL141" s="21"/>
      <c r="SXM141" s="21"/>
      <c r="SXN141" s="21"/>
      <c r="SXO141" s="21"/>
      <c r="SXP141" s="21"/>
      <c r="SXQ141" s="21"/>
      <c r="SXR141" s="21"/>
      <c r="SXS141" s="21"/>
      <c r="SXT141" s="21"/>
      <c r="SXU141" s="21"/>
      <c r="SXV141" s="21"/>
      <c r="SXW141" s="21"/>
      <c r="SXX141" s="21"/>
      <c r="SXY141" s="21"/>
      <c r="SXZ141" s="21"/>
      <c r="SYA141" s="21"/>
      <c r="SYB141" s="21"/>
      <c r="SYC141" s="21"/>
      <c r="SYD141" s="21"/>
      <c r="SYE141" s="21"/>
      <c r="SYF141" s="21"/>
      <c r="SYG141" s="21"/>
      <c r="SYH141" s="21"/>
      <c r="SYI141" s="21"/>
      <c r="SYJ141" s="21"/>
      <c r="SYK141" s="21"/>
      <c r="SYL141" s="21"/>
      <c r="SYM141" s="21"/>
      <c r="SYN141" s="21"/>
      <c r="SYO141" s="21"/>
      <c r="SYP141" s="21"/>
      <c r="SYQ141" s="21"/>
      <c r="SYR141" s="21"/>
      <c r="SYS141" s="21"/>
      <c r="SYT141" s="21"/>
      <c r="SYU141" s="21"/>
      <c r="SYV141" s="21"/>
      <c r="SYW141" s="21"/>
      <c r="SYX141" s="21"/>
      <c r="SYY141" s="21"/>
      <c r="SYZ141" s="21"/>
      <c r="SZA141" s="21"/>
      <c r="SZB141" s="21"/>
      <c r="SZC141" s="21"/>
      <c r="SZD141" s="21"/>
      <c r="SZE141" s="21"/>
      <c r="SZF141" s="21"/>
      <c r="SZG141" s="21"/>
      <c r="SZH141" s="21"/>
      <c r="SZI141" s="21"/>
      <c r="SZJ141" s="21"/>
      <c r="SZK141" s="21"/>
      <c r="SZL141" s="21"/>
      <c r="SZM141" s="21"/>
      <c r="SZN141" s="21"/>
      <c r="SZO141" s="21"/>
      <c r="SZP141" s="21"/>
      <c r="SZQ141" s="21"/>
      <c r="SZR141" s="21"/>
      <c r="SZS141" s="21"/>
      <c r="SZT141" s="21"/>
      <c r="SZU141" s="21"/>
      <c r="SZV141" s="21"/>
      <c r="SZW141" s="21"/>
      <c r="SZX141" s="21"/>
      <c r="SZY141" s="21"/>
      <c r="SZZ141" s="21"/>
      <c r="TAA141" s="21"/>
      <c r="TAB141" s="21"/>
      <c r="TAC141" s="21"/>
      <c r="TAD141" s="21"/>
      <c r="TAE141" s="21"/>
      <c r="TAF141" s="21"/>
      <c r="TAG141" s="21"/>
      <c r="TAH141" s="21"/>
      <c r="TAI141" s="21"/>
      <c r="TAJ141" s="21"/>
      <c r="TAK141" s="21"/>
      <c r="TAL141" s="21"/>
      <c r="TAM141" s="21"/>
      <c r="TAN141" s="21"/>
      <c r="TAO141" s="21"/>
      <c r="TAP141" s="21"/>
      <c r="TAQ141" s="21"/>
      <c r="TAR141" s="21"/>
      <c r="TAS141" s="21"/>
      <c r="TAT141" s="21"/>
      <c r="TAU141" s="21"/>
      <c r="TAV141" s="21"/>
      <c r="TAW141" s="21"/>
      <c r="TAX141" s="21"/>
      <c r="TAY141" s="21"/>
      <c r="TAZ141" s="21"/>
      <c r="TBA141" s="21"/>
      <c r="TBB141" s="21"/>
      <c r="TBC141" s="21"/>
      <c r="TBD141" s="21"/>
      <c r="TBE141" s="21"/>
      <c r="TBF141" s="21"/>
      <c r="TBG141" s="21"/>
      <c r="TBH141" s="21"/>
      <c r="TBI141" s="21"/>
      <c r="TBJ141" s="21"/>
      <c r="TBK141" s="21"/>
      <c r="TBL141" s="21"/>
      <c r="TBM141" s="21"/>
      <c r="TBN141" s="21"/>
      <c r="TBO141" s="21"/>
      <c r="TBP141" s="21"/>
      <c r="TBQ141" s="21"/>
      <c r="TBR141" s="21"/>
      <c r="TBS141" s="21"/>
      <c r="TBT141" s="21"/>
      <c r="TBU141" s="21"/>
      <c r="TBV141" s="21"/>
      <c r="TBW141" s="21"/>
      <c r="TBX141" s="21"/>
      <c r="TBY141" s="21"/>
      <c r="TBZ141" s="21"/>
      <c r="TCA141" s="21"/>
      <c r="TCB141" s="21"/>
      <c r="TCC141" s="21"/>
      <c r="TCD141" s="21"/>
      <c r="TCE141" s="21"/>
      <c r="TCF141" s="21"/>
      <c r="TCG141" s="21"/>
      <c r="TCH141" s="21"/>
      <c r="TCI141" s="21"/>
      <c r="TCJ141" s="21"/>
      <c r="TCK141" s="21"/>
      <c r="TCL141" s="21"/>
      <c r="TCM141" s="21"/>
      <c r="TCN141" s="21"/>
      <c r="TCO141" s="21"/>
      <c r="TCP141" s="21"/>
      <c r="TCQ141" s="21"/>
      <c r="TCR141" s="21"/>
      <c r="TCS141" s="21"/>
      <c r="TCT141" s="21"/>
      <c r="TCU141" s="21"/>
      <c r="TCV141" s="21"/>
      <c r="TCW141" s="21"/>
      <c r="TCX141" s="21"/>
      <c r="TCY141" s="21"/>
      <c r="TCZ141" s="21"/>
      <c r="TDA141" s="21"/>
      <c r="TDB141" s="21"/>
      <c r="TDC141" s="21"/>
      <c r="TDD141" s="21"/>
      <c r="TDE141" s="21"/>
      <c r="TDF141" s="21"/>
      <c r="TDG141" s="21"/>
      <c r="TDH141" s="21"/>
      <c r="TDI141" s="21"/>
      <c r="TDJ141" s="21"/>
      <c r="TDK141" s="21"/>
      <c r="TDL141" s="21"/>
      <c r="TDM141" s="21"/>
      <c r="TDN141" s="21"/>
      <c r="TDO141" s="21"/>
      <c r="TDP141" s="21"/>
      <c r="TDQ141" s="21"/>
      <c r="TDR141" s="21"/>
      <c r="TDS141" s="21"/>
      <c r="TDT141" s="21"/>
      <c r="TDU141" s="21"/>
      <c r="TDV141" s="21"/>
      <c r="TDW141" s="21"/>
      <c r="TDX141" s="21"/>
      <c r="TDY141" s="21"/>
      <c r="TDZ141" s="21"/>
      <c r="TEA141" s="21"/>
      <c r="TEB141" s="21"/>
      <c r="TEC141" s="21"/>
      <c r="TED141" s="21"/>
      <c r="TEE141" s="21"/>
      <c r="TEF141" s="21"/>
      <c r="TEG141" s="21"/>
      <c r="TEH141" s="21"/>
      <c r="TEI141" s="21"/>
      <c r="TEJ141" s="21"/>
      <c r="TEK141" s="21"/>
      <c r="TEL141" s="21"/>
      <c r="TEM141" s="21"/>
      <c r="TEN141" s="21"/>
      <c r="TEO141" s="21"/>
      <c r="TEP141" s="21"/>
      <c r="TEQ141" s="21"/>
      <c r="TER141" s="21"/>
      <c r="TES141" s="21"/>
      <c r="TET141" s="21"/>
      <c r="TEU141" s="21"/>
      <c r="TEV141" s="21"/>
      <c r="TEW141" s="21"/>
      <c r="TEX141" s="21"/>
      <c r="TEY141" s="21"/>
      <c r="TEZ141" s="21"/>
      <c r="TFA141" s="21"/>
      <c r="TFB141" s="21"/>
      <c r="TFC141" s="21"/>
      <c r="TFD141" s="21"/>
      <c r="TFE141" s="21"/>
      <c r="TFF141" s="21"/>
      <c r="TFG141" s="21"/>
      <c r="TFH141" s="21"/>
      <c r="TFI141" s="21"/>
      <c r="TFJ141" s="21"/>
      <c r="TFK141" s="21"/>
      <c r="TFL141" s="21"/>
      <c r="TFM141" s="21"/>
      <c r="TFN141" s="21"/>
      <c r="TFO141" s="21"/>
      <c r="TFP141" s="21"/>
      <c r="TFQ141" s="21"/>
      <c r="TFR141" s="21"/>
      <c r="TFS141" s="21"/>
      <c r="TFT141" s="21"/>
      <c r="TFU141" s="21"/>
      <c r="TFV141" s="21"/>
      <c r="TFW141" s="21"/>
      <c r="TFX141" s="21"/>
      <c r="TFY141" s="21"/>
      <c r="TFZ141" s="21"/>
      <c r="TGA141" s="21"/>
      <c r="TGB141" s="21"/>
      <c r="TGC141" s="21"/>
      <c r="TGD141" s="21"/>
      <c r="TGE141" s="21"/>
      <c r="TGF141" s="21"/>
      <c r="TGG141" s="21"/>
      <c r="TGH141" s="21"/>
      <c r="TGI141" s="21"/>
      <c r="TGJ141" s="21"/>
      <c r="TGK141" s="21"/>
      <c r="TGL141" s="21"/>
      <c r="TGM141" s="21"/>
      <c r="TGN141" s="21"/>
      <c r="TGO141" s="21"/>
      <c r="TGP141" s="21"/>
      <c r="TGQ141" s="21"/>
      <c r="TGR141" s="21"/>
      <c r="TGS141" s="21"/>
      <c r="TGT141" s="21"/>
      <c r="TGU141" s="21"/>
      <c r="TGV141" s="21"/>
      <c r="TGW141" s="21"/>
      <c r="TGX141" s="21"/>
      <c r="TGY141" s="21"/>
      <c r="TGZ141" s="21"/>
      <c r="THA141" s="21"/>
      <c r="THB141" s="21"/>
      <c r="THC141" s="21"/>
      <c r="THD141" s="21"/>
      <c r="THE141" s="21"/>
      <c r="THF141" s="21"/>
      <c r="THG141" s="21"/>
      <c r="THH141" s="21"/>
      <c r="THI141" s="21"/>
      <c r="THJ141" s="21"/>
      <c r="THK141" s="21"/>
      <c r="THL141" s="21"/>
      <c r="THM141" s="21"/>
      <c r="THN141" s="21"/>
      <c r="THO141" s="21"/>
      <c r="THP141" s="21"/>
      <c r="THQ141" s="21"/>
      <c r="THR141" s="21"/>
      <c r="THS141" s="21"/>
      <c r="THT141" s="21"/>
      <c r="THU141" s="21"/>
      <c r="THV141" s="21"/>
      <c r="THW141" s="21"/>
      <c r="THX141" s="21"/>
      <c r="THY141" s="21"/>
      <c r="THZ141" s="21"/>
      <c r="TIA141" s="21"/>
      <c r="TIB141" s="21"/>
      <c r="TIC141" s="21"/>
      <c r="TID141" s="21"/>
      <c r="TIE141" s="21"/>
      <c r="TIF141" s="21"/>
      <c r="TIG141" s="21"/>
      <c r="TIH141" s="21"/>
      <c r="TII141" s="21"/>
      <c r="TIJ141" s="21"/>
      <c r="TIK141" s="21"/>
      <c r="TIL141" s="21"/>
      <c r="TIM141" s="21"/>
      <c r="TIN141" s="21"/>
      <c r="TIO141" s="21"/>
      <c r="TIP141" s="21"/>
      <c r="TIQ141" s="21"/>
      <c r="TIR141" s="21"/>
      <c r="TIS141" s="21"/>
      <c r="TIT141" s="21"/>
      <c r="TIU141" s="21"/>
      <c r="TIV141" s="21"/>
      <c r="TIW141" s="21"/>
      <c r="TIX141" s="21"/>
      <c r="TIY141" s="21"/>
      <c r="TIZ141" s="21"/>
      <c r="TJA141" s="21"/>
      <c r="TJB141" s="21"/>
      <c r="TJC141" s="21"/>
      <c r="TJD141" s="21"/>
      <c r="TJE141" s="21"/>
      <c r="TJF141" s="21"/>
      <c r="TJG141" s="21"/>
      <c r="TJH141" s="21"/>
      <c r="TJI141" s="21"/>
      <c r="TJJ141" s="21"/>
      <c r="TJK141" s="21"/>
      <c r="TJL141" s="21"/>
      <c r="TJM141" s="21"/>
      <c r="TJN141" s="21"/>
      <c r="TJO141" s="21"/>
      <c r="TJP141" s="21"/>
      <c r="TJQ141" s="21"/>
      <c r="TJR141" s="21"/>
      <c r="TJS141" s="21"/>
      <c r="TJT141" s="21"/>
      <c r="TJU141" s="21"/>
      <c r="TJV141" s="21"/>
      <c r="TJW141" s="21"/>
      <c r="TJX141" s="21"/>
      <c r="TJY141" s="21"/>
      <c r="TJZ141" s="21"/>
      <c r="TKA141" s="21"/>
      <c r="TKB141" s="21"/>
      <c r="TKC141" s="21"/>
      <c r="TKD141" s="21"/>
      <c r="TKE141" s="21"/>
      <c r="TKF141" s="21"/>
      <c r="TKG141" s="21"/>
      <c r="TKH141" s="21"/>
      <c r="TKI141" s="21"/>
      <c r="TKJ141" s="21"/>
      <c r="TKK141" s="21"/>
      <c r="TKL141" s="21"/>
      <c r="TKM141" s="21"/>
      <c r="TKN141" s="21"/>
      <c r="TKO141" s="21"/>
      <c r="TKP141" s="21"/>
      <c r="TKQ141" s="21"/>
      <c r="TKR141" s="21"/>
      <c r="TKS141" s="21"/>
      <c r="TKT141" s="21"/>
      <c r="TKU141" s="21"/>
      <c r="TKV141" s="21"/>
      <c r="TKW141" s="21"/>
      <c r="TKX141" s="21"/>
      <c r="TKY141" s="21"/>
      <c r="TKZ141" s="21"/>
      <c r="TLA141" s="21"/>
      <c r="TLB141" s="21"/>
      <c r="TLC141" s="21"/>
      <c r="TLD141" s="21"/>
      <c r="TLE141" s="21"/>
      <c r="TLF141" s="21"/>
      <c r="TLG141" s="21"/>
      <c r="TLH141" s="21"/>
      <c r="TLI141" s="21"/>
      <c r="TLJ141" s="21"/>
      <c r="TLK141" s="21"/>
      <c r="TLL141" s="21"/>
      <c r="TLM141" s="21"/>
      <c r="TLN141" s="21"/>
      <c r="TLO141" s="21"/>
      <c r="TLP141" s="21"/>
      <c r="TLQ141" s="21"/>
      <c r="TLR141" s="21"/>
      <c r="TLS141" s="21"/>
      <c r="TLT141" s="21"/>
      <c r="TLU141" s="21"/>
      <c r="TLV141" s="21"/>
      <c r="TLW141" s="21"/>
      <c r="TLX141" s="21"/>
      <c r="TLY141" s="21"/>
      <c r="TLZ141" s="21"/>
      <c r="TMA141" s="21"/>
      <c r="TMB141" s="21"/>
      <c r="TMC141" s="21"/>
      <c r="TMD141" s="21"/>
      <c r="TME141" s="21"/>
      <c r="TMF141" s="21"/>
      <c r="TMG141" s="21"/>
      <c r="TMH141" s="21"/>
      <c r="TMI141" s="21"/>
      <c r="TMJ141" s="21"/>
      <c r="TMK141" s="21"/>
      <c r="TML141" s="21"/>
      <c r="TMM141" s="21"/>
      <c r="TMN141" s="21"/>
      <c r="TMO141" s="21"/>
      <c r="TMP141" s="21"/>
      <c r="TMQ141" s="21"/>
      <c r="TMR141" s="21"/>
      <c r="TMS141" s="21"/>
      <c r="TMT141" s="21"/>
      <c r="TMU141" s="21"/>
      <c r="TMV141" s="21"/>
      <c r="TMW141" s="21"/>
      <c r="TMX141" s="21"/>
      <c r="TMY141" s="21"/>
      <c r="TMZ141" s="21"/>
      <c r="TNA141" s="21"/>
      <c r="TNB141" s="21"/>
      <c r="TNC141" s="21"/>
      <c r="TND141" s="21"/>
      <c r="TNE141" s="21"/>
      <c r="TNF141" s="21"/>
      <c r="TNG141" s="21"/>
      <c r="TNH141" s="21"/>
      <c r="TNI141" s="21"/>
      <c r="TNJ141" s="21"/>
      <c r="TNK141" s="21"/>
      <c r="TNL141" s="21"/>
      <c r="TNM141" s="21"/>
      <c r="TNN141" s="21"/>
      <c r="TNO141" s="21"/>
      <c r="TNP141" s="21"/>
      <c r="TNQ141" s="21"/>
      <c r="TNR141" s="21"/>
      <c r="TNS141" s="21"/>
      <c r="TNT141" s="21"/>
      <c r="TNU141" s="21"/>
      <c r="TNV141" s="21"/>
      <c r="TNW141" s="21"/>
      <c r="TNX141" s="21"/>
      <c r="TNY141" s="21"/>
      <c r="TNZ141" s="21"/>
      <c r="TOA141" s="21"/>
      <c r="TOB141" s="21"/>
      <c r="TOC141" s="21"/>
      <c r="TOD141" s="21"/>
      <c r="TOE141" s="21"/>
      <c r="TOF141" s="21"/>
      <c r="TOG141" s="21"/>
      <c r="TOH141" s="21"/>
      <c r="TOI141" s="21"/>
      <c r="TOJ141" s="21"/>
      <c r="TOK141" s="21"/>
      <c r="TOL141" s="21"/>
      <c r="TOM141" s="21"/>
      <c r="TON141" s="21"/>
      <c r="TOO141" s="21"/>
      <c r="TOP141" s="21"/>
      <c r="TOQ141" s="21"/>
      <c r="TOR141" s="21"/>
      <c r="TOS141" s="21"/>
      <c r="TOT141" s="21"/>
      <c r="TOU141" s="21"/>
      <c r="TOV141" s="21"/>
      <c r="TOW141" s="21"/>
      <c r="TOX141" s="21"/>
      <c r="TOY141" s="21"/>
      <c r="TOZ141" s="21"/>
      <c r="TPA141" s="21"/>
      <c r="TPB141" s="21"/>
      <c r="TPC141" s="21"/>
      <c r="TPD141" s="21"/>
      <c r="TPE141" s="21"/>
      <c r="TPF141" s="21"/>
      <c r="TPG141" s="21"/>
      <c r="TPH141" s="21"/>
      <c r="TPI141" s="21"/>
      <c r="TPJ141" s="21"/>
      <c r="TPK141" s="21"/>
      <c r="TPL141" s="21"/>
      <c r="TPM141" s="21"/>
      <c r="TPN141" s="21"/>
      <c r="TPO141" s="21"/>
      <c r="TPP141" s="21"/>
      <c r="TPQ141" s="21"/>
      <c r="TPR141" s="21"/>
      <c r="TPS141" s="21"/>
      <c r="TPT141" s="21"/>
      <c r="TPU141" s="21"/>
      <c r="TPV141" s="21"/>
      <c r="TPW141" s="21"/>
      <c r="TPX141" s="21"/>
      <c r="TPY141" s="21"/>
      <c r="TPZ141" s="21"/>
      <c r="TQA141" s="21"/>
      <c r="TQB141" s="21"/>
      <c r="TQC141" s="21"/>
      <c r="TQD141" s="21"/>
      <c r="TQE141" s="21"/>
      <c r="TQF141" s="21"/>
      <c r="TQG141" s="21"/>
      <c r="TQH141" s="21"/>
      <c r="TQI141" s="21"/>
      <c r="TQJ141" s="21"/>
      <c r="TQK141" s="21"/>
      <c r="TQL141" s="21"/>
      <c r="TQM141" s="21"/>
      <c r="TQN141" s="21"/>
      <c r="TQO141" s="21"/>
      <c r="TQP141" s="21"/>
      <c r="TQQ141" s="21"/>
      <c r="TQR141" s="21"/>
      <c r="TQS141" s="21"/>
      <c r="TQT141" s="21"/>
      <c r="TQU141" s="21"/>
      <c r="TQV141" s="21"/>
      <c r="TQW141" s="21"/>
      <c r="TQX141" s="21"/>
      <c r="TQY141" s="21"/>
      <c r="TQZ141" s="21"/>
      <c r="TRA141" s="21"/>
      <c r="TRB141" s="21"/>
      <c r="TRC141" s="21"/>
      <c r="TRD141" s="21"/>
      <c r="TRE141" s="21"/>
      <c r="TRF141" s="21"/>
      <c r="TRG141" s="21"/>
      <c r="TRH141" s="21"/>
      <c r="TRI141" s="21"/>
      <c r="TRJ141" s="21"/>
      <c r="TRK141" s="21"/>
      <c r="TRL141" s="21"/>
      <c r="TRM141" s="21"/>
      <c r="TRN141" s="21"/>
      <c r="TRO141" s="21"/>
      <c r="TRP141" s="21"/>
      <c r="TRQ141" s="21"/>
      <c r="TRR141" s="21"/>
      <c r="TRS141" s="21"/>
      <c r="TRT141" s="21"/>
      <c r="TRU141" s="21"/>
      <c r="TRV141" s="21"/>
      <c r="TRW141" s="21"/>
      <c r="TRX141" s="21"/>
      <c r="TRY141" s="21"/>
      <c r="TRZ141" s="21"/>
      <c r="TSA141" s="21"/>
      <c r="TSB141" s="21"/>
      <c r="TSC141" s="21"/>
      <c r="TSD141" s="21"/>
      <c r="TSE141" s="21"/>
      <c r="TSF141" s="21"/>
      <c r="TSG141" s="21"/>
      <c r="TSH141" s="21"/>
      <c r="TSI141" s="21"/>
      <c r="TSJ141" s="21"/>
      <c r="TSK141" s="21"/>
      <c r="TSL141" s="21"/>
      <c r="TSM141" s="21"/>
      <c r="TSN141" s="21"/>
      <c r="TSO141" s="21"/>
      <c r="TSP141" s="21"/>
      <c r="TSQ141" s="21"/>
      <c r="TSR141" s="21"/>
      <c r="TSS141" s="21"/>
      <c r="TST141" s="21"/>
      <c r="TSU141" s="21"/>
      <c r="TSV141" s="21"/>
      <c r="TSW141" s="21"/>
      <c r="TSX141" s="21"/>
      <c r="TSY141" s="21"/>
      <c r="TSZ141" s="21"/>
      <c r="TTA141" s="21"/>
      <c r="TTB141" s="21"/>
      <c r="TTC141" s="21"/>
      <c r="TTD141" s="21"/>
      <c r="TTE141" s="21"/>
      <c r="TTF141" s="21"/>
      <c r="TTG141" s="21"/>
      <c r="TTH141" s="21"/>
      <c r="TTI141" s="21"/>
      <c r="TTJ141" s="21"/>
      <c r="TTK141" s="21"/>
      <c r="TTL141" s="21"/>
      <c r="TTM141" s="21"/>
      <c r="TTN141" s="21"/>
      <c r="TTO141" s="21"/>
      <c r="TTP141" s="21"/>
      <c r="TTQ141" s="21"/>
      <c r="TTR141" s="21"/>
      <c r="TTS141" s="21"/>
      <c r="TTT141" s="21"/>
      <c r="TTU141" s="21"/>
      <c r="TTV141" s="21"/>
      <c r="TTW141" s="21"/>
      <c r="TTX141" s="21"/>
      <c r="TTY141" s="21"/>
      <c r="TTZ141" s="21"/>
      <c r="TUA141" s="21"/>
      <c r="TUB141" s="21"/>
      <c r="TUC141" s="21"/>
      <c r="TUD141" s="21"/>
      <c r="TUE141" s="21"/>
      <c r="TUF141" s="21"/>
      <c r="TUG141" s="21"/>
      <c r="TUH141" s="21"/>
      <c r="TUI141" s="21"/>
      <c r="TUJ141" s="21"/>
      <c r="TUK141" s="21"/>
      <c r="TUL141" s="21"/>
      <c r="TUM141" s="21"/>
      <c r="TUN141" s="21"/>
      <c r="TUO141" s="21"/>
      <c r="TUP141" s="21"/>
      <c r="TUQ141" s="21"/>
      <c r="TUR141" s="21"/>
      <c r="TUS141" s="21"/>
      <c r="TUT141" s="21"/>
      <c r="TUU141" s="21"/>
      <c r="TUV141" s="21"/>
      <c r="TUW141" s="21"/>
      <c r="TUX141" s="21"/>
      <c r="TUY141" s="21"/>
      <c r="TUZ141" s="21"/>
      <c r="TVA141" s="21"/>
      <c r="TVB141" s="21"/>
      <c r="TVC141" s="21"/>
      <c r="TVD141" s="21"/>
      <c r="TVE141" s="21"/>
      <c r="TVF141" s="21"/>
      <c r="TVG141" s="21"/>
      <c r="TVH141" s="21"/>
      <c r="TVI141" s="21"/>
      <c r="TVJ141" s="21"/>
      <c r="TVK141" s="21"/>
      <c r="TVL141" s="21"/>
      <c r="TVM141" s="21"/>
      <c r="TVN141" s="21"/>
      <c r="TVO141" s="21"/>
      <c r="TVP141" s="21"/>
      <c r="TVQ141" s="21"/>
      <c r="TVR141" s="21"/>
      <c r="TVS141" s="21"/>
      <c r="TVT141" s="21"/>
      <c r="TVU141" s="21"/>
      <c r="TVV141" s="21"/>
      <c r="TVW141" s="21"/>
      <c r="TVX141" s="21"/>
      <c r="TVY141" s="21"/>
      <c r="TVZ141" s="21"/>
      <c r="TWA141" s="21"/>
      <c r="TWB141" s="21"/>
      <c r="TWC141" s="21"/>
      <c r="TWD141" s="21"/>
      <c r="TWE141" s="21"/>
      <c r="TWF141" s="21"/>
      <c r="TWG141" s="21"/>
      <c r="TWH141" s="21"/>
      <c r="TWI141" s="21"/>
      <c r="TWJ141" s="21"/>
      <c r="TWK141" s="21"/>
      <c r="TWL141" s="21"/>
      <c r="TWM141" s="21"/>
      <c r="TWN141" s="21"/>
      <c r="TWO141" s="21"/>
      <c r="TWP141" s="21"/>
      <c r="TWQ141" s="21"/>
      <c r="TWR141" s="21"/>
      <c r="TWS141" s="21"/>
      <c r="TWT141" s="21"/>
      <c r="TWU141" s="21"/>
      <c r="TWV141" s="21"/>
      <c r="TWW141" s="21"/>
      <c r="TWX141" s="21"/>
      <c r="TWY141" s="21"/>
      <c r="TWZ141" s="21"/>
      <c r="TXA141" s="21"/>
      <c r="TXB141" s="21"/>
      <c r="TXC141" s="21"/>
      <c r="TXD141" s="21"/>
      <c r="TXE141" s="21"/>
      <c r="TXF141" s="21"/>
      <c r="TXG141" s="21"/>
      <c r="TXH141" s="21"/>
      <c r="TXI141" s="21"/>
      <c r="TXJ141" s="21"/>
      <c r="TXK141" s="21"/>
      <c r="TXL141" s="21"/>
      <c r="TXM141" s="21"/>
      <c r="TXN141" s="21"/>
      <c r="TXO141" s="21"/>
      <c r="TXP141" s="21"/>
      <c r="TXQ141" s="21"/>
      <c r="TXR141" s="21"/>
      <c r="TXS141" s="21"/>
      <c r="TXT141" s="21"/>
      <c r="TXU141" s="21"/>
      <c r="TXV141" s="21"/>
      <c r="TXW141" s="21"/>
      <c r="TXX141" s="21"/>
      <c r="TXY141" s="21"/>
      <c r="TXZ141" s="21"/>
      <c r="TYA141" s="21"/>
      <c r="TYB141" s="21"/>
      <c r="TYC141" s="21"/>
      <c r="TYD141" s="21"/>
      <c r="TYE141" s="21"/>
      <c r="TYF141" s="21"/>
      <c r="TYG141" s="21"/>
      <c r="TYH141" s="21"/>
      <c r="TYI141" s="21"/>
      <c r="TYJ141" s="21"/>
      <c r="TYK141" s="21"/>
      <c r="TYL141" s="21"/>
      <c r="TYM141" s="21"/>
      <c r="TYN141" s="21"/>
      <c r="TYO141" s="21"/>
      <c r="TYP141" s="21"/>
      <c r="TYQ141" s="21"/>
      <c r="TYR141" s="21"/>
      <c r="TYS141" s="21"/>
      <c r="TYT141" s="21"/>
      <c r="TYU141" s="21"/>
      <c r="TYV141" s="21"/>
      <c r="TYW141" s="21"/>
      <c r="TYX141" s="21"/>
      <c r="TYY141" s="21"/>
      <c r="TYZ141" s="21"/>
      <c r="TZA141" s="21"/>
      <c r="TZB141" s="21"/>
      <c r="TZC141" s="21"/>
      <c r="TZD141" s="21"/>
      <c r="TZE141" s="21"/>
      <c r="TZF141" s="21"/>
      <c r="TZG141" s="21"/>
      <c r="TZH141" s="21"/>
      <c r="TZI141" s="21"/>
      <c r="TZJ141" s="21"/>
      <c r="TZK141" s="21"/>
      <c r="TZL141" s="21"/>
      <c r="TZM141" s="21"/>
      <c r="TZN141" s="21"/>
      <c r="TZO141" s="21"/>
      <c r="TZP141" s="21"/>
      <c r="TZQ141" s="21"/>
      <c r="TZR141" s="21"/>
      <c r="TZS141" s="21"/>
      <c r="TZT141" s="21"/>
      <c r="TZU141" s="21"/>
      <c r="TZV141" s="21"/>
      <c r="TZW141" s="21"/>
      <c r="TZX141" s="21"/>
      <c r="TZY141" s="21"/>
      <c r="TZZ141" s="21"/>
      <c r="UAA141" s="21"/>
      <c r="UAB141" s="21"/>
      <c r="UAC141" s="21"/>
      <c r="UAD141" s="21"/>
      <c r="UAE141" s="21"/>
      <c r="UAF141" s="21"/>
      <c r="UAG141" s="21"/>
      <c r="UAH141" s="21"/>
      <c r="UAI141" s="21"/>
      <c r="UAJ141" s="21"/>
      <c r="UAK141" s="21"/>
      <c r="UAL141" s="21"/>
      <c r="UAM141" s="21"/>
      <c r="UAN141" s="21"/>
      <c r="UAO141" s="21"/>
      <c r="UAP141" s="21"/>
      <c r="UAQ141" s="21"/>
      <c r="UAR141" s="21"/>
      <c r="UAS141" s="21"/>
      <c r="UAT141" s="21"/>
      <c r="UAU141" s="21"/>
      <c r="UAV141" s="21"/>
      <c r="UAW141" s="21"/>
      <c r="UAX141" s="21"/>
      <c r="UAY141" s="21"/>
      <c r="UAZ141" s="21"/>
      <c r="UBA141" s="21"/>
      <c r="UBB141" s="21"/>
      <c r="UBC141" s="21"/>
      <c r="UBD141" s="21"/>
      <c r="UBE141" s="21"/>
      <c r="UBF141" s="21"/>
      <c r="UBG141" s="21"/>
      <c r="UBH141" s="21"/>
      <c r="UBI141" s="21"/>
      <c r="UBJ141" s="21"/>
      <c r="UBK141" s="21"/>
      <c r="UBL141" s="21"/>
      <c r="UBM141" s="21"/>
      <c r="UBN141" s="21"/>
      <c r="UBO141" s="21"/>
      <c r="UBP141" s="21"/>
      <c r="UBQ141" s="21"/>
      <c r="UBR141" s="21"/>
      <c r="UBS141" s="21"/>
      <c r="UBT141" s="21"/>
      <c r="UBU141" s="21"/>
      <c r="UBV141" s="21"/>
      <c r="UBW141" s="21"/>
      <c r="UBX141" s="21"/>
      <c r="UBY141" s="21"/>
      <c r="UBZ141" s="21"/>
      <c r="UCA141" s="21"/>
      <c r="UCB141" s="21"/>
      <c r="UCC141" s="21"/>
      <c r="UCD141" s="21"/>
      <c r="UCE141" s="21"/>
      <c r="UCF141" s="21"/>
      <c r="UCG141" s="21"/>
      <c r="UCH141" s="21"/>
      <c r="UCI141" s="21"/>
      <c r="UCJ141" s="21"/>
      <c r="UCK141" s="21"/>
      <c r="UCL141" s="21"/>
      <c r="UCM141" s="21"/>
      <c r="UCN141" s="21"/>
      <c r="UCO141" s="21"/>
      <c r="UCP141" s="21"/>
      <c r="UCQ141" s="21"/>
      <c r="UCR141" s="21"/>
      <c r="UCS141" s="21"/>
      <c r="UCT141" s="21"/>
      <c r="UCU141" s="21"/>
      <c r="UCV141" s="21"/>
      <c r="UCW141" s="21"/>
      <c r="UCX141" s="21"/>
      <c r="UCY141" s="21"/>
      <c r="UCZ141" s="21"/>
      <c r="UDA141" s="21"/>
      <c r="UDB141" s="21"/>
      <c r="UDC141" s="21"/>
      <c r="UDD141" s="21"/>
      <c r="UDE141" s="21"/>
      <c r="UDF141" s="21"/>
      <c r="UDG141" s="21"/>
      <c r="UDH141" s="21"/>
      <c r="UDI141" s="21"/>
      <c r="UDJ141" s="21"/>
      <c r="UDK141" s="21"/>
      <c r="UDL141" s="21"/>
      <c r="UDM141" s="21"/>
      <c r="UDN141" s="21"/>
      <c r="UDO141" s="21"/>
      <c r="UDP141" s="21"/>
      <c r="UDQ141" s="21"/>
      <c r="UDR141" s="21"/>
      <c r="UDS141" s="21"/>
      <c r="UDT141" s="21"/>
      <c r="UDU141" s="21"/>
      <c r="UDV141" s="21"/>
      <c r="UDW141" s="21"/>
      <c r="UDX141" s="21"/>
      <c r="UDY141" s="21"/>
      <c r="UDZ141" s="21"/>
      <c r="UEA141" s="21"/>
      <c r="UEB141" s="21"/>
      <c r="UEC141" s="21"/>
      <c r="UED141" s="21"/>
      <c r="UEE141" s="21"/>
      <c r="UEF141" s="21"/>
      <c r="UEG141" s="21"/>
      <c r="UEH141" s="21"/>
      <c r="UEI141" s="21"/>
      <c r="UEJ141" s="21"/>
      <c r="UEK141" s="21"/>
      <c r="UEL141" s="21"/>
      <c r="UEM141" s="21"/>
      <c r="UEN141" s="21"/>
      <c r="UEO141" s="21"/>
      <c r="UEP141" s="21"/>
      <c r="UEQ141" s="21"/>
      <c r="UER141" s="21"/>
      <c r="UES141" s="21"/>
      <c r="UET141" s="21"/>
      <c r="UEU141" s="21"/>
      <c r="UEV141" s="21"/>
      <c r="UEW141" s="21"/>
      <c r="UEX141" s="21"/>
      <c r="UEY141" s="21"/>
      <c r="UEZ141" s="21"/>
      <c r="UFA141" s="21"/>
      <c r="UFB141" s="21"/>
      <c r="UFC141" s="21"/>
      <c r="UFD141" s="21"/>
      <c r="UFE141" s="21"/>
      <c r="UFF141" s="21"/>
      <c r="UFG141" s="21"/>
      <c r="UFH141" s="21"/>
      <c r="UFI141" s="21"/>
      <c r="UFJ141" s="21"/>
      <c r="UFK141" s="21"/>
      <c r="UFL141" s="21"/>
      <c r="UFM141" s="21"/>
      <c r="UFN141" s="21"/>
      <c r="UFO141" s="21"/>
      <c r="UFP141" s="21"/>
      <c r="UFQ141" s="21"/>
      <c r="UFR141" s="21"/>
      <c r="UFS141" s="21"/>
      <c r="UFT141" s="21"/>
      <c r="UFU141" s="21"/>
      <c r="UFV141" s="21"/>
      <c r="UFW141" s="21"/>
      <c r="UFX141" s="21"/>
      <c r="UFY141" s="21"/>
      <c r="UFZ141" s="21"/>
      <c r="UGA141" s="21"/>
      <c r="UGB141" s="21"/>
      <c r="UGC141" s="21"/>
      <c r="UGD141" s="21"/>
      <c r="UGE141" s="21"/>
      <c r="UGF141" s="21"/>
      <c r="UGG141" s="21"/>
      <c r="UGH141" s="21"/>
      <c r="UGI141" s="21"/>
      <c r="UGJ141" s="21"/>
      <c r="UGK141" s="21"/>
      <c r="UGL141" s="21"/>
      <c r="UGM141" s="21"/>
      <c r="UGN141" s="21"/>
      <c r="UGO141" s="21"/>
      <c r="UGP141" s="21"/>
      <c r="UGQ141" s="21"/>
      <c r="UGR141" s="21"/>
      <c r="UGS141" s="21"/>
      <c r="UGT141" s="21"/>
      <c r="UGU141" s="21"/>
      <c r="UGV141" s="21"/>
      <c r="UGW141" s="21"/>
      <c r="UGX141" s="21"/>
      <c r="UGY141" s="21"/>
      <c r="UGZ141" s="21"/>
      <c r="UHA141" s="21"/>
      <c r="UHB141" s="21"/>
      <c r="UHC141" s="21"/>
      <c r="UHD141" s="21"/>
      <c r="UHE141" s="21"/>
      <c r="UHF141" s="21"/>
      <c r="UHG141" s="21"/>
      <c r="UHH141" s="21"/>
      <c r="UHI141" s="21"/>
      <c r="UHJ141" s="21"/>
      <c r="UHK141" s="21"/>
      <c r="UHL141" s="21"/>
      <c r="UHM141" s="21"/>
      <c r="UHN141" s="21"/>
      <c r="UHO141" s="21"/>
      <c r="UHP141" s="21"/>
      <c r="UHQ141" s="21"/>
      <c r="UHR141" s="21"/>
      <c r="UHS141" s="21"/>
      <c r="UHT141" s="21"/>
      <c r="UHU141" s="21"/>
      <c r="UHV141" s="21"/>
      <c r="UHW141" s="21"/>
      <c r="UHX141" s="21"/>
      <c r="UHY141" s="21"/>
      <c r="UHZ141" s="21"/>
      <c r="UIA141" s="21"/>
      <c r="UIB141" s="21"/>
      <c r="UIC141" s="21"/>
      <c r="UID141" s="21"/>
      <c r="UIE141" s="21"/>
      <c r="UIF141" s="21"/>
      <c r="UIG141" s="21"/>
      <c r="UIH141" s="21"/>
      <c r="UII141" s="21"/>
      <c r="UIJ141" s="21"/>
      <c r="UIK141" s="21"/>
      <c r="UIL141" s="21"/>
      <c r="UIM141" s="21"/>
      <c r="UIN141" s="21"/>
      <c r="UIO141" s="21"/>
      <c r="UIP141" s="21"/>
      <c r="UIQ141" s="21"/>
      <c r="UIR141" s="21"/>
      <c r="UIS141" s="21"/>
      <c r="UIT141" s="21"/>
      <c r="UIU141" s="21"/>
      <c r="UIV141" s="21"/>
      <c r="UIW141" s="21"/>
      <c r="UIX141" s="21"/>
      <c r="UIY141" s="21"/>
      <c r="UIZ141" s="21"/>
      <c r="UJA141" s="21"/>
      <c r="UJB141" s="21"/>
      <c r="UJC141" s="21"/>
      <c r="UJD141" s="21"/>
      <c r="UJE141" s="21"/>
      <c r="UJF141" s="21"/>
      <c r="UJG141" s="21"/>
      <c r="UJH141" s="21"/>
      <c r="UJI141" s="21"/>
      <c r="UJJ141" s="21"/>
      <c r="UJK141" s="21"/>
      <c r="UJL141" s="21"/>
      <c r="UJM141" s="21"/>
      <c r="UJN141" s="21"/>
      <c r="UJO141" s="21"/>
      <c r="UJP141" s="21"/>
      <c r="UJQ141" s="21"/>
      <c r="UJR141" s="21"/>
      <c r="UJS141" s="21"/>
      <c r="UJT141" s="21"/>
      <c r="UJU141" s="21"/>
      <c r="UJV141" s="21"/>
      <c r="UJW141" s="21"/>
      <c r="UJX141" s="21"/>
      <c r="UJY141" s="21"/>
      <c r="UJZ141" s="21"/>
      <c r="UKA141" s="21"/>
      <c r="UKB141" s="21"/>
      <c r="UKC141" s="21"/>
      <c r="UKD141" s="21"/>
      <c r="UKE141" s="21"/>
      <c r="UKF141" s="21"/>
      <c r="UKG141" s="21"/>
      <c r="UKH141" s="21"/>
      <c r="UKI141" s="21"/>
      <c r="UKJ141" s="21"/>
      <c r="UKK141" s="21"/>
      <c r="UKL141" s="21"/>
      <c r="UKM141" s="21"/>
      <c r="UKN141" s="21"/>
      <c r="UKO141" s="21"/>
      <c r="UKP141" s="21"/>
      <c r="UKQ141" s="21"/>
      <c r="UKR141" s="21"/>
      <c r="UKS141" s="21"/>
      <c r="UKT141" s="21"/>
      <c r="UKU141" s="21"/>
      <c r="UKV141" s="21"/>
      <c r="UKW141" s="21"/>
      <c r="UKX141" s="21"/>
      <c r="UKY141" s="21"/>
      <c r="UKZ141" s="21"/>
      <c r="ULA141" s="21"/>
      <c r="ULB141" s="21"/>
      <c r="ULC141" s="21"/>
      <c r="ULD141" s="21"/>
      <c r="ULE141" s="21"/>
      <c r="ULF141" s="21"/>
      <c r="ULG141" s="21"/>
      <c r="ULH141" s="21"/>
      <c r="ULI141" s="21"/>
      <c r="ULJ141" s="21"/>
      <c r="ULK141" s="21"/>
      <c r="ULL141" s="21"/>
      <c r="ULM141" s="21"/>
      <c r="ULN141" s="21"/>
      <c r="ULO141" s="21"/>
      <c r="ULP141" s="21"/>
      <c r="ULQ141" s="21"/>
      <c r="ULR141" s="21"/>
      <c r="ULS141" s="21"/>
      <c r="ULT141" s="21"/>
      <c r="ULU141" s="21"/>
      <c r="ULV141" s="21"/>
      <c r="ULW141" s="21"/>
      <c r="ULX141" s="21"/>
      <c r="ULY141" s="21"/>
      <c r="ULZ141" s="21"/>
      <c r="UMA141" s="21"/>
      <c r="UMB141" s="21"/>
      <c r="UMC141" s="21"/>
      <c r="UMD141" s="21"/>
      <c r="UME141" s="21"/>
      <c r="UMF141" s="21"/>
      <c r="UMG141" s="21"/>
      <c r="UMH141" s="21"/>
      <c r="UMI141" s="21"/>
      <c r="UMJ141" s="21"/>
      <c r="UMK141" s="21"/>
      <c r="UML141" s="21"/>
      <c r="UMM141" s="21"/>
      <c r="UMN141" s="21"/>
      <c r="UMO141" s="21"/>
      <c r="UMP141" s="21"/>
      <c r="UMQ141" s="21"/>
      <c r="UMR141" s="21"/>
      <c r="UMS141" s="21"/>
      <c r="UMT141" s="21"/>
      <c r="UMU141" s="21"/>
      <c r="UMV141" s="21"/>
      <c r="UMW141" s="21"/>
      <c r="UMX141" s="21"/>
      <c r="UMY141" s="21"/>
      <c r="UMZ141" s="21"/>
      <c r="UNA141" s="21"/>
      <c r="UNB141" s="21"/>
      <c r="UNC141" s="21"/>
      <c r="UND141" s="21"/>
      <c r="UNE141" s="21"/>
      <c r="UNF141" s="21"/>
      <c r="UNG141" s="21"/>
      <c r="UNH141" s="21"/>
      <c r="UNI141" s="21"/>
      <c r="UNJ141" s="21"/>
      <c r="UNK141" s="21"/>
      <c r="UNL141" s="21"/>
      <c r="UNM141" s="21"/>
      <c r="UNN141" s="21"/>
      <c r="UNO141" s="21"/>
      <c r="UNP141" s="21"/>
      <c r="UNQ141" s="21"/>
      <c r="UNR141" s="21"/>
      <c r="UNS141" s="21"/>
      <c r="UNT141" s="21"/>
      <c r="UNU141" s="21"/>
      <c r="UNV141" s="21"/>
      <c r="UNW141" s="21"/>
      <c r="UNX141" s="21"/>
      <c r="UNY141" s="21"/>
      <c r="UNZ141" s="21"/>
      <c r="UOA141" s="21"/>
      <c r="UOB141" s="21"/>
      <c r="UOC141" s="21"/>
      <c r="UOD141" s="21"/>
      <c r="UOE141" s="21"/>
      <c r="UOF141" s="21"/>
      <c r="UOG141" s="21"/>
      <c r="UOH141" s="21"/>
      <c r="UOI141" s="21"/>
      <c r="UOJ141" s="21"/>
      <c r="UOK141" s="21"/>
      <c r="UOL141" s="21"/>
      <c r="UOM141" s="21"/>
      <c r="UON141" s="21"/>
      <c r="UOO141" s="21"/>
      <c r="UOP141" s="21"/>
      <c r="UOQ141" s="21"/>
      <c r="UOR141" s="21"/>
      <c r="UOS141" s="21"/>
      <c r="UOT141" s="21"/>
      <c r="UOU141" s="21"/>
      <c r="UOV141" s="21"/>
      <c r="UOW141" s="21"/>
      <c r="UOX141" s="21"/>
      <c r="UOY141" s="21"/>
      <c r="UOZ141" s="21"/>
      <c r="UPA141" s="21"/>
      <c r="UPB141" s="21"/>
      <c r="UPC141" s="21"/>
      <c r="UPD141" s="21"/>
      <c r="UPE141" s="21"/>
      <c r="UPF141" s="21"/>
      <c r="UPG141" s="21"/>
      <c r="UPH141" s="21"/>
      <c r="UPI141" s="21"/>
      <c r="UPJ141" s="21"/>
      <c r="UPK141" s="21"/>
      <c r="UPL141" s="21"/>
      <c r="UPM141" s="21"/>
      <c r="UPN141" s="21"/>
      <c r="UPO141" s="21"/>
      <c r="UPP141" s="21"/>
      <c r="UPQ141" s="21"/>
      <c r="UPR141" s="21"/>
      <c r="UPS141" s="21"/>
      <c r="UPT141" s="21"/>
      <c r="UPU141" s="21"/>
      <c r="UPV141" s="21"/>
      <c r="UPW141" s="21"/>
      <c r="UPX141" s="21"/>
      <c r="UPY141" s="21"/>
      <c r="UPZ141" s="21"/>
      <c r="UQA141" s="21"/>
      <c r="UQB141" s="21"/>
      <c r="UQC141" s="21"/>
      <c r="UQD141" s="21"/>
      <c r="UQE141" s="21"/>
      <c r="UQF141" s="21"/>
      <c r="UQG141" s="21"/>
      <c r="UQH141" s="21"/>
      <c r="UQI141" s="21"/>
      <c r="UQJ141" s="21"/>
      <c r="UQK141" s="21"/>
      <c r="UQL141" s="21"/>
      <c r="UQM141" s="21"/>
      <c r="UQN141" s="21"/>
      <c r="UQO141" s="21"/>
      <c r="UQP141" s="21"/>
      <c r="UQQ141" s="21"/>
      <c r="UQR141" s="21"/>
      <c r="UQS141" s="21"/>
      <c r="UQT141" s="21"/>
      <c r="UQU141" s="21"/>
      <c r="UQV141" s="21"/>
      <c r="UQW141" s="21"/>
      <c r="UQX141" s="21"/>
      <c r="UQY141" s="21"/>
      <c r="UQZ141" s="21"/>
      <c r="URA141" s="21"/>
      <c r="URB141" s="21"/>
      <c r="URC141" s="21"/>
      <c r="URD141" s="21"/>
      <c r="URE141" s="21"/>
      <c r="URF141" s="21"/>
      <c r="URG141" s="21"/>
      <c r="URH141" s="21"/>
      <c r="URI141" s="21"/>
      <c r="URJ141" s="21"/>
      <c r="URK141" s="21"/>
      <c r="URL141" s="21"/>
      <c r="URM141" s="21"/>
      <c r="URN141" s="21"/>
      <c r="URO141" s="21"/>
      <c r="URP141" s="21"/>
      <c r="URQ141" s="21"/>
      <c r="URR141" s="21"/>
      <c r="URS141" s="21"/>
      <c r="URT141" s="21"/>
      <c r="URU141" s="21"/>
      <c r="URV141" s="21"/>
      <c r="URW141" s="21"/>
      <c r="URX141" s="21"/>
      <c r="URY141" s="21"/>
      <c r="URZ141" s="21"/>
      <c r="USA141" s="21"/>
      <c r="USB141" s="21"/>
      <c r="USC141" s="21"/>
      <c r="USD141" s="21"/>
      <c r="USE141" s="21"/>
      <c r="USF141" s="21"/>
      <c r="USG141" s="21"/>
      <c r="USH141" s="21"/>
      <c r="USI141" s="21"/>
      <c r="USJ141" s="21"/>
      <c r="USK141" s="21"/>
      <c r="USL141" s="21"/>
      <c r="USM141" s="21"/>
      <c r="USN141" s="21"/>
      <c r="USO141" s="21"/>
      <c r="USP141" s="21"/>
      <c r="USQ141" s="21"/>
      <c r="USR141" s="21"/>
      <c r="USS141" s="21"/>
      <c r="UST141" s="21"/>
      <c r="USU141" s="21"/>
      <c r="USV141" s="21"/>
      <c r="USW141" s="21"/>
      <c r="USX141" s="21"/>
      <c r="USY141" s="21"/>
      <c r="USZ141" s="21"/>
      <c r="UTA141" s="21"/>
      <c r="UTB141" s="21"/>
      <c r="UTC141" s="21"/>
      <c r="UTD141" s="21"/>
      <c r="UTE141" s="21"/>
      <c r="UTF141" s="21"/>
      <c r="UTG141" s="21"/>
      <c r="UTH141" s="21"/>
      <c r="UTI141" s="21"/>
      <c r="UTJ141" s="21"/>
      <c r="UTK141" s="21"/>
      <c r="UTL141" s="21"/>
      <c r="UTM141" s="21"/>
      <c r="UTN141" s="21"/>
      <c r="UTO141" s="21"/>
      <c r="UTP141" s="21"/>
      <c r="UTQ141" s="21"/>
      <c r="UTR141" s="21"/>
      <c r="UTS141" s="21"/>
      <c r="UTT141" s="21"/>
      <c r="UTU141" s="21"/>
      <c r="UTV141" s="21"/>
      <c r="UTW141" s="21"/>
      <c r="UTX141" s="21"/>
      <c r="UTY141" s="21"/>
      <c r="UTZ141" s="21"/>
      <c r="UUA141" s="21"/>
      <c r="UUB141" s="21"/>
      <c r="UUC141" s="21"/>
      <c r="UUD141" s="21"/>
      <c r="UUE141" s="21"/>
      <c r="UUF141" s="21"/>
      <c r="UUG141" s="21"/>
      <c r="UUH141" s="21"/>
      <c r="UUI141" s="21"/>
      <c r="UUJ141" s="21"/>
      <c r="UUK141" s="21"/>
      <c r="UUL141" s="21"/>
      <c r="UUM141" s="21"/>
      <c r="UUN141" s="21"/>
      <c r="UUO141" s="21"/>
      <c r="UUP141" s="21"/>
      <c r="UUQ141" s="21"/>
      <c r="UUR141" s="21"/>
      <c r="UUS141" s="21"/>
      <c r="UUT141" s="21"/>
      <c r="UUU141" s="21"/>
      <c r="UUV141" s="21"/>
      <c r="UUW141" s="21"/>
      <c r="UUX141" s="21"/>
      <c r="UUY141" s="21"/>
      <c r="UUZ141" s="21"/>
      <c r="UVA141" s="21"/>
      <c r="UVB141" s="21"/>
      <c r="UVC141" s="21"/>
      <c r="UVD141" s="21"/>
      <c r="UVE141" s="21"/>
      <c r="UVF141" s="21"/>
      <c r="UVG141" s="21"/>
      <c r="UVH141" s="21"/>
      <c r="UVI141" s="21"/>
      <c r="UVJ141" s="21"/>
      <c r="UVK141" s="21"/>
      <c r="UVL141" s="21"/>
      <c r="UVM141" s="21"/>
      <c r="UVN141" s="21"/>
      <c r="UVO141" s="21"/>
      <c r="UVP141" s="21"/>
      <c r="UVQ141" s="21"/>
      <c r="UVR141" s="21"/>
      <c r="UVS141" s="21"/>
      <c r="UVT141" s="21"/>
      <c r="UVU141" s="21"/>
      <c r="UVV141" s="21"/>
      <c r="UVW141" s="21"/>
      <c r="UVX141" s="21"/>
      <c r="UVY141" s="21"/>
      <c r="UVZ141" s="21"/>
      <c r="UWA141" s="21"/>
      <c r="UWB141" s="21"/>
      <c r="UWC141" s="21"/>
      <c r="UWD141" s="21"/>
      <c r="UWE141" s="21"/>
      <c r="UWF141" s="21"/>
      <c r="UWG141" s="21"/>
      <c r="UWH141" s="21"/>
      <c r="UWI141" s="21"/>
      <c r="UWJ141" s="21"/>
      <c r="UWK141" s="21"/>
      <c r="UWL141" s="21"/>
      <c r="UWM141" s="21"/>
      <c r="UWN141" s="21"/>
      <c r="UWO141" s="21"/>
      <c r="UWP141" s="21"/>
      <c r="UWQ141" s="21"/>
      <c r="UWR141" s="21"/>
      <c r="UWS141" s="21"/>
      <c r="UWT141" s="21"/>
      <c r="UWU141" s="21"/>
      <c r="UWV141" s="21"/>
      <c r="UWW141" s="21"/>
      <c r="UWX141" s="21"/>
      <c r="UWY141" s="21"/>
      <c r="UWZ141" s="21"/>
      <c r="UXA141" s="21"/>
      <c r="UXB141" s="21"/>
      <c r="UXC141" s="21"/>
      <c r="UXD141" s="21"/>
      <c r="UXE141" s="21"/>
      <c r="UXF141" s="21"/>
      <c r="UXG141" s="21"/>
      <c r="UXH141" s="21"/>
      <c r="UXI141" s="21"/>
      <c r="UXJ141" s="21"/>
      <c r="UXK141" s="21"/>
      <c r="UXL141" s="21"/>
      <c r="UXM141" s="21"/>
      <c r="UXN141" s="21"/>
      <c r="UXO141" s="21"/>
      <c r="UXP141" s="21"/>
      <c r="UXQ141" s="21"/>
      <c r="UXR141" s="21"/>
      <c r="UXS141" s="21"/>
      <c r="UXT141" s="21"/>
      <c r="UXU141" s="21"/>
      <c r="UXV141" s="21"/>
      <c r="UXW141" s="21"/>
      <c r="UXX141" s="21"/>
      <c r="UXY141" s="21"/>
      <c r="UXZ141" s="21"/>
      <c r="UYA141" s="21"/>
      <c r="UYB141" s="21"/>
      <c r="UYC141" s="21"/>
      <c r="UYD141" s="21"/>
      <c r="UYE141" s="21"/>
      <c r="UYF141" s="21"/>
      <c r="UYG141" s="21"/>
      <c r="UYH141" s="21"/>
      <c r="UYI141" s="21"/>
      <c r="UYJ141" s="21"/>
      <c r="UYK141" s="21"/>
      <c r="UYL141" s="21"/>
      <c r="UYM141" s="21"/>
      <c r="UYN141" s="21"/>
      <c r="UYO141" s="21"/>
      <c r="UYP141" s="21"/>
      <c r="UYQ141" s="21"/>
      <c r="UYR141" s="21"/>
      <c r="UYS141" s="21"/>
      <c r="UYT141" s="21"/>
      <c r="UYU141" s="21"/>
      <c r="UYV141" s="21"/>
      <c r="UYW141" s="21"/>
      <c r="UYX141" s="21"/>
      <c r="UYY141" s="21"/>
      <c r="UYZ141" s="21"/>
      <c r="UZA141" s="21"/>
      <c r="UZB141" s="21"/>
      <c r="UZC141" s="21"/>
      <c r="UZD141" s="21"/>
      <c r="UZE141" s="21"/>
      <c r="UZF141" s="21"/>
      <c r="UZG141" s="21"/>
      <c r="UZH141" s="21"/>
      <c r="UZI141" s="21"/>
      <c r="UZJ141" s="21"/>
      <c r="UZK141" s="21"/>
      <c r="UZL141" s="21"/>
      <c r="UZM141" s="21"/>
      <c r="UZN141" s="21"/>
      <c r="UZO141" s="21"/>
      <c r="UZP141" s="21"/>
      <c r="UZQ141" s="21"/>
      <c r="UZR141" s="21"/>
      <c r="UZS141" s="21"/>
      <c r="UZT141" s="21"/>
      <c r="UZU141" s="21"/>
      <c r="UZV141" s="21"/>
      <c r="UZW141" s="21"/>
      <c r="UZX141" s="21"/>
      <c r="UZY141" s="21"/>
      <c r="UZZ141" s="21"/>
      <c r="VAA141" s="21"/>
      <c r="VAB141" s="21"/>
      <c r="VAC141" s="21"/>
      <c r="VAD141" s="21"/>
      <c r="VAE141" s="21"/>
      <c r="VAF141" s="21"/>
      <c r="VAG141" s="21"/>
      <c r="VAH141" s="21"/>
      <c r="VAI141" s="21"/>
      <c r="VAJ141" s="21"/>
      <c r="VAK141" s="21"/>
      <c r="VAL141" s="21"/>
      <c r="VAM141" s="21"/>
      <c r="VAN141" s="21"/>
      <c r="VAO141" s="21"/>
      <c r="VAP141" s="21"/>
      <c r="VAQ141" s="21"/>
      <c r="VAR141" s="21"/>
      <c r="VAS141" s="21"/>
      <c r="VAT141" s="21"/>
      <c r="VAU141" s="21"/>
      <c r="VAV141" s="21"/>
      <c r="VAW141" s="21"/>
      <c r="VAX141" s="21"/>
      <c r="VAY141" s="21"/>
      <c r="VAZ141" s="21"/>
      <c r="VBA141" s="21"/>
      <c r="VBB141" s="21"/>
      <c r="VBC141" s="21"/>
      <c r="VBD141" s="21"/>
      <c r="VBE141" s="21"/>
      <c r="VBF141" s="21"/>
      <c r="VBG141" s="21"/>
      <c r="VBH141" s="21"/>
      <c r="VBI141" s="21"/>
      <c r="VBJ141" s="21"/>
      <c r="VBK141" s="21"/>
      <c r="VBL141" s="21"/>
      <c r="VBM141" s="21"/>
      <c r="VBN141" s="21"/>
      <c r="VBO141" s="21"/>
      <c r="VBP141" s="21"/>
      <c r="VBQ141" s="21"/>
      <c r="VBR141" s="21"/>
      <c r="VBS141" s="21"/>
      <c r="VBT141" s="21"/>
      <c r="VBU141" s="21"/>
      <c r="VBV141" s="21"/>
      <c r="VBW141" s="21"/>
      <c r="VBX141" s="21"/>
      <c r="VBY141" s="21"/>
      <c r="VBZ141" s="21"/>
      <c r="VCA141" s="21"/>
      <c r="VCB141" s="21"/>
      <c r="VCC141" s="21"/>
      <c r="VCD141" s="21"/>
      <c r="VCE141" s="21"/>
      <c r="VCF141" s="21"/>
      <c r="VCG141" s="21"/>
      <c r="VCH141" s="21"/>
      <c r="VCI141" s="21"/>
      <c r="VCJ141" s="21"/>
      <c r="VCK141" s="21"/>
      <c r="VCL141" s="21"/>
      <c r="VCM141" s="21"/>
      <c r="VCN141" s="21"/>
      <c r="VCO141" s="21"/>
      <c r="VCP141" s="21"/>
      <c r="VCQ141" s="21"/>
      <c r="VCR141" s="21"/>
      <c r="VCS141" s="21"/>
      <c r="VCT141" s="21"/>
      <c r="VCU141" s="21"/>
      <c r="VCV141" s="21"/>
      <c r="VCW141" s="21"/>
      <c r="VCX141" s="21"/>
      <c r="VCY141" s="21"/>
      <c r="VCZ141" s="21"/>
      <c r="VDA141" s="21"/>
      <c r="VDB141" s="21"/>
      <c r="VDC141" s="21"/>
      <c r="VDD141" s="21"/>
      <c r="VDE141" s="21"/>
      <c r="VDF141" s="21"/>
      <c r="VDG141" s="21"/>
      <c r="VDH141" s="21"/>
      <c r="VDI141" s="21"/>
      <c r="VDJ141" s="21"/>
      <c r="VDK141" s="21"/>
      <c r="VDL141" s="21"/>
      <c r="VDM141" s="21"/>
      <c r="VDN141" s="21"/>
      <c r="VDO141" s="21"/>
      <c r="VDP141" s="21"/>
      <c r="VDQ141" s="21"/>
      <c r="VDR141" s="21"/>
      <c r="VDS141" s="21"/>
      <c r="VDT141" s="21"/>
      <c r="VDU141" s="21"/>
      <c r="VDV141" s="21"/>
      <c r="VDW141" s="21"/>
      <c r="VDX141" s="21"/>
      <c r="VDY141" s="21"/>
      <c r="VDZ141" s="21"/>
      <c r="VEA141" s="21"/>
      <c r="VEB141" s="21"/>
      <c r="VEC141" s="21"/>
      <c r="VED141" s="21"/>
      <c r="VEE141" s="21"/>
      <c r="VEF141" s="21"/>
      <c r="VEG141" s="21"/>
      <c r="VEH141" s="21"/>
      <c r="VEI141" s="21"/>
      <c r="VEJ141" s="21"/>
      <c r="VEK141" s="21"/>
      <c r="VEL141" s="21"/>
      <c r="VEM141" s="21"/>
      <c r="VEN141" s="21"/>
      <c r="VEO141" s="21"/>
      <c r="VEP141" s="21"/>
      <c r="VEQ141" s="21"/>
      <c r="VER141" s="21"/>
      <c r="VES141" s="21"/>
      <c r="VET141" s="21"/>
      <c r="VEU141" s="21"/>
      <c r="VEV141" s="21"/>
      <c r="VEW141" s="21"/>
      <c r="VEX141" s="21"/>
      <c r="VEY141" s="21"/>
      <c r="VEZ141" s="21"/>
      <c r="VFA141" s="21"/>
      <c r="VFB141" s="21"/>
      <c r="VFC141" s="21"/>
      <c r="VFD141" s="21"/>
      <c r="VFE141" s="21"/>
      <c r="VFF141" s="21"/>
      <c r="VFG141" s="21"/>
      <c r="VFH141" s="21"/>
      <c r="VFI141" s="21"/>
      <c r="VFJ141" s="21"/>
      <c r="VFK141" s="21"/>
      <c r="VFL141" s="21"/>
      <c r="VFM141" s="21"/>
      <c r="VFN141" s="21"/>
      <c r="VFO141" s="21"/>
      <c r="VFP141" s="21"/>
      <c r="VFQ141" s="21"/>
      <c r="VFR141" s="21"/>
      <c r="VFS141" s="21"/>
      <c r="VFT141" s="21"/>
      <c r="VFU141" s="21"/>
      <c r="VFV141" s="21"/>
      <c r="VFW141" s="21"/>
      <c r="VFX141" s="21"/>
      <c r="VFY141" s="21"/>
      <c r="VFZ141" s="21"/>
      <c r="VGA141" s="21"/>
      <c r="VGB141" s="21"/>
      <c r="VGC141" s="21"/>
      <c r="VGD141" s="21"/>
      <c r="VGE141" s="21"/>
      <c r="VGF141" s="21"/>
      <c r="VGG141" s="21"/>
      <c r="VGH141" s="21"/>
      <c r="VGI141" s="21"/>
      <c r="VGJ141" s="21"/>
      <c r="VGK141" s="21"/>
      <c r="VGL141" s="21"/>
      <c r="VGM141" s="21"/>
      <c r="VGN141" s="21"/>
      <c r="VGO141" s="21"/>
      <c r="VGP141" s="21"/>
      <c r="VGQ141" s="21"/>
      <c r="VGR141" s="21"/>
      <c r="VGS141" s="21"/>
      <c r="VGT141" s="21"/>
      <c r="VGU141" s="21"/>
      <c r="VGV141" s="21"/>
      <c r="VGW141" s="21"/>
      <c r="VGX141" s="21"/>
      <c r="VGY141" s="21"/>
      <c r="VGZ141" s="21"/>
      <c r="VHA141" s="21"/>
      <c r="VHB141" s="21"/>
      <c r="VHC141" s="21"/>
      <c r="VHD141" s="21"/>
      <c r="VHE141" s="21"/>
      <c r="VHF141" s="21"/>
      <c r="VHG141" s="21"/>
      <c r="VHH141" s="21"/>
      <c r="VHI141" s="21"/>
      <c r="VHJ141" s="21"/>
      <c r="VHK141" s="21"/>
      <c r="VHL141" s="21"/>
      <c r="VHM141" s="21"/>
      <c r="VHN141" s="21"/>
      <c r="VHO141" s="21"/>
      <c r="VHP141" s="21"/>
      <c r="VHQ141" s="21"/>
      <c r="VHR141" s="21"/>
      <c r="VHS141" s="21"/>
      <c r="VHT141" s="21"/>
      <c r="VHU141" s="21"/>
      <c r="VHV141" s="21"/>
      <c r="VHW141" s="21"/>
      <c r="VHX141" s="21"/>
      <c r="VHY141" s="21"/>
      <c r="VHZ141" s="21"/>
      <c r="VIA141" s="21"/>
      <c r="VIB141" s="21"/>
      <c r="VIC141" s="21"/>
      <c r="VID141" s="21"/>
      <c r="VIE141" s="21"/>
      <c r="VIF141" s="21"/>
      <c r="VIG141" s="21"/>
      <c r="VIH141" s="21"/>
      <c r="VII141" s="21"/>
      <c r="VIJ141" s="21"/>
      <c r="VIK141" s="21"/>
      <c r="VIL141" s="21"/>
      <c r="VIM141" s="21"/>
      <c r="VIN141" s="21"/>
      <c r="VIO141" s="21"/>
      <c r="VIP141" s="21"/>
      <c r="VIQ141" s="21"/>
      <c r="VIR141" s="21"/>
      <c r="VIS141" s="21"/>
      <c r="VIT141" s="21"/>
      <c r="VIU141" s="21"/>
      <c r="VIV141" s="21"/>
      <c r="VIW141" s="21"/>
      <c r="VIX141" s="21"/>
      <c r="VIY141" s="21"/>
      <c r="VIZ141" s="21"/>
      <c r="VJA141" s="21"/>
      <c r="VJB141" s="21"/>
      <c r="VJC141" s="21"/>
      <c r="VJD141" s="21"/>
      <c r="VJE141" s="21"/>
      <c r="VJF141" s="21"/>
      <c r="VJG141" s="21"/>
      <c r="VJH141" s="21"/>
      <c r="VJI141" s="21"/>
      <c r="VJJ141" s="21"/>
      <c r="VJK141" s="21"/>
      <c r="VJL141" s="21"/>
      <c r="VJM141" s="21"/>
      <c r="VJN141" s="21"/>
      <c r="VJO141" s="21"/>
      <c r="VJP141" s="21"/>
      <c r="VJQ141" s="21"/>
      <c r="VJR141" s="21"/>
      <c r="VJS141" s="21"/>
      <c r="VJT141" s="21"/>
      <c r="VJU141" s="21"/>
      <c r="VJV141" s="21"/>
      <c r="VJW141" s="21"/>
      <c r="VJX141" s="21"/>
      <c r="VJY141" s="21"/>
      <c r="VJZ141" s="21"/>
      <c r="VKA141" s="21"/>
      <c r="VKB141" s="21"/>
      <c r="VKC141" s="21"/>
      <c r="VKD141" s="21"/>
      <c r="VKE141" s="21"/>
      <c r="VKF141" s="21"/>
      <c r="VKG141" s="21"/>
      <c r="VKH141" s="21"/>
      <c r="VKI141" s="21"/>
      <c r="VKJ141" s="21"/>
      <c r="VKK141" s="21"/>
      <c r="VKL141" s="21"/>
      <c r="VKM141" s="21"/>
      <c r="VKN141" s="21"/>
      <c r="VKO141" s="21"/>
      <c r="VKP141" s="21"/>
      <c r="VKQ141" s="21"/>
      <c r="VKR141" s="21"/>
      <c r="VKS141" s="21"/>
      <c r="VKT141" s="21"/>
      <c r="VKU141" s="21"/>
      <c r="VKV141" s="21"/>
      <c r="VKW141" s="21"/>
      <c r="VKX141" s="21"/>
      <c r="VKY141" s="21"/>
      <c r="VKZ141" s="21"/>
      <c r="VLA141" s="21"/>
      <c r="VLB141" s="21"/>
      <c r="VLC141" s="21"/>
      <c r="VLD141" s="21"/>
      <c r="VLE141" s="21"/>
      <c r="VLF141" s="21"/>
      <c r="VLG141" s="21"/>
      <c r="VLH141" s="21"/>
      <c r="VLI141" s="21"/>
      <c r="VLJ141" s="21"/>
      <c r="VLK141" s="21"/>
      <c r="VLL141" s="21"/>
      <c r="VLM141" s="21"/>
      <c r="VLN141" s="21"/>
      <c r="VLO141" s="21"/>
      <c r="VLP141" s="21"/>
      <c r="VLQ141" s="21"/>
      <c r="VLR141" s="21"/>
      <c r="VLS141" s="21"/>
      <c r="VLT141" s="21"/>
      <c r="VLU141" s="21"/>
      <c r="VLV141" s="21"/>
      <c r="VLW141" s="21"/>
      <c r="VLX141" s="21"/>
      <c r="VLY141" s="21"/>
      <c r="VLZ141" s="21"/>
      <c r="VMA141" s="21"/>
      <c r="VMB141" s="21"/>
      <c r="VMC141" s="21"/>
      <c r="VMD141" s="21"/>
      <c r="VME141" s="21"/>
      <c r="VMF141" s="21"/>
      <c r="VMG141" s="21"/>
      <c r="VMH141" s="21"/>
      <c r="VMI141" s="21"/>
      <c r="VMJ141" s="21"/>
      <c r="VMK141" s="21"/>
      <c r="VML141" s="21"/>
      <c r="VMM141" s="21"/>
      <c r="VMN141" s="21"/>
      <c r="VMO141" s="21"/>
      <c r="VMP141" s="21"/>
      <c r="VMQ141" s="21"/>
      <c r="VMR141" s="21"/>
      <c r="VMS141" s="21"/>
      <c r="VMT141" s="21"/>
      <c r="VMU141" s="21"/>
      <c r="VMV141" s="21"/>
      <c r="VMW141" s="21"/>
      <c r="VMX141" s="21"/>
      <c r="VMY141" s="21"/>
      <c r="VMZ141" s="21"/>
      <c r="VNA141" s="21"/>
      <c r="VNB141" s="21"/>
      <c r="VNC141" s="21"/>
      <c r="VND141" s="21"/>
      <c r="VNE141" s="21"/>
      <c r="VNF141" s="21"/>
      <c r="VNG141" s="21"/>
      <c r="VNH141" s="21"/>
      <c r="VNI141" s="21"/>
      <c r="VNJ141" s="21"/>
      <c r="VNK141" s="21"/>
      <c r="VNL141" s="21"/>
      <c r="VNM141" s="21"/>
      <c r="VNN141" s="21"/>
      <c r="VNO141" s="21"/>
      <c r="VNP141" s="21"/>
      <c r="VNQ141" s="21"/>
      <c r="VNR141" s="21"/>
      <c r="VNS141" s="21"/>
      <c r="VNT141" s="21"/>
      <c r="VNU141" s="21"/>
      <c r="VNV141" s="21"/>
      <c r="VNW141" s="21"/>
      <c r="VNX141" s="21"/>
      <c r="VNY141" s="21"/>
      <c r="VNZ141" s="21"/>
      <c r="VOA141" s="21"/>
      <c r="VOB141" s="21"/>
      <c r="VOC141" s="21"/>
      <c r="VOD141" s="21"/>
      <c r="VOE141" s="21"/>
      <c r="VOF141" s="21"/>
      <c r="VOG141" s="21"/>
      <c r="VOH141" s="21"/>
      <c r="VOI141" s="21"/>
      <c r="VOJ141" s="21"/>
      <c r="VOK141" s="21"/>
      <c r="VOL141" s="21"/>
      <c r="VOM141" s="21"/>
      <c r="VON141" s="21"/>
      <c r="VOO141" s="21"/>
      <c r="VOP141" s="21"/>
      <c r="VOQ141" s="21"/>
      <c r="VOR141" s="21"/>
      <c r="VOS141" s="21"/>
      <c r="VOT141" s="21"/>
      <c r="VOU141" s="21"/>
      <c r="VOV141" s="21"/>
      <c r="VOW141" s="21"/>
      <c r="VOX141" s="21"/>
      <c r="VOY141" s="21"/>
      <c r="VOZ141" s="21"/>
      <c r="VPA141" s="21"/>
      <c r="VPB141" s="21"/>
      <c r="VPC141" s="21"/>
      <c r="VPD141" s="21"/>
      <c r="VPE141" s="21"/>
      <c r="VPF141" s="21"/>
      <c r="VPG141" s="21"/>
      <c r="VPH141" s="21"/>
      <c r="VPI141" s="21"/>
      <c r="VPJ141" s="21"/>
      <c r="VPK141" s="21"/>
      <c r="VPL141" s="21"/>
      <c r="VPM141" s="21"/>
      <c r="VPN141" s="21"/>
      <c r="VPO141" s="21"/>
      <c r="VPP141" s="21"/>
      <c r="VPQ141" s="21"/>
      <c r="VPR141" s="21"/>
      <c r="VPS141" s="21"/>
      <c r="VPT141" s="21"/>
      <c r="VPU141" s="21"/>
      <c r="VPV141" s="21"/>
      <c r="VPW141" s="21"/>
      <c r="VPX141" s="21"/>
      <c r="VPY141" s="21"/>
      <c r="VPZ141" s="21"/>
      <c r="VQA141" s="21"/>
      <c r="VQB141" s="21"/>
      <c r="VQC141" s="21"/>
      <c r="VQD141" s="21"/>
      <c r="VQE141" s="21"/>
      <c r="VQF141" s="21"/>
      <c r="VQG141" s="21"/>
      <c r="VQH141" s="21"/>
      <c r="VQI141" s="21"/>
      <c r="VQJ141" s="21"/>
      <c r="VQK141" s="21"/>
      <c r="VQL141" s="21"/>
      <c r="VQM141" s="21"/>
      <c r="VQN141" s="21"/>
      <c r="VQO141" s="21"/>
      <c r="VQP141" s="21"/>
      <c r="VQQ141" s="21"/>
      <c r="VQR141" s="21"/>
      <c r="VQS141" s="21"/>
      <c r="VQT141" s="21"/>
      <c r="VQU141" s="21"/>
      <c r="VQV141" s="21"/>
      <c r="VQW141" s="21"/>
      <c r="VQX141" s="21"/>
      <c r="VQY141" s="21"/>
      <c r="VQZ141" s="21"/>
      <c r="VRA141" s="21"/>
      <c r="VRB141" s="21"/>
      <c r="VRC141" s="21"/>
      <c r="VRD141" s="21"/>
      <c r="VRE141" s="21"/>
      <c r="VRF141" s="21"/>
      <c r="VRG141" s="21"/>
      <c r="VRH141" s="21"/>
      <c r="VRI141" s="21"/>
      <c r="VRJ141" s="21"/>
      <c r="VRK141" s="21"/>
      <c r="VRL141" s="21"/>
      <c r="VRM141" s="21"/>
      <c r="VRN141" s="21"/>
      <c r="VRO141" s="21"/>
      <c r="VRP141" s="21"/>
      <c r="VRQ141" s="21"/>
      <c r="VRR141" s="21"/>
      <c r="VRS141" s="21"/>
      <c r="VRT141" s="21"/>
      <c r="VRU141" s="21"/>
      <c r="VRV141" s="21"/>
      <c r="VRW141" s="21"/>
      <c r="VRX141" s="21"/>
      <c r="VRY141" s="21"/>
      <c r="VRZ141" s="21"/>
      <c r="VSA141" s="21"/>
      <c r="VSB141" s="21"/>
      <c r="VSC141" s="21"/>
      <c r="VSD141" s="21"/>
      <c r="VSE141" s="21"/>
      <c r="VSF141" s="21"/>
      <c r="VSG141" s="21"/>
      <c r="VSH141" s="21"/>
      <c r="VSI141" s="21"/>
      <c r="VSJ141" s="21"/>
      <c r="VSK141" s="21"/>
      <c r="VSL141" s="21"/>
      <c r="VSM141" s="21"/>
      <c r="VSN141" s="21"/>
      <c r="VSO141" s="21"/>
      <c r="VSP141" s="21"/>
      <c r="VSQ141" s="21"/>
      <c r="VSR141" s="21"/>
      <c r="VSS141" s="21"/>
      <c r="VST141" s="21"/>
      <c r="VSU141" s="21"/>
      <c r="VSV141" s="21"/>
      <c r="VSW141" s="21"/>
      <c r="VSX141" s="21"/>
      <c r="VSY141" s="21"/>
      <c r="VSZ141" s="21"/>
      <c r="VTA141" s="21"/>
      <c r="VTB141" s="21"/>
      <c r="VTC141" s="21"/>
      <c r="VTD141" s="21"/>
      <c r="VTE141" s="21"/>
      <c r="VTF141" s="21"/>
      <c r="VTG141" s="21"/>
      <c r="VTH141" s="21"/>
      <c r="VTI141" s="21"/>
      <c r="VTJ141" s="21"/>
      <c r="VTK141" s="21"/>
      <c r="VTL141" s="21"/>
      <c r="VTM141" s="21"/>
      <c r="VTN141" s="21"/>
      <c r="VTO141" s="21"/>
      <c r="VTP141" s="21"/>
      <c r="VTQ141" s="21"/>
      <c r="VTR141" s="21"/>
      <c r="VTS141" s="21"/>
      <c r="VTT141" s="21"/>
      <c r="VTU141" s="21"/>
      <c r="VTV141" s="21"/>
      <c r="VTW141" s="21"/>
      <c r="VTX141" s="21"/>
      <c r="VTY141" s="21"/>
      <c r="VTZ141" s="21"/>
      <c r="VUA141" s="21"/>
      <c r="VUB141" s="21"/>
      <c r="VUC141" s="21"/>
      <c r="VUD141" s="21"/>
      <c r="VUE141" s="21"/>
      <c r="VUF141" s="21"/>
      <c r="VUG141" s="21"/>
      <c r="VUH141" s="21"/>
      <c r="VUI141" s="21"/>
      <c r="VUJ141" s="21"/>
      <c r="VUK141" s="21"/>
      <c r="VUL141" s="21"/>
      <c r="VUM141" s="21"/>
      <c r="VUN141" s="21"/>
      <c r="VUO141" s="21"/>
      <c r="VUP141" s="21"/>
      <c r="VUQ141" s="21"/>
      <c r="VUR141" s="21"/>
      <c r="VUS141" s="21"/>
      <c r="VUT141" s="21"/>
      <c r="VUU141" s="21"/>
      <c r="VUV141" s="21"/>
      <c r="VUW141" s="21"/>
      <c r="VUX141" s="21"/>
      <c r="VUY141" s="21"/>
      <c r="VUZ141" s="21"/>
      <c r="VVA141" s="21"/>
      <c r="VVB141" s="21"/>
      <c r="VVC141" s="21"/>
      <c r="VVD141" s="21"/>
      <c r="VVE141" s="21"/>
      <c r="VVF141" s="21"/>
      <c r="VVG141" s="21"/>
      <c r="VVH141" s="21"/>
      <c r="VVI141" s="21"/>
      <c r="VVJ141" s="21"/>
      <c r="VVK141" s="21"/>
      <c r="VVL141" s="21"/>
      <c r="VVM141" s="21"/>
      <c r="VVN141" s="21"/>
      <c r="VVO141" s="21"/>
      <c r="VVP141" s="21"/>
      <c r="VVQ141" s="21"/>
      <c r="VVR141" s="21"/>
      <c r="VVS141" s="21"/>
      <c r="VVT141" s="21"/>
      <c r="VVU141" s="21"/>
      <c r="VVV141" s="21"/>
      <c r="VVW141" s="21"/>
      <c r="VVX141" s="21"/>
      <c r="VVY141" s="21"/>
      <c r="VVZ141" s="21"/>
      <c r="VWA141" s="21"/>
      <c r="VWB141" s="21"/>
      <c r="VWC141" s="21"/>
      <c r="VWD141" s="21"/>
      <c r="VWE141" s="21"/>
      <c r="VWF141" s="21"/>
      <c r="VWG141" s="21"/>
      <c r="VWH141" s="21"/>
      <c r="VWI141" s="21"/>
      <c r="VWJ141" s="21"/>
      <c r="VWK141" s="21"/>
      <c r="VWL141" s="21"/>
      <c r="VWM141" s="21"/>
      <c r="VWN141" s="21"/>
      <c r="VWO141" s="21"/>
      <c r="VWP141" s="21"/>
      <c r="VWQ141" s="21"/>
      <c r="VWR141" s="21"/>
      <c r="VWS141" s="21"/>
      <c r="VWT141" s="21"/>
      <c r="VWU141" s="21"/>
      <c r="VWV141" s="21"/>
      <c r="VWW141" s="21"/>
      <c r="VWX141" s="21"/>
      <c r="VWY141" s="21"/>
      <c r="VWZ141" s="21"/>
      <c r="VXA141" s="21"/>
      <c r="VXB141" s="21"/>
      <c r="VXC141" s="21"/>
      <c r="VXD141" s="21"/>
      <c r="VXE141" s="21"/>
      <c r="VXF141" s="21"/>
      <c r="VXG141" s="21"/>
      <c r="VXH141" s="21"/>
      <c r="VXI141" s="21"/>
      <c r="VXJ141" s="21"/>
      <c r="VXK141" s="21"/>
      <c r="VXL141" s="21"/>
      <c r="VXM141" s="21"/>
      <c r="VXN141" s="21"/>
      <c r="VXO141" s="21"/>
      <c r="VXP141" s="21"/>
      <c r="VXQ141" s="21"/>
      <c r="VXR141" s="21"/>
      <c r="VXS141" s="21"/>
      <c r="VXT141" s="21"/>
      <c r="VXU141" s="21"/>
      <c r="VXV141" s="21"/>
      <c r="VXW141" s="21"/>
      <c r="VXX141" s="21"/>
      <c r="VXY141" s="21"/>
      <c r="VXZ141" s="21"/>
      <c r="VYA141" s="21"/>
      <c r="VYB141" s="21"/>
      <c r="VYC141" s="21"/>
      <c r="VYD141" s="21"/>
      <c r="VYE141" s="21"/>
      <c r="VYF141" s="21"/>
      <c r="VYG141" s="21"/>
      <c r="VYH141" s="21"/>
      <c r="VYI141" s="21"/>
      <c r="VYJ141" s="21"/>
      <c r="VYK141" s="21"/>
      <c r="VYL141" s="21"/>
      <c r="VYM141" s="21"/>
      <c r="VYN141" s="21"/>
      <c r="VYO141" s="21"/>
      <c r="VYP141" s="21"/>
      <c r="VYQ141" s="21"/>
      <c r="VYR141" s="21"/>
      <c r="VYS141" s="21"/>
      <c r="VYT141" s="21"/>
      <c r="VYU141" s="21"/>
      <c r="VYV141" s="21"/>
      <c r="VYW141" s="21"/>
      <c r="VYX141" s="21"/>
      <c r="VYY141" s="21"/>
      <c r="VYZ141" s="21"/>
      <c r="VZA141" s="21"/>
      <c r="VZB141" s="21"/>
      <c r="VZC141" s="21"/>
      <c r="VZD141" s="21"/>
      <c r="VZE141" s="21"/>
      <c r="VZF141" s="21"/>
      <c r="VZG141" s="21"/>
      <c r="VZH141" s="21"/>
      <c r="VZI141" s="21"/>
      <c r="VZJ141" s="21"/>
      <c r="VZK141" s="21"/>
      <c r="VZL141" s="21"/>
      <c r="VZM141" s="21"/>
      <c r="VZN141" s="21"/>
      <c r="VZO141" s="21"/>
      <c r="VZP141" s="21"/>
      <c r="VZQ141" s="21"/>
      <c r="VZR141" s="21"/>
      <c r="VZS141" s="21"/>
      <c r="VZT141" s="21"/>
      <c r="VZU141" s="21"/>
      <c r="VZV141" s="21"/>
      <c r="VZW141" s="21"/>
      <c r="VZX141" s="21"/>
      <c r="VZY141" s="21"/>
      <c r="VZZ141" s="21"/>
      <c r="WAA141" s="21"/>
      <c r="WAB141" s="21"/>
      <c r="WAC141" s="21"/>
      <c r="WAD141" s="21"/>
      <c r="WAE141" s="21"/>
      <c r="WAF141" s="21"/>
      <c r="WAG141" s="21"/>
      <c r="WAH141" s="21"/>
      <c r="WAI141" s="21"/>
      <c r="WAJ141" s="21"/>
      <c r="WAK141" s="21"/>
      <c r="WAL141" s="21"/>
      <c r="WAM141" s="21"/>
      <c r="WAN141" s="21"/>
      <c r="WAO141" s="21"/>
      <c r="WAP141" s="21"/>
      <c r="WAQ141" s="21"/>
      <c r="WAR141" s="21"/>
      <c r="WAS141" s="21"/>
      <c r="WAT141" s="21"/>
      <c r="WAU141" s="21"/>
      <c r="WAV141" s="21"/>
      <c r="WAW141" s="21"/>
      <c r="WAX141" s="21"/>
      <c r="WAY141" s="21"/>
      <c r="WAZ141" s="21"/>
      <c r="WBA141" s="21"/>
      <c r="WBB141" s="21"/>
      <c r="WBC141" s="21"/>
      <c r="WBD141" s="21"/>
      <c r="WBE141" s="21"/>
      <c r="WBF141" s="21"/>
      <c r="WBG141" s="21"/>
      <c r="WBH141" s="21"/>
      <c r="WBI141" s="21"/>
      <c r="WBJ141" s="21"/>
      <c r="WBK141" s="21"/>
      <c r="WBL141" s="21"/>
      <c r="WBM141" s="21"/>
      <c r="WBN141" s="21"/>
      <c r="WBO141" s="21"/>
      <c r="WBP141" s="21"/>
      <c r="WBQ141" s="21"/>
      <c r="WBR141" s="21"/>
      <c r="WBS141" s="21"/>
      <c r="WBT141" s="21"/>
      <c r="WBU141" s="21"/>
      <c r="WBV141" s="21"/>
      <c r="WBW141" s="21"/>
      <c r="WBX141" s="21"/>
      <c r="WBY141" s="21"/>
      <c r="WBZ141" s="21"/>
      <c r="WCA141" s="21"/>
      <c r="WCB141" s="21"/>
      <c r="WCC141" s="21"/>
      <c r="WCD141" s="21"/>
      <c r="WCE141" s="21"/>
      <c r="WCF141" s="21"/>
      <c r="WCG141" s="21"/>
      <c r="WCH141" s="21"/>
      <c r="WCI141" s="21"/>
      <c r="WCJ141" s="21"/>
      <c r="WCK141" s="21"/>
      <c r="WCL141" s="21"/>
      <c r="WCM141" s="21"/>
      <c r="WCN141" s="21"/>
      <c r="WCO141" s="21"/>
      <c r="WCP141" s="21"/>
      <c r="WCQ141" s="21"/>
      <c r="WCR141" s="21"/>
      <c r="WCS141" s="21"/>
      <c r="WCT141" s="21"/>
      <c r="WCU141" s="21"/>
      <c r="WCV141" s="21"/>
      <c r="WCW141" s="21"/>
      <c r="WCX141" s="21"/>
      <c r="WCY141" s="21"/>
      <c r="WCZ141" s="21"/>
      <c r="WDA141" s="21"/>
      <c r="WDB141" s="21"/>
      <c r="WDC141" s="21"/>
      <c r="WDD141" s="21"/>
      <c r="WDE141" s="21"/>
      <c r="WDF141" s="21"/>
      <c r="WDG141" s="21"/>
      <c r="WDH141" s="21"/>
      <c r="WDI141" s="21"/>
      <c r="WDJ141" s="21"/>
      <c r="WDK141" s="21"/>
      <c r="WDL141" s="21"/>
      <c r="WDM141" s="21"/>
      <c r="WDN141" s="21"/>
      <c r="WDO141" s="21"/>
      <c r="WDP141" s="21"/>
      <c r="WDQ141" s="21"/>
      <c r="WDR141" s="21"/>
      <c r="WDS141" s="21"/>
      <c r="WDT141" s="21"/>
      <c r="WDU141" s="21"/>
      <c r="WDV141" s="21"/>
      <c r="WDW141" s="21"/>
      <c r="WDX141" s="21"/>
      <c r="WDY141" s="21"/>
      <c r="WDZ141" s="21"/>
      <c r="WEA141" s="21"/>
      <c r="WEB141" s="21"/>
      <c r="WEC141" s="21"/>
      <c r="WED141" s="21"/>
      <c r="WEE141" s="21"/>
      <c r="WEF141" s="21"/>
      <c r="WEG141" s="21"/>
      <c r="WEH141" s="21"/>
      <c r="WEI141" s="21"/>
      <c r="WEJ141" s="21"/>
      <c r="WEK141" s="21"/>
      <c r="WEL141" s="21"/>
      <c r="WEM141" s="21"/>
      <c r="WEN141" s="21"/>
      <c r="WEO141" s="21"/>
      <c r="WEP141" s="21"/>
      <c r="WEQ141" s="21"/>
      <c r="WER141" s="21"/>
      <c r="WES141" s="21"/>
      <c r="WET141" s="21"/>
      <c r="WEU141" s="21"/>
      <c r="WEV141" s="21"/>
      <c r="WEW141" s="21"/>
      <c r="WEX141" s="21"/>
      <c r="WEY141" s="21"/>
      <c r="WEZ141" s="21"/>
      <c r="WFA141" s="21"/>
      <c r="WFB141" s="21"/>
      <c r="WFC141" s="21"/>
      <c r="WFD141" s="21"/>
      <c r="WFE141" s="21"/>
      <c r="WFF141" s="21"/>
      <c r="WFG141" s="21"/>
      <c r="WFH141" s="21"/>
      <c r="WFI141" s="21"/>
      <c r="WFJ141" s="21"/>
      <c r="WFK141" s="21"/>
      <c r="WFL141" s="21"/>
      <c r="WFM141" s="21"/>
      <c r="WFN141" s="21"/>
      <c r="WFO141" s="21"/>
      <c r="WFP141" s="21"/>
      <c r="WFQ141" s="21"/>
      <c r="WFR141" s="21"/>
      <c r="WFS141" s="21"/>
      <c r="WFT141" s="21"/>
      <c r="WFU141" s="21"/>
      <c r="WFV141" s="21"/>
      <c r="WFW141" s="21"/>
      <c r="WFX141" s="21"/>
      <c r="WFY141" s="21"/>
      <c r="WFZ141" s="21"/>
      <c r="WGA141" s="21"/>
      <c r="WGB141" s="21"/>
      <c r="WGC141" s="21"/>
      <c r="WGD141" s="21"/>
      <c r="WGE141" s="21"/>
      <c r="WGF141" s="21"/>
      <c r="WGG141" s="21"/>
      <c r="WGH141" s="21"/>
      <c r="WGI141" s="21"/>
      <c r="WGJ141" s="21"/>
      <c r="WGK141" s="21"/>
      <c r="WGL141" s="21"/>
      <c r="WGM141" s="21"/>
      <c r="WGN141" s="21"/>
      <c r="WGO141" s="21"/>
      <c r="WGP141" s="21"/>
      <c r="WGQ141" s="21"/>
      <c r="WGR141" s="21"/>
      <c r="WGS141" s="21"/>
      <c r="WGT141" s="21"/>
      <c r="WGU141" s="21"/>
      <c r="WGV141" s="21"/>
      <c r="WGW141" s="21"/>
      <c r="WGX141" s="21"/>
      <c r="WGY141" s="21"/>
      <c r="WGZ141" s="21"/>
      <c r="WHA141" s="21"/>
      <c r="WHB141" s="21"/>
      <c r="WHC141" s="21"/>
      <c r="WHD141" s="21"/>
      <c r="WHE141" s="21"/>
      <c r="WHF141" s="21"/>
      <c r="WHG141" s="21"/>
      <c r="WHH141" s="21"/>
      <c r="WHI141" s="21"/>
      <c r="WHJ141" s="21"/>
      <c r="WHK141" s="21"/>
      <c r="WHL141" s="21"/>
      <c r="WHM141" s="21"/>
      <c r="WHN141" s="21"/>
      <c r="WHO141" s="21"/>
      <c r="WHP141" s="21"/>
      <c r="WHQ141" s="21"/>
      <c r="WHR141" s="21"/>
      <c r="WHS141" s="21"/>
      <c r="WHT141" s="21"/>
      <c r="WHU141" s="21"/>
      <c r="WHV141" s="21"/>
      <c r="WHW141" s="21"/>
      <c r="WHX141" s="21"/>
      <c r="WHY141" s="21"/>
      <c r="WHZ141" s="21"/>
      <c r="WIA141" s="21"/>
      <c r="WIB141" s="21"/>
      <c r="WIC141" s="21"/>
      <c r="WID141" s="21"/>
      <c r="WIE141" s="21"/>
      <c r="WIF141" s="21"/>
      <c r="WIG141" s="21"/>
      <c r="WIH141" s="21"/>
      <c r="WII141" s="21"/>
      <c r="WIJ141" s="21"/>
      <c r="WIK141" s="21"/>
      <c r="WIL141" s="21"/>
      <c r="WIM141" s="21"/>
      <c r="WIN141" s="21"/>
      <c r="WIO141" s="21"/>
      <c r="WIP141" s="21"/>
      <c r="WIQ141" s="21"/>
      <c r="WIR141" s="21"/>
      <c r="WIS141" s="21"/>
      <c r="WIT141" s="21"/>
      <c r="WIU141" s="21"/>
      <c r="WIV141" s="21"/>
      <c r="WIW141" s="21"/>
      <c r="WIX141" s="21"/>
      <c r="WIY141" s="21"/>
      <c r="WIZ141" s="21"/>
      <c r="WJA141" s="21"/>
      <c r="WJB141" s="21"/>
      <c r="WJC141" s="21"/>
      <c r="WJD141" s="21"/>
      <c r="WJE141" s="21"/>
      <c r="WJF141" s="21"/>
      <c r="WJG141" s="21"/>
      <c r="WJH141" s="21"/>
      <c r="WJI141" s="21"/>
      <c r="WJJ141" s="21"/>
      <c r="WJK141" s="21"/>
      <c r="WJL141" s="21"/>
      <c r="WJM141" s="21"/>
      <c r="WJN141" s="21"/>
      <c r="WJO141" s="21"/>
      <c r="WJP141" s="21"/>
      <c r="WJQ141" s="21"/>
      <c r="WJR141" s="21"/>
      <c r="WJS141" s="21"/>
      <c r="WJT141" s="21"/>
      <c r="WJU141" s="21"/>
      <c r="WJV141" s="21"/>
      <c r="WJW141" s="21"/>
      <c r="WJX141" s="21"/>
      <c r="WJY141" s="21"/>
      <c r="WJZ141" s="21"/>
      <c r="WKA141" s="21"/>
      <c r="WKB141" s="21"/>
      <c r="WKC141" s="21"/>
      <c r="WKD141" s="21"/>
      <c r="WKE141" s="21"/>
      <c r="WKF141" s="21"/>
      <c r="WKG141" s="21"/>
      <c r="WKH141" s="21"/>
      <c r="WKI141" s="21"/>
      <c r="WKJ141" s="21"/>
      <c r="WKK141" s="21"/>
      <c r="WKL141" s="21"/>
      <c r="WKM141" s="21"/>
      <c r="WKN141" s="21"/>
      <c r="WKO141" s="21"/>
      <c r="WKP141" s="21"/>
      <c r="WKQ141" s="21"/>
      <c r="WKR141" s="21"/>
      <c r="WKS141" s="21"/>
      <c r="WKT141" s="21"/>
      <c r="WKU141" s="21"/>
      <c r="WKV141" s="21"/>
      <c r="WKW141" s="21"/>
      <c r="WKX141" s="21"/>
      <c r="WKY141" s="21"/>
      <c r="WKZ141" s="21"/>
      <c r="WLA141" s="21"/>
      <c r="WLB141" s="21"/>
      <c r="WLC141" s="21"/>
      <c r="WLD141" s="21"/>
      <c r="WLE141" s="21"/>
      <c r="WLF141" s="21"/>
      <c r="WLG141" s="21"/>
      <c r="WLH141" s="21"/>
      <c r="WLI141" s="21"/>
      <c r="WLJ141" s="21"/>
      <c r="WLK141" s="21"/>
      <c r="WLL141" s="21"/>
      <c r="WLM141" s="21"/>
      <c r="WLN141" s="21"/>
      <c r="WLO141" s="21"/>
      <c r="WLP141" s="21"/>
      <c r="WLQ141" s="21"/>
      <c r="WLR141" s="21"/>
      <c r="WLS141" s="21"/>
      <c r="WLT141" s="21"/>
      <c r="WLU141" s="21"/>
      <c r="WLV141" s="21"/>
      <c r="WLW141" s="21"/>
      <c r="WLX141" s="21"/>
      <c r="WLY141" s="21"/>
      <c r="WLZ141" s="21"/>
      <c r="WMA141" s="21"/>
      <c r="WMB141" s="21"/>
      <c r="WMC141" s="21"/>
      <c r="WMD141" s="21"/>
      <c r="WME141" s="21"/>
      <c r="WMF141" s="21"/>
      <c r="WMG141" s="21"/>
      <c r="WMH141" s="21"/>
      <c r="WMI141" s="21"/>
      <c r="WMJ141" s="21"/>
      <c r="WMK141" s="21"/>
      <c r="WML141" s="21"/>
      <c r="WMM141" s="21"/>
      <c r="WMN141" s="21"/>
      <c r="WMO141" s="21"/>
      <c r="WMP141" s="21"/>
      <c r="WMQ141" s="21"/>
      <c r="WMR141" s="21"/>
      <c r="WMS141" s="21"/>
      <c r="WMT141" s="21"/>
      <c r="WMU141" s="21"/>
      <c r="WMV141" s="21"/>
      <c r="WMW141" s="21"/>
      <c r="WMX141" s="21"/>
      <c r="WMY141" s="21"/>
      <c r="WMZ141" s="21"/>
      <c r="WNA141" s="21"/>
      <c r="WNB141" s="21"/>
      <c r="WNC141" s="21"/>
      <c r="WND141" s="21"/>
      <c r="WNE141" s="21"/>
      <c r="WNF141" s="21"/>
      <c r="WNG141" s="21"/>
      <c r="WNH141" s="21"/>
      <c r="WNI141" s="21"/>
      <c r="WNJ141" s="21"/>
      <c r="WNK141" s="21"/>
      <c r="WNL141" s="21"/>
      <c r="WNM141" s="21"/>
      <c r="WNN141" s="21"/>
      <c r="WNO141" s="21"/>
      <c r="WNP141" s="21"/>
      <c r="WNQ141" s="21"/>
      <c r="WNR141" s="21"/>
      <c r="WNS141" s="21"/>
      <c r="WNT141" s="21"/>
      <c r="WNU141" s="21"/>
      <c r="WNV141" s="21"/>
      <c r="WNW141" s="21"/>
      <c r="WNX141" s="21"/>
      <c r="WNY141" s="21"/>
      <c r="WNZ141" s="21"/>
      <c r="WOA141" s="21"/>
      <c r="WOB141" s="21"/>
      <c r="WOC141" s="21"/>
      <c r="WOD141" s="21"/>
      <c r="WOE141" s="21"/>
      <c r="WOF141" s="21"/>
      <c r="WOG141" s="21"/>
      <c r="WOH141" s="21"/>
      <c r="WOI141" s="21"/>
      <c r="WOJ141" s="21"/>
      <c r="WOK141" s="21"/>
      <c r="WOL141" s="21"/>
      <c r="WOM141" s="21"/>
      <c r="WON141" s="21"/>
      <c r="WOO141" s="21"/>
      <c r="WOP141" s="21"/>
      <c r="WOQ141" s="21"/>
      <c r="WOR141" s="21"/>
      <c r="WOS141" s="21"/>
      <c r="WOT141" s="21"/>
      <c r="WOU141" s="21"/>
      <c r="WOV141" s="21"/>
      <c r="WOW141" s="21"/>
      <c r="WOX141" s="21"/>
      <c r="WOY141" s="21"/>
      <c r="WOZ141" s="21"/>
      <c r="WPA141" s="21"/>
      <c r="WPB141" s="21"/>
      <c r="WPC141" s="21"/>
      <c r="WPD141" s="21"/>
      <c r="WPE141" s="21"/>
      <c r="WPF141" s="21"/>
      <c r="WPG141" s="21"/>
      <c r="WPH141" s="21"/>
      <c r="WPI141" s="21"/>
      <c r="WPJ141" s="21"/>
      <c r="WPK141" s="21"/>
      <c r="WPL141" s="21"/>
      <c r="WPM141" s="21"/>
      <c r="WPN141" s="21"/>
      <c r="WPO141" s="21"/>
      <c r="WPP141" s="21"/>
      <c r="WPQ141" s="21"/>
      <c r="WPR141" s="21"/>
      <c r="WPS141" s="21"/>
      <c r="WPT141" s="21"/>
      <c r="WPU141" s="21"/>
      <c r="WPV141" s="21"/>
      <c r="WPW141" s="21"/>
      <c r="WPX141" s="21"/>
      <c r="WPY141" s="21"/>
      <c r="WPZ141" s="21"/>
      <c r="WQA141" s="21"/>
      <c r="WQB141" s="21"/>
      <c r="WQC141" s="21"/>
      <c r="WQD141" s="21"/>
      <c r="WQE141" s="21"/>
      <c r="WQF141" s="21"/>
      <c r="WQG141" s="21"/>
      <c r="WQH141" s="21"/>
      <c r="WQI141" s="21"/>
      <c r="WQJ141" s="21"/>
      <c r="WQK141" s="21"/>
      <c r="WQL141" s="21"/>
      <c r="WQM141" s="21"/>
      <c r="WQN141" s="21"/>
      <c r="WQO141" s="21"/>
      <c r="WQP141" s="21"/>
      <c r="WQQ141" s="21"/>
      <c r="WQR141" s="21"/>
      <c r="WQS141" s="21"/>
      <c r="WQT141" s="21"/>
      <c r="WQU141" s="21"/>
      <c r="WQV141" s="21"/>
      <c r="WQW141" s="21"/>
      <c r="WQX141" s="21"/>
      <c r="WQY141" s="21"/>
      <c r="WQZ141" s="21"/>
      <c r="WRA141" s="21"/>
      <c r="WRB141" s="21"/>
      <c r="WRC141" s="21"/>
      <c r="WRD141" s="21"/>
      <c r="WRE141" s="21"/>
      <c r="WRF141" s="21"/>
      <c r="WRG141" s="21"/>
      <c r="WRH141" s="21"/>
      <c r="WRI141" s="21"/>
      <c r="WRJ141" s="21"/>
      <c r="WRK141" s="21"/>
      <c r="WRL141" s="21"/>
      <c r="WRM141" s="21"/>
      <c r="WRN141" s="21"/>
      <c r="WRO141" s="21"/>
      <c r="WRP141" s="21"/>
      <c r="WRQ141" s="21"/>
      <c r="WRR141" s="21"/>
      <c r="WRS141" s="21"/>
      <c r="WRT141" s="21"/>
      <c r="WRU141" s="21"/>
      <c r="WRV141" s="21"/>
      <c r="WRW141" s="21"/>
      <c r="WRX141" s="21"/>
      <c r="WRY141" s="21"/>
      <c r="WRZ141" s="21"/>
      <c r="WSA141" s="21"/>
      <c r="WSB141" s="21"/>
      <c r="WSC141" s="21"/>
      <c r="WSD141" s="21"/>
      <c r="WSE141" s="21"/>
      <c r="WSF141" s="21"/>
      <c r="WSG141" s="21"/>
      <c r="WSH141" s="21"/>
      <c r="WSI141" s="21"/>
      <c r="WSJ141" s="21"/>
      <c r="WSK141" s="21"/>
      <c r="WSL141" s="21"/>
      <c r="WSM141" s="21"/>
      <c r="WSN141" s="21"/>
      <c r="WSO141" s="21"/>
      <c r="WSP141" s="21"/>
      <c r="WSQ141" s="21"/>
      <c r="WSR141" s="21"/>
      <c r="WSS141" s="21"/>
      <c r="WST141" s="21"/>
      <c r="WSU141" s="21"/>
      <c r="WSV141" s="21"/>
      <c r="WSW141" s="21"/>
      <c r="WSX141" s="21"/>
      <c r="WSY141" s="21"/>
      <c r="WSZ141" s="21"/>
      <c r="WTA141" s="21"/>
      <c r="WTB141" s="21"/>
      <c r="WTC141" s="21"/>
      <c r="WTD141" s="21"/>
      <c r="WTE141" s="21"/>
      <c r="WTF141" s="21"/>
      <c r="WTG141" s="21"/>
      <c r="WTH141" s="21"/>
      <c r="WTI141" s="21"/>
      <c r="WTJ141" s="21"/>
      <c r="WTK141" s="21"/>
      <c r="WTL141" s="21"/>
      <c r="WTM141" s="21"/>
      <c r="WTN141" s="21"/>
      <c r="WTO141" s="21"/>
      <c r="WTP141" s="21"/>
      <c r="WTQ141" s="21"/>
      <c r="WTR141" s="21"/>
      <c r="WTS141" s="21"/>
      <c r="WTT141" s="21"/>
      <c r="WTU141" s="21"/>
      <c r="WTV141" s="21"/>
      <c r="WTW141" s="21"/>
      <c r="WTX141" s="21"/>
      <c r="WTY141" s="21"/>
      <c r="WTZ141" s="21"/>
      <c r="WUA141" s="21"/>
      <c r="WUB141" s="21"/>
      <c r="WUC141" s="21"/>
      <c r="WUD141" s="21"/>
      <c r="WUE141" s="21"/>
      <c r="WUF141" s="21"/>
      <c r="WUG141" s="21"/>
      <c r="WUH141" s="21"/>
      <c r="WUI141" s="21"/>
      <c r="WUJ141" s="21"/>
      <c r="WUK141" s="21"/>
      <c r="WUL141" s="21"/>
      <c r="WUM141" s="21"/>
      <c r="WUN141" s="21"/>
      <c r="WUO141" s="21"/>
      <c r="WUP141" s="21"/>
      <c r="WUQ141" s="21"/>
      <c r="WUR141" s="21"/>
      <c r="WUS141" s="21"/>
      <c r="WUT141" s="21"/>
      <c r="WUU141" s="21"/>
      <c r="WUV141" s="21"/>
      <c r="WUW141" s="21"/>
      <c r="WUX141" s="21"/>
      <c r="WUY141" s="21"/>
      <c r="WUZ141" s="21"/>
      <c r="WVA141" s="21"/>
      <c r="WVB141" s="21"/>
      <c r="WVC141" s="21"/>
      <c r="WVD141" s="21"/>
      <c r="WVE141" s="21"/>
      <c r="WVF141" s="21"/>
      <c r="WVG141" s="21"/>
      <c r="WVH141" s="21"/>
      <c r="WVI141" s="21"/>
      <c r="WVJ141" s="21"/>
      <c r="WVK141" s="21"/>
      <c r="WVL141" s="21"/>
      <c r="WVM141" s="21"/>
      <c r="WVN141" s="21"/>
      <c r="WVO141" s="21"/>
      <c r="WVP141" s="21"/>
      <c r="WVQ141" s="21"/>
      <c r="WVR141" s="21"/>
      <c r="WVS141" s="21"/>
      <c r="WVT141" s="21"/>
      <c r="WVU141" s="21"/>
      <c r="WVV141" s="21"/>
      <c r="WVW141" s="21"/>
      <c r="WVX141" s="21"/>
      <c r="WVY141" s="21"/>
      <c r="WVZ141" s="21"/>
      <c r="WWA141" s="21"/>
      <c r="WWB141" s="21"/>
      <c r="WWC141" s="21"/>
      <c r="WWD141" s="21"/>
      <c r="WWE141" s="21"/>
      <c r="WWF141" s="21"/>
      <c r="WWG141" s="21"/>
      <c r="WWH141" s="21"/>
      <c r="WWI141" s="21"/>
      <c r="WWJ141" s="21"/>
      <c r="WWK141" s="21"/>
      <c r="WWL141" s="21"/>
      <c r="WWM141" s="21"/>
      <c r="WWN141" s="21"/>
      <c r="WWO141" s="21"/>
      <c r="WWP141" s="21"/>
      <c r="WWQ141" s="21"/>
      <c r="WWR141" s="21"/>
      <c r="WWS141" s="21"/>
      <c r="WWT141" s="21"/>
      <c r="WWU141" s="21"/>
      <c r="WWV141" s="21"/>
      <c r="WWW141" s="21"/>
      <c r="WWX141" s="21"/>
      <c r="WWY141" s="21"/>
      <c r="WWZ141" s="21"/>
      <c r="WXA141" s="21"/>
      <c r="WXB141" s="21"/>
      <c r="WXC141" s="21"/>
      <c r="WXD141" s="21"/>
      <c r="WXE141" s="21"/>
      <c r="WXF141" s="21"/>
      <c r="WXG141" s="21"/>
      <c r="WXH141" s="21"/>
      <c r="WXI141" s="21"/>
      <c r="WXJ141" s="21"/>
      <c r="WXK141" s="21"/>
      <c r="WXL141" s="21"/>
      <c r="WXM141" s="21"/>
      <c r="WXN141" s="21"/>
      <c r="WXO141" s="21"/>
      <c r="WXP141" s="21"/>
      <c r="WXQ141" s="21"/>
      <c r="WXR141" s="21"/>
      <c r="WXS141" s="21"/>
      <c r="WXT141" s="21"/>
      <c r="WXU141" s="21"/>
      <c r="WXV141" s="21"/>
      <c r="WXW141" s="21"/>
      <c r="WXX141" s="21"/>
      <c r="WXY141" s="21"/>
      <c r="WXZ141" s="21"/>
      <c r="WYA141" s="21"/>
      <c r="WYB141" s="21"/>
      <c r="WYC141" s="21"/>
      <c r="WYD141" s="21"/>
      <c r="WYE141" s="21"/>
      <c r="WYF141" s="21"/>
      <c r="WYG141" s="21"/>
      <c r="WYH141" s="21"/>
      <c r="WYI141" s="21"/>
      <c r="WYJ141" s="21"/>
      <c r="WYK141" s="21"/>
      <c r="WYL141" s="21"/>
      <c r="WYM141" s="21"/>
      <c r="WYN141" s="21"/>
      <c r="WYO141" s="21"/>
      <c r="WYP141" s="21"/>
      <c r="WYQ141" s="21"/>
      <c r="WYR141" s="21"/>
      <c r="WYS141" s="21"/>
      <c r="WYT141" s="21"/>
      <c r="WYU141" s="21"/>
      <c r="WYV141" s="21"/>
      <c r="WYW141" s="21"/>
      <c r="WYX141" s="21"/>
      <c r="WYY141" s="21"/>
      <c r="WYZ141" s="21"/>
      <c r="WZA141" s="21"/>
      <c r="WZB141" s="21"/>
      <c r="WZC141" s="21"/>
      <c r="WZD141" s="21"/>
      <c r="WZE141" s="21"/>
      <c r="WZF141" s="21"/>
      <c r="WZG141" s="21"/>
      <c r="WZH141" s="21"/>
      <c r="WZI141" s="21"/>
      <c r="WZJ141" s="21"/>
      <c r="WZK141" s="21"/>
      <c r="WZL141" s="21"/>
      <c r="WZM141" s="21"/>
      <c r="WZN141" s="21"/>
      <c r="WZO141" s="21"/>
      <c r="WZP141" s="21"/>
      <c r="WZQ141" s="21"/>
      <c r="WZR141" s="21"/>
      <c r="WZS141" s="21"/>
      <c r="WZT141" s="21"/>
      <c r="WZU141" s="21"/>
      <c r="WZV141" s="21"/>
      <c r="WZW141" s="21"/>
      <c r="WZX141" s="21"/>
      <c r="WZY141" s="21"/>
      <c r="WZZ141" s="21"/>
      <c r="XAA141" s="21"/>
      <c r="XAB141" s="21"/>
      <c r="XAC141" s="21"/>
      <c r="XAD141" s="21"/>
      <c r="XAE141" s="21"/>
      <c r="XAF141" s="21"/>
      <c r="XAG141" s="21"/>
      <c r="XAH141" s="21"/>
      <c r="XAI141" s="21"/>
      <c r="XAJ141" s="21"/>
      <c r="XAK141" s="21"/>
      <c r="XAL141" s="21"/>
      <c r="XAM141" s="21"/>
      <c r="XAN141" s="21"/>
      <c r="XAO141" s="21"/>
      <c r="XAP141" s="21"/>
      <c r="XAQ141" s="21"/>
      <c r="XAR141" s="21"/>
      <c r="XAS141" s="21"/>
      <c r="XAT141" s="21"/>
      <c r="XAU141" s="21"/>
      <c r="XAV141" s="21"/>
      <c r="XAW141" s="21"/>
      <c r="XAX141" s="21"/>
      <c r="XAY141" s="21"/>
      <c r="XAZ141" s="21"/>
      <c r="XBA141" s="21"/>
      <c r="XBB141" s="21"/>
      <c r="XBC141" s="21"/>
      <c r="XBD141" s="21"/>
      <c r="XBE141" s="21"/>
      <c r="XBF141" s="21"/>
      <c r="XBG141" s="21"/>
      <c r="XBH141" s="21"/>
      <c r="XBI141" s="21"/>
      <c r="XBJ141" s="21"/>
      <c r="XBK141" s="21"/>
      <c r="XBL141" s="21"/>
      <c r="XBM141" s="21"/>
      <c r="XBN141" s="21"/>
      <c r="XBO141" s="21"/>
      <c r="XBP141" s="21"/>
      <c r="XBQ141" s="21"/>
      <c r="XBR141" s="21"/>
      <c r="XBS141" s="21"/>
      <c r="XBT141" s="21"/>
      <c r="XBU141" s="21"/>
      <c r="XBV141" s="21"/>
      <c r="XBW141" s="21"/>
      <c r="XBX141" s="21"/>
      <c r="XBY141" s="21"/>
      <c r="XBZ141" s="21"/>
      <c r="XCA141" s="21"/>
      <c r="XCB141" s="21"/>
      <c r="XCC141" s="21"/>
      <c r="XCD141" s="21"/>
      <c r="XCE141" s="21"/>
      <c r="XCF141" s="21"/>
      <c r="XCG141" s="21"/>
      <c r="XCH141" s="21"/>
      <c r="XCI141" s="21"/>
      <c r="XCJ141" s="21"/>
      <c r="XCK141" s="21"/>
      <c r="XCL141" s="21"/>
      <c r="XCM141" s="21"/>
      <c r="XCN141" s="21"/>
      <c r="XCO141" s="21"/>
      <c r="XCP141" s="21"/>
      <c r="XCQ141" s="21"/>
      <c r="XCR141" s="21"/>
      <c r="XCS141" s="21"/>
      <c r="XCT141" s="21"/>
      <c r="XCU141" s="21"/>
      <c r="XCV141" s="21"/>
      <c r="XCW141" s="21"/>
      <c r="XCX141" s="21"/>
      <c r="XCY141" s="21"/>
      <c r="XCZ141" s="21"/>
      <c r="XDA141" s="21"/>
      <c r="XDB141" s="21"/>
      <c r="XDC141" s="21"/>
      <c r="XDD141" s="21"/>
      <c r="XDE141" s="21"/>
      <c r="XDF141" s="21"/>
      <c r="XDG141" s="21"/>
      <c r="XDH141" s="21"/>
      <c r="XDI141" s="21"/>
      <c r="XDJ141" s="21"/>
      <c r="XDK141" s="21"/>
      <c r="XDL141" s="21"/>
      <c r="XDM141" s="21"/>
      <c r="XDN141" s="21"/>
      <c r="XDO141" s="21"/>
      <c r="XDP141" s="21"/>
      <c r="XDQ141" s="21"/>
      <c r="XDR141" s="21"/>
      <c r="XDS141" s="21"/>
      <c r="XDT141" s="21"/>
      <c r="XDU141" s="21"/>
      <c r="XDV141" s="21"/>
      <c r="XDW141" s="21"/>
      <c r="XDX141" s="21"/>
      <c r="XDY141" s="21"/>
      <c r="XDZ141" s="21"/>
      <c r="XEA141" s="21"/>
      <c r="XEB141" s="21"/>
      <c r="XEC141" s="21"/>
      <c r="XED141" s="21"/>
      <c r="XEE141" s="21"/>
      <c r="XEF141" s="21"/>
      <c r="XEG141" s="21"/>
      <c r="XEH141" s="21"/>
      <c r="XEI141" s="21"/>
      <c r="XEJ141" s="21"/>
      <c r="XEK141" s="21"/>
      <c r="XEL141" s="21"/>
      <c r="XEM141" s="21"/>
      <c r="XEN141" s="21"/>
      <c r="XEO141" s="21"/>
      <c r="XEP141" s="21"/>
    </row>
    <row r="142" spans="1:16370" s="21" customFormat="1" ht="52.5" customHeight="1">
      <c r="A142" s="212"/>
      <c r="B142" s="33"/>
      <c r="C142" s="212"/>
      <c r="D142" s="41" t="s">
        <v>21231</v>
      </c>
      <c r="E142" s="46" t="s">
        <v>14098</v>
      </c>
      <c r="F142" s="316" t="s">
        <v>8315</v>
      </c>
      <c r="G142" s="286" t="str">
        <f>IF(E142="","",IFERROR(VLOOKUP(E142,'REFSINAPI 05'!#REF!,2,FALSE),VLOOKUP(E142,'COMPOSIÇÃO '!$A$10:$J$355,3,FALSE)))</f>
        <v>REFLETOR COMPLETO DE LED POTÊNCIA DE 300W  -FORNECIMENTO E INSTALAÇÃO</v>
      </c>
      <c r="H142" s="228" t="str">
        <f>IF(E142="","",IFERROR(VLOOKUP(E142,'REFSINAPI 05'!#REF!,3,FALSE),VLOOKUP('ORÇAMENTO '!E142,'COMPOSIÇÃO '!$A$10:$J$355,10,FALSE)))</f>
        <v>CJ</v>
      </c>
      <c r="I142" s="292">
        <f>VLOOKUP(D142,'MEMORIAL DE CÁLCULO '!$D$18:$L$377,9,FALSE)</f>
        <v>44</v>
      </c>
      <c r="J142" s="243"/>
      <c r="K142" s="243">
        <f t="shared" si="15"/>
        <v>0</v>
      </c>
      <c r="L142" s="347">
        <f t="shared" si="13"/>
        <v>0</v>
      </c>
      <c r="M142" s="18"/>
      <c r="N142" s="17" t="s">
        <v>23</v>
      </c>
      <c r="O142" s="585"/>
    </row>
    <row r="143" spans="1:16370" s="21" customFormat="1" ht="52.5" customHeight="1">
      <c r="A143" s="212"/>
      <c r="B143" s="33"/>
      <c r="C143" s="212"/>
      <c r="D143" s="41" t="s">
        <v>21232</v>
      </c>
      <c r="E143" s="46" t="s">
        <v>13872</v>
      </c>
      <c r="F143" s="316" t="s">
        <v>8315</v>
      </c>
      <c r="G143" s="286" t="str">
        <f>IF(E143="","",IFERROR(VLOOKUP(E143,'REFSINAPI 05'!#REF!,2,FALSE),VLOOKUP(E143,'COMPOSIÇÃO '!$A$10:$J$355,3,FALSE)))</f>
        <v xml:space="preserve">LUMINARIA DE LED PARA ILUMINAÇÃO PUBLICA, 180 W, INVOLUCRO EM ALUMINIO OU AÇO INOX - FORNCIMENTO E INSTALAÇÃO </v>
      </c>
      <c r="H143" s="228" t="str">
        <f>IF(E143="","",IFERROR(VLOOKUP(E143,'REFSINAPI 05'!#REF!,3,FALSE),VLOOKUP('ORÇAMENTO '!E143,'COMPOSIÇÃO '!$A$10:$J$355,10,FALSE)))</f>
        <v>CJ</v>
      </c>
      <c r="I143" s="292">
        <f>VLOOKUP(D143,'MEMORIAL DE CÁLCULO '!$D$18:$L$377,9,FALSE)</f>
        <v>33</v>
      </c>
      <c r="J143" s="243"/>
      <c r="K143" s="243">
        <f t="shared" si="15"/>
        <v>0</v>
      </c>
      <c r="L143" s="347">
        <f t="shared" si="13"/>
        <v>0</v>
      </c>
      <c r="M143" s="18"/>
      <c r="N143" s="17" t="s">
        <v>23</v>
      </c>
      <c r="O143" s="585"/>
    </row>
    <row r="144" spans="1:16370" s="21" customFormat="1" ht="52.5" customHeight="1">
      <c r="A144" s="212"/>
      <c r="B144" s="33"/>
      <c r="C144" s="212"/>
      <c r="D144" s="41" t="s">
        <v>21233</v>
      </c>
      <c r="E144" s="46" t="s">
        <v>14102</v>
      </c>
      <c r="F144" s="316" t="s">
        <v>8315</v>
      </c>
      <c r="G144" s="286" t="str">
        <f>IF(E144="","",IFERROR(VLOOKUP(E144,'REFSINAPI 05'!#REF!,2,FALSE),VLOOKUP(E144,'COMPOSIÇÃO '!$A$10:$J$355,3,FALSE)))</f>
        <v xml:space="preserve">SUPORTE PARA FIXAÇÃO DE TRÊS PETALAS </v>
      </c>
      <c r="H144" s="228" t="str">
        <f>IF(E144="","",IFERROR(VLOOKUP(E144,'REFSINAPI 05'!#REF!,3,FALSE),VLOOKUP('ORÇAMENTO '!E144,'COMPOSIÇÃO '!$A$10:$J$355,10,FALSE)))</f>
        <v>CJ</v>
      </c>
      <c r="I144" s="292">
        <f>VLOOKUP(D144,'MEMORIAL DE CÁLCULO '!$D$18:$L$377,9,FALSE)</f>
        <v>11</v>
      </c>
      <c r="J144" s="243"/>
      <c r="K144" s="243">
        <f t="shared" si="15"/>
        <v>0</v>
      </c>
      <c r="L144" s="347">
        <f t="shared" si="13"/>
        <v>0</v>
      </c>
      <c r="M144" s="18"/>
      <c r="N144" s="17" t="s">
        <v>23</v>
      </c>
      <c r="O144" s="585"/>
    </row>
    <row r="145" spans="1:15" s="21" customFormat="1" ht="52.5" customHeight="1">
      <c r="A145" s="212"/>
      <c r="B145" s="33"/>
      <c r="C145" s="212"/>
      <c r="D145" s="41" t="s">
        <v>21234</v>
      </c>
      <c r="E145" s="46" t="s">
        <v>13870</v>
      </c>
      <c r="F145" s="316" t="s">
        <v>8315</v>
      </c>
      <c r="G145" s="286" t="str">
        <f>IF(E145="","",IFERROR(VLOOKUP(E145,'REFSINAPI 05'!#REF!,2,FALSE),VLOOKUP(E145,'COMPOSIÇÃO '!$A$10:$J$355,3,FALSE)))</f>
        <v>LUMINARIA DE LED PARA ILUMINACAO PUBLICA, 50 W, INVOLUCRO EM ALUMINIO OU ACO INOX - FORNECIMENTO E INSTALAÇÃO</v>
      </c>
      <c r="H145" s="228" t="str">
        <f>IF(E145="","",IFERROR(VLOOKUP(E145,'REFSINAPI 05'!#REF!,3,FALSE),VLOOKUP('ORÇAMENTO '!E145,'COMPOSIÇÃO '!$A$10:$J$355,10,FALSE)))</f>
        <v>CJ</v>
      </c>
      <c r="I145" s="292">
        <f>VLOOKUP(D145,'MEMORIAL DE CÁLCULO '!$D$18:$L$384,9,FALSE)</f>
        <v>48</v>
      </c>
      <c r="J145" s="243"/>
      <c r="K145" s="243">
        <f t="shared" ref="K145:K146" si="16">ROUND(J145*(1+$J$5),2)</f>
        <v>0</v>
      </c>
      <c r="L145" s="347">
        <f t="shared" ref="L145:L146" si="17">ROUND(I145*K145,2)</f>
        <v>0</v>
      </c>
      <c r="M145" s="18"/>
      <c r="N145" s="17"/>
      <c r="O145" s="585"/>
    </row>
    <row r="146" spans="1:15" s="21" customFormat="1" ht="52.5" customHeight="1">
      <c r="A146" s="241"/>
      <c r="B146" s="38"/>
      <c r="C146" s="241"/>
      <c r="D146" s="41" t="s">
        <v>21235</v>
      </c>
      <c r="E146" s="228" t="s">
        <v>13874</v>
      </c>
      <c r="F146" s="317" t="s">
        <v>8315</v>
      </c>
      <c r="G146" s="286" t="str">
        <f>IF(E146="","",IFERROR(VLOOKUP(E146,'REFSINAPI 05'!#REF!,2,FALSE),VLOOKUP(E146,'COMPOSIÇÃO '!$A$10:$J$355,3,FALSE)))</f>
        <v>RELE FOTOELETRICO P/ COMANDO DE ILUMINACAO EXTERNA 220V/1000W - FORNECIMENTO E INSTALACAO</v>
      </c>
      <c r="H146" s="228" t="str">
        <f>IF(E146="","",IFERROR(VLOOKUP(E146,'REFSINAPI 05'!#REF!,3,FALSE),VLOOKUP('ORÇAMENTO '!E146,'COMPOSIÇÃO '!$A$10:$J$355,10,FALSE)))</f>
        <v>CJ</v>
      </c>
      <c r="I146" s="292">
        <f>VLOOKUP(D146,'MEMORIAL DE CÁLCULO '!$D$18:$L$384,9,FALSE)</f>
        <v>71</v>
      </c>
      <c r="J146" s="243"/>
      <c r="K146" s="243">
        <f t="shared" si="16"/>
        <v>0</v>
      </c>
      <c r="L146" s="347">
        <f t="shared" si="17"/>
        <v>0</v>
      </c>
      <c r="M146" s="18"/>
      <c r="N146" s="17"/>
      <c r="O146" s="585"/>
    </row>
    <row r="147" spans="1:15" s="21" customFormat="1" ht="15" customHeight="1">
      <c r="A147" s="242"/>
      <c r="B147" s="214"/>
      <c r="C147" s="214"/>
      <c r="D147" s="41"/>
      <c r="E147" s="314"/>
      <c r="F147" s="314"/>
      <c r="G147" s="314"/>
      <c r="H147" s="245"/>
      <c r="I147" s="300"/>
      <c r="J147" s="584"/>
      <c r="K147" s="245"/>
      <c r="L147" s="341"/>
      <c r="M147" s="18"/>
      <c r="N147" s="17"/>
      <c r="O147" s="32"/>
    </row>
    <row r="148" spans="1:15" s="21" customFormat="1" ht="24" customHeight="1">
      <c r="A148" s="35"/>
      <c r="B148" s="36"/>
      <c r="C148" s="36"/>
      <c r="D148" s="41"/>
      <c r="E148" s="245"/>
      <c r="F148" s="245"/>
      <c r="G148" s="244"/>
      <c r="H148" s="245"/>
      <c r="I148" s="300"/>
      <c r="J148" s="245"/>
      <c r="K148" s="245"/>
      <c r="L148" s="37"/>
      <c r="M148" s="18"/>
      <c r="N148" s="17"/>
      <c r="O148" s="32"/>
    </row>
    <row r="149" spans="1:15" s="21" customFormat="1" ht="24" customHeight="1">
      <c r="A149" s="35"/>
      <c r="B149" s="36"/>
      <c r="C149" s="36"/>
      <c r="D149" s="36"/>
      <c r="E149" s="245"/>
      <c r="F149" s="245"/>
      <c r="G149" s="244"/>
      <c r="H149" s="245"/>
      <c r="I149" s="300"/>
      <c r="J149" s="245"/>
      <c r="K149" s="245"/>
      <c r="L149" s="37"/>
      <c r="M149" s="18"/>
      <c r="N149" s="17"/>
      <c r="O149" s="32"/>
    </row>
    <row r="150" spans="1:15" s="21" customFormat="1" ht="24" customHeight="1">
      <c r="A150" s="658" t="str">
        <f xml:space="preserve"> CONCATENATE("TOTAL GERAL COM L.S."," ",$J$6*100,"%"," ", "E SEM BDI")</f>
        <v>TOTAL GERAL COM L.S. 83,07% E SEM BDI</v>
      </c>
      <c r="B150" s="659"/>
      <c r="C150" s="659"/>
      <c r="D150" s="659"/>
      <c r="E150" s="659"/>
      <c r="F150" s="659"/>
      <c r="G150" s="659"/>
      <c r="H150" s="659"/>
      <c r="I150" s="659"/>
      <c r="J150" s="659"/>
      <c r="K150" s="660"/>
      <c r="L150" s="49"/>
      <c r="M150" s="18"/>
      <c r="N150" s="17"/>
      <c r="O150" s="32"/>
    </row>
    <row r="151" spans="1:15" s="21" customFormat="1" ht="24" customHeight="1">
      <c r="A151" s="658" t="s">
        <v>52</v>
      </c>
      <c r="B151" s="659"/>
      <c r="C151" s="659"/>
      <c r="D151" s="659"/>
      <c r="E151" s="659"/>
      <c r="F151" s="659"/>
      <c r="G151" s="659"/>
      <c r="H151" s="659"/>
      <c r="I151" s="659"/>
      <c r="J151" s="659"/>
      <c r="K151" s="322"/>
      <c r="L151" s="49"/>
      <c r="M151" s="21">
        <v>250390</v>
      </c>
      <c r="N151" s="17"/>
      <c r="O151" s="32"/>
    </row>
    <row r="152" spans="1:15" s="21" customFormat="1" ht="24" customHeight="1">
      <c r="A152" s="658" t="s">
        <v>19</v>
      </c>
      <c r="B152" s="659"/>
      <c r="C152" s="659"/>
      <c r="D152" s="659"/>
      <c r="E152" s="659"/>
      <c r="F152" s="659"/>
      <c r="G152" s="659"/>
      <c r="H152" s="659"/>
      <c r="I152" s="659"/>
      <c r="J152" s="659"/>
      <c r="K152" s="660"/>
      <c r="L152" s="49">
        <f>SUM(L13:L146)/2</f>
        <v>0</v>
      </c>
      <c r="M152" s="39">
        <f>M151-L152</f>
        <v>250390</v>
      </c>
      <c r="N152" s="17"/>
      <c r="O152" s="32"/>
    </row>
    <row r="153" spans="1:15" s="21" customFormat="1" ht="24" customHeight="1">
      <c r="A153" s="661" t="s">
        <v>53</v>
      </c>
      <c r="B153" s="662"/>
      <c r="C153" s="662"/>
      <c r="D153" s="662"/>
      <c r="E153" s="662"/>
      <c r="F153" s="662"/>
      <c r="G153" s="662"/>
      <c r="H153" s="662"/>
      <c r="I153" s="662"/>
      <c r="J153" s="662"/>
      <c r="K153" s="662"/>
      <c r="L153" s="50"/>
      <c r="M153" s="18"/>
      <c r="N153" s="17"/>
      <c r="O153" s="32"/>
    </row>
    <row r="154" spans="1:15" s="21" customFormat="1" ht="24" customHeight="1">
      <c r="A154" s="663">
        <f>L152</f>
        <v>0</v>
      </c>
      <c r="B154" s="664"/>
      <c r="C154" s="664"/>
      <c r="D154" s="664"/>
      <c r="E154" s="664"/>
      <c r="F154" s="664"/>
      <c r="G154" s="664"/>
      <c r="H154" s="664"/>
      <c r="I154" s="664"/>
      <c r="J154" s="664"/>
      <c r="K154" s="664"/>
      <c r="L154" s="665" t="e">
        <f>ROUND(SUM(#REF!,L17,#REF!,#REF!,#REF!,#REF!,L22,L45,#REF!,L88,L123,L127,L129,#REF!,#REF!,#REF!,#REF!,#REF!,#REF!,#REF!),2)</f>
        <v>#REF!</v>
      </c>
      <c r="M154" s="18"/>
      <c r="N154" s="17"/>
      <c r="O154" s="32"/>
    </row>
    <row r="155" spans="1:15" s="21" customFormat="1" ht="24" customHeight="1">
      <c r="A155" s="666" t="e">
        <f>N162</f>
        <v>#VALUE!</v>
      </c>
      <c r="B155" s="667"/>
      <c r="C155" s="667"/>
      <c r="D155" s="667"/>
      <c r="E155" s="667"/>
      <c r="F155" s="667"/>
      <c r="G155" s="667"/>
      <c r="H155" s="667"/>
      <c r="I155" s="667"/>
      <c r="J155" s="667"/>
      <c r="K155" s="667"/>
      <c r="L155" s="668"/>
      <c r="M155" s="18"/>
      <c r="N155" s="17" t="s">
        <v>54</v>
      </c>
      <c r="O155" s="32"/>
    </row>
    <row r="156" spans="1:15" s="21" customFormat="1" ht="15" customHeight="1">
      <c r="E156" s="323"/>
      <c r="F156" s="324"/>
      <c r="G156" s="298"/>
      <c r="H156" s="298"/>
      <c r="I156" s="325"/>
      <c r="J156" s="298"/>
      <c r="K156" s="298"/>
      <c r="M156" s="18"/>
      <c r="N156" s="51"/>
      <c r="O156" s="32"/>
    </row>
    <row r="157" spans="1:15" s="21" customFormat="1" ht="15" customHeight="1">
      <c r="E157" s="323"/>
      <c r="F157" s="324"/>
      <c r="G157" s="298"/>
      <c r="H157" s="298"/>
      <c r="I157" s="325"/>
      <c r="J157" s="298"/>
      <c r="K157" s="298"/>
      <c r="M157" s="18"/>
      <c r="N157" s="51"/>
      <c r="O157" s="32"/>
    </row>
    <row r="158" spans="1:15" s="21" customFormat="1" ht="15" customHeight="1">
      <c r="E158" s="323"/>
      <c r="F158" s="324"/>
      <c r="G158" s="298"/>
      <c r="H158" s="298"/>
      <c r="I158" s="325"/>
      <c r="J158" s="298"/>
      <c r="K158" s="298"/>
      <c r="M158" s="18"/>
      <c r="N158" s="51"/>
      <c r="O158" s="32"/>
    </row>
    <row r="159" spans="1:15" s="52" customFormat="1" ht="79.900000000000006" customHeight="1" thickBot="1">
      <c r="A159" s="326">
        <f>L152</f>
        <v>0</v>
      </c>
      <c r="B159" s="283"/>
      <c r="E159" s="53"/>
    </row>
    <row r="160" spans="1:15" s="52" customFormat="1" ht="15.75" thickBot="1">
      <c r="A160" s="454" t="s">
        <v>55</v>
      </c>
      <c r="B160" s="455"/>
      <c r="C160" s="455"/>
      <c r="D160" s="455"/>
      <c r="E160" s="456"/>
      <c r="F160" s="457" t="s">
        <v>56</v>
      </c>
      <c r="G160" s="458"/>
      <c r="H160" s="458"/>
      <c r="I160" s="458"/>
      <c r="J160" s="459"/>
      <c r="K160" s="460" t="s">
        <v>57</v>
      </c>
      <c r="L160" s="460" t="s">
        <v>58</v>
      </c>
      <c r="M160" s="460" t="s">
        <v>59</v>
      </c>
      <c r="N160" s="460" t="s">
        <v>60</v>
      </c>
    </row>
    <row r="161" spans="1:15" s="52" customFormat="1" ht="15.75" thickBot="1">
      <c r="A161" s="327" t="s">
        <v>61</v>
      </c>
      <c r="B161" s="328" t="s">
        <v>62</v>
      </c>
      <c r="C161" s="55" t="s">
        <v>63</v>
      </c>
      <c r="D161" s="55" t="s">
        <v>64</v>
      </c>
      <c r="E161" s="56" t="s">
        <v>65</v>
      </c>
      <c r="F161" s="54" t="s">
        <v>61</v>
      </c>
      <c r="G161" s="55" t="s">
        <v>62</v>
      </c>
      <c r="H161" s="55" t="s">
        <v>63</v>
      </c>
      <c r="I161" s="55" t="s">
        <v>64</v>
      </c>
      <c r="J161" s="56" t="s">
        <v>65</v>
      </c>
      <c r="K161" s="461"/>
      <c r="L161" s="461"/>
      <c r="M161" s="461"/>
      <c r="N161" s="461"/>
    </row>
    <row r="162" spans="1:15" s="52" customFormat="1" ht="79.900000000000006" customHeight="1">
      <c r="A162" s="329">
        <f t="array" ref="A162:E162">TRUNC(($A159-((10^{15,12,9,6,3})*INT($A159/(10^{15,12,9,6,3}))))/10^{12,9,6,3,0})</f>
        <v>0</v>
      </c>
      <c r="B162" s="330">
        <v>0</v>
      </c>
      <c r="C162" s="57">
        <v>0</v>
      </c>
      <c r="D162" s="57">
        <v>0</v>
      </c>
      <c r="E162" s="57">
        <v>0</v>
      </c>
      <c r="F162" s="57" t="str">
        <f>IF($A159&lt;10^15,"",IF(OR(A162=1,AND(A162&gt;=100,MOD(A162,100)=0)),IF(TRUNC(($A159-(10^12*INT($A159/(10^12)))))=0,_e_,_sp_),IF(A162&lt;100,"",_sp_)))&amp;IF(A162=1,INDEX(Sng,1,5),IF(A162&lt;100,"",IF(A162=100,OCem,INDEX(Cem,1,TRUNC(A162/100)))))&amp;IF(MOD(A162,100)=0,"",IF(A162=1,"",IF(OR(MOD(A162,100)&gt;=20,MOD(A162,100)=10),IF(OR(A162&gt;100,AND($A159&gt;10^15,TRUNC(($A159-(10^12*INT($A159/(10^12)))))=0)),_e_,IF($A159&gt;10^15,_sp_,"")),"")))&amp;IF(MOD(A162,100)=0,"",IF(A162=1,"",IF(OR(MOD(A162,100)&gt;=20,MOD(A162,100)=10),INDEX(Dez,1,TRUNC(MOD(A162,100)/10)),"")))&amp;IF(MOD(A162,100)=0,"",IF(A162=1,"",IF(MOD(MOD(A162,100),10)&lt;&gt;0,IF(OR(A162&gt;20,AND($A159&gt;10^15,TRUNC(($A159-(10^12*INT($A159/(10^12)))))=0)),_e_,IF($A159&gt;10^15,_sp_,"")),"")))&amp;IF(A162=0,"",IF(A162=1,"",IF(MOD(MOD(A162,100),10)=0,"",IF(MOD(A162,100)&lt;20,INDEX(Sml,1,MOD(A162,100)),INDEX(Sml,1,MOD(MOD(A162,100),10)))))) &amp; IF(A162&lt;=1,"",INDEX(Plu,1,5))</f>
        <v/>
      </c>
      <c r="G162" s="57" t="str">
        <f>IF($A159&lt;10^12,"",IF(OR(B162=1,AND(B162&gt;=100,MOD(B162,100)=0)),IF(TRUNC(($A159-(10^9*INT($A159/(10^9)))))=0,_e_,_sp_),IF(B162&lt;100,"",_sp_)))&amp;IF(B162=1,INDEX(Sng,1,4),IF(B162&lt;100,"",IF(B162=100,OCem,INDEX(Cem,1,TRUNC(B162/100)))))&amp;IF(MOD(B162,100)=0,"",IF(B162=1,"",IF(OR(MOD(B162,100)&gt;=20,MOD(B162,100)=10),IF(OR(B162&gt;100,AND($A159&gt;10^12,TRUNC(($A159-(10^9*INT($A159/(10^9)))))=0)),_e_,IF($A159&gt;10^12,_sp_,"")),"")))&amp;IF(MOD(B162,100)=0,"",IF(B162=1,"",IF(OR(MOD(B162,100)&gt;=20,MOD(B162,100)=10),INDEX(Dez,1,TRUNC(MOD(B162,100)/10)),"")))&amp;IF(MOD(B162,100)=0,"",IF(B162=1,"",IF(MOD(MOD(B162,100),10)&lt;&gt;0,IF(OR(B162&gt;20,AND($A159&gt;10^12,TRUNC(($A159-(10^9*INT($A159/(10^9)))))=0)),_e_,IF($A159&gt;10^12,_sp_,"")),"")))&amp;IF(B162=0,"",IF(B162=1,"",IF(MOD(MOD(B162,100),10)=0,"",IF(MOD(B162,100)&lt;20,INDEX(Sml,1,MOD(B162,100)),INDEX(Sml,1,MOD(MOD(B162,100),10)))))) &amp; IF(B162&lt;=1,"",INDEX(Plu,1,4))</f>
        <v/>
      </c>
      <c r="H162" s="57" t="str">
        <f>IF($A159&lt;10^9,"",IF(OR(C162=1,AND(C162&gt;=100,MOD(C162,100)=0)),IF(TRUNC(($A159-(10^6*INT($A159/(10^6)))))=0,_e_,_sp_),IF(C162&lt;100,"",_sp_)))&amp;IF(C162=1,INDEX(Sng,1,3),IF(C162&lt;100,"",IF(C162=100,OCem,INDEX(Cem,1,TRUNC(C162/100)))))&amp;IF(MOD(C162,100)=0,"",IF(C162=1,"",IF(OR(MOD(C162,100)&gt;=20,MOD(C162,100)=10),IF(OR(C162&gt;100,AND($A159&gt;10^9,TRUNC(($A159-(10^6*INT($A159/(10^6)))))=0)),_e_,IF($A159&gt;10^9,_sp_,"")),"")))&amp;IF(MOD(C162,100)=0,"",IF(C162=1,"",IF(OR(MOD(C162,100)&gt;=20,MOD(C162,100)=10),INDEX(Dez,1,TRUNC(MOD(C162,100)/10)),"")))&amp;IF(MOD(C162,100)=0,"",IF(C162=1,"",IF(MOD(MOD(C162,100),10)&lt;&gt;0,IF(OR(C162&gt;20,AND($A159&gt;10^9,TRUNC(($A159-(10^6*INT($A159/(10^6)))))=0)),_e_,IF($A159&gt;10^9,_sp_,"")),"")))&amp;IF(C162=0,"",IF(C162=1,"",IF(MOD(MOD(C162,100),10)=0,"",IF(MOD(C162,100)&lt;20,INDEX(Sml,1,MOD(C162,100)),INDEX(Sml,1,MOD(MOD(C162,100),10)))))) &amp; IF(C162&lt;=1,"",INDEX(Plu,1,3))</f>
        <v/>
      </c>
      <c r="I162" s="57" t="str">
        <f>IF($A159&lt;10^6,"",IF(OR(D162=1,AND(D162&gt;=100,MOD(D162,100)=0)),IF(TRUNC(($A159-(10^3*INT($A159/(10^3)))))=0,_e_,_sp_),IF(D162&lt;100,"",_sp_)))&amp;IF(D162=1,INDEX(Sng,1,2),IF(D162&lt;100,"",IF(D162=100,OCem,INDEX(Cem,1,TRUNC(D162/100)))))&amp;IF(MOD(D162,100)=0,"",IF(D162=1,"",IF(OR(MOD(D162,100)&gt;=20,MOD(D162,100)=10),IF(OR(D162&gt;100,AND($A159&gt;10^6,TRUNC(($A159-(10^3*INT($A159/(10^3)))))=0)),_e_,IF($A159&gt;10^6,_sp_,"")),"")))&amp;IF(MOD(D162,100)=0,"",IF(D162=1,"",IF(OR(MOD(D162,100)&gt;=20,MOD(D162,100)=10),INDEX(Dez,1,TRUNC(MOD(D162,100)/10)),"")))&amp;IF(MOD(D162,100)=0,"",IF(D162=1,"",IF(MOD(MOD(D162,100),10)&lt;&gt;0,IF(OR(D162&gt;20,AND($A159&gt;10^6,TRUNC(($A159-(10^3*INT($A159/(10^3)))))=0)),_e_,IF($A159&gt;10^6,_sp_,"")),"")))&amp;IF(D162=0,"",IF(D162=1,"",IF(MOD(MOD(D162,100),10)=0,"",IF(MOD(D162,100)&lt;20,INDEX(Sml,1,MOD(D162,100)),INDEX(Sml,1,MOD(MOD(D162,100),10)))))) &amp; IF(D162&lt;=1,"",INDEX(Plu,1,2))</f>
        <v/>
      </c>
      <c r="J162" s="57" t="str">
        <f>IF($A159&lt;10^3,"",IF(OR(E162=1,AND(E162&gt;=100,MOD(E162,100)=0)),IF(TRUNC(($A159-(10^0*INT($A159/(10^0)))))=0,_e_,_sp_),IF(E162&lt;100,"",_sp_)))&amp;IF(E162=1,INDEX(Sng,1,1),IF(E162&lt;100,"",IF(E162=100,OCem,INDEX(Cem,1,TRUNC(E162/100)))))&amp;IF(MOD(E162,100)=0,"",IF(E162=1,"",IF(OR(MOD(E162,100)&gt;=20,MOD(E162,100)=10),IF(OR(E162&gt;100,AND($A159&gt;10^3,TRUNC(($A159-(10^0*INT($A159/(10^0)))))=0)),_e_,IF($A159&gt;10^3,_sp_,"")),"")))&amp;IF(MOD(E162,100)=0,"",IF(E162=1,"",IF(OR(MOD(E162,100)&gt;=20,MOD(E162,100)=10),INDEX(Dez,1,TRUNC(MOD(E162,100)/10)),"")))&amp;IF(MOD(E162,100)=0,"",IF(E162=1,"",IF(MOD(MOD(E162,100),10)&lt;&gt;0,IF(OR(E162&gt;20,AND($A159&gt;10^3,TRUNC(($A159-(10^0*INT($A159/(10^0)))))=0)),_e_,IF($A159&gt;10^3,_sp_,"")),"")))&amp;IF(E162=0,"",IF(E162=1,"",IF(MOD(MOD(E162,100),10)=0,"",IF(MOD(E162,100)&lt;20,INDEX(Sml,1,MOD(E162,100)),INDEX(Sml,1,MOD(MOD(E162,100),10)))))) &amp; IF(E162&lt;=1,"",INDEX(Plu,1,1))</f>
        <v/>
      </c>
      <c r="K162" s="57" t="str">
        <f>IF($A159&lt;1,"",IF(TRUNC($A159)=1," real",IF(AND($A159&gt;=10^6,TRUNC($A159-10^6*INT($A159/10^6))=0)," de","") &amp; " reais"))</f>
        <v/>
      </c>
      <c r="L162" s="57" t="str">
        <f>IF((ROUND($A159-TRUNC($A159),2)*100)=0,"",IF($A159&gt;=1,_e_,"") &amp; IF((ROUND($A159-TRUNC($A159),2)*100)=1,"um centavo",IF((ROUND($A159-TRUNC($A159),2)*100)&gt;=20,INDEX(Dez,1,TRUNC((ROUND($A159-TRUNC($A159),2)*100)/10)) &amp; IF(MOD((ROUND($A159-TRUNC($A159),2)*100),10)&lt;&gt;0,_e_ &amp; INDEX(Sml,1,MOD((ROUND($A159-TRUNC($A159),2)*100),10)),""),INDEX(Sml,1,(ROUND($A159-TRUNC($A159),2)*100))) &amp; " centavos"))</f>
        <v/>
      </c>
      <c r="M162" s="58" t="str">
        <f>F162&amp;G162&amp;H162&amp;I162&amp;J162&amp;K162&amp;L162</f>
        <v/>
      </c>
      <c r="N162" s="58" t="e">
        <f>CONCATENATE(PROPER(MID(M162,1,1)),MID(M162,2,(LEN(M162)-1)))</f>
        <v>#VALUE!</v>
      </c>
    </row>
    <row r="163" spans="1:15" s="21" customFormat="1" ht="15" customHeight="1">
      <c r="E163" s="323"/>
      <c r="F163" s="324"/>
      <c r="G163" s="298"/>
      <c r="H163" s="298"/>
      <c r="I163" s="325"/>
      <c r="J163" s="298"/>
      <c r="K163" s="298"/>
      <c r="M163" s="18"/>
      <c r="N163" s="51"/>
      <c r="O163" s="32"/>
    </row>
    <row r="164" spans="1:15" s="21" customFormat="1" ht="15" customHeight="1">
      <c r="E164" s="323"/>
      <c r="F164" s="324"/>
      <c r="G164" s="298"/>
      <c r="H164" s="298"/>
      <c r="I164" s="325"/>
      <c r="J164" s="298"/>
      <c r="K164" s="298"/>
      <c r="M164" s="18"/>
      <c r="N164" s="51"/>
      <c r="O164" s="32"/>
    </row>
    <row r="165" spans="1:15" s="21" customFormat="1" ht="15" customHeight="1">
      <c r="E165" s="323"/>
      <c r="F165" s="324"/>
      <c r="G165" s="298"/>
      <c r="H165" s="298"/>
      <c r="I165" s="325"/>
      <c r="J165" s="298"/>
      <c r="K165" s="298"/>
      <c r="M165" s="18"/>
      <c r="N165" s="51"/>
      <c r="O165" s="32"/>
    </row>
    <row r="166" spans="1:15" s="21" customFormat="1" ht="15" customHeight="1">
      <c r="E166" s="323"/>
      <c r="F166" s="324"/>
      <c r="G166" s="298"/>
      <c r="H166" s="298"/>
      <c r="I166" s="325"/>
      <c r="J166" s="298"/>
      <c r="K166" s="298"/>
      <c r="M166" s="18"/>
      <c r="N166" s="51"/>
      <c r="O166" s="32"/>
    </row>
    <row r="167" spans="1:15" s="21" customFormat="1" ht="15" customHeight="1">
      <c r="E167" s="323"/>
      <c r="F167" s="324"/>
      <c r="G167" s="298"/>
      <c r="H167" s="298"/>
      <c r="I167" s="325"/>
      <c r="J167" s="298"/>
      <c r="K167" s="298"/>
      <c r="M167" s="18"/>
      <c r="N167" s="51"/>
      <c r="O167" s="32"/>
    </row>
    <row r="168" spans="1:15" s="21" customFormat="1" ht="15" customHeight="1">
      <c r="E168" s="323"/>
      <c r="F168" s="324"/>
      <c r="G168" s="298"/>
      <c r="H168" s="298"/>
      <c r="I168" s="325"/>
      <c r="J168" s="298"/>
      <c r="K168" s="298"/>
      <c r="M168" s="18"/>
      <c r="N168" s="51"/>
      <c r="O168" s="32"/>
    </row>
    <row r="169" spans="1:15" s="21" customFormat="1" ht="15" customHeight="1">
      <c r="E169" s="323"/>
      <c r="F169" s="324"/>
      <c r="G169" s="298"/>
      <c r="H169" s="298"/>
      <c r="I169" s="325"/>
      <c r="J169" s="298"/>
      <c r="K169" s="298"/>
      <c r="M169" s="18"/>
      <c r="N169" s="51"/>
      <c r="O169" s="32"/>
    </row>
    <row r="170" spans="1:15" s="21" customFormat="1" ht="15" customHeight="1">
      <c r="E170" s="323"/>
      <c r="F170" s="324"/>
      <c r="G170" s="298"/>
      <c r="H170" s="298"/>
      <c r="I170" s="325"/>
      <c r="J170" s="298"/>
      <c r="K170" s="298"/>
      <c r="M170" s="18"/>
      <c r="N170" s="51"/>
      <c r="O170" s="32"/>
    </row>
    <row r="171" spans="1:15" s="21" customFormat="1" ht="15" customHeight="1">
      <c r="E171" s="323"/>
      <c r="F171" s="324"/>
      <c r="G171" s="298"/>
      <c r="H171" s="298"/>
      <c r="I171" s="325"/>
      <c r="J171" s="298"/>
      <c r="K171" s="298"/>
      <c r="M171" s="18"/>
      <c r="N171" s="51"/>
      <c r="O171" s="32"/>
    </row>
    <row r="172" spans="1:15" s="21" customFormat="1" ht="15" customHeight="1">
      <c r="E172" s="323"/>
      <c r="F172" s="324"/>
      <c r="G172" s="298"/>
      <c r="H172" s="298"/>
      <c r="I172" s="325"/>
      <c r="J172" s="298"/>
      <c r="K172" s="298"/>
      <c r="M172" s="18"/>
      <c r="N172" s="51"/>
      <c r="O172" s="32"/>
    </row>
    <row r="173" spans="1:15" s="21" customFormat="1" ht="15" customHeight="1">
      <c r="E173" s="323"/>
      <c r="F173" s="324"/>
      <c r="G173" s="298"/>
      <c r="H173" s="298"/>
      <c r="I173" s="325"/>
      <c r="J173" s="298"/>
      <c r="K173" s="298"/>
      <c r="M173" s="18"/>
      <c r="N173" s="51"/>
      <c r="O173" s="32"/>
    </row>
    <row r="174" spans="1:15" s="21" customFormat="1" ht="15" customHeight="1">
      <c r="E174" s="323"/>
      <c r="F174" s="324"/>
      <c r="G174" s="298"/>
      <c r="H174" s="298"/>
      <c r="I174" s="325"/>
      <c r="J174" s="298"/>
      <c r="K174" s="298"/>
      <c r="M174" s="18"/>
      <c r="N174" s="51"/>
      <c r="O174" s="32"/>
    </row>
    <row r="175" spans="1:15" s="21" customFormat="1" ht="15" customHeight="1">
      <c r="E175" s="323"/>
      <c r="F175" s="324"/>
      <c r="G175" s="298"/>
      <c r="H175" s="298"/>
      <c r="I175" s="325"/>
      <c r="J175" s="298"/>
      <c r="K175" s="298"/>
      <c r="M175" s="18"/>
      <c r="N175" s="51"/>
      <c r="O175" s="32"/>
    </row>
    <row r="176" spans="1:15" s="21" customFormat="1" ht="15" customHeight="1">
      <c r="E176" s="323"/>
      <c r="F176" s="324"/>
      <c r="G176" s="298"/>
      <c r="H176" s="298"/>
      <c r="I176" s="325"/>
      <c r="J176" s="298"/>
      <c r="K176" s="298"/>
      <c r="M176" s="18"/>
      <c r="N176" s="51"/>
      <c r="O176" s="32"/>
    </row>
    <row r="177" spans="5:15" s="21" customFormat="1" ht="15" customHeight="1">
      <c r="E177" s="323"/>
      <c r="F177" s="324"/>
      <c r="G177" s="298"/>
      <c r="H177" s="298"/>
      <c r="I177" s="325"/>
      <c r="J177" s="298"/>
      <c r="K177" s="298"/>
      <c r="M177" s="18"/>
      <c r="N177" s="51"/>
      <c r="O177" s="32"/>
    </row>
    <row r="178" spans="5:15" s="21" customFormat="1" ht="15" customHeight="1">
      <c r="E178" s="323"/>
      <c r="F178" s="324"/>
      <c r="G178" s="298"/>
      <c r="H178" s="298"/>
      <c r="I178" s="325"/>
      <c r="J178" s="298"/>
      <c r="K178" s="298"/>
      <c r="M178" s="18"/>
      <c r="N178" s="51"/>
      <c r="O178" s="32"/>
    </row>
    <row r="179" spans="5:15" s="21" customFormat="1" ht="15" customHeight="1">
      <c r="E179" s="323"/>
      <c r="F179" s="324"/>
      <c r="G179" s="298"/>
      <c r="H179" s="298"/>
      <c r="I179" s="325"/>
      <c r="J179" s="298"/>
      <c r="K179" s="298"/>
      <c r="M179" s="18"/>
      <c r="N179" s="51"/>
      <c r="O179" s="32"/>
    </row>
    <row r="180" spans="5:15" s="21" customFormat="1" ht="15" customHeight="1">
      <c r="E180" s="323"/>
      <c r="F180" s="324"/>
      <c r="G180" s="298"/>
      <c r="H180" s="298"/>
      <c r="I180" s="325"/>
      <c r="J180" s="298"/>
      <c r="K180" s="298"/>
      <c r="M180" s="18"/>
      <c r="N180" s="51"/>
      <c r="O180" s="32"/>
    </row>
    <row r="181" spans="5:15" s="21" customFormat="1" ht="15" customHeight="1">
      <c r="E181" s="323"/>
      <c r="F181" s="324"/>
      <c r="G181" s="298"/>
      <c r="H181" s="298"/>
      <c r="I181" s="325"/>
      <c r="J181" s="298"/>
      <c r="K181" s="298"/>
      <c r="M181" s="18"/>
      <c r="N181" s="51"/>
      <c r="O181" s="32"/>
    </row>
    <row r="182" spans="5:15" s="21" customFormat="1" ht="15" customHeight="1">
      <c r="E182" s="323"/>
      <c r="F182" s="324"/>
      <c r="G182" s="298"/>
      <c r="H182" s="298"/>
      <c r="I182" s="325"/>
      <c r="J182" s="298"/>
      <c r="K182" s="298"/>
      <c r="M182" s="18"/>
      <c r="N182" s="51"/>
      <c r="O182" s="32"/>
    </row>
    <row r="183" spans="5:15" s="21" customFormat="1" ht="15" customHeight="1">
      <c r="E183" s="323"/>
      <c r="F183" s="324"/>
      <c r="G183" s="298"/>
      <c r="H183" s="298"/>
      <c r="I183" s="325"/>
      <c r="J183" s="298"/>
      <c r="K183" s="298"/>
      <c r="M183" s="18"/>
      <c r="N183" s="51"/>
      <c r="O183" s="32"/>
    </row>
    <row r="184" spans="5:15" s="21" customFormat="1" ht="15" customHeight="1">
      <c r="E184" s="323"/>
      <c r="F184" s="324"/>
      <c r="G184" s="298"/>
      <c r="H184" s="298"/>
      <c r="I184" s="325"/>
      <c r="J184" s="298"/>
      <c r="K184" s="298"/>
      <c r="M184" s="18"/>
      <c r="N184" s="51"/>
      <c r="O184" s="32"/>
    </row>
    <row r="185" spans="5:15" s="21" customFormat="1" ht="15" customHeight="1">
      <c r="E185" s="323"/>
      <c r="F185" s="324"/>
      <c r="G185" s="298"/>
      <c r="H185" s="298"/>
      <c r="I185" s="325"/>
      <c r="J185" s="298"/>
      <c r="K185" s="298"/>
      <c r="M185" s="18"/>
      <c r="N185" s="51"/>
      <c r="O185" s="32"/>
    </row>
    <row r="186" spans="5:15" s="21" customFormat="1" ht="15" customHeight="1">
      <c r="E186" s="323"/>
      <c r="F186" s="324"/>
      <c r="G186" s="298"/>
      <c r="H186" s="298"/>
      <c r="I186" s="325"/>
      <c r="J186" s="298"/>
      <c r="K186" s="298"/>
      <c r="M186" s="18"/>
      <c r="N186" s="51"/>
      <c r="O186" s="32"/>
    </row>
    <row r="187" spans="5:15" s="21" customFormat="1" ht="15" customHeight="1">
      <c r="E187" s="323"/>
      <c r="F187" s="324"/>
      <c r="G187" s="298"/>
      <c r="H187" s="298"/>
      <c r="I187" s="325"/>
      <c r="J187" s="298"/>
      <c r="K187" s="298"/>
      <c r="M187" s="18"/>
      <c r="N187" s="51"/>
      <c r="O187" s="32"/>
    </row>
    <row r="188" spans="5:15" s="21" customFormat="1" ht="15" customHeight="1">
      <c r="E188" s="323"/>
      <c r="F188" s="324"/>
      <c r="G188" s="298"/>
      <c r="H188" s="298"/>
      <c r="I188" s="325"/>
      <c r="J188" s="298"/>
      <c r="K188" s="298"/>
      <c r="M188" s="18"/>
      <c r="N188" s="51"/>
      <c r="O188" s="32"/>
    </row>
    <row r="189" spans="5:15" s="21" customFormat="1" ht="15" customHeight="1">
      <c r="E189" s="323"/>
      <c r="F189" s="324"/>
      <c r="G189" s="298"/>
      <c r="H189" s="298"/>
      <c r="I189" s="325"/>
      <c r="J189" s="298"/>
      <c r="K189" s="298"/>
      <c r="M189" s="18"/>
      <c r="N189" s="51"/>
      <c r="O189" s="32"/>
    </row>
    <row r="190" spans="5:15" s="21" customFormat="1" ht="15" customHeight="1">
      <c r="E190" s="323"/>
      <c r="F190" s="324"/>
      <c r="G190" s="298"/>
      <c r="H190" s="298"/>
      <c r="I190" s="325"/>
      <c r="J190" s="298"/>
      <c r="K190" s="298"/>
      <c r="M190" s="18"/>
      <c r="N190" s="51"/>
      <c r="O190" s="32"/>
    </row>
    <row r="191" spans="5:15" s="21" customFormat="1" ht="15" customHeight="1">
      <c r="E191" s="323"/>
      <c r="F191" s="324"/>
      <c r="G191" s="298"/>
      <c r="H191" s="298"/>
      <c r="I191" s="325"/>
      <c r="J191" s="298"/>
      <c r="K191" s="298"/>
      <c r="M191" s="18"/>
      <c r="N191" s="51"/>
      <c r="O191" s="32"/>
    </row>
    <row r="192" spans="5:15" s="21" customFormat="1" ht="15" customHeight="1">
      <c r="E192" s="323"/>
      <c r="F192" s="324"/>
      <c r="G192" s="298"/>
      <c r="H192" s="298"/>
      <c r="I192" s="325"/>
      <c r="J192" s="298"/>
      <c r="K192" s="298"/>
      <c r="M192" s="18"/>
      <c r="N192" s="51"/>
      <c r="O192" s="32"/>
    </row>
    <row r="193" spans="5:15" s="21" customFormat="1" ht="15" customHeight="1">
      <c r="E193" s="323"/>
      <c r="F193" s="324"/>
      <c r="G193" s="298"/>
      <c r="H193" s="298"/>
      <c r="I193" s="325"/>
      <c r="J193" s="298"/>
      <c r="K193" s="298"/>
      <c r="M193" s="18"/>
      <c r="N193" s="51"/>
      <c r="O193" s="32"/>
    </row>
    <row r="194" spans="5:15" s="21" customFormat="1" ht="15" customHeight="1">
      <c r="E194" s="323"/>
      <c r="F194" s="324"/>
      <c r="G194" s="298"/>
      <c r="H194" s="298"/>
      <c r="I194" s="325"/>
      <c r="J194" s="298"/>
      <c r="K194" s="298"/>
      <c r="M194" s="18"/>
      <c r="N194" s="51"/>
      <c r="O194" s="32"/>
    </row>
    <row r="195" spans="5:15" s="21" customFormat="1" ht="15" customHeight="1">
      <c r="E195" s="323"/>
      <c r="F195" s="324"/>
      <c r="G195" s="298"/>
      <c r="H195" s="298"/>
      <c r="I195" s="325"/>
      <c r="J195" s="298"/>
      <c r="K195" s="298"/>
      <c r="M195" s="18"/>
      <c r="N195" s="51"/>
      <c r="O195" s="32"/>
    </row>
    <row r="196" spans="5:15" s="21" customFormat="1" ht="15" customHeight="1">
      <c r="E196" s="323"/>
      <c r="F196" s="324"/>
      <c r="G196" s="298"/>
      <c r="H196" s="298"/>
      <c r="I196" s="325"/>
      <c r="J196" s="298"/>
      <c r="K196" s="298"/>
      <c r="M196" s="18"/>
      <c r="N196" s="51"/>
      <c r="O196" s="32"/>
    </row>
    <row r="197" spans="5:15" s="21" customFormat="1" ht="15" customHeight="1">
      <c r="E197" s="323"/>
      <c r="F197" s="324"/>
      <c r="G197" s="298"/>
      <c r="H197" s="298"/>
      <c r="I197" s="325"/>
      <c r="J197" s="298"/>
      <c r="K197" s="298"/>
      <c r="M197" s="18"/>
      <c r="N197" s="51"/>
      <c r="O197" s="32"/>
    </row>
    <row r="198" spans="5:15" s="21" customFormat="1" ht="15" customHeight="1">
      <c r="E198" s="323"/>
      <c r="F198" s="324"/>
      <c r="G198" s="298"/>
      <c r="H198" s="298"/>
      <c r="I198" s="325"/>
      <c r="J198" s="298"/>
      <c r="K198" s="298"/>
      <c r="M198" s="18"/>
      <c r="N198" s="51"/>
      <c r="O198" s="32"/>
    </row>
    <row r="199" spans="5:15" s="21" customFormat="1" ht="15" customHeight="1">
      <c r="E199" s="323"/>
      <c r="F199" s="324"/>
      <c r="G199" s="298"/>
      <c r="H199" s="298"/>
      <c r="I199" s="325"/>
      <c r="J199" s="298"/>
      <c r="K199" s="298"/>
      <c r="M199" s="18"/>
      <c r="N199" s="51"/>
      <c r="O199" s="32"/>
    </row>
    <row r="200" spans="5:15" s="21" customFormat="1" ht="15" customHeight="1">
      <c r="E200" s="323"/>
      <c r="F200" s="324"/>
      <c r="G200" s="298"/>
      <c r="H200" s="298"/>
      <c r="I200" s="325"/>
      <c r="J200" s="298"/>
      <c r="K200" s="298"/>
      <c r="M200" s="18"/>
      <c r="N200" s="51"/>
      <c r="O200" s="32"/>
    </row>
    <row r="201" spans="5:15" s="21" customFormat="1" ht="15" customHeight="1">
      <c r="E201" s="323"/>
      <c r="F201" s="324"/>
      <c r="G201" s="298"/>
      <c r="H201" s="298"/>
      <c r="I201" s="325"/>
      <c r="J201" s="298"/>
      <c r="K201" s="298"/>
      <c r="M201" s="18"/>
      <c r="N201" s="51"/>
      <c r="O201" s="32"/>
    </row>
    <row r="202" spans="5:15" s="21" customFormat="1" ht="15" customHeight="1">
      <c r="E202" s="323"/>
      <c r="F202" s="324"/>
      <c r="G202" s="298"/>
      <c r="H202" s="298"/>
      <c r="I202" s="325"/>
      <c r="J202" s="298"/>
      <c r="K202" s="298"/>
      <c r="M202" s="18"/>
      <c r="N202" s="51"/>
      <c r="O202" s="32"/>
    </row>
    <row r="203" spans="5:15" s="21" customFormat="1" ht="15" customHeight="1">
      <c r="E203" s="323"/>
      <c r="F203" s="324"/>
      <c r="G203" s="298"/>
      <c r="H203" s="298"/>
      <c r="I203" s="325"/>
      <c r="J203" s="298"/>
      <c r="K203" s="298"/>
      <c r="M203" s="18"/>
      <c r="N203" s="51"/>
      <c r="O203" s="32"/>
    </row>
    <row r="204" spans="5:15" s="21" customFormat="1" ht="15" customHeight="1">
      <c r="E204" s="323"/>
      <c r="F204" s="324"/>
      <c r="G204" s="298"/>
      <c r="H204" s="298"/>
      <c r="I204" s="325"/>
      <c r="J204" s="298"/>
      <c r="K204" s="298"/>
      <c r="M204" s="18"/>
      <c r="N204" s="51"/>
      <c r="O204" s="32"/>
    </row>
    <row r="205" spans="5:15" s="21" customFormat="1" ht="15" customHeight="1">
      <c r="E205" s="323"/>
      <c r="F205" s="324"/>
      <c r="G205" s="298"/>
      <c r="H205" s="298"/>
      <c r="I205" s="325"/>
      <c r="J205" s="298"/>
      <c r="K205" s="298"/>
      <c r="M205" s="18"/>
      <c r="N205" s="51"/>
      <c r="O205" s="32"/>
    </row>
    <row r="206" spans="5:15" s="21" customFormat="1" ht="15" customHeight="1">
      <c r="E206" s="323"/>
      <c r="F206" s="324"/>
      <c r="G206" s="298"/>
      <c r="H206" s="298"/>
      <c r="I206" s="325"/>
      <c r="J206" s="298"/>
      <c r="K206" s="298"/>
      <c r="M206" s="18"/>
      <c r="N206" s="51"/>
      <c r="O206" s="32"/>
    </row>
    <row r="207" spans="5:15" s="21" customFormat="1" ht="15" customHeight="1">
      <c r="E207" s="323"/>
      <c r="F207" s="324"/>
      <c r="G207" s="298"/>
      <c r="H207" s="298"/>
      <c r="I207" s="325"/>
      <c r="J207" s="298"/>
      <c r="K207" s="298"/>
      <c r="M207" s="18"/>
      <c r="N207" s="51"/>
      <c r="O207" s="32"/>
    </row>
    <row r="208" spans="5:15" s="21" customFormat="1" ht="15" customHeight="1">
      <c r="E208" s="323"/>
      <c r="F208" s="324"/>
      <c r="G208" s="298"/>
      <c r="H208" s="298"/>
      <c r="I208" s="325"/>
      <c r="J208" s="298"/>
      <c r="K208" s="298"/>
      <c r="M208" s="18"/>
      <c r="N208" s="51"/>
      <c r="O208" s="32"/>
    </row>
    <row r="209" spans="5:15" s="21" customFormat="1" ht="15" customHeight="1">
      <c r="E209" s="323"/>
      <c r="F209" s="324"/>
      <c r="G209" s="298"/>
      <c r="H209" s="298"/>
      <c r="I209" s="325"/>
      <c r="J209" s="298"/>
      <c r="K209" s="298"/>
      <c r="M209" s="18"/>
      <c r="N209" s="51"/>
      <c r="O209" s="32"/>
    </row>
    <row r="210" spans="5:15" s="21" customFormat="1" ht="15" customHeight="1">
      <c r="E210" s="323"/>
      <c r="F210" s="324"/>
      <c r="G210" s="298"/>
      <c r="H210" s="298"/>
      <c r="I210" s="325"/>
      <c r="J210" s="298"/>
      <c r="K210" s="298"/>
      <c r="M210" s="18"/>
      <c r="N210" s="51"/>
      <c r="O210" s="32"/>
    </row>
    <row r="211" spans="5:15" s="21" customFormat="1" ht="15" customHeight="1">
      <c r="E211" s="323"/>
      <c r="F211" s="324"/>
      <c r="G211" s="298"/>
      <c r="H211" s="298"/>
      <c r="I211" s="325"/>
      <c r="J211" s="298"/>
      <c r="K211" s="298"/>
      <c r="M211" s="18"/>
      <c r="N211" s="51"/>
      <c r="O211" s="32"/>
    </row>
    <row r="212" spans="5:15" s="21" customFormat="1" ht="15" customHeight="1">
      <c r="E212" s="323"/>
      <c r="F212" s="324"/>
      <c r="G212" s="298"/>
      <c r="H212" s="298"/>
      <c r="I212" s="325"/>
      <c r="J212" s="298"/>
      <c r="K212" s="298"/>
      <c r="M212" s="18"/>
      <c r="N212" s="51"/>
      <c r="O212" s="32"/>
    </row>
    <row r="213" spans="5:15" s="21" customFormat="1" ht="15" customHeight="1">
      <c r="E213" s="323"/>
      <c r="F213" s="324"/>
      <c r="G213" s="298"/>
      <c r="H213" s="298"/>
      <c r="I213" s="325"/>
      <c r="J213" s="298"/>
      <c r="K213" s="298"/>
      <c r="M213" s="18"/>
      <c r="N213" s="51"/>
      <c r="O213" s="32"/>
    </row>
    <row r="214" spans="5:15" s="21" customFormat="1" ht="15" customHeight="1">
      <c r="E214" s="323"/>
      <c r="F214" s="324"/>
      <c r="G214" s="298"/>
      <c r="H214" s="298"/>
      <c r="I214" s="325"/>
      <c r="J214" s="298"/>
      <c r="K214" s="298"/>
      <c r="M214" s="18"/>
      <c r="N214" s="51"/>
      <c r="O214" s="32"/>
    </row>
    <row r="215" spans="5:15" s="21" customFormat="1" ht="15" customHeight="1">
      <c r="E215" s="323"/>
      <c r="F215" s="324"/>
      <c r="G215" s="298"/>
      <c r="H215" s="298"/>
      <c r="I215" s="325"/>
      <c r="J215" s="298"/>
      <c r="K215" s="298"/>
      <c r="M215" s="18"/>
      <c r="N215" s="51"/>
      <c r="O215" s="32"/>
    </row>
    <row r="216" spans="5:15" s="21" customFormat="1" ht="15" customHeight="1">
      <c r="E216" s="323"/>
      <c r="F216" s="324"/>
      <c r="G216" s="298"/>
      <c r="H216" s="298"/>
      <c r="I216" s="325"/>
      <c r="J216" s="298"/>
      <c r="K216" s="298"/>
      <c r="M216" s="18"/>
      <c r="N216" s="51"/>
      <c r="O216" s="32"/>
    </row>
    <row r="217" spans="5:15" s="21" customFormat="1" ht="15" customHeight="1">
      <c r="E217" s="323"/>
      <c r="F217" s="324"/>
      <c r="G217" s="298"/>
      <c r="H217" s="298"/>
      <c r="I217" s="325"/>
      <c r="J217" s="298"/>
      <c r="K217" s="298"/>
      <c r="M217" s="18"/>
      <c r="N217" s="51"/>
      <c r="O217" s="32"/>
    </row>
    <row r="218" spans="5:15" s="21" customFormat="1" ht="15" customHeight="1">
      <c r="E218" s="323"/>
      <c r="F218" s="324"/>
      <c r="G218" s="298"/>
      <c r="H218" s="298"/>
      <c r="I218" s="325"/>
      <c r="J218" s="298"/>
      <c r="K218" s="298"/>
      <c r="M218" s="18"/>
      <c r="N218" s="51"/>
      <c r="O218" s="32"/>
    </row>
    <row r="219" spans="5:15" s="21" customFormat="1" ht="15" customHeight="1">
      <c r="E219" s="323"/>
      <c r="F219" s="324"/>
      <c r="G219" s="298"/>
      <c r="H219" s="298"/>
      <c r="I219" s="325"/>
      <c r="J219" s="298"/>
      <c r="K219" s="298"/>
      <c r="M219" s="18"/>
      <c r="N219" s="51"/>
      <c r="O219" s="32"/>
    </row>
    <row r="220" spans="5:15" s="21" customFormat="1" ht="15" customHeight="1">
      <c r="E220" s="323"/>
      <c r="F220" s="324"/>
      <c r="G220" s="298"/>
      <c r="H220" s="298"/>
      <c r="I220" s="325"/>
      <c r="J220" s="298"/>
      <c r="K220" s="298"/>
      <c r="M220" s="18"/>
      <c r="N220" s="51"/>
      <c r="O220" s="32"/>
    </row>
    <row r="221" spans="5:15" s="21" customFormat="1" ht="15" customHeight="1">
      <c r="E221" s="323"/>
      <c r="F221" s="324"/>
      <c r="G221" s="298"/>
      <c r="H221" s="298"/>
      <c r="I221" s="325"/>
      <c r="J221" s="298"/>
      <c r="K221" s="298"/>
      <c r="M221" s="18"/>
      <c r="N221" s="51"/>
      <c r="O221" s="32"/>
    </row>
    <row r="222" spans="5:15" s="21" customFormat="1" ht="15" customHeight="1">
      <c r="E222" s="323"/>
      <c r="F222" s="324"/>
      <c r="G222" s="298"/>
      <c r="H222" s="298"/>
      <c r="I222" s="325"/>
      <c r="J222" s="298"/>
      <c r="K222" s="298"/>
      <c r="M222" s="18"/>
      <c r="N222" s="51"/>
      <c r="O222" s="32"/>
    </row>
    <row r="223" spans="5:15" s="21" customFormat="1" ht="15" customHeight="1">
      <c r="E223" s="323"/>
      <c r="F223" s="324"/>
      <c r="G223" s="298"/>
      <c r="H223" s="298"/>
      <c r="I223" s="325"/>
      <c r="J223" s="298"/>
      <c r="K223" s="298"/>
      <c r="M223" s="18"/>
      <c r="N223" s="51"/>
      <c r="O223" s="32"/>
    </row>
    <row r="224" spans="5:15" s="21" customFormat="1" ht="15" customHeight="1">
      <c r="E224" s="323"/>
      <c r="F224" s="324"/>
      <c r="G224" s="298"/>
      <c r="H224" s="298"/>
      <c r="I224" s="325"/>
      <c r="J224" s="298"/>
      <c r="K224" s="298"/>
      <c r="M224" s="18"/>
      <c r="N224" s="51"/>
      <c r="O224" s="32"/>
    </row>
    <row r="225" spans="5:15" s="21" customFormat="1" ht="15" customHeight="1">
      <c r="E225" s="323"/>
      <c r="F225" s="324"/>
      <c r="G225" s="298"/>
      <c r="H225" s="298"/>
      <c r="I225" s="325"/>
      <c r="J225" s="298"/>
      <c r="K225" s="298"/>
      <c r="M225" s="18"/>
      <c r="N225" s="51"/>
      <c r="O225" s="32"/>
    </row>
    <row r="226" spans="5:15" s="21" customFormat="1" ht="15" customHeight="1">
      <c r="E226" s="323"/>
      <c r="F226" s="324"/>
      <c r="G226" s="298"/>
      <c r="H226" s="298"/>
      <c r="I226" s="325"/>
      <c r="J226" s="298"/>
      <c r="K226" s="298"/>
      <c r="M226" s="18"/>
      <c r="N226" s="51"/>
      <c r="O226" s="32"/>
    </row>
    <row r="227" spans="5:15" s="21" customFormat="1" ht="15" customHeight="1">
      <c r="E227" s="323"/>
      <c r="F227" s="324"/>
      <c r="G227" s="298"/>
      <c r="H227" s="298"/>
      <c r="I227" s="325"/>
      <c r="J227" s="298"/>
      <c r="K227" s="298"/>
      <c r="M227" s="18"/>
      <c r="N227" s="51"/>
      <c r="O227" s="32"/>
    </row>
    <row r="228" spans="5:15" s="21" customFormat="1" ht="15" customHeight="1">
      <c r="E228" s="323"/>
      <c r="F228" s="324"/>
      <c r="G228" s="298"/>
      <c r="H228" s="298"/>
      <c r="I228" s="325"/>
      <c r="J228" s="298"/>
      <c r="K228" s="298"/>
      <c r="M228" s="18"/>
      <c r="N228" s="51"/>
      <c r="O228" s="32"/>
    </row>
    <row r="229" spans="5:15" s="21" customFormat="1" ht="15" customHeight="1">
      <c r="E229" s="323"/>
      <c r="F229" s="324"/>
      <c r="G229" s="298"/>
      <c r="H229" s="298"/>
      <c r="I229" s="325"/>
      <c r="J229" s="298"/>
      <c r="K229" s="298"/>
      <c r="M229" s="18"/>
      <c r="N229" s="51"/>
      <c r="O229" s="32"/>
    </row>
    <row r="230" spans="5:15" s="21" customFormat="1" ht="15" customHeight="1">
      <c r="E230" s="323"/>
      <c r="F230" s="324"/>
      <c r="G230" s="298"/>
      <c r="H230" s="298"/>
      <c r="I230" s="325"/>
      <c r="J230" s="298"/>
      <c r="K230" s="298"/>
      <c r="M230" s="18"/>
      <c r="N230" s="51"/>
      <c r="O230" s="32"/>
    </row>
    <row r="231" spans="5:15" s="21" customFormat="1" ht="15" customHeight="1">
      <c r="E231" s="323"/>
      <c r="F231" s="324"/>
      <c r="G231" s="298"/>
      <c r="H231" s="298"/>
      <c r="I231" s="325"/>
      <c r="J231" s="298"/>
      <c r="K231" s="298"/>
      <c r="M231" s="18"/>
      <c r="N231" s="51"/>
      <c r="O231" s="32"/>
    </row>
    <row r="232" spans="5:15" s="21" customFormat="1" ht="15" customHeight="1">
      <c r="E232" s="323"/>
      <c r="F232" s="324"/>
      <c r="G232" s="298"/>
      <c r="H232" s="298"/>
      <c r="I232" s="325"/>
      <c r="J232" s="298"/>
      <c r="K232" s="298"/>
      <c r="M232" s="18"/>
      <c r="N232" s="51"/>
      <c r="O232" s="32"/>
    </row>
    <row r="233" spans="5:15" s="21" customFormat="1" ht="15" customHeight="1">
      <c r="E233" s="323"/>
      <c r="F233" s="324"/>
      <c r="G233" s="298"/>
      <c r="H233" s="298"/>
      <c r="I233" s="325"/>
      <c r="J233" s="298"/>
      <c r="K233" s="298"/>
      <c r="M233" s="18"/>
      <c r="N233" s="51"/>
      <c r="O233" s="32"/>
    </row>
    <row r="234" spans="5:15" s="21" customFormat="1" ht="15" customHeight="1">
      <c r="E234" s="323"/>
      <c r="F234" s="324"/>
      <c r="G234" s="298"/>
      <c r="H234" s="298"/>
      <c r="I234" s="325"/>
      <c r="J234" s="298"/>
      <c r="K234" s="298"/>
      <c r="M234" s="18"/>
      <c r="N234" s="51"/>
      <c r="O234" s="32"/>
    </row>
    <row r="235" spans="5:15" s="21" customFormat="1" ht="15" customHeight="1">
      <c r="E235" s="323"/>
      <c r="F235" s="324"/>
      <c r="G235" s="298"/>
      <c r="H235" s="298"/>
      <c r="I235" s="325"/>
      <c r="J235" s="298"/>
      <c r="K235" s="298"/>
      <c r="M235" s="18"/>
      <c r="N235" s="51"/>
      <c r="O235" s="32"/>
    </row>
    <row r="236" spans="5:15" s="21" customFormat="1" ht="15" customHeight="1">
      <c r="E236" s="323"/>
      <c r="F236" s="324"/>
      <c r="G236" s="298"/>
      <c r="H236" s="298"/>
      <c r="I236" s="325"/>
      <c r="J236" s="298"/>
      <c r="K236" s="298"/>
      <c r="M236" s="18"/>
      <c r="N236" s="51"/>
      <c r="O236" s="32"/>
    </row>
    <row r="237" spans="5:15" s="21" customFormat="1" ht="15" customHeight="1">
      <c r="E237" s="323"/>
      <c r="F237" s="324"/>
      <c r="G237" s="298"/>
      <c r="H237" s="298"/>
      <c r="I237" s="325"/>
      <c r="J237" s="298"/>
      <c r="K237" s="298"/>
      <c r="M237" s="18"/>
      <c r="N237" s="51"/>
      <c r="O237" s="32"/>
    </row>
    <row r="238" spans="5:15" s="21" customFormat="1" ht="15" customHeight="1">
      <c r="E238" s="323"/>
      <c r="F238" s="324"/>
      <c r="G238" s="298"/>
      <c r="H238" s="298"/>
      <c r="I238" s="325"/>
      <c r="J238" s="298"/>
      <c r="K238" s="298"/>
      <c r="M238" s="18"/>
      <c r="N238" s="51"/>
      <c r="O238" s="32"/>
    </row>
    <row r="239" spans="5:15" s="21" customFormat="1" ht="15" customHeight="1">
      <c r="E239" s="323"/>
      <c r="F239" s="324"/>
      <c r="G239" s="298"/>
      <c r="H239" s="298"/>
      <c r="I239" s="325"/>
      <c r="J239" s="298"/>
      <c r="K239" s="298"/>
      <c r="M239" s="18"/>
      <c r="N239" s="51"/>
      <c r="O239" s="32"/>
    </row>
    <row r="240" spans="5:15" s="21" customFormat="1" ht="15" customHeight="1">
      <c r="E240" s="323"/>
      <c r="F240" s="324"/>
      <c r="G240" s="298"/>
      <c r="H240" s="298"/>
      <c r="I240" s="325"/>
      <c r="J240" s="298"/>
      <c r="K240" s="298"/>
      <c r="M240" s="18"/>
      <c r="N240" s="51"/>
      <c r="O240" s="32"/>
    </row>
    <row r="241" spans="5:15" s="21" customFormat="1" ht="15" customHeight="1">
      <c r="E241" s="323"/>
      <c r="F241" s="324"/>
      <c r="G241" s="298"/>
      <c r="H241" s="298"/>
      <c r="I241" s="325"/>
      <c r="J241" s="298"/>
      <c r="K241" s="298"/>
      <c r="M241" s="18"/>
      <c r="N241" s="51"/>
      <c r="O241" s="32"/>
    </row>
    <row r="242" spans="5:15" s="21" customFormat="1" ht="15" customHeight="1">
      <c r="E242" s="323"/>
      <c r="F242" s="324"/>
      <c r="G242" s="298"/>
      <c r="H242" s="298"/>
      <c r="I242" s="325"/>
      <c r="J242" s="298"/>
      <c r="K242" s="298"/>
      <c r="M242" s="18"/>
      <c r="N242" s="51"/>
      <c r="O242" s="32"/>
    </row>
    <row r="243" spans="5:15" s="21" customFormat="1" ht="15" customHeight="1">
      <c r="E243" s="323"/>
      <c r="F243" s="324"/>
      <c r="G243" s="298"/>
      <c r="H243" s="298"/>
      <c r="I243" s="325"/>
      <c r="J243" s="298"/>
      <c r="K243" s="298"/>
      <c r="M243" s="18"/>
      <c r="N243" s="51"/>
      <c r="O243" s="32"/>
    </row>
    <row r="244" spans="5:15" s="21" customFormat="1" ht="15" customHeight="1">
      <c r="E244" s="323"/>
      <c r="F244" s="324"/>
      <c r="G244" s="298"/>
      <c r="H244" s="298"/>
      <c r="I244" s="325"/>
      <c r="J244" s="298"/>
      <c r="K244" s="298"/>
      <c r="M244" s="18"/>
      <c r="N244" s="51"/>
      <c r="O244" s="32"/>
    </row>
    <row r="245" spans="5:15" s="21" customFormat="1" ht="15" customHeight="1">
      <c r="E245" s="323"/>
      <c r="F245" s="324"/>
      <c r="G245" s="298"/>
      <c r="H245" s="298"/>
      <c r="I245" s="325"/>
      <c r="J245" s="298"/>
      <c r="K245" s="298"/>
      <c r="M245" s="18"/>
      <c r="N245" s="51"/>
      <c r="O245" s="32"/>
    </row>
    <row r="246" spans="5:15" s="21" customFormat="1" ht="15" customHeight="1">
      <c r="E246" s="323"/>
      <c r="F246" s="324"/>
      <c r="G246" s="298"/>
      <c r="H246" s="298"/>
      <c r="I246" s="325"/>
      <c r="J246" s="298"/>
      <c r="K246" s="298"/>
      <c r="M246" s="18"/>
      <c r="N246" s="51"/>
      <c r="O246" s="32"/>
    </row>
    <row r="247" spans="5:15" s="21" customFormat="1" ht="15" customHeight="1">
      <c r="E247" s="323"/>
      <c r="F247" s="324"/>
      <c r="G247" s="298"/>
      <c r="H247" s="298"/>
      <c r="I247" s="325"/>
      <c r="J247" s="298"/>
      <c r="K247" s="298"/>
      <c r="M247" s="18"/>
      <c r="N247" s="51"/>
      <c r="O247" s="32"/>
    </row>
    <row r="248" spans="5:15" s="21" customFormat="1" ht="15" customHeight="1">
      <c r="E248" s="323"/>
      <c r="F248" s="324"/>
      <c r="G248" s="298"/>
      <c r="H248" s="298"/>
      <c r="I248" s="325"/>
      <c r="J248" s="298"/>
      <c r="K248" s="298"/>
      <c r="M248" s="18"/>
      <c r="N248" s="51"/>
      <c r="O248" s="32"/>
    </row>
    <row r="249" spans="5:15" s="21" customFormat="1" ht="15" customHeight="1">
      <c r="E249" s="323"/>
      <c r="F249" s="324"/>
      <c r="G249" s="298"/>
      <c r="H249" s="298"/>
      <c r="I249" s="325"/>
      <c r="J249" s="298"/>
      <c r="K249" s="298"/>
      <c r="M249" s="18"/>
      <c r="N249" s="51"/>
      <c r="O249" s="32"/>
    </row>
    <row r="250" spans="5:15" s="21" customFormat="1" ht="15" customHeight="1">
      <c r="E250" s="323"/>
      <c r="F250" s="324"/>
      <c r="G250" s="298"/>
      <c r="H250" s="298"/>
      <c r="I250" s="325"/>
      <c r="J250" s="298"/>
      <c r="K250" s="298"/>
      <c r="M250" s="18"/>
      <c r="N250" s="51"/>
      <c r="O250" s="32"/>
    </row>
    <row r="251" spans="5:15" s="21" customFormat="1" ht="15" customHeight="1">
      <c r="E251" s="323"/>
      <c r="F251" s="324"/>
      <c r="G251" s="298"/>
      <c r="H251" s="298"/>
      <c r="I251" s="325"/>
      <c r="J251" s="298"/>
      <c r="K251" s="298"/>
      <c r="M251" s="18"/>
      <c r="N251" s="51"/>
      <c r="O251" s="32"/>
    </row>
    <row r="252" spans="5:15" s="21" customFormat="1" ht="15" customHeight="1">
      <c r="E252" s="323"/>
      <c r="F252" s="324"/>
      <c r="G252" s="298"/>
      <c r="H252" s="298"/>
      <c r="I252" s="325"/>
      <c r="J252" s="298"/>
      <c r="K252" s="298"/>
      <c r="M252" s="18"/>
      <c r="N252" s="51"/>
      <c r="O252" s="32"/>
    </row>
    <row r="253" spans="5:15" s="21" customFormat="1" ht="15" customHeight="1">
      <c r="E253" s="323"/>
      <c r="F253" s="324"/>
      <c r="G253" s="298"/>
      <c r="H253" s="298"/>
      <c r="I253" s="325"/>
      <c r="J253" s="298"/>
      <c r="K253" s="298"/>
      <c r="M253" s="18"/>
      <c r="N253" s="51"/>
      <c r="O253" s="32"/>
    </row>
    <row r="254" spans="5:15" s="21" customFormat="1" ht="15" customHeight="1">
      <c r="E254" s="323"/>
      <c r="F254" s="324"/>
      <c r="G254" s="298"/>
      <c r="H254" s="298"/>
      <c r="I254" s="325"/>
      <c r="J254" s="298"/>
      <c r="K254" s="298"/>
      <c r="M254" s="18"/>
      <c r="N254" s="51"/>
      <c r="O254" s="32"/>
    </row>
    <row r="255" spans="5:15" s="21" customFormat="1" ht="15" customHeight="1">
      <c r="E255" s="323"/>
      <c r="F255" s="324"/>
      <c r="G255" s="298"/>
      <c r="H255" s="298"/>
      <c r="I255" s="325"/>
      <c r="J255" s="298"/>
      <c r="K255" s="298"/>
      <c r="M255" s="18"/>
      <c r="N255" s="51"/>
      <c r="O255" s="32"/>
    </row>
    <row r="256" spans="5:15" s="21" customFormat="1" ht="15" customHeight="1">
      <c r="E256" s="323"/>
      <c r="F256" s="324"/>
      <c r="G256" s="298"/>
      <c r="H256" s="298"/>
      <c r="I256" s="325"/>
      <c r="J256" s="298"/>
      <c r="K256" s="298"/>
      <c r="M256" s="18"/>
      <c r="N256" s="51"/>
      <c r="O256" s="32"/>
    </row>
    <row r="257" spans="5:15" s="21" customFormat="1" ht="15" customHeight="1">
      <c r="E257" s="323"/>
      <c r="F257" s="324"/>
      <c r="G257" s="298"/>
      <c r="H257" s="298"/>
      <c r="I257" s="325"/>
      <c r="J257" s="298"/>
      <c r="K257" s="298"/>
      <c r="M257" s="18"/>
      <c r="N257" s="51"/>
      <c r="O257" s="32"/>
    </row>
    <row r="258" spans="5:15" s="21" customFormat="1" ht="15" customHeight="1">
      <c r="E258" s="323"/>
      <c r="F258" s="324"/>
      <c r="G258" s="298"/>
      <c r="H258" s="298"/>
      <c r="I258" s="325"/>
      <c r="J258" s="298"/>
      <c r="K258" s="298"/>
      <c r="M258" s="18"/>
      <c r="N258" s="51"/>
      <c r="O258" s="32"/>
    </row>
    <row r="259" spans="5:15" s="21" customFormat="1" ht="15" customHeight="1">
      <c r="E259" s="323"/>
      <c r="F259" s="324"/>
      <c r="G259" s="298"/>
      <c r="H259" s="298"/>
      <c r="I259" s="325"/>
      <c r="J259" s="298"/>
      <c r="K259" s="298"/>
      <c r="M259" s="18"/>
      <c r="N259" s="51"/>
      <c r="O259" s="32"/>
    </row>
    <row r="260" spans="5:15" s="21" customFormat="1" ht="15" customHeight="1">
      <c r="E260" s="323"/>
      <c r="F260" s="324"/>
      <c r="G260" s="298"/>
      <c r="H260" s="298"/>
      <c r="I260" s="325"/>
      <c r="J260" s="298"/>
      <c r="K260" s="298"/>
      <c r="M260" s="18"/>
      <c r="N260" s="51"/>
      <c r="O260" s="32"/>
    </row>
    <row r="261" spans="5:15" s="21" customFormat="1" ht="15" customHeight="1">
      <c r="E261" s="323"/>
      <c r="F261" s="324"/>
      <c r="G261" s="298"/>
      <c r="H261" s="298"/>
      <c r="I261" s="325"/>
      <c r="J261" s="298"/>
      <c r="K261" s="298"/>
      <c r="M261" s="18"/>
      <c r="N261" s="51"/>
      <c r="O261" s="32"/>
    </row>
    <row r="262" spans="5:15" s="21" customFormat="1" ht="15" customHeight="1">
      <c r="E262" s="323"/>
      <c r="F262" s="324"/>
      <c r="G262" s="298"/>
      <c r="H262" s="298"/>
      <c r="I262" s="325"/>
      <c r="J262" s="298"/>
      <c r="K262" s="298"/>
      <c r="M262" s="18"/>
      <c r="N262" s="51"/>
      <c r="O262" s="32"/>
    </row>
    <row r="263" spans="5:15" s="21" customFormat="1" ht="15" customHeight="1">
      <c r="E263" s="323"/>
      <c r="F263" s="324"/>
      <c r="G263" s="298"/>
      <c r="H263" s="298"/>
      <c r="I263" s="325"/>
      <c r="J263" s="298"/>
      <c r="K263" s="298"/>
      <c r="M263" s="18"/>
      <c r="N263" s="51"/>
      <c r="O263" s="32"/>
    </row>
    <row r="264" spans="5:15" s="21" customFormat="1" ht="15" customHeight="1">
      <c r="E264" s="323"/>
      <c r="F264" s="324"/>
      <c r="G264" s="298"/>
      <c r="H264" s="298"/>
      <c r="I264" s="325"/>
      <c r="J264" s="298"/>
      <c r="K264" s="298"/>
      <c r="M264" s="18"/>
      <c r="N264" s="51"/>
      <c r="O264" s="32"/>
    </row>
    <row r="265" spans="5:15" s="21" customFormat="1" ht="15" customHeight="1">
      <c r="E265" s="323"/>
      <c r="F265" s="324"/>
      <c r="G265" s="298"/>
      <c r="H265" s="298"/>
      <c r="I265" s="325"/>
      <c r="J265" s="298"/>
      <c r="K265" s="298"/>
      <c r="M265" s="18"/>
      <c r="N265" s="51"/>
      <c r="O265" s="32"/>
    </row>
    <row r="266" spans="5:15" s="21" customFormat="1" ht="15" customHeight="1">
      <c r="E266" s="323"/>
      <c r="F266" s="324"/>
      <c r="G266" s="298"/>
      <c r="H266" s="298"/>
      <c r="I266" s="325"/>
      <c r="J266" s="298"/>
      <c r="K266" s="298"/>
      <c r="M266" s="18"/>
      <c r="N266" s="51"/>
      <c r="O266" s="32"/>
    </row>
    <row r="267" spans="5:15" s="21" customFormat="1" ht="15" customHeight="1">
      <c r="E267" s="323"/>
      <c r="F267" s="324"/>
      <c r="G267" s="298"/>
      <c r="H267" s="298"/>
      <c r="I267" s="325"/>
      <c r="J267" s="298"/>
      <c r="K267" s="298"/>
      <c r="M267" s="18"/>
      <c r="N267" s="51"/>
      <c r="O267" s="32"/>
    </row>
    <row r="268" spans="5:15" s="21" customFormat="1" ht="15" customHeight="1">
      <c r="E268" s="323"/>
      <c r="F268" s="324"/>
      <c r="G268" s="298"/>
      <c r="H268" s="298"/>
      <c r="I268" s="325"/>
      <c r="J268" s="298"/>
      <c r="K268" s="298"/>
      <c r="M268" s="18"/>
      <c r="N268" s="51"/>
      <c r="O268" s="32"/>
    </row>
    <row r="269" spans="5:15" s="21" customFormat="1" ht="15" customHeight="1">
      <c r="E269" s="323"/>
      <c r="F269" s="324"/>
      <c r="G269" s="298"/>
      <c r="H269" s="298"/>
      <c r="I269" s="325"/>
      <c r="J269" s="298"/>
      <c r="K269" s="298"/>
      <c r="M269" s="18"/>
      <c r="N269" s="51"/>
      <c r="O269" s="32"/>
    </row>
    <row r="270" spans="5:15" s="21" customFormat="1" ht="15" customHeight="1">
      <c r="E270" s="323"/>
      <c r="F270" s="324"/>
      <c r="G270" s="298"/>
      <c r="H270" s="298"/>
      <c r="I270" s="325"/>
      <c r="J270" s="298"/>
      <c r="K270" s="298"/>
      <c r="M270" s="18"/>
      <c r="N270" s="51"/>
      <c r="O270" s="32"/>
    </row>
    <row r="271" spans="5:15" s="21" customFormat="1" ht="15" customHeight="1">
      <c r="E271" s="323"/>
      <c r="F271" s="324"/>
      <c r="G271" s="298"/>
      <c r="H271" s="298"/>
      <c r="I271" s="325"/>
      <c r="J271" s="298"/>
      <c r="K271" s="298"/>
      <c r="M271" s="18"/>
      <c r="N271" s="51"/>
      <c r="O271" s="32"/>
    </row>
    <row r="272" spans="5:15" s="21" customFormat="1" ht="15" customHeight="1">
      <c r="E272" s="323"/>
      <c r="F272" s="324"/>
      <c r="G272" s="298"/>
      <c r="H272" s="298"/>
      <c r="I272" s="325"/>
      <c r="J272" s="298"/>
      <c r="K272" s="298"/>
      <c r="M272" s="18"/>
      <c r="N272" s="51"/>
      <c r="O272" s="32"/>
    </row>
    <row r="273" spans="5:15" s="21" customFormat="1" ht="15" customHeight="1">
      <c r="E273" s="323"/>
      <c r="F273" s="324"/>
      <c r="G273" s="298"/>
      <c r="H273" s="298"/>
      <c r="I273" s="325"/>
      <c r="J273" s="298"/>
      <c r="K273" s="298"/>
      <c r="M273" s="18"/>
      <c r="N273" s="51"/>
      <c r="O273" s="32"/>
    </row>
    <row r="274" spans="5:15" s="21" customFormat="1" ht="15" customHeight="1">
      <c r="E274" s="323"/>
      <c r="F274" s="324"/>
      <c r="G274" s="298"/>
      <c r="H274" s="298"/>
      <c r="I274" s="325"/>
      <c r="J274" s="298"/>
      <c r="K274" s="298"/>
      <c r="M274" s="18"/>
      <c r="N274" s="51"/>
      <c r="O274" s="32"/>
    </row>
    <row r="275" spans="5:15" s="21" customFormat="1" ht="15" customHeight="1">
      <c r="E275" s="323"/>
      <c r="F275" s="324"/>
      <c r="G275" s="298"/>
      <c r="H275" s="298"/>
      <c r="I275" s="325"/>
      <c r="J275" s="298"/>
      <c r="K275" s="298"/>
      <c r="M275" s="18"/>
      <c r="N275" s="51"/>
      <c r="O275" s="32"/>
    </row>
    <row r="276" spans="5:15" s="21" customFormat="1" ht="15" customHeight="1">
      <c r="E276" s="323"/>
      <c r="F276" s="324"/>
      <c r="G276" s="298"/>
      <c r="H276" s="298"/>
      <c r="I276" s="325"/>
      <c r="J276" s="298"/>
      <c r="K276" s="298"/>
      <c r="M276" s="18"/>
      <c r="N276" s="51"/>
      <c r="O276" s="32"/>
    </row>
    <row r="277" spans="5:15" s="21" customFormat="1" ht="15" customHeight="1">
      <c r="E277" s="323"/>
      <c r="F277" s="324"/>
      <c r="G277" s="298"/>
      <c r="H277" s="298"/>
      <c r="I277" s="325"/>
      <c r="J277" s="298"/>
      <c r="K277" s="298"/>
      <c r="M277" s="18"/>
      <c r="N277" s="51"/>
      <c r="O277" s="32"/>
    </row>
    <row r="278" spans="5:15" s="21" customFormat="1" ht="15" customHeight="1">
      <c r="E278" s="323"/>
      <c r="F278" s="324"/>
      <c r="G278" s="298"/>
      <c r="H278" s="298"/>
      <c r="I278" s="325"/>
      <c r="J278" s="298"/>
      <c r="K278" s="298"/>
      <c r="M278" s="18"/>
      <c r="N278" s="51"/>
      <c r="O278" s="32"/>
    </row>
    <row r="279" spans="5:15" s="21" customFormat="1" ht="15" customHeight="1">
      <c r="E279" s="323"/>
      <c r="F279" s="324"/>
      <c r="G279" s="298"/>
      <c r="H279" s="298"/>
      <c r="I279" s="325"/>
      <c r="J279" s="298"/>
      <c r="K279" s="298"/>
      <c r="M279" s="18"/>
      <c r="N279" s="51"/>
      <c r="O279" s="32"/>
    </row>
    <row r="280" spans="5:15" s="21" customFormat="1" ht="15" customHeight="1">
      <c r="E280" s="323"/>
      <c r="F280" s="324"/>
      <c r="G280" s="298"/>
      <c r="H280" s="298"/>
      <c r="I280" s="325"/>
      <c r="J280" s="298"/>
      <c r="K280" s="298"/>
      <c r="M280" s="18"/>
      <c r="N280" s="51"/>
      <c r="O280" s="32"/>
    </row>
    <row r="281" spans="5:15" s="21" customFormat="1" ht="15" customHeight="1">
      <c r="E281" s="323"/>
      <c r="F281" s="324"/>
      <c r="G281" s="298"/>
      <c r="H281" s="298"/>
      <c r="I281" s="325"/>
      <c r="J281" s="298"/>
      <c r="K281" s="298"/>
      <c r="M281" s="18"/>
      <c r="N281" s="51"/>
      <c r="O281" s="32"/>
    </row>
    <row r="282" spans="5:15" s="21" customFormat="1" ht="15" customHeight="1">
      <c r="E282" s="323"/>
      <c r="F282" s="324"/>
      <c r="G282" s="298"/>
      <c r="H282" s="298"/>
      <c r="I282" s="325"/>
      <c r="J282" s="298"/>
      <c r="K282" s="298"/>
      <c r="M282" s="18"/>
      <c r="N282" s="51"/>
      <c r="O282" s="32"/>
    </row>
    <row r="283" spans="5:15" s="21" customFormat="1" ht="15" customHeight="1">
      <c r="E283" s="323"/>
      <c r="F283" s="324"/>
      <c r="G283" s="298"/>
      <c r="H283" s="298"/>
      <c r="I283" s="325"/>
      <c r="J283" s="298"/>
      <c r="K283" s="298"/>
      <c r="M283" s="18"/>
      <c r="N283" s="51"/>
      <c r="O283" s="32"/>
    </row>
    <row r="284" spans="5:15" s="21" customFormat="1" ht="15" customHeight="1">
      <c r="E284" s="323"/>
      <c r="F284" s="324"/>
      <c r="G284" s="298"/>
      <c r="H284" s="298"/>
      <c r="I284" s="325"/>
      <c r="J284" s="298"/>
      <c r="K284" s="298"/>
      <c r="M284" s="18"/>
      <c r="N284" s="51"/>
      <c r="O284" s="32"/>
    </row>
    <row r="285" spans="5:15" s="21" customFormat="1" ht="15" customHeight="1">
      <c r="E285" s="323"/>
      <c r="F285" s="324"/>
      <c r="G285" s="298"/>
      <c r="H285" s="298"/>
      <c r="I285" s="325"/>
      <c r="J285" s="298"/>
      <c r="K285" s="298"/>
      <c r="M285" s="18"/>
      <c r="N285" s="51"/>
      <c r="O285" s="32"/>
    </row>
    <row r="286" spans="5:15" s="21" customFormat="1" ht="15" customHeight="1">
      <c r="E286" s="323"/>
      <c r="F286" s="324"/>
      <c r="G286" s="298"/>
      <c r="H286" s="298"/>
      <c r="I286" s="325"/>
      <c r="J286" s="298"/>
      <c r="K286" s="298"/>
      <c r="M286" s="18"/>
      <c r="N286" s="51"/>
      <c r="O286" s="32"/>
    </row>
    <row r="287" spans="5:15" s="21" customFormat="1" ht="15" customHeight="1">
      <c r="E287" s="323"/>
      <c r="F287" s="324"/>
      <c r="G287" s="298"/>
      <c r="H287" s="298"/>
      <c r="I287" s="325"/>
      <c r="J287" s="298"/>
      <c r="K287" s="298"/>
      <c r="M287" s="18"/>
      <c r="N287" s="51"/>
      <c r="O287" s="32"/>
    </row>
    <row r="288" spans="5:15" s="21" customFormat="1" ht="15" customHeight="1">
      <c r="E288" s="323"/>
      <c r="F288" s="324"/>
      <c r="G288" s="298"/>
      <c r="H288" s="298"/>
      <c r="I288" s="325"/>
      <c r="J288" s="298"/>
      <c r="K288" s="298"/>
      <c r="M288" s="18"/>
      <c r="N288" s="51"/>
      <c r="O288" s="32"/>
    </row>
    <row r="289" spans="5:15" s="21" customFormat="1" ht="15" customHeight="1">
      <c r="E289" s="323"/>
      <c r="F289" s="324"/>
      <c r="G289" s="298"/>
      <c r="H289" s="298"/>
      <c r="I289" s="325"/>
      <c r="J289" s="298"/>
      <c r="K289" s="298"/>
      <c r="M289" s="18"/>
      <c r="N289" s="51"/>
      <c r="O289" s="32"/>
    </row>
    <row r="290" spans="5:15" s="21" customFormat="1" ht="15" customHeight="1">
      <c r="E290" s="323"/>
      <c r="F290" s="324"/>
      <c r="G290" s="298"/>
      <c r="H290" s="298"/>
      <c r="I290" s="325"/>
      <c r="J290" s="298"/>
      <c r="K290" s="298"/>
      <c r="M290" s="18"/>
      <c r="N290" s="51"/>
      <c r="O290" s="32"/>
    </row>
    <row r="291" spans="5:15" s="21" customFormat="1" ht="15" customHeight="1">
      <c r="E291" s="323"/>
      <c r="F291" s="324"/>
      <c r="G291" s="298"/>
      <c r="H291" s="298"/>
      <c r="I291" s="325"/>
      <c r="J291" s="298"/>
      <c r="K291" s="298"/>
      <c r="M291" s="18"/>
      <c r="N291" s="51"/>
      <c r="O291" s="32"/>
    </row>
    <row r="292" spans="5:15" s="21" customFormat="1" ht="15" customHeight="1">
      <c r="E292" s="323"/>
      <c r="F292" s="324"/>
      <c r="G292" s="298"/>
      <c r="H292" s="298"/>
      <c r="I292" s="325"/>
      <c r="J292" s="298"/>
      <c r="K292" s="298"/>
      <c r="M292" s="18"/>
      <c r="N292" s="51"/>
      <c r="O292" s="32"/>
    </row>
    <row r="293" spans="5:15" s="21" customFormat="1" ht="15" customHeight="1">
      <c r="E293" s="323"/>
      <c r="F293" s="324"/>
      <c r="G293" s="298"/>
      <c r="H293" s="298"/>
      <c r="I293" s="325"/>
      <c r="J293" s="298"/>
      <c r="K293" s="298"/>
      <c r="M293" s="18"/>
      <c r="N293" s="51"/>
      <c r="O293" s="32"/>
    </row>
    <row r="294" spans="5:15" s="21" customFormat="1" ht="15" customHeight="1">
      <c r="E294" s="323"/>
      <c r="F294" s="324"/>
      <c r="G294" s="298"/>
      <c r="H294" s="298"/>
      <c r="I294" s="325"/>
      <c r="J294" s="298"/>
      <c r="K294" s="298"/>
      <c r="M294" s="18"/>
      <c r="N294" s="51"/>
      <c r="O294" s="32"/>
    </row>
    <row r="295" spans="5:15" s="21" customFormat="1" ht="15" customHeight="1">
      <c r="E295" s="323"/>
      <c r="F295" s="324"/>
      <c r="G295" s="298"/>
      <c r="H295" s="298"/>
      <c r="I295" s="325"/>
      <c r="J295" s="298"/>
      <c r="K295" s="298"/>
      <c r="M295" s="18"/>
      <c r="N295" s="51"/>
      <c r="O295" s="32"/>
    </row>
    <row r="296" spans="5:15" s="21" customFormat="1" ht="15" customHeight="1">
      <c r="E296" s="323"/>
      <c r="F296" s="324"/>
      <c r="G296" s="298"/>
      <c r="H296" s="298"/>
      <c r="I296" s="325"/>
      <c r="J296" s="298"/>
      <c r="K296" s="298"/>
      <c r="M296" s="18"/>
      <c r="N296" s="51"/>
      <c r="O296" s="32"/>
    </row>
    <row r="297" spans="5:15" s="21" customFormat="1" ht="15" customHeight="1">
      <c r="E297" s="323"/>
      <c r="F297" s="324"/>
      <c r="G297" s="298"/>
      <c r="H297" s="298"/>
      <c r="I297" s="325"/>
      <c r="J297" s="298"/>
      <c r="K297" s="298"/>
      <c r="M297" s="18"/>
      <c r="N297" s="51"/>
      <c r="O297" s="32"/>
    </row>
    <row r="298" spans="5:15" s="21" customFormat="1" ht="15" customHeight="1">
      <c r="E298" s="323"/>
      <c r="F298" s="324"/>
      <c r="G298" s="298"/>
      <c r="H298" s="298"/>
      <c r="I298" s="325"/>
      <c r="J298" s="298"/>
      <c r="K298" s="298"/>
      <c r="M298" s="18"/>
      <c r="N298" s="51"/>
      <c r="O298" s="32"/>
    </row>
    <row r="299" spans="5:15" s="21" customFormat="1" ht="15" customHeight="1">
      <c r="E299" s="323"/>
      <c r="F299" s="324"/>
      <c r="G299" s="298"/>
      <c r="H299" s="298"/>
      <c r="I299" s="325"/>
      <c r="J299" s="298"/>
      <c r="K299" s="298"/>
      <c r="M299" s="18"/>
      <c r="N299" s="51"/>
      <c r="O299" s="32"/>
    </row>
    <row r="300" spans="5:15" s="21" customFormat="1" ht="15" customHeight="1">
      <c r="E300" s="323"/>
      <c r="F300" s="324"/>
      <c r="G300" s="298"/>
      <c r="H300" s="298"/>
      <c r="I300" s="325"/>
      <c r="J300" s="298"/>
      <c r="K300" s="298"/>
      <c r="M300" s="18"/>
      <c r="N300" s="51"/>
      <c r="O300" s="32"/>
    </row>
    <row r="301" spans="5:15" s="21" customFormat="1" ht="15" customHeight="1">
      <c r="E301" s="323"/>
      <c r="F301" s="324"/>
      <c r="G301" s="298"/>
      <c r="H301" s="298"/>
      <c r="I301" s="325"/>
      <c r="J301" s="298"/>
      <c r="K301" s="298"/>
      <c r="M301" s="18"/>
      <c r="N301" s="51"/>
      <c r="O301" s="32"/>
    </row>
    <row r="302" spans="5:15" s="21" customFormat="1" ht="15" customHeight="1">
      <c r="E302" s="323"/>
      <c r="F302" s="324"/>
      <c r="G302" s="298"/>
      <c r="H302" s="298"/>
      <c r="I302" s="325"/>
      <c r="J302" s="298"/>
      <c r="K302" s="298"/>
      <c r="M302" s="18"/>
      <c r="N302" s="51"/>
      <c r="O302" s="32"/>
    </row>
    <row r="303" spans="5:15" s="21" customFormat="1" ht="15" customHeight="1">
      <c r="E303" s="323"/>
      <c r="F303" s="324"/>
      <c r="G303" s="298"/>
      <c r="H303" s="298"/>
      <c r="I303" s="325"/>
      <c r="J303" s="298"/>
      <c r="K303" s="298"/>
      <c r="M303" s="18"/>
      <c r="N303" s="51"/>
      <c r="O303" s="32"/>
    </row>
    <row r="304" spans="5:15" s="21" customFormat="1" ht="15" customHeight="1">
      <c r="E304" s="323"/>
      <c r="F304" s="324"/>
      <c r="G304" s="298"/>
      <c r="H304" s="298"/>
      <c r="I304" s="325"/>
      <c r="J304" s="298"/>
      <c r="K304" s="298"/>
      <c r="M304" s="18"/>
      <c r="N304" s="51"/>
      <c r="O304" s="32"/>
    </row>
    <row r="305" spans="5:15" s="21" customFormat="1" ht="15" customHeight="1">
      <c r="E305" s="323"/>
      <c r="F305" s="324"/>
      <c r="G305" s="298"/>
      <c r="H305" s="298"/>
      <c r="I305" s="325"/>
      <c r="J305" s="298"/>
      <c r="K305" s="298"/>
      <c r="M305" s="18"/>
      <c r="N305" s="51"/>
      <c r="O305" s="32"/>
    </row>
    <row r="306" spans="5:15" s="21" customFormat="1" ht="15" customHeight="1">
      <c r="E306" s="323"/>
      <c r="F306" s="324"/>
      <c r="G306" s="298"/>
      <c r="H306" s="298"/>
      <c r="I306" s="325"/>
      <c r="J306" s="298"/>
      <c r="K306" s="298"/>
      <c r="M306" s="18"/>
      <c r="N306" s="51"/>
      <c r="O306" s="32"/>
    </row>
    <row r="307" spans="5:15" s="21" customFormat="1" ht="15" customHeight="1">
      <c r="E307" s="323"/>
      <c r="F307" s="324"/>
      <c r="G307" s="298"/>
      <c r="H307" s="298"/>
      <c r="I307" s="325"/>
      <c r="J307" s="298"/>
      <c r="K307" s="298"/>
      <c r="M307" s="18"/>
      <c r="N307" s="51"/>
      <c r="O307" s="32"/>
    </row>
    <row r="308" spans="5:15" s="21" customFormat="1" ht="15" customHeight="1">
      <c r="E308" s="323"/>
      <c r="F308" s="324"/>
      <c r="G308" s="298"/>
      <c r="H308" s="298"/>
      <c r="I308" s="325"/>
      <c r="J308" s="298"/>
      <c r="K308" s="298"/>
      <c r="M308" s="18"/>
      <c r="N308" s="51"/>
      <c r="O308" s="32"/>
    </row>
    <row r="309" spans="5:15" s="21" customFormat="1" ht="15" customHeight="1">
      <c r="E309" s="323"/>
      <c r="F309" s="324"/>
      <c r="G309" s="298"/>
      <c r="H309" s="298"/>
      <c r="I309" s="325"/>
      <c r="J309" s="298"/>
      <c r="K309" s="298"/>
      <c r="M309" s="18"/>
      <c r="N309" s="51"/>
      <c r="O309" s="32"/>
    </row>
    <row r="310" spans="5:15" s="21" customFormat="1" ht="15" customHeight="1">
      <c r="E310" s="323"/>
      <c r="F310" s="324"/>
      <c r="G310" s="298"/>
      <c r="H310" s="298"/>
      <c r="I310" s="325"/>
      <c r="J310" s="298"/>
      <c r="K310" s="298"/>
      <c r="M310" s="18"/>
      <c r="N310" s="51"/>
      <c r="O310" s="32"/>
    </row>
    <row r="311" spans="5:15" s="21" customFormat="1" ht="15" customHeight="1">
      <c r="E311" s="323"/>
      <c r="F311" s="324"/>
      <c r="G311" s="298"/>
      <c r="H311" s="298"/>
      <c r="I311" s="325"/>
      <c r="J311" s="298"/>
      <c r="K311" s="298"/>
      <c r="M311" s="18"/>
      <c r="N311" s="51"/>
      <c r="O311" s="32"/>
    </row>
    <row r="312" spans="5:15" s="21" customFormat="1" ht="15" customHeight="1">
      <c r="E312" s="323"/>
      <c r="F312" s="324"/>
      <c r="G312" s="298"/>
      <c r="H312" s="298"/>
      <c r="I312" s="325"/>
      <c r="J312" s="298"/>
      <c r="K312" s="298"/>
      <c r="M312" s="18"/>
      <c r="N312" s="51"/>
      <c r="O312" s="32"/>
    </row>
    <row r="313" spans="5:15" s="21" customFormat="1" ht="15" customHeight="1">
      <c r="E313" s="323"/>
      <c r="F313" s="324"/>
      <c r="G313" s="298"/>
      <c r="H313" s="298"/>
      <c r="I313" s="325"/>
      <c r="J313" s="298"/>
      <c r="K313" s="298"/>
      <c r="M313" s="18"/>
      <c r="N313" s="51"/>
      <c r="O313" s="32"/>
    </row>
    <row r="314" spans="5:15" s="21" customFormat="1" ht="15" customHeight="1">
      <c r="E314" s="323"/>
      <c r="F314" s="324"/>
      <c r="G314" s="298"/>
      <c r="H314" s="298"/>
      <c r="I314" s="325"/>
      <c r="J314" s="298"/>
      <c r="K314" s="298"/>
      <c r="M314" s="18"/>
      <c r="N314" s="51"/>
      <c r="O314" s="32"/>
    </row>
    <row r="315" spans="5:15" s="21" customFormat="1" ht="15" customHeight="1">
      <c r="E315" s="323"/>
      <c r="F315" s="324"/>
      <c r="G315" s="298"/>
      <c r="H315" s="298"/>
      <c r="I315" s="325"/>
      <c r="J315" s="298"/>
      <c r="K315" s="298"/>
      <c r="M315" s="18"/>
      <c r="N315" s="51"/>
      <c r="O315" s="32"/>
    </row>
    <row r="316" spans="5:15" s="21" customFormat="1" ht="15" customHeight="1">
      <c r="E316" s="323"/>
      <c r="F316" s="324"/>
      <c r="G316" s="298"/>
      <c r="H316" s="298"/>
      <c r="I316" s="325"/>
      <c r="J316" s="298"/>
      <c r="K316" s="298"/>
      <c r="M316" s="18"/>
      <c r="N316" s="51"/>
      <c r="O316" s="32"/>
    </row>
    <row r="317" spans="5:15" s="21" customFormat="1" ht="15" customHeight="1">
      <c r="E317" s="323"/>
      <c r="F317" s="324"/>
      <c r="G317" s="298"/>
      <c r="H317" s="298"/>
      <c r="I317" s="325"/>
      <c r="J317" s="298"/>
      <c r="K317" s="298"/>
      <c r="M317" s="18"/>
      <c r="N317" s="51"/>
      <c r="O317" s="32"/>
    </row>
    <row r="318" spans="5:15" s="21" customFormat="1" ht="15" customHeight="1">
      <c r="E318" s="323"/>
      <c r="F318" s="324"/>
      <c r="G318" s="298"/>
      <c r="H318" s="298"/>
      <c r="I318" s="325"/>
      <c r="J318" s="298"/>
      <c r="K318" s="298"/>
      <c r="M318" s="18"/>
      <c r="N318" s="51"/>
      <c r="O318" s="32"/>
    </row>
    <row r="319" spans="5:15" s="21" customFormat="1" ht="15" customHeight="1">
      <c r="E319" s="323"/>
      <c r="F319" s="324"/>
      <c r="G319" s="298"/>
      <c r="H319" s="298"/>
      <c r="I319" s="325"/>
      <c r="J319" s="298"/>
      <c r="K319" s="298"/>
      <c r="M319" s="18"/>
      <c r="N319" s="51"/>
      <c r="O319" s="32"/>
    </row>
    <row r="320" spans="5:15" s="21" customFormat="1" ht="15" customHeight="1">
      <c r="E320" s="323"/>
      <c r="F320" s="324"/>
      <c r="G320" s="298"/>
      <c r="H320" s="298"/>
      <c r="I320" s="325"/>
      <c r="J320" s="298"/>
      <c r="K320" s="298"/>
      <c r="M320" s="18"/>
      <c r="N320" s="51"/>
      <c r="O320" s="32"/>
    </row>
    <row r="321" spans="5:15" s="21" customFormat="1" ht="15" customHeight="1">
      <c r="E321" s="323"/>
      <c r="F321" s="324"/>
      <c r="G321" s="298"/>
      <c r="H321" s="298"/>
      <c r="I321" s="325"/>
      <c r="J321" s="298"/>
      <c r="K321" s="298"/>
      <c r="M321" s="18"/>
      <c r="N321" s="51"/>
      <c r="O321" s="32"/>
    </row>
    <row r="322" spans="5:15" s="21" customFormat="1" ht="15" customHeight="1">
      <c r="E322" s="323"/>
      <c r="F322" s="324"/>
      <c r="G322" s="298"/>
      <c r="H322" s="298"/>
      <c r="I322" s="325"/>
      <c r="J322" s="298"/>
      <c r="K322" s="298"/>
      <c r="M322" s="18"/>
      <c r="N322" s="51"/>
      <c r="O322" s="32"/>
    </row>
    <row r="323" spans="5:15" s="21" customFormat="1" ht="15" customHeight="1">
      <c r="E323" s="323"/>
      <c r="F323" s="324"/>
      <c r="G323" s="298"/>
      <c r="H323" s="298"/>
      <c r="I323" s="325"/>
      <c r="J323" s="298"/>
      <c r="K323" s="298"/>
      <c r="M323" s="18"/>
      <c r="N323" s="51"/>
      <c r="O323" s="32"/>
    </row>
    <row r="324" spans="5:15" s="21" customFormat="1" ht="15" customHeight="1">
      <c r="E324" s="323"/>
      <c r="F324" s="324"/>
      <c r="G324" s="298"/>
      <c r="H324" s="298"/>
      <c r="I324" s="325"/>
      <c r="J324" s="298"/>
      <c r="K324" s="298"/>
      <c r="M324" s="18"/>
      <c r="N324" s="51"/>
      <c r="O324" s="32"/>
    </row>
    <row r="325" spans="5:15" s="21" customFormat="1" ht="15" customHeight="1">
      <c r="E325" s="323"/>
      <c r="F325" s="324"/>
      <c r="G325" s="298"/>
      <c r="H325" s="298"/>
      <c r="I325" s="325"/>
      <c r="J325" s="298"/>
      <c r="K325" s="298"/>
      <c r="M325" s="18"/>
      <c r="N325" s="51"/>
      <c r="O325" s="32"/>
    </row>
    <row r="326" spans="5:15" s="21" customFormat="1" ht="15" customHeight="1">
      <c r="E326" s="323"/>
      <c r="F326" s="324"/>
      <c r="G326" s="298"/>
      <c r="H326" s="298"/>
      <c r="I326" s="325"/>
      <c r="J326" s="298"/>
      <c r="K326" s="298"/>
      <c r="M326" s="18"/>
      <c r="N326" s="51"/>
      <c r="O326" s="32"/>
    </row>
    <row r="327" spans="5:15" s="21" customFormat="1" ht="15" customHeight="1">
      <c r="E327" s="323"/>
      <c r="F327" s="324"/>
      <c r="G327" s="298"/>
      <c r="H327" s="298"/>
      <c r="I327" s="325"/>
      <c r="J327" s="298"/>
      <c r="K327" s="298"/>
      <c r="M327" s="18"/>
      <c r="N327" s="51"/>
      <c r="O327" s="32"/>
    </row>
    <row r="328" spans="5:15" s="21" customFormat="1" ht="15" customHeight="1">
      <c r="E328" s="323"/>
      <c r="F328" s="324"/>
      <c r="G328" s="298"/>
      <c r="H328" s="298"/>
      <c r="I328" s="325"/>
      <c r="J328" s="298"/>
      <c r="K328" s="298"/>
      <c r="M328" s="18"/>
      <c r="N328" s="51"/>
      <c r="O328" s="32"/>
    </row>
    <row r="329" spans="5:15" s="21" customFormat="1" ht="15" customHeight="1">
      <c r="E329" s="323"/>
      <c r="F329" s="324"/>
      <c r="G329" s="298"/>
      <c r="H329" s="298"/>
      <c r="I329" s="325"/>
      <c r="J329" s="298"/>
      <c r="K329" s="298"/>
      <c r="M329" s="18"/>
      <c r="N329" s="51"/>
      <c r="O329" s="32"/>
    </row>
    <row r="330" spans="5:15" s="21" customFormat="1" ht="15" customHeight="1">
      <c r="E330" s="323"/>
      <c r="F330" s="324"/>
      <c r="G330" s="298"/>
      <c r="H330" s="298"/>
      <c r="I330" s="325"/>
      <c r="J330" s="298"/>
      <c r="K330" s="298"/>
      <c r="M330" s="18"/>
      <c r="N330" s="51"/>
      <c r="O330" s="32"/>
    </row>
    <row r="331" spans="5:15" s="21" customFormat="1" ht="15" customHeight="1">
      <c r="E331" s="323"/>
      <c r="F331" s="324"/>
      <c r="G331" s="298"/>
      <c r="H331" s="298"/>
      <c r="I331" s="325"/>
      <c r="J331" s="298"/>
      <c r="K331" s="298"/>
      <c r="M331" s="18"/>
      <c r="N331" s="51"/>
      <c r="O331" s="32"/>
    </row>
    <row r="332" spans="5:15" s="21" customFormat="1" ht="15" customHeight="1">
      <c r="E332" s="323"/>
      <c r="F332" s="324"/>
      <c r="G332" s="298"/>
      <c r="H332" s="298"/>
      <c r="I332" s="325"/>
      <c r="J332" s="298"/>
      <c r="K332" s="298"/>
      <c r="M332" s="18"/>
      <c r="N332" s="51"/>
      <c r="O332" s="32"/>
    </row>
    <row r="333" spans="5:15" s="21" customFormat="1" ht="15" customHeight="1">
      <c r="E333" s="323"/>
      <c r="F333" s="324"/>
      <c r="G333" s="298"/>
      <c r="H333" s="298"/>
      <c r="I333" s="325"/>
      <c r="J333" s="298"/>
      <c r="K333" s="298"/>
      <c r="M333" s="18"/>
      <c r="N333" s="51"/>
      <c r="O333" s="32"/>
    </row>
    <row r="334" spans="5:15" s="21" customFormat="1" ht="15" customHeight="1">
      <c r="E334" s="323"/>
      <c r="F334" s="324"/>
      <c r="G334" s="298"/>
      <c r="H334" s="298"/>
      <c r="I334" s="325"/>
      <c r="J334" s="298"/>
      <c r="K334" s="298"/>
      <c r="M334" s="18"/>
      <c r="N334" s="51"/>
      <c r="O334" s="32"/>
    </row>
    <row r="335" spans="5:15" s="21" customFormat="1" ht="15" customHeight="1">
      <c r="E335" s="323"/>
      <c r="F335" s="324"/>
      <c r="G335" s="298"/>
      <c r="H335" s="298"/>
      <c r="I335" s="325"/>
      <c r="J335" s="298"/>
      <c r="K335" s="298"/>
      <c r="M335" s="18"/>
      <c r="N335" s="51"/>
      <c r="O335" s="32"/>
    </row>
    <row r="336" spans="5:15" s="21" customFormat="1" ht="15" customHeight="1">
      <c r="E336" s="323"/>
      <c r="F336" s="324"/>
      <c r="G336" s="298"/>
      <c r="H336" s="298"/>
      <c r="I336" s="325"/>
      <c r="J336" s="298"/>
      <c r="K336" s="298"/>
      <c r="M336" s="18"/>
      <c r="N336" s="51"/>
      <c r="O336" s="32"/>
    </row>
    <row r="337" spans="5:15" s="21" customFormat="1" ht="15" customHeight="1">
      <c r="E337" s="323"/>
      <c r="F337" s="324"/>
      <c r="G337" s="298"/>
      <c r="H337" s="298"/>
      <c r="I337" s="325"/>
      <c r="J337" s="298"/>
      <c r="K337" s="298"/>
      <c r="M337" s="18"/>
      <c r="N337" s="51"/>
      <c r="O337" s="32"/>
    </row>
    <row r="338" spans="5:15" s="21" customFormat="1" ht="15" customHeight="1">
      <c r="E338" s="323"/>
      <c r="F338" s="324"/>
      <c r="G338" s="298"/>
      <c r="H338" s="298"/>
      <c r="I338" s="325"/>
      <c r="J338" s="298"/>
      <c r="K338" s="298"/>
      <c r="M338" s="18"/>
      <c r="N338" s="51"/>
      <c r="O338" s="32"/>
    </row>
    <row r="339" spans="5:15" s="21" customFormat="1" ht="15" customHeight="1">
      <c r="E339" s="323"/>
      <c r="F339" s="324"/>
      <c r="G339" s="298"/>
      <c r="H339" s="298"/>
      <c r="I339" s="325"/>
      <c r="J339" s="298"/>
      <c r="K339" s="298"/>
      <c r="M339" s="18"/>
      <c r="N339" s="51"/>
      <c r="O339" s="32"/>
    </row>
    <row r="340" spans="5:15" s="21" customFormat="1" ht="15" customHeight="1">
      <c r="E340" s="323"/>
      <c r="F340" s="324"/>
      <c r="G340" s="298"/>
      <c r="H340" s="298"/>
      <c r="I340" s="325"/>
      <c r="J340" s="298"/>
      <c r="K340" s="298"/>
      <c r="M340" s="18"/>
      <c r="N340" s="51"/>
      <c r="O340" s="32"/>
    </row>
    <row r="341" spans="5:15" s="21" customFormat="1" ht="15" customHeight="1">
      <c r="E341" s="323"/>
      <c r="F341" s="324"/>
      <c r="G341" s="298"/>
      <c r="H341" s="298"/>
      <c r="I341" s="325"/>
      <c r="J341" s="298"/>
      <c r="K341" s="298"/>
      <c r="M341" s="18"/>
      <c r="N341" s="51"/>
      <c r="O341" s="32"/>
    </row>
    <row r="342" spans="5:15" s="21" customFormat="1" ht="15" customHeight="1">
      <c r="E342" s="323"/>
      <c r="F342" s="324"/>
      <c r="G342" s="298"/>
      <c r="H342" s="298"/>
      <c r="I342" s="325"/>
      <c r="J342" s="298"/>
      <c r="K342" s="298"/>
      <c r="M342" s="18"/>
      <c r="N342" s="51"/>
      <c r="O342" s="32"/>
    </row>
    <row r="343" spans="5:15" s="21" customFormat="1" ht="15" customHeight="1">
      <c r="E343" s="323"/>
      <c r="F343" s="324"/>
      <c r="G343" s="298"/>
      <c r="H343" s="298"/>
      <c r="I343" s="325"/>
      <c r="J343" s="298"/>
      <c r="K343" s="298"/>
      <c r="M343" s="18"/>
      <c r="N343" s="51"/>
      <c r="O343" s="32"/>
    </row>
    <row r="344" spans="5:15" s="21" customFormat="1" ht="15" customHeight="1">
      <c r="E344" s="323"/>
      <c r="F344" s="324"/>
      <c r="G344" s="298"/>
      <c r="H344" s="298"/>
      <c r="I344" s="325"/>
      <c r="J344" s="298"/>
      <c r="K344" s="298"/>
      <c r="M344" s="18"/>
      <c r="N344" s="51"/>
      <c r="O344" s="32"/>
    </row>
    <row r="345" spans="5:15" s="21" customFormat="1" ht="15" customHeight="1">
      <c r="E345" s="323"/>
      <c r="F345" s="324"/>
      <c r="G345" s="298"/>
      <c r="H345" s="298"/>
      <c r="I345" s="325"/>
      <c r="J345" s="298"/>
      <c r="K345" s="298"/>
      <c r="M345" s="18"/>
      <c r="N345" s="51"/>
      <c r="O345" s="32"/>
    </row>
    <row r="346" spans="5:15" s="21" customFormat="1" ht="15" customHeight="1">
      <c r="E346" s="323"/>
      <c r="F346" s="324"/>
      <c r="G346" s="298"/>
      <c r="H346" s="298"/>
      <c r="I346" s="325"/>
      <c r="J346" s="298"/>
      <c r="K346" s="298"/>
      <c r="M346" s="18"/>
      <c r="N346" s="51"/>
      <c r="O346" s="32"/>
    </row>
    <row r="347" spans="5:15" s="21" customFormat="1" ht="15" customHeight="1">
      <c r="E347" s="323"/>
      <c r="F347" s="324"/>
      <c r="G347" s="298"/>
      <c r="H347" s="298"/>
      <c r="I347" s="325"/>
      <c r="J347" s="298"/>
      <c r="K347" s="298"/>
      <c r="M347" s="18"/>
      <c r="N347" s="51"/>
      <c r="O347" s="32"/>
    </row>
    <row r="348" spans="5:15" s="21" customFormat="1" ht="15" customHeight="1">
      <c r="E348" s="323"/>
      <c r="F348" s="324"/>
      <c r="G348" s="298"/>
      <c r="H348" s="298"/>
      <c r="I348" s="325"/>
      <c r="J348" s="298"/>
      <c r="K348" s="298"/>
      <c r="M348" s="18"/>
      <c r="N348" s="51"/>
      <c r="O348" s="32"/>
    </row>
    <row r="349" spans="5:15" s="21" customFormat="1" ht="15" customHeight="1">
      <c r="E349" s="323"/>
      <c r="F349" s="324"/>
      <c r="G349" s="298"/>
      <c r="H349" s="298"/>
      <c r="I349" s="325"/>
      <c r="J349" s="298"/>
      <c r="K349" s="298"/>
      <c r="M349" s="18"/>
      <c r="N349" s="51"/>
      <c r="O349" s="32"/>
    </row>
    <row r="350" spans="5:15" s="21" customFormat="1" ht="15" customHeight="1">
      <c r="E350" s="323"/>
      <c r="F350" s="324"/>
      <c r="G350" s="298"/>
      <c r="H350" s="298"/>
      <c r="I350" s="325"/>
      <c r="J350" s="298"/>
      <c r="K350" s="298"/>
      <c r="M350" s="18"/>
      <c r="N350" s="51"/>
      <c r="O350" s="32"/>
    </row>
    <row r="351" spans="5:15" s="21" customFormat="1" ht="15" customHeight="1">
      <c r="E351" s="323"/>
      <c r="F351" s="324"/>
      <c r="G351" s="298"/>
      <c r="H351" s="298"/>
      <c r="I351" s="325"/>
      <c r="J351" s="298"/>
      <c r="K351" s="298"/>
      <c r="M351" s="18"/>
      <c r="N351" s="51"/>
      <c r="O351" s="32"/>
    </row>
    <row r="352" spans="5:15" s="21" customFormat="1" ht="15" customHeight="1">
      <c r="E352" s="323"/>
      <c r="F352" s="324"/>
      <c r="G352" s="298"/>
      <c r="H352" s="298"/>
      <c r="I352" s="325"/>
      <c r="J352" s="298"/>
      <c r="K352" s="298"/>
      <c r="M352" s="18"/>
      <c r="N352" s="51"/>
      <c r="O352" s="32"/>
    </row>
    <row r="353" spans="5:15" s="21" customFormat="1" ht="15" customHeight="1">
      <c r="E353" s="323"/>
      <c r="F353" s="324"/>
      <c r="G353" s="298"/>
      <c r="H353" s="298"/>
      <c r="I353" s="325"/>
      <c r="J353" s="298"/>
      <c r="K353" s="298"/>
      <c r="M353" s="18"/>
      <c r="N353" s="51"/>
      <c r="O353" s="32"/>
    </row>
    <row r="354" spans="5:15" s="21" customFormat="1" ht="15" customHeight="1">
      <c r="E354" s="323"/>
      <c r="F354" s="324"/>
      <c r="G354" s="298"/>
      <c r="H354" s="298"/>
      <c r="I354" s="325"/>
      <c r="J354" s="298"/>
      <c r="K354" s="298"/>
      <c r="M354" s="18"/>
      <c r="N354" s="51"/>
      <c r="O354" s="32"/>
    </row>
    <row r="355" spans="5:15" s="21" customFormat="1" ht="15" customHeight="1">
      <c r="E355" s="323"/>
      <c r="F355" s="324"/>
      <c r="G355" s="298"/>
      <c r="H355" s="298"/>
      <c r="I355" s="325"/>
      <c r="J355" s="298"/>
      <c r="K355" s="298"/>
      <c r="M355" s="18"/>
      <c r="N355" s="51"/>
      <c r="O355" s="32"/>
    </row>
    <row r="356" spans="5:15" s="21" customFormat="1" ht="15" customHeight="1">
      <c r="E356" s="323"/>
      <c r="F356" s="324"/>
      <c r="G356" s="298"/>
      <c r="H356" s="298"/>
      <c r="I356" s="325"/>
      <c r="J356" s="298"/>
      <c r="K356" s="298"/>
      <c r="M356" s="18"/>
      <c r="N356" s="51"/>
      <c r="O356" s="32"/>
    </row>
    <row r="357" spans="5:15" s="21" customFormat="1" ht="15" customHeight="1">
      <c r="E357" s="323"/>
      <c r="F357" s="324"/>
      <c r="G357" s="298"/>
      <c r="H357" s="298"/>
      <c r="I357" s="325"/>
      <c r="J357" s="298"/>
      <c r="K357" s="298"/>
      <c r="M357" s="18"/>
      <c r="N357" s="51"/>
      <c r="O357" s="32"/>
    </row>
    <row r="358" spans="5:15" s="21" customFormat="1" ht="15" customHeight="1">
      <c r="E358" s="323"/>
      <c r="F358" s="324"/>
      <c r="G358" s="298"/>
      <c r="H358" s="298"/>
      <c r="I358" s="325"/>
      <c r="J358" s="298"/>
      <c r="K358" s="298"/>
      <c r="M358" s="18"/>
      <c r="N358" s="51"/>
      <c r="O358" s="32"/>
    </row>
    <row r="359" spans="5:15" s="21" customFormat="1" ht="15" customHeight="1">
      <c r="E359" s="323"/>
      <c r="F359" s="324"/>
      <c r="G359" s="298"/>
      <c r="H359" s="298"/>
      <c r="I359" s="325"/>
      <c r="J359" s="298"/>
      <c r="K359" s="298"/>
      <c r="M359" s="18"/>
      <c r="N359" s="51"/>
      <c r="O359" s="32"/>
    </row>
    <row r="360" spans="5:15" s="21" customFormat="1" ht="15" customHeight="1">
      <c r="E360" s="323"/>
      <c r="F360" s="324"/>
      <c r="G360" s="298"/>
      <c r="H360" s="298"/>
      <c r="I360" s="325"/>
      <c r="J360" s="298"/>
      <c r="K360" s="298"/>
      <c r="M360" s="18"/>
      <c r="N360" s="51"/>
      <c r="O360" s="32"/>
    </row>
    <row r="361" spans="5:15" s="21" customFormat="1" ht="15" customHeight="1">
      <c r="E361" s="323"/>
      <c r="F361" s="324"/>
      <c r="G361" s="298"/>
      <c r="H361" s="298"/>
      <c r="I361" s="325"/>
      <c r="J361" s="298"/>
      <c r="K361" s="298"/>
      <c r="M361" s="18"/>
      <c r="N361" s="51"/>
      <c r="O361" s="32"/>
    </row>
    <row r="362" spans="5:15" s="21" customFormat="1" ht="15" customHeight="1">
      <c r="E362" s="323"/>
      <c r="F362" s="324"/>
      <c r="G362" s="298"/>
      <c r="H362" s="298"/>
      <c r="I362" s="325"/>
      <c r="J362" s="298"/>
      <c r="K362" s="298"/>
      <c r="M362" s="18"/>
      <c r="N362" s="51"/>
      <c r="O362" s="32"/>
    </row>
    <row r="363" spans="5:15" s="21" customFormat="1" ht="15" customHeight="1">
      <c r="E363" s="323"/>
      <c r="F363" s="324"/>
      <c r="G363" s="298"/>
      <c r="H363" s="298"/>
      <c r="I363" s="325"/>
      <c r="J363" s="298"/>
      <c r="K363" s="298"/>
      <c r="M363" s="18"/>
      <c r="N363" s="51"/>
      <c r="O363" s="32"/>
    </row>
    <row r="364" spans="5:15" s="21" customFormat="1" ht="15" customHeight="1">
      <c r="E364" s="323"/>
      <c r="F364" s="324"/>
      <c r="G364" s="298"/>
      <c r="H364" s="298"/>
      <c r="I364" s="325"/>
      <c r="J364" s="298"/>
      <c r="K364" s="298"/>
      <c r="M364" s="18"/>
      <c r="N364" s="51"/>
      <c r="O364" s="32"/>
    </row>
    <row r="365" spans="5:15" s="21" customFormat="1" ht="15" customHeight="1">
      <c r="E365" s="323"/>
      <c r="F365" s="324"/>
      <c r="G365" s="298"/>
      <c r="H365" s="298"/>
      <c r="I365" s="325"/>
      <c r="J365" s="298"/>
      <c r="K365" s="298"/>
      <c r="M365" s="18"/>
      <c r="N365" s="51"/>
      <c r="O365" s="32"/>
    </row>
    <row r="366" spans="5:15" s="21" customFormat="1" ht="15" customHeight="1">
      <c r="E366" s="323"/>
      <c r="F366" s="324"/>
      <c r="G366" s="298"/>
      <c r="H366" s="298"/>
      <c r="I366" s="325"/>
      <c r="J366" s="298"/>
      <c r="K366" s="298"/>
      <c r="M366" s="18"/>
      <c r="N366" s="51"/>
      <c r="O366" s="32"/>
    </row>
    <row r="367" spans="5:15" s="21" customFormat="1" ht="15" customHeight="1">
      <c r="E367" s="323"/>
      <c r="F367" s="324"/>
      <c r="G367" s="298"/>
      <c r="H367" s="298"/>
      <c r="I367" s="325"/>
      <c r="J367" s="298"/>
      <c r="K367" s="298"/>
      <c r="M367" s="18"/>
      <c r="N367" s="51"/>
      <c r="O367" s="32"/>
    </row>
    <row r="368" spans="5:15" s="21" customFormat="1" ht="15" customHeight="1">
      <c r="E368" s="323"/>
      <c r="F368" s="324"/>
      <c r="G368" s="298"/>
      <c r="H368" s="298"/>
      <c r="I368" s="325"/>
      <c r="J368" s="298"/>
      <c r="K368" s="298"/>
      <c r="M368" s="18"/>
      <c r="N368" s="51"/>
      <c r="O368" s="32"/>
    </row>
    <row r="369" spans="5:15" s="21" customFormat="1" ht="15" customHeight="1">
      <c r="E369" s="323"/>
      <c r="F369" s="324"/>
      <c r="G369" s="298"/>
      <c r="H369" s="298"/>
      <c r="I369" s="325"/>
      <c r="J369" s="298"/>
      <c r="K369" s="298"/>
      <c r="M369" s="18"/>
      <c r="N369" s="51"/>
      <c r="O369" s="32"/>
    </row>
    <row r="370" spans="5:15" s="21" customFormat="1" ht="15" customHeight="1">
      <c r="E370" s="323"/>
      <c r="F370" s="324"/>
      <c r="G370" s="298"/>
      <c r="H370" s="298"/>
      <c r="I370" s="325"/>
      <c r="J370" s="298"/>
      <c r="K370" s="298"/>
      <c r="M370" s="18"/>
      <c r="N370" s="51"/>
      <c r="O370" s="32"/>
    </row>
    <row r="371" spans="5:15" s="21" customFormat="1" ht="15" customHeight="1">
      <c r="E371" s="323"/>
      <c r="F371" s="324"/>
      <c r="G371" s="298"/>
      <c r="H371" s="298"/>
      <c r="I371" s="325"/>
      <c r="J371" s="298"/>
      <c r="K371" s="298"/>
      <c r="M371" s="18"/>
      <c r="N371" s="51"/>
      <c r="O371" s="32"/>
    </row>
    <row r="372" spans="5:15" s="21" customFormat="1" ht="15" customHeight="1">
      <c r="E372" s="323"/>
      <c r="F372" s="324"/>
      <c r="G372" s="298"/>
      <c r="H372" s="298"/>
      <c r="I372" s="325"/>
      <c r="J372" s="298"/>
      <c r="K372" s="298"/>
      <c r="M372" s="18"/>
      <c r="N372" s="51"/>
      <c r="O372" s="32"/>
    </row>
    <row r="373" spans="5:15" s="21" customFormat="1" ht="15" customHeight="1">
      <c r="E373" s="323"/>
      <c r="F373" s="324"/>
      <c r="G373" s="298"/>
      <c r="H373" s="298"/>
      <c r="I373" s="325"/>
      <c r="J373" s="298"/>
      <c r="K373" s="298"/>
      <c r="M373" s="18"/>
      <c r="N373" s="51"/>
      <c r="O373" s="32"/>
    </row>
    <row r="374" spans="5:15" s="21" customFormat="1" ht="15" customHeight="1">
      <c r="E374" s="323"/>
      <c r="F374" s="324"/>
      <c r="G374" s="298"/>
      <c r="H374" s="298"/>
      <c r="I374" s="325"/>
      <c r="J374" s="298"/>
      <c r="K374" s="298"/>
      <c r="M374" s="18"/>
      <c r="N374" s="51"/>
      <c r="O374" s="32"/>
    </row>
    <row r="375" spans="5:15" s="21" customFormat="1" ht="15" customHeight="1">
      <c r="E375" s="323"/>
      <c r="F375" s="324"/>
      <c r="G375" s="298"/>
      <c r="H375" s="298"/>
      <c r="I375" s="325"/>
      <c r="J375" s="298"/>
      <c r="K375" s="298"/>
      <c r="M375" s="18"/>
      <c r="N375" s="51"/>
      <c r="O375" s="32"/>
    </row>
    <row r="376" spans="5:15" s="21" customFormat="1" ht="15" customHeight="1">
      <c r="E376" s="323"/>
      <c r="F376" s="324"/>
      <c r="G376" s="298"/>
      <c r="H376" s="298"/>
      <c r="I376" s="325"/>
      <c r="J376" s="298"/>
      <c r="K376" s="298"/>
      <c r="M376" s="18"/>
      <c r="N376" s="51"/>
      <c r="O376" s="32"/>
    </row>
    <row r="377" spans="5:15" s="21" customFormat="1" ht="15" customHeight="1">
      <c r="E377" s="323"/>
      <c r="F377" s="324"/>
      <c r="G377" s="298"/>
      <c r="H377" s="298"/>
      <c r="I377" s="325"/>
      <c r="J377" s="298"/>
      <c r="K377" s="298"/>
      <c r="M377" s="18"/>
      <c r="N377" s="51"/>
      <c r="O377" s="32"/>
    </row>
    <row r="378" spans="5:15" s="21" customFormat="1" ht="15" customHeight="1">
      <c r="E378" s="323"/>
      <c r="F378" s="324"/>
      <c r="G378" s="298"/>
      <c r="H378" s="298"/>
      <c r="I378" s="325"/>
      <c r="J378" s="298"/>
      <c r="K378" s="298"/>
      <c r="M378" s="18"/>
      <c r="N378" s="51"/>
      <c r="O378" s="32"/>
    </row>
    <row r="379" spans="5:15" s="21" customFormat="1" ht="15" customHeight="1">
      <c r="E379" s="323"/>
      <c r="F379" s="324"/>
      <c r="G379" s="298"/>
      <c r="H379" s="298"/>
      <c r="I379" s="325"/>
      <c r="J379" s="298"/>
      <c r="K379" s="298"/>
      <c r="M379" s="18"/>
      <c r="N379" s="51"/>
      <c r="O379" s="32"/>
    </row>
    <row r="380" spans="5:15" s="21" customFormat="1" ht="15" customHeight="1">
      <c r="E380" s="323"/>
      <c r="F380" s="324"/>
      <c r="G380" s="298"/>
      <c r="H380" s="298"/>
      <c r="I380" s="325"/>
      <c r="J380" s="298"/>
      <c r="K380" s="298"/>
      <c r="M380" s="18"/>
      <c r="N380" s="51"/>
      <c r="O380" s="32"/>
    </row>
    <row r="381" spans="5:15" s="21" customFormat="1" ht="15" customHeight="1">
      <c r="E381" s="323"/>
      <c r="F381" s="324"/>
      <c r="G381" s="298"/>
      <c r="H381" s="298"/>
      <c r="I381" s="325"/>
      <c r="J381" s="298"/>
      <c r="K381" s="298"/>
      <c r="M381" s="18"/>
      <c r="N381" s="51"/>
      <c r="O381" s="32"/>
    </row>
    <row r="382" spans="5:15" s="21" customFormat="1" ht="15" customHeight="1">
      <c r="E382" s="323"/>
      <c r="F382" s="324"/>
      <c r="G382" s="298"/>
      <c r="H382" s="298"/>
      <c r="I382" s="325"/>
      <c r="J382" s="298"/>
      <c r="K382" s="298"/>
      <c r="M382" s="18"/>
      <c r="N382" s="51"/>
      <c r="O382" s="32"/>
    </row>
    <row r="383" spans="5:15" s="21" customFormat="1" ht="15" customHeight="1">
      <c r="E383" s="323"/>
      <c r="F383" s="324"/>
      <c r="G383" s="298"/>
      <c r="H383" s="298"/>
      <c r="I383" s="325"/>
      <c r="J383" s="298"/>
      <c r="K383" s="298"/>
      <c r="M383" s="18"/>
      <c r="N383" s="51"/>
      <c r="O383" s="32"/>
    </row>
    <row r="384" spans="5:15" s="21" customFormat="1" ht="15" customHeight="1">
      <c r="E384" s="323"/>
      <c r="F384" s="324"/>
      <c r="G384" s="298"/>
      <c r="H384" s="298"/>
      <c r="I384" s="325"/>
      <c r="J384" s="298"/>
      <c r="K384" s="298"/>
      <c r="M384" s="18"/>
      <c r="N384" s="51"/>
      <c r="O384" s="32"/>
    </row>
    <row r="385" spans="5:15" s="21" customFormat="1" ht="15" customHeight="1">
      <c r="E385" s="323"/>
      <c r="F385" s="324"/>
      <c r="G385" s="298"/>
      <c r="H385" s="298"/>
      <c r="I385" s="325"/>
      <c r="J385" s="298"/>
      <c r="K385" s="298"/>
      <c r="M385" s="18"/>
      <c r="N385" s="51"/>
      <c r="O385" s="32"/>
    </row>
    <row r="386" spans="5:15" s="21" customFormat="1" ht="15" customHeight="1">
      <c r="E386" s="323"/>
      <c r="F386" s="324"/>
      <c r="G386" s="298"/>
      <c r="H386" s="298"/>
      <c r="I386" s="325"/>
      <c r="J386" s="298"/>
      <c r="K386" s="298"/>
      <c r="M386" s="18"/>
      <c r="N386" s="51"/>
      <c r="O386" s="32"/>
    </row>
    <row r="387" spans="5:15" s="21" customFormat="1" ht="15" customHeight="1">
      <c r="E387" s="323"/>
      <c r="F387" s="324"/>
      <c r="G387" s="298"/>
      <c r="H387" s="298"/>
      <c r="I387" s="325"/>
      <c r="J387" s="298"/>
      <c r="K387" s="298"/>
      <c r="M387" s="18"/>
      <c r="N387" s="51"/>
      <c r="O387" s="32"/>
    </row>
    <row r="388" spans="5:15" s="21" customFormat="1" ht="15" customHeight="1">
      <c r="E388" s="323"/>
      <c r="F388" s="324"/>
      <c r="G388" s="298"/>
      <c r="H388" s="298"/>
      <c r="I388" s="325"/>
      <c r="J388" s="298"/>
      <c r="K388" s="298"/>
      <c r="M388" s="18"/>
      <c r="N388" s="51"/>
      <c r="O388" s="32"/>
    </row>
    <row r="389" spans="5:15" s="21" customFormat="1" ht="15" customHeight="1">
      <c r="E389" s="323"/>
      <c r="F389" s="324"/>
      <c r="G389" s="298"/>
      <c r="H389" s="298"/>
      <c r="I389" s="325"/>
      <c r="J389" s="298"/>
      <c r="K389" s="298"/>
      <c r="M389" s="18"/>
      <c r="N389" s="51"/>
      <c r="O389" s="32"/>
    </row>
    <row r="390" spans="5:15" s="21" customFormat="1" ht="15" customHeight="1">
      <c r="E390" s="323"/>
      <c r="F390" s="324"/>
      <c r="G390" s="298"/>
      <c r="H390" s="298"/>
      <c r="I390" s="325"/>
      <c r="J390" s="298"/>
      <c r="K390" s="298"/>
      <c r="M390" s="18"/>
      <c r="N390" s="51"/>
      <c r="O390" s="32"/>
    </row>
    <row r="391" spans="5:15" s="21" customFormat="1" ht="15" customHeight="1">
      <c r="E391" s="323"/>
      <c r="F391" s="324"/>
      <c r="G391" s="298"/>
      <c r="H391" s="298"/>
      <c r="I391" s="325"/>
      <c r="J391" s="298"/>
      <c r="K391" s="298"/>
      <c r="M391" s="18"/>
      <c r="N391" s="51"/>
      <c r="O391" s="32"/>
    </row>
    <row r="392" spans="5:15" s="21" customFormat="1" ht="15" customHeight="1">
      <c r="E392" s="323"/>
      <c r="F392" s="324"/>
      <c r="G392" s="298"/>
      <c r="H392" s="298"/>
      <c r="I392" s="325"/>
      <c r="J392" s="298"/>
      <c r="K392" s="298"/>
      <c r="M392" s="18"/>
      <c r="N392" s="51"/>
      <c r="O392" s="32"/>
    </row>
    <row r="393" spans="5:15" s="21" customFormat="1" ht="15" customHeight="1">
      <c r="E393" s="323"/>
      <c r="F393" s="324"/>
      <c r="G393" s="298"/>
      <c r="H393" s="298"/>
      <c r="I393" s="325"/>
      <c r="J393" s="298"/>
      <c r="K393" s="298"/>
      <c r="M393" s="18"/>
      <c r="N393" s="51"/>
      <c r="O393" s="32"/>
    </row>
    <row r="394" spans="5:15" s="21" customFormat="1" ht="15" customHeight="1">
      <c r="E394" s="323"/>
      <c r="F394" s="324"/>
      <c r="G394" s="298"/>
      <c r="H394" s="298"/>
      <c r="I394" s="325"/>
      <c r="J394" s="298"/>
      <c r="K394" s="298"/>
      <c r="M394" s="18"/>
      <c r="N394" s="51"/>
      <c r="O394" s="32"/>
    </row>
    <row r="395" spans="5:15" s="21" customFormat="1" ht="15" customHeight="1">
      <c r="E395" s="323"/>
      <c r="F395" s="324"/>
      <c r="G395" s="298"/>
      <c r="H395" s="298"/>
      <c r="I395" s="325"/>
      <c r="J395" s="298"/>
      <c r="K395" s="298"/>
      <c r="M395" s="18"/>
      <c r="N395" s="51"/>
      <c r="O395" s="32"/>
    </row>
    <row r="396" spans="5:15" s="21" customFormat="1" ht="15" customHeight="1">
      <c r="E396" s="323"/>
      <c r="F396" s="324"/>
      <c r="G396" s="298"/>
      <c r="H396" s="298"/>
      <c r="I396" s="325"/>
      <c r="J396" s="298"/>
      <c r="K396" s="298"/>
      <c r="M396" s="18"/>
      <c r="N396" s="51"/>
      <c r="O396" s="32"/>
    </row>
    <row r="397" spans="5:15" s="21" customFormat="1" ht="15" customHeight="1">
      <c r="E397" s="323"/>
      <c r="F397" s="324"/>
      <c r="G397" s="298"/>
      <c r="H397" s="298"/>
      <c r="I397" s="325"/>
      <c r="J397" s="298"/>
      <c r="K397" s="298"/>
      <c r="M397" s="18"/>
      <c r="N397" s="51"/>
      <c r="O397" s="32"/>
    </row>
    <row r="398" spans="5:15" s="21" customFormat="1" ht="15" customHeight="1">
      <c r="E398" s="323"/>
      <c r="F398" s="324"/>
      <c r="G398" s="298"/>
      <c r="H398" s="298"/>
      <c r="I398" s="325"/>
      <c r="J398" s="298"/>
      <c r="K398" s="298"/>
      <c r="M398" s="18"/>
      <c r="N398" s="51"/>
      <c r="O398" s="32"/>
    </row>
    <row r="399" spans="5:15" s="21" customFormat="1" ht="15" customHeight="1">
      <c r="E399" s="323"/>
      <c r="F399" s="324"/>
      <c r="G399" s="298"/>
      <c r="H399" s="298"/>
      <c r="I399" s="325"/>
      <c r="J399" s="298"/>
      <c r="K399" s="298"/>
      <c r="M399" s="18"/>
      <c r="N399" s="51"/>
      <c r="O399" s="32"/>
    </row>
    <row r="400" spans="5:15" s="21" customFormat="1" ht="15" customHeight="1">
      <c r="E400" s="323"/>
      <c r="F400" s="324"/>
      <c r="G400" s="298"/>
      <c r="H400" s="298"/>
      <c r="I400" s="325"/>
      <c r="J400" s="298"/>
      <c r="K400" s="298"/>
      <c r="M400" s="18"/>
      <c r="N400" s="51"/>
      <c r="O400" s="32"/>
    </row>
    <row r="401" spans="5:15" s="21" customFormat="1" ht="15" customHeight="1">
      <c r="E401" s="323"/>
      <c r="F401" s="324"/>
      <c r="G401" s="298"/>
      <c r="H401" s="298"/>
      <c r="I401" s="325"/>
      <c r="J401" s="298"/>
      <c r="K401" s="298"/>
      <c r="M401" s="18"/>
      <c r="N401" s="51"/>
      <c r="O401" s="32"/>
    </row>
    <row r="402" spans="5:15" s="21" customFormat="1" ht="15" customHeight="1">
      <c r="E402" s="323"/>
      <c r="F402" s="324"/>
      <c r="G402" s="298"/>
      <c r="H402" s="298"/>
      <c r="I402" s="325"/>
      <c r="J402" s="298"/>
      <c r="K402" s="298"/>
      <c r="M402" s="18"/>
      <c r="N402" s="51"/>
      <c r="O402" s="32"/>
    </row>
    <row r="403" spans="5:15" s="21" customFormat="1" ht="15" customHeight="1">
      <c r="E403" s="323"/>
      <c r="F403" s="324"/>
      <c r="G403" s="298"/>
      <c r="H403" s="298"/>
      <c r="I403" s="325"/>
      <c r="J403" s="298"/>
      <c r="K403" s="298"/>
      <c r="M403" s="18"/>
      <c r="N403" s="51"/>
      <c r="O403" s="32"/>
    </row>
    <row r="404" spans="5:15" s="21" customFormat="1" ht="15" customHeight="1">
      <c r="E404" s="323"/>
      <c r="F404" s="324"/>
      <c r="G404" s="298"/>
      <c r="H404" s="298"/>
      <c r="I404" s="325"/>
      <c r="J404" s="298"/>
      <c r="K404" s="298"/>
      <c r="M404" s="18"/>
      <c r="N404" s="51"/>
      <c r="O404" s="32"/>
    </row>
    <row r="405" spans="5:15" s="21" customFormat="1" ht="15" customHeight="1">
      <c r="E405" s="323"/>
      <c r="F405" s="324"/>
      <c r="G405" s="298"/>
      <c r="H405" s="298"/>
      <c r="I405" s="325"/>
      <c r="J405" s="298"/>
      <c r="K405" s="298"/>
      <c r="M405" s="18"/>
      <c r="N405" s="51"/>
      <c r="O405" s="32"/>
    </row>
    <row r="406" spans="5:15" s="21" customFormat="1" ht="15" customHeight="1">
      <c r="E406" s="323"/>
      <c r="F406" s="324"/>
      <c r="G406" s="298"/>
      <c r="H406" s="298"/>
      <c r="I406" s="325"/>
      <c r="J406" s="298"/>
      <c r="K406" s="298"/>
      <c r="M406" s="18"/>
      <c r="N406" s="51"/>
      <c r="O406" s="32"/>
    </row>
    <row r="407" spans="5:15" s="21" customFormat="1" ht="15" customHeight="1">
      <c r="E407" s="323"/>
      <c r="F407" s="324"/>
      <c r="G407" s="298"/>
      <c r="H407" s="298"/>
      <c r="I407" s="325"/>
      <c r="J407" s="298"/>
      <c r="K407" s="298"/>
      <c r="M407" s="18"/>
      <c r="N407" s="51"/>
      <c r="O407" s="32"/>
    </row>
    <row r="408" spans="5:15" s="21" customFormat="1" ht="15" customHeight="1">
      <c r="E408" s="323"/>
      <c r="F408" s="324"/>
      <c r="G408" s="298"/>
      <c r="H408" s="298"/>
      <c r="I408" s="325"/>
      <c r="J408" s="298"/>
      <c r="K408" s="298"/>
      <c r="M408" s="18"/>
      <c r="N408" s="51"/>
      <c r="O408" s="32"/>
    </row>
    <row r="409" spans="5:15" s="21" customFormat="1" ht="15" customHeight="1">
      <c r="E409" s="323"/>
      <c r="F409" s="324"/>
      <c r="G409" s="298"/>
      <c r="H409" s="298"/>
      <c r="I409" s="325"/>
      <c r="J409" s="298"/>
      <c r="K409" s="298"/>
      <c r="M409" s="18"/>
      <c r="N409" s="51"/>
      <c r="O409" s="32"/>
    </row>
    <row r="410" spans="5:15" s="21" customFormat="1" ht="15" customHeight="1">
      <c r="E410" s="323"/>
      <c r="F410" s="324"/>
      <c r="G410" s="298"/>
      <c r="H410" s="298"/>
      <c r="I410" s="325"/>
      <c r="J410" s="298"/>
      <c r="K410" s="298"/>
      <c r="M410" s="18"/>
      <c r="N410" s="51"/>
      <c r="O410" s="32"/>
    </row>
    <row r="411" spans="5:15" s="21" customFormat="1" ht="15" customHeight="1">
      <c r="E411" s="323"/>
      <c r="F411" s="324"/>
      <c r="G411" s="298"/>
      <c r="H411" s="298"/>
      <c r="I411" s="325"/>
      <c r="J411" s="298"/>
      <c r="K411" s="298"/>
      <c r="M411" s="18"/>
      <c r="N411" s="51"/>
      <c r="O411" s="32"/>
    </row>
    <row r="412" spans="5:15" s="21" customFormat="1" ht="15" customHeight="1">
      <c r="E412" s="323"/>
      <c r="F412" s="324"/>
      <c r="G412" s="298"/>
      <c r="H412" s="298"/>
      <c r="I412" s="325"/>
      <c r="J412" s="298"/>
      <c r="K412" s="298"/>
      <c r="M412" s="18"/>
      <c r="N412" s="51"/>
      <c r="O412" s="32"/>
    </row>
    <row r="413" spans="5:15" s="21" customFormat="1" ht="15" customHeight="1">
      <c r="E413" s="323"/>
      <c r="F413" s="324"/>
      <c r="G413" s="298"/>
      <c r="H413" s="298"/>
      <c r="I413" s="325"/>
      <c r="J413" s="298"/>
      <c r="K413" s="298"/>
      <c r="M413" s="18"/>
      <c r="N413" s="51"/>
      <c r="O413" s="32"/>
    </row>
    <row r="414" spans="5:15" s="21" customFormat="1" ht="15" customHeight="1">
      <c r="E414" s="323"/>
      <c r="F414" s="324"/>
      <c r="G414" s="298"/>
      <c r="H414" s="298"/>
      <c r="I414" s="325"/>
      <c r="J414" s="298"/>
      <c r="K414" s="298"/>
      <c r="M414" s="18"/>
      <c r="N414" s="51"/>
      <c r="O414" s="32"/>
    </row>
    <row r="415" spans="5:15" s="21" customFormat="1" ht="15" customHeight="1">
      <c r="E415" s="323"/>
      <c r="F415" s="324"/>
      <c r="G415" s="298"/>
      <c r="H415" s="298"/>
      <c r="I415" s="325"/>
      <c r="J415" s="298"/>
      <c r="K415" s="298"/>
      <c r="M415" s="18"/>
      <c r="N415" s="51"/>
      <c r="O415" s="32"/>
    </row>
    <row r="416" spans="5:15" s="21" customFormat="1" ht="15" customHeight="1">
      <c r="E416" s="323"/>
      <c r="F416" s="324"/>
      <c r="G416" s="298"/>
      <c r="H416" s="298"/>
      <c r="I416" s="325"/>
      <c r="J416" s="298"/>
      <c r="K416" s="298"/>
      <c r="M416" s="18"/>
      <c r="N416" s="51"/>
      <c r="O416" s="32"/>
    </row>
    <row r="417" spans="5:15" s="21" customFormat="1" ht="15" customHeight="1">
      <c r="E417" s="323"/>
      <c r="F417" s="324"/>
      <c r="G417" s="298"/>
      <c r="H417" s="298"/>
      <c r="I417" s="325"/>
      <c r="J417" s="298"/>
      <c r="K417" s="298"/>
      <c r="M417" s="18"/>
      <c r="N417" s="51"/>
      <c r="O417" s="32"/>
    </row>
    <row r="418" spans="5:15" s="21" customFormat="1" ht="15" customHeight="1">
      <c r="E418" s="323"/>
      <c r="F418" s="324"/>
      <c r="G418" s="298"/>
      <c r="H418" s="298"/>
      <c r="I418" s="325"/>
      <c r="J418" s="298"/>
      <c r="K418" s="298"/>
      <c r="M418" s="18"/>
      <c r="N418" s="51"/>
      <c r="O418" s="32"/>
    </row>
    <row r="419" spans="5:15" s="21" customFormat="1" ht="15" customHeight="1">
      <c r="E419" s="323"/>
      <c r="F419" s="324"/>
      <c r="G419" s="298"/>
      <c r="H419" s="298"/>
      <c r="I419" s="325"/>
      <c r="J419" s="298"/>
      <c r="K419" s="298"/>
      <c r="M419" s="18"/>
      <c r="N419" s="51"/>
      <c r="O419" s="32"/>
    </row>
    <row r="420" spans="5:15" s="21" customFormat="1" ht="15" customHeight="1">
      <c r="E420" s="323"/>
      <c r="F420" s="324"/>
      <c r="G420" s="298"/>
      <c r="H420" s="298"/>
      <c r="I420" s="325"/>
      <c r="J420" s="298"/>
      <c r="K420" s="298"/>
      <c r="M420" s="18"/>
      <c r="N420" s="51"/>
      <c r="O420" s="32"/>
    </row>
    <row r="421" spans="5:15" s="21" customFormat="1" ht="15" customHeight="1">
      <c r="E421" s="323"/>
      <c r="F421" s="324"/>
      <c r="G421" s="298"/>
      <c r="H421" s="298"/>
      <c r="I421" s="325"/>
      <c r="J421" s="298"/>
      <c r="K421" s="298"/>
      <c r="M421" s="18"/>
      <c r="N421" s="51"/>
      <c r="O421" s="32"/>
    </row>
    <row r="422" spans="5:15" s="21" customFormat="1" ht="15" customHeight="1">
      <c r="E422" s="323"/>
      <c r="F422" s="324"/>
      <c r="G422" s="298"/>
      <c r="H422" s="298"/>
      <c r="I422" s="325"/>
      <c r="J422" s="298"/>
      <c r="K422" s="298"/>
      <c r="M422" s="18"/>
      <c r="N422" s="51"/>
      <c r="O422" s="32"/>
    </row>
    <row r="423" spans="5:15" s="21" customFormat="1" ht="15" customHeight="1">
      <c r="E423" s="323"/>
      <c r="F423" s="324"/>
      <c r="G423" s="298"/>
      <c r="H423" s="298"/>
      <c r="I423" s="325"/>
      <c r="J423" s="298"/>
      <c r="K423" s="298"/>
      <c r="M423" s="18"/>
      <c r="N423" s="51"/>
      <c r="O423" s="32"/>
    </row>
    <row r="424" spans="5:15" s="21" customFormat="1" ht="15" customHeight="1">
      <c r="E424" s="323"/>
      <c r="F424" s="324"/>
      <c r="G424" s="298"/>
      <c r="H424" s="298"/>
      <c r="I424" s="325"/>
      <c r="J424" s="298"/>
      <c r="K424" s="298"/>
      <c r="M424" s="18"/>
      <c r="N424" s="51"/>
      <c r="O424" s="32"/>
    </row>
    <row r="425" spans="5:15" s="21" customFormat="1" ht="15" customHeight="1">
      <c r="E425" s="323"/>
      <c r="F425" s="324"/>
      <c r="G425" s="298"/>
      <c r="H425" s="298"/>
      <c r="I425" s="325"/>
      <c r="J425" s="298"/>
      <c r="K425" s="298"/>
      <c r="M425" s="18"/>
      <c r="N425" s="51"/>
      <c r="O425" s="32"/>
    </row>
    <row r="426" spans="5:15" s="21" customFormat="1" ht="15" customHeight="1">
      <c r="E426" s="323"/>
      <c r="F426" s="324"/>
      <c r="G426" s="298"/>
      <c r="H426" s="298"/>
      <c r="I426" s="325"/>
      <c r="J426" s="298"/>
      <c r="K426" s="298"/>
      <c r="M426" s="18"/>
      <c r="N426" s="51"/>
      <c r="O426" s="32"/>
    </row>
    <row r="427" spans="5:15" s="21" customFormat="1" ht="15" customHeight="1">
      <c r="E427" s="323"/>
      <c r="F427" s="324"/>
      <c r="G427" s="298"/>
      <c r="H427" s="298"/>
      <c r="I427" s="325"/>
      <c r="J427" s="298"/>
      <c r="K427" s="298"/>
      <c r="M427" s="18"/>
      <c r="N427" s="51"/>
      <c r="O427" s="32"/>
    </row>
    <row r="428" spans="5:15" s="21" customFormat="1" ht="15" customHeight="1">
      <c r="E428" s="323"/>
      <c r="F428" s="324"/>
      <c r="G428" s="298"/>
      <c r="H428" s="298"/>
      <c r="I428" s="325"/>
      <c r="J428" s="298"/>
      <c r="K428" s="298"/>
      <c r="M428" s="18"/>
      <c r="N428" s="51"/>
      <c r="O428" s="32"/>
    </row>
    <row r="429" spans="5:15" s="13" customFormat="1" ht="15" customHeight="1">
      <c r="E429" s="331"/>
      <c r="F429" s="332"/>
      <c r="G429" s="333"/>
      <c r="H429" s="333"/>
      <c r="I429" s="334"/>
      <c r="J429" s="333"/>
      <c r="K429" s="333"/>
      <c r="M429" s="60"/>
      <c r="N429" s="59"/>
      <c r="O429" s="61"/>
    </row>
    <row r="430" spans="5:15" s="13" customFormat="1" ht="15" customHeight="1">
      <c r="E430" s="331"/>
      <c r="F430" s="332"/>
      <c r="G430" s="333"/>
      <c r="H430" s="333"/>
      <c r="I430" s="334"/>
      <c r="J430" s="333"/>
      <c r="K430" s="333"/>
      <c r="M430" s="60"/>
      <c r="N430" s="59"/>
      <c r="O430" s="61"/>
    </row>
    <row r="431" spans="5:15" s="13" customFormat="1" ht="15" customHeight="1">
      <c r="E431" s="331"/>
      <c r="F431" s="332"/>
      <c r="G431" s="333"/>
      <c r="H431" s="333"/>
      <c r="I431" s="334"/>
      <c r="J431" s="333"/>
      <c r="K431" s="333"/>
      <c r="M431" s="60"/>
      <c r="N431" s="59"/>
      <c r="O431" s="61"/>
    </row>
    <row r="432" spans="5:15" s="13" customFormat="1" ht="15" customHeight="1">
      <c r="E432" s="331"/>
      <c r="F432" s="332"/>
      <c r="G432" s="333"/>
      <c r="H432" s="333"/>
      <c r="I432" s="334"/>
      <c r="J432" s="333"/>
      <c r="K432" s="333"/>
      <c r="M432" s="60"/>
      <c r="N432" s="59"/>
      <c r="O432" s="61"/>
    </row>
    <row r="433" spans="5:15" s="13" customFormat="1" ht="15" customHeight="1">
      <c r="E433" s="331"/>
      <c r="F433" s="332"/>
      <c r="G433" s="333"/>
      <c r="H433" s="333"/>
      <c r="I433" s="334"/>
      <c r="J433" s="333"/>
      <c r="K433" s="333"/>
      <c r="M433" s="60"/>
      <c r="N433" s="59"/>
      <c r="O433" s="61"/>
    </row>
    <row r="434" spans="5:15" s="13" customFormat="1" ht="15" customHeight="1">
      <c r="E434" s="331"/>
      <c r="F434" s="332"/>
      <c r="G434" s="333"/>
      <c r="H434" s="333"/>
      <c r="I434" s="334"/>
      <c r="J434" s="333"/>
      <c r="K434" s="333"/>
      <c r="M434" s="60"/>
      <c r="N434" s="59"/>
      <c r="O434" s="61"/>
    </row>
    <row r="435" spans="5:15" s="13" customFormat="1" ht="15" customHeight="1">
      <c r="E435" s="331"/>
      <c r="F435" s="332"/>
      <c r="G435" s="333"/>
      <c r="H435" s="333"/>
      <c r="I435" s="334"/>
      <c r="J435" s="333"/>
      <c r="K435" s="333"/>
      <c r="M435" s="60"/>
      <c r="N435" s="59"/>
      <c r="O435" s="61"/>
    </row>
    <row r="436" spans="5:15" s="13" customFormat="1" ht="15" customHeight="1">
      <c r="E436" s="331"/>
      <c r="F436" s="332"/>
      <c r="G436" s="333"/>
      <c r="H436" s="333"/>
      <c r="I436" s="334"/>
      <c r="J436" s="333"/>
      <c r="K436" s="333"/>
      <c r="M436" s="60"/>
      <c r="N436" s="59"/>
      <c r="O436" s="61"/>
    </row>
    <row r="437" spans="5:15" s="13" customFormat="1" ht="15" customHeight="1">
      <c r="E437" s="331"/>
      <c r="F437" s="332"/>
      <c r="G437" s="333"/>
      <c r="H437" s="333"/>
      <c r="I437" s="334"/>
      <c r="J437" s="333"/>
      <c r="K437" s="333"/>
      <c r="M437" s="60"/>
      <c r="N437" s="59"/>
      <c r="O437" s="61"/>
    </row>
    <row r="438" spans="5:15" s="13" customFormat="1" ht="15" customHeight="1">
      <c r="E438" s="331"/>
      <c r="F438" s="332"/>
      <c r="G438" s="333"/>
      <c r="H438" s="333"/>
      <c r="I438" s="334"/>
      <c r="J438" s="333"/>
      <c r="K438" s="333"/>
      <c r="M438" s="60"/>
      <c r="N438" s="59"/>
      <c r="O438" s="61"/>
    </row>
    <row r="439" spans="5:15" s="13" customFormat="1" ht="15" customHeight="1">
      <c r="E439" s="331"/>
      <c r="F439" s="332"/>
      <c r="G439" s="333"/>
      <c r="H439" s="333"/>
      <c r="I439" s="334"/>
      <c r="J439" s="333"/>
      <c r="K439" s="333"/>
      <c r="M439" s="60"/>
      <c r="N439" s="59"/>
      <c r="O439" s="61"/>
    </row>
    <row r="440" spans="5:15" s="13" customFormat="1" ht="15" customHeight="1">
      <c r="E440" s="331"/>
      <c r="F440" s="332"/>
      <c r="G440" s="333"/>
      <c r="H440" s="333"/>
      <c r="I440" s="334"/>
      <c r="J440" s="333"/>
      <c r="K440" s="333"/>
      <c r="M440" s="60"/>
      <c r="N440" s="59"/>
      <c r="O440" s="61"/>
    </row>
    <row r="441" spans="5:15" s="13" customFormat="1" ht="15" customHeight="1">
      <c r="E441" s="331"/>
      <c r="F441" s="332"/>
      <c r="G441" s="333"/>
      <c r="H441" s="333"/>
      <c r="I441" s="334"/>
      <c r="J441" s="333"/>
      <c r="K441" s="333"/>
      <c r="M441" s="60"/>
      <c r="N441" s="59"/>
      <c r="O441" s="61"/>
    </row>
    <row r="442" spans="5:15" s="13" customFormat="1" ht="15" customHeight="1">
      <c r="E442" s="331"/>
      <c r="F442" s="332"/>
      <c r="G442" s="333"/>
      <c r="H442" s="333"/>
      <c r="I442" s="334"/>
      <c r="J442" s="333"/>
      <c r="K442" s="333"/>
      <c r="M442" s="60"/>
      <c r="N442" s="59"/>
      <c r="O442" s="61"/>
    </row>
    <row r="443" spans="5:15" s="13" customFormat="1" ht="15" customHeight="1">
      <c r="E443" s="331"/>
      <c r="F443" s="332"/>
      <c r="G443" s="333"/>
      <c r="H443" s="333"/>
      <c r="I443" s="334"/>
      <c r="J443" s="333"/>
      <c r="K443" s="333"/>
      <c r="M443" s="60"/>
      <c r="N443" s="59"/>
      <c r="O443" s="61"/>
    </row>
    <row r="444" spans="5:15" s="13" customFormat="1" ht="15" customHeight="1">
      <c r="E444" s="331"/>
      <c r="F444" s="332"/>
      <c r="G444" s="333"/>
      <c r="H444" s="333"/>
      <c r="I444" s="334"/>
      <c r="J444" s="333"/>
      <c r="K444" s="333"/>
      <c r="M444" s="60"/>
      <c r="N444" s="59"/>
      <c r="O444" s="61"/>
    </row>
    <row r="445" spans="5:15" s="13" customFormat="1" ht="15" customHeight="1">
      <c r="E445" s="331"/>
      <c r="F445" s="332"/>
      <c r="G445" s="333"/>
      <c r="H445" s="333"/>
      <c r="I445" s="334"/>
      <c r="J445" s="333"/>
      <c r="K445" s="333"/>
      <c r="M445" s="60"/>
      <c r="N445" s="59"/>
      <c r="O445" s="61"/>
    </row>
    <row r="446" spans="5:15" s="13" customFormat="1" ht="15" customHeight="1">
      <c r="E446" s="331"/>
      <c r="F446" s="332"/>
      <c r="G446" s="333"/>
      <c r="H446" s="333"/>
      <c r="I446" s="334"/>
      <c r="J446" s="333"/>
      <c r="K446" s="333"/>
      <c r="M446" s="60"/>
      <c r="N446" s="59"/>
      <c r="O446" s="61"/>
    </row>
    <row r="447" spans="5:15" s="13" customFormat="1" ht="15" customHeight="1">
      <c r="E447" s="331"/>
      <c r="F447" s="332"/>
      <c r="G447" s="333"/>
      <c r="H447" s="333"/>
      <c r="I447" s="334"/>
      <c r="J447" s="333"/>
      <c r="K447" s="333"/>
      <c r="M447" s="60"/>
      <c r="N447" s="59"/>
      <c r="O447" s="61"/>
    </row>
    <row r="448" spans="5:15" s="13" customFormat="1" ht="15" customHeight="1">
      <c r="E448" s="331"/>
      <c r="F448" s="332"/>
      <c r="G448" s="333"/>
      <c r="H448" s="333"/>
      <c r="I448" s="334"/>
      <c r="J448" s="333"/>
      <c r="K448" s="333"/>
      <c r="M448" s="60"/>
      <c r="N448" s="59"/>
      <c r="O448" s="61"/>
    </row>
    <row r="449" spans="5:15" s="13" customFormat="1" ht="15" customHeight="1">
      <c r="E449" s="331"/>
      <c r="F449" s="332"/>
      <c r="G449" s="333"/>
      <c r="H449" s="333"/>
      <c r="I449" s="334"/>
      <c r="J449" s="333"/>
      <c r="K449" s="333"/>
      <c r="M449" s="60"/>
      <c r="N449" s="59"/>
      <c r="O449" s="61"/>
    </row>
    <row r="450" spans="5:15" s="13" customFormat="1" ht="15" customHeight="1">
      <c r="E450" s="331"/>
      <c r="F450" s="332"/>
      <c r="G450" s="333"/>
      <c r="H450" s="333"/>
      <c r="I450" s="334"/>
      <c r="J450" s="333"/>
      <c r="K450" s="333"/>
      <c r="M450" s="60"/>
      <c r="N450" s="59"/>
      <c r="O450" s="61"/>
    </row>
    <row r="451" spans="5:15" s="13" customFormat="1" ht="15" customHeight="1">
      <c r="E451" s="331"/>
      <c r="F451" s="332"/>
      <c r="G451" s="333"/>
      <c r="H451" s="333"/>
      <c r="I451" s="334"/>
      <c r="J451" s="333"/>
      <c r="K451" s="333"/>
      <c r="M451" s="60"/>
      <c r="N451" s="59"/>
      <c r="O451" s="61"/>
    </row>
    <row r="452" spans="5:15" s="13" customFormat="1" ht="15" customHeight="1">
      <c r="E452" s="331"/>
      <c r="F452" s="332"/>
      <c r="G452" s="333"/>
      <c r="H452" s="333"/>
      <c r="I452" s="334"/>
      <c r="J452" s="333"/>
      <c r="K452" s="333"/>
      <c r="M452" s="60"/>
      <c r="N452" s="59"/>
      <c r="O452" s="61"/>
    </row>
    <row r="453" spans="5:15" s="13" customFormat="1" ht="15" customHeight="1">
      <c r="E453" s="331"/>
      <c r="F453" s="332"/>
      <c r="G453" s="333"/>
      <c r="H453" s="333"/>
      <c r="I453" s="334"/>
      <c r="J453" s="333"/>
      <c r="K453" s="333"/>
      <c r="M453" s="60"/>
      <c r="N453" s="59"/>
      <c r="O453" s="61"/>
    </row>
    <row r="454" spans="5:15" s="13" customFormat="1" ht="15" customHeight="1">
      <c r="E454" s="331"/>
      <c r="F454" s="332"/>
      <c r="G454" s="333"/>
      <c r="H454" s="333"/>
      <c r="I454" s="334"/>
      <c r="J454" s="333"/>
      <c r="K454" s="333"/>
      <c r="M454" s="60"/>
      <c r="N454" s="59"/>
      <c r="O454" s="61"/>
    </row>
    <row r="455" spans="5:15" s="13" customFormat="1" ht="15" customHeight="1">
      <c r="E455" s="331"/>
      <c r="F455" s="332"/>
      <c r="G455" s="333"/>
      <c r="H455" s="333"/>
      <c r="I455" s="334"/>
      <c r="J455" s="333"/>
      <c r="K455" s="333"/>
      <c r="M455" s="60"/>
      <c r="N455" s="59"/>
      <c r="O455" s="61"/>
    </row>
    <row r="456" spans="5:15" s="13" customFormat="1" ht="15" customHeight="1">
      <c r="E456" s="331"/>
      <c r="F456" s="332"/>
      <c r="G456" s="333"/>
      <c r="H456" s="333"/>
      <c r="I456" s="334"/>
      <c r="J456" s="333"/>
      <c r="K456" s="333"/>
      <c r="M456" s="60"/>
      <c r="N456" s="59"/>
      <c r="O456" s="61"/>
    </row>
    <row r="457" spans="5:15" s="13" customFormat="1" ht="15" customHeight="1">
      <c r="E457" s="331"/>
      <c r="F457" s="332"/>
      <c r="G457" s="333"/>
      <c r="H457" s="333"/>
      <c r="I457" s="334"/>
      <c r="J457" s="333"/>
      <c r="K457" s="333"/>
      <c r="M457" s="60"/>
      <c r="N457" s="59"/>
      <c r="O457" s="61"/>
    </row>
    <row r="458" spans="5:15" s="13" customFormat="1" ht="15" customHeight="1">
      <c r="E458" s="331"/>
      <c r="F458" s="332"/>
      <c r="G458" s="333"/>
      <c r="H458" s="333"/>
      <c r="I458" s="334"/>
      <c r="J458" s="333"/>
      <c r="K458" s="333"/>
      <c r="M458" s="60"/>
      <c r="N458" s="59"/>
      <c r="O458" s="61"/>
    </row>
    <row r="459" spans="5:15" s="13" customFormat="1" ht="15" customHeight="1">
      <c r="E459" s="331"/>
      <c r="F459" s="332"/>
      <c r="G459" s="333"/>
      <c r="H459" s="333"/>
      <c r="I459" s="334"/>
      <c r="J459" s="333"/>
      <c r="K459" s="333"/>
      <c r="M459" s="60"/>
      <c r="N459" s="59"/>
      <c r="O459" s="61"/>
    </row>
    <row r="460" spans="5:15" s="13" customFormat="1" ht="15" customHeight="1">
      <c r="E460" s="331"/>
      <c r="F460" s="332"/>
      <c r="G460" s="333"/>
      <c r="H460" s="333"/>
      <c r="I460" s="334"/>
      <c r="J460" s="333"/>
      <c r="K460" s="333"/>
      <c r="M460" s="60"/>
      <c r="N460" s="59"/>
      <c r="O460" s="61"/>
    </row>
    <row r="461" spans="5:15" s="13" customFormat="1" ht="15" customHeight="1">
      <c r="E461" s="331"/>
      <c r="F461" s="332"/>
      <c r="G461" s="333"/>
      <c r="H461" s="333"/>
      <c r="I461" s="334"/>
      <c r="J461" s="333"/>
      <c r="K461" s="333"/>
      <c r="M461" s="60"/>
      <c r="N461" s="59"/>
      <c r="O461" s="61"/>
    </row>
    <row r="462" spans="5:15" s="13" customFormat="1" ht="15" customHeight="1">
      <c r="E462" s="331"/>
      <c r="F462" s="332"/>
      <c r="G462" s="333"/>
      <c r="H462" s="333"/>
      <c r="I462" s="334"/>
      <c r="J462" s="333"/>
      <c r="K462" s="333"/>
      <c r="M462" s="60"/>
      <c r="N462" s="59"/>
      <c r="O462" s="61"/>
    </row>
    <row r="463" spans="5:15" s="13" customFormat="1" ht="15" customHeight="1">
      <c r="E463" s="331"/>
      <c r="F463" s="332"/>
      <c r="G463" s="333"/>
      <c r="H463" s="333"/>
      <c r="I463" s="334"/>
      <c r="J463" s="333"/>
      <c r="K463" s="333"/>
      <c r="M463" s="60"/>
      <c r="N463" s="59"/>
      <c r="O463" s="61"/>
    </row>
    <row r="464" spans="5:15" s="13" customFormat="1" ht="15" customHeight="1">
      <c r="E464" s="331"/>
      <c r="F464" s="332"/>
      <c r="G464" s="333"/>
      <c r="H464" s="333"/>
      <c r="I464" s="334"/>
      <c r="J464" s="333"/>
      <c r="K464" s="333"/>
      <c r="M464" s="60"/>
      <c r="N464" s="59"/>
      <c r="O464" s="61"/>
    </row>
    <row r="465" spans="5:15" s="13" customFormat="1" ht="15" customHeight="1">
      <c r="E465" s="331"/>
      <c r="F465" s="332"/>
      <c r="G465" s="333"/>
      <c r="H465" s="333"/>
      <c r="I465" s="334"/>
      <c r="J465" s="333"/>
      <c r="K465" s="333"/>
      <c r="M465" s="60"/>
      <c r="N465" s="59"/>
      <c r="O465" s="61"/>
    </row>
    <row r="466" spans="5:15" s="13" customFormat="1" ht="15" customHeight="1">
      <c r="E466" s="331"/>
      <c r="F466" s="332"/>
      <c r="G466" s="333"/>
      <c r="H466" s="333"/>
      <c r="I466" s="334"/>
      <c r="J466" s="333"/>
      <c r="K466" s="333"/>
      <c r="M466" s="60"/>
      <c r="N466" s="59"/>
      <c r="O466" s="61"/>
    </row>
    <row r="467" spans="5:15" s="13" customFormat="1" ht="15" customHeight="1">
      <c r="E467" s="331"/>
      <c r="F467" s="332"/>
      <c r="G467" s="333"/>
      <c r="H467" s="333"/>
      <c r="I467" s="334"/>
      <c r="J467" s="333"/>
      <c r="K467" s="333"/>
      <c r="M467" s="60"/>
      <c r="N467" s="59"/>
      <c r="O467" s="61"/>
    </row>
    <row r="468" spans="5:15" s="13" customFormat="1" ht="15" customHeight="1">
      <c r="E468" s="331"/>
      <c r="F468" s="332"/>
      <c r="G468" s="333"/>
      <c r="H468" s="333"/>
      <c r="I468" s="334"/>
      <c r="J468" s="333"/>
      <c r="K468" s="333"/>
      <c r="M468" s="60"/>
      <c r="N468" s="59"/>
      <c r="O468" s="61"/>
    </row>
    <row r="469" spans="5:15" s="13" customFormat="1" ht="15" customHeight="1">
      <c r="E469" s="331"/>
      <c r="F469" s="332"/>
      <c r="G469" s="333"/>
      <c r="H469" s="333"/>
      <c r="I469" s="334"/>
      <c r="J469" s="333"/>
      <c r="K469" s="333"/>
      <c r="M469" s="60"/>
      <c r="N469" s="59"/>
      <c r="O469" s="61"/>
    </row>
    <row r="470" spans="5:15" s="13" customFormat="1" ht="15" customHeight="1">
      <c r="E470" s="331"/>
      <c r="F470" s="332"/>
      <c r="G470" s="333"/>
      <c r="H470" s="333"/>
      <c r="I470" s="334"/>
      <c r="J470" s="333"/>
      <c r="K470" s="333"/>
      <c r="M470" s="60"/>
      <c r="N470" s="59"/>
      <c r="O470" s="61"/>
    </row>
    <row r="471" spans="5:15" s="13" customFormat="1" ht="15" customHeight="1">
      <c r="E471" s="331"/>
      <c r="F471" s="332"/>
      <c r="G471" s="333"/>
      <c r="H471" s="333"/>
      <c r="I471" s="334"/>
      <c r="J471" s="333"/>
      <c r="K471" s="333"/>
      <c r="M471" s="60"/>
      <c r="N471" s="59"/>
      <c r="O471" s="61"/>
    </row>
    <row r="472" spans="5:15" s="13" customFormat="1" ht="15" customHeight="1">
      <c r="E472" s="331"/>
      <c r="F472" s="332"/>
      <c r="G472" s="333"/>
      <c r="H472" s="333"/>
      <c r="I472" s="334"/>
      <c r="J472" s="333"/>
      <c r="K472" s="333"/>
      <c r="M472" s="60"/>
      <c r="N472" s="59"/>
      <c r="O472" s="61"/>
    </row>
    <row r="473" spans="5:15" s="13" customFormat="1" ht="15" customHeight="1">
      <c r="E473" s="331"/>
      <c r="F473" s="332"/>
      <c r="G473" s="333"/>
      <c r="H473" s="333"/>
      <c r="I473" s="334"/>
      <c r="J473" s="333"/>
      <c r="K473" s="333"/>
      <c r="M473" s="60"/>
      <c r="N473" s="59"/>
      <c r="O473" s="61"/>
    </row>
    <row r="474" spans="5:15" s="13" customFormat="1" ht="15" customHeight="1">
      <c r="E474" s="331"/>
      <c r="F474" s="332"/>
      <c r="G474" s="333"/>
      <c r="H474" s="333"/>
      <c r="I474" s="334"/>
      <c r="J474" s="333"/>
      <c r="K474" s="333"/>
      <c r="M474" s="60"/>
      <c r="N474" s="59"/>
      <c r="O474" s="61"/>
    </row>
    <row r="475" spans="5:15" s="13" customFormat="1" ht="15" customHeight="1">
      <c r="E475" s="331"/>
      <c r="F475" s="332"/>
      <c r="G475" s="333"/>
      <c r="H475" s="333"/>
      <c r="I475" s="334"/>
      <c r="J475" s="333"/>
      <c r="K475" s="333"/>
      <c r="M475" s="60"/>
      <c r="N475" s="59"/>
      <c r="O475" s="61"/>
    </row>
    <row r="476" spans="5:15" s="13" customFormat="1" ht="15" customHeight="1">
      <c r="E476" s="331"/>
      <c r="F476" s="332"/>
      <c r="G476" s="333"/>
      <c r="H476" s="333"/>
      <c r="I476" s="334"/>
      <c r="J476" s="333"/>
      <c r="K476" s="333"/>
      <c r="M476" s="60"/>
      <c r="N476" s="59"/>
      <c r="O476" s="61"/>
    </row>
    <row r="477" spans="5:15" s="13" customFormat="1" ht="15" customHeight="1">
      <c r="E477" s="331"/>
      <c r="F477" s="332"/>
      <c r="G477" s="333"/>
      <c r="H477" s="333"/>
      <c r="I477" s="334"/>
      <c r="J477" s="333"/>
      <c r="K477" s="333"/>
      <c r="M477" s="60"/>
      <c r="N477" s="59"/>
      <c r="O477" s="61"/>
    </row>
    <row r="478" spans="5:15" s="13" customFormat="1" ht="15" customHeight="1">
      <c r="E478" s="331"/>
      <c r="F478" s="332"/>
      <c r="G478" s="333"/>
      <c r="H478" s="333"/>
      <c r="I478" s="334"/>
      <c r="J478" s="333"/>
      <c r="K478" s="333"/>
      <c r="M478" s="60"/>
      <c r="N478" s="59"/>
      <c r="O478" s="61"/>
    </row>
    <row r="479" spans="5:15" s="13" customFormat="1" ht="15" customHeight="1">
      <c r="E479" s="331"/>
      <c r="F479" s="332"/>
      <c r="G479" s="333"/>
      <c r="H479" s="333"/>
      <c r="I479" s="334"/>
      <c r="J479" s="333"/>
      <c r="K479" s="333"/>
      <c r="M479" s="60"/>
      <c r="N479" s="59"/>
      <c r="O479" s="61"/>
    </row>
    <row r="480" spans="5:15" s="13" customFormat="1" ht="15" customHeight="1">
      <c r="E480" s="331"/>
      <c r="F480" s="332"/>
      <c r="G480" s="333"/>
      <c r="H480" s="333"/>
      <c r="I480" s="334"/>
      <c r="J480" s="333"/>
      <c r="K480" s="333"/>
      <c r="M480" s="60"/>
      <c r="N480" s="59"/>
      <c r="O480" s="61"/>
    </row>
    <row r="481" spans="5:15" s="13" customFormat="1" ht="15" customHeight="1">
      <c r="E481" s="331"/>
      <c r="F481" s="332"/>
      <c r="G481" s="333"/>
      <c r="H481" s="333"/>
      <c r="I481" s="334"/>
      <c r="J481" s="333"/>
      <c r="K481" s="333"/>
      <c r="M481" s="60"/>
      <c r="N481" s="59"/>
      <c r="O481" s="61"/>
    </row>
    <row r="482" spans="5:15" s="13" customFormat="1" ht="15" customHeight="1">
      <c r="E482" s="331"/>
      <c r="F482" s="332"/>
      <c r="G482" s="333"/>
      <c r="H482" s="333"/>
      <c r="I482" s="334"/>
      <c r="J482" s="333"/>
      <c r="K482" s="333"/>
      <c r="M482" s="60"/>
      <c r="N482" s="59"/>
      <c r="O482" s="61"/>
    </row>
    <row r="483" spans="5:15" s="13" customFormat="1" ht="15" customHeight="1">
      <c r="E483" s="331"/>
      <c r="F483" s="332"/>
      <c r="G483" s="333"/>
      <c r="H483" s="333"/>
      <c r="I483" s="334"/>
      <c r="J483" s="333"/>
      <c r="K483" s="333"/>
      <c r="M483" s="60"/>
      <c r="N483" s="59"/>
      <c r="O483" s="61"/>
    </row>
    <row r="484" spans="5:15" s="13" customFormat="1" ht="15" customHeight="1">
      <c r="E484" s="331"/>
      <c r="F484" s="332"/>
      <c r="G484" s="333"/>
      <c r="H484" s="333"/>
      <c r="I484" s="334"/>
      <c r="J484" s="333"/>
      <c r="K484" s="333"/>
      <c r="M484" s="60"/>
      <c r="N484" s="59"/>
      <c r="O484" s="61"/>
    </row>
    <row r="485" spans="5:15" s="13" customFormat="1" ht="15" customHeight="1">
      <c r="E485" s="331"/>
      <c r="F485" s="332"/>
      <c r="G485" s="333"/>
      <c r="H485" s="333"/>
      <c r="I485" s="334"/>
      <c r="J485" s="333"/>
      <c r="K485" s="333"/>
      <c r="M485" s="60"/>
      <c r="N485" s="59"/>
      <c r="O485" s="61"/>
    </row>
    <row r="486" spans="5:15" s="13" customFormat="1" ht="15" customHeight="1">
      <c r="E486" s="331"/>
      <c r="F486" s="332"/>
      <c r="G486" s="333"/>
      <c r="H486" s="333"/>
      <c r="I486" s="334"/>
      <c r="J486" s="333"/>
      <c r="K486" s="333"/>
      <c r="M486" s="60"/>
      <c r="N486" s="59"/>
      <c r="O486" s="61"/>
    </row>
    <row r="487" spans="5:15" s="13" customFormat="1" ht="15" customHeight="1">
      <c r="E487" s="331"/>
      <c r="F487" s="332"/>
      <c r="G487" s="333"/>
      <c r="H487" s="333"/>
      <c r="I487" s="334"/>
      <c r="J487" s="333"/>
      <c r="K487" s="333"/>
      <c r="M487" s="60"/>
      <c r="N487" s="59"/>
      <c r="O487" s="61"/>
    </row>
    <row r="488" spans="5:15" s="13" customFormat="1" ht="15" customHeight="1">
      <c r="E488" s="331"/>
      <c r="F488" s="332"/>
      <c r="G488" s="333"/>
      <c r="H488" s="333"/>
      <c r="I488" s="334"/>
      <c r="J488" s="333"/>
      <c r="K488" s="333"/>
      <c r="M488" s="60"/>
      <c r="N488" s="59"/>
      <c r="O488" s="61"/>
    </row>
    <row r="489" spans="5:15" s="13" customFormat="1" ht="15" customHeight="1">
      <c r="E489" s="331"/>
      <c r="F489" s="332"/>
      <c r="G489" s="333"/>
      <c r="H489" s="333"/>
      <c r="I489" s="334"/>
      <c r="J489" s="333"/>
      <c r="K489" s="333"/>
      <c r="M489" s="60"/>
      <c r="N489" s="59"/>
      <c r="O489" s="61"/>
    </row>
    <row r="490" spans="5:15" s="13" customFormat="1" ht="15" customHeight="1">
      <c r="E490" s="331"/>
      <c r="F490" s="332"/>
      <c r="G490" s="333"/>
      <c r="H490" s="333"/>
      <c r="I490" s="334"/>
      <c r="J490" s="333"/>
      <c r="K490" s="333"/>
      <c r="M490" s="60"/>
      <c r="N490" s="59"/>
      <c r="O490" s="61"/>
    </row>
    <row r="491" spans="5:15" s="13" customFormat="1" ht="15" customHeight="1">
      <c r="E491" s="331"/>
      <c r="F491" s="332"/>
      <c r="G491" s="333"/>
      <c r="H491" s="333"/>
      <c r="I491" s="334"/>
      <c r="J491" s="333"/>
      <c r="K491" s="333"/>
      <c r="M491" s="60"/>
      <c r="N491" s="59"/>
      <c r="O491" s="61"/>
    </row>
    <row r="492" spans="5:15" s="13" customFormat="1" ht="15" customHeight="1">
      <c r="E492" s="331"/>
      <c r="F492" s="332"/>
      <c r="G492" s="333"/>
      <c r="H492" s="333"/>
      <c r="I492" s="334"/>
      <c r="J492" s="333"/>
      <c r="K492" s="333"/>
      <c r="M492" s="60"/>
      <c r="N492" s="59"/>
      <c r="O492" s="61"/>
    </row>
    <row r="493" spans="5:15" s="13" customFormat="1" ht="15" customHeight="1">
      <c r="E493" s="331"/>
      <c r="F493" s="332"/>
      <c r="G493" s="333"/>
      <c r="H493" s="333"/>
      <c r="I493" s="334"/>
      <c r="J493" s="333"/>
      <c r="K493" s="333"/>
      <c r="M493" s="60"/>
      <c r="N493" s="59"/>
      <c r="O493" s="61"/>
    </row>
    <row r="494" spans="5:15" s="13" customFormat="1" ht="15" customHeight="1">
      <c r="E494" s="331"/>
      <c r="F494" s="332"/>
      <c r="G494" s="333"/>
      <c r="H494" s="333"/>
      <c r="I494" s="334"/>
      <c r="J494" s="333"/>
      <c r="K494" s="333"/>
      <c r="M494" s="60"/>
      <c r="N494" s="59"/>
      <c r="O494" s="61"/>
    </row>
    <row r="495" spans="5:15" s="13" customFormat="1" ht="15" customHeight="1">
      <c r="E495" s="331"/>
      <c r="F495" s="332"/>
      <c r="G495" s="333"/>
      <c r="H495" s="333"/>
      <c r="I495" s="334"/>
      <c r="J495" s="333"/>
      <c r="K495" s="333"/>
      <c r="M495" s="60"/>
      <c r="N495" s="59"/>
      <c r="O495" s="61"/>
    </row>
    <row r="496" spans="5:15" s="13" customFormat="1" ht="15" customHeight="1">
      <c r="E496" s="331"/>
      <c r="F496" s="332"/>
      <c r="G496" s="333"/>
      <c r="H496" s="333"/>
      <c r="I496" s="334"/>
      <c r="J496" s="333"/>
      <c r="K496" s="333"/>
      <c r="M496" s="60"/>
      <c r="N496" s="59"/>
      <c r="O496" s="61"/>
    </row>
    <row r="497" spans="5:15" s="13" customFormat="1" ht="15" customHeight="1">
      <c r="E497" s="331"/>
      <c r="F497" s="332"/>
      <c r="G497" s="333"/>
      <c r="H497" s="333"/>
      <c r="I497" s="334"/>
      <c r="J497" s="333"/>
      <c r="K497" s="333"/>
      <c r="M497" s="60"/>
      <c r="N497" s="59"/>
      <c r="O497" s="61"/>
    </row>
    <row r="498" spans="5:15" s="13" customFormat="1" ht="15" customHeight="1">
      <c r="E498" s="331"/>
      <c r="F498" s="332"/>
      <c r="G498" s="333"/>
      <c r="H498" s="333"/>
      <c r="I498" s="334"/>
      <c r="J498" s="333"/>
      <c r="K498" s="333"/>
      <c r="M498" s="60"/>
      <c r="N498" s="59"/>
      <c r="O498" s="61"/>
    </row>
    <row r="499" spans="5:15" s="13" customFormat="1" ht="15" customHeight="1">
      <c r="E499" s="331"/>
      <c r="F499" s="332"/>
      <c r="G499" s="333"/>
      <c r="H499" s="333"/>
      <c r="I499" s="334"/>
      <c r="J499" s="333"/>
      <c r="K499" s="333"/>
      <c r="M499" s="60"/>
      <c r="N499" s="59"/>
      <c r="O499" s="61"/>
    </row>
    <row r="500" spans="5:15" s="13" customFormat="1" ht="15" customHeight="1">
      <c r="E500" s="331"/>
      <c r="F500" s="332"/>
      <c r="G500" s="333"/>
      <c r="H500" s="333"/>
      <c r="I500" s="334"/>
      <c r="J500" s="333"/>
      <c r="K500" s="333"/>
      <c r="M500" s="60"/>
      <c r="N500" s="59"/>
      <c r="O500" s="61"/>
    </row>
    <row r="501" spans="5:15" s="13" customFormat="1" ht="15" customHeight="1">
      <c r="E501" s="331"/>
      <c r="F501" s="332"/>
      <c r="G501" s="333"/>
      <c r="H501" s="333"/>
      <c r="I501" s="334"/>
      <c r="J501" s="333"/>
      <c r="K501" s="333"/>
      <c r="M501" s="60"/>
      <c r="N501" s="59"/>
      <c r="O501" s="61"/>
    </row>
    <row r="502" spans="5:15" s="13" customFormat="1" ht="15" customHeight="1">
      <c r="E502" s="331"/>
      <c r="F502" s="332"/>
      <c r="G502" s="333"/>
      <c r="H502" s="333"/>
      <c r="I502" s="334"/>
      <c r="J502" s="333"/>
      <c r="K502" s="333"/>
      <c r="M502" s="60"/>
      <c r="N502" s="59"/>
      <c r="O502" s="61"/>
    </row>
    <row r="503" spans="5:15" s="13" customFormat="1" ht="15" customHeight="1">
      <c r="E503" s="331"/>
      <c r="F503" s="332"/>
      <c r="G503" s="333"/>
      <c r="H503" s="333"/>
      <c r="I503" s="334"/>
      <c r="J503" s="333"/>
      <c r="K503" s="333"/>
      <c r="M503" s="60"/>
      <c r="N503" s="59"/>
      <c r="O503" s="61"/>
    </row>
    <row r="504" spans="5:15" s="13" customFormat="1" ht="15" customHeight="1">
      <c r="E504" s="331"/>
      <c r="F504" s="332"/>
      <c r="G504" s="333"/>
      <c r="H504" s="333"/>
      <c r="I504" s="334"/>
      <c r="J504" s="333"/>
      <c r="K504" s="333"/>
      <c r="M504" s="60"/>
      <c r="N504" s="59"/>
      <c r="O504" s="61"/>
    </row>
    <row r="505" spans="5:15" s="13" customFormat="1" ht="15" customHeight="1">
      <c r="E505" s="331"/>
      <c r="F505" s="332"/>
      <c r="G505" s="333"/>
      <c r="H505" s="333"/>
      <c r="I505" s="334"/>
      <c r="J505" s="333"/>
      <c r="K505" s="333"/>
      <c r="M505" s="60"/>
      <c r="N505" s="59"/>
      <c r="O505" s="61"/>
    </row>
    <row r="506" spans="5:15" s="13" customFormat="1" ht="15" customHeight="1">
      <c r="E506" s="331"/>
      <c r="F506" s="332"/>
      <c r="G506" s="333"/>
      <c r="H506" s="333"/>
      <c r="I506" s="334"/>
      <c r="J506" s="333"/>
      <c r="K506" s="333"/>
      <c r="M506" s="60"/>
      <c r="N506" s="59"/>
      <c r="O506" s="61"/>
    </row>
    <row r="507" spans="5:15" s="13" customFormat="1" ht="15" customHeight="1">
      <c r="E507" s="331"/>
      <c r="F507" s="332"/>
      <c r="G507" s="333"/>
      <c r="H507" s="333"/>
      <c r="I507" s="334"/>
      <c r="J507" s="333"/>
      <c r="K507" s="333"/>
      <c r="M507" s="60"/>
      <c r="N507" s="59"/>
      <c r="O507" s="61"/>
    </row>
    <row r="508" spans="5:15" s="13" customFormat="1" ht="15" customHeight="1">
      <c r="E508" s="331"/>
      <c r="F508" s="332"/>
      <c r="G508" s="333"/>
      <c r="H508" s="333"/>
      <c r="I508" s="334"/>
      <c r="J508" s="333"/>
      <c r="K508" s="333"/>
      <c r="M508" s="60"/>
      <c r="N508" s="59"/>
      <c r="O508" s="61"/>
    </row>
    <row r="509" spans="5:15" s="13" customFormat="1" ht="15" customHeight="1">
      <c r="E509" s="331"/>
      <c r="F509" s="332"/>
      <c r="G509" s="333"/>
      <c r="H509" s="333"/>
      <c r="I509" s="334"/>
      <c r="J509" s="333"/>
      <c r="K509" s="333"/>
      <c r="M509" s="60"/>
      <c r="N509" s="59"/>
      <c r="O509" s="61"/>
    </row>
    <row r="510" spans="5:15" s="13" customFormat="1" ht="15" customHeight="1">
      <c r="E510" s="331"/>
      <c r="F510" s="332"/>
      <c r="G510" s="333"/>
      <c r="H510" s="333"/>
      <c r="I510" s="334"/>
      <c r="J510" s="333"/>
      <c r="K510" s="333"/>
      <c r="M510" s="60"/>
      <c r="N510" s="59"/>
      <c r="O510" s="61"/>
    </row>
    <row r="511" spans="5:15" s="13" customFormat="1" ht="15" customHeight="1">
      <c r="E511" s="331"/>
      <c r="F511" s="332"/>
      <c r="G511" s="333"/>
      <c r="H511" s="333"/>
      <c r="I511" s="334"/>
      <c r="J511" s="333"/>
      <c r="K511" s="333"/>
      <c r="M511" s="60"/>
      <c r="N511" s="59"/>
      <c r="O511" s="61"/>
    </row>
    <row r="512" spans="5:15" s="13" customFormat="1" ht="15" customHeight="1">
      <c r="E512" s="331"/>
      <c r="F512" s="332"/>
      <c r="G512" s="333"/>
      <c r="H512" s="333"/>
      <c r="I512" s="334"/>
      <c r="J512" s="333"/>
      <c r="K512" s="333"/>
      <c r="M512" s="60"/>
      <c r="N512" s="59"/>
      <c r="O512" s="61"/>
    </row>
    <row r="513" spans="5:15" s="13" customFormat="1" ht="15" customHeight="1">
      <c r="E513" s="331"/>
      <c r="F513" s="332"/>
      <c r="G513" s="333"/>
      <c r="H513" s="333"/>
      <c r="I513" s="334"/>
      <c r="J513" s="333"/>
      <c r="K513" s="333"/>
      <c r="M513" s="60"/>
      <c r="N513" s="59"/>
      <c r="O513" s="61"/>
    </row>
    <row r="514" spans="5:15" s="13" customFormat="1" ht="15" customHeight="1">
      <c r="E514" s="331"/>
      <c r="F514" s="332"/>
      <c r="G514" s="333"/>
      <c r="H514" s="333"/>
      <c r="I514" s="334"/>
      <c r="J514" s="333"/>
      <c r="K514" s="333"/>
      <c r="M514" s="60"/>
      <c r="N514" s="59"/>
      <c r="O514" s="61"/>
    </row>
    <row r="515" spans="5:15" s="13" customFormat="1" ht="15" customHeight="1">
      <c r="E515" s="331"/>
      <c r="F515" s="332"/>
      <c r="G515" s="333"/>
      <c r="H515" s="333"/>
      <c r="I515" s="334"/>
      <c r="J515" s="333"/>
      <c r="K515" s="333"/>
      <c r="M515" s="60"/>
      <c r="N515" s="59"/>
      <c r="O515" s="61"/>
    </row>
    <row r="516" spans="5:15" s="13" customFormat="1" ht="15" customHeight="1">
      <c r="E516" s="331"/>
      <c r="F516" s="332"/>
      <c r="G516" s="333"/>
      <c r="H516" s="333"/>
      <c r="I516" s="334"/>
      <c r="J516" s="333"/>
      <c r="K516" s="333"/>
      <c r="M516" s="60"/>
      <c r="N516" s="59"/>
      <c r="O516" s="61"/>
    </row>
    <row r="517" spans="5:15" s="13" customFormat="1" ht="15" customHeight="1">
      <c r="E517" s="331"/>
      <c r="F517" s="332"/>
      <c r="G517" s="333"/>
      <c r="H517" s="333"/>
      <c r="I517" s="334"/>
      <c r="J517" s="333"/>
      <c r="K517" s="333"/>
      <c r="M517" s="60"/>
      <c r="N517" s="59"/>
      <c r="O517" s="61"/>
    </row>
    <row r="518" spans="5:15" s="13" customFormat="1" ht="15" customHeight="1">
      <c r="E518" s="331"/>
      <c r="F518" s="332"/>
      <c r="G518" s="333"/>
      <c r="H518" s="333"/>
      <c r="I518" s="334"/>
      <c r="J518" s="333"/>
      <c r="K518" s="333"/>
      <c r="M518" s="60"/>
      <c r="N518" s="59"/>
      <c r="O518" s="61"/>
    </row>
    <row r="519" spans="5:15" s="13" customFormat="1" ht="15" customHeight="1">
      <c r="E519" s="331"/>
      <c r="F519" s="332"/>
      <c r="G519" s="333"/>
      <c r="H519" s="333"/>
      <c r="I519" s="334"/>
      <c r="J519" s="333"/>
      <c r="K519" s="333"/>
      <c r="M519" s="60"/>
      <c r="N519" s="59"/>
      <c r="O519" s="61"/>
    </row>
    <row r="520" spans="5:15" s="13" customFormat="1" ht="15" customHeight="1">
      <c r="E520" s="331"/>
      <c r="F520" s="332"/>
      <c r="G520" s="333"/>
      <c r="H520" s="333"/>
      <c r="I520" s="334"/>
      <c r="J520" s="333"/>
      <c r="K520" s="333"/>
      <c r="M520" s="60"/>
      <c r="N520" s="59"/>
      <c r="O520" s="61"/>
    </row>
    <row r="521" spans="5:15" s="13" customFormat="1" ht="15" customHeight="1">
      <c r="E521" s="331"/>
      <c r="F521" s="332"/>
      <c r="G521" s="333"/>
      <c r="H521" s="333"/>
      <c r="I521" s="334"/>
      <c r="J521" s="333"/>
      <c r="K521" s="333"/>
      <c r="M521" s="60"/>
      <c r="N521" s="59"/>
      <c r="O521" s="61"/>
    </row>
    <row r="522" spans="5:15" s="13" customFormat="1" ht="15" customHeight="1">
      <c r="E522" s="331"/>
      <c r="F522" s="332"/>
      <c r="G522" s="333"/>
      <c r="H522" s="333"/>
      <c r="I522" s="334"/>
      <c r="J522" s="333"/>
      <c r="K522" s="333"/>
      <c r="M522" s="60"/>
      <c r="N522" s="59"/>
      <c r="O522" s="61"/>
    </row>
    <row r="523" spans="5:15" s="13" customFormat="1" ht="15" customHeight="1">
      <c r="E523" s="331"/>
      <c r="F523" s="332"/>
      <c r="G523" s="333"/>
      <c r="H523" s="333"/>
      <c r="I523" s="334"/>
      <c r="J523" s="333"/>
      <c r="K523" s="333"/>
      <c r="M523" s="60"/>
      <c r="N523" s="59"/>
      <c r="O523" s="61"/>
    </row>
    <row r="524" spans="5:15" s="13" customFormat="1" ht="15" customHeight="1">
      <c r="E524" s="331"/>
      <c r="F524" s="332"/>
      <c r="G524" s="333"/>
      <c r="H524" s="333"/>
      <c r="I524" s="334"/>
      <c r="J524" s="333"/>
      <c r="K524" s="333"/>
      <c r="M524" s="60"/>
      <c r="N524" s="59"/>
      <c r="O524" s="61"/>
    </row>
    <row r="525" spans="5:15" s="13" customFormat="1" ht="15" customHeight="1">
      <c r="E525" s="331"/>
      <c r="F525" s="332"/>
      <c r="G525" s="333"/>
      <c r="H525" s="333"/>
      <c r="I525" s="334"/>
      <c r="J525" s="333"/>
      <c r="K525" s="333"/>
      <c r="M525" s="60"/>
      <c r="N525" s="59"/>
      <c r="O525" s="61"/>
    </row>
    <row r="526" spans="5:15" s="13" customFormat="1" ht="15" customHeight="1">
      <c r="E526" s="331"/>
      <c r="F526" s="332"/>
      <c r="G526" s="333"/>
      <c r="H526" s="333"/>
      <c r="I526" s="334"/>
      <c r="J526" s="333"/>
      <c r="K526" s="333"/>
      <c r="M526" s="60"/>
      <c r="N526" s="59"/>
      <c r="O526" s="61"/>
    </row>
    <row r="527" spans="5:15" s="13" customFormat="1" ht="15" customHeight="1">
      <c r="E527" s="331"/>
      <c r="F527" s="332"/>
      <c r="G527" s="333"/>
      <c r="H527" s="333"/>
      <c r="I527" s="334"/>
      <c r="J527" s="333"/>
      <c r="K527" s="333"/>
      <c r="M527" s="60"/>
      <c r="N527" s="59"/>
      <c r="O527" s="61"/>
    </row>
    <row r="528" spans="5:15" s="13" customFormat="1" ht="15" customHeight="1">
      <c r="E528" s="331"/>
      <c r="F528" s="332"/>
      <c r="G528" s="333"/>
      <c r="H528" s="333"/>
      <c r="I528" s="334"/>
      <c r="J528" s="333"/>
      <c r="K528" s="333"/>
      <c r="M528" s="60"/>
      <c r="N528" s="59"/>
      <c r="O528" s="61"/>
    </row>
    <row r="529" spans="5:15" s="13" customFormat="1" ht="15" customHeight="1">
      <c r="E529" s="331"/>
      <c r="F529" s="332"/>
      <c r="G529" s="333"/>
      <c r="H529" s="333"/>
      <c r="I529" s="334"/>
      <c r="J529" s="333"/>
      <c r="K529" s="333"/>
      <c r="M529" s="60"/>
      <c r="N529" s="59"/>
      <c r="O529" s="61"/>
    </row>
    <row r="530" spans="5:15" s="13" customFormat="1" ht="15" customHeight="1">
      <c r="E530" s="331"/>
      <c r="F530" s="332"/>
      <c r="G530" s="333"/>
      <c r="H530" s="333"/>
      <c r="I530" s="334"/>
      <c r="J530" s="333"/>
      <c r="K530" s="333"/>
      <c r="M530" s="60"/>
      <c r="N530" s="59"/>
      <c r="O530" s="61"/>
    </row>
    <row r="531" spans="5:15" s="13" customFormat="1" ht="15" customHeight="1">
      <c r="E531" s="331"/>
      <c r="F531" s="332"/>
      <c r="G531" s="333"/>
      <c r="H531" s="333"/>
      <c r="I531" s="334"/>
      <c r="J531" s="333"/>
      <c r="K531" s="333"/>
      <c r="M531" s="60"/>
      <c r="N531" s="59"/>
      <c r="O531" s="61"/>
    </row>
    <row r="532" spans="5:15" s="13" customFormat="1" ht="15" customHeight="1">
      <c r="E532" s="331"/>
      <c r="F532" s="332"/>
      <c r="G532" s="333"/>
      <c r="H532" s="333"/>
      <c r="I532" s="334"/>
      <c r="J532" s="333"/>
      <c r="K532" s="333"/>
      <c r="M532" s="60"/>
      <c r="N532" s="59"/>
      <c r="O532" s="61"/>
    </row>
    <row r="533" spans="5:15" s="13" customFormat="1" ht="15" customHeight="1">
      <c r="E533" s="331"/>
      <c r="F533" s="332"/>
      <c r="G533" s="333"/>
      <c r="H533" s="333"/>
      <c r="I533" s="334"/>
      <c r="J533" s="333"/>
      <c r="K533" s="333"/>
      <c r="M533" s="60"/>
      <c r="N533" s="59"/>
      <c r="O533" s="61"/>
    </row>
    <row r="534" spans="5:15" s="13" customFormat="1" ht="15" customHeight="1">
      <c r="E534" s="331"/>
      <c r="F534" s="332"/>
      <c r="G534" s="333"/>
      <c r="H534" s="333"/>
      <c r="I534" s="334"/>
      <c r="J534" s="333"/>
      <c r="K534" s="333"/>
      <c r="M534" s="60"/>
      <c r="N534" s="59"/>
      <c r="O534" s="61"/>
    </row>
    <row r="535" spans="5:15" s="13" customFormat="1" ht="15" customHeight="1">
      <c r="E535" s="331"/>
      <c r="F535" s="332"/>
      <c r="G535" s="333"/>
      <c r="H535" s="333"/>
      <c r="I535" s="334"/>
      <c r="J535" s="333"/>
      <c r="K535" s="333"/>
      <c r="M535" s="60"/>
      <c r="N535" s="59"/>
      <c r="O535" s="61"/>
    </row>
    <row r="536" spans="5:15" s="13" customFormat="1" ht="15" customHeight="1">
      <c r="E536" s="331"/>
      <c r="F536" s="332"/>
      <c r="G536" s="333"/>
      <c r="H536" s="333"/>
      <c r="I536" s="334"/>
      <c r="J536" s="333"/>
      <c r="K536" s="333"/>
      <c r="M536" s="60"/>
      <c r="N536" s="59"/>
      <c r="O536" s="61"/>
    </row>
    <row r="537" spans="5:15" s="13" customFormat="1" ht="15" customHeight="1">
      <c r="E537" s="331"/>
      <c r="F537" s="332"/>
      <c r="G537" s="333"/>
      <c r="H537" s="333"/>
      <c r="I537" s="334"/>
      <c r="J537" s="333"/>
      <c r="K537" s="333"/>
      <c r="M537" s="60"/>
      <c r="N537" s="59"/>
      <c r="O537" s="61"/>
    </row>
    <row r="538" spans="5:15" s="13" customFormat="1" ht="15" customHeight="1">
      <c r="E538" s="331"/>
      <c r="F538" s="332"/>
      <c r="G538" s="333"/>
      <c r="H538" s="333"/>
      <c r="I538" s="334"/>
      <c r="J538" s="333"/>
      <c r="K538" s="333"/>
      <c r="M538" s="60"/>
      <c r="N538" s="59"/>
      <c r="O538" s="61"/>
    </row>
    <row r="539" spans="5:15" s="13" customFormat="1" ht="15" customHeight="1">
      <c r="E539" s="331"/>
      <c r="F539" s="332"/>
      <c r="G539" s="333"/>
      <c r="H539" s="333"/>
      <c r="I539" s="334"/>
      <c r="J539" s="333"/>
      <c r="K539" s="333"/>
      <c r="M539" s="60"/>
      <c r="N539" s="59"/>
      <c r="O539" s="61"/>
    </row>
    <row r="540" spans="5:15" s="13" customFormat="1" ht="15" customHeight="1">
      <c r="E540" s="331"/>
      <c r="F540" s="332"/>
      <c r="G540" s="333"/>
      <c r="H540" s="333"/>
      <c r="I540" s="334"/>
      <c r="J540" s="333"/>
      <c r="K540" s="333"/>
      <c r="M540" s="60"/>
      <c r="N540" s="59"/>
      <c r="O540" s="61"/>
    </row>
    <row r="541" spans="5:15" s="13" customFormat="1" ht="15" customHeight="1">
      <c r="E541" s="331"/>
      <c r="F541" s="332"/>
      <c r="G541" s="333"/>
      <c r="H541" s="333"/>
      <c r="I541" s="334"/>
      <c r="J541" s="333"/>
      <c r="K541" s="333"/>
      <c r="M541" s="60"/>
      <c r="N541" s="59"/>
      <c r="O541" s="61"/>
    </row>
    <row r="542" spans="5:15" s="13" customFormat="1" ht="15" customHeight="1">
      <c r="E542" s="331"/>
      <c r="F542" s="332"/>
      <c r="G542" s="333"/>
      <c r="H542" s="333"/>
      <c r="I542" s="334"/>
      <c r="J542" s="333"/>
      <c r="K542" s="333"/>
      <c r="M542" s="60"/>
      <c r="N542" s="59"/>
      <c r="O542" s="61"/>
    </row>
    <row r="543" spans="5:15" s="13" customFormat="1" ht="15" customHeight="1">
      <c r="E543" s="331"/>
      <c r="F543" s="332"/>
      <c r="G543" s="333"/>
      <c r="H543" s="333"/>
      <c r="I543" s="334"/>
      <c r="J543" s="333"/>
      <c r="K543" s="333"/>
      <c r="M543" s="60"/>
      <c r="N543" s="59"/>
      <c r="O543" s="61"/>
    </row>
    <row r="544" spans="5:15" s="13" customFormat="1" ht="15" customHeight="1">
      <c r="E544" s="331"/>
      <c r="F544" s="332"/>
      <c r="G544" s="333"/>
      <c r="H544" s="333"/>
      <c r="I544" s="334"/>
      <c r="J544" s="333"/>
      <c r="K544" s="333"/>
      <c r="M544" s="60"/>
      <c r="N544" s="59"/>
      <c r="O544" s="61"/>
    </row>
    <row r="545" spans="5:15" s="13" customFormat="1" ht="15" customHeight="1">
      <c r="E545" s="331"/>
      <c r="F545" s="332"/>
      <c r="G545" s="333"/>
      <c r="H545" s="333"/>
      <c r="I545" s="334"/>
      <c r="J545" s="333"/>
      <c r="K545" s="333"/>
      <c r="M545" s="60"/>
      <c r="N545" s="59"/>
      <c r="O545" s="61"/>
    </row>
    <row r="546" spans="5:15" s="13" customFormat="1" ht="15" customHeight="1">
      <c r="E546" s="331"/>
      <c r="F546" s="332"/>
      <c r="G546" s="333"/>
      <c r="H546" s="333"/>
      <c r="I546" s="334"/>
      <c r="J546" s="333"/>
      <c r="K546" s="333"/>
      <c r="M546" s="60"/>
      <c r="N546" s="59"/>
      <c r="O546" s="61"/>
    </row>
    <row r="547" spans="5:15" s="13" customFormat="1" ht="15" customHeight="1">
      <c r="E547" s="331"/>
      <c r="F547" s="332"/>
      <c r="G547" s="333"/>
      <c r="H547" s="333"/>
      <c r="I547" s="334"/>
      <c r="J547" s="333"/>
      <c r="K547" s="333"/>
      <c r="M547" s="60"/>
      <c r="N547" s="59"/>
      <c r="O547" s="61"/>
    </row>
    <row r="548" spans="5:15" s="13" customFormat="1" ht="15" customHeight="1">
      <c r="E548" s="331"/>
      <c r="F548" s="332"/>
      <c r="G548" s="333"/>
      <c r="H548" s="333"/>
      <c r="I548" s="334"/>
      <c r="J548" s="333"/>
      <c r="K548" s="333"/>
      <c r="M548" s="60"/>
      <c r="N548" s="59"/>
      <c r="O548" s="61"/>
    </row>
    <row r="549" spans="5:15" s="13" customFormat="1" ht="15" customHeight="1">
      <c r="E549" s="331"/>
      <c r="F549" s="332"/>
      <c r="G549" s="333"/>
      <c r="H549" s="333"/>
      <c r="I549" s="334"/>
      <c r="J549" s="333"/>
      <c r="K549" s="333"/>
      <c r="M549" s="60"/>
      <c r="N549" s="59"/>
      <c r="O549" s="61"/>
    </row>
    <row r="550" spans="5:15" s="13" customFormat="1" ht="15" customHeight="1">
      <c r="E550" s="331"/>
      <c r="F550" s="332"/>
      <c r="G550" s="333"/>
      <c r="H550" s="333"/>
      <c r="I550" s="334"/>
      <c r="J550" s="333"/>
      <c r="K550" s="333"/>
      <c r="M550" s="60"/>
      <c r="N550" s="59"/>
      <c r="O550" s="61"/>
    </row>
    <row r="551" spans="5:15" s="13" customFormat="1" ht="15" customHeight="1">
      <c r="E551" s="331"/>
      <c r="F551" s="332"/>
      <c r="G551" s="333"/>
      <c r="H551" s="333"/>
      <c r="I551" s="334"/>
      <c r="J551" s="333"/>
      <c r="K551" s="333"/>
      <c r="M551" s="60"/>
      <c r="N551" s="59"/>
      <c r="O551" s="61"/>
    </row>
    <row r="552" spans="5:15" s="13" customFormat="1" ht="15" customHeight="1">
      <c r="E552" s="331"/>
      <c r="F552" s="332"/>
      <c r="G552" s="333"/>
      <c r="H552" s="333"/>
      <c r="I552" s="334"/>
      <c r="J552" s="333"/>
      <c r="K552" s="333"/>
      <c r="M552" s="60"/>
      <c r="N552" s="59"/>
      <c r="O552" s="61"/>
    </row>
    <row r="553" spans="5:15" s="13" customFormat="1" ht="15" customHeight="1">
      <c r="E553" s="331"/>
      <c r="F553" s="332"/>
      <c r="G553" s="333"/>
      <c r="H553" s="333"/>
      <c r="I553" s="334"/>
      <c r="J553" s="333"/>
      <c r="K553" s="333"/>
      <c r="M553" s="60"/>
      <c r="N553" s="59"/>
      <c r="O553" s="61"/>
    </row>
    <row r="554" spans="5:15" s="13" customFormat="1" ht="15" customHeight="1">
      <c r="E554" s="331"/>
      <c r="F554" s="332"/>
      <c r="G554" s="333"/>
      <c r="H554" s="333"/>
      <c r="I554" s="334"/>
      <c r="J554" s="333"/>
      <c r="K554" s="333"/>
      <c r="M554" s="60"/>
      <c r="N554" s="59"/>
      <c r="O554" s="61"/>
    </row>
    <row r="555" spans="5:15" s="13" customFormat="1" ht="15" customHeight="1">
      <c r="E555" s="331"/>
      <c r="F555" s="332"/>
      <c r="G555" s="333"/>
      <c r="H555" s="333"/>
      <c r="I555" s="334"/>
      <c r="J555" s="333"/>
      <c r="K555" s="333"/>
      <c r="M555" s="60"/>
      <c r="N555" s="59"/>
      <c r="O555" s="61"/>
    </row>
    <row r="556" spans="5:15" s="13" customFormat="1" ht="15" customHeight="1">
      <c r="E556" s="331"/>
      <c r="F556" s="332"/>
      <c r="G556" s="333"/>
      <c r="H556" s="333"/>
      <c r="I556" s="334"/>
      <c r="J556" s="333"/>
      <c r="K556" s="333"/>
      <c r="M556" s="60"/>
      <c r="N556" s="59"/>
      <c r="O556" s="61"/>
    </row>
    <row r="557" spans="5:15" s="13" customFormat="1" ht="15" customHeight="1">
      <c r="E557" s="331"/>
      <c r="F557" s="332"/>
      <c r="G557" s="333"/>
      <c r="H557" s="333"/>
      <c r="I557" s="334"/>
      <c r="J557" s="333"/>
      <c r="K557" s="333"/>
      <c r="M557" s="60"/>
      <c r="N557" s="59"/>
      <c r="O557" s="61"/>
    </row>
    <row r="558" spans="5:15" s="13" customFormat="1" ht="15" customHeight="1">
      <c r="E558" s="331"/>
      <c r="F558" s="332"/>
      <c r="G558" s="333"/>
      <c r="H558" s="333"/>
      <c r="I558" s="334"/>
      <c r="J558" s="333"/>
      <c r="K558" s="333"/>
      <c r="M558" s="60"/>
      <c r="N558" s="59"/>
      <c r="O558" s="61"/>
    </row>
    <row r="559" spans="5:15" s="13" customFormat="1" ht="15" customHeight="1">
      <c r="E559" s="331"/>
      <c r="F559" s="332"/>
      <c r="G559" s="333"/>
      <c r="H559" s="333"/>
      <c r="I559" s="334"/>
      <c r="J559" s="333"/>
      <c r="K559" s="333"/>
      <c r="M559" s="60"/>
      <c r="N559" s="59"/>
      <c r="O559" s="61"/>
    </row>
    <row r="560" spans="5:15" s="13" customFormat="1" ht="15" customHeight="1">
      <c r="E560" s="331"/>
      <c r="F560" s="332"/>
      <c r="G560" s="333"/>
      <c r="H560" s="333"/>
      <c r="I560" s="334"/>
      <c r="J560" s="333"/>
      <c r="K560" s="333"/>
      <c r="M560" s="60"/>
      <c r="N560" s="59"/>
      <c r="O560" s="61"/>
    </row>
    <row r="561" spans="5:15" s="13" customFormat="1" ht="15" customHeight="1">
      <c r="E561" s="331"/>
      <c r="F561" s="332"/>
      <c r="G561" s="333"/>
      <c r="H561" s="333"/>
      <c r="I561" s="334"/>
      <c r="J561" s="333"/>
      <c r="K561" s="333"/>
      <c r="M561" s="60"/>
      <c r="N561" s="59"/>
      <c r="O561" s="61"/>
    </row>
    <row r="562" spans="5:15" s="13" customFormat="1" ht="15" customHeight="1">
      <c r="E562" s="331"/>
      <c r="F562" s="332"/>
      <c r="G562" s="333"/>
      <c r="H562" s="333"/>
      <c r="I562" s="334"/>
      <c r="J562" s="333"/>
      <c r="K562" s="333"/>
      <c r="M562" s="60"/>
      <c r="N562" s="59"/>
      <c r="O562" s="61"/>
    </row>
    <row r="563" spans="5:15" s="13" customFormat="1" ht="15" customHeight="1">
      <c r="E563" s="331"/>
      <c r="F563" s="332"/>
      <c r="G563" s="333"/>
      <c r="H563" s="333"/>
      <c r="I563" s="334"/>
      <c r="J563" s="333"/>
      <c r="K563" s="333"/>
      <c r="M563" s="60"/>
      <c r="N563" s="59"/>
      <c r="O563" s="61"/>
    </row>
    <row r="564" spans="5:15" s="13" customFormat="1" ht="15" customHeight="1">
      <c r="E564" s="331"/>
      <c r="F564" s="332"/>
      <c r="G564" s="333"/>
      <c r="H564" s="333"/>
      <c r="I564" s="334"/>
      <c r="J564" s="333"/>
      <c r="K564" s="333"/>
      <c r="M564" s="60"/>
      <c r="N564" s="59"/>
      <c r="O564" s="61"/>
    </row>
    <row r="565" spans="5:15" s="13" customFormat="1" ht="15" customHeight="1">
      <c r="E565" s="331"/>
      <c r="F565" s="332"/>
      <c r="G565" s="333"/>
      <c r="H565" s="333"/>
      <c r="I565" s="334"/>
      <c r="J565" s="333"/>
      <c r="K565" s="333"/>
      <c r="M565" s="60"/>
      <c r="N565" s="59"/>
      <c r="O565" s="61"/>
    </row>
    <row r="566" spans="5:15" s="13" customFormat="1" ht="15" customHeight="1">
      <c r="E566" s="331"/>
      <c r="F566" s="332"/>
      <c r="G566" s="333"/>
      <c r="H566" s="333"/>
      <c r="I566" s="334"/>
      <c r="J566" s="333"/>
      <c r="K566" s="333"/>
      <c r="M566" s="60"/>
      <c r="N566" s="59"/>
      <c r="O566" s="61"/>
    </row>
    <row r="567" spans="5:15" s="13" customFormat="1" ht="15" customHeight="1">
      <c r="E567" s="331"/>
      <c r="F567" s="332"/>
      <c r="G567" s="333"/>
      <c r="H567" s="333"/>
      <c r="I567" s="334"/>
      <c r="J567" s="333"/>
      <c r="K567" s="333"/>
      <c r="M567" s="60"/>
      <c r="N567" s="59"/>
      <c r="O567" s="61"/>
    </row>
    <row r="568" spans="5:15" s="13" customFormat="1" ht="15" customHeight="1">
      <c r="E568" s="331"/>
      <c r="F568" s="332"/>
      <c r="G568" s="333"/>
      <c r="H568" s="333"/>
      <c r="I568" s="334"/>
      <c r="J568" s="333"/>
      <c r="K568" s="333"/>
      <c r="M568" s="60"/>
      <c r="N568" s="59"/>
      <c r="O568" s="61"/>
    </row>
    <row r="569" spans="5:15" s="13" customFormat="1" ht="15" customHeight="1">
      <c r="E569" s="331"/>
      <c r="F569" s="332"/>
      <c r="G569" s="333"/>
      <c r="H569" s="333"/>
      <c r="I569" s="334"/>
      <c r="J569" s="333"/>
      <c r="K569" s="333"/>
      <c r="M569" s="60"/>
      <c r="N569" s="59"/>
      <c r="O569" s="61"/>
    </row>
    <row r="570" spans="5:15" s="13" customFormat="1" ht="15" customHeight="1">
      <c r="E570" s="331"/>
      <c r="F570" s="332"/>
      <c r="G570" s="333"/>
      <c r="H570" s="333"/>
      <c r="I570" s="334"/>
      <c r="J570" s="333"/>
      <c r="K570" s="333"/>
      <c r="M570" s="60"/>
      <c r="N570" s="59"/>
      <c r="O570" s="61"/>
    </row>
    <row r="571" spans="5:15" s="13" customFormat="1" ht="15" customHeight="1">
      <c r="E571" s="331"/>
      <c r="F571" s="332"/>
      <c r="G571" s="333"/>
      <c r="H571" s="333"/>
      <c r="I571" s="334"/>
      <c r="J571" s="333"/>
      <c r="K571" s="333"/>
      <c r="M571" s="60"/>
      <c r="N571" s="59"/>
      <c r="O571" s="61"/>
    </row>
    <row r="572" spans="5:15" s="13" customFormat="1" ht="15" customHeight="1">
      <c r="E572" s="331"/>
      <c r="F572" s="332"/>
      <c r="G572" s="333"/>
      <c r="H572" s="333"/>
      <c r="I572" s="334"/>
      <c r="J572" s="333"/>
      <c r="K572" s="333"/>
      <c r="M572" s="60"/>
      <c r="N572" s="59"/>
      <c r="O572" s="61"/>
    </row>
    <row r="573" spans="5:15" s="13" customFormat="1" ht="15" customHeight="1">
      <c r="E573" s="331"/>
      <c r="F573" s="332"/>
      <c r="G573" s="333"/>
      <c r="H573" s="333"/>
      <c r="I573" s="334"/>
      <c r="J573" s="333"/>
      <c r="K573" s="333"/>
      <c r="M573" s="60"/>
      <c r="N573" s="59"/>
      <c r="O573" s="61"/>
    </row>
    <row r="574" spans="5:15" s="13" customFormat="1" ht="15" customHeight="1">
      <c r="E574" s="331"/>
      <c r="F574" s="332"/>
      <c r="G574" s="333"/>
      <c r="H574" s="333"/>
      <c r="I574" s="334"/>
      <c r="J574" s="333"/>
      <c r="K574" s="333"/>
      <c r="M574" s="60"/>
      <c r="N574" s="59"/>
      <c r="O574" s="61"/>
    </row>
    <row r="575" spans="5:15" ht="15" customHeight="1"/>
    <row r="576" spans="5:15"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sheetData>
  <autoFilter ref="E1:E628"/>
  <mergeCells count="36">
    <mergeCell ref="E9:E10"/>
    <mergeCell ref="G11:K11"/>
    <mergeCell ref="I9:I10"/>
    <mergeCell ref="C9:C10"/>
    <mergeCell ref="D9:D10"/>
    <mergeCell ref="G12:K12"/>
    <mergeCell ref="F9:F10"/>
    <mergeCell ref="G9:G10"/>
    <mergeCell ref="H9:H10"/>
    <mergeCell ref="J9:K9"/>
    <mergeCell ref="A152:K152"/>
    <mergeCell ref="A153:K153"/>
    <mergeCell ref="A154:L154"/>
    <mergeCell ref="A155:L155"/>
    <mergeCell ref="G13:K13"/>
    <mergeCell ref="A150:K150"/>
    <mergeCell ref="A151:J151"/>
    <mergeCell ref="G67:K67"/>
    <mergeCell ref="G66:K66"/>
    <mergeCell ref="G16:K16"/>
    <mergeCell ref="L9:L10"/>
    <mergeCell ref="N10:N11"/>
    <mergeCell ref="A8:L8"/>
    <mergeCell ref="A9:A10"/>
    <mergeCell ref="A1:L1"/>
    <mergeCell ref="N1:N7"/>
    <mergeCell ref="A2:L2"/>
    <mergeCell ref="B3:G3"/>
    <mergeCell ref="B4:G4"/>
    <mergeCell ref="H4:I4"/>
    <mergeCell ref="B5:G5"/>
    <mergeCell ref="H5:I5"/>
    <mergeCell ref="B6:G6"/>
    <mergeCell ref="H6:I6"/>
    <mergeCell ref="K6:L6"/>
    <mergeCell ref="B9:B10"/>
  </mergeCells>
  <conditionalFormatting sqref="N1:N155">
    <cfRule type="cellIs" dxfId="1" priority="22" operator="equal">
      <formula>"CORRIGIR"</formula>
    </cfRule>
    <cfRule type="cellIs" dxfId="0" priority="23" operator="equal">
      <formula>"OK"</formula>
    </cfRule>
  </conditionalFormatting>
  <dataValidations disablePrompts="1" count="1">
    <dataValidation type="list" allowBlank="1" showInputMessage="1" showErrorMessage="1" sqref="L7:M7">
      <formula1>#REF!</formula1>
    </dataValidation>
  </dataValidations>
  <pageMargins left="0.511811024" right="0.511811024" top="0.78740157499999996" bottom="0.78740157499999996" header="0.31496062000000002" footer="0.31496062000000002"/>
  <pageSetup paperSize="9" scale="30" orientation="portrait" horizontalDpi="300" verticalDpi="300" r:id="rId1"/>
  <colBreaks count="3" manualBreakCount="3">
    <brk id="14" max="165" man="1"/>
    <brk id="1171" max="165" man="1"/>
    <brk id="9785" max="165" man="1"/>
  </colBreaks>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'\\172.18.0.5\arquivos\Users\regivaldo.santos\Desktop\ANALISES Eng SANTOS\6ª ANÁLISE 053 Apto à Aprovação 14AGO A 28AGO20\PLANILHAS\[PO_CASA DO ÍNDIO_PW_REV04 .xlsx]CRONOGRAMA'!#REF!</xm:f>
          </x14:formula1>
          <xm:sqref>N12:N19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Y58"/>
  <sheetViews>
    <sheetView view="pageBreakPreview" topLeftCell="A19" zoomScaleNormal="100" zoomScaleSheetLayoutView="100" workbookViewId="0">
      <selection activeCell="J50" sqref="J50"/>
    </sheetView>
  </sheetViews>
  <sheetFormatPr defaultRowHeight="15"/>
  <cols>
    <col min="1" max="1" width="19" customWidth="1"/>
    <col min="11" max="11" width="17.28515625" customWidth="1"/>
    <col min="12" max="12" width="20.5703125" customWidth="1"/>
    <col min="14" max="14" width="18.5703125" customWidth="1"/>
  </cols>
  <sheetData>
    <row r="1" spans="1:25" ht="153" customHeight="1">
      <c r="A1" s="687" t="s">
        <v>20739</v>
      </c>
      <c r="B1" s="687"/>
      <c r="C1" s="687"/>
      <c r="D1" s="687"/>
      <c r="E1" s="687"/>
      <c r="F1" s="687"/>
      <c r="G1" s="687"/>
      <c r="H1" s="687"/>
      <c r="I1" s="687"/>
      <c r="J1" s="687"/>
      <c r="K1" s="687"/>
      <c r="L1" s="687"/>
      <c r="M1" s="63"/>
      <c r="N1" s="63"/>
      <c r="O1" s="63"/>
      <c r="P1" s="63"/>
      <c r="Q1" s="63"/>
      <c r="R1" s="63"/>
      <c r="S1" s="63"/>
      <c r="T1" s="64"/>
      <c r="U1" s="65"/>
      <c r="V1" s="63"/>
      <c r="W1" s="63"/>
      <c r="X1" s="63"/>
      <c r="Y1" s="63"/>
    </row>
    <row r="2" spans="1:25" ht="15.75">
      <c r="A2" s="688" t="s">
        <v>66</v>
      </c>
      <c r="B2" s="688"/>
      <c r="C2" s="688"/>
      <c r="D2" s="688"/>
      <c r="E2" s="688"/>
      <c r="F2" s="688"/>
      <c r="G2" s="688"/>
      <c r="H2" s="688"/>
      <c r="I2" s="688"/>
      <c r="J2" s="688"/>
      <c r="K2" s="688"/>
      <c r="L2" s="688"/>
      <c r="M2" s="66"/>
      <c r="N2" s="66"/>
      <c r="O2" s="66"/>
      <c r="P2" s="66"/>
      <c r="Q2" s="66"/>
      <c r="R2" s="66"/>
      <c r="S2" s="66"/>
      <c r="T2" s="64"/>
      <c r="U2" s="65"/>
      <c r="V2" s="66"/>
      <c r="W2" s="66"/>
      <c r="X2" s="66"/>
      <c r="Y2" s="66"/>
    </row>
    <row r="3" spans="1:25">
      <c r="A3" s="67"/>
      <c r="B3" s="67"/>
      <c r="C3" s="67"/>
      <c r="D3" s="67"/>
      <c r="E3" s="67"/>
      <c r="F3" s="67"/>
      <c r="G3" s="67"/>
      <c r="H3" s="67"/>
      <c r="I3" s="67"/>
      <c r="J3" s="67"/>
      <c r="K3" s="67"/>
      <c r="L3" s="67"/>
      <c r="M3" s="66"/>
      <c r="N3" s="66"/>
      <c r="O3" s="66"/>
      <c r="P3" s="66"/>
      <c r="Q3" s="66"/>
      <c r="R3" s="66"/>
      <c r="S3" s="66"/>
      <c r="T3" s="66"/>
      <c r="U3" s="66"/>
      <c r="V3" s="66"/>
      <c r="W3" s="66"/>
      <c r="X3" s="66"/>
      <c r="Y3" s="66"/>
    </row>
    <row r="4" spans="1:25" ht="15.75">
      <c r="A4" s="688" t="s">
        <v>67</v>
      </c>
      <c r="B4" s="688"/>
      <c r="C4" s="688"/>
      <c r="D4" s="688"/>
      <c r="E4" s="688"/>
      <c r="F4" s="688"/>
      <c r="G4" s="688"/>
      <c r="H4" s="688"/>
      <c r="I4" s="688"/>
      <c r="J4" s="688"/>
      <c r="K4" s="688"/>
      <c r="L4" s="688"/>
      <c r="M4" s="66"/>
      <c r="N4" s="66"/>
      <c r="O4" s="66"/>
      <c r="P4" s="66"/>
      <c r="Q4" s="66"/>
      <c r="R4" s="66"/>
      <c r="S4" s="66"/>
      <c r="T4" s="66"/>
      <c r="U4" s="66"/>
      <c r="V4" s="66"/>
      <c r="W4" s="66"/>
      <c r="X4" s="66"/>
      <c r="Y4" s="66"/>
    </row>
    <row r="5" spans="1:25" ht="15.75">
      <c r="A5" s="406"/>
      <c r="B5" s="406"/>
      <c r="C5" s="406"/>
      <c r="D5" s="406"/>
      <c r="E5" s="406"/>
      <c r="F5" s="406"/>
      <c r="G5" s="406"/>
      <c r="H5" s="406"/>
      <c r="I5" s="406"/>
      <c r="J5" s="406"/>
      <c r="K5" s="406"/>
      <c r="L5" s="406"/>
      <c r="M5" s="66"/>
      <c r="N5" s="66"/>
      <c r="O5" s="66"/>
      <c r="P5" s="66"/>
      <c r="Q5" s="66"/>
      <c r="R5" s="66"/>
      <c r="S5" s="66"/>
      <c r="T5" s="66"/>
      <c r="U5" s="66"/>
      <c r="V5" s="66"/>
      <c r="W5" s="66"/>
      <c r="X5" s="66"/>
      <c r="Y5" s="66"/>
    </row>
    <row r="6" spans="1:25">
      <c r="A6" s="427" t="str">
        <f>[1]ORÇAMENTO!A4</f>
        <v>CONV.:</v>
      </c>
      <c r="B6" s="689" t="s">
        <v>68</v>
      </c>
      <c r="C6" s="689"/>
      <c r="D6" s="689"/>
      <c r="E6" s="689"/>
      <c r="F6" s="689"/>
      <c r="G6" s="689"/>
      <c r="H6" s="689"/>
      <c r="I6" s="689"/>
      <c r="J6" s="689"/>
      <c r="K6" s="689"/>
      <c r="L6" s="689"/>
      <c r="M6" s="68"/>
      <c r="N6" s="68"/>
      <c r="O6" s="68"/>
      <c r="P6" s="68"/>
      <c r="Q6" s="68"/>
      <c r="R6" s="68"/>
      <c r="S6" s="68"/>
      <c r="T6" s="68"/>
      <c r="U6" s="68"/>
      <c r="V6" s="68"/>
      <c r="W6" s="68"/>
      <c r="X6" s="68"/>
      <c r="Y6" s="68"/>
    </row>
    <row r="7" spans="1:25">
      <c r="A7" s="427" t="str">
        <f>[1]ORÇAMENTO!A5</f>
        <v>OBJETO:</v>
      </c>
      <c r="B7" s="689" t="s">
        <v>69</v>
      </c>
      <c r="C7" s="689"/>
      <c r="D7" s="689"/>
      <c r="E7" s="689"/>
      <c r="F7" s="689"/>
      <c r="G7" s="689"/>
      <c r="H7" s="689"/>
      <c r="I7" s="689"/>
      <c r="J7" s="689"/>
      <c r="K7" s="689"/>
      <c r="L7" s="689"/>
      <c r="M7" s="68"/>
      <c r="N7" s="68"/>
      <c r="O7" s="68"/>
      <c r="P7" s="68"/>
      <c r="Q7" s="68"/>
      <c r="R7" s="68"/>
      <c r="S7" s="68"/>
      <c r="T7" s="69"/>
      <c r="U7" s="70"/>
      <c r="V7" s="68"/>
      <c r="W7" s="68"/>
      <c r="X7" s="68"/>
      <c r="Y7" s="68"/>
    </row>
    <row r="8" spans="1:25">
      <c r="A8" s="428" t="str">
        <f>[1]ORÇAMENTO!A6</f>
        <v>LOCAL:</v>
      </c>
      <c r="B8" s="689" t="s">
        <v>14125</v>
      </c>
      <c r="C8" s="689"/>
      <c r="D8" s="689"/>
      <c r="E8" s="689"/>
      <c r="F8" s="689"/>
      <c r="G8" s="689"/>
      <c r="H8" s="689"/>
      <c r="I8" s="689"/>
      <c r="J8" s="689"/>
      <c r="K8" s="689"/>
      <c r="L8" s="689"/>
      <c r="M8" s="68"/>
      <c r="N8" s="68"/>
      <c r="O8" s="68"/>
      <c r="P8" s="68"/>
      <c r="Q8" s="68"/>
      <c r="R8" s="68"/>
      <c r="S8" s="68"/>
      <c r="T8" s="691" t="s">
        <v>70</v>
      </c>
      <c r="U8" s="691"/>
      <c r="V8" s="691" t="s">
        <v>71</v>
      </c>
      <c r="W8" s="697">
        <v>1</v>
      </c>
      <c r="X8" s="68"/>
      <c r="Y8" s="68"/>
    </row>
    <row r="9" spans="1:25">
      <c r="A9" s="428" t="str">
        <f>[1]ORÇAMENTO!A7</f>
        <v>DATA:</v>
      </c>
      <c r="B9" s="694">
        <v>44340</v>
      </c>
      <c r="C9" s="694"/>
      <c r="D9" s="694"/>
      <c r="E9" s="694"/>
      <c r="F9" s="694"/>
      <c r="G9" s="694"/>
      <c r="H9" s="694"/>
      <c r="I9" s="694"/>
      <c r="J9" s="694"/>
      <c r="K9" s="694"/>
      <c r="L9" s="694"/>
      <c r="M9" s="68"/>
      <c r="N9" s="68"/>
      <c r="O9" s="68"/>
      <c r="P9" s="68"/>
      <c r="Q9" s="68"/>
      <c r="R9" s="68"/>
      <c r="S9" s="68"/>
      <c r="T9" s="71">
        <v>1</v>
      </c>
      <c r="U9" s="72" t="s">
        <v>72</v>
      </c>
      <c r="V9" s="691"/>
      <c r="W9" s="698"/>
      <c r="X9" s="68"/>
      <c r="Y9" s="68"/>
    </row>
    <row r="10" spans="1:25">
      <c r="A10" s="405"/>
      <c r="B10" s="405"/>
      <c r="C10" s="405"/>
      <c r="D10" s="405"/>
      <c r="E10" s="405"/>
      <c r="F10" s="405"/>
      <c r="G10" s="405"/>
      <c r="H10" s="405"/>
      <c r="I10" s="405"/>
      <c r="J10" s="405"/>
      <c r="K10" s="405"/>
      <c r="L10" s="405"/>
      <c r="M10" s="68"/>
      <c r="N10" s="68"/>
      <c r="O10" s="68"/>
      <c r="P10" s="68"/>
      <c r="Q10" s="68"/>
      <c r="R10" s="68"/>
      <c r="S10" s="68"/>
      <c r="T10" s="71">
        <v>2</v>
      </c>
      <c r="U10" s="72" t="s">
        <v>73</v>
      </c>
      <c r="V10" s="691"/>
      <c r="W10" s="701"/>
      <c r="X10" s="68"/>
      <c r="Y10" s="68"/>
    </row>
    <row r="11" spans="1:25">
      <c r="A11" s="405"/>
      <c r="B11" s="405"/>
      <c r="C11" s="405"/>
      <c r="D11" s="405"/>
      <c r="E11" s="405"/>
      <c r="F11" s="405"/>
      <c r="G11" s="405"/>
      <c r="H11" s="405"/>
      <c r="I11" s="405"/>
      <c r="J11" s="405"/>
      <c r="K11" s="405"/>
      <c r="L11" s="405"/>
      <c r="M11" s="68"/>
      <c r="N11" s="68"/>
      <c r="O11" s="68"/>
      <c r="P11" s="68"/>
      <c r="Q11" s="68"/>
      <c r="R11" s="68"/>
      <c r="S11" s="68"/>
      <c r="T11" s="73"/>
      <c r="U11" s="74"/>
      <c r="V11" s="75"/>
      <c r="W11" s="73"/>
      <c r="X11" s="68"/>
      <c r="Y11" s="68"/>
    </row>
    <row r="12" spans="1:25">
      <c r="A12" s="405"/>
      <c r="B12" s="690" t="s">
        <v>74</v>
      </c>
      <c r="C12" s="683"/>
      <c r="D12" s="683"/>
      <c r="E12" s="683"/>
      <c r="F12" s="683"/>
      <c r="G12" s="683"/>
      <c r="H12" s="683"/>
      <c r="I12" s="405"/>
      <c r="J12" s="405"/>
      <c r="K12" s="405"/>
      <c r="L12" s="405"/>
      <c r="M12" s="68"/>
      <c r="N12" s="68"/>
      <c r="O12" s="68"/>
      <c r="P12" s="68"/>
      <c r="Q12" s="68"/>
      <c r="R12" s="68"/>
      <c r="S12" s="68"/>
      <c r="T12" s="69"/>
      <c r="U12" s="70"/>
      <c r="V12" s="68"/>
      <c r="W12" s="68"/>
      <c r="X12" s="68"/>
      <c r="Y12" s="68"/>
    </row>
    <row r="13" spans="1:25">
      <c r="A13" s="405"/>
      <c r="B13" s="405"/>
      <c r="C13" s="405"/>
      <c r="D13" s="405"/>
      <c r="E13" s="405"/>
      <c r="F13" s="405"/>
      <c r="G13" s="405"/>
      <c r="H13" s="405"/>
      <c r="I13" s="405"/>
      <c r="J13" s="405"/>
      <c r="K13" s="405"/>
      <c r="L13" s="405"/>
      <c r="M13" s="68"/>
      <c r="N13" s="68"/>
      <c r="O13" s="691" t="s">
        <v>75</v>
      </c>
      <c r="P13" s="691"/>
      <c r="Q13" s="691"/>
      <c r="R13" s="691"/>
      <c r="S13" s="68"/>
      <c r="T13" s="692" t="s">
        <v>76</v>
      </c>
      <c r="U13" s="693"/>
      <c r="V13" s="695" t="s">
        <v>71</v>
      </c>
      <c r="W13" s="697">
        <v>1</v>
      </c>
      <c r="X13" s="68"/>
      <c r="Y13" s="68"/>
    </row>
    <row r="14" spans="1:25">
      <c r="A14" s="405"/>
      <c r="B14" s="405"/>
      <c r="C14" s="405"/>
      <c r="D14" s="405"/>
      <c r="E14" s="405"/>
      <c r="F14" s="405"/>
      <c r="G14" s="405"/>
      <c r="H14" s="405"/>
      <c r="I14" s="405"/>
      <c r="J14" s="405"/>
      <c r="K14" s="405"/>
      <c r="L14" s="405"/>
      <c r="M14" s="68"/>
      <c r="N14" s="699" t="s">
        <v>76</v>
      </c>
      <c r="O14" s="692" t="s">
        <v>77</v>
      </c>
      <c r="P14" s="700"/>
      <c r="Q14" s="693"/>
      <c r="R14" s="76">
        <f>W8</f>
        <v>1</v>
      </c>
      <c r="S14" s="68"/>
      <c r="T14" s="71">
        <v>1</v>
      </c>
      <c r="U14" s="72" t="s">
        <v>78</v>
      </c>
      <c r="V14" s="696"/>
      <c r="W14" s="698">
        <v>1</v>
      </c>
      <c r="X14" s="68"/>
      <c r="Y14" s="68"/>
    </row>
    <row r="15" spans="1:25">
      <c r="A15" s="405"/>
      <c r="B15" s="682" t="s">
        <v>79</v>
      </c>
      <c r="C15" s="683"/>
      <c r="D15" s="683"/>
      <c r="E15" s="683"/>
      <c r="F15" s="683"/>
      <c r="G15" s="683"/>
      <c r="H15" s="683"/>
      <c r="I15" s="683"/>
      <c r="J15" s="683"/>
      <c r="K15" s="683"/>
      <c r="L15" s="683"/>
      <c r="M15" s="68"/>
      <c r="N15" s="699"/>
      <c r="O15" s="71"/>
      <c r="P15" s="77" t="s">
        <v>80</v>
      </c>
      <c r="Q15" s="77" t="s">
        <v>81</v>
      </c>
      <c r="R15" s="77" t="s">
        <v>82</v>
      </c>
      <c r="S15" s="68"/>
      <c r="T15" s="71">
        <v>2</v>
      </c>
      <c r="U15" s="72" t="s">
        <v>83</v>
      </c>
      <c r="V15" s="696"/>
      <c r="W15" s="698"/>
      <c r="X15" s="68"/>
      <c r="Y15" s="68"/>
    </row>
    <row r="16" spans="1:25" ht="101.25" customHeight="1">
      <c r="A16" s="684" t="s">
        <v>84</v>
      </c>
      <c r="B16" s="685"/>
      <c r="C16" s="685"/>
      <c r="D16" s="685"/>
      <c r="E16" s="685"/>
      <c r="F16" s="686" t="str">
        <f>IF(AND(W8&lt;&gt;1,W8&lt;&gt;2),"SELECT OPT",IF(W8=1,"COM DESONERAÇÃO",IF(W8=2,"SEM DESONERAÇÃO","SELECT OPT")))</f>
        <v>COM DESONERAÇÃO</v>
      </c>
      <c r="G16" s="683"/>
      <c r="H16" s="78"/>
      <c r="I16" s="690" t="s">
        <v>85</v>
      </c>
      <c r="J16" s="683"/>
      <c r="K16" s="683"/>
      <c r="L16" s="683"/>
      <c r="M16" s="68"/>
      <c r="N16" s="699"/>
      <c r="O16" s="71">
        <v>1</v>
      </c>
      <c r="P16" s="82">
        <f>IF($W$8=1,((((((20.34/100)+1)*(1-(5.15/100)))/(1-(9.65/100)))-1)*100),IF($W$8=2,20.34,"SELECT OPT"))</f>
        <v>26.333691200885468</v>
      </c>
      <c r="Q16" s="82">
        <f>IF($W$8=1,((((((22.12/100)+1)*(1-(6.65/100)))/(1-(11.15/100)))-1)*100),IF($W$8=2,22.12,"SELECT OPT"))</f>
        <v>28.30503095104109</v>
      </c>
      <c r="R16" s="82">
        <f>IF($W$8=1,((((((25/100)+1)*(1-(8.65/100)))/(1-(13.15/100)))-1)*100),IF($W$8=2,25,"SELECT OPT"))</f>
        <v>31.476683937823815</v>
      </c>
      <c r="S16" s="68"/>
      <c r="T16" s="71">
        <v>3</v>
      </c>
      <c r="U16" s="72" t="s">
        <v>86</v>
      </c>
      <c r="V16" s="696"/>
      <c r="W16" s="698"/>
      <c r="X16" s="68"/>
      <c r="Y16" s="68"/>
    </row>
    <row r="17" spans="1:25">
      <c r="A17" s="690" t="s">
        <v>87</v>
      </c>
      <c r="B17" s="683"/>
      <c r="C17" s="683"/>
      <c r="D17" s="683"/>
      <c r="E17" s="683"/>
      <c r="F17" s="683"/>
      <c r="G17" s="683"/>
      <c r="H17" s="683"/>
      <c r="I17" s="683"/>
      <c r="J17" s="683"/>
      <c r="K17" s="683"/>
      <c r="L17" s="683"/>
      <c r="M17" s="68"/>
      <c r="N17" s="699"/>
      <c r="O17" s="71">
        <v>3</v>
      </c>
      <c r="P17" s="82">
        <f>IF($W$8=1,((((((20.76/100)+1)*(1-(5.15/100)))/(1-(9.65/100)))-1)*100),IF($W$8=2,20.76,"SELECT OPT"))</f>
        <v>26.774609850581086</v>
      </c>
      <c r="Q17" s="82">
        <f>IF($W$8=1,((((((24.18/100)+1)*(1-(6.65/100)))/(1-(11.15/100)))-1)*100),IF($W$8=2,24.18,"SELECT OPT"))</f>
        <v>30.469364096792372</v>
      </c>
      <c r="R17" s="82">
        <f>IF($W$8=1,((((((26.44/100)+1)*(1-(8.65/100)))/(1-(13.15/100)))-1)*100),IF($W$8=2,26.44,"SELECT OPT"))</f>
        <v>32.991295336787552</v>
      </c>
      <c r="S17" s="68"/>
      <c r="T17" s="71">
        <v>5</v>
      </c>
      <c r="U17" s="72" t="s">
        <v>88</v>
      </c>
      <c r="V17" s="696"/>
      <c r="W17" s="698"/>
      <c r="X17" s="68"/>
      <c r="Y17" s="68"/>
    </row>
    <row r="18" spans="1:25">
      <c r="A18" s="405"/>
      <c r="B18" s="690" t="s">
        <v>89</v>
      </c>
      <c r="C18" s="683"/>
      <c r="D18" s="683"/>
      <c r="E18" s="683"/>
      <c r="F18" s="683"/>
      <c r="G18" s="683"/>
      <c r="H18" s="683"/>
      <c r="I18" s="683"/>
      <c r="J18" s="683"/>
      <c r="K18" s="683"/>
      <c r="L18" s="683"/>
      <c r="M18" s="68"/>
      <c r="N18" s="68"/>
      <c r="O18" s="71">
        <v>6</v>
      </c>
      <c r="P18" s="82">
        <f>IF($W$8=1,((((((11.1/100)+1)*(1-(3.65/100)))/(1-(8.15/100)))-1)*100),IF($W$8=2,11.1,"SELECT OPT"))</f>
        <v>16.543113772455076</v>
      </c>
      <c r="Q18" s="82">
        <f>IF($W$8=1,((((((14.02/100)+1)*(1-(3.65/100)))/(1-(8.15/100)))-1)*100),IF($W$8=2,14.02,"SELECT OPT"))</f>
        <v>19.606173108328818</v>
      </c>
      <c r="R18" s="82">
        <f>IF($W$8=1,((((((16.8/100)+1)*(1-(3.65/100)))/(1-(8.15/100)))-1)*100),IF($W$8=2,16.8,"SELECT OPT"))</f>
        <v>22.522373434948271</v>
      </c>
      <c r="S18" s="68"/>
      <c r="T18" s="69"/>
      <c r="U18" s="70"/>
      <c r="V18" s="68"/>
      <c r="W18" s="68"/>
      <c r="X18" s="68"/>
      <c r="Y18" s="68"/>
    </row>
    <row r="19" spans="1:25">
      <c r="A19" s="690" t="s">
        <v>90</v>
      </c>
      <c r="B19" s="683"/>
      <c r="C19" s="683"/>
      <c r="D19" s="683"/>
      <c r="E19" s="683"/>
      <c r="F19" s="683"/>
      <c r="G19" s="683"/>
      <c r="H19" s="683"/>
      <c r="I19" s="683"/>
      <c r="J19" s="683"/>
      <c r="K19" s="683"/>
      <c r="L19" s="683"/>
      <c r="M19" s="68"/>
      <c r="N19" s="68"/>
      <c r="O19" s="79" t="s">
        <v>71</v>
      </c>
      <c r="P19" s="83">
        <f>VLOOKUP($W$13,$O$16:$R$18,2,FALSE)</f>
        <v>26.333691200885468</v>
      </c>
      <c r="Q19" s="83">
        <f>VLOOKUP($W$13,$O$16:$R$18,3,FALSE)</f>
        <v>28.30503095104109</v>
      </c>
      <c r="R19" s="83">
        <f>VLOOKUP($W$13,$O$16:$R$18,4,FALSE)</f>
        <v>31.476683937823815</v>
      </c>
      <c r="S19" s="68"/>
      <c r="T19" s="69"/>
      <c r="U19" s="70"/>
      <c r="V19" s="68"/>
      <c r="W19" s="68"/>
      <c r="X19" s="68"/>
      <c r="Y19" s="68"/>
    </row>
    <row r="20" spans="1:25">
      <c r="A20" s="405"/>
      <c r="B20" s="690" t="s">
        <v>91</v>
      </c>
      <c r="C20" s="683"/>
      <c r="D20" s="683"/>
      <c r="E20" s="683"/>
      <c r="F20" s="683"/>
      <c r="G20" s="683"/>
      <c r="H20" s="683"/>
      <c r="I20" s="683"/>
      <c r="J20" s="683"/>
      <c r="K20" s="683"/>
      <c r="L20" s="683"/>
      <c r="M20" s="68"/>
      <c r="N20" s="68"/>
      <c r="O20" s="68"/>
      <c r="P20" s="68"/>
      <c r="Q20" s="68"/>
      <c r="R20" s="68"/>
      <c r="S20" s="68"/>
      <c r="T20" s="69"/>
      <c r="U20" s="70"/>
      <c r="V20" s="68"/>
      <c r="W20" s="68"/>
      <c r="X20" s="68"/>
      <c r="Y20" s="68"/>
    </row>
    <row r="21" spans="1:25" ht="24.75" customHeight="1">
      <c r="A21" s="405" t="s">
        <v>92</v>
      </c>
      <c r="B21" s="80" t="str">
        <f>IF(AND($W$13&lt;&gt;1,$W$13&lt;&gt;2,$W$13&lt;&gt;3,$W$13&lt;&gt;4,$W$13&lt;&gt;5,$W$13&lt;&gt;6),"SELECT OPT",IF($W$13=1,$U$14,IF($W$13=2,$U$15,IF($W$13=3,$U$16,IF($W$13=4,#REF!,IF($W$13=5,$U$17,IF($W$13=6,#REF!,"SELECT OPT")))))))</f>
        <v>Construção de edifícios.</v>
      </c>
      <c r="C21" s="404"/>
      <c r="D21" s="405"/>
      <c r="E21" s="405"/>
      <c r="F21" s="405"/>
      <c r="G21" s="405"/>
      <c r="H21" s="405"/>
      <c r="I21" s="405"/>
      <c r="J21" s="405"/>
      <c r="K21" s="405"/>
      <c r="L21" s="405"/>
      <c r="M21" s="68"/>
      <c r="N21" s="68"/>
      <c r="O21" s="68"/>
      <c r="P21" s="68"/>
      <c r="Q21" s="68"/>
      <c r="R21" s="68"/>
      <c r="S21" s="68"/>
      <c r="T21" s="69"/>
      <c r="U21" s="70"/>
      <c r="V21" s="68"/>
      <c r="W21" s="68"/>
      <c r="X21" s="68"/>
      <c r="Y21" s="68"/>
    </row>
    <row r="22" spans="1:25">
      <c r="A22" s="405"/>
      <c r="B22" s="405"/>
      <c r="C22" s="689"/>
      <c r="D22" s="689"/>
      <c r="E22" s="689"/>
      <c r="F22" s="689"/>
      <c r="G22" s="689"/>
      <c r="H22" s="689"/>
      <c r="I22" s="689"/>
      <c r="J22" s="689"/>
      <c r="K22" s="689"/>
      <c r="L22" s="405"/>
      <c r="M22" s="68"/>
      <c r="N22" s="68"/>
      <c r="O22" s="68"/>
      <c r="P22" s="68"/>
      <c r="Q22" s="68"/>
      <c r="R22" s="81"/>
      <c r="S22" s="68"/>
      <c r="T22" s="69"/>
      <c r="U22" s="70"/>
      <c r="V22" s="68"/>
      <c r="W22" s="68"/>
      <c r="X22" s="68"/>
      <c r="Y22" s="68"/>
    </row>
    <row r="23" spans="1:25">
      <c r="A23" s="405"/>
      <c r="B23" s="690" t="s">
        <v>93</v>
      </c>
      <c r="C23" s="683"/>
      <c r="D23" s="683"/>
      <c r="E23" s="683"/>
      <c r="F23" s="683"/>
      <c r="G23" s="683"/>
      <c r="H23" s="683"/>
      <c r="I23" s="683"/>
      <c r="J23" s="683"/>
      <c r="K23" s="683"/>
      <c r="L23" s="683"/>
      <c r="M23" s="68"/>
      <c r="N23" s="68"/>
      <c r="O23" s="68"/>
      <c r="P23" s="68"/>
      <c r="Q23" s="68"/>
      <c r="R23" s="81"/>
      <c r="S23" s="68"/>
      <c r="T23" s="69"/>
      <c r="U23" s="70"/>
      <c r="V23" s="68"/>
      <c r="W23" s="68"/>
      <c r="X23" s="68"/>
      <c r="Y23" s="68"/>
    </row>
    <row r="24" spans="1:25">
      <c r="A24" s="405"/>
      <c r="B24" s="405"/>
      <c r="C24" s="405"/>
      <c r="D24" s="405"/>
      <c r="E24" s="405"/>
      <c r="F24" s="405"/>
      <c r="G24" s="405"/>
      <c r="H24" s="405"/>
      <c r="I24" s="405"/>
      <c r="J24" s="405"/>
      <c r="K24" s="405"/>
      <c r="L24" s="405"/>
      <c r="M24" s="68"/>
      <c r="N24" s="68"/>
      <c r="O24" s="68"/>
      <c r="P24" s="68"/>
      <c r="Q24" s="68"/>
      <c r="R24" s="68"/>
      <c r="S24" s="68"/>
      <c r="T24" s="69"/>
      <c r="U24" s="70"/>
      <c r="V24" s="68"/>
      <c r="W24" s="68"/>
      <c r="X24" s="68"/>
      <c r="Y24" s="68"/>
    </row>
    <row r="25" spans="1:25">
      <c r="A25" s="405"/>
      <c r="B25" s="405"/>
      <c r="C25" s="405"/>
      <c r="D25" s="405"/>
      <c r="E25" s="405"/>
      <c r="F25" s="405"/>
      <c r="G25" s="405"/>
      <c r="H25" s="405"/>
      <c r="I25" s="405"/>
      <c r="J25" s="405"/>
      <c r="K25" s="405"/>
      <c r="L25" s="405"/>
      <c r="M25" s="68"/>
      <c r="N25" s="68"/>
      <c r="O25" s="68"/>
      <c r="P25" s="68"/>
      <c r="Q25" s="68"/>
      <c r="R25" s="68"/>
      <c r="S25" s="68"/>
      <c r="T25" s="69"/>
      <c r="U25" s="70"/>
      <c r="V25" s="68"/>
      <c r="W25" s="68"/>
      <c r="X25" s="68"/>
      <c r="Y25" s="68"/>
    </row>
    <row r="26" spans="1:25">
      <c r="A26" s="405"/>
      <c r="B26" s="405"/>
      <c r="C26" s="405"/>
      <c r="D26" s="405"/>
      <c r="E26" s="405"/>
      <c r="F26" s="405"/>
      <c r="G26" s="405"/>
      <c r="H26" s="405"/>
      <c r="I26" s="405"/>
      <c r="J26" s="405"/>
      <c r="K26" s="405"/>
      <c r="L26" s="405"/>
      <c r="M26" s="68"/>
      <c r="N26" s="68"/>
      <c r="O26" s="68"/>
      <c r="P26" s="68"/>
      <c r="Q26" s="68"/>
      <c r="R26" s="68"/>
      <c r="S26" s="68"/>
      <c r="T26" s="69"/>
      <c r="U26" s="70"/>
      <c r="V26" s="68"/>
      <c r="W26" s="68"/>
      <c r="X26" s="68"/>
      <c r="Y26" s="68"/>
    </row>
    <row r="27" spans="1:25">
      <c r="A27" s="405"/>
      <c r="B27" s="405"/>
      <c r="C27" s="405"/>
      <c r="D27" s="405"/>
      <c r="E27" s="405"/>
      <c r="F27" s="405"/>
      <c r="G27" s="405"/>
      <c r="H27" s="405"/>
      <c r="I27" s="405"/>
      <c r="J27" s="405"/>
      <c r="K27" s="405"/>
      <c r="L27" s="405"/>
      <c r="M27" s="68"/>
      <c r="N27" s="68"/>
      <c r="O27" s="68"/>
      <c r="P27" s="68"/>
      <c r="Q27" s="68"/>
      <c r="R27" s="68"/>
      <c r="S27" s="68"/>
      <c r="T27" s="69"/>
      <c r="U27" s="70"/>
      <c r="V27" s="68"/>
      <c r="W27" s="68"/>
      <c r="X27" s="68"/>
      <c r="Y27" s="68"/>
    </row>
    <row r="28" spans="1:25">
      <c r="A28" s="691" t="s">
        <v>15</v>
      </c>
      <c r="B28" s="691"/>
      <c r="C28" s="691"/>
      <c r="D28" s="691"/>
      <c r="E28" s="691" t="s">
        <v>94</v>
      </c>
      <c r="F28" s="691"/>
      <c r="G28" s="691"/>
      <c r="H28" s="691"/>
      <c r="I28" s="691"/>
      <c r="J28" s="691"/>
      <c r="K28" s="691" t="s">
        <v>95</v>
      </c>
      <c r="L28" s="691"/>
      <c r="M28" s="68"/>
      <c r="N28" s="691" t="s">
        <v>96</v>
      </c>
      <c r="O28" s="68"/>
      <c r="P28" s="68"/>
      <c r="Q28" s="68"/>
      <c r="R28" s="68"/>
      <c r="S28" s="68"/>
      <c r="T28" s="69"/>
      <c r="U28" s="70"/>
      <c r="V28" s="68"/>
      <c r="W28" s="68"/>
      <c r="X28" s="68"/>
      <c r="Y28" s="68"/>
    </row>
    <row r="29" spans="1:25">
      <c r="A29" s="691"/>
      <c r="B29" s="691"/>
      <c r="C29" s="691"/>
      <c r="D29" s="691"/>
      <c r="E29" s="691" t="s">
        <v>97</v>
      </c>
      <c r="F29" s="691"/>
      <c r="G29" s="691" t="s">
        <v>98</v>
      </c>
      <c r="H29" s="691"/>
      <c r="I29" s="691" t="s">
        <v>99</v>
      </c>
      <c r="J29" s="691"/>
      <c r="K29" s="691"/>
      <c r="L29" s="691"/>
      <c r="M29" s="68"/>
      <c r="N29" s="691"/>
      <c r="O29" s="68"/>
      <c r="P29" s="68"/>
      <c r="Q29" s="68"/>
      <c r="R29" s="68"/>
      <c r="S29" s="68"/>
      <c r="T29" s="69"/>
      <c r="U29" s="70"/>
      <c r="V29" s="68"/>
      <c r="W29" s="68"/>
      <c r="X29" s="68"/>
      <c r="Y29" s="68"/>
    </row>
    <row r="30" spans="1:25">
      <c r="A30" s="702" t="s">
        <v>100</v>
      </c>
      <c r="B30" s="702"/>
      <c r="C30" s="702"/>
      <c r="D30" s="71" t="s">
        <v>101</v>
      </c>
      <c r="E30" s="703">
        <f>IF(AND($W$13&lt;&gt;1,$W$13&lt;&gt;2,$W$13&lt;&gt;3,$W$13&lt;&gt;4,$W$13&lt;&gt;5,$W$13&lt;&gt;6),"SELECT OPT",IF($W$13=1,3,IF($W$13=2,3.8,IF($W$13=3,3.43,IF($W$13=4,5.29,IF($W$13=5,4,IF($W$13=6,1.5,"SELECT OPT")))))))</f>
        <v>3</v>
      </c>
      <c r="F30" s="703"/>
      <c r="G30" s="703">
        <f>IF(AND($W$13&lt;&gt;1,$W$13&lt;&gt;2,$W$13&lt;&gt;3,$W$13&lt;&gt;4,$W$13&lt;&gt;5,$W$13&lt;&gt;6),"SELECT OPT",IF($W$13=1,4,IF($W$13=2,4.01,IF($W$13=3,4.93,IF($W$13=4,5.92,IF($W$13=5,5.52,IF($W$13=6,3.45,"SELECT OPT")))))))</f>
        <v>4</v>
      </c>
      <c r="H30" s="703"/>
      <c r="I30" s="703">
        <f>IF(AND($W$13&lt;&gt;1,$W$13&lt;&gt;2,$W$13&lt;&gt;3,$W$13&lt;&gt;4,$W$13&lt;&gt;5,$W$13&lt;&gt;6),"SELECT OPT",IF($W$13=1,5.5,IF($W$13=2,4.67,IF($W$13=3,6.71,IF($W$13=4,7.93,IF($W$13=5,7.85,IF($W$13=6,4.49,"SELECT OPT")))))))</f>
        <v>5.5</v>
      </c>
      <c r="J30" s="703"/>
      <c r="K30" s="704">
        <v>3.7999999999999999E-2</v>
      </c>
      <c r="L30" s="704"/>
      <c r="M30" s="68"/>
      <c r="N30" s="71" t="s">
        <v>23</v>
      </c>
      <c r="O30" s="68"/>
      <c r="P30" s="68"/>
      <c r="Q30" s="68"/>
      <c r="R30" s="68"/>
      <c r="S30" s="68"/>
      <c r="T30" s="69"/>
      <c r="U30" s="70"/>
      <c r="V30" s="68"/>
      <c r="W30" s="68"/>
      <c r="X30" s="68"/>
      <c r="Y30" s="68"/>
    </row>
    <row r="31" spans="1:25">
      <c r="A31" s="702" t="s">
        <v>102</v>
      </c>
      <c r="B31" s="702"/>
      <c r="C31" s="702"/>
      <c r="D31" s="71" t="s">
        <v>103</v>
      </c>
      <c r="E31" s="703">
        <f>IF(AND($W$13&lt;&gt;1,$W$13&lt;&gt;2,$W$13&lt;&gt;3,$W$13&lt;&gt;4,$W$13&lt;&gt;5,$W$13&lt;&gt;6),"SELECT OPT",IF($W$13=1,0.8,IF($W$13=2,0.32,IF($W$13=3,0.28,IF($W$13=4,0.25,IF($W$13=5,0.81,IF($W$13=6,0.3,"SELECT OPT")))))))</f>
        <v>0.8</v>
      </c>
      <c r="F31" s="703"/>
      <c r="G31" s="703">
        <f>IF(AND($W$13&lt;&gt;1,$W$13&lt;&gt;2,$W$13&lt;&gt;3,$W$13&lt;&gt;4,$W$13&lt;&gt;5,$W$13&lt;&gt;6),"SELECT OPT",IF($W$13=1,0.8,IF($W$13=2,0.4,IF($W$13=3,0.49,IF($W$13=4,0.51,IF($W$13=5,1.22,IF($W$13=6,0.48,"SELECT OPT")))))))</f>
        <v>0.8</v>
      </c>
      <c r="H31" s="703"/>
      <c r="I31" s="703">
        <f>IF(AND($W$13&lt;&gt;1,$W$13&lt;&gt;2,$W$13&lt;&gt;3,$W$13&lt;&gt;4,$W$13&lt;&gt;5,$W$13&lt;&gt;6),"SELECT OPT",IF($W$13=1,1,IF($W$13=2,0.74,IF($W$13=3,0.75,IF($W$13=4,0.56,IF($W$13=5,1.99,IF($W$13=6,0.82,"SELECT OPT")))))))</f>
        <v>1</v>
      </c>
      <c r="J31" s="703"/>
      <c r="K31" s="704">
        <v>8.0000000000000002E-3</v>
      </c>
      <c r="L31" s="704"/>
      <c r="M31" s="68"/>
      <c r="N31" s="71" t="s">
        <v>23</v>
      </c>
      <c r="O31" s="68"/>
      <c r="P31" s="68"/>
      <c r="Q31" s="68"/>
      <c r="R31" s="681">
        <f>(((1+K30+K32+K31)*(1+K33)*(1+K34))/(1-K35))-1</f>
        <v>0.26442881157484721</v>
      </c>
      <c r="S31" s="681"/>
      <c r="T31" s="681"/>
      <c r="U31" s="681"/>
      <c r="V31" s="68"/>
      <c r="W31" s="68"/>
      <c r="X31" s="68"/>
      <c r="Y31" s="68"/>
    </row>
    <row r="32" spans="1:25">
      <c r="A32" s="702" t="s">
        <v>104</v>
      </c>
      <c r="B32" s="702"/>
      <c r="C32" s="702"/>
      <c r="D32" s="71" t="s">
        <v>105</v>
      </c>
      <c r="E32" s="703">
        <f>IF(AND($W$13&lt;&gt;1,$W$13&lt;&gt;2,$W$13&lt;&gt;3,$W$13&lt;&gt;4,$W$13&lt;&gt;5,$W$13&lt;&gt;6),"SELECT OPT",IF($W$13=1,0.97,IF($W$13=2,0.5,IF($W$13=3,1,IF($W$13=4,1,IF($W$13=5,1.46,IF($W$13=6,0.56,"SELECT OPT")))))))</f>
        <v>0.97</v>
      </c>
      <c r="F32" s="703"/>
      <c r="G32" s="703">
        <f>IF(AND($W$13&lt;&gt;1,$W$13&lt;&gt;2,$W$13&lt;&gt;3,$W$13&lt;&gt;4,$W$13&lt;&gt;5,$W$13&lt;&gt;6),"SELECT OPT",IF($W$13=1,1.27,IF($W$13=2,0.56,IF($W$13=3,1.39,IF($W$13=4,1.48,IF($W$13=5,2.32,IF($W$13=6,0.85,"SELECT OPT")))))))</f>
        <v>1.27</v>
      </c>
      <c r="H32" s="703"/>
      <c r="I32" s="703">
        <f>IF(AND($W$13&lt;&gt;1,$W$13&lt;&gt;2,$W$13&lt;&gt;3,$W$13&lt;&gt;4,$W$13&lt;&gt;5,$W$13&lt;&gt;6),"SELECT OPT",IF($W$13=1,1.27,IF($W$13=2,0.97,IF($W$13=3,1.74,IF($W$13=4,1.97,IF($W$13=5,3.16,IF($W$13=6,0.89,"SELECT OPT")))))))</f>
        <v>1.27</v>
      </c>
      <c r="J32" s="703"/>
      <c r="K32" s="704">
        <v>1.2E-2</v>
      </c>
      <c r="L32" s="704"/>
      <c r="M32" s="68"/>
      <c r="N32" s="71" t="s">
        <v>23</v>
      </c>
      <c r="O32" s="68"/>
      <c r="P32" s="68"/>
      <c r="Q32" s="68"/>
      <c r="R32" s="681"/>
      <c r="S32" s="681"/>
      <c r="T32" s="681"/>
      <c r="U32" s="681"/>
      <c r="V32" s="68"/>
      <c r="W32" s="68"/>
      <c r="X32" s="68"/>
      <c r="Y32" s="68"/>
    </row>
    <row r="33" spans="1:25">
      <c r="A33" s="702" t="s">
        <v>106</v>
      </c>
      <c r="B33" s="702"/>
      <c r="C33" s="702"/>
      <c r="D33" s="71" t="s">
        <v>107</v>
      </c>
      <c r="E33" s="703">
        <f>IF(AND($W$13&lt;&gt;1,$W$13&lt;&gt;2,$W$13&lt;&gt;3,$W$13&lt;&gt;4,$W$13&lt;&gt;5,$W$13&lt;&gt;6),"SELECT OPT",IF($W$13=1,0.59,IF($W$13=2,1.02,IF($W$13=3,0.94,IF($W$13=4,1.01,IF($W$13=5,0.94,IF($W$13=6,0.85,"SELECT OPT")))))))</f>
        <v>0.59</v>
      </c>
      <c r="F33" s="703"/>
      <c r="G33" s="703">
        <f>IF(AND($W$13&lt;&gt;1,$W$13&lt;&gt;2,$W$13&lt;&gt;3,$W$13&lt;&gt;4,$W$13&lt;&gt;5,$W$13&lt;&gt;6),"SELECT OPT",IF($W$13=1,1.23,IF($W$13=2,1.11,IF($W$13=3,0.99,IF($W$13=4,1.07,IF($W$13=5,1.02,IF($W$13=6,0.85,"SELECT OPT")))))))</f>
        <v>1.23</v>
      </c>
      <c r="H33" s="703"/>
      <c r="I33" s="703">
        <f>IF(AND($W$13&lt;&gt;1,$W$13&lt;&gt;2,$W$13&lt;&gt;3,$W$13&lt;&gt;4,$W$13&lt;&gt;5,$W$13&lt;&gt;6),"SELECT OPT",IF($W$13=1,1.39,IF($W$13=2,1.21,IF($W$13=3,1.17,IF($W$13=4,1.11,IF($W$13=5,1.33,IF($W$13=6,1.11,"SELECT OPT")))))))</f>
        <v>1.39</v>
      </c>
      <c r="J33" s="703"/>
      <c r="K33" s="704">
        <v>1.15E-2</v>
      </c>
      <c r="L33" s="704"/>
      <c r="M33" s="68"/>
      <c r="N33" s="71" t="s">
        <v>23</v>
      </c>
      <c r="O33" s="68"/>
      <c r="P33" s="68"/>
      <c r="Q33" s="68"/>
      <c r="R33" s="68"/>
      <c r="S33" s="68"/>
      <c r="T33" s="69"/>
      <c r="U33" s="70"/>
      <c r="V33" s="68"/>
      <c r="W33" s="68"/>
      <c r="X33" s="68"/>
      <c r="Y33" s="68"/>
    </row>
    <row r="34" spans="1:25">
      <c r="A34" s="702" t="s">
        <v>108</v>
      </c>
      <c r="B34" s="702"/>
      <c r="C34" s="702"/>
      <c r="D34" s="71" t="s">
        <v>109</v>
      </c>
      <c r="E34" s="703">
        <f>IF(AND($W$13&lt;&gt;1,$W$13&lt;&gt;2,$W$13&lt;&gt;3,$W$13&lt;&gt;4,$W$13&lt;&gt;5,$W$13&lt;&gt;6),"SELECT OPT",IF($W$13=1,6.16,IF($W$13=2,6.64,IF($W$13=3,6.74,IF($W$13=4,8,IF($W$13=5,7.14,IF($W$13=6,3.5,"SELECT OPT")))))))</f>
        <v>6.16</v>
      </c>
      <c r="F34" s="703"/>
      <c r="G34" s="703">
        <f>IF(AND($W$13&lt;&gt;1,$W$13&lt;&gt;2,$W$13&lt;&gt;3,$W$13&lt;&gt;4,$W$13&lt;&gt;5,$W$13&lt;&gt;6),"SELECT OPT",IF($W$13=1,7.4,IF($W$13=2,7.3,IF($W$13=3,8.04,IF($W$13=4,8.31,IF($W$13=5,8.4,IF($W$13=6,5.11,"SELECT OPT")))))))</f>
        <v>7.4</v>
      </c>
      <c r="H34" s="703"/>
      <c r="I34" s="703">
        <f>IF(AND($W$13&lt;&gt;1,$W$13&lt;&gt;2,$W$13&lt;&gt;3,$W$13&lt;&gt;4,$W$13&lt;&gt;5,$W$13&lt;&gt;6),"SELECT OPT",IF($W$13=1,8.96,IF($W$13=2,8.69,IF($W$13=3,9.4,IF($W$13=4,9.51,IF($W$13=5,10.43,IF($W$13=6,6.22,"SELECT OPT")))))))</f>
        <v>8.9600000000000009</v>
      </c>
      <c r="J34" s="703"/>
      <c r="K34" s="705">
        <v>6.1600000000000002E-2</v>
      </c>
      <c r="L34" s="705"/>
      <c r="M34" s="68"/>
      <c r="N34" s="71" t="s">
        <v>23</v>
      </c>
      <c r="O34" s="68"/>
      <c r="P34" s="68"/>
      <c r="Q34" s="68"/>
      <c r="R34" s="68"/>
      <c r="S34" s="68"/>
      <c r="T34" s="69"/>
      <c r="U34" s="70"/>
      <c r="V34" s="68"/>
      <c r="W34" s="68"/>
      <c r="X34" s="68"/>
      <c r="Y34" s="68"/>
    </row>
    <row r="35" spans="1:25">
      <c r="A35" s="706" t="s">
        <v>110</v>
      </c>
      <c r="B35" s="706"/>
      <c r="C35" s="706"/>
      <c r="D35" s="403" t="s">
        <v>111</v>
      </c>
      <c r="E35" s="703">
        <f>SUM(E36:F39)</f>
        <v>9.65</v>
      </c>
      <c r="F35" s="703"/>
      <c r="G35" s="703">
        <f t="shared" ref="G35" si="0">SUM(G36:H39)</f>
        <v>11.15</v>
      </c>
      <c r="H35" s="703"/>
      <c r="I35" s="703">
        <f t="shared" ref="I35" si="1">SUM(I36:J39)</f>
        <v>13.15</v>
      </c>
      <c r="J35" s="703"/>
      <c r="K35" s="707">
        <f>SUM(K36:L39)</f>
        <v>0.10149999999999999</v>
      </c>
      <c r="L35" s="707"/>
      <c r="M35" s="68"/>
      <c r="N35" s="71" t="s">
        <v>23</v>
      </c>
      <c r="O35" s="68"/>
      <c r="P35" s="68"/>
      <c r="Q35" s="68"/>
      <c r="R35" s="68"/>
      <c r="S35" s="68"/>
      <c r="T35" s="69"/>
      <c r="U35" s="70"/>
      <c r="V35" s="68"/>
      <c r="W35" s="68"/>
      <c r="X35" s="68"/>
      <c r="Y35" s="68"/>
    </row>
    <row r="36" spans="1:25">
      <c r="A36" s="702" t="s">
        <v>112</v>
      </c>
      <c r="B36" s="702"/>
      <c r="C36" s="702"/>
      <c r="D36" s="71"/>
      <c r="E36" s="703">
        <v>3</v>
      </c>
      <c r="F36" s="703"/>
      <c r="G36" s="703">
        <v>3</v>
      </c>
      <c r="H36" s="703"/>
      <c r="I36" s="703">
        <v>3</v>
      </c>
      <c r="J36" s="703"/>
      <c r="K36" s="704">
        <v>0.03</v>
      </c>
      <c r="L36" s="704"/>
      <c r="M36" s="68"/>
      <c r="N36" s="71" t="s">
        <v>23</v>
      </c>
      <c r="O36" s="68"/>
      <c r="P36" s="68"/>
      <c r="Q36" s="68"/>
      <c r="R36" s="68"/>
      <c r="S36" s="68"/>
      <c r="T36" s="69"/>
      <c r="U36" s="70"/>
      <c r="V36" s="68"/>
      <c r="W36" s="68"/>
      <c r="X36" s="68"/>
      <c r="Y36" s="68"/>
    </row>
    <row r="37" spans="1:25">
      <c r="A37" s="702" t="s">
        <v>113</v>
      </c>
      <c r="B37" s="702"/>
      <c r="C37" s="702"/>
      <c r="D37" s="71"/>
      <c r="E37" s="703">
        <v>0.65</v>
      </c>
      <c r="F37" s="703"/>
      <c r="G37" s="703">
        <v>0.65</v>
      </c>
      <c r="H37" s="703"/>
      <c r="I37" s="703">
        <v>0.65</v>
      </c>
      <c r="J37" s="703"/>
      <c r="K37" s="704">
        <v>6.4999999999999997E-3</v>
      </c>
      <c r="L37" s="704"/>
      <c r="M37" s="68"/>
      <c r="N37" s="71" t="s">
        <v>23</v>
      </c>
      <c r="O37" s="68"/>
      <c r="P37" s="68"/>
      <c r="Q37" s="68"/>
      <c r="R37" s="68"/>
      <c r="S37" s="68"/>
      <c r="T37" s="69"/>
      <c r="U37" s="70"/>
      <c r="V37" s="68"/>
      <c r="W37" s="68"/>
      <c r="X37" s="68"/>
      <c r="Y37" s="68"/>
    </row>
    <row r="38" spans="1:25">
      <c r="A38" s="702" t="s">
        <v>114</v>
      </c>
      <c r="B38" s="702"/>
      <c r="C38" s="702"/>
      <c r="D38" s="71"/>
      <c r="E38" s="703">
        <f>IF(AND($W$13&lt;&gt;1,$W$13&lt;&gt;2,$W$13&lt;&gt;3,$W$13&lt;&gt;4,$W$13&lt;&gt;5,$W$13&lt;&gt;6),"SELECT OPT",IF($W$13=1,1.5,IF($W$13=2,1.5,IF($W$13=3,1.5,IF($W$13=4,1.5,IF($W$13=5,1.5,IF($W$13=6,0,"SELECT OPT")))))))</f>
        <v>1.5</v>
      </c>
      <c r="F38" s="703"/>
      <c r="G38" s="703">
        <f>IF(AND($W$13&lt;&gt;1,$W$13&lt;&gt;2,$W$13&lt;&gt;3,$W$13&lt;&gt;4,$W$13&lt;&gt;5,$W$13&lt;&gt;6),"SELECT OPT",IF($W$13=1,3,IF($W$13=2,3,IF($W$13=3,3,IF($W$13=4,3,IF($W$13=5,3,IF($W$13=6,0,"SELECT OPT")))))))</f>
        <v>3</v>
      </c>
      <c r="H38" s="703"/>
      <c r="I38" s="703">
        <f>IF(AND($W$13&lt;&gt;1,$W$13&lt;&gt;2,$W$13&lt;&gt;3,$W$13&lt;&gt;4,$W$13&lt;&gt;5,$W$13&lt;&gt;6),"SELECT OPT",IF($W$13=1,5,IF($W$13=2,5,IF($W$13=3,5,IF($W$13=4,5,IF($W$13=5,5,IF($W$13=6,0,"SELECT OPT")))))))</f>
        <v>5</v>
      </c>
      <c r="J38" s="703"/>
      <c r="K38" s="704">
        <v>0.02</v>
      </c>
      <c r="L38" s="704"/>
      <c r="M38" s="68"/>
      <c r="N38" s="71" t="s">
        <v>23</v>
      </c>
      <c r="O38" s="68"/>
      <c r="P38" s="68"/>
      <c r="Q38" s="68"/>
      <c r="R38" s="68"/>
      <c r="S38" s="68"/>
      <c r="T38" s="69"/>
      <c r="U38" s="70"/>
      <c r="V38" s="68"/>
      <c r="W38" s="68"/>
      <c r="X38" s="68"/>
      <c r="Y38" s="68"/>
    </row>
    <row r="39" spans="1:25">
      <c r="A39" s="702" t="s">
        <v>115</v>
      </c>
      <c r="B39" s="702"/>
      <c r="C39" s="702"/>
      <c r="D39" s="71"/>
      <c r="E39" s="703">
        <f>IF(W8=1,4.5,IF(W8=2,0,""))</f>
        <v>4.5</v>
      </c>
      <c r="F39" s="703"/>
      <c r="G39" s="703">
        <f>IF(W8=1,4.5,IF(W8=2,0,""))</f>
        <v>4.5</v>
      </c>
      <c r="H39" s="703"/>
      <c r="I39" s="703">
        <f>IF(W8=1,4.5,IF(W8=2,0,""))</f>
        <v>4.5</v>
      </c>
      <c r="J39" s="703"/>
      <c r="K39" s="707">
        <v>4.4999999999999998E-2</v>
      </c>
      <c r="L39" s="707"/>
      <c r="M39" s="68"/>
      <c r="N39" s="71" t="s">
        <v>23</v>
      </c>
      <c r="O39" s="68"/>
      <c r="P39" s="68"/>
      <c r="Q39" s="68"/>
      <c r="R39" s="68"/>
      <c r="S39" s="68"/>
      <c r="T39" s="69"/>
      <c r="U39" s="70"/>
      <c r="V39" s="68"/>
      <c r="W39" s="68"/>
      <c r="X39" s="68"/>
      <c r="Y39" s="68"/>
    </row>
    <row r="40" spans="1:25">
      <c r="A40" s="691" t="s">
        <v>116</v>
      </c>
      <c r="B40" s="691"/>
      <c r="C40" s="691"/>
      <c r="D40" s="403"/>
      <c r="E40" s="712">
        <f>IF(AND($W$13&lt;&gt;1,$W$13&lt;&gt;2,$W$13&lt;&gt;3,$W$13&lt;&gt;4,$W$13&lt;&gt;5,$W$13&lt;&gt;6),"SELECT OPT",$P$19)</f>
        <v>26.333691200885468</v>
      </c>
      <c r="F40" s="712"/>
      <c r="G40" s="712">
        <f>IF(AND($W$13&lt;&gt;1,$W$13&lt;&gt;2,$W$13&lt;&gt;3,$W$13&lt;&gt;4,$W$13&lt;&gt;5,$W$13&lt;&gt;6),"SELECT OPT",$Q$19)</f>
        <v>28.30503095104109</v>
      </c>
      <c r="H40" s="712"/>
      <c r="I40" s="712">
        <f>IF(AND($W$13&lt;&gt;1,$W$13&lt;&gt;2,$W$13&lt;&gt;3,$W$13&lt;&gt;4,$W$13&lt;&gt;5,$W$13&lt;&gt;6),"SELECT OPT",$R$19)</f>
        <v>31.476683937823815</v>
      </c>
      <c r="J40" s="712"/>
      <c r="K40" s="713">
        <f>ROUND(((((1+K30+K31+K32)*(1+K33)*(1+K34))/(1-K35))-1)*100,2)/100</f>
        <v>0.26440000000000002</v>
      </c>
      <c r="L40" s="713"/>
      <c r="M40" s="68"/>
      <c r="N40" s="71"/>
      <c r="O40" s="68"/>
      <c r="P40" s="68"/>
      <c r="Q40" s="68"/>
      <c r="R40" s="68"/>
      <c r="S40" s="68"/>
      <c r="T40" s="69"/>
      <c r="U40" s="70"/>
      <c r="V40" s="68"/>
      <c r="W40" s="68"/>
      <c r="X40" s="68"/>
      <c r="Y40" s="68"/>
    </row>
    <row r="41" spans="1:25">
      <c r="A41" s="75"/>
      <c r="B41" s="75"/>
      <c r="C41" s="75"/>
      <c r="D41" s="75"/>
      <c r="E41" s="84"/>
      <c r="F41" s="84"/>
      <c r="G41" s="84"/>
      <c r="H41" s="84"/>
      <c r="I41" s="84"/>
      <c r="J41" s="84"/>
      <c r="K41" s="85"/>
      <c r="L41" s="85"/>
      <c r="M41" s="68"/>
      <c r="N41" s="68"/>
      <c r="O41" s="68"/>
      <c r="P41" s="68"/>
      <c r="Q41" s="68"/>
      <c r="R41" s="68"/>
      <c r="S41" s="68"/>
      <c r="T41" s="69"/>
      <c r="U41" s="70"/>
      <c r="V41" s="68"/>
      <c r="W41" s="68"/>
      <c r="X41" s="68"/>
      <c r="Y41" s="68"/>
    </row>
    <row r="42" spans="1:25">
      <c r="A42" s="405"/>
      <c r="B42" s="405"/>
      <c r="C42" s="405"/>
      <c r="D42" s="405"/>
      <c r="E42" s="405"/>
      <c r="F42" s="405"/>
      <c r="G42" s="405"/>
      <c r="H42" s="405"/>
      <c r="I42" s="405"/>
      <c r="J42" s="405"/>
      <c r="K42" s="405"/>
      <c r="L42" s="405"/>
      <c r="M42" s="68"/>
      <c r="N42" s="68"/>
      <c r="O42" s="68"/>
      <c r="P42" s="68"/>
      <c r="Q42" s="68"/>
      <c r="R42" s="68"/>
      <c r="S42" s="68"/>
      <c r="T42" s="69"/>
      <c r="U42" s="70"/>
      <c r="V42" s="68"/>
      <c r="W42" s="68"/>
      <c r="X42" s="68"/>
      <c r="Y42" s="68"/>
    </row>
    <row r="43" spans="1:25">
      <c r="A43" s="405"/>
      <c r="B43" s="405"/>
      <c r="C43" s="405"/>
      <c r="D43" s="405"/>
      <c r="E43" s="708" t="s">
        <v>117</v>
      </c>
      <c r="F43" s="708"/>
      <c r="G43" s="708"/>
      <c r="H43" s="708"/>
      <c r="I43" s="709">
        <f ca="1">TODAY()</f>
        <v>44491</v>
      </c>
      <c r="J43" s="709"/>
      <c r="K43" s="709"/>
      <c r="L43" s="709"/>
      <c r="M43" s="68"/>
      <c r="N43" s="68"/>
      <c r="O43" s="68"/>
      <c r="P43" s="68"/>
      <c r="Q43" s="68"/>
      <c r="R43" s="68"/>
      <c r="S43" s="68"/>
      <c r="T43" s="69"/>
      <c r="U43" s="70"/>
      <c r="V43" s="68"/>
      <c r="W43" s="68"/>
      <c r="X43" s="68"/>
      <c r="Y43" s="68"/>
    </row>
    <row r="44" spans="1:25">
      <c r="A44" s="405"/>
      <c r="B44" s="405"/>
      <c r="C44" s="405"/>
      <c r="D44" s="405"/>
      <c r="E44" s="401"/>
      <c r="F44" s="401"/>
      <c r="G44" s="401"/>
      <c r="H44" s="401"/>
      <c r="I44" s="402"/>
      <c r="J44" s="402"/>
      <c r="K44" s="402"/>
      <c r="L44" s="402"/>
      <c r="M44" s="68"/>
      <c r="N44" s="68"/>
      <c r="O44" s="68"/>
      <c r="P44" s="68"/>
      <c r="Q44" s="68"/>
      <c r="R44" s="68"/>
      <c r="S44" s="68"/>
      <c r="T44" s="69"/>
      <c r="U44" s="70"/>
      <c r="V44" s="68"/>
      <c r="W44" s="68"/>
      <c r="X44" s="68"/>
      <c r="Y44" s="68"/>
    </row>
    <row r="45" spans="1:25">
      <c r="A45" s="405"/>
      <c r="B45" s="405"/>
      <c r="C45" s="405"/>
      <c r="D45" s="405"/>
      <c r="E45" s="401"/>
      <c r="F45" s="401"/>
      <c r="G45" s="401"/>
      <c r="H45" s="401"/>
      <c r="I45" s="402"/>
      <c r="J45" s="402"/>
      <c r="K45" s="402"/>
      <c r="L45" s="402"/>
      <c r="M45" s="68"/>
      <c r="N45" s="68"/>
      <c r="O45" s="68"/>
      <c r="P45" s="68"/>
      <c r="Q45" s="68"/>
      <c r="R45" s="68"/>
      <c r="S45" s="68"/>
      <c r="T45" s="69"/>
      <c r="U45" s="70"/>
      <c r="V45" s="68"/>
      <c r="W45" s="68"/>
      <c r="X45" s="68"/>
      <c r="Y45" s="68"/>
    </row>
    <row r="46" spans="1:25">
      <c r="A46" s="405"/>
      <c r="B46" s="405"/>
      <c r="C46" s="405"/>
      <c r="D46" s="405"/>
      <c r="E46" s="401"/>
      <c r="F46" s="401"/>
      <c r="G46" s="401"/>
      <c r="H46" s="401"/>
      <c r="I46" s="402"/>
      <c r="J46" s="402"/>
      <c r="K46" s="402"/>
      <c r="L46" s="402"/>
      <c r="M46" s="68"/>
      <c r="N46" s="68"/>
      <c r="O46" s="68"/>
      <c r="P46" s="68"/>
      <c r="Q46" s="68"/>
      <c r="R46" s="68"/>
      <c r="S46" s="68"/>
      <c r="T46" s="69"/>
      <c r="U46" s="70"/>
      <c r="V46" s="68"/>
      <c r="W46" s="68"/>
      <c r="X46" s="68"/>
      <c r="Y46" s="68"/>
    </row>
    <row r="47" spans="1:25">
      <c r="A47" s="405"/>
      <c r="B47" s="405"/>
      <c r="C47" s="405"/>
      <c r="D47" s="405"/>
      <c r="E47" s="405"/>
      <c r="F47" s="405"/>
      <c r="G47" s="405"/>
      <c r="H47" s="401"/>
      <c r="I47" s="401"/>
      <c r="J47" s="401"/>
      <c r="K47" s="401"/>
      <c r="L47" s="401"/>
      <c r="M47" s="68"/>
      <c r="N47" s="68"/>
      <c r="O47" s="68"/>
      <c r="P47" s="68"/>
      <c r="Q47" s="68"/>
      <c r="R47" s="68"/>
      <c r="S47" s="68"/>
      <c r="T47" s="69"/>
      <c r="U47" s="70"/>
      <c r="V47" s="68"/>
      <c r="W47" s="68"/>
      <c r="X47" s="68"/>
      <c r="Y47" s="68"/>
    </row>
    <row r="48" spans="1:25">
      <c r="A48" s="405"/>
      <c r="B48" s="405"/>
      <c r="C48" s="405"/>
      <c r="D48" s="405"/>
      <c r="E48" s="710" t="s">
        <v>118</v>
      </c>
      <c r="F48" s="710"/>
      <c r="G48" s="710"/>
      <c r="H48" s="710"/>
      <c r="I48" s="710"/>
      <c r="J48" s="710"/>
      <c r="K48" s="401"/>
      <c r="L48" s="401"/>
      <c r="M48" s="68"/>
      <c r="N48" s="68"/>
      <c r="O48" s="68"/>
      <c r="P48" s="68"/>
      <c r="Q48" s="68"/>
      <c r="R48" s="68"/>
      <c r="S48" s="68"/>
      <c r="T48" s="69"/>
      <c r="U48" s="70"/>
      <c r="V48" s="68"/>
      <c r="W48" s="68"/>
      <c r="X48" s="68"/>
      <c r="Y48" s="68"/>
    </row>
    <row r="49" spans="1:25">
      <c r="A49" s="405"/>
      <c r="B49" s="405"/>
      <c r="C49" s="405"/>
      <c r="D49" s="405"/>
      <c r="E49" s="711"/>
      <c r="F49" s="711"/>
      <c r="G49" s="711"/>
      <c r="H49" s="711"/>
      <c r="I49" s="711"/>
      <c r="J49" s="711"/>
      <c r="K49" s="405"/>
      <c r="L49" s="405"/>
      <c r="M49" s="68"/>
      <c r="N49" s="68"/>
      <c r="O49" s="68"/>
      <c r="P49" s="68"/>
      <c r="Q49" s="68"/>
      <c r="R49" s="68"/>
      <c r="S49" s="68"/>
      <c r="T49" s="69"/>
      <c r="U49" s="70"/>
      <c r="V49" s="68"/>
      <c r="W49" s="68"/>
      <c r="X49" s="68"/>
      <c r="Y49" s="68"/>
    </row>
    <row r="50" spans="1:25" ht="31.5" customHeight="1">
      <c r="A50" s="405"/>
      <c r="B50" s="405"/>
      <c r="C50" s="405"/>
      <c r="D50" s="405"/>
      <c r="E50" s="405"/>
      <c r="F50" s="405"/>
      <c r="G50" s="405"/>
      <c r="H50" s="405"/>
      <c r="I50" s="405"/>
      <c r="J50" s="405"/>
      <c r="K50" s="405"/>
      <c r="L50" s="405"/>
      <c r="M50" s="68"/>
      <c r="N50" s="68"/>
      <c r="O50" s="68"/>
      <c r="P50" s="68"/>
      <c r="Q50" s="68"/>
      <c r="R50" s="68"/>
      <c r="S50" s="68"/>
      <c r="T50" s="69"/>
      <c r="U50" s="70"/>
      <c r="V50" s="68"/>
      <c r="W50" s="68"/>
      <c r="X50" s="68"/>
      <c r="Y50" s="68"/>
    </row>
    <row r="51" spans="1:25" ht="32.25" customHeight="1">
      <c r="A51" s="405"/>
      <c r="B51" s="405"/>
      <c r="C51" s="405"/>
      <c r="D51" s="405"/>
      <c r="E51" s="405"/>
      <c r="F51" s="405"/>
      <c r="G51" s="405"/>
      <c r="H51" s="405"/>
      <c r="I51" s="405"/>
      <c r="J51" s="405"/>
      <c r="K51" s="405"/>
      <c r="L51" s="405"/>
      <c r="M51" s="68"/>
      <c r="N51" s="68"/>
      <c r="O51" s="68"/>
      <c r="P51" s="68"/>
      <c r="Q51" s="68"/>
      <c r="R51" s="68"/>
      <c r="S51" s="68"/>
      <c r="T51" s="69"/>
      <c r="U51" s="70"/>
      <c r="V51" s="68"/>
      <c r="W51" s="68"/>
      <c r="X51" s="68"/>
      <c r="Y51" s="68"/>
    </row>
    <row r="52" spans="1:25" ht="27.75" customHeight="1">
      <c r="A52" s="405"/>
      <c r="B52" s="405"/>
      <c r="C52" s="405"/>
      <c r="D52" s="405"/>
      <c r="E52" s="405"/>
      <c r="F52" s="405"/>
      <c r="G52" s="405"/>
      <c r="H52" s="405"/>
      <c r="I52" s="405"/>
      <c r="J52" s="405"/>
      <c r="K52" s="405"/>
      <c r="L52" s="405"/>
      <c r="M52" s="68"/>
      <c r="N52" s="68"/>
      <c r="O52" s="68"/>
      <c r="P52" s="68"/>
      <c r="Q52" s="68"/>
      <c r="R52" s="68"/>
      <c r="S52" s="68"/>
      <c r="T52" s="69"/>
      <c r="U52" s="70"/>
      <c r="V52" s="68"/>
      <c r="W52" s="68"/>
      <c r="X52" s="68"/>
      <c r="Y52" s="68"/>
    </row>
    <row r="53" spans="1:25">
      <c r="A53" s="405"/>
      <c r="B53" s="405"/>
      <c r="C53" s="405"/>
      <c r="D53" s="405"/>
      <c r="E53" s="405"/>
      <c r="F53" s="405"/>
      <c r="G53" s="405"/>
      <c r="H53" s="405"/>
      <c r="I53" s="405"/>
      <c r="J53" s="405"/>
      <c r="K53" s="405"/>
      <c r="L53" s="405"/>
      <c r="M53" s="68"/>
      <c r="N53" s="68"/>
      <c r="O53" s="68"/>
      <c r="P53" s="68"/>
      <c r="Q53" s="68"/>
      <c r="R53" s="68"/>
      <c r="S53" s="68"/>
      <c r="T53" s="69"/>
      <c r="U53" s="70"/>
      <c r="V53" s="68"/>
      <c r="W53" s="68"/>
      <c r="X53" s="68"/>
      <c r="Y53" s="68"/>
    </row>
    <row r="54" spans="1:25">
      <c r="A54" s="405"/>
      <c r="B54" s="405"/>
      <c r="C54" s="405"/>
      <c r="D54" s="405"/>
      <c r="E54" s="405"/>
      <c r="F54" s="405"/>
      <c r="G54" s="405"/>
      <c r="H54" s="405"/>
      <c r="I54" s="405"/>
      <c r="J54" s="405"/>
      <c r="K54" s="405"/>
      <c r="L54" s="405"/>
      <c r="M54" s="68"/>
      <c r="N54" s="68"/>
      <c r="O54" s="68"/>
      <c r="P54" s="68"/>
      <c r="Q54" s="68"/>
      <c r="R54" s="68"/>
      <c r="S54" s="68"/>
      <c r="T54" s="69"/>
      <c r="U54" s="70"/>
      <c r="V54" s="68"/>
      <c r="W54" s="68"/>
      <c r="X54" s="68"/>
      <c r="Y54" s="68"/>
    </row>
    <row r="55" spans="1:25">
      <c r="A55" s="405" t="s">
        <v>119</v>
      </c>
      <c r="B55" s="405"/>
      <c r="C55" s="405" t="s">
        <v>120</v>
      </c>
      <c r="D55" s="405" t="s">
        <v>121</v>
      </c>
      <c r="E55" s="405"/>
      <c r="F55" s="405"/>
      <c r="G55" s="405"/>
      <c r="H55" s="405"/>
      <c r="I55" s="405"/>
      <c r="J55" s="405"/>
      <c r="K55" s="405"/>
      <c r="L55" s="405"/>
      <c r="M55" s="68"/>
      <c r="N55" s="68"/>
      <c r="O55" s="68"/>
      <c r="P55" s="68"/>
      <c r="Q55" s="68"/>
      <c r="R55" s="68"/>
      <c r="S55" s="68"/>
      <c r="T55" s="69"/>
      <c r="U55" s="70"/>
      <c r="V55" s="68"/>
      <c r="W55" s="68"/>
      <c r="X55" s="68"/>
      <c r="Y55" s="68"/>
    </row>
    <row r="56" spans="1:25">
      <c r="A56" s="405"/>
      <c r="B56" s="405"/>
      <c r="C56" s="405" t="s">
        <v>122</v>
      </c>
      <c r="D56" s="405" t="s">
        <v>123</v>
      </c>
      <c r="E56" s="405"/>
      <c r="F56" s="405"/>
      <c r="G56" s="405"/>
      <c r="H56" s="405"/>
      <c r="I56" s="405"/>
      <c r="J56" s="405"/>
      <c r="K56" s="405"/>
      <c r="L56" s="405"/>
      <c r="M56" s="68"/>
      <c r="N56" s="68"/>
      <c r="O56" s="68"/>
      <c r="P56" s="68"/>
      <c r="Q56" s="68"/>
      <c r="R56" s="68"/>
      <c r="S56" s="68"/>
      <c r="T56" s="69"/>
      <c r="U56" s="70"/>
      <c r="V56" s="68"/>
      <c r="W56" s="68"/>
      <c r="X56" s="68"/>
      <c r="Y56" s="68"/>
    </row>
    <row r="57" spans="1:25">
      <c r="A57" s="68"/>
      <c r="B57" s="68"/>
      <c r="C57" s="68"/>
      <c r="D57" s="68"/>
      <c r="E57" s="68"/>
      <c r="F57" s="68"/>
      <c r="G57" s="68"/>
      <c r="H57" s="68"/>
      <c r="I57" s="68"/>
      <c r="J57" s="68"/>
      <c r="K57" s="68"/>
      <c r="L57" s="68"/>
      <c r="M57" s="68"/>
      <c r="N57" s="68"/>
      <c r="O57" s="68"/>
      <c r="P57" s="68"/>
      <c r="Q57" s="68"/>
      <c r="R57" s="68"/>
      <c r="S57" s="68"/>
      <c r="T57" s="69"/>
      <c r="U57" s="70"/>
      <c r="V57" s="68"/>
      <c r="W57" s="68"/>
      <c r="X57" s="68"/>
      <c r="Y57" s="68"/>
    </row>
    <row r="58" spans="1:25">
      <c r="A58" s="68"/>
      <c r="B58" s="68"/>
      <c r="C58" s="68"/>
      <c r="D58" s="68"/>
      <c r="E58" s="68"/>
      <c r="F58" s="68"/>
      <c r="G58" s="68"/>
      <c r="H58" s="68"/>
      <c r="I58" s="68"/>
      <c r="J58" s="68"/>
      <c r="K58" s="68"/>
      <c r="L58" s="68"/>
      <c r="M58" s="68"/>
      <c r="N58" s="68"/>
      <c r="O58" s="68"/>
      <c r="P58" s="68"/>
      <c r="Q58" s="68"/>
      <c r="R58" s="68"/>
      <c r="S58" s="68"/>
      <c r="T58" s="69"/>
      <c r="U58" s="70"/>
      <c r="V58" s="68"/>
      <c r="W58" s="68"/>
      <c r="X58" s="68"/>
      <c r="Y58" s="68"/>
    </row>
  </sheetData>
  <mergeCells count="94">
    <mergeCell ref="E43:H43"/>
    <mergeCell ref="I43:L43"/>
    <mergeCell ref="E48:J48"/>
    <mergeCell ref="E49:J49"/>
    <mergeCell ref="A39:C39"/>
    <mergeCell ref="E39:F39"/>
    <mergeCell ref="G39:H39"/>
    <mergeCell ref="I39:J39"/>
    <mergeCell ref="K39:L39"/>
    <mergeCell ref="A40:C40"/>
    <mergeCell ref="E40:F40"/>
    <mergeCell ref="G40:H40"/>
    <mergeCell ref="I40:J40"/>
    <mergeCell ref="K40:L40"/>
    <mergeCell ref="A37:C37"/>
    <mergeCell ref="E37:F37"/>
    <mergeCell ref="G37:H37"/>
    <mergeCell ref="I37:J37"/>
    <mergeCell ref="K37:L37"/>
    <mergeCell ref="A38:C38"/>
    <mergeCell ref="E38:F38"/>
    <mergeCell ref="G38:H38"/>
    <mergeCell ref="I38:J38"/>
    <mergeCell ref="K38:L38"/>
    <mergeCell ref="A35:C35"/>
    <mergeCell ref="E35:F35"/>
    <mergeCell ref="G35:H35"/>
    <mergeCell ref="I35:J35"/>
    <mergeCell ref="K35:L35"/>
    <mergeCell ref="A36:C36"/>
    <mergeCell ref="E36:F36"/>
    <mergeCell ref="G36:H36"/>
    <mergeCell ref="I36:J36"/>
    <mergeCell ref="K36:L36"/>
    <mergeCell ref="A33:C33"/>
    <mergeCell ref="E33:F33"/>
    <mergeCell ref="G33:H33"/>
    <mergeCell ref="I33:J33"/>
    <mergeCell ref="K33:L33"/>
    <mergeCell ref="A34:C34"/>
    <mergeCell ref="E34:F34"/>
    <mergeCell ref="G34:H34"/>
    <mergeCell ref="I34:J34"/>
    <mergeCell ref="K34:L34"/>
    <mergeCell ref="A31:C31"/>
    <mergeCell ref="E31:F31"/>
    <mergeCell ref="G31:H31"/>
    <mergeCell ref="I31:J31"/>
    <mergeCell ref="K31:L31"/>
    <mergeCell ref="A32:C32"/>
    <mergeCell ref="E32:F32"/>
    <mergeCell ref="G32:H32"/>
    <mergeCell ref="I32:J32"/>
    <mergeCell ref="K32:L32"/>
    <mergeCell ref="A30:C30"/>
    <mergeCell ref="E30:F30"/>
    <mergeCell ref="G30:H30"/>
    <mergeCell ref="I30:J30"/>
    <mergeCell ref="K30:L30"/>
    <mergeCell ref="N28:N29"/>
    <mergeCell ref="E29:F29"/>
    <mergeCell ref="G29:H29"/>
    <mergeCell ref="I29:J29"/>
    <mergeCell ref="A28:D29"/>
    <mergeCell ref="E28:J28"/>
    <mergeCell ref="K28:L29"/>
    <mergeCell ref="A19:L19"/>
    <mergeCell ref="B20:L20"/>
    <mergeCell ref="C22:K22"/>
    <mergeCell ref="A17:L17"/>
    <mergeCell ref="B23:L23"/>
    <mergeCell ref="V13:V17"/>
    <mergeCell ref="W13:W17"/>
    <mergeCell ref="N14:N17"/>
    <mergeCell ref="O14:Q14"/>
    <mergeCell ref="T8:U8"/>
    <mergeCell ref="V8:V10"/>
    <mergeCell ref="W8:W10"/>
    <mergeCell ref="R31:U32"/>
    <mergeCell ref="B15:L15"/>
    <mergeCell ref="A16:E16"/>
    <mergeCell ref="F16:G16"/>
    <mergeCell ref="A1:L1"/>
    <mergeCell ref="A2:L2"/>
    <mergeCell ref="A4:L4"/>
    <mergeCell ref="B6:L6"/>
    <mergeCell ref="B7:L7"/>
    <mergeCell ref="I16:L16"/>
    <mergeCell ref="O13:R13"/>
    <mergeCell ref="T13:U13"/>
    <mergeCell ref="B9:L9"/>
    <mergeCell ref="B12:H12"/>
    <mergeCell ref="B8:L8"/>
    <mergeCell ref="B18:L18"/>
  </mergeCells>
  <pageMargins left="0.511811024" right="0.511811024" top="0.78740157499999996" bottom="0.78740157499999996" header="0.31496062000000002" footer="0.31496062000000002"/>
  <pageSetup paperSize="9" scale="64" orientation="portrait" r:id="rId1"/>
  <colBreaks count="1" manualBreakCount="1">
    <brk id="12"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defaultSize="0" print="0" autoLine="0" autoPict="0">
                <anchor moveWithCells="1">
                  <from>
                    <xdr:col>4</xdr:col>
                    <xdr:colOff>695325</xdr:colOff>
                    <xdr:row>14</xdr:row>
                    <xdr:rowOff>180975</xdr:rowOff>
                  </from>
                  <to>
                    <xdr:col>8</xdr:col>
                    <xdr:colOff>66675</xdr:colOff>
                    <xdr:row>15</xdr:row>
                    <xdr:rowOff>200025</xdr:rowOff>
                  </to>
                </anchor>
              </controlPr>
            </control>
          </mc:Choice>
        </mc:AlternateContent>
        <mc:AlternateContent xmlns:mc="http://schemas.openxmlformats.org/markup-compatibility/2006">
          <mc:Choice Requires="x14">
            <control shapeId="2050" r:id="rId5" name="Drop Down 2">
              <controlPr defaultSize="0" print="0" autoLine="0" autoPict="0">
                <anchor moveWithCells="1">
                  <from>
                    <xdr:col>0</xdr:col>
                    <xdr:colOff>428625</xdr:colOff>
                    <xdr:row>20</xdr:row>
                    <xdr:rowOff>0</xdr:rowOff>
                  </from>
                  <to>
                    <xdr:col>8</xdr:col>
                    <xdr:colOff>0</xdr:colOff>
                    <xdr:row>20</xdr:row>
                    <xdr:rowOff>219075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0"/>
  <sheetViews>
    <sheetView view="pageBreakPreview" topLeftCell="A326" zoomScale="60" zoomScaleNormal="55" workbookViewId="0">
      <selection activeCell="A27" sqref="A27:J27"/>
    </sheetView>
  </sheetViews>
  <sheetFormatPr defaultRowHeight="15"/>
  <cols>
    <col min="1" max="1" width="27.7109375" customWidth="1"/>
    <col min="2" max="2" width="25" customWidth="1"/>
    <col min="3" max="3" width="86.5703125" customWidth="1"/>
    <col min="5" max="5" width="23.7109375" customWidth="1"/>
    <col min="7" max="7" width="23.85546875" customWidth="1"/>
    <col min="8" max="8" width="12" customWidth="1"/>
    <col min="9" max="9" width="19.5703125" customWidth="1"/>
    <col min="10" max="10" width="28.7109375" customWidth="1"/>
  </cols>
  <sheetData>
    <row r="1" spans="1:10" ht="180" customHeight="1">
      <c r="A1" s="786" t="str">
        <f>'DECLARAÇÃO DE BDI '!A1:L1</f>
        <v xml:space="preserve">ESTADO DE MATO GROSSO </v>
      </c>
      <c r="B1" s="787"/>
      <c r="C1" s="787"/>
      <c r="D1" s="787"/>
      <c r="E1" s="787"/>
      <c r="F1" s="787"/>
      <c r="G1" s="787"/>
      <c r="H1" s="787"/>
      <c r="I1" s="787"/>
      <c r="J1" s="788"/>
    </row>
    <row r="2" spans="1:10" ht="15.75">
      <c r="A2" s="792" t="str">
        <f>'DECLARAÇÃO DE BDI '!A2:L2</f>
        <v xml:space="preserve">PREFEITURA MUNICIPAL DE SORRISO </v>
      </c>
      <c r="B2" s="793"/>
      <c r="C2" s="793"/>
      <c r="D2" s="793"/>
      <c r="E2" s="793"/>
      <c r="F2" s="793"/>
      <c r="G2" s="793"/>
      <c r="H2" s="793"/>
      <c r="I2" s="793"/>
      <c r="J2" s="794"/>
    </row>
    <row r="3" spans="1:10">
      <c r="A3" s="215"/>
      <c r="B3" s="216"/>
      <c r="C3" s="216"/>
      <c r="D3" s="216"/>
      <c r="E3" s="216"/>
      <c r="F3" s="216"/>
      <c r="G3" s="217"/>
      <c r="H3" s="217"/>
      <c r="I3" s="217"/>
      <c r="J3" s="218"/>
    </row>
    <row r="4" spans="1:10">
      <c r="A4" s="219" t="str">
        <f>[1]ORÇAMENTO!A4</f>
        <v>CONV.:</v>
      </c>
      <c r="B4" s="795" t="str">
        <f>'RESUMO '!B4:D4</f>
        <v>884129/2019</v>
      </c>
      <c r="C4" s="796"/>
      <c r="D4" s="220"/>
      <c r="E4" s="220"/>
      <c r="F4" s="220"/>
      <c r="G4" s="221"/>
      <c r="H4" s="221"/>
      <c r="I4" s="221"/>
      <c r="J4" s="222"/>
    </row>
    <row r="5" spans="1:10">
      <c r="A5" s="219" t="str">
        <f>[1]ORÇAMENTO!A5</f>
        <v>OBJETO:</v>
      </c>
      <c r="B5" s="795" t="str">
        <f>'RESUMO '!B5:D5</f>
        <v xml:space="preserve">CONTRUÇÃO DE PRAÇA NO MUNICIPIO DE SORRISO </v>
      </c>
      <c r="C5" s="796"/>
      <c r="D5" s="797" t="str">
        <f>[1]ORÇAMENTO!H5</f>
        <v>REFERÊNCIAS:</v>
      </c>
      <c r="E5" s="798"/>
      <c r="F5" s="799" t="str">
        <f>[1]ORÇAMENTO!J5</f>
        <v>SINAPI</v>
      </c>
      <c r="G5" s="800"/>
      <c r="H5" s="801">
        <f>'ORÇAMENTO '!K4</f>
        <v>44317</v>
      </c>
      <c r="I5" s="801"/>
      <c r="J5" s="802"/>
    </row>
    <row r="6" spans="1:10">
      <c r="A6" s="219" t="str">
        <f>[1]ORÇAMENTO!A6</f>
        <v>LOCAL:</v>
      </c>
      <c r="B6" s="795" t="str">
        <f>'RESUMO '!B6:D6</f>
        <v xml:space="preserve">QUADRA 53, AREA DE PRAÇA, LOTEAMENTO JARDIM AURORA, SORRISO - MT </v>
      </c>
      <c r="C6" s="796"/>
      <c r="D6" s="797" t="str">
        <f>[1]ORÇAMENTO!H6</f>
        <v>BDI:</v>
      </c>
      <c r="E6" s="798"/>
      <c r="F6" s="806">
        <f>'DECLARAÇÃO DE BDI '!K40</f>
        <v>0.26440000000000002</v>
      </c>
      <c r="G6" s="800"/>
      <c r="H6" s="789"/>
      <c r="I6" s="790"/>
      <c r="J6" s="791"/>
    </row>
    <row r="7" spans="1:10">
      <c r="A7" s="219" t="str">
        <f>[1]ORÇAMENTO!A7</f>
        <v>DATA:</v>
      </c>
      <c r="B7" s="807">
        <f>'RESUMO '!B7:D7</f>
        <v>44340</v>
      </c>
      <c r="C7" s="808"/>
      <c r="D7" s="797" t="str">
        <f>[1]ORÇAMENTO!H7</f>
        <v>LEIS SOCIAIS:</v>
      </c>
      <c r="E7" s="798"/>
      <c r="F7" s="809">
        <f>'RESUMO '!F7</f>
        <v>0.83069999999999999</v>
      </c>
      <c r="G7" s="800"/>
      <c r="H7" s="801" t="str">
        <f>'ORÇAMENTO '!K6</f>
        <v xml:space="preserve">COM DESONERAÇÃO </v>
      </c>
      <c r="I7" s="801"/>
      <c r="J7" s="802"/>
    </row>
    <row r="8" spans="1:10">
      <c r="A8" s="810"/>
      <c r="B8" s="811"/>
      <c r="C8" s="811"/>
      <c r="D8" s="811"/>
      <c r="E8" s="811"/>
      <c r="F8" s="811"/>
      <c r="G8" s="811"/>
      <c r="H8" s="811"/>
      <c r="I8" s="223"/>
      <c r="J8" s="224"/>
    </row>
    <row r="9" spans="1:10" ht="15" customHeight="1">
      <c r="A9" s="803" t="s">
        <v>8316</v>
      </c>
      <c r="B9" s="804"/>
      <c r="C9" s="804"/>
      <c r="D9" s="804"/>
      <c r="E9" s="804"/>
      <c r="F9" s="804"/>
      <c r="G9" s="804"/>
      <c r="H9" s="804"/>
      <c r="I9" s="804"/>
      <c r="J9" s="805"/>
    </row>
    <row r="10" spans="1:10" ht="15" customHeight="1">
      <c r="A10" s="732" t="s">
        <v>140</v>
      </c>
      <c r="B10" s="733"/>
      <c r="C10" s="725" t="s">
        <v>21236</v>
      </c>
      <c r="D10" s="726"/>
      <c r="E10" s="726"/>
      <c r="F10" s="726"/>
      <c r="G10" s="772"/>
      <c r="H10" s="266" t="s">
        <v>13855</v>
      </c>
      <c r="I10" s="267">
        <f>SUM(H17:J24)</f>
        <v>310.45999999999998</v>
      </c>
      <c r="J10" s="225" t="s">
        <v>145</v>
      </c>
    </row>
    <row r="11" spans="1:10" ht="15" customHeight="1">
      <c r="A11" s="737" t="s">
        <v>14065</v>
      </c>
      <c r="B11" s="738"/>
      <c r="C11" s="738"/>
      <c r="D11" s="738"/>
      <c r="E11" s="738"/>
      <c r="F11" s="739"/>
      <c r="G11" s="746" t="str">
        <f>CONCATENATE("CONFORME ACÓRDAO Nº"," ",I14," ","- ATA37/2013")</f>
        <v>CONFORME ACÓRDAO Nº 2622/2013 - ATA37/2013</v>
      </c>
      <c r="H11" s="746"/>
      <c r="I11" s="746"/>
      <c r="J11" s="746"/>
    </row>
    <row r="12" spans="1:10">
      <c r="A12" s="740"/>
      <c r="B12" s="741"/>
      <c r="C12" s="741"/>
      <c r="D12" s="741"/>
      <c r="E12" s="741"/>
      <c r="F12" s="742"/>
      <c r="G12" s="746"/>
      <c r="H12" s="746"/>
      <c r="I12" s="746"/>
      <c r="J12" s="746"/>
    </row>
    <row r="13" spans="1:10">
      <c r="A13" s="740"/>
      <c r="B13" s="741"/>
      <c r="C13" s="741"/>
      <c r="D13" s="741"/>
      <c r="E13" s="741"/>
      <c r="F13" s="742"/>
      <c r="G13" s="819" t="str">
        <f>CONCATENATE("CUSTOS: ",$F$5," ",$H$5)</f>
        <v>CUSTOS: SINAPI 44317</v>
      </c>
      <c r="H13" s="820"/>
      <c r="I13" s="820"/>
      <c r="J13" s="821"/>
    </row>
    <row r="14" spans="1:10">
      <c r="A14" s="743"/>
      <c r="B14" s="744"/>
      <c r="C14" s="744"/>
      <c r="D14" s="744"/>
      <c r="E14" s="744"/>
      <c r="F14" s="745"/>
      <c r="G14" s="750" t="s">
        <v>8317</v>
      </c>
      <c r="H14" s="751"/>
      <c r="I14" s="750" t="s">
        <v>8318</v>
      </c>
      <c r="J14" s="750"/>
    </row>
    <row r="15" spans="1:10">
      <c r="A15" s="752" t="s">
        <v>8317</v>
      </c>
      <c r="B15" s="753"/>
      <c r="C15" s="756" t="s">
        <v>15</v>
      </c>
      <c r="D15" s="756" t="s">
        <v>16</v>
      </c>
      <c r="E15" s="758" t="s">
        <v>8319</v>
      </c>
      <c r="F15" s="759" t="s">
        <v>148</v>
      </c>
      <c r="G15" s="760"/>
      <c r="H15" s="761"/>
      <c r="I15" s="761"/>
      <c r="J15" s="762"/>
    </row>
    <row r="16" spans="1:10">
      <c r="A16" s="754"/>
      <c r="B16" s="755"/>
      <c r="C16" s="757"/>
      <c r="D16" s="757"/>
      <c r="E16" s="757"/>
      <c r="F16" s="759" t="s">
        <v>8320</v>
      </c>
      <c r="G16" s="760"/>
      <c r="H16" s="763" t="s">
        <v>116</v>
      </c>
      <c r="I16" s="764"/>
      <c r="J16" s="765"/>
    </row>
    <row r="17" spans="1:10">
      <c r="A17" s="226" t="s">
        <v>14076</v>
      </c>
      <c r="B17" s="253">
        <v>88316</v>
      </c>
      <c r="C17" s="262" t="str">
        <f>IFERROR(VLOOKUP(B17,'REFSINAPI 05'!$A$7:$F$12064,2,0),"-")</f>
        <v>SERVENTE COM ENCARGOS COMPLEMENTARES</v>
      </c>
      <c r="D17" s="263" t="str">
        <f>IFERROR(VLOOKUP(B17,'REFSINAPI 05'!$A$7:$F$12064,3,0),"-")</f>
        <v>H</v>
      </c>
      <c r="E17" s="264">
        <v>2</v>
      </c>
      <c r="F17" s="720" t="str">
        <f>IFERROR(VLOOKUP(B17,'REFSINAPI 05'!$A$7:$F$12064,5,0),"-")</f>
        <v>14,02</v>
      </c>
      <c r="G17" s="812"/>
      <c r="H17" s="722">
        <f>TRUNC(E17*F17,2)</f>
        <v>28.04</v>
      </c>
      <c r="I17" s="723"/>
      <c r="J17" s="724"/>
    </row>
    <row r="18" spans="1:10" ht="21.75" customHeight="1">
      <c r="A18" s="226" t="s">
        <v>14076</v>
      </c>
      <c r="B18" s="253">
        <v>88262</v>
      </c>
      <c r="C18" s="262" t="str">
        <f>IFERROR(VLOOKUP(B18,'REFSINAPI 05'!$A$7:$F$12064,2,0),"-")</f>
        <v>CARPINTEIRO DE FORMAS COM ENCARGOS COMPLEMENTARES</v>
      </c>
      <c r="D18" s="263" t="str">
        <f>IFERROR(VLOOKUP(B18,'REFSINAPI 05'!$A$7:$F$12064,3,0),"-")</f>
        <v>H</v>
      </c>
      <c r="E18" s="264">
        <v>1</v>
      </c>
      <c r="F18" s="720" t="str">
        <f>IFERROR(VLOOKUP(B18,'REFSINAPI 05'!$A$7:$F$12064,5,0),"-")</f>
        <v>17,48</v>
      </c>
      <c r="G18" s="812"/>
      <c r="H18" s="816">
        <f>TRUNC(E18*F18,2)</f>
        <v>17.48</v>
      </c>
      <c r="I18" s="817"/>
      <c r="J18" s="818"/>
    </row>
    <row r="19" spans="1:10" s="209" customFormat="1" ht="31.5" customHeight="1">
      <c r="A19" s="226" t="s">
        <v>14076</v>
      </c>
      <c r="B19" s="231">
        <v>94962</v>
      </c>
      <c r="C19" s="262" t="str">
        <f>IFERROR(VLOOKUP(B19,'REFSINAPI 05'!$A$7:$F$12064,2,0),"-")</f>
        <v>CONCRETO MAGRO PARA LASTRO, TRAÇO 1:4,5:4,5 (EM MASSA SECA DE CIMENTO/ AREIA MÉDIA/ BRITA 1) - PREPARO MECÂNICO COM BETONEIRA 400 L. AF_05/2021</v>
      </c>
      <c r="D19" s="263" t="str">
        <f>IFERROR(VLOOKUP(B19,'REFSINAPI 05'!$A$7:$F$12064,3,0),"-")</f>
        <v>M3</v>
      </c>
      <c r="E19" s="265">
        <v>0.01</v>
      </c>
      <c r="F19" s="720" t="str">
        <f>IFERROR(VLOOKUP(B19,'REFSINAPI 05'!$A$7:$F$12064,5,0),"-")</f>
        <v>296,02</v>
      </c>
      <c r="G19" s="812"/>
      <c r="H19" s="816">
        <f t="shared" ref="H19:H22" si="0">TRUNC(E19*F19,2)</f>
        <v>2.96</v>
      </c>
      <c r="I19" s="817"/>
      <c r="J19" s="818"/>
    </row>
    <row r="20" spans="1:10" s="209" customFormat="1" ht="21" customHeight="1">
      <c r="A20" s="226" t="s">
        <v>14077</v>
      </c>
      <c r="B20" s="231">
        <v>5075</v>
      </c>
      <c r="C20" s="262" t="str">
        <f>IFERROR(VLOOKUP(B20,'REFSINAPI 05'!$A$7:$F$12064,2,0),"-")</f>
        <v>PREGO DE ACO POLIDO COM CABECA 18 X 30 (2 3/4 X 10)</v>
      </c>
      <c r="D20" s="263" t="str">
        <f>IFERROR(VLOOKUP(B20,'REFSINAPI 05'!$A$7:$F$12064,3,0),"-")</f>
        <v xml:space="preserve">KG    </v>
      </c>
      <c r="E20" s="265">
        <v>0.11</v>
      </c>
      <c r="F20" s="720" t="str">
        <f>IFERROR(VLOOKUP(B20,'REFSINAPI 05'!$A$7:$F$12064,5,0),"-")</f>
        <v>16,02</v>
      </c>
      <c r="G20" s="812"/>
      <c r="H20" s="816">
        <f t="shared" si="0"/>
        <v>1.76</v>
      </c>
      <c r="I20" s="817"/>
      <c r="J20" s="818"/>
    </row>
    <row r="21" spans="1:10" s="209" customFormat="1" ht="32.25" customHeight="1">
      <c r="A21" s="226" t="s">
        <v>14077</v>
      </c>
      <c r="B21" s="231">
        <v>4813</v>
      </c>
      <c r="C21" s="262" t="str">
        <f>IFERROR(VLOOKUP(B21,'REFSINAPI 05'!$A$7:$F$12064,2,0),"-")</f>
        <v>PLACA DE OBRA (PARA CONSTRUCAO CIVIL) EM CHAPA GALVANIZADA *N. 22*, ADESIVADA, DE *2,0 X 1,125* M</v>
      </c>
      <c r="D21" s="263" t="str">
        <f>IFERROR(VLOOKUP(B21,'REFSINAPI 05'!$A$7:$F$12064,3,0),"-")</f>
        <v xml:space="preserve">M2    </v>
      </c>
      <c r="E21" s="265">
        <v>1</v>
      </c>
      <c r="F21" s="720" t="str">
        <f>IFERROR(VLOOKUP(B21,'REFSINAPI 05'!$A$7:$F$12064,5,0),"-")</f>
        <v>225,00</v>
      </c>
      <c r="G21" s="812"/>
      <c r="H21" s="816">
        <f t="shared" si="0"/>
        <v>225</v>
      </c>
      <c r="I21" s="817"/>
      <c r="J21" s="818"/>
    </row>
    <row r="22" spans="1:10" s="209" customFormat="1" ht="30.75" customHeight="1">
      <c r="A22" s="226" t="s">
        <v>14077</v>
      </c>
      <c r="B22" s="231">
        <v>4491</v>
      </c>
      <c r="C22" s="262" t="str">
        <f>IFERROR(VLOOKUP(B22,'REFSINAPI 05'!$A$7:$F$12064,2,0),"-")</f>
        <v>PONTALETE *7,5 X 7,5* CM EM PINUS, MISTA OU EQUIVALENTE DA REGIAO - BRUTA</v>
      </c>
      <c r="D22" s="263" t="str">
        <f>IFERROR(VLOOKUP(B22,'REFSINAPI 05'!$A$7:$F$12064,3,0),"-")</f>
        <v xml:space="preserve">M     </v>
      </c>
      <c r="E22" s="265">
        <v>4</v>
      </c>
      <c r="F22" s="720" t="str">
        <f>IFERROR(VLOOKUP(B22,'REFSINAPI 05'!$A$7:$F$12064,5,0),"-")</f>
        <v>7,99</v>
      </c>
      <c r="G22" s="812"/>
      <c r="H22" s="816">
        <f t="shared" si="0"/>
        <v>31.96</v>
      </c>
      <c r="I22" s="817"/>
      <c r="J22" s="818"/>
    </row>
    <row r="23" spans="1:10" s="258" customFormat="1" ht="30.75" customHeight="1">
      <c r="A23" s="226" t="s">
        <v>14077</v>
      </c>
      <c r="B23" s="231">
        <v>4417</v>
      </c>
      <c r="C23" s="262" t="str">
        <f>IFERROR(VLOOKUP(B23,'REFSINAPI 05'!$A$7:$F$12064,2,0),"-")</f>
        <v>SARRAFO NAO APARELHADO *2,5 X 7* CM, EM MACARANDUBA, ANGELIM OU EQUIVALENTE DA REGIAO -  BRUTA</v>
      </c>
      <c r="D23" s="263" t="str">
        <f>IFERROR(VLOOKUP(B23,'REFSINAPI 05'!$A$7:$F$12064,3,0),"-")</f>
        <v xml:space="preserve">M     </v>
      </c>
      <c r="E23" s="265">
        <v>1</v>
      </c>
      <c r="F23" s="720" t="str">
        <f>IFERROR(VLOOKUP(B23,'REFSINAPI 05'!$A$7:$F$12064,5,0),"-")</f>
        <v>3,26</v>
      </c>
      <c r="G23" s="812"/>
      <c r="H23" s="816">
        <f t="shared" ref="H23" si="1">TRUNC(E23*F23,2)</f>
        <v>3.26</v>
      </c>
      <c r="I23" s="817"/>
      <c r="J23" s="818"/>
    </row>
    <row r="24" spans="1:10" s="209" customFormat="1">
      <c r="A24" s="230"/>
      <c r="B24" s="231"/>
      <c r="C24" s="232"/>
      <c r="D24" s="233"/>
      <c r="E24" s="234"/>
      <c r="F24" s="257"/>
      <c r="G24" s="255"/>
      <c r="H24" s="254"/>
      <c r="I24" s="235"/>
      <c r="J24" s="255"/>
    </row>
    <row r="25" spans="1:10">
      <c r="A25" s="725" t="s">
        <v>8321</v>
      </c>
      <c r="B25" s="726"/>
      <c r="C25" s="727"/>
      <c r="D25" s="727"/>
      <c r="E25" s="727"/>
      <c r="F25" s="727"/>
      <c r="G25" s="728"/>
      <c r="H25" s="729">
        <f>SUM(H17:J23)</f>
        <v>310.45999999999998</v>
      </c>
      <c r="I25" s="729"/>
      <c r="J25" s="729"/>
    </row>
    <row r="26" spans="1:10">
      <c r="A26" s="227" t="s">
        <v>8322</v>
      </c>
      <c r="B26" s="256"/>
      <c r="C26" s="784" t="s">
        <v>14064</v>
      </c>
      <c r="D26" s="785"/>
      <c r="E26" s="785"/>
      <c r="F26" s="785"/>
      <c r="G26" s="785"/>
      <c r="H26" s="785"/>
      <c r="I26" s="785"/>
      <c r="J26" s="785"/>
    </row>
    <row r="27" spans="1:10" ht="261" customHeight="1">
      <c r="A27" s="769"/>
      <c r="B27" s="770"/>
      <c r="C27" s="770"/>
      <c r="D27" s="770"/>
      <c r="E27" s="770"/>
      <c r="F27" s="770"/>
      <c r="G27" s="770"/>
      <c r="H27" s="770"/>
      <c r="I27" s="770"/>
      <c r="J27" s="771"/>
    </row>
    <row r="28" spans="1:10">
      <c r="A28" s="769"/>
      <c r="B28" s="770"/>
      <c r="C28" s="770"/>
      <c r="D28" s="770"/>
      <c r="E28" s="770"/>
      <c r="F28" s="770"/>
      <c r="G28" s="770"/>
      <c r="H28" s="770"/>
      <c r="I28" s="770"/>
      <c r="J28" s="771"/>
    </row>
    <row r="29" spans="1:10">
      <c r="A29" s="732" t="s">
        <v>8323</v>
      </c>
      <c r="B29" s="733"/>
      <c r="C29" s="734" t="s">
        <v>14066</v>
      </c>
      <c r="D29" s="735"/>
      <c r="E29" s="735"/>
      <c r="F29" s="735"/>
      <c r="G29" s="736"/>
      <c r="H29" s="266" t="s">
        <v>13855</v>
      </c>
      <c r="I29" s="267">
        <f t="shared" ref="I29" si="2">SUM(H36:J42)</f>
        <v>19.010000000000002</v>
      </c>
      <c r="J29" s="225" t="s">
        <v>145</v>
      </c>
    </row>
    <row r="30" spans="1:10">
      <c r="A30" s="737" t="s">
        <v>14066</v>
      </c>
      <c r="B30" s="738"/>
      <c r="C30" s="738"/>
      <c r="D30" s="738"/>
      <c r="E30" s="738"/>
      <c r="F30" s="739"/>
      <c r="G30" s="746" t="str">
        <f t="shared" ref="G30" si="3">CONCATENATE("CONFORME ACÓRDAO Nº"," ",I33," ","- ATA37/2013")</f>
        <v>CONFORME ACÓRDAO Nº 2622/2014 - ATA37/2013</v>
      </c>
      <c r="H30" s="746"/>
      <c r="I30" s="746"/>
      <c r="J30" s="746"/>
    </row>
    <row r="31" spans="1:10">
      <c r="A31" s="740"/>
      <c r="B31" s="741"/>
      <c r="C31" s="741"/>
      <c r="D31" s="741"/>
      <c r="E31" s="741"/>
      <c r="F31" s="742"/>
      <c r="G31" s="746"/>
      <c r="H31" s="746"/>
      <c r="I31" s="746"/>
      <c r="J31" s="746"/>
    </row>
    <row r="32" spans="1:10">
      <c r="A32" s="740"/>
      <c r="B32" s="741"/>
      <c r="C32" s="741"/>
      <c r="D32" s="741"/>
      <c r="E32" s="741"/>
      <c r="F32" s="742"/>
      <c r="G32" s="747" t="str">
        <f t="shared" ref="G32" si="4">CONCATENATE("CUSTOS: ",$F$5," ",$H$5)</f>
        <v>CUSTOS: SINAPI 44317</v>
      </c>
      <c r="H32" s="748"/>
      <c r="I32" s="748"/>
      <c r="J32" s="749"/>
    </row>
    <row r="33" spans="1:10">
      <c r="A33" s="743"/>
      <c r="B33" s="744"/>
      <c r="C33" s="744"/>
      <c r="D33" s="744"/>
      <c r="E33" s="744"/>
      <c r="F33" s="745"/>
      <c r="G33" s="750" t="s">
        <v>8317</v>
      </c>
      <c r="H33" s="751"/>
      <c r="I33" s="750" t="s">
        <v>13856</v>
      </c>
      <c r="J33" s="750"/>
    </row>
    <row r="34" spans="1:10">
      <c r="A34" s="752" t="s">
        <v>8317</v>
      </c>
      <c r="B34" s="753"/>
      <c r="C34" s="756" t="s">
        <v>15</v>
      </c>
      <c r="D34" s="756" t="s">
        <v>16</v>
      </c>
      <c r="E34" s="758" t="s">
        <v>8319</v>
      </c>
      <c r="F34" s="759" t="s">
        <v>148</v>
      </c>
      <c r="G34" s="760"/>
      <c r="H34" s="761"/>
      <c r="I34" s="761"/>
      <c r="J34" s="762"/>
    </row>
    <row r="35" spans="1:10">
      <c r="A35" s="754"/>
      <c r="B35" s="755"/>
      <c r="C35" s="757"/>
      <c r="D35" s="757"/>
      <c r="E35" s="757"/>
      <c r="F35" s="759" t="s">
        <v>8320</v>
      </c>
      <c r="G35" s="760"/>
      <c r="H35" s="763" t="s">
        <v>116</v>
      </c>
      <c r="I35" s="764"/>
      <c r="J35" s="765"/>
    </row>
    <row r="36" spans="1:10" ht="41.25" customHeight="1">
      <c r="A36" s="226" t="s">
        <v>14078</v>
      </c>
      <c r="B36" s="253">
        <v>4491</v>
      </c>
      <c r="C36" s="262" t="str">
        <f>IFERROR(VLOOKUP(B36,'REFSINAPI 05'!$A$7:$F$12064,2,0),"-")</f>
        <v>PONTALETE *7,5 X 7,5* CM EM PINUS, MISTA OU EQUIVALENTE DA REGIAO - BRUTA</v>
      </c>
      <c r="D36" s="263" t="str">
        <f>IFERROR(VLOOKUP(B36,'REFSINAPI 05'!$A$7:$F$12064,3,0),"-")</f>
        <v xml:space="preserve">M     </v>
      </c>
      <c r="E36" s="264">
        <v>0.06</v>
      </c>
      <c r="F36" s="720" t="str">
        <f>IFERROR(VLOOKUP(B36,'REFSINAPI 05'!$A$7:$F$12064,5,0),"-")</f>
        <v>7,99</v>
      </c>
      <c r="G36" s="812"/>
      <c r="H36" s="722">
        <f t="shared" ref="H36" si="5">TRUNC(E36*F36,2)</f>
        <v>0.47</v>
      </c>
      <c r="I36" s="723"/>
      <c r="J36" s="724"/>
    </row>
    <row r="37" spans="1:10" ht="30.75" customHeight="1">
      <c r="A37" s="226" t="s">
        <v>14078</v>
      </c>
      <c r="B37" s="253">
        <v>4509</v>
      </c>
      <c r="C37" s="262" t="str">
        <f>IFERROR(VLOOKUP(B37,'REFSINAPI 05'!$A$7:$F$12064,2,0),"-")</f>
        <v>SARRAFO *2,5 X 10* CM EM PINUS, MISTA OU EQUIVALENTE DA REGIAO - BRUTA</v>
      </c>
      <c r="D37" s="263" t="str">
        <f>IFERROR(VLOOKUP(B37,'REFSINAPI 05'!$A$7:$F$12064,3,0),"-")</f>
        <v xml:space="preserve">M     </v>
      </c>
      <c r="E37" s="264">
        <v>0.2</v>
      </c>
      <c r="F37" s="720" t="str">
        <f>IFERROR(VLOOKUP(B37,'REFSINAPI 05'!$A$7:$F$12064,5,0),"-")</f>
        <v>4,05</v>
      </c>
      <c r="G37" s="812"/>
      <c r="H37" s="722">
        <f t="shared" ref="H37:H41" si="6">TRUNC(E37*F37,2)</f>
        <v>0.81</v>
      </c>
      <c r="I37" s="723"/>
      <c r="J37" s="724"/>
    </row>
    <row r="38" spans="1:10" ht="33" customHeight="1">
      <c r="A38" s="226" t="s">
        <v>14078</v>
      </c>
      <c r="B38" s="268">
        <v>5061</v>
      </c>
      <c r="C38" s="262" t="str">
        <f>IFERROR(VLOOKUP(B38,'REFSINAPI 05'!$A$7:$F$12064,2,0),"-")</f>
        <v>PREGO DE ACO POLIDO COM CABECA 18 X 27 (2 1/2 X 10)</v>
      </c>
      <c r="D38" s="263" t="str">
        <f>IFERROR(VLOOKUP(B38,'REFSINAPI 05'!$A$7:$F$12064,3,0),"-")</f>
        <v xml:space="preserve">KG    </v>
      </c>
      <c r="E38" s="264">
        <v>0.01</v>
      </c>
      <c r="F38" s="720" t="str">
        <f>IFERROR(VLOOKUP(B38,'REFSINAPI 05'!$A$7:$F$12064,5,0),"-")</f>
        <v>15,75</v>
      </c>
      <c r="G38" s="812"/>
      <c r="H38" s="722">
        <f t="shared" si="6"/>
        <v>0.15</v>
      </c>
      <c r="I38" s="723"/>
      <c r="J38" s="724"/>
    </row>
    <row r="39" spans="1:10" ht="29.25" customHeight="1">
      <c r="A39" s="226" t="s">
        <v>14078</v>
      </c>
      <c r="B39" s="268">
        <v>7170</v>
      </c>
      <c r="C39" s="262" t="str">
        <f>IFERROR(VLOOKUP(B39,'REFSINAPI 05'!$A$7:$F$12064,2,0),"-")</f>
        <v>TELA FACHADEIRA EM POLIETILENO, ROLO DE 3 X 100 M (L X C), COR BRANCA, SEM LOGOMARCA - PARA PROTECAO DE OBRAS</v>
      </c>
      <c r="D39" s="263" t="str">
        <f>IFERROR(VLOOKUP(B39,'REFSINAPI 05'!$A$7:$F$12064,3,0),"-")</f>
        <v xml:space="preserve">M2    </v>
      </c>
      <c r="E39" s="264">
        <v>1.1000000000000001</v>
      </c>
      <c r="F39" s="720" t="str">
        <f>IFERROR(VLOOKUP(B39,'REFSINAPI 05'!$A$7:$F$12064,5,0),"-")</f>
        <v>1,98</v>
      </c>
      <c r="G39" s="812"/>
      <c r="H39" s="722">
        <f t="shared" si="6"/>
        <v>2.17</v>
      </c>
      <c r="I39" s="723"/>
      <c r="J39" s="724"/>
    </row>
    <row r="40" spans="1:10" ht="21" customHeight="1">
      <c r="A40" s="272" t="s">
        <v>14077</v>
      </c>
      <c r="B40" s="268">
        <v>88239</v>
      </c>
      <c r="C40" s="262" t="str">
        <f>IFERROR(VLOOKUP(B40,'REFSINAPI 05'!$A$7:$F$12064,2,0),"-")</f>
        <v>AJUDANTE DE CARPINTEIRO COM ENCARGOS COMPLEMENTARES</v>
      </c>
      <c r="D40" s="263" t="str">
        <f>IFERROR(VLOOKUP(B40,'REFSINAPI 05'!$A$7:$F$12064,3,0),"-")</f>
        <v>H</v>
      </c>
      <c r="E40" s="264">
        <v>0.53</v>
      </c>
      <c r="F40" s="720" t="str">
        <f>IFERROR(VLOOKUP(B40,'REFSINAPI 05'!$A$7:$F$12064,5,0),"-")</f>
        <v>14,57</v>
      </c>
      <c r="G40" s="812"/>
      <c r="H40" s="722">
        <f t="shared" si="6"/>
        <v>7.72</v>
      </c>
      <c r="I40" s="723"/>
      <c r="J40" s="724"/>
    </row>
    <row r="41" spans="1:10" ht="24" customHeight="1">
      <c r="A41" s="273" t="s">
        <v>14077</v>
      </c>
      <c r="B41" s="274">
        <v>88262</v>
      </c>
      <c r="C41" s="262" t="str">
        <f>IFERROR(VLOOKUP(B41,'REFSINAPI 05'!$A$7:$F$12064,2,0),"-")</f>
        <v>CARPINTEIRO DE FORMAS COM ENCARGOS COMPLEMENTARES</v>
      </c>
      <c r="D41" s="263" t="str">
        <f>IFERROR(VLOOKUP(B41,'REFSINAPI 05'!$A$7:$F$12064,3,0),"-")</f>
        <v>H</v>
      </c>
      <c r="E41" s="276">
        <v>0.44</v>
      </c>
      <c r="F41" s="720" t="str">
        <f>IFERROR(VLOOKUP(B41,'REFSINAPI 05'!$A$7:$F$12064,5,0),"-")</f>
        <v>17,48</v>
      </c>
      <c r="G41" s="812"/>
      <c r="H41" s="813">
        <f t="shared" si="6"/>
        <v>7.69</v>
      </c>
      <c r="I41" s="814"/>
      <c r="J41" s="815"/>
    </row>
    <row r="42" spans="1:10">
      <c r="A42" s="230"/>
      <c r="B42" s="231"/>
      <c r="C42" s="232"/>
      <c r="D42" s="233"/>
      <c r="E42" s="234"/>
      <c r="F42" s="257"/>
      <c r="G42" s="255"/>
      <c r="H42" s="254"/>
      <c r="I42" s="235"/>
      <c r="J42" s="255"/>
    </row>
    <row r="43" spans="1:10">
      <c r="A43" s="725" t="s">
        <v>8321</v>
      </c>
      <c r="B43" s="726"/>
      <c r="C43" s="727"/>
      <c r="D43" s="727"/>
      <c r="E43" s="727"/>
      <c r="F43" s="727"/>
      <c r="G43" s="728"/>
      <c r="H43" s="729">
        <f>SUM(H36:J41)</f>
        <v>19.010000000000002</v>
      </c>
      <c r="I43" s="729"/>
      <c r="J43" s="729"/>
    </row>
    <row r="44" spans="1:10">
      <c r="A44" s="227" t="s">
        <v>8322</v>
      </c>
      <c r="B44" s="256"/>
      <c r="C44" s="784" t="s">
        <v>14067</v>
      </c>
      <c r="D44" s="785"/>
      <c r="E44" s="785"/>
      <c r="F44" s="785"/>
      <c r="G44" s="785"/>
      <c r="H44" s="785"/>
      <c r="I44" s="785"/>
      <c r="J44" s="785"/>
    </row>
    <row r="45" spans="1:10" ht="204.75" customHeight="1">
      <c r="A45" s="766"/>
      <c r="B45" s="767"/>
      <c r="C45" s="767"/>
      <c r="D45" s="767"/>
      <c r="E45" s="767"/>
      <c r="F45" s="767"/>
      <c r="G45" s="767"/>
      <c r="H45" s="767"/>
      <c r="I45" s="767"/>
      <c r="J45" s="768"/>
    </row>
    <row r="46" spans="1:10">
      <c r="A46" s="769"/>
      <c r="B46" s="770"/>
      <c r="C46" s="770"/>
      <c r="D46" s="770"/>
      <c r="E46" s="770"/>
      <c r="F46" s="770"/>
      <c r="G46" s="770"/>
      <c r="H46" s="770"/>
      <c r="I46" s="770"/>
      <c r="J46" s="771"/>
    </row>
    <row r="47" spans="1:10">
      <c r="A47" s="732" t="s">
        <v>8326</v>
      </c>
      <c r="B47" s="733"/>
      <c r="C47" s="734" t="s">
        <v>14068</v>
      </c>
      <c r="D47" s="735"/>
      <c r="E47" s="735"/>
      <c r="F47" s="735"/>
      <c r="G47" s="736"/>
      <c r="H47" s="266" t="s">
        <v>13855</v>
      </c>
      <c r="I47" s="267">
        <f>SUM(H54:J59)</f>
        <v>86.13</v>
      </c>
      <c r="J47" s="225" t="s">
        <v>145</v>
      </c>
    </row>
    <row r="48" spans="1:10">
      <c r="A48" s="737" t="s">
        <v>14068</v>
      </c>
      <c r="B48" s="738"/>
      <c r="C48" s="738"/>
      <c r="D48" s="738"/>
      <c r="E48" s="738"/>
      <c r="F48" s="739"/>
      <c r="G48" s="746" t="str">
        <f t="shared" ref="G48" si="7">CONCATENATE("CONFORME ACÓRDAO Nº"," ",I51," ","- ATA37/2013")</f>
        <v>CONFORME ACÓRDAO Nº 2622/2015 - ATA37/2013</v>
      </c>
      <c r="H48" s="746"/>
      <c r="I48" s="746"/>
      <c r="J48" s="746"/>
    </row>
    <row r="49" spans="1:10">
      <c r="A49" s="740"/>
      <c r="B49" s="741"/>
      <c r="C49" s="741"/>
      <c r="D49" s="741"/>
      <c r="E49" s="741"/>
      <c r="F49" s="742"/>
      <c r="G49" s="746"/>
      <c r="H49" s="746"/>
      <c r="I49" s="746"/>
      <c r="J49" s="746"/>
    </row>
    <row r="50" spans="1:10">
      <c r="A50" s="740"/>
      <c r="B50" s="741"/>
      <c r="C50" s="741"/>
      <c r="D50" s="741"/>
      <c r="E50" s="741"/>
      <c r="F50" s="742"/>
      <c r="G50" s="747" t="str">
        <f t="shared" ref="G50" si="8">CONCATENATE("CUSTOS: ",$F$5," ",$H$5)</f>
        <v>CUSTOS: SINAPI 44317</v>
      </c>
      <c r="H50" s="748"/>
      <c r="I50" s="748"/>
      <c r="J50" s="749"/>
    </row>
    <row r="51" spans="1:10">
      <c r="A51" s="743"/>
      <c r="B51" s="744"/>
      <c r="C51" s="744"/>
      <c r="D51" s="744"/>
      <c r="E51" s="744"/>
      <c r="F51" s="745"/>
      <c r="G51" s="750" t="s">
        <v>8317</v>
      </c>
      <c r="H51" s="751"/>
      <c r="I51" s="750" t="s">
        <v>13857</v>
      </c>
      <c r="J51" s="750"/>
    </row>
    <row r="52" spans="1:10">
      <c r="A52" s="752" t="s">
        <v>8317</v>
      </c>
      <c r="B52" s="753"/>
      <c r="C52" s="756" t="s">
        <v>15</v>
      </c>
      <c r="D52" s="756" t="s">
        <v>16</v>
      </c>
      <c r="E52" s="758" t="s">
        <v>8319</v>
      </c>
      <c r="F52" s="759" t="s">
        <v>148</v>
      </c>
      <c r="G52" s="760"/>
      <c r="H52" s="761"/>
      <c r="I52" s="761"/>
      <c r="J52" s="762"/>
    </row>
    <row r="53" spans="1:10">
      <c r="A53" s="754"/>
      <c r="B53" s="755"/>
      <c r="C53" s="757"/>
      <c r="D53" s="757"/>
      <c r="E53" s="757"/>
      <c r="F53" s="759" t="s">
        <v>8320</v>
      </c>
      <c r="G53" s="760"/>
      <c r="H53" s="763" t="s">
        <v>116</v>
      </c>
      <c r="I53" s="764"/>
      <c r="J53" s="765"/>
    </row>
    <row r="54" spans="1:10" ht="20.25" customHeight="1">
      <c r="A54" s="226" t="s">
        <v>14076</v>
      </c>
      <c r="B54" s="253">
        <v>1379</v>
      </c>
      <c r="C54" s="262" t="str">
        <f>IFERROR(VLOOKUP(B54,'REFSINAPI 05'!$A$7:$F$12064,2,0),"-")</f>
        <v>CIMENTO PORTLAND COMPOSTO CP II-32</v>
      </c>
      <c r="D54" s="263" t="str">
        <f>IFERROR(VLOOKUP(B54,'REFSINAPI 05'!$A$7:$F$12064,3,0),"-")</f>
        <v xml:space="preserve">KG    </v>
      </c>
      <c r="E54" s="264">
        <v>0.24</v>
      </c>
      <c r="F54" s="720" t="str">
        <f>IFERROR(VLOOKUP(B54,'REFSINAPI 05'!$A$7:$F$12064,5,0),"-")</f>
        <v>0,64</v>
      </c>
      <c r="G54" s="812"/>
      <c r="H54" s="722">
        <f t="shared" ref="H54:H58" si="9">TRUNC(E54*F54,2)</f>
        <v>0.15</v>
      </c>
      <c r="I54" s="723"/>
      <c r="J54" s="724"/>
    </row>
    <row r="55" spans="1:10" ht="20.25" customHeight="1">
      <c r="A55" s="226" t="s">
        <v>14076</v>
      </c>
      <c r="B55" s="253">
        <v>37595</v>
      </c>
      <c r="C55" s="262" t="str">
        <f>IFERROR(VLOOKUP(B55,'REFSINAPI 05'!$A$7:$F$12064,2,0),"-")</f>
        <v>ARGAMASSA COLANTE TIPO AC III</v>
      </c>
      <c r="D55" s="263" t="str">
        <f>IFERROR(VLOOKUP(B55,'REFSINAPI 05'!$A$7:$F$12064,3,0),"-")</f>
        <v xml:space="preserve">KG    </v>
      </c>
      <c r="E55" s="264">
        <v>1.2150000000000001</v>
      </c>
      <c r="F55" s="720" t="str">
        <f>IFERROR(VLOOKUP(B55,'REFSINAPI 05'!$A$7:$F$12064,5,0),"-")</f>
        <v>2,39</v>
      </c>
      <c r="G55" s="812"/>
      <c r="H55" s="816">
        <f t="shared" si="9"/>
        <v>2.9</v>
      </c>
      <c r="I55" s="817"/>
      <c r="J55" s="818"/>
    </row>
    <row r="56" spans="1:10" ht="25.5" customHeight="1">
      <c r="A56" s="226" t="s">
        <v>14076</v>
      </c>
      <c r="B56" s="231">
        <v>36178</v>
      </c>
      <c r="C56" s="262" t="str">
        <f>IFERROR(VLOOKUP(B56,'REFSINAPI 05'!$A$7:$F$12064,2,0),"-")</f>
        <v>PISO PODOTATIL DE CONCRETO - DIRECIONAL E ALERTA, *40 X 40 X 2,5* CM</v>
      </c>
      <c r="D56" s="263" t="str">
        <f>IFERROR(VLOOKUP(B56,'REFSINAPI 05'!$A$7:$F$12064,3,0),"-")</f>
        <v xml:space="preserve">UN    </v>
      </c>
      <c r="E56" s="264">
        <v>6.25</v>
      </c>
      <c r="F56" s="720" t="str">
        <f>IFERROR(VLOOKUP(B56,'REFSINAPI 05'!$A$7:$F$12064,5,0),"-")</f>
        <v>11,57</v>
      </c>
      <c r="G56" s="812"/>
      <c r="H56" s="816">
        <f t="shared" si="9"/>
        <v>72.31</v>
      </c>
      <c r="I56" s="817"/>
      <c r="J56" s="818"/>
    </row>
    <row r="57" spans="1:10" ht="30" customHeight="1">
      <c r="A57" s="226" t="s">
        <v>14077</v>
      </c>
      <c r="B57" s="231">
        <v>88309</v>
      </c>
      <c r="C57" s="262" t="str">
        <f>IFERROR(VLOOKUP(B57,'REFSINAPI 05'!$A$7:$F$12064,2,0),"-")</f>
        <v>PEDREIRO COM ENCARGOS COMPLEMENTARES</v>
      </c>
      <c r="D57" s="263" t="str">
        <f>IFERROR(VLOOKUP(B57,'REFSINAPI 05'!$A$7:$F$12064,3,0),"-")</f>
        <v>H</v>
      </c>
      <c r="E57" s="264">
        <v>0.437</v>
      </c>
      <c r="F57" s="720" t="str">
        <f>IFERROR(VLOOKUP(B57,'REFSINAPI 05'!$A$7:$F$12064,5,0),"-")</f>
        <v>17,67</v>
      </c>
      <c r="G57" s="812"/>
      <c r="H57" s="816">
        <f t="shared" si="9"/>
        <v>7.72</v>
      </c>
      <c r="I57" s="817"/>
      <c r="J57" s="818"/>
    </row>
    <row r="58" spans="1:10" ht="22.5" customHeight="1">
      <c r="A58" s="273" t="s">
        <v>14077</v>
      </c>
      <c r="B58" s="277">
        <v>88316</v>
      </c>
      <c r="C58" s="262" t="str">
        <f>IFERROR(VLOOKUP(B58,'REFSINAPI 05'!$A$7:$F$12064,2,0),"-")</f>
        <v>SERVENTE COM ENCARGOS COMPLEMENTARES</v>
      </c>
      <c r="D58" s="263" t="str">
        <f>IFERROR(VLOOKUP(B58,'REFSINAPI 05'!$A$7:$F$12064,3,0),"-")</f>
        <v>H</v>
      </c>
      <c r="E58" s="276">
        <v>0.218</v>
      </c>
      <c r="F58" s="720" t="str">
        <f>IFERROR(VLOOKUP(B58,'REFSINAPI 05'!$A$7:$F$12064,5,0),"-")</f>
        <v>14,02</v>
      </c>
      <c r="G58" s="812"/>
      <c r="H58" s="816">
        <f t="shared" si="9"/>
        <v>3.05</v>
      </c>
      <c r="I58" s="817"/>
      <c r="J58" s="818"/>
    </row>
    <row r="59" spans="1:10">
      <c r="A59" s="230"/>
      <c r="B59" s="231"/>
      <c r="C59" s="232"/>
      <c r="D59" s="233"/>
      <c r="E59" s="234"/>
      <c r="F59" s="257"/>
      <c r="G59" s="255"/>
      <c r="H59" s="254"/>
      <c r="I59" s="235"/>
      <c r="J59" s="255"/>
    </row>
    <row r="60" spans="1:10">
      <c r="A60" s="725" t="s">
        <v>8321</v>
      </c>
      <c r="B60" s="726"/>
      <c r="C60" s="727"/>
      <c r="D60" s="727"/>
      <c r="E60" s="727"/>
      <c r="F60" s="727"/>
      <c r="G60" s="728"/>
      <c r="H60" s="729">
        <f>SUM(H54:J58)</f>
        <v>86.13</v>
      </c>
      <c r="I60" s="729"/>
      <c r="J60" s="729"/>
    </row>
    <row r="61" spans="1:10" ht="27" customHeight="1">
      <c r="A61" s="227" t="s">
        <v>8322</v>
      </c>
      <c r="B61" s="269">
        <v>1</v>
      </c>
      <c r="C61" s="782" t="s">
        <v>14069</v>
      </c>
      <c r="D61" s="783"/>
      <c r="E61" s="783"/>
      <c r="F61" s="783"/>
      <c r="G61" s="783"/>
      <c r="H61" s="783"/>
      <c r="I61" s="783"/>
      <c r="J61" s="783"/>
    </row>
    <row r="62" spans="1:10" ht="24.75" customHeight="1">
      <c r="A62" s="227" t="s">
        <v>8322</v>
      </c>
      <c r="B62" s="269">
        <v>2</v>
      </c>
      <c r="C62" s="782" t="s">
        <v>14070</v>
      </c>
      <c r="D62" s="783"/>
      <c r="E62" s="783"/>
      <c r="F62" s="783"/>
      <c r="G62" s="783"/>
      <c r="H62" s="783"/>
      <c r="I62" s="783"/>
      <c r="J62" s="783"/>
    </row>
    <row r="63" spans="1:10" s="258" customFormat="1" ht="31.5" customHeight="1">
      <c r="A63" s="270"/>
      <c r="B63" s="271"/>
      <c r="C63" s="782" t="s">
        <v>14071</v>
      </c>
      <c r="D63" s="783"/>
      <c r="E63" s="783"/>
      <c r="F63" s="783"/>
      <c r="G63" s="783"/>
      <c r="H63" s="783"/>
      <c r="I63" s="783"/>
      <c r="J63" s="783"/>
    </row>
    <row r="64" spans="1:10" s="258" customFormat="1" ht="198.75" customHeight="1">
      <c r="A64" s="769"/>
      <c r="B64" s="770"/>
      <c r="C64" s="770"/>
      <c r="D64" s="770"/>
      <c r="E64" s="770"/>
      <c r="F64" s="770"/>
      <c r="G64" s="770"/>
      <c r="H64" s="770"/>
      <c r="I64" s="770"/>
      <c r="J64" s="771"/>
    </row>
    <row r="65" spans="1:10">
      <c r="A65" s="769"/>
      <c r="B65" s="770"/>
      <c r="C65" s="770"/>
      <c r="D65" s="770"/>
      <c r="E65" s="770"/>
      <c r="F65" s="770"/>
      <c r="G65" s="770"/>
      <c r="H65" s="770"/>
      <c r="I65" s="770"/>
      <c r="J65" s="771"/>
    </row>
    <row r="66" spans="1:10" ht="50.25" customHeight="1">
      <c r="A66" s="732" t="s">
        <v>8327</v>
      </c>
      <c r="B66" s="733"/>
      <c r="C66" s="725" t="s">
        <v>14072</v>
      </c>
      <c r="D66" s="726"/>
      <c r="E66" s="726"/>
      <c r="F66" s="726"/>
      <c r="G66" s="772"/>
      <c r="H66" s="266" t="s">
        <v>13855</v>
      </c>
      <c r="I66" s="267">
        <f>SUM(H73:J76)</f>
        <v>1468.06</v>
      </c>
      <c r="J66" s="225" t="s">
        <v>14128</v>
      </c>
    </row>
    <row r="67" spans="1:10">
      <c r="A67" s="737" t="s">
        <v>14072</v>
      </c>
      <c r="B67" s="738"/>
      <c r="C67" s="738"/>
      <c r="D67" s="738"/>
      <c r="E67" s="738"/>
      <c r="F67" s="739"/>
      <c r="G67" s="746" t="str">
        <f t="shared" ref="G67" si="10">CONCATENATE("CONFORME ACÓRDAO Nº"," ",I70," ","- ATA37/2013")</f>
        <v>CONFORME ACÓRDAO Nº 2622/2016 - ATA37/2013</v>
      </c>
      <c r="H67" s="746"/>
      <c r="I67" s="746"/>
      <c r="J67" s="746"/>
    </row>
    <row r="68" spans="1:10">
      <c r="A68" s="740"/>
      <c r="B68" s="741"/>
      <c r="C68" s="741"/>
      <c r="D68" s="741"/>
      <c r="E68" s="741"/>
      <c r="F68" s="742"/>
      <c r="G68" s="746"/>
      <c r="H68" s="746"/>
      <c r="I68" s="746"/>
      <c r="J68" s="746"/>
    </row>
    <row r="69" spans="1:10">
      <c r="A69" s="740"/>
      <c r="B69" s="741"/>
      <c r="C69" s="741"/>
      <c r="D69" s="741"/>
      <c r="E69" s="741"/>
      <c r="F69" s="742"/>
      <c r="G69" s="747" t="str">
        <f t="shared" ref="G69" si="11">CONCATENATE("CUSTOS: ",$F$5," ",$H$5)</f>
        <v>CUSTOS: SINAPI 44317</v>
      </c>
      <c r="H69" s="748"/>
      <c r="I69" s="748"/>
      <c r="J69" s="749"/>
    </row>
    <row r="70" spans="1:10">
      <c r="A70" s="743"/>
      <c r="B70" s="744"/>
      <c r="C70" s="744"/>
      <c r="D70" s="744"/>
      <c r="E70" s="744"/>
      <c r="F70" s="745"/>
      <c r="G70" s="750" t="s">
        <v>8317</v>
      </c>
      <c r="H70" s="751"/>
      <c r="I70" s="750" t="s">
        <v>13858</v>
      </c>
      <c r="J70" s="750"/>
    </row>
    <row r="71" spans="1:10">
      <c r="A71" s="752" t="s">
        <v>8317</v>
      </c>
      <c r="B71" s="753"/>
      <c r="C71" s="756" t="s">
        <v>15</v>
      </c>
      <c r="D71" s="756" t="s">
        <v>16</v>
      </c>
      <c r="E71" s="758" t="s">
        <v>8319</v>
      </c>
      <c r="F71" s="759" t="s">
        <v>148</v>
      </c>
      <c r="G71" s="760"/>
      <c r="H71" s="761"/>
      <c r="I71" s="761"/>
      <c r="J71" s="762"/>
    </row>
    <row r="72" spans="1:10">
      <c r="A72" s="754"/>
      <c r="B72" s="755"/>
      <c r="C72" s="757"/>
      <c r="D72" s="757"/>
      <c r="E72" s="757"/>
      <c r="F72" s="759" t="s">
        <v>8320</v>
      </c>
      <c r="G72" s="760"/>
      <c r="H72" s="763" t="s">
        <v>116</v>
      </c>
      <c r="I72" s="764"/>
      <c r="J72" s="765"/>
    </row>
    <row r="73" spans="1:10" ht="30.75" customHeight="1">
      <c r="A73" s="226" t="s">
        <v>14076</v>
      </c>
      <c r="B73" s="253">
        <v>12043</v>
      </c>
      <c r="C73" s="262" t="str">
        <f>IFERROR(VLOOKUP(B73,'REFSINAPI 05'!$A$7:$F$12064,2,0),"-")</f>
        <v>QUADRO DE DISTRIBUICAO COM BARRAMENTO TRIFASICO, DE EMBUTIR, EM CHAPA DE ACO GALVANIZADO, PARA 30 DISJUNTORES DIN, 225 A</v>
      </c>
      <c r="D73" s="263" t="str">
        <f>IFERROR(VLOOKUP(B73,'REFSINAPI 05'!$A$7:$F$12064,3,0),"-")</f>
        <v xml:space="preserve">UN    </v>
      </c>
      <c r="E73" s="264">
        <v>1</v>
      </c>
      <c r="F73" s="720" t="str">
        <f>IFERROR(VLOOKUP(B73,'REFSINAPI 05'!$A$7:$F$12064,5,0),"-")</f>
        <v>1.274,26</v>
      </c>
      <c r="G73" s="812"/>
      <c r="H73" s="722">
        <f t="shared" ref="H73" si="12">TRUNC(E73*F73,2)</f>
        <v>1274.26</v>
      </c>
      <c r="I73" s="723"/>
      <c r="J73" s="724"/>
    </row>
    <row r="74" spans="1:10" ht="23.25" customHeight="1">
      <c r="A74" s="226" t="s">
        <v>14077</v>
      </c>
      <c r="B74" s="253">
        <v>88247</v>
      </c>
      <c r="C74" s="262" t="str">
        <f>IFERROR(VLOOKUP(B74,'REFSINAPI 05'!$A$7:$F$12064,2,0),"-")</f>
        <v>AUXILIAR DE ELETRICISTA COM ENCARGOS COMPLEMENTARES</v>
      </c>
      <c r="D74" s="263" t="str">
        <f>IFERROR(VLOOKUP(B74,'REFSINAPI 05'!$A$7:$F$12064,3,0),"-")</f>
        <v>H</v>
      </c>
      <c r="E74" s="264">
        <v>6</v>
      </c>
      <c r="F74" s="720" t="str">
        <f>IFERROR(VLOOKUP(B74,'REFSINAPI 05'!$A$7:$F$12064,5,0),"-")</f>
        <v>14,00</v>
      </c>
      <c r="G74" s="812"/>
      <c r="H74" s="722">
        <f t="shared" ref="H74:H75" si="13">TRUNC(E74*F74,2)</f>
        <v>84</v>
      </c>
      <c r="I74" s="723"/>
      <c r="J74" s="724"/>
    </row>
    <row r="75" spans="1:10">
      <c r="A75" s="273" t="s">
        <v>14077</v>
      </c>
      <c r="B75" s="277">
        <v>88264</v>
      </c>
      <c r="C75" s="262" t="str">
        <f>IFERROR(VLOOKUP(B75,'REFSINAPI 05'!$A$7:$F$12064,2,0),"-")</f>
        <v>ELETRICISTA COM ENCARGOS COMPLEMENTARES</v>
      </c>
      <c r="D75" s="263" t="str">
        <f>IFERROR(VLOOKUP(B75,'REFSINAPI 05'!$A$7:$F$12064,3,0),"-")</f>
        <v>H</v>
      </c>
      <c r="E75" s="278">
        <v>6</v>
      </c>
      <c r="F75" s="720" t="str">
        <f>IFERROR(VLOOKUP(B75,'REFSINAPI 05'!$A$7:$F$12064,5,0),"-")</f>
        <v>18,30</v>
      </c>
      <c r="G75" s="721"/>
      <c r="H75" s="813">
        <f t="shared" si="13"/>
        <v>109.8</v>
      </c>
      <c r="I75" s="814"/>
      <c r="J75" s="815"/>
    </row>
    <row r="76" spans="1:10">
      <c r="A76" s="230"/>
      <c r="B76" s="231"/>
      <c r="C76" s="232"/>
      <c r="D76" s="233"/>
      <c r="E76" s="234"/>
      <c r="F76" s="257"/>
      <c r="G76" s="255"/>
      <c r="H76" s="254"/>
      <c r="I76" s="235"/>
      <c r="J76" s="255"/>
    </row>
    <row r="77" spans="1:10">
      <c r="A77" s="725" t="s">
        <v>8321</v>
      </c>
      <c r="B77" s="726"/>
      <c r="C77" s="727"/>
      <c r="D77" s="727"/>
      <c r="E77" s="727"/>
      <c r="F77" s="727"/>
      <c r="G77" s="728"/>
      <c r="H77" s="729">
        <f>SUM(H73:J75)</f>
        <v>1468.06</v>
      </c>
      <c r="I77" s="729"/>
      <c r="J77" s="729"/>
    </row>
    <row r="78" spans="1:10">
      <c r="A78" s="227" t="s">
        <v>8322</v>
      </c>
      <c r="B78" s="256"/>
      <c r="C78" s="782" t="s">
        <v>14073</v>
      </c>
      <c r="D78" s="783"/>
      <c r="E78" s="783"/>
      <c r="F78" s="783"/>
      <c r="G78" s="783"/>
      <c r="H78" s="783"/>
      <c r="I78" s="783"/>
      <c r="J78" s="783"/>
    </row>
    <row r="79" spans="1:10" ht="96" customHeight="1">
      <c r="A79" s="766"/>
      <c r="B79" s="767"/>
      <c r="C79" s="767"/>
      <c r="D79" s="767"/>
      <c r="E79" s="767"/>
      <c r="F79" s="767"/>
      <c r="G79" s="767"/>
      <c r="H79" s="767"/>
      <c r="I79" s="767"/>
      <c r="J79" s="768"/>
    </row>
    <row r="80" spans="1:10">
      <c r="A80" s="769"/>
      <c r="B80" s="770"/>
      <c r="C80" s="770"/>
      <c r="D80" s="770"/>
      <c r="E80" s="770"/>
      <c r="F80" s="770"/>
      <c r="G80" s="770"/>
      <c r="H80" s="770"/>
      <c r="I80" s="770"/>
      <c r="J80" s="771"/>
    </row>
    <row r="81" spans="1:10" ht="40.5" customHeight="1">
      <c r="A81" s="732" t="s">
        <v>13859</v>
      </c>
      <c r="B81" s="733"/>
      <c r="C81" s="725" t="s">
        <v>14074</v>
      </c>
      <c r="D81" s="726"/>
      <c r="E81" s="726"/>
      <c r="F81" s="726"/>
      <c r="G81" s="772"/>
      <c r="H81" s="266" t="s">
        <v>13855</v>
      </c>
      <c r="I81" s="267">
        <f>SUM(H88:J91)</f>
        <v>21.65</v>
      </c>
      <c r="J81" s="225" t="s">
        <v>14142</v>
      </c>
    </row>
    <row r="82" spans="1:10" ht="15.75" customHeight="1">
      <c r="A82" s="773" t="s">
        <v>14074</v>
      </c>
      <c r="B82" s="774"/>
      <c r="C82" s="774"/>
      <c r="D82" s="774"/>
      <c r="E82" s="774"/>
      <c r="F82" s="775"/>
      <c r="G82" s="746" t="str">
        <f t="shared" ref="G82" si="14">CONCATENATE("CONFORME ACÓRDAO Nº"," ",I85," ","- ATA37/2013")</f>
        <v>CONFORME ACÓRDAO Nº 2622/2017 - ATA37/2013</v>
      </c>
      <c r="H82" s="746"/>
      <c r="I82" s="746"/>
      <c r="J82" s="746"/>
    </row>
    <row r="83" spans="1:10" ht="15.75" customHeight="1">
      <c r="A83" s="776"/>
      <c r="B83" s="777"/>
      <c r="C83" s="777"/>
      <c r="D83" s="777"/>
      <c r="E83" s="777"/>
      <c r="F83" s="778"/>
      <c r="G83" s="746"/>
      <c r="H83" s="746"/>
      <c r="I83" s="746"/>
      <c r="J83" s="746"/>
    </row>
    <row r="84" spans="1:10" ht="15.75" customHeight="1">
      <c r="A84" s="776"/>
      <c r="B84" s="777"/>
      <c r="C84" s="777"/>
      <c r="D84" s="777"/>
      <c r="E84" s="777"/>
      <c r="F84" s="778"/>
      <c r="G84" s="747" t="str">
        <f t="shared" ref="G84:G117" si="15">CONCATENATE("CUSTOS: ",$F$5," ",$H$5)</f>
        <v>CUSTOS: SINAPI 44317</v>
      </c>
      <c r="H84" s="748"/>
      <c r="I84" s="748"/>
      <c r="J84" s="749"/>
    </row>
    <row r="85" spans="1:10" ht="15.75" customHeight="1">
      <c r="A85" s="779"/>
      <c r="B85" s="780"/>
      <c r="C85" s="780"/>
      <c r="D85" s="780"/>
      <c r="E85" s="780"/>
      <c r="F85" s="781"/>
      <c r="G85" s="750" t="s">
        <v>8317</v>
      </c>
      <c r="H85" s="751"/>
      <c r="I85" s="750" t="s">
        <v>13860</v>
      </c>
      <c r="J85" s="750"/>
    </row>
    <row r="86" spans="1:10">
      <c r="A86" s="752" t="s">
        <v>8317</v>
      </c>
      <c r="B86" s="753"/>
      <c r="C86" s="756" t="s">
        <v>15</v>
      </c>
      <c r="D86" s="756" t="s">
        <v>16</v>
      </c>
      <c r="E86" s="758" t="s">
        <v>8319</v>
      </c>
      <c r="F86" s="759" t="s">
        <v>148</v>
      </c>
      <c r="G86" s="760"/>
      <c r="H86" s="761"/>
      <c r="I86" s="761"/>
      <c r="J86" s="762"/>
    </row>
    <row r="87" spans="1:10">
      <c r="A87" s="754"/>
      <c r="B87" s="755"/>
      <c r="C87" s="757"/>
      <c r="D87" s="757"/>
      <c r="E87" s="757"/>
      <c r="F87" s="759" t="s">
        <v>8320</v>
      </c>
      <c r="G87" s="760"/>
      <c r="H87" s="763" t="s">
        <v>116</v>
      </c>
      <c r="I87" s="764"/>
      <c r="J87" s="765"/>
    </row>
    <row r="88" spans="1:10" ht="15.75" customHeight="1">
      <c r="A88" s="226" t="s">
        <v>14076</v>
      </c>
      <c r="B88" s="253">
        <v>88247</v>
      </c>
      <c r="C88" s="262" t="str">
        <f>IFERROR(VLOOKUP(B88,'REFSINAPI 05'!$A$7:$F$12064,2,0),"-")</f>
        <v>AUXILIAR DE ELETRICISTA COM ENCARGOS COMPLEMENTARES</v>
      </c>
      <c r="D88" s="263" t="str">
        <f>IFERROR(VLOOKUP(B88,'REFSINAPI 05'!$A$7:$F$12064,3,0),"-")</f>
        <v>H</v>
      </c>
      <c r="E88" s="264">
        <v>0.5</v>
      </c>
      <c r="F88" s="720" t="str">
        <f>IFERROR(VLOOKUP(B88,'REFSINAPI 05'!$A$7:$F$12064,5,0),"-")</f>
        <v>14,00</v>
      </c>
      <c r="G88" s="721"/>
      <c r="H88" s="722">
        <f t="shared" ref="H88:H90" si="16">TRUNC(E88*F88,2)</f>
        <v>7</v>
      </c>
      <c r="I88" s="723"/>
      <c r="J88" s="724"/>
    </row>
    <row r="89" spans="1:10" ht="22.5" customHeight="1">
      <c r="A89" s="226" t="s">
        <v>14076</v>
      </c>
      <c r="B89" s="253">
        <v>88264</v>
      </c>
      <c r="C89" s="262" t="str">
        <f>IFERROR(VLOOKUP(B89,'REFSINAPI 05'!$A$7:$F$12064,2,0),"-")</f>
        <v>ELETRICISTA COM ENCARGOS COMPLEMENTARES</v>
      </c>
      <c r="D89" s="263" t="str">
        <f>IFERROR(VLOOKUP(B89,'REFSINAPI 05'!$A$7:$F$12064,3,0),"-")</f>
        <v>H</v>
      </c>
      <c r="E89" s="264">
        <v>0.5</v>
      </c>
      <c r="F89" s="720" t="str">
        <f>IFERROR(VLOOKUP(B89,'REFSINAPI 05'!$A$7:$F$12064,5,0),"-")</f>
        <v>18,30</v>
      </c>
      <c r="G89" s="721"/>
      <c r="H89" s="816">
        <f t="shared" si="16"/>
        <v>9.15</v>
      </c>
      <c r="I89" s="817"/>
      <c r="J89" s="818"/>
    </row>
    <row r="90" spans="1:10" ht="63.75" customHeight="1">
      <c r="A90" s="226" t="s">
        <v>14076</v>
      </c>
      <c r="B90" s="231">
        <v>2446</v>
      </c>
      <c r="C90" s="262" t="str">
        <f>IFERROR(VLOOKUP(B90,'REFSINAPI 05'!$A$7:$F$12064,2,0),"-")</f>
        <v>ELETRODUTO/DUTO PEAD FLEXIVEL PAREDE SIMPLES, CORRUGACAO HELICOIDAL, COR PRETA, SEM ROSCA, DE 2",  PARA CABEAMENTO SUBTERRANEO (NBR 15715)</v>
      </c>
      <c r="D90" s="263" t="str">
        <f>IFERROR(VLOOKUP(B90,'REFSINAPI 05'!$A$7:$F$12064,3,0),"-")</f>
        <v xml:space="preserve">M     </v>
      </c>
      <c r="E90" s="265">
        <v>1</v>
      </c>
      <c r="F90" s="720" t="str">
        <f>IFERROR(VLOOKUP(B90,'REFSINAPI 05'!$A$7:$F$12064,5,0),"-")</f>
        <v>5,50</v>
      </c>
      <c r="G90" s="721"/>
      <c r="H90" s="816">
        <f t="shared" si="16"/>
        <v>5.5</v>
      </c>
      <c r="I90" s="817"/>
      <c r="J90" s="818"/>
    </row>
    <row r="91" spans="1:10">
      <c r="A91" s="230"/>
      <c r="B91" s="231"/>
      <c r="C91" s="232"/>
      <c r="D91" s="233"/>
      <c r="E91" s="234"/>
      <c r="F91" s="257"/>
      <c r="G91" s="255"/>
      <c r="H91" s="254"/>
      <c r="I91" s="235"/>
      <c r="J91" s="255"/>
    </row>
    <row r="92" spans="1:10">
      <c r="A92" s="725" t="s">
        <v>8321</v>
      </c>
      <c r="B92" s="726"/>
      <c r="C92" s="727"/>
      <c r="D92" s="727"/>
      <c r="E92" s="727"/>
      <c r="F92" s="727"/>
      <c r="G92" s="728"/>
      <c r="H92" s="729">
        <f>SUM(H88:J90)</f>
        <v>21.65</v>
      </c>
      <c r="I92" s="729"/>
      <c r="J92" s="729"/>
    </row>
    <row r="93" spans="1:10">
      <c r="A93" s="227" t="s">
        <v>8322</v>
      </c>
      <c r="B93" s="256"/>
      <c r="C93" s="782" t="s">
        <v>14075</v>
      </c>
      <c r="D93" s="783"/>
      <c r="E93" s="783"/>
      <c r="F93" s="783"/>
      <c r="G93" s="783"/>
      <c r="H93" s="783"/>
      <c r="I93" s="783"/>
      <c r="J93" s="783"/>
    </row>
    <row r="94" spans="1:10">
      <c r="A94" s="766"/>
      <c r="B94" s="767"/>
      <c r="C94" s="767"/>
      <c r="D94" s="767"/>
      <c r="E94" s="767"/>
      <c r="F94" s="767"/>
      <c r="G94" s="767"/>
      <c r="H94" s="767"/>
      <c r="I94" s="767"/>
      <c r="J94" s="768"/>
    </row>
    <row r="95" spans="1:10" ht="15.75" customHeight="1">
      <c r="A95" s="769"/>
      <c r="B95" s="770"/>
      <c r="C95" s="770"/>
      <c r="D95" s="770"/>
      <c r="E95" s="770"/>
      <c r="F95" s="770"/>
      <c r="G95" s="770"/>
      <c r="H95" s="770"/>
      <c r="I95" s="770"/>
      <c r="J95" s="771"/>
    </row>
    <row r="96" spans="1:10" s="258" customFormat="1" ht="98.25" customHeight="1">
      <c r="A96" s="769"/>
      <c r="B96" s="770"/>
      <c r="C96" s="770"/>
      <c r="D96" s="770"/>
      <c r="E96" s="770"/>
      <c r="F96" s="770"/>
      <c r="G96" s="770"/>
      <c r="H96" s="770"/>
      <c r="I96" s="770"/>
      <c r="J96" s="771"/>
    </row>
    <row r="97" spans="1:10">
      <c r="A97" s="732" t="s">
        <v>13861</v>
      </c>
      <c r="B97" s="733"/>
      <c r="C97" s="725" t="s">
        <v>12370</v>
      </c>
      <c r="D97" s="726"/>
      <c r="E97" s="726"/>
      <c r="F97" s="726"/>
      <c r="G97" s="772"/>
      <c r="H97" s="266" t="s">
        <v>13855</v>
      </c>
      <c r="I97" s="267">
        <f>SUM(H104:J109)</f>
        <v>1328.4200000000003</v>
      </c>
      <c r="J97" s="225" t="s">
        <v>14142</v>
      </c>
    </row>
    <row r="98" spans="1:10">
      <c r="A98" s="737" t="s">
        <v>13862</v>
      </c>
      <c r="B98" s="738"/>
      <c r="C98" s="738"/>
      <c r="D98" s="738"/>
      <c r="E98" s="738"/>
      <c r="F98" s="739"/>
      <c r="G98" s="746" t="str">
        <f t="shared" ref="G98" si="17">CONCATENATE("CONFORME ACÓRDAO Nº"," ",I101," ","- ATA37/2013")</f>
        <v>CONFORME ACÓRDAO Nº 2622/2018 - ATA37/2013</v>
      </c>
      <c r="H98" s="746"/>
      <c r="I98" s="746"/>
      <c r="J98" s="746"/>
    </row>
    <row r="99" spans="1:10">
      <c r="A99" s="740"/>
      <c r="B99" s="741"/>
      <c r="C99" s="741"/>
      <c r="D99" s="741"/>
      <c r="E99" s="741"/>
      <c r="F99" s="742"/>
      <c r="G99" s="746"/>
      <c r="H99" s="746"/>
      <c r="I99" s="746"/>
      <c r="J99" s="746"/>
    </row>
    <row r="100" spans="1:10">
      <c r="A100" s="740"/>
      <c r="B100" s="741"/>
      <c r="C100" s="741"/>
      <c r="D100" s="741"/>
      <c r="E100" s="741"/>
      <c r="F100" s="742"/>
      <c r="G100" s="747" t="str">
        <f t="shared" si="15"/>
        <v>CUSTOS: SINAPI 44317</v>
      </c>
      <c r="H100" s="748"/>
      <c r="I100" s="748"/>
      <c r="J100" s="749"/>
    </row>
    <row r="101" spans="1:10">
      <c r="A101" s="743"/>
      <c r="B101" s="744"/>
      <c r="C101" s="744"/>
      <c r="D101" s="744"/>
      <c r="E101" s="744"/>
      <c r="F101" s="745"/>
      <c r="G101" s="750" t="s">
        <v>8317</v>
      </c>
      <c r="H101" s="751"/>
      <c r="I101" s="750" t="s">
        <v>13863</v>
      </c>
      <c r="J101" s="750"/>
    </row>
    <row r="102" spans="1:10">
      <c r="A102" s="752" t="s">
        <v>8317</v>
      </c>
      <c r="B102" s="753"/>
      <c r="C102" s="756" t="s">
        <v>15</v>
      </c>
      <c r="D102" s="756" t="s">
        <v>16</v>
      </c>
      <c r="E102" s="758" t="s">
        <v>8319</v>
      </c>
      <c r="F102" s="759" t="s">
        <v>148</v>
      </c>
      <c r="G102" s="760"/>
      <c r="H102" s="761"/>
      <c r="I102" s="761"/>
      <c r="J102" s="762"/>
    </row>
    <row r="103" spans="1:10">
      <c r="A103" s="754"/>
      <c r="B103" s="755"/>
      <c r="C103" s="757"/>
      <c r="D103" s="757"/>
      <c r="E103" s="757"/>
      <c r="F103" s="759" t="s">
        <v>8320</v>
      </c>
      <c r="G103" s="760"/>
      <c r="H103" s="763" t="s">
        <v>116</v>
      </c>
      <c r="I103" s="764"/>
      <c r="J103" s="765"/>
    </row>
    <row r="104" spans="1:10" ht="19.5" customHeight="1">
      <c r="A104" s="253" t="s">
        <v>14078</v>
      </c>
      <c r="B104" s="253">
        <v>5057</v>
      </c>
      <c r="C104" s="262" t="str">
        <f>IFERROR(VLOOKUP(B104,'REFSINAPI 05'!$A$7:$F$12064,2,0),"-")</f>
        <v>POSTE DE CONCRETO DUPLO T, TIPO B, 300 KG, H = 10 M (NBR 8451)</v>
      </c>
      <c r="D104" s="263" t="str">
        <f>IFERROR(VLOOKUP(B104,'REFSINAPI 05'!$A$7:$F$12064,3,0),"-")</f>
        <v xml:space="preserve">UN    </v>
      </c>
      <c r="E104" s="264">
        <v>1</v>
      </c>
      <c r="F104" s="720" t="str">
        <f>IFERROR(VLOOKUP(B104,'REFSINAPI 05'!$A$7:$F$12064,5,0),"-")</f>
        <v>943,20</v>
      </c>
      <c r="G104" s="721"/>
      <c r="H104" s="722">
        <f t="shared" ref="H104:H108" si="18">TRUNC(E104*F104,2)</f>
        <v>943.2</v>
      </c>
      <c r="I104" s="723"/>
      <c r="J104" s="724"/>
    </row>
    <row r="105" spans="1:10" ht="17.25" customHeight="1">
      <c r="A105" s="253" t="s">
        <v>14077</v>
      </c>
      <c r="B105" s="253">
        <v>88316</v>
      </c>
      <c r="C105" s="262" t="str">
        <f>IFERROR(VLOOKUP(B105,'REFSINAPI 05'!$A$7:$F$12064,2,0),"-")</f>
        <v>SERVENTE COM ENCARGOS COMPLEMENTARES</v>
      </c>
      <c r="D105" s="263" t="str">
        <f>IFERROR(VLOOKUP(B105,'REFSINAPI 05'!$A$7:$F$12064,3,0),"-")</f>
        <v>H</v>
      </c>
      <c r="E105" s="264">
        <v>6</v>
      </c>
      <c r="F105" s="720" t="str">
        <f>IFERROR(VLOOKUP(B105,'REFSINAPI 05'!$A$7:$F$12064,5,0),"-")</f>
        <v>14,02</v>
      </c>
      <c r="G105" s="721"/>
      <c r="H105" s="816">
        <f t="shared" si="18"/>
        <v>84.12</v>
      </c>
      <c r="I105" s="817"/>
      <c r="J105" s="818"/>
    </row>
    <row r="106" spans="1:10" ht="62.25" customHeight="1">
      <c r="A106" s="253" t="s">
        <v>14077</v>
      </c>
      <c r="B106" s="268">
        <v>91634</v>
      </c>
      <c r="C106" s="262" t="str">
        <f>IFERROR(VLOOKUP(B106,'REFSINAPI 05'!$A$7:$F$12064,2,0),"-")</f>
        <v>GUINDAUTO HIDRÁULICO, CAPACIDADE MÁXIMA DE CARGA 6500 KG, MOMENTO MÁXIMO DE CARGA 5,8 TM, ALCANCE MÁXIMO HORIZONTAL 7,60 M, INCLUSIVE CAMINHÃO TOCO PBT 9.700 KG, POTÊNCIA DE 160 CV - CHP DIURNO. AF_08/2015</v>
      </c>
      <c r="D106" s="263" t="str">
        <f>IFERROR(VLOOKUP(B106,'REFSINAPI 05'!$A$7:$F$12064,3,0),"-")</f>
        <v>CHP</v>
      </c>
      <c r="E106" s="265">
        <v>1.375</v>
      </c>
      <c r="F106" s="720" t="str">
        <f>IFERROR(VLOOKUP(B106,'REFSINAPI 05'!$A$7:$F$12064,5,0),"-")</f>
        <v>158,67</v>
      </c>
      <c r="G106" s="721"/>
      <c r="H106" s="816">
        <f t="shared" si="18"/>
        <v>218.17</v>
      </c>
      <c r="I106" s="817"/>
      <c r="J106" s="818"/>
    </row>
    <row r="107" spans="1:10" ht="48" customHeight="1">
      <c r="A107" s="253" t="s">
        <v>14077</v>
      </c>
      <c r="B107" s="268">
        <v>92873</v>
      </c>
      <c r="C107" s="262" t="str">
        <f>IFERROR(VLOOKUP(B107,'REFSINAPI 05'!$A$7:$F$12064,2,0),"-")</f>
        <v>LANÇAMENTO COM USO DE BALDES, ADENSAMENTO E ACABAMENTO DE CONCRETO EM ESTRUTURAS. AF_12/2015</v>
      </c>
      <c r="D107" s="263" t="str">
        <f>IFERROR(VLOOKUP(B107,'REFSINAPI 05'!$A$7:$F$12064,3,0),"-")</f>
        <v>M3</v>
      </c>
      <c r="E107" s="265">
        <v>0.17499999999999999</v>
      </c>
      <c r="F107" s="720" t="str">
        <f>IFERROR(VLOOKUP(B107,'REFSINAPI 05'!$A$7:$F$12064,5,0),"-")</f>
        <v>144,20</v>
      </c>
      <c r="G107" s="721"/>
      <c r="H107" s="816">
        <f t="shared" si="18"/>
        <v>25.23</v>
      </c>
      <c r="I107" s="817"/>
      <c r="J107" s="818"/>
    </row>
    <row r="108" spans="1:10" ht="36.75" customHeight="1">
      <c r="A108" s="228" t="s">
        <v>14077</v>
      </c>
      <c r="B108" s="274">
        <v>94969</v>
      </c>
      <c r="C108" s="262" t="str">
        <f>IFERROR(VLOOKUP(B108,'REFSINAPI 05'!$A$7:$F$12064,2,0),"-")</f>
        <v>CONCRETO FCK = 15MPA, TRAÇO 1:3,4:3,5 (EM MASSA SECA DE CIMENTO/ AREIA MÉDIA/ BRITA 1) - PREPARO MECÂNICO COM BETONEIRA 600 L. AF_05/2021</v>
      </c>
      <c r="D108" s="263" t="str">
        <f>IFERROR(VLOOKUP(B108,'REFSINAPI 05'!$A$7:$F$12064,3,0),"-")</f>
        <v>M3</v>
      </c>
      <c r="E108" s="278">
        <v>0.17499999999999999</v>
      </c>
      <c r="F108" s="720" t="str">
        <f>IFERROR(VLOOKUP(B108,'REFSINAPI 05'!$A$7:$F$12064,5,0),"-")</f>
        <v>329,74</v>
      </c>
      <c r="G108" s="721"/>
      <c r="H108" s="816">
        <f t="shared" si="18"/>
        <v>57.7</v>
      </c>
      <c r="I108" s="817"/>
      <c r="J108" s="818"/>
    </row>
    <row r="109" spans="1:10">
      <c r="A109" s="230"/>
      <c r="B109" s="231"/>
      <c r="C109" s="232"/>
      <c r="D109" s="233"/>
      <c r="E109" s="234"/>
      <c r="F109" s="257"/>
      <c r="G109" s="255"/>
      <c r="H109" s="254"/>
      <c r="I109" s="235"/>
      <c r="J109" s="255"/>
    </row>
    <row r="110" spans="1:10">
      <c r="A110" s="725" t="s">
        <v>8321</v>
      </c>
      <c r="B110" s="726"/>
      <c r="C110" s="727"/>
      <c r="D110" s="727"/>
      <c r="E110" s="727"/>
      <c r="F110" s="727"/>
      <c r="G110" s="728"/>
      <c r="H110" s="729">
        <f>SUM(H104:J108)</f>
        <v>1328.4200000000003</v>
      </c>
      <c r="I110" s="729"/>
      <c r="J110" s="729"/>
    </row>
    <row r="111" spans="1:10">
      <c r="A111" s="227" t="s">
        <v>8322</v>
      </c>
      <c r="B111" s="256"/>
      <c r="C111" s="782" t="s">
        <v>14079</v>
      </c>
      <c r="D111" s="783"/>
      <c r="E111" s="783"/>
      <c r="F111" s="783"/>
      <c r="G111" s="783"/>
      <c r="H111" s="783"/>
      <c r="I111" s="783"/>
      <c r="J111" s="783"/>
    </row>
    <row r="112" spans="1:10" ht="177.75" customHeight="1">
      <c r="A112" s="766"/>
      <c r="B112" s="767"/>
      <c r="C112" s="767"/>
      <c r="D112" s="767"/>
      <c r="E112" s="767"/>
      <c r="F112" s="767"/>
      <c r="G112" s="767"/>
      <c r="H112" s="767"/>
      <c r="I112" s="767"/>
      <c r="J112" s="768"/>
    </row>
    <row r="113" spans="1:10">
      <c r="A113" s="769"/>
      <c r="B113" s="770"/>
      <c r="C113" s="770"/>
      <c r="D113" s="770"/>
      <c r="E113" s="770"/>
      <c r="F113" s="770"/>
      <c r="G113" s="770"/>
      <c r="H113" s="770"/>
      <c r="I113" s="770"/>
      <c r="J113" s="771"/>
    </row>
    <row r="114" spans="1:10" ht="35.25" customHeight="1">
      <c r="A114" s="732" t="s">
        <v>13864</v>
      </c>
      <c r="B114" s="733"/>
      <c r="C114" s="725" t="s">
        <v>14081</v>
      </c>
      <c r="D114" s="726"/>
      <c r="E114" s="726"/>
      <c r="F114" s="726"/>
      <c r="G114" s="772"/>
      <c r="H114" s="266" t="s">
        <v>13855</v>
      </c>
      <c r="I114" s="267">
        <f>SUM(H121:J123)</f>
        <v>2183.42</v>
      </c>
      <c r="J114" s="225" t="s">
        <v>14142</v>
      </c>
    </row>
    <row r="115" spans="1:10">
      <c r="A115" s="773" t="s">
        <v>14081</v>
      </c>
      <c r="B115" s="822"/>
      <c r="C115" s="822"/>
      <c r="D115" s="822"/>
      <c r="E115" s="822"/>
      <c r="F115" s="823"/>
      <c r="G115" s="746" t="str">
        <f t="shared" ref="G115" si="19">CONCATENATE("CONFORME ACÓRDAO Nº"," ",I118," ","- ATA37/2013")</f>
        <v>CONFORME ACÓRDAO Nº 2622/2019 - ATA37/2013</v>
      </c>
      <c r="H115" s="746"/>
      <c r="I115" s="746"/>
      <c r="J115" s="746"/>
    </row>
    <row r="116" spans="1:10">
      <c r="A116" s="824"/>
      <c r="B116" s="825"/>
      <c r="C116" s="825"/>
      <c r="D116" s="825"/>
      <c r="E116" s="825"/>
      <c r="F116" s="826"/>
      <c r="G116" s="746"/>
      <c r="H116" s="746"/>
      <c r="I116" s="746"/>
      <c r="J116" s="746"/>
    </row>
    <row r="117" spans="1:10">
      <c r="A117" s="824"/>
      <c r="B117" s="825"/>
      <c r="C117" s="825"/>
      <c r="D117" s="825"/>
      <c r="E117" s="825"/>
      <c r="F117" s="826"/>
      <c r="G117" s="747" t="str">
        <f t="shared" si="15"/>
        <v>CUSTOS: SINAPI 44317</v>
      </c>
      <c r="H117" s="748"/>
      <c r="I117" s="748"/>
      <c r="J117" s="749"/>
    </row>
    <row r="118" spans="1:10">
      <c r="A118" s="827"/>
      <c r="B118" s="828"/>
      <c r="C118" s="828"/>
      <c r="D118" s="828"/>
      <c r="E118" s="828"/>
      <c r="F118" s="829"/>
      <c r="G118" s="750" t="s">
        <v>8317</v>
      </c>
      <c r="H118" s="751"/>
      <c r="I118" s="750" t="s">
        <v>13865</v>
      </c>
      <c r="J118" s="750"/>
    </row>
    <row r="119" spans="1:10">
      <c r="A119" s="752" t="s">
        <v>8317</v>
      </c>
      <c r="B119" s="753"/>
      <c r="C119" s="756" t="s">
        <v>15</v>
      </c>
      <c r="D119" s="756" t="s">
        <v>16</v>
      </c>
      <c r="E119" s="758" t="s">
        <v>8319</v>
      </c>
      <c r="F119" s="759" t="s">
        <v>148</v>
      </c>
      <c r="G119" s="760"/>
      <c r="H119" s="761"/>
      <c r="I119" s="761"/>
      <c r="J119" s="762"/>
    </row>
    <row r="120" spans="1:10">
      <c r="A120" s="754"/>
      <c r="B120" s="755"/>
      <c r="C120" s="757"/>
      <c r="D120" s="757"/>
      <c r="E120" s="757"/>
      <c r="F120" s="759" t="s">
        <v>8320</v>
      </c>
      <c r="G120" s="760"/>
      <c r="H120" s="763" t="s">
        <v>116</v>
      </c>
      <c r="I120" s="764"/>
      <c r="J120" s="765"/>
    </row>
    <row r="121" spans="1:10" ht="28.5">
      <c r="A121" s="226" t="s">
        <v>14078</v>
      </c>
      <c r="B121" s="253">
        <v>14165</v>
      </c>
      <c r="C121" s="262" t="str">
        <f>IFERROR(VLOOKUP(B121,'REFSINAPI 05'!$A$7:$F$12064,2,0),"-")</f>
        <v>POSTE CONICO CONTINUO EM ACO GALVANIZADO, RETO, ENGASTADO,  H = 9 M, DIAMETRO INFERIOR = *145* MM</v>
      </c>
      <c r="D121" s="263" t="str">
        <f>IFERROR(VLOOKUP(B121,'REFSINAPI 05'!$A$7:$F$12064,3,0),"-")</f>
        <v xml:space="preserve">UN    </v>
      </c>
      <c r="E121" s="264">
        <v>1</v>
      </c>
      <c r="F121" s="720" t="str">
        <f>IFERROR(VLOOKUP(B121,'REFSINAPI 05'!$A$7:$F$12064,5,0),"-")</f>
        <v>2.055,32</v>
      </c>
      <c r="G121" s="721"/>
      <c r="H121" s="722">
        <f t="shared" ref="H121:H122" si="20">TRUNC(E121*F121,2)</f>
        <v>2055.3200000000002</v>
      </c>
      <c r="I121" s="723"/>
      <c r="J121" s="724"/>
    </row>
    <row r="122" spans="1:10">
      <c r="A122" s="226" t="s">
        <v>14080</v>
      </c>
      <c r="B122" s="253">
        <v>88264</v>
      </c>
      <c r="C122" s="262" t="str">
        <f>IFERROR(VLOOKUP(B122,'REFSINAPI 05'!$A$7:$F$12064,2,0),"-")</f>
        <v>ELETRICISTA COM ENCARGOS COMPLEMENTARES</v>
      </c>
      <c r="D122" s="263" t="str">
        <f>IFERROR(VLOOKUP(B122,'REFSINAPI 05'!$A$7:$F$12064,3,0),"-")</f>
        <v>H</v>
      </c>
      <c r="E122" s="264">
        <v>7</v>
      </c>
      <c r="F122" s="720" t="str">
        <f>IFERROR(VLOOKUP(B122,'REFSINAPI 05'!$A$7:$F$12064,5,0),"-")</f>
        <v>18,30</v>
      </c>
      <c r="G122" s="721"/>
      <c r="H122" s="816">
        <f t="shared" si="20"/>
        <v>128.1</v>
      </c>
      <c r="I122" s="817"/>
      <c r="J122" s="818"/>
    </row>
    <row r="123" spans="1:10">
      <c r="A123" s="230"/>
      <c r="B123" s="231"/>
      <c r="C123" s="232"/>
      <c r="D123" s="233"/>
      <c r="E123" s="234"/>
      <c r="F123" s="257"/>
      <c r="G123" s="255"/>
      <c r="H123" s="254"/>
      <c r="I123" s="235"/>
      <c r="J123" s="255"/>
    </row>
    <row r="124" spans="1:10">
      <c r="A124" s="725" t="s">
        <v>8321</v>
      </c>
      <c r="B124" s="726"/>
      <c r="C124" s="727"/>
      <c r="D124" s="727"/>
      <c r="E124" s="727"/>
      <c r="F124" s="727"/>
      <c r="G124" s="728"/>
      <c r="H124" s="729">
        <f>SUM(H121:J122)</f>
        <v>2183.42</v>
      </c>
      <c r="I124" s="729"/>
      <c r="J124" s="729"/>
    </row>
    <row r="125" spans="1:10">
      <c r="A125" s="227" t="s">
        <v>8322</v>
      </c>
      <c r="B125" s="256"/>
      <c r="C125" s="782" t="s">
        <v>14082</v>
      </c>
      <c r="D125" s="783"/>
      <c r="E125" s="783"/>
      <c r="F125" s="783"/>
      <c r="G125" s="783"/>
      <c r="H125" s="783"/>
      <c r="I125" s="783"/>
      <c r="J125" s="783"/>
    </row>
    <row r="126" spans="1:10" ht="83.25" customHeight="1">
      <c r="A126" s="766"/>
      <c r="B126" s="767"/>
      <c r="C126" s="767"/>
      <c r="D126" s="767"/>
      <c r="E126" s="767"/>
      <c r="F126" s="767"/>
      <c r="G126" s="767"/>
      <c r="H126" s="767"/>
      <c r="I126" s="767"/>
      <c r="J126" s="768"/>
    </row>
    <row r="127" spans="1:10">
      <c r="A127" s="769"/>
      <c r="B127" s="770"/>
      <c r="C127" s="770"/>
      <c r="D127" s="770"/>
      <c r="E127" s="770"/>
      <c r="F127" s="770"/>
      <c r="G127" s="770"/>
      <c r="H127" s="770"/>
      <c r="I127" s="770"/>
      <c r="J127" s="771"/>
    </row>
    <row r="128" spans="1:10" ht="30.75" customHeight="1">
      <c r="A128" s="732" t="s">
        <v>13866</v>
      </c>
      <c r="B128" s="733"/>
      <c r="C128" s="725" t="s">
        <v>14083</v>
      </c>
      <c r="D128" s="726"/>
      <c r="E128" s="726"/>
      <c r="F128" s="726"/>
      <c r="G128" s="772"/>
      <c r="H128" s="266" t="s">
        <v>13855</v>
      </c>
      <c r="I128" s="267">
        <f>SUM(H135:J138)</f>
        <v>54.63</v>
      </c>
      <c r="J128" s="225" t="s">
        <v>14142</v>
      </c>
    </row>
    <row r="129" spans="1:10">
      <c r="A129" s="773" t="s">
        <v>14083</v>
      </c>
      <c r="B129" s="822"/>
      <c r="C129" s="822"/>
      <c r="D129" s="822"/>
      <c r="E129" s="822"/>
      <c r="F129" s="823"/>
      <c r="G129" s="746" t="str">
        <f t="shared" ref="G129" si="21">CONCATENATE("CONFORME ACÓRDAO Nº"," ",I132," ","- ATA37/2013")</f>
        <v>CONFORME ACÓRDAO Nº 2622/2020 - ATA37/2013</v>
      </c>
      <c r="H129" s="746"/>
      <c r="I129" s="746"/>
      <c r="J129" s="746"/>
    </row>
    <row r="130" spans="1:10">
      <c r="A130" s="824"/>
      <c r="B130" s="825"/>
      <c r="C130" s="825"/>
      <c r="D130" s="825"/>
      <c r="E130" s="825"/>
      <c r="F130" s="826"/>
      <c r="G130" s="746"/>
      <c r="H130" s="746"/>
      <c r="I130" s="746"/>
      <c r="J130" s="746"/>
    </row>
    <row r="131" spans="1:10">
      <c r="A131" s="824"/>
      <c r="B131" s="825"/>
      <c r="C131" s="825"/>
      <c r="D131" s="825"/>
      <c r="E131" s="825"/>
      <c r="F131" s="826"/>
      <c r="G131" s="747" t="str">
        <f t="shared" ref="G131:G160" si="22">CONCATENATE("CUSTOS: ",$F$5," ",$H$5)</f>
        <v>CUSTOS: SINAPI 44317</v>
      </c>
      <c r="H131" s="748"/>
      <c r="I131" s="748"/>
      <c r="J131" s="749"/>
    </row>
    <row r="132" spans="1:10">
      <c r="A132" s="827"/>
      <c r="B132" s="828"/>
      <c r="C132" s="828"/>
      <c r="D132" s="828"/>
      <c r="E132" s="828"/>
      <c r="F132" s="829"/>
      <c r="G132" s="750" t="s">
        <v>8317</v>
      </c>
      <c r="H132" s="751"/>
      <c r="I132" s="750" t="s">
        <v>13867</v>
      </c>
      <c r="J132" s="750"/>
    </row>
    <row r="133" spans="1:10">
      <c r="A133" s="752" t="s">
        <v>8317</v>
      </c>
      <c r="B133" s="753"/>
      <c r="C133" s="756" t="s">
        <v>15</v>
      </c>
      <c r="D133" s="756" t="s">
        <v>16</v>
      </c>
      <c r="E133" s="758" t="s">
        <v>8319</v>
      </c>
      <c r="F133" s="759" t="s">
        <v>148</v>
      </c>
      <c r="G133" s="760"/>
      <c r="H133" s="761"/>
      <c r="I133" s="761"/>
      <c r="J133" s="762"/>
    </row>
    <row r="134" spans="1:10">
      <c r="A134" s="754"/>
      <c r="B134" s="755"/>
      <c r="C134" s="757"/>
      <c r="D134" s="757"/>
      <c r="E134" s="757"/>
      <c r="F134" s="759" t="s">
        <v>8320</v>
      </c>
      <c r="G134" s="760"/>
      <c r="H134" s="763" t="s">
        <v>116</v>
      </c>
      <c r="I134" s="764"/>
      <c r="J134" s="765"/>
    </row>
    <row r="135" spans="1:10" ht="46.5" customHeight="1">
      <c r="A135" s="226" t="s">
        <v>14078</v>
      </c>
      <c r="B135" s="253">
        <v>3379</v>
      </c>
      <c r="C135" s="262" t="str">
        <f>IFERROR(VLOOKUP(B135,'REFSINAPI 05'!$A$7:$F$12064,2,0),"-")</f>
        <v>!EM PROCESSO DE DESATIVACAO! HASTE DE ATERRAMENTO EM ACO COM 3,00 M DE COMPRIMENTO E DN = 5/8", REVESTIDA COM BAIXA CAMADA DE COBRE, SEM CONECTOR</v>
      </c>
      <c r="D135" s="263" t="str">
        <f>IFERROR(VLOOKUP(B135,'REFSINAPI 05'!$A$7:$F$12064,3,0),"-")</f>
        <v xml:space="preserve">UN    </v>
      </c>
      <c r="E135" s="264">
        <v>1</v>
      </c>
      <c r="F135" s="720" t="str">
        <f>IFERROR(VLOOKUP(B135,'REFSINAPI 05'!$A$7:$F$12064,5,0),"-")</f>
        <v>41,71</v>
      </c>
      <c r="G135" s="721"/>
      <c r="H135" s="722">
        <f t="shared" ref="H135:H137" si="23">TRUNC(E135*F135,2)</f>
        <v>41.71</v>
      </c>
      <c r="I135" s="723"/>
      <c r="J135" s="724"/>
    </row>
    <row r="136" spans="1:10" ht="21.75" customHeight="1">
      <c r="A136" s="226" t="s">
        <v>14084</v>
      </c>
      <c r="B136" s="253">
        <v>88247</v>
      </c>
      <c r="C136" s="262" t="str">
        <f>IFERROR(VLOOKUP(B136,'REFSINAPI 05'!$A$7:$F$12064,2,0),"-")</f>
        <v>AUXILIAR DE ELETRICISTA COM ENCARGOS COMPLEMENTARES</v>
      </c>
      <c r="D136" s="263" t="str">
        <f>IFERROR(VLOOKUP(B136,'REFSINAPI 05'!$A$7:$F$12064,3,0),"-")</f>
        <v>H</v>
      </c>
      <c r="E136" s="264">
        <v>0.4</v>
      </c>
      <c r="F136" s="720" t="str">
        <f>IFERROR(VLOOKUP(B136,'REFSINAPI 05'!$A$7:$F$12064,5,0),"-")</f>
        <v>14,00</v>
      </c>
      <c r="G136" s="721"/>
      <c r="H136" s="816">
        <f t="shared" si="23"/>
        <v>5.6</v>
      </c>
      <c r="I136" s="817"/>
      <c r="J136" s="818"/>
    </row>
    <row r="137" spans="1:10" ht="34.5" customHeight="1">
      <c r="A137" s="226" t="s">
        <v>14084</v>
      </c>
      <c r="B137" s="231">
        <v>88264</v>
      </c>
      <c r="C137" s="262" t="str">
        <f>IFERROR(VLOOKUP(B137,'REFSINAPI 05'!$A$7:$F$12064,2,0),"-")</f>
        <v>ELETRICISTA COM ENCARGOS COMPLEMENTARES</v>
      </c>
      <c r="D137" s="263" t="str">
        <f>IFERROR(VLOOKUP(B137,'REFSINAPI 05'!$A$7:$F$12064,3,0),"-")</f>
        <v>H</v>
      </c>
      <c r="E137" s="265">
        <v>0.4</v>
      </c>
      <c r="F137" s="720" t="str">
        <f>IFERROR(VLOOKUP(B137,'REFSINAPI 05'!$A$7:$F$12064,5,0),"-")</f>
        <v>18,30</v>
      </c>
      <c r="G137" s="721"/>
      <c r="H137" s="816">
        <f t="shared" si="23"/>
        <v>7.32</v>
      </c>
      <c r="I137" s="817"/>
      <c r="J137" s="818"/>
    </row>
    <row r="138" spans="1:10">
      <c r="A138" s="230"/>
      <c r="B138" s="231"/>
      <c r="C138" s="232"/>
      <c r="D138" s="233"/>
      <c r="E138" s="234"/>
      <c r="F138" s="257"/>
      <c r="G138" s="255"/>
      <c r="H138" s="254"/>
      <c r="I138" s="235"/>
      <c r="J138" s="255"/>
    </row>
    <row r="139" spans="1:10">
      <c r="A139" s="725" t="s">
        <v>8321</v>
      </c>
      <c r="B139" s="726"/>
      <c r="C139" s="727"/>
      <c r="D139" s="727"/>
      <c r="E139" s="727"/>
      <c r="F139" s="727"/>
      <c r="G139" s="728"/>
      <c r="H139" s="729">
        <f>SUM(H135:J137)</f>
        <v>54.63</v>
      </c>
      <c r="I139" s="729"/>
      <c r="J139" s="729"/>
    </row>
    <row r="140" spans="1:10">
      <c r="A140" s="227" t="s">
        <v>8322</v>
      </c>
      <c r="B140" s="256"/>
      <c r="C140" s="830" t="s">
        <v>21187</v>
      </c>
      <c r="D140" s="831"/>
      <c r="E140" s="831"/>
      <c r="F140" s="831"/>
      <c r="G140" s="831"/>
      <c r="H140" s="831"/>
      <c r="I140" s="831"/>
      <c r="J140" s="831"/>
    </row>
    <row r="141" spans="1:10" ht="102.75" customHeight="1">
      <c r="A141" s="766"/>
      <c r="B141" s="767"/>
      <c r="C141" s="767"/>
      <c r="D141" s="767"/>
      <c r="E141" s="767"/>
      <c r="F141" s="767"/>
      <c r="G141" s="767"/>
      <c r="H141" s="767"/>
      <c r="I141" s="767"/>
      <c r="J141" s="768"/>
    </row>
    <row r="142" spans="1:10">
      <c r="A142" s="769"/>
      <c r="B142" s="770"/>
      <c r="C142" s="770"/>
      <c r="D142" s="770"/>
      <c r="E142" s="770"/>
      <c r="F142" s="770"/>
      <c r="G142" s="770"/>
      <c r="H142" s="770"/>
      <c r="I142" s="770"/>
      <c r="J142" s="771"/>
    </row>
    <row r="143" spans="1:10" ht="29.25" customHeight="1">
      <c r="A143" s="732" t="s">
        <v>13868</v>
      </c>
      <c r="B143" s="733"/>
      <c r="C143" s="725" t="s">
        <v>15995</v>
      </c>
      <c r="D143" s="726"/>
      <c r="E143" s="726"/>
      <c r="F143" s="726"/>
      <c r="G143" s="772"/>
      <c r="H143" s="266" t="s">
        <v>13855</v>
      </c>
      <c r="I143" s="267">
        <f>SUM(H150:J152)</f>
        <v>1611.6999999999998</v>
      </c>
      <c r="J143" s="225" t="s">
        <v>14142</v>
      </c>
    </row>
    <row r="144" spans="1:10">
      <c r="A144" s="773" t="s">
        <v>14086</v>
      </c>
      <c r="B144" s="822"/>
      <c r="C144" s="822"/>
      <c r="D144" s="822"/>
      <c r="E144" s="822"/>
      <c r="F144" s="823"/>
      <c r="G144" s="746" t="str">
        <f t="shared" ref="G144" si="24">CONCATENATE("CONFORME ACÓRDAO Nº"," ",I147," ","- ATA37/2013")</f>
        <v>CONFORME ACÓRDAO Nº 2622/2021 - ATA37/2013</v>
      </c>
      <c r="H144" s="746"/>
      <c r="I144" s="746"/>
      <c r="J144" s="746"/>
    </row>
    <row r="145" spans="1:10">
      <c r="A145" s="824"/>
      <c r="B145" s="825"/>
      <c r="C145" s="825"/>
      <c r="D145" s="825"/>
      <c r="E145" s="825"/>
      <c r="F145" s="826"/>
      <c r="G145" s="746"/>
      <c r="H145" s="746"/>
      <c r="I145" s="746"/>
      <c r="J145" s="746"/>
    </row>
    <row r="146" spans="1:10">
      <c r="A146" s="824"/>
      <c r="B146" s="825"/>
      <c r="C146" s="825"/>
      <c r="D146" s="825"/>
      <c r="E146" s="825"/>
      <c r="F146" s="826"/>
      <c r="G146" s="747" t="str">
        <f t="shared" si="22"/>
        <v>CUSTOS: SINAPI 44317</v>
      </c>
      <c r="H146" s="748"/>
      <c r="I146" s="748"/>
      <c r="J146" s="749"/>
    </row>
    <row r="147" spans="1:10">
      <c r="A147" s="827"/>
      <c r="B147" s="828"/>
      <c r="C147" s="828"/>
      <c r="D147" s="828"/>
      <c r="E147" s="828"/>
      <c r="F147" s="829"/>
      <c r="G147" s="750" t="s">
        <v>8317</v>
      </c>
      <c r="H147" s="751"/>
      <c r="I147" s="750" t="s">
        <v>13869</v>
      </c>
      <c r="J147" s="750"/>
    </row>
    <row r="148" spans="1:10">
      <c r="A148" s="752" t="s">
        <v>8317</v>
      </c>
      <c r="B148" s="753"/>
      <c r="C148" s="756" t="s">
        <v>15</v>
      </c>
      <c r="D148" s="756" t="s">
        <v>16</v>
      </c>
      <c r="E148" s="758" t="s">
        <v>8319</v>
      </c>
      <c r="F148" s="759" t="s">
        <v>148</v>
      </c>
      <c r="G148" s="760"/>
      <c r="H148" s="761"/>
      <c r="I148" s="761"/>
      <c r="J148" s="762"/>
    </row>
    <row r="149" spans="1:10">
      <c r="A149" s="754"/>
      <c r="B149" s="755"/>
      <c r="C149" s="757"/>
      <c r="D149" s="757"/>
      <c r="E149" s="757"/>
      <c r="F149" s="759" t="s">
        <v>8320</v>
      </c>
      <c r="G149" s="760"/>
      <c r="H149" s="763" t="s">
        <v>116</v>
      </c>
      <c r="I149" s="764"/>
      <c r="J149" s="765"/>
    </row>
    <row r="150" spans="1:10" ht="30.75" customHeight="1">
      <c r="A150" s="226" t="s">
        <v>14078</v>
      </c>
      <c r="B150" s="253">
        <v>14166</v>
      </c>
      <c r="C150" s="262" t="str">
        <f>IFERROR(VLOOKUP(B150,'REFSINAPI 05'!$A$7:$F$12064,2,0),"-")</f>
        <v>POSTE CONICO CONTINUO EM ACO GALVANIZADO, RETO, ENGASTADO,  H = 7 M, DIAMETRO INFERIOR = *125* MM</v>
      </c>
      <c r="D150" s="263" t="str">
        <f>IFERROR(VLOOKUP(B150,'REFSINAPI 05'!$A$7:$F$12064,3,0),"-")</f>
        <v xml:space="preserve">UN    </v>
      </c>
      <c r="E150" s="264">
        <v>1</v>
      </c>
      <c r="F150" s="720" t="str">
        <f>IFERROR(VLOOKUP(B150,'REFSINAPI 05'!$A$7:$F$12064,5,0),"-")</f>
        <v>1.483,60</v>
      </c>
      <c r="G150" s="721"/>
      <c r="H150" s="722">
        <f t="shared" ref="H150:H151" si="25">TRUNC(E150*F150,2)</f>
        <v>1483.6</v>
      </c>
      <c r="I150" s="723"/>
      <c r="J150" s="724"/>
    </row>
    <row r="151" spans="1:10">
      <c r="A151" s="226" t="s">
        <v>14077</v>
      </c>
      <c r="B151" s="253">
        <v>88264</v>
      </c>
      <c r="C151" s="262" t="str">
        <f>IFERROR(VLOOKUP(B151,'REFSINAPI 05'!$A$7:$F$12064,2,0),"-")</f>
        <v>ELETRICISTA COM ENCARGOS COMPLEMENTARES</v>
      </c>
      <c r="D151" s="263" t="str">
        <f>IFERROR(VLOOKUP(B151,'REFSINAPI 05'!$A$7:$F$12064,3,0),"-")</f>
        <v>H</v>
      </c>
      <c r="E151" s="264">
        <v>7</v>
      </c>
      <c r="F151" s="720" t="str">
        <f>IFERROR(VLOOKUP(B151,'REFSINAPI 05'!$A$7:$F$12064,5,0),"-")</f>
        <v>18,30</v>
      </c>
      <c r="G151" s="721"/>
      <c r="H151" s="816">
        <f t="shared" si="25"/>
        <v>128.1</v>
      </c>
      <c r="I151" s="817"/>
      <c r="J151" s="818"/>
    </row>
    <row r="152" spans="1:10">
      <c r="A152" s="230"/>
      <c r="B152" s="231"/>
      <c r="C152" s="232"/>
      <c r="D152" s="233"/>
      <c r="E152" s="234"/>
      <c r="F152" s="257"/>
      <c r="G152" s="255"/>
      <c r="H152" s="254"/>
      <c r="I152" s="235"/>
      <c r="J152" s="255"/>
    </row>
    <row r="153" spans="1:10">
      <c r="A153" s="725" t="s">
        <v>8321</v>
      </c>
      <c r="B153" s="726"/>
      <c r="C153" s="727"/>
      <c r="D153" s="727"/>
      <c r="E153" s="727"/>
      <c r="F153" s="727"/>
      <c r="G153" s="728"/>
      <c r="H153" s="729">
        <f>SUM(H150:J151)</f>
        <v>1611.6999999999998</v>
      </c>
      <c r="I153" s="729"/>
      <c r="J153" s="729"/>
    </row>
    <row r="154" spans="1:10">
      <c r="A154" s="227" t="s">
        <v>8322</v>
      </c>
      <c r="B154" s="256"/>
      <c r="C154" s="782" t="s">
        <v>14085</v>
      </c>
      <c r="D154" s="783"/>
      <c r="E154" s="783"/>
      <c r="F154" s="783"/>
      <c r="G154" s="783"/>
      <c r="H154" s="783"/>
      <c r="I154" s="783"/>
      <c r="J154" s="783"/>
    </row>
    <row r="155" spans="1:10" ht="80.25" customHeight="1">
      <c r="A155" s="766"/>
      <c r="B155" s="767"/>
      <c r="C155" s="767"/>
      <c r="D155" s="767"/>
      <c r="E155" s="767"/>
      <c r="F155" s="767"/>
      <c r="G155" s="767"/>
      <c r="H155" s="767"/>
      <c r="I155" s="767"/>
      <c r="J155" s="768"/>
    </row>
    <row r="156" spans="1:10">
      <c r="A156" s="769"/>
      <c r="B156" s="770"/>
      <c r="C156" s="770"/>
      <c r="D156" s="770"/>
      <c r="E156" s="770"/>
      <c r="F156" s="770"/>
      <c r="G156" s="770"/>
      <c r="H156" s="770"/>
      <c r="I156" s="770"/>
      <c r="J156" s="771"/>
    </row>
    <row r="157" spans="1:10" ht="37.5" customHeight="1">
      <c r="A157" s="732" t="s">
        <v>13870</v>
      </c>
      <c r="B157" s="733"/>
      <c r="C157" s="725" t="s">
        <v>14088</v>
      </c>
      <c r="D157" s="726"/>
      <c r="E157" s="726"/>
      <c r="F157" s="726"/>
      <c r="G157" s="772"/>
      <c r="H157" s="266" t="s">
        <v>13855</v>
      </c>
      <c r="I157" s="267">
        <f>SUM(H164:J167)</f>
        <v>212.43</v>
      </c>
      <c r="J157" s="225" t="s">
        <v>14142</v>
      </c>
    </row>
    <row r="158" spans="1:10">
      <c r="A158" s="737" t="s">
        <v>14088</v>
      </c>
      <c r="B158" s="738"/>
      <c r="C158" s="738"/>
      <c r="D158" s="738"/>
      <c r="E158" s="738"/>
      <c r="F158" s="739"/>
      <c r="G158" s="746" t="str">
        <f t="shared" ref="G158" si="26">CONCATENATE("CONFORME ACÓRDAO Nº"," ",I161," ","- ATA37/2013")</f>
        <v>CONFORME ACÓRDAO Nº 2622/2022 - ATA37/2013</v>
      </c>
      <c r="H158" s="746"/>
      <c r="I158" s="746"/>
      <c r="J158" s="746"/>
    </row>
    <row r="159" spans="1:10">
      <c r="A159" s="740"/>
      <c r="B159" s="741"/>
      <c r="C159" s="741"/>
      <c r="D159" s="741"/>
      <c r="E159" s="741"/>
      <c r="F159" s="742"/>
      <c r="G159" s="746"/>
      <c r="H159" s="746"/>
      <c r="I159" s="746"/>
      <c r="J159" s="746"/>
    </row>
    <row r="160" spans="1:10">
      <c r="A160" s="740"/>
      <c r="B160" s="741"/>
      <c r="C160" s="741"/>
      <c r="D160" s="741"/>
      <c r="E160" s="741"/>
      <c r="F160" s="742"/>
      <c r="G160" s="747" t="str">
        <f t="shared" si="22"/>
        <v>CUSTOS: SINAPI 44317</v>
      </c>
      <c r="H160" s="748"/>
      <c r="I160" s="748"/>
      <c r="J160" s="749"/>
    </row>
    <row r="161" spans="1:10">
      <c r="A161" s="743"/>
      <c r="B161" s="744"/>
      <c r="C161" s="744"/>
      <c r="D161" s="744"/>
      <c r="E161" s="744"/>
      <c r="F161" s="745"/>
      <c r="G161" s="750" t="s">
        <v>8317</v>
      </c>
      <c r="H161" s="751"/>
      <c r="I161" s="750" t="s">
        <v>13871</v>
      </c>
      <c r="J161" s="750"/>
    </row>
    <row r="162" spans="1:10">
      <c r="A162" s="752" t="s">
        <v>8317</v>
      </c>
      <c r="B162" s="753"/>
      <c r="C162" s="756" t="s">
        <v>15</v>
      </c>
      <c r="D162" s="756" t="s">
        <v>16</v>
      </c>
      <c r="E162" s="758" t="s">
        <v>8319</v>
      </c>
      <c r="F162" s="759" t="s">
        <v>148</v>
      </c>
      <c r="G162" s="760"/>
      <c r="H162" s="761"/>
      <c r="I162" s="761"/>
      <c r="J162" s="762"/>
    </row>
    <row r="163" spans="1:10">
      <c r="A163" s="754"/>
      <c r="B163" s="755"/>
      <c r="C163" s="757"/>
      <c r="D163" s="757"/>
      <c r="E163" s="757"/>
      <c r="F163" s="759" t="s">
        <v>8320</v>
      </c>
      <c r="G163" s="760"/>
      <c r="H163" s="763" t="s">
        <v>116</v>
      </c>
      <c r="I163" s="764"/>
      <c r="J163" s="765"/>
    </row>
    <row r="164" spans="1:10">
      <c r="A164" s="226" t="s">
        <v>14076</v>
      </c>
      <c r="B164" s="253">
        <v>88264</v>
      </c>
      <c r="C164" s="262" t="str">
        <f>IFERROR(VLOOKUP(B164,'REFSINAPI 05'!$A$7:$F$12064,2,0),"-")</f>
        <v>ELETRICISTA COM ENCARGOS COMPLEMENTARES</v>
      </c>
      <c r="D164" s="263" t="str">
        <f>IFERROR(VLOOKUP(B164,'REFSINAPI 05'!$A$7:$F$12064,3,0),"-")</f>
        <v>H</v>
      </c>
      <c r="E164" s="264">
        <v>1</v>
      </c>
      <c r="F164" s="720" t="str">
        <f>IFERROR(VLOOKUP(B164,'REFSINAPI 05'!$A$7:$F$12064,5,0),"-")</f>
        <v>18,30</v>
      </c>
      <c r="G164" s="721"/>
      <c r="H164" s="722">
        <f t="shared" ref="H164:H166" si="27">TRUNC(E164*F164,2)</f>
        <v>18.3</v>
      </c>
      <c r="I164" s="723"/>
      <c r="J164" s="724"/>
    </row>
    <row r="165" spans="1:10">
      <c r="A165" s="226" t="s">
        <v>14076</v>
      </c>
      <c r="B165" s="253">
        <v>88247</v>
      </c>
      <c r="C165" s="262" t="str">
        <f>IFERROR(VLOOKUP(B165,'REFSINAPI 05'!$A$7:$F$12064,2,0),"-")</f>
        <v>AUXILIAR DE ELETRICISTA COM ENCARGOS COMPLEMENTARES</v>
      </c>
      <c r="D165" s="263" t="str">
        <f>IFERROR(VLOOKUP(B165,'REFSINAPI 05'!$A$7:$F$12064,3,0),"-")</f>
        <v>H</v>
      </c>
      <c r="E165" s="264">
        <v>1</v>
      </c>
      <c r="F165" s="720" t="str">
        <f>IFERROR(VLOOKUP(B165,'REFSINAPI 05'!$A$7:$F$12064,5,0),"-")</f>
        <v>14,00</v>
      </c>
      <c r="G165" s="721"/>
      <c r="H165" s="816">
        <f t="shared" si="27"/>
        <v>14</v>
      </c>
      <c r="I165" s="817"/>
      <c r="J165" s="818"/>
    </row>
    <row r="166" spans="1:10" ht="38.25" customHeight="1">
      <c r="A166" s="226" t="s">
        <v>14076</v>
      </c>
      <c r="B166" s="231">
        <v>42244</v>
      </c>
      <c r="C166" s="262" t="str">
        <f>IFERROR(VLOOKUP(B166,'REFSINAPI 05'!$A$7:$F$12064,2,0),"-")</f>
        <v>LUMINARIA DE LED PARA ILUMINACAO PUBLICA, DE 33 W ATE 50 W, INVOLUCRO EM ALUMINIO OU ACO INOX</v>
      </c>
      <c r="D166" s="263" t="str">
        <f>IFERROR(VLOOKUP(B166,'REFSINAPI 05'!$A$7:$F$12064,3,0),"-")</f>
        <v xml:space="preserve">UN    </v>
      </c>
      <c r="E166" s="265">
        <v>1</v>
      </c>
      <c r="F166" s="720" t="str">
        <f>IFERROR(VLOOKUP(B166,'REFSINAPI 05'!$A$7:$F$12064,5,0),"-")</f>
        <v>180,13</v>
      </c>
      <c r="G166" s="721"/>
      <c r="H166" s="816">
        <f t="shared" si="27"/>
        <v>180.13</v>
      </c>
      <c r="I166" s="817"/>
      <c r="J166" s="818"/>
    </row>
    <row r="167" spans="1:10">
      <c r="A167" s="230"/>
      <c r="B167" s="231"/>
      <c r="C167" s="232"/>
      <c r="D167" s="233"/>
      <c r="E167" s="234"/>
      <c r="F167" s="257"/>
      <c r="G167" s="255"/>
      <c r="H167" s="254"/>
      <c r="I167" s="235"/>
      <c r="J167" s="255"/>
    </row>
    <row r="168" spans="1:10">
      <c r="A168" s="725" t="s">
        <v>8321</v>
      </c>
      <c r="B168" s="726"/>
      <c r="C168" s="727"/>
      <c r="D168" s="727"/>
      <c r="E168" s="727"/>
      <c r="F168" s="727"/>
      <c r="G168" s="728"/>
      <c r="H168" s="729">
        <f>SUM(H164:J166)</f>
        <v>212.43</v>
      </c>
      <c r="I168" s="729"/>
      <c r="J168" s="729"/>
    </row>
    <row r="169" spans="1:10">
      <c r="A169" s="227" t="s">
        <v>8322</v>
      </c>
      <c r="B169" s="256"/>
      <c r="C169" s="782" t="s">
        <v>14087</v>
      </c>
      <c r="D169" s="783"/>
      <c r="E169" s="783"/>
      <c r="F169" s="783"/>
      <c r="G169" s="783"/>
      <c r="H169" s="783"/>
      <c r="I169" s="783"/>
      <c r="J169" s="783"/>
    </row>
    <row r="170" spans="1:10" ht="111.75" customHeight="1">
      <c r="A170" s="766"/>
      <c r="B170" s="767"/>
      <c r="C170" s="767"/>
      <c r="D170" s="767"/>
      <c r="E170" s="767"/>
      <c r="F170" s="767"/>
      <c r="G170" s="767"/>
      <c r="H170" s="767"/>
      <c r="I170" s="767"/>
      <c r="J170" s="768"/>
    </row>
    <row r="171" spans="1:10">
      <c r="A171" s="769"/>
      <c r="B171" s="770"/>
      <c r="C171" s="770"/>
      <c r="D171" s="770"/>
      <c r="E171" s="770"/>
      <c r="F171" s="770"/>
      <c r="G171" s="770"/>
      <c r="H171" s="770"/>
      <c r="I171" s="770"/>
      <c r="J171" s="771"/>
    </row>
    <row r="172" spans="1:10" ht="48.75" customHeight="1">
      <c r="A172" s="732" t="s">
        <v>13872</v>
      </c>
      <c r="B172" s="733"/>
      <c r="C172" s="725" t="s">
        <v>14140</v>
      </c>
      <c r="D172" s="726"/>
      <c r="E172" s="726"/>
      <c r="F172" s="726"/>
      <c r="G172" s="772"/>
      <c r="H172" s="266" t="s">
        <v>13855</v>
      </c>
      <c r="I172" s="267">
        <f>SUM(H179:J182)</f>
        <v>631.67999999999995</v>
      </c>
      <c r="J172" s="225" t="s">
        <v>14142</v>
      </c>
    </row>
    <row r="173" spans="1:10">
      <c r="A173" s="737" t="s">
        <v>14141</v>
      </c>
      <c r="B173" s="738"/>
      <c r="C173" s="738"/>
      <c r="D173" s="738"/>
      <c r="E173" s="738"/>
      <c r="F173" s="739"/>
      <c r="G173" s="746" t="str">
        <f t="shared" ref="G173" si="28">CONCATENATE("CONFORME ACÓRDAO Nº"," ",I176," ","- ATA37/2013")</f>
        <v>CONFORME ACÓRDAO Nº 2622/2023 - ATA37/2013</v>
      </c>
      <c r="H173" s="746"/>
      <c r="I173" s="746"/>
      <c r="J173" s="746"/>
    </row>
    <row r="174" spans="1:10">
      <c r="A174" s="740"/>
      <c r="B174" s="741"/>
      <c r="C174" s="741"/>
      <c r="D174" s="741"/>
      <c r="E174" s="741"/>
      <c r="F174" s="742"/>
      <c r="G174" s="746"/>
      <c r="H174" s="746"/>
      <c r="I174" s="746"/>
      <c r="J174" s="746"/>
    </row>
    <row r="175" spans="1:10">
      <c r="A175" s="740"/>
      <c r="B175" s="741"/>
      <c r="C175" s="741"/>
      <c r="D175" s="741"/>
      <c r="E175" s="741"/>
      <c r="F175" s="742"/>
      <c r="G175" s="747" t="str">
        <f t="shared" ref="G175:G205" si="29">CONCATENATE("CUSTOS: ",$F$5," ",$H$5)</f>
        <v>CUSTOS: SINAPI 44317</v>
      </c>
      <c r="H175" s="748"/>
      <c r="I175" s="748"/>
      <c r="J175" s="749"/>
    </row>
    <row r="176" spans="1:10">
      <c r="A176" s="743"/>
      <c r="B176" s="744"/>
      <c r="C176" s="744"/>
      <c r="D176" s="744"/>
      <c r="E176" s="744"/>
      <c r="F176" s="745"/>
      <c r="G176" s="750" t="s">
        <v>8317</v>
      </c>
      <c r="H176" s="751"/>
      <c r="I176" s="750" t="s">
        <v>13873</v>
      </c>
      <c r="J176" s="750"/>
    </row>
    <row r="177" spans="1:10">
      <c r="A177" s="752" t="s">
        <v>8317</v>
      </c>
      <c r="B177" s="753"/>
      <c r="C177" s="756" t="s">
        <v>15</v>
      </c>
      <c r="D177" s="756" t="s">
        <v>16</v>
      </c>
      <c r="E177" s="758" t="s">
        <v>8319</v>
      </c>
      <c r="F177" s="759" t="s">
        <v>148</v>
      </c>
      <c r="G177" s="760"/>
      <c r="H177" s="761"/>
      <c r="I177" s="761"/>
      <c r="J177" s="762"/>
    </row>
    <row r="178" spans="1:10">
      <c r="A178" s="754"/>
      <c r="B178" s="755"/>
      <c r="C178" s="757"/>
      <c r="D178" s="757"/>
      <c r="E178" s="757"/>
      <c r="F178" s="759" t="s">
        <v>8320</v>
      </c>
      <c r="G178" s="760"/>
      <c r="H178" s="763" t="s">
        <v>116</v>
      </c>
      <c r="I178" s="764"/>
      <c r="J178" s="765"/>
    </row>
    <row r="179" spans="1:10" ht="28.5" customHeight="1">
      <c r="A179" s="226" t="s">
        <v>14076</v>
      </c>
      <c r="B179" s="253">
        <v>88264</v>
      </c>
      <c r="C179" s="262" t="str">
        <f>IFERROR(VLOOKUP(B179,'REFSINAPI 05'!$A$7:$F$12064,2,0),"-")</f>
        <v>ELETRICISTA COM ENCARGOS COMPLEMENTARES</v>
      </c>
      <c r="D179" s="263" t="str">
        <f>IFERROR(VLOOKUP(B179,'REFSINAPI 05'!$A$7:$F$12064,3,0),"-")</f>
        <v>H</v>
      </c>
      <c r="E179" s="264">
        <v>1</v>
      </c>
      <c r="F179" s="720" t="str">
        <f>IFERROR(VLOOKUP(B179,'REFSINAPI 05'!$A$7:$F$12064,5,0),"-")</f>
        <v>18,30</v>
      </c>
      <c r="G179" s="721"/>
      <c r="H179" s="722">
        <f t="shared" ref="H179:H181" si="30">TRUNC(E179*F179,2)</f>
        <v>18.3</v>
      </c>
      <c r="I179" s="723"/>
      <c r="J179" s="724"/>
    </row>
    <row r="180" spans="1:10">
      <c r="A180" s="226" t="s">
        <v>14076</v>
      </c>
      <c r="B180" s="253">
        <v>88247</v>
      </c>
      <c r="C180" s="262" t="str">
        <f>IFERROR(VLOOKUP(B180,'REFSINAPI 05'!$A$7:$F$12064,2,0),"-")</f>
        <v>AUXILIAR DE ELETRICISTA COM ENCARGOS COMPLEMENTARES</v>
      </c>
      <c r="D180" s="263" t="str">
        <f>IFERROR(VLOOKUP(B180,'REFSINAPI 05'!$A$7:$F$12064,3,0),"-")</f>
        <v>H</v>
      </c>
      <c r="E180" s="264">
        <v>1</v>
      </c>
      <c r="F180" s="720" t="str">
        <f>IFERROR(VLOOKUP(B180,'REFSINAPI 05'!$A$7:$F$12064,5,0),"-")</f>
        <v>14,00</v>
      </c>
      <c r="G180" s="721"/>
      <c r="H180" s="816">
        <f t="shared" si="30"/>
        <v>14</v>
      </c>
      <c r="I180" s="817"/>
      <c r="J180" s="818"/>
    </row>
    <row r="181" spans="1:10" ht="27.75" customHeight="1">
      <c r="A181" s="226" t="s">
        <v>14076</v>
      </c>
      <c r="B181" s="231">
        <v>42247</v>
      </c>
      <c r="C181" s="262" t="str">
        <f>IFERROR(VLOOKUP(B181,'REFSINAPI 05'!$A$7:$F$12064,2,0),"-")</f>
        <v>LUMINARIA DE LED PARA ILUMINACAO PUBLICA, DE 138 W ATE 180 W, INVOLUCRO EM ALUMINIO OU ACO INOX</v>
      </c>
      <c r="D181" s="263" t="str">
        <f>IFERROR(VLOOKUP(B181,'REFSINAPI 05'!$A$7:$F$12064,3,0),"-")</f>
        <v xml:space="preserve">UN    </v>
      </c>
      <c r="E181" s="265">
        <v>1</v>
      </c>
      <c r="F181" s="720" t="str">
        <f>IFERROR(VLOOKUP(B181,'REFSINAPI 05'!$A$7:$F$12064,5,0),"-")</f>
        <v>599,38</v>
      </c>
      <c r="G181" s="721"/>
      <c r="H181" s="816">
        <f t="shared" si="30"/>
        <v>599.38</v>
      </c>
      <c r="I181" s="817"/>
      <c r="J181" s="818"/>
    </row>
    <row r="182" spans="1:10">
      <c r="A182" s="230"/>
      <c r="B182" s="231"/>
      <c r="C182" s="232"/>
      <c r="D182" s="233"/>
      <c r="E182" s="234"/>
      <c r="F182" s="257"/>
      <c r="G182" s="255"/>
      <c r="H182" s="254"/>
      <c r="I182" s="235"/>
      <c r="J182" s="255"/>
    </row>
    <row r="183" spans="1:10">
      <c r="A183" s="725" t="s">
        <v>8321</v>
      </c>
      <c r="B183" s="726"/>
      <c r="C183" s="727"/>
      <c r="D183" s="727"/>
      <c r="E183" s="727"/>
      <c r="F183" s="727"/>
      <c r="G183" s="728"/>
      <c r="H183" s="729">
        <f>SUM(H179:J181)</f>
        <v>631.67999999999995</v>
      </c>
      <c r="I183" s="729"/>
      <c r="J183" s="729"/>
    </row>
    <row r="184" spans="1:10">
      <c r="A184" s="227" t="s">
        <v>8322</v>
      </c>
      <c r="B184" s="256"/>
      <c r="C184" s="782" t="s">
        <v>14087</v>
      </c>
      <c r="D184" s="783"/>
      <c r="E184" s="783"/>
      <c r="F184" s="783"/>
      <c r="G184" s="783"/>
      <c r="H184" s="783"/>
      <c r="I184" s="783"/>
      <c r="J184" s="783"/>
    </row>
    <row r="185" spans="1:10" ht="97.5" customHeight="1">
      <c r="A185" s="766"/>
      <c r="B185" s="767"/>
      <c r="C185" s="767"/>
      <c r="D185" s="767"/>
      <c r="E185" s="767"/>
      <c r="F185" s="767"/>
      <c r="G185" s="767"/>
      <c r="H185" s="767"/>
      <c r="I185" s="767"/>
      <c r="J185" s="768"/>
    </row>
    <row r="186" spans="1:10">
      <c r="A186" s="769"/>
      <c r="B186" s="770"/>
      <c r="C186" s="770"/>
      <c r="D186" s="770"/>
      <c r="E186" s="770"/>
      <c r="F186" s="770"/>
      <c r="G186" s="770"/>
      <c r="H186" s="770"/>
      <c r="I186" s="770"/>
      <c r="J186" s="771"/>
    </row>
    <row r="187" spans="1:10">
      <c r="A187" s="732" t="s">
        <v>13874</v>
      </c>
      <c r="B187" s="733"/>
      <c r="C187" s="725" t="s">
        <v>14089</v>
      </c>
      <c r="D187" s="726"/>
      <c r="E187" s="726"/>
      <c r="F187" s="726"/>
      <c r="G187" s="772"/>
      <c r="H187" s="266" t="s">
        <v>13855</v>
      </c>
      <c r="I187" s="267">
        <f>SUM(H194:J197)</f>
        <v>40.32</v>
      </c>
      <c r="J187" s="225" t="s">
        <v>14142</v>
      </c>
    </row>
    <row r="188" spans="1:10">
      <c r="A188" s="737" t="s">
        <v>14089</v>
      </c>
      <c r="B188" s="738"/>
      <c r="C188" s="738"/>
      <c r="D188" s="738"/>
      <c r="E188" s="738"/>
      <c r="F188" s="739"/>
      <c r="G188" s="746" t="str">
        <f t="shared" ref="G188" si="31">CONCATENATE("CONFORME ACÓRDAO Nº"," ",I191," ","- ATA37/2013")</f>
        <v>CONFORME ACÓRDAO Nº 2622/2024 - ATA37/2013</v>
      </c>
      <c r="H188" s="746"/>
      <c r="I188" s="746"/>
      <c r="J188" s="746"/>
    </row>
    <row r="189" spans="1:10">
      <c r="A189" s="740"/>
      <c r="B189" s="741"/>
      <c r="C189" s="741"/>
      <c r="D189" s="741"/>
      <c r="E189" s="741"/>
      <c r="F189" s="742"/>
      <c r="G189" s="746"/>
      <c r="H189" s="746"/>
      <c r="I189" s="746"/>
      <c r="J189" s="746"/>
    </row>
    <row r="190" spans="1:10">
      <c r="A190" s="740"/>
      <c r="B190" s="741"/>
      <c r="C190" s="741"/>
      <c r="D190" s="741"/>
      <c r="E190" s="741"/>
      <c r="F190" s="742"/>
      <c r="G190" s="747" t="str">
        <f t="shared" si="29"/>
        <v>CUSTOS: SINAPI 44317</v>
      </c>
      <c r="H190" s="748"/>
      <c r="I190" s="748"/>
      <c r="J190" s="749"/>
    </row>
    <row r="191" spans="1:10">
      <c r="A191" s="743"/>
      <c r="B191" s="744"/>
      <c r="C191" s="744"/>
      <c r="D191" s="744"/>
      <c r="E191" s="744"/>
      <c r="F191" s="745"/>
      <c r="G191" s="750" t="s">
        <v>8317</v>
      </c>
      <c r="H191" s="751"/>
      <c r="I191" s="750" t="s">
        <v>13875</v>
      </c>
      <c r="J191" s="750"/>
    </row>
    <row r="192" spans="1:10">
      <c r="A192" s="752" t="s">
        <v>8317</v>
      </c>
      <c r="B192" s="753"/>
      <c r="C192" s="756" t="s">
        <v>15</v>
      </c>
      <c r="D192" s="756" t="s">
        <v>16</v>
      </c>
      <c r="E192" s="758" t="s">
        <v>8319</v>
      </c>
      <c r="F192" s="759" t="s">
        <v>148</v>
      </c>
      <c r="G192" s="760"/>
      <c r="H192" s="761"/>
      <c r="I192" s="761"/>
      <c r="J192" s="762"/>
    </row>
    <row r="193" spans="1:10">
      <c r="A193" s="754"/>
      <c r="B193" s="755"/>
      <c r="C193" s="757"/>
      <c r="D193" s="757"/>
      <c r="E193" s="757"/>
      <c r="F193" s="759" t="s">
        <v>8320</v>
      </c>
      <c r="G193" s="760"/>
      <c r="H193" s="763" t="s">
        <v>116</v>
      </c>
      <c r="I193" s="764"/>
      <c r="J193" s="765"/>
    </row>
    <row r="194" spans="1:10" ht="28.5" customHeight="1">
      <c r="A194" s="226" t="s">
        <v>14078</v>
      </c>
      <c r="B194" s="253">
        <v>88264</v>
      </c>
      <c r="C194" s="262" t="str">
        <f>IFERROR(VLOOKUP(B194,'REFSINAPI 05'!$A$7:$F$12064,2,0),"-")</f>
        <v>ELETRICISTA COM ENCARGOS COMPLEMENTARES</v>
      </c>
      <c r="D194" s="263" t="str">
        <f>IFERROR(VLOOKUP(B194,'REFSINAPI 05'!$A$7:$F$12064,3,0),"-")</f>
        <v>H</v>
      </c>
      <c r="E194" s="264">
        <v>0.35</v>
      </c>
      <c r="F194" s="720" t="str">
        <f>IFERROR(VLOOKUP(B194,'REFSINAPI 05'!$A$7:$F$12064,5,0),"-")</f>
        <v>18,30</v>
      </c>
      <c r="G194" s="721"/>
      <c r="H194" s="722">
        <f t="shared" ref="H194:H196" si="32">TRUNC(E194*F194,2)</f>
        <v>6.4</v>
      </c>
      <c r="I194" s="723"/>
      <c r="J194" s="724"/>
    </row>
    <row r="195" spans="1:10" ht="18" customHeight="1">
      <c r="A195" s="226" t="s">
        <v>14077</v>
      </c>
      <c r="B195" s="253">
        <v>88316</v>
      </c>
      <c r="C195" s="262" t="str">
        <f>IFERROR(VLOOKUP(B195,'REFSINAPI 05'!$A$7:$F$12064,2,0),"-")</f>
        <v>SERVENTE COM ENCARGOS COMPLEMENTARES</v>
      </c>
      <c r="D195" s="263" t="str">
        <f>IFERROR(VLOOKUP(B195,'REFSINAPI 05'!$A$7:$F$12064,3,0),"-")</f>
        <v>H</v>
      </c>
      <c r="E195" s="264">
        <v>0.35</v>
      </c>
      <c r="F195" s="720" t="str">
        <f>IFERROR(VLOOKUP(B195,'REFSINAPI 05'!$A$7:$F$12064,5,0),"-")</f>
        <v>14,02</v>
      </c>
      <c r="G195" s="721"/>
      <c r="H195" s="816">
        <f t="shared" si="32"/>
        <v>4.9000000000000004</v>
      </c>
      <c r="I195" s="817"/>
      <c r="J195" s="818"/>
    </row>
    <row r="196" spans="1:10" ht="37.5" customHeight="1">
      <c r="A196" s="279" t="s">
        <v>14084</v>
      </c>
      <c r="B196" s="274">
        <v>2510</v>
      </c>
      <c r="C196" s="262" t="str">
        <f>IFERROR(VLOOKUP(B196,'REFSINAPI 05'!$A$7:$F$12064,2,0),"-")</f>
        <v>RELE FOTOELETRICO INTERNO E EXTERNO BIVOLT 1000 W, DE CONECTOR, SEM BASE</v>
      </c>
      <c r="D196" s="263" t="str">
        <f>IFERROR(VLOOKUP(B196,'REFSINAPI 05'!$A$7:$F$12064,3,0),"-")</f>
        <v xml:space="preserve">UN    </v>
      </c>
      <c r="E196" s="278">
        <v>1</v>
      </c>
      <c r="F196" s="720" t="str">
        <f>IFERROR(VLOOKUP(B196,'REFSINAPI 05'!$A$7:$F$12064,5,0),"-")</f>
        <v>29,02</v>
      </c>
      <c r="G196" s="721"/>
      <c r="H196" s="816">
        <f t="shared" si="32"/>
        <v>29.02</v>
      </c>
      <c r="I196" s="817"/>
      <c r="J196" s="818"/>
    </row>
    <row r="197" spans="1:10">
      <c r="A197" s="230"/>
      <c r="B197" s="231"/>
      <c r="C197" s="232"/>
      <c r="D197" s="233"/>
      <c r="E197" s="234"/>
      <c r="F197" s="257"/>
      <c r="G197" s="255"/>
      <c r="H197" s="254"/>
      <c r="I197" s="235"/>
      <c r="J197" s="255"/>
    </row>
    <row r="198" spans="1:10">
      <c r="A198" s="725" t="s">
        <v>8321</v>
      </c>
      <c r="B198" s="726"/>
      <c r="C198" s="727"/>
      <c r="D198" s="727"/>
      <c r="E198" s="727"/>
      <c r="F198" s="727"/>
      <c r="G198" s="728"/>
      <c r="H198" s="729">
        <f>SUM(H194:J195)</f>
        <v>11.3</v>
      </c>
      <c r="I198" s="729"/>
      <c r="J198" s="729"/>
    </row>
    <row r="199" spans="1:10">
      <c r="A199" s="227" t="s">
        <v>8322</v>
      </c>
      <c r="B199" s="256"/>
      <c r="C199" s="782" t="s">
        <v>14090</v>
      </c>
      <c r="D199" s="783"/>
      <c r="E199" s="783"/>
      <c r="F199" s="783"/>
      <c r="G199" s="783"/>
      <c r="H199" s="783"/>
      <c r="I199" s="783"/>
      <c r="J199" s="783"/>
    </row>
    <row r="200" spans="1:10" ht="107.25" customHeight="1">
      <c r="A200" s="766"/>
      <c r="B200" s="767"/>
      <c r="C200" s="767"/>
      <c r="D200" s="767"/>
      <c r="E200" s="767"/>
      <c r="F200" s="767"/>
      <c r="G200" s="767"/>
      <c r="H200" s="767"/>
      <c r="I200" s="767"/>
      <c r="J200" s="768"/>
    </row>
    <row r="201" spans="1:10">
      <c r="A201" s="769"/>
      <c r="B201" s="770"/>
      <c r="C201" s="770"/>
      <c r="D201" s="770"/>
      <c r="E201" s="770"/>
      <c r="F201" s="770"/>
      <c r="G201" s="770"/>
      <c r="H201" s="770"/>
      <c r="I201" s="770"/>
      <c r="J201" s="771"/>
    </row>
    <row r="202" spans="1:10" ht="35.25" customHeight="1">
      <c r="A202" s="732" t="s">
        <v>13876</v>
      </c>
      <c r="B202" s="733"/>
      <c r="C202" s="725" t="s">
        <v>14091</v>
      </c>
      <c r="D202" s="726"/>
      <c r="E202" s="726"/>
      <c r="F202" s="726"/>
      <c r="G202" s="772"/>
      <c r="H202" s="266" t="s">
        <v>13855</v>
      </c>
      <c r="I202" s="267">
        <f>SUM(H209:J212)</f>
        <v>1.22</v>
      </c>
      <c r="J202" s="225" t="s">
        <v>14142</v>
      </c>
    </row>
    <row r="203" spans="1:10">
      <c r="A203" s="737" t="s">
        <v>14091</v>
      </c>
      <c r="B203" s="738"/>
      <c r="C203" s="738"/>
      <c r="D203" s="738"/>
      <c r="E203" s="738"/>
      <c r="F203" s="739"/>
      <c r="G203" s="746" t="str">
        <f t="shared" ref="G203" si="33">CONCATENATE("CONFORME ACÓRDAO Nº"," ",I206," ","- ATA37/2013")</f>
        <v>CONFORME ACÓRDAO Nº 2622/2025 - ATA37/2013</v>
      </c>
      <c r="H203" s="746"/>
      <c r="I203" s="746"/>
      <c r="J203" s="746"/>
    </row>
    <row r="204" spans="1:10">
      <c r="A204" s="740"/>
      <c r="B204" s="741"/>
      <c r="C204" s="741"/>
      <c r="D204" s="741"/>
      <c r="E204" s="741"/>
      <c r="F204" s="742"/>
      <c r="G204" s="746"/>
      <c r="H204" s="746"/>
      <c r="I204" s="746"/>
      <c r="J204" s="746"/>
    </row>
    <row r="205" spans="1:10">
      <c r="A205" s="740"/>
      <c r="B205" s="741"/>
      <c r="C205" s="741"/>
      <c r="D205" s="741"/>
      <c r="E205" s="741"/>
      <c r="F205" s="742"/>
      <c r="G205" s="747" t="str">
        <f t="shared" si="29"/>
        <v>CUSTOS: SINAPI 44317</v>
      </c>
      <c r="H205" s="748"/>
      <c r="I205" s="748"/>
      <c r="J205" s="749"/>
    </row>
    <row r="206" spans="1:10">
      <c r="A206" s="743"/>
      <c r="B206" s="744"/>
      <c r="C206" s="744"/>
      <c r="D206" s="744"/>
      <c r="E206" s="744"/>
      <c r="F206" s="745"/>
      <c r="G206" s="750" t="s">
        <v>8317</v>
      </c>
      <c r="H206" s="751"/>
      <c r="I206" s="750" t="s">
        <v>13877</v>
      </c>
      <c r="J206" s="750"/>
    </row>
    <row r="207" spans="1:10">
      <c r="A207" s="752" t="s">
        <v>8317</v>
      </c>
      <c r="B207" s="753"/>
      <c r="C207" s="756" t="s">
        <v>15</v>
      </c>
      <c r="D207" s="756" t="s">
        <v>16</v>
      </c>
      <c r="E207" s="758" t="s">
        <v>8319</v>
      </c>
      <c r="F207" s="759" t="s">
        <v>148</v>
      </c>
      <c r="G207" s="760"/>
      <c r="H207" s="761"/>
      <c r="I207" s="761"/>
      <c r="J207" s="762"/>
    </row>
    <row r="208" spans="1:10">
      <c r="A208" s="754"/>
      <c r="B208" s="755"/>
      <c r="C208" s="757"/>
      <c r="D208" s="757"/>
      <c r="E208" s="757"/>
      <c r="F208" s="759" t="s">
        <v>8320</v>
      </c>
      <c r="G208" s="760"/>
      <c r="H208" s="763" t="s">
        <v>116</v>
      </c>
      <c r="I208" s="764"/>
      <c r="J208" s="765"/>
    </row>
    <row r="209" spans="1:10" ht="28.5" customHeight="1">
      <c r="A209" s="253" t="s">
        <v>14076</v>
      </c>
      <c r="B209" s="253">
        <v>88264</v>
      </c>
      <c r="C209" s="262" t="str">
        <f>IFERROR(VLOOKUP(B209,'REFSINAPI 05'!$A$7:$F$12064,2,0),"-")</f>
        <v>ELETRICISTA COM ENCARGOS COMPLEMENTARES</v>
      </c>
      <c r="D209" s="263" t="str">
        <f>IFERROR(VLOOKUP(B209,'REFSINAPI 05'!$A$7:$F$12064,3,0),"-")</f>
        <v>H</v>
      </c>
      <c r="E209" s="264">
        <v>0.01</v>
      </c>
      <c r="F209" s="720" t="str">
        <f>IFERROR(VLOOKUP(B209,'REFSINAPI 05'!$A$7:$F$12064,5,0),"-")</f>
        <v>18,30</v>
      </c>
      <c r="G209" s="721"/>
      <c r="H209" s="722">
        <f t="shared" ref="H209" si="34">TRUNC(E209*F209,2)</f>
        <v>0.18</v>
      </c>
      <c r="I209" s="723"/>
      <c r="J209" s="724"/>
    </row>
    <row r="210" spans="1:10">
      <c r="A210" s="253" t="s">
        <v>14076</v>
      </c>
      <c r="B210" s="253">
        <v>88316</v>
      </c>
      <c r="C210" s="262" t="str">
        <f>IFERROR(VLOOKUP(B210,'REFSINAPI 05'!$A$7:$F$12064,2,0),"-")</f>
        <v>SERVENTE COM ENCARGOS COMPLEMENTARES</v>
      </c>
      <c r="D210" s="263" t="str">
        <f>IFERROR(VLOOKUP(B210,'REFSINAPI 05'!$A$7:$F$12064,3,0),"-")</f>
        <v>H</v>
      </c>
      <c r="E210" s="264">
        <v>0.01</v>
      </c>
      <c r="F210" s="720" t="str">
        <f>IFERROR(VLOOKUP(B210,'REFSINAPI 05'!$A$7:$F$12064,5,0),"-")</f>
        <v>14,02</v>
      </c>
      <c r="G210" s="721"/>
      <c r="H210" s="722">
        <f t="shared" ref="H210" si="35">TRUNC(E210*F210,2)</f>
        <v>0.14000000000000001</v>
      </c>
      <c r="I210" s="723"/>
      <c r="J210" s="724"/>
    </row>
    <row r="211" spans="1:10" ht="26.25" customHeight="1">
      <c r="A211" s="228" t="s">
        <v>14076</v>
      </c>
      <c r="B211" s="274">
        <v>379</v>
      </c>
      <c r="C211" s="262" t="str">
        <f>IFERROR(VLOOKUP(B211,'REFSINAPI 05'!$A$7:$F$12064,2,0),"-")</f>
        <v>ARRUELA QUADRADA EM ACO GALVANIZADO, DIMENSAO = 38 MM, ESPESSURA = 3MM, DIAMETRO DO FURO= 18 MM</v>
      </c>
      <c r="D211" s="263" t="str">
        <f>IFERROR(VLOOKUP(B211,'REFSINAPI 05'!$A$7:$F$12064,3,0),"-")</f>
        <v xml:space="preserve">UN    </v>
      </c>
      <c r="E211" s="278">
        <v>1</v>
      </c>
      <c r="F211" s="720" t="str">
        <f>IFERROR(VLOOKUP(B211,'REFSINAPI 05'!$A$7:$F$12064,5,0),"-")</f>
        <v>0,90</v>
      </c>
      <c r="G211" s="721"/>
      <c r="H211" s="722">
        <f>E211*F211</f>
        <v>0.9</v>
      </c>
      <c r="I211" s="723"/>
      <c r="J211" s="724"/>
    </row>
    <row r="212" spans="1:10">
      <c r="A212" s="230"/>
      <c r="B212" s="231"/>
      <c r="C212" s="232"/>
      <c r="D212" s="233"/>
      <c r="E212" s="234"/>
      <c r="F212" s="257"/>
      <c r="G212" s="255"/>
      <c r="H212" s="254"/>
      <c r="I212" s="235"/>
      <c r="J212" s="255"/>
    </row>
    <row r="213" spans="1:10">
      <c r="A213" s="725" t="s">
        <v>8321</v>
      </c>
      <c r="B213" s="726"/>
      <c r="C213" s="727"/>
      <c r="D213" s="727"/>
      <c r="E213" s="727"/>
      <c r="F213" s="727"/>
      <c r="G213" s="728"/>
      <c r="H213" s="729">
        <f>SUM(H209:J211)</f>
        <v>1.22</v>
      </c>
      <c r="I213" s="729"/>
      <c r="J213" s="729"/>
    </row>
    <row r="214" spans="1:10">
      <c r="A214" s="227" t="s">
        <v>8322</v>
      </c>
      <c r="B214" s="256"/>
      <c r="C214" s="782" t="s">
        <v>14092</v>
      </c>
      <c r="D214" s="783"/>
      <c r="E214" s="783"/>
      <c r="F214" s="783"/>
      <c r="G214" s="783"/>
      <c r="H214" s="783"/>
      <c r="I214" s="783"/>
      <c r="J214" s="783"/>
    </row>
    <row r="215" spans="1:10" ht="95.25" customHeight="1">
      <c r="A215" s="766"/>
      <c r="B215" s="767"/>
      <c r="C215" s="767"/>
      <c r="D215" s="767"/>
      <c r="E215" s="767"/>
      <c r="F215" s="767"/>
      <c r="G215" s="767"/>
      <c r="H215" s="767"/>
      <c r="I215" s="767"/>
      <c r="J215" s="768"/>
    </row>
    <row r="216" spans="1:10">
      <c r="A216" s="769"/>
      <c r="B216" s="770"/>
      <c r="C216" s="770"/>
      <c r="D216" s="770"/>
      <c r="E216" s="770"/>
      <c r="F216" s="770"/>
      <c r="G216" s="770"/>
      <c r="H216" s="770"/>
      <c r="I216" s="770"/>
      <c r="J216" s="771"/>
    </row>
    <row r="217" spans="1:10" ht="38.25" customHeight="1">
      <c r="A217" s="732" t="s">
        <v>14093</v>
      </c>
      <c r="B217" s="733"/>
      <c r="C217" s="725" t="s">
        <v>14109</v>
      </c>
      <c r="D217" s="726"/>
      <c r="E217" s="726"/>
      <c r="F217" s="726"/>
      <c r="G217" s="772"/>
      <c r="H217" s="266" t="s">
        <v>13855</v>
      </c>
      <c r="I217" s="267">
        <f>SUM(H224:J227)</f>
        <v>9.43</v>
      </c>
      <c r="J217" s="225" t="s">
        <v>14142</v>
      </c>
    </row>
    <row r="218" spans="1:10">
      <c r="A218" s="773" t="s">
        <v>14109</v>
      </c>
      <c r="B218" s="822"/>
      <c r="C218" s="822"/>
      <c r="D218" s="822"/>
      <c r="E218" s="822"/>
      <c r="F218" s="823"/>
      <c r="G218" s="746" t="str">
        <f t="shared" ref="G218" si="36">CONCATENATE("CONFORME ACÓRDAO Nº"," ",I221," ","- ATA37/2013")</f>
        <v>CONFORME ACÓRDAO Nº 2622/2026 - ATA37/2013</v>
      </c>
      <c r="H218" s="746"/>
      <c r="I218" s="746"/>
      <c r="J218" s="746"/>
    </row>
    <row r="219" spans="1:10">
      <c r="A219" s="824"/>
      <c r="B219" s="825"/>
      <c r="C219" s="825"/>
      <c r="D219" s="825"/>
      <c r="E219" s="825"/>
      <c r="F219" s="826"/>
      <c r="G219" s="746"/>
      <c r="H219" s="746"/>
      <c r="I219" s="746"/>
      <c r="J219" s="746"/>
    </row>
    <row r="220" spans="1:10">
      <c r="A220" s="824"/>
      <c r="B220" s="825"/>
      <c r="C220" s="825"/>
      <c r="D220" s="825"/>
      <c r="E220" s="825"/>
      <c r="F220" s="826"/>
      <c r="G220" s="747" t="str">
        <f t="shared" ref="G220" si="37">CONCATENATE("CUSTOS: ",$F$5," ",$H$5)</f>
        <v>CUSTOS: SINAPI 44317</v>
      </c>
      <c r="H220" s="748"/>
      <c r="I220" s="748"/>
      <c r="J220" s="749"/>
    </row>
    <row r="221" spans="1:10">
      <c r="A221" s="827"/>
      <c r="B221" s="828"/>
      <c r="C221" s="828"/>
      <c r="D221" s="828"/>
      <c r="E221" s="828"/>
      <c r="F221" s="829"/>
      <c r="G221" s="750" t="s">
        <v>8317</v>
      </c>
      <c r="H221" s="751"/>
      <c r="I221" s="750" t="s">
        <v>14094</v>
      </c>
      <c r="J221" s="750"/>
    </row>
    <row r="222" spans="1:10">
      <c r="A222" s="752" t="s">
        <v>8317</v>
      </c>
      <c r="B222" s="753"/>
      <c r="C222" s="756" t="s">
        <v>15</v>
      </c>
      <c r="D222" s="756" t="s">
        <v>16</v>
      </c>
      <c r="E222" s="758" t="s">
        <v>8319</v>
      </c>
      <c r="F222" s="759" t="s">
        <v>148</v>
      </c>
      <c r="G222" s="760"/>
      <c r="H222" s="761"/>
      <c r="I222" s="761"/>
      <c r="J222" s="762"/>
    </row>
    <row r="223" spans="1:10">
      <c r="A223" s="754"/>
      <c r="B223" s="755"/>
      <c r="C223" s="757"/>
      <c r="D223" s="757"/>
      <c r="E223" s="757"/>
      <c r="F223" s="759" t="s">
        <v>8320</v>
      </c>
      <c r="G223" s="760"/>
      <c r="H223" s="763" t="s">
        <v>116</v>
      </c>
      <c r="I223" s="764"/>
      <c r="J223" s="765"/>
    </row>
    <row r="224" spans="1:10" ht="28.5" customHeight="1">
      <c r="A224" s="253" t="s">
        <v>14076</v>
      </c>
      <c r="B224" s="253">
        <v>88264</v>
      </c>
      <c r="C224" s="262" t="str">
        <f>IFERROR(VLOOKUP(B224,'REFSINAPI 05'!$A$7:$F$12064,2,0),"-")</f>
        <v>ELETRICISTA COM ENCARGOS COMPLEMENTARES</v>
      </c>
      <c r="D224" s="263" t="str">
        <f>IFERROR(VLOOKUP(B224,'REFSINAPI 05'!$A$7:$F$12064,3,0),"-")</f>
        <v>H</v>
      </c>
      <c r="E224" s="264">
        <v>0.08</v>
      </c>
      <c r="F224" s="720" t="str">
        <f>IFERROR(VLOOKUP(B224,'REFSINAPI 05'!$A$7:$F$12064,5,0),"-")</f>
        <v>18,30</v>
      </c>
      <c r="G224" s="721"/>
      <c r="H224" s="722">
        <f t="shared" ref="H224:H225" si="38">TRUNC(E224*F224,2)</f>
        <v>1.46</v>
      </c>
      <c r="I224" s="723"/>
      <c r="J224" s="724"/>
    </row>
    <row r="225" spans="1:10" ht="27" customHeight="1">
      <c r="A225" s="253" t="s">
        <v>14076</v>
      </c>
      <c r="B225" s="253">
        <v>88316</v>
      </c>
      <c r="C225" s="262" t="str">
        <f>IFERROR(VLOOKUP(B225,'REFSINAPI 05'!$A$7:$F$12064,2,0),"-")</f>
        <v>SERVENTE COM ENCARGOS COMPLEMENTARES</v>
      </c>
      <c r="D225" s="263" t="str">
        <f>IFERROR(VLOOKUP(B225,'REFSINAPI 05'!$A$7:$F$12064,3,0),"-")</f>
        <v>H</v>
      </c>
      <c r="E225" s="264">
        <v>0.08</v>
      </c>
      <c r="F225" s="720" t="str">
        <f>IFERROR(VLOOKUP(B225,'REFSINAPI 05'!$A$7:$F$12064,5,0),"-")</f>
        <v>14,02</v>
      </c>
      <c r="G225" s="721"/>
      <c r="H225" s="722">
        <f t="shared" si="38"/>
        <v>1.1200000000000001</v>
      </c>
      <c r="I225" s="723"/>
      <c r="J225" s="724"/>
    </row>
    <row r="226" spans="1:10" ht="34.5" customHeight="1">
      <c r="A226" s="228" t="s">
        <v>14076</v>
      </c>
      <c r="B226" s="274">
        <v>430</v>
      </c>
      <c r="C226" s="262" t="str">
        <f>IFERROR(VLOOKUP(B226,'REFSINAPI 05'!$A$7:$F$12064,2,0),"-")</f>
        <v>PARAFUSO M16 EM ACO GALVANIZADO, COMPRIMENTO = 125 MM, DIAMETRO = 16 MM, ROSCA MAQUINA, CABECA QUADRADA</v>
      </c>
      <c r="D226" s="263" t="str">
        <f>IFERROR(VLOOKUP(B226,'REFSINAPI 05'!$A$7:$F$12064,3,0),"-")</f>
        <v xml:space="preserve">UN    </v>
      </c>
      <c r="E226" s="278">
        <v>1</v>
      </c>
      <c r="F226" s="720" t="str">
        <f>IFERROR(VLOOKUP(B226,'REFSINAPI 05'!$A$7:$F$12064,5,0),"-")</f>
        <v>6,85</v>
      </c>
      <c r="G226" s="721"/>
      <c r="H226" s="722">
        <f>E226*F226</f>
        <v>6.85</v>
      </c>
      <c r="I226" s="723"/>
      <c r="J226" s="724"/>
    </row>
    <row r="227" spans="1:10">
      <c r="A227" s="230"/>
      <c r="B227" s="231"/>
      <c r="C227" s="232"/>
      <c r="D227" s="233"/>
      <c r="E227" s="234"/>
      <c r="F227" s="257"/>
      <c r="G227" s="255"/>
      <c r="H227" s="254"/>
      <c r="I227" s="235"/>
      <c r="J227" s="255"/>
    </row>
    <row r="228" spans="1:10">
      <c r="A228" s="725" t="s">
        <v>8321</v>
      </c>
      <c r="B228" s="726"/>
      <c r="C228" s="727"/>
      <c r="D228" s="727"/>
      <c r="E228" s="727"/>
      <c r="F228" s="727"/>
      <c r="G228" s="728"/>
      <c r="H228" s="729">
        <f>SUM(H224:J226)</f>
        <v>9.43</v>
      </c>
      <c r="I228" s="729"/>
      <c r="J228" s="729"/>
    </row>
    <row r="229" spans="1:10">
      <c r="A229" s="227" t="s">
        <v>8322</v>
      </c>
      <c r="B229" s="256"/>
      <c r="C229" s="782" t="s">
        <v>14110</v>
      </c>
      <c r="D229" s="783"/>
      <c r="E229" s="783"/>
      <c r="F229" s="783"/>
      <c r="G229" s="783"/>
      <c r="H229" s="783"/>
      <c r="I229" s="783"/>
      <c r="J229" s="783"/>
    </row>
    <row r="230" spans="1:10" ht="84.75" customHeight="1">
      <c r="A230" s="766"/>
      <c r="B230" s="767"/>
      <c r="C230" s="767"/>
      <c r="D230" s="767"/>
      <c r="E230" s="767"/>
      <c r="F230" s="767"/>
      <c r="G230" s="767"/>
      <c r="H230" s="767"/>
      <c r="I230" s="767"/>
      <c r="J230" s="768"/>
    </row>
    <row r="231" spans="1:10">
      <c r="A231" s="769"/>
      <c r="B231" s="770"/>
      <c r="C231" s="770"/>
      <c r="D231" s="770"/>
      <c r="E231" s="770"/>
      <c r="F231" s="770"/>
      <c r="G231" s="770"/>
      <c r="H231" s="770"/>
      <c r="I231" s="770"/>
      <c r="J231" s="771"/>
    </row>
    <row r="232" spans="1:10" ht="29.25" customHeight="1">
      <c r="A232" s="732" t="s">
        <v>14095</v>
      </c>
      <c r="B232" s="733"/>
      <c r="C232" s="725" t="s">
        <v>14111</v>
      </c>
      <c r="D232" s="726"/>
      <c r="E232" s="726"/>
      <c r="F232" s="726"/>
      <c r="G232" s="772"/>
      <c r="H232" s="266" t="s">
        <v>13855</v>
      </c>
      <c r="I232" s="267">
        <f>SUM(H239:J242)</f>
        <v>14.12</v>
      </c>
      <c r="J232" s="225" t="s">
        <v>14142</v>
      </c>
    </row>
    <row r="233" spans="1:10">
      <c r="A233" s="773" t="s">
        <v>14111</v>
      </c>
      <c r="B233" s="822"/>
      <c r="C233" s="822"/>
      <c r="D233" s="822"/>
      <c r="E233" s="822"/>
      <c r="F233" s="823"/>
      <c r="G233" s="746" t="str">
        <f t="shared" ref="G233" si="39">CONCATENATE("CONFORME ACÓRDAO Nº"," ",I236," ","- ATA37/2013")</f>
        <v>CONFORME ACÓRDAO Nº 2622/2026 - ATA37/2013</v>
      </c>
      <c r="H233" s="746"/>
      <c r="I233" s="746"/>
      <c r="J233" s="746"/>
    </row>
    <row r="234" spans="1:10">
      <c r="A234" s="824"/>
      <c r="B234" s="825"/>
      <c r="C234" s="825"/>
      <c r="D234" s="825"/>
      <c r="E234" s="825"/>
      <c r="F234" s="826"/>
      <c r="G234" s="746"/>
      <c r="H234" s="746"/>
      <c r="I234" s="746"/>
      <c r="J234" s="746"/>
    </row>
    <row r="235" spans="1:10">
      <c r="A235" s="824"/>
      <c r="B235" s="825"/>
      <c r="C235" s="825"/>
      <c r="D235" s="825"/>
      <c r="E235" s="825"/>
      <c r="F235" s="826"/>
      <c r="G235" s="747" t="str">
        <f t="shared" ref="G235" si="40">CONCATENATE("CUSTOS: ",$F$5," ",$H$5)</f>
        <v>CUSTOS: SINAPI 44317</v>
      </c>
      <c r="H235" s="748"/>
      <c r="I235" s="748"/>
      <c r="J235" s="749"/>
    </row>
    <row r="236" spans="1:10">
      <c r="A236" s="827"/>
      <c r="B236" s="828"/>
      <c r="C236" s="828"/>
      <c r="D236" s="828"/>
      <c r="E236" s="828"/>
      <c r="F236" s="829"/>
      <c r="G236" s="750" t="s">
        <v>8317</v>
      </c>
      <c r="H236" s="751"/>
      <c r="I236" s="750" t="s">
        <v>14094</v>
      </c>
      <c r="J236" s="750"/>
    </row>
    <row r="237" spans="1:10">
      <c r="A237" s="752" t="s">
        <v>8317</v>
      </c>
      <c r="B237" s="753"/>
      <c r="C237" s="756" t="s">
        <v>15</v>
      </c>
      <c r="D237" s="756" t="s">
        <v>16</v>
      </c>
      <c r="E237" s="758" t="s">
        <v>8319</v>
      </c>
      <c r="F237" s="759" t="s">
        <v>148</v>
      </c>
      <c r="G237" s="760"/>
      <c r="H237" s="761"/>
      <c r="I237" s="761"/>
      <c r="J237" s="762"/>
    </row>
    <row r="238" spans="1:10">
      <c r="A238" s="754"/>
      <c r="B238" s="755"/>
      <c r="C238" s="757"/>
      <c r="D238" s="757"/>
      <c r="E238" s="757"/>
      <c r="F238" s="759" t="s">
        <v>8320</v>
      </c>
      <c r="G238" s="760"/>
      <c r="H238" s="763" t="s">
        <v>116</v>
      </c>
      <c r="I238" s="764"/>
      <c r="J238" s="765"/>
    </row>
    <row r="239" spans="1:10" ht="28.5" customHeight="1">
      <c r="A239" s="253" t="s">
        <v>14076</v>
      </c>
      <c r="B239" s="253">
        <v>88264</v>
      </c>
      <c r="C239" s="262" t="str">
        <f>IFERROR(VLOOKUP(B239,'REFSINAPI 05'!$A$7:$F$12064,2,0),"-")</f>
        <v>ELETRICISTA COM ENCARGOS COMPLEMENTARES</v>
      </c>
      <c r="D239" s="263" t="str">
        <f>IFERROR(VLOOKUP(B239,'REFSINAPI 05'!$A$7:$F$12064,3,0),"-")</f>
        <v>H</v>
      </c>
      <c r="E239" s="264">
        <v>0.08</v>
      </c>
      <c r="F239" s="720" t="str">
        <f>IFERROR(VLOOKUP(B239,'REFSINAPI 05'!$A$7:$F$12064,5,0),"-")</f>
        <v>18,30</v>
      </c>
      <c r="G239" s="721"/>
      <c r="H239" s="722">
        <f t="shared" ref="H239:H240" si="41">TRUNC(E239*F239,2)</f>
        <v>1.46</v>
      </c>
      <c r="I239" s="723"/>
      <c r="J239" s="724"/>
    </row>
    <row r="240" spans="1:10">
      <c r="A240" s="253" t="s">
        <v>14076</v>
      </c>
      <c r="B240" s="253">
        <v>88316</v>
      </c>
      <c r="C240" s="262" t="str">
        <f>IFERROR(VLOOKUP(B240,'REFSINAPI 05'!$A$7:$F$12064,2,0),"-")</f>
        <v>SERVENTE COM ENCARGOS COMPLEMENTARES</v>
      </c>
      <c r="D240" s="263" t="str">
        <f>IFERROR(VLOOKUP(B240,'REFSINAPI 05'!$A$7:$F$12064,3,0),"-")</f>
        <v>H</v>
      </c>
      <c r="E240" s="264">
        <v>0.08</v>
      </c>
      <c r="F240" s="720" t="str">
        <f>IFERROR(VLOOKUP(B240,'REFSINAPI 05'!$A$7:$F$12064,5,0),"-")</f>
        <v>14,02</v>
      </c>
      <c r="G240" s="721"/>
      <c r="H240" s="722">
        <f t="shared" si="41"/>
        <v>1.1200000000000001</v>
      </c>
      <c r="I240" s="723"/>
      <c r="J240" s="724"/>
    </row>
    <row r="241" spans="1:10" ht="33" customHeight="1">
      <c r="A241" s="228" t="s">
        <v>14076</v>
      </c>
      <c r="B241" s="274">
        <v>439</v>
      </c>
      <c r="C241" s="262" t="str">
        <f>IFERROR(VLOOKUP(B241,'REFSINAPI 05'!$A$7:$F$12064,2,0),"-")</f>
        <v>PARAFUSO M16 EM ACO GALVANIZADO, COMPRIMENTO = 300 MM, DIAMETRO = 16 MM, ROSCA MAQUINA, CABECA QUADRADA</v>
      </c>
      <c r="D241" s="263" t="str">
        <f>IFERROR(VLOOKUP(B241,'REFSINAPI 05'!$A$7:$F$12064,3,0),"-")</f>
        <v xml:space="preserve">UN    </v>
      </c>
      <c r="E241" s="278">
        <v>1</v>
      </c>
      <c r="F241" s="720" t="str">
        <f>IFERROR(VLOOKUP(B241,'REFSINAPI 05'!$A$7:$F$12064,5,0),"-")</f>
        <v>11,54</v>
      </c>
      <c r="G241" s="721"/>
      <c r="H241" s="722">
        <f>E241*F241</f>
        <v>11.54</v>
      </c>
      <c r="I241" s="723"/>
      <c r="J241" s="724"/>
    </row>
    <row r="242" spans="1:10">
      <c r="A242" s="230"/>
      <c r="B242" s="231"/>
      <c r="C242" s="232"/>
      <c r="D242" s="233"/>
      <c r="E242" s="234"/>
      <c r="F242" s="257"/>
      <c r="G242" s="255"/>
      <c r="H242" s="254"/>
      <c r="I242" s="235"/>
      <c r="J242" s="255"/>
    </row>
    <row r="243" spans="1:10">
      <c r="A243" s="725" t="s">
        <v>8321</v>
      </c>
      <c r="B243" s="726">
        <v>-131130.92508540701</v>
      </c>
      <c r="C243" s="727"/>
      <c r="D243" s="727"/>
      <c r="E243" s="727"/>
      <c r="F243" s="727"/>
      <c r="G243" s="728"/>
      <c r="H243" s="729">
        <f>SUM(H239:J241)</f>
        <v>14.12</v>
      </c>
      <c r="I243" s="729"/>
      <c r="J243" s="729"/>
    </row>
    <row r="244" spans="1:10">
      <c r="A244" s="227" t="s">
        <v>8322</v>
      </c>
      <c r="B244" s="256"/>
      <c r="C244" s="782" t="s">
        <v>14110</v>
      </c>
      <c r="D244" s="783"/>
      <c r="E244" s="783"/>
      <c r="F244" s="783"/>
      <c r="G244" s="783"/>
      <c r="H244" s="783"/>
      <c r="I244" s="783"/>
      <c r="J244" s="783"/>
    </row>
    <row r="245" spans="1:10" ht="93" customHeight="1">
      <c r="A245" s="766"/>
      <c r="B245" s="767">
        <v>-149531.44485114701</v>
      </c>
      <c r="C245" s="767"/>
      <c r="D245" s="767"/>
      <c r="E245" s="767"/>
      <c r="F245" s="767"/>
      <c r="G245" s="767"/>
      <c r="H245" s="767"/>
      <c r="I245" s="767"/>
      <c r="J245" s="768"/>
    </row>
    <row r="246" spans="1:10">
      <c r="A246" s="769"/>
      <c r="B246" s="770">
        <v>-158731.704734017</v>
      </c>
      <c r="C246" s="770"/>
      <c r="D246" s="770"/>
      <c r="E246" s="770"/>
      <c r="F246" s="770"/>
      <c r="G246" s="770"/>
      <c r="H246" s="770"/>
      <c r="I246" s="770"/>
      <c r="J246" s="771"/>
    </row>
    <row r="247" spans="1:10">
      <c r="A247" s="732" t="s">
        <v>14097</v>
      </c>
      <c r="B247" s="733">
        <v>-167931.96461688599</v>
      </c>
      <c r="C247" s="725" t="s">
        <v>14112</v>
      </c>
      <c r="D247" s="726"/>
      <c r="E247" s="726"/>
      <c r="F247" s="726"/>
      <c r="G247" s="772"/>
      <c r="H247" s="266" t="s">
        <v>13855</v>
      </c>
      <c r="I247" s="267">
        <f>SUM(H254:J257)</f>
        <v>22.89</v>
      </c>
      <c r="J247" s="225" t="s">
        <v>14142</v>
      </c>
    </row>
    <row r="248" spans="1:10">
      <c r="A248" s="737" t="s">
        <v>14112</v>
      </c>
      <c r="B248" s="738">
        <v>-177132.224499756</v>
      </c>
      <c r="C248" s="738"/>
      <c r="D248" s="738"/>
      <c r="E248" s="738"/>
      <c r="F248" s="739"/>
      <c r="G248" s="746" t="str">
        <f t="shared" ref="G248" si="42">CONCATENATE("CONFORME ACÓRDAO Nº"," ",I251," ","- ATA37/2013")</f>
        <v>CONFORME ACÓRDAO Nº 2622/2027 - ATA37/2013</v>
      </c>
      <c r="H248" s="746"/>
      <c r="I248" s="746"/>
      <c r="J248" s="746"/>
    </row>
    <row r="249" spans="1:10">
      <c r="A249" s="740"/>
      <c r="B249" s="741">
        <v>-186332.48438262599</v>
      </c>
      <c r="C249" s="741"/>
      <c r="D249" s="741"/>
      <c r="E249" s="741"/>
      <c r="F249" s="742"/>
      <c r="G249" s="746"/>
      <c r="H249" s="746"/>
      <c r="I249" s="746"/>
      <c r="J249" s="746"/>
    </row>
    <row r="250" spans="1:10">
      <c r="A250" s="740"/>
      <c r="B250" s="741">
        <v>-195532.74426549501</v>
      </c>
      <c r="C250" s="741"/>
      <c r="D250" s="741"/>
      <c r="E250" s="741"/>
      <c r="F250" s="742"/>
      <c r="G250" s="747" t="str">
        <f t="shared" ref="G250" si="43">CONCATENATE("CUSTOS: ",$F$5," ",$H$5)</f>
        <v>CUSTOS: SINAPI 44317</v>
      </c>
      <c r="H250" s="748"/>
      <c r="I250" s="748"/>
      <c r="J250" s="749"/>
    </row>
    <row r="251" spans="1:10">
      <c r="A251" s="743"/>
      <c r="B251" s="744">
        <v>-204733.004148365</v>
      </c>
      <c r="C251" s="744"/>
      <c r="D251" s="744"/>
      <c r="E251" s="744"/>
      <c r="F251" s="745"/>
      <c r="G251" s="750" t="s">
        <v>8317</v>
      </c>
      <c r="H251" s="751"/>
      <c r="I251" s="750" t="s">
        <v>14096</v>
      </c>
      <c r="J251" s="750"/>
    </row>
    <row r="252" spans="1:10">
      <c r="A252" s="752" t="s">
        <v>8317</v>
      </c>
      <c r="B252" s="753">
        <v>-213933.26403123501</v>
      </c>
      <c r="C252" s="756" t="s">
        <v>15</v>
      </c>
      <c r="D252" s="756" t="s">
        <v>16</v>
      </c>
      <c r="E252" s="758" t="s">
        <v>8319</v>
      </c>
      <c r="F252" s="759" t="s">
        <v>148</v>
      </c>
      <c r="G252" s="760"/>
      <c r="H252" s="761"/>
      <c r="I252" s="761"/>
      <c r="J252" s="762"/>
    </row>
    <row r="253" spans="1:10">
      <c r="A253" s="754"/>
      <c r="B253" s="755">
        <v>-223133.52391410401</v>
      </c>
      <c r="C253" s="757"/>
      <c r="D253" s="757"/>
      <c r="E253" s="757"/>
      <c r="F253" s="759" t="s">
        <v>8320</v>
      </c>
      <c r="G253" s="760"/>
      <c r="H253" s="763" t="s">
        <v>116</v>
      </c>
      <c r="I253" s="764"/>
      <c r="J253" s="765"/>
    </row>
    <row r="254" spans="1:10" ht="28.5" customHeight="1">
      <c r="A254" s="253" t="s">
        <v>14076</v>
      </c>
      <c r="B254" s="253">
        <v>88264</v>
      </c>
      <c r="C254" s="262" t="str">
        <f>IFERROR(VLOOKUP(B254,'REFSINAPI 05'!$A$7:$F$12064,2,0),"-")</f>
        <v>ELETRICISTA COM ENCARGOS COMPLEMENTARES</v>
      </c>
      <c r="D254" s="263" t="str">
        <f>IFERROR(VLOOKUP(B254,'REFSINAPI 05'!$A$7:$F$12064,3,0),"-")</f>
        <v>H</v>
      </c>
      <c r="E254" s="264">
        <v>0.15</v>
      </c>
      <c r="F254" s="720" t="str">
        <f>IFERROR(VLOOKUP(B254,'REFSINAPI 05'!$A$7:$F$12064,5,0),"-")</f>
        <v>18,30</v>
      </c>
      <c r="G254" s="721"/>
      <c r="H254" s="722">
        <f t="shared" ref="H254" si="44">TRUNC(E254*F254,2)</f>
        <v>2.74</v>
      </c>
      <c r="I254" s="723"/>
      <c r="J254" s="724"/>
    </row>
    <row r="255" spans="1:10">
      <c r="A255" s="253" t="s">
        <v>14076</v>
      </c>
      <c r="B255" s="253">
        <v>88316</v>
      </c>
      <c r="C255" s="262" t="str">
        <f>IFERROR(VLOOKUP(B255,'REFSINAPI 05'!$A$7:$F$12064,2,0),"-")</f>
        <v>SERVENTE COM ENCARGOS COMPLEMENTARES</v>
      </c>
      <c r="D255" s="263" t="str">
        <f>IFERROR(VLOOKUP(B255,'REFSINAPI 05'!$A$7:$F$12064,3,0),"-")</f>
        <v>H</v>
      </c>
      <c r="E255" s="264">
        <v>0.15</v>
      </c>
      <c r="F255" s="720" t="str">
        <f>IFERROR(VLOOKUP(B255,'REFSINAPI 05'!$A$7:$F$12064,5,0),"-")</f>
        <v>14,02</v>
      </c>
      <c r="G255" s="721"/>
      <c r="H255" s="722">
        <f t="shared" ref="H255:H256" si="45">TRUNC(E255*F255,2)</f>
        <v>2.1</v>
      </c>
      <c r="I255" s="723"/>
      <c r="J255" s="724"/>
    </row>
    <row r="256" spans="1:10">
      <c r="A256" s="228" t="s">
        <v>14076</v>
      </c>
      <c r="B256" s="274" t="s">
        <v>14114</v>
      </c>
      <c r="C256" s="229" t="str">
        <f>'MAPA DE COTAÇÃO '!A23</f>
        <v>MÃO FRANCESA 3/16X32X619MM</v>
      </c>
      <c r="D256" s="275" t="s">
        <v>16</v>
      </c>
      <c r="E256" s="278">
        <v>1</v>
      </c>
      <c r="F256" s="720">
        <f>'MAPA DE COTAÇÃO '!F24</f>
        <v>18.05</v>
      </c>
      <c r="G256" s="812"/>
      <c r="H256" s="722">
        <f t="shared" si="45"/>
        <v>18.05</v>
      </c>
      <c r="I256" s="723"/>
      <c r="J256" s="724"/>
    </row>
    <row r="257" spans="1:10">
      <c r="A257" s="230"/>
      <c r="B257" s="231"/>
      <c r="C257" s="232"/>
      <c r="D257" s="233"/>
      <c r="E257" s="234"/>
      <c r="F257" s="257"/>
      <c r="G257" s="255"/>
      <c r="H257" s="254"/>
      <c r="I257" s="235"/>
      <c r="J257" s="255"/>
    </row>
    <row r="258" spans="1:10">
      <c r="A258" s="725" t="s">
        <v>8321</v>
      </c>
      <c r="B258" s="726"/>
      <c r="C258" s="727"/>
      <c r="D258" s="727"/>
      <c r="E258" s="727"/>
      <c r="F258" s="727"/>
      <c r="G258" s="728"/>
      <c r="H258" s="729">
        <f>SUM(H254:J256)</f>
        <v>22.89</v>
      </c>
      <c r="I258" s="729"/>
      <c r="J258" s="729"/>
    </row>
    <row r="259" spans="1:10">
      <c r="A259" s="227" t="s">
        <v>8322</v>
      </c>
      <c r="B259" s="256"/>
      <c r="C259" s="782" t="s">
        <v>14117</v>
      </c>
      <c r="D259" s="783"/>
      <c r="E259" s="783"/>
      <c r="F259" s="783"/>
      <c r="G259" s="783"/>
      <c r="H259" s="783"/>
      <c r="I259" s="783"/>
      <c r="J259" s="783"/>
    </row>
    <row r="260" spans="1:10" ht="90" customHeight="1">
      <c r="A260" s="766"/>
      <c r="B260" s="767"/>
      <c r="C260" s="767"/>
      <c r="D260" s="767"/>
      <c r="E260" s="767"/>
      <c r="F260" s="767"/>
      <c r="G260" s="767"/>
      <c r="H260" s="767"/>
      <c r="I260" s="767"/>
      <c r="J260" s="768"/>
    </row>
    <row r="261" spans="1:10">
      <c r="A261" s="769"/>
      <c r="B261" s="770"/>
      <c r="C261" s="770"/>
      <c r="D261" s="770"/>
      <c r="E261" s="770"/>
      <c r="F261" s="770"/>
      <c r="G261" s="770"/>
      <c r="H261" s="770"/>
      <c r="I261" s="770"/>
      <c r="J261" s="771"/>
    </row>
    <row r="262" spans="1:10">
      <c r="A262" s="732" t="s">
        <v>14098</v>
      </c>
      <c r="B262" s="733">
        <v>-259934.56344558601</v>
      </c>
      <c r="C262" s="725" t="s">
        <v>14115</v>
      </c>
      <c r="D262" s="726"/>
      <c r="E262" s="726"/>
      <c r="F262" s="726"/>
      <c r="G262" s="772"/>
      <c r="H262" s="266" t="s">
        <v>13855</v>
      </c>
      <c r="I262" s="267">
        <f t="shared" ref="I262" si="46">SUM(H269:J272)</f>
        <v>714.18000000000006</v>
      </c>
      <c r="J262" s="225" t="s">
        <v>14142</v>
      </c>
    </row>
    <row r="263" spans="1:10">
      <c r="A263" s="737" t="s">
        <v>14115</v>
      </c>
      <c r="B263" s="738">
        <v>-269134.82332845603</v>
      </c>
      <c r="C263" s="738"/>
      <c r="D263" s="738"/>
      <c r="E263" s="738"/>
      <c r="F263" s="739"/>
      <c r="G263" s="746" t="str">
        <f t="shared" ref="G263" si="47">CONCATENATE("CONFORME ACÓRDAO Nº"," ",I266," ","- ATA37/2013")</f>
        <v>CONFORME ACÓRDAO Nº 2622/2028 - ATA37/2013</v>
      </c>
      <c r="H263" s="746"/>
      <c r="I263" s="746"/>
      <c r="J263" s="746"/>
    </row>
    <row r="264" spans="1:10">
      <c r="A264" s="740"/>
      <c r="B264" s="741">
        <v>-278335.08321132598</v>
      </c>
      <c r="C264" s="741"/>
      <c r="D264" s="741"/>
      <c r="E264" s="741"/>
      <c r="F264" s="742"/>
      <c r="G264" s="746"/>
      <c r="H264" s="746"/>
      <c r="I264" s="746"/>
      <c r="J264" s="746"/>
    </row>
    <row r="265" spans="1:10">
      <c r="A265" s="740"/>
      <c r="B265" s="741">
        <v>-287535.343094196</v>
      </c>
      <c r="C265" s="741"/>
      <c r="D265" s="741"/>
      <c r="E265" s="741"/>
      <c r="F265" s="742"/>
      <c r="G265" s="747" t="str">
        <f t="shared" ref="G265:G326" si="48">CONCATENATE("CUSTOS: ",$F$5," ",$H$5)</f>
        <v>CUSTOS: SINAPI 44317</v>
      </c>
      <c r="H265" s="748"/>
      <c r="I265" s="748"/>
      <c r="J265" s="749"/>
    </row>
    <row r="266" spans="1:10">
      <c r="A266" s="743"/>
      <c r="B266" s="744">
        <v>-296735.60297706601</v>
      </c>
      <c r="C266" s="744"/>
      <c r="D266" s="744"/>
      <c r="E266" s="744"/>
      <c r="F266" s="745"/>
      <c r="G266" s="750" t="s">
        <v>8317</v>
      </c>
      <c r="H266" s="751"/>
      <c r="I266" s="750" t="s">
        <v>14099</v>
      </c>
      <c r="J266" s="750"/>
    </row>
    <row r="267" spans="1:10">
      <c r="A267" s="752" t="s">
        <v>8317</v>
      </c>
      <c r="B267" s="753">
        <v>-305935.86285993602</v>
      </c>
      <c r="C267" s="756" t="s">
        <v>15</v>
      </c>
      <c r="D267" s="756" t="s">
        <v>16</v>
      </c>
      <c r="E267" s="758" t="s">
        <v>8319</v>
      </c>
      <c r="F267" s="759" t="s">
        <v>148</v>
      </c>
      <c r="G267" s="760"/>
      <c r="H267" s="761"/>
      <c r="I267" s="761"/>
      <c r="J267" s="762"/>
    </row>
    <row r="268" spans="1:10">
      <c r="A268" s="754"/>
      <c r="B268" s="755">
        <v>-315136.12274280598</v>
      </c>
      <c r="C268" s="757"/>
      <c r="D268" s="757"/>
      <c r="E268" s="757"/>
      <c r="F268" s="759" t="s">
        <v>8320</v>
      </c>
      <c r="G268" s="760"/>
      <c r="H268" s="763" t="s">
        <v>116</v>
      </c>
      <c r="I268" s="764"/>
      <c r="J268" s="765"/>
    </row>
    <row r="269" spans="1:10">
      <c r="A269" s="253" t="s">
        <v>14076</v>
      </c>
      <c r="B269" s="253">
        <v>88264</v>
      </c>
      <c r="C269" s="262" t="str">
        <f>IFERROR(VLOOKUP(B269,'REFSINAPI 05'!$A$7:$F$12064,2,0),"-")</f>
        <v>ELETRICISTA COM ENCARGOS COMPLEMENTARES</v>
      </c>
      <c r="D269" s="263" t="str">
        <f>IFERROR(VLOOKUP(B269,'REFSINAPI 05'!$A$7:$F$12064,3,0),"-")</f>
        <v>H</v>
      </c>
      <c r="E269" s="264">
        <v>0.5</v>
      </c>
      <c r="F269" s="720" t="str">
        <f>IFERROR(VLOOKUP(B269,'REFSINAPI 05'!$A$7:$F$12064,5,0),"-")</f>
        <v>18,30</v>
      </c>
      <c r="G269" s="721"/>
      <c r="H269" s="722">
        <f t="shared" ref="H269:H270" si="49">TRUNC(E269*F269,2)</f>
        <v>9.15</v>
      </c>
      <c r="I269" s="723"/>
      <c r="J269" s="724"/>
    </row>
    <row r="270" spans="1:10">
      <c r="A270" s="253" t="s">
        <v>14076</v>
      </c>
      <c r="B270" s="253">
        <v>88316</v>
      </c>
      <c r="C270" s="262" t="str">
        <f>IFERROR(VLOOKUP(B270,'REFSINAPI 05'!$A$7:$F$12064,2,0),"-")</f>
        <v>SERVENTE COM ENCARGOS COMPLEMENTARES</v>
      </c>
      <c r="D270" s="263" t="str">
        <f>IFERROR(VLOOKUP(B270,'REFSINAPI 05'!$A$7:$F$12064,3,0),"-")</f>
        <v>H</v>
      </c>
      <c r="E270" s="264">
        <v>0.3</v>
      </c>
      <c r="F270" s="720" t="str">
        <f>IFERROR(VLOOKUP(B270,'REFSINAPI 05'!$A$7:$F$12064,5,0),"-")</f>
        <v>14,02</v>
      </c>
      <c r="G270" s="721"/>
      <c r="H270" s="722">
        <f t="shared" si="49"/>
        <v>4.2</v>
      </c>
      <c r="I270" s="723"/>
      <c r="J270" s="724"/>
    </row>
    <row r="271" spans="1:10">
      <c r="A271" s="228" t="s">
        <v>14076</v>
      </c>
      <c r="B271" s="274" t="s">
        <v>14113</v>
      </c>
      <c r="C271" s="229" t="str">
        <f>'MAPA DE COTAÇÃO '!A10</f>
        <v>REFLETOR COMPLETO LED POTENCIA DE 300W</v>
      </c>
      <c r="D271" s="275" t="s">
        <v>16</v>
      </c>
      <c r="E271" s="278">
        <v>1</v>
      </c>
      <c r="F271" s="832">
        <f>'MAPA DE COTAÇÃO '!F11</f>
        <v>700.83</v>
      </c>
      <c r="G271" s="833"/>
      <c r="H271" s="722">
        <f t="shared" ref="H271" si="50">E271*F271</f>
        <v>700.83</v>
      </c>
      <c r="I271" s="723"/>
      <c r="J271" s="724"/>
    </row>
    <row r="272" spans="1:10">
      <c r="A272" s="230"/>
      <c r="B272" s="231"/>
      <c r="C272" s="232"/>
      <c r="D272" s="233"/>
      <c r="E272" s="234"/>
      <c r="F272" s="257"/>
      <c r="G272" s="255"/>
      <c r="H272" s="254"/>
      <c r="I272" s="235"/>
      <c r="J272" s="255"/>
    </row>
    <row r="273" spans="1:10">
      <c r="A273" s="725" t="s">
        <v>8321</v>
      </c>
      <c r="B273" s="726"/>
      <c r="C273" s="727"/>
      <c r="D273" s="727"/>
      <c r="E273" s="727"/>
      <c r="F273" s="727"/>
      <c r="G273" s="728"/>
      <c r="H273" s="729">
        <f t="shared" ref="H273" si="51">SUM(H269:J271)</f>
        <v>714.18000000000006</v>
      </c>
      <c r="I273" s="729"/>
      <c r="J273" s="729"/>
    </row>
    <row r="274" spans="1:10">
      <c r="A274" s="227" t="s">
        <v>8322</v>
      </c>
      <c r="B274" s="256"/>
      <c r="C274" s="782" t="s">
        <v>14116</v>
      </c>
      <c r="D274" s="783"/>
      <c r="E274" s="783"/>
      <c r="F274" s="783"/>
      <c r="G274" s="783"/>
      <c r="H274" s="783"/>
      <c r="I274" s="783"/>
      <c r="J274" s="783"/>
    </row>
    <row r="275" spans="1:10" ht="94.5" customHeight="1">
      <c r="A275" s="766"/>
      <c r="B275" s="767"/>
      <c r="C275" s="767"/>
      <c r="D275" s="767"/>
      <c r="E275" s="767"/>
      <c r="F275" s="767"/>
      <c r="G275" s="767"/>
      <c r="H275" s="767"/>
      <c r="I275" s="767"/>
      <c r="J275" s="768"/>
    </row>
    <row r="276" spans="1:10">
      <c r="A276" s="769"/>
      <c r="B276" s="770"/>
      <c r="C276" s="770"/>
      <c r="D276" s="770"/>
      <c r="E276" s="770"/>
      <c r="F276" s="770"/>
      <c r="G276" s="770"/>
      <c r="H276" s="770"/>
      <c r="I276" s="770"/>
      <c r="J276" s="771"/>
    </row>
    <row r="277" spans="1:10">
      <c r="A277" s="732" t="s">
        <v>14100</v>
      </c>
      <c r="B277" s="733">
        <v>-351937.16227428598</v>
      </c>
      <c r="C277" s="725" t="s">
        <v>14118</v>
      </c>
      <c r="D277" s="726"/>
      <c r="E277" s="726"/>
      <c r="F277" s="726"/>
      <c r="G277" s="772"/>
      <c r="H277" s="266" t="s">
        <v>13855</v>
      </c>
      <c r="I277" s="267">
        <f t="shared" ref="I277" si="52">SUM(H284:J287)</f>
        <v>174.6</v>
      </c>
      <c r="J277" s="225" t="s">
        <v>14142</v>
      </c>
    </row>
    <row r="278" spans="1:10">
      <c r="A278" s="737" t="s">
        <v>14118</v>
      </c>
      <c r="B278" s="738">
        <v>-361137.42215715599</v>
      </c>
      <c r="C278" s="738"/>
      <c r="D278" s="738"/>
      <c r="E278" s="738"/>
      <c r="F278" s="739"/>
      <c r="G278" s="746" t="str">
        <f t="shared" ref="G278" si="53">CONCATENATE("CONFORME ACÓRDAO Nº"," ",I281," ","- ATA37/2013")</f>
        <v>CONFORME ACÓRDAO Nº 2622/2029 - ATA37/2013</v>
      </c>
      <c r="H278" s="746"/>
      <c r="I278" s="746"/>
      <c r="J278" s="746"/>
    </row>
    <row r="279" spans="1:10">
      <c r="A279" s="740"/>
      <c r="B279" s="741">
        <v>-370337.682040026</v>
      </c>
      <c r="C279" s="741"/>
      <c r="D279" s="741"/>
      <c r="E279" s="741"/>
      <c r="F279" s="742"/>
      <c r="G279" s="746"/>
      <c r="H279" s="746"/>
      <c r="I279" s="746"/>
      <c r="J279" s="746"/>
    </row>
    <row r="280" spans="1:10">
      <c r="A280" s="740"/>
      <c r="B280" s="741">
        <v>-379537.94192289602</v>
      </c>
      <c r="C280" s="741"/>
      <c r="D280" s="741"/>
      <c r="E280" s="741"/>
      <c r="F280" s="742"/>
      <c r="G280" s="747" t="str">
        <f t="shared" si="48"/>
        <v>CUSTOS: SINAPI 44317</v>
      </c>
      <c r="H280" s="748"/>
      <c r="I280" s="748"/>
      <c r="J280" s="749"/>
    </row>
    <row r="281" spans="1:10">
      <c r="A281" s="743"/>
      <c r="B281" s="744">
        <v>-388738.20180576597</v>
      </c>
      <c r="C281" s="744"/>
      <c r="D281" s="744"/>
      <c r="E281" s="744"/>
      <c r="F281" s="745"/>
      <c r="G281" s="750" t="s">
        <v>8317</v>
      </c>
      <c r="H281" s="751"/>
      <c r="I281" s="750" t="s">
        <v>14101</v>
      </c>
      <c r="J281" s="750"/>
    </row>
    <row r="282" spans="1:10">
      <c r="A282" s="752" t="s">
        <v>8317</v>
      </c>
      <c r="B282" s="753">
        <v>-397938.46168863599</v>
      </c>
      <c r="C282" s="756" t="s">
        <v>15</v>
      </c>
      <c r="D282" s="756" t="s">
        <v>16</v>
      </c>
      <c r="E282" s="758" t="s">
        <v>8319</v>
      </c>
      <c r="F282" s="759" t="s">
        <v>148</v>
      </c>
      <c r="G282" s="760"/>
      <c r="H282" s="761"/>
      <c r="I282" s="761"/>
      <c r="J282" s="762"/>
    </row>
    <row r="283" spans="1:10">
      <c r="A283" s="754"/>
      <c r="B283" s="755">
        <v>-407138.721571506</v>
      </c>
      <c r="C283" s="757"/>
      <c r="D283" s="757"/>
      <c r="E283" s="757"/>
      <c r="F283" s="759" t="s">
        <v>8320</v>
      </c>
      <c r="G283" s="760"/>
      <c r="H283" s="763" t="s">
        <v>116</v>
      </c>
      <c r="I283" s="764"/>
      <c r="J283" s="765"/>
    </row>
    <row r="284" spans="1:10">
      <c r="A284" s="253" t="s">
        <v>14076</v>
      </c>
      <c r="B284" s="253">
        <v>88264</v>
      </c>
      <c r="C284" s="262" t="str">
        <f>IFERROR(VLOOKUP(B284,'REFSINAPI 05'!$A$7:$F$12064,2,0),"-")</f>
        <v>ELETRICISTA COM ENCARGOS COMPLEMENTARES</v>
      </c>
      <c r="D284" s="263" t="str">
        <f>IFERROR(VLOOKUP(B284,'REFSINAPI 05'!$A$7:$F$12064,3,0),"-")</f>
        <v>H</v>
      </c>
      <c r="E284" s="264">
        <v>2</v>
      </c>
      <c r="F284" s="720" t="str">
        <f>IFERROR(VLOOKUP(B284,'REFSINAPI 05'!$A$7:$F$12064,5,0),"-")</f>
        <v>18,30</v>
      </c>
      <c r="G284" s="721"/>
      <c r="H284" s="722">
        <f t="shared" ref="H284:H285" si="54">TRUNC(E284*F284,2)</f>
        <v>36.6</v>
      </c>
      <c r="I284" s="723"/>
      <c r="J284" s="724"/>
    </row>
    <row r="285" spans="1:10">
      <c r="A285" s="253" t="s">
        <v>14076</v>
      </c>
      <c r="B285" s="253">
        <v>88247</v>
      </c>
      <c r="C285" s="262" t="str">
        <f>IFERROR(VLOOKUP(B285,'REFSINAPI 05'!$A$7:$F$12064,2,0),"-")</f>
        <v>AUXILIAR DE ELETRICISTA COM ENCARGOS COMPLEMENTARES</v>
      </c>
      <c r="D285" s="263" t="str">
        <f>IFERROR(VLOOKUP(B285,'REFSINAPI 05'!$A$7:$F$12064,3,0),"-")</f>
        <v>H</v>
      </c>
      <c r="E285" s="264">
        <v>1</v>
      </c>
      <c r="F285" s="720" t="str">
        <f>IFERROR(VLOOKUP(B285,'REFSINAPI 05'!$A$7:$F$12064,5,0),"-")</f>
        <v>14,00</v>
      </c>
      <c r="G285" s="721"/>
      <c r="H285" s="722">
        <f t="shared" si="54"/>
        <v>14</v>
      </c>
      <c r="I285" s="723"/>
      <c r="J285" s="724"/>
    </row>
    <row r="286" spans="1:10">
      <c r="A286" s="228" t="s">
        <v>14076</v>
      </c>
      <c r="B286" s="274" t="s">
        <v>14119</v>
      </c>
      <c r="C286" s="229" t="str">
        <f>'MAPA DE COTAÇÃO '!A36</f>
        <v>CRUZETA DE CONCRETO (90X115X2400MM)</v>
      </c>
      <c r="D286" s="275" t="s">
        <v>16</v>
      </c>
      <c r="E286" s="278">
        <v>1</v>
      </c>
      <c r="F286" s="832">
        <f>'MAPA DE COTAÇÃO '!F37</f>
        <v>124</v>
      </c>
      <c r="G286" s="833"/>
      <c r="H286" s="722">
        <f t="shared" ref="H286" si="55">E286*F286</f>
        <v>124</v>
      </c>
      <c r="I286" s="723"/>
      <c r="J286" s="724"/>
    </row>
    <row r="287" spans="1:10">
      <c r="A287" s="230"/>
      <c r="B287" s="231"/>
      <c r="C287" s="232"/>
      <c r="D287" s="233"/>
      <c r="E287" s="234"/>
      <c r="F287" s="257"/>
      <c r="G287" s="255"/>
      <c r="H287" s="254"/>
      <c r="I287" s="235"/>
      <c r="J287" s="255"/>
    </row>
    <row r="288" spans="1:10">
      <c r="A288" s="725" t="s">
        <v>8321</v>
      </c>
      <c r="B288" s="726"/>
      <c r="C288" s="727"/>
      <c r="D288" s="727"/>
      <c r="E288" s="727"/>
      <c r="F288" s="727"/>
      <c r="G288" s="728"/>
      <c r="H288" s="729">
        <f t="shared" ref="H288" si="56">SUM(H284:J286)</f>
        <v>174.6</v>
      </c>
      <c r="I288" s="729"/>
      <c r="J288" s="729"/>
    </row>
    <row r="289" spans="1:10">
      <c r="A289" s="227" t="s">
        <v>8322</v>
      </c>
      <c r="B289" s="256"/>
      <c r="C289" s="782" t="s">
        <v>21184</v>
      </c>
      <c r="D289" s="783"/>
      <c r="E289" s="783"/>
      <c r="F289" s="783"/>
      <c r="G289" s="783"/>
      <c r="H289" s="783"/>
      <c r="I289" s="783"/>
      <c r="J289" s="783"/>
    </row>
    <row r="290" spans="1:10" ht="165" customHeight="1">
      <c r="A290" s="766"/>
      <c r="B290" s="767"/>
      <c r="C290" s="767"/>
      <c r="D290" s="767"/>
      <c r="E290" s="767"/>
      <c r="F290" s="767"/>
      <c r="G290" s="767"/>
      <c r="H290" s="767"/>
      <c r="I290" s="767"/>
      <c r="J290" s="768"/>
    </row>
    <row r="291" spans="1:10">
      <c r="A291" s="769"/>
      <c r="B291" s="770"/>
      <c r="C291" s="770"/>
      <c r="D291" s="770"/>
      <c r="E291" s="770"/>
      <c r="F291" s="770"/>
      <c r="G291" s="770"/>
      <c r="H291" s="770"/>
      <c r="I291" s="770"/>
      <c r="J291" s="771"/>
    </row>
    <row r="292" spans="1:10">
      <c r="A292" s="732" t="s">
        <v>14102</v>
      </c>
      <c r="B292" s="733">
        <v>-443939.761102986</v>
      </c>
      <c r="C292" s="725" t="s">
        <v>14120</v>
      </c>
      <c r="D292" s="726"/>
      <c r="E292" s="726"/>
      <c r="F292" s="726"/>
      <c r="G292" s="772"/>
      <c r="H292" s="266" t="s">
        <v>13855</v>
      </c>
      <c r="I292" s="267">
        <f t="shared" ref="I292" si="57">SUM(H299:J302)</f>
        <v>219.05</v>
      </c>
      <c r="J292" s="225" t="s">
        <v>14142</v>
      </c>
    </row>
    <row r="293" spans="1:10">
      <c r="A293" s="737" t="s">
        <v>14120</v>
      </c>
      <c r="B293" s="738">
        <v>-453140.02098585601</v>
      </c>
      <c r="C293" s="738"/>
      <c r="D293" s="738"/>
      <c r="E293" s="738"/>
      <c r="F293" s="739"/>
      <c r="G293" s="746" t="str">
        <f t="shared" ref="G293" si="58">CONCATENATE("CONFORME ACÓRDAO Nº"," ",I296," ","- ATA37/2013")</f>
        <v>CONFORME ACÓRDAO Nº 2622/2030 - ATA37/2013</v>
      </c>
      <c r="H293" s="746"/>
      <c r="I293" s="746"/>
      <c r="J293" s="746"/>
    </row>
    <row r="294" spans="1:10">
      <c r="A294" s="740"/>
      <c r="B294" s="741">
        <v>-462340.28086872603</v>
      </c>
      <c r="C294" s="741"/>
      <c r="D294" s="741"/>
      <c r="E294" s="741"/>
      <c r="F294" s="742"/>
      <c r="G294" s="746"/>
      <c r="H294" s="746"/>
      <c r="I294" s="746"/>
      <c r="J294" s="746"/>
    </row>
    <row r="295" spans="1:10">
      <c r="A295" s="740"/>
      <c r="B295" s="741">
        <v>-471540.54075159598</v>
      </c>
      <c r="C295" s="741"/>
      <c r="D295" s="741"/>
      <c r="E295" s="741"/>
      <c r="F295" s="742"/>
      <c r="G295" s="747" t="str">
        <f t="shared" si="48"/>
        <v>CUSTOS: SINAPI 44317</v>
      </c>
      <c r="H295" s="748"/>
      <c r="I295" s="748"/>
      <c r="J295" s="749"/>
    </row>
    <row r="296" spans="1:10">
      <c r="A296" s="743"/>
      <c r="B296" s="744">
        <v>-480740.800634466</v>
      </c>
      <c r="C296" s="744"/>
      <c r="D296" s="744"/>
      <c r="E296" s="744"/>
      <c r="F296" s="745"/>
      <c r="G296" s="750" t="s">
        <v>8317</v>
      </c>
      <c r="H296" s="751"/>
      <c r="I296" s="750" t="s">
        <v>14103</v>
      </c>
      <c r="J296" s="750"/>
    </row>
    <row r="297" spans="1:10">
      <c r="A297" s="752" t="s">
        <v>8317</v>
      </c>
      <c r="B297" s="753">
        <v>-489941.06051733601</v>
      </c>
      <c r="C297" s="756" t="s">
        <v>15</v>
      </c>
      <c r="D297" s="756" t="s">
        <v>16</v>
      </c>
      <c r="E297" s="758" t="s">
        <v>8319</v>
      </c>
      <c r="F297" s="759" t="s">
        <v>148</v>
      </c>
      <c r="G297" s="760"/>
      <c r="H297" s="761"/>
      <c r="I297" s="761"/>
      <c r="J297" s="762"/>
    </row>
    <row r="298" spans="1:10">
      <c r="A298" s="754"/>
      <c r="B298" s="755">
        <v>-499141.32040020602</v>
      </c>
      <c r="C298" s="757"/>
      <c r="D298" s="757"/>
      <c r="E298" s="757"/>
      <c r="F298" s="759" t="s">
        <v>8320</v>
      </c>
      <c r="G298" s="760"/>
      <c r="H298" s="763" t="s">
        <v>116</v>
      </c>
      <c r="I298" s="764"/>
      <c r="J298" s="765"/>
    </row>
    <row r="299" spans="1:10">
      <c r="A299" s="253" t="s">
        <v>14076</v>
      </c>
      <c r="B299" s="253">
        <v>88264</v>
      </c>
      <c r="C299" s="262" t="str">
        <f>IFERROR(VLOOKUP(B299,'REFSINAPI 05'!$A$7:$F$12064,2,0),"-")</f>
        <v>ELETRICISTA COM ENCARGOS COMPLEMENTARES</v>
      </c>
      <c r="D299" s="263" t="str">
        <f>IFERROR(VLOOKUP(B299,'REFSINAPI 05'!$A$7:$F$12064,3,0),"-")</f>
        <v>H</v>
      </c>
      <c r="E299" s="264">
        <v>1</v>
      </c>
      <c r="F299" s="720" t="str">
        <f>IFERROR(VLOOKUP(B299,'REFSINAPI 05'!$A$7:$F$12064,5,0),"-")</f>
        <v>18,30</v>
      </c>
      <c r="G299" s="721"/>
      <c r="H299" s="722">
        <f t="shared" ref="H299:H300" si="59">TRUNC(E299*F299,2)</f>
        <v>18.3</v>
      </c>
      <c r="I299" s="723"/>
      <c r="J299" s="724"/>
    </row>
    <row r="300" spans="1:10">
      <c r="A300" s="253" t="s">
        <v>14076</v>
      </c>
      <c r="B300" s="253">
        <v>88247</v>
      </c>
      <c r="C300" s="262" t="str">
        <f>IFERROR(VLOOKUP(B300,'REFSINAPI 05'!$A$7:$F$12064,2,0),"-")</f>
        <v>AUXILIAR DE ELETRICISTA COM ENCARGOS COMPLEMENTARES</v>
      </c>
      <c r="D300" s="263" t="str">
        <f>IFERROR(VLOOKUP(B300,'REFSINAPI 05'!$A$7:$F$12064,3,0),"-")</f>
        <v>H</v>
      </c>
      <c r="E300" s="264">
        <v>0.5</v>
      </c>
      <c r="F300" s="720" t="str">
        <f>IFERROR(VLOOKUP(B300,'REFSINAPI 05'!$A$7:$F$12064,5,0),"-")</f>
        <v>14,00</v>
      </c>
      <c r="G300" s="721"/>
      <c r="H300" s="722">
        <f t="shared" si="59"/>
        <v>7</v>
      </c>
      <c r="I300" s="723"/>
      <c r="J300" s="724"/>
    </row>
    <row r="301" spans="1:10">
      <c r="A301" s="228" t="s">
        <v>14076</v>
      </c>
      <c r="B301" s="274" t="s">
        <v>14121</v>
      </c>
      <c r="C301" s="229" t="str">
        <f>'MAPA DE COTAÇÃO '!A49</f>
        <v xml:space="preserve">SUPORTE PARA FIXAÇÃO DE TRÊS PETALAS </v>
      </c>
      <c r="D301" s="275" t="s">
        <v>16</v>
      </c>
      <c r="E301" s="278">
        <v>1</v>
      </c>
      <c r="F301" s="832">
        <f>'MAPA DE COTAÇÃO '!F50</f>
        <v>193.75</v>
      </c>
      <c r="G301" s="833"/>
      <c r="H301" s="722">
        <f t="shared" ref="H301" si="60">E301*F301</f>
        <v>193.75</v>
      </c>
      <c r="I301" s="723"/>
      <c r="J301" s="724"/>
    </row>
    <row r="302" spans="1:10">
      <c r="A302" s="230"/>
      <c r="B302" s="231"/>
      <c r="C302" s="232"/>
      <c r="D302" s="233"/>
      <c r="E302" s="234"/>
      <c r="F302" s="257"/>
      <c r="G302" s="255"/>
      <c r="H302" s="254"/>
      <c r="I302" s="235"/>
      <c r="J302" s="255"/>
    </row>
    <row r="303" spans="1:10">
      <c r="A303" s="725" t="s">
        <v>8321</v>
      </c>
      <c r="B303" s="726"/>
      <c r="C303" s="727"/>
      <c r="D303" s="727"/>
      <c r="E303" s="727"/>
      <c r="F303" s="727"/>
      <c r="G303" s="728"/>
      <c r="H303" s="729">
        <f>SUM(H299:J301)</f>
        <v>219.05</v>
      </c>
      <c r="I303" s="729"/>
      <c r="J303" s="729"/>
    </row>
    <row r="304" spans="1:10">
      <c r="A304" s="227" t="s">
        <v>8322</v>
      </c>
      <c r="B304" s="256"/>
      <c r="C304" s="782" t="s">
        <v>14104</v>
      </c>
      <c r="D304" s="783"/>
      <c r="E304" s="783"/>
      <c r="F304" s="783"/>
      <c r="G304" s="783"/>
      <c r="H304" s="783"/>
      <c r="I304" s="783"/>
      <c r="J304" s="783"/>
    </row>
    <row r="305" spans="1:10" ht="130.5" customHeight="1">
      <c r="A305" s="766"/>
      <c r="B305" s="767"/>
      <c r="C305" s="767"/>
      <c r="D305" s="767"/>
      <c r="E305" s="767"/>
      <c r="F305" s="767"/>
      <c r="G305" s="767"/>
      <c r="H305" s="767"/>
      <c r="I305" s="767"/>
      <c r="J305" s="768"/>
    </row>
    <row r="306" spans="1:10">
      <c r="A306" s="769"/>
      <c r="B306" s="770"/>
      <c r="C306" s="770"/>
      <c r="D306" s="770"/>
      <c r="E306" s="770"/>
      <c r="F306" s="770"/>
      <c r="G306" s="770"/>
      <c r="H306" s="770"/>
      <c r="I306" s="770"/>
      <c r="J306" s="771"/>
    </row>
    <row r="307" spans="1:10">
      <c r="A307" s="732" t="s">
        <v>14105</v>
      </c>
      <c r="B307" s="733">
        <v>-535942.35993168701</v>
      </c>
      <c r="C307" s="725" t="s">
        <v>14122</v>
      </c>
      <c r="D307" s="726"/>
      <c r="E307" s="726"/>
      <c r="F307" s="726"/>
      <c r="G307" s="772"/>
      <c r="H307" s="266" t="s">
        <v>13855</v>
      </c>
      <c r="I307" s="267">
        <f t="shared" ref="I307" si="61">SUM(H314:J318)</f>
        <v>23.959349999999997</v>
      </c>
      <c r="J307" s="225" t="s">
        <v>14142</v>
      </c>
    </row>
    <row r="308" spans="1:10">
      <c r="A308" s="737" t="s">
        <v>14122</v>
      </c>
      <c r="B308" s="738"/>
      <c r="C308" s="738"/>
      <c r="D308" s="738"/>
      <c r="E308" s="738"/>
      <c r="F308" s="739"/>
      <c r="G308" s="746" t="str">
        <f t="shared" ref="G308" si="62">CONCATENATE("CONFORME ACÓRDAO Nº"," ",I311," ","- ATA37/2013")</f>
        <v>CONFORME ACÓRDAO Nº 2622/2031 - ATA37/2013</v>
      </c>
      <c r="H308" s="746"/>
      <c r="I308" s="746"/>
      <c r="J308" s="746"/>
    </row>
    <row r="309" spans="1:10">
      <c r="A309" s="740"/>
      <c r="B309" s="741"/>
      <c r="C309" s="741"/>
      <c r="D309" s="741"/>
      <c r="E309" s="741"/>
      <c r="F309" s="742"/>
      <c r="G309" s="746"/>
      <c r="H309" s="746"/>
      <c r="I309" s="746"/>
      <c r="J309" s="746"/>
    </row>
    <row r="310" spans="1:10">
      <c r="A310" s="740"/>
      <c r="B310" s="741"/>
      <c r="C310" s="741"/>
      <c r="D310" s="741"/>
      <c r="E310" s="741"/>
      <c r="F310" s="742"/>
      <c r="G310" s="747" t="str">
        <f t="shared" si="48"/>
        <v>CUSTOS: SINAPI 44317</v>
      </c>
      <c r="H310" s="748"/>
      <c r="I310" s="748"/>
      <c r="J310" s="749"/>
    </row>
    <row r="311" spans="1:10">
      <c r="A311" s="743"/>
      <c r="B311" s="744"/>
      <c r="C311" s="744"/>
      <c r="D311" s="744"/>
      <c r="E311" s="744"/>
      <c r="F311" s="745"/>
      <c r="G311" s="750" t="s">
        <v>8317</v>
      </c>
      <c r="H311" s="751"/>
      <c r="I311" s="750" t="s">
        <v>14106</v>
      </c>
      <c r="J311" s="750"/>
    </row>
    <row r="312" spans="1:10">
      <c r="A312" s="752" t="s">
        <v>8317</v>
      </c>
      <c r="B312" s="753">
        <v>-581943.65934603696</v>
      </c>
      <c r="C312" s="756" t="s">
        <v>15</v>
      </c>
      <c r="D312" s="756" t="s">
        <v>16</v>
      </c>
      <c r="E312" s="758" t="s">
        <v>8319</v>
      </c>
      <c r="F312" s="759" t="s">
        <v>148</v>
      </c>
      <c r="G312" s="760"/>
      <c r="H312" s="761"/>
      <c r="I312" s="761"/>
      <c r="J312" s="762"/>
    </row>
    <row r="313" spans="1:10">
      <c r="A313" s="834"/>
      <c r="B313" s="835">
        <v>-591143.91922890698</v>
      </c>
      <c r="C313" s="836"/>
      <c r="D313" s="836"/>
      <c r="E313" s="836"/>
      <c r="F313" s="837" t="s">
        <v>8320</v>
      </c>
      <c r="G313" s="838"/>
      <c r="H313" s="839" t="s">
        <v>116</v>
      </c>
      <c r="I313" s="840"/>
      <c r="J313" s="841"/>
    </row>
    <row r="314" spans="1:10">
      <c r="A314" s="48" t="s">
        <v>14084</v>
      </c>
      <c r="B314" s="48">
        <v>88245</v>
      </c>
      <c r="C314" s="262" t="str">
        <f>IFERROR(VLOOKUP(B314,'REFSINAPI 05'!$A$7:$F$12064,2,0),"-")</f>
        <v>ARMADOR COM ENCARGOS COMPLEMENTARES</v>
      </c>
      <c r="D314" s="263" t="str">
        <f>IFERROR(VLOOKUP(B314,'REFSINAPI 05'!$A$7:$F$12064,3,0),"-")</f>
        <v>H</v>
      </c>
      <c r="E314" s="281">
        <v>0.03</v>
      </c>
      <c r="F314" s="720" t="str">
        <f>IFERROR(VLOOKUP(B314,'REFSINAPI 05'!$A$7:$F$12064,5,0),"-")</f>
        <v>17,58</v>
      </c>
      <c r="G314" s="721"/>
      <c r="H314" s="842">
        <f t="shared" ref="H314:H315" si="63">TRUNC(E314*F314,2)</f>
        <v>0.52</v>
      </c>
      <c r="I314" s="843"/>
      <c r="J314" s="844"/>
    </row>
    <row r="315" spans="1:10">
      <c r="A315" s="46" t="s">
        <v>14084</v>
      </c>
      <c r="B315" s="46">
        <v>88316</v>
      </c>
      <c r="C315" s="262" t="str">
        <f>IFERROR(VLOOKUP(B315,'REFSINAPI 05'!$A$7:$F$12064,2,0),"-")</f>
        <v>SERVENTE COM ENCARGOS COMPLEMENTARES</v>
      </c>
      <c r="D315" s="263" t="str">
        <f>IFERROR(VLOOKUP(B315,'REFSINAPI 05'!$A$7:$F$12064,3,0),"-")</f>
        <v>H</v>
      </c>
      <c r="E315" s="280">
        <v>0.06</v>
      </c>
      <c r="F315" s="720" t="str">
        <f>IFERROR(VLOOKUP(B315,'REFSINAPI 05'!$A$7:$F$12064,5,0),"-")</f>
        <v>14,02</v>
      </c>
      <c r="G315" s="721"/>
      <c r="H315" s="845">
        <f t="shared" si="63"/>
        <v>0.84</v>
      </c>
      <c r="I315" s="846"/>
      <c r="J315" s="847"/>
    </row>
    <row r="316" spans="1:10" ht="46.5" customHeight="1">
      <c r="A316" s="46" t="s">
        <v>14076</v>
      </c>
      <c r="B316" s="46">
        <v>21141</v>
      </c>
      <c r="C316" s="262" t="str">
        <f>IFERROR(VLOOKUP(B316,'REFSINAPI 05'!$A$7:$F$12064,2,0),"-")</f>
        <v>TELA DE ACO SOLDADA NERVURADA, CA-60, Q-92, (1,48 KG/M2), DIAMETRO DO FIO = 4,2 MM, LARGURA = 2,45 X 60 M DE COMPRIMENTO, ESPACAMENTO DA MALHA = 15  X 15 CM</v>
      </c>
      <c r="D316" s="263" t="str">
        <f>IFERROR(VLOOKUP(B316,'REFSINAPI 05'!$A$7:$F$12064,3,0),"-")</f>
        <v xml:space="preserve">M2    </v>
      </c>
      <c r="E316" s="280">
        <v>1.03</v>
      </c>
      <c r="F316" s="720" t="str">
        <f>IFERROR(VLOOKUP(B316,'REFSINAPI 05'!$A$7:$F$12064,5,0),"-")</f>
        <v>21,65</v>
      </c>
      <c r="G316" s="721"/>
      <c r="H316" s="845">
        <f t="shared" ref="H316" si="64">E316*F316</f>
        <v>22.299499999999998</v>
      </c>
      <c r="I316" s="846"/>
      <c r="J316" s="847"/>
    </row>
    <row r="317" spans="1:10" s="261" customFormat="1" ht="33.75" customHeight="1">
      <c r="A317" s="228" t="s">
        <v>14076</v>
      </c>
      <c r="B317" s="228">
        <v>43132</v>
      </c>
      <c r="C317" s="262" t="str">
        <f>IFERROR(VLOOKUP(B317,'REFSINAPI 05'!$A$7:$F$12064,2,0),"-")</f>
        <v>ARAME RECOZIDO 16 BWG, D = 1,65 MM (0,016 KG/M) OU 18 BWG, D = 1,25 MM (0,01 KG/M)</v>
      </c>
      <c r="D317" s="263" t="str">
        <f>IFERROR(VLOOKUP(B317,'REFSINAPI 05'!$A$7:$F$12064,3,0),"-")</f>
        <v xml:space="preserve">KG    </v>
      </c>
      <c r="E317" s="276">
        <v>1.4999999999999999E-2</v>
      </c>
      <c r="F317" s="720" t="str">
        <f>IFERROR(VLOOKUP(B317,'REFSINAPI 05'!$A$7:$F$12064,5,0),"-")</f>
        <v>19,99</v>
      </c>
      <c r="G317" s="721"/>
      <c r="H317" s="848">
        <f t="shared" ref="H317" si="65">E317*F317</f>
        <v>0.29984999999999995</v>
      </c>
      <c r="I317" s="849"/>
      <c r="J317" s="850"/>
    </row>
    <row r="318" spans="1:10">
      <c r="A318" s="230"/>
      <c r="B318" s="231"/>
      <c r="C318" s="232"/>
      <c r="D318" s="233"/>
      <c r="E318" s="234"/>
      <c r="F318" s="257"/>
      <c r="G318" s="255"/>
      <c r="H318" s="254"/>
      <c r="I318" s="235"/>
      <c r="J318" s="255"/>
    </row>
    <row r="319" spans="1:10">
      <c r="A319" s="725" t="s">
        <v>8321</v>
      </c>
      <c r="B319" s="726"/>
      <c r="C319" s="727"/>
      <c r="D319" s="727"/>
      <c r="E319" s="727"/>
      <c r="F319" s="727"/>
      <c r="G319" s="728"/>
      <c r="H319" s="729">
        <f>SUM(H314:J317)</f>
        <v>23.959349999999997</v>
      </c>
      <c r="I319" s="729"/>
      <c r="J319" s="729"/>
    </row>
    <row r="320" spans="1:10">
      <c r="A320" s="227" t="s">
        <v>8322</v>
      </c>
      <c r="B320" s="256"/>
      <c r="C320" s="782" t="s">
        <v>15993</v>
      </c>
      <c r="D320" s="783"/>
      <c r="E320" s="783"/>
      <c r="F320" s="783"/>
      <c r="G320" s="783"/>
      <c r="H320" s="783"/>
      <c r="I320" s="783"/>
      <c r="J320" s="783"/>
    </row>
    <row r="321" spans="1:10" ht="136.5" customHeight="1">
      <c r="A321" s="766"/>
      <c r="B321" s="767"/>
      <c r="C321" s="767"/>
      <c r="D321" s="767"/>
      <c r="E321" s="767"/>
      <c r="F321" s="767"/>
      <c r="G321" s="767"/>
      <c r="H321" s="767"/>
      <c r="I321" s="767"/>
      <c r="J321" s="768"/>
    </row>
    <row r="322" spans="1:10">
      <c r="A322" s="769"/>
      <c r="B322" s="770"/>
      <c r="C322" s="770"/>
      <c r="D322" s="770"/>
      <c r="E322" s="770"/>
      <c r="F322" s="770"/>
      <c r="G322" s="770"/>
      <c r="H322" s="770"/>
      <c r="I322" s="770"/>
      <c r="J322" s="771"/>
    </row>
    <row r="323" spans="1:10" ht="45.75" customHeight="1">
      <c r="A323" s="732" t="s">
        <v>14107</v>
      </c>
      <c r="B323" s="733">
        <v>-627944.95876038703</v>
      </c>
      <c r="C323" s="734" t="s">
        <v>21186</v>
      </c>
      <c r="D323" s="735"/>
      <c r="E323" s="735"/>
      <c r="F323" s="735"/>
      <c r="G323" s="736"/>
      <c r="H323" s="266" t="s">
        <v>13855</v>
      </c>
      <c r="I323" s="267">
        <f>SUM(H330:J348)</f>
        <v>137.19999999999999</v>
      </c>
      <c r="J323" s="225" t="s">
        <v>14128</v>
      </c>
    </row>
    <row r="324" spans="1:10">
      <c r="A324" s="737" t="s">
        <v>21186</v>
      </c>
      <c r="B324" s="738">
        <v>-637145.21864325705</v>
      </c>
      <c r="C324" s="738"/>
      <c r="D324" s="738"/>
      <c r="E324" s="738"/>
      <c r="F324" s="739"/>
      <c r="G324" s="746" t="str">
        <f t="shared" ref="G324" si="66">CONCATENATE("CONFORME ACÓRDAO Nº"," ",I327," ","- ATA37/2013")</f>
        <v>CONFORME ACÓRDAO Nº 2622/2032 - ATA37/2013</v>
      </c>
      <c r="H324" s="746"/>
      <c r="I324" s="746"/>
      <c r="J324" s="746"/>
    </row>
    <row r="325" spans="1:10">
      <c r="A325" s="740"/>
      <c r="B325" s="741">
        <v>-646345.47852612694</v>
      </c>
      <c r="C325" s="741"/>
      <c r="D325" s="741"/>
      <c r="E325" s="741"/>
      <c r="F325" s="742"/>
      <c r="G325" s="746"/>
      <c r="H325" s="746"/>
      <c r="I325" s="746"/>
      <c r="J325" s="746"/>
    </row>
    <row r="326" spans="1:10">
      <c r="A326" s="740"/>
      <c r="B326" s="741">
        <v>-655545.73840899696</v>
      </c>
      <c r="C326" s="741"/>
      <c r="D326" s="741"/>
      <c r="E326" s="741"/>
      <c r="F326" s="742"/>
      <c r="G326" s="747" t="str">
        <f t="shared" si="48"/>
        <v>CUSTOS: SINAPI 44317</v>
      </c>
      <c r="H326" s="748"/>
      <c r="I326" s="748"/>
      <c r="J326" s="749"/>
    </row>
    <row r="327" spans="1:10">
      <c r="A327" s="743"/>
      <c r="B327" s="744">
        <v>-664745.99829186697</v>
      </c>
      <c r="C327" s="744"/>
      <c r="D327" s="744"/>
      <c r="E327" s="744"/>
      <c r="F327" s="745"/>
      <c r="G327" s="750" t="s">
        <v>8317</v>
      </c>
      <c r="H327" s="751"/>
      <c r="I327" s="750" t="s">
        <v>14108</v>
      </c>
      <c r="J327" s="750"/>
    </row>
    <row r="328" spans="1:10">
      <c r="A328" s="752" t="s">
        <v>8317</v>
      </c>
      <c r="B328" s="753">
        <v>-673946.25817473698</v>
      </c>
      <c r="C328" s="756" t="s">
        <v>15</v>
      </c>
      <c r="D328" s="756" t="s">
        <v>16</v>
      </c>
      <c r="E328" s="758" t="s">
        <v>8319</v>
      </c>
      <c r="F328" s="759" t="s">
        <v>148</v>
      </c>
      <c r="G328" s="760"/>
      <c r="H328" s="761"/>
      <c r="I328" s="761"/>
      <c r="J328" s="762"/>
    </row>
    <row r="329" spans="1:10">
      <c r="A329" s="754"/>
      <c r="B329" s="755">
        <v>-683146.518057607</v>
      </c>
      <c r="C329" s="757"/>
      <c r="D329" s="757"/>
      <c r="E329" s="757"/>
      <c r="F329" s="759" t="s">
        <v>8320</v>
      </c>
      <c r="G329" s="760"/>
      <c r="H329" s="763" t="s">
        <v>116</v>
      </c>
      <c r="I329" s="764"/>
      <c r="J329" s="765"/>
    </row>
    <row r="330" spans="1:10" ht="39" customHeight="1">
      <c r="A330" s="48" t="s">
        <v>14084</v>
      </c>
      <c r="B330" s="253">
        <v>88238</v>
      </c>
      <c r="C330" s="262" t="str">
        <f>IFERROR(VLOOKUP(B330,'REFSINAPI 05'!$A$7:$F$12064,2,0),"-")</f>
        <v>AJUDANTE DE ARMADOR COM ENCARGOS COMPLEMENTARES</v>
      </c>
      <c r="D330" s="263" t="str">
        <f>IFERROR(VLOOKUP(B330,'REFSINAPI 05'!$A$7:$F$12064,3,0),"-")</f>
        <v>H</v>
      </c>
      <c r="E330" s="264">
        <v>1.2589999999999999</v>
      </c>
      <c r="F330" s="720" t="str">
        <f>IFERROR(VLOOKUP(B330,'REFSINAPI 05'!$A$7:$F$12064,5,0),"-")</f>
        <v>13,40</v>
      </c>
      <c r="G330" s="721"/>
      <c r="H330" s="722">
        <f t="shared" ref="H330:H331" si="67">TRUNC(E330*F330,2)</f>
        <v>16.87</v>
      </c>
      <c r="I330" s="723"/>
      <c r="J330" s="724"/>
    </row>
    <row r="331" spans="1:10">
      <c r="A331" s="48" t="s">
        <v>14084</v>
      </c>
      <c r="B331" s="253">
        <v>88245</v>
      </c>
      <c r="C331" s="262" t="str">
        <f>IFERROR(VLOOKUP(B331,'REFSINAPI 05'!$A$7:$F$12064,2,0),"-")</f>
        <v>ARMADOR COM ENCARGOS COMPLEMENTARES</v>
      </c>
      <c r="D331" s="263" t="str">
        <f>IFERROR(VLOOKUP(B331,'REFSINAPI 05'!$A$7:$F$12064,3,0),"-")</f>
        <v>H</v>
      </c>
      <c r="E331" s="264">
        <v>0.1484</v>
      </c>
      <c r="F331" s="720" t="str">
        <f>IFERROR(VLOOKUP(B331,'REFSINAPI 05'!$A$7:$F$12064,5,0),"-")</f>
        <v>17,58</v>
      </c>
      <c r="G331" s="721"/>
      <c r="H331" s="722">
        <f t="shared" si="67"/>
        <v>2.6</v>
      </c>
      <c r="I331" s="723"/>
      <c r="J331" s="724"/>
    </row>
    <row r="332" spans="1:10" s="301" customFormat="1" ht="26.25" customHeight="1">
      <c r="A332" s="48" t="s">
        <v>14084</v>
      </c>
      <c r="B332" s="268">
        <v>88261</v>
      </c>
      <c r="C332" s="262" t="str">
        <f>IFERROR(VLOOKUP(B332,'REFSINAPI 05'!$A$7:$F$12064,2,0),"-")</f>
        <v>CARPINTEIRO DE ESQUADRIA COM ENCARGOS COMPLEMENTARES</v>
      </c>
      <c r="D332" s="263" t="str">
        <f>IFERROR(VLOOKUP(B332,'REFSINAPI 05'!$A$7:$F$12064,3,0),"-")</f>
        <v>H</v>
      </c>
      <c r="E332" s="265">
        <v>0.87749999999999995</v>
      </c>
      <c r="F332" s="720" t="str">
        <f>IFERROR(VLOOKUP(B332,'REFSINAPI 05'!$A$7:$F$12064,5,0),"-")</f>
        <v>18,77</v>
      </c>
      <c r="G332" s="721"/>
      <c r="H332" s="722">
        <f t="shared" ref="H332:H333" si="68">TRUNC(E332*F332,2)</f>
        <v>16.47</v>
      </c>
      <c r="I332" s="723"/>
      <c r="J332" s="724"/>
    </row>
    <row r="333" spans="1:10" s="301" customFormat="1" ht="33.75" customHeight="1">
      <c r="A333" s="48" t="s">
        <v>14084</v>
      </c>
      <c r="B333" s="268">
        <v>88309</v>
      </c>
      <c r="C333" s="262" t="str">
        <f>IFERROR(VLOOKUP(B333,'REFSINAPI 05'!$A$7:$F$12064,2,0),"-")</f>
        <v>PEDREIRO COM ENCARGOS COMPLEMENTARES</v>
      </c>
      <c r="D333" s="263" t="str">
        <f>IFERROR(VLOOKUP(B333,'REFSINAPI 05'!$A$7:$F$12064,3,0),"-")</f>
        <v>H</v>
      </c>
      <c r="E333" s="265">
        <v>0.8296</v>
      </c>
      <c r="F333" s="720" t="str">
        <f>IFERROR(VLOOKUP(B333,'REFSINAPI 05'!$A$7:$F$12064,5,0),"-")</f>
        <v>17,67</v>
      </c>
      <c r="G333" s="721"/>
      <c r="H333" s="722">
        <f t="shared" si="68"/>
        <v>14.65</v>
      </c>
      <c r="I333" s="723"/>
      <c r="J333" s="724"/>
    </row>
    <row r="334" spans="1:10" s="301" customFormat="1" ht="39" customHeight="1">
      <c r="A334" s="48" t="s">
        <v>14084</v>
      </c>
      <c r="B334" s="268">
        <v>88316</v>
      </c>
      <c r="C334" s="262" t="str">
        <f>IFERROR(VLOOKUP(B334,'REFSINAPI 05'!$A$7:$F$12064,2,0),"-")</f>
        <v>SERVENTE COM ENCARGOS COMPLEMENTARES</v>
      </c>
      <c r="D334" s="263" t="str">
        <f>IFERROR(VLOOKUP(B334,'REFSINAPI 05'!$A$7:$F$12064,3,0),"-")</f>
        <v>H</v>
      </c>
      <c r="E334" s="265">
        <v>1.2943</v>
      </c>
      <c r="F334" s="720" t="str">
        <f>IFERROR(VLOOKUP(B334,'REFSINAPI 05'!$A$7:$F$12064,5,0),"-")</f>
        <v>14,02</v>
      </c>
      <c r="G334" s="721"/>
      <c r="H334" s="722">
        <f t="shared" ref="H334:H347" si="69">TRUNC(E334*F334,2)</f>
        <v>18.14</v>
      </c>
      <c r="I334" s="723"/>
      <c r="J334" s="724"/>
    </row>
    <row r="335" spans="1:10" s="301" customFormat="1" ht="37.5" customHeight="1">
      <c r="A335" s="46" t="s">
        <v>14076</v>
      </c>
      <c r="B335" s="268">
        <v>43059</v>
      </c>
      <c r="C335" s="262" t="str">
        <f>IFERROR(VLOOKUP(B335,'REFSINAPI 05'!$A$7:$F$12064,2,0),"-")</f>
        <v>ACO CA-60, 4,2 MM, OU 5,0 MM, OU 6,0 MM, OU 7,0 MM, VERGALHAO</v>
      </c>
      <c r="D335" s="263" t="str">
        <f>IFERROR(VLOOKUP(B335,'REFSINAPI 05'!$A$7:$F$12064,3,0),"-")</f>
        <v xml:space="preserve">KG    </v>
      </c>
      <c r="E335" s="265">
        <v>2.4380000000000002</v>
      </c>
      <c r="F335" s="720" t="str">
        <f>IFERROR(VLOOKUP(B335,'REFSINAPI 05'!$A$7:$F$12064,5,0),"-")</f>
        <v>12,02</v>
      </c>
      <c r="G335" s="721"/>
      <c r="H335" s="722">
        <f t="shared" si="69"/>
        <v>29.3</v>
      </c>
      <c r="I335" s="723"/>
      <c r="J335" s="724"/>
    </row>
    <row r="336" spans="1:10" s="301" customFormat="1" ht="38.25" customHeight="1">
      <c r="A336" s="46" t="s">
        <v>14076</v>
      </c>
      <c r="B336" s="268">
        <v>43132</v>
      </c>
      <c r="C336" s="262" t="str">
        <f>IFERROR(VLOOKUP(B336,'REFSINAPI 05'!$A$7:$F$12064,2,0),"-")</f>
        <v>ARAME RECOZIDO 16 BWG, D = 1,65 MM (0,016 KG/M) OU 18 BWG, D = 1,25 MM (0,01 KG/M)</v>
      </c>
      <c r="D336" s="263" t="str">
        <f>IFERROR(VLOOKUP(B336,'REFSINAPI 05'!$A$7:$F$12064,3,0),"-")</f>
        <v xml:space="preserve">KG    </v>
      </c>
      <c r="E336" s="265">
        <v>4.24E-2</v>
      </c>
      <c r="F336" s="720" t="str">
        <f>IFERROR(VLOOKUP(B336,'REFSINAPI 05'!$A$7:$F$12064,5,0),"-")</f>
        <v>19,99</v>
      </c>
      <c r="G336" s="721"/>
      <c r="H336" s="722">
        <f t="shared" si="69"/>
        <v>0.84</v>
      </c>
      <c r="I336" s="723"/>
      <c r="J336" s="724"/>
    </row>
    <row r="337" spans="1:10" s="301" customFormat="1" ht="69.75" customHeight="1">
      <c r="A337" s="46" t="s">
        <v>14076</v>
      </c>
      <c r="B337" s="268">
        <v>370</v>
      </c>
      <c r="C337" s="262" t="str">
        <f>IFERROR(VLOOKUP(B337,'REFSINAPI 05'!$A$7:$F$12064,2,0),"-")</f>
        <v>AREIA MEDIA - POSTO JAZIDA/FORNECEDOR (RETIRADO NA JAZIDA, SEM TRANSPORTE)</v>
      </c>
      <c r="D337" s="263" t="str">
        <f>IFERROR(VLOOKUP(B337,'REFSINAPI 05'!$A$7:$F$12064,3,0),"-")</f>
        <v xml:space="preserve">M3    </v>
      </c>
      <c r="E337" s="265">
        <v>3.5392E-2</v>
      </c>
      <c r="F337" s="720" t="str">
        <f>IFERROR(VLOOKUP(B337,'REFSINAPI 05'!$A$7:$F$12064,5,0),"-")</f>
        <v>74,17</v>
      </c>
      <c r="G337" s="721"/>
      <c r="H337" s="722">
        <f t="shared" si="69"/>
        <v>2.62</v>
      </c>
      <c r="I337" s="723"/>
      <c r="J337" s="724"/>
    </row>
    <row r="338" spans="1:10" s="301" customFormat="1" ht="32.25" customHeight="1">
      <c r="A338" s="46" t="s">
        <v>14076</v>
      </c>
      <c r="B338" s="268">
        <v>7271</v>
      </c>
      <c r="C338" s="262" t="str">
        <f>IFERROR(VLOOKUP(B338,'REFSINAPI 05'!$A$7:$F$12064,2,0),"-")</f>
        <v>BLOCO CERAMICO VAZADO PARA ALVENARIA DE VEDACAO, 8 FUROS, DE 9 X 19 X 19 CM (L XA X C)</v>
      </c>
      <c r="D338" s="263" t="str">
        <f>IFERROR(VLOOKUP(B338,'REFSINAPI 05'!$A$7:$F$12064,3,0),"-")</f>
        <v xml:space="preserve">UN    </v>
      </c>
      <c r="E338" s="265">
        <v>6.1</v>
      </c>
      <c r="F338" s="720" t="str">
        <f>IFERROR(VLOOKUP(B338,'REFSINAPI 05'!$A$7:$F$12064,5,0),"-")</f>
        <v>0,86</v>
      </c>
      <c r="G338" s="721"/>
      <c r="H338" s="722">
        <f t="shared" si="69"/>
        <v>5.24</v>
      </c>
      <c r="I338" s="723"/>
      <c r="J338" s="724"/>
    </row>
    <row r="339" spans="1:10" s="301" customFormat="1" ht="28.5" customHeight="1">
      <c r="A339" s="46" t="s">
        <v>14076</v>
      </c>
      <c r="B339" s="268">
        <v>4721</v>
      </c>
      <c r="C339" s="262" t="str">
        <f>IFERROR(VLOOKUP(B339,'REFSINAPI 05'!$A$7:$F$12064,2,0),"-")</f>
        <v>PEDRA BRITADA N. 1 (9,5 a 19 MM) POSTO PEDREIRA/FORNECEDOR, SEM FRETE</v>
      </c>
      <c r="D339" s="263" t="str">
        <f>IFERROR(VLOOKUP(B339,'REFSINAPI 05'!$A$7:$F$12064,3,0),"-")</f>
        <v xml:space="preserve">M3    </v>
      </c>
      <c r="E339" s="265">
        <v>6.6E-3</v>
      </c>
      <c r="F339" s="720" t="str">
        <f>IFERROR(VLOOKUP(B339,'REFSINAPI 05'!$A$7:$F$12064,5,0),"-")</f>
        <v>79,43</v>
      </c>
      <c r="G339" s="721"/>
      <c r="H339" s="722">
        <f t="shared" si="69"/>
        <v>0.52</v>
      </c>
      <c r="I339" s="723"/>
      <c r="J339" s="724"/>
    </row>
    <row r="340" spans="1:10" s="572" customFormat="1" ht="28.5" customHeight="1">
      <c r="A340" s="46" t="s">
        <v>14076</v>
      </c>
      <c r="B340" s="268">
        <v>4718</v>
      </c>
      <c r="C340" s="262" t="str">
        <f>IFERROR(VLOOKUP(B340,'REFSINAPI 05'!$A$7:$F$12064,2,0),"-")</f>
        <v>PEDRA BRITADA N. 2 (19 A 38 MM) POSTO PEDREIRA/FORNECEDOR, SEM FRETE</v>
      </c>
      <c r="D340" s="263" t="str">
        <f>IFERROR(VLOOKUP(B340,'REFSINAPI 05'!$A$7:$F$12064,3,0),"-")</f>
        <v xml:space="preserve">M3    </v>
      </c>
      <c r="E340" s="265">
        <v>1.54E-2</v>
      </c>
      <c r="F340" s="720" t="str">
        <f>IFERROR(VLOOKUP(B340,'REFSINAPI 05'!$A$7:$F$12064,5,0),"-")</f>
        <v>79,85</v>
      </c>
      <c r="G340" s="721"/>
      <c r="H340" s="722">
        <f t="shared" ref="H340:H344" si="70">TRUNC(E340*F340,2)</f>
        <v>1.22</v>
      </c>
      <c r="I340" s="723"/>
      <c r="J340" s="724"/>
    </row>
    <row r="341" spans="1:10" s="572" customFormat="1" ht="28.5" customHeight="1">
      <c r="A341" s="46" t="s">
        <v>14076</v>
      </c>
      <c r="B341" s="268">
        <v>1106</v>
      </c>
      <c r="C341" s="262" t="str">
        <f>IFERROR(VLOOKUP(B341,'REFSINAPI 05'!$A$7:$F$12064,2,0),"-")</f>
        <v>CAL HIDRATADA CH-I PARA ARGAMASSAS</v>
      </c>
      <c r="D341" s="263" t="str">
        <f>IFERROR(VLOOKUP(B341,'REFSINAPI 05'!$A$7:$F$12064,3,0),"-")</f>
        <v xml:space="preserve">KG    </v>
      </c>
      <c r="E341" s="265">
        <v>0.78858200000000001</v>
      </c>
      <c r="F341" s="720" t="str">
        <f>IFERROR(VLOOKUP(B341,'REFSINAPI 05'!$A$7:$F$12064,5,0),"-")</f>
        <v>0,75</v>
      </c>
      <c r="G341" s="721"/>
      <c r="H341" s="722">
        <f t="shared" si="70"/>
        <v>0.59</v>
      </c>
      <c r="I341" s="723"/>
      <c r="J341" s="724"/>
    </row>
    <row r="342" spans="1:10" s="572" customFormat="1" ht="28.5" customHeight="1">
      <c r="A342" s="46" t="s">
        <v>14076</v>
      </c>
      <c r="B342" s="268">
        <v>11135</v>
      </c>
      <c r="C342" s="262" t="str">
        <f>IFERROR(VLOOKUP(B342,'REFSINAPI 05'!$A$7:$F$12064,2,0),"-")</f>
        <v>CHAPA DE MADEIRA COMPENSADA NAVAL (COM COLA FENOLICA), E = 12 MM, DE *1,60 X 2,20* M</v>
      </c>
      <c r="D342" s="263" t="str">
        <f>IFERROR(VLOOKUP(B342,'REFSINAPI 05'!$A$7:$F$12064,3,0),"-")</f>
        <v xml:space="preserve">M2    </v>
      </c>
      <c r="E342" s="265">
        <v>0.27950000000000003</v>
      </c>
      <c r="F342" s="720" t="str">
        <f>IFERROR(VLOOKUP(B342,'REFSINAPI 05'!$A$7:$F$12064,5,0),"-")</f>
        <v>50,53</v>
      </c>
      <c r="G342" s="721"/>
      <c r="H342" s="722">
        <f t="shared" si="70"/>
        <v>14.12</v>
      </c>
      <c r="I342" s="723"/>
      <c r="J342" s="724"/>
    </row>
    <row r="343" spans="1:10" s="572" customFormat="1" ht="28.5" customHeight="1">
      <c r="A343" s="46" t="s">
        <v>14076</v>
      </c>
      <c r="B343" s="268">
        <v>13284</v>
      </c>
      <c r="C343" s="262" t="str">
        <f>IFERROR(VLOOKUP(B343,'REFSINAPI 05'!$A$7:$F$12064,2,0),"-")</f>
        <v>CIMENTO PORTLAND DE ALTO FORNO (AF) CP III-40</v>
      </c>
      <c r="D343" s="263" t="str">
        <f>IFERROR(VLOOKUP(B343,'REFSINAPI 05'!$A$7:$F$12064,3,0),"-")</f>
        <v xml:space="preserve">KG    </v>
      </c>
      <c r="E343" s="265">
        <v>13.823399999999999</v>
      </c>
      <c r="F343" s="720" t="str">
        <f>IFERROR(VLOOKUP(B343,'REFSINAPI 05'!$A$7:$F$12064,5,0),"-")</f>
        <v>0,64</v>
      </c>
      <c r="G343" s="721"/>
      <c r="H343" s="722">
        <f t="shared" si="70"/>
        <v>8.84</v>
      </c>
      <c r="I343" s="723"/>
      <c r="J343" s="724"/>
    </row>
    <row r="344" spans="1:10" s="572" customFormat="1" ht="28.5" customHeight="1">
      <c r="A344" s="46" t="s">
        <v>14076</v>
      </c>
      <c r="B344" s="268">
        <v>39397</v>
      </c>
      <c r="C344" s="262" t="str">
        <f>IFERROR(VLOOKUP(B344,'REFSINAPI 05'!$A$7:$F$12064,2,0),"-")</f>
        <v>DESMOLDANTE PARA FORMAS METALICAS A BASE DE OLEO VEGETAL</v>
      </c>
      <c r="D344" s="263" t="str">
        <f>IFERROR(VLOOKUP(B344,'REFSINAPI 05'!$A$7:$F$12064,3,0),"-")</f>
        <v xml:space="preserve">L     </v>
      </c>
      <c r="E344" s="265">
        <v>6.5000000000000002E-2</v>
      </c>
      <c r="F344" s="720" t="str">
        <f>IFERROR(VLOOKUP(B344,'REFSINAPI 05'!$A$7:$F$12064,5,0),"-")</f>
        <v>12,93</v>
      </c>
      <c r="G344" s="721"/>
      <c r="H344" s="722">
        <f t="shared" si="70"/>
        <v>0.84</v>
      </c>
      <c r="I344" s="723"/>
      <c r="J344" s="724"/>
    </row>
    <row r="345" spans="1:10" s="572" customFormat="1" ht="28.5" customHeight="1">
      <c r="A345" s="46" t="s">
        <v>14076</v>
      </c>
      <c r="B345" s="268">
        <v>5061</v>
      </c>
      <c r="C345" s="262" t="str">
        <f>IFERROR(VLOOKUP(B345,'REFSINAPI 05'!$A$7:$F$12064,2,0),"-")</f>
        <v>PREGO DE ACO POLIDO COM CABECA 18 X 27 (2 1/2 X 10)</v>
      </c>
      <c r="D345" s="263" t="str">
        <f>IFERROR(VLOOKUP(B345,'REFSINAPI 05'!$A$7:$F$12064,3,0),"-")</f>
        <v xml:space="preserve">KG    </v>
      </c>
      <c r="E345" s="265">
        <v>0.16250000000000001</v>
      </c>
      <c r="F345" s="720" t="str">
        <f>IFERROR(VLOOKUP(B345,'REFSINAPI 05'!$A$7:$F$12064,5,0),"-")</f>
        <v>15,75</v>
      </c>
      <c r="G345" s="721"/>
      <c r="H345" s="569"/>
      <c r="I345" s="570"/>
      <c r="J345" s="571"/>
    </row>
    <row r="346" spans="1:10" s="572" customFormat="1" ht="28.5" customHeight="1">
      <c r="A346" s="46" t="s">
        <v>14076</v>
      </c>
      <c r="B346" s="268">
        <v>4509</v>
      </c>
      <c r="C346" s="262" t="str">
        <f>IFERROR(VLOOKUP(B346,'REFSINAPI 05'!$A$7:$F$12064,2,0),"-")</f>
        <v>SARRAFO *2,5 X 10* CM EM PINUS, MISTA OU EQUIVALENTE DA REGIAO - BRUTA</v>
      </c>
      <c r="D346" s="263" t="str">
        <f>IFERROR(VLOOKUP(B346,'REFSINAPI 05'!$A$7:$F$12064,3,0),"-")</f>
        <v xml:space="preserve">M     </v>
      </c>
      <c r="E346" s="265">
        <v>0.99450000000000005</v>
      </c>
      <c r="F346" s="720" t="str">
        <f>IFERROR(VLOOKUP(B346,'REFSINAPI 05'!$A$7:$F$12064,5,0),"-")</f>
        <v>4,05</v>
      </c>
      <c r="G346" s="721"/>
      <c r="H346" s="569"/>
      <c r="I346" s="570"/>
      <c r="J346" s="571"/>
    </row>
    <row r="347" spans="1:10" s="301" customFormat="1" ht="39" customHeight="1">
      <c r="A347" s="46" t="s">
        <v>14076</v>
      </c>
      <c r="B347" s="274">
        <v>3992</v>
      </c>
      <c r="C347" s="262" t="str">
        <f>IFERROR(VLOOKUP(B347,'REFSINAPI 05'!$A$7:$F$12064,2,0),"-")</f>
        <v>TABUA APARELHADA *2,5 X 30* CM, EM MACARANDUBA, ANGELIM OU EQUIVALENTE DA REGIAO</v>
      </c>
      <c r="D347" s="263" t="str">
        <f>IFERROR(VLOOKUP(B347,'REFSINAPI 05'!$A$7:$F$12064,3,0),"-")</f>
        <v xml:space="preserve">M     </v>
      </c>
      <c r="E347" s="265">
        <v>0.312</v>
      </c>
      <c r="F347" s="720" t="str">
        <f>IFERROR(VLOOKUP(B347,'REFSINAPI 05'!$A$7:$F$12064,5,0),"-")</f>
        <v>13,92</v>
      </c>
      <c r="G347" s="721"/>
      <c r="H347" s="813">
        <f t="shared" si="69"/>
        <v>4.34</v>
      </c>
      <c r="I347" s="814"/>
      <c r="J347" s="815"/>
    </row>
    <row r="348" spans="1:10">
      <c r="A348" s="230"/>
      <c r="B348" s="231"/>
      <c r="C348" s="232"/>
      <c r="D348" s="233"/>
      <c r="E348" s="234"/>
      <c r="F348" s="257"/>
      <c r="G348" s="255"/>
      <c r="H348" s="254"/>
      <c r="I348" s="235"/>
      <c r="J348" s="255"/>
    </row>
    <row r="349" spans="1:10">
      <c r="A349" s="725" t="s">
        <v>8321</v>
      </c>
      <c r="B349" s="726"/>
      <c r="C349" s="727"/>
      <c r="D349" s="727"/>
      <c r="E349" s="727"/>
      <c r="F349" s="727"/>
      <c r="G349" s="728"/>
      <c r="H349" s="729">
        <f>SUM(H330:J347)</f>
        <v>137.19999999999999</v>
      </c>
      <c r="I349" s="729"/>
      <c r="J349" s="729"/>
    </row>
    <row r="350" spans="1:10">
      <c r="A350" s="227" t="s">
        <v>8322</v>
      </c>
      <c r="B350" s="256"/>
      <c r="C350" s="782" t="s">
        <v>21185</v>
      </c>
      <c r="D350" s="783"/>
      <c r="E350" s="783"/>
      <c r="F350" s="783"/>
      <c r="G350" s="783"/>
      <c r="H350" s="783"/>
      <c r="I350" s="783"/>
      <c r="J350" s="783"/>
    </row>
    <row r="351" spans="1:10" ht="409.5" customHeight="1">
      <c r="A351" s="714"/>
      <c r="B351" s="715"/>
      <c r="C351" s="715"/>
      <c r="D351" s="715"/>
      <c r="E351" s="715"/>
      <c r="F351" s="715"/>
      <c r="G351" s="715"/>
      <c r="H351" s="715"/>
      <c r="I351" s="715"/>
      <c r="J351" s="716"/>
    </row>
    <row r="352" spans="1:10" s="572" customFormat="1" ht="409.5" customHeight="1">
      <c r="A352" s="717"/>
      <c r="B352" s="718"/>
      <c r="C352" s="718"/>
      <c r="D352" s="718"/>
      <c r="E352" s="718"/>
      <c r="F352" s="718"/>
      <c r="G352" s="718"/>
      <c r="H352" s="718"/>
      <c r="I352" s="718"/>
      <c r="J352" s="719"/>
    </row>
    <row r="353" spans="1:10">
      <c r="A353" s="732" t="s">
        <v>14145</v>
      </c>
      <c r="B353" s="733">
        <v>332819.82039701397</v>
      </c>
      <c r="C353" s="734" t="s">
        <v>14147</v>
      </c>
      <c r="D353" s="735"/>
      <c r="E353" s="735"/>
      <c r="F353" s="735"/>
      <c r="G353" s="736"/>
      <c r="H353" s="266" t="s">
        <v>13855</v>
      </c>
      <c r="I353" s="267">
        <f>SUM(H360:J362)</f>
        <v>27157</v>
      </c>
      <c r="J353" s="225" t="s">
        <v>14128</v>
      </c>
    </row>
    <row r="354" spans="1:10">
      <c r="A354" s="737"/>
      <c r="B354" s="738">
        <v>389676.70306373498</v>
      </c>
      <c r="C354" s="738"/>
      <c r="D354" s="738"/>
      <c r="E354" s="738"/>
      <c r="F354" s="739"/>
      <c r="G354" s="746" t="str">
        <f t="shared" ref="G354" si="71">CONCATENATE("CONFORME ACÓRDAO Nº"," ",I357," ","- ATA37/2013")</f>
        <v>CONFORME ACÓRDAO Nº 2622/2033 - ATA37/2013</v>
      </c>
      <c r="H354" s="746"/>
      <c r="I354" s="746"/>
      <c r="J354" s="746"/>
    </row>
    <row r="355" spans="1:10">
      <c r="A355" s="740"/>
      <c r="B355" s="741">
        <v>446533.58573045401</v>
      </c>
      <c r="C355" s="741"/>
      <c r="D355" s="741"/>
      <c r="E355" s="741"/>
      <c r="F355" s="742"/>
      <c r="G355" s="746"/>
      <c r="H355" s="746"/>
      <c r="I355" s="746"/>
      <c r="J355" s="746"/>
    </row>
    <row r="356" spans="1:10">
      <c r="A356" s="740"/>
      <c r="B356" s="741">
        <v>503390.46839717397</v>
      </c>
      <c r="C356" s="741"/>
      <c r="D356" s="741"/>
      <c r="E356" s="741"/>
      <c r="F356" s="742"/>
      <c r="G356" s="747" t="str">
        <f t="shared" ref="G356" si="72">CONCATENATE("CUSTOS: ",$F$5," ",$H$5)</f>
        <v>CUSTOS: SINAPI 44317</v>
      </c>
      <c r="H356" s="748"/>
      <c r="I356" s="748"/>
      <c r="J356" s="749"/>
    </row>
    <row r="357" spans="1:10">
      <c r="A357" s="743"/>
      <c r="B357" s="744">
        <v>560247.35106389504</v>
      </c>
      <c r="C357" s="744"/>
      <c r="D357" s="744"/>
      <c r="E357" s="744"/>
      <c r="F357" s="745"/>
      <c r="G357" s="750" t="s">
        <v>8317</v>
      </c>
      <c r="H357" s="751"/>
      <c r="I357" s="750" t="s">
        <v>14146</v>
      </c>
      <c r="J357" s="750"/>
    </row>
    <row r="358" spans="1:10">
      <c r="A358" s="752" t="s">
        <v>8317</v>
      </c>
      <c r="B358" s="753">
        <v>617104.23373061395</v>
      </c>
      <c r="C358" s="756" t="s">
        <v>15</v>
      </c>
      <c r="D358" s="756" t="s">
        <v>16</v>
      </c>
      <c r="E358" s="758" t="s">
        <v>8319</v>
      </c>
      <c r="F358" s="759" t="s">
        <v>148</v>
      </c>
      <c r="G358" s="760"/>
      <c r="H358" s="761"/>
      <c r="I358" s="761"/>
      <c r="J358" s="762"/>
    </row>
    <row r="359" spans="1:10">
      <c r="A359" s="754"/>
      <c r="B359" s="755">
        <v>673961.11639733403</v>
      </c>
      <c r="C359" s="757"/>
      <c r="D359" s="757"/>
      <c r="E359" s="757"/>
      <c r="F359" s="759" t="s">
        <v>8320</v>
      </c>
      <c r="G359" s="760"/>
      <c r="H359" s="763" t="s">
        <v>116</v>
      </c>
      <c r="I359" s="764"/>
      <c r="J359" s="765"/>
    </row>
    <row r="360" spans="1:10" ht="28.5" customHeight="1">
      <c r="A360" s="253"/>
      <c r="B360" s="253">
        <v>90777</v>
      </c>
      <c r="C360" s="262" t="str">
        <f>IFERROR(VLOOKUP(B360,'REFSINAPI 05'!$A$7:$F$12064,2,0),"-")</f>
        <v>ENGENHEIRO CIVIL DE OBRA JUNIOR COM ENCARGOS COMPLEMENTARES</v>
      </c>
      <c r="D360" s="263" t="str">
        <f>IFERROR(VLOOKUP(B360,'REFSINAPI 05'!$A$7:$F$12064,3,0),"-")</f>
        <v>H</v>
      </c>
      <c r="E360" s="264">
        <f>I366</f>
        <v>160</v>
      </c>
      <c r="F360" s="720" t="str">
        <f>IFERROR(VLOOKUP(B360,'REFSINAPI 05'!$A$7:$F$12064,5,0),"-")</f>
        <v>80,15</v>
      </c>
      <c r="G360" s="721"/>
      <c r="H360" s="722">
        <f t="shared" ref="H360:H361" si="73">TRUNC(E360*F360,2)</f>
        <v>12824</v>
      </c>
      <c r="I360" s="723"/>
      <c r="J360" s="724"/>
    </row>
    <row r="361" spans="1:10">
      <c r="A361" s="253"/>
      <c r="B361" s="253">
        <v>93572</v>
      </c>
      <c r="C361" s="262" t="str">
        <f>IFERROR(VLOOKUP(B361,'REFSINAPI 05'!$A$7:$F$12064,2,0),"-")</f>
        <v>ENCARREGADO GERAL DE OBRAS COM ENCARGOS COMPLEMENTARES</v>
      </c>
      <c r="D361" s="263" t="str">
        <f>IFERROR(VLOOKUP(B361,'REFSINAPI 05'!$A$7:$F$12064,3,0),"-")</f>
        <v>MES</v>
      </c>
      <c r="E361" s="264">
        <v>4</v>
      </c>
      <c r="F361" s="720" t="str">
        <f>IFERROR(VLOOKUP(B361,'REFSINAPI 05'!$A$7:$F$12064,5,0),"-")</f>
        <v>3.583,25</v>
      </c>
      <c r="G361" s="721"/>
      <c r="H361" s="722">
        <f t="shared" si="73"/>
        <v>14333</v>
      </c>
      <c r="I361" s="723"/>
      <c r="J361" s="724"/>
    </row>
    <row r="362" spans="1:10">
      <c r="A362" s="230"/>
      <c r="B362" s="231"/>
      <c r="C362" s="232"/>
      <c r="D362" s="233"/>
      <c r="E362" s="234"/>
      <c r="F362" s="257"/>
      <c r="G362" s="255"/>
      <c r="H362" s="254"/>
      <c r="I362" s="235"/>
      <c r="J362" s="255"/>
    </row>
    <row r="363" spans="1:10">
      <c r="A363" s="725" t="s">
        <v>8321</v>
      </c>
      <c r="B363" s="726"/>
      <c r="C363" s="727"/>
      <c r="D363" s="727"/>
      <c r="E363" s="727"/>
      <c r="F363" s="727"/>
      <c r="G363" s="728"/>
      <c r="H363" s="729">
        <f>SUM(H360:J361)</f>
        <v>27157</v>
      </c>
      <c r="I363" s="729"/>
      <c r="J363" s="729"/>
    </row>
    <row r="364" spans="1:10">
      <c r="A364" s="372" t="s">
        <v>8322</v>
      </c>
      <c r="B364" s="373"/>
      <c r="C364" s="730"/>
      <c r="D364" s="731"/>
      <c r="E364" s="731"/>
      <c r="F364" s="731"/>
      <c r="G364" s="731"/>
      <c r="H364" s="731"/>
      <c r="I364" s="731"/>
      <c r="J364" s="731"/>
    </row>
    <row r="365" spans="1:10" ht="36.75" customHeight="1">
      <c r="A365" s="851" t="s">
        <v>14150</v>
      </c>
      <c r="B365" s="852"/>
      <c r="C365" s="374"/>
      <c r="D365" s="374"/>
      <c r="E365" s="374" t="s">
        <v>20735</v>
      </c>
      <c r="F365" s="852" t="s">
        <v>20734</v>
      </c>
      <c r="G365" s="852"/>
      <c r="H365" s="374" t="s">
        <v>14148</v>
      </c>
      <c r="I365" s="374" t="s">
        <v>14152</v>
      </c>
      <c r="J365" s="375"/>
    </row>
    <row r="366" spans="1:10" s="356" customFormat="1" ht="36.75" customHeight="1">
      <c r="A366" s="714" t="s">
        <v>14151</v>
      </c>
      <c r="B366" s="715"/>
      <c r="C366" s="348" t="s">
        <v>20736</v>
      </c>
      <c r="D366" s="348"/>
      <c r="E366" s="367">
        <v>10</v>
      </c>
      <c r="F366" s="715">
        <v>4</v>
      </c>
      <c r="G366" s="715"/>
      <c r="H366" s="367">
        <v>4</v>
      </c>
      <c r="I366" s="368">
        <f>E366*F366*H366</f>
        <v>160</v>
      </c>
      <c r="J366" s="349"/>
    </row>
    <row r="367" spans="1:10" ht="43.5" customHeight="1">
      <c r="A367" s="853" t="s">
        <v>20733</v>
      </c>
      <c r="B367" s="854"/>
      <c r="C367" s="854"/>
      <c r="D367" s="854"/>
      <c r="E367" s="854"/>
      <c r="F367" s="854"/>
      <c r="G367" s="854"/>
      <c r="H367" s="854"/>
      <c r="I367" s="854"/>
      <c r="J367" s="855"/>
    </row>
    <row r="369" spans="1:10">
      <c r="A369" s="732" t="s">
        <v>15988</v>
      </c>
      <c r="B369" s="733">
        <v>332819.82039701397</v>
      </c>
      <c r="C369" s="734" t="s">
        <v>15990</v>
      </c>
      <c r="D369" s="735"/>
      <c r="E369" s="735"/>
      <c r="F369" s="735"/>
      <c r="G369" s="736"/>
      <c r="H369" s="266" t="s">
        <v>13855</v>
      </c>
      <c r="I369" s="267">
        <f>SUM(H376:J379)</f>
        <v>16.630000000000003</v>
      </c>
      <c r="J369" s="225" t="s">
        <v>145</v>
      </c>
    </row>
    <row r="370" spans="1:10">
      <c r="A370" s="737"/>
      <c r="B370" s="738">
        <v>389676.70306373498</v>
      </c>
      <c r="C370" s="738"/>
      <c r="D370" s="738"/>
      <c r="E370" s="738"/>
      <c r="F370" s="739"/>
      <c r="G370" s="746" t="str">
        <f t="shared" ref="G370" si="74">CONCATENATE("CONFORME ACÓRDAO Nº"," ",I373," ","- ATA37/2013")</f>
        <v>CONFORME ACÓRDAO Nº 2622/2033 - ATA37/2013</v>
      </c>
      <c r="H370" s="746"/>
      <c r="I370" s="746"/>
      <c r="J370" s="746"/>
    </row>
    <row r="371" spans="1:10">
      <c r="A371" s="740"/>
      <c r="B371" s="741">
        <v>446533.58573045401</v>
      </c>
      <c r="C371" s="741"/>
      <c r="D371" s="741"/>
      <c r="E371" s="741"/>
      <c r="F371" s="742"/>
      <c r="G371" s="746"/>
      <c r="H371" s="746"/>
      <c r="I371" s="746"/>
      <c r="J371" s="746"/>
    </row>
    <row r="372" spans="1:10">
      <c r="A372" s="740"/>
      <c r="B372" s="741">
        <v>503390.46839717397</v>
      </c>
      <c r="C372" s="741"/>
      <c r="D372" s="741"/>
      <c r="E372" s="741"/>
      <c r="F372" s="742"/>
      <c r="G372" s="747" t="str">
        <f t="shared" ref="G372" si="75">CONCATENATE("CUSTOS: ",$F$5," ",$H$5)</f>
        <v>CUSTOS: SINAPI 44317</v>
      </c>
      <c r="H372" s="748"/>
      <c r="I372" s="748"/>
      <c r="J372" s="749"/>
    </row>
    <row r="373" spans="1:10">
      <c r="A373" s="743"/>
      <c r="B373" s="744">
        <v>560247.35106389504</v>
      </c>
      <c r="C373" s="744"/>
      <c r="D373" s="744"/>
      <c r="E373" s="744"/>
      <c r="F373" s="745"/>
      <c r="G373" s="750" t="s">
        <v>8317</v>
      </c>
      <c r="H373" s="751"/>
      <c r="I373" s="750" t="s">
        <v>14146</v>
      </c>
      <c r="J373" s="750"/>
    </row>
    <row r="374" spans="1:10">
      <c r="A374" s="752" t="s">
        <v>8317</v>
      </c>
      <c r="B374" s="753">
        <v>617104.23373061395</v>
      </c>
      <c r="C374" s="756" t="s">
        <v>15</v>
      </c>
      <c r="D374" s="756" t="s">
        <v>16</v>
      </c>
      <c r="E374" s="758" t="s">
        <v>8319</v>
      </c>
      <c r="F374" s="759" t="s">
        <v>148</v>
      </c>
      <c r="G374" s="760"/>
      <c r="H374" s="761"/>
      <c r="I374" s="761"/>
      <c r="J374" s="762"/>
    </row>
    <row r="375" spans="1:10">
      <c r="A375" s="754"/>
      <c r="B375" s="755">
        <v>673961.11639733403</v>
      </c>
      <c r="C375" s="757"/>
      <c r="D375" s="757"/>
      <c r="E375" s="757"/>
      <c r="F375" s="759" t="s">
        <v>8320</v>
      </c>
      <c r="G375" s="760"/>
      <c r="H375" s="763" t="s">
        <v>116</v>
      </c>
      <c r="I375" s="764"/>
      <c r="J375" s="765"/>
    </row>
    <row r="376" spans="1:10" ht="29.25" customHeight="1">
      <c r="A376" s="253"/>
      <c r="B376" s="253">
        <v>88310</v>
      </c>
      <c r="C376" s="262" t="str">
        <f>IFERROR(VLOOKUP(B376,'REFSINAPI 05'!$A$7:$F$12064,2,0),"-")</f>
        <v>PINTOR COM ENCARGOS COMPLEMENTARES</v>
      </c>
      <c r="D376" s="263" t="str">
        <f>IFERROR(VLOOKUP(B376,'REFSINAPI 05'!$A$7:$F$12064,3,0),"-")</f>
        <v>H</v>
      </c>
      <c r="E376" s="264">
        <v>0.5</v>
      </c>
      <c r="F376" s="720" t="str">
        <f>IFERROR(VLOOKUP(B376,'REFSINAPI 05'!$A$7:$F$12064,5,0),"-")</f>
        <v>18,68</v>
      </c>
      <c r="G376" s="721"/>
      <c r="H376" s="722">
        <f t="shared" ref="H376" si="76">TRUNC(E376*F376,2)</f>
        <v>9.34</v>
      </c>
      <c r="I376" s="723"/>
      <c r="J376" s="724"/>
    </row>
    <row r="377" spans="1:10" s="381" customFormat="1" ht="29.25" customHeight="1">
      <c r="A377" s="253"/>
      <c r="B377" s="253">
        <v>88316</v>
      </c>
      <c r="C377" s="262" t="str">
        <f>IFERROR(VLOOKUP(B377,'REFSINAPI 05'!$A$7:$F$12064,2,0),"-")</f>
        <v>SERVENTE COM ENCARGOS COMPLEMENTARES</v>
      </c>
      <c r="D377" s="263" t="str">
        <f>IFERROR(VLOOKUP(B377,'REFSINAPI 05'!$A$7:$F$12064,3,0),"-")</f>
        <v>H</v>
      </c>
      <c r="E377" s="264">
        <v>0.33</v>
      </c>
      <c r="F377" s="720" t="str">
        <f>IFERROR(VLOOKUP(B377,'REFSINAPI 05'!$A$7:$F$12064,5,0),"-")</f>
        <v>14,02</v>
      </c>
      <c r="G377" s="721"/>
      <c r="H377" s="722">
        <f t="shared" ref="H377:H378" si="77">TRUNC(E377*F377,2)</f>
        <v>4.62</v>
      </c>
      <c r="I377" s="723"/>
      <c r="J377" s="724"/>
    </row>
    <row r="378" spans="1:10" ht="28.5">
      <c r="A378" s="253"/>
      <c r="B378" s="253">
        <v>7343</v>
      </c>
      <c r="C378" s="262" t="str">
        <f>IFERROR(VLOOKUP(B378,'REFSINAPI 05'!$A$7:$F$12064,2,0),"-")</f>
        <v>TINTA A BASE DE RESINA ACRILICA, PARA SINALIZACAO HORIZONTAL VIARIA (NBR 11862)</v>
      </c>
      <c r="D378" s="263" t="str">
        <f>IFERROR(VLOOKUP(B378,'REFSINAPI 05'!$A$7:$F$12064,3,0),"-")</f>
        <v xml:space="preserve">L     </v>
      </c>
      <c r="E378" s="264">
        <v>0.35</v>
      </c>
      <c r="F378" s="720" t="str">
        <f>IFERROR(VLOOKUP(B378,'REFSINAPI 05'!$A$7:$F$12064,5,0),"-")</f>
        <v>7,63</v>
      </c>
      <c r="G378" s="721"/>
      <c r="H378" s="722">
        <f t="shared" si="77"/>
        <v>2.67</v>
      </c>
      <c r="I378" s="723"/>
      <c r="J378" s="724"/>
    </row>
    <row r="379" spans="1:10">
      <c r="A379" s="230"/>
      <c r="B379" s="231"/>
      <c r="C379" s="232"/>
      <c r="D379" s="233"/>
      <c r="E379" s="234"/>
      <c r="F379" s="257"/>
      <c r="G379" s="255"/>
      <c r="H379" s="254"/>
      <c r="I379" s="235"/>
      <c r="J379" s="255"/>
    </row>
    <row r="380" spans="1:10">
      <c r="A380" s="725" t="s">
        <v>8321</v>
      </c>
      <c r="B380" s="726"/>
      <c r="C380" s="727"/>
      <c r="D380" s="727"/>
      <c r="E380" s="727"/>
      <c r="F380" s="727"/>
      <c r="G380" s="728"/>
      <c r="H380" s="729">
        <f>SUM(H376:J378)</f>
        <v>16.630000000000003</v>
      </c>
      <c r="I380" s="729"/>
      <c r="J380" s="729"/>
    </row>
    <row r="381" spans="1:10">
      <c r="A381" s="372" t="s">
        <v>8322</v>
      </c>
      <c r="B381" s="861" t="s">
        <v>15992</v>
      </c>
      <c r="C381" s="861"/>
      <c r="D381" s="861"/>
      <c r="E381" s="861"/>
      <c r="F381" s="861"/>
      <c r="G381" s="861"/>
      <c r="H381" s="861"/>
      <c r="I381" s="861"/>
      <c r="J381" s="862"/>
    </row>
    <row r="382" spans="1:10" s="381" customFormat="1" ht="150" customHeight="1">
      <c r="A382" s="384"/>
      <c r="B382" s="863"/>
      <c r="C382" s="863"/>
      <c r="D382" s="863"/>
      <c r="E382" s="863"/>
      <c r="F382" s="863"/>
      <c r="G382" s="863"/>
      <c r="H382" s="863"/>
      <c r="I382" s="863"/>
      <c r="J382" s="863"/>
    </row>
    <row r="384" spans="1:10" ht="42" customHeight="1">
      <c r="A384" s="732" t="s">
        <v>15989</v>
      </c>
      <c r="B384" s="733">
        <v>332819.82039701397</v>
      </c>
      <c r="C384" s="734" t="s">
        <v>15994</v>
      </c>
      <c r="D384" s="735"/>
      <c r="E384" s="735"/>
      <c r="F384" s="735"/>
      <c r="G384" s="736"/>
      <c r="H384" s="266" t="s">
        <v>13855</v>
      </c>
      <c r="I384" s="267">
        <f>SUM(H391:J397)</f>
        <v>202.73999999999998</v>
      </c>
      <c r="J384" s="225" t="s">
        <v>145</v>
      </c>
    </row>
    <row r="385" spans="1:10">
      <c r="A385" s="737"/>
      <c r="B385" s="738">
        <v>389676.70306373498</v>
      </c>
      <c r="C385" s="738"/>
      <c r="D385" s="738"/>
      <c r="E385" s="738"/>
      <c r="F385" s="739"/>
      <c r="G385" s="746" t="str">
        <f t="shared" ref="G385" si="78">CONCATENATE("CONFORME ACÓRDAO Nº"," ",I388," ","- ATA37/2013")</f>
        <v>CONFORME ACÓRDAO Nº 2622/2033 - ATA37/2013</v>
      </c>
      <c r="H385" s="746"/>
      <c r="I385" s="746"/>
      <c r="J385" s="746"/>
    </row>
    <row r="386" spans="1:10">
      <c r="A386" s="740"/>
      <c r="B386" s="741">
        <v>446533.58573045401</v>
      </c>
      <c r="C386" s="741"/>
      <c r="D386" s="741"/>
      <c r="E386" s="741"/>
      <c r="F386" s="742"/>
      <c r="G386" s="746"/>
      <c r="H386" s="746"/>
      <c r="I386" s="746"/>
      <c r="J386" s="746"/>
    </row>
    <row r="387" spans="1:10">
      <c r="A387" s="740"/>
      <c r="B387" s="741">
        <v>503390.46839717397</v>
      </c>
      <c r="C387" s="741"/>
      <c r="D387" s="741"/>
      <c r="E387" s="741"/>
      <c r="F387" s="742"/>
      <c r="G387" s="747" t="str">
        <f t="shared" ref="G387" si="79">CONCATENATE("CUSTOS: ",$F$5," ",$H$5)</f>
        <v>CUSTOS: SINAPI 44317</v>
      </c>
      <c r="H387" s="748"/>
      <c r="I387" s="748"/>
      <c r="J387" s="749"/>
    </row>
    <row r="388" spans="1:10">
      <c r="A388" s="743"/>
      <c r="B388" s="744">
        <v>560247.35106389504</v>
      </c>
      <c r="C388" s="744"/>
      <c r="D388" s="744"/>
      <c r="E388" s="744"/>
      <c r="F388" s="745"/>
      <c r="G388" s="750" t="s">
        <v>8317</v>
      </c>
      <c r="H388" s="751"/>
      <c r="I388" s="750" t="s">
        <v>14146</v>
      </c>
      <c r="J388" s="750"/>
    </row>
    <row r="389" spans="1:10">
      <c r="A389" s="752" t="s">
        <v>8317</v>
      </c>
      <c r="B389" s="753">
        <v>617104.23373061395</v>
      </c>
      <c r="C389" s="756" t="s">
        <v>15</v>
      </c>
      <c r="D389" s="756" t="s">
        <v>16</v>
      </c>
      <c r="E389" s="758" t="s">
        <v>8319</v>
      </c>
      <c r="F389" s="759" t="s">
        <v>148</v>
      </c>
      <c r="G389" s="760"/>
      <c r="H389" s="761"/>
      <c r="I389" s="761"/>
      <c r="J389" s="762"/>
    </row>
    <row r="390" spans="1:10">
      <c r="A390" s="754"/>
      <c r="B390" s="755">
        <v>673961.11639733403</v>
      </c>
      <c r="C390" s="757"/>
      <c r="D390" s="757"/>
      <c r="E390" s="757"/>
      <c r="F390" s="759" t="s">
        <v>8320</v>
      </c>
      <c r="G390" s="760"/>
      <c r="H390" s="763" t="s">
        <v>116</v>
      </c>
      <c r="I390" s="764"/>
      <c r="J390" s="765"/>
    </row>
    <row r="391" spans="1:10">
      <c r="A391" s="253"/>
      <c r="B391" s="253">
        <v>88315</v>
      </c>
      <c r="C391" s="262" t="str">
        <f>IFERROR(VLOOKUP(B391,'REFSINAPI 05'!$A$7:$F$12064,2,0),"-")</f>
        <v>SERRALHEIRO COM ENCARGOS COMPLEMENTARES</v>
      </c>
      <c r="D391" s="263" t="str">
        <f>IFERROR(VLOOKUP(B391,'REFSINAPI 05'!$A$7:$F$12064,3,0),"-")</f>
        <v>H</v>
      </c>
      <c r="E391" s="264">
        <v>0.5</v>
      </c>
      <c r="F391" s="720" t="str">
        <f>IFERROR(VLOOKUP(B391,'REFSINAPI 05'!$A$7:$F$12064,5,0),"-")</f>
        <v>17,58</v>
      </c>
      <c r="G391" s="721"/>
      <c r="H391" s="722">
        <f t="shared" ref="H391" si="80">TRUNC(E391*F391,2)</f>
        <v>8.7899999999999991</v>
      </c>
      <c r="I391" s="723"/>
      <c r="J391" s="724"/>
    </row>
    <row r="392" spans="1:10" s="381" customFormat="1">
      <c r="A392" s="253"/>
      <c r="B392" s="253">
        <v>88316</v>
      </c>
      <c r="C392" s="262" t="str">
        <f>IFERROR(VLOOKUP(B392,'REFSINAPI 05'!$A$7:$F$12064,2,0),"-")</f>
        <v>SERVENTE COM ENCARGOS COMPLEMENTARES</v>
      </c>
      <c r="D392" s="263" t="str">
        <f>IFERROR(VLOOKUP(B392,'REFSINAPI 05'!$A$7:$F$12064,3,0),"-")</f>
        <v>H</v>
      </c>
      <c r="E392" s="264">
        <v>1</v>
      </c>
      <c r="F392" s="720" t="str">
        <f>IFERROR(VLOOKUP(B392,'REFSINAPI 05'!$A$7:$F$12064,5,0),"-")</f>
        <v>14,02</v>
      </c>
      <c r="G392" s="721"/>
      <c r="H392" s="722">
        <f t="shared" ref="H392:H396" si="81">TRUNC(E392*F392,2)</f>
        <v>14.02</v>
      </c>
      <c r="I392" s="723"/>
      <c r="J392" s="724"/>
    </row>
    <row r="393" spans="1:10" s="381" customFormat="1" ht="28.5">
      <c r="A393" s="253"/>
      <c r="B393" s="253">
        <v>7167</v>
      </c>
      <c r="C393" s="262" t="str">
        <f>IFERROR(VLOOKUP(B393,'REFSINAPI 05'!$A$7:$F$12064,2,0),"-")</f>
        <v>TELA DE ARAME GALVANIZADA QUADRANGULAR / LOSANGULAR, FIO 2,11 MM (14 BWG), MALHA 5 X 5 CM, H = 2 M</v>
      </c>
      <c r="D393" s="263" t="str">
        <f>IFERROR(VLOOKUP(B393,'REFSINAPI 05'!$A$7:$F$12064,3,0),"-")</f>
        <v xml:space="preserve">M2    </v>
      </c>
      <c r="E393" s="264">
        <v>1.05</v>
      </c>
      <c r="F393" s="720" t="str">
        <f>IFERROR(VLOOKUP(B393,'REFSINAPI 05'!$A$7:$F$12064,5,0),"-")</f>
        <v>23,74</v>
      </c>
      <c r="G393" s="721"/>
      <c r="H393" s="722">
        <f t="shared" si="81"/>
        <v>24.92</v>
      </c>
      <c r="I393" s="723"/>
      <c r="J393" s="724"/>
    </row>
    <row r="394" spans="1:10" s="381" customFormat="1" ht="28.5">
      <c r="A394" s="253"/>
      <c r="B394" s="253">
        <v>7696</v>
      </c>
      <c r="C394" s="262" t="str">
        <f>IFERROR(VLOOKUP(B394,'REFSINAPI 05'!$A$7:$F$12064,2,0),"-")</f>
        <v>TUBO ACO GALVANIZADO COM COSTURA, CLASSE MEDIA, DN 2", E = *3,65* MM, PESO *5,10* KG/M (NBR 5580)</v>
      </c>
      <c r="D394" s="263" t="str">
        <f>IFERROR(VLOOKUP(B394,'REFSINAPI 05'!$A$7:$F$12064,3,0),"-")</f>
        <v xml:space="preserve">M     </v>
      </c>
      <c r="E394" s="264">
        <v>1.68</v>
      </c>
      <c r="F394" s="720" t="str">
        <f>IFERROR(VLOOKUP(B394,'REFSINAPI 05'!$A$7:$F$12064,5,0),"-")</f>
        <v>89,37</v>
      </c>
      <c r="G394" s="721"/>
      <c r="H394" s="722">
        <f t="shared" si="81"/>
        <v>150.13999999999999</v>
      </c>
      <c r="I394" s="723"/>
      <c r="J394" s="724"/>
    </row>
    <row r="395" spans="1:10" s="381" customFormat="1" ht="28.5">
      <c r="A395" s="253"/>
      <c r="B395" s="253">
        <v>43130</v>
      </c>
      <c r="C395" s="262" t="str">
        <f>IFERROR(VLOOKUP(B395,'REFSINAPI 05'!$A$7:$F$12064,2,0),"-")</f>
        <v>ARAME GALVANIZADO 12 BWG, D = 2,76 MM (0,048 KG/M) OU 14 BWG, D = 2,11 MM (0,026 KG/M)</v>
      </c>
      <c r="D395" s="263" t="str">
        <f>IFERROR(VLOOKUP(B395,'REFSINAPI 05'!$A$7:$F$12064,3,0),"-")</f>
        <v xml:space="preserve">KG    </v>
      </c>
      <c r="E395" s="264">
        <v>7.0000000000000007E-2</v>
      </c>
      <c r="F395" s="720" t="str">
        <f>IFERROR(VLOOKUP(B395,'REFSINAPI 05'!$A$7:$F$12064,5,0),"-")</f>
        <v>19,99</v>
      </c>
      <c r="G395" s="721"/>
      <c r="H395" s="722">
        <f t="shared" si="81"/>
        <v>1.39</v>
      </c>
      <c r="I395" s="723"/>
      <c r="J395" s="724"/>
    </row>
    <row r="396" spans="1:10" ht="28.5">
      <c r="A396" s="253"/>
      <c r="B396" s="253">
        <v>43131</v>
      </c>
      <c r="C396" s="262" t="str">
        <f>IFERROR(VLOOKUP(B396,'REFSINAPI 05'!$A$7:$F$12064,2,0),"-")</f>
        <v>ARAME GALVANIZADO 6 BWG, D = 5,16 MM (0,157 KG/M), OU 8 BWG, D = 4,19 MM (0,101 KG/M), OU 10 BWG, D = 3,40 MM (0,0713 KG/M)</v>
      </c>
      <c r="D396" s="263" t="str">
        <f>IFERROR(VLOOKUP(B396,'REFSINAPI 05'!$A$7:$F$12064,3,0),"-")</f>
        <v xml:space="preserve">KG    </v>
      </c>
      <c r="E396" s="264">
        <v>0.15</v>
      </c>
      <c r="F396" s="720" t="str">
        <f>IFERROR(VLOOKUP(B396,'REFSINAPI 05'!$A$7:$F$12064,5,0),"-")</f>
        <v>23,22</v>
      </c>
      <c r="G396" s="721"/>
      <c r="H396" s="722">
        <f t="shared" si="81"/>
        <v>3.48</v>
      </c>
      <c r="I396" s="723"/>
      <c r="J396" s="724"/>
    </row>
    <row r="397" spans="1:10">
      <c r="A397" s="230"/>
      <c r="B397" s="231"/>
      <c r="C397" s="232"/>
      <c r="D397" s="233"/>
      <c r="E397" s="234"/>
      <c r="F397" s="257"/>
      <c r="G397" s="255"/>
      <c r="H397" s="254"/>
      <c r="I397" s="235"/>
      <c r="J397" s="255"/>
    </row>
    <row r="398" spans="1:10">
      <c r="A398" s="725" t="s">
        <v>8321</v>
      </c>
      <c r="B398" s="726"/>
      <c r="C398" s="727"/>
      <c r="D398" s="727"/>
      <c r="E398" s="727"/>
      <c r="F398" s="727"/>
      <c r="G398" s="728"/>
      <c r="H398" s="729">
        <f>SUM(H391:J396)</f>
        <v>202.73999999999998</v>
      </c>
      <c r="I398" s="729"/>
      <c r="J398" s="729"/>
    </row>
    <row r="399" spans="1:10">
      <c r="A399" s="382" t="s">
        <v>8322</v>
      </c>
      <c r="B399" s="856" t="s">
        <v>15991</v>
      </c>
      <c r="C399" s="856"/>
      <c r="D399" s="856"/>
      <c r="E399" s="857"/>
      <c r="F399" s="383"/>
      <c r="G399" s="383"/>
      <c r="H399" s="383"/>
      <c r="I399" s="383"/>
      <c r="J399" s="383"/>
    </row>
    <row r="400" spans="1:10" ht="205.5" customHeight="1">
      <c r="A400" s="858"/>
      <c r="B400" s="859"/>
      <c r="C400" s="859"/>
      <c r="D400" s="859"/>
      <c r="E400" s="859"/>
      <c r="F400" s="859"/>
      <c r="G400" s="859"/>
      <c r="H400" s="859"/>
      <c r="I400" s="859"/>
      <c r="J400" s="860"/>
    </row>
  </sheetData>
  <mergeCells count="672">
    <mergeCell ref="B381:J381"/>
    <mergeCell ref="F392:G392"/>
    <mergeCell ref="F393:G393"/>
    <mergeCell ref="F394:G394"/>
    <mergeCell ref="F395:G395"/>
    <mergeCell ref="H392:J392"/>
    <mergeCell ref="H393:J393"/>
    <mergeCell ref="H394:J394"/>
    <mergeCell ref="H395:J395"/>
    <mergeCell ref="B382:J382"/>
    <mergeCell ref="A384:B384"/>
    <mergeCell ref="C384:G384"/>
    <mergeCell ref="A385:F388"/>
    <mergeCell ref="G385:J386"/>
    <mergeCell ref="G387:J387"/>
    <mergeCell ref="G388:H388"/>
    <mergeCell ref="I388:J388"/>
    <mergeCell ref="A389:B390"/>
    <mergeCell ref="C389:C390"/>
    <mergeCell ref="D389:D390"/>
    <mergeCell ref="E389:E390"/>
    <mergeCell ref="F389:J389"/>
    <mergeCell ref="A398:G398"/>
    <mergeCell ref="H398:J398"/>
    <mergeCell ref="B399:E399"/>
    <mergeCell ref="A400:J400"/>
    <mergeCell ref="F390:G390"/>
    <mergeCell ref="H390:J390"/>
    <mergeCell ref="F391:G391"/>
    <mergeCell ref="H391:J391"/>
    <mergeCell ref="F396:G396"/>
    <mergeCell ref="H396:J396"/>
    <mergeCell ref="F376:G376"/>
    <mergeCell ref="H376:J376"/>
    <mergeCell ref="F378:G378"/>
    <mergeCell ref="H378:J378"/>
    <mergeCell ref="H380:J380"/>
    <mergeCell ref="F377:G377"/>
    <mergeCell ref="H377:J377"/>
    <mergeCell ref="A369:B369"/>
    <mergeCell ref="C369:G369"/>
    <mergeCell ref="A370:F373"/>
    <mergeCell ref="G370:J371"/>
    <mergeCell ref="G372:J372"/>
    <mergeCell ref="G373:H373"/>
    <mergeCell ref="I373:J373"/>
    <mergeCell ref="A374:B375"/>
    <mergeCell ref="C374:C375"/>
    <mergeCell ref="D374:D375"/>
    <mergeCell ref="E374:E375"/>
    <mergeCell ref="F374:J374"/>
    <mergeCell ref="F375:G375"/>
    <mergeCell ref="H375:J375"/>
    <mergeCell ref="A380:G380"/>
    <mergeCell ref="A365:B365"/>
    <mergeCell ref="A366:B366"/>
    <mergeCell ref="F365:G365"/>
    <mergeCell ref="F366:G366"/>
    <mergeCell ref="A367:J367"/>
    <mergeCell ref="F331:G331"/>
    <mergeCell ref="H331:J331"/>
    <mergeCell ref="F335:G335"/>
    <mergeCell ref="H335:J335"/>
    <mergeCell ref="A349:G349"/>
    <mergeCell ref="H349:J349"/>
    <mergeCell ref="C350:J350"/>
    <mergeCell ref="F332:G332"/>
    <mergeCell ref="F333:G333"/>
    <mergeCell ref="H332:J332"/>
    <mergeCell ref="H333:J333"/>
    <mergeCell ref="F334:G334"/>
    <mergeCell ref="F336:G336"/>
    <mergeCell ref="F337:G337"/>
    <mergeCell ref="F338:G338"/>
    <mergeCell ref="F339:G339"/>
    <mergeCell ref="F347:G347"/>
    <mergeCell ref="H334:J334"/>
    <mergeCell ref="H336:J336"/>
    <mergeCell ref="H337:J337"/>
    <mergeCell ref="H338:J338"/>
    <mergeCell ref="H339:J339"/>
    <mergeCell ref="H347:J347"/>
    <mergeCell ref="A328:B329"/>
    <mergeCell ref="C328:C329"/>
    <mergeCell ref="D328:D329"/>
    <mergeCell ref="E328:E329"/>
    <mergeCell ref="F328:J328"/>
    <mergeCell ref="F329:G329"/>
    <mergeCell ref="H329:J329"/>
    <mergeCell ref="F330:G330"/>
    <mergeCell ref="H330:J330"/>
    <mergeCell ref="A321:J321"/>
    <mergeCell ref="A322:J322"/>
    <mergeCell ref="A323:B323"/>
    <mergeCell ref="C323:G323"/>
    <mergeCell ref="A324:F327"/>
    <mergeCell ref="G324:J325"/>
    <mergeCell ref="G326:J326"/>
    <mergeCell ref="G327:H327"/>
    <mergeCell ref="I327:J327"/>
    <mergeCell ref="F314:G314"/>
    <mergeCell ref="H314:J314"/>
    <mergeCell ref="F315:G315"/>
    <mergeCell ref="H315:J315"/>
    <mergeCell ref="F316:G316"/>
    <mergeCell ref="H316:J316"/>
    <mergeCell ref="A319:G319"/>
    <mergeCell ref="H319:J319"/>
    <mergeCell ref="C320:J320"/>
    <mergeCell ref="F317:G317"/>
    <mergeCell ref="H317:J317"/>
    <mergeCell ref="A307:B307"/>
    <mergeCell ref="C307:G307"/>
    <mergeCell ref="A308:F311"/>
    <mergeCell ref="G308:J309"/>
    <mergeCell ref="G310:J310"/>
    <mergeCell ref="G311:H311"/>
    <mergeCell ref="I311:J311"/>
    <mergeCell ref="A312:B313"/>
    <mergeCell ref="C312:C313"/>
    <mergeCell ref="D312:D313"/>
    <mergeCell ref="E312:E313"/>
    <mergeCell ref="F312:J312"/>
    <mergeCell ref="F313:G313"/>
    <mergeCell ref="H313:J313"/>
    <mergeCell ref="F300:G300"/>
    <mergeCell ref="H300:J300"/>
    <mergeCell ref="F301:G301"/>
    <mergeCell ref="H301:J301"/>
    <mergeCell ref="A303:G303"/>
    <mergeCell ref="H303:J303"/>
    <mergeCell ref="C304:J304"/>
    <mergeCell ref="A305:J305"/>
    <mergeCell ref="A306:J306"/>
    <mergeCell ref="A297:B298"/>
    <mergeCell ref="C297:C298"/>
    <mergeCell ref="D297:D298"/>
    <mergeCell ref="E297:E298"/>
    <mergeCell ref="F297:J297"/>
    <mergeCell ref="F298:G298"/>
    <mergeCell ref="H298:J298"/>
    <mergeCell ref="F299:G299"/>
    <mergeCell ref="H299:J299"/>
    <mergeCell ref="A290:J290"/>
    <mergeCell ref="A291:J291"/>
    <mergeCell ref="A292:B292"/>
    <mergeCell ref="C292:G292"/>
    <mergeCell ref="A293:F296"/>
    <mergeCell ref="G293:J294"/>
    <mergeCell ref="G295:J295"/>
    <mergeCell ref="G296:H296"/>
    <mergeCell ref="I296:J296"/>
    <mergeCell ref="F284:G284"/>
    <mergeCell ref="H284:J284"/>
    <mergeCell ref="F285:G285"/>
    <mergeCell ref="H285:J285"/>
    <mergeCell ref="F286:G286"/>
    <mergeCell ref="H286:J286"/>
    <mergeCell ref="A288:G288"/>
    <mergeCell ref="H288:J288"/>
    <mergeCell ref="C289:J289"/>
    <mergeCell ref="A277:B277"/>
    <mergeCell ref="C277:G277"/>
    <mergeCell ref="A278:F281"/>
    <mergeCell ref="G278:J279"/>
    <mergeCell ref="G280:J280"/>
    <mergeCell ref="G281:H281"/>
    <mergeCell ref="I281:J281"/>
    <mergeCell ref="A282:B283"/>
    <mergeCell ref="C282:C283"/>
    <mergeCell ref="D282:D283"/>
    <mergeCell ref="E282:E283"/>
    <mergeCell ref="F282:J282"/>
    <mergeCell ref="F283:G283"/>
    <mergeCell ref="H283:J283"/>
    <mergeCell ref="F270:G270"/>
    <mergeCell ref="H270:J270"/>
    <mergeCell ref="F271:G271"/>
    <mergeCell ref="H271:J271"/>
    <mergeCell ref="A273:G273"/>
    <mergeCell ref="H273:J273"/>
    <mergeCell ref="C274:J274"/>
    <mergeCell ref="A275:J275"/>
    <mergeCell ref="A276:J276"/>
    <mergeCell ref="A267:B268"/>
    <mergeCell ref="C267:C268"/>
    <mergeCell ref="D267:D268"/>
    <mergeCell ref="E267:E268"/>
    <mergeCell ref="F267:J267"/>
    <mergeCell ref="F268:G268"/>
    <mergeCell ref="H268:J268"/>
    <mergeCell ref="F269:G269"/>
    <mergeCell ref="H269:J269"/>
    <mergeCell ref="A260:J260"/>
    <mergeCell ref="A261:J261"/>
    <mergeCell ref="A262:B262"/>
    <mergeCell ref="C262:G262"/>
    <mergeCell ref="A263:F266"/>
    <mergeCell ref="G263:J264"/>
    <mergeCell ref="G265:J265"/>
    <mergeCell ref="G266:H266"/>
    <mergeCell ref="I266:J266"/>
    <mergeCell ref="F254:G254"/>
    <mergeCell ref="H254:J254"/>
    <mergeCell ref="F255:G255"/>
    <mergeCell ref="H255:J255"/>
    <mergeCell ref="F256:G256"/>
    <mergeCell ref="H256:J256"/>
    <mergeCell ref="A258:G258"/>
    <mergeCell ref="H258:J258"/>
    <mergeCell ref="C259:J259"/>
    <mergeCell ref="A247:B247"/>
    <mergeCell ref="C247:G247"/>
    <mergeCell ref="A248:F251"/>
    <mergeCell ref="G248:J249"/>
    <mergeCell ref="G250:J250"/>
    <mergeCell ref="G251:H251"/>
    <mergeCell ref="I251:J251"/>
    <mergeCell ref="A252:B253"/>
    <mergeCell ref="C252:C253"/>
    <mergeCell ref="D252:D253"/>
    <mergeCell ref="E252:E253"/>
    <mergeCell ref="F252:J252"/>
    <mergeCell ref="F253:G253"/>
    <mergeCell ref="H253:J253"/>
    <mergeCell ref="F240:G240"/>
    <mergeCell ref="H240:J240"/>
    <mergeCell ref="F241:G241"/>
    <mergeCell ref="H241:J241"/>
    <mergeCell ref="A243:G243"/>
    <mergeCell ref="H243:J243"/>
    <mergeCell ref="C244:J244"/>
    <mergeCell ref="A245:J245"/>
    <mergeCell ref="A246:J246"/>
    <mergeCell ref="A237:B238"/>
    <mergeCell ref="C237:C238"/>
    <mergeCell ref="D237:D238"/>
    <mergeCell ref="E237:E238"/>
    <mergeCell ref="F237:J237"/>
    <mergeCell ref="F238:G238"/>
    <mergeCell ref="H238:J238"/>
    <mergeCell ref="F239:G239"/>
    <mergeCell ref="H239:J239"/>
    <mergeCell ref="A230:J230"/>
    <mergeCell ref="A231:J231"/>
    <mergeCell ref="A232:B232"/>
    <mergeCell ref="C232:G232"/>
    <mergeCell ref="A233:F236"/>
    <mergeCell ref="G233:J234"/>
    <mergeCell ref="G235:J235"/>
    <mergeCell ref="G236:H236"/>
    <mergeCell ref="I236:J236"/>
    <mergeCell ref="F224:G224"/>
    <mergeCell ref="H224:J224"/>
    <mergeCell ref="F225:G225"/>
    <mergeCell ref="H225:J225"/>
    <mergeCell ref="F226:G226"/>
    <mergeCell ref="H226:J226"/>
    <mergeCell ref="A228:G228"/>
    <mergeCell ref="H228:J228"/>
    <mergeCell ref="C229:J229"/>
    <mergeCell ref="C62:J62"/>
    <mergeCell ref="A64:J64"/>
    <mergeCell ref="C63:J63"/>
    <mergeCell ref="A96:J96"/>
    <mergeCell ref="I221:J221"/>
    <mergeCell ref="A215:J215"/>
    <mergeCell ref="A216:J216"/>
    <mergeCell ref="A217:B217"/>
    <mergeCell ref="C217:G217"/>
    <mergeCell ref="A218:F221"/>
    <mergeCell ref="G218:J219"/>
    <mergeCell ref="G220:J220"/>
    <mergeCell ref="G221:H221"/>
    <mergeCell ref="F209:G209"/>
    <mergeCell ref="H209:J209"/>
    <mergeCell ref="F210:G210"/>
    <mergeCell ref="H210:J210"/>
    <mergeCell ref="F211:G211"/>
    <mergeCell ref="H211:J211"/>
    <mergeCell ref="A202:B202"/>
    <mergeCell ref="C202:G202"/>
    <mergeCell ref="A203:F206"/>
    <mergeCell ref="G203:J204"/>
    <mergeCell ref="G205:J205"/>
    <mergeCell ref="A222:B223"/>
    <mergeCell ref="C222:C223"/>
    <mergeCell ref="D222:D223"/>
    <mergeCell ref="E222:E223"/>
    <mergeCell ref="F222:J222"/>
    <mergeCell ref="F223:G223"/>
    <mergeCell ref="H223:J223"/>
    <mergeCell ref="A213:G213"/>
    <mergeCell ref="H213:J213"/>
    <mergeCell ref="C214:J214"/>
    <mergeCell ref="G206:H206"/>
    <mergeCell ref="I206:J206"/>
    <mergeCell ref="A207:B208"/>
    <mergeCell ref="C207:C208"/>
    <mergeCell ref="D207:D208"/>
    <mergeCell ref="E207:E208"/>
    <mergeCell ref="F207:J207"/>
    <mergeCell ref="F208:G208"/>
    <mergeCell ref="H208:J208"/>
    <mergeCell ref="A200:J200"/>
    <mergeCell ref="A201:J201"/>
    <mergeCell ref="A198:G198"/>
    <mergeCell ref="H198:J198"/>
    <mergeCell ref="C199:J199"/>
    <mergeCell ref="F194:G194"/>
    <mergeCell ref="H194:J194"/>
    <mergeCell ref="F195:G195"/>
    <mergeCell ref="H195:J195"/>
    <mergeCell ref="F196:G196"/>
    <mergeCell ref="H196:J196"/>
    <mergeCell ref="A187:B187"/>
    <mergeCell ref="C187:G187"/>
    <mergeCell ref="A188:F191"/>
    <mergeCell ref="G188:J189"/>
    <mergeCell ref="G190:J190"/>
    <mergeCell ref="G191:H191"/>
    <mergeCell ref="I191:J191"/>
    <mergeCell ref="A192:B193"/>
    <mergeCell ref="C192:C193"/>
    <mergeCell ref="D192:D193"/>
    <mergeCell ref="E192:E193"/>
    <mergeCell ref="F192:J192"/>
    <mergeCell ref="F193:G193"/>
    <mergeCell ref="H193:J193"/>
    <mergeCell ref="A185:J185"/>
    <mergeCell ref="A186:J186"/>
    <mergeCell ref="A183:G183"/>
    <mergeCell ref="H183:J183"/>
    <mergeCell ref="C184:J184"/>
    <mergeCell ref="F179:G179"/>
    <mergeCell ref="H179:J179"/>
    <mergeCell ref="F180:G180"/>
    <mergeCell ref="H180:J180"/>
    <mergeCell ref="F181:G181"/>
    <mergeCell ref="H181:J181"/>
    <mergeCell ref="A172:B172"/>
    <mergeCell ref="C172:G172"/>
    <mergeCell ref="A173:F176"/>
    <mergeCell ref="G173:J174"/>
    <mergeCell ref="G175:J175"/>
    <mergeCell ref="G176:H176"/>
    <mergeCell ref="I176:J176"/>
    <mergeCell ref="A177:B178"/>
    <mergeCell ref="C177:C178"/>
    <mergeCell ref="D177:D178"/>
    <mergeCell ref="E177:E178"/>
    <mergeCell ref="F177:J177"/>
    <mergeCell ref="F178:G178"/>
    <mergeCell ref="H178:J178"/>
    <mergeCell ref="A170:J170"/>
    <mergeCell ref="A171:J171"/>
    <mergeCell ref="A168:G168"/>
    <mergeCell ref="H168:J168"/>
    <mergeCell ref="C169:J169"/>
    <mergeCell ref="F164:G164"/>
    <mergeCell ref="H164:J164"/>
    <mergeCell ref="F165:G165"/>
    <mergeCell ref="H165:J165"/>
    <mergeCell ref="F166:G166"/>
    <mergeCell ref="H166:J166"/>
    <mergeCell ref="A157:B157"/>
    <mergeCell ref="C157:G157"/>
    <mergeCell ref="A158:F161"/>
    <mergeCell ref="G158:J159"/>
    <mergeCell ref="G160:J160"/>
    <mergeCell ref="G161:H161"/>
    <mergeCell ref="I161:J161"/>
    <mergeCell ref="A162:B163"/>
    <mergeCell ref="C162:C163"/>
    <mergeCell ref="D162:D163"/>
    <mergeCell ref="E162:E163"/>
    <mergeCell ref="F162:J162"/>
    <mergeCell ref="F163:G163"/>
    <mergeCell ref="H163:J163"/>
    <mergeCell ref="A155:J155"/>
    <mergeCell ref="A156:J156"/>
    <mergeCell ref="A153:G153"/>
    <mergeCell ref="H153:J153"/>
    <mergeCell ref="C154:J154"/>
    <mergeCell ref="F150:G150"/>
    <mergeCell ref="H150:J150"/>
    <mergeCell ref="F151:G151"/>
    <mergeCell ref="H151:J151"/>
    <mergeCell ref="A143:B143"/>
    <mergeCell ref="C143:G143"/>
    <mergeCell ref="A144:F147"/>
    <mergeCell ref="G144:J145"/>
    <mergeCell ref="G146:J146"/>
    <mergeCell ref="G147:H147"/>
    <mergeCell ref="I147:J147"/>
    <mergeCell ref="A148:B149"/>
    <mergeCell ref="C148:C149"/>
    <mergeCell ref="D148:D149"/>
    <mergeCell ref="E148:E149"/>
    <mergeCell ref="F148:J148"/>
    <mergeCell ref="F149:G149"/>
    <mergeCell ref="H149:J149"/>
    <mergeCell ref="A139:G139"/>
    <mergeCell ref="H139:J139"/>
    <mergeCell ref="C140:J140"/>
    <mergeCell ref="F135:G135"/>
    <mergeCell ref="H135:J135"/>
    <mergeCell ref="F136:G136"/>
    <mergeCell ref="H136:J136"/>
    <mergeCell ref="F137:G137"/>
    <mergeCell ref="H137:J137"/>
    <mergeCell ref="A128:B128"/>
    <mergeCell ref="C128:G128"/>
    <mergeCell ref="A129:F132"/>
    <mergeCell ref="G129:J130"/>
    <mergeCell ref="G131:J131"/>
    <mergeCell ref="G132:H132"/>
    <mergeCell ref="I132:J132"/>
    <mergeCell ref="A133:B134"/>
    <mergeCell ref="C133:C134"/>
    <mergeCell ref="D133:D134"/>
    <mergeCell ref="E133:E134"/>
    <mergeCell ref="F133:J133"/>
    <mergeCell ref="F134:G134"/>
    <mergeCell ref="H134:J134"/>
    <mergeCell ref="A126:J126"/>
    <mergeCell ref="A127:J127"/>
    <mergeCell ref="A124:G124"/>
    <mergeCell ref="H124:J124"/>
    <mergeCell ref="C125:J125"/>
    <mergeCell ref="F121:G121"/>
    <mergeCell ref="H121:J121"/>
    <mergeCell ref="F122:G122"/>
    <mergeCell ref="H122:J122"/>
    <mergeCell ref="A114:B114"/>
    <mergeCell ref="C114:G114"/>
    <mergeCell ref="A115:F118"/>
    <mergeCell ref="G115:J116"/>
    <mergeCell ref="G117:J117"/>
    <mergeCell ref="G118:H118"/>
    <mergeCell ref="I118:J118"/>
    <mergeCell ref="A119:B120"/>
    <mergeCell ref="C119:C120"/>
    <mergeCell ref="D119:D120"/>
    <mergeCell ref="E119:E120"/>
    <mergeCell ref="F119:J119"/>
    <mergeCell ref="F120:G120"/>
    <mergeCell ref="H120:J120"/>
    <mergeCell ref="A112:J112"/>
    <mergeCell ref="A113:J113"/>
    <mergeCell ref="A110:G110"/>
    <mergeCell ref="H110:J110"/>
    <mergeCell ref="C111:J111"/>
    <mergeCell ref="F104:G104"/>
    <mergeCell ref="H104:J104"/>
    <mergeCell ref="F105:G105"/>
    <mergeCell ref="H105:J105"/>
    <mergeCell ref="F106:G106"/>
    <mergeCell ref="H106:J106"/>
    <mergeCell ref="F107:G107"/>
    <mergeCell ref="H107:J107"/>
    <mergeCell ref="F108:G108"/>
    <mergeCell ref="H108:J108"/>
    <mergeCell ref="A97:B97"/>
    <mergeCell ref="C97:G97"/>
    <mergeCell ref="A98:F101"/>
    <mergeCell ref="G98:J99"/>
    <mergeCell ref="G100:J100"/>
    <mergeCell ref="G101:H101"/>
    <mergeCell ref="I101:J101"/>
    <mergeCell ref="A102:B103"/>
    <mergeCell ref="C102:C103"/>
    <mergeCell ref="D102:D103"/>
    <mergeCell ref="E102:E103"/>
    <mergeCell ref="F102:J102"/>
    <mergeCell ref="F103:G103"/>
    <mergeCell ref="H103:J103"/>
    <mergeCell ref="H87:J87"/>
    <mergeCell ref="F88:G88"/>
    <mergeCell ref="H88:J88"/>
    <mergeCell ref="A94:J94"/>
    <mergeCell ref="A95:J95"/>
    <mergeCell ref="A92:G92"/>
    <mergeCell ref="H92:J92"/>
    <mergeCell ref="C93:J93"/>
    <mergeCell ref="F89:G89"/>
    <mergeCell ref="H89:J89"/>
    <mergeCell ref="F90:G90"/>
    <mergeCell ref="H90:J90"/>
    <mergeCell ref="A43:G43"/>
    <mergeCell ref="H43:J43"/>
    <mergeCell ref="A45:J45"/>
    <mergeCell ref="A46:J46"/>
    <mergeCell ref="A47:B47"/>
    <mergeCell ref="C47:G47"/>
    <mergeCell ref="A48:F51"/>
    <mergeCell ref="G84:J84"/>
    <mergeCell ref="G85:H85"/>
    <mergeCell ref="I85:J85"/>
    <mergeCell ref="F72:G72"/>
    <mergeCell ref="H72:J72"/>
    <mergeCell ref="F73:G73"/>
    <mergeCell ref="H73:J73"/>
    <mergeCell ref="F74:G74"/>
    <mergeCell ref="H74:J74"/>
    <mergeCell ref="F75:G75"/>
    <mergeCell ref="H75:J75"/>
    <mergeCell ref="A79:J79"/>
    <mergeCell ref="A77:G77"/>
    <mergeCell ref="H77:J77"/>
    <mergeCell ref="C78:J78"/>
    <mergeCell ref="A80:J80"/>
    <mergeCell ref="A81:B81"/>
    <mergeCell ref="E52:E53"/>
    <mergeCell ref="F52:J52"/>
    <mergeCell ref="F53:G53"/>
    <mergeCell ref="F57:G57"/>
    <mergeCell ref="H57:J57"/>
    <mergeCell ref="F58:G58"/>
    <mergeCell ref="H58:J58"/>
    <mergeCell ref="F55:G55"/>
    <mergeCell ref="H55:J55"/>
    <mergeCell ref="F56:G56"/>
    <mergeCell ref="H56:J56"/>
    <mergeCell ref="H53:J53"/>
    <mergeCell ref="F54:G54"/>
    <mergeCell ref="H54:J54"/>
    <mergeCell ref="G11:J12"/>
    <mergeCell ref="G13:J13"/>
    <mergeCell ref="G14:H14"/>
    <mergeCell ref="I14:J14"/>
    <mergeCell ref="A25:G25"/>
    <mergeCell ref="H25:J25"/>
    <mergeCell ref="A15:B16"/>
    <mergeCell ref="F39:G39"/>
    <mergeCell ref="H39:J39"/>
    <mergeCell ref="H37:J37"/>
    <mergeCell ref="F38:G38"/>
    <mergeCell ref="H38:J38"/>
    <mergeCell ref="F23:G23"/>
    <mergeCell ref="H23:J23"/>
    <mergeCell ref="A27:J27"/>
    <mergeCell ref="F40:G40"/>
    <mergeCell ref="H40:J40"/>
    <mergeCell ref="F41:G41"/>
    <mergeCell ref="H41:J41"/>
    <mergeCell ref="F36:G36"/>
    <mergeCell ref="H36:J36"/>
    <mergeCell ref="F37:G37"/>
    <mergeCell ref="C10:G10"/>
    <mergeCell ref="F19:G19"/>
    <mergeCell ref="F20:G20"/>
    <mergeCell ref="F21:G21"/>
    <mergeCell ref="F22:G22"/>
    <mergeCell ref="H19:J19"/>
    <mergeCell ref="H20:J20"/>
    <mergeCell ref="H21:J21"/>
    <mergeCell ref="H22:J22"/>
    <mergeCell ref="F17:G17"/>
    <mergeCell ref="H17:J17"/>
    <mergeCell ref="F18:G18"/>
    <mergeCell ref="H18:J18"/>
    <mergeCell ref="C15:C16"/>
    <mergeCell ref="D15:D16"/>
    <mergeCell ref="E15:E16"/>
    <mergeCell ref="C26:J26"/>
    <mergeCell ref="A1:J1"/>
    <mergeCell ref="H6:J6"/>
    <mergeCell ref="F15:J15"/>
    <mergeCell ref="F16:G16"/>
    <mergeCell ref="H16:J16"/>
    <mergeCell ref="A10:B10"/>
    <mergeCell ref="A11:F14"/>
    <mergeCell ref="A60:G60"/>
    <mergeCell ref="H60:J60"/>
    <mergeCell ref="A2:J2"/>
    <mergeCell ref="B4:C4"/>
    <mergeCell ref="B5:C5"/>
    <mergeCell ref="D5:E5"/>
    <mergeCell ref="F5:G5"/>
    <mergeCell ref="H5:J5"/>
    <mergeCell ref="B6:C6"/>
    <mergeCell ref="D6:E6"/>
    <mergeCell ref="A9:J9"/>
    <mergeCell ref="F6:G6"/>
    <mergeCell ref="B7:C7"/>
    <mergeCell ref="D7:E7"/>
    <mergeCell ref="F7:G7"/>
    <mergeCell ref="H7:J7"/>
    <mergeCell ref="A8:H8"/>
    <mergeCell ref="C61:J61"/>
    <mergeCell ref="A28:J28"/>
    <mergeCell ref="A29:B29"/>
    <mergeCell ref="C29:G29"/>
    <mergeCell ref="A30:F33"/>
    <mergeCell ref="G30:J31"/>
    <mergeCell ref="G32:J32"/>
    <mergeCell ref="G33:H33"/>
    <mergeCell ref="I33:J33"/>
    <mergeCell ref="C44:J44"/>
    <mergeCell ref="G48:J49"/>
    <mergeCell ref="G50:J50"/>
    <mergeCell ref="G51:H51"/>
    <mergeCell ref="I51:J51"/>
    <mergeCell ref="A52:B53"/>
    <mergeCell ref="C52:C53"/>
    <mergeCell ref="D52:D53"/>
    <mergeCell ref="A34:B35"/>
    <mergeCell ref="C34:C35"/>
    <mergeCell ref="D34:D35"/>
    <mergeCell ref="E34:E35"/>
    <mergeCell ref="F34:J34"/>
    <mergeCell ref="F35:G35"/>
    <mergeCell ref="H35:J35"/>
    <mergeCell ref="A141:J141"/>
    <mergeCell ref="A142:J142"/>
    <mergeCell ref="A65:J65"/>
    <mergeCell ref="A66:B66"/>
    <mergeCell ref="C66:G66"/>
    <mergeCell ref="A67:F70"/>
    <mergeCell ref="G67:J68"/>
    <mergeCell ref="G69:J69"/>
    <mergeCell ref="G70:H70"/>
    <mergeCell ref="I70:J70"/>
    <mergeCell ref="A71:B72"/>
    <mergeCell ref="C71:C72"/>
    <mergeCell ref="D71:D72"/>
    <mergeCell ref="E71:E72"/>
    <mergeCell ref="F71:J71"/>
    <mergeCell ref="C81:G81"/>
    <mergeCell ref="A82:F85"/>
    <mergeCell ref="G82:J83"/>
    <mergeCell ref="A86:B87"/>
    <mergeCell ref="C86:C87"/>
    <mergeCell ref="D86:D87"/>
    <mergeCell ref="E86:E87"/>
    <mergeCell ref="F86:J86"/>
    <mergeCell ref="F87:G87"/>
    <mergeCell ref="A363:G363"/>
    <mergeCell ref="H363:J363"/>
    <mergeCell ref="C364:J364"/>
    <mergeCell ref="F360:G360"/>
    <mergeCell ref="H360:J360"/>
    <mergeCell ref="F361:G361"/>
    <mergeCell ref="H361:J361"/>
    <mergeCell ref="A353:B353"/>
    <mergeCell ref="C353:G353"/>
    <mergeCell ref="A354:F357"/>
    <mergeCell ref="G354:J355"/>
    <mergeCell ref="G356:J356"/>
    <mergeCell ref="G357:H357"/>
    <mergeCell ref="I357:J357"/>
    <mergeCell ref="A358:B359"/>
    <mergeCell ref="C358:C359"/>
    <mergeCell ref="D358:D359"/>
    <mergeCell ref="E358:E359"/>
    <mergeCell ref="F358:J358"/>
    <mergeCell ref="F359:G359"/>
    <mergeCell ref="H359:J359"/>
    <mergeCell ref="A351:J352"/>
    <mergeCell ref="F340:G340"/>
    <mergeCell ref="F341:G341"/>
    <mergeCell ref="F342:G342"/>
    <mergeCell ref="F343:G343"/>
    <mergeCell ref="F344:G344"/>
    <mergeCell ref="H340:J340"/>
    <mergeCell ref="H341:J341"/>
    <mergeCell ref="H342:J342"/>
    <mergeCell ref="H343:J343"/>
    <mergeCell ref="H344:J344"/>
    <mergeCell ref="F345:G345"/>
    <mergeCell ref="F346:G346"/>
  </mergeCells>
  <pageMargins left="0.511811024" right="0.511811024" top="0.78740157499999996" bottom="0.78740157499999996" header="0.31496062000000002" footer="0.31496062000000002"/>
  <pageSetup paperSize="9" scale="3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79"/>
  <sheetViews>
    <sheetView topLeftCell="A6629" workbookViewId="0">
      <selection activeCell="K6884" sqref="K6884"/>
    </sheetView>
  </sheetViews>
  <sheetFormatPr defaultRowHeight="15"/>
  <cols>
    <col min="11" max="11" width="13.7109375" bestFit="1" customWidth="1"/>
  </cols>
  <sheetData>
    <row r="1" spans="1:13">
      <c r="A1" s="864" t="s">
        <v>20802</v>
      </c>
      <c r="B1" s="865"/>
      <c r="C1" s="865"/>
      <c r="D1" s="865"/>
      <c r="E1" s="865"/>
      <c r="F1" s="865"/>
      <c r="G1" s="865"/>
      <c r="H1" s="865"/>
      <c r="I1" s="865"/>
      <c r="J1" s="865"/>
      <c r="K1" s="865"/>
      <c r="L1" s="865"/>
      <c r="M1" s="865"/>
    </row>
    <row r="2" spans="1:13">
      <c r="A2" s="864" t="s">
        <v>20803</v>
      </c>
      <c r="B2" s="865"/>
      <c r="C2" s="865"/>
      <c r="D2" s="865"/>
      <c r="E2" s="865"/>
      <c r="F2" s="865"/>
      <c r="G2" s="865"/>
      <c r="H2" s="865"/>
      <c r="I2" s="865"/>
      <c r="J2" s="865"/>
      <c r="K2" s="865"/>
      <c r="L2" s="865"/>
      <c r="M2" s="865"/>
    </row>
    <row r="3" spans="1:13">
      <c r="A3" s="864" t="s">
        <v>20804</v>
      </c>
      <c r="B3" s="865"/>
      <c r="C3" s="865"/>
      <c r="D3" s="865"/>
      <c r="E3" s="865"/>
      <c r="F3" s="865"/>
      <c r="G3" s="865"/>
      <c r="H3" s="865"/>
      <c r="I3" s="865"/>
      <c r="J3" s="865"/>
      <c r="K3" s="865"/>
      <c r="L3" s="865"/>
      <c r="M3" s="865"/>
    </row>
    <row r="5" spans="1:13">
      <c r="A5" s="447" t="s">
        <v>20805</v>
      </c>
      <c r="B5" s="447" t="s">
        <v>20806</v>
      </c>
      <c r="C5" s="447" t="s">
        <v>20807</v>
      </c>
      <c r="D5" s="447" t="s">
        <v>20808</v>
      </c>
      <c r="E5" s="447" t="s">
        <v>20809</v>
      </c>
      <c r="F5" s="447" t="s">
        <v>20810</v>
      </c>
      <c r="G5" s="447" t="s">
        <v>21155</v>
      </c>
      <c r="H5" s="447" t="s">
        <v>233</v>
      </c>
      <c r="I5" s="447" t="s">
        <v>234</v>
      </c>
      <c r="J5" s="447" t="s">
        <v>235</v>
      </c>
      <c r="K5" s="447" t="s">
        <v>21154</v>
      </c>
      <c r="L5" s="447" t="s">
        <v>237</v>
      </c>
      <c r="M5" s="446"/>
    </row>
    <row r="7" spans="1:13">
      <c r="A7" s="447" t="s">
        <v>20811</v>
      </c>
      <c r="B7" s="447" t="s">
        <v>20812</v>
      </c>
      <c r="C7" s="447" t="s">
        <v>20813</v>
      </c>
      <c r="D7" s="447" t="s">
        <v>20814</v>
      </c>
      <c r="E7" s="448" t="s">
        <v>20755</v>
      </c>
      <c r="F7" s="447" t="s">
        <v>20755</v>
      </c>
      <c r="G7" s="449">
        <v>97141</v>
      </c>
      <c r="H7" s="447" t="s">
        <v>238</v>
      </c>
      <c r="I7" s="447" t="s">
        <v>239</v>
      </c>
      <c r="J7" s="447" t="s">
        <v>240</v>
      </c>
      <c r="K7" s="450">
        <v>5.42</v>
      </c>
      <c r="L7" s="447" t="s">
        <v>241</v>
      </c>
      <c r="M7" s="446"/>
    </row>
    <row r="8" spans="1:13">
      <c r="A8" s="447" t="s">
        <v>20811</v>
      </c>
      <c r="B8" s="447" t="s">
        <v>20812</v>
      </c>
      <c r="C8" s="447" t="s">
        <v>20813</v>
      </c>
      <c r="D8" s="447" t="s">
        <v>20814</v>
      </c>
      <c r="E8" s="448" t="s">
        <v>20755</v>
      </c>
      <c r="F8" s="447" t="s">
        <v>20755</v>
      </c>
      <c r="G8" s="449">
        <v>97142</v>
      </c>
      <c r="H8" s="447" t="s">
        <v>242</v>
      </c>
      <c r="I8" s="447" t="s">
        <v>239</v>
      </c>
      <c r="J8" s="447" t="s">
        <v>240</v>
      </c>
      <c r="K8" s="450">
        <v>6.04</v>
      </c>
      <c r="L8" s="447" t="s">
        <v>241</v>
      </c>
      <c r="M8" s="446"/>
    </row>
    <row r="9" spans="1:13">
      <c r="A9" s="447" t="s">
        <v>20811</v>
      </c>
      <c r="B9" s="447" t="s">
        <v>20812</v>
      </c>
      <c r="C9" s="447" t="s">
        <v>20813</v>
      </c>
      <c r="D9" s="447" t="s">
        <v>20814</v>
      </c>
      <c r="E9" s="448" t="s">
        <v>20755</v>
      </c>
      <c r="F9" s="447" t="s">
        <v>20755</v>
      </c>
      <c r="G9" s="449">
        <v>97143</v>
      </c>
      <c r="H9" s="447" t="s">
        <v>243</v>
      </c>
      <c r="I9" s="447" t="s">
        <v>239</v>
      </c>
      <c r="J9" s="447" t="s">
        <v>240</v>
      </c>
      <c r="K9" s="450">
        <v>7.6</v>
      </c>
      <c r="L9" s="447" t="s">
        <v>241</v>
      </c>
      <c r="M9" s="446"/>
    </row>
    <row r="10" spans="1:13">
      <c r="A10" s="447" t="s">
        <v>20811</v>
      </c>
      <c r="B10" s="447" t="s">
        <v>20812</v>
      </c>
      <c r="C10" s="447" t="s">
        <v>20813</v>
      </c>
      <c r="D10" s="447" t="s">
        <v>20814</v>
      </c>
      <c r="E10" s="448" t="s">
        <v>20755</v>
      </c>
      <c r="F10" s="447" t="s">
        <v>20755</v>
      </c>
      <c r="G10" s="449">
        <v>97144</v>
      </c>
      <c r="H10" s="447" t="s">
        <v>244</v>
      </c>
      <c r="I10" s="447" t="s">
        <v>239</v>
      </c>
      <c r="J10" s="447" t="s">
        <v>240</v>
      </c>
      <c r="K10" s="450">
        <v>9.1199999999999992</v>
      </c>
      <c r="L10" s="447" t="s">
        <v>241</v>
      </c>
      <c r="M10" s="446"/>
    </row>
    <row r="11" spans="1:13">
      <c r="A11" s="447" t="s">
        <v>20811</v>
      </c>
      <c r="B11" s="447" t="s">
        <v>20812</v>
      </c>
      <c r="C11" s="447" t="s">
        <v>20813</v>
      </c>
      <c r="D11" s="447" t="s">
        <v>20814</v>
      </c>
      <c r="E11" s="448" t="s">
        <v>20755</v>
      </c>
      <c r="F11" s="447" t="s">
        <v>20755</v>
      </c>
      <c r="G11" s="449">
        <v>97145</v>
      </c>
      <c r="H11" s="447" t="s">
        <v>246</v>
      </c>
      <c r="I11" s="447" t="s">
        <v>239</v>
      </c>
      <c r="J11" s="447" t="s">
        <v>240</v>
      </c>
      <c r="K11" s="450">
        <v>10.69</v>
      </c>
      <c r="L11" s="447" t="s">
        <v>241</v>
      </c>
      <c r="M11" s="446"/>
    </row>
    <row r="12" spans="1:13">
      <c r="A12" s="447" t="s">
        <v>20811</v>
      </c>
      <c r="B12" s="447" t="s">
        <v>20812</v>
      </c>
      <c r="C12" s="447" t="s">
        <v>20813</v>
      </c>
      <c r="D12" s="447" t="s">
        <v>20814</v>
      </c>
      <c r="E12" s="448" t="s">
        <v>20755</v>
      </c>
      <c r="F12" s="447" t="s">
        <v>20755</v>
      </c>
      <c r="G12" s="449">
        <v>97146</v>
      </c>
      <c r="H12" s="447" t="s">
        <v>248</v>
      </c>
      <c r="I12" s="447" t="s">
        <v>239</v>
      </c>
      <c r="J12" s="447" t="s">
        <v>240</v>
      </c>
      <c r="K12" s="450">
        <v>12.25</v>
      </c>
      <c r="L12" s="447" t="s">
        <v>241</v>
      </c>
      <c r="M12" s="446"/>
    </row>
    <row r="13" spans="1:13">
      <c r="A13" s="447" t="s">
        <v>20811</v>
      </c>
      <c r="B13" s="447" t="s">
        <v>20812</v>
      </c>
      <c r="C13" s="447" t="s">
        <v>20813</v>
      </c>
      <c r="D13" s="447" t="s">
        <v>20814</v>
      </c>
      <c r="E13" s="448" t="s">
        <v>20755</v>
      </c>
      <c r="F13" s="447" t="s">
        <v>20755</v>
      </c>
      <c r="G13" s="449">
        <v>97147</v>
      </c>
      <c r="H13" s="447" t="s">
        <v>249</v>
      </c>
      <c r="I13" s="447" t="s">
        <v>239</v>
      </c>
      <c r="J13" s="447" t="s">
        <v>240</v>
      </c>
      <c r="K13" s="450">
        <v>13.82</v>
      </c>
      <c r="L13" s="447" t="s">
        <v>241</v>
      </c>
      <c r="M13" s="446"/>
    </row>
    <row r="14" spans="1:13">
      <c r="A14" s="447" t="s">
        <v>20811</v>
      </c>
      <c r="B14" s="447" t="s">
        <v>20812</v>
      </c>
      <c r="C14" s="447" t="s">
        <v>20813</v>
      </c>
      <c r="D14" s="447" t="s">
        <v>20814</v>
      </c>
      <c r="E14" s="448" t="s">
        <v>20755</v>
      </c>
      <c r="F14" s="447" t="s">
        <v>20755</v>
      </c>
      <c r="G14" s="449">
        <v>97148</v>
      </c>
      <c r="H14" s="447" t="s">
        <v>251</v>
      </c>
      <c r="I14" s="447" t="s">
        <v>239</v>
      </c>
      <c r="J14" s="447" t="s">
        <v>240</v>
      </c>
      <c r="K14" s="450">
        <v>15.37</v>
      </c>
      <c r="L14" s="447" t="s">
        <v>241</v>
      </c>
      <c r="M14" s="446"/>
    </row>
    <row r="15" spans="1:13">
      <c r="A15" s="447" t="s">
        <v>20811</v>
      </c>
      <c r="B15" s="447" t="s">
        <v>20812</v>
      </c>
      <c r="C15" s="447" t="s">
        <v>20813</v>
      </c>
      <c r="D15" s="447" t="s">
        <v>20814</v>
      </c>
      <c r="E15" s="448" t="s">
        <v>20755</v>
      </c>
      <c r="F15" s="447" t="s">
        <v>20755</v>
      </c>
      <c r="G15" s="449">
        <v>97149</v>
      </c>
      <c r="H15" s="447" t="s">
        <v>253</v>
      </c>
      <c r="I15" s="447" t="s">
        <v>239</v>
      </c>
      <c r="J15" s="447" t="s">
        <v>240</v>
      </c>
      <c r="K15" s="450">
        <v>16.96</v>
      </c>
      <c r="L15" s="447" t="s">
        <v>241</v>
      </c>
      <c r="M15" s="446"/>
    </row>
    <row r="16" spans="1:13">
      <c r="A16" s="447" t="s">
        <v>20811</v>
      </c>
      <c r="B16" s="447" t="s">
        <v>20812</v>
      </c>
      <c r="C16" s="447" t="s">
        <v>20813</v>
      </c>
      <c r="D16" s="447" t="s">
        <v>20814</v>
      </c>
      <c r="E16" s="448" t="s">
        <v>20755</v>
      </c>
      <c r="F16" s="447" t="s">
        <v>20755</v>
      </c>
      <c r="G16" s="449">
        <v>97150</v>
      </c>
      <c r="H16" s="447" t="s">
        <v>255</v>
      </c>
      <c r="I16" s="447" t="s">
        <v>239</v>
      </c>
      <c r="J16" s="447" t="s">
        <v>240</v>
      </c>
      <c r="K16" s="450">
        <v>21.42</v>
      </c>
      <c r="L16" s="447" t="s">
        <v>241</v>
      </c>
      <c r="M16" s="446"/>
    </row>
    <row r="17" spans="1:12">
      <c r="A17" s="447" t="s">
        <v>20811</v>
      </c>
      <c r="B17" s="447" t="s">
        <v>20812</v>
      </c>
      <c r="C17" s="447" t="s">
        <v>20813</v>
      </c>
      <c r="D17" s="447" t="s">
        <v>20814</v>
      </c>
      <c r="E17" s="448" t="s">
        <v>20755</v>
      </c>
      <c r="F17" s="447" t="s">
        <v>20755</v>
      </c>
      <c r="G17" s="449">
        <v>97151</v>
      </c>
      <c r="H17" s="447" t="s">
        <v>256</v>
      </c>
      <c r="I17" s="447" t="s">
        <v>239</v>
      </c>
      <c r="J17" s="447" t="s">
        <v>240</v>
      </c>
      <c r="K17" s="450">
        <v>25.03</v>
      </c>
      <c r="L17" s="447" t="s">
        <v>241</v>
      </c>
    </row>
    <row r="18" spans="1:12">
      <c r="A18" s="447" t="s">
        <v>20811</v>
      </c>
      <c r="B18" s="447" t="s">
        <v>20812</v>
      </c>
      <c r="C18" s="447" t="s">
        <v>20813</v>
      </c>
      <c r="D18" s="447" t="s">
        <v>20814</v>
      </c>
      <c r="E18" s="448" t="s">
        <v>20755</v>
      </c>
      <c r="F18" s="447" t="s">
        <v>20755</v>
      </c>
      <c r="G18" s="449">
        <v>97152</v>
      </c>
      <c r="H18" s="447" t="s">
        <v>258</v>
      </c>
      <c r="I18" s="447" t="s">
        <v>239</v>
      </c>
      <c r="J18" s="447" t="s">
        <v>240</v>
      </c>
      <c r="K18" s="450">
        <v>28.33</v>
      </c>
      <c r="L18" s="447" t="s">
        <v>241</v>
      </c>
    </row>
    <row r="19" spans="1:12">
      <c r="A19" s="447" t="s">
        <v>20811</v>
      </c>
      <c r="B19" s="447" t="s">
        <v>20812</v>
      </c>
      <c r="C19" s="447" t="s">
        <v>20813</v>
      </c>
      <c r="D19" s="447" t="s">
        <v>20814</v>
      </c>
      <c r="E19" s="448" t="s">
        <v>20755</v>
      </c>
      <c r="F19" s="447" t="s">
        <v>20755</v>
      </c>
      <c r="G19" s="449">
        <v>97153</v>
      </c>
      <c r="H19" s="447" t="s">
        <v>259</v>
      </c>
      <c r="I19" s="447" t="s">
        <v>239</v>
      </c>
      <c r="J19" s="447" t="s">
        <v>240</v>
      </c>
      <c r="K19" s="450">
        <v>31.82</v>
      </c>
      <c r="L19" s="447" t="s">
        <v>241</v>
      </c>
    </row>
    <row r="20" spans="1:12">
      <c r="A20" s="447" t="s">
        <v>20811</v>
      </c>
      <c r="B20" s="447" t="s">
        <v>20812</v>
      </c>
      <c r="C20" s="447" t="s">
        <v>20813</v>
      </c>
      <c r="D20" s="447" t="s">
        <v>20814</v>
      </c>
      <c r="E20" s="448" t="s">
        <v>20755</v>
      </c>
      <c r="F20" s="447" t="s">
        <v>20755</v>
      </c>
      <c r="G20" s="449">
        <v>97154</v>
      </c>
      <c r="H20" s="447" t="s">
        <v>261</v>
      </c>
      <c r="I20" s="447" t="s">
        <v>239</v>
      </c>
      <c r="J20" s="447" t="s">
        <v>240</v>
      </c>
      <c r="K20" s="450">
        <v>35.340000000000003</v>
      </c>
      <c r="L20" s="447" t="s">
        <v>241</v>
      </c>
    </row>
    <row r="21" spans="1:12">
      <c r="A21" s="447" t="s">
        <v>20811</v>
      </c>
      <c r="B21" s="447" t="s">
        <v>20812</v>
      </c>
      <c r="C21" s="447" t="s">
        <v>20813</v>
      </c>
      <c r="D21" s="447" t="s">
        <v>20814</v>
      </c>
      <c r="E21" s="448" t="s">
        <v>20755</v>
      </c>
      <c r="F21" s="447" t="s">
        <v>20755</v>
      </c>
      <c r="G21" s="449">
        <v>97155</v>
      </c>
      <c r="H21" s="447" t="s">
        <v>263</v>
      </c>
      <c r="I21" s="447" t="s">
        <v>239</v>
      </c>
      <c r="J21" s="447" t="s">
        <v>240</v>
      </c>
      <c r="K21" s="450">
        <v>38.85</v>
      </c>
      <c r="L21" s="447" t="s">
        <v>241</v>
      </c>
    </row>
    <row r="22" spans="1:12">
      <c r="A22" s="447" t="s">
        <v>20811</v>
      </c>
      <c r="B22" s="447" t="s">
        <v>20812</v>
      </c>
      <c r="C22" s="447" t="s">
        <v>20813</v>
      </c>
      <c r="D22" s="447" t="s">
        <v>20814</v>
      </c>
      <c r="E22" s="448" t="s">
        <v>20755</v>
      </c>
      <c r="F22" s="447" t="s">
        <v>20755</v>
      </c>
      <c r="G22" s="449">
        <v>97156</v>
      </c>
      <c r="H22" s="447" t="s">
        <v>265</v>
      </c>
      <c r="I22" s="447" t="s">
        <v>239</v>
      </c>
      <c r="J22" s="447" t="s">
        <v>240</v>
      </c>
      <c r="K22" s="450">
        <v>46.37</v>
      </c>
      <c r="L22" s="447" t="s">
        <v>241</v>
      </c>
    </row>
    <row r="23" spans="1:12">
      <c r="A23" s="447" t="s">
        <v>20811</v>
      </c>
      <c r="B23" s="447" t="s">
        <v>20812</v>
      </c>
      <c r="C23" s="447" t="s">
        <v>20813</v>
      </c>
      <c r="D23" s="447" t="s">
        <v>20814</v>
      </c>
      <c r="E23" s="448" t="s">
        <v>20755</v>
      </c>
      <c r="F23" s="447" t="s">
        <v>20755</v>
      </c>
      <c r="G23" s="449">
        <v>97157</v>
      </c>
      <c r="H23" s="447" t="s">
        <v>266</v>
      </c>
      <c r="I23" s="447" t="s">
        <v>239</v>
      </c>
      <c r="J23" s="447" t="s">
        <v>240</v>
      </c>
      <c r="K23" s="450">
        <v>3.36</v>
      </c>
      <c r="L23" s="447" t="s">
        <v>241</v>
      </c>
    </row>
    <row r="24" spans="1:12">
      <c r="A24" s="447" t="s">
        <v>20811</v>
      </c>
      <c r="B24" s="447" t="s">
        <v>20812</v>
      </c>
      <c r="C24" s="447" t="s">
        <v>20813</v>
      </c>
      <c r="D24" s="447" t="s">
        <v>20814</v>
      </c>
      <c r="E24" s="448" t="s">
        <v>20755</v>
      </c>
      <c r="F24" s="447" t="s">
        <v>20755</v>
      </c>
      <c r="G24" s="449">
        <v>97158</v>
      </c>
      <c r="H24" s="447" t="s">
        <v>268</v>
      </c>
      <c r="I24" s="447" t="s">
        <v>239</v>
      </c>
      <c r="J24" s="447" t="s">
        <v>240</v>
      </c>
      <c r="K24" s="450">
        <v>3.76</v>
      </c>
      <c r="L24" s="447" t="s">
        <v>241</v>
      </c>
    </row>
    <row r="25" spans="1:12">
      <c r="A25" s="447" t="s">
        <v>20811</v>
      </c>
      <c r="B25" s="447" t="s">
        <v>20812</v>
      </c>
      <c r="C25" s="447" t="s">
        <v>20813</v>
      </c>
      <c r="D25" s="447" t="s">
        <v>20814</v>
      </c>
      <c r="E25" s="448" t="s">
        <v>20755</v>
      </c>
      <c r="F25" s="447" t="s">
        <v>20755</v>
      </c>
      <c r="G25" s="449">
        <v>97159</v>
      </c>
      <c r="H25" s="447" t="s">
        <v>269</v>
      </c>
      <c r="I25" s="447" t="s">
        <v>239</v>
      </c>
      <c r="J25" s="447" t="s">
        <v>240</v>
      </c>
      <c r="K25" s="450">
        <v>4.71</v>
      </c>
      <c r="L25" s="447" t="s">
        <v>241</v>
      </c>
    </row>
    <row r="26" spans="1:12">
      <c r="A26" s="447" t="s">
        <v>20811</v>
      </c>
      <c r="B26" s="447" t="s">
        <v>20812</v>
      </c>
      <c r="C26" s="447" t="s">
        <v>20813</v>
      </c>
      <c r="D26" s="447" t="s">
        <v>20814</v>
      </c>
      <c r="E26" s="448" t="s">
        <v>20755</v>
      </c>
      <c r="F26" s="447" t="s">
        <v>20755</v>
      </c>
      <c r="G26" s="449">
        <v>97160</v>
      </c>
      <c r="H26" s="447" t="s">
        <v>271</v>
      </c>
      <c r="I26" s="447" t="s">
        <v>239</v>
      </c>
      <c r="J26" s="447" t="s">
        <v>240</v>
      </c>
      <c r="K26" s="450">
        <v>5.66</v>
      </c>
      <c r="L26" s="447" t="s">
        <v>241</v>
      </c>
    </row>
    <row r="27" spans="1:12">
      <c r="A27" s="447" t="s">
        <v>20811</v>
      </c>
      <c r="B27" s="447" t="s">
        <v>20812</v>
      </c>
      <c r="C27" s="447" t="s">
        <v>20813</v>
      </c>
      <c r="D27" s="447" t="s">
        <v>20814</v>
      </c>
      <c r="E27" s="448" t="s">
        <v>20755</v>
      </c>
      <c r="F27" s="447" t="s">
        <v>20755</v>
      </c>
      <c r="G27" s="449">
        <v>97161</v>
      </c>
      <c r="H27" s="447" t="s">
        <v>273</v>
      </c>
      <c r="I27" s="447" t="s">
        <v>239</v>
      </c>
      <c r="J27" s="447" t="s">
        <v>240</v>
      </c>
      <c r="K27" s="450">
        <v>6.67</v>
      </c>
      <c r="L27" s="447" t="s">
        <v>241</v>
      </c>
    </row>
    <row r="28" spans="1:12">
      <c r="A28" s="447" t="s">
        <v>20811</v>
      </c>
      <c r="B28" s="447" t="s">
        <v>20812</v>
      </c>
      <c r="C28" s="447" t="s">
        <v>20813</v>
      </c>
      <c r="D28" s="447" t="s">
        <v>20814</v>
      </c>
      <c r="E28" s="448" t="s">
        <v>20755</v>
      </c>
      <c r="F28" s="447" t="s">
        <v>20755</v>
      </c>
      <c r="G28" s="449">
        <v>97162</v>
      </c>
      <c r="H28" s="447" t="s">
        <v>275</v>
      </c>
      <c r="I28" s="447" t="s">
        <v>239</v>
      </c>
      <c r="J28" s="447" t="s">
        <v>240</v>
      </c>
      <c r="K28" s="450">
        <v>7.62</v>
      </c>
      <c r="L28" s="447" t="s">
        <v>241</v>
      </c>
    </row>
    <row r="29" spans="1:12">
      <c r="A29" s="447" t="s">
        <v>20811</v>
      </c>
      <c r="B29" s="447" t="s">
        <v>20812</v>
      </c>
      <c r="C29" s="447" t="s">
        <v>20813</v>
      </c>
      <c r="D29" s="447" t="s">
        <v>20814</v>
      </c>
      <c r="E29" s="448" t="s">
        <v>20755</v>
      </c>
      <c r="F29" s="447" t="s">
        <v>20755</v>
      </c>
      <c r="G29" s="449">
        <v>97163</v>
      </c>
      <c r="H29" s="447" t="s">
        <v>276</v>
      </c>
      <c r="I29" s="447" t="s">
        <v>239</v>
      </c>
      <c r="J29" s="447" t="s">
        <v>240</v>
      </c>
      <c r="K29" s="450">
        <v>8.6199999999999992</v>
      </c>
      <c r="L29" s="447" t="s">
        <v>241</v>
      </c>
    </row>
    <row r="30" spans="1:12">
      <c r="A30" s="447" t="s">
        <v>20811</v>
      </c>
      <c r="B30" s="447" t="s">
        <v>20812</v>
      </c>
      <c r="C30" s="447" t="s">
        <v>20813</v>
      </c>
      <c r="D30" s="447" t="s">
        <v>20814</v>
      </c>
      <c r="E30" s="448" t="s">
        <v>20755</v>
      </c>
      <c r="F30" s="447" t="s">
        <v>20755</v>
      </c>
      <c r="G30" s="449">
        <v>97164</v>
      </c>
      <c r="H30" s="447" t="s">
        <v>278</v>
      </c>
      <c r="I30" s="447" t="s">
        <v>239</v>
      </c>
      <c r="J30" s="447" t="s">
        <v>240</v>
      </c>
      <c r="K30" s="450">
        <v>9.59</v>
      </c>
      <c r="L30" s="447" t="s">
        <v>241</v>
      </c>
    </row>
    <row r="31" spans="1:12">
      <c r="A31" s="447" t="s">
        <v>20811</v>
      </c>
      <c r="B31" s="447" t="s">
        <v>20812</v>
      </c>
      <c r="C31" s="447" t="s">
        <v>20813</v>
      </c>
      <c r="D31" s="447" t="s">
        <v>20814</v>
      </c>
      <c r="E31" s="448" t="s">
        <v>20755</v>
      </c>
      <c r="F31" s="447" t="s">
        <v>20755</v>
      </c>
      <c r="G31" s="449">
        <v>97165</v>
      </c>
      <c r="H31" s="447" t="s">
        <v>279</v>
      </c>
      <c r="I31" s="447" t="s">
        <v>239</v>
      </c>
      <c r="J31" s="447" t="s">
        <v>240</v>
      </c>
      <c r="K31" s="450">
        <v>10.61</v>
      </c>
      <c r="L31" s="447" t="s">
        <v>241</v>
      </c>
    </row>
    <row r="32" spans="1:12">
      <c r="A32" s="447" t="s">
        <v>20811</v>
      </c>
      <c r="B32" s="447" t="s">
        <v>20812</v>
      </c>
      <c r="C32" s="447" t="s">
        <v>20813</v>
      </c>
      <c r="D32" s="447" t="s">
        <v>20814</v>
      </c>
      <c r="E32" s="448" t="s">
        <v>20755</v>
      </c>
      <c r="F32" s="447" t="s">
        <v>20755</v>
      </c>
      <c r="G32" s="449">
        <v>97166</v>
      </c>
      <c r="H32" s="447" t="s">
        <v>281</v>
      </c>
      <c r="I32" s="447" t="s">
        <v>239</v>
      </c>
      <c r="J32" s="447" t="s">
        <v>240</v>
      </c>
      <c r="K32" s="450">
        <v>13.36</v>
      </c>
      <c r="L32" s="447" t="s">
        <v>241</v>
      </c>
    </row>
    <row r="33" spans="1:12">
      <c r="A33" s="447" t="s">
        <v>20811</v>
      </c>
      <c r="B33" s="447" t="s">
        <v>20812</v>
      </c>
      <c r="C33" s="447" t="s">
        <v>20813</v>
      </c>
      <c r="D33" s="447" t="s">
        <v>20814</v>
      </c>
      <c r="E33" s="448" t="s">
        <v>20755</v>
      </c>
      <c r="F33" s="447" t="s">
        <v>20755</v>
      </c>
      <c r="G33" s="449">
        <v>97167</v>
      </c>
      <c r="H33" s="447" t="s">
        <v>283</v>
      </c>
      <c r="I33" s="447" t="s">
        <v>239</v>
      </c>
      <c r="J33" s="447" t="s">
        <v>240</v>
      </c>
      <c r="K33" s="450">
        <v>15.64</v>
      </c>
      <c r="L33" s="447" t="s">
        <v>241</v>
      </c>
    </row>
    <row r="34" spans="1:12">
      <c r="A34" s="447" t="s">
        <v>20811</v>
      </c>
      <c r="B34" s="447" t="s">
        <v>20812</v>
      </c>
      <c r="C34" s="447" t="s">
        <v>20813</v>
      </c>
      <c r="D34" s="447" t="s">
        <v>20814</v>
      </c>
      <c r="E34" s="448" t="s">
        <v>20755</v>
      </c>
      <c r="F34" s="447" t="s">
        <v>20755</v>
      </c>
      <c r="G34" s="449">
        <v>97168</v>
      </c>
      <c r="H34" s="447" t="s">
        <v>285</v>
      </c>
      <c r="I34" s="447" t="s">
        <v>239</v>
      </c>
      <c r="J34" s="447" t="s">
        <v>240</v>
      </c>
      <c r="K34" s="450">
        <v>17.61</v>
      </c>
      <c r="L34" s="447" t="s">
        <v>241</v>
      </c>
    </row>
    <row r="35" spans="1:12">
      <c r="A35" s="447" t="s">
        <v>20811</v>
      </c>
      <c r="B35" s="447" t="s">
        <v>20812</v>
      </c>
      <c r="C35" s="447" t="s">
        <v>20813</v>
      </c>
      <c r="D35" s="447" t="s">
        <v>20814</v>
      </c>
      <c r="E35" s="448" t="s">
        <v>20755</v>
      </c>
      <c r="F35" s="447" t="s">
        <v>20755</v>
      </c>
      <c r="G35" s="449">
        <v>97169</v>
      </c>
      <c r="H35" s="447" t="s">
        <v>286</v>
      </c>
      <c r="I35" s="447" t="s">
        <v>239</v>
      </c>
      <c r="J35" s="447" t="s">
        <v>240</v>
      </c>
      <c r="K35" s="450">
        <v>19.78</v>
      </c>
      <c r="L35" s="447" t="s">
        <v>241</v>
      </c>
    </row>
    <row r="36" spans="1:12">
      <c r="A36" s="447" t="s">
        <v>20811</v>
      </c>
      <c r="B36" s="447" t="s">
        <v>20812</v>
      </c>
      <c r="C36" s="447" t="s">
        <v>20813</v>
      </c>
      <c r="D36" s="447" t="s">
        <v>20814</v>
      </c>
      <c r="E36" s="448" t="s">
        <v>20755</v>
      </c>
      <c r="F36" s="447" t="s">
        <v>20755</v>
      </c>
      <c r="G36" s="449">
        <v>97170</v>
      </c>
      <c r="H36" s="447" t="s">
        <v>288</v>
      </c>
      <c r="I36" s="447" t="s">
        <v>239</v>
      </c>
      <c r="J36" s="447" t="s">
        <v>240</v>
      </c>
      <c r="K36" s="450">
        <v>21.97</v>
      </c>
      <c r="L36" s="447" t="s">
        <v>241</v>
      </c>
    </row>
    <row r="37" spans="1:12">
      <c r="A37" s="447" t="s">
        <v>20811</v>
      </c>
      <c r="B37" s="447" t="s">
        <v>20812</v>
      </c>
      <c r="C37" s="447" t="s">
        <v>20813</v>
      </c>
      <c r="D37" s="447" t="s">
        <v>20814</v>
      </c>
      <c r="E37" s="448" t="s">
        <v>20755</v>
      </c>
      <c r="F37" s="447" t="s">
        <v>20755</v>
      </c>
      <c r="G37" s="449">
        <v>97171</v>
      </c>
      <c r="H37" s="447" t="s">
        <v>289</v>
      </c>
      <c r="I37" s="447" t="s">
        <v>239</v>
      </c>
      <c r="J37" s="447" t="s">
        <v>240</v>
      </c>
      <c r="K37" s="450">
        <v>24.17</v>
      </c>
      <c r="L37" s="447" t="s">
        <v>241</v>
      </c>
    </row>
    <row r="38" spans="1:12">
      <c r="A38" s="447" t="s">
        <v>20811</v>
      </c>
      <c r="B38" s="447" t="s">
        <v>20812</v>
      </c>
      <c r="C38" s="447" t="s">
        <v>20813</v>
      </c>
      <c r="D38" s="447" t="s">
        <v>20814</v>
      </c>
      <c r="E38" s="448" t="s">
        <v>20755</v>
      </c>
      <c r="F38" s="447" t="s">
        <v>20755</v>
      </c>
      <c r="G38" s="449">
        <v>97172</v>
      </c>
      <c r="H38" s="447" t="s">
        <v>291</v>
      </c>
      <c r="I38" s="447" t="s">
        <v>239</v>
      </c>
      <c r="J38" s="447" t="s">
        <v>240</v>
      </c>
      <c r="K38" s="450">
        <v>29.04</v>
      </c>
      <c r="L38" s="447" t="s">
        <v>241</v>
      </c>
    </row>
    <row r="39" spans="1:12">
      <c r="A39" s="447" t="s">
        <v>20811</v>
      </c>
      <c r="B39" s="447" t="s">
        <v>20812</v>
      </c>
      <c r="C39" s="447" t="s">
        <v>20815</v>
      </c>
      <c r="D39" s="447" t="s">
        <v>20816</v>
      </c>
      <c r="E39" s="448" t="s">
        <v>20755</v>
      </c>
      <c r="F39" s="447" t="s">
        <v>20755</v>
      </c>
      <c r="G39" s="449">
        <v>97173</v>
      </c>
      <c r="H39" s="447" t="s">
        <v>292</v>
      </c>
      <c r="I39" s="447" t="s">
        <v>239</v>
      </c>
      <c r="J39" s="447" t="s">
        <v>240</v>
      </c>
      <c r="K39" s="450">
        <v>23.52</v>
      </c>
      <c r="L39" s="447" t="s">
        <v>241</v>
      </c>
    </row>
    <row r="40" spans="1:12">
      <c r="A40" s="447" t="s">
        <v>20811</v>
      </c>
      <c r="B40" s="447" t="s">
        <v>20812</v>
      </c>
      <c r="C40" s="447" t="s">
        <v>20815</v>
      </c>
      <c r="D40" s="447" t="s">
        <v>20816</v>
      </c>
      <c r="E40" s="448" t="s">
        <v>20755</v>
      </c>
      <c r="F40" s="447" t="s">
        <v>20755</v>
      </c>
      <c r="G40" s="449">
        <v>97174</v>
      </c>
      <c r="H40" s="447" t="s">
        <v>294</v>
      </c>
      <c r="I40" s="447" t="s">
        <v>239</v>
      </c>
      <c r="J40" s="447" t="s">
        <v>240</v>
      </c>
      <c r="K40" s="450">
        <v>27.22</v>
      </c>
      <c r="L40" s="447" t="s">
        <v>241</v>
      </c>
    </row>
    <row r="41" spans="1:12">
      <c r="A41" s="447" t="s">
        <v>20811</v>
      </c>
      <c r="B41" s="447" t="s">
        <v>20812</v>
      </c>
      <c r="C41" s="447" t="s">
        <v>20815</v>
      </c>
      <c r="D41" s="447" t="s">
        <v>20816</v>
      </c>
      <c r="E41" s="448" t="s">
        <v>20755</v>
      </c>
      <c r="F41" s="447" t="s">
        <v>20755</v>
      </c>
      <c r="G41" s="449">
        <v>97175</v>
      </c>
      <c r="H41" s="447" t="s">
        <v>295</v>
      </c>
      <c r="I41" s="447" t="s">
        <v>239</v>
      </c>
      <c r="J41" s="447" t="s">
        <v>240</v>
      </c>
      <c r="K41" s="450">
        <v>30.93</v>
      </c>
      <c r="L41" s="447" t="s">
        <v>241</v>
      </c>
    </row>
    <row r="42" spans="1:12">
      <c r="A42" s="447" t="s">
        <v>20811</v>
      </c>
      <c r="B42" s="447" t="s">
        <v>20812</v>
      </c>
      <c r="C42" s="447" t="s">
        <v>20815</v>
      </c>
      <c r="D42" s="447" t="s">
        <v>20816</v>
      </c>
      <c r="E42" s="448" t="s">
        <v>20755</v>
      </c>
      <c r="F42" s="447" t="s">
        <v>20755</v>
      </c>
      <c r="G42" s="449">
        <v>97176</v>
      </c>
      <c r="H42" s="447" t="s">
        <v>297</v>
      </c>
      <c r="I42" s="447" t="s">
        <v>239</v>
      </c>
      <c r="J42" s="447" t="s">
        <v>240</v>
      </c>
      <c r="K42" s="450">
        <v>34.64</v>
      </c>
      <c r="L42" s="447" t="s">
        <v>241</v>
      </c>
    </row>
    <row r="43" spans="1:12">
      <c r="A43" s="447" t="s">
        <v>20811</v>
      </c>
      <c r="B43" s="447" t="s">
        <v>20812</v>
      </c>
      <c r="C43" s="447" t="s">
        <v>20815</v>
      </c>
      <c r="D43" s="447" t="s">
        <v>20816</v>
      </c>
      <c r="E43" s="448" t="s">
        <v>20755</v>
      </c>
      <c r="F43" s="447" t="s">
        <v>20755</v>
      </c>
      <c r="G43" s="449">
        <v>97177</v>
      </c>
      <c r="H43" s="447" t="s">
        <v>299</v>
      </c>
      <c r="I43" s="447" t="s">
        <v>239</v>
      </c>
      <c r="J43" s="447" t="s">
        <v>240</v>
      </c>
      <c r="K43" s="450">
        <v>42.05</v>
      </c>
      <c r="L43" s="447" t="s">
        <v>241</v>
      </c>
    </row>
    <row r="44" spans="1:12">
      <c r="A44" s="447" t="s">
        <v>20811</v>
      </c>
      <c r="B44" s="447" t="s">
        <v>20812</v>
      </c>
      <c r="C44" s="447" t="s">
        <v>20815</v>
      </c>
      <c r="D44" s="447" t="s">
        <v>20816</v>
      </c>
      <c r="E44" s="448" t="s">
        <v>20755</v>
      </c>
      <c r="F44" s="447" t="s">
        <v>20755</v>
      </c>
      <c r="G44" s="449">
        <v>97178</v>
      </c>
      <c r="H44" s="447" t="s">
        <v>301</v>
      </c>
      <c r="I44" s="447" t="s">
        <v>239</v>
      </c>
      <c r="J44" s="447" t="s">
        <v>240</v>
      </c>
      <c r="K44" s="450">
        <v>49.44</v>
      </c>
      <c r="L44" s="447" t="s">
        <v>241</v>
      </c>
    </row>
    <row r="45" spans="1:12">
      <c r="A45" s="447" t="s">
        <v>20811</v>
      </c>
      <c r="B45" s="447" t="s">
        <v>20812</v>
      </c>
      <c r="C45" s="447" t="s">
        <v>20815</v>
      </c>
      <c r="D45" s="447" t="s">
        <v>20816</v>
      </c>
      <c r="E45" s="448" t="s">
        <v>20755</v>
      </c>
      <c r="F45" s="447" t="s">
        <v>20755</v>
      </c>
      <c r="G45" s="449">
        <v>97179</v>
      </c>
      <c r="H45" s="447" t="s">
        <v>302</v>
      </c>
      <c r="I45" s="447" t="s">
        <v>239</v>
      </c>
      <c r="J45" s="447" t="s">
        <v>240</v>
      </c>
      <c r="K45" s="450">
        <v>56.87</v>
      </c>
      <c r="L45" s="447" t="s">
        <v>241</v>
      </c>
    </row>
    <row r="46" spans="1:12">
      <c r="A46" s="447" t="s">
        <v>20811</v>
      </c>
      <c r="B46" s="447" t="s">
        <v>20812</v>
      </c>
      <c r="C46" s="447" t="s">
        <v>20815</v>
      </c>
      <c r="D46" s="447" t="s">
        <v>20816</v>
      </c>
      <c r="E46" s="448" t="s">
        <v>20755</v>
      </c>
      <c r="F46" s="447" t="s">
        <v>20755</v>
      </c>
      <c r="G46" s="449">
        <v>97180</v>
      </c>
      <c r="H46" s="447" t="s">
        <v>304</v>
      </c>
      <c r="I46" s="447" t="s">
        <v>239</v>
      </c>
      <c r="J46" s="447" t="s">
        <v>240</v>
      </c>
      <c r="K46" s="450">
        <v>64.27</v>
      </c>
      <c r="L46" s="447" t="s">
        <v>241</v>
      </c>
    </row>
    <row r="47" spans="1:12">
      <c r="A47" s="447" t="s">
        <v>20811</v>
      </c>
      <c r="B47" s="447" t="s">
        <v>20812</v>
      </c>
      <c r="C47" s="447" t="s">
        <v>20815</v>
      </c>
      <c r="D47" s="447" t="s">
        <v>20816</v>
      </c>
      <c r="E47" s="448" t="s">
        <v>20755</v>
      </c>
      <c r="F47" s="447" t="s">
        <v>20755</v>
      </c>
      <c r="G47" s="449">
        <v>97181</v>
      </c>
      <c r="H47" s="447" t="s">
        <v>305</v>
      </c>
      <c r="I47" s="447" t="s">
        <v>239</v>
      </c>
      <c r="J47" s="447" t="s">
        <v>240</v>
      </c>
      <c r="K47" s="450">
        <v>74.819999999999993</v>
      </c>
      <c r="L47" s="447" t="s">
        <v>241</v>
      </c>
    </row>
    <row r="48" spans="1:12">
      <c r="A48" s="447" t="s">
        <v>20811</v>
      </c>
      <c r="B48" s="447" t="s">
        <v>20812</v>
      </c>
      <c r="C48" s="447" t="s">
        <v>20815</v>
      </c>
      <c r="D48" s="447" t="s">
        <v>20816</v>
      </c>
      <c r="E48" s="448" t="s">
        <v>20755</v>
      </c>
      <c r="F48" s="447" t="s">
        <v>20755</v>
      </c>
      <c r="G48" s="449">
        <v>97182</v>
      </c>
      <c r="H48" s="447" t="s">
        <v>306</v>
      </c>
      <c r="I48" s="447" t="s">
        <v>239</v>
      </c>
      <c r="J48" s="447" t="s">
        <v>240</v>
      </c>
      <c r="K48" s="450">
        <v>82.57</v>
      </c>
      <c r="L48" s="447" t="s">
        <v>241</v>
      </c>
    </row>
    <row r="49" spans="1:12">
      <c r="A49" s="447" t="s">
        <v>20811</v>
      </c>
      <c r="B49" s="447" t="s">
        <v>20812</v>
      </c>
      <c r="C49" s="447" t="s">
        <v>20815</v>
      </c>
      <c r="D49" s="447" t="s">
        <v>20816</v>
      </c>
      <c r="E49" s="448" t="s">
        <v>20755</v>
      </c>
      <c r="F49" s="447" t="s">
        <v>20755</v>
      </c>
      <c r="G49" s="449">
        <v>97183</v>
      </c>
      <c r="H49" s="447" t="s">
        <v>307</v>
      </c>
      <c r="I49" s="447" t="s">
        <v>239</v>
      </c>
      <c r="J49" s="447" t="s">
        <v>240</v>
      </c>
      <c r="K49" s="450">
        <v>19.14</v>
      </c>
      <c r="L49" s="447" t="s">
        <v>241</v>
      </c>
    </row>
    <row r="50" spans="1:12">
      <c r="A50" s="447" t="s">
        <v>20811</v>
      </c>
      <c r="B50" s="447" t="s">
        <v>20812</v>
      </c>
      <c r="C50" s="447" t="s">
        <v>20815</v>
      </c>
      <c r="D50" s="447" t="s">
        <v>20816</v>
      </c>
      <c r="E50" s="448" t="s">
        <v>20755</v>
      </c>
      <c r="F50" s="447" t="s">
        <v>20755</v>
      </c>
      <c r="G50" s="449">
        <v>97184</v>
      </c>
      <c r="H50" s="447" t="s">
        <v>308</v>
      </c>
      <c r="I50" s="447" t="s">
        <v>239</v>
      </c>
      <c r="J50" s="447" t="s">
        <v>240</v>
      </c>
      <c r="K50" s="450">
        <v>22.19</v>
      </c>
      <c r="L50" s="447" t="s">
        <v>241</v>
      </c>
    </row>
    <row r="51" spans="1:12">
      <c r="A51" s="447" t="s">
        <v>20811</v>
      </c>
      <c r="B51" s="447" t="s">
        <v>20812</v>
      </c>
      <c r="C51" s="447" t="s">
        <v>20815</v>
      </c>
      <c r="D51" s="447" t="s">
        <v>20816</v>
      </c>
      <c r="E51" s="448" t="s">
        <v>20755</v>
      </c>
      <c r="F51" s="447" t="s">
        <v>20755</v>
      </c>
      <c r="G51" s="449">
        <v>97185</v>
      </c>
      <c r="H51" s="447" t="s">
        <v>309</v>
      </c>
      <c r="I51" s="447" t="s">
        <v>239</v>
      </c>
      <c r="J51" s="447" t="s">
        <v>240</v>
      </c>
      <c r="K51" s="450">
        <v>25.26</v>
      </c>
      <c r="L51" s="447" t="s">
        <v>241</v>
      </c>
    </row>
    <row r="52" spans="1:12">
      <c r="A52" s="447" t="s">
        <v>20811</v>
      </c>
      <c r="B52" s="447" t="s">
        <v>20812</v>
      </c>
      <c r="C52" s="447" t="s">
        <v>20815</v>
      </c>
      <c r="D52" s="447" t="s">
        <v>20816</v>
      </c>
      <c r="E52" s="448" t="s">
        <v>20755</v>
      </c>
      <c r="F52" s="447" t="s">
        <v>20755</v>
      </c>
      <c r="G52" s="449">
        <v>97186</v>
      </c>
      <c r="H52" s="447" t="s">
        <v>310</v>
      </c>
      <c r="I52" s="447" t="s">
        <v>239</v>
      </c>
      <c r="J52" s="447" t="s">
        <v>240</v>
      </c>
      <c r="K52" s="450">
        <v>28.34</v>
      </c>
      <c r="L52" s="447" t="s">
        <v>241</v>
      </c>
    </row>
    <row r="53" spans="1:12">
      <c r="A53" s="447" t="s">
        <v>20811</v>
      </c>
      <c r="B53" s="447" t="s">
        <v>20812</v>
      </c>
      <c r="C53" s="447" t="s">
        <v>20815</v>
      </c>
      <c r="D53" s="447" t="s">
        <v>20816</v>
      </c>
      <c r="E53" s="448" t="s">
        <v>20755</v>
      </c>
      <c r="F53" s="447" t="s">
        <v>20755</v>
      </c>
      <c r="G53" s="449">
        <v>97187</v>
      </c>
      <c r="H53" s="447" t="s">
        <v>312</v>
      </c>
      <c r="I53" s="447" t="s">
        <v>239</v>
      </c>
      <c r="J53" s="447" t="s">
        <v>240</v>
      </c>
      <c r="K53" s="450">
        <v>34.450000000000003</v>
      </c>
      <c r="L53" s="447" t="s">
        <v>241</v>
      </c>
    </row>
    <row r="54" spans="1:12">
      <c r="A54" s="447" t="s">
        <v>20811</v>
      </c>
      <c r="B54" s="447" t="s">
        <v>20812</v>
      </c>
      <c r="C54" s="447" t="s">
        <v>20815</v>
      </c>
      <c r="D54" s="447" t="s">
        <v>20816</v>
      </c>
      <c r="E54" s="448" t="s">
        <v>20755</v>
      </c>
      <c r="F54" s="447" t="s">
        <v>20755</v>
      </c>
      <c r="G54" s="449">
        <v>97188</v>
      </c>
      <c r="H54" s="447" t="s">
        <v>313</v>
      </c>
      <c r="I54" s="447" t="s">
        <v>239</v>
      </c>
      <c r="J54" s="447" t="s">
        <v>240</v>
      </c>
      <c r="K54" s="450">
        <v>40.57</v>
      </c>
      <c r="L54" s="447" t="s">
        <v>241</v>
      </c>
    </row>
    <row r="55" spans="1:12">
      <c r="A55" s="447" t="s">
        <v>20811</v>
      </c>
      <c r="B55" s="447" t="s">
        <v>20812</v>
      </c>
      <c r="C55" s="447" t="s">
        <v>20815</v>
      </c>
      <c r="D55" s="447" t="s">
        <v>20816</v>
      </c>
      <c r="E55" s="448" t="s">
        <v>20755</v>
      </c>
      <c r="F55" s="447" t="s">
        <v>20755</v>
      </c>
      <c r="G55" s="449">
        <v>97189</v>
      </c>
      <c r="H55" s="447" t="s">
        <v>314</v>
      </c>
      <c r="I55" s="447" t="s">
        <v>239</v>
      </c>
      <c r="J55" s="447" t="s">
        <v>240</v>
      </c>
      <c r="K55" s="450">
        <v>46.7</v>
      </c>
      <c r="L55" s="447" t="s">
        <v>241</v>
      </c>
    </row>
    <row r="56" spans="1:12">
      <c r="A56" s="447" t="s">
        <v>20811</v>
      </c>
      <c r="B56" s="447" t="s">
        <v>20812</v>
      </c>
      <c r="C56" s="447" t="s">
        <v>20815</v>
      </c>
      <c r="D56" s="447" t="s">
        <v>20816</v>
      </c>
      <c r="E56" s="448" t="s">
        <v>20755</v>
      </c>
      <c r="F56" s="447" t="s">
        <v>20755</v>
      </c>
      <c r="G56" s="449">
        <v>97190</v>
      </c>
      <c r="H56" s="447" t="s">
        <v>315</v>
      </c>
      <c r="I56" s="447" t="s">
        <v>239</v>
      </c>
      <c r="J56" s="447" t="s">
        <v>240</v>
      </c>
      <c r="K56" s="450">
        <v>52.81</v>
      </c>
      <c r="L56" s="447" t="s">
        <v>241</v>
      </c>
    </row>
    <row r="57" spans="1:12">
      <c r="A57" s="447" t="s">
        <v>20811</v>
      </c>
      <c r="B57" s="447" t="s">
        <v>20812</v>
      </c>
      <c r="C57" s="447" t="s">
        <v>20815</v>
      </c>
      <c r="D57" s="447" t="s">
        <v>20816</v>
      </c>
      <c r="E57" s="448" t="s">
        <v>20755</v>
      </c>
      <c r="F57" s="447" t="s">
        <v>20755</v>
      </c>
      <c r="G57" s="449">
        <v>97191</v>
      </c>
      <c r="H57" s="447" t="s">
        <v>317</v>
      </c>
      <c r="I57" s="447" t="s">
        <v>239</v>
      </c>
      <c r="J57" s="447" t="s">
        <v>240</v>
      </c>
      <c r="K57" s="450">
        <v>61.34</v>
      </c>
      <c r="L57" s="447" t="s">
        <v>241</v>
      </c>
    </row>
    <row r="58" spans="1:12">
      <c r="A58" s="447" t="s">
        <v>20811</v>
      </c>
      <c r="B58" s="447" t="s">
        <v>20812</v>
      </c>
      <c r="C58" s="447" t="s">
        <v>20815</v>
      </c>
      <c r="D58" s="447" t="s">
        <v>20816</v>
      </c>
      <c r="E58" s="448" t="s">
        <v>20755</v>
      </c>
      <c r="F58" s="447" t="s">
        <v>20755</v>
      </c>
      <c r="G58" s="449">
        <v>97192</v>
      </c>
      <c r="H58" s="447" t="s">
        <v>318</v>
      </c>
      <c r="I58" s="447" t="s">
        <v>239</v>
      </c>
      <c r="J58" s="447" t="s">
        <v>240</v>
      </c>
      <c r="K58" s="450">
        <v>67.709999999999994</v>
      </c>
      <c r="L58" s="447" t="s">
        <v>241</v>
      </c>
    </row>
    <row r="59" spans="1:12">
      <c r="A59" s="447" t="s">
        <v>20811</v>
      </c>
      <c r="B59" s="447" t="s">
        <v>20812</v>
      </c>
      <c r="C59" s="447" t="s">
        <v>20817</v>
      </c>
      <c r="D59" s="447" t="s">
        <v>20818</v>
      </c>
      <c r="E59" s="448" t="s">
        <v>20755</v>
      </c>
      <c r="F59" s="447" t="s">
        <v>20755</v>
      </c>
      <c r="G59" s="449">
        <v>90694</v>
      </c>
      <c r="H59" s="447" t="s">
        <v>319</v>
      </c>
      <c r="I59" s="447" t="s">
        <v>239</v>
      </c>
      <c r="J59" s="447" t="s">
        <v>240</v>
      </c>
      <c r="K59" s="450">
        <v>44.62</v>
      </c>
      <c r="L59" s="447" t="s">
        <v>241</v>
      </c>
    </row>
    <row r="60" spans="1:12">
      <c r="A60" s="447" t="s">
        <v>20811</v>
      </c>
      <c r="B60" s="447" t="s">
        <v>20812</v>
      </c>
      <c r="C60" s="447" t="s">
        <v>20817</v>
      </c>
      <c r="D60" s="447" t="s">
        <v>20818</v>
      </c>
      <c r="E60" s="448" t="s">
        <v>20755</v>
      </c>
      <c r="F60" s="447" t="s">
        <v>20755</v>
      </c>
      <c r="G60" s="449">
        <v>90695</v>
      </c>
      <c r="H60" s="447" t="s">
        <v>320</v>
      </c>
      <c r="I60" s="447" t="s">
        <v>239</v>
      </c>
      <c r="J60" s="447" t="s">
        <v>240</v>
      </c>
      <c r="K60" s="450">
        <v>93.9</v>
      </c>
      <c r="L60" s="447" t="s">
        <v>241</v>
      </c>
    </row>
    <row r="61" spans="1:12">
      <c r="A61" s="447" t="s">
        <v>20811</v>
      </c>
      <c r="B61" s="447" t="s">
        <v>20812</v>
      </c>
      <c r="C61" s="447" t="s">
        <v>20817</v>
      </c>
      <c r="D61" s="447" t="s">
        <v>20818</v>
      </c>
      <c r="E61" s="448" t="s">
        <v>20755</v>
      </c>
      <c r="F61" s="447" t="s">
        <v>20755</v>
      </c>
      <c r="G61" s="449">
        <v>90696</v>
      </c>
      <c r="H61" s="447" t="s">
        <v>321</v>
      </c>
      <c r="I61" s="447" t="s">
        <v>239</v>
      </c>
      <c r="J61" s="447" t="s">
        <v>240</v>
      </c>
      <c r="K61" s="450">
        <v>139.91999999999999</v>
      </c>
      <c r="L61" s="447" t="s">
        <v>241</v>
      </c>
    </row>
    <row r="62" spans="1:12">
      <c r="A62" s="447" t="s">
        <v>20811</v>
      </c>
      <c r="B62" s="447" t="s">
        <v>20812</v>
      </c>
      <c r="C62" s="447" t="s">
        <v>20817</v>
      </c>
      <c r="D62" s="447" t="s">
        <v>20818</v>
      </c>
      <c r="E62" s="448" t="s">
        <v>20755</v>
      </c>
      <c r="F62" s="447" t="s">
        <v>20755</v>
      </c>
      <c r="G62" s="449">
        <v>90697</v>
      </c>
      <c r="H62" s="447" t="s">
        <v>322</v>
      </c>
      <c r="I62" s="447" t="s">
        <v>239</v>
      </c>
      <c r="J62" s="447" t="s">
        <v>240</v>
      </c>
      <c r="K62" s="450">
        <v>236.69</v>
      </c>
      <c r="L62" s="447" t="s">
        <v>241</v>
      </c>
    </row>
    <row r="63" spans="1:12">
      <c r="A63" s="447" t="s">
        <v>20811</v>
      </c>
      <c r="B63" s="447" t="s">
        <v>20812</v>
      </c>
      <c r="C63" s="447" t="s">
        <v>20817</v>
      </c>
      <c r="D63" s="447" t="s">
        <v>20818</v>
      </c>
      <c r="E63" s="448" t="s">
        <v>20755</v>
      </c>
      <c r="F63" s="447" t="s">
        <v>20755</v>
      </c>
      <c r="G63" s="449">
        <v>90698</v>
      </c>
      <c r="H63" s="447" t="s">
        <v>323</v>
      </c>
      <c r="I63" s="447" t="s">
        <v>239</v>
      </c>
      <c r="J63" s="447" t="s">
        <v>240</v>
      </c>
      <c r="K63" s="450">
        <v>380.37</v>
      </c>
      <c r="L63" s="447" t="s">
        <v>241</v>
      </c>
    </row>
    <row r="64" spans="1:12">
      <c r="A64" s="447" t="s">
        <v>20811</v>
      </c>
      <c r="B64" s="447" t="s">
        <v>20812</v>
      </c>
      <c r="C64" s="447" t="s">
        <v>20817</v>
      </c>
      <c r="D64" s="447" t="s">
        <v>20818</v>
      </c>
      <c r="E64" s="448" t="s">
        <v>20755</v>
      </c>
      <c r="F64" s="447" t="s">
        <v>20755</v>
      </c>
      <c r="G64" s="449">
        <v>90699</v>
      </c>
      <c r="H64" s="447" t="s">
        <v>324</v>
      </c>
      <c r="I64" s="447" t="s">
        <v>239</v>
      </c>
      <c r="J64" s="447" t="s">
        <v>240</v>
      </c>
      <c r="K64" s="450">
        <v>470.54</v>
      </c>
      <c r="L64" s="447" t="s">
        <v>241</v>
      </c>
    </row>
    <row r="65" spans="1:12">
      <c r="A65" s="447" t="s">
        <v>20811</v>
      </c>
      <c r="B65" s="447" t="s">
        <v>20812</v>
      </c>
      <c r="C65" s="447" t="s">
        <v>20817</v>
      </c>
      <c r="D65" s="447" t="s">
        <v>20818</v>
      </c>
      <c r="E65" s="448" t="s">
        <v>20755</v>
      </c>
      <c r="F65" s="447" t="s">
        <v>20755</v>
      </c>
      <c r="G65" s="449">
        <v>90700</v>
      </c>
      <c r="H65" s="447" t="s">
        <v>325</v>
      </c>
      <c r="I65" s="447" t="s">
        <v>239</v>
      </c>
      <c r="J65" s="447" t="s">
        <v>240</v>
      </c>
      <c r="K65" s="450">
        <v>609.9</v>
      </c>
      <c r="L65" s="447" t="s">
        <v>241</v>
      </c>
    </row>
    <row r="66" spans="1:12">
      <c r="A66" s="447" t="s">
        <v>20811</v>
      </c>
      <c r="B66" s="447" t="s">
        <v>20812</v>
      </c>
      <c r="C66" s="447" t="s">
        <v>20817</v>
      </c>
      <c r="D66" s="447" t="s">
        <v>20818</v>
      </c>
      <c r="E66" s="448" t="s">
        <v>20755</v>
      </c>
      <c r="F66" s="447" t="s">
        <v>20755</v>
      </c>
      <c r="G66" s="449">
        <v>90701</v>
      </c>
      <c r="H66" s="447" t="s">
        <v>326</v>
      </c>
      <c r="I66" s="447" t="s">
        <v>239</v>
      </c>
      <c r="J66" s="447" t="s">
        <v>240</v>
      </c>
      <c r="K66" s="450">
        <v>76.88</v>
      </c>
      <c r="L66" s="447" t="s">
        <v>241</v>
      </c>
    </row>
    <row r="67" spans="1:12">
      <c r="A67" s="447" t="s">
        <v>20811</v>
      </c>
      <c r="B67" s="447" t="s">
        <v>20812</v>
      </c>
      <c r="C67" s="447" t="s">
        <v>20817</v>
      </c>
      <c r="D67" s="447" t="s">
        <v>20818</v>
      </c>
      <c r="E67" s="448" t="s">
        <v>20755</v>
      </c>
      <c r="F67" s="447" t="s">
        <v>20755</v>
      </c>
      <c r="G67" s="449">
        <v>90702</v>
      </c>
      <c r="H67" s="447" t="s">
        <v>327</v>
      </c>
      <c r="I67" s="447" t="s">
        <v>239</v>
      </c>
      <c r="J67" s="447" t="s">
        <v>240</v>
      </c>
      <c r="K67" s="450">
        <v>122.82</v>
      </c>
      <c r="L67" s="447" t="s">
        <v>241</v>
      </c>
    </row>
    <row r="68" spans="1:12">
      <c r="A68" s="447" t="s">
        <v>20811</v>
      </c>
      <c r="B68" s="447" t="s">
        <v>20812</v>
      </c>
      <c r="C68" s="447" t="s">
        <v>20817</v>
      </c>
      <c r="D68" s="447" t="s">
        <v>20818</v>
      </c>
      <c r="E68" s="448" t="s">
        <v>20755</v>
      </c>
      <c r="F68" s="447" t="s">
        <v>20755</v>
      </c>
      <c r="G68" s="449">
        <v>90703</v>
      </c>
      <c r="H68" s="447" t="s">
        <v>328</v>
      </c>
      <c r="I68" s="447" t="s">
        <v>239</v>
      </c>
      <c r="J68" s="447" t="s">
        <v>240</v>
      </c>
      <c r="K68" s="450">
        <v>202.4</v>
      </c>
      <c r="L68" s="447" t="s">
        <v>241</v>
      </c>
    </row>
    <row r="69" spans="1:12">
      <c r="A69" s="447" t="s">
        <v>20811</v>
      </c>
      <c r="B69" s="447" t="s">
        <v>20812</v>
      </c>
      <c r="C69" s="447" t="s">
        <v>20817</v>
      </c>
      <c r="D69" s="447" t="s">
        <v>20818</v>
      </c>
      <c r="E69" s="448" t="s">
        <v>20755</v>
      </c>
      <c r="F69" s="447" t="s">
        <v>20755</v>
      </c>
      <c r="G69" s="449">
        <v>90704</v>
      </c>
      <c r="H69" s="447" t="s">
        <v>329</v>
      </c>
      <c r="I69" s="447" t="s">
        <v>239</v>
      </c>
      <c r="J69" s="447" t="s">
        <v>240</v>
      </c>
      <c r="K69" s="450">
        <v>280.42</v>
      </c>
      <c r="L69" s="447" t="s">
        <v>241</v>
      </c>
    </row>
    <row r="70" spans="1:12">
      <c r="A70" s="447" t="s">
        <v>20811</v>
      </c>
      <c r="B70" s="447" t="s">
        <v>20812</v>
      </c>
      <c r="C70" s="447" t="s">
        <v>20817</v>
      </c>
      <c r="D70" s="447" t="s">
        <v>20818</v>
      </c>
      <c r="E70" s="448" t="s">
        <v>20755</v>
      </c>
      <c r="F70" s="447" t="s">
        <v>20755</v>
      </c>
      <c r="G70" s="449">
        <v>90705</v>
      </c>
      <c r="H70" s="447" t="s">
        <v>330</v>
      </c>
      <c r="I70" s="447" t="s">
        <v>239</v>
      </c>
      <c r="J70" s="447" t="s">
        <v>240</v>
      </c>
      <c r="K70" s="450">
        <v>395.44</v>
      </c>
      <c r="L70" s="447" t="s">
        <v>241</v>
      </c>
    </row>
    <row r="71" spans="1:12">
      <c r="A71" s="447" t="s">
        <v>20811</v>
      </c>
      <c r="B71" s="447" t="s">
        <v>20812</v>
      </c>
      <c r="C71" s="447" t="s">
        <v>20817</v>
      </c>
      <c r="D71" s="447" t="s">
        <v>20818</v>
      </c>
      <c r="E71" s="448" t="s">
        <v>20755</v>
      </c>
      <c r="F71" s="447" t="s">
        <v>20755</v>
      </c>
      <c r="G71" s="449">
        <v>90706</v>
      </c>
      <c r="H71" s="447" t="s">
        <v>331</v>
      </c>
      <c r="I71" s="447" t="s">
        <v>239</v>
      </c>
      <c r="J71" s="447" t="s">
        <v>240</v>
      </c>
      <c r="K71" s="450">
        <v>461.59</v>
      </c>
      <c r="L71" s="447" t="s">
        <v>241</v>
      </c>
    </row>
    <row r="72" spans="1:12">
      <c r="A72" s="447" t="s">
        <v>20811</v>
      </c>
      <c r="B72" s="447" t="s">
        <v>20812</v>
      </c>
      <c r="C72" s="447" t="s">
        <v>20817</v>
      </c>
      <c r="D72" s="447" t="s">
        <v>20818</v>
      </c>
      <c r="E72" s="448" t="s">
        <v>20755</v>
      </c>
      <c r="F72" s="447" t="s">
        <v>20755</v>
      </c>
      <c r="G72" s="449">
        <v>90708</v>
      </c>
      <c r="H72" s="447" t="s">
        <v>332</v>
      </c>
      <c r="I72" s="447" t="s">
        <v>239</v>
      </c>
      <c r="J72" s="447" t="s">
        <v>240</v>
      </c>
      <c r="K72" s="451">
        <v>1294.54</v>
      </c>
      <c r="L72" s="447" t="s">
        <v>241</v>
      </c>
    </row>
    <row r="73" spans="1:12">
      <c r="A73" s="447" t="s">
        <v>20811</v>
      </c>
      <c r="B73" s="447" t="s">
        <v>20812</v>
      </c>
      <c r="C73" s="447" t="s">
        <v>20817</v>
      </c>
      <c r="D73" s="447" t="s">
        <v>20818</v>
      </c>
      <c r="E73" s="448" t="s">
        <v>20755</v>
      </c>
      <c r="F73" s="447" t="s">
        <v>20755</v>
      </c>
      <c r="G73" s="449">
        <v>90724</v>
      </c>
      <c r="H73" s="447" t="s">
        <v>333</v>
      </c>
      <c r="I73" s="447" t="s">
        <v>146</v>
      </c>
      <c r="J73" s="447" t="s">
        <v>334</v>
      </c>
      <c r="K73" s="450">
        <v>15.61</v>
      </c>
      <c r="L73" s="447" t="s">
        <v>241</v>
      </c>
    </row>
    <row r="74" spans="1:12">
      <c r="A74" s="447" t="s">
        <v>20811</v>
      </c>
      <c r="B74" s="447" t="s">
        <v>20812</v>
      </c>
      <c r="C74" s="447" t="s">
        <v>20817</v>
      </c>
      <c r="D74" s="447" t="s">
        <v>20818</v>
      </c>
      <c r="E74" s="448" t="s">
        <v>20755</v>
      </c>
      <c r="F74" s="447" t="s">
        <v>20755</v>
      </c>
      <c r="G74" s="449">
        <v>90725</v>
      </c>
      <c r="H74" s="447" t="s">
        <v>336</v>
      </c>
      <c r="I74" s="447" t="s">
        <v>146</v>
      </c>
      <c r="J74" s="447" t="s">
        <v>334</v>
      </c>
      <c r="K74" s="450">
        <v>19.239999999999998</v>
      </c>
      <c r="L74" s="447" t="s">
        <v>241</v>
      </c>
    </row>
    <row r="75" spans="1:12">
      <c r="A75" s="447" t="s">
        <v>20811</v>
      </c>
      <c r="B75" s="447" t="s">
        <v>20812</v>
      </c>
      <c r="C75" s="447" t="s">
        <v>20817</v>
      </c>
      <c r="D75" s="447" t="s">
        <v>20818</v>
      </c>
      <c r="E75" s="448" t="s">
        <v>20755</v>
      </c>
      <c r="F75" s="447" t="s">
        <v>20755</v>
      </c>
      <c r="G75" s="449">
        <v>90726</v>
      </c>
      <c r="H75" s="447" t="s">
        <v>337</v>
      </c>
      <c r="I75" s="447" t="s">
        <v>146</v>
      </c>
      <c r="J75" s="447" t="s">
        <v>334</v>
      </c>
      <c r="K75" s="450">
        <v>22.91</v>
      </c>
      <c r="L75" s="447" t="s">
        <v>241</v>
      </c>
    </row>
    <row r="76" spans="1:12">
      <c r="A76" s="447" t="s">
        <v>20811</v>
      </c>
      <c r="B76" s="447" t="s">
        <v>20812</v>
      </c>
      <c r="C76" s="447" t="s">
        <v>20817</v>
      </c>
      <c r="D76" s="447" t="s">
        <v>20818</v>
      </c>
      <c r="E76" s="448" t="s">
        <v>20755</v>
      </c>
      <c r="F76" s="447" t="s">
        <v>20755</v>
      </c>
      <c r="G76" s="449">
        <v>90727</v>
      </c>
      <c r="H76" s="447" t="s">
        <v>338</v>
      </c>
      <c r="I76" s="447" t="s">
        <v>146</v>
      </c>
      <c r="J76" s="447" t="s">
        <v>334</v>
      </c>
      <c r="K76" s="450">
        <v>26.54</v>
      </c>
      <c r="L76" s="447" t="s">
        <v>241</v>
      </c>
    </row>
    <row r="77" spans="1:12">
      <c r="A77" s="447" t="s">
        <v>20811</v>
      </c>
      <c r="B77" s="447" t="s">
        <v>20812</v>
      </c>
      <c r="C77" s="447" t="s">
        <v>20817</v>
      </c>
      <c r="D77" s="447" t="s">
        <v>20818</v>
      </c>
      <c r="E77" s="448" t="s">
        <v>20755</v>
      </c>
      <c r="F77" s="447" t="s">
        <v>20755</v>
      </c>
      <c r="G77" s="449">
        <v>90728</v>
      </c>
      <c r="H77" s="447" t="s">
        <v>340</v>
      </c>
      <c r="I77" s="447" t="s">
        <v>146</v>
      </c>
      <c r="J77" s="447" t="s">
        <v>334</v>
      </c>
      <c r="K77" s="450">
        <v>30.17</v>
      </c>
      <c r="L77" s="447" t="s">
        <v>241</v>
      </c>
    </row>
    <row r="78" spans="1:12">
      <c r="A78" s="447" t="s">
        <v>20811</v>
      </c>
      <c r="B78" s="447" t="s">
        <v>20812</v>
      </c>
      <c r="C78" s="447" t="s">
        <v>20817</v>
      </c>
      <c r="D78" s="447" t="s">
        <v>20818</v>
      </c>
      <c r="E78" s="448" t="s">
        <v>20755</v>
      </c>
      <c r="F78" s="447" t="s">
        <v>20755</v>
      </c>
      <c r="G78" s="449">
        <v>90729</v>
      </c>
      <c r="H78" s="447" t="s">
        <v>341</v>
      </c>
      <c r="I78" s="447" t="s">
        <v>146</v>
      </c>
      <c r="J78" s="447" t="s">
        <v>334</v>
      </c>
      <c r="K78" s="450">
        <v>33.79</v>
      </c>
      <c r="L78" s="447" t="s">
        <v>241</v>
      </c>
    </row>
    <row r="79" spans="1:12">
      <c r="A79" s="447" t="s">
        <v>20811</v>
      </c>
      <c r="B79" s="447" t="s">
        <v>20812</v>
      </c>
      <c r="C79" s="447" t="s">
        <v>20817</v>
      </c>
      <c r="D79" s="447" t="s">
        <v>20818</v>
      </c>
      <c r="E79" s="448" t="s">
        <v>20755</v>
      </c>
      <c r="F79" s="447" t="s">
        <v>20755</v>
      </c>
      <c r="G79" s="449">
        <v>90730</v>
      </c>
      <c r="H79" s="447" t="s">
        <v>342</v>
      </c>
      <c r="I79" s="447" t="s">
        <v>146</v>
      </c>
      <c r="J79" s="447" t="s">
        <v>334</v>
      </c>
      <c r="K79" s="450">
        <v>37.42</v>
      </c>
      <c r="L79" s="447" t="s">
        <v>241</v>
      </c>
    </row>
    <row r="80" spans="1:12">
      <c r="A80" s="447" t="s">
        <v>20811</v>
      </c>
      <c r="B80" s="447" t="s">
        <v>20812</v>
      </c>
      <c r="C80" s="447" t="s">
        <v>20817</v>
      </c>
      <c r="D80" s="447" t="s">
        <v>20818</v>
      </c>
      <c r="E80" s="448" t="s">
        <v>20755</v>
      </c>
      <c r="F80" s="447" t="s">
        <v>20755</v>
      </c>
      <c r="G80" s="449">
        <v>90731</v>
      </c>
      <c r="H80" s="447" t="s">
        <v>343</v>
      </c>
      <c r="I80" s="447" t="s">
        <v>146</v>
      </c>
      <c r="J80" s="447" t="s">
        <v>334</v>
      </c>
      <c r="K80" s="450">
        <v>41.05</v>
      </c>
      <c r="L80" s="447" t="s">
        <v>241</v>
      </c>
    </row>
    <row r="81" spans="1:12">
      <c r="A81" s="447" t="s">
        <v>20811</v>
      </c>
      <c r="B81" s="447" t="s">
        <v>20812</v>
      </c>
      <c r="C81" s="447" t="s">
        <v>20817</v>
      </c>
      <c r="D81" s="447" t="s">
        <v>20818</v>
      </c>
      <c r="E81" s="448" t="s">
        <v>20755</v>
      </c>
      <c r="F81" s="447" t="s">
        <v>20755</v>
      </c>
      <c r="G81" s="449">
        <v>90732</v>
      </c>
      <c r="H81" s="447" t="s">
        <v>344</v>
      </c>
      <c r="I81" s="447" t="s">
        <v>146</v>
      </c>
      <c r="J81" s="447" t="s">
        <v>334</v>
      </c>
      <c r="K81" s="450">
        <v>51.93</v>
      </c>
      <c r="L81" s="447" t="s">
        <v>241</v>
      </c>
    </row>
    <row r="82" spans="1:12">
      <c r="A82" s="447" t="s">
        <v>20811</v>
      </c>
      <c r="B82" s="447" t="s">
        <v>20812</v>
      </c>
      <c r="C82" s="447" t="s">
        <v>20817</v>
      </c>
      <c r="D82" s="447" t="s">
        <v>20818</v>
      </c>
      <c r="E82" s="448" t="s">
        <v>20755</v>
      </c>
      <c r="F82" s="447" t="s">
        <v>20755</v>
      </c>
      <c r="G82" s="449">
        <v>90733</v>
      </c>
      <c r="H82" s="447" t="s">
        <v>346</v>
      </c>
      <c r="I82" s="447" t="s">
        <v>239</v>
      </c>
      <c r="J82" s="447" t="s">
        <v>334</v>
      </c>
      <c r="K82" s="450">
        <v>2.17</v>
      </c>
      <c r="L82" s="447" t="s">
        <v>241</v>
      </c>
    </row>
    <row r="83" spans="1:12">
      <c r="A83" s="447" t="s">
        <v>20811</v>
      </c>
      <c r="B83" s="447" t="s">
        <v>20812</v>
      </c>
      <c r="C83" s="447" t="s">
        <v>20817</v>
      </c>
      <c r="D83" s="447" t="s">
        <v>20818</v>
      </c>
      <c r="E83" s="448" t="s">
        <v>20755</v>
      </c>
      <c r="F83" s="447" t="s">
        <v>20755</v>
      </c>
      <c r="G83" s="449">
        <v>90734</v>
      </c>
      <c r="H83" s="447" t="s">
        <v>348</v>
      </c>
      <c r="I83" s="447" t="s">
        <v>239</v>
      </c>
      <c r="J83" s="447" t="s">
        <v>334</v>
      </c>
      <c r="K83" s="450">
        <v>2.57</v>
      </c>
      <c r="L83" s="447" t="s">
        <v>241</v>
      </c>
    </row>
    <row r="84" spans="1:12">
      <c r="A84" s="447" t="s">
        <v>20811</v>
      </c>
      <c r="B84" s="447" t="s">
        <v>20812</v>
      </c>
      <c r="C84" s="447" t="s">
        <v>20817</v>
      </c>
      <c r="D84" s="447" t="s">
        <v>20818</v>
      </c>
      <c r="E84" s="448" t="s">
        <v>20755</v>
      </c>
      <c r="F84" s="447" t="s">
        <v>20755</v>
      </c>
      <c r="G84" s="449">
        <v>90735</v>
      </c>
      <c r="H84" s="447" t="s">
        <v>350</v>
      </c>
      <c r="I84" s="447" t="s">
        <v>239</v>
      </c>
      <c r="J84" s="447" t="s">
        <v>334</v>
      </c>
      <c r="K84" s="450">
        <v>2.97</v>
      </c>
      <c r="L84" s="447" t="s">
        <v>241</v>
      </c>
    </row>
    <row r="85" spans="1:12">
      <c r="A85" s="447" t="s">
        <v>20811</v>
      </c>
      <c r="B85" s="447" t="s">
        <v>20812</v>
      </c>
      <c r="C85" s="447" t="s">
        <v>20817</v>
      </c>
      <c r="D85" s="447" t="s">
        <v>20818</v>
      </c>
      <c r="E85" s="448" t="s">
        <v>20755</v>
      </c>
      <c r="F85" s="447" t="s">
        <v>20755</v>
      </c>
      <c r="G85" s="449">
        <v>90736</v>
      </c>
      <c r="H85" s="447" t="s">
        <v>352</v>
      </c>
      <c r="I85" s="447" t="s">
        <v>239</v>
      </c>
      <c r="J85" s="447" t="s">
        <v>334</v>
      </c>
      <c r="K85" s="450">
        <v>3.37</v>
      </c>
      <c r="L85" s="447" t="s">
        <v>241</v>
      </c>
    </row>
    <row r="86" spans="1:12">
      <c r="A86" s="447" t="s">
        <v>20811</v>
      </c>
      <c r="B86" s="447" t="s">
        <v>20812</v>
      </c>
      <c r="C86" s="447" t="s">
        <v>20817</v>
      </c>
      <c r="D86" s="447" t="s">
        <v>20818</v>
      </c>
      <c r="E86" s="448" t="s">
        <v>20755</v>
      </c>
      <c r="F86" s="447" t="s">
        <v>20755</v>
      </c>
      <c r="G86" s="449">
        <v>90737</v>
      </c>
      <c r="H86" s="447" t="s">
        <v>354</v>
      </c>
      <c r="I86" s="447" t="s">
        <v>239</v>
      </c>
      <c r="J86" s="447" t="s">
        <v>334</v>
      </c>
      <c r="K86" s="450">
        <v>3.77</v>
      </c>
      <c r="L86" s="447" t="s">
        <v>241</v>
      </c>
    </row>
    <row r="87" spans="1:12">
      <c r="A87" s="447" t="s">
        <v>20811</v>
      </c>
      <c r="B87" s="447" t="s">
        <v>20812</v>
      </c>
      <c r="C87" s="447" t="s">
        <v>20817</v>
      </c>
      <c r="D87" s="447" t="s">
        <v>20818</v>
      </c>
      <c r="E87" s="448" t="s">
        <v>20755</v>
      </c>
      <c r="F87" s="447" t="s">
        <v>20755</v>
      </c>
      <c r="G87" s="449">
        <v>90738</v>
      </c>
      <c r="H87" s="447" t="s">
        <v>356</v>
      </c>
      <c r="I87" s="447" t="s">
        <v>239</v>
      </c>
      <c r="J87" s="447" t="s">
        <v>334</v>
      </c>
      <c r="K87" s="450">
        <v>4.17</v>
      </c>
      <c r="L87" s="447" t="s">
        <v>241</v>
      </c>
    </row>
    <row r="88" spans="1:12">
      <c r="A88" s="447" t="s">
        <v>20811</v>
      </c>
      <c r="B88" s="447" t="s">
        <v>20812</v>
      </c>
      <c r="C88" s="447" t="s">
        <v>20817</v>
      </c>
      <c r="D88" s="447" t="s">
        <v>20818</v>
      </c>
      <c r="E88" s="448" t="s">
        <v>20755</v>
      </c>
      <c r="F88" s="447" t="s">
        <v>20755</v>
      </c>
      <c r="G88" s="449">
        <v>90739</v>
      </c>
      <c r="H88" s="447" t="s">
        <v>358</v>
      </c>
      <c r="I88" s="447" t="s">
        <v>239</v>
      </c>
      <c r="J88" s="447" t="s">
        <v>240</v>
      </c>
      <c r="K88" s="450">
        <v>5.96</v>
      </c>
      <c r="L88" s="447" t="s">
        <v>241</v>
      </c>
    </row>
    <row r="89" spans="1:12">
      <c r="A89" s="447" t="s">
        <v>20811</v>
      </c>
      <c r="B89" s="447" t="s">
        <v>20812</v>
      </c>
      <c r="C89" s="447" t="s">
        <v>20817</v>
      </c>
      <c r="D89" s="447" t="s">
        <v>20818</v>
      </c>
      <c r="E89" s="448" t="s">
        <v>20755</v>
      </c>
      <c r="F89" s="447" t="s">
        <v>20755</v>
      </c>
      <c r="G89" s="449">
        <v>90740</v>
      </c>
      <c r="H89" s="447" t="s">
        <v>360</v>
      </c>
      <c r="I89" s="447" t="s">
        <v>239</v>
      </c>
      <c r="J89" s="447" t="s">
        <v>334</v>
      </c>
      <c r="K89" s="450">
        <v>2.86</v>
      </c>
      <c r="L89" s="447" t="s">
        <v>241</v>
      </c>
    </row>
    <row r="90" spans="1:12">
      <c r="A90" s="447" t="s">
        <v>20811</v>
      </c>
      <c r="B90" s="447" t="s">
        <v>20812</v>
      </c>
      <c r="C90" s="447" t="s">
        <v>20817</v>
      </c>
      <c r="D90" s="447" t="s">
        <v>20818</v>
      </c>
      <c r="E90" s="448" t="s">
        <v>20755</v>
      </c>
      <c r="F90" s="447" t="s">
        <v>20755</v>
      </c>
      <c r="G90" s="449">
        <v>90741</v>
      </c>
      <c r="H90" s="447" t="s">
        <v>362</v>
      </c>
      <c r="I90" s="447" t="s">
        <v>239</v>
      </c>
      <c r="J90" s="447" t="s">
        <v>334</v>
      </c>
      <c r="K90" s="450">
        <v>3.26</v>
      </c>
      <c r="L90" s="447" t="s">
        <v>241</v>
      </c>
    </row>
    <row r="91" spans="1:12">
      <c r="A91" s="447" t="s">
        <v>20811</v>
      </c>
      <c r="B91" s="447" t="s">
        <v>20812</v>
      </c>
      <c r="C91" s="447" t="s">
        <v>20817</v>
      </c>
      <c r="D91" s="447" t="s">
        <v>20818</v>
      </c>
      <c r="E91" s="448" t="s">
        <v>20755</v>
      </c>
      <c r="F91" s="447" t="s">
        <v>20755</v>
      </c>
      <c r="G91" s="449">
        <v>90742</v>
      </c>
      <c r="H91" s="447" t="s">
        <v>364</v>
      </c>
      <c r="I91" s="447" t="s">
        <v>239</v>
      </c>
      <c r="J91" s="447" t="s">
        <v>334</v>
      </c>
      <c r="K91" s="450">
        <v>3.67</v>
      </c>
      <c r="L91" s="447" t="s">
        <v>241</v>
      </c>
    </row>
    <row r="92" spans="1:12">
      <c r="A92" s="447" t="s">
        <v>20811</v>
      </c>
      <c r="B92" s="447" t="s">
        <v>20812</v>
      </c>
      <c r="C92" s="447" t="s">
        <v>20817</v>
      </c>
      <c r="D92" s="447" t="s">
        <v>20818</v>
      </c>
      <c r="E92" s="448" t="s">
        <v>20755</v>
      </c>
      <c r="F92" s="447" t="s">
        <v>20755</v>
      </c>
      <c r="G92" s="449">
        <v>90743</v>
      </c>
      <c r="H92" s="447" t="s">
        <v>366</v>
      </c>
      <c r="I92" s="447" t="s">
        <v>239</v>
      </c>
      <c r="J92" s="447" t="s">
        <v>334</v>
      </c>
      <c r="K92" s="450">
        <v>4.07</v>
      </c>
      <c r="L92" s="447" t="s">
        <v>241</v>
      </c>
    </row>
    <row r="93" spans="1:12">
      <c r="A93" s="447" t="s">
        <v>20811</v>
      </c>
      <c r="B93" s="447" t="s">
        <v>20812</v>
      </c>
      <c r="C93" s="447" t="s">
        <v>20817</v>
      </c>
      <c r="D93" s="447" t="s">
        <v>20818</v>
      </c>
      <c r="E93" s="448" t="s">
        <v>20755</v>
      </c>
      <c r="F93" s="447" t="s">
        <v>20755</v>
      </c>
      <c r="G93" s="449">
        <v>90744</v>
      </c>
      <c r="H93" s="447" t="s">
        <v>368</v>
      </c>
      <c r="I93" s="447" t="s">
        <v>239</v>
      </c>
      <c r="J93" s="447" t="s">
        <v>334</v>
      </c>
      <c r="K93" s="450">
        <v>4.47</v>
      </c>
      <c r="L93" s="447" t="s">
        <v>241</v>
      </c>
    </row>
    <row r="94" spans="1:12">
      <c r="A94" s="447" t="s">
        <v>20811</v>
      </c>
      <c r="B94" s="447" t="s">
        <v>20812</v>
      </c>
      <c r="C94" s="447" t="s">
        <v>20817</v>
      </c>
      <c r="D94" s="447" t="s">
        <v>20818</v>
      </c>
      <c r="E94" s="448" t="s">
        <v>20755</v>
      </c>
      <c r="F94" s="447" t="s">
        <v>20755</v>
      </c>
      <c r="G94" s="449">
        <v>90745</v>
      </c>
      <c r="H94" s="447" t="s">
        <v>370</v>
      </c>
      <c r="I94" s="447" t="s">
        <v>239</v>
      </c>
      <c r="J94" s="447" t="s">
        <v>240</v>
      </c>
      <c r="K94" s="450">
        <v>6.65</v>
      </c>
      <c r="L94" s="447" t="s">
        <v>241</v>
      </c>
    </row>
    <row r="95" spans="1:12">
      <c r="A95" s="447" t="s">
        <v>20811</v>
      </c>
      <c r="B95" s="447" t="s">
        <v>20812</v>
      </c>
      <c r="C95" s="447" t="s">
        <v>20817</v>
      </c>
      <c r="D95" s="447" t="s">
        <v>20818</v>
      </c>
      <c r="E95" s="448" t="s">
        <v>20755</v>
      </c>
      <c r="F95" s="447" t="s">
        <v>20755</v>
      </c>
      <c r="G95" s="449">
        <v>90746</v>
      </c>
      <c r="H95" s="447" t="s">
        <v>371</v>
      </c>
      <c r="I95" s="447" t="s">
        <v>239</v>
      </c>
      <c r="J95" s="447" t="s">
        <v>334</v>
      </c>
      <c r="K95" s="450">
        <v>2.35</v>
      </c>
      <c r="L95" s="447" t="s">
        <v>241</v>
      </c>
    </row>
    <row r="96" spans="1:12">
      <c r="A96" s="447" t="s">
        <v>20811</v>
      </c>
      <c r="B96" s="447" t="s">
        <v>20812</v>
      </c>
      <c r="C96" s="447" t="s">
        <v>20817</v>
      </c>
      <c r="D96" s="447" t="s">
        <v>20818</v>
      </c>
      <c r="E96" s="448" t="s">
        <v>20755</v>
      </c>
      <c r="F96" s="447" t="s">
        <v>20755</v>
      </c>
      <c r="G96" s="449">
        <v>90747</v>
      </c>
      <c r="H96" s="447" t="s">
        <v>373</v>
      </c>
      <c r="I96" s="447" t="s">
        <v>239</v>
      </c>
      <c r="J96" s="447" t="s">
        <v>240</v>
      </c>
      <c r="K96" s="450">
        <v>11.06</v>
      </c>
      <c r="L96" s="447" t="s">
        <v>241</v>
      </c>
    </row>
    <row r="97" spans="1:12">
      <c r="A97" s="447" t="s">
        <v>20811</v>
      </c>
      <c r="B97" s="447" t="s">
        <v>20812</v>
      </c>
      <c r="C97" s="447" t="s">
        <v>20817</v>
      </c>
      <c r="D97" s="447" t="s">
        <v>20818</v>
      </c>
      <c r="E97" s="448" t="s">
        <v>20755</v>
      </c>
      <c r="F97" s="447" t="s">
        <v>20755</v>
      </c>
      <c r="G97" s="449">
        <v>94869</v>
      </c>
      <c r="H97" s="447" t="s">
        <v>374</v>
      </c>
      <c r="I97" s="447" t="s">
        <v>239</v>
      </c>
      <c r="J97" s="447" t="s">
        <v>240</v>
      </c>
      <c r="K97" s="450">
        <v>264.51</v>
      </c>
      <c r="L97" s="447" t="s">
        <v>241</v>
      </c>
    </row>
    <row r="98" spans="1:12">
      <c r="A98" s="447" t="s">
        <v>20811</v>
      </c>
      <c r="B98" s="447" t="s">
        <v>20812</v>
      </c>
      <c r="C98" s="447" t="s">
        <v>20817</v>
      </c>
      <c r="D98" s="447" t="s">
        <v>20818</v>
      </c>
      <c r="E98" s="448" t="s">
        <v>20755</v>
      </c>
      <c r="F98" s="447" t="s">
        <v>20755</v>
      </c>
      <c r="G98" s="449">
        <v>94870</v>
      </c>
      <c r="H98" s="447" t="s">
        <v>375</v>
      </c>
      <c r="I98" s="447" t="s">
        <v>239</v>
      </c>
      <c r="J98" s="447" t="s">
        <v>334</v>
      </c>
      <c r="K98" s="450">
        <v>1.69</v>
      </c>
      <c r="L98" s="447" t="s">
        <v>241</v>
      </c>
    </row>
    <row r="99" spans="1:12">
      <c r="A99" s="447" t="s">
        <v>20811</v>
      </c>
      <c r="B99" s="447" t="s">
        <v>20812</v>
      </c>
      <c r="C99" s="447" t="s">
        <v>20817</v>
      </c>
      <c r="D99" s="447" t="s">
        <v>20818</v>
      </c>
      <c r="E99" s="448" t="s">
        <v>20755</v>
      </c>
      <c r="F99" s="447" t="s">
        <v>20755</v>
      </c>
      <c r="G99" s="449">
        <v>94871</v>
      </c>
      <c r="H99" s="447" t="s">
        <v>377</v>
      </c>
      <c r="I99" s="447" t="s">
        <v>239</v>
      </c>
      <c r="J99" s="447" t="s">
        <v>240</v>
      </c>
      <c r="K99" s="450">
        <v>313.08</v>
      </c>
      <c r="L99" s="447" t="s">
        <v>241</v>
      </c>
    </row>
    <row r="100" spans="1:12">
      <c r="A100" s="447" t="s">
        <v>20811</v>
      </c>
      <c r="B100" s="447" t="s">
        <v>20812</v>
      </c>
      <c r="C100" s="447" t="s">
        <v>20817</v>
      </c>
      <c r="D100" s="447" t="s">
        <v>20818</v>
      </c>
      <c r="E100" s="448" t="s">
        <v>20755</v>
      </c>
      <c r="F100" s="447" t="s">
        <v>20755</v>
      </c>
      <c r="G100" s="449">
        <v>94872</v>
      </c>
      <c r="H100" s="447" t="s">
        <v>378</v>
      </c>
      <c r="I100" s="447" t="s">
        <v>239</v>
      </c>
      <c r="J100" s="447" t="s">
        <v>334</v>
      </c>
      <c r="K100" s="450">
        <v>2.23</v>
      </c>
      <c r="L100" s="447" t="s">
        <v>241</v>
      </c>
    </row>
    <row r="101" spans="1:12">
      <c r="A101" s="447" t="s">
        <v>20811</v>
      </c>
      <c r="B101" s="447" t="s">
        <v>20812</v>
      </c>
      <c r="C101" s="447" t="s">
        <v>20817</v>
      </c>
      <c r="D101" s="447" t="s">
        <v>20818</v>
      </c>
      <c r="E101" s="448" t="s">
        <v>20755</v>
      </c>
      <c r="F101" s="447" t="s">
        <v>20755</v>
      </c>
      <c r="G101" s="449">
        <v>94875</v>
      </c>
      <c r="H101" s="447" t="s">
        <v>380</v>
      </c>
      <c r="I101" s="447" t="s">
        <v>239</v>
      </c>
      <c r="J101" s="447" t="s">
        <v>240</v>
      </c>
      <c r="K101" s="451">
        <v>1828.18</v>
      </c>
      <c r="L101" s="447" t="s">
        <v>241</v>
      </c>
    </row>
    <row r="102" spans="1:12">
      <c r="A102" s="447" t="s">
        <v>20811</v>
      </c>
      <c r="B102" s="447" t="s">
        <v>20812</v>
      </c>
      <c r="C102" s="447" t="s">
        <v>20817</v>
      </c>
      <c r="D102" s="447" t="s">
        <v>20818</v>
      </c>
      <c r="E102" s="448" t="s">
        <v>20755</v>
      </c>
      <c r="F102" s="447" t="s">
        <v>20755</v>
      </c>
      <c r="G102" s="449">
        <v>94876</v>
      </c>
      <c r="H102" s="447" t="s">
        <v>381</v>
      </c>
      <c r="I102" s="447" t="s">
        <v>239</v>
      </c>
      <c r="J102" s="447" t="s">
        <v>240</v>
      </c>
      <c r="K102" s="450">
        <v>19.850000000000001</v>
      </c>
      <c r="L102" s="447" t="s">
        <v>241</v>
      </c>
    </row>
    <row r="103" spans="1:12">
      <c r="A103" s="447" t="s">
        <v>20811</v>
      </c>
      <c r="B103" s="447" t="s">
        <v>20812</v>
      </c>
      <c r="C103" s="447" t="s">
        <v>20817</v>
      </c>
      <c r="D103" s="447" t="s">
        <v>20818</v>
      </c>
      <c r="E103" s="448" t="s">
        <v>20755</v>
      </c>
      <c r="F103" s="447" t="s">
        <v>20755</v>
      </c>
      <c r="G103" s="449">
        <v>94878</v>
      </c>
      <c r="H103" s="447" t="s">
        <v>14203</v>
      </c>
      <c r="I103" s="447" t="s">
        <v>239</v>
      </c>
      <c r="J103" s="447" t="s">
        <v>240</v>
      </c>
      <c r="K103" s="450">
        <v>22.76</v>
      </c>
      <c r="L103" s="447" t="s">
        <v>241</v>
      </c>
    </row>
    <row r="104" spans="1:12">
      <c r="A104" s="447" t="s">
        <v>20811</v>
      </c>
      <c r="B104" s="447" t="s">
        <v>20812</v>
      </c>
      <c r="C104" s="447" t="s">
        <v>20817</v>
      </c>
      <c r="D104" s="447" t="s">
        <v>20818</v>
      </c>
      <c r="E104" s="448" t="s">
        <v>20755</v>
      </c>
      <c r="F104" s="447" t="s">
        <v>20755</v>
      </c>
      <c r="G104" s="449">
        <v>94879</v>
      </c>
      <c r="H104" s="447" t="s">
        <v>14205</v>
      </c>
      <c r="I104" s="447" t="s">
        <v>239</v>
      </c>
      <c r="J104" s="447" t="s">
        <v>240</v>
      </c>
      <c r="K104" s="451">
        <v>2433.83</v>
      </c>
      <c r="L104" s="447" t="s">
        <v>241</v>
      </c>
    </row>
    <row r="105" spans="1:12">
      <c r="A105" s="447" t="s">
        <v>20811</v>
      </c>
      <c r="B105" s="447" t="s">
        <v>20812</v>
      </c>
      <c r="C105" s="447" t="s">
        <v>20817</v>
      </c>
      <c r="D105" s="447" t="s">
        <v>20818</v>
      </c>
      <c r="E105" s="448" t="s">
        <v>20755</v>
      </c>
      <c r="F105" s="447" t="s">
        <v>20755</v>
      </c>
      <c r="G105" s="449">
        <v>94880</v>
      </c>
      <c r="H105" s="447" t="s">
        <v>14206</v>
      </c>
      <c r="I105" s="447" t="s">
        <v>239</v>
      </c>
      <c r="J105" s="447" t="s">
        <v>240</v>
      </c>
      <c r="K105" s="450">
        <v>30.27</v>
      </c>
      <c r="L105" s="447" t="s">
        <v>241</v>
      </c>
    </row>
    <row r="106" spans="1:12">
      <c r="A106" s="447" t="s">
        <v>20811</v>
      </c>
      <c r="B106" s="447" t="s">
        <v>20812</v>
      </c>
      <c r="C106" s="447" t="s">
        <v>20817</v>
      </c>
      <c r="D106" s="447" t="s">
        <v>20818</v>
      </c>
      <c r="E106" s="448" t="s">
        <v>20755</v>
      </c>
      <c r="F106" s="447" t="s">
        <v>20755</v>
      </c>
      <c r="G106" s="449">
        <v>94881</v>
      </c>
      <c r="H106" s="447" t="s">
        <v>14207</v>
      </c>
      <c r="I106" s="447" t="s">
        <v>239</v>
      </c>
      <c r="J106" s="447" t="s">
        <v>240</v>
      </c>
      <c r="K106" s="451">
        <v>3807.13</v>
      </c>
      <c r="L106" s="447" t="s">
        <v>241</v>
      </c>
    </row>
    <row r="107" spans="1:12">
      <c r="A107" s="447" t="s">
        <v>20811</v>
      </c>
      <c r="B107" s="447" t="s">
        <v>20812</v>
      </c>
      <c r="C107" s="447" t="s">
        <v>20817</v>
      </c>
      <c r="D107" s="447" t="s">
        <v>20818</v>
      </c>
      <c r="E107" s="448" t="s">
        <v>20755</v>
      </c>
      <c r="F107" s="447" t="s">
        <v>20755</v>
      </c>
      <c r="G107" s="449">
        <v>94882</v>
      </c>
      <c r="H107" s="447" t="s">
        <v>14208</v>
      </c>
      <c r="I107" s="447" t="s">
        <v>239</v>
      </c>
      <c r="J107" s="447" t="s">
        <v>240</v>
      </c>
      <c r="K107" s="450">
        <v>34.76</v>
      </c>
      <c r="L107" s="447" t="s">
        <v>241</v>
      </c>
    </row>
    <row r="108" spans="1:12">
      <c r="A108" s="447" t="s">
        <v>20811</v>
      </c>
      <c r="B108" s="447" t="s">
        <v>20812</v>
      </c>
      <c r="C108" s="447" t="s">
        <v>20817</v>
      </c>
      <c r="D108" s="447" t="s">
        <v>20818</v>
      </c>
      <c r="E108" s="448" t="s">
        <v>20755</v>
      </c>
      <c r="F108" s="447" t="s">
        <v>20755</v>
      </c>
      <c r="G108" s="449">
        <v>94884</v>
      </c>
      <c r="H108" s="447" t="s">
        <v>14209</v>
      </c>
      <c r="I108" s="447" t="s">
        <v>239</v>
      </c>
      <c r="J108" s="447" t="s">
        <v>240</v>
      </c>
      <c r="K108" s="450">
        <v>43.86</v>
      </c>
      <c r="L108" s="447" t="s">
        <v>241</v>
      </c>
    </row>
    <row r="109" spans="1:12">
      <c r="A109" s="447" t="s">
        <v>20811</v>
      </c>
      <c r="B109" s="447" t="s">
        <v>20812</v>
      </c>
      <c r="C109" s="447" t="s">
        <v>20817</v>
      </c>
      <c r="D109" s="447" t="s">
        <v>20818</v>
      </c>
      <c r="E109" s="448" t="s">
        <v>20755</v>
      </c>
      <c r="F109" s="447" t="s">
        <v>20755</v>
      </c>
      <c r="G109" s="449">
        <v>97121</v>
      </c>
      <c r="H109" s="447" t="s">
        <v>383</v>
      </c>
      <c r="I109" s="447" t="s">
        <v>239</v>
      </c>
      <c r="J109" s="447" t="s">
        <v>334</v>
      </c>
      <c r="K109" s="450">
        <v>1.34</v>
      </c>
      <c r="L109" s="447" t="s">
        <v>241</v>
      </c>
    </row>
    <row r="110" spans="1:12">
      <c r="A110" s="447" t="s">
        <v>20811</v>
      </c>
      <c r="B110" s="447" t="s">
        <v>20812</v>
      </c>
      <c r="C110" s="447" t="s">
        <v>20817</v>
      </c>
      <c r="D110" s="447" t="s">
        <v>20818</v>
      </c>
      <c r="E110" s="448" t="s">
        <v>20755</v>
      </c>
      <c r="F110" s="447" t="s">
        <v>20755</v>
      </c>
      <c r="G110" s="449">
        <v>97122</v>
      </c>
      <c r="H110" s="447" t="s">
        <v>385</v>
      </c>
      <c r="I110" s="447" t="s">
        <v>239</v>
      </c>
      <c r="J110" s="447" t="s">
        <v>334</v>
      </c>
      <c r="K110" s="450">
        <v>1.89</v>
      </c>
      <c r="L110" s="447" t="s">
        <v>241</v>
      </c>
    </row>
    <row r="111" spans="1:12">
      <c r="A111" s="447" t="s">
        <v>20811</v>
      </c>
      <c r="B111" s="447" t="s">
        <v>20812</v>
      </c>
      <c r="C111" s="447" t="s">
        <v>20817</v>
      </c>
      <c r="D111" s="447" t="s">
        <v>20818</v>
      </c>
      <c r="E111" s="448" t="s">
        <v>20755</v>
      </c>
      <c r="F111" s="447" t="s">
        <v>20755</v>
      </c>
      <c r="G111" s="449">
        <v>97123</v>
      </c>
      <c r="H111" s="447" t="s">
        <v>387</v>
      </c>
      <c r="I111" s="447" t="s">
        <v>239</v>
      </c>
      <c r="J111" s="447" t="s">
        <v>334</v>
      </c>
      <c r="K111" s="450">
        <v>2.4</v>
      </c>
      <c r="L111" s="447" t="s">
        <v>241</v>
      </c>
    </row>
    <row r="112" spans="1:12">
      <c r="A112" s="447" t="s">
        <v>20811</v>
      </c>
      <c r="B112" s="447" t="s">
        <v>20812</v>
      </c>
      <c r="C112" s="447" t="s">
        <v>20817</v>
      </c>
      <c r="D112" s="447" t="s">
        <v>20818</v>
      </c>
      <c r="E112" s="448" t="s">
        <v>20755</v>
      </c>
      <c r="F112" s="447" t="s">
        <v>20755</v>
      </c>
      <c r="G112" s="449">
        <v>97124</v>
      </c>
      <c r="H112" s="447" t="s">
        <v>389</v>
      </c>
      <c r="I112" s="447" t="s">
        <v>239</v>
      </c>
      <c r="J112" s="447" t="s">
        <v>334</v>
      </c>
      <c r="K112" s="450">
        <v>0.62</v>
      </c>
      <c r="L112" s="447" t="s">
        <v>241</v>
      </c>
    </row>
    <row r="113" spans="1:12">
      <c r="A113" s="447" t="s">
        <v>20811</v>
      </c>
      <c r="B113" s="447" t="s">
        <v>20812</v>
      </c>
      <c r="C113" s="447" t="s">
        <v>20817</v>
      </c>
      <c r="D113" s="447" t="s">
        <v>20818</v>
      </c>
      <c r="E113" s="448" t="s">
        <v>20755</v>
      </c>
      <c r="F113" s="447" t="s">
        <v>20755</v>
      </c>
      <c r="G113" s="449">
        <v>97125</v>
      </c>
      <c r="H113" s="447" t="s">
        <v>391</v>
      </c>
      <c r="I113" s="447" t="s">
        <v>239</v>
      </c>
      <c r="J113" s="447" t="s">
        <v>334</v>
      </c>
      <c r="K113" s="450">
        <v>0.9</v>
      </c>
      <c r="L113" s="447" t="s">
        <v>241</v>
      </c>
    </row>
    <row r="114" spans="1:12">
      <c r="A114" s="447" t="s">
        <v>20811</v>
      </c>
      <c r="B114" s="447" t="s">
        <v>20812</v>
      </c>
      <c r="C114" s="447" t="s">
        <v>20817</v>
      </c>
      <c r="D114" s="447" t="s">
        <v>20818</v>
      </c>
      <c r="E114" s="448" t="s">
        <v>20755</v>
      </c>
      <c r="F114" s="447" t="s">
        <v>20755</v>
      </c>
      <c r="G114" s="449">
        <v>97126</v>
      </c>
      <c r="H114" s="447" t="s">
        <v>393</v>
      </c>
      <c r="I114" s="447" t="s">
        <v>239</v>
      </c>
      <c r="J114" s="447" t="s">
        <v>334</v>
      </c>
      <c r="K114" s="450">
        <v>1.1499999999999999</v>
      </c>
      <c r="L114" s="447" t="s">
        <v>241</v>
      </c>
    </row>
    <row r="115" spans="1:12">
      <c r="A115" s="447" t="s">
        <v>20811</v>
      </c>
      <c r="B115" s="447" t="s">
        <v>20812</v>
      </c>
      <c r="C115" s="447" t="s">
        <v>20817</v>
      </c>
      <c r="D115" s="447" t="s">
        <v>20818</v>
      </c>
      <c r="E115" s="448" t="s">
        <v>20755</v>
      </c>
      <c r="F115" s="447" t="s">
        <v>20755</v>
      </c>
      <c r="G115" s="449">
        <v>102264</v>
      </c>
      <c r="H115" s="447" t="s">
        <v>395</v>
      </c>
      <c r="I115" s="447" t="s">
        <v>239</v>
      </c>
      <c r="J115" s="447" t="s">
        <v>334</v>
      </c>
      <c r="K115" s="450">
        <v>17.64</v>
      </c>
      <c r="L115" s="447" t="s">
        <v>241</v>
      </c>
    </row>
    <row r="116" spans="1:12">
      <c r="A116" s="447" t="s">
        <v>20811</v>
      </c>
      <c r="B116" s="447" t="s">
        <v>20812</v>
      </c>
      <c r="C116" s="447" t="s">
        <v>20817</v>
      </c>
      <c r="D116" s="447" t="s">
        <v>20818</v>
      </c>
      <c r="E116" s="448" t="s">
        <v>20755</v>
      </c>
      <c r="F116" s="447" t="s">
        <v>20755</v>
      </c>
      <c r="G116" s="449">
        <v>102265</v>
      </c>
      <c r="H116" s="447" t="s">
        <v>397</v>
      </c>
      <c r="I116" s="447" t="s">
        <v>146</v>
      </c>
      <c r="J116" s="447" t="s">
        <v>334</v>
      </c>
      <c r="K116" s="450">
        <v>66.44</v>
      </c>
      <c r="L116" s="447" t="s">
        <v>241</v>
      </c>
    </row>
    <row r="117" spans="1:12">
      <c r="A117" s="447" t="s">
        <v>20811</v>
      </c>
      <c r="B117" s="447" t="s">
        <v>20812</v>
      </c>
      <c r="C117" s="447" t="s">
        <v>20817</v>
      </c>
      <c r="D117" s="447" t="s">
        <v>20818</v>
      </c>
      <c r="E117" s="448" t="s">
        <v>20755</v>
      </c>
      <c r="F117" s="447" t="s">
        <v>20755</v>
      </c>
      <c r="G117" s="449">
        <v>102266</v>
      </c>
      <c r="H117" s="447" t="s">
        <v>398</v>
      </c>
      <c r="I117" s="447" t="s">
        <v>146</v>
      </c>
      <c r="J117" s="447" t="s">
        <v>334</v>
      </c>
      <c r="K117" s="450">
        <v>73.7</v>
      </c>
      <c r="L117" s="447" t="s">
        <v>241</v>
      </c>
    </row>
    <row r="118" spans="1:12">
      <c r="A118" s="447" t="s">
        <v>20811</v>
      </c>
      <c r="B118" s="447" t="s">
        <v>20812</v>
      </c>
      <c r="C118" s="447" t="s">
        <v>20817</v>
      </c>
      <c r="D118" s="447" t="s">
        <v>20818</v>
      </c>
      <c r="E118" s="448" t="s">
        <v>20755</v>
      </c>
      <c r="F118" s="447" t="s">
        <v>20755</v>
      </c>
      <c r="G118" s="449">
        <v>102267</v>
      </c>
      <c r="H118" s="447" t="s">
        <v>400</v>
      </c>
      <c r="I118" s="447" t="s">
        <v>146</v>
      </c>
      <c r="J118" s="447" t="s">
        <v>334</v>
      </c>
      <c r="K118" s="450">
        <v>84.62</v>
      </c>
      <c r="L118" s="447" t="s">
        <v>241</v>
      </c>
    </row>
    <row r="119" spans="1:12">
      <c r="A119" s="447" t="s">
        <v>20811</v>
      </c>
      <c r="B119" s="447" t="s">
        <v>20812</v>
      </c>
      <c r="C119" s="447" t="s">
        <v>20817</v>
      </c>
      <c r="D119" s="447" t="s">
        <v>20818</v>
      </c>
      <c r="E119" s="448" t="s">
        <v>20755</v>
      </c>
      <c r="F119" s="447" t="s">
        <v>20755</v>
      </c>
      <c r="G119" s="449">
        <v>102268</v>
      </c>
      <c r="H119" s="447" t="s">
        <v>401</v>
      </c>
      <c r="I119" s="447" t="s">
        <v>146</v>
      </c>
      <c r="J119" s="447" t="s">
        <v>334</v>
      </c>
      <c r="K119" s="450">
        <v>95.5</v>
      </c>
      <c r="L119" s="447" t="s">
        <v>241</v>
      </c>
    </row>
    <row r="120" spans="1:12">
      <c r="A120" s="447" t="s">
        <v>20811</v>
      </c>
      <c r="B120" s="447" t="s">
        <v>20812</v>
      </c>
      <c r="C120" s="447" t="s">
        <v>20817</v>
      </c>
      <c r="D120" s="447" t="s">
        <v>20818</v>
      </c>
      <c r="E120" s="448" t="s">
        <v>20755</v>
      </c>
      <c r="F120" s="447" t="s">
        <v>20755</v>
      </c>
      <c r="G120" s="449">
        <v>102269</v>
      </c>
      <c r="H120" s="447" t="s">
        <v>402</v>
      </c>
      <c r="I120" s="447" t="s">
        <v>146</v>
      </c>
      <c r="J120" s="447" t="s">
        <v>334</v>
      </c>
      <c r="K120" s="450">
        <v>117.26</v>
      </c>
      <c r="L120" s="447" t="s">
        <v>241</v>
      </c>
    </row>
    <row r="121" spans="1:12">
      <c r="A121" s="447" t="s">
        <v>20811</v>
      </c>
      <c r="B121" s="447" t="s">
        <v>20812</v>
      </c>
      <c r="C121" s="447" t="s">
        <v>20819</v>
      </c>
      <c r="D121" s="447" t="s">
        <v>20820</v>
      </c>
      <c r="E121" s="448" t="s">
        <v>20755</v>
      </c>
      <c r="F121" s="447" t="s">
        <v>20755</v>
      </c>
      <c r="G121" s="449">
        <v>92833</v>
      </c>
      <c r="H121" s="447" t="s">
        <v>403</v>
      </c>
      <c r="I121" s="447" t="s">
        <v>239</v>
      </c>
      <c r="J121" s="447" t="s">
        <v>240</v>
      </c>
      <c r="K121" s="450">
        <v>243.16</v>
      </c>
      <c r="L121" s="447" t="s">
        <v>241</v>
      </c>
    </row>
    <row r="122" spans="1:12">
      <c r="A122" s="447" t="s">
        <v>20811</v>
      </c>
      <c r="B122" s="447" t="s">
        <v>20812</v>
      </c>
      <c r="C122" s="447" t="s">
        <v>20819</v>
      </c>
      <c r="D122" s="447" t="s">
        <v>20820</v>
      </c>
      <c r="E122" s="448" t="s">
        <v>20755</v>
      </c>
      <c r="F122" s="447" t="s">
        <v>20755</v>
      </c>
      <c r="G122" s="449">
        <v>92834</v>
      </c>
      <c r="H122" s="447" t="s">
        <v>404</v>
      </c>
      <c r="I122" s="447" t="s">
        <v>239</v>
      </c>
      <c r="J122" s="447" t="s">
        <v>240</v>
      </c>
      <c r="K122" s="450">
        <v>5.89</v>
      </c>
      <c r="L122" s="447" t="s">
        <v>241</v>
      </c>
    </row>
    <row r="123" spans="1:12">
      <c r="A123" s="447" t="s">
        <v>20811</v>
      </c>
      <c r="B123" s="447" t="s">
        <v>20812</v>
      </c>
      <c r="C123" s="447" t="s">
        <v>20819</v>
      </c>
      <c r="D123" s="447" t="s">
        <v>20820</v>
      </c>
      <c r="E123" s="448" t="s">
        <v>20755</v>
      </c>
      <c r="F123" s="447" t="s">
        <v>20755</v>
      </c>
      <c r="G123" s="449">
        <v>92835</v>
      </c>
      <c r="H123" s="447" t="s">
        <v>406</v>
      </c>
      <c r="I123" s="447" t="s">
        <v>239</v>
      </c>
      <c r="J123" s="447" t="s">
        <v>240</v>
      </c>
      <c r="K123" s="450">
        <v>261.89</v>
      </c>
      <c r="L123" s="447" t="s">
        <v>241</v>
      </c>
    </row>
    <row r="124" spans="1:12">
      <c r="A124" s="447" t="s">
        <v>20811</v>
      </c>
      <c r="B124" s="447" t="s">
        <v>20812</v>
      </c>
      <c r="C124" s="447" t="s">
        <v>20819</v>
      </c>
      <c r="D124" s="447" t="s">
        <v>20820</v>
      </c>
      <c r="E124" s="448" t="s">
        <v>20755</v>
      </c>
      <c r="F124" s="447" t="s">
        <v>20755</v>
      </c>
      <c r="G124" s="449">
        <v>92836</v>
      </c>
      <c r="H124" s="447" t="s">
        <v>407</v>
      </c>
      <c r="I124" s="447" t="s">
        <v>239</v>
      </c>
      <c r="J124" s="447" t="s">
        <v>240</v>
      </c>
      <c r="K124" s="450">
        <v>7.54</v>
      </c>
      <c r="L124" s="447" t="s">
        <v>241</v>
      </c>
    </row>
    <row r="125" spans="1:12">
      <c r="A125" s="447" t="s">
        <v>20811</v>
      </c>
      <c r="B125" s="447" t="s">
        <v>20812</v>
      </c>
      <c r="C125" s="447" t="s">
        <v>20819</v>
      </c>
      <c r="D125" s="447" t="s">
        <v>20820</v>
      </c>
      <c r="E125" s="448" t="s">
        <v>20755</v>
      </c>
      <c r="F125" s="447" t="s">
        <v>20755</v>
      </c>
      <c r="G125" s="449">
        <v>92837</v>
      </c>
      <c r="H125" s="447" t="s">
        <v>409</v>
      </c>
      <c r="I125" s="447" t="s">
        <v>239</v>
      </c>
      <c r="J125" s="447" t="s">
        <v>240</v>
      </c>
      <c r="K125" s="450">
        <v>431.74</v>
      </c>
      <c r="L125" s="447" t="s">
        <v>241</v>
      </c>
    </row>
    <row r="126" spans="1:12">
      <c r="A126" s="447" t="s">
        <v>20811</v>
      </c>
      <c r="B126" s="447" t="s">
        <v>20812</v>
      </c>
      <c r="C126" s="447" t="s">
        <v>20819</v>
      </c>
      <c r="D126" s="447" t="s">
        <v>20820</v>
      </c>
      <c r="E126" s="448" t="s">
        <v>20755</v>
      </c>
      <c r="F126" s="447" t="s">
        <v>20755</v>
      </c>
      <c r="G126" s="449">
        <v>92838</v>
      </c>
      <c r="H126" s="447" t="s">
        <v>410</v>
      </c>
      <c r="I126" s="447" t="s">
        <v>239</v>
      </c>
      <c r="J126" s="447" t="s">
        <v>240</v>
      </c>
      <c r="K126" s="450">
        <v>9.0399999999999991</v>
      </c>
      <c r="L126" s="447" t="s">
        <v>241</v>
      </c>
    </row>
    <row r="127" spans="1:12">
      <c r="A127" s="447" t="s">
        <v>20811</v>
      </c>
      <c r="B127" s="447" t="s">
        <v>20812</v>
      </c>
      <c r="C127" s="447" t="s">
        <v>20819</v>
      </c>
      <c r="D127" s="447" t="s">
        <v>20820</v>
      </c>
      <c r="E127" s="448" t="s">
        <v>20755</v>
      </c>
      <c r="F127" s="447" t="s">
        <v>20755</v>
      </c>
      <c r="G127" s="449">
        <v>92839</v>
      </c>
      <c r="H127" s="447" t="s">
        <v>411</v>
      </c>
      <c r="I127" s="447" t="s">
        <v>239</v>
      </c>
      <c r="J127" s="447" t="s">
        <v>240</v>
      </c>
      <c r="K127" s="450">
        <v>529.38</v>
      </c>
      <c r="L127" s="447" t="s">
        <v>241</v>
      </c>
    </row>
    <row r="128" spans="1:12">
      <c r="A128" s="447" t="s">
        <v>20811</v>
      </c>
      <c r="B128" s="447" t="s">
        <v>20812</v>
      </c>
      <c r="C128" s="447" t="s">
        <v>20819</v>
      </c>
      <c r="D128" s="447" t="s">
        <v>20820</v>
      </c>
      <c r="E128" s="448" t="s">
        <v>20755</v>
      </c>
      <c r="F128" s="447" t="s">
        <v>20755</v>
      </c>
      <c r="G128" s="449">
        <v>92840</v>
      </c>
      <c r="H128" s="447" t="s">
        <v>412</v>
      </c>
      <c r="I128" s="447" t="s">
        <v>239</v>
      </c>
      <c r="J128" s="447" t="s">
        <v>240</v>
      </c>
      <c r="K128" s="450">
        <v>10.73</v>
      </c>
      <c r="L128" s="447" t="s">
        <v>241</v>
      </c>
    </row>
    <row r="129" spans="1:12">
      <c r="A129" s="447" t="s">
        <v>20811</v>
      </c>
      <c r="B129" s="447" t="s">
        <v>20812</v>
      </c>
      <c r="C129" s="447" t="s">
        <v>20819</v>
      </c>
      <c r="D129" s="447" t="s">
        <v>20820</v>
      </c>
      <c r="E129" s="448" t="s">
        <v>20755</v>
      </c>
      <c r="F129" s="447" t="s">
        <v>20755</v>
      </c>
      <c r="G129" s="449">
        <v>92841</v>
      </c>
      <c r="H129" s="447" t="s">
        <v>414</v>
      </c>
      <c r="I129" s="447" t="s">
        <v>239</v>
      </c>
      <c r="J129" s="447" t="s">
        <v>240</v>
      </c>
      <c r="K129" s="450">
        <v>657.84</v>
      </c>
      <c r="L129" s="447" t="s">
        <v>241</v>
      </c>
    </row>
    <row r="130" spans="1:12">
      <c r="A130" s="447" t="s">
        <v>20811</v>
      </c>
      <c r="B130" s="447" t="s">
        <v>20812</v>
      </c>
      <c r="C130" s="447" t="s">
        <v>20819</v>
      </c>
      <c r="D130" s="447" t="s">
        <v>20820</v>
      </c>
      <c r="E130" s="448" t="s">
        <v>20755</v>
      </c>
      <c r="F130" s="447" t="s">
        <v>20755</v>
      </c>
      <c r="G130" s="449">
        <v>92842</v>
      </c>
      <c r="H130" s="447" t="s">
        <v>415</v>
      </c>
      <c r="I130" s="447" t="s">
        <v>239</v>
      </c>
      <c r="J130" s="447" t="s">
        <v>240</v>
      </c>
      <c r="K130" s="450">
        <v>12.23</v>
      </c>
      <c r="L130" s="447" t="s">
        <v>241</v>
      </c>
    </row>
    <row r="131" spans="1:12">
      <c r="A131" s="447" t="s">
        <v>20811</v>
      </c>
      <c r="B131" s="447" t="s">
        <v>20812</v>
      </c>
      <c r="C131" s="447" t="s">
        <v>20819</v>
      </c>
      <c r="D131" s="447" t="s">
        <v>20820</v>
      </c>
      <c r="E131" s="448" t="s">
        <v>20755</v>
      </c>
      <c r="F131" s="447" t="s">
        <v>20755</v>
      </c>
      <c r="G131" s="449">
        <v>92843</v>
      </c>
      <c r="H131" s="447" t="s">
        <v>416</v>
      </c>
      <c r="I131" s="447" t="s">
        <v>239</v>
      </c>
      <c r="J131" s="447" t="s">
        <v>240</v>
      </c>
      <c r="K131" s="450">
        <v>704.63</v>
      </c>
      <c r="L131" s="447" t="s">
        <v>241</v>
      </c>
    </row>
    <row r="132" spans="1:12">
      <c r="A132" s="447" t="s">
        <v>20811</v>
      </c>
      <c r="B132" s="447" t="s">
        <v>20812</v>
      </c>
      <c r="C132" s="447" t="s">
        <v>20819</v>
      </c>
      <c r="D132" s="447" t="s">
        <v>20820</v>
      </c>
      <c r="E132" s="448" t="s">
        <v>20755</v>
      </c>
      <c r="F132" s="447" t="s">
        <v>20755</v>
      </c>
      <c r="G132" s="449">
        <v>92844</v>
      </c>
      <c r="H132" s="447" t="s">
        <v>417</v>
      </c>
      <c r="I132" s="447" t="s">
        <v>239</v>
      </c>
      <c r="J132" s="447" t="s">
        <v>240</v>
      </c>
      <c r="K132" s="450">
        <v>13.92</v>
      </c>
      <c r="L132" s="447" t="s">
        <v>241</v>
      </c>
    </row>
    <row r="133" spans="1:12">
      <c r="A133" s="447" t="s">
        <v>20811</v>
      </c>
      <c r="B133" s="447" t="s">
        <v>20812</v>
      </c>
      <c r="C133" s="447" t="s">
        <v>20819</v>
      </c>
      <c r="D133" s="447" t="s">
        <v>20820</v>
      </c>
      <c r="E133" s="448" t="s">
        <v>20755</v>
      </c>
      <c r="F133" s="447" t="s">
        <v>20755</v>
      </c>
      <c r="G133" s="449">
        <v>92845</v>
      </c>
      <c r="H133" s="447" t="s">
        <v>419</v>
      </c>
      <c r="I133" s="447" t="s">
        <v>239</v>
      </c>
      <c r="J133" s="447" t="s">
        <v>240</v>
      </c>
      <c r="K133" s="450">
        <v>965.46</v>
      </c>
      <c r="L133" s="447" t="s">
        <v>241</v>
      </c>
    </row>
    <row r="134" spans="1:12">
      <c r="A134" s="447" t="s">
        <v>20811</v>
      </c>
      <c r="B134" s="447" t="s">
        <v>20812</v>
      </c>
      <c r="C134" s="447" t="s">
        <v>20819</v>
      </c>
      <c r="D134" s="447" t="s">
        <v>20820</v>
      </c>
      <c r="E134" s="448" t="s">
        <v>20755</v>
      </c>
      <c r="F134" s="447" t="s">
        <v>20755</v>
      </c>
      <c r="G134" s="449">
        <v>92846</v>
      </c>
      <c r="H134" s="447" t="s">
        <v>420</v>
      </c>
      <c r="I134" s="447" t="s">
        <v>239</v>
      </c>
      <c r="J134" s="447" t="s">
        <v>240</v>
      </c>
      <c r="K134" s="450">
        <v>15.42</v>
      </c>
      <c r="L134" s="447" t="s">
        <v>241</v>
      </c>
    </row>
    <row r="135" spans="1:12">
      <c r="A135" s="447" t="s">
        <v>20811</v>
      </c>
      <c r="B135" s="447" t="s">
        <v>20812</v>
      </c>
      <c r="C135" s="447" t="s">
        <v>20819</v>
      </c>
      <c r="D135" s="447" t="s">
        <v>20820</v>
      </c>
      <c r="E135" s="448" t="s">
        <v>20755</v>
      </c>
      <c r="F135" s="447" t="s">
        <v>20755</v>
      </c>
      <c r="G135" s="449">
        <v>92847</v>
      </c>
      <c r="H135" s="447" t="s">
        <v>422</v>
      </c>
      <c r="I135" s="447" t="s">
        <v>239</v>
      </c>
      <c r="J135" s="447" t="s">
        <v>240</v>
      </c>
      <c r="K135" s="451">
        <v>1015.68</v>
      </c>
      <c r="L135" s="447" t="s">
        <v>241</v>
      </c>
    </row>
    <row r="136" spans="1:12">
      <c r="A136" s="447" t="s">
        <v>20811</v>
      </c>
      <c r="B136" s="447" t="s">
        <v>20812</v>
      </c>
      <c r="C136" s="447" t="s">
        <v>20819</v>
      </c>
      <c r="D136" s="447" t="s">
        <v>20820</v>
      </c>
      <c r="E136" s="448" t="s">
        <v>20755</v>
      </c>
      <c r="F136" s="447" t="s">
        <v>20755</v>
      </c>
      <c r="G136" s="449">
        <v>92848</v>
      </c>
      <c r="H136" s="447" t="s">
        <v>423</v>
      </c>
      <c r="I136" s="447" t="s">
        <v>239</v>
      </c>
      <c r="J136" s="447" t="s">
        <v>240</v>
      </c>
      <c r="K136" s="450">
        <v>17.12</v>
      </c>
      <c r="L136" s="447" t="s">
        <v>241</v>
      </c>
    </row>
    <row r="137" spans="1:12">
      <c r="A137" s="447" t="s">
        <v>20811</v>
      </c>
      <c r="B137" s="447" t="s">
        <v>20812</v>
      </c>
      <c r="C137" s="447" t="s">
        <v>20819</v>
      </c>
      <c r="D137" s="447" t="s">
        <v>20820</v>
      </c>
      <c r="E137" s="448" t="s">
        <v>20755</v>
      </c>
      <c r="F137" s="447" t="s">
        <v>20755</v>
      </c>
      <c r="G137" s="449">
        <v>92849</v>
      </c>
      <c r="H137" s="447" t="s">
        <v>425</v>
      </c>
      <c r="I137" s="447" t="s">
        <v>239</v>
      </c>
      <c r="J137" s="447" t="s">
        <v>240</v>
      </c>
      <c r="K137" s="450">
        <v>248.35</v>
      </c>
      <c r="L137" s="447" t="s">
        <v>241</v>
      </c>
    </row>
    <row r="138" spans="1:12">
      <c r="A138" s="447" t="s">
        <v>20811</v>
      </c>
      <c r="B138" s="447" t="s">
        <v>20812</v>
      </c>
      <c r="C138" s="447" t="s">
        <v>20819</v>
      </c>
      <c r="D138" s="447" t="s">
        <v>20820</v>
      </c>
      <c r="E138" s="448" t="s">
        <v>20755</v>
      </c>
      <c r="F138" s="447" t="s">
        <v>20755</v>
      </c>
      <c r="G138" s="449">
        <v>92850</v>
      </c>
      <c r="H138" s="447" t="s">
        <v>426</v>
      </c>
      <c r="I138" s="447" t="s">
        <v>239</v>
      </c>
      <c r="J138" s="447" t="s">
        <v>240</v>
      </c>
      <c r="K138" s="450">
        <v>11.16</v>
      </c>
      <c r="L138" s="447" t="s">
        <v>241</v>
      </c>
    </row>
    <row r="139" spans="1:12">
      <c r="A139" s="447" t="s">
        <v>20811</v>
      </c>
      <c r="B139" s="447" t="s">
        <v>20812</v>
      </c>
      <c r="C139" s="447" t="s">
        <v>20819</v>
      </c>
      <c r="D139" s="447" t="s">
        <v>20820</v>
      </c>
      <c r="E139" s="448" t="s">
        <v>20755</v>
      </c>
      <c r="F139" s="447" t="s">
        <v>20755</v>
      </c>
      <c r="G139" s="449">
        <v>92851</v>
      </c>
      <c r="H139" s="447" t="s">
        <v>427</v>
      </c>
      <c r="I139" s="447" t="s">
        <v>239</v>
      </c>
      <c r="J139" s="447" t="s">
        <v>240</v>
      </c>
      <c r="K139" s="450">
        <v>268.36</v>
      </c>
      <c r="L139" s="447" t="s">
        <v>241</v>
      </c>
    </row>
    <row r="140" spans="1:12">
      <c r="A140" s="447" t="s">
        <v>20811</v>
      </c>
      <c r="B140" s="447" t="s">
        <v>20812</v>
      </c>
      <c r="C140" s="447" t="s">
        <v>20819</v>
      </c>
      <c r="D140" s="447" t="s">
        <v>20820</v>
      </c>
      <c r="E140" s="448" t="s">
        <v>20755</v>
      </c>
      <c r="F140" s="447" t="s">
        <v>20755</v>
      </c>
      <c r="G140" s="449">
        <v>92852</v>
      </c>
      <c r="H140" s="447" t="s">
        <v>428</v>
      </c>
      <c r="I140" s="447" t="s">
        <v>239</v>
      </c>
      <c r="J140" s="447" t="s">
        <v>240</v>
      </c>
      <c r="K140" s="450">
        <v>14.11</v>
      </c>
      <c r="L140" s="447" t="s">
        <v>241</v>
      </c>
    </row>
    <row r="141" spans="1:12">
      <c r="A141" s="447" t="s">
        <v>20811</v>
      </c>
      <c r="B141" s="447" t="s">
        <v>20812</v>
      </c>
      <c r="C141" s="447" t="s">
        <v>20819</v>
      </c>
      <c r="D141" s="447" t="s">
        <v>20820</v>
      </c>
      <c r="E141" s="448" t="s">
        <v>20755</v>
      </c>
      <c r="F141" s="447" t="s">
        <v>20755</v>
      </c>
      <c r="G141" s="449">
        <v>92853</v>
      </c>
      <c r="H141" s="447" t="s">
        <v>430</v>
      </c>
      <c r="I141" s="447" t="s">
        <v>239</v>
      </c>
      <c r="J141" s="447" t="s">
        <v>240</v>
      </c>
      <c r="K141" s="450">
        <v>439.75</v>
      </c>
      <c r="L141" s="447" t="s">
        <v>241</v>
      </c>
    </row>
    <row r="142" spans="1:12">
      <c r="A142" s="447" t="s">
        <v>20811</v>
      </c>
      <c r="B142" s="447" t="s">
        <v>20812</v>
      </c>
      <c r="C142" s="447" t="s">
        <v>20819</v>
      </c>
      <c r="D142" s="447" t="s">
        <v>20820</v>
      </c>
      <c r="E142" s="448" t="s">
        <v>20755</v>
      </c>
      <c r="F142" s="447" t="s">
        <v>20755</v>
      </c>
      <c r="G142" s="449">
        <v>92854</v>
      </c>
      <c r="H142" s="447" t="s">
        <v>431</v>
      </c>
      <c r="I142" s="447" t="s">
        <v>239</v>
      </c>
      <c r="J142" s="447" t="s">
        <v>240</v>
      </c>
      <c r="K142" s="450">
        <v>17.170000000000002</v>
      </c>
      <c r="L142" s="447" t="s">
        <v>241</v>
      </c>
    </row>
    <row r="143" spans="1:12">
      <c r="A143" s="447" t="s">
        <v>20811</v>
      </c>
      <c r="B143" s="447" t="s">
        <v>20812</v>
      </c>
      <c r="C143" s="447" t="s">
        <v>20819</v>
      </c>
      <c r="D143" s="447" t="s">
        <v>20820</v>
      </c>
      <c r="E143" s="448" t="s">
        <v>20755</v>
      </c>
      <c r="F143" s="447" t="s">
        <v>20755</v>
      </c>
      <c r="G143" s="449">
        <v>92855</v>
      </c>
      <c r="H143" s="447" t="s">
        <v>433</v>
      </c>
      <c r="I143" s="447" t="s">
        <v>239</v>
      </c>
      <c r="J143" s="447" t="s">
        <v>240</v>
      </c>
      <c r="K143" s="450">
        <v>538.77</v>
      </c>
      <c r="L143" s="447" t="s">
        <v>241</v>
      </c>
    </row>
    <row r="144" spans="1:12">
      <c r="A144" s="447" t="s">
        <v>20811</v>
      </c>
      <c r="B144" s="447" t="s">
        <v>20812</v>
      </c>
      <c r="C144" s="447" t="s">
        <v>20819</v>
      </c>
      <c r="D144" s="447" t="s">
        <v>20820</v>
      </c>
      <c r="E144" s="448" t="s">
        <v>20755</v>
      </c>
      <c r="F144" s="447" t="s">
        <v>20755</v>
      </c>
      <c r="G144" s="449">
        <v>92856</v>
      </c>
      <c r="H144" s="447" t="s">
        <v>434</v>
      </c>
      <c r="I144" s="447" t="s">
        <v>239</v>
      </c>
      <c r="J144" s="447" t="s">
        <v>240</v>
      </c>
      <c r="K144" s="450">
        <v>20.25</v>
      </c>
      <c r="L144" s="447" t="s">
        <v>241</v>
      </c>
    </row>
    <row r="145" spans="1:12">
      <c r="A145" s="447" t="s">
        <v>20811</v>
      </c>
      <c r="B145" s="447" t="s">
        <v>20812</v>
      </c>
      <c r="C145" s="447" t="s">
        <v>20819</v>
      </c>
      <c r="D145" s="447" t="s">
        <v>20820</v>
      </c>
      <c r="E145" s="448" t="s">
        <v>20755</v>
      </c>
      <c r="F145" s="447" t="s">
        <v>20755</v>
      </c>
      <c r="G145" s="449">
        <v>92857</v>
      </c>
      <c r="H145" s="447" t="s">
        <v>436</v>
      </c>
      <c r="I145" s="447" t="s">
        <v>239</v>
      </c>
      <c r="J145" s="447" t="s">
        <v>240</v>
      </c>
      <c r="K145" s="450">
        <v>668.62</v>
      </c>
      <c r="L145" s="447" t="s">
        <v>241</v>
      </c>
    </row>
    <row r="146" spans="1:12">
      <c r="A146" s="447" t="s">
        <v>20811</v>
      </c>
      <c r="B146" s="447" t="s">
        <v>20812</v>
      </c>
      <c r="C146" s="447" t="s">
        <v>20819</v>
      </c>
      <c r="D146" s="447" t="s">
        <v>20820</v>
      </c>
      <c r="E146" s="448" t="s">
        <v>20755</v>
      </c>
      <c r="F146" s="447" t="s">
        <v>20755</v>
      </c>
      <c r="G146" s="449">
        <v>92858</v>
      </c>
      <c r="H146" s="447" t="s">
        <v>437</v>
      </c>
      <c r="I146" s="447" t="s">
        <v>239</v>
      </c>
      <c r="J146" s="447" t="s">
        <v>240</v>
      </c>
      <c r="K146" s="450">
        <v>23.17</v>
      </c>
      <c r="L146" s="447" t="s">
        <v>241</v>
      </c>
    </row>
    <row r="147" spans="1:12">
      <c r="A147" s="447" t="s">
        <v>20811</v>
      </c>
      <c r="B147" s="447" t="s">
        <v>20812</v>
      </c>
      <c r="C147" s="447" t="s">
        <v>20819</v>
      </c>
      <c r="D147" s="447" t="s">
        <v>20820</v>
      </c>
      <c r="E147" s="448" t="s">
        <v>20755</v>
      </c>
      <c r="F147" s="447" t="s">
        <v>20755</v>
      </c>
      <c r="G147" s="449">
        <v>92859</v>
      </c>
      <c r="H147" s="447" t="s">
        <v>438</v>
      </c>
      <c r="I147" s="447" t="s">
        <v>239</v>
      </c>
      <c r="J147" s="447" t="s">
        <v>240</v>
      </c>
      <c r="K147" s="450">
        <v>717.02</v>
      </c>
      <c r="L147" s="447" t="s">
        <v>241</v>
      </c>
    </row>
    <row r="148" spans="1:12">
      <c r="A148" s="447" t="s">
        <v>20811</v>
      </c>
      <c r="B148" s="447" t="s">
        <v>20812</v>
      </c>
      <c r="C148" s="447" t="s">
        <v>20819</v>
      </c>
      <c r="D148" s="447" t="s">
        <v>20820</v>
      </c>
      <c r="E148" s="448" t="s">
        <v>20755</v>
      </c>
      <c r="F148" s="447" t="s">
        <v>20755</v>
      </c>
      <c r="G148" s="449">
        <v>92860</v>
      </c>
      <c r="H148" s="447" t="s">
        <v>439</v>
      </c>
      <c r="I148" s="447" t="s">
        <v>239</v>
      </c>
      <c r="J148" s="447" t="s">
        <v>240</v>
      </c>
      <c r="K148" s="450">
        <v>26.31</v>
      </c>
      <c r="L148" s="447" t="s">
        <v>241</v>
      </c>
    </row>
    <row r="149" spans="1:12">
      <c r="A149" s="447" t="s">
        <v>20811</v>
      </c>
      <c r="B149" s="447" t="s">
        <v>20812</v>
      </c>
      <c r="C149" s="447" t="s">
        <v>20819</v>
      </c>
      <c r="D149" s="447" t="s">
        <v>20820</v>
      </c>
      <c r="E149" s="448" t="s">
        <v>20755</v>
      </c>
      <c r="F149" s="447" t="s">
        <v>20755</v>
      </c>
      <c r="G149" s="449">
        <v>92861</v>
      </c>
      <c r="H149" s="447" t="s">
        <v>440</v>
      </c>
      <c r="I149" s="447" t="s">
        <v>239</v>
      </c>
      <c r="J149" s="447" t="s">
        <v>240</v>
      </c>
      <c r="K149" s="450">
        <v>979.41</v>
      </c>
      <c r="L149" s="447" t="s">
        <v>241</v>
      </c>
    </row>
    <row r="150" spans="1:12">
      <c r="A150" s="447" t="s">
        <v>20811</v>
      </c>
      <c r="B150" s="447" t="s">
        <v>20812</v>
      </c>
      <c r="C150" s="447" t="s">
        <v>20819</v>
      </c>
      <c r="D150" s="447" t="s">
        <v>20820</v>
      </c>
      <c r="E150" s="448" t="s">
        <v>20755</v>
      </c>
      <c r="F150" s="447" t="s">
        <v>20755</v>
      </c>
      <c r="G150" s="449">
        <v>92862</v>
      </c>
      <c r="H150" s="447" t="s">
        <v>441</v>
      </c>
      <c r="I150" s="447" t="s">
        <v>239</v>
      </c>
      <c r="J150" s="447" t="s">
        <v>240</v>
      </c>
      <c r="K150" s="450">
        <v>29.37</v>
      </c>
      <c r="L150" s="447" t="s">
        <v>241</v>
      </c>
    </row>
    <row r="151" spans="1:12">
      <c r="A151" s="447" t="s">
        <v>20811</v>
      </c>
      <c r="B151" s="447" t="s">
        <v>20812</v>
      </c>
      <c r="C151" s="447" t="s">
        <v>20819</v>
      </c>
      <c r="D151" s="447" t="s">
        <v>20820</v>
      </c>
      <c r="E151" s="448" t="s">
        <v>20755</v>
      </c>
      <c r="F151" s="447" t="s">
        <v>20755</v>
      </c>
      <c r="G151" s="449">
        <v>92863</v>
      </c>
      <c r="H151" s="447" t="s">
        <v>442</v>
      </c>
      <c r="I151" s="447" t="s">
        <v>239</v>
      </c>
      <c r="J151" s="447" t="s">
        <v>240</v>
      </c>
      <c r="K151" s="451">
        <v>1030.78</v>
      </c>
      <c r="L151" s="447" t="s">
        <v>241</v>
      </c>
    </row>
    <row r="152" spans="1:12">
      <c r="A152" s="447" t="s">
        <v>20811</v>
      </c>
      <c r="B152" s="447" t="s">
        <v>20812</v>
      </c>
      <c r="C152" s="447" t="s">
        <v>20819</v>
      </c>
      <c r="D152" s="447" t="s">
        <v>20820</v>
      </c>
      <c r="E152" s="448" t="s">
        <v>20755</v>
      </c>
      <c r="F152" s="447" t="s">
        <v>20755</v>
      </c>
      <c r="G152" s="449">
        <v>92864</v>
      </c>
      <c r="H152" s="447" t="s">
        <v>443</v>
      </c>
      <c r="I152" s="447" t="s">
        <v>239</v>
      </c>
      <c r="J152" s="447" t="s">
        <v>240</v>
      </c>
      <c r="K152" s="450">
        <v>32.44</v>
      </c>
      <c r="L152" s="447" t="s">
        <v>241</v>
      </c>
    </row>
    <row r="153" spans="1:12">
      <c r="A153" s="447" t="s">
        <v>20811</v>
      </c>
      <c r="B153" s="447" t="s">
        <v>20812</v>
      </c>
      <c r="C153" s="447" t="s">
        <v>20821</v>
      </c>
      <c r="D153" s="447" t="s">
        <v>20822</v>
      </c>
      <c r="E153" s="448" t="s">
        <v>20755</v>
      </c>
      <c r="F153" s="447" t="s">
        <v>20755</v>
      </c>
      <c r="G153" s="449">
        <v>92210</v>
      </c>
      <c r="H153" s="447" t="s">
        <v>445</v>
      </c>
      <c r="I153" s="447" t="s">
        <v>239</v>
      </c>
      <c r="J153" s="447" t="s">
        <v>240</v>
      </c>
      <c r="K153" s="450">
        <v>140.19999999999999</v>
      </c>
      <c r="L153" s="447" t="s">
        <v>241</v>
      </c>
    </row>
    <row r="154" spans="1:12">
      <c r="A154" s="447" t="s">
        <v>20811</v>
      </c>
      <c r="B154" s="447" t="s">
        <v>20812</v>
      </c>
      <c r="C154" s="447" t="s">
        <v>20821</v>
      </c>
      <c r="D154" s="447" t="s">
        <v>20822</v>
      </c>
      <c r="E154" s="448" t="s">
        <v>20755</v>
      </c>
      <c r="F154" s="447" t="s">
        <v>20755</v>
      </c>
      <c r="G154" s="449">
        <v>92211</v>
      </c>
      <c r="H154" s="447" t="s">
        <v>446</v>
      </c>
      <c r="I154" s="447" t="s">
        <v>239</v>
      </c>
      <c r="J154" s="447" t="s">
        <v>240</v>
      </c>
      <c r="K154" s="450">
        <v>168.35</v>
      </c>
      <c r="L154" s="447" t="s">
        <v>241</v>
      </c>
    </row>
    <row r="155" spans="1:12">
      <c r="A155" s="447" t="s">
        <v>20811</v>
      </c>
      <c r="B155" s="447" t="s">
        <v>20812</v>
      </c>
      <c r="C155" s="447" t="s">
        <v>20821</v>
      </c>
      <c r="D155" s="447" t="s">
        <v>20822</v>
      </c>
      <c r="E155" s="448" t="s">
        <v>20755</v>
      </c>
      <c r="F155" s="447" t="s">
        <v>20755</v>
      </c>
      <c r="G155" s="449">
        <v>92212</v>
      </c>
      <c r="H155" s="447" t="s">
        <v>447</v>
      </c>
      <c r="I155" s="447" t="s">
        <v>239</v>
      </c>
      <c r="J155" s="447" t="s">
        <v>240</v>
      </c>
      <c r="K155" s="450">
        <v>254.83</v>
      </c>
      <c r="L155" s="447" t="s">
        <v>241</v>
      </c>
    </row>
    <row r="156" spans="1:12">
      <c r="A156" s="447" t="s">
        <v>20811</v>
      </c>
      <c r="B156" s="447" t="s">
        <v>20812</v>
      </c>
      <c r="C156" s="447" t="s">
        <v>20821</v>
      </c>
      <c r="D156" s="447" t="s">
        <v>20822</v>
      </c>
      <c r="E156" s="448" t="s">
        <v>20755</v>
      </c>
      <c r="F156" s="447" t="s">
        <v>20755</v>
      </c>
      <c r="G156" s="449">
        <v>92213</v>
      </c>
      <c r="H156" s="447" t="s">
        <v>448</v>
      </c>
      <c r="I156" s="447" t="s">
        <v>239</v>
      </c>
      <c r="J156" s="447" t="s">
        <v>240</v>
      </c>
      <c r="K156" s="450">
        <v>337.2</v>
      </c>
      <c r="L156" s="447" t="s">
        <v>241</v>
      </c>
    </row>
    <row r="157" spans="1:12">
      <c r="A157" s="447" t="s">
        <v>20811</v>
      </c>
      <c r="B157" s="447" t="s">
        <v>20812</v>
      </c>
      <c r="C157" s="447" t="s">
        <v>20821</v>
      </c>
      <c r="D157" s="447" t="s">
        <v>20822</v>
      </c>
      <c r="E157" s="448" t="s">
        <v>20755</v>
      </c>
      <c r="F157" s="447" t="s">
        <v>20755</v>
      </c>
      <c r="G157" s="449">
        <v>92214</v>
      </c>
      <c r="H157" s="447" t="s">
        <v>449</v>
      </c>
      <c r="I157" s="447" t="s">
        <v>239</v>
      </c>
      <c r="J157" s="447" t="s">
        <v>240</v>
      </c>
      <c r="K157" s="450">
        <v>408.49</v>
      </c>
      <c r="L157" s="447" t="s">
        <v>241</v>
      </c>
    </row>
    <row r="158" spans="1:12">
      <c r="A158" s="447" t="s">
        <v>20811</v>
      </c>
      <c r="B158" s="447" t="s">
        <v>20812</v>
      </c>
      <c r="C158" s="447" t="s">
        <v>20821</v>
      </c>
      <c r="D158" s="447" t="s">
        <v>20822</v>
      </c>
      <c r="E158" s="448" t="s">
        <v>20755</v>
      </c>
      <c r="F158" s="447" t="s">
        <v>20755</v>
      </c>
      <c r="G158" s="449">
        <v>92215</v>
      </c>
      <c r="H158" s="447" t="s">
        <v>450</v>
      </c>
      <c r="I158" s="447" t="s">
        <v>239</v>
      </c>
      <c r="J158" s="447" t="s">
        <v>240</v>
      </c>
      <c r="K158" s="450">
        <v>469.45</v>
      </c>
      <c r="L158" s="447" t="s">
        <v>241</v>
      </c>
    </row>
    <row r="159" spans="1:12">
      <c r="A159" s="447" t="s">
        <v>20811</v>
      </c>
      <c r="B159" s="447" t="s">
        <v>20812</v>
      </c>
      <c r="C159" s="447" t="s">
        <v>20821</v>
      </c>
      <c r="D159" s="447" t="s">
        <v>20822</v>
      </c>
      <c r="E159" s="448" t="s">
        <v>20755</v>
      </c>
      <c r="F159" s="447" t="s">
        <v>20755</v>
      </c>
      <c r="G159" s="449">
        <v>92216</v>
      </c>
      <c r="H159" s="447" t="s">
        <v>451</v>
      </c>
      <c r="I159" s="447" t="s">
        <v>239</v>
      </c>
      <c r="J159" s="447" t="s">
        <v>240</v>
      </c>
      <c r="K159" s="450">
        <v>489.23</v>
      </c>
      <c r="L159" s="447" t="s">
        <v>241</v>
      </c>
    </row>
    <row r="160" spans="1:12">
      <c r="A160" s="447" t="s">
        <v>20811</v>
      </c>
      <c r="B160" s="447" t="s">
        <v>20812</v>
      </c>
      <c r="C160" s="447" t="s">
        <v>20821</v>
      </c>
      <c r="D160" s="447" t="s">
        <v>20822</v>
      </c>
      <c r="E160" s="448" t="s">
        <v>20755</v>
      </c>
      <c r="F160" s="447" t="s">
        <v>20755</v>
      </c>
      <c r="G160" s="449">
        <v>92219</v>
      </c>
      <c r="H160" s="447" t="s">
        <v>452</v>
      </c>
      <c r="I160" s="447" t="s">
        <v>239</v>
      </c>
      <c r="J160" s="447" t="s">
        <v>240</v>
      </c>
      <c r="K160" s="450">
        <v>146.76</v>
      </c>
      <c r="L160" s="447" t="s">
        <v>241</v>
      </c>
    </row>
    <row r="161" spans="1:12">
      <c r="A161" s="447" t="s">
        <v>20811</v>
      </c>
      <c r="B161" s="447" t="s">
        <v>20812</v>
      </c>
      <c r="C161" s="447" t="s">
        <v>20821</v>
      </c>
      <c r="D161" s="447" t="s">
        <v>20822</v>
      </c>
      <c r="E161" s="448" t="s">
        <v>20755</v>
      </c>
      <c r="F161" s="447" t="s">
        <v>20755</v>
      </c>
      <c r="G161" s="449">
        <v>92220</v>
      </c>
      <c r="H161" s="447" t="s">
        <v>453</v>
      </c>
      <c r="I161" s="447" t="s">
        <v>239</v>
      </c>
      <c r="J161" s="447" t="s">
        <v>240</v>
      </c>
      <c r="K161" s="450">
        <v>176.48</v>
      </c>
      <c r="L161" s="447" t="s">
        <v>241</v>
      </c>
    </row>
    <row r="162" spans="1:12">
      <c r="A162" s="447" t="s">
        <v>20811</v>
      </c>
      <c r="B162" s="447" t="s">
        <v>20812</v>
      </c>
      <c r="C162" s="447" t="s">
        <v>20821</v>
      </c>
      <c r="D162" s="447" t="s">
        <v>20822</v>
      </c>
      <c r="E162" s="448" t="s">
        <v>20755</v>
      </c>
      <c r="F162" s="447" t="s">
        <v>20755</v>
      </c>
      <c r="G162" s="449">
        <v>92221</v>
      </c>
      <c r="H162" s="447" t="s">
        <v>455</v>
      </c>
      <c r="I162" s="447" t="s">
        <v>239</v>
      </c>
      <c r="J162" s="447" t="s">
        <v>240</v>
      </c>
      <c r="K162" s="450">
        <v>264.35000000000002</v>
      </c>
      <c r="L162" s="447" t="s">
        <v>241</v>
      </c>
    </row>
    <row r="163" spans="1:12">
      <c r="A163" s="447" t="s">
        <v>20811</v>
      </c>
      <c r="B163" s="447" t="s">
        <v>20812</v>
      </c>
      <c r="C163" s="447" t="s">
        <v>20821</v>
      </c>
      <c r="D163" s="447" t="s">
        <v>20822</v>
      </c>
      <c r="E163" s="448" t="s">
        <v>20755</v>
      </c>
      <c r="F163" s="447" t="s">
        <v>20755</v>
      </c>
      <c r="G163" s="449">
        <v>92222</v>
      </c>
      <c r="H163" s="447" t="s">
        <v>456</v>
      </c>
      <c r="I163" s="447" t="s">
        <v>239</v>
      </c>
      <c r="J163" s="447" t="s">
        <v>240</v>
      </c>
      <c r="K163" s="450">
        <v>348.29</v>
      </c>
      <c r="L163" s="447" t="s">
        <v>241</v>
      </c>
    </row>
    <row r="164" spans="1:12">
      <c r="A164" s="447" t="s">
        <v>20811</v>
      </c>
      <c r="B164" s="447" t="s">
        <v>20812</v>
      </c>
      <c r="C164" s="447" t="s">
        <v>20821</v>
      </c>
      <c r="D164" s="447" t="s">
        <v>20822</v>
      </c>
      <c r="E164" s="448" t="s">
        <v>20755</v>
      </c>
      <c r="F164" s="447" t="s">
        <v>20755</v>
      </c>
      <c r="G164" s="449">
        <v>92223</v>
      </c>
      <c r="H164" s="447" t="s">
        <v>457</v>
      </c>
      <c r="I164" s="447" t="s">
        <v>239</v>
      </c>
      <c r="J164" s="447" t="s">
        <v>240</v>
      </c>
      <c r="K164" s="450">
        <v>420.87</v>
      </c>
      <c r="L164" s="447" t="s">
        <v>241</v>
      </c>
    </row>
    <row r="165" spans="1:12">
      <c r="A165" s="447" t="s">
        <v>20811</v>
      </c>
      <c r="B165" s="447" t="s">
        <v>20812</v>
      </c>
      <c r="C165" s="447" t="s">
        <v>20821</v>
      </c>
      <c r="D165" s="447" t="s">
        <v>20822</v>
      </c>
      <c r="E165" s="448" t="s">
        <v>20755</v>
      </c>
      <c r="F165" s="447" t="s">
        <v>20755</v>
      </c>
      <c r="G165" s="449">
        <v>92224</v>
      </c>
      <c r="H165" s="447" t="s">
        <v>458</v>
      </c>
      <c r="I165" s="447" t="s">
        <v>239</v>
      </c>
      <c r="J165" s="447" t="s">
        <v>240</v>
      </c>
      <c r="K165" s="450">
        <v>483.2</v>
      </c>
      <c r="L165" s="447" t="s">
        <v>241</v>
      </c>
    </row>
    <row r="166" spans="1:12">
      <c r="A166" s="447" t="s">
        <v>20811</v>
      </c>
      <c r="B166" s="447" t="s">
        <v>20812</v>
      </c>
      <c r="C166" s="447" t="s">
        <v>20821</v>
      </c>
      <c r="D166" s="447" t="s">
        <v>20822</v>
      </c>
      <c r="E166" s="448" t="s">
        <v>20755</v>
      </c>
      <c r="F166" s="447" t="s">
        <v>20755</v>
      </c>
      <c r="G166" s="449">
        <v>92226</v>
      </c>
      <c r="H166" s="447" t="s">
        <v>459</v>
      </c>
      <c r="I166" s="447" t="s">
        <v>239</v>
      </c>
      <c r="J166" s="447" t="s">
        <v>240</v>
      </c>
      <c r="K166" s="450">
        <v>504.62</v>
      </c>
      <c r="L166" s="447" t="s">
        <v>241</v>
      </c>
    </row>
    <row r="167" spans="1:12">
      <c r="A167" s="447" t="s">
        <v>20811</v>
      </c>
      <c r="B167" s="447" t="s">
        <v>20812</v>
      </c>
      <c r="C167" s="447" t="s">
        <v>20821</v>
      </c>
      <c r="D167" s="447" t="s">
        <v>20822</v>
      </c>
      <c r="E167" s="448" t="s">
        <v>20755</v>
      </c>
      <c r="F167" s="447" t="s">
        <v>20755</v>
      </c>
      <c r="G167" s="449">
        <v>92808</v>
      </c>
      <c r="H167" s="447" t="s">
        <v>460</v>
      </c>
      <c r="I167" s="447" t="s">
        <v>239</v>
      </c>
      <c r="J167" s="447" t="s">
        <v>240</v>
      </c>
      <c r="K167" s="450">
        <v>26.7</v>
      </c>
      <c r="L167" s="447" t="s">
        <v>241</v>
      </c>
    </row>
    <row r="168" spans="1:12">
      <c r="A168" s="447" t="s">
        <v>20811</v>
      </c>
      <c r="B168" s="447" t="s">
        <v>20812</v>
      </c>
      <c r="C168" s="447" t="s">
        <v>20821</v>
      </c>
      <c r="D168" s="447" t="s">
        <v>20822</v>
      </c>
      <c r="E168" s="448" t="s">
        <v>20755</v>
      </c>
      <c r="F168" s="447" t="s">
        <v>20755</v>
      </c>
      <c r="G168" s="449">
        <v>92809</v>
      </c>
      <c r="H168" s="447" t="s">
        <v>462</v>
      </c>
      <c r="I168" s="447" t="s">
        <v>239</v>
      </c>
      <c r="J168" s="447" t="s">
        <v>240</v>
      </c>
      <c r="K168" s="450">
        <v>34.33</v>
      </c>
      <c r="L168" s="447" t="s">
        <v>241</v>
      </c>
    </row>
    <row r="169" spans="1:12">
      <c r="A169" s="447" t="s">
        <v>20811</v>
      </c>
      <c r="B169" s="447" t="s">
        <v>20812</v>
      </c>
      <c r="C169" s="447" t="s">
        <v>20821</v>
      </c>
      <c r="D169" s="447" t="s">
        <v>20822</v>
      </c>
      <c r="E169" s="448" t="s">
        <v>20755</v>
      </c>
      <c r="F169" s="447" t="s">
        <v>20755</v>
      </c>
      <c r="G169" s="449">
        <v>92810</v>
      </c>
      <c r="H169" s="447" t="s">
        <v>464</v>
      </c>
      <c r="I169" s="447" t="s">
        <v>239</v>
      </c>
      <c r="J169" s="447" t="s">
        <v>240</v>
      </c>
      <c r="K169" s="450">
        <v>41.82</v>
      </c>
      <c r="L169" s="447" t="s">
        <v>241</v>
      </c>
    </row>
    <row r="170" spans="1:12">
      <c r="A170" s="447" t="s">
        <v>20811</v>
      </c>
      <c r="B170" s="447" t="s">
        <v>20812</v>
      </c>
      <c r="C170" s="447" t="s">
        <v>20821</v>
      </c>
      <c r="D170" s="447" t="s">
        <v>20822</v>
      </c>
      <c r="E170" s="448" t="s">
        <v>20755</v>
      </c>
      <c r="F170" s="447" t="s">
        <v>20755</v>
      </c>
      <c r="G170" s="449">
        <v>92811</v>
      </c>
      <c r="H170" s="447" t="s">
        <v>466</v>
      </c>
      <c r="I170" s="447" t="s">
        <v>239</v>
      </c>
      <c r="J170" s="447" t="s">
        <v>240</v>
      </c>
      <c r="K170" s="450">
        <v>49.97</v>
      </c>
      <c r="L170" s="447" t="s">
        <v>241</v>
      </c>
    </row>
    <row r="171" spans="1:12">
      <c r="A171" s="447" t="s">
        <v>20811</v>
      </c>
      <c r="B171" s="447" t="s">
        <v>20812</v>
      </c>
      <c r="C171" s="447" t="s">
        <v>20821</v>
      </c>
      <c r="D171" s="447" t="s">
        <v>20822</v>
      </c>
      <c r="E171" s="448" t="s">
        <v>20755</v>
      </c>
      <c r="F171" s="447" t="s">
        <v>20755</v>
      </c>
      <c r="G171" s="449">
        <v>92812</v>
      </c>
      <c r="H171" s="447" t="s">
        <v>467</v>
      </c>
      <c r="I171" s="447" t="s">
        <v>239</v>
      </c>
      <c r="J171" s="447" t="s">
        <v>240</v>
      </c>
      <c r="K171" s="450">
        <v>57.97</v>
      </c>
      <c r="L171" s="447" t="s">
        <v>241</v>
      </c>
    </row>
    <row r="172" spans="1:12">
      <c r="A172" s="447" t="s">
        <v>20811</v>
      </c>
      <c r="B172" s="447" t="s">
        <v>20812</v>
      </c>
      <c r="C172" s="447" t="s">
        <v>20821</v>
      </c>
      <c r="D172" s="447" t="s">
        <v>20822</v>
      </c>
      <c r="E172" s="448" t="s">
        <v>20755</v>
      </c>
      <c r="F172" s="447" t="s">
        <v>20755</v>
      </c>
      <c r="G172" s="449">
        <v>92813</v>
      </c>
      <c r="H172" s="447" t="s">
        <v>469</v>
      </c>
      <c r="I172" s="447" t="s">
        <v>239</v>
      </c>
      <c r="J172" s="447" t="s">
        <v>240</v>
      </c>
      <c r="K172" s="450">
        <v>67.63</v>
      </c>
      <c r="L172" s="447" t="s">
        <v>241</v>
      </c>
    </row>
    <row r="173" spans="1:12">
      <c r="A173" s="447" t="s">
        <v>20811</v>
      </c>
      <c r="B173" s="447" t="s">
        <v>20812</v>
      </c>
      <c r="C173" s="447" t="s">
        <v>20821</v>
      </c>
      <c r="D173" s="447" t="s">
        <v>20822</v>
      </c>
      <c r="E173" s="448" t="s">
        <v>20755</v>
      </c>
      <c r="F173" s="447" t="s">
        <v>20755</v>
      </c>
      <c r="G173" s="449">
        <v>92814</v>
      </c>
      <c r="H173" s="447" t="s">
        <v>470</v>
      </c>
      <c r="I173" s="447" t="s">
        <v>239</v>
      </c>
      <c r="J173" s="447" t="s">
        <v>240</v>
      </c>
      <c r="K173" s="450">
        <v>77.81</v>
      </c>
      <c r="L173" s="447" t="s">
        <v>241</v>
      </c>
    </row>
    <row r="174" spans="1:12">
      <c r="A174" s="447" t="s">
        <v>20811</v>
      </c>
      <c r="B174" s="447" t="s">
        <v>20812</v>
      </c>
      <c r="C174" s="447" t="s">
        <v>20821</v>
      </c>
      <c r="D174" s="447" t="s">
        <v>20822</v>
      </c>
      <c r="E174" s="448" t="s">
        <v>20755</v>
      </c>
      <c r="F174" s="447" t="s">
        <v>20755</v>
      </c>
      <c r="G174" s="449">
        <v>92815</v>
      </c>
      <c r="H174" s="447" t="s">
        <v>471</v>
      </c>
      <c r="I174" s="447" t="s">
        <v>239</v>
      </c>
      <c r="J174" s="447" t="s">
        <v>240</v>
      </c>
      <c r="K174" s="450">
        <v>89.83</v>
      </c>
      <c r="L174" s="447" t="s">
        <v>241</v>
      </c>
    </row>
    <row r="175" spans="1:12">
      <c r="A175" s="447" t="s">
        <v>20811</v>
      </c>
      <c r="B175" s="447" t="s">
        <v>20812</v>
      </c>
      <c r="C175" s="447" t="s">
        <v>20821</v>
      </c>
      <c r="D175" s="447" t="s">
        <v>20822</v>
      </c>
      <c r="E175" s="448" t="s">
        <v>20755</v>
      </c>
      <c r="F175" s="447" t="s">
        <v>20755</v>
      </c>
      <c r="G175" s="449">
        <v>92816</v>
      </c>
      <c r="H175" s="447" t="s">
        <v>472</v>
      </c>
      <c r="I175" s="447" t="s">
        <v>239</v>
      </c>
      <c r="J175" s="447" t="s">
        <v>240</v>
      </c>
      <c r="K175" s="450">
        <v>708.91</v>
      </c>
      <c r="L175" s="447" t="s">
        <v>241</v>
      </c>
    </row>
    <row r="176" spans="1:12">
      <c r="A176" s="447" t="s">
        <v>20811</v>
      </c>
      <c r="B176" s="447" t="s">
        <v>20812</v>
      </c>
      <c r="C176" s="447" t="s">
        <v>20821</v>
      </c>
      <c r="D176" s="447" t="s">
        <v>20822</v>
      </c>
      <c r="E176" s="448" t="s">
        <v>20755</v>
      </c>
      <c r="F176" s="447" t="s">
        <v>20755</v>
      </c>
      <c r="G176" s="449">
        <v>92817</v>
      </c>
      <c r="H176" s="447" t="s">
        <v>473</v>
      </c>
      <c r="I176" s="447" t="s">
        <v>239</v>
      </c>
      <c r="J176" s="447" t="s">
        <v>240</v>
      </c>
      <c r="K176" s="450">
        <v>112.4</v>
      </c>
      <c r="L176" s="447" t="s">
        <v>241</v>
      </c>
    </row>
    <row r="177" spans="1:12">
      <c r="A177" s="447" t="s">
        <v>20811</v>
      </c>
      <c r="B177" s="447" t="s">
        <v>20812</v>
      </c>
      <c r="C177" s="447" t="s">
        <v>20821</v>
      </c>
      <c r="D177" s="447" t="s">
        <v>20822</v>
      </c>
      <c r="E177" s="448" t="s">
        <v>20755</v>
      </c>
      <c r="F177" s="447" t="s">
        <v>20755</v>
      </c>
      <c r="G177" s="449">
        <v>92818</v>
      </c>
      <c r="H177" s="447" t="s">
        <v>474</v>
      </c>
      <c r="I177" s="447" t="s">
        <v>239</v>
      </c>
      <c r="J177" s="447" t="s">
        <v>240</v>
      </c>
      <c r="K177" s="451">
        <v>1015.52</v>
      </c>
      <c r="L177" s="447" t="s">
        <v>241</v>
      </c>
    </row>
    <row r="178" spans="1:12">
      <c r="A178" s="447" t="s">
        <v>20811</v>
      </c>
      <c r="B178" s="447" t="s">
        <v>20812</v>
      </c>
      <c r="C178" s="447" t="s">
        <v>20821</v>
      </c>
      <c r="D178" s="447" t="s">
        <v>20822</v>
      </c>
      <c r="E178" s="448" t="s">
        <v>20755</v>
      </c>
      <c r="F178" s="447" t="s">
        <v>20755</v>
      </c>
      <c r="G178" s="449">
        <v>92819</v>
      </c>
      <c r="H178" s="447" t="s">
        <v>475</v>
      </c>
      <c r="I178" s="447" t="s">
        <v>239</v>
      </c>
      <c r="J178" s="447" t="s">
        <v>240</v>
      </c>
      <c r="K178" s="450">
        <v>151.30000000000001</v>
      </c>
      <c r="L178" s="447" t="s">
        <v>241</v>
      </c>
    </row>
    <row r="179" spans="1:12">
      <c r="A179" s="447" t="s">
        <v>20811</v>
      </c>
      <c r="B179" s="447" t="s">
        <v>20812</v>
      </c>
      <c r="C179" s="447" t="s">
        <v>20821</v>
      </c>
      <c r="D179" s="447" t="s">
        <v>20822</v>
      </c>
      <c r="E179" s="448" t="s">
        <v>20755</v>
      </c>
      <c r="F179" s="447" t="s">
        <v>20755</v>
      </c>
      <c r="G179" s="449">
        <v>92820</v>
      </c>
      <c r="H179" s="447" t="s">
        <v>476</v>
      </c>
      <c r="I179" s="447" t="s">
        <v>239</v>
      </c>
      <c r="J179" s="447" t="s">
        <v>240</v>
      </c>
      <c r="K179" s="450">
        <v>31.83</v>
      </c>
      <c r="L179" s="447" t="s">
        <v>241</v>
      </c>
    </row>
    <row r="180" spans="1:12">
      <c r="A180" s="447" t="s">
        <v>20811</v>
      </c>
      <c r="B180" s="447" t="s">
        <v>20812</v>
      </c>
      <c r="C180" s="447" t="s">
        <v>20821</v>
      </c>
      <c r="D180" s="447" t="s">
        <v>20822</v>
      </c>
      <c r="E180" s="448" t="s">
        <v>20755</v>
      </c>
      <c r="F180" s="447" t="s">
        <v>20755</v>
      </c>
      <c r="G180" s="449">
        <v>92821</v>
      </c>
      <c r="H180" s="447" t="s">
        <v>477</v>
      </c>
      <c r="I180" s="447" t="s">
        <v>239</v>
      </c>
      <c r="J180" s="447" t="s">
        <v>240</v>
      </c>
      <c r="K180" s="450">
        <v>40.89</v>
      </c>
      <c r="L180" s="447" t="s">
        <v>241</v>
      </c>
    </row>
    <row r="181" spans="1:12">
      <c r="A181" s="447" t="s">
        <v>20811</v>
      </c>
      <c r="B181" s="447" t="s">
        <v>20812</v>
      </c>
      <c r="C181" s="447" t="s">
        <v>20821</v>
      </c>
      <c r="D181" s="447" t="s">
        <v>20822</v>
      </c>
      <c r="E181" s="448" t="s">
        <v>20755</v>
      </c>
      <c r="F181" s="447" t="s">
        <v>20755</v>
      </c>
      <c r="G181" s="449">
        <v>92822</v>
      </c>
      <c r="H181" s="447" t="s">
        <v>478</v>
      </c>
      <c r="I181" s="447" t="s">
        <v>239</v>
      </c>
      <c r="J181" s="447" t="s">
        <v>240</v>
      </c>
      <c r="K181" s="450">
        <v>49.95</v>
      </c>
      <c r="L181" s="447" t="s">
        <v>241</v>
      </c>
    </row>
    <row r="182" spans="1:12">
      <c r="A182" s="447" t="s">
        <v>20811</v>
      </c>
      <c r="B182" s="447" t="s">
        <v>20812</v>
      </c>
      <c r="C182" s="447" t="s">
        <v>20821</v>
      </c>
      <c r="D182" s="447" t="s">
        <v>20822</v>
      </c>
      <c r="E182" s="448" t="s">
        <v>20755</v>
      </c>
      <c r="F182" s="447" t="s">
        <v>20755</v>
      </c>
      <c r="G182" s="449">
        <v>92824</v>
      </c>
      <c r="H182" s="447" t="s">
        <v>479</v>
      </c>
      <c r="I182" s="447" t="s">
        <v>239</v>
      </c>
      <c r="J182" s="447" t="s">
        <v>240</v>
      </c>
      <c r="K182" s="450">
        <v>59.49</v>
      </c>
      <c r="L182" s="447" t="s">
        <v>241</v>
      </c>
    </row>
    <row r="183" spans="1:12">
      <c r="A183" s="447" t="s">
        <v>20811</v>
      </c>
      <c r="B183" s="447" t="s">
        <v>20812</v>
      </c>
      <c r="C183" s="447" t="s">
        <v>20821</v>
      </c>
      <c r="D183" s="447" t="s">
        <v>20822</v>
      </c>
      <c r="E183" s="448" t="s">
        <v>20755</v>
      </c>
      <c r="F183" s="447" t="s">
        <v>20755</v>
      </c>
      <c r="G183" s="449">
        <v>92825</v>
      </c>
      <c r="H183" s="447" t="s">
        <v>480</v>
      </c>
      <c r="I183" s="447" t="s">
        <v>239</v>
      </c>
      <c r="J183" s="447" t="s">
        <v>240</v>
      </c>
      <c r="K183" s="450">
        <v>69.06</v>
      </c>
      <c r="L183" s="447" t="s">
        <v>241</v>
      </c>
    </row>
    <row r="184" spans="1:12">
      <c r="A184" s="447" t="s">
        <v>20811</v>
      </c>
      <c r="B184" s="447" t="s">
        <v>20812</v>
      </c>
      <c r="C184" s="447" t="s">
        <v>20821</v>
      </c>
      <c r="D184" s="447" t="s">
        <v>20822</v>
      </c>
      <c r="E184" s="448" t="s">
        <v>20755</v>
      </c>
      <c r="F184" s="447" t="s">
        <v>20755</v>
      </c>
      <c r="G184" s="449">
        <v>92826</v>
      </c>
      <c r="H184" s="447" t="s">
        <v>481</v>
      </c>
      <c r="I184" s="447" t="s">
        <v>239</v>
      </c>
      <c r="J184" s="447" t="s">
        <v>240</v>
      </c>
      <c r="K184" s="450">
        <v>80.010000000000005</v>
      </c>
      <c r="L184" s="447" t="s">
        <v>241</v>
      </c>
    </row>
    <row r="185" spans="1:12">
      <c r="A185" s="447" t="s">
        <v>20811</v>
      </c>
      <c r="B185" s="447" t="s">
        <v>20812</v>
      </c>
      <c r="C185" s="447" t="s">
        <v>20821</v>
      </c>
      <c r="D185" s="447" t="s">
        <v>20822</v>
      </c>
      <c r="E185" s="448" t="s">
        <v>20755</v>
      </c>
      <c r="F185" s="447" t="s">
        <v>20755</v>
      </c>
      <c r="G185" s="449">
        <v>92827</v>
      </c>
      <c r="H185" s="447" t="s">
        <v>482</v>
      </c>
      <c r="I185" s="447" t="s">
        <v>239</v>
      </c>
      <c r="J185" s="447" t="s">
        <v>240</v>
      </c>
      <c r="K185" s="450">
        <v>91.56</v>
      </c>
      <c r="L185" s="447" t="s">
        <v>241</v>
      </c>
    </row>
    <row r="186" spans="1:12">
      <c r="A186" s="447" t="s">
        <v>20811</v>
      </c>
      <c r="B186" s="447" t="s">
        <v>20812</v>
      </c>
      <c r="C186" s="447" t="s">
        <v>20821</v>
      </c>
      <c r="D186" s="447" t="s">
        <v>20822</v>
      </c>
      <c r="E186" s="448" t="s">
        <v>20755</v>
      </c>
      <c r="F186" s="447" t="s">
        <v>20755</v>
      </c>
      <c r="G186" s="449">
        <v>92828</v>
      </c>
      <c r="H186" s="447" t="s">
        <v>483</v>
      </c>
      <c r="I186" s="447" t="s">
        <v>239</v>
      </c>
      <c r="J186" s="447" t="s">
        <v>240</v>
      </c>
      <c r="K186" s="450">
        <v>105.22</v>
      </c>
      <c r="L186" s="447" t="s">
        <v>241</v>
      </c>
    </row>
    <row r="187" spans="1:12">
      <c r="A187" s="447" t="s">
        <v>20811</v>
      </c>
      <c r="B187" s="447" t="s">
        <v>20812</v>
      </c>
      <c r="C187" s="447" t="s">
        <v>20821</v>
      </c>
      <c r="D187" s="447" t="s">
        <v>20822</v>
      </c>
      <c r="E187" s="448" t="s">
        <v>20755</v>
      </c>
      <c r="F187" s="447" t="s">
        <v>20755</v>
      </c>
      <c r="G187" s="449">
        <v>92829</v>
      </c>
      <c r="H187" s="447" t="s">
        <v>484</v>
      </c>
      <c r="I187" s="447" t="s">
        <v>239</v>
      </c>
      <c r="J187" s="447" t="s">
        <v>240</v>
      </c>
      <c r="K187" s="450">
        <v>727.03</v>
      </c>
      <c r="L187" s="447" t="s">
        <v>241</v>
      </c>
    </row>
    <row r="188" spans="1:12">
      <c r="A188" s="447" t="s">
        <v>20811</v>
      </c>
      <c r="B188" s="447" t="s">
        <v>20812</v>
      </c>
      <c r="C188" s="447" t="s">
        <v>20821</v>
      </c>
      <c r="D188" s="447" t="s">
        <v>20822</v>
      </c>
      <c r="E188" s="448" t="s">
        <v>20755</v>
      </c>
      <c r="F188" s="447" t="s">
        <v>20755</v>
      </c>
      <c r="G188" s="449">
        <v>92830</v>
      </c>
      <c r="H188" s="447" t="s">
        <v>485</v>
      </c>
      <c r="I188" s="447" t="s">
        <v>239</v>
      </c>
      <c r="J188" s="447" t="s">
        <v>240</v>
      </c>
      <c r="K188" s="450">
        <v>130.52000000000001</v>
      </c>
      <c r="L188" s="447" t="s">
        <v>241</v>
      </c>
    </row>
    <row r="189" spans="1:12">
      <c r="A189" s="447" t="s">
        <v>20811</v>
      </c>
      <c r="B189" s="447" t="s">
        <v>20812</v>
      </c>
      <c r="C189" s="447" t="s">
        <v>20821</v>
      </c>
      <c r="D189" s="447" t="s">
        <v>20822</v>
      </c>
      <c r="E189" s="448" t="s">
        <v>20755</v>
      </c>
      <c r="F189" s="447" t="s">
        <v>20755</v>
      </c>
      <c r="G189" s="449">
        <v>92831</v>
      </c>
      <c r="H189" s="447" t="s">
        <v>486</v>
      </c>
      <c r="I189" s="447" t="s">
        <v>239</v>
      </c>
      <c r="J189" s="447" t="s">
        <v>240</v>
      </c>
      <c r="K189" s="451">
        <v>1037.72</v>
      </c>
      <c r="L189" s="447" t="s">
        <v>241</v>
      </c>
    </row>
    <row r="190" spans="1:12">
      <c r="A190" s="447" t="s">
        <v>20811</v>
      </c>
      <c r="B190" s="447" t="s">
        <v>20812</v>
      </c>
      <c r="C190" s="447" t="s">
        <v>20821</v>
      </c>
      <c r="D190" s="447" t="s">
        <v>20822</v>
      </c>
      <c r="E190" s="448" t="s">
        <v>20755</v>
      </c>
      <c r="F190" s="447" t="s">
        <v>20755</v>
      </c>
      <c r="G190" s="449">
        <v>92832</v>
      </c>
      <c r="H190" s="447" t="s">
        <v>487</v>
      </c>
      <c r="I190" s="447" t="s">
        <v>239</v>
      </c>
      <c r="J190" s="447" t="s">
        <v>240</v>
      </c>
      <c r="K190" s="450">
        <v>173.5</v>
      </c>
      <c r="L190" s="447" t="s">
        <v>241</v>
      </c>
    </row>
    <row r="191" spans="1:12">
      <c r="A191" s="447" t="s">
        <v>20811</v>
      </c>
      <c r="B191" s="447" t="s">
        <v>20812</v>
      </c>
      <c r="C191" s="447" t="s">
        <v>20821</v>
      </c>
      <c r="D191" s="447" t="s">
        <v>20822</v>
      </c>
      <c r="E191" s="448" t="s">
        <v>20755</v>
      </c>
      <c r="F191" s="447" t="s">
        <v>20755</v>
      </c>
      <c r="G191" s="449">
        <v>95565</v>
      </c>
      <c r="H191" s="447" t="s">
        <v>488</v>
      </c>
      <c r="I191" s="447" t="s">
        <v>239</v>
      </c>
      <c r="J191" s="447" t="s">
        <v>240</v>
      </c>
      <c r="K191" s="450">
        <v>120.14</v>
      </c>
      <c r="L191" s="447" t="s">
        <v>241</v>
      </c>
    </row>
    <row r="192" spans="1:12">
      <c r="A192" s="447" t="s">
        <v>20811</v>
      </c>
      <c r="B192" s="447" t="s">
        <v>20812</v>
      </c>
      <c r="C192" s="447" t="s">
        <v>20821</v>
      </c>
      <c r="D192" s="447" t="s">
        <v>20822</v>
      </c>
      <c r="E192" s="448" t="s">
        <v>20755</v>
      </c>
      <c r="F192" s="447" t="s">
        <v>20755</v>
      </c>
      <c r="G192" s="449">
        <v>95566</v>
      </c>
      <c r="H192" s="447" t="s">
        <v>489</v>
      </c>
      <c r="I192" s="447" t="s">
        <v>239</v>
      </c>
      <c r="J192" s="447" t="s">
        <v>240</v>
      </c>
      <c r="K192" s="450">
        <v>125.19</v>
      </c>
      <c r="L192" s="447" t="s">
        <v>241</v>
      </c>
    </row>
    <row r="193" spans="1:12">
      <c r="A193" s="447" t="s">
        <v>20811</v>
      </c>
      <c r="B193" s="447" t="s">
        <v>20812</v>
      </c>
      <c r="C193" s="447" t="s">
        <v>20821</v>
      </c>
      <c r="D193" s="447" t="s">
        <v>20822</v>
      </c>
      <c r="E193" s="448" t="s">
        <v>20755</v>
      </c>
      <c r="F193" s="447" t="s">
        <v>20755</v>
      </c>
      <c r="G193" s="449">
        <v>95567</v>
      </c>
      <c r="H193" s="447" t="s">
        <v>490</v>
      </c>
      <c r="I193" s="447" t="s">
        <v>239</v>
      </c>
      <c r="J193" s="447" t="s">
        <v>240</v>
      </c>
      <c r="K193" s="450">
        <v>64.430000000000007</v>
      </c>
      <c r="L193" s="447" t="s">
        <v>241</v>
      </c>
    </row>
    <row r="194" spans="1:12">
      <c r="A194" s="447" t="s">
        <v>20811</v>
      </c>
      <c r="B194" s="447" t="s">
        <v>20812</v>
      </c>
      <c r="C194" s="447" t="s">
        <v>20821</v>
      </c>
      <c r="D194" s="447" t="s">
        <v>20822</v>
      </c>
      <c r="E194" s="448" t="s">
        <v>20755</v>
      </c>
      <c r="F194" s="447" t="s">
        <v>20755</v>
      </c>
      <c r="G194" s="449">
        <v>95568</v>
      </c>
      <c r="H194" s="447" t="s">
        <v>491</v>
      </c>
      <c r="I194" s="447" t="s">
        <v>239</v>
      </c>
      <c r="J194" s="447" t="s">
        <v>240</v>
      </c>
      <c r="K194" s="450">
        <v>78.88</v>
      </c>
      <c r="L194" s="447" t="s">
        <v>241</v>
      </c>
    </row>
    <row r="195" spans="1:12">
      <c r="A195" s="447" t="s">
        <v>20811</v>
      </c>
      <c r="B195" s="447" t="s">
        <v>20812</v>
      </c>
      <c r="C195" s="447" t="s">
        <v>20821</v>
      </c>
      <c r="D195" s="447" t="s">
        <v>20822</v>
      </c>
      <c r="E195" s="448" t="s">
        <v>20755</v>
      </c>
      <c r="F195" s="447" t="s">
        <v>20755</v>
      </c>
      <c r="G195" s="449">
        <v>95569</v>
      </c>
      <c r="H195" s="447" t="s">
        <v>492</v>
      </c>
      <c r="I195" s="447" t="s">
        <v>239</v>
      </c>
      <c r="J195" s="447" t="s">
        <v>240</v>
      </c>
      <c r="K195" s="450">
        <v>108.26</v>
      </c>
      <c r="L195" s="447" t="s">
        <v>241</v>
      </c>
    </row>
    <row r="196" spans="1:12">
      <c r="A196" s="447" t="s">
        <v>20811</v>
      </c>
      <c r="B196" s="447" t="s">
        <v>20812</v>
      </c>
      <c r="C196" s="447" t="s">
        <v>20821</v>
      </c>
      <c r="D196" s="447" t="s">
        <v>20822</v>
      </c>
      <c r="E196" s="448" t="s">
        <v>20755</v>
      </c>
      <c r="F196" s="447" t="s">
        <v>20755</v>
      </c>
      <c r="G196" s="449">
        <v>95570</v>
      </c>
      <c r="H196" s="447" t="s">
        <v>493</v>
      </c>
      <c r="I196" s="447" t="s">
        <v>239</v>
      </c>
      <c r="J196" s="447" t="s">
        <v>240</v>
      </c>
      <c r="K196" s="450">
        <v>69.48</v>
      </c>
      <c r="L196" s="447" t="s">
        <v>241</v>
      </c>
    </row>
    <row r="197" spans="1:12">
      <c r="A197" s="447" t="s">
        <v>20811</v>
      </c>
      <c r="B197" s="447" t="s">
        <v>20812</v>
      </c>
      <c r="C197" s="447" t="s">
        <v>20821</v>
      </c>
      <c r="D197" s="447" t="s">
        <v>20822</v>
      </c>
      <c r="E197" s="448" t="s">
        <v>20755</v>
      </c>
      <c r="F197" s="447" t="s">
        <v>20755</v>
      </c>
      <c r="G197" s="449">
        <v>95571</v>
      </c>
      <c r="H197" s="447" t="s">
        <v>494</v>
      </c>
      <c r="I197" s="447" t="s">
        <v>239</v>
      </c>
      <c r="J197" s="447" t="s">
        <v>240</v>
      </c>
      <c r="K197" s="450">
        <v>85.34</v>
      </c>
      <c r="L197" s="447" t="s">
        <v>241</v>
      </c>
    </row>
    <row r="198" spans="1:12">
      <c r="A198" s="447" t="s">
        <v>20811</v>
      </c>
      <c r="B198" s="447" t="s">
        <v>20812</v>
      </c>
      <c r="C198" s="447" t="s">
        <v>20821</v>
      </c>
      <c r="D198" s="447" t="s">
        <v>20822</v>
      </c>
      <c r="E198" s="448" t="s">
        <v>20755</v>
      </c>
      <c r="F198" s="447" t="s">
        <v>20755</v>
      </c>
      <c r="G198" s="449">
        <v>95572</v>
      </c>
      <c r="H198" s="447" t="s">
        <v>496</v>
      </c>
      <c r="I198" s="447" t="s">
        <v>239</v>
      </c>
      <c r="J198" s="447" t="s">
        <v>240</v>
      </c>
      <c r="K198" s="450">
        <v>116.27</v>
      </c>
      <c r="L198" s="447" t="s">
        <v>241</v>
      </c>
    </row>
    <row r="199" spans="1:12">
      <c r="A199" s="447" t="s">
        <v>20811</v>
      </c>
      <c r="B199" s="447" t="s">
        <v>20812</v>
      </c>
      <c r="C199" s="447" t="s">
        <v>20823</v>
      </c>
      <c r="D199" s="447" t="s">
        <v>20824</v>
      </c>
      <c r="E199" s="448" t="s">
        <v>20755</v>
      </c>
      <c r="F199" s="447" t="s">
        <v>20755</v>
      </c>
      <c r="G199" s="449">
        <v>97127</v>
      </c>
      <c r="H199" s="447" t="s">
        <v>497</v>
      </c>
      <c r="I199" s="447" t="s">
        <v>239</v>
      </c>
      <c r="J199" s="447" t="s">
        <v>334</v>
      </c>
      <c r="K199" s="450">
        <v>3.46</v>
      </c>
      <c r="L199" s="447" t="s">
        <v>241</v>
      </c>
    </row>
    <row r="200" spans="1:12">
      <c r="A200" s="447" t="s">
        <v>20811</v>
      </c>
      <c r="B200" s="447" t="s">
        <v>20812</v>
      </c>
      <c r="C200" s="447" t="s">
        <v>20823</v>
      </c>
      <c r="D200" s="447" t="s">
        <v>20824</v>
      </c>
      <c r="E200" s="448" t="s">
        <v>20755</v>
      </c>
      <c r="F200" s="447" t="s">
        <v>20755</v>
      </c>
      <c r="G200" s="449">
        <v>97128</v>
      </c>
      <c r="H200" s="447" t="s">
        <v>499</v>
      </c>
      <c r="I200" s="447" t="s">
        <v>239</v>
      </c>
      <c r="J200" s="447" t="s">
        <v>240</v>
      </c>
      <c r="K200" s="450">
        <v>6.82</v>
      </c>
      <c r="L200" s="447" t="s">
        <v>241</v>
      </c>
    </row>
    <row r="201" spans="1:12">
      <c r="A201" s="447" t="s">
        <v>20811</v>
      </c>
      <c r="B201" s="447" t="s">
        <v>20812</v>
      </c>
      <c r="C201" s="447" t="s">
        <v>20823</v>
      </c>
      <c r="D201" s="447" t="s">
        <v>20824</v>
      </c>
      <c r="E201" s="448" t="s">
        <v>20755</v>
      </c>
      <c r="F201" s="447" t="s">
        <v>20755</v>
      </c>
      <c r="G201" s="449">
        <v>97129</v>
      </c>
      <c r="H201" s="447" t="s">
        <v>501</v>
      </c>
      <c r="I201" s="447" t="s">
        <v>239</v>
      </c>
      <c r="J201" s="447" t="s">
        <v>240</v>
      </c>
      <c r="K201" s="450">
        <v>8.4</v>
      </c>
      <c r="L201" s="447" t="s">
        <v>241</v>
      </c>
    </row>
    <row r="202" spans="1:12">
      <c r="A202" s="447" t="s">
        <v>20811</v>
      </c>
      <c r="B202" s="447" t="s">
        <v>20812</v>
      </c>
      <c r="C202" s="447" t="s">
        <v>20823</v>
      </c>
      <c r="D202" s="447" t="s">
        <v>20824</v>
      </c>
      <c r="E202" s="448" t="s">
        <v>20755</v>
      </c>
      <c r="F202" s="447" t="s">
        <v>20755</v>
      </c>
      <c r="G202" s="449">
        <v>97130</v>
      </c>
      <c r="H202" s="447" t="s">
        <v>503</v>
      </c>
      <c r="I202" s="447" t="s">
        <v>239</v>
      </c>
      <c r="J202" s="447" t="s">
        <v>240</v>
      </c>
      <c r="K202" s="450">
        <v>9.9700000000000006</v>
      </c>
      <c r="L202" s="447" t="s">
        <v>241</v>
      </c>
    </row>
    <row r="203" spans="1:12">
      <c r="A203" s="447" t="s">
        <v>20811</v>
      </c>
      <c r="B203" s="447" t="s">
        <v>20812</v>
      </c>
      <c r="C203" s="447" t="s">
        <v>20823</v>
      </c>
      <c r="D203" s="447" t="s">
        <v>20824</v>
      </c>
      <c r="E203" s="448" t="s">
        <v>20755</v>
      </c>
      <c r="F203" s="447" t="s">
        <v>20755</v>
      </c>
      <c r="G203" s="449">
        <v>97131</v>
      </c>
      <c r="H203" s="447" t="s">
        <v>505</v>
      </c>
      <c r="I203" s="447" t="s">
        <v>239</v>
      </c>
      <c r="J203" s="447" t="s">
        <v>240</v>
      </c>
      <c r="K203" s="450">
        <v>11.54</v>
      </c>
      <c r="L203" s="447" t="s">
        <v>241</v>
      </c>
    </row>
    <row r="204" spans="1:12">
      <c r="A204" s="447" t="s">
        <v>20811</v>
      </c>
      <c r="B204" s="447" t="s">
        <v>20812</v>
      </c>
      <c r="C204" s="447" t="s">
        <v>20823</v>
      </c>
      <c r="D204" s="447" t="s">
        <v>20824</v>
      </c>
      <c r="E204" s="448" t="s">
        <v>20755</v>
      </c>
      <c r="F204" s="447" t="s">
        <v>20755</v>
      </c>
      <c r="G204" s="449">
        <v>97132</v>
      </c>
      <c r="H204" s="447" t="s">
        <v>507</v>
      </c>
      <c r="I204" s="447" t="s">
        <v>239</v>
      </c>
      <c r="J204" s="447" t="s">
        <v>240</v>
      </c>
      <c r="K204" s="450">
        <v>13.09</v>
      </c>
      <c r="L204" s="447" t="s">
        <v>241</v>
      </c>
    </row>
    <row r="205" spans="1:12">
      <c r="A205" s="447" t="s">
        <v>20811</v>
      </c>
      <c r="B205" s="447" t="s">
        <v>20812</v>
      </c>
      <c r="C205" s="447" t="s">
        <v>20823</v>
      </c>
      <c r="D205" s="447" t="s">
        <v>20824</v>
      </c>
      <c r="E205" s="448" t="s">
        <v>20755</v>
      </c>
      <c r="F205" s="447" t="s">
        <v>20755</v>
      </c>
      <c r="G205" s="449">
        <v>97133</v>
      </c>
      <c r="H205" s="447" t="s">
        <v>508</v>
      </c>
      <c r="I205" s="447" t="s">
        <v>239</v>
      </c>
      <c r="J205" s="447" t="s">
        <v>240</v>
      </c>
      <c r="K205" s="450">
        <v>16.239999999999998</v>
      </c>
      <c r="L205" s="447" t="s">
        <v>241</v>
      </c>
    </row>
    <row r="206" spans="1:12">
      <c r="A206" s="447" t="s">
        <v>20811</v>
      </c>
      <c r="B206" s="447" t="s">
        <v>20812</v>
      </c>
      <c r="C206" s="447" t="s">
        <v>20823</v>
      </c>
      <c r="D206" s="447" t="s">
        <v>20824</v>
      </c>
      <c r="E206" s="448" t="s">
        <v>20755</v>
      </c>
      <c r="F206" s="447" t="s">
        <v>20755</v>
      </c>
      <c r="G206" s="449">
        <v>97134</v>
      </c>
      <c r="H206" s="447" t="s">
        <v>510</v>
      </c>
      <c r="I206" s="447" t="s">
        <v>239</v>
      </c>
      <c r="J206" s="447" t="s">
        <v>334</v>
      </c>
      <c r="K206" s="450">
        <v>1.68</v>
      </c>
      <c r="L206" s="447" t="s">
        <v>241</v>
      </c>
    </row>
    <row r="207" spans="1:12">
      <c r="A207" s="447" t="s">
        <v>20811</v>
      </c>
      <c r="B207" s="447" t="s">
        <v>20812</v>
      </c>
      <c r="C207" s="447" t="s">
        <v>20823</v>
      </c>
      <c r="D207" s="447" t="s">
        <v>20824</v>
      </c>
      <c r="E207" s="448" t="s">
        <v>20755</v>
      </c>
      <c r="F207" s="447" t="s">
        <v>20755</v>
      </c>
      <c r="G207" s="449">
        <v>97135</v>
      </c>
      <c r="H207" s="447" t="s">
        <v>512</v>
      </c>
      <c r="I207" s="447" t="s">
        <v>239</v>
      </c>
      <c r="J207" s="447" t="s">
        <v>240</v>
      </c>
      <c r="K207" s="450">
        <v>3.62</v>
      </c>
      <c r="L207" s="447" t="s">
        <v>241</v>
      </c>
    </row>
    <row r="208" spans="1:12">
      <c r="A208" s="447" t="s">
        <v>20811</v>
      </c>
      <c r="B208" s="447" t="s">
        <v>20812</v>
      </c>
      <c r="C208" s="447" t="s">
        <v>20823</v>
      </c>
      <c r="D208" s="447" t="s">
        <v>20824</v>
      </c>
      <c r="E208" s="448" t="s">
        <v>20755</v>
      </c>
      <c r="F208" s="447" t="s">
        <v>20755</v>
      </c>
      <c r="G208" s="449">
        <v>97136</v>
      </c>
      <c r="H208" s="447" t="s">
        <v>514</v>
      </c>
      <c r="I208" s="447" t="s">
        <v>239</v>
      </c>
      <c r="J208" s="447" t="s">
        <v>240</v>
      </c>
      <c r="K208" s="450">
        <v>4.46</v>
      </c>
      <c r="L208" s="447" t="s">
        <v>241</v>
      </c>
    </row>
    <row r="209" spans="1:12">
      <c r="A209" s="447" t="s">
        <v>20811</v>
      </c>
      <c r="B209" s="447" t="s">
        <v>20812</v>
      </c>
      <c r="C209" s="447" t="s">
        <v>20823</v>
      </c>
      <c r="D209" s="447" t="s">
        <v>20824</v>
      </c>
      <c r="E209" s="448" t="s">
        <v>20755</v>
      </c>
      <c r="F209" s="447" t="s">
        <v>20755</v>
      </c>
      <c r="G209" s="449">
        <v>97137</v>
      </c>
      <c r="H209" s="447" t="s">
        <v>516</v>
      </c>
      <c r="I209" s="447" t="s">
        <v>239</v>
      </c>
      <c r="J209" s="447" t="s">
        <v>240</v>
      </c>
      <c r="K209" s="450">
        <v>5.31</v>
      </c>
      <c r="L209" s="447" t="s">
        <v>241</v>
      </c>
    </row>
    <row r="210" spans="1:12">
      <c r="A210" s="447" t="s">
        <v>20811</v>
      </c>
      <c r="B210" s="447" t="s">
        <v>20812</v>
      </c>
      <c r="C210" s="447" t="s">
        <v>20823</v>
      </c>
      <c r="D210" s="447" t="s">
        <v>20824</v>
      </c>
      <c r="E210" s="448" t="s">
        <v>20755</v>
      </c>
      <c r="F210" s="447" t="s">
        <v>20755</v>
      </c>
      <c r="G210" s="449">
        <v>97138</v>
      </c>
      <c r="H210" s="447" t="s">
        <v>517</v>
      </c>
      <c r="I210" s="447" t="s">
        <v>239</v>
      </c>
      <c r="J210" s="447" t="s">
        <v>240</v>
      </c>
      <c r="K210" s="450">
        <v>6.14</v>
      </c>
      <c r="L210" s="447" t="s">
        <v>241</v>
      </c>
    </row>
    <row r="211" spans="1:12">
      <c r="A211" s="447" t="s">
        <v>20811</v>
      </c>
      <c r="B211" s="447" t="s">
        <v>20812</v>
      </c>
      <c r="C211" s="447" t="s">
        <v>20823</v>
      </c>
      <c r="D211" s="447" t="s">
        <v>20824</v>
      </c>
      <c r="E211" s="448" t="s">
        <v>20755</v>
      </c>
      <c r="F211" s="447" t="s">
        <v>20755</v>
      </c>
      <c r="G211" s="449">
        <v>97139</v>
      </c>
      <c r="H211" s="447" t="s">
        <v>519</v>
      </c>
      <c r="I211" s="447" t="s">
        <v>239</v>
      </c>
      <c r="J211" s="447" t="s">
        <v>240</v>
      </c>
      <c r="K211" s="450">
        <v>6.97</v>
      </c>
      <c r="L211" s="447" t="s">
        <v>241</v>
      </c>
    </row>
    <row r="212" spans="1:12">
      <c r="A212" s="447" t="s">
        <v>20811</v>
      </c>
      <c r="B212" s="447" t="s">
        <v>20812</v>
      </c>
      <c r="C212" s="447" t="s">
        <v>20823</v>
      </c>
      <c r="D212" s="447" t="s">
        <v>20824</v>
      </c>
      <c r="E212" s="448" t="s">
        <v>20755</v>
      </c>
      <c r="F212" s="447" t="s">
        <v>20755</v>
      </c>
      <c r="G212" s="449">
        <v>97140</v>
      </c>
      <c r="H212" s="447" t="s">
        <v>521</v>
      </c>
      <c r="I212" s="447" t="s">
        <v>239</v>
      </c>
      <c r="J212" s="447" t="s">
        <v>240</v>
      </c>
      <c r="K212" s="450">
        <v>8.64</v>
      </c>
      <c r="L212" s="447" t="s">
        <v>241</v>
      </c>
    </row>
    <row r="213" spans="1:12">
      <c r="A213" s="447" t="s">
        <v>20825</v>
      </c>
      <c r="B213" s="447" t="s">
        <v>20826</v>
      </c>
      <c r="C213" s="447" t="s">
        <v>20827</v>
      </c>
      <c r="D213" s="447" t="s">
        <v>20828</v>
      </c>
      <c r="E213" s="448" t="s">
        <v>20755</v>
      </c>
      <c r="F213" s="447" t="s">
        <v>20755</v>
      </c>
      <c r="G213" s="449">
        <v>93206</v>
      </c>
      <c r="H213" s="447" t="s">
        <v>523</v>
      </c>
      <c r="I213" s="447" t="s">
        <v>145</v>
      </c>
      <c r="J213" s="447" t="s">
        <v>240</v>
      </c>
      <c r="K213" s="450">
        <v>937.3</v>
      </c>
      <c r="L213" s="447" t="s">
        <v>241</v>
      </c>
    </row>
    <row r="214" spans="1:12">
      <c r="A214" s="447" t="s">
        <v>20825</v>
      </c>
      <c r="B214" s="447" t="s">
        <v>20826</v>
      </c>
      <c r="C214" s="447" t="s">
        <v>20827</v>
      </c>
      <c r="D214" s="447" t="s">
        <v>20828</v>
      </c>
      <c r="E214" s="448" t="s">
        <v>20755</v>
      </c>
      <c r="F214" s="447" t="s">
        <v>20755</v>
      </c>
      <c r="G214" s="449">
        <v>93207</v>
      </c>
      <c r="H214" s="447" t="s">
        <v>524</v>
      </c>
      <c r="I214" s="447" t="s">
        <v>145</v>
      </c>
      <c r="J214" s="447" t="s">
        <v>240</v>
      </c>
      <c r="K214" s="450">
        <v>824.2</v>
      </c>
      <c r="L214" s="447" t="s">
        <v>241</v>
      </c>
    </row>
    <row r="215" spans="1:12">
      <c r="A215" s="447" t="s">
        <v>20825</v>
      </c>
      <c r="B215" s="447" t="s">
        <v>20826</v>
      </c>
      <c r="C215" s="447" t="s">
        <v>20827</v>
      </c>
      <c r="D215" s="447" t="s">
        <v>20828</v>
      </c>
      <c r="E215" s="448" t="s">
        <v>20755</v>
      </c>
      <c r="F215" s="447" t="s">
        <v>20755</v>
      </c>
      <c r="G215" s="449">
        <v>93208</v>
      </c>
      <c r="H215" s="447" t="s">
        <v>525</v>
      </c>
      <c r="I215" s="447" t="s">
        <v>145</v>
      </c>
      <c r="J215" s="447" t="s">
        <v>240</v>
      </c>
      <c r="K215" s="450">
        <v>635.5</v>
      </c>
      <c r="L215" s="447" t="s">
        <v>241</v>
      </c>
    </row>
    <row r="216" spans="1:12">
      <c r="A216" s="447" t="s">
        <v>20825</v>
      </c>
      <c r="B216" s="447" t="s">
        <v>20826</v>
      </c>
      <c r="C216" s="447" t="s">
        <v>20827</v>
      </c>
      <c r="D216" s="447" t="s">
        <v>20828</v>
      </c>
      <c r="E216" s="448" t="s">
        <v>20755</v>
      </c>
      <c r="F216" s="447" t="s">
        <v>20755</v>
      </c>
      <c r="G216" s="449">
        <v>93209</v>
      </c>
      <c r="H216" s="447" t="s">
        <v>526</v>
      </c>
      <c r="I216" s="447" t="s">
        <v>145</v>
      </c>
      <c r="J216" s="447" t="s">
        <v>240</v>
      </c>
      <c r="K216" s="450">
        <v>749.59</v>
      </c>
      <c r="L216" s="447" t="s">
        <v>241</v>
      </c>
    </row>
    <row r="217" spans="1:12">
      <c r="A217" s="447" t="s">
        <v>20825</v>
      </c>
      <c r="B217" s="447" t="s">
        <v>20826</v>
      </c>
      <c r="C217" s="447" t="s">
        <v>20827</v>
      </c>
      <c r="D217" s="447" t="s">
        <v>20828</v>
      </c>
      <c r="E217" s="448" t="s">
        <v>20755</v>
      </c>
      <c r="F217" s="447" t="s">
        <v>20755</v>
      </c>
      <c r="G217" s="449">
        <v>93210</v>
      </c>
      <c r="H217" s="447" t="s">
        <v>527</v>
      </c>
      <c r="I217" s="447" t="s">
        <v>145</v>
      </c>
      <c r="J217" s="447" t="s">
        <v>240</v>
      </c>
      <c r="K217" s="450">
        <v>459.12</v>
      </c>
      <c r="L217" s="447" t="s">
        <v>241</v>
      </c>
    </row>
    <row r="218" spans="1:12">
      <c r="A218" s="447" t="s">
        <v>20825</v>
      </c>
      <c r="B218" s="447" t="s">
        <v>20826</v>
      </c>
      <c r="C218" s="447" t="s">
        <v>20827</v>
      </c>
      <c r="D218" s="447" t="s">
        <v>20828</v>
      </c>
      <c r="E218" s="448" t="s">
        <v>20755</v>
      </c>
      <c r="F218" s="447" t="s">
        <v>20755</v>
      </c>
      <c r="G218" s="449">
        <v>93211</v>
      </c>
      <c r="H218" s="447" t="s">
        <v>528</v>
      </c>
      <c r="I218" s="447" t="s">
        <v>145</v>
      </c>
      <c r="J218" s="447" t="s">
        <v>240</v>
      </c>
      <c r="K218" s="450">
        <v>476.62</v>
      </c>
      <c r="L218" s="447" t="s">
        <v>241</v>
      </c>
    </row>
    <row r="219" spans="1:12">
      <c r="A219" s="447" t="s">
        <v>20825</v>
      </c>
      <c r="B219" s="447" t="s">
        <v>20826</v>
      </c>
      <c r="C219" s="447" t="s">
        <v>20827</v>
      </c>
      <c r="D219" s="447" t="s">
        <v>20828</v>
      </c>
      <c r="E219" s="448" t="s">
        <v>20755</v>
      </c>
      <c r="F219" s="447" t="s">
        <v>20755</v>
      </c>
      <c r="G219" s="449">
        <v>93212</v>
      </c>
      <c r="H219" s="447" t="s">
        <v>529</v>
      </c>
      <c r="I219" s="447" t="s">
        <v>145</v>
      </c>
      <c r="J219" s="447" t="s">
        <v>240</v>
      </c>
      <c r="K219" s="450">
        <v>750.78</v>
      </c>
      <c r="L219" s="447" t="s">
        <v>241</v>
      </c>
    </row>
    <row r="220" spans="1:12">
      <c r="A220" s="447" t="s">
        <v>20825</v>
      </c>
      <c r="B220" s="447" t="s">
        <v>20826</v>
      </c>
      <c r="C220" s="447" t="s">
        <v>20827</v>
      </c>
      <c r="D220" s="447" t="s">
        <v>20828</v>
      </c>
      <c r="E220" s="448" t="s">
        <v>20755</v>
      </c>
      <c r="F220" s="447" t="s">
        <v>20755</v>
      </c>
      <c r="G220" s="449">
        <v>93213</v>
      </c>
      <c r="H220" s="447" t="s">
        <v>530</v>
      </c>
      <c r="I220" s="447" t="s">
        <v>145</v>
      </c>
      <c r="J220" s="447" t="s">
        <v>240</v>
      </c>
      <c r="K220" s="450">
        <v>845.02</v>
      </c>
      <c r="L220" s="447" t="s">
        <v>241</v>
      </c>
    </row>
    <row r="221" spans="1:12">
      <c r="A221" s="447" t="s">
        <v>20825</v>
      </c>
      <c r="B221" s="447" t="s">
        <v>20826</v>
      </c>
      <c r="C221" s="447" t="s">
        <v>20827</v>
      </c>
      <c r="D221" s="447" t="s">
        <v>20828</v>
      </c>
      <c r="E221" s="448" t="s">
        <v>20755</v>
      </c>
      <c r="F221" s="447" t="s">
        <v>20755</v>
      </c>
      <c r="G221" s="449">
        <v>93214</v>
      </c>
      <c r="H221" s="447" t="s">
        <v>531</v>
      </c>
      <c r="I221" s="447" t="s">
        <v>146</v>
      </c>
      <c r="J221" s="447" t="s">
        <v>240</v>
      </c>
      <c r="K221" s="451">
        <v>3361.56</v>
      </c>
      <c r="L221" s="447" t="s">
        <v>241</v>
      </c>
    </row>
    <row r="222" spans="1:12">
      <c r="A222" s="447" t="s">
        <v>20825</v>
      </c>
      <c r="B222" s="447" t="s">
        <v>20826</v>
      </c>
      <c r="C222" s="447" t="s">
        <v>20827</v>
      </c>
      <c r="D222" s="447" t="s">
        <v>20828</v>
      </c>
      <c r="E222" s="448" t="s">
        <v>20755</v>
      </c>
      <c r="F222" s="447" t="s">
        <v>20755</v>
      </c>
      <c r="G222" s="449">
        <v>93243</v>
      </c>
      <c r="H222" s="447" t="s">
        <v>532</v>
      </c>
      <c r="I222" s="447" t="s">
        <v>146</v>
      </c>
      <c r="J222" s="447" t="s">
        <v>240</v>
      </c>
      <c r="K222" s="451">
        <v>5239.17</v>
      </c>
      <c r="L222" s="447" t="s">
        <v>241</v>
      </c>
    </row>
    <row r="223" spans="1:12">
      <c r="A223" s="447" t="s">
        <v>20825</v>
      </c>
      <c r="B223" s="447" t="s">
        <v>20826</v>
      </c>
      <c r="C223" s="447" t="s">
        <v>20827</v>
      </c>
      <c r="D223" s="447" t="s">
        <v>20828</v>
      </c>
      <c r="E223" s="448" t="s">
        <v>20755</v>
      </c>
      <c r="F223" s="447" t="s">
        <v>20755</v>
      </c>
      <c r="G223" s="449">
        <v>93582</v>
      </c>
      <c r="H223" s="447" t="s">
        <v>533</v>
      </c>
      <c r="I223" s="447" t="s">
        <v>145</v>
      </c>
      <c r="J223" s="447" t="s">
        <v>240</v>
      </c>
      <c r="K223" s="450">
        <v>202.38</v>
      </c>
      <c r="L223" s="447" t="s">
        <v>241</v>
      </c>
    </row>
    <row r="224" spans="1:12">
      <c r="A224" s="447" t="s">
        <v>20825</v>
      </c>
      <c r="B224" s="447" t="s">
        <v>20826</v>
      </c>
      <c r="C224" s="447" t="s">
        <v>20827</v>
      </c>
      <c r="D224" s="447" t="s">
        <v>20828</v>
      </c>
      <c r="E224" s="448" t="s">
        <v>20755</v>
      </c>
      <c r="F224" s="447" t="s">
        <v>20755</v>
      </c>
      <c r="G224" s="449">
        <v>93583</v>
      </c>
      <c r="H224" s="447" t="s">
        <v>534</v>
      </c>
      <c r="I224" s="447" t="s">
        <v>145</v>
      </c>
      <c r="J224" s="447" t="s">
        <v>240</v>
      </c>
      <c r="K224" s="450">
        <v>340.54</v>
      </c>
      <c r="L224" s="447" t="s">
        <v>241</v>
      </c>
    </row>
    <row r="225" spans="1:12">
      <c r="A225" s="447" t="s">
        <v>20825</v>
      </c>
      <c r="B225" s="447" t="s">
        <v>20826</v>
      </c>
      <c r="C225" s="447" t="s">
        <v>20827</v>
      </c>
      <c r="D225" s="447" t="s">
        <v>20828</v>
      </c>
      <c r="E225" s="448" t="s">
        <v>20755</v>
      </c>
      <c r="F225" s="447" t="s">
        <v>20755</v>
      </c>
      <c r="G225" s="449">
        <v>93584</v>
      </c>
      <c r="H225" s="447" t="s">
        <v>535</v>
      </c>
      <c r="I225" s="447" t="s">
        <v>145</v>
      </c>
      <c r="J225" s="447" t="s">
        <v>240</v>
      </c>
      <c r="K225" s="450">
        <v>604.82000000000005</v>
      </c>
      <c r="L225" s="447" t="s">
        <v>241</v>
      </c>
    </row>
    <row r="226" spans="1:12">
      <c r="A226" s="447" t="s">
        <v>20825</v>
      </c>
      <c r="B226" s="447" t="s">
        <v>20826</v>
      </c>
      <c r="C226" s="447" t="s">
        <v>20827</v>
      </c>
      <c r="D226" s="447" t="s">
        <v>20828</v>
      </c>
      <c r="E226" s="448" t="s">
        <v>20755</v>
      </c>
      <c r="F226" s="447" t="s">
        <v>20755</v>
      </c>
      <c r="G226" s="449">
        <v>93585</v>
      </c>
      <c r="H226" s="447" t="s">
        <v>536</v>
      </c>
      <c r="I226" s="447" t="s">
        <v>145</v>
      </c>
      <c r="J226" s="447" t="s">
        <v>240</v>
      </c>
      <c r="K226" s="450">
        <v>786.3</v>
      </c>
      <c r="L226" s="447" t="s">
        <v>241</v>
      </c>
    </row>
    <row r="227" spans="1:12">
      <c r="A227" s="447" t="s">
        <v>20825</v>
      </c>
      <c r="B227" s="447" t="s">
        <v>20826</v>
      </c>
      <c r="C227" s="447" t="s">
        <v>20827</v>
      </c>
      <c r="D227" s="447" t="s">
        <v>20828</v>
      </c>
      <c r="E227" s="448" t="s">
        <v>20755</v>
      </c>
      <c r="F227" s="447" t="s">
        <v>20755</v>
      </c>
      <c r="G227" s="449">
        <v>98441</v>
      </c>
      <c r="H227" s="447" t="s">
        <v>537</v>
      </c>
      <c r="I227" s="447" t="s">
        <v>145</v>
      </c>
      <c r="J227" s="447" t="s">
        <v>334</v>
      </c>
      <c r="K227" s="450">
        <v>77.540000000000006</v>
      </c>
      <c r="L227" s="447" t="s">
        <v>241</v>
      </c>
    </row>
    <row r="228" spans="1:12">
      <c r="A228" s="447" t="s">
        <v>20825</v>
      </c>
      <c r="B228" s="447" t="s">
        <v>20826</v>
      </c>
      <c r="C228" s="447" t="s">
        <v>20827</v>
      </c>
      <c r="D228" s="447" t="s">
        <v>20828</v>
      </c>
      <c r="E228" s="448" t="s">
        <v>20755</v>
      </c>
      <c r="F228" s="447" t="s">
        <v>20755</v>
      </c>
      <c r="G228" s="449">
        <v>98442</v>
      </c>
      <c r="H228" s="447" t="s">
        <v>538</v>
      </c>
      <c r="I228" s="447" t="s">
        <v>145</v>
      </c>
      <c r="J228" s="447" t="s">
        <v>334</v>
      </c>
      <c r="K228" s="450">
        <v>79.72</v>
      </c>
      <c r="L228" s="447" t="s">
        <v>241</v>
      </c>
    </row>
    <row r="229" spans="1:12">
      <c r="A229" s="447" t="s">
        <v>20825</v>
      </c>
      <c r="B229" s="447" t="s">
        <v>20826</v>
      </c>
      <c r="C229" s="447" t="s">
        <v>20827</v>
      </c>
      <c r="D229" s="447" t="s">
        <v>20828</v>
      </c>
      <c r="E229" s="448" t="s">
        <v>20755</v>
      </c>
      <c r="F229" s="447" t="s">
        <v>20755</v>
      </c>
      <c r="G229" s="449">
        <v>98443</v>
      </c>
      <c r="H229" s="447" t="s">
        <v>539</v>
      </c>
      <c r="I229" s="447" t="s">
        <v>145</v>
      </c>
      <c r="J229" s="447" t="s">
        <v>334</v>
      </c>
      <c r="K229" s="450">
        <v>66.28</v>
      </c>
      <c r="L229" s="447" t="s">
        <v>241</v>
      </c>
    </row>
    <row r="230" spans="1:12">
      <c r="A230" s="447" t="s">
        <v>20825</v>
      </c>
      <c r="B230" s="447" t="s">
        <v>20826</v>
      </c>
      <c r="C230" s="447" t="s">
        <v>20827</v>
      </c>
      <c r="D230" s="447" t="s">
        <v>20828</v>
      </c>
      <c r="E230" s="448" t="s">
        <v>20755</v>
      </c>
      <c r="F230" s="447" t="s">
        <v>20755</v>
      </c>
      <c r="G230" s="449">
        <v>98444</v>
      </c>
      <c r="H230" s="447" t="s">
        <v>540</v>
      </c>
      <c r="I230" s="447" t="s">
        <v>145</v>
      </c>
      <c r="J230" s="447" t="s">
        <v>334</v>
      </c>
      <c r="K230" s="450">
        <v>67.83</v>
      </c>
      <c r="L230" s="447" t="s">
        <v>241</v>
      </c>
    </row>
    <row r="231" spans="1:12">
      <c r="A231" s="447" t="s">
        <v>20825</v>
      </c>
      <c r="B231" s="447" t="s">
        <v>20826</v>
      </c>
      <c r="C231" s="447" t="s">
        <v>20827</v>
      </c>
      <c r="D231" s="447" t="s">
        <v>20828</v>
      </c>
      <c r="E231" s="448" t="s">
        <v>20755</v>
      </c>
      <c r="F231" s="447" t="s">
        <v>20755</v>
      </c>
      <c r="G231" s="449">
        <v>98445</v>
      </c>
      <c r="H231" s="447" t="s">
        <v>541</v>
      </c>
      <c r="I231" s="447" t="s">
        <v>145</v>
      </c>
      <c r="J231" s="447" t="s">
        <v>334</v>
      </c>
      <c r="K231" s="450">
        <v>94.07</v>
      </c>
      <c r="L231" s="447" t="s">
        <v>241</v>
      </c>
    </row>
    <row r="232" spans="1:12">
      <c r="A232" s="447" t="s">
        <v>20825</v>
      </c>
      <c r="B232" s="447" t="s">
        <v>20826</v>
      </c>
      <c r="C232" s="447" t="s">
        <v>20827</v>
      </c>
      <c r="D232" s="447" t="s">
        <v>20828</v>
      </c>
      <c r="E232" s="448" t="s">
        <v>20755</v>
      </c>
      <c r="F232" s="447" t="s">
        <v>20755</v>
      </c>
      <c r="G232" s="449">
        <v>98446</v>
      </c>
      <c r="H232" s="447" t="s">
        <v>542</v>
      </c>
      <c r="I232" s="447" t="s">
        <v>145</v>
      </c>
      <c r="J232" s="447" t="s">
        <v>334</v>
      </c>
      <c r="K232" s="450">
        <v>122.62</v>
      </c>
      <c r="L232" s="447" t="s">
        <v>241</v>
      </c>
    </row>
    <row r="233" spans="1:12">
      <c r="A233" s="447" t="s">
        <v>20825</v>
      </c>
      <c r="B233" s="447" t="s">
        <v>20826</v>
      </c>
      <c r="C233" s="447" t="s">
        <v>20827</v>
      </c>
      <c r="D233" s="447" t="s">
        <v>20828</v>
      </c>
      <c r="E233" s="448" t="s">
        <v>20755</v>
      </c>
      <c r="F233" s="447" t="s">
        <v>20755</v>
      </c>
      <c r="G233" s="449">
        <v>98447</v>
      </c>
      <c r="H233" s="447" t="s">
        <v>543</v>
      </c>
      <c r="I233" s="447" t="s">
        <v>145</v>
      </c>
      <c r="J233" s="447" t="s">
        <v>334</v>
      </c>
      <c r="K233" s="450">
        <v>78.45</v>
      </c>
      <c r="L233" s="447" t="s">
        <v>241</v>
      </c>
    </row>
    <row r="234" spans="1:12">
      <c r="A234" s="447" t="s">
        <v>20825</v>
      </c>
      <c r="B234" s="447" t="s">
        <v>20826</v>
      </c>
      <c r="C234" s="447" t="s">
        <v>20827</v>
      </c>
      <c r="D234" s="447" t="s">
        <v>20828</v>
      </c>
      <c r="E234" s="448" t="s">
        <v>20755</v>
      </c>
      <c r="F234" s="447" t="s">
        <v>20755</v>
      </c>
      <c r="G234" s="449">
        <v>98448</v>
      </c>
      <c r="H234" s="447" t="s">
        <v>544</v>
      </c>
      <c r="I234" s="447" t="s">
        <v>145</v>
      </c>
      <c r="J234" s="447" t="s">
        <v>334</v>
      </c>
      <c r="K234" s="450">
        <v>100.18</v>
      </c>
      <c r="L234" s="447" t="s">
        <v>241</v>
      </c>
    </row>
    <row r="235" spans="1:12">
      <c r="A235" s="447" t="s">
        <v>20825</v>
      </c>
      <c r="B235" s="447" t="s">
        <v>20826</v>
      </c>
      <c r="C235" s="447" t="s">
        <v>20827</v>
      </c>
      <c r="D235" s="447" t="s">
        <v>20828</v>
      </c>
      <c r="E235" s="448" t="s">
        <v>20755</v>
      </c>
      <c r="F235" s="447" t="s">
        <v>20755</v>
      </c>
      <c r="G235" s="449">
        <v>98449</v>
      </c>
      <c r="H235" s="447" t="s">
        <v>545</v>
      </c>
      <c r="I235" s="447" t="s">
        <v>145</v>
      </c>
      <c r="J235" s="447" t="s">
        <v>334</v>
      </c>
      <c r="K235" s="450">
        <v>102.31</v>
      </c>
      <c r="L235" s="447" t="s">
        <v>241</v>
      </c>
    </row>
    <row r="236" spans="1:12">
      <c r="A236" s="447" t="s">
        <v>20825</v>
      </c>
      <c r="B236" s="447" t="s">
        <v>20826</v>
      </c>
      <c r="C236" s="447" t="s">
        <v>20827</v>
      </c>
      <c r="D236" s="447" t="s">
        <v>20828</v>
      </c>
      <c r="E236" s="448" t="s">
        <v>20755</v>
      </c>
      <c r="F236" s="447" t="s">
        <v>20755</v>
      </c>
      <c r="G236" s="449">
        <v>98450</v>
      </c>
      <c r="H236" s="447" t="s">
        <v>546</v>
      </c>
      <c r="I236" s="447" t="s">
        <v>145</v>
      </c>
      <c r="J236" s="447" t="s">
        <v>334</v>
      </c>
      <c r="K236" s="450">
        <v>105.48</v>
      </c>
      <c r="L236" s="447" t="s">
        <v>241</v>
      </c>
    </row>
    <row r="237" spans="1:12">
      <c r="A237" s="447" t="s">
        <v>20825</v>
      </c>
      <c r="B237" s="447" t="s">
        <v>20826</v>
      </c>
      <c r="C237" s="447" t="s">
        <v>20827</v>
      </c>
      <c r="D237" s="447" t="s">
        <v>20828</v>
      </c>
      <c r="E237" s="448" t="s">
        <v>20755</v>
      </c>
      <c r="F237" s="447" t="s">
        <v>20755</v>
      </c>
      <c r="G237" s="449">
        <v>98451</v>
      </c>
      <c r="H237" s="447" t="s">
        <v>547</v>
      </c>
      <c r="I237" s="447" t="s">
        <v>145</v>
      </c>
      <c r="J237" s="447" t="s">
        <v>334</v>
      </c>
      <c r="K237" s="450">
        <v>89.18</v>
      </c>
      <c r="L237" s="447" t="s">
        <v>241</v>
      </c>
    </row>
    <row r="238" spans="1:12">
      <c r="A238" s="447" t="s">
        <v>20825</v>
      </c>
      <c r="B238" s="447" t="s">
        <v>20826</v>
      </c>
      <c r="C238" s="447" t="s">
        <v>20827</v>
      </c>
      <c r="D238" s="447" t="s">
        <v>20828</v>
      </c>
      <c r="E238" s="448" t="s">
        <v>20755</v>
      </c>
      <c r="F238" s="447" t="s">
        <v>20755</v>
      </c>
      <c r="G238" s="449">
        <v>98452</v>
      </c>
      <c r="H238" s="447" t="s">
        <v>548</v>
      </c>
      <c r="I238" s="447" t="s">
        <v>145</v>
      </c>
      <c r="J238" s="447" t="s">
        <v>334</v>
      </c>
      <c r="K238" s="450">
        <v>91.1</v>
      </c>
      <c r="L238" s="447" t="s">
        <v>241</v>
      </c>
    </row>
    <row r="239" spans="1:12">
      <c r="A239" s="447" t="s">
        <v>20825</v>
      </c>
      <c r="B239" s="447" t="s">
        <v>20826</v>
      </c>
      <c r="C239" s="447" t="s">
        <v>20827</v>
      </c>
      <c r="D239" s="447" t="s">
        <v>20828</v>
      </c>
      <c r="E239" s="448" t="s">
        <v>20755</v>
      </c>
      <c r="F239" s="447" t="s">
        <v>20755</v>
      </c>
      <c r="G239" s="449">
        <v>98453</v>
      </c>
      <c r="H239" s="447" t="s">
        <v>549</v>
      </c>
      <c r="I239" s="447" t="s">
        <v>145</v>
      </c>
      <c r="J239" s="447" t="s">
        <v>334</v>
      </c>
      <c r="K239" s="450">
        <v>122.58</v>
      </c>
      <c r="L239" s="447" t="s">
        <v>241</v>
      </c>
    </row>
    <row r="240" spans="1:12">
      <c r="A240" s="447" t="s">
        <v>20825</v>
      </c>
      <c r="B240" s="447" t="s">
        <v>20826</v>
      </c>
      <c r="C240" s="447" t="s">
        <v>20827</v>
      </c>
      <c r="D240" s="447" t="s">
        <v>20828</v>
      </c>
      <c r="E240" s="448" t="s">
        <v>20755</v>
      </c>
      <c r="F240" s="447" t="s">
        <v>20755</v>
      </c>
      <c r="G240" s="449">
        <v>98454</v>
      </c>
      <c r="H240" s="447" t="s">
        <v>551</v>
      </c>
      <c r="I240" s="447" t="s">
        <v>145</v>
      </c>
      <c r="J240" s="447" t="s">
        <v>334</v>
      </c>
      <c r="K240" s="450">
        <v>160.19999999999999</v>
      </c>
      <c r="L240" s="447" t="s">
        <v>241</v>
      </c>
    </row>
    <row r="241" spans="1:12">
      <c r="A241" s="447" t="s">
        <v>20825</v>
      </c>
      <c r="B241" s="447" t="s">
        <v>20826</v>
      </c>
      <c r="C241" s="447" t="s">
        <v>20827</v>
      </c>
      <c r="D241" s="447" t="s">
        <v>20828</v>
      </c>
      <c r="E241" s="448" t="s">
        <v>20755</v>
      </c>
      <c r="F241" s="447" t="s">
        <v>20755</v>
      </c>
      <c r="G241" s="449">
        <v>98455</v>
      </c>
      <c r="H241" s="447" t="s">
        <v>552</v>
      </c>
      <c r="I241" s="447" t="s">
        <v>145</v>
      </c>
      <c r="J241" s="447" t="s">
        <v>334</v>
      </c>
      <c r="K241" s="450">
        <v>105.09</v>
      </c>
      <c r="L241" s="447" t="s">
        <v>241</v>
      </c>
    </row>
    <row r="242" spans="1:12">
      <c r="A242" s="447" t="s">
        <v>20825</v>
      </c>
      <c r="B242" s="447" t="s">
        <v>20826</v>
      </c>
      <c r="C242" s="447" t="s">
        <v>20827</v>
      </c>
      <c r="D242" s="447" t="s">
        <v>20828</v>
      </c>
      <c r="E242" s="448" t="s">
        <v>20755</v>
      </c>
      <c r="F242" s="447" t="s">
        <v>20755</v>
      </c>
      <c r="G242" s="449">
        <v>98456</v>
      </c>
      <c r="H242" s="447" t="s">
        <v>553</v>
      </c>
      <c r="I242" s="447" t="s">
        <v>145</v>
      </c>
      <c r="J242" s="447" t="s">
        <v>334</v>
      </c>
      <c r="K242" s="450">
        <v>135.27000000000001</v>
      </c>
      <c r="L242" s="447" t="s">
        <v>241</v>
      </c>
    </row>
    <row r="243" spans="1:12">
      <c r="A243" s="447" t="s">
        <v>20825</v>
      </c>
      <c r="B243" s="447" t="s">
        <v>20826</v>
      </c>
      <c r="C243" s="447" t="s">
        <v>20827</v>
      </c>
      <c r="D243" s="447" t="s">
        <v>20828</v>
      </c>
      <c r="E243" s="448" t="s">
        <v>20755</v>
      </c>
      <c r="F243" s="447" t="s">
        <v>20755</v>
      </c>
      <c r="G243" s="449">
        <v>98458</v>
      </c>
      <c r="H243" s="447" t="s">
        <v>554</v>
      </c>
      <c r="I243" s="447" t="s">
        <v>145</v>
      </c>
      <c r="J243" s="447" t="s">
        <v>334</v>
      </c>
      <c r="K243" s="450">
        <v>73.92</v>
      </c>
      <c r="L243" s="447" t="s">
        <v>241</v>
      </c>
    </row>
    <row r="244" spans="1:12">
      <c r="A244" s="447" t="s">
        <v>20825</v>
      </c>
      <c r="B244" s="447" t="s">
        <v>20826</v>
      </c>
      <c r="C244" s="447" t="s">
        <v>20827</v>
      </c>
      <c r="D244" s="447" t="s">
        <v>20828</v>
      </c>
      <c r="E244" s="448" t="s">
        <v>20755</v>
      </c>
      <c r="F244" s="447" t="s">
        <v>20755</v>
      </c>
      <c r="G244" s="449">
        <v>98459</v>
      </c>
      <c r="H244" s="447" t="s">
        <v>556</v>
      </c>
      <c r="I244" s="447" t="s">
        <v>145</v>
      </c>
      <c r="J244" s="447" t="s">
        <v>334</v>
      </c>
      <c r="K244" s="450">
        <v>79.09</v>
      </c>
      <c r="L244" s="447" t="s">
        <v>241</v>
      </c>
    </row>
    <row r="245" spans="1:12">
      <c r="A245" s="447" t="s">
        <v>20825</v>
      </c>
      <c r="B245" s="447" t="s">
        <v>20826</v>
      </c>
      <c r="C245" s="447" t="s">
        <v>20827</v>
      </c>
      <c r="D245" s="447" t="s">
        <v>20828</v>
      </c>
      <c r="E245" s="448" t="s">
        <v>20755</v>
      </c>
      <c r="F245" s="447" t="s">
        <v>20755</v>
      </c>
      <c r="G245" s="449">
        <v>98460</v>
      </c>
      <c r="H245" s="447" t="s">
        <v>557</v>
      </c>
      <c r="I245" s="447" t="s">
        <v>145</v>
      </c>
      <c r="J245" s="447" t="s">
        <v>334</v>
      </c>
      <c r="K245" s="450">
        <v>83.38</v>
      </c>
      <c r="L245" s="447" t="s">
        <v>241</v>
      </c>
    </row>
    <row r="246" spans="1:12">
      <c r="A246" s="447" t="s">
        <v>20825</v>
      </c>
      <c r="B246" s="447" t="s">
        <v>20826</v>
      </c>
      <c r="C246" s="447" t="s">
        <v>20827</v>
      </c>
      <c r="D246" s="447" t="s">
        <v>20828</v>
      </c>
      <c r="E246" s="448" t="s">
        <v>20755</v>
      </c>
      <c r="F246" s="447" t="s">
        <v>20755</v>
      </c>
      <c r="G246" s="449">
        <v>98461</v>
      </c>
      <c r="H246" s="447" t="s">
        <v>558</v>
      </c>
      <c r="I246" s="447" t="s">
        <v>146</v>
      </c>
      <c r="J246" s="447" t="s">
        <v>240</v>
      </c>
      <c r="K246" s="451">
        <v>2695.32</v>
      </c>
      <c r="L246" s="447" t="s">
        <v>241</v>
      </c>
    </row>
    <row r="247" spans="1:12">
      <c r="A247" s="447" t="s">
        <v>20825</v>
      </c>
      <c r="B247" s="447" t="s">
        <v>20826</v>
      </c>
      <c r="C247" s="447" t="s">
        <v>20827</v>
      </c>
      <c r="D247" s="447" t="s">
        <v>20828</v>
      </c>
      <c r="E247" s="448" t="s">
        <v>20755</v>
      </c>
      <c r="F247" s="447" t="s">
        <v>20755</v>
      </c>
      <c r="G247" s="449">
        <v>98462</v>
      </c>
      <c r="H247" s="447" t="s">
        <v>559</v>
      </c>
      <c r="I247" s="447" t="s">
        <v>146</v>
      </c>
      <c r="J247" s="447" t="s">
        <v>240</v>
      </c>
      <c r="K247" s="451">
        <v>4052.58</v>
      </c>
      <c r="L247" s="447" t="s">
        <v>241</v>
      </c>
    </row>
    <row r="248" spans="1:12">
      <c r="A248" s="447" t="s">
        <v>20829</v>
      </c>
      <c r="B248" s="447" t="s">
        <v>20830</v>
      </c>
      <c r="C248" s="447" t="s">
        <v>20831</v>
      </c>
      <c r="D248" s="447" t="s">
        <v>20832</v>
      </c>
      <c r="E248" s="448" t="s">
        <v>20755</v>
      </c>
      <c r="F248" s="447" t="s">
        <v>20755</v>
      </c>
      <c r="G248" s="449">
        <v>5631</v>
      </c>
      <c r="H248" s="447" t="s">
        <v>560</v>
      </c>
      <c r="I248" s="447" t="s">
        <v>561</v>
      </c>
      <c r="J248" s="447" t="s">
        <v>240</v>
      </c>
      <c r="K248" s="450">
        <v>141.46</v>
      </c>
      <c r="L248" s="447" t="s">
        <v>241</v>
      </c>
    </row>
    <row r="249" spans="1:12">
      <c r="A249" s="447" t="s">
        <v>20829</v>
      </c>
      <c r="B249" s="447" t="s">
        <v>20830</v>
      </c>
      <c r="C249" s="447" t="s">
        <v>20831</v>
      </c>
      <c r="D249" s="447" t="s">
        <v>20832</v>
      </c>
      <c r="E249" s="448" t="s">
        <v>20755</v>
      </c>
      <c r="F249" s="447" t="s">
        <v>20755</v>
      </c>
      <c r="G249" s="449">
        <v>5678</v>
      </c>
      <c r="H249" s="447" t="s">
        <v>562</v>
      </c>
      <c r="I249" s="447" t="s">
        <v>561</v>
      </c>
      <c r="J249" s="447" t="s">
        <v>240</v>
      </c>
      <c r="K249" s="450">
        <v>99.41</v>
      </c>
      <c r="L249" s="447" t="s">
        <v>241</v>
      </c>
    </row>
    <row r="250" spans="1:12">
      <c r="A250" s="447" t="s">
        <v>20829</v>
      </c>
      <c r="B250" s="447" t="s">
        <v>20830</v>
      </c>
      <c r="C250" s="447" t="s">
        <v>20831</v>
      </c>
      <c r="D250" s="447" t="s">
        <v>20832</v>
      </c>
      <c r="E250" s="448" t="s">
        <v>20755</v>
      </c>
      <c r="F250" s="447" t="s">
        <v>20755</v>
      </c>
      <c r="G250" s="449">
        <v>5680</v>
      </c>
      <c r="H250" s="447" t="s">
        <v>563</v>
      </c>
      <c r="I250" s="447" t="s">
        <v>561</v>
      </c>
      <c r="J250" s="447" t="s">
        <v>240</v>
      </c>
      <c r="K250" s="450">
        <v>91.71</v>
      </c>
      <c r="L250" s="447" t="s">
        <v>241</v>
      </c>
    </row>
    <row r="251" spans="1:12">
      <c r="A251" s="447" t="s">
        <v>20829</v>
      </c>
      <c r="B251" s="447" t="s">
        <v>20830</v>
      </c>
      <c r="C251" s="447" t="s">
        <v>20831</v>
      </c>
      <c r="D251" s="447" t="s">
        <v>20832</v>
      </c>
      <c r="E251" s="448" t="s">
        <v>20755</v>
      </c>
      <c r="F251" s="447" t="s">
        <v>20755</v>
      </c>
      <c r="G251" s="449">
        <v>5684</v>
      </c>
      <c r="H251" s="447" t="s">
        <v>564</v>
      </c>
      <c r="I251" s="447" t="s">
        <v>561</v>
      </c>
      <c r="J251" s="447" t="s">
        <v>240</v>
      </c>
      <c r="K251" s="450">
        <v>104.84</v>
      </c>
      <c r="L251" s="447" t="s">
        <v>241</v>
      </c>
    </row>
    <row r="252" spans="1:12">
      <c r="A252" s="447" t="s">
        <v>20829</v>
      </c>
      <c r="B252" s="447" t="s">
        <v>20830</v>
      </c>
      <c r="C252" s="447" t="s">
        <v>20831</v>
      </c>
      <c r="D252" s="447" t="s">
        <v>20832</v>
      </c>
      <c r="E252" s="448" t="s">
        <v>20755</v>
      </c>
      <c r="F252" s="447" t="s">
        <v>20755</v>
      </c>
      <c r="G252" s="449">
        <v>5689</v>
      </c>
      <c r="H252" s="447" t="s">
        <v>565</v>
      </c>
      <c r="I252" s="447" t="s">
        <v>561</v>
      </c>
      <c r="J252" s="447" t="s">
        <v>240</v>
      </c>
      <c r="K252" s="450">
        <v>5.24</v>
      </c>
      <c r="L252" s="447" t="s">
        <v>241</v>
      </c>
    </row>
    <row r="253" spans="1:12">
      <c r="A253" s="447" t="s">
        <v>20829</v>
      </c>
      <c r="B253" s="447" t="s">
        <v>20830</v>
      </c>
      <c r="C253" s="447" t="s">
        <v>20831</v>
      </c>
      <c r="D253" s="447" t="s">
        <v>20832</v>
      </c>
      <c r="E253" s="448" t="s">
        <v>20755</v>
      </c>
      <c r="F253" s="447" t="s">
        <v>20755</v>
      </c>
      <c r="G253" s="449">
        <v>5795</v>
      </c>
      <c r="H253" s="447" t="s">
        <v>567</v>
      </c>
      <c r="I253" s="447" t="s">
        <v>561</v>
      </c>
      <c r="J253" s="447" t="s">
        <v>334</v>
      </c>
      <c r="K253" s="450">
        <v>14.87</v>
      </c>
      <c r="L253" s="447" t="s">
        <v>241</v>
      </c>
    </row>
    <row r="254" spans="1:12">
      <c r="A254" s="447" t="s">
        <v>20829</v>
      </c>
      <c r="B254" s="447" t="s">
        <v>20830</v>
      </c>
      <c r="C254" s="447" t="s">
        <v>20831</v>
      </c>
      <c r="D254" s="447" t="s">
        <v>20832</v>
      </c>
      <c r="E254" s="448" t="s">
        <v>20755</v>
      </c>
      <c r="F254" s="447" t="s">
        <v>20755</v>
      </c>
      <c r="G254" s="449">
        <v>5811</v>
      </c>
      <c r="H254" s="447" t="s">
        <v>569</v>
      </c>
      <c r="I254" s="447" t="s">
        <v>561</v>
      </c>
      <c r="J254" s="447" t="s">
        <v>240</v>
      </c>
      <c r="K254" s="450">
        <v>145.04</v>
      </c>
      <c r="L254" s="447" t="s">
        <v>241</v>
      </c>
    </row>
    <row r="255" spans="1:12">
      <c r="A255" s="447" t="s">
        <v>20829</v>
      </c>
      <c r="B255" s="447" t="s">
        <v>20830</v>
      </c>
      <c r="C255" s="447" t="s">
        <v>20831</v>
      </c>
      <c r="D255" s="447" t="s">
        <v>20832</v>
      </c>
      <c r="E255" s="448" t="s">
        <v>20755</v>
      </c>
      <c r="F255" s="447" t="s">
        <v>20755</v>
      </c>
      <c r="G255" s="449">
        <v>5823</v>
      </c>
      <c r="H255" s="447" t="s">
        <v>570</v>
      </c>
      <c r="I255" s="447" t="s">
        <v>561</v>
      </c>
      <c r="J255" s="447" t="s">
        <v>240</v>
      </c>
      <c r="K255" s="450">
        <v>161.83000000000001</v>
      </c>
      <c r="L255" s="447" t="s">
        <v>241</v>
      </c>
    </row>
    <row r="256" spans="1:12">
      <c r="A256" s="447" t="s">
        <v>20829</v>
      </c>
      <c r="B256" s="447" t="s">
        <v>20830</v>
      </c>
      <c r="C256" s="447" t="s">
        <v>20831</v>
      </c>
      <c r="D256" s="447" t="s">
        <v>20832</v>
      </c>
      <c r="E256" s="448" t="s">
        <v>20755</v>
      </c>
      <c r="F256" s="447" t="s">
        <v>20755</v>
      </c>
      <c r="G256" s="449">
        <v>5824</v>
      </c>
      <c r="H256" s="447" t="s">
        <v>571</v>
      </c>
      <c r="I256" s="447" t="s">
        <v>561</v>
      </c>
      <c r="J256" s="447" t="s">
        <v>240</v>
      </c>
      <c r="K256" s="450">
        <v>138.69</v>
      </c>
      <c r="L256" s="447" t="s">
        <v>241</v>
      </c>
    </row>
    <row r="257" spans="1:12">
      <c r="A257" s="447" t="s">
        <v>20829</v>
      </c>
      <c r="B257" s="447" t="s">
        <v>20830</v>
      </c>
      <c r="C257" s="447" t="s">
        <v>20831</v>
      </c>
      <c r="D257" s="447" t="s">
        <v>20832</v>
      </c>
      <c r="E257" s="448" t="s">
        <v>20755</v>
      </c>
      <c r="F257" s="447" t="s">
        <v>20755</v>
      </c>
      <c r="G257" s="449">
        <v>5835</v>
      </c>
      <c r="H257" s="447" t="s">
        <v>572</v>
      </c>
      <c r="I257" s="447" t="s">
        <v>561</v>
      </c>
      <c r="J257" s="447" t="s">
        <v>240</v>
      </c>
      <c r="K257" s="450">
        <v>335.33</v>
      </c>
      <c r="L257" s="447" t="s">
        <v>241</v>
      </c>
    </row>
    <row r="258" spans="1:12">
      <c r="A258" s="447" t="s">
        <v>20829</v>
      </c>
      <c r="B258" s="447" t="s">
        <v>20830</v>
      </c>
      <c r="C258" s="447" t="s">
        <v>20831</v>
      </c>
      <c r="D258" s="447" t="s">
        <v>20832</v>
      </c>
      <c r="E258" s="448" t="s">
        <v>20755</v>
      </c>
      <c r="F258" s="447" t="s">
        <v>20755</v>
      </c>
      <c r="G258" s="449">
        <v>5839</v>
      </c>
      <c r="H258" s="447" t="s">
        <v>573</v>
      </c>
      <c r="I258" s="447" t="s">
        <v>561</v>
      </c>
      <c r="J258" s="447" t="s">
        <v>240</v>
      </c>
      <c r="K258" s="450">
        <v>7.87</v>
      </c>
      <c r="L258" s="447" t="s">
        <v>241</v>
      </c>
    </row>
    <row r="259" spans="1:12">
      <c r="A259" s="447" t="s">
        <v>20829</v>
      </c>
      <c r="B259" s="447" t="s">
        <v>20830</v>
      </c>
      <c r="C259" s="447" t="s">
        <v>20831</v>
      </c>
      <c r="D259" s="447" t="s">
        <v>20832</v>
      </c>
      <c r="E259" s="448" t="s">
        <v>20755</v>
      </c>
      <c r="F259" s="447" t="s">
        <v>20755</v>
      </c>
      <c r="G259" s="449">
        <v>5843</v>
      </c>
      <c r="H259" s="447" t="s">
        <v>575</v>
      </c>
      <c r="I259" s="447" t="s">
        <v>561</v>
      </c>
      <c r="J259" s="447" t="s">
        <v>240</v>
      </c>
      <c r="K259" s="450">
        <v>180.74</v>
      </c>
      <c r="L259" s="447" t="s">
        <v>241</v>
      </c>
    </row>
    <row r="260" spans="1:12">
      <c r="A260" s="447" t="s">
        <v>20829</v>
      </c>
      <c r="B260" s="447" t="s">
        <v>20830</v>
      </c>
      <c r="C260" s="447" t="s">
        <v>20831</v>
      </c>
      <c r="D260" s="447" t="s">
        <v>20832</v>
      </c>
      <c r="E260" s="448" t="s">
        <v>20755</v>
      </c>
      <c r="F260" s="447" t="s">
        <v>20755</v>
      </c>
      <c r="G260" s="449">
        <v>5847</v>
      </c>
      <c r="H260" s="447" t="s">
        <v>576</v>
      </c>
      <c r="I260" s="447" t="s">
        <v>561</v>
      </c>
      <c r="J260" s="447" t="s">
        <v>240</v>
      </c>
      <c r="K260" s="450">
        <v>186.01</v>
      </c>
      <c r="L260" s="447" t="s">
        <v>241</v>
      </c>
    </row>
    <row r="261" spans="1:12">
      <c r="A261" s="447" t="s">
        <v>20829</v>
      </c>
      <c r="B261" s="447" t="s">
        <v>20830</v>
      </c>
      <c r="C261" s="447" t="s">
        <v>20831</v>
      </c>
      <c r="D261" s="447" t="s">
        <v>20832</v>
      </c>
      <c r="E261" s="448" t="s">
        <v>20755</v>
      </c>
      <c r="F261" s="447" t="s">
        <v>20755</v>
      </c>
      <c r="G261" s="449">
        <v>5851</v>
      </c>
      <c r="H261" s="447" t="s">
        <v>577</v>
      </c>
      <c r="I261" s="447" t="s">
        <v>561</v>
      </c>
      <c r="J261" s="447" t="s">
        <v>240</v>
      </c>
      <c r="K261" s="450">
        <v>176.6</v>
      </c>
      <c r="L261" s="447" t="s">
        <v>241</v>
      </c>
    </row>
    <row r="262" spans="1:12">
      <c r="A262" s="447" t="s">
        <v>20829</v>
      </c>
      <c r="B262" s="447" t="s">
        <v>20830</v>
      </c>
      <c r="C262" s="447" t="s">
        <v>20831</v>
      </c>
      <c r="D262" s="447" t="s">
        <v>20832</v>
      </c>
      <c r="E262" s="448" t="s">
        <v>20755</v>
      </c>
      <c r="F262" s="447" t="s">
        <v>20755</v>
      </c>
      <c r="G262" s="449">
        <v>5855</v>
      </c>
      <c r="H262" s="447" t="s">
        <v>578</v>
      </c>
      <c r="I262" s="447" t="s">
        <v>561</v>
      </c>
      <c r="J262" s="447" t="s">
        <v>240</v>
      </c>
      <c r="K262" s="450">
        <v>476.02</v>
      </c>
      <c r="L262" s="447" t="s">
        <v>241</v>
      </c>
    </row>
    <row r="263" spans="1:12">
      <c r="A263" s="447" t="s">
        <v>20829</v>
      </c>
      <c r="B263" s="447" t="s">
        <v>20830</v>
      </c>
      <c r="C263" s="447" t="s">
        <v>20831</v>
      </c>
      <c r="D263" s="447" t="s">
        <v>20832</v>
      </c>
      <c r="E263" s="448" t="s">
        <v>20755</v>
      </c>
      <c r="F263" s="447" t="s">
        <v>20755</v>
      </c>
      <c r="G263" s="449">
        <v>5863</v>
      </c>
      <c r="H263" s="447" t="s">
        <v>579</v>
      </c>
      <c r="I263" s="447" t="s">
        <v>561</v>
      </c>
      <c r="J263" s="447" t="s">
        <v>240</v>
      </c>
      <c r="K263" s="450">
        <v>13.88</v>
      </c>
      <c r="L263" s="447" t="s">
        <v>241</v>
      </c>
    </row>
    <row r="264" spans="1:12">
      <c r="A264" s="447" t="s">
        <v>20829</v>
      </c>
      <c r="B264" s="447" t="s">
        <v>20830</v>
      </c>
      <c r="C264" s="447" t="s">
        <v>20831</v>
      </c>
      <c r="D264" s="447" t="s">
        <v>20832</v>
      </c>
      <c r="E264" s="448" t="s">
        <v>20755</v>
      </c>
      <c r="F264" s="447" t="s">
        <v>20755</v>
      </c>
      <c r="G264" s="449">
        <v>5867</v>
      </c>
      <c r="H264" s="447" t="s">
        <v>581</v>
      </c>
      <c r="I264" s="447" t="s">
        <v>561</v>
      </c>
      <c r="J264" s="447" t="s">
        <v>240</v>
      </c>
      <c r="K264" s="450">
        <v>102.81</v>
      </c>
      <c r="L264" s="447" t="s">
        <v>241</v>
      </c>
    </row>
    <row r="265" spans="1:12">
      <c r="A265" s="447" t="s">
        <v>20829</v>
      </c>
      <c r="B265" s="447" t="s">
        <v>20830</v>
      </c>
      <c r="C265" s="447" t="s">
        <v>20831</v>
      </c>
      <c r="D265" s="447" t="s">
        <v>20832</v>
      </c>
      <c r="E265" s="448" t="s">
        <v>20755</v>
      </c>
      <c r="F265" s="447" t="s">
        <v>20755</v>
      </c>
      <c r="G265" s="449">
        <v>5875</v>
      </c>
      <c r="H265" s="447" t="s">
        <v>582</v>
      </c>
      <c r="I265" s="447" t="s">
        <v>561</v>
      </c>
      <c r="J265" s="447" t="s">
        <v>240</v>
      </c>
      <c r="K265" s="450">
        <v>91.51</v>
      </c>
      <c r="L265" s="447" t="s">
        <v>241</v>
      </c>
    </row>
    <row r="266" spans="1:12">
      <c r="A266" s="447" t="s">
        <v>20829</v>
      </c>
      <c r="B266" s="447" t="s">
        <v>20830</v>
      </c>
      <c r="C266" s="447" t="s">
        <v>20831</v>
      </c>
      <c r="D266" s="447" t="s">
        <v>20832</v>
      </c>
      <c r="E266" s="448" t="s">
        <v>20755</v>
      </c>
      <c r="F266" s="447" t="s">
        <v>20755</v>
      </c>
      <c r="G266" s="449">
        <v>5879</v>
      </c>
      <c r="H266" s="447" t="s">
        <v>583</v>
      </c>
      <c r="I266" s="447" t="s">
        <v>561</v>
      </c>
      <c r="J266" s="447" t="s">
        <v>240</v>
      </c>
      <c r="K266" s="450">
        <v>85.78</v>
      </c>
      <c r="L266" s="447" t="s">
        <v>241</v>
      </c>
    </row>
    <row r="267" spans="1:12">
      <c r="A267" s="447" t="s">
        <v>20829</v>
      </c>
      <c r="B267" s="447" t="s">
        <v>20830</v>
      </c>
      <c r="C267" s="447" t="s">
        <v>20831</v>
      </c>
      <c r="D267" s="447" t="s">
        <v>20832</v>
      </c>
      <c r="E267" s="448" t="s">
        <v>20755</v>
      </c>
      <c r="F267" s="447" t="s">
        <v>20755</v>
      </c>
      <c r="G267" s="449">
        <v>5882</v>
      </c>
      <c r="H267" s="447" t="s">
        <v>584</v>
      </c>
      <c r="I267" s="447" t="s">
        <v>561</v>
      </c>
      <c r="J267" s="447" t="s">
        <v>240</v>
      </c>
      <c r="K267" s="450">
        <v>87.16</v>
      </c>
      <c r="L267" s="447" t="s">
        <v>241</v>
      </c>
    </row>
    <row r="268" spans="1:12">
      <c r="A268" s="447" t="s">
        <v>20829</v>
      </c>
      <c r="B268" s="447" t="s">
        <v>20830</v>
      </c>
      <c r="C268" s="447" t="s">
        <v>20831</v>
      </c>
      <c r="D268" s="447" t="s">
        <v>20832</v>
      </c>
      <c r="E268" s="448" t="s">
        <v>20755</v>
      </c>
      <c r="F268" s="447" t="s">
        <v>20755</v>
      </c>
      <c r="G268" s="449">
        <v>5890</v>
      </c>
      <c r="H268" s="447" t="s">
        <v>586</v>
      </c>
      <c r="I268" s="447" t="s">
        <v>561</v>
      </c>
      <c r="J268" s="447" t="s">
        <v>240</v>
      </c>
      <c r="K268" s="450">
        <v>139.31</v>
      </c>
      <c r="L268" s="447" t="s">
        <v>241</v>
      </c>
    </row>
    <row r="269" spans="1:12">
      <c r="A269" s="447" t="s">
        <v>20829</v>
      </c>
      <c r="B269" s="447" t="s">
        <v>20830</v>
      </c>
      <c r="C269" s="447" t="s">
        <v>20831</v>
      </c>
      <c r="D269" s="447" t="s">
        <v>20832</v>
      </c>
      <c r="E269" s="448" t="s">
        <v>20755</v>
      </c>
      <c r="F269" s="447" t="s">
        <v>20755</v>
      </c>
      <c r="G269" s="449">
        <v>5894</v>
      </c>
      <c r="H269" s="447" t="s">
        <v>587</v>
      </c>
      <c r="I269" s="447" t="s">
        <v>561</v>
      </c>
      <c r="J269" s="447" t="s">
        <v>240</v>
      </c>
      <c r="K269" s="450">
        <v>135.83000000000001</v>
      </c>
      <c r="L269" s="447" t="s">
        <v>241</v>
      </c>
    </row>
    <row r="270" spans="1:12">
      <c r="A270" s="447" t="s">
        <v>20829</v>
      </c>
      <c r="B270" s="447" t="s">
        <v>20830</v>
      </c>
      <c r="C270" s="447" t="s">
        <v>20831</v>
      </c>
      <c r="D270" s="447" t="s">
        <v>20832</v>
      </c>
      <c r="E270" s="448" t="s">
        <v>20755</v>
      </c>
      <c r="F270" s="447" t="s">
        <v>20755</v>
      </c>
      <c r="G270" s="449">
        <v>5901</v>
      </c>
      <c r="H270" s="447" t="s">
        <v>588</v>
      </c>
      <c r="I270" s="447" t="s">
        <v>561</v>
      </c>
      <c r="J270" s="447" t="s">
        <v>240</v>
      </c>
      <c r="K270" s="450">
        <v>217.93</v>
      </c>
      <c r="L270" s="447" t="s">
        <v>241</v>
      </c>
    </row>
    <row r="271" spans="1:12">
      <c r="A271" s="447" t="s">
        <v>20829</v>
      </c>
      <c r="B271" s="447" t="s">
        <v>20830</v>
      </c>
      <c r="C271" s="447" t="s">
        <v>20831</v>
      </c>
      <c r="D271" s="447" t="s">
        <v>20832</v>
      </c>
      <c r="E271" s="448" t="s">
        <v>20755</v>
      </c>
      <c r="F271" s="447" t="s">
        <v>20755</v>
      </c>
      <c r="G271" s="449">
        <v>5909</v>
      </c>
      <c r="H271" s="447" t="s">
        <v>589</v>
      </c>
      <c r="I271" s="447" t="s">
        <v>561</v>
      </c>
      <c r="J271" s="447" t="s">
        <v>240</v>
      </c>
      <c r="K271" s="450">
        <v>23.59</v>
      </c>
      <c r="L271" s="447" t="s">
        <v>241</v>
      </c>
    </row>
    <row r="272" spans="1:12">
      <c r="A272" s="447" t="s">
        <v>20829</v>
      </c>
      <c r="B272" s="447" t="s">
        <v>20830</v>
      </c>
      <c r="C272" s="447" t="s">
        <v>20831</v>
      </c>
      <c r="D272" s="447" t="s">
        <v>20832</v>
      </c>
      <c r="E272" s="448" t="s">
        <v>20755</v>
      </c>
      <c r="F272" s="447" t="s">
        <v>20755</v>
      </c>
      <c r="G272" s="449">
        <v>5921</v>
      </c>
      <c r="H272" s="447" t="s">
        <v>591</v>
      </c>
      <c r="I272" s="447" t="s">
        <v>561</v>
      </c>
      <c r="J272" s="447" t="s">
        <v>240</v>
      </c>
      <c r="K272" s="450">
        <v>4.0999999999999996</v>
      </c>
      <c r="L272" s="447" t="s">
        <v>241</v>
      </c>
    </row>
    <row r="273" spans="1:12">
      <c r="A273" s="447" t="s">
        <v>20829</v>
      </c>
      <c r="B273" s="447" t="s">
        <v>20830</v>
      </c>
      <c r="C273" s="447" t="s">
        <v>20831</v>
      </c>
      <c r="D273" s="447" t="s">
        <v>20832</v>
      </c>
      <c r="E273" s="448" t="s">
        <v>20755</v>
      </c>
      <c r="F273" s="447" t="s">
        <v>20755</v>
      </c>
      <c r="G273" s="449">
        <v>5928</v>
      </c>
      <c r="H273" s="447" t="s">
        <v>593</v>
      </c>
      <c r="I273" s="447" t="s">
        <v>561</v>
      </c>
      <c r="J273" s="447" t="s">
        <v>240</v>
      </c>
      <c r="K273" s="450">
        <v>180.84</v>
      </c>
      <c r="L273" s="447" t="s">
        <v>241</v>
      </c>
    </row>
    <row r="274" spans="1:12">
      <c r="A274" s="447" t="s">
        <v>20829</v>
      </c>
      <c r="B274" s="447" t="s">
        <v>20830</v>
      </c>
      <c r="C274" s="447" t="s">
        <v>20831</v>
      </c>
      <c r="D274" s="447" t="s">
        <v>20832</v>
      </c>
      <c r="E274" s="448" t="s">
        <v>20755</v>
      </c>
      <c r="F274" s="447" t="s">
        <v>20755</v>
      </c>
      <c r="G274" s="449">
        <v>5932</v>
      </c>
      <c r="H274" s="447" t="s">
        <v>594</v>
      </c>
      <c r="I274" s="447" t="s">
        <v>561</v>
      </c>
      <c r="J274" s="447" t="s">
        <v>240</v>
      </c>
      <c r="K274" s="450">
        <v>162.02000000000001</v>
      </c>
      <c r="L274" s="447" t="s">
        <v>241</v>
      </c>
    </row>
    <row r="275" spans="1:12">
      <c r="A275" s="447" t="s">
        <v>20829</v>
      </c>
      <c r="B275" s="447" t="s">
        <v>20830</v>
      </c>
      <c r="C275" s="447" t="s">
        <v>20831</v>
      </c>
      <c r="D275" s="447" t="s">
        <v>20832</v>
      </c>
      <c r="E275" s="448" t="s">
        <v>20755</v>
      </c>
      <c r="F275" s="447" t="s">
        <v>20755</v>
      </c>
      <c r="G275" s="449">
        <v>5940</v>
      </c>
      <c r="H275" s="447" t="s">
        <v>595</v>
      </c>
      <c r="I275" s="447" t="s">
        <v>561</v>
      </c>
      <c r="J275" s="447" t="s">
        <v>240</v>
      </c>
      <c r="K275" s="450">
        <v>133.81</v>
      </c>
      <c r="L275" s="447" t="s">
        <v>241</v>
      </c>
    </row>
    <row r="276" spans="1:12">
      <c r="A276" s="447" t="s">
        <v>20829</v>
      </c>
      <c r="B276" s="447" t="s">
        <v>20830</v>
      </c>
      <c r="C276" s="447" t="s">
        <v>20831</v>
      </c>
      <c r="D276" s="447" t="s">
        <v>20832</v>
      </c>
      <c r="E276" s="448" t="s">
        <v>20755</v>
      </c>
      <c r="F276" s="447" t="s">
        <v>20755</v>
      </c>
      <c r="G276" s="449">
        <v>5944</v>
      </c>
      <c r="H276" s="447" t="s">
        <v>596</v>
      </c>
      <c r="I276" s="447" t="s">
        <v>561</v>
      </c>
      <c r="J276" s="447" t="s">
        <v>240</v>
      </c>
      <c r="K276" s="450">
        <v>147.72999999999999</v>
      </c>
      <c r="L276" s="447" t="s">
        <v>241</v>
      </c>
    </row>
    <row r="277" spans="1:12">
      <c r="A277" s="447" t="s">
        <v>20829</v>
      </c>
      <c r="B277" s="447" t="s">
        <v>20830</v>
      </c>
      <c r="C277" s="447" t="s">
        <v>20831</v>
      </c>
      <c r="D277" s="447" t="s">
        <v>20832</v>
      </c>
      <c r="E277" s="448" t="s">
        <v>20755</v>
      </c>
      <c r="F277" s="447" t="s">
        <v>20755</v>
      </c>
      <c r="G277" s="449">
        <v>5953</v>
      </c>
      <c r="H277" s="447" t="s">
        <v>597</v>
      </c>
      <c r="I277" s="447" t="s">
        <v>561</v>
      </c>
      <c r="J277" s="447" t="s">
        <v>240</v>
      </c>
      <c r="K277" s="450">
        <v>45.14</v>
      </c>
      <c r="L277" s="447" t="s">
        <v>241</v>
      </c>
    </row>
    <row r="278" spans="1:12">
      <c r="A278" s="447" t="s">
        <v>20829</v>
      </c>
      <c r="B278" s="447" t="s">
        <v>20830</v>
      </c>
      <c r="C278" s="447" t="s">
        <v>20831</v>
      </c>
      <c r="D278" s="447" t="s">
        <v>20832</v>
      </c>
      <c r="E278" s="448" t="s">
        <v>20755</v>
      </c>
      <c r="F278" s="447" t="s">
        <v>20755</v>
      </c>
      <c r="G278" s="449">
        <v>6259</v>
      </c>
      <c r="H278" s="447" t="s">
        <v>598</v>
      </c>
      <c r="I278" s="447" t="s">
        <v>561</v>
      </c>
      <c r="J278" s="447" t="s">
        <v>240</v>
      </c>
      <c r="K278" s="450">
        <v>179.51</v>
      </c>
      <c r="L278" s="447" t="s">
        <v>241</v>
      </c>
    </row>
    <row r="279" spans="1:12">
      <c r="A279" s="447" t="s">
        <v>20829</v>
      </c>
      <c r="B279" s="447" t="s">
        <v>20830</v>
      </c>
      <c r="C279" s="447" t="s">
        <v>20831</v>
      </c>
      <c r="D279" s="447" t="s">
        <v>20832</v>
      </c>
      <c r="E279" s="448" t="s">
        <v>20755</v>
      </c>
      <c r="F279" s="447" t="s">
        <v>20755</v>
      </c>
      <c r="G279" s="449">
        <v>6879</v>
      </c>
      <c r="H279" s="447" t="s">
        <v>599</v>
      </c>
      <c r="I279" s="447" t="s">
        <v>561</v>
      </c>
      <c r="J279" s="447" t="s">
        <v>240</v>
      </c>
      <c r="K279" s="450">
        <v>136.55000000000001</v>
      </c>
      <c r="L279" s="447" t="s">
        <v>241</v>
      </c>
    </row>
    <row r="280" spans="1:12">
      <c r="A280" s="447" t="s">
        <v>20829</v>
      </c>
      <c r="B280" s="447" t="s">
        <v>20830</v>
      </c>
      <c r="C280" s="447" t="s">
        <v>20831</v>
      </c>
      <c r="D280" s="447" t="s">
        <v>20832</v>
      </c>
      <c r="E280" s="448" t="s">
        <v>20755</v>
      </c>
      <c r="F280" s="447" t="s">
        <v>20755</v>
      </c>
      <c r="G280" s="449">
        <v>7030</v>
      </c>
      <c r="H280" s="447" t="s">
        <v>600</v>
      </c>
      <c r="I280" s="447" t="s">
        <v>561</v>
      </c>
      <c r="J280" s="447" t="s">
        <v>240</v>
      </c>
      <c r="K280" s="450">
        <v>183</v>
      </c>
      <c r="L280" s="447" t="s">
        <v>241</v>
      </c>
    </row>
    <row r="281" spans="1:12">
      <c r="A281" s="447" t="s">
        <v>20829</v>
      </c>
      <c r="B281" s="447" t="s">
        <v>20830</v>
      </c>
      <c r="C281" s="447" t="s">
        <v>20831</v>
      </c>
      <c r="D281" s="447" t="s">
        <v>20832</v>
      </c>
      <c r="E281" s="448" t="s">
        <v>20755</v>
      </c>
      <c r="F281" s="447" t="s">
        <v>20755</v>
      </c>
      <c r="G281" s="449">
        <v>7042</v>
      </c>
      <c r="H281" s="447" t="s">
        <v>601</v>
      </c>
      <c r="I281" s="447" t="s">
        <v>561</v>
      </c>
      <c r="J281" s="447" t="s">
        <v>334</v>
      </c>
      <c r="K281" s="450">
        <v>9.89</v>
      </c>
      <c r="L281" s="447" t="s">
        <v>241</v>
      </c>
    </row>
    <row r="282" spans="1:12">
      <c r="A282" s="447" t="s">
        <v>20829</v>
      </c>
      <c r="B282" s="447" t="s">
        <v>20830</v>
      </c>
      <c r="C282" s="447" t="s">
        <v>20831</v>
      </c>
      <c r="D282" s="447" t="s">
        <v>20832</v>
      </c>
      <c r="E282" s="448" t="s">
        <v>20755</v>
      </c>
      <c r="F282" s="447" t="s">
        <v>20755</v>
      </c>
      <c r="G282" s="449">
        <v>7049</v>
      </c>
      <c r="H282" s="447" t="s">
        <v>602</v>
      </c>
      <c r="I282" s="447" t="s">
        <v>561</v>
      </c>
      <c r="J282" s="447" t="s">
        <v>240</v>
      </c>
      <c r="K282" s="450">
        <v>148.18</v>
      </c>
      <c r="L282" s="447" t="s">
        <v>241</v>
      </c>
    </row>
    <row r="283" spans="1:12">
      <c r="A283" s="447" t="s">
        <v>20829</v>
      </c>
      <c r="B283" s="447" t="s">
        <v>20830</v>
      </c>
      <c r="C283" s="447" t="s">
        <v>20831</v>
      </c>
      <c r="D283" s="447" t="s">
        <v>20832</v>
      </c>
      <c r="E283" s="448" t="s">
        <v>20755</v>
      </c>
      <c r="F283" s="447" t="s">
        <v>20755</v>
      </c>
      <c r="G283" s="449">
        <v>67826</v>
      </c>
      <c r="H283" s="447" t="s">
        <v>603</v>
      </c>
      <c r="I283" s="447" t="s">
        <v>561</v>
      </c>
      <c r="J283" s="447" t="s">
        <v>240</v>
      </c>
      <c r="K283" s="450">
        <v>127.04</v>
      </c>
      <c r="L283" s="447" t="s">
        <v>241</v>
      </c>
    </row>
    <row r="284" spans="1:12">
      <c r="A284" s="447" t="s">
        <v>20829</v>
      </c>
      <c r="B284" s="447" t="s">
        <v>20830</v>
      </c>
      <c r="C284" s="447" t="s">
        <v>20831</v>
      </c>
      <c r="D284" s="447" t="s">
        <v>20832</v>
      </c>
      <c r="E284" s="448" t="s">
        <v>20755</v>
      </c>
      <c r="F284" s="447" t="s">
        <v>20755</v>
      </c>
      <c r="G284" s="449">
        <v>73417</v>
      </c>
      <c r="H284" s="447" t="s">
        <v>604</v>
      </c>
      <c r="I284" s="447" t="s">
        <v>561</v>
      </c>
      <c r="J284" s="447" t="s">
        <v>240</v>
      </c>
      <c r="K284" s="450">
        <v>149.44</v>
      </c>
      <c r="L284" s="447" t="s">
        <v>241</v>
      </c>
    </row>
    <row r="285" spans="1:12">
      <c r="A285" s="447" t="s">
        <v>20829</v>
      </c>
      <c r="B285" s="447" t="s">
        <v>20830</v>
      </c>
      <c r="C285" s="447" t="s">
        <v>20831</v>
      </c>
      <c r="D285" s="447" t="s">
        <v>20832</v>
      </c>
      <c r="E285" s="448" t="s">
        <v>20755</v>
      </c>
      <c r="F285" s="447" t="s">
        <v>20755</v>
      </c>
      <c r="G285" s="449">
        <v>73436</v>
      </c>
      <c r="H285" s="447" t="s">
        <v>605</v>
      </c>
      <c r="I285" s="447" t="s">
        <v>561</v>
      </c>
      <c r="J285" s="447" t="s">
        <v>240</v>
      </c>
      <c r="K285" s="450">
        <v>133.41999999999999</v>
      </c>
      <c r="L285" s="447" t="s">
        <v>241</v>
      </c>
    </row>
    <row r="286" spans="1:12">
      <c r="A286" s="447" t="s">
        <v>20829</v>
      </c>
      <c r="B286" s="447" t="s">
        <v>20830</v>
      </c>
      <c r="C286" s="447" t="s">
        <v>20831</v>
      </c>
      <c r="D286" s="447" t="s">
        <v>20832</v>
      </c>
      <c r="E286" s="448" t="s">
        <v>20755</v>
      </c>
      <c r="F286" s="447" t="s">
        <v>20755</v>
      </c>
      <c r="G286" s="449">
        <v>73467</v>
      </c>
      <c r="H286" s="447" t="s">
        <v>606</v>
      </c>
      <c r="I286" s="447" t="s">
        <v>561</v>
      </c>
      <c r="J286" s="447" t="s">
        <v>240</v>
      </c>
      <c r="K286" s="450">
        <v>116.7</v>
      </c>
      <c r="L286" s="447" t="s">
        <v>241</v>
      </c>
    </row>
    <row r="287" spans="1:12">
      <c r="A287" s="447" t="s">
        <v>20829</v>
      </c>
      <c r="B287" s="447" t="s">
        <v>20830</v>
      </c>
      <c r="C287" s="447" t="s">
        <v>20831</v>
      </c>
      <c r="D287" s="447" t="s">
        <v>20832</v>
      </c>
      <c r="E287" s="448" t="s">
        <v>20755</v>
      </c>
      <c r="F287" s="447" t="s">
        <v>20755</v>
      </c>
      <c r="G287" s="449">
        <v>73536</v>
      </c>
      <c r="H287" s="447" t="s">
        <v>607</v>
      </c>
      <c r="I287" s="447" t="s">
        <v>561</v>
      </c>
      <c r="J287" s="447" t="s">
        <v>334</v>
      </c>
      <c r="K287" s="450">
        <v>8.39</v>
      </c>
      <c r="L287" s="447" t="s">
        <v>241</v>
      </c>
    </row>
    <row r="288" spans="1:12">
      <c r="A288" s="447" t="s">
        <v>20829</v>
      </c>
      <c r="B288" s="447" t="s">
        <v>20830</v>
      </c>
      <c r="C288" s="447" t="s">
        <v>20831</v>
      </c>
      <c r="D288" s="447" t="s">
        <v>20832</v>
      </c>
      <c r="E288" s="448" t="s">
        <v>20755</v>
      </c>
      <c r="F288" s="447" t="s">
        <v>20755</v>
      </c>
      <c r="G288" s="449">
        <v>83362</v>
      </c>
      <c r="H288" s="447" t="s">
        <v>608</v>
      </c>
      <c r="I288" s="447" t="s">
        <v>561</v>
      </c>
      <c r="J288" s="447" t="s">
        <v>240</v>
      </c>
      <c r="K288" s="450">
        <v>219.02</v>
      </c>
      <c r="L288" s="447" t="s">
        <v>241</v>
      </c>
    </row>
    <row r="289" spans="1:12">
      <c r="A289" s="447" t="s">
        <v>20829</v>
      </c>
      <c r="B289" s="447" t="s">
        <v>20830</v>
      </c>
      <c r="C289" s="447" t="s">
        <v>20831</v>
      </c>
      <c r="D289" s="447" t="s">
        <v>20832</v>
      </c>
      <c r="E289" s="448" t="s">
        <v>20755</v>
      </c>
      <c r="F289" s="447" t="s">
        <v>20755</v>
      </c>
      <c r="G289" s="449">
        <v>83765</v>
      </c>
      <c r="H289" s="447" t="s">
        <v>609</v>
      </c>
      <c r="I289" s="447" t="s">
        <v>561</v>
      </c>
      <c r="J289" s="447" t="s">
        <v>240</v>
      </c>
      <c r="K289" s="450">
        <v>78.8</v>
      </c>
      <c r="L289" s="447" t="s">
        <v>241</v>
      </c>
    </row>
    <row r="290" spans="1:12">
      <c r="A290" s="447" t="s">
        <v>20829</v>
      </c>
      <c r="B290" s="447" t="s">
        <v>20830</v>
      </c>
      <c r="C290" s="447" t="s">
        <v>20831</v>
      </c>
      <c r="D290" s="447" t="s">
        <v>20832</v>
      </c>
      <c r="E290" s="448" t="s">
        <v>20755</v>
      </c>
      <c r="F290" s="447" t="s">
        <v>20755</v>
      </c>
      <c r="G290" s="449">
        <v>87445</v>
      </c>
      <c r="H290" s="447" t="s">
        <v>610</v>
      </c>
      <c r="I290" s="447" t="s">
        <v>561</v>
      </c>
      <c r="J290" s="447" t="s">
        <v>334</v>
      </c>
      <c r="K290" s="450">
        <v>4.1100000000000003</v>
      </c>
      <c r="L290" s="447" t="s">
        <v>241</v>
      </c>
    </row>
    <row r="291" spans="1:12">
      <c r="A291" s="447" t="s">
        <v>20829</v>
      </c>
      <c r="B291" s="447" t="s">
        <v>20830</v>
      </c>
      <c r="C291" s="447" t="s">
        <v>20831</v>
      </c>
      <c r="D291" s="447" t="s">
        <v>20832</v>
      </c>
      <c r="E291" s="448" t="s">
        <v>20755</v>
      </c>
      <c r="F291" s="447" t="s">
        <v>20755</v>
      </c>
      <c r="G291" s="449">
        <v>88386</v>
      </c>
      <c r="H291" s="447" t="s">
        <v>612</v>
      </c>
      <c r="I291" s="447" t="s">
        <v>561</v>
      </c>
      <c r="J291" s="447" t="s">
        <v>334</v>
      </c>
      <c r="K291" s="450">
        <v>4.22</v>
      </c>
      <c r="L291" s="447" t="s">
        <v>241</v>
      </c>
    </row>
    <row r="292" spans="1:12">
      <c r="A292" s="447" t="s">
        <v>20829</v>
      </c>
      <c r="B292" s="447" t="s">
        <v>20830</v>
      </c>
      <c r="C292" s="447" t="s">
        <v>20831</v>
      </c>
      <c r="D292" s="447" t="s">
        <v>20832</v>
      </c>
      <c r="E292" s="448" t="s">
        <v>20755</v>
      </c>
      <c r="F292" s="447" t="s">
        <v>20755</v>
      </c>
      <c r="G292" s="449">
        <v>88393</v>
      </c>
      <c r="H292" s="447" t="s">
        <v>613</v>
      </c>
      <c r="I292" s="447" t="s">
        <v>561</v>
      </c>
      <c r="J292" s="447" t="s">
        <v>334</v>
      </c>
      <c r="K292" s="450">
        <v>5.82</v>
      </c>
      <c r="L292" s="447" t="s">
        <v>241</v>
      </c>
    </row>
    <row r="293" spans="1:12">
      <c r="A293" s="447" t="s">
        <v>20829</v>
      </c>
      <c r="B293" s="447" t="s">
        <v>20830</v>
      </c>
      <c r="C293" s="447" t="s">
        <v>20831</v>
      </c>
      <c r="D293" s="447" t="s">
        <v>20832</v>
      </c>
      <c r="E293" s="448" t="s">
        <v>20755</v>
      </c>
      <c r="F293" s="447" t="s">
        <v>20755</v>
      </c>
      <c r="G293" s="449">
        <v>88399</v>
      </c>
      <c r="H293" s="447" t="s">
        <v>615</v>
      </c>
      <c r="I293" s="447" t="s">
        <v>561</v>
      </c>
      <c r="J293" s="447" t="s">
        <v>334</v>
      </c>
      <c r="K293" s="450">
        <v>3.1</v>
      </c>
      <c r="L293" s="447" t="s">
        <v>241</v>
      </c>
    </row>
    <row r="294" spans="1:12">
      <c r="A294" s="447" t="s">
        <v>20829</v>
      </c>
      <c r="B294" s="447" t="s">
        <v>20830</v>
      </c>
      <c r="C294" s="447" t="s">
        <v>20831</v>
      </c>
      <c r="D294" s="447" t="s">
        <v>20832</v>
      </c>
      <c r="E294" s="448" t="s">
        <v>20755</v>
      </c>
      <c r="F294" s="447" t="s">
        <v>20755</v>
      </c>
      <c r="G294" s="449">
        <v>88418</v>
      </c>
      <c r="H294" s="447" t="s">
        <v>617</v>
      </c>
      <c r="I294" s="447" t="s">
        <v>561</v>
      </c>
      <c r="J294" s="447" t="s">
        <v>334</v>
      </c>
      <c r="K294" s="450">
        <v>13.5</v>
      </c>
      <c r="L294" s="447" t="s">
        <v>241</v>
      </c>
    </row>
    <row r="295" spans="1:12">
      <c r="A295" s="447" t="s">
        <v>20829</v>
      </c>
      <c r="B295" s="447" t="s">
        <v>20830</v>
      </c>
      <c r="C295" s="447" t="s">
        <v>20831</v>
      </c>
      <c r="D295" s="447" t="s">
        <v>20832</v>
      </c>
      <c r="E295" s="448" t="s">
        <v>20755</v>
      </c>
      <c r="F295" s="447" t="s">
        <v>20755</v>
      </c>
      <c r="G295" s="449">
        <v>88433</v>
      </c>
      <c r="H295" s="447" t="s">
        <v>619</v>
      </c>
      <c r="I295" s="447" t="s">
        <v>561</v>
      </c>
      <c r="J295" s="447" t="s">
        <v>334</v>
      </c>
      <c r="K295" s="450">
        <v>16.64</v>
      </c>
      <c r="L295" s="447" t="s">
        <v>241</v>
      </c>
    </row>
    <row r="296" spans="1:12">
      <c r="A296" s="447" t="s">
        <v>20829</v>
      </c>
      <c r="B296" s="447" t="s">
        <v>20830</v>
      </c>
      <c r="C296" s="447" t="s">
        <v>20831</v>
      </c>
      <c r="D296" s="447" t="s">
        <v>20832</v>
      </c>
      <c r="E296" s="448" t="s">
        <v>20755</v>
      </c>
      <c r="F296" s="447" t="s">
        <v>20755</v>
      </c>
      <c r="G296" s="449">
        <v>88830</v>
      </c>
      <c r="H296" s="447" t="s">
        <v>620</v>
      </c>
      <c r="I296" s="447" t="s">
        <v>561</v>
      </c>
      <c r="J296" s="447" t="s">
        <v>334</v>
      </c>
      <c r="K296" s="450">
        <v>1.56</v>
      </c>
      <c r="L296" s="447" t="s">
        <v>241</v>
      </c>
    </row>
    <row r="297" spans="1:12">
      <c r="A297" s="447" t="s">
        <v>20829</v>
      </c>
      <c r="B297" s="447" t="s">
        <v>20830</v>
      </c>
      <c r="C297" s="447" t="s">
        <v>20831</v>
      </c>
      <c r="D297" s="447" t="s">
        <v>20832</v>
      </c>
      <c r="E297" s="448" t="s">
        <v>20755</v>
      </c>
      <c r="F297" s="447" t="s">
        <v>20755</v>
      </c>
      <c r="G297" s="449">
        <v>88843</v>
      </c>
      <c r="H297" s="447" t="s">
        <v>622</v>
      </c>
      <c r="I297" s="447" t="s">
        <v>561</v>
      </c>
      <c r="J297" s="447" t="s">
        <v>240</v>
      </c>
      <c r="K297" s="450">
        <v>147.12</v>
      </c>
      <c r="L297" s="447" t="s">
        <v>241</v>
      </c>
    </row>
    <row r="298" spans="1:12">
      <c r="A298" s="447" t="s">
        <v>20829</v>
      </c>
      <c r="B298" s="447" t="s">
        <v>20830</v>
      </c>
      <c r="C298" s="447" t="s">
        <v>20831</v>
      </c>
      <c r="D298" s="447" t="s">
        <v>20832</v>
      </c>
      <c r="E298" s="448" t="s">
        <v>20755</v>
      </c>
      <c r="F298" s="447" t="s">
        <v>20755</v>
      </c>
      <c r="G298" s="449">
        <v>88907</v>
      </c>
      <c r="H298" s="447" t="s">
        <v>623</v>
      </c>
      <c r="I298" s="447" t="s">
        <v>561</v>
      </c>
      <c r="J298" s="447" t="s">
        <v>240</v>
      </c>
      <c r="K298" s="450">
        <v>170.01</v>
      </c>
      <c r="L298" s="447" t="s">
        <v>241</v>
      </c>
    </row>
    <row r="299" spans="1:12">
      <c r="A299" s="447" t="s">
        <v>20829</v>
      </c>
      <c r="B299" s="447" t="s">
        <v>20830</v>
      </c>
      <c r="C299" s="447" t="s">
        <v>20831</v>
      </c>
      <c r="D299" s="447" t="s">
        <v>20832</v>
      </c>
      <c r="E299" s="448" t="s">
        <v>20755</v>
      </c>
      <c r="F299" s="447" t="s">
        <v>20755</v>
      </c>
      <c r="G299" s="449">
        <v>89021</v>
      </c>
      <c r="H299" s="447" t="s">
        <v>624</v>
      </c>
      <c r="I299" s="447" t="s">
        <v>561</v>
      </c>
      <c r="J299" s="447" t="s">
        <v>240</v>
      </c>
      <c r="K299" s="450">
        <v>2.1800000000000002</v>
      </c>
      <c r="L299" s="447" t="s">
        <v>241</v>
      </c>
    </row>
    <row r="300" spans="1:12">
      <c r="A300" s="447" t="s">
        <v>20829</v>
      </c>
      <c r="B300" s="447" t="s">
        <v>20830</v>
      </c>
      <c r="C300" s="447" t="s">
        <v>20831</v>
      </c>
      <c r="D300" s="447" t="s">
        <v>20832</v>
      </c>
      <c r="E300" s="448" t="s">
        <v>20755</v>
      </c>
      <c r="F300" s="447" t="s">
        <v>20755</v>
      </c>
      <c r="G300" s="449">
        <v>89028</v>
      </c>
      <c r="H300" s="447" t="s">
        <v>626</v>
      </c>
      <c r="I300" s="447" t="s">
        <v>561</v>
      </c>
      <c r="J300" s="447" t="s">
        <v>240</v>
      </c>
      <c r="K300" s="450">
        <v>168.96</v>
      </c>
      <c r="L300" s="447" t="s">
        <v>241</v>
      </c>
    </row>
    <row r="301" spans="1:12">
      <c r="A301" s="447" t="s">
        <v>20829</v>
      </c>
      <c r="B301" s="447" t="s">
        <v>20830</v>
      </c>
      <c r="C301" s="447" t="s">
        <v>20831</v>
      </c>
      <c r="D301" s="447" t="s">
        <v>20832</v>
      </c>
      <c r="E301" s="448" t="s">
        <v>20755</v>
      </c>
      <c r="F301" s="447" t="s">
        <v>20755</v>
      </c>
      <c r="G301" s="449">
        <v>89032</v>
      </c>
      <c r="H301" s="447" t="s">
        <v>627</v>
      </c>
      <c r="I301" s="447" t="s">
        <v>561</v>
      </c>
      <c r="J301" s="447" t="s">
        <v>240</v>
      </c>
      <c r="K301" s="450">
        <v>131.47</v>
      </c>
      <c r="L301" s="447" t="s">
        <v>241</v>
      </c>
    </row>
    <row r="302" spans="1:12">
      <c r="A302" s="447" t="s">
        <v>20829</v>
      </c>
      <c r="B302" s="447" t="s">
        <v>20830</v>
      </c>
      <c r="C302" s="447" t="s">
        <v>20831</v>
      </c>
      <c r="D302" s="447" t="s">
        <v>20832</v>
      </c>
      <c r="E302" s="448" t="s">
        <v>20755</v>
      </c>
      <c r="F302" s="447" t="s">
        <v>20755</v>
      </c>
      <c r="G302" s="449">
        <v>89035</v>
      </c>
      <c r="H302" s="447" t="s">
        <v>628</v>
      </c>
      <c r="I302" s="447" t="s">
        <v>561</v>
      </c>
      <c r="J302" s="447" t="s">
        <v>240</v>
      </c>
      <c r="K302" s="450">
        <v>131.13999999999999</v>
      </c>
      <c r="L302" s="447" t="s">
        <v>241</v>
      </c>
    </row>
    <row r="303" spans="1:12">
      <c r="A303" s="447" t="s">
        <v>20829</v>
      </c>
      <c r="B303" s="447" t="s">
        <v>20830</v>
      </c>
      <c r="C303" s="447" t="s">
        <v>20831</v>
      </c>
      <c r="D303" s="447" t="s">
        <v>20832</v>
      </c>
      <c r="E303" s="448" t="s">
        <v>20755</v>
      </c>
      <c r="F303" s="447" t="s">
        <v>20755</v>
      </c>
      <c r="G303" s="449">
        <v>89225</v>
      </c>
      <c r="H303" s="447" t="s">
        <v>629</v>
      </c>
      <c r="I303" s="447" t="s">
        <v>561</v>
      </c>
      <c r="J303" s="447" t="s">
        <v>334</v>
      </c>
      <c r="K303" s="450">
        <v>4.26</v>
      </c>
      <c r="L303" s="447" t="s">
        <v>241</v>
      </c>
    </row>
    <row r="304" spans="1:12">
      <c r="A304" s="447" t="s">
        <v>20829</v>
      </c>
      <c r="B304" s="447" t="s">
        <v>20830</v>
      </c>
      <c r="C304" s="447" t="s">
        <v>20831</v>
      </c>
      <c r="D304" s="447" t="s">
        <v>20832</v>
      </c>
      <c r="E304" s="448" t="s">
        <v>20755</v>
      </c>
      <c r="F304" s="447" t="s">
        <v>20755</v>
      </c>
      <c r="G304" s="449">
        <v>89234</v>
      </c>
      <c r="H304" s="447" t="s">
        <v>631</v>
      </c>
      <c r="I304" s="447" t="s">
        <v>561</v>
      </c>
      <c r="J304" s="447" t="s">
        <v>240</v>
      </c>
      <c r="K304" s="450">
        <v>514.78</v>
      </c>
      <c r="L304" s="447" t="s">
        <v>241</v>
      </c>
    </row>
    <row r="305" spans="1:12">
      <c r="A305" s="447" t="s">
        <v>20829</v>
      </c>
      <c r="B305" s="447" t="s">
        <v>20830</v>
      </c>
      <c r="C305" s="447" t="s">
        <v>20831</v>
      </c>
      <c r="D305" s="447" t="s">
        <v>20832</v>
      </c>
      <c r="E305" s="448" t="s">
        <v>20755</v>
      </c>
      <c r="F305" s="447" t="s">
        <v>20755</v>
      </c>
      <c r="G305" s="449">
        <v>89242</v>
      </c>
      <c r="H305" s="447" t="s">
        <v>632</v>
      </c>
      <c r="I305" s="447" t="s">
        <v>561</v>
      </c>
      <c r="J305" s="447" t="s">
        <v>240</v>
      </c>
      <c r="K305" s="451">
        <v>1222.08</v>
      </c>
      <c r="L305" s="447" t="s">
        <v>241</v>
      </c>
    </row>
    <row r="306" spans="1:12">
      <c r="A306" s="447" t="s">
        <v>20829</v>
      </c>
      <c r="B306" s="447" t="s">
        <v>20830</v>
      </c>
      <c r="C306" s="447" t="s">
        <v>20831</v>
      </c>
      <c r="D306" s="447" t="s">
        <v>20832</v>
      </c>
      <c r="E306" s="448" t="s">
        <v>20755</v>
      </c>
      <c r="F306" s="447" t="s">
        <v>20755</v>
      </c>
      <c r="G306" s="449">
        <v>89250</v>
      </c>
      <c r="H306" s="447" t="s">
        <v>633</v>
      </c>
      <c r="I306" s="447" t="s">
        <v>561</v>
      </c>
      <c r="J306" s="447" t="s">
        <v>240</v>
      </c>
      <c r="K306" s="451">
        <v>1058.21</v>
      </c>
      <c r="L306" s="447" t="s">
        <v>241</v>
      </c>
    </row>
    <row r="307" spans="1:12">
      <c r="A307" s="447" t="s">
        <v>20829</v>
      </c>
      <c r="B307" s="447" t="s">
        <v>20830</v>
      </c>
      <c r="C307" s="447" t="s">
        <v>20831</v>
      </c>
      <c r="D307" s="447" t="s">
        <v>20832</v>
      </c>
      <c r="E307" s="448" t="s">
        <v>20755</v>
      </c>
      <c r="F307" s="447" t="s">
        <v>20755</v>
      </c>
      <c r="G307" s="449">
        <v>89257</v>
      </c>
      <c r="H307" s="447" t="s">
        <v>634</v>
      </c>
      <c r="I307" s="447" t="s">
        <v>561</v>
      </c>
      <c r="J307" s="447" t="s">
        <v>240</v>
      </c>
      <c r="K307" s="450">
        <v>287.08999999999997</v>
      </c>
      <c r="L307" s="447" t="s">
        <v>241</v>
      </c>
    </row>
    <row r="308" spans="1:12">
      <c r="A308" s="447" t="s">
        <v>20829</v>
      </c>
      <c r="B308" s="447" t="s">
        <v>20830</v>
      </c>
      <c r="C308" s="447" t="s">
        <v>20831</v>
      </c>
      <c r="D308" s="447" t="s">
        <v>20832</v>
      </c>
      <c r="E308" s="448" t="s">
        <v>20755</v>
      </c>
      <c r="F308" s="447" t="s">
        <v>20755</v>
      </c>
      <c r="G308" s="449">
        <v>89272</v>
      </c>
      <c r="H308" s="447" t="s">
        <v>635</v>
      </c>
      <c r="I308" s="447" t="s">
        <v>561</v>
      </c>
      <c r="J308" s="447" t="s">
        <v>240</v>
      </c>
      <c r="K308" s="450">
        <v>129.63999999999999</v>
      </c>
      <c r="L308" s="447" t="s">
        <v>241</v>
      </c>
    </row>
    <row r="309" spans="1:12">
      <c r="A309" s="447" t="s">
        <v>20829</v>
      </c>
      <c r="B309" s="447" t="s">
        <v>20830</v>
      </c>
      <c r="C309" s="447" t="s">
        <v>20831</v>
      </c>
      <c r="D309" s="447" t="s">
        <v>20832</v>
      </c>
      <c r="E309" s="448" t="s">
        <v>20755</v>
      </c>
      <c r="F309" s="447" t="s">
        <v>20755</v>
      </c>
      <c r="G309" s="449">
        <v>89278</v>
      </c>
      <c r="H309" s="447" t="s">
        <v>636</v>
      </c>
      <c r="I309" s="447" t="s">
        <v>561</v>
      </c>
      <c r="J309" s="447" t="s">
        <v>334</v>
      </c>
      <c r="K309" s="450">
        <v>9.44</v>
      </c>
      <c r="L309" s="447" t="s">
        <v>241</v>
      </c>
    </row>
    <row r="310" spans="1:12">
      <c r="A310" s="447" t="s">
        <v>20829</v>
      </c>
      <c r="B310" s="447" t="s">
        <v>20830</v>
      </c>
      <c r="C310" s="447" t="s">
        <v>20831</v>
      </c>
      <c r="D310" s="447" t="s">
        <v>20832</v>
      </c>
      <c r="E310" s="448" t="s">
        <v>20755</v>
      </c>
      <c r="F310" s="447" t="s">
        <v>20755</v>
      </c>
      <c r="G310" s="449">
        <v>89843</v>
      </c>
      <c r="H310" s="447" t="s">
        <v>637</v>
      </c>
      <c r="I310" s="447" t="s">
        <v>561</v>
      </c>
      <c r="J310" s="447" t="s">
        <v>240</v>
      </c>
      <c r="K310" s="450">
        <v>142.88999999999999</v>
      </c>
      <c r="L310" s="447" t="s">
        <v>241</v>
      </c>
    </row>
    <row r="311" spans="1:12">
      <c r="A311" s="447" t="s">
        <v>20829</v>
      </c>
      <c r="B311" s="447" t="s">
        <v>20830</v>
      </c>
      <c r="C311" s="447" t="s">
        <v>20831</v>
      </c>
      <c r="D311" s="447" t="s">
        <v>20832</v>
      </c>
      <c r="E311" s="448" t="s">
        <v>20755</v>
      </c>
      <c r="F311" s="447" t="s">
        <v>20755</v>
      </c>
      <c r="G311" s="449">
        <v>89876</v>
      </c>
      <c r="H311" s="447" t="s">
        <v>638</v>
      </c>
      <c r="I311" s="447" t="s">
        <v>561</v>
      </c>
      <c r="J311" s="447" t="s">
        <v>240</v>
      </c>
      <c r="K311" s="450">
        <v>237.09</v>
      </c>
      <c r="L311" s="447" t="s">
        <v>241</v>
      </c>
    </row>
    <row r="312" spans="1:12">
      <c r="A312" s="447" t="s">
        <v>20829</v>
      </c>
      <c r="B312" s="447" t="s">
        <v>20830</v>
      </c>
      <c r="C312" s="447" t="s">
        <v>20831</v>
      </c>
      <c r="D312" s="447" t="s">
        <v>20832</v>
      </c>
      <c r="E312" s="448" t="s">
        <v>20755</v>
      </c>
      <c r="F312" s="447" t="s">
        <v>20755</v>
      </c>
      <c r="G312" s="449">
        <v>89883</v>
      </c>
      <c r="H312" s="447" t="s">
        <v>639</v>
      </c>
      <c r="I312" s="447" t="s">
        <v>561</v>
      </c>
      <c r="J312" s="447" t="s">
        <v>240</v>
      </c>
      <c r="K312" s="450">
        <v>263.69</v>
      </c>
      <c r="L312" s="447" t="s">
        <v>241</v>
      </c>
    </row>
    <row r="313" spans="1:12">
      <c r="A313" s="447" t="s">
        <v>20829</v>
      </c>
      <c r="B313" s="447" t="s">
        <v>20830</v>
      </c>
      <c r="C313" s="447" t="s">
        <v>20831</v>
      </c>
      <c r="D313" s="447" t="s">
        <v>20832</v>
      </c>
      <c r="E313" s="448" t="s">
        <v>20755</v>
      </c>
      <c r="F313" s="447" t="s">
        <v>20755</v>
      </c>
      <c r="G313" s="449">
        <v>90586</v>
      </c>
      <c r="H313" s="447" t="s">
        <v>640</v>
      </c>
      <c r="I313" s="447" t="s">
        <v>561</v>
      </c>
      <c r="J313" s="447" t="s">
        <v>240</v>
      </c>
      <c r="K313" s="450">
        <v>1.77</v>
      </c>
      <c r="L313" s="447" t="s">
        <v>241</v>
      </c>
    </row>
    <row r="314" spans="1:12">
      <c r="A314" s="447" t="s">
        <v>20829</v>
      </c>
      <c r="B314" s="447" t="s">
        <v>20830</v>
      </c>
      <c r="C314" s="447" t="s">
        <v>20831</v>
      </c>
      <c r="D314" s="447" t="s">
        <v>20832</v>
      </c>
      <c r="E314" s="448" t="s">
        <v>20755</v>
      </c>
      <c r="F314" s="447" t="s">
        <v>20755</v>
      </c>
      <c r="G314" s="449">
        <v>90625</v>
      </c>
      <c r="H314" s="447" t="s">
        <v>642</v>
      </c>
      <c r="I314" s="447" t="s">
        <v>561</v>
      </c>
      <c r="J314" s="447" t="s">
        <v>334</v>
      </c>
      <c r="K314" s="450">
        <v>7.5</v>
      </c>
      <c r="L314" s="447" t="s">
        <v>241</v>
      </c>
    </row>
    <row r="315" spans="1:12">
      <c r="A315" s="447" t="s">
        <v>20829</v>
      </c>
      <c r="B315" s="447" t="s">
        <v>20830</v>
      </c>
      <c r="C315" s="447" t="s">
        <v>20831</v>
      </c>
      <c r="D315" s="447" t="s">
        <v>20832</v>
      </c>
      <c r="E315" s="448" t="s">
        <v>20755</v>
      </c>
      <c r="F315" s="447" t="s">
        <v>20755</v>
      </c>
      <c r="G315" s="449">
        <v>90631</v>
      </c>
      <c r="H315" s="447" t="s">
        <v>644</v>
      </c>
      <c r="I315" s="447" t="s">
        <v>561</v>
      </c>
      <c r="J315" s="447" t="s">
        <v>240</v>
      </c>
      <c r="K315" s="450">
        <v>98.87</v>
      </c>
      <c r="L315" s="447" t="s">
        <v>241</v>
      </c>
    </row>
    <row r="316" spans="1:12">
      <c r="A316" s="447" t="s">
        <v>20829</v>
      </c>
      <c r="B316" s="447" t="s">
        <v>20830</v>
      </c>
      <c r="C316" s="447" t="s">
        <v>20831</v>
      </c>
      <c r="D316" s="447" t="s">
        <v>20832</v>
      </c>
      <c r="E316" s="448" t="s">
        <v>20755</v>
      </c>
      <c r="F316" s="447" t="s">
        <v>20755</v>
      </c>
      <c r="G316" s="449">
        <v>90637</v>
      </c>
      <c r="H316" s="447" t="s">
        <v>645</v>
      </c>
      <c r="I316" s="447" t="s">
        <v>561</v>
      </c>
      <c r="J316" s="447" t="s">
        <v>334</v>
      </c>
      <c r="K316" s="450">
        <v>12.51</v>
      </c>
      <c r="L316" s="447" t="s">
        <v>241</v>
      </c>
    </row>
    <row r="317" spans="1:12">
      <c r="A317" s="447" t="s">
        <v>20829</v>
      </c>
      <c r="B317" s="447" t="s">
        <v>20830</v>
      </c>
      <c r="C317" s="447" t="s">
        <v>20831</v>
      </c>
      <c r="D317" s="447" t="s">
        <v>20832</v>
      </c>
      <c r="E317" s="448" t="s">
        <v>20755</v>
      </c>
      <c r="F317" s="447" t="s">
        <v>20755</v>
      </c>
      <c r="G317" s="449">
        <v>90643</v>
      </c>
      <c r="H317" s="447" t="s">
        <v>646</v>
      </c>
      <c r="I317" s="447" t="s">
        <v>561</v>
      </c>
      <c r="J317" s="447" t="s">
        <v>334</v>
      </c>
      <c r="K317" s="450">
        <v>18.37</v>
      </c>
      <c r="L317" s="447" t="s">
        <v>241</v>
      </c>
    </row>
    <row r="318" spans="1:12">
      <c r="A318" s="447" t="s">
        <v>20829</v>
      </c>
      <c r="B318" s="447" t="s">
        <v>20830</v>
      </c>
      <c r="C318" s="447" t="s">
        <v>20831</v>
      </c>
      <c r="D318" s="447" t="s">
        <v>20832</v>
      </c>
      <c r="E318" s="448" t="s">
        <v>20755</v>
      </c>
      <c r="F318" s="447" t="s">
        <v>20755</v>
      </c>
      <c r="G318" s="449">
        <v>90650</v>
      </c>
      <c r="H318" s="447" t="s">
        <v>648</v>
      </c>
      <c r="I318" s="447" t="s">
        <v>561</v>
      </c>
      <c r="J318" s="447" t="s">
        <v>334</v>
      </c>
      <c r="K318" s="450">
        <v>9.5500000000000007</v>
      </c>
      <c r="L318" s="447" t="s">
        <v>241</v>
      </c>
    </row>
    <row r="319" spans="1:12">
      <c r="A319" s="447" t="s">
        <v>20829</v>
      </c>
      <c r="B319" s="447" t="s">
        <v>20830</v>
      </c>
      <c r="C319" s="447" t="s">
        <v>20831</v>
      </c>
      <c r="D319" s="447" t="s">
        <v>20832</v>
      </c>
      <c r="E319" s="448" t="s">
        <v>20755</v>
      </c>
      <c r="F319" s="447" t="s">
        <v>20755</v>
      </c>
      <c r="G319" s="449">
        <v>90656</v>
      </c>
      <c r="H319" s="447" t="s">
        <v>650</v>
      </c>
      <c r="I319" s="447" t="s">
        <v>561</v>
      </c>
      <c r="J319" s="447" t="s">
        <v>334</v>
      </c>
      <c r="K319" s="450">
        <v>12.43</v>
      </c>
      <c r="L319" s="447" t="s">
        <v>241</v>
      </c>
    </row>
    <row r="320" spans="1:12">
      <c r="A320" s="447" t="s">
        <v>20829</v>
      </c>
      <c r="B320" s="447" t="s">
        <v>20830</v>
      </c>
      <c r="C320" s="447" t="s">
        <v>20831</v>
      </c>
      <c r="D320" s="447" t="s">
        <v>20832</v>
      </c>
      <c r="E320" s="448" t="s">
        <v>20755</v>
      </c>
      <c r="F320" s="447" t="s">
        <v>20755</v>
      </c>
      <c r="G320" s="449">
        <v>90662</v>
      </c>
      <c r="H320" s="447" t="s">
        <v>651</v>
      </c>
      <c r="I320" s="447" t="s">
        <v>561</v>
      </c>
      <c r="J320" s="447" t="s">
        <v>334</v>
      </c>
      <c r="K320" s="450">
        <v>12.95</v>
      </c>
      <c r="L320" s="447" t="s">
        <v>241</v>
      </c>
    </row>
    <row r="321" spans="1:12">
      <c r="A321" s="447" t="s">
        <v>20829</v>
      </c>
      <c r="B321" s="447" t="s">
        <v>20830</v>
      </c>
      <c r="C321" s="447" t="s">
        <v>20831</v>
      </c>
      <c r="D321" s="447" t="s">
        <v>20832</v>
      </c>
      <c r="E321" s="448" t="s">
        <v>20755</v>
      </c>
      <c r="F321" s="447" t="s">
        <v>20755</v>
      </c>
      <c r="G321" s="449">
        <v>90668</v>
      </c>
      <c r="H321" s="447" t="s">
        <v>653</v>
      </c>
      <c r="I321" s="447" t="s">
        <v>561</v>
      </c>
      <c r="J321" s="447" t="s">
        <v>240</v>
      </c>
      <c r="K321" s="450">
        <v>23.29</v>
      </c>
      <c r="L321" s="447" t="s">
        <v>241</v>
      </c>
    </row>
    <row r="322" spans="1:12">
      <c r="A322" s="447" t="s">
        <v>20829</v>
      </c>
      <c r="B322" s="447" t="s">
        <v>20830</v>
      </c>
      <c r="C322" s="447" t="s">
        <v>20831</v>
      </c>
      <c r="D322" s="447" t="s">
        <v>20832</v>
      </c>
      <c r="E322" s="448" t="s">
        <v>20755</v>
      </c>
      <c r="F322" s="447" t="s">
        <v>20755</v>
      </c>
      <c r="G322" s="449">
        <v>90674</v>
      </c>
      <c r="H322" s="447" t="s">
        <v>654</v>
      </c>
      <c r="I322" s="447" t="s">
        <v>561</v>
      </c>
      <c r="J322" s="447" t="s">
        <v>240</v>
      </c>
      <c r="K322" s="450">
        <v>452.67</v>
      </c>
      <c r="L322" s="447" t="s">
        <v>241</v>
      </c>
    </row>
    <row r="323" spans="1:12">
      <c r="A323" s="447" t="s">
        <v>20829</v>
      </c>
      <c r="B323" s="447" t="s">
        <v>20830</v>
      </c>
      <c r="C323" s="447" t="s">
        <v>20831</v>
      </c>
      <c r="D323" s="447" t="s">
        <v>20832</v>
      </c>
      <c r="E323" s="448" t="s">
        <v>20755</v>
      </c>
      <c r="F323" s="447" t="s">
        <v>20755</v>
      </c>
      <c r="G323" s="449">
        <v>90680</v>
      </c>
      <c r="H323" s="447" t="s">
        <v>655</v>
      </c>
      <c r="I323" s="447" t="s">
        <v>561</v>
      </c>
      <c r="J323" s="447" t="s">
        <v>240</v>
      </c>
      <c r="K323" s="450">
        <v>270.87</v>
      </c>
      <c r="L323" s="447" t="s">
        <v>241</v>
      </c>
    </row>
    <row r="324" spans="1:12">
      <c r="A324" s="447" t="s">
        <v>20829</v>
      </c>
      <c r="B324" s="447" t="s">
        <v>20830</v>
      </c>
      <c r="C324" s="447" t="s">
        <v>20831</v>
      </c>
      <c r="D324" s="447" t="s">
        <v>20832</v>
      </c>
      <c r="E324" s="448" t="s">
        <v>20755</v>
      </c>
      <c r="F324" s="447" t="s">
        <v>20755</v>
      </c>
      <c r="G324" s="449">
        <v>90686</v>
      </c>
      <c r="H324" s="447" t="s">
        <v>656</v>
      </c>
      <c r="I324" s="447" t="s">
        <v>561</v>
      </c>
      <c r="J324" s="447" t="s">
        <v>240</v>
      </c>
      <c r="K324" s="450">
        <v>116.41</v>
      </c>
      <c r="L324" s="447" t="s">
        <v>241</v>
      </c>
    </row>
    <row r="325" spans="1:12">
      <c r="A325" s="447" t="s">
        <v>20829</v>
      </c>
      <c r="B325" s="447" t="s">
        <v>20830</v>
      </c>
      <c r="C325" s="447" t="s">
        <v>20831</v>
      </c>
      <c r="D325" s="447" t="s">
        <v>20832</v>
      </c>
      <c r="E325" s="448" t="s">
        <v>20755</v>
      </c>
      <c r="F325" s="447" t="s">
        <v>20755</v>
      </c>
      <c r="G325" s="449">
        <v>90692</v>
      </c>
      <c r="H325" s="447" t="s">
        <v>657</v>
      </c>
      <c r="I325" s="447" t="s">
        <v>561</v>
      </c>
      <c r="J325" s="447" t="s">
        <v>240</v>
      </c>
      <c r="K325" s="450">
        <v>87.06</v>
      </c>
      <c r="L325" s="447" t="s">
        <v>241</v>
      </c>
    </row>
    <row r="326" spans="1:12">
      <c r="A326" s="447" t="s">
        <v>20829</v>
      </c>
      <c r="B326" s="447" t="s">
        <v>20830</v>
      </c>
      <c r="C326" s="447" t="s">
        <v>20831</v>
      </c>
      <c r="D326" s="447" t="s">
        <v>20832</v>
      </c>
      <c r="E326" s="448" t="s">
        <v>20755</v>
      </c>
      <c r="F326" s="447" t="s">
        <v>20755</v>
      </c>
      <c r="G326" s="449">
        <v>90964</v>
      </c>
      <c r="H326" s="447" t="s">
        <v>658</v>
      </c>
      <c r="I326" s="447" t="s">
        <v>561</v>
      </c>
      <c r="J326" s="447" t="s">
        <v>240</v>
      </c>
      <c r="K326" s="450">
        <v>22.11</v>
      </c>
      <c r="L326" s="447" t="s">
        <v>241</v>
      </c>
    </row>
    <row r="327" spans="1:12">
      <c r="A327" s="447" t="s">
        <v>20829</v>
      </c>
      <c r="B327" s="447" t="s">
        <v>20830</v>
      </c>
      <c r="C327" s="447" t="s">
        <v>20831</v>
      </c>
      <c r="D327" s="447" t="s">
        <v>20832</v>
      </c>
      <c r="E327" s="448" t="s">
        <v>20755</v>
      </c>
      <c r="F327" s="447" t="s">
        <v>20755</v>
      </c>
      <c r="G327" s="449">
        <v>90972</v>
      </c>
      <c r="H327" s="447" t="s">
        <v>660</v>
      </c>
      <c r="I327" s="447" t="s">
        <v>561</v>
      </c>
      <c r="J327" s="447" t="s">
        <v>240</v>
      </c>
      <c r="K327" s="450">
        <v>58.46</v>
      </c>
      <c r="L327" s="447" t="s">
        <v>241</v>
      </c>
    </row>
    <row r="328" spans="1:12">
      <c r="A328" s="447" t="s">
        <v>20829</v>
      </c>
      <c r="B328" s="447" t="s">
        <v>20830</v>
      </c>
      <c r="C328" s="447" t="s">
        <v>20831</v>
      </c>
      <c r="D328" s="447" t="s">
        <v>20832</v>
      </c>
      <c r="E328" s="448" t="s">
        <v>20755</v>
      </c>
      <c r="F328" s="447" t="s">
        <v>20755</v>
      </c>
      <c r="G328" s="449">
        <v>90979</v>
      </c>
      <c r="H328" s="447" t="s">
        <v>662</v>
      </c>
      <c r="I328" s="447" t="s">
        <v>561</v>
      </c>
      <c r="J328" s="447" t="s">
        <v>240</v>
      </c>
      <c r="K328" s="450">
        <v>151.12</v>
      </c>
      <c r="L328" s="447" t="s">
        <v>241</v>
      </c>
    </row>
    <row r="329" spans="1:12">
      <c r="A329" s="447" t="s">
        <v>20829</v>
      </c>
      <c r="B329" s="447" t="s">
        <v>20830</v>
      </c>
      <c r="C329" s="447" t="s">
        <v>20831</v>
      </c>
      <c r="D329" s="447" t="s">
        <v>20832</v>
      </c>
      <c r="E329" s="448" t="s">
        <v>20755</v>
      </c>
      <c r="F329" s="447" t="s">
        <v>20755</v>
      </c>
      <c r="G329" s="449">
        <v>90991</v>
      </c>
      <c r="H329" s="447" t="s">
        <v>663</v>
      </c>
      <c r="I329" s="447" t="s">
        <v>561</v>
      </c>
      <c r="J329" s="447" t="s">
        <v>240</v>
      </c>
      <c r="K329" s="450">
        <v>137.61000000000001</v>
      </c>
      <c r="L329" s="447" t="s">
        <v>241</v>
      </c>
    </row>
    <row r="330" spans="1:12">
      <c r="A330" s="447" t="s">
        <v>20829</v>
      </c>
      <c r="B330" s="447" t="s">
        <v>20830</v>
      </c>
      <c r="C330" s="447" t="s">
        <v>20831</v>
      </c>
      <c r="D330" s="447" t="s">
        <v>20832</v>
      </c>
      <c r="E330" s="448" t="s">
        <v>20755</v>
      </c>
      <c r="F330" s="447" t="s">
        <v>20755</v>
      </c>
      <c r="G330" s="449">
        <v>90999</v>
      </c>
      <c r="H330" s="447" t="s">
        <v>664</v>
      </c>
      <c r="I330" s="447" t="s">
        <v>561</v>
      </c>
      <c r="J330" s="447" t="s">
        <v>240</v>
      </c>
      <c r="K330" s="450">
        <v>77.63</v>
      </c>
      <c r="L330" s="447" t="s">
        <v>241</v>
      </c>
    </row>
    <row r="331" spans="1:12">
      <c r="A331" s="447" t="s">
        <v>20829</v>
      </c>
      <c r="B331" s="447" t="s">
        <v>20830</v>
      </c>
      <c r="C331" s="447" t="s">
        <v>20831</v>
      </c>
      <c r="D331" s="447" t="s">
        <v>20832</v>
      </c>
      <c r="E331" s="448" t="s">
        <v>20755</v>
      </c>
      <c r="F331" s="447" t="s">
        <v>20755</v>
      </c>
      <c r="G331" s="449">
        <v>91031</v>
      </c>
      <c r="H331" s="447" t="s">
        <v>665</v>
      </c>
      <c r="I331" s="447" t="s">
        <v>561</v>
      </c>
      <c r="J331" s="447" t="s">
        <v>240</v>
      </c>
      <c r="K331" s="450">
        <v>172.24</v>
      </c>
      <c r="L331" s="447" t="s">
        <v>241</v>
      </c>
    </row>
    <row r="332" spans="1:12">
      <c r="A332" s="447" t="s">
        <v>20829</v>
      </c>
      <c r="B332" s="447" t="s">
        <v>20830</v>
      </c>
      <c r="C332" s="447" t="s">
        <v>20831</v>
      </c>
      <c r="D332" s="447" t="s">
        <v>20832</v>
      </c>
      <c r="E332" s="448" t="s">
        <v>20755</v>
      </c>
      <c r="F332" s="447" t="s">
        <v>20755</v>
      </c>
      <c r="G332" s="449">
        <v>91277</v>
      </c>
      <c r="H332" s="447" t="s">
        <v>666</v>
      </c>
      <c r="I332" s="447" t="s">
        <v>561</v>
      </c>
      <c r="J332" s="447" t="s">
        <v>240</v>
      </c>
      <c r="K332" s="450">
        <v>9.0500000000000007</v>
      </c>
      <c r="L332" s="447" t="s">
        <v>241</v>
      </c>
    </row>
    <row r="333" spans="1:12">
      <c r="A333" s="447" t="s">
        <v>20829</v>
      </c>
      <c r="B333" s="447" t="s">
        <v>20830</v>
      </c>
      <c r="C333" s="447" t="s">
        <v>20831</v>
      </c>
      <c r="D333" s="447" t="s">
        <v>20832</v>
      </c>
      <c r="E333" s="448" t="s">
        <v>20755</v>
      </c>
      <c r="F333" s="447" t="s">
        <v>20755</v>
      </c>
      <c r="G333" s="449">
        <v>91283</v>
      </c>
      <c r="H333" s="447" t="s">
        <v>668</v>
      </c>
      <c r="I333" s="447" t="s">
        <v>561</v>
      </c>
      <c r="J333" s="447" t="s">
        <v>334</v>
      </c>
      <c r="K333" s="450">
        <v>20.99</v>
      </c>
      <c r="L333" s="447" t="s">
        <v>241</v>
      </c>
    </row>
    <row r="334" spans="1:12">
      <c r="A334" s="447" t="s">
        <v>20829</v>
      </c>
      <c r="B334" s="447" t="s">
        <v>20830</v>
      </c>
      <c r="C334" s="447" t="s">
        <v>20831</v>
      </c>
      <c r="D334" s="447" t="s">
        <v>20832</v>
      </c>
      <c r="E334" s="448" t="s">
        <v>20755</v>
      </c>
      <c r="F334" s="447" t="s">
        <v>20755</v>
      </c>
      <c r="G334" s="449">
        <v>91386</v>
      </c>
      <c r="H334" s="447" t="s">
        <v>670</v>
      </c>
      <c r="I334" s="447" t="s">
        <v>561</v>
      </c>
      <c r="J334" s="447" t="s">
        <v>240</v>
      </c>
      <c r="K334" s="450">
        <v>184.1</v>
      </c>
      <c r="L334" s="447" t="s">
        <v>241</v>
      </c>
    </row>
    <row r="335" spans="1:12">
      <c r="A335" s="447" t="s">
        <v>20829</v>
      </c>
      <c r="B335" s="447" t="s">
        <v>20830</v>
      </c>
      <c r="C335" s="447" t="s">
        <v>20831</v>
      </c>
      <c r="D335" s="447" t="s">
        <v>20832</v>
      </c>
      <c r="E335" s="448" t="s">
        <v>20755</v>
      </c>
      <c r="F335" s="447" t="s">
        <v>20755</v>
      </c>
      <c r="G335" s="449">
        <v>91533</v>
      </c>
      <c r="H335" s="447" t="s">
        <v>671</v>
      </c>
      <c r="I335" s="447" t="s">
        <v>561</v>
      </c>
      <c r="J335" s="447" t="s">
        <v>240</v>
      </c>
      <c r="K335" s="450">
        <v>20.8</v>
      </c>
      <c r="L335" s="447" t="s">
        <v>241</v>
      </c>
    </row>
    <row r="336" spans="1:12">
      <c r="A336" s="447" t="s">
        <v>20829</v>
      </c>
      <c r="B336" s="447" t="s">
        <v>20830</v>
      </c>
      <c r="C336" s="447" t="s">
        <v>20831</v>
      </c>
      <c r="D336" s="447" t="s">
        <v>20832</v>
      </c>
      <c r="E336" s="448" t="s">
        <v>20755</v>
      </c>
      <c r="F336" s="447" t="s">
        <v>20755</v>
      </c>
      <c r="G336" s="449">
        <v>91634</v>
      </c>
      <c r="H336" s="447" t="s">
        <v>673</v>
      </c>
      <c r="I336" s="447" t="s">
        <v>561</v>
      </c>
      <c r="J336" s="447" t="s">
        <v>240</v>
      </c>
      <c r="K336" s="450">
        <v>158.66999999999999</v>
      </c>
      <c r="L336" s="447" t="s">
        <v>241</v>
      </c>
    </row>
    <row r="337" spans="1:12">
      <c r="A337" s="447" t="s">
        <v>20829</v>
      </c>
      <c r="B337" s="447" t="s">
        <v>20830</v>
      </c>
      <c r="C337" s="447" t="s">
        <v>20831</v>
      </c>
      <c r="D337" s="447" t="s">
        <v>20832</v>
      </c>
      <c r="E337" s="448" t="s">
        <v>20755</v>
      </c>
      <c r="F337" s="447" t="s">
        <v>20755</v>
      </c>
      <c r="G337" s="449">
        <v>91645</v>
      </c>
      <c r="H337" s="447" t="s">
        <v>674</v>
      </c>
      <c r="I337" s="447" t="s">
        <v>561</v>
      </c>
      <c r="J337" s="447" t="s">
        <v>240</v>
      </c>
      <c r="K337" s="450">
        <v>342.98</v>
      </c>
      <c r="L337" s="447" t="s">
        <v>241</v>
      </c>
    </row>
    <row r="338" spans="1:12">
      <c r="A338" s="447" t="s">
        <v>20829</v>
      </c>
      <c r="B338" s="447" t="s">
        <v>20830</v>
      </c>
      <c r="C338" s="447" t="s">
        <v>20831</v>
      </c>
      <c r="D338" s="447" t="s">
        <v>20832</v>
      </c>
      <c r="E338" s="448" t="s">
        <v>20755</v>
      </c>
      <c r="F338" s="447" t="s">
        <v>20755</v>
      </c>
      <c r="G338" s="449">
        <v>91692</v>
      </c>
      <c r="H338" s="447" t="s">
        <v>675</v>
      </c>
      <c r="I338" s="447" t="s">
        <v>561</v>
      </c>
      <c r="J338" s="447" t="s">
        <v>334</v>
      </c>
      <c r="K338" s="450">
        <v>16.149999999999999</v>
      </c>
      <c r="L338" s="447" t="s">
        <v>241</v>
      </c>
    </row>
    <row r="339" spans="1:12">
      <c r="A339" s="447" t="s">
        <v>20829</v>
      </c>
      <c r="B339" s="447" t="s">
        <v>20830</v>
      </c>
      <c r="C339" s="447" t="s">
        <v>20831</v>
      </c>
      <c r="D339" s="447" t="s">
        <v>20832</v>
      </c>
      <c r="E339" s="448" t="s">
        <v>20755</v>
      </c>
      <c r="F339" s="447" t="s">
        <v>20755</v>
      </c>
      <c r="G339" s="449">
        <v>92043</v>
      </c>
      <c r="H339" s="447" t="s">
        <v>677</v>
      </c>
      <c r="I339" s="447" t="s">
        <v>561</v>
      </c>
      <c r="J339" s="447" t="s">
        <v>240</v>
      </c>
      <c r="K339" s="450">
        <v>9.1199999999999992</v>
      </c>
      <c r="L339" s="447" t="s">
        <v>241</v>
      </c>
    </row>
    <row r="340" spans="1:12">
      <c r="A340" s="447" t="s">
        <v>20829</v>
      </c>
      <c r="B340" s="447" t="s">
        <v>20830</v>
      </c>
      <c r="C340" s="447" t="s">
        <v>20831</v>
      </c>
      <c r="D340" s="447" t="s">
        <v>20832</v>
      </c>
      <c r="E340" s="448" t="s">
        <v>20755</v>
      </c>
      <c r="F340" s="447" t="s">
        <v>20755</v>
      </c>
      <c r="G340" s="449">
        <v>92106</v>
      </c>
      <c r="H340" s="447" t="s">
        <v>679</v>
      </c>
      <c r="I340" s="447" t="s">
        <v>561</v>
      </c>
      <c r="J340" s="447" t="s">
        <v>240</v>
      </c>
      <c r="K340" s="450">
        <v>223.05</v>
      </c>
      <c r="L340" s="447" t="s">
        <v>241</v>
      </c>
    </row>
    <row r="341" spans="1:12">
      <c r="A341" s="447" t="s">
        <v>20829</v>
      </c>
      <c r="B341" s="447" t="s">
        <v>20830</v>
      </c>
      <c r="C341" s="447" t="s">
        <v>20831</v>
      </c>
      <c r="D341" s="447" t="s">
        <v>20832</v>
      </c>
      <c r="E341" s="448" t="s">
        <v>20755</v>
      </c>
      <c r="F341" s="447" t="s">
        <v>20755</v>
      </c>
      <c r="G341" s="449">
        <v>92112</v>
      </c>
      <c r="H341" s="447" t="s">
        <v>680</v>
      </c>
      <c r="I341" s="447" t="s">
        <v>561</v>
      </c>
      <c r="J341" s="447" t="s">
        <v>334</v>
      </c>
      <c r="K341" s="450">
        <v>2.5</v>
      </c>
      <c r="L341" s="447" t="s">
        <v>241</v>
      </c>
    </row>
    <row r="342" spans="1:12">
      <c r="A342" s="447" t="s">
        <v>20829</v>
      </c>
      <c r="B342" s="447" t="s">
        <v>20830</v>
      </c>
      <c r="C342" s="447" t="s">
        <v>20831</v>
      </c>
      <c r="D342" s="447" t="s">
        <v>20832</v>
      </c>
      <c r="E342" s="448" t="s">
        <v>20755</v>
      </c>
      <c r="F342" s="447" t="s">
        <v>20755</v>
      </c>
      <c r="G342" s="449">
        <v>92118</v>
      </c>
      <c r="H342" s="447" t="s">
        <v>682</v>
      </c>
      <c r="I342" s="447" t="s">
        <v>561</v>
      </c>
      <c r="J342" s="447" t="s">
        <v>334</v>
      </c>
      <c r="K342" s="450">
        <v>0.2</v>
      </c>
      <c r="L342" s="447" t="s">
        <v>241</v>
      </c>
    </row>
    <row r="343" spans="1:12">
      <c r="A343" s="447" t="s">
        <v>20829</v>
      </c>
      <c r="B343" s="447" t="s">
        <v>20830</v>
      </c>
      <c r="C343" s="447" t="s">
        <v>20831</v>
      </c>
      <c r="D343" s="447" t="s">
        <v>20832</v>
      </c>
      <c r="E343" s="448" t="s">
        <v>20755</v>
      </c>
      <c r="F343" s="447" t="s">
        <v>20755</v>
      </c>
      <c r="G343" s="449">
        <v>92138</v>
      </c>
      <c r="H343" s="447" t="s">
        <v>684</v>
      </c>
      <c r="I343" s="447" t="s">
        <v>561</v>
      </c>
      <c r="J343" s="447" t="s">
        <v>334</v>
      </c>
      <c r="K343" s="450">
        <v>68.63</v>
      </c>
      <c r="L343" s="447" t="s">
        <v>241</v>
      </c>
    </row>
    <row r="344" spans="1:12">
      <c r="A344" s="447" t="s">
        <v>20829</v>
      </c>
      <c r="B344" s="447" t="s">
        <v>20830</v>
      </c>
      <c r="C344" s="447" t="s">
        <v>20831</v>
      </c>
      <c r="D344" s="447" t="s">
        <v>20832</v>
      </c>
      <c r="E344" s="448" t="s">
        <v>20755</v>
      </c>
      <c r="F344" s="447" t="s">
        <v>20755</v>
      </c>
      <c r="G344" s="449">
        <v>92145</v>
      </c>
      <c r="H344" s="447" t="s">
        <v>685</v>
      </c>
      <c r="I344" s="447" t="s">
        <v>561</v>
      </c>
      <c r="J344" s="447" t="s">
        <v>334</v>
      </c>
      <c r="K344" s="450">
        <v>58.04</v>
      </c>
      <c r="L344" s="447" t="s">
        <v>241</v>
      </c>
    </row>
    <row r="345" spans="1:12">
      <c r="A345" s="447" t="s">
        <v>20829</v>
      </c>
      <c r="B345" s="447" t="s">
        <v>20830</v>
      </c>
      <c r="C345" s="447" t="s">
        <v>20831</v>
      </c>
      <c r="D345" s="447" t="s">
        <v>20832</v>
      </c>
      <c r="E345" s="448" t="s">
        <v>20755</v>
      </c>
      <c r="F345" s="447" t="s">
        <v>20755</v>
      </c>
      <c r="G345" s="449">
        <v>92242</v>
      </c>
      <c r="H345" s="447" t="s">
        <v>686</v>
      </c>
      <c r="I345" s="447" t="s">
        <v>561</v>
      </c>
      <c r="J345" s="447" t="s">
        <v>240</v>
      </c>
      <c r="K345" s="450">
        <v>300.2</v>
      </c>
      <c r="L345" s="447" t="s">
        <v>241</v>
      </c>
    </row>
    <row r="346" spans="1:12">
      <c r="A346" s="447" t="s">
        <v>20829</v>
      </c>
      <c r="B346" s="447" t="s">
        <v>20830</v>
      </c>
      <c r="C346" s="447" t="s">
        <v>20831</v>
      </c>
      <c r="D346" s="447" t="s">
        <v>20832</v>
      </c>
      <c r="E346" s="448" t="s">
        <v>20755</v>
      </c>
      <c r="F346" s="447" t="s">
        <v>20755</v>
      </c>
      <c r="G346" s="449">
        <v>92716</v>
      </c>
      <c r="H346" s="447" t="s">
        <v>687</v>
      </c>
      <c r="I346" s="447" t="s">
        <v>561</v>
      </c>
      <c r="J346" s="447" t="s">
        <v>334</v>
      </c>
      <c r="K346" s="450">
        <v>26.34</v>
      </c>
      <c r="L346" s="447" t="s">
        <v>241</v>
      </c>
    </row>
    <row r="347" spans="1:12">
      <c r="A347" s="447" t="s">
        <v>20829</v>
      </c>
      <c r="B347" s="447" t="s">
        <v>20830</v>
      </c>
      <c r="C347" s="447" t="s">
        <v>20831</v>
      </c>
      <c r="D347" s="447" t="s">
        <v>20832</v>
      </c>
      <c r="E347" s="448" t="s">
        <v>20755</v>
      </c>
      <c r="F347" s="447" t="s">
        <v>20755</v>
      </c>
      <c r="G347" s="449">
        <v>92960</v>
      </c>
      <c r="H347" s="447" t="s">
        <v>688</v>
      </c>
      <c r="I347" s="447" t="s">
        <v>561</v>
      </c>
      <c r="J347" s="447" t="s">
        <v>240</v>
      </c>
      <c r="K347" s="450">
        <v>15.26</v>
      </c>
      <c r="L347" s="447" t="s">
        <v>241</v>
      </c>
    </row>
    <row r="348" spans="1:12">
      <c r="A348" s="447" t="s">
        <v>20829</v>
      </c>
      <c r="B348" s="447" t="s">
        <v>20830</v>
      </c>
      <c r="C348" s="447" t="s">
        <v>20831</v>
      </c>
      <c r="D348" s="447" t="s">
        <v>20832</v>
      </c>
      <c r="E348" s="448" t="s">
        <v>20755</v>
      </c>
      <c r="F348" s="447" t="s">
        <v>20755</v>
      </c>
      <c r="G348" s="449">
        <v>92966</v>
      </c>
      <c r="H348" s="447" t="s">
        <v>690</v>
      </c>
      <c r="I348" s="447" t="s">
        <v>561</v>
      </c>
      <c r="J348" s="447" t="s">
        <v>334</v>
      </c>
      <c r="K348" s="450">
        <v>14.98</v>
      </c>
      <c r="L348" s="447" t="s">
        <v>241</v>
      </c>
    </row>
    <row r="349" spans="1:12">
      <c r="A349" s="447" t="s">
        <v>20829</v>
      </c>
      <c r="B349" s="447" t="s">
        <v>20830</v>
      </c>
      <c r="C349" s="447" t="s">
        <v>20831</v>
      </c>
      <c r="D349" s="447" t="s">
        <v>20832</v>
      </c>
      <c r="E349" s="448" t="s">
        <v>20755</v>
      </c>
      <c r="F349" s="447" t="s">
        <v>20755</v>
      </c>
      <c r="G349" s="449">
        <v>93224</v>
      </c>
      <c r="H349" s="447" t="s">
        <v>692</v>
      </c>
      <c r="I349" s="447" t="s">
        <v>561</v>
      </c>
      <c r="J349" s="447" t="s">
        <v>240</v>
      </c>
      <c r="K349" s="450">
        <v>672.74</v>
      </c>
      <c r="L349" s="447" t="s">
        <v>241</v>
      </c>
    </row>
    <row r="350" spans="1:12">
      <c r="A350" s="447" t="s">
        <v>20829</v>
      </c>
      <c r="B350" s="447" t="s">
        <v>20830</v>
      </c>
      <c r="C350" s="447" t="s">
        <v>20831</v>
      </c>
      <c r="D350" s="447" t="s">
        <v>20832</v>
      </c>
      <c r="E350" s="448" t="s">
        <v>20755</v>
      </c>
      <c r="F350" s="447" t="s">
        <v>20755</v>
      </c>
      <c r="G350" s="449">
        <v>93233</v>
      </c>
      <c r="H350" s="447" t="s">
        <v>693</v>
      </c>
      <c r="I350" s="447" t="s">
        <v>561</v>
      </c>
      <c r="J350" s="447" t="s">
        <v>334</v>
      </c>
      <c r="K350" s="450">
        <v>8.73</v>
      </c>
      <c r="L350" s="447" t="s">
        <v>241</v>
      </c>
    </row>
    <row r="351" spans="1:12">
      <c r="A351" s="447" t="s">
        <v>20829</v>
      </c>
      <c r="B351" s="447" t="s">
        <v>20830</v>
      </c>
      <c r="C351" s="447" t="s">
        <v>20831</v>
      </c>
      <c r="D351" s="447" t="s">
        <v>20832</v>
      </c>
      <c r="E351" s="448" t="s">
        <v>20755</v>
      </c>
      <c r="F351" s="447" t="s">
        <v>20755</v>
      </c>
      <c r="G351" s="449">
        <v>93272</v>
      </c>
      <c r="H351" s="447" t="s">
        <v>694</v>
      </c>
      <c r="I351" s="447" t="s">
        <v>561</v>
      </c>
      <c r="J351" s="447" t="s">
        <v>240</v>
      </c>
      <c r="K351" s="450">
        <v>86.91</v>
      </c>
      <c r="L351" s="447" t="s">
        <v>241</v>
      </c>
    </row>
    <row r="352" spans="1:12">
      <c r="A352" s="447" t="s">
        <v>20829</v>
      </c>
      <c r="B352" s="447" t="s">
        <v>20830</v>
      </c>
      <c r="C352" s="447" t="s">
        <v>20831</v>
      </c>
      <c r="D352" s="447" t="s">
        <v>20832</v>
      </c>
      <c r="E352" s="448" t="s">
        <v>20755</v>
      </c>
      <c r="F352" s="447" t="s">
        <v>20755</v>
      </c>
      <c r="G352" s="449">
        <v>93281</v>
      </c>
      <c r="H352" s="447" t="s">
        <v>695</v>
      </c>
      <c r="I352" s="447" t="s">
        <v>561</v>
      </c>
      <c r="J352" s="447" t="s">
        <v>334</v>
      </c>
      <c r="K352" s="450">
        <v>14.15</v>
      </c>
      <c r="L352" s="447" t="s">
        <v>241</v>
      </c>
    </row>
    <row r="353" spans="1:12">
      <c r="A353" s="447" t="s">
        <v>20829</v>
      </c>
      <c r="B353" s="447" t="s">
        <v>20830</v>
      </c>
      <c r="C353" s="447" t="s">
        <v>20831</v>
      </c>
      <c r="D353" s="447" t="s">
        <v>20832</v>
      </c>
      <c r="E353" s="448" t="s">
        <v>20755</v>
      </c>
      <c r="F353" s="447" t="s">
        <v>20755</v>
      </c>
      <c r="G353" s="449">
        <v>93287</v>
      </c>
      <c r="H353" s="447" t="s">
        <v>697</v>
      </c>
      <c r="I353" s="447" t="s">
        <v>561</v>
      </c>
      <c r="J353" s="447" t="s">
        <v>240</v>
      </c>
      <c r="K353" s="450">
        <v>374.88</v>
      </c>
      <c r="L353" s="447" t="s">
        <v>241</v>
      </c>
    </row>
    <row r="354" spans="1:12">
      <c r="A354" s="447" t="s">
        <v>20829</v>
      </c>
      <c r="B354" s="447" t="s">
        <v>20830</v>
      </c>
      <c r="C354" s="447" t="s">
        <v>20831</v>
      </c>
      <c r="D354" s="447" t="s">
        <v>20832</v>
      </c>
      <c r="E354" s="448" t="s">
        <v>20755</v>
      </c>
      <c r="F354" s="447" t="s">
        <v>20755</v>
      </c>
      <c r="G354" s="449">
        <v>93402</v>
      </c>
      <c r="H354" s="447" t="s">
        <v>698</v>
      </c>
      <c r="I354" s="447" t="s">
        <v>561</v>
      </c>
      <c r="J354" s="447" t="s">
        <v>240</v>
      </c>
      <c r="K354" s="450">
        <v>177.99</v>
      </c>
      <c r="L354" s="447" t="s">
        <v>241</v>
      </c>
    </row>
    <row r="355" spans="1:12">
      <c r="A355" s="447" t="s">
        <v>20829</v>
      </c>
      <c r="B355" s="447" t="s">
        <v>20830</v>
      </c>
      <c r="C355" s="447" t="s">
        <v>20831</v>
      </c>
      <c r="D355" s="447" t="s">
        <v>20832</v>
      </c>
      <c r="E355" s="448" t="s">
        <v>20755</v>
      </c>
      <c r="F355" s="447" t="s">
        <v>20755</v>
      </c>
      <c r="G355" s="449">
        <v>93408</v>
      </c>
      <c r="H355" s="447" t="s">
        <v>699</v>
      </c>
      <c r="I355" s="447" t="s">
        <v>561</v>
      </c>
      <c r="J355" s="447" t="s">
        <v>240</v>
      </c>
      <c r="K355" s="450">
        <v>66.92</v>
      </c>
      <c r="L355" s="447" t="s">
        <v>241</v>
      </c>
    </row>
    <row r="356" spans="1:12">
      <c r="A356" s="447" t="s">
        <v>20829</v>
      </c>
      <c r="B356" s="447" t="s">
        <v>20830</v>
      </c>
      <c r="C356" s="447" t="s">
        <v>20831</v>
      </c>
      <c r="D356" s="447" t="s">
        <v>20832</v>
      </c>
      <c r="E356" s="448" t="s">
        <v>20755</v>
      </c>
      <c r="F356" s="447" t="s">
        <v>20755</v>
      </c>
      <c r="G356" s="449">
        <v>93415</v>
      </c>
      <c r="H356" s="447" t="s">
        <v>700</v>
      </c>
      <c r="I356" s="447" t="s">
        <v>561</v>
      </c>
      <c r="J356" s="447" t="s">
        <v>240</v>
      </c>
      <c r="K356" s="450">
        <v>14.29</v>
      </c>
      <c r="L356" s="447" t="s">
        <v>241</v>
      </c>
    </row>
    <row r="357" spans="1:12">
      <c r="A357" s="447" t="s">
        <v>20829</v>
      </c>
      <c r="B357" s="447" t="s">
        <v>20830</v>
      </c>
      <c r="C357" s="447" t="s">
        <v>20831</v>
      </c>
      <c r="D357" s="447" t="s">
        <v>20832</v>
      </c>
      <c r="E357" s="448" t="s">
        <v>20755</v>
      </c>
      <c r="F357" s="447" t="s">
        <v>20755</v>
      </c>
      <c r="G357" s="449">
        <v>93421</v>
      </c>
      <c r="H357" s="447" t="s">
        <v>701</v>
      </c>
      <c r="I357" s="447" t="s">
        <v>561</v>
      </c>
      <c r="J357" s="447" t="s">
        <v>240</v>
      </c>
      <c r="K357" s="450">
        <v>58.68</v>
      </c>
      <c r="L357" s="447" t="s">
        <v>241</v>
      </c>
    </row>
    <row r="358" spans="1:12">
      <c r="A358" s="447" t="s">
        <v>20829</v>
      </c>
      <c r="B358" s="447" t="s">
        <v>20830</v>
      </c>
      <c r="C358" s="447" t="s">
        <v>20831</v>
      </c>
      <c r="D358" s="447" t="s">
        <v>20832</v>
      </c>
      <c r="E358" s="448" t="s">
        <v>20755</v>
      </c>
      <c r="F358" s="447" t="s">
        <v>20755</v>
      </c>
      <c r="G358" s="449">
        <v>93427</v>
      </c>
      <c r="H358" s="447" t="s">
        <v>702</v>
      </c>
      <c r="I358" s="447" t="s">
        <v>561</v>
      </c>
      <c r="J358" s="447" t="s">
        <v>240</v>
      </c>
      <c r="K358" s="450">
        <v>135.06</v>
      </c>
      <c r="L358" s="447" t="s">
        <v>241</v>
      </c>
    </row>
    <row r="359" spans="1:12">
      <c r="A359" s="447" t="s">
        <v>20829</v>
      </c>
      <c r="B359" s="447" t="s">
        <v>20830</v>
      </c>
      <c r="C359" s="447" t="s">
        <v>20831</v>
      </c>
      <c r="D359" s="447" t="s">
        <v>20832</v>
      </c>
      <c r="E359" s="448" t="s">
        <v>20755</v>
      </c>
      <c r="F359" s="447" t="s">
        <v>20755</v>
      </c>
      <c r="G359" s="449">
        <v>93433</v>
      </c>
      <c r="H359" s="447" t="s">
        <v>703</v>
      </c>
      <c r="I359" s="447" t="s">
        <v>561</v>
      </c>
      <c r="J359" s="447" t="s">
        <v>240</v>
      </c>
      <c r="K359" s="451">
        <v>2555.79</v>
      </c>
      <c r="L359" s="447" t="s">
        <v>241</v>
      </c>
    </row>
    <row r="360" spans="1:12">
      <c r="A360" s="447" t="s">
        <v>20829</v>
      </c>
      <c r="B360" s="447" t="s">
        <v>20830</v>
      </c>
      <c r="C360" s="447" t="s">
        <v>20831</v>
      </c>
      <c r="D360" s="447" t="s">
        <v>20832</v>
      </c>
      <c r="E360" s="448" t="s">
        <v>20755</v>
      </c>
      <c r="F360" s="447" t="s">
        <v>20755</v>
      </c>
      <c r="G360" s="449">
        <v>93439</v>
      </c>
      <c r="H360" s="447" t="s">
        <v>704</v>
      </c>
      <c r="I360" s="447" t="s">
        <v>561</v>
      </c>
      <c r="J360" s="447" t="s">
        <v>240</v>
      </c>
      <c r="K360" s="450">
        <v>105.9</v>
      </c>
      <c r="L360" s="447" t="s">
        <v>241</v>
      </c>
    </row>
    <row r="361" spans="1:12">
      <c r="A361" s="447" t="s">
        <v>20829</v>
      </c>
      <c r="B361" s="447" t="s">
        <v>20830</v>
      </c>
      <c r="C361" s="447" t="s">
        <v>20831</v>
      </c>
      <c r="D361" s="447" t="s">
        <v>20832</v>
      </c>
      <c r="E361" s="448" t="s">
        <v>20755</v>
      </c>
      <c r="F361" s="447" t="s">
        <v>20755</v>
      </c>
      <c r="G361" s="449">
        <v>95121</v>
      </c>
      <c r="H361" s="447" t="s">
        <v>705</v>
      </c>
      <c r="I361" s="447" t="s">
        <v>561</v>
      </c>
      <c r="J361" s="447" t="s">
        <v>240</v>
      </c>
      <c r="K361" s="450">
        <v>212.8</v>
      </c>
      <c r="L361" s="447" t="s">
        <v>241</v>
      </c>
    </row>
    <row r="362" spans="1:12">
      <c r="A362" s="447" t="s">
        <v>20829</v>
      </c>
      <c r="B362" s="447" t="s">
        <v>20830</v>
      </c>
      <c r="C362" s="447" t="s">
        <v>20831</v>
      </c>
      <c r="D362" s="447" t="s">
        <v>20832</v>
      </c>
      <c r="E362" s="448" t="s">
        <v>20755</v>
      </c>
      <c r="F362" s="447" t="s">
        <v>20755</v>
      </c>
      <c r="G362" s="449">
        <v>95127</v>
      </c>
      <c r="H362" s="447" t="s">
        <v>706</v>
      </c>
      <c r="I362" s="447" t="s">
        <v>561</v>
      </c>
      <c r="J362" s="447" t="s">
        <v>240</v>
      </c>
      <c r="K362" s="450">
        <v>159.81</v>
      </c>
      <c r="L362" s="447" t="s">
        <v>241</v>
      </c>
    </row>
    <row r="363" spans="1:12">
      <c r="A363" s="447" t="s">
        <v>20829</v>
      </c>
      <c r="B363" s="447" t="s">
        <v>20830</v>
      </c>
      <c r="C363" s="447" t="s">
        <v>20831</v>
      </c>
      <c r="D363" s="447" t="s">
        <v>20832</v>
      </c>
      <c r="E363" s="448" t="s">
        <v>20755</v>
      </c>
      <c r="F363" s="447" t="s">
        <v>20755</v>
      </c>
      <c r="G363" s="449">
        <v>95133</v>
      </c>
      <c r="H363" s="447" t="s">
        <v>707</v>
      </c>
      <c r="I363" s="447" t="s">
        <v>561</v>
      </c>
      <c r="J363" s="447" t="s">
        <v>240</v>
      </c>
      <c r="K363" s="450">
        <v>111.6</v>
      </c>
      <c r="L363" s="447" t="s">
        <v>241</v>
      </c>
    </row>
    <row r="364" spans="1:12">
      <c r="A364" s="447" t="s">
        <v>20829</v>
      </c>
      <c r="B364" s="447" t="s">
        <v>20830</v>
      </c>
      <c r="C364" s="447" t="s">
        <v>20831</v>
      </c>
      <c r="D364" s="447" t="s">
        <v>20832</v>
      </c>
      <c r="E364" s="448" t="s">
        <v>20755</v>
      </c>
      <c r="F364" s="447" t="s">
        <v>20755</v>
      </c>
      <c r="G364" s="449">
        <v>95139</v>
      </c>
      <c r="H364" s="447" t="s">
        <v>708</v>
      </c>
      <c r="I364" s="447" t="s">
        <v>561</v>
      </c>
      <c r="J364" s="447" t="s">
        <v>709</v>
      </c>
      <c r="K364" s="450">
        <v>7.0000000000000007E-2</v>
      </c>
      <c r="L364" s="447" t="s">
        <v>241</v>
      </c>
    </row>
    <row r="365" spans="1:12">
      <c r="A365" s="447" t="s">
        <v>20829</v>
      </c>
      <c r="B365" s="447" t="s">
        <v>20830</v>
      </c>
      <c r="C365" s="447" t="s">
        <v>20831</v>
      </c>
      <c r="D365" s="447" t="s">
        <v>20832</v>
      </c>
      <c r="E365" s="448" t="s">
        <v>20755</v>
      </c>
      <c r="F365" s="447" t="s">
        <v>20755</v>
      </c>
      <c r="G365" s="449">
        <v>95212</v>
      </c>
      <c r="H365" s="447" t="s">
        <v>711</v>
      </c>
      <c r="I365" s="447" t="s">
        <v>561</v>
      </c>
      <c r="J365" s="447" t="s">
        <v>240</v>
      </c>
      <c r="K365" s="450">
        <v>95.73</v>
      </c>
      <c r="L365" s="447" t="s">
        <v>241</v>
      </c>
    </row>
    <row r="366" spans="1:12">
      <c r="A366" s="447" t="s">
        <v>20829</v>
      </c>
      <c r="B366" s="447" t="s">
        <v>20830</v>
      </c>
      <c r="C366" s="447" t="s">
        <v>20831</v>
      </c>
      <c r="D366" s="447" t="s">
        <v>20832</v>
      </c>
      <c r="E366" s="448" t="s">
        <v>20755</v>
      </c>
      <c r="F366" s="447" t="s">
        <v>20755</v>
      </c>
      <c r="G366" s="449">
        <v>95218</v>
      </c>
      <c r="H366" s="447" t="s">
        <v>712</v>
      </c>
      <c r="I366" s="447" t="s">
        <v>561</v>
      </c>
      <c r="J366" s="447" t="s">
        <v>334</v>
      </c>
      <c r="K366" s="450">
        <v>19.760000000000002</v>
      </c>
      <c r="L366" s="447" t="s">
        <v>241</v>
      </c>
    </row>
    <row r="367" spans="1:12">
      <c r="A367" s="447" t="s">
        <v>20829</v>
      </c>
      <c r="B367" s="447" t="s">
        <v>20830</v>
      </c>
      <c r="C367" s="447" t="s">
        <v>20831</v>
      </c>
      <c r="D367" s="447" t="s">
        <v>20832</v>
      </c>
      <c r="E367" s="448" t="s">
        <v>20755</v>
      </c>
      <c r="F367" s="447" t="s">
        <v>20755</v>
      </c>
      <c r="G367" s="449">
        <v>95258</v>
      </c>
      <c r="H367" s="447" t="s">
        <v>714</v>
      </c>
      <c r="I367" s="447" t="s">
        <v>561</v>
      </c>
      <c r="J367" s="447" t="s">
        <v>334</v>
      </c>
      <c r="K367" s="450">
        <v>14.45</v>
      </c>
      <c r="L367" s="447" t="s">
        <v>241</v>
      </c>
    </row>
    <row r="368" spans="1:12">
      <c r="A368" s="447" t="s">
        <v>20829</v>
      </c>
      <c r="B368" s="447" t="s">
        <v>20830</v>
      </c>
      <c r="C368" s="447" t="s">
        <v>20831</v>
      </c>
      <c r="D368" s="447" t="s">
        <v>20832</v>
      </c>
      <c r="E368" s="448" t="s">
        <v>20755</v>
      </c>
      <c r="F368" s="447" t="s">
        <v>20755</v>
      </c>
      <c r="G368" s="449">
        <v>95264</v>
      </c>
      <c r="H368" s="447" t="s">
        <v>716</v>
      </c>
      <c r="I368" s="447" t="s">
        <v>561</v>
      </c>
      <c r="J368" s="447" t="s">
        <v>240</v>
      </c>
      <c r="K368" s="450">
        <v>6.47</v>
      </c>
      <c r="L368" s="447" t="s">
        <v>241</v>
      </c>
    </row>
    <row r="369" spans="1:12">
      <c r="A369" s="447" t="s">
        <v>20829</v>
      </c>
      <c r="B369" s="447" t="s">
        <v>20830</v>
      </c>
      <c r="C369" s="447" t="s">
        <v>20831</v>
      </c>
      <c r="D369" s="447" t="s">
        <v>20832</v>
      </c>
      <c r="E369" s="448" t="s">
        <v>20755</v>
      </c>
      <c r="F369" s="447" t="s">
        <v>20755</v>
      </c>
      <c r="G369" s="449">
        <v>95270</v>
      </c>
      <c r="H369" s="447" t="s">
        <v>717</v>
      </c>
      <c r="I369" s="447" t="s">
        <v>561</v>
      </c>
      <c r="J369" s="447" t="s">
        <v>240</v>
      </c>
      <c r="K369" s="450">
        <v>8.93</v>
      </c>
      <c r="L369" s="447" t="s">
        <v>241</v>
      </c>
    </row>
    <row r="370" spans="1:12">
      <c r="A370" s="447" t="s">
        <v>20829</v>
      </c>
      <c r="B370" s="447" t="s">
        <v>20830</v>
      </c>
      <c r="C370" s="447" t="s">
        <v>20831</v>
      </c>
      <c r="D370" s="447" t="s">
        <v>20832</v>
      </c>
      <c r="E370" s="448" t="s">
        <v>20755</v>
      </c>
      <c r="F370" s="447" t="s">
        <v>20755</v>
      </c>
      <c r="G370" s="449">
        <v>95276</v>
      </c>
      <c r="H370" s="447" t="s">
        <v>719</v>
      </c>
      <c r="I370" s="447" t="s">
        <v>561</v>
      </c>
      <c r="J370" s="447" t="s">
        <v>240</v>
      </c>
      <c r="K370" s="450">
        <v>2.85</v>
      </c>
      <c r="L370" s="447" t="s">
        <v>241</v>
      </c>
    </row>
    <row r="371" spans="1:12">
      <c r="A371" s="447" t="s">
        <v>20829</v>
      </c>
      <c r="B371" s="447" t="s">
        <v>20830</v>
      </c>
      <c r="C371" s="447" t="s">
        <v>20831</v>
      </c>
      <c r="D371" s="447" t="s">
        <v>20832</v>
      </c>
      <c r="E371" s="448" t="s">
        <v>20755</v>
      </c>
      <c r="F371" s="447" t="s">
        <v>20755</v>
      </c>
      <c r="G371" s="449">
        <v>95282</v>
      </c>
      <c r="H371" s="447" t="s">
        <v>720</v>
      </c>
      <c r="I371" s="447" t="s">
        <v>561</v>
      </c>
      <c r="J371" s="447" t="s">
        <v>240</v>
      </c>
      <c r="K371" s="450">
        <v>8.9</v>
      </c>
      <c r="L371" s="447" t="s">
        <v>241</v>
      </c>
    </row>
    <row r="372" spans="1:12">
      <c r="A372" s="447" t="s">
        <v>20829</v>
      </c>
      <c r="B372" s="447" t="s">
        <v>20830</v>
      </c>
      <c r="C372" s="447" t="s">
        <v>20831</v>
      </c>
      <c r="D372" s="447" t="s">
        <v>20832</v>
      </c>
      <c r="E372" s="448" t="s">
        <v>20755</v>
      </c>
      <c r="F372" s="447" t="s">
        <v>20755</v>
      </c>
      <c r="G372" s="449">
        <v>95620</v>
      </c>
      <c r="H372" s="447" t="s">
        <v>721</v>
      </c>
      <c r="I372" s="447" t="s">
        <v>561</v>
      </c>
      <c r="J372" s="447" t="s">
        <v>334</v>
      </c>
      <c r="K372" s="450">
        <v>13.86</v>
      </c>
      <c r="L372" s="447" t="s">
        <v>241</v>
      </c>
    </row>
    <row r="373" spans="1:12">
      <c r="A373" s="447" t="s">
        <v>20829</v>
      </c>
      <c r="B373" s="447" t="s">
        <v>20830</v>
      </c>
      <c r="C373" s="447" t="s">
        <v>20831</v>
      </c>
      <c r="D373" s="447" t="s">
        <v>20832</v>
      </c>
      <c r="E373" s="448" t="s">
        <v>20755</v>
      </c>
      <c r="F373" s="447" t="s">
        <v>20755</v>
      </c>
      <c r="G373" s="449">
        <v>95631</v>
      </c>
      <c r="H373" s="447" t="s">
        <v>722</v>
      </c>
      <c r="I373" s="447" t="s">
        <v>561</v>
      </c>
      <c r="J373" s="447" t="s">
        <v>240</v>
      </c>
      <c r="K373" s="450">
        <v>153.22</v>
      </c>
      <c r="L373" s="447" t="s">
        <v>241</v>
      </c>
    </row>
    <row r="374" spans="1:12">
      <c r="A374" s="447" t="s">
        <v>20829</v>
      </c>
      <c r="B374" s="447" t="s">
        <v>20830</v>
      </c>
      <c r="C374" s="447" t="s">
        <v>20831</v>
      </c>
      <c r="D374" s="447" t="s">
        <v>20832</v>
      </c>
      <c r="E374" s="448" t="s">
        <v>20755</v>
      </c>
      <c r="F374" s="447" t="s">
        <v>20755</v>
      </c>
      <c r="G374" s="449">
        <v>95702</v>
      </c>
      <c r="H374" s="447" t="s">
        <v>723</v>
      </c>
      <c r="I374" s="447" t="s">
        <v>561</v>
      </c>
      <c r="J374" s="447" t="s">
        <v>334</v>
      </c>
      <c r="K374" s="450">
        <v>26.95</v>
      </c>
      <c r="L374" s="447" t="s">
        <v>241</v>
      </c>
    </row>
    <row r="375" spans="1:12">
      <c r="A375" s="447" t="s">
        <v>20829</v>
      </c>
      <c r="B375" s="447" t="s">
        <v>20830</v>
      </c>
      <c r="C375" s="447" t="s">
        <v>20831</v>
      </c>
      <c r="D375" s="447" t="s">
        <v>20832</v>
      </c>
      <c r="E375" s="448" t="s">
        <v>20755</v>
      </c>
      <c r="F375" s="447" t="s">
        <v>20755</v>
      </c>
      <c r="G375" s="449">
        <v>95708</v>
      </c>
      <c r="H375" s="447" t="s">
        <v>724</v>
      </c>
      <c r="I375" s="447" t="s">
        <v>561</v>
      </c>
      <c r="J375" s="447" t="s">
        <v>240</v>
      </c>
      <c r="K375" s="450">
        <v>113.96</v>
      </c>
      <c r="L375" s="447" t="s">
        <v>241</v>
      </c>
    </row>
    <row r="376" spans="1:12">
      <c r="A376" s="447" t="s">
        <v>20829</v>
      </c>
      <c r="B376" s="447" t="s">
        <v>20830</v>
      </c>
      <c r="C376" s="447" t="s">
        <v>20831</v>
      </c>
      <c r="D376" s="447" t="s">
        <v>20832</v>
      </c>
      <c r="E376" s="448" t="s">
        <v>20755</v>
      </c>
      <c r="F376" s="447" t="s">
        <v>20755</v>
      </c>
      <c r="G376" s="449">
        <v>95714</v>
      </c>
      <c r="H376" s="447" t="s">
        <v>725</v>
      </c>
      <c r="I376" s="447" t="s">
        <v>561</v>
      </c>
      <c r="J376" s="447" t="s">
        <v>240</v>
      </c>
      <c r="K376" s="450">
        <v>174.42</v>
      </c>
      <c r="L376" s="447" t="s">
        <v>241</v>
      </c>
    </row>
    <row r="377" spans="1:12">
      <c r="A377" s="447" t="s">
        <v>20829</v>
      </c>
      <c r="B377" s="447" t="s">
        <v>20830</v>
      </c>
      <c r="C377" s="447" t="s">
        <v>20831</v>
      </c>
      <c r="D377" s="447" t="s">
        <v>20832</v>
      </c>
      <c r="E377" s="448" t="s">
        <v>20755</v>
      </c>
      <c r="F377" s="447" t="s">
        <v>20755</v>
      </c>
      <c r="G377" s="449">
        <v>95720</v>
      </c>
      <c r="H377" s="447" t="s">
        <v>726</v>
      </c>
      <c r="I377" s="447" t="s">
        <v>561</v>
      </c>
      <c r="J377" s="447" t="s">
        <v>240</v>
      </c>
      <c r="K377" s="450">
        <v>171.21</v>
      </c>
      <c r="L377" s="447" t="s">
        <v>241</v>
      </c>
    </row>
    <row r="378" spans="1:12">
      <c r="A378" s="447" t="s">
        <v>20829</v>
      </c>
      <c r="B378" s="447" t="s">
        <v>20830</v>
      </c>
      <c r="C378" s="447" t="s">
        <v>20831</v>
      </c>
      <c r="D378" s="447" t="s">
        <v>20832</v>
      </c>
      <c r="E378" s="448" t="s">
        <v>20755</v>
      </c>
      <c r="F378" s="447" t="s">
        <v>20755</v>
      </c>
      <c r="G378" s="449">
        <v>95872</v>
      </c>
      <c r="H378" s="447" t="s">
        <v>727</v>
      </c>
      <c r="I378" s="447" t="s">
        <v>561</v>
      </c>
      <c r="J378" s="447" t="s">
        <v>240</v>
      </c>
      <c r="K378" s="450">
        <v>229.32</v>
      </c>
      <c r="L378" s="447" t="s">
        <v>241</v>
      </c>
    </row>
    <row r="379" spans="1:12">
      <c r="A379" s="447" t="s">
        <v>20829</v>
      </c>
      <c r="B379" s="447" t="s">
        <v>20830</v>
      </c>
      <c r="C379" s="447" t="s">
        <v>20831</v>
      </c>
      <c r="D379" s="447" t="s">
        <v>20832</v>
      </c>
      <c r="E379" s="448" t="s">
        <v>20755</v>
      </c>
      <c r="F379" s="447" t="s">
        <v>20755</v>
      </c>
      <c r="G379" s="449">
        <v>96013</v>
      </c>
      <c r="H379" s="447" t="s">
        <v>728</v>
      </c>
      <c r="I379" s="447" t="s">
        <v>561</v>
      </c>
      <c r="J379" s="447" t="s">
        <v>240</v>
      </c>
      <c r="K379" s="450">
        <v>187.75</v>
      </c>
      <c r="L379" s="447" t="s">
        <v>241</v>
      </c>
    </row>
    <row r="380" spans="1:12">
      <c r="A380" s="447" t="s">
        <v>20829</v>
      </c>
      <c r="B380" s="447" t="s">
        <v>20830</v>
      </c>
      <c r="C380" s="447" t="s">
        <v>20831</v>
      </c>
      <c r="D380" s="447" t="s">
        <v>20832</v>
      </c>
      <c r="E380" s="448" t="s">
        <v>20755</v>
      </c>
      <c r="F380" s="447" t="s">
        <v>20755</v>
      </c>
      <c r="G380" s="449">
        <v>96020</v>
      </c>
      <c r="H380" s="447" t="s">
        <v>729</v>
      </c>
      <c r="I380" s="447" t="s">
        <v>561</v>
      </c>
      <c r="J380" s="447" t="s">
        <v>240</v>
      </c>
      <c r="K380" s="450">
        <v>187.36</v>
      </c>
      <c r="L380" s="447" t="s">
        <v>241</v>
      </c>
    </row>
    <row r="381" spans="1:12">
      <c r="A381" s="447" t="s">
        <v>20829</v>
      </c>
      <c r="B381" s="447" t="s">
        <v>20830</v>
      </c>
      <c r="C381" s="447" t="s">
        <v>20831</v>
      </c>
      <c r="D381" s="447" t="s">
        <v>20832</v>
      </c>
      <c r="E381" s="448" t="s">
        <v>20755</v>
      </c>
      <c r="F381" s="447" t="s">
        <v>20755</v>
      </c>
      <c r="G381" s="449">
        <v>96028</v>
      </c>
      <c r="H381" s="447" t="s">
        <v>731</v>
      </c>
      <c r="I381" s="447" t="s">
        <v>561</v>
      </c>
      <c r="J381" s="447" t="s">
        <v>240</v>
      </c>
      <c r="K381" s="450">
        <v>137.76</v>
      </c>
      <c r="L381" s="447" t="s">
        <v>241</v>
      </c>
    </row>
    <row r="382" spans="1:12">
      <c r="A382" s="447" t="s">
        <v>20829</v>
      </c>
      <c r="B382" s="447" t="s">
        <v>20830</v>
      </c>
      <c r="C382" s="447" t="s">
        <v>20831</v>
      </c>
      <c r="D382" s="447" t="s">
        <v>20832</v>
      </c>
      <c r="E382" s="448" t="s">
        <v>20755</v>
      </c>
      <c r="F382" s="447" t="s">
        <v>20755</v>
      </c>
      <c r="G382" s="449">
        <v>96035</v>
      </c>
      <c r="H382" s="447" t="s">
        <v>732</v>
      </c>
      <c r="I382" s="447" t="s">
        <v>561</v>
      </c>
      <c r="J382" s="447" t="s">
        <v>240</v>
      </c>
      <c r="K382" s="450">
        <v>192.28</v>
      </c>
      <c r="L382" s="447" t="s">
        <v>241</v>
      </c>
    </row>
    <row r="383" spans="1:12">
      <c r="A383" s="447" t="s">
        <v>20829</v>
      </c>
      <c r="B383" s="447" t="s">
        <v>20830</v>
      </c>
      <c r="C383" s="447" t="s">
        <v>20831</v>
      </c>
      <c r="D383" s="447" t="s">
        <v>20832</v>
      </c>
      <c r="E383" s="448" t="s">
        <v>20755</v>
      </c>
      <c r="F383" s="447" t="s">
        <v>20755</v>
      </c>
      <c r="G383" s="449">
        <v>96157</v>
      </c>
      <c r="H383" s="447" t="s">
        <v>733</v>
      </c>
      <c r="I383" s="447" t="s">
        <v>561</v>
      </c>
      <c r="J383" s="447" t="s">
        <v>240</v>
      </c>
      <c r="K383" s="450">
        <v>138.15</v>
      </c>
      <c r="L383" s="447" t="s">
        <v>241</v>
      </c>
    </row>
    <row r="384" spans="1:12">
      <c r="A384" s="447" t="s">
        <v>20829</v>
      </c>
      <c r="B384" s="447" t="s">
        <v>20830</v>
      </c>
      <c r="C384" s="447" t="s">
        <v>20831</v>
      </c>
      <c r="D384" s="447" t="s">
        <v>20832</v>
      </c>
      <c r="E384" s="448" t="s">
        <v>20755</v>
      </c>
      <c r="F384" s="447" t="s">
        <v>20755</v>
      </c>
      <c r="G384" s="449">
        <v>96158</v>
      </c>
      <c r="H384" s="447" t="s">
        <v>734</v>
      </c>
      <c r="I384" s="447" t="s">
        <v>561</v>
      </c>
      <c r="J384" s="447" t="s">
        <v>240</v>
      </c>
      <c r="K384" s="450">
        <v>98.15</v>
      </c>
      <c r="L384" s="447" t="s">
        <v>241</v>
      </c>
    </row>
    <row r="385" spans="1:12">
      <c r="A385" s="447" t="s">
        <v>20829</v>
      </c>
      <c r="B385" s="447" t="s">
        <v>20830</v>
      </c>
      <c r="C385" s="447" t="s">
        <v>20831</v>
      </c>
      <c r="D385" s="447" t="s">
        <v>20832</v>
      </c>
      <c r="E385" s="448" t="s">
        <v>20755</v>
      </c>
      <c r="F385" s="447" t="s">
        <v>20755</v>
      </c>
      <c r="G385" s="449">
        <v>96245</v>
      </c>
      <c r="H385" s="447" t="s">
        <v>735</v>
      </c>
      <c r="I385" s="447" t="s">
        <v>561</v>
      </c>
      <c r="J385" s="447" t="s">
        <v>240</v>
      </c>
      <c r="K385" s="450">
        <v>63.99</v>
      </c>
      <c r="L385" s="447" t="s">
        <v>241</v>
      </c>
    </row>
    <row r="386" spans="1:12">
      <c r="A386" s="447" t="s">
        <v>20829</v>
      </c>
      <c r="B386" s="447" t="s">
        <v>20830</v>
      </c>
      <c r="C386" s="447" t="s">
        <v>20831</v>
      </c>
      <c r="D386" s="447" t="s">
        <v>20832</v>
      </c>
      <c r="E386" s="448" t="s">
        <v>20755</v>
      </c>
      <c r="F386" s="447" t="s">
        <v>20755</v>
      </c>
      <c r="G386" s="449">
        <v>96303</v>
      </c>
      <c r="H386" s="447" t="s">
        <v>736</v>
      </c>
      <c r="I386" s="447" t="s">
        <v>561</v>
      </c>
      <c r="J386" s="447" t="s">
        <v>240</v>
      </c>
      <c r="K386" s="450">
        <v>164.64</v>
      </c>
      <c r="L386" s="447" t="s">
        <v>241</v>
      </c>
    </row>
    <row r="387" spans="1:12">
      <c r="A387" s="447" t="s">
        <v>20829</v>
      </c>
      <c r="B387" s="447" t="s">
        <v>20830</v>
      </c>
      <c r="C387" s="447" t="s">
        <v>20831</v>
      </c>
      <c r="D387" s="447" t="s">
        <v>20832</v>
      </c>
      <c r="E387" s="448" t="s">
        <v>20755</v>
      </c>
      <c r="F387" s="447" t="s">
        <v>20755</v>
      </c>
      <c r="G387" s="449">
        <v>96463</v>
      </c>
      <c r="H387" s="447" t="s">
        <v>738</v>
      </c>
      <c r="I387" s="447" t="s">
        <v>561</v>
      </c>
      <c r="J387" s="447" t="s">
        <v>240</v>
      </c>
      <c r="K387" s="450">
        <v>140.5</v>
      </c>
      <c r="L387" s="447" t="s">
        <v>241</v>
      </c>
    </row>
    <row r="388" spans="1:12">
      <c r="A388" s="447" t="s">
        <v>20829</v>
      </c>
      <c r="B388" s="447" t="s">
        <v>20830</v>
      </c>
      <c r="C388" s="447" t="s">
        <v>20831</v>
      </c>
      <c r="D388" s="447" t="s">
        <v>20832</v>
      </c>
      <c r="E388" s="448" t="s">
        <v>20755</v>
      </c>
      <c r="F388" s="447" t="s">
        <v>20755</v>
      </c>
      <c r="G388" s="449">
        <v>98764</v>
      </c>
      <c r="H388" s="447" t="s">
        <v>739</v>
      </c>
      <c r="I388" s="447" t="s">
        <v>561</v>
      </c>
      <c r="J388" s="447" t="s">
        <v>334</v>
      </c>
      <c r="K388" s="450">
        <v>4.09</v>
      </c>
      <c r="L388" s="447" t="s">
        <v>241</v>
      </c>
    </row>
    <row r="389" spans="1:12">
      <c r="A389" s="447" t="s">
        <v>20829</v>
      </c>
      <c r="B389" s="447" t="s">
        <v>20830</v>
      </c>
      <c r="C389" s="447" t="s">
        <v>20831</v>
      </c>
      <c r="D389" s="447" t="s">
        <v>20832</v>
      </c>
      <c r="E389" s="448" t="s">
        <v>20755</v>
      </c>
      <c r="F389" s="447" t="s">
        <v>20755</v>
      </c>
      <c r="G389" s="449">
        <v>99833</v>
      </c>
      <c r="H389" s="447" t="s">
        <v>740</v>
      </c>
      <c r="I389" s="447" t="s">
        <v>561</v>
      </c>
      <c r="J389" s="447" t="s">
        <v>334</v>
      </c>
      <c r="K389" s="450">
        <v>1.41</v>
      </c>
      <c r="L389" s="447" t="s">
        <v>241</v>
      </c>
    </row>
    <row r="390" spans="1:12">
      <c r="A390" s="447" t="s">
        <v>20829</v>
      </c>
      <c r="B390" s="447" t="s">
        <v>20830</v>
      </c>
      <c r="C390" s="447" t="s">
        <v>20831</v>
      </c>
      <c r="D390" s="447" t="s">
        <v>20832</v>
      </c>
      <c r="E390" s="448" t="s">
        <v>20755</v>
      </c>
      <c r="F390" s="447" t="s">
        <v>20755</v>
      </c>
      <c r="G390" s="449">
        <v>100641</v>
      </c>
      <c r="H390" s="447" t="s">
        <v>742</v>
      </c>
      <c r="I390" s="447" t="s">
        <v>561</v>
      </c>
      <c r="J390" s="447" t="s">
        <v>240</v>
      </c>
      <c r="K390" s="450">
        <v>455.87</v>
      </c>
      <c r="L390" s="447" t="s">
        <v>241</v>
      </c>
    </row>
    <row r="391" spans="1:12">
      <c r="A391" s="447" t="s">
        <v>20829</v>
      </c>
      <c r="B391" s="447" t="s">
        <v>20830</v>
      </c>
      <c r="C391" s="447" t="s">
        <v>20831</v>
      </c>
      <c r="D391" s="447" t="s">
        <v>20832</v>
      </c>
      <c r="E391" s="448" t="s">
        <v>20755</v>
      </c>
      <c r="F391" s="447" t="s">
        <v>20755</v>
      </c>
      <c r="G391" s="449">
        <v>100647</v>
      </c>
      <c r="H391" s="447" t="s">
        <v>743</v>
      </c>
      <c r="I391" s="447" t="s">
        <v>561</v>
      </c>
      <c r="J391" s="447" t="s">
        <v>240</v>
      </c>
      <c r="K391" s="450">
        <v>942.09</v>
      </c>
      <c r="L391" s="447" t="s">
        <v>241</v>
      </c>
    </row>
    <row r="392" spans="1:12">
      <c r="A392" s="447" t="s">
        <v>20829</v>
      </c>
      <c r="B392" s="447" t="s">
        <v>20830</v>
      </c>
      <c r="C392" s="447" t="s">
        <v>20831</v>
      </c>
      <c r="D392" s="447" t="s">
        <v>20832</v>
      </c>
      <c r="E392" s="448" t="s">
        <v>20755</v>
      </c>
      <c r="F392" s="447" t="s">
        <v>20755</v>
      </c>
      <c r="G392" s="449">
        <v>102275</v>
      </c>
      <c r="H392" s="447" t="s">
        <v>744</v>
      </c>
      <c r="I392" s="447" t="s">
        <v>561</v>
      </c>
      <c r="J392" s="447" t="s">
        <v>334</v>
      </c>
      <c r="K392" s="450">
        <v>14.12</v>
      </c>
      <c r="L392" s="447" t="s">
        <v>241</v>
      </c>
    </row>
    <row r="393" spans="1:12">
      <c r="A393" s="447" t="s">
        <v>20829</v>
      </c>
      <c r="B393" s="447" t="s">
        <v>20830</v>
      </c>
      <c r="C393" s="447" t="s">
        <v>20833</v>
      </c>
      <c r="D393" s="447" t="s">
        <v>20834</v>
      </c>
      <c r="E393" s="448" t="s">
        <v>20755</v>
      </c>
      <c r="F393" s="447" t="s">
        <v>20755</v>
      </c>
      <c r="G393" s="449">
        <v>5632</v>
      </c>
      <c r="H393" s="447" t="s">
        <v>746</v>
      </c>
      <c r="I393" s="447" t="s">
        <v>747</v>
      </c>
      <c r="J393" s="447" t="s">
        <v>240</v>
      </c>
      <c r="K393" s="450">
        <v>51.68</v>
      </c>
      <c r="L393" s="447" t="s">
        <v>241</v>
      </c>
    </row>
    <row r="394" spans="1:12">
      <c r="A394" s="447" t="s">
        <v>20829</v>
      </c>
      <c r="B394" s="447" t="s">
        <v>20830</v>
      </c>
      <c r="C394" s="447" t="s">
        <v>20833</v>
      </c>
      <c r="D394" s="447" t="s">
        <v>20834</v>
      </c>
      <c r="E394" s="448" t="s">
        <v>20755</v>
      </c>
      <c r="F394" s="447" t="s">
        <v>20755</v>
      </c>
      <c r="G394" s="449">
        <v>5679</v>
      </c>
      <c r="H394" s="447" t="s">
        <v>748</v>
      </c>
      <c r="I394" s="447" t="s">
        <v>747</v>
      </c>
      <c r="J394" s="447" t="s">
        <v>240</v>
      </c>
      <c r="K394" s="450">
        <v>35.86</v>
      </c>
      <c r="L394" s="447" t="s">
        <v>241</v>
      </c>
    </row>
    <row r="395" spans="1:12">
      <c r="A395" s="447" t="s">
        <v>20829</v>
      </c>
      <c r="B395" s="447" t="s">
        <v>20830</v>
      </c>
      <c r="C395" s="447" t="s">
        <v>20833</v>
      </c>
      <c r="D395" s="447" t="s">
        <v>20834</v>
      </c>
      <c r="E395" s="448" t="s">
        <v>20755</v>
      </c>
      <c r="F395" s="447" t="s">
        <v>20755</v>
      </c>
      <c r="G395" s="449">
        <v>5681</v>
      </c>
      <c r="H395" s="447" t="s">
        <v>750</v>
      </c>
      <c r="I395" s="447" t="s">
        <v>747</v>
      </c>
      <c r="J395" s="447" t="s">
        <v>240</v>
      </c>
      <c r="K395" s="450">
        <v>33.729999999999997</v>
      </c>
      <c r="L395" s="447" t="s">
        <v>241</v>
      </c>
    </row>
    <row r="396" spans="1:12">
      <c r="A396" s="447" t="s">
        <v>20829</v>
      </c>
      <c r="B396" s="447" t="s">
        <v>20830</v>
      </c>
      <c r="C396" s="447" t="s">
        <v>20833</v>
      </c>
      <c r="D396" s="447" t="s">
        <v>20834</v>
      </c>
      <c r="E396" s="448" t="s">
        <v>20755</v>
      </c>
      <c r="F396" s="447" t="s">
        <v>20755</v>
      </c>
      <c r="G396" s="449">
        <v>5685</v>
      </c>
      <c r="H396" s="447" t="s">
        <v>751</v>
      </c>
      <c r="I396" s="447" t="s">
        <v>747</v>
      </c>
      <c r="J396" s="447" t="s">
        <v>240</v>
      </c>
      <c r="K396" s="450">
        <v>35.299999999999997</v>
      </c>
      <c r="L396" s="447" t="s">
        <v>241</v>
      </c>
    </row>
    <row r="397" spans="1:12">
      <c r="A397" s="447" t="s">
        <v>20829</v>
      </c>
      <c r="B397" s="447" t="s">
        <v>20830</v>
      </c>
      <c r="C397" s="447" t="s">
        <v>20833</v>
      </c>
      <c r="D397" s="447" t="s">
        <v>20834</v>
      </c>
      <c r="E397" s="448" t="s">
        <v>20755</v>
      </c>
      <c r="F397" s="447" t="s">
        <v>20755</v>
      </c>
      <c r="G397" s="449">
        <v>5690</v>
      </c>
      <c r="H397" s="447" t="s">
        <v>752</v>
      </c>
      <c r="I397" s="447" t="s">
        <v>747</v>
      </c>
      <c r="J397" s="447" t="s">
        <v>240</v>
      </c>
      <c r="K397" s="450">
        <v>3.26</v>
      </c>
      <c r="L397" s="447" t="s">
        <v>241</v>
      </c>
    </row>
    <row r="398" spans="1:12">
      <c r="A398" s="447" t="s">
        <v>20829</v>
      </c>
      <c r="B398" s="447" t="s">
        <v>20830</v>
      </c>
      <c r="C398" s="447" t="s">
        <v>20833</v>
      </c>
      <c r="D398" s="447" t="s">
        <v>20834</v>
      </c>
      <c r="E398" s="448" t="s">
        <v>20755</v>
      </c>
      <c r="F398" s="447" t="s">
        <v>20755</v>
      </c>
      <c r="G398" s="449">
        <v>5806</v>
      </c>
      <c r="H398" s="447" t="s">
        <v>753</v>
      </c>
      <c r="I398" s="447" t="s">
        <v>747</v>
      </c>
      <c r="J398" s="447" t="s">
        <v>334</v>
      </c>
      <c r="K398" s="450">
        <v>0.22</v>
      </c>
      <c r="L398" s="447" t="s">
        <v>241</v>
      </c>
    </row>
    <row r="399" spans="1:12">
      <c r="A399" s="447" t="s">
        <v>20829</v>
      </c>
      <c r="B399" s="447" t="s">
        <v>20830</v>
      </c>
      <c r="C399" s="447" t="s">
        <v>20833</v>
      </c>
      <c r="D399" s="447" t="s">
        <v>20834</v>
      </c>
      <c r="E399" s="448" t="s">
        <v>20755</v>
      </c>
      <c r="F399" s="447" t="s">
        <v>20755</v>
      </c>
      <c r="G399" s="449">
        <v>5826</v>
      </c>
      <c r="H399" s="447" t="s">
        <v>755</v>
      </c>
      <c r="I399" s="447" t="s">
        <v>747</v>
      </c>
      <c r="J399" s="447" t="s">
        <v>240</v>
      </c>
      <c r="K399" s="450">
        <v>27.16</v>
      </c>
      <c r="L399" s="447" t="s">
        <v>241</v>
      </c>
    </row>
    <row r="400" spans="1:12">
      <c r="A400" s="447" t="s">
        <v>20829</v>
      </c>
      <c r="B400" s="447" t="s">
        <v>20830</v>
      </c>
      <c r="C400" s="447" t="s">
        <v>20833</v>
      </c>
      <c r="D400" s="447" t="s">
        <v>20834</v>
      </c>
      <c r="E400" s="448" t="s">
        <v>20755</v>
      </c>
      <c r="F400" s="447" t="s">
        <v>20755</v>
      </c>
      <c r="G400" s="449">
        <v>5829</v>
      </c>
      <c r="H400" s="447" t="s">
        <v>756</v>
      </c>
      <c r="I400" s="447" t="s">
        <v>747</v>
      </c>
      <c r="J400" s="447" t="s">
        <v>240</v>
      </c>
      <c r="K400" s="450">
        <v>107.32</v>
      </c>
      <c r="L400" s="447" t="s">
        <v>241</v>
      </c>
    </row>
    <row r="401" spans="1:12">
      <c r="A401" s="447" t="s">
        <v>20829</v>
      </c>
      <c r="B401" s="447" t="s">
        <v>20830</v>
      </c>
      <c r="C401" s="447" t="s">
        <v>20833</v>
      </c>
      <c r="D401" s="447" t="s">
        <v>20834</v>
      </c>
      <c r="E401" s="448" t="s">
        <v>20755</v>
      </c>
      <c r="F401" s="447" t="s">
        <v>20755</v>
      </c>
      <c r="G401" s="449">
        <v>5837</v>
      </c>
      <c r="H401" s="447" t="s">
        <v>757</v>
      </c>
      <c r="I401" s="447" t="s">
        <v>747</v>
      </c>
      <c r="J401" s="447" t="s">
        <v>240</v>
      </c>
      <c r="K401" s="450">
        <v>121.24</v>
      </c>
      <c r="L401" s="447" t="s">
        <v>241</v>
      </c>
    </row>
    <row r="402" spans="1:12">
      <c r="A402" s="447" t="s">
        <v>20829</v>
      </c>
      <c r="B402" s="447" t="s">
        <v>20830</v>
      </c>
      <c r="C402" s="447" t="s">
        <v>20833</v>
      </c>
      <c r="D402" s="447" t="s">
        <v>20834</v>
      </c>
      <c r="E402" s="448" t="s">
        <v>20755</v>
      </c>
      <c r="F402" s="447" t="s">
        <v>20755</v>
      </c>
      <c r="G402" s="449">
        <v>5841</v>
      </c>
      <c r="H402" s="447" t="s">
        <v>758</v>
      </c>
      <c r="I402" s="447" t="s">
        <v>747</v>
      </c>
      <c r="J402" s="447" t="s">
        <v>240</v>
      </c>
      <c r="K402" s="450">
        <v>3.74</v>
      </c>
      <c r="L402" s="447" t="s">
        <v>241</v>
      </c>
    </row>
    <row r="403" spans="1:12">
      <c r="A403" s="447" t="s">
        <v>20829</v>
      </c>
      <c r="B403" s="447" t="s">
        <v>20830</v>
      </c>
      <c r="C403" s="447" t="s">
        <v>20833</v>
      </c>
      <c r="D403" s="447" t="s">
        <v>20834</v>
      </c>
      <c r="E403" s="448" t="s">
        <v>20755</v>
      </c>
      <c r="F403" s="447" t="s">
        <v>20755</v>
      </c>
      <c r="G403" s="449">
        <v>5845</v>
      </c>
      <c r="H403" s="447" t="s">
        <v>760</v>
      </c>
      <c r="I403" s="447" t="s">
        <v>747</v>
      </c>
      <c r="J403" s="447" t="s">
        <v>240</v>
      </c>
      <c r="K403" s="450">
        <v>29.04</v>
      </c>
      <c r="L403" s="447" t="s">
        <v>241</v>
      </c>
    </row>
    <row r="404" spans="1:12">
      <c r="A404" s="447" t="s">
        <v>20829</v>
      </c>
      <c r="B404" s="447" t="s">
        <v>20830</v>
      </c>
      <c r="C404" s="447" t="s">
        <v>20833</v>
      </c>
      <c r="D404" s="447" t="s">
        <v>20834</v>
      </c>
      <c r="E404" s="448" t="s">
        <v>20755</v>
      </c>
      <c r="F404" s="447" t="s">
        <v>20755</v>
      </c>
      <c r="G404" s="449">
        <v>5849</v>
      </c>
      <c r="H404" s="447" t="s">
        <v>761</v>
      </c>
      <c r="I404" s="447" t="s">
        <v>747</v>
      </c>
      <c r="J404" s="447" t="s">
        <v>240</v>
      </c>
      <c r="K404" s="450">
        <v>49.26</v>
      </c>
      <c r="L404" s="447" t="s">
        <v>241</v>
      </c>
    </row>
    <row r="405" spans="1:12">
      <c r="A405" s="447" t="s">
        <v>20829</v>
      </c>
      <c r="B405" s="447" t="s">
        <v>20830</v>
      </c>
      <c r="C405" s="447" t="s">
        <v>20833</v>
      </c>
      <c r="D405" s="447" t="s">
        <v>20834</v>
      </c>
      <c r="E405" s="448" t="s">
        <v>20755</v>
      </c>
      <c r="F405" s="447" t="s">
        <v>20755</v>
      </c>
      <c r="G405" s="449">
        <v>5853</v>
      </c>
      <c r="H405" s="447" t="s">
        <v>762</v>
      </c>
      <c r="I405" s="447" t="s">
        <v>747</v>
      </c>
      <c r="J405" s="447" t="s">
        <v>240</v>
      </c>
      <c r="K405" s="450">
        <v>49.48</v>
      </c>
      <c r="L405" s="447" t="s">
        <v>241</v>
      </c>
    </row>
    <row r="406" spans="1:12">
      <c r="A406" s="447" t="s">
        <v>20829</v>
      </c>
      <c r="B406" s="447" t="s">
        <v>20830</v>
      </c>
      <c r="C406" s="447" t="s">
        <v>20833</v>
      </c>
      <c r="D406" s="447" t="s">
        <v>20834</v>
      </c>
      <c r="E406" s="448" t="s">
        <v>20755</v>
      </c>
      <c r="F406" s="447" t="s">
        <v>20755</v>
      </c>
      <c r="G406" s="449">
        <v>5857</v>
      </c>
      <c r="H406" s="447" t="s">
        <v>763</v>
      </c>
      <c r="I406" s="447" t="s">
        <v>747</v>
      </c>
      <c r="J406" s="447" t="s">
        <v>240</v>
      </c>
      <c r="K406" s="450">
        <v>131.41</v>
      </c>
      <c r="L406" s="447" t="s">
        <v>241</v>
      </c>
    </row>
    <row r="407" spans="1:12">
      <c r="A407" s="447" t="s">
        <v>20829</v>
      </c>
      <c r="B407" s="447" t="s">
        <v>20830</v>
      </c>
      <c r="C407" s="447" t="s">
        <v>20833</v>
      </c>
      <c r="D407" s="447" t="s">
        <v>20834</v>
      </c>
      <c r="E407" s="448" t="s">
        <v>20755</v>
      </c>
      <c r="F407" s="447" t="s">
        <v>20755</v>
      </c>
      <c r="G407" s="449">
        <v>5865</v>
      </c>
      <c r="H407" s="447" t="s">
        <v>764</v>
      </c>
      <c r="I407" s="447" t="s">
        <v>747</v>
      </c>
      <c r="J407" s="447" t="s">
        <v>240</v>
      </c>
      <c r="K407" s="450">
        <v>6.61</v>
      </c>
      <c r="L407" s="447" t="s">
        <v>241</v>
      </c>
    </row>
    <row r="408" spans="1:12">
      <c r="A408" s="447" t="s">
        <v>20829</v>
      </c>
      <c r="B408" s="447" t="s">
        <v>20830</v>
      </c>
      <c r="C408" s="447" t="s">
        <v>20833</v>
      </c>
      <c r="D408" s="447" t="s">
        <v>20834</v>
      </c>
      <c r="E408" s="448" t="s">
        <v>20755</v>
      </c>
      <c r="F408" s="447" t="s">
        <v>20755</v>
      </c>
      <c r="G408" s="449">
        <v>5869</v>
      </c>
      <c r="H408" s="447" t="s">
        <v>766</v>
      </c>
      <c r="I408" s="447" t="s">
        <v>747</v>
      </c>
      <c r="J408" s="447" t="s">
        <v>240</v>
      </c>
      <c r="K408" s="450">
        <v>40.299999999999997</v>
      </c>
      <c r="L408" s="447" t="s">
        <v>241</v>
      </c>
    </row>
    <row r="409" spans="1:12">
      <c r="A409" s="447" t="s">
        <v>20829</v>
      </c>
      <c r="B409" s="447" t="s">
        <v>20830</v>
      </c>
      <c r="C409" s="447" t="s">
        <v>20833</v>
      </c>
      <c r="D409" s="447" t="s">
        <v>20834</v>
      </c>
      <c r="E409" s="448" t="s">
        <v>20755</v>
      </c>
      <c r="F409" s="447" t="s">
        <v>20755</v>
      </c>
      <c r="G409" s="449">
        <v>5877</v>
      </c>
      <c r="H409" s="447" t="s">
        <v>767</v>
      </c>
      <c r="I409" s="447" t="s">
        <v>747</v>
      </c>
      <c r="J409" s="447" t="s">
        <v>240</v>
      </c>
      <c r="K409" s="450">
        <v>35.18</v>
      </c>
      <c r="L409" s="447" t="s">
        <v>241</v>
      </c>
    </row>
    <row r="410" spans="1:12">
      <c r="A410" s="447" t="s">
        <v>20829</v>
      </c>
      <c r="B410" s="447" t="s">
        <v>20830</v>
      </c>
      <c r="C410" s="447" t="s">
        <v>20833</v>
      </c>
      <c r="D410" s="447" t="s">
        <v>20834</v>
      </c>
      <c r="E410" s="448" t="s">
        <v>20755</v>
      </c>
      <c r="F410" s="447" t="s">
        <v>20755</v>
      </c>
      <c r="G410" s="449">
        <v>5881</v>
      </c>
      <c r="H410" s="447" t="s">
        <v>768</v>
      </c>
      <c r="I410" s="447" t="s">
        <v>747</v>
      </c>
      <c r="J410" s="447" t="s">
        <v>240</v>
      </c>
      <c r="K410" s="450">
        <v>43.34</v>
      </c>
      <c r="L410" s="447" t="s">
        <v>241</v>
      </c>
    </row>
    <row r="411" spans="1:12">
      <c r="A411" s="447" t="s">
        <v>20829</v>
      </c>
      <c r="B411" s="447" t="s">
        <v>20830</v>
      </c>
      <c r="C411" s="447" t="s">
        <v>20833</v>
      </c>
      <c r="D411" s="447" t="s">
        <v>20834</v>
      </c>
      <c r="E411" s="448" t="s">
        <v>20755</v>
      </c>
      <c r="F411" s="447" t="s">
        <v>20755</v>
      </c>
      <c r="G411" s="449">
        <v>5884</v>
      </c>
      <c r="H411" s="447" t="s">
        <v>770</v>
      </c>
      <c r="I411" s="447" t="s">
        <v>747</v>
      </c>
      <c r="J411" s="447" t="s">
        <v>240</v>
      </c>
      <c r="K411" s="450">
        <v>34.1</v>
      </c>
      <c r="L411" s="447" t="s">
        <v>241</v>
      </c>
    </row>
    <row r="412" spans="1:12">
      <c r="A412" s="447" t="s">
        <v>20829</v>
      </c>
      <c r="B412" s="447" t="s">
        <v>20830</v>
      </c>
      <c r="C412" s="447" t="s">
        <v>20833</v>
      </c>
      <c r="D412" s="447" t="s">
        <v>20834</v>
      </c>
      <c r="E412" s="448" t="s">
        <v>20755</v>
      </c>
      <c r="F412" s="447" t="s">
        <v>20755</v>
      </c>
      <c r="G412" s="449">
        <v>5892</v>
      </c>
      <c r="H412" s="447" t="s">
        <v>772</v>
      </c>
      <c r="I412" s="447" t="s">
        <v>747</v>
      </c>
      <c r="J412" s="447" t="s">
        <v>240</v>
      </c>
      <c r="K412" s="450">
        <v>28.22</v>
      </c>
      <c r="L412" s="447" t="s">
        <v>241</v>
      </c>
    </row>
    <row r="413" spans="1:12">
      <c r="A413" s="447" t="s">
        <v>20829</v>
      </c>
      <c r="B413" s="447" t="s">
        <v>20830</v>
      </c>
      <c r="C413" s="447" t="s">
        <v>20833</v>
      </c>
      <c r="D413" s="447" t="s">
        <v>20834</v>
      </c>
      <c r="E413" s="448" t="s">
        <v>20755</v>
      </c>
      <c r="F413" s="447" t="s">
        <v>20755</v>
      </c>
      <c r="G413" s="449">
        <v>5896</v>
      </c>
      <c r="H413" s="447" t="s">
        <v>773</v>
      </c>
      <c r="I413" s="447" t="s">
        <v>747</v>
      </c>
      <c r="J413" s="447" t="s">
        <v>240</v>
      </c>
      <c r="K413" s="450">
        <v>26</v>
      </c>
      <c r="L413" s="447" t="s">
        <v>241</v>
      </c>
    </row>
    <row r="414" spans="1:12">
      <c r="A414" s="447" t="s">
        <v>20829</v>
      </c>
      <c r="B414" s="447" t="s">
        <v>20830</v>
      </c>
      <c r="C414" s="447" t="s">
        <v>20833</v>
      </c>
      <c r="D414" s="447" t="s">
        <v>20834</v>
      </c>
      <c r="E414" s="448" t="s">
        <v>20755</v>
      </c>
      <c r="F414" s="447" t="s">
        <v>20755</v>
      </c>
      <c r="G414" s="449">
        <v>5903</v>
      </c>
      <c r="H414" s="447" t="s">
        <v>774</v>
      </c>
      <c r="I414" s="447" t="s">
        <v>747</v>
      </c>
      <c r="J414" s="447" t="s">
        <v>240</v>
      </c>
      <c r="K414" s="450">
        <v>34.840000000000003</v>
      </c>
      <c r="L414" s="447" t="s">
        <v>241</v>
      </c>
    </row>
    <row r="415" spans="1:12">
      <c r="A415" s="447" t="s">
        <v>20829</v>
      </c>
      <c r="B415" s="447" t="s">
        <v>20830</v>
      </c>
      <c r="C415" s="447" t="s">
        <v>20833</v>
      </c>
      <c r="D415" s="447" t="s">
        <v>20834</v>
      </c>
      <c r="E415" s="448" t="s">
        <v>20755</v>
      </c>
      <c r="F415" s="447" t="s">
        <v>20755</v>
      </c>
      <c r="G415" s="449">
        <v>5911</v>
      </c>
      <c r="H415" s="447" t="s">
        <v>775</v>
      </c>
      <c r="I415" s="447" t="s">
        <v>747</v>
      </c>
      <c r="J415" s="447" t="s">
        <v>240</v>
      </c>
      <c r="K415" s="450">
        <v>17.43</v>
      </c>
      <c r="L415" s="447" t="s">
        <v>241</v>
      </c>
    </row>
    <row r="416" spans="1:12">
      <c r="A416" s="447" t="s">
        <v>20829</v>
      </c>
      <c r="B416" s="447" t="s">
        <v>20830</v>
      </c>
      <c r="C416" s="447" t="s">
        <v>20833</v>
      </c>
      <c r="D416" s="447" t="s">
        <v>20834</v>
      </c>
      <c r="E416" s="448" t="s">
        <v>20755</v>
      </c>
      <c r="F416" s="447" t="s">
        <v>20755</v>
      </c>
      <c r="G416" s="449">
        <v>5923</v>
      </c>
      <c r="H416" s="447" t="s">
        <v>776</v>
      </c>
      <c r="I416" s="447" t="s">
        <v>747</v>
      </c>
      <c r="J416" s="447" t="s">
        <v>240</v>
      </c>
      <c r="K416" s="450">
        <v>2.5499999999999998</v>
      </c>
      <c r="L416" s="447" t="s">
        <v>241</v>
      </c>
    </row>
    <row r="417" spans="1:12">
      <c r="A417" s="447" t="s">
        <v>20829</v>
      </c>
      <c r="B417" s="447" t="s">
        <v>20830</v>
      </c>
      <c r="C417" s="447" t="s">
        <v>20833</v>
      </c>
      <c r="D417" s="447" t="s">
        <v>20834</v>
      </c>
      <c r="E417" s="448" t="s">
        <v>20755</v>
      </c>
      <c r="F417" s="447" t="s">
        <v>20755</v>
      </c>
      <c r="G417" s="449">
        <v>5930</v>
      </c>
      <c r="H417" s="447" t="s">
        <v>778</v>
      </c>
      <c r="I417" s="447" t="s">
        <v>747</v>
      </c>
      <c r="J417" s="447" t="s">
        <v>240</v>
      </c>
      <c r="K417" s="450">
        <v>32.04</v>
      </c>
      <c r="L417" s="447" t="s">
        <v>241</v>
      </c>
    </row>
    <row r="418" spans="1:12">
      <c r="A418" s="447" t="s">
        <v>20829</v>
      </c>
      <c r="B418" s="447" t="s">
        <v>20830</v>
      </c>
      <c r="C418" s="447" t="s">
        <v>20833</v>
      </c>
      <c r="D418" s="447" t="s">
        <v>20834</v>
      </c>
      <c r="E418" s="448" t="s">
        <v>20755</v>
      </c>
      <c r="F418" s="447" t="s">
        <v>20755</v>
      </c>
      <c r="G418" s="449">
        <v>5934</v>
      </c>
      <c r="H418" s="447" t="s">
        <v>779</v>
      </c>
      <c r="I418" s="447" t="s">
        <v>747</v>
      </c>
      <c r="J418" s="447" t="s">
        <v>240</v>
      </c>
      <c r="K418" s="450">
        <v>51.1</v>
      </c>
      <c r="L418" s="447" t="s">
        <v>241</v>
      </c>
    </row>
    <row r="419" spans="1:12">
      <c r="A419" s="447" t="s">
        <v>20829</v>
      </c>
      <c r="B419" s="447" t="s">
        <v>20830</v>
      </c>
      <c r="C419" s="447" t="s">
        <v>20833</v>
      </c>
      <c r="D419" s="447" t="s">
        <v>20834</v>
      </c>
      <c r="E419" s="448" t="s">
        <v>20755</v>
      </c>
      <c r="F419" s="447" t="s">
        <v>20755</v>
      </c>
      <c r="G419" s="449">
        <v>5942</v>
      </c>
      <c r="H419" s="447" t="s">
        <v>780</v>
      </c>
      <c r="I419" s="447" t="s">
        <v>747</v>
      </c>
      <c r="J419" s="447" t="s">
        <v>240</v>
      </c>
      <c r="K419" s="450">
        <v>40.909999999999997</v>
      </c>
      <c r="L419" s="447" t="s">
        <v>241</v>
      </c>
    </row>
    <row r="420" spans="1:12">
      <c r="A420" s="447" t="s">
        <v>20829</v>
      </c>
      <c r="B420" s="447" t="s">
        <v>20830</v>
      </c>
      <c r="C420" s="447" t="s">
        <v>20833</v>
      </c>
      <c r="D420" s="447" t="s">
        <v>20834</v>
      </c>
      <c r="E420" s="448" t="s">
        <v>20755</v>
      </c>
      <c r="F420" s="447" t="s">
        <v>20755</v>
      </c>
      <c r="G420" s="449">
        <v>5946</v>
      </c>
      <c r="H420" s="447" t="s">
        <v>781</v>
      </c>
      <c r="I420" s="447" t="s">
        <v>747</v>
      </c>
      <c r="J420" s="447" t="s">
        <v>240</v>
      </c>
      <c r="K420" s="450">
        <v>51.19</v>
      </c>
      <c r="L420" s="447" t="s">
        <v>241</v>
      </c>
    </row>
    <row r="421" spans="1:12">
      <c r="A421" s="447" t="s">
        <v>20829</v>
      </c>
      <c r="B421" s="447" t="s">
        <v>20830</v>
      </c>
      <c r="C421" s="447" t="s">
        <v>20833</v>
      </c>
      <c r="D421" s="447" t="s">
        <v>20834</v>
      </c>
      <c r="E421" s="448" t="s">
        <v>20755</v>
      </c>
      <c r="F421" s="447" t="s">
        <v>20755</v>
      </c>
      <c r="G421" s="449">
        <v>5952</v>
      </c>
      <c r="H421" s="447" t="s">
        <v>782</v>
      </c>
      <c r="I421" s="447" t="s">
        <v>747</v>
      </c>
      <c r="J421" s="447" t="s">
        <v>334</v>
      </c>
      <c r="K421" s="450">
        <v>12.91</v>
      </c>
      <c r="L421" s="447" t="s">
        <v>241</v>
      </c>
    </row>
    <row r="422" spans="1:12">
      <c r="A422" s="447" t="s">
        <v>20829</v>
      </c>
      <c r="B422" s="447" t="s">
        <v>20830</v>
      </c>
      <c r="C422" s="447" t="s">
        <v>20833</v>
      </c>
      <c r="D422" s="447" t="s">
        <v>20834</v>
      </c>
      <c r="E422" s="448" t="s">
        <v>20755</v>
      </c>
      <c r="F422" s="447" t="s">
        <v>20755</v>
      </c>
      <c r="G422" s="449">
        <v>5954</v>
      </c>
      <c r="H422" s="447" t="s">
        <v>783</v>
      </c>
      <c r="I422" s="447" t="s">
        <v>747</v>
      </c>
      <c r="J422" s="447" t="s">
        <v>240</v>
      </c>
      <c r="K422" s="450">
        <v>3.64</v>
      </c>
      <c r="L422" s="447" t="s">
        <v>241</v>
      </c>
    </row>
    <row r="423" spans="1:12">
      <c r="A423" s="447" t="s">
        <v>20829</v>
      </c>
      <c r="B423" s="447" t="s">
        <v>20830</v>
      </c>
      <c r="C423" s="447" t="s">
        <v>20833</v>
      </c>
      <c r="D423" s="447" t="s">
        <v>20834</v>
      </c>
      <c r="E423" s="448" t="s">
        <v>20755</v>
      </c>
      <c r="F423" s="447" t="s">
        <v>20755</v>
      </c>
      <c r="G423" s="449">
        <v>5961</v>
      </c>
      <c r="H423" s="447" t="s">
        <v>785</v>
      </c>
      <c r="I423" s="447" t="s">
        <v>747</v>
      </c>
      <c r="J423" s="447" t="s">
        <v>240</v>
      </c>
      <c r="K423" s="450">
        <v>33.97</v>
      </c>
      <c r="L423" s="447" t="s">
        <v>241</v>
      </c>
    </row>
    <row r="424" spans="1:12">
      <c r="A424" s="447" t="s">
        <v>20829</v>
      </c>
      <c r="B424" s="447" t="s">
        <v>20830</v>
      </c>
      <c r="C424" s="447" t="s">
        <v>20833</v>
      </c>
      <c r="D424" s="447" t="s">
        <v>20834</v>
      </c>
      <c r="E424" s="448" t="s">
        <v>20755</v>
      </c>
      <c r="F424" s="447" t="s">
        <v>20755</v>
      </c>
      <c r="G424" s="449">
        <v>6260</v>
      </c>
      <c r="H424" s="447" t="s">
        <v>787</v>
      </c>
      <c r="I424" s="447" t="s">
        <v>747</v>
      </c>
      <c r="J424" s="447" t="s">
        <v>240</v>
      </c>
      <c r="K424" s="450">
        <v>30.3</v>
      </c>
      <c r="L424" s="447" t="s">
        <v>241</v>
      </c>
    </row>
    <row r="425" spans="1:12">
      <c r="A425" s="447" t="s">
        <v>20829</v>
      </c>
      <c r="B425" s="447" t="s">
        <v>20830</v>
      </c>
      <c r="C425" s="447" t="s">
        <v>20833</v>
      </c>
      <c r="D425" s="447" t="s">
        <v>20834</v>
      </c>
      <c r="E425" s="448" t="s">
        <v>20755</v>
      </c>
      <c r="F425" s="447" t="s">
        <v>20755</v>
      </c>
      <c r="G425" s="449">
        <v>6880</v>
      </c>
      <c r="H425" s="447" t="s">
        <v>788</v>
      </c>
      <c r="I425" s="447" t="s">
        <v>747</v>
      </c>
      <c r="J425" s="447" t="s">
        <v>240</v>
      </c>
      <c r="K425" s="450">
        <v>47.64</v>
      </c>
      <c r="L425" s="447" t="s">
        <v>241</v>
      </c>
    </row>
    <row r="426" spans="1:12">
      <c r="A426" s="447" t="s">
        <v>20829</v>
      </c>
      <c r="B426" s="447" t="s">
        <v>20830</v>
      </c>
      <c r="C426" s="447" t="s">
        <v>20833</v>
      </c>
      <c r="D426" s="447" t="s">
        <v>20834</v>
      </c>
      <c r="E426" s="448" t="s">
        <v>20755</v>
      </c>
      <c r="F426" s="447" t="s">
        <v>20755</v>
      </c>
      <c r="G426" s="449">
        <v>7031</v>
      </c>
      <c r="H426" s="447" t="s">
        <v>789</v>
      </c>
      <c r="I426" s="447" t="s">
        <v>747</v>
      </c>
      <c r="J426" s="447" t="s">
        <v>240</v>
      </c>
      <c r="K426" s="450">
        <v>4.9800000000000004</v>
      </c>
      <c r="L426" s="447" t="s">
        <v>241</v>
      </c>
    </row>
    <row r="427" spans="1:12">
      <c r="A427" s="447" t="s">
        <v>20829</v>
      </c>
      <c r="B427" s="447" t="s">
        <v>20830</v>
      </c>
      <c r="C427" s="447" t="s">
        <v>20833</v>
      </c>
      <c r="D427" s="447" t="s">
        <v>20834</v>
      </c>
      <c r="E427" s="448" t="s">
        <v>20755</v>
      </c>
      <c r="F427" s="447" t="s">
        <v>20755</v>
      </c>
      <c r="G427" s="449">
        <v>7043</v>
      </c>
      <c r="H427" s="447" t="s">
        <v>791</v>
      </c>
      <c r="I427" s="447" t="s">
        <v>747</v>
      </c>
      <c r="J427" s="447" t="s">
        <v>334</v>
      </c>
      <c r="K427" s="450">
        <v>0.27</v>
      </c>
      <c r="L427" s="447" t="s">
        <v>241</v>
      </c>
    </row>
    <row r="428" spans="1:12">
      <c r="A428" s="447" t="s">
        <v>20829</v>
      </c>
      <c r="B428" s="447" t="s">
        <v>20830</v>
      </c>
      <c r="C428" s="447" t="s">
        <v>20833</v>
      </c>
      <c r="D428" s="447" t="s">
        <v>20834</v>
      </c>
      <c r="E428" s="448" t="s">
        <v>20755</v>
      </c>
      <c r="F428" s="447" t="s">
        <v>20755</v>
      </c>
      <c r="G428" s="449">
        <v>7050</v>
      </c>
      <c r="H428" s="447" t="s">
        <v>793</v>
      </c>
      <c r="I428" s="447" t="s">
        <v>747</v>
      </c>
      <c r="J428" s="447" t="s">
        <v>240</v>
      </c>
      <c r="K428" s="450">
        <v>43.77</v>
      </c>
      <c r="L428" s="447" t="s">
        <v>241</v>
      </c>
    </row>
    <row r="429" spans="1:12">
      <c r="A429" s="447" t="s">
        <v>20829</v>
      </c>
      <c r="B429" s="447" t="s">
        <v>20830</v>
      </c>
      <c r="C429" s="447" t="s">
        <v>20833</v>
      </c>
      <c r="D429" s="447" t="s">
        <v>20834</v>
      </c>
      <c r="E429" s="448" t="s">
        <v>20755</v>
      </c>
      <c r="F429" s="447" t="s">
        <v>20755</v>
      </c>
      <c r="G429" s="449">
        <v>67827</v>
      </c>
      <c r="H429" s="447" t="s">
        <v>794</v>
      </c>
      <c r="I429" s="447" t="s">
        <v>747</v>
      </c>
      <c r="J429" s="447" t="s">
        <v>240</v>
      </c>
      <c r="K429" s="450">
        <v>33.07</v>
      </c>
      <c r="L429" s="447" t="s">
        <v>241</v>
      </c>
    </row>
    <row r="430" spans="1:12">
      <c r="A430" s="447" t="s">
        <v>20829</v>
      </c>
      <c r="B430" s="447" t="s">
        <v>20830</v>
      </c>
      <c r="C430" s="447" t="s">
        <v>20833</v>
      </c>
      <c r="D430" s="447" t="s">
        <v>20834</v>
      </c>
      <c r="E430" s="448" t="s">
        <v>20755</v>
      </c>
      <c r="F430" s="447" t="s">
        <v>20755</v>
      </c>
      <c r="G430" s="449">
        <v>73395</v>
      </c>
      <c r="H430" s="447" t="s">
        <v>795</v>
      </c>
      <c r="I430" s="447" t="s">
        <v>747</v>
      </c>
      <c r="J430" s="447" t="s">
        <v>240</v>
      </c>
      <c r="K430" s="450">
        <v>4.82</v>
      </c>
      <c r="L430" s="447" t="s">
        <v>241</v>
      </c>
    </row>
    <row r="431" spans="1:12">
      <c r="A431" s="447" t="s">
        <v>20829</v>
      </c>
      <c r="B431" s="447" t="s">
        <v>20830</v>
      </c>
      <c r="C431" s="447" t="s">
        <v>20833</v>
      </c>
      <c r="D431" s="447" t="s">
        <v>20834</v>
      </c>
      <c r="E431" s="448" t="s">
        <v>20755</v>
      </c>
      <c r="F431" s="447" t="s">
        <v>20755</v>
      </c>
      <c r="G431" s="449">
        <v>83766</v>
      </c>
      <c r="H431" s="447" t="s">
        <v>797</v>
      </c>
      <c r="I431" s="447" t="s">
        <v>747</v>
      </c>
      <c r="J431" s="447" t="s">
        <v>240</v>
      </c>
      <c r="K431" s="450">
        <v>27.95</v>
      </c>
      <c r="L431" s="447" t="s">
        <v>241</v>
      </c>
    </row>
    <row r="432" spans="1:12">
      <c r="A432" s="447" t="s">
        <v>20829</v>
      </c>
      <c r="B432" s="447" t="s">
        <v>20830</v>
      </c>
      <c r="C432" s="447" t="s">
        <v>20833</v>
      </c>
      <c r="D432" s="447" t="s">
        <v>20834</v>
      </c>
      <c r="E432" s="448" t="s">
        <v>20755</v>
      </c>
      <c r="F432" s="447" t="s">
        <v>20755</v>
      </c>
      <c r="G432" s="449">
        <v>84013</v>
      </c>
      <c r="H432" s="447" t="s">
        <v>799</v>
      </c>
      <c r="I432" s="447" t="s">
        <v>747</v>
      </c>
      <c r="J432" s="447" t="s">
        <v>240</v>
      </c>
      <c r="K432" s="450">
        <v>50.08</v>
      </c>
      <c r="L432" s="447" t="s">
        <v>241</v>
      </c>
    </row>
    <row r="433" spans="1:12">
      <c r="A433" s="447" t="s">
        <v>20829</v>
      </c>
      <c r="B433" s="447" t="s">
        <v>20830</v>
      </c>
      <c r="C433" s="447" t="s">
        <v>20833</v>
      </c>
      <c r="D433" s="447" t="s">
        <v>20834</v>
      </c>
      <c r="E433" s="448" t="s">
        <v>20755</v>
      </c>
      <c r="F433" s="447" t="s">
        <v>20755</v>
      </c>
      <c r="G433" s="449">
        <v>87446</v>
      </c>
      <c r="H433" s="447" t="s">
        <v>800</v>
      </c>
      <c r="I433" s="447" t="s">
        <v>747</v>
      </c>
      <c r="J433" s="447" t="s">
        <v>334</v>
      </c>
      <c r="K433" s="450">
        <v>0.4</v>
      </c>
      <c r="L433" s="447" t="s">
        <v>241</v>
      </c>
    </row>
    <row r="434" spans="1:12">
      <c r="A434" s="447" t="s">
        <v>20829</v>
      </c>
      <c r="B434" s="447" t="s">
        <v>20830</v>
      </c>
      <c r="C434" s="447" t="s">
        <v>20833</v>
      </c>
      <c r="D434" s="447" t="s">
        <v>20834</v>
      </c>
      <c r="E434" s="448" t="s">
        <v>20755</v>
      </c>
      <c r="F434" s="447" t="s">
        <v>20755</v>
      </c>
      <c r="G434" s="449">
        <v>88392</v>
      </c>
      <c r="H434" s="447" t="s">
        <v>802</v>
      </c>
      <c r="I434" s="447" t="s">
        <v>747</v>
      </c>
      <c r="J434" s="447" t="s">
        <v>334</v>
      </c>
      <c r="K434" s="450">
        <v>0.78</v>
      </c>
      <c r="L434" s="447" t="s">
        <v>241</v>
      </c>
    </row>
    <row r="435" spans="1:12">
      <c r="A435" s="447" t="s">
        <v>20829</v>
      </c>
      <c r="B435" s="447" t="s">
        <v>20830</v>
      </c>
      <c r="C435" s="447" t="s">
        <v>20833</v>
      </c>
      <c r="D435" s="447" t="s">
        <v>20834</v>
      </c>
      <c r="E435" s="448" t="s">
        <v>20755</v>
      </c>
      <c r="F435" s="447" t="s">
        <v>20755</v>
      </c>
      <c r="G435" s="449">
        <v>88398</v>
      </c>
      <c r="H435" s="447" t="s">
        <v>804</v>
      </c>
      <c r="I435" s="447" t="s">
        <v>747</v>
      </c>
      <c r="J435" s="447" t="s">
        <v>334</v>
      </c>
      <c r="K435" s="450">
        <v>0.93</v>
      </c>
      <c r="L435" s="447" t="s">
        <v>241</v>
      </c>
    </row>
    <row r="436" spans="1:12">
      <c r="A436" s="447" t="s">
        <v>20829</v>
      </c>
      <c r="B436" s="447" t="s">
        <v>20830</v>
      </c>
      <c r="C436" s="447" t="s">
        <v>20833</v>
      </c>
      <c r="D436" s="447" t="s">
        <v>20834</v>
      </c>
      <c r="E436" s="448" t="s">
        <v>20755</v>
      </c>
      <c r="F436" s="447" t="s">
        <v>20755</v>
      </c>
      <c r="G436" s="449">
        <v>88404</v>
      </c>
      <c r="H436" s="447" t="s">
        <v>806</v>
      </c>
      <c r="I436" s="447" t="s">
        <v>747</v>
      </c>
      <c r="J436" s="447" t="s">
        <v>334</v>
      </c>
      <c r="K436" s="450">
        <v>0.73</v>
      </c>
      <c r="L436" s="447" t="s">
        <v>241</v>
      </c>
    </row>
    <row r="437" spans="1:12">
      <c r="A437" s="447" t="s">
        <v>20829</v>
      </c>
      <c r="B437" s="447" t="s">
        <v>20830</v>
      </c>
      <c r="C437" s="447" t="s">
        <v>20833</v>
      </c>
      <c r="D437" s="447" t="s">
        <v>20834</v>
      </c>
      <c r="E437" s="448" t="s">
        <v>20755</v>
      </c>
      <c r="F437" s="447" t="s">
        <v>20755</v>
      </c>
      <c r="G437" s="449">
        <v>88430</v>
      </c>
      <c r="H437" s="447" t="s">
        <v>808</v>
      </c>
      <c r="I437" s="447" t="s">
        <v>747</v>
      </c>
      <c r="J437" s="447" t="s">
        <v>334</v>
      </c>
      <c r="K437" s="450">
        <v>4.8499999999999996</v>
      </c>
      <c r="L437" s="447" t="s">
        <v>241</v>
      </c>
    </row>
    <row r="438" spans="1:12">
      <c r="A438" s="447" t="s">
        <v>20829</v>
      </c>
      <c r="B438" s="447" t="s">
        <v>20830</v>
      </c>
      <c r="C438" s="447" t="s">
        <v>20833</v>
      </c>
      <c r="D438" s="447" t="s">
        <v>20834</v>
      </c>
      <c r="E438" s="448" t="s">
        <v>20755</v>
      </c>
      <c r="F438" s="447" t="s">
        <v>20755</v>
      </c>
      <c r="G438" s="449">
        <v>88438</v>
      </c>
      <c r="H438" s="447" t="s">
        <v>809</v>
      </c>
      <c r="I438" s="447" t="s">
        <v>747</v>
      </c>
      <c r="J438" s="447" t="s">
        <v>334</v>
      </c>
      <c r="K438" s="450">
        <v>6.44</v>
      </c>
      <c r="L438" s="447" t="s">
        <v>241</v>
      </c>
    </row>
    <row r="439" spans="1:12">
      <c r="A439" s="447" t="s">
        <v>20829</v>
      </c>
      <c r="B439" s="447" t="s">
        <v>20830</v>
      </c>
      <c r="C439" s="447" t="s">
        <v>20833</v>
      </c>
      <c r="D439" s="447" t="s">
        <v>20834</v>
      </c>
      <c r="E439" s="448" t="s">
        <v>20755</v>
      </c>
      <c r="F439" s="447" t="s">
        <v>20755</v>
      </c>
      <c r="G439" s="449">
        <v>88831</v>
      </c>
      <c r="H439" s="447" t="s">
        <v>810</v>
      </c>
      <c r="I439" s="447" t="s">
        <v>747</v>
      </c>
      <c r="J439" s="447" t="s">
        <v>709</v>
      </c>
      <c r="K439" s="450">
        <v>0.28999999999999998</v>
      </c>
      <c r="L439" s="447" t="s">
        <v>241</v>
      </c>
    </row>
    <row r="440" spans="1:12">
      <c r="A440" s="447" t="s">
        <v>20829</v>
      </c>
      <c r="B440" s="447" t="s">
        <v>20830</v>
      </c>
      <c r="C440" s="447" t="s">
        <v>20833</v>
      </c>
      <c r="D440" s="447" t="s">
        <v>20834</v>
      </c>
      <c r="E440" s="448" t="s">
        <v>20755</v>
      </c>
      <c r="F440" s="447" t="s">
        <v>20755</v>
      </c>
      <c r="G440" s="449">
        <v>88844</v>
      </c>
      <c r="H440" s="447" t="s">
        <v>812</v>
      </c>
      <c r="I440" s="447" t="s">
        <v>747</v>
      </c>
      <c r="J440" s="447" t="s">
        <v>240</v>
      </c>
      <c r="K440" s="450">
        <v>42.54</v>
      </c>
      <c r="L440" s="447" t="s">
        <v>241</v>
      </c>
    </row>
    <row r="441" spans="1:12">
      <c r="A441" s="447" t="s">
        <v>20829</v>
      </c>
      <c r="B441" s="447" t="s">
        <v>20830</v>
      </c>
      <c r="C441" s="447" t="s">
        <v>20833</v>
      </c>
      <c r="D441" s="447" t="s">
        <v>20834</v>
      </c>
      <c r="E441" s="448" t="s">
        <v>20755</v>
      </c>
      <c r="F441" s="447" t="s">
        <v>20755</v>
      </c>
      <c r="G441" s="449">
        <v>88908</v>
      </c>
      <c r="H441" s="447" t="s">
        <v>813</v>
      </c>
      <c r="I441" s="447" t="s">
        <v>747</v>
      </c>
      <c r="J441" s="447" t="s">
        <v>240</v>
      </c>
      <c r="K441" s="450">
        <v>55.62</v>
      </c>
      <c r="L441" s="447" t="s">
        <v>241</v>
      </c>
    </row>
    <row r="442" spans="1:12">
      <c r="A442" s="447" t="s">
        <v>20829</v>
      </c>
      <c r="B442" s="447" t="s">
        <v>20830</v>
      </c>
      <c r="C442" s="447" t="s">
        <v>20833</v>
      </c>
      <c r="D442" s="447" t="s">
        <v>20834</v>
      </c>
      <c r="E442" s="448" t="s">
        <v>20755</v>
      </c>
      <c r="F442" s="447" t="s">
        <v>20755</v>
      </c>
      <c r="G442" s="449">
        <v>89022</v>
      </c>
      <c r="H442" s="447" t="s">
        <v>814</v>
      </c>
      <c r="I442" s="447" t="s">
        <v>747</v>
      </c>
      <c r="J442" s="447" t="s">
        <v>240</v>
      </c>
      <c r="K442" s="450">
        <v>0.31</v>
      </c>
      <c r="L442" s="447" t="s">
        <v>241</v>
      </c>
    </row>
    <row r="443" spans="1:12">
      <c r="A443" s="447" t="s">
        <v>20829</v>
      </c>
      <c r="B443" s="447" t="s">
        <v>20830</v>
      </c>
      <c r="C443" s="447" t="s">
        <v>20833</v>
      </c>
      <c r="D443" s="447" t="s">
        <v>20834</v>
      </c>
      <c r="E443" s="448" t="s">
        <v>20755</v>
      </c>
      <c r="F443" s="447" t="s">
        <v>20755</v>
      </c>
      <c r="G443" s="449">
        <v>89027</v>
      </c>
      <c r="H443" s="447" t="s">
        <v>816</v>
      </c>
      <c r="I443" s="447" t="s">
        <v>747</v>
      </c>
      <c r="J443" s="447" t="s">
        <v>240</v>
      </c>
      <c r="K443" s="450">
        <v>4.04</v>
      </c>
      <c r="L443" s="447" t="s">
        <v>241</v>
      </c>
    </row>
    <row r="444" spans="1:12">
      <c r="A444" s="447" t="s">
        <v>20829</v>
      </c>
      <c r="B444" s="447" t="s">
        <v>20830</v>
      </c>
      <c r="C444" s="447" t="s">
        <v>20833</v>
      </c>
      <c r="D444" s="447" t="s">
        <v>20834</v>
      </c>
      <c r="E444" s="448" t="s">
        <v>20755</v>
      </c>
      <c r="F444" s="447" t="s">
        <v>20755</v>
      </c>
      <c r="G444" s="449">
        <v>89031</v>
      </c>
      <c r="H444" s="447" t="s">
        <v>817</v>
      </c>
      <c r="I444" s="447" t="s">
        <v>747</v>
      </c>
      <c r="J444" s="447" t="s">
        <v>240</v>
      </c>
      <c r="K444" s="450">
        <v>41.25</v>
      </c>
      <c r="L444" s="447" t="s">
        <v>241</v>
      </c>
    </row>
    <row r="445" spans="1:12">
      <c r="A445" s="447" t="s">
        <v>20829</v>
      </c>
      <c r="B445" s="447" t="s">
        <v>20830</v>
      </c>
      <c r="C445" s="447" t="s">
        <v>20833</v>
      </c>
      <c r="D445" s="447" t="s">
        <v>20834</v>
      </c>
      <c r="E445" s="448" t="s">
        <v>20755</v>
      </c>
      <c r="F445" s="447" t="s">
        <v>20755</v>
      </c>
      <c r="G445" s="449">
        <v>89036</v>
      </c>
      <c r="H445" s="447" t="s">
        <v>818</v>
      </c>
      <c r="I445" s="447" t="s">
        <v>747</v>
      </c>
      <c r="J445" s="447" t="s">
        <v>240</v>
      </c>
      <c r="K445" s="450">
        <v>24.89</v>
      </c>
      <c r="L445" s="447" t="s">
        <v>241</v>
      </c>
    </row>
    <row r="446" spans="1:12">
      <c r="A446" s="447" t="s">
        <v>20829</v>
      </c>
      <c r="B446" s="447" t="s">
        <v>20830</v>
      </c>
      <c r="C446" s="447" t="s">
        <v>20833</v>
      </c>
      <c r="D446" s="447" t="s">
        <v>20834</v>
      </c>
      <c r="E446" s="448" t="s">
        <v>20755</v>
      </c>
      <c r="F446" s="447" t="s">
        <v>20755</v>
      </c>
      <c r="G446" s="449">
        <v>89218</v>
      </c>
      <c r="H446" s="447" t="s">
        <v>819</v>
      </c>
      <c r="I446" s="447" t="s">
        <v>747</v>
      </c>
      <c r="J446" s="447" t="s">
        <v>240</v>
      </c>
      <c r="K446" s="450">
        <v>51.35</v>
      </c>
      <c r="L446" s="447" t="s">
        <v>241</v>
      </c>
    </row>
    <row r="447" spans="1:12">
      <c r="A447" s="447" t="s">
        <v>20829</v>
      </c>
      <c r="B447" s="447" t="s">
        <v>20830</v>
      </c>
      <c r="C447" s="447" t="s">
        <v>20833</v>
      </c>
      <c r="D447" s="447" t="s">
        <v>20834</v>
      </c>
      <c r="E447" s="448" t="s">
        <v>20755</v>
      </c>
      <c r="F447" s="447" t="s">
        <v>20755</v>
      </c>
      <c r="G447" s="449">
        <v>89226</v>
      </c>
      <c r="H447" s="447" t="s">
        <v>820</v>
      </c>
      <c r="I447" s="447" t="s">
        <v>747</v>
      </c>
      <c r="J447" s="447" t="s">
        <v>334</v>
      </c>
      <c r="K447" s="450">
        <v>1.2</v>
      </c>
      <c r="L447" s="447" t="s">
        <v>241</v>
      </c>
    </row>
    <row r="448" spans="1:12">
      <c r="A448" s="447" t="s">
        <v>20829</v>
      </c>
      <c r="B448" s="447" t="s">
        <v>20830</v>
      </c>
      <c r="C448" s="447" t="s">
        <v>20833</v>
      </c>
      <c r="D448" s="447" t="s">
        <v>20834</v>
      </c>
      <c r="E448" s="448" t="s">
        <v>20755</v>
      </c>
      <c r="F448" s="447" t="s">
        <v>20755</v>
      </c>
      <c r="G448" s="449">
        <v>89235</v>
      </c>
      <c r="H448" s="447" t="s">
        <v>822</v>
      </c>
      <c r="I448" s="447" t="s">
        <v>747</v>
      </c>
      <c r="J448" s="447" t="s">
        <v>240</v>
      </c>
      <c r="K448" s="450">
        <v>160.09</v>
      </c>
      <c r="L448" s="447" t="s">
        <v>241</v>
      </c>
    </row>
    <row r="449" spans="1:12">
      <c r="A449" s="447" t="s">
        <v>20829</v>
      </c>
      <c r="B449" s="447" t="s">
        <v>20830</v>
      </c>
      <c r="C449" s="447" t="s">
        <v>20833</v>
      </c>
      <c r="D449" s="447" t="s">
        <v>20834</v>
      </c>
      <c r="E449" s="448" t="s">
        <v>20755</v>
      </c>
      <c r="F449" s="447" t="s">
        <v>20755</v>
      </c>
      <c r="G449" s="449">
        <v>89243</v>
      </c>
      <c r="H449" s="447" t="s">
        <v>823</v>
      </c>
      <c r="I449" s="447" t="s">
        <v>747</v>
      </c>
      <c r="J449" s="447" t="s">
        <v>240</v>
      </c>
      <c r="K449" s="450">
        <v>352.5</v>
      </c>
      <c r="L449" s="447" t="s">
        <v>241</v>
      </c>
    </row>
    <row r="450" spans="1:12">
      <c r="A450" s="447" t="s">
        <v>20829</v>
      </c>
      <c r="B450" s="447" t="s">
        <v>20830</v>
      </c>
      <c r="C450" s="447" t="s">
        <v>20833</v>
      </c>
      <c r="D450" s="447" t="s">
        <v>20834</v>
      </c>
      <c r="E450" s="448" t="s">
        <v>20755</v>
      </c>
      <c r="F450" s="447" t="s">
        <v>20755</v>
      </c>
      <c r="G450" s="449">
        <v>89251</v>
      </c>
      <c r="H450" s="447" t="s">
        <v>824</v>
      </c>
      <c r="I450" s="447" t="s">
        <v>747</v>
      </c>
      <c r="J450" s="447" t="s">
        <v>240</v>
      </c>
      <c r="K450" s="450">
        <v>308.41000000000003</v>
      </c>
      <c r="L450" s="447" t="s">
        <v>241</v>
      </c>
    </row>
    <row r="451" spans="1:12">
      <c r="A451" s="447" t="s">
        <v>20829</v>
      </c>
      <c r="B451" s="447" t="s">
        <v>20830</v>
      </c>
      <c r="C451" s="447" t="s">
        <v>20833</v>
      </c>
      <c r="D451" s="447" t="s">
        <v>20834</v>
      </c>
      <c r="E451" s="448" t="s">
        <v>20755</v>
      </c>
      <c r="F451" s="447" t="s">
        <v>20755</v>
      </c>
      <c r="G451" s="449">
        <v>89258</v>
      </c>
      <c r="H451" s="447" t="s">
        <v>825</v>
      </c>
      <c r="I451" s="447" t="s">
        <v>747</v>
      </c>
      <c r="J451" s="447" t="s">
        <v>240</v>
      </c>
      <c r="K451" s="450">
        <v>102.25</v>
      </c>
      <c r="L451" s="447" t="s">
        <v>241</v>
      </c>
    </row>
    <row r="452" spans="1:12">
      <c r="A452" s="447" t="s">
        <v>20829</v>
      </c>
      <c r="B452" s="447" t="s">
        <v>20830</v>
      </c>
      <c r="C452" s="447" t="s">
        <v>20833</v>
      </c>
      <c r="D452" s="447" t="s">
        <v>20834</v>
      </c>
      <c r="E452" s="448" t="s">
        <v>20755</v>
      </c>
      <c r="F452" s="447" t="s">
        <v>20755</v>
      </c>
      <c r="G452" s="449">
        <v>89273</v>
      </c>
      <c r="H452" s="447" t="s">
        <v>826</v>
      </c>
      <c r="I452" s="447" t="s">
        <v>747</v>
      </c>
      <c r="J452" s="447" t="s">
        <v>240</v>
      </c>
      <c r="K452" s="450">
        <v>53.87</v>
      </c>
      <c r="L452" s="447" t="s">
        <v>241</v>
      </c>
    </row>
    <row r="453" spans="1:12">
      <c r="A453" s="447" t="s">
        <v>20829</v>
      </c>
      <c r="B453" s="447" t="s">
        <v>20830</v>
      </c>
      <c r="C453" s="447" t="s">
        <v>20833</v>
      </c>
      <c r="D453" s="447" t="s">
        <v>20834</v>
      </c>
      <c r="E453" s="448" t="s">
        <v>20755</v>
      </c>
      <c r="F453" s="447" t="s">
        <v>20755</v>
      </c>
      <c r="G453" s="449">
        <v>89279</v>
      </c>
      <c r="H453" s="447" t="s">
        <v>827</v>
      </c>
      <c r="I453" s="447" t="s">
        <v>747</v>
      </c>
      <c r="J453" s="447" t="s">
        <v>334</v>
      </c>
      <c r="K453" s="450">
        <v>1.46</v>
      </c>
      <c r="L453" s="447" t="s">
        <v>241</v>
      </c>
    </row>
    <row r="454" spans="1:12">
      <c r="A454" s="447" t="s">
        <v>20829</v>
      </c>
      <c r="B454" s="447" t="s">
        <v>20830</v>
      </c>
      <c r="C454" s="447" t="s">
        <v>20833</v>
      </c>
      <c r="D454" s="447" t="s">
        <v>20834</v>
      </c>
      <c r="E454" s="448" t="s">
        <v>20755</v>
      </c>
      <c r="F454" s="447" t="s">
        <v>20755</v>
      </c>
      <c r="G454" s="449">
        <v>89877</v>
      </c>
      <c r="H454" s="447" t="s">
        <v>829</v>
      </c>
      <c r="I454" s="447" t="s">
        <v>747</v>
      </c>
      <c r="J454" s="447" t="s">
        <v>240</v>
      </c>
      <c r="K454" s="450">
        <v>46.96</v>
      </c>
      <c r="L454" s="447" t="s">
        <v>241</v>
      </c>
    </row>
    <row r="455" spans="1:12">
      <c r="A455" s="447" t="s">
        <v>20829</v>
      </c>
      <c r="B455" s="447" t="s">
        <v>20830</v>
      </c>
      <c r="C455" s="447" t="s">
        <v>20833</v>
      </c>
      <c r="D455" s="447" t="s">
        <v>20834</v>
      </c>
      <c r="E455" s="448" t="s">
        <v>20755</v>
      </c>
      <c r="F455" s="447" t="s">
        <v>20755</v>
      </c>
      <c r="G455" s="449">
        <v>89884</v>
      </c>
      <c r="H455" s="447" t="s">
        <v>830</v>
      </c>
      <c r="I455" s="447" t="s">
        <v>747</v>
      </c>
      <c r="J455" s="447" t="s">
        <v>240</v>
      </c>
      <c r="K455" s="450">
        <v>48.98</v>
      </c>
      <c r="L455" s="447" t="s">
        <v>241</v>
      </c>
    </row>
    <row r="456" spans="1:12">
      <c r="A456" s="447" t="s">
        <v>20829</v>
      </c>
      <c r="B456" s="447" t="s">
        <v>20830</v>
      </c>
      <c r="C456" s="447" t="s">
        <v>20833</v>
      </c>
      <c r="D456" s="447" t="s">
        <v>20834</v>
      </c>
      <c r="E456" s="448" t="s">
        <v>20755</v>
      </c>
      <c r="F456" s="447" t="s">
        <v>20755</v>
      </c>
      <c r="G456" s="449">
        <v>90587</v>
      </c>
      <c r="H456" s="447" t="s">
        <v>831</v>
      </c>
      <c r="I456" s="447" t="s">
        <v>747</v>
      </c>
      <c r="J456" s="447" t="s">
        <v>240</v>
      </c>
      <c r="K456" s="450">
        <v>0.44</v>
      </c>
      <c r="L456" s="447" t="s">
        <v>241</v>
      </c>
    </row>
    <row r="457" spans="1:12">
      <c r="A457" s="447" t="s">
        <v>20829</v>
      </c>
      <c r="B457" s="447" t="s">
        <v>20830</v>
      </c>
      <c r="C457" s="447" t="s">
        <v>20833</v>
      </c>
      <c r="D457" s="447" t="s">
        <v>20834</v>
      </c>
      <c r="E457" s="448" t="s">
        <v>20755</v>
      </c>
      <c r="F457" s="447" t="s">
        <v>20755</v>
      </c>
      <c r="G457" s="449">
        <v>90626</v>
      </c>
      <c r="H457" s="447" t="s">
        <v>833</v>
      </c>
      <c r="I457" s="447" t="s">
        <v>747</v>
      </c>
      <c r="J457" s="447" t="s">
        <v>334</v>
      </c>
      <c r="K457" s="450">
        <v>2.33</v>
      </c>
      <c r="L457" s="447" t="s">
        <v>241</v>
      </c>
    </row>
    <row r="458" spans="1:12">
      <c r="A458" s="447" t="s">
        <v>20829</v>
      </c>
      <c r="B458" s="447" t="s">
        <v>20830</v>
      </c>
      <c r="C458" s="447" t="s">
        <v>20833</v>
      </c>
      <c r="D458" s="447" t="s">
        <v>20834</v>
      </c>
      <c r="E458" s="448" t="s">
        <v>20755</v>
      </c>
      <c r="F458" s="447" t="s">
        <v>20755</v>
      </c>
      <c r="G458" s="449">
        <v>90632</v>
      </c>
      <c r="H458" s="447" t="s">
        <v>835</v>
      </c>
      <c r="I458" s="447" t="s">
        <v>747</v>
      </c>
      <c r="J458" s="447" t="s">
        <v>240</v>
      </c>
      <c r="K458" s="450">
        <v>49.23</v>
      </c>
      <c r="L458" s="447" t="s">
        <v>241</v>
      </c>
    </row>
    <row r="459" spans="1:12">
      <c r="A459" s="447" t="s">
        <v>20829</v>
      </c>
      <c r="B459" s="447" t="s">
        <v>20830</v>
      </c>
      <c r="C459" s="447" t="s">
        <v>20833</v>
      </c>
      <c r="D459" s="447" t="s">
        <v>20834</v>
      </c>
      <c r="E459" s="448" t="s">
        <v>20755</v>
      </c>
      <c r="F459" s="447" t="s">
        <v>20755</v>
      </c>
      <c r="G459" s="449">
        <v>90638</v>
      </c>
      <c r="H459" s="447" t="s">
        <v>836</v>
      </c>
      <c r="I459" s="447" t="s">
        <v>747</v>
      </c>
      <c r="J459" s="447" t="s">
        <v>334</v>
      </c>
      <c r="K459" s="450">
        <v>3.73</v>
      </c>
      <c r="L459" s="447" t="s">
        <v>241</v>
      </c>
    </row>
    <row r="460" spans="1:12">
      <c r="A460" s="447" t="s">
        <v>20829</v>
      </c>
      <c r="B460" s="447" t="s">
        <v>20830</v>
      </c>
      <c r="C460" s="447" t="s">
        <v>20833</v>
      </c>
      <c r="D460" s="447" t="s">
        <v>20834</v>
      </c>
      <c r="E460" s="448" t="s">
        <v>20755</v>
      </c>
      <c r="F460" s="447" t="s">
        <v>20755</v>
      </c>
      <c r="G460" s="449">
        <v>90644</v>
      </c>
      <c r="H460" s="447" t="s">
        <v>838</v>
      </c>
      <c r="I460" s="447" t="s">
        <v>747</v>
      </c>
      <c r="J460" s="447" t="s">
        <v>334</v>
      </c>
      <c r="K460" s="450">
        <v>5.58</v>
      </c>
      <c r="L460" s="447" t="s">
        <v>241</v>
      </c>
    </row>
    <row r="461" spans="1:12">
      <c r="A461" s="447" t="s">
        <v>20829</v>
      </c>
      <c r="B461" s="447" t="s">
        <v>20830</v>
      </c>
      <c r="C461" s="447" t="s">
        <v>20833</v>
      </c>
      <c r="D461" s="447" t="s">
        <v>20834</v>
      </c>
      <c r="E461" s="448" t="s">
        <v>20755</v>
      </c>
      <c r="F461" s="447" t="s">
        <v>20755</v>
      </c>
      <c r="G461" s="449">
        <v>90651</v>
      </c>
      <c r="H461" s="447" t="s">
        <v>840</v>
      </c>
      <c r="I461" s="447" t="s">
        <v>747</v>
      </c>
      <c r="J461" s="447" t="s">
        <v>334</v>
      </c>
      <c r="K461" s="450">
        <v>0.79</v>
      </c>
      <c r="L461" s="447" t="s">
        <v>241</v>
      </c>
    </row>
    <row r="462" spans="1:12">
      <c r="A462" s="447" t="s">
        <v>20829</v>
      </c>
      <c r="B462" s="447" t="s">
        <v>20830</v>
      </c>
      <c r="C462" s="447" t="s">
        <v>20833</v>
      </c>
      <c r="D462" s="447" t="s">
        <v>20834</v>
      </c>
      <c r="E462" s="448" t="s">
        <v>20755</v>
      </c>
      <c r="F462" s="447" t="s">
        <v>20755</v>
      </c>
      <c r="G462" s="449">
        <v>90657</v>
      </c>
      <c r="H462" s="447" t="s">
        <v>842</v>
      </c>
      <c r="I462" s="447" t="s">
        <v>747</v>
      </c>
      <c r="J462" s="447" t="s">
        <v>334</v>
      </c>
      <c r="K462" s="450">
        <v>3.63</v>
      </c>
      <c r="L462" s="447" t="s">
        <v>241</v>
      </c>
    </row>
    <row r="463" spans="1:12">
      <c r="A463" s="447" t="s">
        <v>20829</v>
      </c>
      <c r="B463" s="447" t="s">
        <v>20830</v>
      </c>
      <c r="C463" s="447" t="s">
        <v>20833</v>
      </c>
      <c r="D463" s="447" t="s">
        <v>20834</v>
      </c>
      <c r="E463" s="448" t="s">
        <v>20755</v>
      </c>
      <c r="F463" s="447" t="s">
        <v>20755</v>
      </c>
      <c r="G463" s="449">
        <v>90663</v>
      </c>
      <c r="H463" s="447" t="s">
        <v>844</v>
      </c>
      <c r="I463" s="447" t="s">
        <v>747</v>
      </c>
      <c r="J463" s="447" t="s">
        <v>334</v>
      </c>
      <c r="K463" s="450">
        <v>3.89</v>
      </c>
      <c r="L463" s="447" t="s">
        <v>241</v>
      </c>
    </row>
    <row r="464" spans="1:12">
      <c r="A464" s="447" t="s">
        <v>20829</v>
      </c>
      <c r="B464" s="447" t="s">
        <v>20830</v>
      </c>
      <c r="C464" s="447" t="s">
        <v>20833</v>
      </c>
      <c r="D464" s="447" t="s">
        <v>20834</v>
      </c>
      <c r="E464" s="448" t="s">
        <v>20755</v>
      </c>
      <c r="F464" s="447" t="s">
        <v>20755</v>
      </c>
      <c r="G464" s="449">
        <v>90669</v>
      </c>
      <c r="H464" s="447" t="s">
        <v>845</v>
      </c>
      <c r="I464" s="447" t="s">
        <v>747</v>
      </c>
      <c r="J464" s="447" t="s">
        <v>240</v>
      </c>
      <c r="K464" s="450">
        <v>5.75</v>
      </c>
      <c r="L464" s="447" t="s">
        <v>241</v>
      </c>
    </row>
    <row r="465" spans="1:12">
      <c r="A465" s="447" t="s">
        <v>20829</v>
      </c>
      <c r="B465" s="447" t="s">
        <v>20830</v>
      </c>
      <c r="C465" s="447" t="s">
        <v>20833</v>
      </c>
      <c r="D465" s="447" t="s">
        <v>20834</v>
      </c>
      <c r="E465" s="448" t="s">
        <v>20755</v>
      </c>
      <c r="F465" s="447" t="s">
        <v>20755</v>
      </c>
      <c r="G465" s="449">
        <v>90675</v>
      </c>
      <c r="H465" s="447" t="s">
        <v>847</v>
      </c>
      <c r="I465" s="447" t="s">
        <v>747</v>
      </c>
      <c r="J465" s="447" t="s">
        <v>240</v>
      </c>
      <c r="K465" s="450">
        <v>177.33</v>
      </c>
      <c r="L465" s="447" t="s">
        <v>241</v>
      </c>
    </row>
    <row r="466" spans="1:12">
      <c r="A466" s="447" t="s">
        <v>20829</v>
      </c>
      <c r="B466" s="447" t="s">
        <v>20830</v>
      </c>
      <c r="C466" s="447" t="s">
        <v>20833</v>
      </c>
      <c r="D466" s="447" t="s">
        <v>20834</v>
      </c>
      <c r="E466" s="448" t="s">
        <v>20755</v>
      </c>
      <c r="F466" s="447" t="s">
        <v>20755</v>
      </c>
      <c r="G466" s="449">
        <v>90681</v>
      </c>
      <c r="H466" s="447" t="s">
        <v>848</v>
      </c>
      <c r="I466" s="447" t="s">
        <v>747</v>
      </c>
      <c r="J466" s="447" t="s">
        <v>240</v>
      </c>
      <c r="K466" s="450">
        <v>103.45</v>
      </c>
      <c r="L466" s="447" t="s">
        <v>241</v>
      </c>
    </row>
    <row r="467" spans="1:12">
      <c r="A467" s="447" t="s">
        <v>20829</v>
      </c>
      <c r="B467" s="447" t="s">
        <v>20830</v>
      </c>
      <c r="C467" s="447" t="s">
        <v>20833</v>
      </c>
      <c r="D467" s="447" t="s">
        <v>20834</v>
      </c>
      <c r="E467" s="448" t="s">
        <v>20755</v>
      </c>
      <c r="F467" s="447" t="s">
        <v>20755</v>
      </c>
      <c r="G467" s="449">
        <v>90687</v>
      </c>
      <c r="H467" s="447" t="s">
        <v>849</v>
      </c>
      <c r="I467" s="447" t="s">
        <v>747</v>
      </c>
      <c r="J467" s="447" t="s">
        <v>240</v>
      </c>
      <c r="K467" s="450">
        <v>43.06</v>
      </c>
      <c r="L467" s="447" t="s">
        <v>241</v>
      </c>
    </row>
    <row r="468" spans="1:12">
      <c r="A468" s="447" t="s">
        <v>20829</v>
      </c>
      <c r="B468" s="447" t="s">
        <v>20830</v>
      </c>
      <c r="C468" s="447" t="s">
        <v>20833</v>
      </c>
      <c r="D468" s="447" t="s">
        <v>20834</v>
      </c>
      <c r="E468" s="448" t="s">
        <v>20755</v>
      </c>
      <c r="F468" s="447" t="s">
        <v>20755</v>
      </c>
      <c r="G468" s="449">
        <v>90693</v>
      </c>
      <c r="H468" s="447" t="s">
        <v>850</v>
      </c>
      <c r="I468" s="447" t="s">
        <v>747</v>
      </c>
      <c r="J468" s="447" t="s">
        <v>240</v>
      </c>
      <c r="K468" s="450">
        <v>28.87</v>
      </c>
      <c r="L468" s="447" t="s">
        <v>241</v>
      </c>
    </row>
    <row r="469" spans="1:12">
      <c r="A469" s="447" t="s">
        <v>20829</v>
      </c>
      <c r="B469" s="447" t="s">
        <v>20830</v>
      </c>
      <c r="C469" s="447" t="s">
        <v>20833</v>
      </c>
      <c r="D469" s="447" t="s">
        <v>20834</v>
      </c>
      <c r="E469" s="448" t="s">
        <v>20755</v>
      </c>
      <c r="F469" s="447" t="s">
        <v>20755</v>
      </c>
      <c r="G469" s="449">
        <v>90965</v>
      </c>
      <c r="H469" s="447" t="s">
        <v>851</v>
      </c>
      <c r="I469" s="447" t="s">
        <v>747</v>
      </c>
      <c r="J469" s="447" t="s">
        <v>240</v>
      </c>
      <c r="K469" s="450">
        <v>4.8600000000000003</v>
      </c>
      <c r="L469" s="447" t="s">
        <v>241</v>
      </c>
    </row>
    <row r="470" spans="1:12">
      <c r="A470" s="447" t="s">
        <v>20829</v>
      </c>
      <c r="B470" s="447" t="s">
        <v>20830</v>
      </c>
      <c r="C470" s="447" t="s">
        <v>20833</v>
      </c>
      <c r="D470" s="447" t="s">
        <v>20834</v>
      </c>
      <c r="E470" s="448" t="s">
        <v>20755</v>
      </c>
      <c r="F470" s="447" t="s">
        <v>20755</v>
      </c>
      <c r="G470" s="449">
        <v>90973</v>
      </c>
      <c r="H470" s="447" t="s">
        <v>853</v>
      </c>
      <c r="I470" s="447" t="s">
        <v>747</v>
      </c>
      <c r="J470" s="447" t="s">
        <v>240</v>
      </c>
      <c r="K470" s="450">
        <v>4.88</v>
      </c>
      <c r="L470" s="447" t="s">
        <v>241</v>
      </c>
    </row>
    <row r="471" spans="1:12">
      <c r="A471" s="447" t="s">
        <v>20829</v>
      </c>
      <c r="B471" s="447" t="s">
        <v>20830</v>
      </c>
      <c r="C471" s="447" t="s">
        <v>20833</v>
      </c>
      <c r="D471" s="447" t="s">
        <v>20834</v>
      </c>
      <c r="E471" s="448" t="s">
        <v>20755</v>
      </c>
      <c r="F471" s="447" t="s">
        <v>20755</v>
      </c>
      <c r="G471" s="449">
        <v>90982</v>
      </c>
      <c r="H471" s="447" t="s">
        <v>855</v>
      </c>
      <c r="I471" s="447" t="s">
        <v>747</v>
      </c>
      <c r="J471" s="447" t="s">
        <v>240</v>
      </c>
      <c r="K471" s="450">
        <v>12.4</v>
      </c>
      <c r="L471" s="447" t="s">
        <v>241</v>
      </c>
    </row>
    <row r="472" spans="1:12">
      <c r="A472" s="447" t="s">
        <v>20829</v>
      </c>
      <c r="B472" s="447" t="s">
        <v>20830</v>
      </c>
      <c r="C472" s="447" t="s">
        <v>20833</v>
      </c>
      <c r="D472" s="447" t="s">
        <v>20834</v>
      </c>
      <c r="E472" s="448" t="s">
        <v>20755</v>
      </c>
      <c r="F472" s="447" t="s">
        <v>20755</v>
      </c>
      <c r="G472" s="449">
        <v>91001</v>
      </c>
      <c r="H472" s="447" t="s">
        <v>857</v>
      </c>
      <c r="I472" s="447" t="s">
        <v>747</v>
      </c>
      <c r="J472" s="447" t="s">
        <v>240</v>
      </c>
      <c r="K472" s="450">
        <v>5.78</v>
      </c>
      <c r="L472" s="447" t="s">
        <v>241</v>
      </c>
    </row>
    <row r="473" spans="1:12">
      <c r="A473" s="447" t="s">
        <v>20829</v>
      </c>
      <c r="B473" s="447" t="s">
        <v>20830</v>
      </c>
      <c r="C473" s="447" t="s">
        <v>20833</v>
      </c>
      <c r="D473" s="447" t="s">
        <v>20834</v>
      </c>
      <c r="E473" s="448" t="s">
        <v>20755</v>
      </c>
      <c r="F473" s="447" t="s">
        <v>20755</v>
      </c>
      <c r="G473" s="449">
        <v>91032</v>
      </c>
      <c r="H473" s="447" t="s">
        <v>858</v>
      </c>
      <c r="I473" s="447" t="s">
        <v>747</v>
      </c>
      <c r="J473" s="447" t="s">
        <v>240</v>
      </c>
      <c r="K473" s="450">
        <v>32.43</v>
      </c>
      <c r="L473" s="447" t="s">
        <v>241</v>
      </c>
    </row>
    <row r="474" spans="1:12">
      <c r="A474" s="447" t="s">
        <v>20829</v>
      </c>
      <c r="B474" s="447" t="s">
        <v>20830</v>
      </c>
      <c r="C474" s="447" t="s">
        <v>20833</v>
      </c>
      <c r="D474" s="447" t="s">
        <v>20834</v>
      </c>
      <c r="E474" s="448" t="s">
        <v>20755</v>
      </c>
      <c r="F474" s="447" t="s">
        <v>20755</v>
      </c>
      <c r="G474" s="449">
        <v>91278</v>
      </c>
      <c r="H474" s="447" t="s">
        <v>859</v>
      </c>
      <c r="I474" s="447" t="s">
        <v>747</v>
      </c>
      <c r="J474" s="447" t="s">
        <v>240</v>
      </c>
      <c r="K474" s="450">
        <v>0.52</v>
      </c>
      <c r="L474" s="447" t="s">
        <v>241</v>
      </c>
    </row>
    <row r="475" spans="1:12">
      <c r="A475" s="447" t="s">
        <v>20829</v>
      </c>
      <c r="B475" s="447" t="s">
        <v>20830</v>
      </c>
      <c r="C475" s="447" t="s">
        <v>20833</v>
      </c>
      <c r="D475" s="447" t="s">
        <v>20834</v>
      </c>
      <c r="E475" s="448" t="s">
        <v>20755</v>
      </c>
      <c r="F475" s="447" t="s">
        <v>20755</v>
      </c>
      <c r="G475" s="449">
        <v>91285</v>
      </c>
      <c r="H475" s="447" t="s">
        <v>860</v>
      </c>
      <c r="I475" s="447" t="s">
        <v>747</v>
      </c>
      <c r="J475" s="447" t="s">
        <v>334</v>
      </c>
      <c r="K475" s="450">
        <v>0.93</v>
      </c>
      <c r="L475" s="447" t="s">
        <v>241</v>
      </c>
    </row>
    <row r="476" spans="1:12">
      <c r="A476" s="447" t="s">
        <v>20829</v>
      </c>
      <c r="B476" s="447" t="s">
        <v>20830</v>
      </c>
      <c r="C476" s="447" t="s">
        <v>20833</v>
      </c>
      <c r="D476" s="447" t="s">
        <v>20834</v>
      </c>
      <c r="E476" s="448" t="s">
        <v>20755</v>
      </c>
      <c r="F476" s="447" t="s">
        <v>20755</v>
      </c>
      <c r="G476" s="449">
        <v>91387</v>
      </c>
      <c r="H476" s="447" t="s">
        <v>862</v>
      </c>
      <c r="I476" s="447" t="s">
        <v>747</v>
      </c>
      <c r="J476" s="447" t="s">
        <v>240</v>
      </c>
      <c r="K476" s="450">
        <v>36.71</v>
      </c>
      <c r="L476" s="447" t="s">
        <v>241</v>
      </c>
    </row>
    <row r="477" spans="1:12">
      <c r="A477" s="447" t="s">
        <v>20829</v>
      </c>
      <c r="B477" s="447" t="s">
        <v>20830</v>
      </c>
      <c r="C477" s="447" t="s">
        <v>20833</v>
      </c>
      <c r="D477" s="447" t="s">
        <v>20834</v>
      </c>
      <c r="E477" s="448" t="s">
        <v>20755</v>
      </c>
      <c r="F477" s="447" t="s">
        <v>20755</v>
      </c>
      <c r="G477" s="449">
        <v>91395</v>
      </c>
      <c r="H477" s="447" t="s">
        <v>864</v>
      </c>
      <c r="I477" s="447" t="s">
        <v>747</v>
      </c>
      <c r="J477" s="447" t="s">
        <v>240</v>
      </c>
      <c r="K477" s="450">
        <v>29.54</v>
      </c>
      <c r="L477" s="447" t="s">
        <v>241</v>
      </c>
    </row>
    <row r="478" spans="1:12">
      <c r="A478" s="447" t="s">
        <v>20829</v>
      </c>
      <c r="B478" s="447" t="s">
        <v>20830</v>
      </c>
      <c r="C478" s="447" t="s">
        <v>20833</v>
      </c>
      <c r="D478" s="447" t="s">
        <v>20834</v>
      </c>
      <c r="E478" s="448" t="s">
        <v>20755</v>
      </c>
      <c r="F478" s="447" t="s">
        <v>20755</v>
      </c>
      <c r="G478" s="449">
        <v>91486</v>
      </c>
      <c r="H478" s="447" t="s">
        <v>866</v>
      </c>
      <c r="I478" s="447" t="s">
        <v>747</v>
      </c>
      <c r="J478" s="447" t="s">
        <v>240</v>
      </c>
      <c r="K478" s="450">
        <v>35.39</v>
      </c>
      <c r="L478" s="447" t="s">
        <v>241</v>
      </c>
    </row>
    <row r="479" spans="1:12">
      <c r="A479" s="447" t="s">
        <v>20829</v>
      </c>
      <c r="B479" s="447" t="s">
        <v>20830</v>
      </c>
      <c r="C479" s="447" t="s">
        <v>20833</v>
      </c>
      <c r="D479" s="447" t="s">
        <v>20834</v>
      </c>
      <c r="E479" s="448" t="s">
        <v>20755</v>
      </c>
      <c r="F479" s="447" t="s">
        <v>20755</v>
      </c>
      <c r="G479" s="449">
        <v>91534</v>
      </c>
      <c r="H479" s="447" t="s">
        <v>868</v>
      </c>
      <c r="I479" s="447" t="s">
        <v>747</v>
      </c>
      <c r="J479" s="447" t="s">
        <v>240</v>
      </c>
      <c r="K479" s="450">
        <v>14.18</v>
      </c>
      <c r="L479" s="447" t="s">
        <v>241</v>
      </c>
    </row>
    <row r="480" spans="1:12">
      <c r="A480" s="447" t="s">
        <v>20829</v>
      </c>
      <c r="B480" s="447" t="s">
        <v>20830</v>
      </c>
      <c r="C480" s="447" t="s">
        <v>20833</v>
      </c>
      <c r="D480" s="447" t="s">
        <v>20834</v>
      </c>
      <c r="E480" s="448" t="s">
        <v>20755</v>
      </c>
      <c r="F480" s="447" t="s">
        <v>20755</v>
      </c>
      <c r="G480" s="449">
        <v>91635</v>
      </c>
      <c r="H480" s="447" t="s">
        <v>870</v>
      </c>
      <c r="I480" s="447" t="s">
        <v>747</v>
      </c>
      <c r="J480" s="447" t="s">
        <v>240</v>
      </c>
      <c r="K480" s="450">
        <v>30.88</v>
      </c>
      <c r="L480" s="447" t="s">
        <v>241</v>
      </c>
    </row>
    <row r="481" spans="1:12">
      <c r="A481" s="447" t="s">
        <v>20829</v>
      </c>
      <c r="B481" s="447" t="s">
        <v>20830</v>
      </c>
      <c r="C481" s="447" t="s">
        <v>20833</v>
      </c>
      <c r="D481" s="447" t="s">
        <v>20834</v>
      </c>
      <c r="E481" s="448" t="s">
        <v>20755</v>
      </c>
      <c r="F481" s="447" t="s">
        <v>20755</v>
      </c>
      <c r="G481" s="449">
        <v>91646</v>
      </c>
      <c r="H481" s="447" t="s">
        <v>871</v>
      </c>
      <c r="I481" s="447" t="s">
        <v>747</v>
      </c>
      <c r="J481" s="447" t="s">
        <v>240</v>
      </c>
      <c r="K481" s="450">
        <v>52.79</v>
      </c>
      <c r="L481" s="447" t="s">
        <v>241</v>
      </c>
    </row>
    <row r="482" spans="1:12">
      <c r="A482" s="447" t="s">
        <v>20829</v>
      </c>
      <c r="B482" s="447" t="s">
        <v>20830</v>
      </c>
      <c r="C482" s="447" t="s">
        <v>20833</v>
      </c>
      <c r="D482" s="447" t="s">
        <v>20834</v>
      </c>
      <c r="E482" s="448" t="s">
        <v>20755</v>
      </c>
      <c r="F482" s="447" t="s">
        <v>20755</v>
      </c>
      <c r="G482" s="449">
        <v>91693</v>
      </c>
      <c r="H482" s="447" t="s">
        <v>872</v>
      </c>
      <c r="I482" s="447" t="s">
        <v>747</v>
      </c>
      <c r="J482" s="447" t="s">
        <v>334</v>
      </c>
      <c r="K482" s="450">
        <v>13.5</v>
      </c>
      <c r="L482" s="447" t="s">
        <v>241</v>
      </c>
    </row>
    <row r="483" spans="1:12">
      <c r="A483" s="447" t="s">
        <v>20829</v>
      </c>
      <c r="B483" s="447" t="s">
        <v>20830</v>
      </c>
      <c r="C483" s="447" t="s">
        <v>20833</v>
      </c>
      <c r="D483" s="447" t="s">
        <v>20834</v>
      </c>
      <c r="E483" s="448" t="s">
        <v>20755</v>
      </c>
      <c r="F483" s="447" t="s">
        <v>20755</v>
      </c>
      <c r="G483" s="449">
        <v>92044</v>
      </c>
      <c r="H483" s="447" t="s">
        <v>874</v>
      </c>
      <c r="I483" s="447" t="s">
        <v>747</v>
      </c>
      <c r="J483" s="447" t="s">
        <v>240</v>
      </c>
      <c r="K483" s="450">
        <v>5.2</v>
      </c>
      <c r="L483" s="447" t="s">
        <v>241</v>
      </c>
    </row>
    <row r="484" spans="1:12">
      <c r="A484" s="447" t="s">
        <v>20829</v>
      </c>
      <c r="B484" s="447" t="s">
        <v>20830</v>
      </c>
      <c r="C484" s="447" t="s">
        <v>20833</v>
      </c>
      <c r="D484" s="447" t="s">
        <v>20834</v>
      </c>
      <c r="E484" s="448" t="s">
        <v>20755</v>
      </c>
      <c r="F484" s="447" t="s">
        <v>20755</v>
      </c>
      <c r="G484" s="449">
        <v>92107</v>
      </c>
      <c r="H484" s="447" t="s">
        <v>875</v>
      </c>
      <c r="I484" s="447" t="s">
        <v>747</v>
      </c>
      <c r="J484" s="447" t="s">
        <v>240</v>
      </c>
      <c r="K484" s="450">
        <v>36.93</v>
      </c>
      <c r="L484" s="447" t="s">
        <v>241</v>
      </c>
    </row>
    <row r="485" spans="1:12">
      <c r="A485" s="447" t="s">
        <v>20829</v>
      </c>
      <c r="B485" s="447" t="s">
        <v>20830</v>
      </c>
      <c r="C485" s="447" t="s">
        <v>20833</v>
      </c>
      <c r="D485" s="447" t="s">
        <v>20834</v>
      </c>
      <c r="E485" s="448" t="s">
        <v>20755</v>
      </c>
      <c r="F485" s="447" t="s">
        <v>20755</v>
      </c>
      <c r="G485" s="449">
        <v>92113</v>
      </c>
      <c r="H485" s="447" t="s">
        <v>876</v>
      </c>
      <c r="I485" s="447" t="s">
        <v>747</v>
      </c>
      <c r="J485" s="447" t="s">
        <v>334</v>
      </c>
      <c r="K485" s="450">
        <v>0.87</v>
      </c>
      <c r="L485" s="447" t="s">
        <v>241</v>
      </c>
    </row>
    <row r="486" spans="1:12">
      <c r="A486" s="447" t="s">
        <v>20829</v>
      </c>
      <c r="B486" s="447" t="s">
        <v>20830</v>
      </c>
      <c r="C486" s="447" t="s">
        <v>20833</v>
      </c>
      <c r="D486" s="447" t="s">
        <v>20834</v>
      </c>
      <c r="E486" s="448" t="s">
        <v>20755</v>
      </c>
      <c r="F486" s="447" t="s">
        <v>20755</v>
      </c>
      <c r="G486" s="449">
        <v>92119</v>
      </c>
      <c r="H486" s="447" t="s">
        <v>878</v>
      </c>
      <c r="I486" s="447" t="s">
        <v>747</v>
      </c>
      <c r="J486" s="447" t="s">
        <v>334</v>
      </c>
      <c r="K486" s="450">
        <v>0.09</v>
      </c>
      <c r="L486" s="447" t="s">
        <v>241</v>
      </c>
    </row>
    <row r="487" spans="1:12">
      <c r="A487" s="447" t="s">
        <v>20829</v>
      </c>
      <c r="B487" s="447" t="s">
        <v>20830</v>
      </c>
      <c r="C487" s="447" t="s">
        <v>20833</v>
      </c>
      <c r="D487" s="447" t="s">
        <v>20834</v>
      </c>
      <c r="E487" s="448" t="s">
        <v>20755</v>
      </c>
      <c r="F487" s="447" t="s">
        <v>20755</v>
      </c>
      <c r="G487" s="449">
        <v>92139</v>
      </c>
      <c r="H487" s="447" t="s">
        <v>880</v>
      </c>
      <c r="I487" s="447" t="s">
        <v>747</v>
      </c>
      <c r="J487" s="447" t="s">
        <v>334</v>
      </c>
      <c r="K487" s="450">
        <v>25.09</v>
      </c>
      <c r="L487" s="447" t="s">
        <v>241</v>
      </c>
    </row>
    <row r="488" spans="1:12">
      <c r="A488" s="447" t="s">
        <v>20829</v>
      </c>
      <c r="B488" s="447" t="s">
        <v>20830</v>
      </c>
      <c r="C488" s="447" t="s">
        <v>20833</v>
      </c>
      <c r="D488" s="447" t="s">
        <v>20834</v>
      </c>
      <c r="E488" s="448" t="s">
        <v>20755</v>
      </c>
      <c r="F488" s="447" t="s">
        <v>20755</v>
      </c>
      <c r="G488" s="449">
        <v>92146</v>
      </c>
      <c r="H488" s="447" t="s">
        <v>881</v>
      </c>
      <c r="I488" s="447" t="s">
        <v>747</v>
      </c>
      <c r="J488" s="447" t="s">
        <v>334</v>
      </c>
      <c r="K488" s="450">
        <v>16.920000000000002</v>
      </c>
      <c r="L488" s="447" t="s">
        <v>241</v>
      </c>
    </row>
    <row r="489" spans="1:12">
      <c r="A489" s="447" t="s">
        <v>20829</v>
      </c>
      <c r="B489" s="447" t="s">
        <v>20830</v>
      </c>
      <c r="C489" s="447" t="s">
        <v>20833</v>
      </c>
      <c r="D489" s="447" t="s">
        <v>20834</v>
      </c>
      <c r="E489" s="448" t="s">
        <v>20755</v>
      </c>
      <c r="F489" s="447" t="s">
        <v>20755</v>
      </c>
      <c r="G489" s="449">
        <v>92243</v>
      </c>
      <c r="H489" s="447" t="s">
        <v>883</v>
      </c>
      <c r="I489" s="447" t="s">
        <v>747</v>
      </c>
      <c r="J489" s="447" t="s">
        <v>240</v>
      </c>
      <c r="K489" s="450">
        <v>43.48</v>
      </c>
      <c r="L489" s="447" t="s">
        <v>241</v>
      </c>
    </row>
    <row r="490" spans="1:12">
      <c r="A490" s="447" t="s">
        <v>20829</v>
      </c>
      <c r="B490" s="447" t="s">
        <v>20830</v>
      </c>
      <c r="C490" s="447" t="s">
        <v>20833</v>
      </c>
      <c r="D490" s="447" t="s">
        <v>20834</v>
      </c>
      <c r="E490" s="448" t="s">
        <v>20755</v>
      </c>
      <c r="F490" s="447" t="s">
        <v>20755</v>
      </c>
      <c r="G490" s="449">
        <v>92717</v>
      </c>
      <c r="H490" s="447" t="s">
        <v>884</v>
      </c>
      <c r="I490" s="447" t="s">
        <v>747</v>
      </c>
      <c r="J490" s="447" t="s">
        <v>334</v>
      </c>
      <c r="K490" s="450">
        <v>0.4</v>
      </c>
      <c r="L490" s="447" t="s">
        <v>241</v>
      </c>
    </row>
    <row r="491" spans="1:12">
      <c r="A491" s="447" t="s">
        <v>20829</v>
      </c>
      <c r="B491" s="447" t="s">
        <v>20830</v>
      </c>
      <c r="C491" s="447" t="s">
        <v>20833</v>
      </c>
      <c r="D491" s="447" t="s">
        <v>20834</v>
      </c>
      <c r="E491" s="448" t="s">
        <v>20755</v>
      </c>
      <c r="F491" s="447" t="s">
        <v>20755</v>
      </c>
      <c r="G491" s="449">
        <v>92961</v>
      </c>
      <c r="H491" s="447" t="s">
        <v>885</v>
      </c>
      <c r="I491" s="447" t="s">
        <v>747</v>
      </c>
      <c r="J491" s="447" t="s">
        <v>240</v>
      </c>
      <c r="K491" s="450">
        <v>3.99</v>
      </c>
      <c r="L491" s="447" t="s">
        <v>241</v>
      </c>
    </row>
    <row r="492" spans="1:12">
      <c r="A492" s="447" t="s">
        <v>20829</v>
      </c>
      <c r="B492" s="447" t="s">
        <v>20830</v>
      </c>
      <c r="C492" s="447" t="s">
        <v>20833</v>
      </c>
      <c r="D492" s="447" t="s">
        <v>20834</v>
      </c>
      <c r="E492" s="448" t="s">
        <v>20755</v>
      </c>
      <c r="F492" s="447" t="s">
        <v>20755</v>
      </c>
      <c r="G492" s="449">
        <v>92967</v>
      </c>
      <c r="H492" s="447" t="s">
        <v>886</v>
      </c>
      <c r="I492" s="447" t="s">
        <v>747</v>
      </c>
      <c r="J492" s="447" t="s">
        <v>334</v>
      </c>
      <c r="K492" s="450">
        <v>12.96</v>
      </c>
      <c r="L492" s="447" t="s">
        <v>241</v>
      </c>
    </row>
    <row r="493" spans="1:12">
      <c r="A493" s="447" t="s">
        <v>20829</v>
      </c>
      <c r="B493" s="447" t="s">
        <v>20830</v>
      </c>
      <c r="C493" s="447" t="s">
        <v>20833</v>
      </c>
      <c r="D493" s="447" t="s">
        <v>20834</v>
      </c>
      <c r="E493" s="448" t="s">
        <v>20755</v>
      </c>
      <c r="F493" s="447" t="s">
        <v>20755</v>
      </c>
      <c r="G493" s="449">
        <v>93225</v>
      </c>
      <c r="H493" s="447" t="s">
        <v>887</v>
      </c>
      <c r="I493" s="447" t="s">
        <v>747</v>
      </c>
      <c r="J493" s="447" t="s">
        <v>240</v>
      </c>
      <c r="K493" s="450">
        <v>268.3</v>
      </c>
      <c r="L493" s="447" t="s">
        <v>241</v>
      </c>
    </row>
    <row r="494" spans="1:12">
      <c r="A494" s="447" t="s">
        <v>20829</v>
      </c>
      <c r="B494" s="447" t="s">
        <v>20830</v>
      </c>
      <c r="C494" s="447" t="s">
        <v>20833</v>
      </c>
      <c r="D494" s="447" t="s">
        <v>20834</v>
      </c>
      <c r="E494" s="448" t="s">
        <v>20755</v>
      </c>
      <c r="F494" s="447" t="s">
        <v>20755</v>
      </c>
      <c r="G494" s="449">
        <v>93234</v>
      </c>
      <c r="H494" s="447" t="s">
        <v>888</v>
      </c>
      <c r="I494" s="447" t="s">
        <v>747</v>
      </c>
      <c r="J494" s="447" t="s">
        <v>334</v>
      </c>
      <c r="K494" s="450">
        <v>0.36</v>
      </c>
      <c r="L494" s="447" t="s">
        <v>241</v>
      </c>
    </row>
    <row r="495" spans="1:12">
      <c r="A495" s="447" t="s">
        <v>20829</v>
      </c>
      <c r="B495" s="447" t="s">
        <v>20830</v>
      </c>
      <c r="C495" s="447" t="s">
        <v>20833</v>
      </c>
      <c r="D495" s="447" t="s">
        <v>20834</v>
      </c>
      <c r="E495" s="448" t="s">
        <v>20755</v>
      </c>
      <c r="F495" s="447" t="s">
        <v>20755</v>
      </c>
      <c r="G495" s="449">
        <v>93244</v>
      </c>
      <c r="H495" s="447" t="s">
        <v>890</v>
      </c>
      <c r="I495" s="447" t="s">
        <v>747</v>
      </c>
      <c r="J495" s="447" t="s">
        <v>240</v>
      </c>
      <c r="K495" s="450">
        <v>36.159999999999997</v>
      </c>
      <c r="L495" s="447" t="s">
        <v>241</v>
      </c>
    </row>
    <row r="496" spans="1:12">
      <c r="A496" s="447" t="s">
        <v>20829</v>
      </c>
      <c r="B496" s="447" t="s">
        <v>20830</v>
      </c>
      <c r="C496" s="447" t="s">
        <v>20833</v>
      </c>
      <c r="D496" s="447" t="s">
        <v>20834</v>
      </c>
      <c r="E496" s="448" t="s">
        <v>20755</v>
      </c>
      <c r="F496" s="447" t="s">
        <v>20755</v>
      </c>
      <c r="G496" s="449">
        <v>93274</v>
      </c>
      <c r="H496" s="447" t="s">
        <v>891</v>
      </c>
      <c r="I496" s="447" t="s">
        <v>747</v>
      </c>
      <c r="J496" s="447" t="s">
        <v>240</v>
      </c>
      <c r="K496" s="450">
        <v>46.45</v>
      </c>
      <c r="L496" s="447" t="s">
        <v>241</v>
      </c>
    </row>
    <row r="497" spans="1:12">
      <c r="A497" s="447" t="s">
        <v>20829</v>
      </c>
      <c r="B497" s="447" t="s">
        <v>20830</v>
      </c>
      <c r="C497" s="447" t="s">
        <v>20833</v>
      </c>
      <c r="D497" s="447" t="s">
        <v>20834</v>
      </c>
      <c r="E497" s="448" t="s">
        <v>20755</v>
      </c>
      <c r="F497" s="447" t="s">
        <v>20755</v>
      </c>
      <c r="G497" s="449">
        <v>93282</v>
      </c>
      <c r="H497" s="447" t="s">
        <v>892</v>
      </c>
      <c r="I497" s="447" t="s">
        <v>747</v>
      </c>
      <c r="J497" s="447" t="s">
        <v>334</v>
      </c>
      <c r="K497" s="450">
        <v>13.21</v>
      </c>
      <c r="L497" s="447" t="s">
        <v>241</v>
      </c>
    </row>
    <row r="498" spans="1:12">
      <c r="A498" s="447" t="s">
        <v>20829</v>
      </c>
      <c r="B498" s="447" t="s">
        <v>20830</v>
      </c>
      <c r="C498" s="447" t="s">
        <v>20833</v>
      </c>
      <c r="D498" s="447" t="s">
        <v>20834</v>
      </c>
      <c r="E498" s="448" t="s">
        <v>20755</v>
      </c>
      <c r="F498" s="447" t="s">
        <v>20755</v>
      </c>
      <c r="G498" s="449">
        <v>93288</v>
      </c>
      <c r="H498" s="447" t="s">
        <v>894</v>
      </c>
      <c r="I498" s="447" t="s">
        <v>747</v>
      </c>
      <c r="J498" s="447" t="s">
        <v>240</v>
      </c>
      <c r="K498" s="450">
        <v>92.32</v>
      </c>
      <c r="L498" s="447" t="s">
        <v>241</v>
      </c>
    </row>
    <row r="499" spans="1:12">
      <c r="A499" s="447" t="s">
        <v>20829</v>
      </c>
      <c r="B499" s="447" t="s">
        <v>20830</v>
      </c>
      <c r="C499" s="447" t="s">
        <v>20833</v>
      </c>
      <c r="D499" s="447" t="s">
        <v>20834</v>
      </c>
      <c r="E499" s="448" t="s">
        <v>20755</v>
      </c>
      <c r="F499" s="447" t="s">
        <v>20755</v>
      </c>
      <c r="G499" s="449">
        <v>93403</v>
      </c>
      <c r="H499" s="447" t="s">
        <v>895</v>
      </c>
      <c r="I499" s="447" t="s">
        <v>747</v>
      </c>
      <c r="J499" s="447" t="s">
        <v>240</v>
      </c>
      <c r="K499" s="450">
        <v>30.88</v>
      </c>
      <c r="L499" s="447" t="s">
        <v>241</v>
      </c>
    </row>
    <row r="500" spans="1:12">
      <c r="A500" s="447" t="s">
        <v>20829</v>
      </c>
      <c r="B500" s="447" t="s">
        <v>20830</v>
      </c>
      <c r="C500" s="447" t="s">
        <v>20833</v>
      </c>
      <c r="D500" s="447" t="s">
        <v>20834</v>
      </c>
      <c r="E500" s="448" t="s">
        <v>20755</v>
      </c>
      <c r="F500" s="447" t="s">
        <v>20755</v>
      </c>
      <c r="G500" s="449">
        <v>93409</v>
      </c>
      <c r="H500" s="447" t="s">
        <v>896</v>
      </c>
      <c r="I500" s="447" t="s">
        <v>747</v>
      </c>
      <c r="J500" s="447" t="s">
        <v>240</v>
      </c>
      <c r="K500" s="450">
        <v>21.88</v>
      </c>
      <c r="L500" s="447" t="s">
        <v>241</v>
      </c>
    </row>
    <row r="501" spans="1:12">
      <c r="A501" s="447" t="s">
        <v>20829</v>
      </c>
      <c r="B501" s="447" t="s">
        <v>20830</v>
      </c>
      <c r="C501" s="447" t="s">
        <v>20833</v>
      </c>
      <c r="D501" s="447" t="s">
        <v>20834</v>
      </c>
      <c r="E501" s="448" t="s">
        <v>20755</v>
      </c>
      <c r="F501" s="447" t="s">
        <v>20755</v>
      </c>
      <c r="G501" s="449">
        <v>93416</v>
      </c>
      <c r="H501" s="447" t="s">
        <v>897</v>
      </c>
      <c r="I501" s="447" t="s">
        <v>747</v>
      </c>
      <c r="J501" s="447" t="s">
        <v>240</v>
      </c>
      <c r="K501" s="450">
        <v>0.22</v>
      </c>
      <c r="L501" s="447" t="s">
        <v>241</v>
      </c>
    </row>
    <row r="502" spans="1:12">
      <c r="A502" s="447" t="s">
        <v>20829</v>
      </c>
      <c r="B502" s="447" t="s">
        <v>20830</v>
      </c>
      <c r="C502" s="447" t="s">
        <v>20833</v>
      </c>
      <c r="D502" s="447" t="s">
        <v>20834</v>
      </c>
      <c r="E502" s="448" t="s">
        <v>20755</v>
      </c>
      <c r="F502" s="447" t="s">
        <v>20755</v>
      </c>
      <c r="G502" s="449">
        <v>93422</v>
      </c>
      <c r="H502" s="447" t="s">
        <v>899</v>
      </c>
      <c r="I502" s="447" t="s">
        <v>747</v>
      </c>
      <c r="J502" s="447" t="s">
        <v>240</v>
      </c>
      <c r="K502" s="450">
        <v>3.03</v>
      </c>
      <c r="L502" s="447" t="s">
        <v>241</v>
      </c>
    </row>
    <row r="503" spans="1:12">
      <c r="A503" s="447" t="s">
        <v>20829</v>
      </c>
      <c r="B503" s="447" t="s">
        <v>20830</v>
      </c>
      <c r="C503" s="447" t="s">
        <v>20833</v>
      </c>
      <c r="D503" s="447" t="s">
        <v>20834</v>
      </c>
      <c r="E503" s="448" t="s">
        <v>20755</v>
      </c>
      <c r="F503" s="447" t="s">
        <v>20755</v>
      </c>
      <c r="G503" s="449">
        <v>93428</v>
      </c>
      <c r="H503" s="447" t="s">
        <v>900</v>
      </c>
      <c r="I503" s="447" t="s">
        <v>747</v>
      </c>
      <c r="J503" s="447" t="s">
        <v>240</v>
      </c>
      <c r="K503" s="450">
        <v>4.29</v>
      </c>
      <c r="L503" s="447" t="s">
        <v>241</v>
      </c>
    </row>
    <row r="504" spans="1:12">
      <c r="A504" s="447" t="s">
        <v>20829</v>
      </c>
      <c r="B504" s="447" t="s">
        <v>20830</v>
      </c>
      <c r="C504" s="447" t="s">
        <v>20833</v>
      </c>
      <c r="D504" s="447" t="s">
        <v>20834</v>
      </c>
      <c r="E504" s="448" t="s">
        <v>20755</v>
      </c>
      <c r="F504" s="447" t="s">
        <v>20755</v>
      </c>
      <c r="G504" s="449">
        <v>93434</v>
      </c>
      <c r="H504" s="447" t="s">
        <v>902</v>
      </c>
      <c r="I504" s="447" t="s">
        <v>747</v>
      </c>
      <c r="J504" s="447" t="s">
        <v>240</v>
      </c>
      <c r="K504" s="450">
        <v>155.25</v>
      </c>
      <c r="L504" s="447" t="s">
        <v>241</v>
      </c>
    </row>
    <row r="505" spans="1:12">
      <c r="A505" s="447" t="s">
        <v>20829</v>
      </c>
      <c r="B505" s="447" t="s">
        <v>20830</v>
      </c>
      <c r="C505" s="447" t="s">
        <v>20833</v>
      </c>
      <c r="D505" s="447" t="s">
        <v>20834</v>
      </c>
      <c r="E505" s="448" t="s">
        <v>20755</v>
      </c>
      <c r="F505" s="447" t="s">
        <v>20755</v>
      </c>
      <c r="G505" s="449">
        <v>93440</v>
      </c>
      <c r="H505" s="447" t="s">
        <v>903</v>
      </c>
      <c r="I505" s="447" t="s">
        <v>747</v>
      </c>
      <c r="J505" s="447" t="s">
        <v>240</v>
      </c>
      <c r="K505" s="450">
        <v>74.989999999999995</v>
      </c>
      <c r="L505" s="447" t="s">
        <v>241</v>
      </c>
    </row>
    <row r="506" spans="1:12">
      <c r="A506" s="447" t="s">
        <v>20829</v>
      </c>
      <c r="B506" s="447" t="s">
        <v>20830</v>
      </c>
      <c r="C506" s="447" t="s">
        <v>20833</v>
      </c>
      <c r="D506" s="447" t="s">
        <v>20834</v>
      </c>
      <c r="E506" s="448" t="s">
        <v>20755</v>
      </c>
      <c r="F506" s="447" t="s">
        <v>20755</v>
      </c>
      <c r="G506" s="449">
        <v>95122</v>
      </c>
      <c r="H506" s="447" t="s">
        <v>904</v>
      </c>
      <c r="I506" s="447" t="s">
        <v>747</v>
      </c>
      <c r="J506" s="447" t="s">
        <v>240</v>
      </c>
      <c r="K506" s="450">
        <v>114.11</v>
      </c>
      <c r="L506" s="447" t="s">
        <v>241</v>
      </c>
    </row>
    <row r="507" spans="1:12">
      <c r="A507" s="447" t="s">
        <v>20829</v>
      </c>
      <c r="B507" s="447" t="s">
        <v>20830</v>
      </c>
      <c r="C507" s="447" t="s">
        <v>20833</v>
      </c>
      <c r="D507" s="447" t="s">
        <v>20834</v>
      </c>
      <c r="E507" s="448" t="s">
        <v>20755</v>
      </c>
      <c r="F507" s="447" t="s">
        <v>20755</v>
      </c>
      <c r="G507" s="449">
        <v>95128</v>
      </c>
      <c r="H507" s="447" t="s">
        <v>905</v>
      </c>
      <c r="I507" s="447" t="s">
        <v>747</v>
      </c>
      <c r="J507" s="447" t="s">
        <v>240</v>
      </c>
      <c r="K507" s="450">
        <v>28.44</v>
      </c>
      <c r="L507" s="447" t="s">
        <v>241</v>
      </c>
    </row>
    <row r="508" spans="1:12">
      <c r="A508" s="447" t="s">
        <v>20829</v>
      </c>
      <c r="B508" s="447" t="s">
        <v>20830</v>
      </c>
      <c r="C508" s="447" t="s">
        <v>20833</v>
      </c>
      <c r="D508" s="447" t="s">
        <v>20834</v>
      </c>
      <c r="E508" s="448" t="s">
        <v>20755</v>
      </c>
      <c r="F508" s="447" t="s">
        <v>20755</v>
      </c>
      <c r="G508" s="449">
        <v>95140</v>
      </c>
      <c r="H508" s="447" t="s">
        <v>906</v>
      </c>
      <c r="I508" s="447" t="s">
        <v>747</v>
      </c>
      <c r="J508" s="447" t="s">
        <v>709</v>
      </c>
      <c r="K508" s="450">
        <v>0.04</v>
      </c>
      <c r="L508" s="447" t="s">
        <v>241</v>
      </c>
    </row>
    <row r="509" spans="1:12">
      <c r="A509" s="447" t="s">
        <v>20829</v>
      </c>
      <c r="B509" s="447" t="s">
        <v>20830</v>
      </c>
      <c r="C509" s="447" t="s">
        <v>20833</v>
      </c>
      <c r="D509" s="447" t="s">
        <v>20834</v>
      </c>
      <c r="E509" s="448" t="s">
        <v>20755</v>
      </c>
      <c r="F509" s="447" t="s">
        <v>20755</v>
      </c>
      <c r="G509" s="449">
        <v>95213</v>
      </c>
      <c r="H509" s="447" t="s">
        <v>908</v>
      </c>
      <c r="I509" s="447" t="s">
        <v>747</v>
      </c>
      <c r="J509" s="447" t="s">
        <v>240</v>
      </c>
      <c r="K509" s="450">
        <v>50.91</v>
      </c>
      <c r="L509" s="447" t="s">
        <v>241</v>
      </c>
    </row>
    <row r="510" spans="1:12">
      <c r="A510" s="447" t="s">
        <v>20829</v>
      </c>
      <c r="B510" s="447" t="s">
        <v>20830</v>
      </c>
      <c r="C510" s="447" t="s">
        <v>20833</v>
      </c>
      <c r="D510" s="447" t="s">
        <v>20834</v>
      </c>
      <c r="E510" s="448" t="s">
        <v>20755</v>
      </c>
      <c r="F510" s="447" t="s">
        <v>20755</v>
      </c>
      <c r="G510" s="449">
        <v>95219</v>
      </c>
      <c r="H510" s="447" t="s">
        <v>909</v>
      </c>
      <c r="I510" s="447" t="s">
        <v>747</v>
      </c>
      <c r="J510" s="447" t="s">
        <v>334</v>
      </c>
      <c r="K510" s="450">
        <v>19.03</v>
      </c>
      <c r="L510" s="447" t="s">
        <v>241</v>
      </c>
    </row>
    <row r="511" spans="1:12">
      <c r="A511" s="447" t="s">
        <v>20829</v>
      </c>
      <c r="B511" s="447" t="s">
        <v>20830</v>
      </c>
      <c r="C511" s="447" t="s">
        <v>20833</v>
      </c>
      <c r="D511" s="447" t="s">
        <v>20834</v>
      </c>
      <c r="E511" s="448" t="s">
        <v>20755</v>
      </c>
      <c r="F511" s="447" t="s">
        <v>20755</v>
      </c>
      <c r="G511" s="449">
        <v>95259</v>
      </c>
      <c r="H511" s="447" t="s">
        <v>911</v>
      </c>
      <c r="I511" s="447" t="s">
        <v>747</v>
      </c>
      <c r="J511" s="447" t="s">
        <v>334</v>
      </c>
      <c r="K511" s="450">
        <v>12.71</v>
      </c>
      <c r="L511" s="447" t="s">
        <v>241</v>
      </c>
    </row>
    <row r="512" spans="1:12">
      <c r="A512" s="447" t="s">
        <v>20829</v>
      </c>
      <c r="B512" s="447" t="s">
        <v>20830</v>
      </c>
      <c r="C512" s="447" t="s">
        <v>20833</v>
      </c>
      <c r="D512" s="447" t="s">
        <v>20834</v>
      </c>
      <c r="E512" s="448" t="s">
        <v>20755</v>
      </c>
      <c r="F512" s="447" t="s">
        <v>20755</v>
      </c>
      <c r="G512" s="449">
        <v>95265</v>
      </c>
      <c r="H512" s="447" t="s">
        <v>913</v>
      </c>
      <c r="I512" s="447" t="s">
        <v>747</v>
      </c>
      <c r="J512" s="447" t="s">
        <v>240</v>
      </c>
      <c r="K512" s="450">
        <v>0.71</v>
      </c>
      <c r="L512" s="447" t="s">
        <v>241</v>
      </c>
    </row>
    <row r="513" spans="1:12">
      <c r="A513" s="447" t="s">
        <v>20829</v>
      </c>
      <c r="B513" s="447" t="s">
        <v>20830</v>
      </c>
      <c r="C513" s="447" t="s">
        <v>20833</v>
      </c>
      <c r="D513" s="447" t="s">
        <v>20834</v>
      </c>
      <c r="E513" s="448" t="s">
        <v>20755</v>
      </c>
      <c r="F513" s="447" t="s">
        <v>20755</v>
      </c>
      <c r="G513" s="449">
        <v>95271</v>
      </c>
      <c r="H513" s="447" t="s">
        <v>915</v>
      </c>
      <c r="I513" s="447" t="s">
        <v>747</v>
      </c>
      <c r="J513" s="447" t="s">
        <v>240</v>
      </c>
      <c r="K513" s="450">
        <v>0.46</v>
      </c>
      <c r="L513" s="447" t="s">
        <v>241</v>
      </c>
    </row>
    <row r="514" spans="1:12">
      <c r="A514" s="447" t="s">
        <v>20829</v>
      </c>
      <c r="B514" s="447" t="s">
        <v>20830</v>
      </c>
      <c r="C514" s="447" t="s">
        <v>20833</v>
      </c>
      <c r="D514" s="447" t="s">
        <v>20834</v>
      </c>
      <c r="E514" s="448" t="s">
        <v>20755</v>
      </c>
      <c r="F514" s="447" t="s">
        <v>20755</v>
      </c>
      <c r="G514" s="449">
        <v>95277</v>
      </c>
      <c r="H514" s="447" t="s">
        <v>917</v>
      </c>
      <c r="I514" s="447" t="s">
        <v>747</v>
      </c>
      <c r="J514" s="447" t="s">
        <v>240</v>
      </c>
      <c r="K514" s="450">
        <v>0.45</v>
      </c>
      <c r="L514" s="447" t="s">
        <v>241</v>
      </c>
    </row>
    <row r="515" spans="1:12">
      <c r="A515" s="447" t="s">
        <v>20829</v>
      </c>
      <c r="B515" s="447" t="s">
        <v>20830</v>
      </c>
      <c r="C515" s="447" t="s">
        <v>20833</v>
      </c>
      <c r="D515" s="447" t="s">
        <v>20834</v>
      </c>
      <c r="E515" s="448" t="s">
        <v>20755</v>
      </c>
      <c r="F515" s="447" t="s">
        <v>20755</v>
      </c>
      <c r="G515" s="449">
        <v>95283</v>
      </c>
      <c r="H515" s="447" t="s">
        <v>919</v>
      </c>
      <c r="I515" s="447" t="s">
        <v>747</v>
      </c>
      <c r="J515" s="447" t="s">
        <v>240</v>
      </c>
      <c r="K515" s="450">
        <v>0.49</v>
      </c>
      <c r="L515" s="447" t="s">
        <v>241</v>
      </c>
    </row>
    <row r="516" spans="1:12">
      <c r="A516" s="447" t="s">
        <v>20829</v>
      </c>
      <c r="B516" s="447" t="s">
        <v>20830</v>
      </c>
      <c r="C516" s="447" t="s">
        <v>20833</v>
      </c>
      <c r="D516" s="447" t="s">
        <v>20834</v>
      </c>
      <c r="E516" s="448" t="s">
        <v>20755</v>
      </c>
      <c r="F516" s="447" t="s">
        <v>20755</v>
      </c>
      <c r="G516" s="449">
        <v>95621</v>
      </c>
      <c r="H516" s="447" t="s">
        <v>921</v>
      </c>
      <c r="I516" s="447" t="s">
        <v>747</v>
      </c>
      <c r="J516" s="447" t="s">
        <v>334</v>
      </c>
      <c r="K516" s="450">
        <v>12.43</v>
      </c>
      <c r="L516" s="447" t="s">
        <v>241</v>
      </c>
    </row>
    <row r="517" spans="1:12">
      <c r="A517" s="447" t="s">
        <v>20829</v>
      </c>
      <c r="B517" s="447" t="s">
        <v>20830</v>
      </c>
      <c r="C517" s="447" t="s">
        <v>20833</v>
      </c>
      <c r="D517" s="447" t="s">
        <v>20834</v>
      </c>
      <c r="E517" s="448" t="s">
        <v>20755</v>
      </c>
      <c r="F517" s="447" t="s">
        <v>20755</v>
      </c>
      <c r="G517" s="449">
        <v>95632</v>
      </c>
      <c r="H517" s="447" t="s">
        <v>923</v>
      </c>
      <c r="I517" s="447" t="s">
        <v>747</v>
      </c>
      <c r="J517" s="447" t="s">
        <v>240</v>
      </c>
      <c r="K517" s="450">
        <v>46.17</v>
      </c>
      <c r="L517" s="447" t="s">
        <v>241</v>
      </c>
    </row>
    <row r="518" spans="1:12">
      <c r="A518" s="447" t="s">
        <v>20829</v>
      </c>
      <c r="B518" s="447" t="s">
        <v>20830</v>
      </c>
      <c r="C518" s="447" t="s">
        <v>20833</v>
      </c>
      <c r="D518" s="447" t="s">
        <v>20834</v>
      </c>
      <c r="E518" s="448" t="s">
        <v>20755</v>
      </c>
      <c r="F518" s="447" t="s">
        <v>20755</v>
      </c>
      <c r="G518" s="449">
        <v>95703</v>
      </c>
      <c r="H518" s="447" t="s">
        <v>925</v>
      </c>
      <c r="I518" s="447" t="s">
        <v>747</v>
      </c>
      <c r="J518" s="447" t="s">
        <v>334</v>
      </c>
      <c r="K518" s="450">
        <v>18.59</v>
      </c>
      <c r="L518" s="447" t="s">
        <v>241</v>
      </c>
    </row>
    <row r="519" spans="1:12">
      <c r="A519" s="447" t="s">
        <v>20829</v>
      </c>
      <c r="B519" s="447" t="s">
        <v>20830</v>
      </c>
      <c r="C519" s="447" t="s">
        <v>20833</v>
      </c>
      <c r="D519" s="447" t="s">
        <v>20834</v>
      </c>
      <c r="E519" s="448" t="s">
        <v>20755</v>
      </c>
      <c r="F519" s="447" t="s">
        <v>20755</v>
      </c>
      <c r="G519" s="449">
        <v>95709</v>
      </c>
      <c r="H519" s="447" t="s">
        <v>927</v>
      </c>
      <c r="I519" s="447" t="s">
        <v>747</v>
      </c>
      <c r="J519" s="447" t="s">
        <v>240</v>
      </c>
      <c r="K519" s="450">
        <v>47.74</v>
      </c>
      <c r="L519" s="447" t="s">
        <v>241</v>
      </c>
    </row>
    <row r="520" spans="1:12">
      <c r="A520" s="447" t="s">
        <v>20829</v>
      </c>
      <c r="B520" s="447" t="s">
        <v>20830</v>
      </c>
      <c r="C520" s="447" t="s">
        <v>20833</v>
      </c>
      <c r="D520" s="447" t="s">
        <v>20834</v>
      </c>
      <c r="E520" s="448" t="s">
        <v>20755</v>
      </c>
      <c r="F520" s="447" t="s">
        <v>20755</v>
      </c>
      <c r="G520" s="449">
        <v>95715</v>
      </c>
      <c r="H520" s="447" t="s">
        <v>928</v>
      </c>
      <c r="I520" s="447" t="s">
        <v>747</v>
      </c>
      <c r="J520" s="447" t="s">
        <v>240</v>
      </c>
      <c r="K520" s="450">
        <v>57.72</v>
      </c>
      <c r="L520" s="447" t="s">
        <v>241</v>
      </c>
    </row>
    <row r="521" spans="1:12">
      <c r="A521" s="447" t="s">
        <v>20829</v>
      </c>
      <c r="B521" s="447" t="s">
        <v>20830</v>
      </c>
      <c r="C521" s="447" t="s">
        <v>20833</v>
      </c>
      <c r="D521" s="447" t="s">
        <v>20834</v>
      </c>
      <c r="E521" s="448" t="s">
        <v>20755</v>
      </c>
      <c r="F521" s="447" t="s">
        <v>20755</v>
      </c>
      <c r="G521" s="449">
        <v>95721</v>
      </c>
      <c r="H521" s="447" t="s">
        <v>930</v>
      </c>
      <c r="I521" s="447" t="s">
        <v>747</v>
      </c>
      <c r="J521" s="447" t="s">
        <v>240</v>
      </c>
      <c r="K521" s="450">
        <v>56.19</v>
      </c>
      <c r="L521" s="447" t="s">
        <v>241</v>
      </c>
    </row>
    <row r="522" spans="1:12">
      <c r="A522" s="447" t="s">
        <v>20829</v>
      </c>
      <c r="B522" s="447" t="s">
        <v>20830</v>
      </c>
      <c r="C522" s="447" t="s">
        <v>20833</v>
      </c>
      <c r="D522" s="447" t="s">
        <v>20834</v>
      </c>
      <c r="E522" s="448" t="s">
        <v>20755</v>
      </c>
      <c r="F522" s="447" t="s">
        <v>20755</v>
      </c>
      <c r="G522" s="449">
        <v>95873</v>
      </c>
      <c r="H522" s="447" t="s">
        <v>931</v>
      </c>
      <c r="I522" s="447" t="s">
        <v>747</v>
      </c>
      <c r="J522" s="447" t="s">
        <v>240</v>
      </c>
      <c r="K522" s="450">
        <v>6.88</v>
      </c>
      <c r="L522" s="447" t="s">
        <v>241</v>
      </c>
    </row>
    <row r="523" spans="1:12">
      <c r="A523" s="447" t="s">
        <v>20829</v>
      </c>
      <c r="B523" s="447" t="s">
        <v>20830</v>
      </c>
      <c r="C523" s="447" t="s">
        <v>20833</v>
      </c>
      <c r="D523" s="447" t="s">
        <v>20834</v>
      </c>
      <c r="E523" s="448" t="s">
        <v>20755</v>
      </c>
      <c r="F523" s="447" t="s">
        <v>20755</v>
      </c>
      <c r="G523" s="449">
        <v>96014</v>
      </c>
      <c r="H523" s="447" t="s">
        <v>932</v>
      </c>
      <c r="I523" s="447" t="s">
        <v>747</v>
      </c>
      <c r="J523" s="447" t="s">
        <v>240</v>
      </c>
      <c r="K523" s="450">
        <v>32.61</v>
      </c>
      <c r="L523" s="447" t="s">
        <v>241</v>
      </c>
    </row>
    <row r="524" spans="1:12">
      <c r="A524" s="447" t="s">
        <v>20829</v>
      </c>
      <c r="B524" s="447" t="s">
        <v>20830</v>
      </c>
      <c r="C524" s="447" t="s">
        <v>20833</v>
      </c>
      <c r="D524" s="447" t="s">
        <v>20834</v>
      </c>
      <c r="E524" s="448" t="s">
        <v>20755</v>
      </c>
      <c r="F524" s="447" t="s">
        <v>20755</v>
      </c>
      <c r="G524" s="449">
        <v>96021</v>
      </c>
      <c r="H524" s="447" t="s">
        <v>933</v>
      </c>
      <c r="I524" s="447" t="s">
        <v>747</v>
      </c>
      <c r="J524" s="447" t="s">
        <v>240</v>
      </c>
      <c r="K524" s="450">
        <v>32.42</v>
      </c>
      <c r="L524" s="447" t="s">
        <v>241</v>
      </c>
    </row>
    <row r="525" spans="1:12">
      <c r="A525" s="447" t="s">
        <v>20829</v>
      </c>
      <c r="B525" s="447" t="s">
        <v>20830</v>
      </c>
      <c r="C525" s="447" t="s">
        <v>20833</v>
      </c>
      <c r="D525" s="447" t="s">
        <v>20834</v>
      </c>
      <c r="E525" s="448" t="s">
        <v>20755</v>
      </c>
      <c r="F525" s="447" t="s">
        <v>20755</v>
      </c>
      <c r="G525" s="449">
        <v>96029</v>
      </c>
      <c r="H525" s="447" t="s">
        <v>934</v>
      </c>
      <c r="I525" s="447" t="s">
        <v>747</v>
      </c>
      <c r="J525" s="447" t="s">
        <v>240</v>
      </c>
      <c r="K525" s="450">
        <v>28.27</v>
      </c>
      <c r="L525" s="447" t="s">
        <v>241</v>
      </c>
    </row>
    <row r="526" spans="1:12">
      <c r="A526" s="447" t="s">
        <v>20829</v>
      </c>
      <c r="B526" s="447" t="s">
        <v>20830</v>
      </c>
      <c r="C526" s="447" t="s">
        <v>20833</v>
      </c>
      <c r="D526" s="447" t="s">
        <v>20834</v>
      </c>
      <c r="E526" s="448" t="s">
        <v>20755</v>
      </c>
      <c r="F526" s="447" t="s">
        <v>20755</v>
      </c>
      <c r="G526" s="449">
        <v>96036</v>
      </c>
      <c r="H526" s="447" t="s">
        <v>935</v>
      </c>
      <c r="I526" s="447" t="s">
        <v>747</v>
      </c>
      <c r="J526" s="447" t="s">
        <v>240</v>
      </c>
      <c r="K526" s="450">
        <v>39.979999999999997</v>
      </c>
      <c r="L526" s="447" t="s">
        <v>241</v>
      </c>
    </row>
    <row r="527" spans="1:12">
      <c r="A527" s="447" t="s">
        <v>20829</v>
      </c>
      <c r="B527" s="447" t="s">
        <v>20830</v>
      </c>
      <c r="C527" s="447" t="s">
        <v>20833</v>
      </c>
      <c r="D527" s="447" t="s">
        <v>20834</v>
      </c>
      <c r="E527" s="448" t="s">
        <v>20755</v>
      </c>
      <c r="F527" s="447" t="s">
        <v>20755</v>
      </c>
      <c r="G527" s="449">
        <v>96155</v>
      </c>
      <c r="H527" s="447" t="s">
        <v>936</v>
      </c>
      <c r="I527" s="447" t="s">
        <v>747</v>
      </c>
      <c r="J527" s="447" t="s">
        <v>240</v>
      </c>
      <c r="K527" s="450">
        <v>28.46</v>
      </c>
      <c r="L527" s="447" t="s">
        <v>241</v>
      </c>
    </row>
    <row r="528" spans="1:12">
      <c r="A528" s="447" t="s">
        <v>20829</v>
      </c>
      <c r="B528" s="447" t="s">
        <v>20830</v>
      </c>
      <c r="C528" s="447" t="s">
        <v>20833</v>
      </c>
      <c r="D528" s="447" t="s">
        <v>20834</v>
      </c>
      <c r="E528" s="448" t="s">
        <v>20755</v>
      </c>
      <c r="F528" s="447" t="s">
        <v>20755</v>
      </c>
      <c r="G528" s="449">
        <v>96156</v>
      </c>
      <c r="H528" s="447" t="s">
        <v>937</v>
      </c>
      <c r="I528" s="447" t="s">
        <v>747</v>
      </c>
      <c r="J528" s="447" t="s">
        <v>240</v>
      </c>
      <c r="K528" s="450">
        <v>34.06</v>
      </c>
      <c r="L528" s="447" t="s">
        <v>241</v>
      </c>
    </row>
    <row r="529" spans="1:12">
      <c r="A529" s="447" t="s">
        <v>20829</v>
      </c>
      <c r="B529" s="447" t="s">
        <v>20830</v>
      </c>
      <c r="C529" s="447" t="s">
        <v>20833</v>
      </c>
      <c r="D529" s="447" t="s">
        <v>20834</v>
      </c>
      <c r="E529" s="448" t="s">
        <v>20755</v>
      </c>
      <c r="F529" s="447" t="s">
        <v>20755</v>
      </c>
      <c r="G529" s="449">
        <v>96159</v>
      </c>
      <c r="H529" s="447" t="s">
        <v>939</v>
      </c>
      <c r="I529" s="447" t="s">
        <v>747</v>
      </c>
      <c r="J529" s="447" t="s">
        <v>240</v>
      </c>
      <c r="K529" s="450">
        <v>42.68</v>
      </c>
      <c r="L529" s="447" t="s">
        <v>241</v>
      </c>
    </row>
    <row r="530" spans="1:12">
      <c r="A530" s="447" t="s">
        <v>20829</v>
      </c>
      <c r="B530" s="447" t="s">
        <v>20830</v>
      </c>
      <c r="C530" s="447" t="s">
        <v>20833</v>
      </c>
      <c r="D530" s="447" t="s">
        <v>20834</v>
      </c>
      <c r="E530" s="448" t="s">
        <v>20755</v>
      </c>
      <c r="F530" s="447" t="s">
        <v>20755</v>
      </c>
      <c r="G530" s="449">
        <v>96246</v>
      </c>
      <c r="H530" s="447" t="s">
        <v>940</v>
      </c>
      <c r="I530" s="447" t="s">
        <v>747</v>
      </c>
      <c r="J530" s="447" t="s">
        <v>240</v>
      </c>
      <c r="K530" s="450">
        <v>32.61</v>
      </c>
      <c r="L530" s="447" t="s">
        <v>241</v>
      </c>
    </row>
    <row r="531" spans="1:12">
      <c r="A531" s="447" t="s">
        <v>20829</v>
      </c>
      <c r="B531" s="447" t="s">
        <v>20830</v>
      </c>
      <c r="C531" s="447" t="s">
        <v>20833</v>
      </c>
      <c r="D531" s="447" t="s">
        <v>20834</v>
      </c>
      <c r="E531" s="448" t="s">
        <v>20755</v>
      </c>
      <c r="F531" s="447" t="s">
        <v>20755</v>
      </c>
      <c r="G531" s="449">
        <v>96302</v>
      </c>
      <c r="H531" s="447" t="s">
        <v>941</v>
      </c>
      <c r="I531" s="447" t="s">
        <v>747</v>
      </c>
      <c r="J531" s="447" t="s">
        <v>240</v>
      </c>
      <c r="K531" s="450">
        <v>66.84</v>
      </c>
      <c r="L531" s="447" t="s">
        <v>241</v>
      </c>
    </row>
    <row r="532" spans="1:12">
      <c r="A532" s="447" t="s">
        <v>20829</v>
      </c>
      <c r="B532" s="447" t="s">
        <v>20830</v>
      </c>
      <c r="C532" s="447" t="s">
        <v>20833</v>
      </c>
      <c r="D532" s="447" t="s">
        <v>20834</v>
      </c>
      <c r="E532" s="448" t="s">
        <v>20755</v>
      </c>
      <c r="F532" s="447" t="s">
        <v>20755</v>
      </c>
      <c r="G532" s="449">
        <v>96464</v>
      </c>
      <c r="H532" s="447" t="s">
        <v>944</v>
      </c>
      <c r="I532" s="447" t="s">
        <v>747</v>
      </c>
      <c r="J532" s="447" t="s">
        <v>240</v>
      </c>
      <c r="K532" s="450">
        <v>49.75</v>
      </c>
      <c r="L532" s="447" t="s">
        <v>241</v>
      </c>
    </row>
    <row r="533" spans="1:12">
      <c r="A533" s="447" t="s">
        <v>20829</v>
      </c>
      <c r="B533" s="447" t="s">
        <v>20830</v>
      </c>
      <c r="C533" s="447" t="s">
        <v>20833</v>
      </c>
      <c r="D533" s="447" t="s">
        <v>20834</v>
      </c>
      <c r="E533" s="448" t="s">
        <v>20755</v>
      </c>
      <c r="F533" s="447" t="s">
        <v>20755</v>
      </c>
      <c r="G533" s="449">
        <v>98765</v>
      </c>
      <c r="H533" s="447" t="s">
        <v>945</v>
      </c>
      <c r="I533" s="447" t="s">
        <v>747</v>
      </c>
      <c r="J533" s="447" t="s">
        <v>709</v>
      </c>
      <c r="K533" s="450">
        <v>0.16</v>
      </c>
      <c r="L533" s="447" t="s">
        <v>241</v>
      </c>
    </row>
    <row r="534" spans="1:12">
      <c r="A534" s="447" t="s">
        <v>20829</v>
      </c>
      <c r="B534" s="447" t="s">
        <v>20830</v>
      </c>
      <c r="C534" s="447" t="s">
        <v>20833</v>
      </c>
      <c r="D534" s="447" t="s">
        <v>20834</v>
      </c>
      <c r="E534" s="448" t="s">
        <v>20755</v>
      </c>
      <c r="F534" s="447" t="s">
        <v>20755</v>
      </c>
      <c r="G534" s="449">
        <v>99834</v>
      </c>
      <c r="H534" s="447" t="s">
        <v>947</v>
      </c>
      <c r="I534" s="447" t="s">
        <v>747</v>
      </c>
      <c r="J534" s="447" t="s">
        <v>709</v>
      </c>
      <c r="K534" s="450">
        <v>0.19</v>
      </c>
      <c r="L534" s="447" t="s">
        <v>241</v>
      </c>
    </row>
    <row r="535" spans="1:12">
      <c r="A535" s="447" t="s">
        <v>20829</v>
      </c>
      <c r="B535" s="447" t="s">
        <v>20830</v>
      </c>
      <c r="C535" s="447" t="s">
        <v>20833</v>
      </c>
      <c r="D535" s="447" t="s">
        <v>20834</v>
      </c>
      <c r="E535" s="448" t="s">
        <v>20755</v>
      </c>
      <c r="F535" s="447" t="s">
        <v>20755</v>
      </c>
      <c r="G535" s="449">
        <v>100642</v>
      </c>
      <c r="H535" s="447" t="s">
        <v>949</v>
      </c>
      <c r="I535" s="447" t="s">
        <v>747</v>
      </c>
      <c r="J535" s="447" t="s">
        <v>240</v>
      </c>
      <c r="K535" s="450">
        <v>118.55</v>
      </c>
      <c r="L535" s="447" t="s">
        <v>241</v>
      </c>
    </row>
    <row r="536" spans="1:12">
      <c r="A536" s="447" t="s">
        <v>20829</v>
      </c>
      <c r="B536" s="447" t="s">
        <v>20830</v>
      </c>
      <c r="C536" s="447" t="s">
        <v>20833</v>
      </c>
      <c r="D536" s="447" t="s">
        <v>20834</v>
      </c>
      <c r="E536" s="448" t="s">
        <v>20755</v>
      </c>
      <c r="F536" s="447" t="s">
        <v>20755</v>
      </c>
      <c r="G536" s="449">
        <v>100648</v>
      </c>
      <c r="H536" s="447" t="s">
        <v>950</v>
      </c>
      <c r="I536" s="447" t="s">
        <v>747</v>
      </c>
      <c r="J536" s="447" t="s">
        <v>240</v>
      </c>
      <c r="K536" s="450">
        <v>288.97000000000003</v>
      </c>
      <c r="L536" s="447" t="s">
        <v>241</v>
      </c>
    </row>
    <row r="537" spans="1:12">
      <c r="A537" s="447" t="s">
        <v>20829</v>
      </c>
      <c r="B537" s="447" t="s">
        <v>20830</v>
      </c>
      <c r="C537" s="447" t="s">
        <v>20833</v>
      </c>
      <c r="D537" s="447" t="s">
        <v>20834</v>
      </c>
      <c r="E537" s="448" t="s">
        <v>20755</v>
      </c>
      <c r="F537" s="447" t="s">
        <v>20755</v>
      </c>
      <c r="G537" s="449">
        <v>102274</v>
      </c>
      <c r="H537" s="447" t="s">
        <v>951</v>
      </c>
      <c r="I537" s="447" t="s">
        <v>747</v>
      </c>
      <c r="J537" s="447" t="s">
        <v>334</v>
      </c>
      <c r="K537" s="450">
        <v>12.2</v>
      </c>
      <c r="L537" s="447" t="s">
        <v>241</v>
      </c>
    </row>
    <row r="538" spans="1:12">
      <c r="A538" s="447" t="s">
        <v>20829</v>
      </c>
      <c r="B538" s="447" t="s">
        <v>20830</v>
      </c>
      <c r="C538" s="447" t="s">
        <v>20835</v>
      </c>
      <c r="D538" s="447" t="s">
        <v>20836</v>
      </c>
      <c r="E538" s="448" t="s">
        <v>20755</v>
      </c>
      <c r="F538" s="447" t="s">
        <v>20755</v>
      </c>
      <c r="G538" s="449">
        <v>5089</v>
      </c>
      <c r="H538" s="447" t="s">
        <v>953</v>
      </c>
      <c r="I538" s="447" t="s">
        <v>954</v>
      </c>
      <c r="J538" s="447" t="s">
        <v>240</v>
      </c>
      <c r="K538" s="450">
        <v>25.05</v>
      </c>
      <c r="L538" s="447" t="s">
        <v>241</v>
      </c>
    </row>
    <row r="539" spans="1:12">
      <c r="A539" s="447" t="s">
        <v>20829</v>
      </c>
      <c r="B539" s="447" t="s">
        <v>20830</v>
      </c>
      <c r="C539" s="447" t="s">
        <v>20835</v>
      </c>
      <c r="D539" s="447" t="s">
        <v>20836</v>
      </c>
      <c r="E539" s="448" t="s">
        <v>20755</v>
      </c>
      <c r="F539" s="447" t="s">
        <v>20755</v>
      </c>
      <c r="G539" s="449">
        <v>5627</v>
      </c>
      <c r="H539" s="447" t="s">
        <v>956</v>
      </c>
      <c r="I539" s="447" t="s">
        <v>954</v>
      </c>
      <c r="J539" s="447" t="s">
        <v>240</v>
      </c>
      <c r="K539" s="450">
        <v>30.81</v>
      </c>
      <c r="L539" s="447" t="s">
        <v>241</v>
      </c>
    </row>
    <row r="540" spans="1:12">
      <c r="A540" s="447" t="s">
        <v>20829</v>
      </c>
      <c r="B540" s="447" t="s">
        <v>20830</v>
      </c>
      <c r="C540" s="447" t="s">
        <v>20835</v>
      </c>
      <c r="D540" s="447" t="s">
        <v>20836</v>
      </c>
      <c r="E540" s="448" t="s">
        <v>20755</v>
      </c>
      <c r="F540" s="447" t="s">
        <v>20755</v>
      </c>
      <c r="G540" s="449">
        <v>5628</v>
      </c>
      <c r="H540" s="447" t="s">
        <v>957</v>
      </c>
      <c r="I540" s="447" t="s">
        <v>954</v>
      </c>
      <c r="J540" s="447" t="s">
        <v>240</v>
      </c>
      <c r="K540" s="450">
        <v>4.18</v>
      </c>
      <c r="L540" s="447" t="s">
        <v>241</v>
      </c>
    </row>
    <row r="541" spans="1:12">
      <c r="A541" s="447" t="s">
        <v>20829</v>
      </c>
      <c r="B541" s="447" t="s">
        <v>20830</v>
      </c>
      <c r="C541" s="447" t="s">
        <v>20835</v>
      </c>
      <c r="D541" s="447" t="s">
        <v>20836</v>
      </c>
      <c r="E541" s="448" t="s">
        <v>20755</v>
      </c>
      <c r="F541" s="447" t="s">
        <v>20755</v>
      </c>
      <c r="G541" s="449">
        <v>5629</v>
      </c>
      <c r="H541" s="447" t="s">
        <v>959</v>
      </c>
      <c r="I541" s="447" t="s">
        <v>954</v>
      </c>
      <c r="J541" s="447" t="s">
        <v>240</v>
      </c>
      <c r="K541" s="450">
        <v>38.520000000000003</v>
      </c>
      <c r="L541" s="447" t="s">
        <v>241</v>
      </c>
    </row>
    <row r="542" spans="1:12">
      <c r="A542" s="447" t="s">
        <v>20829</v>
      </c>
      <c r="B542" s="447" t="s">
        <v>20830</v>
      </c>
      <c r="C542" s="447" t="s">
        <v>20835</v>
      </c>
      <c r="D542" s="447" t="s">
        <v>20836</v>
      </c>
      <c r="E542" s="448" t="s">
        <v>20755</v>
      </c>
      <c r="F542" s="447" t="s">
        <v>20755</v>
      </c>
      <c r="G542" s="449">
        <v>5630</v>
      </c>
      <c r="H542" s="447" t="s">
        <v>960</v>
      </c>
      <c r="I542" s="447" t="s">
        <v>954</v>
      </c>
      <c r="J542" s="447" t="s">
        <v>709</v>
      </c>
      <c r="K542" s="450">
        <v>51.26</v>
      </c>
      <c r="L542" s="447" t="s">
        <v>241</v>
      </c>
    </row>
    <row r="543" spans="1:12">
      <c r="A543" s="447" t="s">
        <v>20829</v>
      </c>
      <c r="B543" s="447" t="s">
        <v>20830</v>
      </c>
      <c r="C543" s="447" t="s">
        <v>20835</v>
      </c>
      <c r="D543" s="447" t="s">
        <v>20836</v>
      </c>
      <c r="E543" s="448" t="s">
        <v>20755</v>
      </c>
      <c r="F543" s="447" t="s">
        <v>20755</v>
      </c>
      <c r="G543" s="449">
        <v>5658</v>
      </c>
      <c r="H543" s="447" t="s">
        <v>961</v>
      </c>
      <c r="I543" s="447" t="s">
        <v>954</v>
      </c>
      <c r="J543" s="447" t="s">
        <v>240</v>
      </c>
      <c r="K543" s="450">
        <v>1.98</v>
      </c>
      <c r="L543" s="447" t="s">
        <v>241</v>
      </c>
    </row>
    <row r="544" spans="1:12">
      <c r="A544" s="447" t="s">
        <v>20829</v>
      </c>
      <c r="B544" s="447" t="s">
        <v>20830</v>
      </c>
      <c r="C544" s="447" t="s">
        <v>20835</v>
      </c>
      <c r="D544" s="447" t="s">
        <v>20836</v>
      </c>
      <c r="E544" s="448" t="s">
        <v>20755</v>
      </c>
      <c r="F544" s="447" t="s">
        <v>20755</v>
      </c>
      <c r="G544" s="449">
        <v>5664</v>
      </c>
      <c r="H544" s="447" t="s">
        <v>963</v>
      </c>
      <c r="I544" s="447" t="s">
        <v>954</v>
      </c>
      <c r="J544" s="447" t="s">
        <v>240</v>
      </c>
      <c r="K544" s="450">
        <v>21.1</v>
      </c>
      <c r="L544" s="447" t="s">
        <v>241</v>
      </c>
    </row>
    <row r="545" spans="1:12">
      <c r="A545" s="447" t="s">
        <v>20829</v>
      </c>
      <c r="B545" s="447" t="s">
        <v>20830</v>
      </c>
      <c r="C545" s="447" t="s">
        <v>20835</v>
      </c>
      <c r="D545" s="447" t="s">
        <v>20836</v>
      </c>
      <c r="E545" s="448" t="s">
        <v>20755</v>
      </c>
      <c r="F545" s="447" t="s">
        <v>20755</v>
      </c>
      <c r="G545" s="449">
        <v>5667</v>
      </c>
      <c r="H545" s="447" t="s">
        <v>965</v>
      </c>
      <c r="I545" s="447" t="s">
        <v>954</v>
      </c>
      <c r="J545" s="447" t="s">
        <v>240</v>
      </c>
      <c r="K545" s="450">
        <v>18.760000000000002</v>
      </c>
      <c r="L545" s="447" t="s">
        <v>241</v>
      </c>
    </row>
    <row r="546" spans="1:12">
      <c r="A546" s="447" t="s">
        <v>20829</v>
      </c>
      <c r="B546" s="447" t="s">
        <v>20830</v>
      </c>
      <c r="C546" s="447" t="s">
        <v>20835</v>
      </c>
      <c r="D546" s="447" t="s">
        <v>20836</v>
      </c>
      <c r="E546" s="448" t="s">
        <v>20755</v>
      </c>
      <c r="F546" s="447" t="s">
        <v>20755</v>
      </c>
      <c r="G546" s="449">
        <v>5668</v>
      </c>
      <c r="H546" s="447" t="s">
        <v>967</v>
      </c>
      <c r="I546" s="447" t="s">
        <v>954</v>
      </c>
      <c r="J546" s="447" t="s">
        <v>709</v>
      </c>
      <c r="K546" s="450">
        <v>39.22</v>
      </c>
      <c r="L546" s="447" t="s">
        <v>241</v>
      </c>
    </row>
    <row r="547" spans="1:12">
      <c r="A547" s="447" t="s">
        <v>20829</v>
      </c>
      <c r="B547" s="447" t="s">
        <v>20830</v>
      </c>
      <c r="C547" s="447" t="s">
        <v>20835</v>
      </c>
      <c r="D547" s="447" t="s">
        <v>20836</v>
      </c>
      <c r="E547" s="448" t="s">
        <v>20755</v>
      </c>
      <c r="F547" s="447" t="s">
        <v>20755</v>
      </c>
      <c r="G547" s="449">
        <v>5674</v>
      </c>
      <c r="H547" s="447" t="s">
        <v>968</v>
      </c>
      <c r="I547" s="447" t="s">
        <v>954</v>
      </c>
      <c r="J547" s="447" t="s">
        <v>240</v>
      </c>
      <c r="K547" s="450">
        <v>24.09</v>
      </c>
      <c r="L547" s="447" t="s">
        <v>241</v>
      </c>
    </row>
    <row r="548" spans="1:12">
      <c r="A548" s="447" t="s">
        <v>20829</v>
      </c>
      <c r="B548" s="447" t="s">
        <v>20830</v>
      </c>
      <c r="C548" s="447" t="s">
        <v>20835</v>
      </c>
      <c r="D548" s="447" t="s">
        <v>20836</v>
      </c>
      <c r="E548" s="448" t="s">
        <v>20755</v>
      </c>
      <c r="F548" s="447" t="s">
        <v>20755</v>
      </c>
      <c r="G548" s="449">
        <v>5692</v>
      </c>
      <c r="H548" s="447" t="s">
        <v>970</v>
      </c>
      <c r="I548" s="447" t="s">
        <v>954</v>
      </c>
      <c r="J548" s="447" t="s">
        <v>334</v>
      </c>
      <c r="K548" s="450">
        <v>0.22</v>
      </c>
      <c r="L548" s="447" t="s">
        <v>241</v>
      </c>
    </row>
    <row r="549" spans="1:12">
      <c r="A549" s="447" t="s">
        <v>20829</v>
      </c>
      <c r="B549" s="447" t="s">
        <v>20830</v>
      </c>
      <c r="C549" s="447" t="s">
        <v>20835</v>
      </c>
      <c r="D549" s="447" t="s">
        <v>20836</v>
      </c>
      <c r="E549" s="448" t="s">
        <v>20755</v>
      </c>
      <c r="F549" s="447" t="s">
        <v>20755</v>
      </c>
      <c r="G549" s="449">
        <v>5693</v>
      </c>
      <c r="H549" s="447" t="s">
        <v>971</v>
      </c>
      <c r="I549" s="447" t="s">
        <v>954</v>
      </c>
      <c r="J549" s="447" t="s">
        <v>709</v>
      </c>
      <c r="K549" s="450">
        <v>7.95</v>
      </c>
      <c r="L549" s="447" t="s">
        <v>241</v>
      </c>
    </row>
    <row r="550" spans="1:12">
      <c r="A550" s="447" t="s">
        <v>20829</v>
      </c>
      <c r="B550" s="447" t="s">
        <v>20830</v>
      </c>
      <c r="C550" s="447" t="s">
        <v>20835</v>
      </c>
      <c r="D550" s="447" t="s">
        <v>20836</v>
      </c>
      <c r="E550" s="448" t="s">
        <v>20755</v>
      </c>
      <c r="F550" s="447" t="s">
        <v>20755</v>
      </c>
      <c r="G550" s="449">
        <v>5695</v>
      </c>
      <c r="H550" s="447" t="s">
        <v>973</v>
      </c>
      <c r="I550" s="447" t="s">
        <v>954</v>
      </c>
      <c r="J550" s="447" t="s">
        <v>240</v>
      </c>
      <c r="K550" s="450">
        <v>30.49</v>
      </c>
      <c r="L550" s="447" t="s">
        <v>241</v>
      </c>
    </row>
    <row r="551" spans="1:12">
      <c r="A551" s="447" t="s">
        <v>20829</v>
      </c>
      <c r="B551" s="447" t="s">
        <v>20830</v>
      </c>
      <c r="C551" s="447" t="s">
        <v>20835</v>
      </c>
      <c r="D551" s="447" t="s">
        <v>20836</v>
      </c>
      <c r="E551" s="448" t="s">
        <v>20755</v>
      </c>
      <c r="F551" s="447" t="s">
        <v>20755</v>
      </c>
      <c r="G551" s="449">
        <v>5703</v>
      </c>
      <c r="H551" s="447" t="s">
        <v>974</v>
      </c>
      <c r="I551" s="447" t="s">
        <v>954</v>
      </c>
      <c r="J551" s="447" t="s">
        <v>334</v>
      </c>
      <c r="K551" s="450">
        <v>19.510000000000002</v>
      </c>
      <c r="L551" s="447" t="s">
        <v>241</v>
      </c>
    </row>
    <row r="552" spans="1:12">
      <c r="A552" s="447" t="s">
        <v>20829</v>
      </c>
      <c r="B552" s="447" t="s">
        <v>20830</v>
      </c>
      <c r="C552" s="447" t="s">
        <v>20835</v>
      </c>
      <c r="D552" s="447" t="s">
        <v>20836</v>
      </c>
      <c r="E552" s="448" t="s">
        <v>20755</v>
      </c>
      <c r="F552" s="447" t="s">
        <v>20755</v>
      </c>
      <c r="G552" s="449">
        <v>5705</v>
      </c>
      <c r="H552" s="447" t="s">
        <v>976</v>
      </c>
      <c r="I552" s="447" t="s">
        <v>954</v>
      </c>
      <c r="J552" s="447" t="s">
        <v>240</v>
      </c>
      <c r="K552" s="450">
        <v>18.86</v>
      </c>
      <c r="L552" s="447" t="s">
        <v>241</v>
      </c>
    </row>
    <row r="553" spans="1:12">
      <c r="A553" s="447" t="s">
        <v>20829</v>
      </c>
      <c r="B553" s="447" t="s">
        <v>20830</v>
      </c>
      <c r="C553" s="447" t="s">
        <v>20835</v>
      </c>
      <c r="D553" s="447" t="s">
        <v>20836</v>
      </c>
      <c r="E553" s="448" t="s">
        <v>20755</v>
      </c>
      <c r="F553" s="447" t="s">
        <v>20755</v>
      </c>
      <c r="G553" s="449">
        <v>5707</v>
      </c>
      <c r="H553" s="447" t="s">
        <v>978</v>
      </c>
      <c r="I553" s="447" t="s">
        <v>954</v>
      </c>
      <c r="J553" s="447" t="s">
        <v>240</v>
      </c>
      <c r="K553" s="450">
        <v>46.42</v>
      </c>
      <c r="L553" s="447" t="s">
        <v>241</v>
      </c>
    </row>
    <row r="554" spans="1:12">
      <c r="A554" s="447" t="s">
        <v>20829</v>
      </c>
      <c r="B554" s="447" t="s">
        <v>20830</v>
      </c>
      <c r="C554" s="447" t="s">
        <v>20835</v>
      </c>
      <c r="D554" s="447" t="s">
        <v>20836</v>
      </c>
      <c r="E554" s="448" t="s">
        <v>20755</v>
      </c>
      <c r="F554" s="447" t="s">
        <v>20755</v>
      </c>
      <c r="G554" s="449">
        <v>5710</v>
      </c>
      <c r="H554" s="447" t="s">
        <v>979</v>
      </c>
      <c r="I554" s="447" t="s">
        <v>954</v>
      </c>
      <c r="J554" s="447" t="s">
        <v>240</v>
      </c>
      <c r="K554" s="450">
        <v>143.27000000000001</v>
      </c>
      <c r="L554" s="447" t="s">
        <v>241</v>
      </c>
    </row>
    <row r="555" spans="1:12">
      <c r="A555" s="447" t="s">
        <v>20829</v>
      </c>
      <c r="B555" s="447" t="s">
        <v>20830</v>
      </c>
      <c r="C555" s="447" t="s">
        <v>20835</v>
      </c>
      <c r="D555" s="447" t="s">
        <v>20836</v>
      </c>
      <c r="E555" s="448" t="s">
        <v>20755</v>
      </c>
      <c r="F555" s="447" t="s">
        <v>20755</v>
      </c>
      <c r="G555" s="449">
        <v>5711</v>
      </c>
      <c r="H555" s="447" t="s">
        <v>980</v>
      </c>
      <c r="I555" s="447" t="s">
        <v>954</v>
      </c>
      <c r="J555" s="447" t="s">
        <v>709</v>
      </c>
      <c r="K555" s="450">
        <v>70.819999999999993</v>
      </c>
      <c r="L555" s="447" t="s">
        <v>241</v>
      </c>
    </row>
    <row r="556" spans="1:12">
      <c r="A556" s="447" t="s">
        <v>20829</v>
      </c>
      <c r="B556" s="447" t="s">
        <v>20830</v>
      </c>
      <c r="C556" s="447" t="s">
        <v>20835</v>
      </c>
      <c r="D556" s="447" t="s">
        <v>20836</v>
      </c>
      <c r="E556" s="448" t="s">
        <v>20755</v>
      </c>
      <c r="F556" s="447" t="s">
        <v>20755</v>
      </c>
      <c r="G556" s="449">
        <v>5714</v>
      </c>
      <c r="H556" s="447" t="s">
        <v>981</v>
      </c>
      <c r="I556" s="447" t="s">
        <v>954</v>
      </c>
      <c r="J556" s="447" t="s">
        <v>240</v>
      </c>
      <c r="K556" s="450">
        <v>10.96</v>
      </c>
      <c r="L556" s="447" t="s">
        <v>241</v>
      </c>
    </row>
    <row r="557" spans="1:12">
      <c r="A557" s="447" t="s">
        <v>20829</v>
      </c>
      <c r="B557" s="447" t="s">
        <v>20830</v>
      </c>
      <c r="C557" s="447" t="s">
        <v>20835</v>
      </c>
      <c r="D557" s="447" t="s">
        <v>20836</v>
      </c>
      <c r="E557" s="448" t="s">
        <v>20755</v>
      </c>
      <c r="F557" s="447" t="s">
        <v>20755</v>
      </c>
      <c r="G557" s="449">
        <v>5715</v>
      </c>
      <c r="H557" s="447" t="s">
        <v>983</v>
      </c>
      <c r="I557" s="447" t="s">
        <v>954</v>
      </c>
      <c r="J557" s="447" t="s">
        <v>709</v>
      </c>
      <c r="K557" s="450">
        <v>95.29</v>
      </c>
      <c r="L557" s="447" t="s">
        <v>241</v>
      </c>
    </row>
    <row r="558" spans="1:12">
      <c r="A558" s="447" t="s">
        <v>20829</v>
      </c>
      <c r="B558" s="447" t="s">
        <v>20830</v>
      </c>
      <c r="C558" s="447" t="s">
        <v>20835</v>
      </c>
      <c r="D558" s="447" t="s">
        <v>20836</v>
      </c>
      <c r="E558" s="448" t="s">
        <v>20755</v>
      </c>
      <c r="F558" s="447" t="s">
        <v>20755</v>
      </c>
      <c r="G558" s="449">
        <v>5718</v>
      </c>
      <c r="H558" s="447" t="s">
        <v>984</v>
      </c>
      <c r="I558" s="447" t="s">
        <v>954</v>
      </c>
      <c r="J558" s="447" t="s">
        <v>709</v>
      </c>
      <c r="K558" s="450">
        <v>84.53</v>
      </c>
      <c r="L558" s="447" t="s">
        <v>241</v>
      </c>
    </row>
    <row r="559" spans="1:12">
      <c r="A559" s="447" t="s">
        <v>20829</v>
      </c>
      <c r="B559" s="447" t="s">
        <v>20830</v>
      </c>
      <c r="C559" s="447" t="s">
        <v>20835</v>
      </c>
      <c r="D559" s="447" t="s">
        <v>20836</v>
      </c>
      <c r="E559" s="448" t="s">
        <v>20755</v>
      </c>
      <c r="F559" s="447" t="s">
        <v>20755</v>
      </c>
      <c r="G559" s="449">
        <v>5721</v>
      </c>
      <c r="H559" s="447" t="s">
        <v>985</v>
      </c>
      <c r="I559" s="447" t="s">
        <v>954</v>
      </c>
      <c r="J559" s="447" t="s">
        <v>709</v>
      </c>
      <c r="K559" s="450">
        <v>74.58</v>
      </c>
      <c r="L559" s="447" t="s">
        <v>241</v>
      </c>
    </row>
    <row r="560" spans="1:12">
      <c r="A560" s="447" t="s">
        <v>20829</v>
      </c>
      <c r="B560" s="447" t="s">
        <v>20830</v>
      </c>
      <c r="C560" s="447" t="s">
        <v>20835</v>
      </c>
      <c r="D560" s="447" t="s">
        <v>20836</v>
      </c>
      <c r="E560" s="448" t="s">
        <v>20755</v>
      </c>
      <c r="F560" s="447" t="s">
        <v>20755</v>
      </c>
      <c r="G560" s="449">
        <v>5722</v>
      </c>
      <c r="H560" s="447" t="s">
        <v>986</v>
      </c>
      <c r="I560" s="447" t="s">
        <v>954</v>
      </c>
      <c r="J560" s="447" t="s">
        <v>709</v>
      </c>
      <c r="K560" s="450">
        <v>172.5</v>
      </c>
      <c r="L560" s="447" t="s">
        <v>241</v>
      </c>
    </row>
    <row r="561" spans="1:12">
      <c r="A561" s="447" t="s">
        <v>20829</v>
      </c>
      <c r="B561" s="447" t="s">
        <v>20830</v>
      </c>
      <c r="C561" s="447" t="s">
        <v>20835</v>
      </c>
      <c r="D561" s="447" t="s">
        <v>20836</v>
      </c>
      <c r="E561" s="448" t="s">
        <v>20755</v>
      </c>
      <c r="F561" s="447" t="s">
        <v>20755</v>
      </c>
      <c r="G561" s="449">
        <v>5724</v>
      </c>
      <c r="H561" s="447" t="s">
        <v>988</v>
      </c>
      <c r="I561" s="447" t="s">
        <v>954</v>
      </c>
      <c r="J561" s="447" t="s">
        <v>240</v>
      </c>
      <c r="K561" s="450">
        <v>40.53</v>
      </c>
      <c r="L561" s="447" t="s">
        <v>241</v>
      </c>
    </row>
    <row r="562" spans="1:12">
      <c r="A562" s="447" t="s">
        <v>20829</v>
      </c>
      <c r="B562" s="447" t="s">
        <v>20830</v>
      </c>
      <c r="C562" s="447" t="s">
        <v>20835</v>
      </c>
      <c r="D562" s="447" t="s">
        <v>20836</v>
      </c>
      <c r="E562" s="448" t="s">
        <v>20755</v>
      </c>
      <c r="F562" s="447" t="s">
        <v>20755</v>
      </c>
      <c r="G562" s="449">
        <v>5727</v>
      </c>
      <c r="H562" s="447" t="s">
        <v>989</v>
      </c>
      <c r="I562" s="447" t="s">
        <v>954</v>
      </c>
      <c r="J562" s="447" t="s">
        <v>240</v>
      </c>
      <c r="K562" s="450">
        <v>7.27</v>
      </c>
      <c r="L562" s="447" t="s">
        <v>241</v>
      </c>
    </row>
    <row r="563" spans="1:12">
      <c r="A563" s="447" t="s">
        <v>20829</v>
      </c>
      <c r="B563" s="447" t="s">
        <v>20830</v>
      </c>
      <c r="C563" s="447" t="s">
        <v>20835</v>
      </c>
      <c r="D563" s="447" t="s">
        <v>20836</v>
      </c>
      <c r="E563" s="448" t="s">
        <v>20755</v>
      </c>
      <c r="F563" s="447" t="s">
        <v>20755</v>
      </c>
      <c r="G563" s="449">
        <v>5729</v>
      </c>
      <c r="H563" s="447" t="s">
        <v>990</v>
      </c>
      <c r="I563" s="447" t="s">
        <v>954</v>
      </c>
      <c r="J563" s="447" t="s">
        <v>240</v>
      </c>
      <c r="K563" s="450">
        <v>29.58</v>
      </c>
      <c r="L563" s="447" t="s">
        <v>241</v>
      </c>
    </row>
    <row r="564" spans="1:12">
      <c r="A564" s="447" t="s">
        <v>20829</v>
      </c>
      <c r="B564" s="447" t="s">
        <v>20830</v>
      </c>
      <c r="C564" s="447" t="s">
        <v>20835</v>
      </c>
      <c r="D564" s="447" t="s">
        <v>20836</v>
      </c>
      <c r="E564" s="448" t="s">
        <v>20755</v>
      </c>
      <c r="F564" s="447" t="s">
        <v>20755</v>
      </c>
      <c r="G564" s="449">
        <v>5730</v>
      </c>
      <c r="H564" s="447" t="s">
        <v>992</v>
      </c>
      <c r="I564" s="447" t="s">
        <v>954</v>
      </c>
      <c r="J564" s="447" t="s">
        <v>709</v>
      </c>
      <c r="K564" s="450">
        <v>32.93</v>
      </c>
      <c r="L564" s="447" t="s">
        <v>241</v>
      </c>
    </row>
    <row r="565" spans="1:12">
      <c r="A565" s="447" t="s">
        <v>20829</v>
      </c>
      <c r="B565" s="447" t="s">
        <v>20830</v>
      </c>
      <c r="C565" s="447" t="s">
        <v>20835</v>
      </c>
      <c r="D565" s="447" t="s">
        <v>20836</v>
      </c>
      <c r="E565" s="448" t="s">
        <v>20755</v>
      </c>
      <c r="F565" s="447" t="s">
        <v>20755</v>
      </c>
      <c r="G565" s="449">
        <v>5735</v>
      </c>
      <c r="H565" s="447" t="s">
        <v>994</v>
      </c>
      <c r="I565" s="447" t="s">
        <v>954</v>
      </c>
      <c r="J565" s="447" t="s">
        <v>240</v>
      </c>
      <c r="K565" s="450">
        <v>20.350000000000001</v>
      </c>
      <c r="L565" s="447" t="s">
        <v>241</v>
      </c>
    </row>
    <row r="566" spans="1:12">
      <c r="A566" s="447" t="s">
        <v>20829</v>
      </c>
      <c r="B566" s="447" t="s">
        <v>20830</v>
      </c>
      <c r="C566" s="447" t="s">
        <v>20835</v>
      </c>
      <c r="D566" s="447" t="s">
        <v>20836</v>
      </c>
      <c r="E566" s="448" t="s">
        <v>20755</v>
      </c>
      <c r="F566" s="447" t="s">
        <v>20755</v>
      </c>
      <c r="G566" s="449">
        <v>5736</v>
      </c>
      <c r="H566" s="447" t="s">
        <v>995</v>
      </c>
      <c r="I566" s="447" t="s">
        <v>954</v>
      </c>
      <c r="J566" s="447" t="s">
        <v>709</v>
      </c>
      <c r="K566" s="450">
        <v>35.979999999999997</v>
      </c>
      <c r="L566" s="447" t="s">
        <v>241</v>
      </c>
    </row>
    <row r="567" spans="1:12">
      <c r="A567" s="447" t="s">
        <v>20829</v>
      </c>
      <c r="B567" s="447" t="s">
        <v>20830</v>
      </c>
      <c r="C567" s="447" t="s">
        <v>20835</v>
      </c>
      <c r="D567" s="447" t="s">
        <v>20836</v>
      </c>
      <c r="E567" s="448" t="s">
        <v>20755</v>
      </c>
      <c r="F567" s="447" t="s">
        <v>20755</v>
      </c>
      <c r="G567" s="449">
        <v>5738</v>
      </c>
      <c r="H567" s="447" t="s">
        <v>996</v>
      </c>
      <c r="I567" s="447" t="s">
        <v>954</v>
      </c>
      <c r="J567" s="447" t="s">
        <v>240</v>
      </c>
      <c r="K567" s="450">
        <v>26.31</v>
      </c>
      <c r="L567" s="447" t="s">
        <v>241</v>
      </c>
    </row>
    <row r="568" spans="1:12">
      <c r="A568" s="447" t="s">
        <v>20829</v>
      </c>
      <c r="B568" s="447" t="s">
        <v>20830</v>
      </c>
      <c r="C568" s="447" t="s">
        <v>20835</v>
      </c>
      <c r="D568" s="447" t="s">
        <v>20836</v>
      </c>
      <c r="E568" s="448" t="s">
        <v>20755</v>
      </c>
      <c r="F568" s="447" t="s">
        <v>20755</v>
      </c>
      <c r="G568" s="449">
        <v>5739</v>
      </c>
      <c r="H568" s="447" t="s">
        <v>997</v>
      </c>
      <c r="I568" s="447" t="s">
        <v>954</v>
      </c>
      <c r="J568" s="447" t="s">
        <v>240</v>
      </c>
      <c r="K568" s="450">
        <v>32.92</v>
      </c>
      <c r="L568" s="447" t="s">
        <v>241</v>
      </c>
    </row>
    <row r="569" spans="1:12">
      <c r="A569" s="447" t="s">
        <v>20829</v>
      </c>
      <c r="B569" s="447" t="s">
        <v>20830</v>
      </c>
      <c r="C569" s="447" t="s">
        <v>20835</v>
      </c>
      <c r="D569" s="447" t="s">
        <v>20836</v>
      </c>
      <c r="E569" s="448" t="s">
        <v>20755</v>
      </c>
      <c r="F569" s="447" t="s">
        <v>20755</v>
      </c>
      <c r="G569" s="449">
        <v>5741</v>
      </c>
      <c r="H569" s="447" t="s">
        <v>998</v>
      </c>
      <c r="I569" s="447" t="s">
        <v>954</v>
      </c>
      <c r="J569" s="447" t="s">
        <v>240</v>
      </c>
      <c r="K569" s="450">
        <v>31.12</v>
      </c>
      <c r="L569" s="447" t="s">
        <v>241</v>
      </c>
    </row>
    <row r="570" spans="1:12">
      <c r="A570" s="447" t="s">
        <v>20829</v>
      </c>
      <c r="B570" s="447" t="s">
        <v>20830</v>
      </c>
      <c r="C570" s="447" t="s">
        <v>20835</v>
      </c>
      <c r="D570" s="447" t="s">
        <v>20836</v>
      </c>
      <c r="E570" s="448" t="s">
        <v>20755</v>
      </c>
      <c r="F570" s="447" t="s">
        <v>20755</v>
      </c>
      <c r="G570" s="449">
        <v>5742</v>
      </c>
      <c r="H570" s="447" t="s">
        <v>1000</v>
      </c>
      <c r="I570" s="447" t="s">
        <v>954</v>
      </c>
      <c r="J570" s="447" t="s">
        <v>709</v>
      </c>
      <c r="K570" s="450">
        <v>21.94</v>
      </c>
      <c r="L570" s="447" t="s">
        <v>241</v>
      </c>
    </row>
    <row r="571" spans="1:12">
      <c r="A571" s="447" t="s">
        <v>20829</v>
      </c>
      <c r="B571" s="447" t="s">
        <v>20830</v>
      </c>
      <c r="C571" s="447" t="s">
        <v>20835</v>
      </c>
      <c r="D571" s="447" t="s">
        <v>20836</v>
      </c>
      <c r="E571" s="448" t="s">
        <v>20755</v>
      </c>
      <c r="F571" s="447" t="s">
        <v>20755</v>
      </c>
      <c r="G571" s="449">
        <v>5747</v>
      </c>
      <c r="H571" s="447" t="s">
        <v>1001</v>
      </c>
      <c r="I571" s="447" t="s">
        <v>954</v>
      </c>
      <c r="J571" s="447" t="s">
        <v>709</v>
      </c>
      <c r="K571" s="450">
        <v>125.8</v>
      </c>
      <c r="L571" s="447" t="s">
        <v>241</v>
      </c>
    </row>
    <row r="572" spans="1:12">
      <c r="A572" s="447" t="s">
        <v>20829</v>
      </c>
      <c r="B572" s="447" t="s">
        <v>20830</v>
      </c>
      <c r="C572" s="447" t="s">
        <v>20835</v>
      </c>
      <c r="D572" s="447" t="s">
        <v>20836</v>
      </c>
      <c r="E572" s="448" t="s">
        <v>20755</v>
      </c>
      <c r="F572" s="447" t="s">
        <v>20755</v>
      </c>
      <c r="G572" s="449">
        <v>5751</v>
      </c>
      <c r="H572" s="447" t="s">
        <v>1002</v>
      </c>
      <c r="I572" s="447" t="s">
        <v>954</v>
      </c>
      <c r="J572" s="447" t="s">
        <v>240</v>
      </c>
      <c r="K572" s="450">
        <v>20.37</v>
      </c>
      <c r="L572" s="447" t="s">
        <v>241</v>
      </c>
    </row>
    <row r="573" spans="1:12">
      <c r="A573" s="447" t="s">
        <v>20829</v>
      </c>
      <c r="B573" s="447" t="s">
        <v>20830</v>
      </c>
      <c r="C573" s="447" t="s">
        <v>20835</v>
      </c>
      <c r="D573" s="447" t="s">
        <v>20836</v>
      </c>
      <c r="E573" s="448" t="s">
        <v>20755</v>
      </c>
      <c r="F573" s="447" t="s">
        <v>20755</v>
      </c>
      <c r="G573" s="449">
        <v>5754</v>
      </c>
      <c r="H573" s="447" t="s">
        <v>1004</v>
      </c>
      <c r="I573" s="447" t="s">
        <v>954</v>
      </c>
      <c r="J573" s="447" t="s">
        <v>240</v>
      </c>
      <c r="K573" s="450">
        <v>17.16</v>
      </c>
      <c r="L573" s="447" t="s">
        <v>241</v>
      </c>
    </row>
    <row r="574" spans="1:12">
      <c r="A574" s="447" t="s">
        <v>20829</v>
      </c>
      <c r="B574" s="447" t="s">
        <v>20830</v>
      </c>
      <c r="C574" s="447" t="s">
        <v>20835</v>
      </c>
      <c r="D574" s="447" t="s">
        <v>20836</v>
      </c>
      <c r="E574" s="448" t="s">
        <v>20755</v>
      </c>
      <c r="F574" s="447" t="s">
        <v>20755</v>
      </c>
      <c r="G574" s="449">
        <v>5763</v>
      </c>
      <c r="H574" s="447" t="s">
        <v>1006</v>
      </c>
      <c r="I574" s="447" t="s">
        <v>954</v>
      </c>
      <c r="J574" s="447" t="s">
        <v>240</v>
      </c>
      <c r="K574" s="450">
        <v>30.01</v>
      </c>
      <c r="L574" s="447" t="s">
        <v>241</v>
      </c>
    </row>
    <row r="575" spans="1:12">
      <c r="A575" s="447" t="s">
        <v>20829</v>
      </c>
      <c r="B575" s="447" t="s">
        <v>20830</v>
      </c>
      <c r="C575" s="447" t="s">
        <v>20835</v>
      </c>
      <c r="D575" s="447" t="s">
        <v>20836</v>
      </c>
      <c r="E575" s="448" t="s">
        <v>20755</v>
      </c>
      <c r="F575" s="447" t="s">
        <v>20755</v>
      </c>
      <c r="G575" s="449">
        <v>5765</v>
      </c>
      <c r="H575" s="447" t="s">
        <v>1007</v>
      </c>
      <c r="I575" s="447" t="s">
        <v>954</v>
      </c>
      <c r="J575" s="447" t="s">
        <v>240</v>
      </c>
      <c r="K575" s="450">
        <v>2.19</v>
      </c>
      <c r="L575" s="447" t="s">
        <v>241</v>
      </c>
    </row>
    <row r="576" spans="1:12">
      <c r="A576" s="447" t="s">
        <v>20829</v>
      </c>
      <c r="B576" s="447" t="s">
        <v>20830</v>
      </c>
      <c r="C576" s="447" t="s">
        <v>20835</v>
      </c>
      <c r="D576" s="447" t="s">
        <v>20836</v>
      </c>
      <c r="E576" s="448" t="s">
        <v>20755</v>
      </c>
      <c r="F576" s="447" t="s">
        <v>20755</v>
      </c>
      <c r="G576" s="449">
        <v>5766</v>
      </c>
      <c r="H576" s="447" t="s">
        <v>1009</v>
      </c>
      <c r="I576" s="447" t="s">
        <v>954</v>
      </c>
      <c r="J576" s="447" t="s">
        <v>709</v>
      </c>
      <c r="K576" s="450">
        <v>3.97</v>
      </c>
      <c r="L576" s="447" t="s">
        <v>241</v>
      </c>
    </row>
    <row r="577" spans="1:12">
      <c r="A577" s="447" t="s">
        <v>20829</v>
      </c>
      <c r="B577" s="447" t="s">
        <v>20830</v>
      </c>
      <c r="C577" s="447" t="s">
        <v>20835</v>
      </c>
      <c r="D577" s="447" t="s">
        <v>20836</v>
      </c>
      <c r="E577" s="448" t="s">
        <v>20755</v>
      </c>
      <c r="F577" s="447" t="s">
        <v>20755</v>
      </c>
      <c r="G577" s="449">
        <v>5779</v>
      </c>
      <c r="H577" s="447" t="s">
        <v>1010</v>
      </c>
      <c r="I577" s="447" t="s">
        <v>954</v>
      </c>
      <c r="J577" s="447" t="s">
        <v>240</v>
      </c>
      <c r="K577" s="450">
        <v>44.33</v>
      </c>
      <c r="L577" s="447" t="s">
        <v>241</v>
      </c>
    </row>
    <row r="578" spans="1:12">
      <c r="A578" s="447" t="s">
        <v>20829</v>
      </c>
      <c r="B578" s="447" t="s">
        <v>20830</v>
      </c>
      <c r="C578" s="447" t="s">
        <v>20835</v>
      </c>
      <c r="D578" s="447" t="s">
        <v>20836</v>
      </c>
      <c r="E578" s="448" t="s">
        <v>20755</v>
      </c>
      <c r="F578" s="447" t="s">
        <v>20755</v>
      </c>
      <c r="G578" s="449">
        <v>5787</v>
      </c>
      <c r="H578" s="447" t="s">
        <v>1011</v>
      </c>
      <c r="I578" s="447" t="s">
        <v>954</v>
      </c>
      <c r="J578" s="447" t="s">
        <v>709</v>
      </c>
      <c r="K578" s="450">
        <v>55.97</v>
      </c>
      <c r="L578" s="447" t="s">
        <v>241</v>
      </c>
    </row>
    <row r="579" spans="1:12">
      <c r="A579" s="447" t="s">
        <v>20829</v>
      </c>
      <c r="B579" s="447" t="s">
        <v>20830</v>
      </c>
      <c r="C579" s="447" t="s">
        <v>20835</v>
      </c>
      <c r="D579" s="447" t="s">
        <v>20836</v>
      </c>
      <c r="E579" s="448" t="s">
        <v>20755</v>
      </c>
      <c r="F579" s="447" t="s">
        <v>20755</v>
      </c>
      <c r="G579" s="449">
        <v>5797</v>
      </c>
      <c r="H579" s="447" t="s">
        <v>1012</v>
      </c>
      <c r="I579" s="447" t="s">
        <v>954</v>
      </c>
      <c r="J579" s="447" t="s">
        <v>240</v>
      </c>
      <c r="K579" s="450">
        <v>4</v>
      </c>
      <c r="L579" s="447" t="s">
        <v>241</v>
      </c>
    </row>
    <row r="580" spans="1:12">
      <c r="A580" s="447" t="s">
        <v>20829</v>
      </c>
      <c r="B580" s="447" t="s">
        <v>20830</v>
      </c>
      <c r="C580" s="447" t="s">
        <v>20835</v>
      </c>
      <c r="D580" s="447" t="s">
        <v>20836</v>
      </c>
      <c r="E580" s="448" t="s">
        <v>20755</v>
      </c>
      <c r="F580" s="447" t="s">
        <v>20755</v>
      </c>
      <c r="G580" s="449">
        <v>5800</v>
      </c>
      <c r="H580" s="447" t="s">
        <v>1014</v>
      </c>
      <c r="I580" s="447" t="s">
        <v>954</v>
      </c>
      <c r="J580" s="447" t="s">
        <v>240</v>
      </c>
      <c r="K580" s="450">
        <v>0.3</v>
      </c>
      <c r="L580" s="447" t="s">
        <v>241</v>
      </c>
    </row>
    <row r="581" spans="1:12">
      <c r="A581" s="447" t="s">
        <v>20829</v>
      </c>
      <c r="B581" s="447" t="s">
        <v>20830</v>
      </c>
      <c r="C581" s="447" t="s">
        <v>20835</v>
      </c>
      <c r="D581" s="447" t="s">
        <v>20836</v>
      </c>
      <c r="E581" s="448" t="s">
        <v>20755</v>
      </c>
      <c r="F581" s="447" t="s">
        <v>20755</v>
      </c>
      <c r="G581" s="449">
        <v>7032</v>
      </c>
      <c r="H581" s="447" t="s">
        <v>1015</v>
      </c>
      <c r="I581" s="447" t="s">
        <v>954</v>
      </c>
      <c r="J581" s="447" t="s">
        <v>240</v>
      </c>
      <c r="K581" s="450">
        <v>4.2699999999999996</v>
      </c>
      <c r="L581" s="447" t="s">
        <v>241</v>
      </c>
    </row>
    <row r="582" spans="1:12">
      <c r="A582" s="447" t="s">
        <v>20829</v>
      </c>
      <c r="B582" s="447" t="s">
        <v>20830</v>
      </c>
      <c r="C582" s="447" t="s">
        <v>20835</v>
      </c>
      <c r="D582" s="447" t="s">
        <v>20836</v>
      </c>
      <c r="E582" s="448" t="s">
        <v>20755</v>
      </c>
      <c r="F582" s="447" t="s">
        <v>20755</v>
      </c>
      <c r="G582" s="449">
        <v>7033</v>
      </c>
      <c r="H582" s="447" t="s">
        <v>1017</v>
      </c>
      <c r="I582" s="447" t="s">
        <v>954</v>
      </c>
      <c r="J582" s="447" t="s">
        <v>240</v>
      </c>
      <c r="K582" s="450">
        <v>0.71</v>
      </c>
      <c r="L582" s="447" t="s">
        <v>241</v>
      </c>
    </row>
    <row r="583" spans="1:12">
      <c r="A583" s="447" t="s">
        <v>20829</v>
      </c>
      <c r="B583" s="447" t="s">
        <v>20830</v>
      </c>
      <c r="C583" s="447" t="s">
        <v>20835</v>
      </c>
      <c r="D583" s="447" t="s">
        <v>20836</v>
      </c>
      <c r="E583" s="448" t="s">
        <v>20755</v>
      </c>
      <c r="F583" s="447" t="s">
        <v>20755</v>
      </c>
      <c r="G583" s="449">
        <v>7034</v>
      </c>
      <c r="H583" s="447" t="s">
        <v>1019</v>
      </c>
      <c r="I583" s="447" t="s">
        <v>954</v>
      </c>
      <c r="J583" s="447" t="s">
        <v>240</v>
      </c>
      <c r="K583" s="450">
        <v>8.01</v>
      </c>
      <c r="L583" s="447" t="s">
        <v>241</v>
      </c>
    </row>
    <row r="584" spans="1:12">
      <c r="A584" s="447" t="s">
        <v>20829</v>
      </c>
      <c r="B584" s="447" t="s">
        <v>20830</v>
      </c>
      <c r="C584" s="447" t="s">
        <v>20835</v>
      </c>
      <c r="D584" s="447" t="s">
        <v>20836</v>
      </c>
      <c r="E584" s="448" t="s">
        <v>20755</v>
      </c>
      <c r="F584" s="447" t="s">
        <v>20755</v>
      </c>
      <c r="G584" s="449">
        <v>7035</v>
      </c>
      <c r="H584" s="447" t="s">
        <v>1021</v>
      </c>
      <c r="I584" s="447" t="s">
        <v>954</v>
      </c>
      <c r="J584" s="447" t="s">
        <v>709</v>
      </c>
      <c r="K584" s="450">
        <v>170.01</v>
      </c>
      <c r="L584" s="447" t="s">
        <v>241</v>
      </c>
    </row>
    <row r="585" spans="1:12">
      <c r="A585" s="447" t="s">
        <v>20829</v>
      </c>
      <c r="B585" s="447" t="s">
        <v>20830</v>
      </c>
      <c r="C585" s="447" t="s">
        <v>20835</v>
      </c>
      <c r="D585" s="447" t="s">
        <v>20836</v>
      </c>
      <c r="E585" s="448" t="s">
        <v>20755</v>
      </c>
      <c r="F585" s="447" t="s">
        <v>20755</v>
      </c>
      <c r="G585" s="449">
        <v>7038</v>
      </c>
      <c r="H585" s="447" t="s">
        <v>1022</v>
      </c>
      <c r="I585" s="447" t="s">
        <v>954</v>
      </c>
      <c r="J585" s="447" t="s">
        <v>240</v>
      </c>
      <c r="K585" s="450">
        <v>30.09</v>
      </c>
      <c r="L585" s="447" t="s">
        <v>241</v>
      </c>
    </row>
    <row r="586" spans="1:12">
      <c r="A586" s="447" t="s">
        <v>20829</v>
      </c>
      <c r="B586" s="447" t="s">
        <v>20830</v>
      </c>
      <c r="C586" s="447" t="s">
        <v>20835</v>
      </c>
      <c r="D586" s="447" t="s">
        <v>20836</v>
      </c>
      <c r="E586" s="448" t="s">
        <v>20755</v>
      </c>
      <c r="F586" s="447" t="s">
        <v>20755</v>
      </c>
      <c r="G586" s="449">
        <v>7039</v>
      </c>
      <c r="H586" s="447" t="s">
        <v>1024</v>
      </c>
      <c r="I586" s="447" t="s">
        <v>954</v>
      </c>
      <c r="J586" s="447" t="s">
        <v>240</v>
      </c>
      <c r="K586" s="450">
        <v>4.17</v>
      </c>
      <c r="L586" s="447" t="s">
        <v>241</v>
      </c>
    </row>
    <row r="587" spans="1:12">
      <c r="A587" s="447" t="s">
        <v>20829</v>
      </c>
      <c r="B587" s="447" t="s">
        <v>20830</v>
      </c>
      <c r="C587" s="447" t="s">
        <v>20835</v>
      </c>
      <c r="D587" s="447" t="s">
        <v>20836</v>
      </c>
      <c r="E587" s="448" t="s">
        <v>20755</v>
      </c>
      <c r="F587" s="447" t="s">
        <v>20755</v>
      </c>
      <c r="G587" s="449">
        <v>7040</v>
      </c>
      <c r="H587" s="447" t="s">
        <v>1026</v>
      </c>
      <c r="I587" s="447" t="s">
        <v>954</v>
      </c>
      <c r="J587" s="447" t="s">
        <v>240</v>
      </c>
      <c r="K587" s="450">
        <v>37.65</v>
      </c>
      <c r="L587" s="447" t="s">
        <v>241</v>
      </c>
    </row>
    <row r="588" spans="1:12">
      <c r="A588" s="447" t="s">
        <v>20829</v>
      </c>
      <c r="B588" s="447" t="s">
        <v>20830</v>
      </c>
      <c r="C588" s="447" t="s">
        <v>20835</v>
      </c>
      <c r="D588" s="447" t="s">
        <v>20836</v>
      </c>
      <c r="E588" s="448" t="s">
        <v>20755</v>
      </c>
      <c r="F588" s="447" t="s">
        <v>20755</v>
      </c>
      <c r="G588" s="449">
        <v>7044</v>
      </c>
      <c r="H588" s="447" t="s">
        <v>1027</v>
      </c>
      <c r="I588" s="447" t="s">
        <v>954</v>
      </c>
      <c r="J588" s="447" t="s">
        <v>334</v>
      </c>
      <c r="K588" s="450">
        <v>0.25</v>
      </c>
      <c r="L588" s="447" t="s">
        <v>241</v>
      </c>
    </row>
    <row r="589" spans="1:12">
      <c r="A589" s="447" t="s">
        <v>20829</v>
      </c>
      <c r="B589" s="447" t="s">
        <v>20830</v>
      </c>
      <c r="C589" s="447" t="s">
        <v>20835</v>
      </c>
      <c r="D589" s="447" t="s">
        <v>20836</v>
      </c>
      <c r="E589" s="448" t="s">
        <v>20755</v>
      </c>
      <c r="F589" s="447" t="s">
        <v>20755</v>
      </c>
      <c r="G589" s="449">
        <v>7045</v>
      </c>
      <c r="H589" s="447" t="s">
        <v>1029</v>
      </c>
      <c r="I589" s="447" t="s">
        <v>954</v>
      </c>
      <c r="J589" s="447" t="s">
        <v>334</v>
      </c>
      <c r="K589" s="450">
        <v>0.02</v>
      </c>
      <c r="L589" s="447" t="s">
        <v>241</v>
      </c>
    </row>
    <row r="590" spans="1:12">
      <c r="A590" s="447" t="s">
        <v>20829</v>
      </c>
      <c r="B590" s="447" t="s">
        <v>20830</v>
      </c>
      <c r="C590" s="447" t="s">
        <v>20835</v>
      </c>
      <c r="D590" s="447" t="s">
        <v>20836</v>
      </c>
      <c r="E590" s="448" t="s">
        <v>20755</v>
      </c>
      <c r="F590" s="447" t="s">
        <v>20755</v>
      </c>
      <c r="G590" s="449">
        <v>7046</v>
      </c>
      <c r="H590" s="447" t="s">
        <v>1031</v>
      </c>
      <c r="I590" s="447" t="s">
        <v>954</v>
      </c>
      <c r="J590" s="447" t="s">
        <v>334</v>
      </c>
      <c r="K590" s="450">
        <v>0.27</v>
      </c>
      <c r="L590" s="447" t="s">
        <v>241</v>
      </c>
    </row>
    <row r="591" spans="1:12">
      <c r="A591" s="447" t="s">
        <v>20829</v>
      </c>
      <c r="B591" s="447" t="s">
        <v>20830</v>
      </c>
      <c r="C591" s="447" t="s">
        <v>20835</v>
      </c>
      <c r="D591" s="447" t="s">
        <v>20836</v>
      </c>
      <c r="E591" s="448" t="s">
        <v>20755</v>
      </c>
      <c r="F591" s="447" t="s">
        <v>20755</v>
      </c>
      <c r="G591" s="449">
        <v>7047</v>
      </c>
      <c r="H591" s="447" t="s">
        <v>1032</v>
      </c>
      <c r="I591" s="447" t="s">
        <v>954</v>
      </c>
      <c r="J591" s="447" t="s">
        <v>709</v>
      </c>
      <c r="K591" s="450">
        <v>9.35</v>
      </c>
      <c r="L591" s="447" t="s">
        <v>241</v>
      </c>
    </row>
    <row r="592" spans="1:12">
      <c r="A592" s="447" t="s">
        <v>20829</v>
      </c>
      <c r="B592" s="447" t="s">
        <v>20830</v>
      </c>
      <c r="C592" s="447" t="s">
        <v>20835</v>
      </c>
      <c r="D592" s="447" t="s">
        <v>20836</v>
      </c>
      <c r="E592" s="448" t="s">
        <v>20755</v>
      </c>
      <c r="F592" s="447" t="s">
        <v>20755</v>
      </c>
      <c r="G592" s="449">
        <v>7051</v>
      </c>
      <c r="H592" s="447" t="s">
        <v>1033</v>
      </c>
      <c r="I592" s="447" t="s">
        <v>954</v>
      </c>
      <c r="J592" s="447" t="s">
        <v>240</v>
      </c>
      <c r="K592" s="450">
        <v>26.69</v>
      </c>
      <c r="L592" s="447" t="s">
        <v>241</v>
      </c>
    </row>
    <row r="593" spans="1:12">
      <c r="A593" s="447" t="s">
        <v>20829</v>
      </c>
      <c r="B593" s="447" t="s">
        <v>20830</v>
      </c>
      <c r="C593" s="447" t="s">
        <v>20835</v>
      </c>
      <c r="D593" s="447" t="s">
        <v>20836</v>
      </c>
      <c r="E593" s="448" t="s">
        <v>20755</v>
      </c>
      <c r="F593" s="447" t="s">
        <v>20755</v>
      </c>
      <c r="G593" s="449">
        <v>7052</v>
      </c>
      <c r="H593" s="447" t="s">
        <v>1034</v>
      </c>
      <c r="I593" s="447" t="s">
        <v>954</v>
      </c>
      <c r="J593" s="447" t="s">
        <v>240</v>
      </c>
      <c r="K593" s="450">
        <v>3.7</v>
      </c>
      <c r="L593" s="447" t="s">
        <v>241</v>
      </c>
    </row>
    <row r="594" spans="1:12">
      <c r="A594" s="447" t="s">
        <v>20829</v>
      </c>
      <c r="B594" s="447" t="s">
        <v>20830</v>
      </c>
      <c r="C594" s="447" t="s">
        <v>20835</v>
      </c>
      <c r="D594" s="447" t="s">
        <v>20836</v>
      </c>
      <c r="E594" s="448" t="s">
        <v>20755</v>
      </c>
      <c r="F594" s="447" t="s">
        <v>20755</v>
      </c>
      <c r="G594" s="449">
        <v>7053</v>
      </c>
      <c r="H594" s="447" t="s">
        <v>1036</v>
      </c>
      <c r="I594" s="447" t="s">
        <v>954</v>
      </c>
      <c r="J594" s="447" t="s">
        <v>240</v>
      </c>
      <c r="K594" s="450">
        <v>33.4</v>
      </c>
      <c r="L594" s="447" t="s">
        <v>241</v>
      </c>
    </row>
    <row r="595" spans="1:12">
      <c r="A595" s="447" t="s">
        <v>20829</v>
      </c>
      <c r="B595" s="447" t="s">
        <v>20830</v>
      </c>
      <c r="C595" s="447" t="s">
        <v>20835</v>
      </c>
      <c r="D595" s="447" t="s">
        <v>20836</v>
      </c>
      <c r="E595" s="448" t="s">
        <v>20755</v>
      </c>
      <c r="F595" s="447" t="s">
        <v>20755</v>
      </c>
      <c r="G595" s="449">
        <v>7054</v>
      </c>
      <c r="H595" s="447" t="s">
        <v>1037</v>
      </c>
      <c r="I595" s="447" t="s">
        <v>954</v>
      </c>
      <c r="J595" s="447" t="s">
        <v>709</v>
      </c>
      <c r="K595" s="450">
        <v>71.010000000000005</v>
      </c>
      <c r="L595" s="447" t="s">
        <v>241</v>
      </c>
    </row>
    <row r="596" spans="1:12">
      <c r="A596" s="447" t="s">
        <v>20829</v>
      </c>
      <c r="B596" s="447" t="s">
        <v>20830</v>
      </c>
      <c r="C596" s="447" t="s">
        <v>20835</v>
      </c>
      <c r="D596" s="447" t="s">
        <v>20836</v>
      </c>
      <c r="E596" s="448" t="s">
        <v>20755</v>
      </c>
      <c r="F596" s="447" t="s">
        <v>20755</v>
      </c>
      <c r="G596" s="449">
        <v>7058</v>
      </c>
      <c r="H596" s="447" t="s">
        <v>1038</v>
      </c>
      <c r="I596" s="447" t="s">
        <v>954</v>
      </c>
      <c r="J596" s="447" t="s">
        <v>240</v>
      </c>
      <c r="K596" s="450">
        <v>15.54</v>
      </c>
      <c r="L596" s="447" t="s">
        <v>241</v>
      </c>
    </row>
    <row r="597" spans="1:12">
      <c r="A597" s="447" t="s">
        <v>20829</v>
      </c>
      <c r="B597" s="447" t="s">
        <v>20830</v>
      </c>
      <c r="C597" s="447" t="s">
        <v>20835</v>
      </c>
      <c r="D597" s="447" t="s">
        <v>20836</v>
      </c>
      <c r="E597" s="448" t="s">
        <v>20755</v>
      </c>
      <c r="F597" s="447" t="s">
        <v>20755</v>
      </c>
      <c r="G597" s="449">
        <v>7059</v>
      </c>
      <c r="H597" s="447" t="s">
        <v>1040</v>
      </c>
      <c r="I597" s="447" t="s">
        <v>954</v>
      </c>
      <c r="J597" s="447" t="s">
        <v>240</v>
      </c>
      <c r="K597" s="450">
        <v>2.87</v>
      </c>
      <c r="L597" s="447" t="s">
        <v>241</v>
      </c>
    </row>
    <row r="598" spans="1:12">
      <c r="A598" s="447" t="s">
        <v>20829</v>
      </c>
      <c r="B598" s="447" t="s">
        <v>20830</v>
      </c>
      <c r="C598" s="447" t="s">
        <v>20835</v>
      </c>
      <c r="D598" s="447" t="s">
        <v>20836</v>
      </c>
      <c r="E598" s="448" t="s">
        <v>20755</v>
      </c>
      <c r="F598" s="447" t="s">
        <v>20755</v>
      </c>
      <c r="G598" s="449">
        <v>7060</v>
      </c>
      <c r="H598" s="447" t="s">
        <v>1042</v>
      </c>
      <c r="I598" s="447" t="s">
        <v>954</v>
      </c>
      <c r="J598" s="447" t="s">
        <v>240</v>
      </c>
      <c r="K598" s="450">
        <v>29.14</v>
      </c>
      <c r="L598" s="447" t="s">
        <v>241</v>
      </c>
    </row>
    <row r="599" spans="1:12">
      <c r="A599" s="447" t="s">
        <v>20829</v>
      </c>
      <c r="B599" s="447" t="s">
        <v>20830</v>
      </c>
      <c r="C599" s="447" t="s">
        <v>20835</v>
      </c>
      <c r="D599" s="447" t="s">
        <v>20836</v>
      </c>
      <c r="E599" s="448" t="s">
        <v>20755</v>
      </c>
      <c r="F599" s="447" t="s">
        <v>20755</v>
      </c>
      <c r="G599" s="449">
        <v>7061</v>
      </c>
      <c r="H599" s="447" t="s">
        <v>1043</v>
      </c>
      <c r="I599" s="447" t="s">
        <v>954</v>
      </c>
      <c r="J599" s="447" t="s">
        <v>709</v>
      </c>
      <c r="K599" s="450">
        <v>64.83</v>
      </c>
      <c r="L599" s="447" t="s">
        <v>241</v>
      </c>
    </row>
    <row r="600" spans="1:12">
      <c r="A600" s="447" t="s">
        <v>20829</v>
      </c>
      <c r="B600" s="447" t="s">
        <v>20830</v>
      </c>
      <c r="C600" s="447" t="s">
        <v>20835</v>
      </c>
      <c r="D600" s="447" t="s">
        <v>20836</v>
      </c>
      <c r="E600" s="448" t="s">
        <v>20755</v>
      </c>
      <c r="F600" s="447" t="s">
        <v>20755</v>
      </c>
      <c r="G600" s="449">
        <v>7063</v>
      </c>
      <c r="H600" s="447" t="s">
        <v>1044</v>
      </c>
      <c r="I600" s="447" t="s">
        <v>954</v>
      </c>
      <c r="J600" s="447" t="s">
        <v>240</v>
      </c>
      <c r="K600" s="450">
        <v>13.67</v>
      </c>
      <c r="L600" s="447" t="s">
        <v>241</v>
      </c>
    </row>
    <row r="601" spans="1:12">
      <c r="A601" s="447" t="s">
        <v>20829</v>
      </c>
      <c r="B601" s="447" t="s">
        <v>20830</v>
      </c>
      <c r="C601" s="447" t="s">
        <v>20835</v>
      </c>
      <c r="D601" s="447" t="s">
        <v>20836</v>
      </c>
      <c r="E601" s="448" t="s">
        <v>20755</v>
      </c>
      <c r="F601" s="447" t="s">
        <v>20755</v>
      </c>
      <c r="G601" s="449">
        <v>7064</v>
      </c>
      <c r="H601" s="447" t="s">
        <v>1046</v>
      </c>
      <c r="I601" s="447" t="s">
        <v>954</v>
      </c>
      <c r="J601" s="447" t="s">
        <v>240</v>
      </c>
      <c r="K601" s="450">
        <v>1.89</v>
      </c>
      <c r="L601" s="447" t="s">
        <v>241</v>
      </c>
    </row>
    <row r="602" spans="1:12">
      <c r="A602" s="447" t="s">
        <v>20829</v>
      </c>
      <c r="B602" s="447" t="s">
        <v>20830</v>
      </c>
      <c r="C602" s="447" t="s">
        <v>20835</v>
      </c>
      <c r="D602" s="447" t="s">
        <v>20836</v>
      </c>
      <c r="E602" s="448" t="s">
        <v>20755</v>
      </c>
      <c r="F602" s="447" t="s">
        <v>20755</v>
      </c>
      <c r="G602" s="449">
        <v>7065</v>
      </c>
      <c r="H602" s="447" t="s">
        <v>1048</v>
      </c>
      <c r="I602" s="447" t="s">
        <v>954</v>
      </c>
      <c r="J602" s="447" t="s">
        <v>240</v>
      </c>
      <c r="K602" s="450">
        <v>14.95</v>
      </c>
      <c r="L602" s="447" t="s">
        <v>241</v>
      </c>
    </row>
    <row r="603" spans="1:12">
      <c r="A603" s="447" t="s">
        <v>20829</v>
      </c>
      <c r="B603" s="447" t="s">
        <v>20830</v>
      </c>
      <c r="C603" s="447" t="s">
        <v>20835</v>
      </c>
      <c r="D603" s="447" t="s">
        <v>20836</v>
      </c>
      <c r="E603" s="448" t="s">
        <v>20755</v>
      </c>
      <c r="F603" s="447" t="s">
        <v>20755</v>
      </c>
      <c r="G603" s="449">
        <v>7066</v>
      </c>
      <c r="H603" s="447" t="s">
        <v>1050</v>
      </c>
      <c r="I603" s="447" t="s">
        <v>954</v>
      </c>
      <c r="J603" s="447" t="s">
        <v>709</v>
      </c>
      <c r="K603" s="450">
        <v>136.75</v>
      </c>
      <c r="L603" s="447" t="s">
        <v>241</v>
      </c>
    </row>
    <row r="604" spans="1:12">
      <c r="A604" s="447" t="s">
        <v>20829</v>
      </c>
      <c r="B604" s="447" t="s">
        <v>20830</v>
      </c>
      <c r="C604" s="447" t="s">
        <v>20835</v>
      </c>
      <c r="D604" s="447" t="s">
        <v>20836</v>
      </c>
      <c r="E604" s="448" t="s">
        <v>20755</v>
      </c>
      <c r="F604" s="447" t="s">
        <v>20755</v>
      </c>
      <c r="G604" s="449">
        <v>53786</v>
      </c>
      <c r="H604" s="447" t="s">
        <v>1051</v>
      </c>
      <c r="I604" s="447" t="s">
        <v>954</v>
      </c>
      <c r="J604" s="447" t="s">
        <v>709</v>
      </c>
      <c r="K604" s="450">
        <v>42.45</v>
      </c>
      <c r="L604" s="447" t="s">
        <v>241</v>
      </c>
    </row>
    <row r="605" spans="1:12">
      <c r="A605" s="447" t="s">
        <v>20829</v>
      </c>
      <c r="B605" s="447" t="s">
        <v>20830</v>
      </c>
      <c r="C605" s="447" t="s">
        <v>20835</v>
      </c>
      <c r="D605" s="447" t="s">
        <v>20836</v>
      </c>
      <c r="E605" s="448" t="s">
        <v>20755</v>
      </c>
      <c r="F605" s="447" t="s">
        <v>20755</v>
      </c>
      <c r="G605" s="449">
        <v>53788</v>
      </c>
      <c r="H605" s="447" t="s">
        <v>1053</v>
      </c>
      <c r="I605" s="447" t="s">
        <v>954</v>
      </c>
      <c r="J605" s="447" t="s">
        <v>709</v>
      </c>
      <c r="K605" s="450">
        <v>45.45</v>
      </c>
      <c r="L605" s="447" t="s">
        <v>241</v>
      </c>
    </row>
    <row r="606" spans="1:12">
      <c r="A606" s="447" t="s">
        <v>20829</v>
      </c>
      <c r="B606" s="447" t="s">
        <v>20830</v>
      </c>
      <c r="C606" s="447" t="s">
        <v>20835</v>
      </c>
      <c r="D606" s="447" t="s">
        <v>20836</v>
      </c>
      <c r="E606" s="448" t="s">
        <v>20755</v>
      </c>
      <c r="F606" s="447" t="s">
        <v>20755</v>
      </c>
      <c r="G606" s="449">
        <v>53792</v>
      </c>
      <c r="H606" s="447" t="s">
        <v>1054</v>
      </c>
      <c r="I606" s="447" t="s">
        <v>954</v>
      </c>
      <c r="J606" s="447" t="s">
        <v>709</v>
      </c>
      <c r="K606" s="450">
        <v>80.58</v>
      </c>
      <c r="L606" s="447" t="s">
        <v>241</v>
      </c>
    </row>
    <row r="607" spans="1:12">
      <c r="A607" s="447" t="s">
        <v>20829</v>
      </c>
      <c r="B607" s="447" t="s">
        <v>20830</v>
      </c>
      <c r="C607" s="447" t="s">
        <v>20835</v>
      </c>
      <c r="D607" s="447" t="s">
        <v>20836</v>
      </c>
      <c r="E607" s="448" t="s">
        <v>20755</v>
      </c>
      <c r="F607" s="447" t="s">
        <v>20755</v>
      </c>
      <c r="G607" s="449">
        <v>53794</v>
      </c>
      <c r="H607" s="447" t="s">
        <v>1055</v>
      </c>
      <c r="I607" s="447" t="s">
        <v>954</v>
      </c>
      <c r="J607" s="447" t="s">
        <v>240</v>
      </c>
      <c r="K607" s="450">
        <v>35</v>
      </c>
      <c r="L607" s="447" t="s">
        <v>241</v>
      </c>
    </row>
    <row r="608" spans="1:12">
      <c r="A608" s="447" t="s">
        <v>20829</v>
      </c>
      <c r="B608" s="447" t="s">
        <v>20830</v>
      </c>
      <c r="C608" s="447" t="s">
        <v>20835</v>
      </c>
      <c r="D608" s="447" t="s">
        <v>20836</v>
      </c>
      <c r="E608" s="448" t="s">
        <v>20755</v>
      </c>
      <c r="F608" s="447" t="s">
        <v>20755</v>
      </c>
      <c r="G608" s="449">
        <v>53797</v>
      </c>
      <c r="H608" s="447" t="s">
        <v>1057</v>
      </c>
      <c r="I608" s="447" t="s">
        <v>954</v>
      </c>
      <c r="J608" s="447" t="s">
        <v>709</v>
      </c>
      <c r="K608" s="450">
        <v>92.67</v>
      </c>
      <c r="L608" s="447" t="s">
        <v>241</v>
      </c>
    </row>
    <row r="609" spans="1:12">
      <c r="A609" s="447" t="s">
        <v>20829</v>
      </c>
      <c r="B609" s="447" t="s">
        <v>20830</v>
      </c>
      <c r="C609" s="447" t="s">
        <v>20835</v>
      </c>
      <c r="D609" s="447" t="s">
        <v>20836</v>
      </c>
      <c r="E609" s="448" t="s">
        <v>20755</v>
      </c>
      <c r="F609" s="447" t="s">
        <v>20755</v>
      </c>
      <c r="G609" s="449">
        <v>53804</v>
      </c>
      <c r="H609" s="447" t="s">
        <v>1058</v>
      </c>
      <c r="I609" s="447" t="s">
        <v>954</v>
      </c>
      <c r="J609" s="447" t="s">
        <v>240</v>
      </c>
      <c r="K609" s="450">
        <v>4.13</v>
      </c>
      <c r="L609" s="447" t="s">
        <v>241</v>
      </c>
    </row>
    <row r="610" spans="1:12">
      <c r="A610" s="447" t="s">
        <v>20829</v>
      </c>
      <c r="B610" s="447" t="s">
        <v>20830</v>
      </c>
      <c r="C610" s="447" t="s">
        <v>20835</v>
      </c>
      <c r="D610" s="447" t="s">
        <v>20836</v>
      </c>
      <c r="E610" s="448" t="s">
        <v>20755</v>
      </c>
      <c r="F610" s="447" t="s">
        <v>20755</v>
      </c>
      <c r="G610" s="449">
        <v>53806</v>
      </c>
      <c r="H610" s="447" t="s">
        <v>1060</v>
      </c>
      <c r="I610" s="447" t="s">
        <v>954</v>
      </c>
      <c r="J610" s="447" t="s">
        <v>240</v>
      </c>
      <c r="K610" s="450">
        <v>52.22</v>
      </c>
      <c r="L610" s="447" t="s">
        <v>241</v>
      </c>
    </row>
    <row r="611" spans="1:12">
      <c r="A611" s="447" t="s">
        <v>20829</v>
      </c>
      <c r="B611" s="447" t="s">
        <v>20830</v>
      </c>
      <c r="C611" s="447" t="s">
        <v>20835</v>
      </c>
      <c r="D611" s="447" t="s">
        <v>20836</v>
      </c>
      <c r="E611" s="448" t="s">
        <v>20755</v>
      </c>
      <c r="F611" s="447" t="s">
        <v>20755</v>
      </c>
      <c r="G611" s="449">
        <v>53810</v>
      </c>
      <c r="H611" s="447" t="s">
        <v>1061</v>
      </c>
      <c r="I611" s="447" t="s">
        <v>954</v>
      </c>
      <c r="J611" s="447" t="s">
        <v>240</v>
      </c>
      <c r="K611" s="450">
        <v>52.54</v>
      </c>
      <c r="L611" s="447" t="s">
        <v>241</v>
      </c>
    </row>
    <row r="612" spans="1:12">
      <c r="A612" s="447" t="s">
        <v>20829</v>
      </c>
      <c r="B612" s="447" t="s">
        <v>20830</v>
      </c>
      <c r="C612" s="447" t="s">
        <v>20835</v>
      </c>
      <c r="D612" s="447" t="s">
        <v>20836</v>
      </c>
      <c r="E612" s="448" t="s">
        <v>20755</v>
      </c>
      <c r="F612" s="447" t="s">
        <v>20755</v>
      </c>
      <c r="G612" s="449">
        <v>53814</v>
      </c>
      <c r="H612" s="447" t="s">
        <v>1062</v>
      </c>
      <c r="I612" s="447" t="s">
        <v>954</v>
      </c>
      <c r="J612" s="447" t="s">
        <v>240</v>
      </c>
      <c r="K612" s="450">
        <v>172.11</v>
      </c>
      <c r="L612" s="447" t="s">
        <v>241</v>
      </c>
    </row>
    <row r="613" spans="1:12">
      <c r="A613" s="447" t="s">
        <v>20829</v>
      </c>
      <c r="B613" s="447" t="s">
        <v>20830</v>
      </c>
      <c r="C613" s="447" t="s">
        <v>20835</v>
      </c>
      <c r="D613" s="447" t="s">
        <v>20836</v>
      </c>
      <c r="E613" s="448" t="s">
        <v>20755</v>
      </c>
      <c r="F613" s="447" t="s">
        <v>20755</v>
      </c>
      <c r="G613" s="449">
        <v>53817</v>
      </c>
      <c r="H613" s="447" t="s">
        <v>1063</v>
      </c>
      <c r="I613" s="447" t="s">
        <v>954</v>
      </c>
      <c r="J613" s="447" t="s">
        <v>709</v>
      </c>
      <c r="K613" s="450">
        <v>49.69</v>
      </c>
      <c r="L613" s="447" t="s">
        <v>241</v>
      </c>
    </row>
    <row r="614" spans="1:12">
      <c r="A614" s="447" t="s">
        <v>20829</v>
      </c>
      <c r="B614" s="447" t="s">
        <v>20830</v>
      </c>
      <c r="C614" s="447" t="s">
        <v>20835</v>
      </c>
      <c r="D614" s="447" t="s">
        <v>20836</v>
      </c>
      <c r="E614" s="448" t="s">
        <v>20755</v>
      </c>
      <c r="F614" s="447" t="s">
        <v>20755</v>
      </c>
      <c r="G614" s="449">
        <v>53818</v>
      </c>
      <c r="H614" s="447" t="s">
        <v>1064</v>
      </c>
      <c r="I614" s="447" t="s">
        <v>954</v>
      </c>
      <c r="J614" s="447" t="s">
        <v>240</v>
      </c>
      <c r="K614" s="450">
        <v>5.81</v>
      </c>
      <c r="L614" s="447" t="s">
        <v>241</v>
      </c>
    </row>
    <row r="615" spans="1:12">
      <c r="A615" s="447" t="s">
        <v>20829</v>
      </c>
      <c r="B615" s="447" t="s">
        <v>20830</v>
      </c>
      <c r="C615" s="447" t="s">
        <v>20835</v>
      </c>
      <c r="D615" s="447" t="s">
        <v>20836</v>
      </c>
      <c r="E615" s="448" t="s">
        <v>20755</v>
      </c>
      <c r="F615" s="447" t="s">
        <v>20755</v>
      </c>
      <c r="G615" s="449">
        <v>53827</v>
      </c>
      <c r="H615" s="447" t="s">
        <v>1066</v>
      </c>
      <c r="I615" s="447" t="s">
        <v>954</v>
      </c>
      <c r="J615" s="447" t="s">
        <v>709</v>
      </c>
      <c r="K615" s="450">
        <v>90.72</v>
      </c>
      <c r="L615" s="447" t="s">
        <v>241</v>
      </c>
    </row>
    <row r="616" spans="1:12">
      <c r="A616" s="447" t="s">
        <v>20829</v>
      </c>
      <c r="B616" s="447" t="s">
        <v>20830</v>
      </c>
      <c r="C616" s="447" t="s">
        <v>20835</v>
      </c>
      <c r="D616" s="447" t="s">
        <v>20836</v>
      </c>
      <c r="E616" s="448" t="s">
        <v>20755</v>
      </c>
      <c r="F616" s="447" t="s">
        <v>20755</v>
      </c>
      <c r="G616" s="449">
        <v>53829</v>
      </c>
      <c r="H616" s="447" t="s">
        <v>1067</v>
      </c>
      <c r="I616" s="447" t="s">
        <v>954</v>
      </c>
      <c r="J616" s="447" t="s">
        <v>709</v>
      </c>
      <c r="K616" s="450">
        <v>92.67</v>
      </c>
      <c r="L616" s="447" t="s">
        <v>241</v>
      </c>
    </row>
    <row r="617" spans="1:12">
      <c r="A617" s="447" t="s">
        <v>20829</v>
      </c>
      <c r="B617" s="447" t="s">
        <v>20830</v>
      </c>
      <c r="C617" s="447" t="s">
        <v>20835</v>
      </c>
      <c r="D617" s="447" t="s">
        <v>20836</v>
      </c>
      <c r="E617" s="448" t="s">
        <v>20755</v>
      </c>
      <c r="F617" s="447" t="s">
        <v>20755</v>
      </c>
      <c r="G617" s="449">
        <v>53831</v>
      </c>
      <c r="H617" s="447" t="s">
        <v>1068</v>
      </c>
      <c r="I617" s="447" t="s">
        <v>954</v>
      </c>
      <c r="J617" s="447" t="s">
        <v>709</v>
      </c>
      <c r="K617" s="450">
        <v>153.08000000000001</v>
      </c>
      <c r="L617" s="447" t="s">
        <v>241</v>
      </c>
    </row>
    <row r="618" spans="1:12">
      <c r="A618" s="447" t="s">
        <v>20829</v>
      </c>
      <c r="B618" s="447" t="s">
        <v>20830</v>
      </c>
      <c r="C618" s="447" t="s">
        <v>20835</v>
      </c>
      <c r="D618" s="447" t="s">
        <v>20836</v>
      </c>
      <c r="E618" s="448" t="s">
        <v>20755</v>
      </c>
      <c r="F618" s="447" t="s">
        <v>20755</v>
      </c>
      <c r="G618" s="449">
        <v>53840</v>
      </c>
      <c r="H618" s="447" t="s">
        <v>1069</v>
      </c>
      <c r="I618" s="447" t="s">
        <v>954</v>
      </c>
      <c r="J618" s="447" t="s">
        <v>240</v>
      </c>
      <c r="K618" s="450">
        <v>2.2400000000000002</v>
      </c>
      <c r="L618" s="447" t="s">
        <v>241</v>
      </c>
    </row>
    <row r="619" spans="1:12">
      <c r="A619" s="447" t="s">
        <v>20829</v>
      </c>
      <c r="B619" s="447" t="s">
        <v>20830</v>
      </c>
      <c r="C619" s="447" t="s">
        <v>20835</v>
      </c>
      <c r="D619" s="447" t="s">
        <v>20836</v>
      </c>
      <c r="E619" s="448" t="s">
        <v>20755</v>
      </c>
      <c r="F619" s="447" t="s">
        <v>20755</v>
      </c>
      <c r="G619" s="449">
        <v>53841</v>
      </c>
      <c r="H619" s="447" t="s">
        <v>1071</v>
      </c>
      <c r="I619" s="447" t="s">
        <v>954</v>
      </c>
      <c r="J619" s="447" t="s">
        <v>240</v>
      </c>
      <c r="K619" s="450">
        <v>1.55</v>
      </c>
      <c r="L619" s="447" t="s">
        <v>241</v>
      </c>
    </row>
    <row r="620" spans="1:12">
      <c r="A620" s="447" t="s">
        <v>20829</v>
      </c>
      <c r="B620" s="447" t="s">
        <v>20830</v>
      </c>
      <c r="C620" s="447" t="s">
        <v>20835</v>
      </c>
      <c r="D620" s="447" t="s">
        <v>20836</v>
      </c>
      <c r="E620" s="448" t="s">
        <v>20755</v>
      </c>
      <c r="F620" s="447" t="s">
        <v>20755</v>
      </c>
      <c r="G620" s="449">
        <v>53849</v>
      </c>
      <c r="H620" s="447" t="s">
        <v>1073</v>
      </c>
      <c r="I620" s="447" t="s">
        <v>954</v>
      </c>
      <c r="J620" s="447" t="s">
        <v>709</v>
      </c>
      <c r="K620" s="450">
        <v>66.59</v>
      </c>
      <c r="L620" s="447" t="s">
        <v>241</v>
      </c>
    </row>
    <row r="621" spans="1:12">
      <c r="A621" s="447" t="s">
        <v>20829</v>
      </c>
      <c r="B621" s="447" t="s">
        <v>20830</v>
      </c>
      <c r="C621" s="447" t="s">
        <v>20835</v>
      </c>
      <c r="D621" s="447" t="s">
        <v>20836</v>
      </c>
      <c r="E621" s="448" t="s">
        <v>20755</v>
      </c>
      <c r="F621" s="447" t="s">
        <v>20755</v>
      </c>
      <c r="G621" s="449">
        <v>53857</v>
      </c>
      <c r="H621" s="447" t="s">
        <v>1074</v>
      </c>
      <c r="I621" s="447" t="s">
        <v>954</v>
      </c>
      <c r="J621" s="447" t="s">
        <v>240</v>
      </c>
      <c r="K621" s="450">
        <v>29.26</v>
      </c>
      <c r="L621" s="447" t="s">
        <v>241</v>
      </c>
    </row>
    <row r="622" spans="1:12">
      <c r="A622" s="447" t="s">
        <v>20829</v>
      </c>
      <c r="B622" s="447" t="s">
        <v>20830</v>
      </c>
      <c r="C622" s="447" t="s">
        <v>20835</v>
      </c>
      <c r="D622" s="447" t="s">
        <v>20836</v>
      </c>
      <c r="E622" s="448" t="s">
        <v>20755</v>
      </c>
      <c r="F622" s="447" t="s">
        <v>20755</v>
      </c>
      <c r="G622" s="449">
        <v>53858</v>
      </c>
      <c r="H622" s="447" t="s">
        <v>1076</v>
      </c>
      <c r="I622" s="447" t="s">
        <v>954</v>
      </c>
      <c r="J622" s="447" t="s">
        <v>709</v>
      </c>
      <c r="K622" s="450">
        <v>63.64</v>
      </c>
      <c r="L622" s="447" t="s">
        <v>241</v>
      </c>
    </row>
    <row r="623" spans="1:12">
      <c r="A623" s="447" t="s">
        <v>20829</v>
      </c>
      <c r="B623" s="447" t="s">
        <v>20830</v>
      </c>
      <c r="C623" s="447" t="s">
        <v>20835</v>
      </c>
      <c r="D623" s="447" t="s">
        <v>20836</v>
      </c>
      <c r="E623" s="448" t="s">
        <v>20755</v>
      </c>
      <c r="F623" s="447" t="s">
        <v>20755</v>
      </c>
      <c r="G623" s="449">
        <v>53861</v>
      </c>
      <c r="H623" s="447" t="s">
        <v>1077</v>
      </c>
      <c r="I623" s="447" t="s">
        <v>954</v>
      </c>
      <c r="J623" s="447" t="s">
        <v>240</v>
      </c>
      <c r="K623" s="450">
        <v>40.57</v>
      </c>
      <c r="L623" s="447" t="s">
        <v>241</v>
      </c>
    </row>
    <row r="624" spans="1:12">
      <c r="A624" s="447" t="s">
        <v>20829</v>
      </c>
      <c r="B624" s="447" t="s">
        <v>20830</v>
      </c>
      <c r="C624" s="447" t="s">
        <v>20835</v>
      </c>
      <c r="D624" s="447" t="s">
        <v>20836</v>
      </c>
      <c r="E624" s="448" t="s">
        <v>20755</v>
      </c>
      <c r="F624" s="447" t="s">
        <v>20755</v>
      </c>
      <c r="G624" s="449">
        <v>53863</v>
      </c>
      <c r="H624" s="447" t="s">
        <v>1078</v>
      </c>
      <c r="I624" s="447" t="s">
        <v>954</v>
      </c>
      <c r="J624" s="447" t="s">
        <v>334</v>
      </c>
      <c r="K624" s="450">
        <v>1.96</v>
      </c>
      <c r="L624" s="447" t="s">
        <v>241</v>
      </c>
    </row>
    <row r="625" spans="1:12">
      <c r="A625" s="447" t="s">
        <v>20829</v>
      </c>
      <c r="B625" s="447" t="s">
        <v>20830</v>
      </c>
      <c r="C625" s="447" t="s">
        <v>20835</v>
      </c>
      <c r="D625" s="447" t="s">
        <v>20836</v>
      </c>
      <c r="E625" s="448" t="s">
        <v>20755</v>
      </c>
      <c r="F625" s="447" t="s">
        <v>20755</v>
      </c>
      <c r="G625" s="449">
        <v>53865</v>
      </c>
      <c r="H625" s="447" t="s">
        <v>1080</v>
      </c>
      <c r="I625" s="447" t="s">
        <v>954</v>
      </c>
      <c r="J625" s="447" t="s">
        <v>709</v>
      </c>
      <c r="K625" s="450">
        <v>37.5</v>
      </c>
      <c r="L625" s="447" t="s">
        <v>241</v>
      </c>
    </row>
    <row r="626" spans="1:12">
      <c r="A626" s="447" t="s">
        <v>20829</v>
      </c>
      <c r="B626" s="447" t="s">
        <v>20830</v>
      </c>
      <c r="C626" s="447" t="s">
        <v>20835</v>
      </c>
      <c r="D626" s="447" t="s">
        <v>20836</v>
      </c>
      <c r="E626" s="448" t="s">
        <v>20755</v>
      </c>
      <c r="F626" s="447" t="s">
        <v>20755</v>
      </c>
      <c r="G626" s="449">
        <v>53866</v>
      </c>
      <c r="H626" s="447" t="s">
        <v>1081</v>
      </c>
      <c r="I626" s="447" t="s">
        <v>954</v>
      </c>
      <c r="J626" s="447" t="s">
        <v>709</v>
      </c>
      <c r="K626" s="450">
        <v>1.57</v>
      </c>
      <c r="L626" s="447" t="s">
        <v>241</v>
      </c>
    </row>
    <row r="627" spans="1:12">
      <c r="A627" s="447" t="s">
        <v>20829</v>
      </c>
      <c r="B627" s="447" t="s">
        <v>20830</v>
      </c>
      <c r="C627" s="447" t="s">
        <v>20835</v>
      </c>
      <c r="D627" s="447" t="s">
        <v>20836</v>
      </c>
      <c r="E627" s="448" t="s">
        <v>20755</v>
      </c>
      <c r="F627" s="447" t="s">
        <v>20755</v>
      </c>
      <c r="G627" s="449">
        <v>53882</v>
      </c>
      <c r="H627" s="447" t="s">
        <v>1083</v>
      </c>
      <c r="I627" s="447" t="s">
        <v>954</v>
      </c>
      <c r="J627" s="447" t="s">
        <v>240</v>
      </c>
      <c r="K627" s="450">
        <v>23.41</v>
      </c>
      <c r="L627" s="447" t="s">
        <v>241</v>
      </c>
    </row>
    <row r="628" spans="1:12">
      <c r="A628" s="447" t="s">
        <v>20829</v>
      </c>
      <c r="B628" s="447" t="s">
        <v>20830</v>
      </c>
      <c r="C628" s="447" t="s">
        <v>20835</v>
      </c>
      <c r="D628" s="447" t="s">
        <v>20836</v>
      </c>
      <c r="E628" s="448" t="s">
        <v>20755</v>
      </c>
      <c r="F628" s="447" t="s">
        <v>20755</v>
      </c>
      <c r="G628" s="449">
        <v>55263</v>
      </c>
      <c r="H628" s="447" t="s">
        <v>1084</v>
      </c>
      <c r="I628" s="447" t="s">
        <v>954</v>
      </c>
      <c r="J628" s="447" t="s">
        <v>709</v>
      </c>
      <c r="K628" s="450">
        <v>51.26</v>
      </c>
      <c r="L628" s="447" t="s">
        <v>241</v>
      </c>
    </row>
    <row r="629" spans="1:12">
      <c r="A629" s="447" t="s">
        <v>20829</v>
      </c>
      <c r="B629" s="447" t="s">
        <v>20830</v>
      </c>
      <c r="C629" s="447" t="s">
        <v>20835</v>
      </c>
      <c r="D629" s="447" t="s">
        <v>20836</v>
      </c>
      <c r="E629" s="448" t="s">
        <v>20755</v>
      </c>
      <c r="F629" s="447" t="s">
        <v>20755</v>
      </c>
      <c r="G629" s="449">
        <v>73303</v>
      </c>
      <c r="H629" s="447" t="s">
        <v>1085</v>
      </c>
      <c r="I629" s="447" t="s">
        <v>954</v>
      </c>
      <c r="J629" s="447" t="s">
        <v>240</v>
      </c>
      <c r="K629" s="450">
        <v>4.09</v>
      </c>
      <c r="L629" s="447" t="s">
        <v>241</v>
      </c>
    </row>
    <row r="630" spans="1:12">
      <c r="A630" s="447" t="s">
        <v>20829</v>
      </c>
      <c r="B630" s="447" t="s">
        <v>20830</v>
      </c>
      <c r="C630" s="447" t="s">
        <v>20835</v>
      </c>
      <c r="D630" s="447" t="s">
        <v>20836</v>
      </c>
      <c r="E630" s="448" t="s">
        <v>20755</v>
      </c>
      <c r="F630" s="447" t="s">
        <v>20755</v>
      </c>
      <c r="G630" s="449">
        <v>73307</v>
      </c>
      <c r="H630" s="447" t="s">
        <v>1087</v>
      </c>
      <c r="I630" s="447" t="s">
        <v>954</v>
      </c>
      <c r="J630" s="447" t="s">
        <v>240</v>
      </c>
      <c r="K630" s="450">
        <v>3.65</v>
      </c>
      <c r="L630" s="447" t="s">
        <v>241</v>
      </c>
    </row>
    <row r="631" spans="1:12">
      <c r="A631" s="447" t="s">
        <v>20829</v>
      </c>
      <c r="B631" s="447" t="s">
        <v>20830</v>
      </c>
      <c r="C631" s="447" t="s">
        <v>20835</v>
      </c>
      <c r="D631" s="447" t="s">
        <v>20836</v>
      </c>
      <c r="E631" s="448" t="s">
        <v>20755</v>
      </c>
      <c r="F631" s="447" t="s">
        <v>20755</v>
      </c>
      <c r="G631" s="449">
        <v>73309</v>
      </c>
      <c r="H631" s="447" t="s">
        <v>1089</v>
      </c>
      <c r="I631" s="447" t="s">
        <v>954</v>
      </c>
      <c r="J631" s="447" t="s">
        <v>240</v>
      </c>
      <c r="K631" s="450">
        <v>20.010000000000002</v>
      </c>
      <c r="L631" s="447" t="s">
        <v>241</v>
      </c>
    </row>
    <row r="632" spans="1:12">
      <c r="A632" s="447" t="s">
        <v>20829</v>
      </c>
      <c r="B632" s="447" t="s">
        <v>20830</v>
      </c>
      <c r="C632" s="447" t="s">
        <v>20835</v>
      </c>
      <c r="D632" s="447" t="s">
        <v>20836</v>
      </c>
      <c r="E632" s="448" t="s">
        <v>20755</v>
      </c>
      <c r="F632" s="447" t="s">
        <v>20755</v>
      </c>
      <c r="G632" s="449">
        <v>73311</v>
      </c>
      <c r="H632" s="447" t="s">
        <v>1090</v>
      </c>
      <c r="I632" s="447" t="s">
        <v>954</v>
      </c>
      <c r="J632" s="447" t="s">
        <v>709</v>
      </c>
      <c r="K632" s="450">
        <v>141.69999999999999</v>
      </c>
      <c r="L632" s="447" t="s">
        <v>241</v>
      </c>
    </row>
    <row r="633" spans="1:12">
      <c r="A633" s="447" t="s">
        <v>20829</v>
      </c>
      <c r="B633" s="447" t="s">
        <v>20830</v>
      </c>
      <c r="C633" s="447" t="s">
        <v>20835</v>
      </c>
      <c r="D633" s="447" t="s">
        <v>20836</v>
      </c>
      <c r="E633" s="448" t="s">
        <v>20755</v>
      </c>
      <c r="F633" s="447" t="s">
        <v>20755</v>
      </c>
      <c r="G633" s="449">
        <v>73313</v>
      </c>
      <c r="H633" s="447" t="s">
        <v>1091</v>
      </c>
      <c r="I633" s="447" t="s">
        <v>954</v>
      </c>
      <c r="J633" s="447" t="s">
        <v>240</v>
      </c>
      <c r="K633" s="450">
        <v>2.77</v>
      </c>
      <c r="L633" s="447" t="s">
        <v>241</v>
      </c>
    </row>
    <row r="634" spans="1:12">
      <c r="A634" s="447" t="s">
        <v>20829</v>
      </c>
      <c r="B634" s="447" t="s">
        <v>20830</v>
      </c>
      <c r="C634" s="447" t="s">
        <v>20835</v>
      </c>
      <c r="D634" s="447" t="s">
        <v>20836</v>
      </c>
      <c r="E634" s="448" t="s">
        <v>20755</v>
      </c>
      <c r="F634" s="447" t="s">
        <v>20755</v>
      </c>
      <c r="G634" s="449">
        <v>73315</v>
      </c>
      <c r="H634" s="447" t="s">
        <v>1093</v>
      </c>
      <c r="I634" s="447" t="s">
        <v>954</v>
      </c>
      <c r="J634" s="447" t="s">
        <v>709</v>
      </c>
      <c r="K634" s="450">
        <v>45.45</v>
      </c>
      <c r="L634" s="447" t="s">
        <v>241</v>
      </c>
    </row>
    <row r="635" spans="1:12">
      <c r="A635" s="447" t="s">
        <v>20829</v>
      </c>
      <c r="B635" s="447" t="s">
        <v>20830</v>
      </c>
      <c r="C635" s="447" t="s">
        <v>20835</v>
      </c>
      <c r="D635" s="447" t="s">
        <v>20836</v>
      </c>
      <c r="E635" s="448" t="s">
        <v>20755</v>
      </c>
      <c r="F635" s="447" t="s">
        <v>20755</v>
      </c>
      <c r="G635" s="449">
        <v>73335</v>
      </c>
      <c r="H635" s="447" t="s">
        <v>1094</v>
      </c>
      <c r="I635" s="447" t="s">
        <v>954</v>
      </c>
      <c r="J635" s="447" t="s">
        <v>240</v>
      </c>
      <c r="K635" s="450">
        <v>22.33</v>
      </c>
      <c r="L635" s="447" t="s">
        <v>241</v>
      </c>
    </row>
    <row r="636" spans="1:12">
      <c r="A636" s="447" t="s">
        <v>20829</v>
      </c>
      <c r="B636" s="447" t="s">
        <v>20830</v>
      </c>
      <c r="C636" s="447" t="s">
        <v>20835</v>
      </c>
      <c r="D636" s="447" t="s">
        <v>20836</v>
      </c>
      <c r="E636" s="448" t="s">
        <v>20755</v>
      </c>
      <c r="F636" s="447" t="s">
        <v>20755</v>
      </c>
      <c r="G636" s="449">
        <v>73340</v>
      </c>
      <c r="H636" s="447" t="s">
        <v>1096</v>
      </c>
      <c r="I636" s="447" t="s">
        <v>954</v>
      </c>
      <c r="J636" s="447" t="s">
        <v>709</v>
      </c>
      <c r="K636" s="450">
        <v>64.83</v>
      </c>
      <c r="L636" s="447" t="s">
        <v>241</v>
      </c>
    </row>
    <row r="637" spans="1:12">
      <c r="A637" s="447" t="s">
        <v>20829</v>
      </c>
      <c r="B637" s="447" t="s">
        <v>20830</v>
      </c>
      <c r="C637" s="447" t="s">
        <v>20835</v>
      </c>
      <c r="D637" s="447" t="s">
        <v>20836</v>
      </c>
      <c r="E637" s="448" t="s">
        <v>20755</v>
      </c>
      <c r="F637" s="447" t="s">
        <v>20755</v>
      </c>
      <c r="G637" s="449">
        <v>83361</v>
      </c>
      <c r="H637" s="447" t="s">
        <v>1097</v>
      </c>
      <c r="I637" s="447" t="s">
        <v>954</v>
      </c>
      <c r="J637" s="447" t="s">
        <v>240</v>
      </c>
      <c r="K637" s="450">
        <v>12.89</v>
      </c>
      <c r="L637" s="447" t="s">
        <v>241</v>
      </c>
    </row>
    <row r="638" spans="1:12">
      <c r="A638" s="447" t="s">
        <v>20829</v>
      </c>
      <c r="B638" s="447" t="s">
        <v>20830</v>
      </c>
      <c r="C638" s="447" t="s">
        <v>20835</v>
      </c>
      <c r="D638" s="447" t="s">
        <v>20836</v>
      </c>
      <c r="E638" s="448" t="s">
        <v>20755</v>
      </c>
      <c r="F638" s="447" t="s">
        <v>20755</v>
      </c>
      <c r="G638" s="449">
        <v>83761</v>
      </c>
      <c r="H638" s="447" t="s">
        <v>1099</v>
      </c>
      <c r="I638" s="447" t="s">
        <v>954</v>
      </c>
      <c r="J638" s="447" t="s">
        <v>240</v>
      </c>
      <c r="K638" s="450">
        <v>8.73</v>
      </c>
      <c r="L638" s="447" t="s">
        <v>241</v>
      </c>
    </row>
    <row r="639" spans="1:12">
      <c r="A639" s="447" t="s">
        <v>20829</v>
      </c>
      <c r="B639" s="447" t="s">
        <v>20830</v>
      </c>
      <c r="C639" s="447" t="s">
        <v>20835</v>
      </c>
      <c r="D639" s="447" t="s">
        <v>20836</v>
      </c>
      <c r="E639" s="448" t="s">
        <v>20755</v>
      </c>
      <c r="F639" s="447" t="s">
        <v>20755</v>
      </c>
      <c r="G639" s="449">
        <v>83762</v>
      </c>
      <c r="H639" s="447" t="s">
        <v>1100</v>
      </c>
      <c r="I639" s="447" t="s">
        <v>954</v>
      </c>
      <c r="J639" s="447" t="s">
        <v>240</v>
      </c>
      <c r="K639" s="450">
        <v>10.92</v>
      </c>
      <c r="L639" s="447" t="s">
        <v>241</v>
      </c>
    </row>
    <row r="640" spans="1:12">
      <c r="A640" s="447" t="s">
        <v>20829</v>
      </c>
      <c r="B640" s="447" t="s">
        <v>20830</v>
      </c>
      <c r="C640" s="447" t="s">
        <v>20835</v>
      </c>
      <c r="D640" s="447" t="s">
        <v>20836</v>
      </c>
      <c r="E640" s="448" t="s">
        <v>20755</v>
      </c>
      <c r="F640" s="447" t="s">
        <v>20755</v>
      </c>
      <c r="G640" s="449">
        <v>83763</v>
      </c>
      <c r="H640" s="447" t="s">
        <v>1102</v>
      </c>
      <c r="I640" s="447" t="s">
        <v>954</v>
      </c>
      <c r="J640" s="447" t="s">
        <v>709</v>
      </c>
      <c r="K640" s="450">
        <v>39.93</v>
      </c>
      <c r="L640" s="447" t="s">
        <v>241</v>
      </c>
    </row>
    <row r="641" spans="1:12">
      <c r="A641" s="447" t="s">
        <v>20829</v>
      </c>
      <c r="B641" s="447" t="s">
        <v>20830</v>
      </c>
      <c r="C641" s="447" t="s">
        <v>20835</v>
      </c>
      <c r="D641" s="447" t="s">
        <v>20836</v>
      </c>
      <c r="E641" s="448" t="s">
        <v>20755</v>
      </c>
      <c r="F641" s="447" t="s">
        <v>20755</v>
      </c>
      <c r="G641" s="449">
        <v>83764</v>
      </c>
      <c r="H641" s="447" t="s">
        <v>1103</v>
      </c>
      <c r="I641" s="447" t="s">
        <v>954</v>
      </c>
      <c r="J641" s="447" t="s">
        <v>240</v>
      </c>
      <c r="K641" s="450">
        <v>0.98</v>
      </c>
      <c r="L641" s="447" t="s">
        <v>241</v>
      </c>
    </row>
    <row r="642" spans="1:12">
      <c r="A642" s="447" t="s">
        <v>20829</v>
      </c>
      <c r="B642" s="447" t="s">
        <v>20830</v>
      </c>
      <c r="C642" s="447" t="s">
        <v>20835</v>
      </c>
      <c r="D642" s="447" t="s">
        <v>20836</v>
      </c>
      <c r="E642" s="448" t="s">
        <v>20755</v>
      </c>
      <c r="F642" s="447" t="s">
        <v>20755</v>
      </c>
      <c r="G642" s="449">
        <v>87026</v>
      </c>
      <c r="H642" s="447" t="s">
        <v>1105</v>
      </c>
      <c r="I642" s="447" t="s">
        <v>954</v>
      </c>
      <c r="J642" s="447" t="s">
        <v>240</v>
      </c>
      <c r="K642" s="450">
        <v>0.31</v>
      </c>
      <c r="L642" s="447" t="s">
        <v>241</v>
      </c>
    </row>
    <row r="643" spans="1:12">
      <c r="A643" s="447" t="s">
        <v>20829</v>
      </c>
      <c r="B643" s="447" t="s">
        <v>20830</v>
      </c>
      <c r="C643" s="447" t="s">
        <v>20835</v>
      </c>
      <c r="D643" s="447" t="s">
        <v>20836</v>
      </c>
      <c r="E643" s="448" t="s">
        <v>20755</v>
      </c>
      <c r="F643" s="447" t="s">
        <v>20755</v>
      </c>
      <c r="G643" s="449">
        <v>87441</v>
      </c>
      <c r="H643" s="447" t="s">
        <v>1106</v>
      </c>
      <c r="I643" s="447" t="s">
        <v>954</v>
      </c>
      <c r="J643" s="447" t="s">
        <v>334</v>
      </c>
      <c r="K643" s="450">
        <v>0.36</v>
      </c>
      <c r="L643" s="447" t="s">
        <v>241</v>
      </c>
    </row>
    <row r="644" spans="1:12">
      <c r="A644" s="447" t="s">
        <v>20829</v>
      </c>
      <c r="B644" s="447" t="s">
        <v>20830</v>
      </c>
      <c r="C644" s="447" t="s">
        <v>20835</v>
      </c>
      <c r="D644" s="447" t="s">
        <v>20836</v>
      </c>
      <c r="E644" s="448" t="s">
        <v>20755</v>
      </c>
      <c r="F644" s="447" t="s">
        <v>20755</v>
      </c>
      <c r="G644" s="449">
        <v>87442</v>
      </c>
      <c r="H644" s="447" t="s">
        <v>1107</v>
      </c>
      <c r="I644" s="447" t="s">
        <v>954</v>
      </c>
      <c r="J644" s="447" t="s">
        <v>334</v>
      </c>
      <c r="K644" s="450">
        <v>0.04</v>
      </c>
      <c r="L644" s="447" t="s">
        <v>241</v>
      </c>
    </row>
    <row r="645" spans="1:12">
      <c r="A645" s="447" t="s">
        <v>20829</v>
      </c>
      <c r="B645" s="447" t="s">
        <v>20830</v>
      </c>
      <c r="C645" s="447" t="s">
        <v>20835</v>
      </c>
      <c r="D645" s="447" t="s">
        <v>20836</v>
      </c>
      <c r="E645" s="448" t="s">
        <v>20755</v>
      </c>
      <c r="F645" s="447" t="s">
        <v>20755</v>
      </c>
      <c r="G645" s="449">
        <v>87443</v>
      </c>
      <c r="H645" s="447" t="s">
        <v>1109</v>
      </c>
      <c r="I645" s="447" t="s">
        <v>954</v>
      </c>
      <c r="J645" s="447" t="s">
        <v>334</v>
      </c>
      <c r="K645" s="450">
        <v>0.34</v>
      </c>
      <c r="L645" s="447" t="s">
        <v>241</v>
      </c>
    </row>
    <row r="646" spans="1:12">
      <c r="A646" s="447" t="s">
        <v>20829</v>
      </c>
      <c r="B646" s="447" t="s">
        <v>20830</v>
      </c>
      <c r="C646" s="447" t="s">
        <v>20835</v>
      </c>
      <c r="D646" s="447" t="s">
        <v>20836</v>
      </c>
      <c r="E646" s="448" t="s">
        <v>20755</v>
      </c>
      <c r="F646" s="447" t="s">
        <v>20755</v>
      </c>
      <c r="G646" s="449">
        <v>87444</v>
      </c>
      <c r="H646" s="447" t="s">
        <v>1110</v>
      </c>
      <c r="I646" s="447" t="s">
        <v>954</v>
      </c>
      <c r="J646" s="447" t="s">
        <v>709</v>
      </c>
      <c r="K646" s="450">
        <v>3.37</v>
      </c>
      <c r="L646" s="447" t="s">
        <v>241</v>
      </c>
    </row>
    <row r="647" spans="1:12">
      <c r="A647" s="447" t="s">
        <v>20829</v>
      </c>
      <c r="B647" s="447" t="s">
        <v>20830</v>
      </c>
      <c r="C647" s="447" t="s">
        <v>20835</v>
      </c>
      <c r="D647" s="447" t="s">
        <v>20836</v>
      </c>
      <c r="E647" s="448" t="s">
        <v>20755</v>
      </c>
      <c r="F647" s="447" t="s">
        <v>20755</v>
      </c>
      <c r="G647" s="449">
        <v>88387</v>
      </c>
      <c r="H647" s="447" t="s">
        <v>1111</v>
      </c>
      <c r="I647" s="447" t="s">
        <v>954</v>
      </c>
      <c r="J647" s="447" t="s">
        <v>334</v>
      </c>
      <c r="K647" s="450">
        <v>0.7</v>
      </c>
      <c r="L647" s="447" t="s">
        <v>241</v>
      </c>
    </row>
    <row r="648" spans="1:12">
      <c r="A648" s="447" t="s">
        <v>20829</v>
      </c>
      <c r="B648" s="447" t="s">
        <v>20830</v>
      </c>
      <c r="C648" s="447" t="s">
        <v>20835</v>
      </c>
      <c r="D648" s="447" t="s">
        <v>20836</v>
      </c>
      <c r="E648" s="448" t="s">
        <v>20755</v>
      </c>
      <c r="F648" s="447" t="s">
        <v>20755</v>
      </c>
      <c r="G648" s="449">
        <v>88389</v>
      </c>
      <c r="H648" s="447" t="s">
        <v>1113</v>
      </c>
      <c r="I648" s="447" t="s">
        <v>954</v>
      </c>
      <c r="J648" s="447" t="s">
        <v>334</v>
      </c>
      <c r="K648" s="450">
        <v>0.08</v>
      </c>
      <c r="L648" s="447" t="s">
        <v>241</v>
      </c>
    </row>
    <row r="649" spans="1:12">
      <c r="A649" s="447" t="s">
        <v>20829</v>
      </c>
      <c r="B649" s="447" t="s">
        <v>20830</v>
      </c>
      <c r="C649" s="447" t="s">
        <v>20835</v>
      </c>
      <c r="D649" s="447" t="s">
        <v>20836</v>
      </c>
      <c r="E649" s="448" t="s">
        <v>20755</v>
      </c>
      <c r="F649" s="447" t="s">
        <v>20755</v>
      </c>
      <c r="G649" s="449">
        <v>88390</v>
      </c>
      <c r="H649" s="447" t="s">
        <v>1114</v>
      </c>
      <c r="I649" s="447" t="s">
        <v>954</v>
      </c>
      <c r="J649" s="447" t="s">
        <v>334</v>
      </c>
      <c r="K649" s="450">
        <v>0.88</v>
      </c>
      <c r="L649" s="447" t="s">
        <v>241</v>
      </c>
    </row>
    <row r="650" spans="1:12">
      <c r="A650" s="447" t="s">
        <v>20829</v>
      </c>
      <c r="B650" s="447" t="s">
        <v>20830</v>
      </c>
      <c r="C650" s="447" t="s">
        <v>20835</v>
      </c>
      <c r="D650" s="447" t="s">
        <v>20836</v>
      </c>
      <c r="E650" s="448" t="s">
        <v>20755</v>
      </c>
      <c r="F650" s="447" t="s">
        <v>20755</v>
      </c>
      <c r="G650" s="449">
        <v>88391</v>
      </c>
      <c r="H650" s="447" t="s">
        <v>1116</v>
      </c>
      <c r="I650" s="447" t="s">
        <v>954</v>
      </c>
      <c r="J650" s="447" t="s">
        <v>334</v>
      </c>
      <c r="K650" s="450">
        <v>2.56</v>
      </c>
      <c r="L650" s="447" t="s">
        <v>241</v>
      </c>
    </row>
    <row r="651" spans="1:12">
      <c r="A651" s="447" t="s">
        <v>20829</v>
      </c>
      <c r="B651" s="447" t="s">
        <v>20830</v>
      </c>
      <c r="C651" s="447" t="s">
        <v>20835</v>
      </c>
      <c r="D651" s="447" t="s">
        <v>20836</v>
      </c>
      <c r="E651" s="448" t="s">
        <v>20755</v>
      </c>
      <c r="F651" s="447" t="s">
        <v>20755</v>
      </c>
      <c r="G651" s="449">
        <v>88394</v>
      </c>
      <c r="H651" s="447" t="s">
        <v>1118</v>
      </c>
      <c r="I651" s="447" t="s">
        <v>954</v>
      </c>
      <c r="J651" s="447" t="s">
        <v>334</v>
      </c>
      <c r="K651" s="450">
        <v>0.84</v>
      </c>
      <c r="L651" s="447" t="s">
        <v>241</v>
      </c>
    </row>
    <row r="652" spans="1:12">
      <c r="A652" s="447" t="s">
        <v>20829</v>
      </c>
      <c r="B652" s="447" t="s">
        <v>20830</v>
      </c>
      <c r="C652" s="447" t="s">
        <v>20835</v>
      </c>
      <c r="D652" s="447" t="s">
        <v>20836</v>
      </c>
      <c r="E652" s="448" t="s">
        <v>20755</v>
      </c>
      <c r="F652" s="447" t="s">
        <v>20755</v>
      </c>
      <c r="G652" s="449">
        <v>88395</v>
      </c>
      <c r="H652" s="447" t="s">
        <v>1119</v>
      </c>
      <c r="I652" s="447" t="s">
        <v>954</v>
      </c>
      <c r="J652" s="447" t="s">
        <v>334</v>
      </c>
      <c r="K652" s="450">
        <v>0.09</v>
      </c>
      <c r="L652" s="447" t="s">
        <v>241</v>
      </c>
    </row>
    <row r="653" spans="1:12">
      <c r="A653" s="447" t="s">
        <v>20829</v>
      </c>
      <c r="B653" s="447" t="s">
        <v>20830</v>
      </c>
      <c r="C653" s="447" t="s">
        <v>20835</v>
      </c>
      <c r="D653" s="447" t="s">
        <v>20836</v>
      </c>
      <c r="E653" s="448" t="s">
        <v>20755</v>
      </c>
      <c r="F653" s="447" t="s">
        <v>20755</v>
      </c>
      <c r="G653" s="449">
        <v>88396</v>
      </c>
      <c r="H653" s="447" t="s">
        <v>1121</v>
      </c>
      <c r="I653" s="447" t="s">
        <v>954</v>
      </c>
      <c r="J653" s="447" t="s">
        <v>334</v>
      </c>
      <c r="K653" s="450">
        <v>1.05</v>
      </c>
      <c r="L653" s="447" t="s">
        <v>241</v>
      </c>
    </row>
    <row r="654" spans="1:12">
      <c r="A654" s="447" t="s">
        <v>20829</v>
      </c>
      <c r="B654" s="447" t="s">
        <v>20830</v>
      </c>
      <c r="C654" s="447" t="s">
        <v>20835</v>
      </c>
      <c r="D654" s="447" t="s">
        <v>20836</v>
      </c>
      <c r="E654" s="448" t="s">
        <v>20755</v>
      </c>
      <c r="F654" s="447" t="s">
        <v>20755</v>
      </c>
      <c r="G654" s="449">
        <v>88397</v>
      </c>
      <c r="H654" s="447" t="s">
        <v>1123</v>
      </c>
      <c r="I654" s="447" t="s">
        <v>954</v>
      </c>
      <c r="J654" s="447" t="s">
        <v>334</v>
      </c>
      <c r="K654" s="450">
        <v>3.84</v>
      </c>
      <c r="L654" s="447" t="s">
        <v>241</v>
      </c>
    </row>
    <row r="655" spans="1:12">
      <c r="A655" s="447" t="s">
        <v>20829</v>
      </c>
      <c r="B655" s="447" t="s">
        <v>20830</v>
      </c>
      <c r="C655" s="447" t="s">
        <v>20835</v>
      </c>
      <c r="D655" s="447" t="s">
        <v>20836</v>
      </c>
      <c r="E655" s="448" t="s">
        <v>20755</v>
      </c>
      <c r="F655" s="447" t="s">
        <v>20755</v>
      </c>
      <c r="G655" s="449">
        <v>88400</v>
      </c>
      <c r="H655" s="447" t="s">
        <v>1125</v>
      </c>
      <c r="I655" s="447" t="s">
        <v>954</v>
      </c>
      <c r="J655" s="447" t="s">
        <v>334</v>
      </c>
      <c r="K655" s="450">
        <v>0.66</v>
      </c>
      <c r="L655" s="447" t="s">
        <v>241</v>
      </c>
    </row>
    <row r="656" spans="1:12">
      <c r="A656" s="447" t="s">
        <v>20829</v>
      </c>
      <c r="B656" s="447" t="s">
        <v>20830</v>
      </c>
      <c r="C656" s="447" t="s">
        <v>20835</v>
      </c>
      <c r="D656" s="447" t="s">
        <v>20836</v>
      </c>
      <c r="E656" s="448" t="s">
        <v>20755</v>
      </c>
      <c r="F656" s="447" t="s">
        <v>20755</v>
      </c>
      <c r="G656" s="449">
        <v>88401</v>
      </c>
      <c r="H656" s="447" t="s">
        <v>1127</v>
      </c>
      <c r="I656" s="447" t="s">
        <v>954</v>
      </c>
      <c r="J656" s="447" t="s">
        <v>334</v>
      </c>
      <c r="K656" s="450">
        <v>7.0000000000000007E-2</v>
      </c>
      <c r="L656" s="447" t="s">
        <v>241</v>
      </c>
    </row>
    <row r="657" spans="1:12">
      <c r="A657" s="447" t="s">
        <v>20829</v>
      </c>
      <c r="B657" s="447" t="s">
        <v>20830</v>
      </c>
      <c r="C657" s="447" t="s">
        <v>20835</v>
      </c>
      <c r="D657" s="447" t="s">
        <v>20836</v>
      </c>
      <c r="E657" s="448" t="s">
        <v>20755</v>
      </c>
      <c r="F657" s="447" t="s">
        <v>20755</v>
      </c>
      <c r="G657" s="449">
        <v>88402</v>
      </c>
      <c r="H657" s="447" t="s">
        <v>1128</v>
      </c>
      <c r="I657" s="447" t="s">
        <v>954</v>
      </c>
      <c r="J657" s="447" t="s">
        <v>334</v>
      </c>
      <c r="K657" s="450">
        <v>0.83</v>
      </c>
      <c r="L657" s="447" t="s">
        <v>241</v>
      </c>
    </row>
    <row r="658" spans="1:12">
      <c r="A658" s="447" t="s">
        <v>20829</v>
      </c>
      <c r="B658" s="447" t="s">
        <v>20830</v>
      </c>
      <c r="C658" s="447" t="s">
        <v>20835</v>
      </c>
      <c r="D658" s="447" t="s">
        <v>20836</v>
      </c>
      <c r="E658" s="448" t="s">
        <v>20755</v>
      </c>
      <c r="F658" s="447" t="s">
        <v>20755</v>
      </c>
      <c r="G658" s="449">
        <v>88403</v>
      </c>
      <c r="H658" s="447" t="s">
        <v>1130</v>
      </c>
      <c r="I658" s="447" t="s">
        <v>954</v>
      </c>
      <c r="J658" s="447" t="s">
        <v>334</v>
      </c>
      <c r="K658" s="450">
        <v>1.54</v>
      </c>
      <c r="L658" s="447" t="s">
        <v>241</v>
      </c>
    </row>
    <row r="659" spans="1:12">
      <c r="A659" s="447" t="s">
        <v>20829</v>
      </c>
      <c r="B659" s="447" t="s">
        <v>20830</v>
      </c>
      <c r="C659" s="447" t="s">
        <v>20835</v>
      </c>
      <c r="D659" s="447" t="s">
        <v>20836</v>
      </c>
      <c r="E659" s="448" t="s">
        <v>20755</v>
      </c>
      <c r="F659" s="447" t="s">
        <v>20755</v>
      </c>
      <c r="G659" s="449">
        <v>88419</v>
      </c>
      <c r="H659" s="447" t="s">
        <v>1132</v>
      </c>
      <c r="I659" s="447" t="s">
        <v>954</v>
      </c>
      <c r="J659" s="447" t="s">
        <v>334</v>
      </c>
      <c r="K659" s="450">
        <v>4.34</v>
      </c>
      <c r="L659" s="447" t="s">
        <v>241</v>
      </c>
    </row>
    <row r="660" spans="1:12">
      <c r="A660" s="447" t="s">
        <v>20829</v>
      </c>
      <c r="B660" s="447" t="s">
        <v>20830</v>
      </c>
      <c r="C660" s="447" t="s">
        <v>20835</v>
      </c>
      <c r="D660" s="447" t="s">
        <v>20836</v>
      </c>
      <c r="E660" s="448" t="s">
        <v>20755</v>
      </c>
      <c r="F660" s="447" t="s">
        <v>20755</v>
      </c>
      <c r="G660" s="449">
        <v>88422</v>
      </c>
      <c r="H660" s="447" t="s">
        <v>1134</v>
      </c>
      <c r="I660" s="447" t="s">
        <v>954</v>
      </c>
      <c r="J660" s="447" t="s">
        <v>334</v>
      </c>
      <c r="K660" s="450">
        <v>0.51</v>
      </c>
      <c r="L660" s="447" t="s">
        <v>241</v>
      </c>
    </row>
    <row r="661" spans="1:12">
      <c r="A661" s="447" t="s">
        <v>20829</v>
      </c>
      <c r="B661" s="447" t="s">
        <v>20830</v>
      </c>
      <c r="C661" s="447" t="s">
        <v>20835</v>
      </c>
      <c r="D661" s="447" t="s">
        <v>20836</v>
      </c>
      <c r="E661" s="448" t="s">
        <v>20755</v>
      </c>
      <c r="F661" s="447" t="s">
        <v>20755</v>
      </c>
      <c r="G661" s="449">
        <v>88425</v>
      </c>
      <c r="H661" s="447" t="s">
        <v>1136</v>
      </c>
      <c r="I661" s="447" t="s">
        <v>954</v>
      </c>
      <c r="J661" s="447" t="s">
        <v>334</v>
      </c>
      <c r="K661" s="450">
        <v>4.75</v>
      </c>
      <c r="L661" s="447" t="s">
        <v>241</v>
      </c>
    </row>
    <row r="662" spans="1:12">
      <c r="A662" s="447" t="s">
        <v>20829</v>
      </c>
      <c r="B662" s="447" t="s">
        <v>20830</v>
      </c>
      <c r="C662" s="447" t="s">
        <v>20835</v>
      </c>
      <c r="D662" s="447" t="s">
        <v>20836</v>
      </c>
      <c r="E662" s="448" t="s">
        <v>20755</v>
      </c>
      <c r="F662" s="447" t="s">
        <v>20755</v>
      </c>
      <c r="G662" s="449">
        <v>88427</v>
      </c>
      <c r="H662" s="447" t="s">
        <v>1138</v>
      </c>
      <c r="I662" s="447" t="s">
        <v>954</v>
      </c>
      <c r="J662" s="447" t="s">
        <v>334</v>
      </c>
      <c r="K662" s="450">
        <v>3.9</v>
      </c>
      <c r="L662" s="447" t="s">
        <v>241</v>
      </c>
    </row>
    <row r="663" spans="1:12">
      <c r="A663" s="447" t="s">
        <v>20829</v>
      </c>
      <c r="B663" s="447" t="s">
        <v>20830</v>
      </c>
      <c r="C663" s="447" t="s">
        <v>20835</v>
      </c>
      <c r="D663" s="447" t="s">
        <v>20836</v>
      </c>
      <c r="E663" s="448" t="s">
        <v>20755</v>
      </c>
      <c r="F663" s="447" t="s">
        <v>20755</v>
      </c>
      <c r="G663" s="449">
        <v>88434</v>
      </c>
      <c r="H663" s="447" t="s">
        <v>1140</v>
      </c>
      <c r="I663" s="447" t="s">
        <v>954</v>
      </c>
      <c r="J663" s="447" t="s">
        <v>334</v>
      </c>
      <c r="K663" s="450">
        <v>5.76</v>
      </c>
      <c r="L663" s="447" t="s">
        <v>241</v>
      </c>
    </row>
    <row r="664" spans="1:12">
      <c r="A664" s="447" t="s">
        <v>20829</v>
      </c>
      <c r="B664" s="447" t="s">
        <v>20830</v>
      </c>
      <c r="C664" s="447" t="s">
        <v>20835</v>
      </c>
      <c r="D664" s="447" t="s">
        <v>20836</v>
      </c>
      <c r="E664" s="448" t="s">
        <v>20755</v>
      </c>
      <c r="F664" s="447" t="s">
        <v>20755</v>
      </c>
      <c r="G664" s="449">
        <v>88435</v>
      </c>
      <c r="H664" s="447" t="s">
        <v>1142</v>
      </c>
      <c r="I664" s="447" t="s">
        <v>954</v>
      </c>
      <c r="J664" s="447" t="s">
        <v>334</v>
      </c>
      <c r="K664" s="450">
        <v>0.68</v>
      </c>
      <c r="L664" s="447" t="s">
        <v>241</v>
      </c>
    </row>
    <row r="665" spans="1:12">
      <c r="A665" s="447" t="s">
        <v>20829</v>
      </c>
      <c r="B665" s="447" t="s">
        <v>20830</v>
      </c>
      <c r="C665" s="447" t="s">
        <v>20835</v>
      </c>
      <c r="D665" s="447" t="s">
        <v>20836</v>
      </c>
      <c r="E665" s="448" t="s">
        <v>20755</v>
      </c>
      <c r="F665" s="447" t="s">
        <v>20755</v>
      </c>
      <c r="G665" s="449">
        <v>88436</v>
      </c>
      <c r="H665" s="447" t="s">
        <v>1144</v>
      </c>
      <c r="I665" s="447" t="s">
        <v>954</v>
      </c>
      <c r="J665" s="447" t="s">
        <v>334</v>
      </c>
      <c r="K665" s="450">
        <v>6.3</v>
      </c>
      <c r="L665" s="447" t="s">
        <v>241</v>
      </c>
    </row>
    <row r="666" spans="1:12">
      <c r="A666" s="447" t="s">
        <v>20829</v>
      </c>
      <c r="B666" s="447" t="s">
        <v>20830</v>
      </c>
      <c r="C666" s="447" t="s">
        <v>20835</v>
      </c>
      <c r="D666" s="447" t="s">
        <v>20836</v>
      </c>
      <c r="E666" s="448" t="s">
        <v>20755</v>
      </c>
      <c r="F666" s="447" t="s">
        <v>20755</v>
      </c>
      <c r="G666" s="449">
        <v>88437</v>
      </c>
      <c r="H666" s="447" t="s">
        <v>1146</v>
      </c>
      <c r="I666" s="447" t="s">
        <v>954</v>
      </c>
      <c r="J666" s="447" t="s">
        <v>334</v>
      </c>
      <c r="K666" s="450">
        <v>3.9</v>
      </c>
      <c r="L666" s="447" t="s">
        <v>241</v>
      </c>
    </row>
    <row r="667" spans="1:12">
      <c r="A667" s="447" t="s">
        <v>20829</v>
      </c>
      <c r="B667" s="447" t="s">
        <v>20830</v>
      </c>
      <c r="C667" s="447" t="s">
        <v>20835</v>
      </c>
      <c r="D667" s="447" t="s">
        <v>20836</v>
      </c>
      <c r="E667" s="448" t="s">
        <v>20755</v>
      </c>
      <c r="F667" s="447" t="s">
        <v>20755</v>
      </c>
      <c r="G667" s="449">
        <v>88569</v>
      </c>
      <c r="H667" s="447" t="s">
        <v>1147</v>
      </c>
      <c r="I667" s="447" t="s">
        <v>954</v>
      </c>
      <c r="J667" s="447" t="s">
        <v>240</v>
      </c>
      <c r="K667" s="450">
        <v>2.81</v>
      </c>
      <c r="L667" s="447" t="s">
        <v>241</v>
      </c>
    </row>
    <row r="668" spans="1:12">
      <c r="A668" s="447" t="s">
        <v>20829</v>
      </c>
      <c r="B668" s="447" t="s">
        <v>20830</v>
      </c>
      <c r="C668" s="447" t="s">
        <v>20835</v>
      </c>
      <c r="D668" s="447" t="s">
        <v>20836</v>
      </c>
      <c r="E668" s="448" t="s">
        <v>20755</v>
      </c>
      <c r="F668" s="447" t="s">
        <v>20755</v>
      </c>
      <c r="G668" s="449">
        <v>88570</v>
      </c>
      <c r="H668" s="447" t="s">
        <v>1148</v>
      </c>
      <c r="I668" s="447" t="s">
        <v>954</v>
      </c>
      <c r="J668" s="447" t="s">
        <v>240</v>
      </c>
      <c r="K668" s="450">
        <v>0.6</v>
      </c>
      <c r="L668" s="447" t="s">
        <v>241</v>
      </c>
    </row>
    <row r="669" spans="1:12">
      <c r="A669" s="447" t="s">
        <v>20829</v>
      </c>
      <c r="B669" s="447" t="s">
        <v>20830</v>
      </c>
      <c r="C669" s="447" t="s">
        <v>20835</v>
      </c>
      <c r="D669" s="447" t="s">
        <v>20836</v>
      </c>
      <c r="E669" s="448" t="s">
        <v>20755</v>
      </c>
      <c r="F669" s="447" t="s">
        <v>20755</v>
      </c>
      <c r="G669" s="449">
        <v>88826</v>
      </c>
      <c r="H669" s="447" t="s">
        <v>1149</v>
      </c>
      <c r="I669" s="447" t="s">
        <v>954</v>
      </c>
      <c r="J669" s="447" t="s">
        <v>709</v>
      </c>
      <c r="K669" s="450">
        <v>0.26</v>
      </c>
      <c r="L669" s="447" t="s">
        <v>241</v>
      </c>
    </row>
    <row r="670" spans="1:12">
      <c r="A670" s="447" t="s">
        <v>20829</v>
      </c>
      <c r="B670" s="447" t="s">
        <v>20830</v>
      </c>
      <c r="C670" s="447" t="s">
        <v>20835</v>
      </c>
      <c r="D670" s="447" t="s">
        <v>20836</v>
      </c>
      <c r="E670" s="448" t="s">
        <v>20755</v>
      </c>
      <c r="F670" s="447" t="s">
        <v>20755</v>
      </c>
      <c r="G670" s="449">
        <v>88827</v>
      </c>
      <c r="H670" s="447" t="s">
        <v>1150</v>
      </c>
      <c r="I670" s="447" t="s">
        <v>954</v>
      </c>
      <c r="J670" s="447" t="s">
        <v>709</v>
      </c>
      <c r="K670" s="450">
        <v>0.03</v>
      </c>
      <c r="L670" s="447" t="s">
        <v>241</v>
      </c>
    </row>
    <row r="671" spans="1:12">
      <c r="A671" s="447" t="s">
        <v>20829</v>
      </c>
      <c r="B671" s="447" t="s">
        <v>20830</v>
      </c>
      <c r="C671" s="447" t="s">
        <v>20835</v>
      </c>
      <c r="D671" s="447" t="s">
        <v>20836</v>
      </c>
      <c r="E671" s="448" t="s">
        <v>20755</v>
      </c>
      <c r="F671" s="447" t="s">
        <v>20755</v>
      </c>
      <c r="G671" s="449">
        <v>88828</v>
      </c>
      <c r="H671" s="447" t="s">
        <v>1151</v>
      </c>
      <c r="I671" s="447" t="s">
        <v>954</v>
      </c>
      <c r="J671" s="447" t="s">
        <v>709</v>
      </c>
      <c r="K671" s="450">
        <v>0.25</v>
      </c>
      <c r="L671" s="447" t="s">
        <v>241</v>
      </c>
    </row>
    <row r="672" spans="1:12">
      <c r="A672" s="447" t="s">
        <v>20829</v>
      </c>
      <c r="B672" s="447" t="s">
        <v>20830</v>
      </c>
      <c r="C672" s="447" t="s">
        <v>20835</v>
      </c>
      <c r="D672" s="447" t="s">
        <v>20836</v>
      </c>
      <c r="E672" s="448" t="s">
        <v>20755</v>
      </c>
      <c r="F672" s="447" t="s">
        <v>20755</v>
      </c>
      <c r="G672" s="449">
        <v>88829</v>
      </c>
      <c r="H672" s="447" t="s">
        <v>1152</v>
      </c>
      <c r="I672" s="447" t="s">
        <v>954</v>
      </c>
      <c r="J672" s="447" t="s">
        <v>334</v>
      </c>
      <c r="K672" s="450">
        <v>1.02</v>
      </c>
      <c r="L672" s="447" t="s">
        <v>241</v>
      </c>
    </row>
    <row r="673" spans="1:12">
      <c r="A673" s="447" t="s">
        <v>20829</v>
      </c>
      <c r="B673" s="447" t="s">
        <v>20830</v>
      </c>
      <c r="C673" s="447" t="s">
        <v>20835</v>
      </c>
      <c r="D673" s="447" t="s">
        <v>20836</v>
      </c>
      <c r="E673" s="448" t="s">
        <v>20755</v>
      </c>
      <c r="F673" s="447" t="s">
        <v>20755</v>
      </c>
      <c r="G673" s="449">
        <v>88832</v>
      </c>
      <c r="H673" s="447" t="s">
        <v>1154</v>
      </c>
      <c r="I673" s="447" t="s">
        <v>954</v>
      </c>
      <c r="J673" s="447" t="s">
        <v>240</v>
      </c>
      <c r="K673" s="450">
        <v>29.4</v>
      </c>
      <c r="L673" s="447" t="s">
        <v>241</v>
      </c>
    </row>
    <row r="674" spans="1:12">
      <c r="A674" s="447" t="s">
        <v>20829</v>
      </c>
      <c r="B674" s="447" t="s">
        <v>20830</v>
      </c>
      <c r="C674" s="447" t="s">
        <v>20835</v>
      </c>
      <c r="D674" s="447" t="s">
        <v>20836</v>
      </c>
      <c r="E674" s="448" t="s">
        <v>20755</v>
      </c>
      <c r="F674" s="447" t="s">
        <v>20755</v>
      </c>
      <c r="G674" s="449">
        <v>88834</v>
      </c>
      <c r="H674" s="447" t="s">
        <v>1155</v>
      </c>
      <c r="I674" s="447" t="s">
        <v>954</v>
      </c>
      <c r="J674" s="447" t="s">
        <v>240</v>
      </c>
      <c r="K674" s="450">
        <v>3.99</v>
      </c>
      <c r="L674" s="447" t="s">
        <v>241</v>
      </c>
    </row>
    <row r="675" spans="1:12">
      <c r="A675" s="447" t="s">
        <v>20829</v>
      </c>
      <c r="B675" s="447" t="s">
        <v>20830</v>
      </c>
      <c r="C675" s="447" t="s">
        <v>20835</v>
      </c>
      <c r="D675" s="447" t="s">
        <v>20836</v>
      </c>
      <c r="E675" s="448" t="s">
        <v>20755</v>
      </c>
      <c r="F675" s="447" t="s">
        <v>20755</v>
      </c>
      <c r="G675" s="449">
        <v>88835</v>
      </c>
      <c r="H675" s="447" t="s">
        <v>1157</v>
      </c>
      <c r="I675" s="447" t="s">
        <v>954</v>
      </c>
      <c r="J675" s="447" t="s">
        <v>240</v>
      </c>
      <c r="K675" s="450">
        <v>36.75</v>
      </c>
      <c r="L675" s="447" t="s">
        <v>241</v>
      </c>
    </row>
    <row r="676" spans="1:12">
      <c r="A676" s="447" t="s">
        <v>20829</v>
      </c>
      <c r="B676" s="447" t="s">
        <v>20830</v>
      </c>
      <c r="C676" s="447" t="s">
        <v>20835</v>
      </c>
      <c r="D676" s="447" t="s">
        <v>20836</v>
      </c>
      <c r="E676" s="448" t="s">
        <v>20755</v>
      </c>
      <c r="F676" s="447" t="s">
        <v>20755</v>
      </c>
      <c r="G676" s="449">
        <v>88836</v>
      </c>
      <c r="H676" s="447" t="s">
        <v>1158</v>
      </c>
      <c r="I676" s="447" t="s">
        <v>954</v>
      </c>
      <c r="J676" s="447" t="s">
        <v>709</v>
      </c>
      <c r="K676" s="450">
        <v>50.78</v>
      </c>
      <c r="L676" s="447" t="s">
        <v>241</v>
      </c>
    </row>
    <row r="677" spans="1:12">
      <c r="A677" s="447" t="s">
        <v>20829</v>
      </c>
      <c r="B677" s="447" t="s">
        <v>20830</v>
      </c>
      <c r="C677" s="447" t="s">
        <v>20835</v>
      </c>
      <c r="D677" s="447" t="s">
        <v>20836</v>
      </c>
      <c r="E677" s="448" t="s">
        <v>20755</v>
      </c>
      <c r="F677" s="447" t="s">
        <v>20755</v>
      </c>
      <c r="G677" s="449">
        <v>88839</v>
      </c>
      <c r="H677" s="447" t="s">
        <v>1159</v>
      </c>
      <c r="I677" s="447" t="s">
        <v>954</v>
      </c>
      <c r="J677" s="447" t="s">
        <v>240</v>
      </c>
      <c r="K677" s="450">
        <v>23.72</v>
      </c>
      <c r="L677" s="447" t="s">
        <v>241</v>
      </c>
    </row>
    <row r="678" spans="1:12">
      <c r="A678" s="447" t="s">
        <v>20829</v>
      </c>
      <c r="B678" s="447" t="s">
        <v>20830</v>
      </c>
      <c r="C678" s="447" t="s">
        <v>20835</v>
      </c>
      <c r="D678" s="447" t="s">
        <v>20836</v>
      </c>
      <c r="E678" s="448" t="s">
        <v>20755</v>
      </c>
      <c r="F678" s="447" t="s">
        <v>20755</v>
      </c>
      <c r="G678" s="449">
        <v>88840</v>
      </c>
      <c r="H678" s="447" t="s">
        <v>1160</v>
      </c>
      <c r="I678" s="447" t="s">
        <v>954</v>
      </c>
      <c r="J678" s="447" t="s">
        <v>240</v>
      </c>
      <c r="K678" s="450">
        <v>5.34</v>
      </c>
      <c r="L678" s="447" t="s">
        <v>241</v>
      </c>
    </row>
    <row r="679" spans="1:12">
      <c r="A679" s="447" t="s">
        <v>20829</v>
      </c>
      <c r="B679" s="447" t="s">
        <v>20830</v>
      </c>
      <c r="C679" s="447" t="s">
        <v>20835</v>
      </c>
      <c r="D679" s="447" t="s">
        <v>20836</v>
      </c>
      <c r="E679" s="448" t="s">
        <v>20755</v>
      </c>
      <c r="F679" s="447" t="s">
        <v>20755</v>
      </c>
      <c r="G679" s="449">
        <v>88841</v>
      </c>
      <c r="H679" s="447" t="s">
        <v>1162</v>
      </c>
      <c r="I679" s="447" t="s">
        <v>954</v>
      </c>
      <c r="J679" s="447" t="s">
        <v>240</v>
      </c>
      <c r="K679" s="450">
        <v>42.42</v>
      </c>
      <c r="L679" s="447" t="s">
        <v>241</v>
      </c>
    </row>
    <row r="680" spans="1:12">
      <c r="A680" s="447" t="s">
        <v>20829</v>
      </c>
      <c r="B680" s="447" t="s">
        <v>20830</v>
      </c>
      <c r="C680" s="447" t="s">
        <v>20835</v>
      </c>
      <c r="D680" s="447" t="s">
        <v>20836</v>
      </c>
      <c r="E680" s="448" t="s">
        <v>20755</v>
      </c>
      <c r="F680" s="447" t="s">
        <v>20755</v>
      </c>
      <c r="G680" s="449">
        <v>88842</v>
      </c>
      <c r="H680" s="447" t="s">
        <v>1163</v>
      </c>
      <c r="I680" s="447" t="s">
        <v>954</v>
      </c>
      <c r="J680" s="447" t="s">
        <v>709</v>
      </c>
      <c r="K680" s="450">
        <v>62.16</v>
      </c>
      <c r="L680" s="447" t="s">
        <v>241</v>
      </c>
    </row>
    <row r="681" spans="1:12">
      <c r="A681" s="447" t="s">
        <v>20829</v>
      </c>
      <c r="B681" s="447" t="s">
        <v>20830</v>
      </c>
      <c r="C681" s="447" t="s">
        <v>20835</v>
      </c>
      <c r="D681" s="447" t="s">
        <v>20836</v>
      </c>
      <c r="E681" s="448" t="s">
        <v>20755</v>
      </c>
      <c r="F681" s="447" t="s">
        <v>20755</v>
      </c>
      <c r="G681" s="449">
        <v>88847</v>
      </c>
      <c r="H681" s="447" t="s">
        <v>1164</v>
      </c>
      <c r="I681" s="447" t="s">
        <v>954</v>
      </c>
      <c r="J681" s="447" t="s">
        <v>240</v>
      </c>
      <c r="K681" s="450">
        <v>16.600000000000001</v>
      </c>
      <c r="L681" s="447" t="s">
        <v>241</v>
      </c>
    </row>
    <row r="682" spans="1:12">
      <c r="A682" s="447" t="s">
        <v>20829</v>
      </c>
      <c r="B682" s="447" t="s">
        <v>20830</v>
      </c>
      <c r="C682" s="447" t="s">
        <v>20835</v>
      </c>
      <c r="D682" s="447" t="s">
        <v>20836</v>
      </c>
      <c r="E682" s="448" t="s">
        <v>20755</v>
      </c>
      <c r="F682" s="447" t="s">
        <v>20755</v>
      </c>
      <c r="G682" s="449">
        <v>88848</v>
      </c>
      <c r="H682" s="447" t="s">
        <v>1166</v>
      </c>
      <c r="I682" s="447" t="s">
        <v>954</v>
      </c>
      <c r="J682" s="447" t="s">
        <v>240</v>
      </c>
      <c r="K682" s="450">
        <v>3.48</v>
      </c>
      <c r="L682" s="447" t="s">
        <v>241</v>
      </c>
    </row>
    <row r="683" spans="1:12">
      <c r="A683" s="447" t="s">
        <v>20829</v>
      </c>
      <c r="B683" s="447" t="s">
        <v>20830</v>
      </c>
      <c r="C683" s="447" t="s">
        <v>20835</v>
      </c>
      <c r="D683" s="447" t="s">
        <v>20836</v>
      </c>
      <c r="E683" s="448" t="s">
        <v>20755</v>
      </c>
      <c r="F683" s="447" t="s">
        <v>20755</v>
      </c>
      <c r="G683" s="449">
        <v>88853</v>
      </c>
      <c r="H683" s="447" t="s">
        <v>1168</v>
      </c>
      <c r="I683" s="447" t="s">
        <v>954</v>
      </c>
      <c r="J683" s="447" t="s">
        <v>334</v>
      </c>
      <c r="K683" s="450">
        <v>0.2</v>
      </c>
      <c r="L683" s="447" t="s">
        <v>241</v>
      </c>
    </row>
    <row r="684" spans="1:12">
      <c r="A684" s="447" t="s">
        <v>20829</v>
      </c>
      <c r="B684" s="447" t="s">
        <v>20830</v>
      </c>
      <c r="C684" s="447" t="s">
        <v>20835</v>
      </c>
      <c r="D684" s="447" t="s">
        <v>20836</v>
      </c>
      <c r="E684" s="448" t="s">
        <v>20755</v>
      </c>
      <c r="F684" s="447" t="s">
        <v>20755</v>
      </c>
      <c r="G684" s="449">
        <v>88854</v>
      </c>
      <c r="H684" s="447" t="s">
        <v>1170</v>
      </c>
      <c r="I684" s="447" t="s">
        <v>954</v>
      </c>
      <c r="J684" s="447" t="s">
        <v>334</v>
      </c>
      <c r="K684" s="450">
        <v>0.02</v>
      </c>
      <c r="L684" s="447" t="s">
        <v>241</v>
      </c>
    </row>
    <row r="685" spans="1:12">
      <c r="A685" s="447" t="s">
        <v>20829</v>
      </c>
      <c r="B685" s="447" t="s">
        <v>20830</v>
      </c>
      <c r="C685" s="447" t="s">
        <v>20835</v>
      </c>
      <c r="D685" s="447" t="s">
        <v>20836</v>
      </c>
      <c r="E685" s="448" t="s">
        <v>20755</v>
      </c>
      <c r="F685" s="447" t="s">
        <v>20755</v>
      </c>
      <c r="G685" s="449">
        <v>88855</v>
      </c>
      <c r="H685" s="447" t="s">
        <v>1171</v>
      </c>
      <c r="I685" s="447" t="s">
        <v>954</v>
      </c>
      <c r="J685" s="447" t="s">
        <v>240</v>
      </c>
      <c r="K685" s="450">
        <v>2.86</v>
      </c>
      <c r="L685" s="447" t="s">
        <v>241</v>
      </c>
    </row>
    <row r="686" spans="1:12">
      <c r="A686" s="447" t="s">
        <v>20829</v>
      </c>
      <c r="B686" s="447" t="s">
        <v>20830</v>
      </c>
      <c r="C686" s="447" t="s">
        <v>20835</v>
      </c>
      <c r="D686" s="447" t="s">
        <v>20836</v>
      </c>
      <c r="E686" s="448" t="s">
        <v>20755</v>
      </c>
      <c r="F686" s="447" t="s">
        <v>20755</v>
      </c>
      <c r="G686" s="449">
        <v>88856</v>
      </c>
      <c r="H686" s="447" t="s">
        <v>1173</v>
      </c>
      <c r="I686" s="447" t="s">
        <v>954</v>
      </c>
      <c r="J686" s="447" t="s">
        <v>240</v>
      </c>
      <c r="K686" s="450">
        <v>0.4</v>
      </c>
      <c r="L686" s="447" t="s">
        <v>241</v>
      </c>
    </row>
    <row r="687" spans="1:12">
      <c r="A687" s="447" t="s">
        <v>20829</v>
      </c>
      <c r="B687" s="447" t="s">
        <v>20830</v>
      </c>
      <c r="C687" s="447" t="s">
        <v>20835</v>
      </c>
      <c r="D687" s="447" t="s">
        <v>20836</v>
      </c>
      <c r="E687" s="448" t="s">
        <v>20755</v>
      </c>
      <c r="F687" s="447" t="s">
        <v>20755</v>
      </c>
      <c r="G687" s="449">
        <v>88857</v>
      </c>
      <c r="H687" s="447" t="s">
        <v>1175</v>
      </c>
      <c r="I687" s="447" t="s">
        <v>954</v>
      </c>
      <c r="J687" s="447" t="s">
        <v>240</v>
      </c>
      <c r="K687" s="450">
        <v>16.88</v>
      </c>
      <c r="L687" s="447" t="s">
        <v>241</v>
      </c>
    </row>
    <row r="688" spans="1:12">
      <c r="A688" s="447" t="s">
        <v>20829</v>
      </c>
      <c r="B688" s="447" t="s">
        <v>20830</v>
      </c>
      <c r="C688" s="447" t="s">
        <v>20835</v>
      </c>
      <c r="D688" s="447" t="s">
        <v>20836</v>
      </c>
      <c r="E688" s="448" t="s">
        <v>20755</v>
      </c>
      <c r="F688" s="447" t="s">
        <v>20755</v>
      </c>
      <c r="G688" s="449">
        <v>88858</v>
      </c>
      <c r="H688" s="447" t="s">
        <v>1176</v>
      </c>
      <c r="I688" s="447" t="s">
        <v>954</v>
      </c>
      <c r="J688" s="447" t="s">
        <v>240</v>
      </c>
      <c r="K688" s="450">
        <v>2.29</v>
      </c>
      <c r="L688" s="447" t="s">
        <v>241</v>
      </c>
    </row>
    <row r="689" spans="1:12">
      <c r="A689" s="447" t="s">
        <v>20829</v>
      </c>
      <c r="B689" s="447" t="s">
        <v>20830</v>
      </c>
      <c r="C689" s="447" t="s">
        <v>20835</v>
      </c>
      <c r="D689" s="447" t="s">
        <v>20836</v>
      </c>
      <c r="E689" s="448" t="s">
        <v>20755</v>
      </c>
      <c r="F689" s="447" t="s">
        <v>20755</v>
      </c>
      <c r="G689" s="449">
        <v>88859</v>
      </c>
      <c r="H689" s="447" t="s">
        <v>1177</v>
      </c>
      <c r="I689" s="447" t="s">
        <v>954</v>
      </c>
      <c r="J689" s="447" t="s">
        <v>240</v>
      </c>
      <c r="K689" s="450">
        <v>15.01</v>
      </c>
      <c r="L689" s="447" t="s">
        <v>241</v>
      </c>
    </row>
    <row r="690" spans="1:12">
      <c r="A690" s="447" t="s">
        <v>20829</v>
      </c>
      <c r="B690" s="447" t="s">
        <v>20830</v>
      </c>
      <c r="C690" s="447" t="s">
        <v>20835</v>
      </c>
      <c r="D690" s="447" t="s">
        <v>20836</v>
      </c>
      <c r="E690" s="448" t="s">
        <v>20755</v>
      </c>
      <c r="F690" s="447" t="s">
        <v>20755</v>
      </c>
      <c r="G690" s="449">
        <v>88860</v>
      </c>
      <c r="H690" s="447" t="s">
        <v>1179</v>
      </c>
      <c r="I690" s="447" t="s">
        <v>954</v>
      </c>
      <c r="J690" s="447" t="s">
        <v>240</v>
      </c>
      <c r="K690" s="450">
        <v>2.0299999999999998</v>
      </c>
      <c r="L690" s="447" t="s">
        <v>241</v>
      </c>
    </row>
    <row r="691" spans="1:12">
      <c r="A691" s="447" t="s">
        <v>20829</v>
      </c>
      <c r="B691" s="447" t="s">
        <v>20830</v>
      </c>
      <c r="C691" s="447" t="s">
        <v>20835</v>
      </c>
      <c r="D691" s="447" t="s">
        <v>20836</v>
      </c>
      <c r="E691" s="448" t="s">
        <v>20755</v>
      </c>
      <c r="F691" s="447" t="s">
        <v>20755</v>
      </c>
      <c r="G691" s="449">
        <v>88900</v>
      </c>
      <c r="H691" s="447" t="s">
        <v>1181</v>
      </c>
      <c r="I691" s="447" t="s">
        <v>954</v>
      </c>
      <c r="J691" s="447" t="s">
        <v>240</v>
      </c>
      <c r="K691" s="450">
        <v>34.28</v>
      </c>
      <c r="L691" s="447" t="s">
        <v>241</v>
      </c>
    </row>
    <row r="692" spans="1:12">
      <c r="A692" s="447" t="s">
        <v>20829</v>
      </c>
      <c r="B692" s="447" t="s">
        <v>20830</v>
      </c>
      <c r="C692" s="447" t="s">
        <v>20835</v>
      </c>
      <c r="D692" s="447" t="s">
        <v>20836</v>
      </c>
      <c r="E692" s="448" t="s">
        <v>20755</v>
      </c>
      <c r="F692" s="447" t="s">
        <v>20755</v>
      </c>
      <c r="G692" s="449">
        <v>88902</v>
      </c>
      <c r="H692" s="447" t="s">
        <v>1182</v>
      </c>
      <c r="I692" s="447" t="s">
        <v>954</v>
      </c>
      <c r="J692" s="447" t="s">
        <v>240</v>
      </c>
      <c r="K692" s="450">
        <v>4.6500000000000004</v>
      </c>
      <c r="L692" s="447" t="s">
        <v>241</v>
      </c>
    </row>
    <row r="693" spans="1:12">
      <c r="A693" s="447" t="s">
        <v>20829</v>
      </c>
      <c r="B693" s="447" t="s">
        <v>20830</v>
      </c>
      <c r="C693" s="447" t="s">
        <v>20835</v>
      </c>
      <c r="D693" s="447" t="s">
        <v>20836</v>
      </c>
      <c r="E693" s="448" t="s">
        <v>20755</v>
      </c>
      <c r="F693" s="447" t="s">
        <v>20755</v>
      </c>
      <c r="G693" s="449">
        <v>88903</v>
      </c>
      <c r="H693" s="447" t="s">
        <v>1183</v>
      </c>
      <c r="I693" s="447" t="s">
        <v>954</v>
      </c>
      <c r="J693" s="447" t="s">
        <v>240</v>
      </c>
      <c r="K693" s="450">
        <v>42.85</v>
      </c>
      <c r="L693" s="447" t="s">
        <v>241</v>
      </c>
    </row>
    <row r="694" spans="1:12">
      <c r="A694" s="447" t="s">
        <v>20829</v>
      </c>
      <c r="B694" s="447" t="s">
        <v>20830</v>
      </c>
      <c r="C694" s="447" t="s">
        <v>20835</v>
      </c>
      <c r="D694" s="447" t="s">
        <v>20836</v>
      </c>
      <c r="E694" s="448" t="s">
        <v>20755</v>
      </c>
      <c r="F694" s="447" t="s">
        <v>20755</v>
      </c>
      <c r="G694" s="449">
        <v>88904</v>
      </c>
      <c r="H694" s="447" t="s">
        <v>1184</v>
      </c>
      <c r="I694" s="447" t="s">
        <v>954</v>
      </c>
      <c r="J694" s="447" t="s">
        <v>709</v>
      </c>
      <c r="K694" s="450">
        <v>71.540000000000006</v>
      </c>
      <c r="L694" s="447" t="s">
        <v>241</v>
      </c>
    </row>
    <row r="695" spans="1:12">
      <c r="A695" s="447" t="s">
        <v>20829</v>
      </c>
      <c r="B695" s="447" t="s">
        <v>20830</v>
      </c>
      <c r="C695" s="447" t="s">
        <v>20835</v>
      </c>
      <c r="D695" s="447" t="s">
        <v>20836</v>
      </c>
      <c r="E695" s="448" t="s">
        <v>20755</v>
      </c>
      <c r="F695" s="447" t="s">
        <v>20755</v>
      </c>
      <c r="G695" s="449">
        <v>89009</v>
      </c>
      <c r="H695" s="447" t="s">
        <v>1185</v>
      </c>
      <c r="I695" s="447" t="s">
        <v>954</v>
      </c>
      <c r="J695" s="447" t="s">
        <v>240</v>
      </c>
      <c r="K695" s="450">
        <v>29.39</v>
      </c>
      <c r="L695" s="447" t="s">
        <v>241</v>
      </c>
    </row>
    <row r="696" spans="1:12">
      <c r="A696" s="447" t="s">
        <v>20829</v>
      </c>
      <c r="B696" s="447" t="s">
        <v>20830</v>
      </c>
      <c r="C696" s="447" t="s">
        <v>20835</v>
      </c>
      <c r="D696" s="447" t="s">
        <v>20836</v>
      </c>
      <c r="E696" s="448" t="s">
        <v>20755</v>
      </c>
      <c r="F696" s="447" t="s">
        <v>20755</v>
      </c>
      <c r="G696" s="449">
        <v>89010</v>
      </c>
      <c r="H696" s="447" t="s">
        <v>1187</v>
      </c>
      <c r="I696" s="447" t="s">
        <v>954</v>
      </c>
      <c r="J696" s="447" t="s">
        <v>240</v>
      </c>
      <c r="K696" s="450">
        <v>6.61</v>
      </c>
      <c r="L696" s="447" t="s">
        <v>241</v>
      </c>
    </row>
    <row r="697" spans="1:12">
      <c r="A697" s="447" t="s">
        <v>20829</v>
      </c>
      <c r="B697" s="447" t="s">
        <v>20830</v>
      </c>
      <c r="C697" s="447" t="s">
        <v>20835</v>
      </c>
      <c r="D697" s="447" t="s">
        <v>20836</v>
      </c>
      <c r="E697" s="448" t="s">
        <v>20755</v>
      </c>
      <c r="F697" s="447" t="s">
        <v>20755</v>
      </c>
      <c r="G697" s="449">
        <v>89011</v>
      </c>
      <c r="H697" s="447" t="s">
        <v>1188</v>
      </c>
      <c r="I697" s="447" t="s">
        <v>954</v>
      </c>
      <c r="J697" s="447" t="s">
        <v>240</v>
      </c>
      <c r="K697" s="450">
        <v>16.28</v>
      </c>
      <c r="L697" s="447" t="s">
        <v>241</v>
      </c>
    </row>
    <row r="698" spans="1:12">
      <c r="A698" s="447" t="s">
        <v>20829</v>
      </c>
      <c r="B698" s="447" t="s">
        <v>20830</v>
      </c>
      <c r="C698" s="447" t="s">
        <v>20835</v>
      </c>
      <c r="D698" s="447" t="s">
        <v>20836</v>
      </c>
      <c r="E698" s="448" t="s">
        <v>20755</v>
      </c>
      <c r="F698" s="447" t="s">
        <v>20755</v>
      </c>
      <c r="G698" s="449">
        <v>89012</v>
      </c>
      <c r="H698" s="447" t="s">
        <v>1190</v>
      </c>
      <c r="I698" s="447" t="s">
        <v>954</v>
      </c>
      <c r="J698" s="447" t="s">
        <v>240</v>
      </c>
      <c r="K698" s="450">
        <v>2.21</v>
      </c>
      <c r="L698" s="447" t="s">
        <v>241</v>
      </c>
    </row>
    <row r="699" spans="1:12">
      <c r="A699" s="447" t="s">
        <v>20829</v>
      </c>
      <c r="B699" s="447" t="s">
        <v>20830</v>
      </c>
      <c r="C699" s="447" t="s">
        <v>20835</v>
      </c>
      <c r="D699" s="447" t="s">
        <v>20836</v>
      </c>
      <c r="E699" s="448" t="s">
        <v>20755</v>
      </c>
      <c r="F699" s="447" t="s">
        <v>20755</v>
      </c>
      <c r="G699" s="449">
        <v>89013</v>
      </c>
      <c r="H699" s="447" t="s">
        <v>1192</v>
      </c>
      <c r="I699" s="447" t="s">
        <v>954</v>
      </c>
      <c r="J699" s="447" t="s">
        <v>240</v>
      </c>
      <c r="K699" s="450">
        <v>96.27</v>
      </c>
      <c r="L699" s="447" t="s">
        <v>241</v>
      </c>
    </row>
    <row r="700" spans="1:12">
      <c r="A700" s="447" t="s">
        <v>20829</v>
      </c>
      <c r="B700" s="447" t="s">
        <v>20830</v>
      </c>
      <c r="C700" s="447" t="s">
        <v>20835</v>
      </c>
      <c r="D700" s="447" t="s">
        <v>20836</v>
      </c>
      <c r="E700" s="448" t="s">
        <v>20755</v>
      </c>
      <c r="F700" s="447" t="s">
        <v>20755</v>
      </c>
      <c r="G700" s="449">
        <v>89014</v>
      </c>
      <c r="H700" s="447" t="s">
        <v>1194</v>
      </c>
      <c r="I700" s="447" t="s">
        <v>954</v>
      </c>
      <c r="J700" s="447" t="s">
        <v>240</v>
      </c>
      <c r="K700" s="450">
        <v>21.66</v>
      </c>
      <c r="L700" s="447" t="s">
        <v>241</v>
      </c>
    </row>
    <row r="701" spans="1:12">
      <c r="A701" s="447" t="s">
        <v>20829</v>
      </c>
      <c r="B701" s="447" t="s">
        <v>20830</v>
      </c>
      <c r="C701" s="447" t="s">
        <v>20835</v>
      </c>
      <c r="D701" s="447" t="s">
        <v>20836</v>
      </c>
      <c r="E701" s="448" t="s">
        <v>20755</v>
      </c>
      <c r="F701" s="447" t="s">
        <v>20755</v>
      </c>
      <c r="G701" s="449">
        <v>89015</v>
      </c>
      <c r="H701" s="447" t="s">
        <v>1196</v>
      </c>
      <c r="I701" s="447" t="s">
        <v>954</v>
      </c>
      <c r="J701" s="447" t="s">
        <v>240</v>
      </c>
      <c r="K701" s="450">
        <v>3.3</v>
      </c>
      <c r="L701" s="447" t="s">
        <v>241</v>
      </c>
    </row>
    <row r="702" spans="1:12">
      <c r="A702" s="447" t="s">
        <v>20829</v>
      </c>
      <c r="B702" s="447" t="s">
        <v>20830</v>
      </c>
      <c r="C702" s="447" t="s">
        <v>20835</v>
      </c>
      <c r="D702" s="447" t="s">
        <v>20836</v>
      </c>
      <c r="E702" s="448" t="s">
        <v>20755</v>
      </c>
      <c r="F702" s="447" t="s">
        <v>20755</v>
      </c>
      <c r="G702" s="449">
        <v>89016</v>
      </c>
      <c r="H702" s="447" t="s">
        <v>1198</v>
      </c>
      <c r="I702" s="447" t="s">
        <v>954</v>
      </c>
      <c r="J702" s="447" t="s">
        <v>240</v>
      </c>
      <c r="K702" s="450">
        <v>0.44</v>
      </c>
      <c r="L702" s="447" t="s">
        <v>241</v>
      </c>
    </row>
    <row r="703" spans="1:12">
      <c r="A703" s="447" t="s">
        <v>20829</v>
      </c>
      <c r="B703" s="447" t="s">
        <v>20830</v>
      </c>
      <c r="C703" s="447" t="s">
        <v>20835</v>
      </c>
      <c r="D703" s="447" t="s">
        <v>20836</v>
      </c>
      <c r="E703" s="448" t="s">
        <v>20755</v>
      </c>
      <c r="F703" s="447" t="s">
        <v>20755</v>
      </c>
      <c r="G703" s="449">
        <v>89017</v>
      </c>
      <c r="H703" s="447" t="s">
        <v>1200</v>
      </c>
      <c r="I703" s="447" t="s">
        <v>954</v>
      </c>
      <c r="J703" s="447" t="s">
        <v>240</v>
      </c>
      <c r="K703" s="450">
        <v>29.21</v>
      </c>
      <c r="L703" s="447" t="s">
        <v>241</v>
      </c>
    </row>
    <row r="704" spans="1:12">
      <c r="A704" s="447" t="s">
        <v>20829</v>
      </c>
      <c r="B704" s="447" t="s">
        <v>20830</v>
      </c>
      <c r="C704" s="447" t="s">
        <v>20835</v>
      </c>
      <c r="D704" s="447" t="s">
        <v>20836</v>
      </c>
      <c r="E704" s="448" t="s">
        <v>20755</v>
      </c>
      <c r="F704" s="447" t="s">
        <v>20755</v>
      </c>
      <c r="G704" s="449">
        <v>89018</v>
      </c>
      <c r="H704" s="447" t="s">
        <v>1201</v>
      </c>
      <c r="I704" s="447" t="s">
        <v>954</v>
      </c>
      <c r="J704" s="447" t="s">
        <v>240</v>
      </c>
      <c r="K704" s="450">
        <v>6.57</v>
      </c>
      <c r="L704" s="447" t="s">
        <v>241</v>
      </c>
    </row>
    <row r="705" spans="1:12">
      <c r="A705" s="447" t="s">
        <v>20829</v>
      </c>
      <c r="B705" s="447" t="s">
        <v>20830</v>
      </c>
      <c r="C705" s="447" t="s">
        <v>20835</v>
      </c>
      <c r="D705" s="447" t="s">
        <v>20836</v>
      </c>
      <c r="E705" s="448" t="s">
        <v>20755</v>
      </c>
      <c r="F705" s="447" t="s">
        <v>20755</v>
      </c>
      <c r="G705" s="449">
        <v>89019</v>
      </c>
      <c r="H705" s="447" t="s">
        <v>1203</v>
      </c>
      <c r="I705" s="447" t="s">
        <v>954</v>
      </c>
      <c r="J705" s="447" t="s">
        <v>240</v>
      </c>
      <c r="K705" s="450">
        <v>0.28000000000000003</v>
      </c>
      <c r="L705" s="447" t="s">
        <v>241</v>
      </c>
    </row>
    <row r="706" spans="1:12">
      <c r="A706" s="447" t="s">
        <v>20829</v>
      </c>
      <c r="B706" s="447" t="s">
        <v>20830</v>
      </c>
      <c r="C706" s="447" t="s">
        <v>20835</v>
      </c>
      <c r="D706" s="447" t="s">
        <v>20836</v>
      </c>
      <c r="E706" s="448" t="s">
        <v>20755</v>
      </c>
      <c r="F706" s="447" t="s">
        <v>20755</v>
      </c>
      <c r="G706" s="449">
        <v>89020</v>
      </c>
      <c r="H706" s="447" t="s">
        <v>1205</v>
      </c>
      <c r="I706" s="447" t="s">
        <v>954</v>
      </c>
      <c r="J706" s="447" t="s">
        <v>240</v>
      </c>
      <c r="K706" s="450">
        <v>0.03</v>
      </c>
      <c r="L706" s="447" t="s">
        <v>241</v>
      </c>
    </row>
    <row r="707" spans="1:12">
      <c r="A707" s="447" t="s">
        <v>20829</v>
      </c>
      <c r="B707" s="447" t="s">
        <v>20830</v>
      </c>
      <c r="C707" s="447" t="s">
        <v>20835</v>
      </c>
      <c r="D707" s="447" t="s">
        <v>20836</v>
      </c>
      <c r="E707" s="448" t="s">
        <v>20755</v>
      </c>
      <c r="F707" s="447" t="s">
        <v>20755</v>
      </c>
      <c r="G707" s="449">
        <v>89023</v>
      </c>
      <c r="H707" s="447" t="s">
        <v>1206</v>
      </c>
      <c r="I707" s="447" t="s">
        <v>954</v>
      </c>
      <c r="J707" s="447" t="s">
        <v>240</v>
      </c>
      <c r="K707" s="450">
        <v>3.47</v>
      </c>
      <c r="L707" s="447" t="s">
        <v>241</v>
      </c>
    </row>
    <row r="708" spans="1:12">
      <c r="A708" s="447" t="s">
        <v>20829</v>
      </c>
      <c r="B708" s="447" t="s">
        <v>20830</v>
      </c>
      <c r="C708" s="447" t="s">
        <v>20835</v>
      </c>
      <c r="D708" s="447" t="s">
        <v>20836</v>
      </c>
      <c r="E708" s="448" t="s">
        <v>20755</v>
      </c>
      <c r="F708" s="447" t="s">
        <v>20755</v>
      </c>
      <c r="G708" s="449">
        <v>89024</v>
      </c>
      <c r="H708" s="447" t="s">
        <v>1208</v>
      </c>
      <c r="I708" s="447" t="s">
        <v>954</v>
      </c>
      <c r="J708" s="447" t="s">
        <v>240</v>
      </c>
      <c r="K708" s="450">
        <v>0.56999999999999995</v>
      </c>
      <c r="L708" s="447" t="s">
        <v>241</v>
      </c>
    </row>
    <row r="709" spans="1:12">
      <c r="A709" s="447" t="s">
        <v>20829</v>
      </c>
      <c r="B709" s="447" t="s">
        <v>20830</v>
      </c>
      <c r="C709" s="447" t="s">
        <v>20835</v>
      </c>
      <c r="D709" s="447" t="s">
        <v>20836</v>
      </c>
      <c r="E709" s="448" t="s">
        <v>20755</v>
      </c>
      <c r="F709" s="447" t="s">
        <v>20755</v>
      </c>
      <c r="G709" s="449">
        <v>89025</v>
      </c>
      <c r="H709" s="447" t="s">
        <v>1209</v>
      </c>
      <c r="I709" s="447" t="s">
        <v>954</v>
      </c>
      <c r="J709" s="447" t="s">
        <v>240</v>
      </c>
      <c r="K709" s="450">
        <v>6.51</v>
      </c>
      <c r="L709" s="447" t="s">
        <v>241</v>
      </c>
    </row>
    <row r="710" spans="1:12">
      <c r="A710" s="447" t="s">
        <v>20829</v>
      </c>
      <c r="B710" s="447" t="s">
        <v>20830</v>
      </c>
      <c r="C710" s="447" t="s">
        <v>20835</v>
      </c>
      <c r="D710" s="447" t="s">
        <v>20836</v>
      </c>
      <c r="E710" s="448" t="s">
        <v>20755</v>
      </c>
      <c r="F710" s="447" t="s">
        <v>20755</v>
      </c>
      <c r="G710" s="449">
        <v>89026</v>
      </c>
      <c r="H710" s="447" t="s">
        <v>1211</v>
      </c>
      <c r="I710" s="447" t="s">
        <v>954</v>
      </c>
      <c r="J710" s="447" t="s">
        <v>709</v>
      </c>
      <c r="K710" s="450">
        <v>158.41</v>
      </c>
      <c r="L710" s="447" t="s">
        <v>241</v>
      </c>
    </row>
    <row r="711" spans="1:12">
      <c r="A711" s="447" t="s">
        <v>20829</v>
      </c>
      <c r="B711" s="447" t="s">
        <v>20830</v>
      </c>
      <c r="C711" s="447" t="s">
        <v>20835</v>
      </c>
      <c r="D711" s="447" t="s">
        <v>20836</v>
      </c>
      <c r="E711" s="448" t="s">
        <v>20755</v>
      </c>
      <c r="F711" s="447" t="s">
        <v>20755</v>
      </c>
      <c r="G711" s="449">
        <v>89029</v>
      </c>
      <c r="H711" s="447" t="s">
        <v>1212</v>
      </c>
      <c r="I711" s="447" t="s">
        <v>954</v>
      </c>
      <c r="J711" s="447" t="s">
        <v>240</v>
      </c>
      <c r="K711" s="450">
        <v>22.67</v>
      </c>
      <c r="L711" s="447" t="s">
        <v>241</v>
      </c>
    </row>
    <row r="712" spans="1:12">
      <c r="A712" s="447" t="s">
        <v>20829</v>
      </c>
      <c r="B712" s="447" t="s">
        <v>20830</v>
      </c>
      <c r="C712" s="447" t="s">
        <v>20835</v>
      </c>
      <c r="D712" s="447" t="s">
        <v>20836</v>
      </c>
      <c r="E712" s="448" t="s">
        <v>20755</v>
      </c>
      <c r="F712" s="447" t="s">
        <v>20755</v>
      </c>
      <c r="G712" s="449">
        <v>89030</v>
      </c>
      <c r="H712" s="447" t="s">
        <v>1214</v>
      </c>
      <c r="I712" s="447" t="s">
        <v>954</v>
      </c>
      <c r="J712" s="447" t="s">
        <v>240</v>
      </c>
      <c r="K712" s="450">
        <v>5.0999999999999996</v>
      </c>
      <c r="L712" s="447" t="s">
        <v>241</v>
      </c>
    </row>
    <row r="713" spans="1:12">
      <c r="A713" s="447" t="s">
        <v>20829</v>
      </c>
      <c r="B713" s="447" t="s">
        <v>20830</v>
      </c>
      <c r="C713" s="447" t="s">
        <v>20835</v>
      </c>
      <c r="D713" s="447" t="s">
        <v>20836</v>
      </c>
      <c r="E713" s="448" t="s">
        <v>20755</v>
      </c>
      <c r="F713" s="447" t="s">
        <v>20755</v>
      </c>
      <c r="G713" s="449">
        <v>89033</v>
      </c>
      <c r="H713" s="447" t="s">
        <v>1216</v>
      </c>
      <c r="I713" s="447" t="s">
        <v>954</v>
      </c>
      <c r="J713" s="447" t="s">
        <v>240</v>
      </c>
      <c r="K713" s="450">
        <v>10.02</v>
      </c>
      <c r="L713" s="447" t="s">
        <v>241</v>
      </c>
    </row>
    <row r="714" spans="1:12">
      <c r="A714" s="447" t="s">
        <v>20829</v>
      </c>
      <c r="B714" s="447" t="s">
        <v>20830</v>
      </c>
      <c r="C714" s="447" t="s">
        <v>20835</v>
      </c>
      <c r="D714" s="447" t="s">
        <v>20836</v>
      </c>
      <c r="E714" s="448" t="s">
        <v>20755</v>
      </c>
      <c r="F714" s="447" t="s">
        <v>20755</v>
      </c>
      <c r="G714" s="449">
        <v>89034</v>
      </c>
      <c r="H714" s="447" t="s">
        <v>1218</v>
      </c>
      <c r="I714" s="447" t="s">
        <v>954</v>
      </c>
      <c r="J714" s="447" t="s">
        <v>240</v>
      </c>
      <c r="K714" s="450">
        <v>1.39</v>
      </c>
      <c r="L714" s="447" t="s">
        <v>241</v>
      </c>
    </row>
    <row r="715" spans="1:12">
      <c r="A715" s="447" t="s">
        <v>20829</v>
      </c>
      <c r="B715" s="447" t="s">
        <v>20830</v>
      </c>
      <c r="C715" s="447" t="s">
        <v>20835</v>
      </c>
      <c r="D715" s="447" t="s">
        <v>20836</v>
      </c>
      <c r="E715" s="448" t="s">
        <v>20755</v>
      </c>
      <c r="F715" s="447" t="s">
        <v>20755</v>
      </c>
      <c r="G715" s="449">
        <v>89128</v>
      </c>
      <c r="H715" s="447" t="s">
        <v>1220</v>
      </c>
      <c r="I715" s="447" t="s">
        <v>954</v>
      </c>
      <c r="J715" s="447" t="s">
        <v>240</v>
      </c>
      <c r="K715" s="450">
        <v>23.4</v>
      </c>
      <c r="L715" s="447" t="s">
        <v>241</v>
      </c>
    </row>
    <row r="716" spans="1:12">
      <c r="A716" s="447" t="s">
        <v>20829</v>
      </c>
      <c r="B716" s="447" t="s">
        <v>20830</v>
      </c>
      <c r="C716" s="447" t="s">
        <v>20835</v>
      </c>
      <c r="D716" s="447" t="s">
        <v>20836</v>
      </c>
      <c r="E716" s="448" t="s">
        <v>20755</v>
      </c>
      <c r="F716" s="447" t="s">
        <v>20755</v>
      </c>
      <c r="G716" s="449">
        <v>89129</v>
      </c>
      <c r="H716" s="447" t="s">
        <v>1222</v>
      </c>
      <c r="I716" s="447" t="s">
        <v>954</v>
      </c>
      <c r="J716" s="447" t="s">
        <v>240</v>
      </c>
      <c r="K716" s="450">
        <v>3.17</v>
      </c>
      <c r="L716" s="447" t="s">
        <v>241</v>
      </c>
    </row>
    <row r="717" spans="1:12">
      <c r="A717" s="447" t="s">
        <v>20829</v>
      </c>
      <c r="B717" s="447" t="s">
        <v>20830</v>
      </c>
      <c r="C717" s="447" t="s">
        <v>20835</v>
      </c>
      <c r="D717" s="447" t="s">
        <v>20836</v>
      </c>
      <c r="E717" s="448" t="s">
        <v>20755</v>
      </c>
      <c r="F717" s="447" t="s">
        <v>20755</v>
      </c>
      <c r="G717" s="449">
        <v>89130</v>
      </c>
      <c r="H717" s="447" t="s">
        <v>1224</v>
      </c>
      <c r="I717" s="447" t="s">
        <v>954</v>
      </c>
      <c r="J717" s="447" t="s">
        <v>240</v>
      </c>
      <c r="K717" s="450">
        <v>32.450000000000003</v>
      </c>
      <c r="L717" s="447" t="s">
        <v>241</v>
      </c>
    </row>
    <row r="718" spans="1:12">
      <c r="A718" s="447" t="s">
        <v>20829</v>
      </c>
      <c r="B718" s="447" t="s">
        <v>20830</v>
      </c>
      <c r="C718" s="447" t="s">
        <v>20835</v>
      </c>
      <c r="D718" s="447" t="s">
        <v>20836</v>
      </c>
      <c r="E718" s="448" t="s">
        <v>20755</v>
      </c>
      <c r="F718" s="447" t="s">
        <v>20755</v>
      </c>
      <c r="G718" s="449">
        <v>89131</v>
      </c>
      <c r="H718" s="447" t="s">
        <v>1225</v>
      </c>
      <c r="I718" s="447" t="s">
        <v>954</v>
      </c>
      <c r="J718" s="447" t="s">
        <v>240</v>
      </c>
      <c r="K718" s="450">
        <v>4.4000000000000004</v>
      </c>
      <c r="L718" s="447" t="s">
        <v>241</v>
      </c>
    </row>
    <row r="719" spans="1:12">
      <c r="A719" s="447" t="s">
        <v>20829</v>
      </c>
      <c r="B719" s="447" t="s">
        <v>20830</v>
      </c>
      <c r="C719" s="447" t="s">
        <v>20835</v>
      </c>
      <c r="D719" s="447" t="s">
        <v>20836</v>
      </c>
      <c r="E719" s="448" t="s">
        <v>20755</v>
      </c>
      <c r="F719" s="447" t="s">
        <v>20755</v>
      </c>
      <c r="G719" s="449">
        <v>89210</v>
      </c>
      <c r="H719" s="447" t="s">
        <v>1226</v>
      </c>
      <c r="I719" s="447" t="s">
        <v>954</v>
      </c>
      <c r="J719" s="447" t="s">
        <v>240</v>
      </c>
      <c r="K719" s="450">
        <v>19.25</v>
      </c>
      <c r="L719" s="447" t="s">
        <v>241</v>
      </c>
    </row>
    <row r="720" spans="1:12">
      <c r="A720" s="447" t="s">
        <v>20829</v>
      </c>
      <c r="B720" s="447" t="s">
        <v>20830</v>
      </c>
      <c r="C720" s="447" t="s">
        <v>20835</v>
      </c>
      <c r="D720" s="447" t="s">
        <v>20836</v>
      </c>
      <c r="E720" s="448" t="s">
        <v>20755</v>
      </c>
      <c r="F720" s="447" t="s">
        <v>20755</v>
      </c>
      <c r="G720" s="449">
        <v>89211</v>
      </c>
      <c r="H720" s="447" t="s">
        <v>1228</v>
      </c>
      <c r="I720" s="447" t="s">
        <v>954</v>
      </c>
      <c r="J720" s="447" t="s">
        <v>240</v>
      </c>
      <c r="K720" s="450">
        <v>2.67</v>
      </c>
      <c r="L720" s="447" t="s">
        <v>241</v>
      </c>
    </row>
    <row r="721" spans="1:12">
      <c r="A721" s="447" t="s">
        <v>20829</v>
      </c>
      <c r="B721" s="447" t="s">
        <v>20830</v>
      </c>
      <c r="C721" s="447" t="s">
        <v>20835</v>
      </c>
      <c r="D721" s="447" t="s">
        <v>20836</v>
      </c>
      <c r="E721" s="448" t="s">
        <v>20755</v>
      </c>
      <c r="F721" s="447" t="s">
        <v>20755</v>
      </c>
      <c r="G721" s="449">
        <v>89212</v>
      </c>
      <c r="H721" s="447" t="s">
        <v>1229</v>
      </c>
      <c r="I721" s="447" t="s">
        <v>954</v>
      </c>
      <c r="J721" s="447" t="s">
        <v>240</v>
      </c>
      <c r="K721" s="450">
        <v>18.829999999999998</v>
      </c>
      <c r="L721" s="447" t="s">
        <v>241</v>
      </c>
    </row>
    <row r="722" spans="1:12">
      <c r="A722" s="447" t="s">
        <v>20829</v>
      </c>
      <c r="B722" s="447" t="s">
        <v>20830</v>
      </c>
      <c r="C722" s="447" t="s">
        <v>20835</v>
      </c>
      <c r="D722" s="447" t="s">
        <v>20836</v>
      </c>
      <c r="E722" s="448" t="s">
        <v>20755</v>
      </c>
      <c r="F722" s="447" t="s">
        <v>20755</v>
      </c>
      <c r="G722" s="449">
        <v>89213</v>
      </c>
      <c r="H722" s="447" t="s">
        <v>1230</v>
      </c>
      <c r="I722" s="447" t="s">
        <v>954</v>
      </c>
      <c r="J722" s="447" t="s">
        <v>240</v>
      </c>
      <c r="K722" s="450">
        <v>2.96</v>
      </c>
      <c r="L722" s="447" t="s">
        <v>241</v>
      </c>
    </row>
    <row r="723" spans="1:12">
      <c r="A723" s="447" t="s">
        <v>20829</v>
      </c>
      <c r="B723" s="447" t="s">
        <v>20830</v>
      </c>
      <c r="C723" s="447" t="s">
        <v>20835</v>
      </c>
      <c r="D723" s="447" t="s">
        <v>20836</v>
      </c>
      <c r="E723" s="448" t="s">
        <v>20755</v>
      </c>
      <c r="F723" s="447" t="s">
        <v>20755</v>
      </c>
      <c r="G723" s="449">
        <v>89214</v>
      </c>
      <c r="H723" s="447" t="s">
        <v>1232</v>
      </c>
      <c r="I723" s="447" t="s">
        <v>954</v>
      </c>
      <c r="J723" s="447" t="s">
        <v>240</v>
      </c>
      <c r="K723" s="450">
        <v>17.670000000000002</v>
      </c>
      <c r="L723" s="447" t="s">
        <v>241</v>
      </c>
    </row>
    <row r="724" spans="1:12">
      <c r="A724" s="447" t="s">
        <v>20829</v>
      </c>
      <c r="B724" s="447" t="s">
        <v>20830</v>
      </c>
      <c r="C724" s="447" t="s">
        <v>20835</v>
      </c>
      <c r="D724" s="447" t="s">
        <v>20836</v>
      </c>
      <c r="E724" s="448" t="s">
        <v>20755</v>
      </c>
      <c r="F724" s="447" t="s">
        <v>20755</v>
      </c>
      <c r="G724" s="449">
        <v>89215</v>
      </c>
      <c r="H724" s="447" t="s">
        <v>1234</v>
      </c>
      <c r="I724" s="447" t="s">
        <v>954</v>
      </c>
      <c r="J724" s="447" t="s">
        <v>709</v>
      </c>
      <c r="K724" s="450">
        <v>73.87</v>
      </c>
      <c r="L724" s="447" t="s">
        <v>241</v>
      </c>
    </row>
    <row r="725" spans="1:12">
      <c r="A725" s="447" t="s">
        <v>20829</v>
      </c>
      <c r="B725" s="447" t="s">
        <v>20830</v>
      </c>
      <c r="C725" s="447" t="s">
        <v>20835</v>
      </c>
      <c r="D725" s="447" t="s">
        <v>20836</v>
      </c>
      <c r="E725" s="448" t="s">
        <v>20755</v>
      </c>
      <c r="F725" s="447" t="s">
        <v>20755</v>
      </c>
      <c r="G725" s="449">
        <v>89221</v>
      </c>
      <c r="H725" s="447" t="s">
        <v>1235</v>
      </c>
      <c r="I725" s="447" t="s">
        <v>954</v>
      </c>
      <c r="J725" s="447" t="s">
        <v>334</v>
      </c>
      <c r="K725" s="450">
        <v>1.08</v>
      </c>
      <c r="L725" s="447" t="s">
        <v>241</v>
      </c>
    </row>
    <row r="726" spans="1:12">
      <c r="A726" s="447" t="s">
        <v>20829</v>
      </c>
      <c r="B726" s="447" t="s">
        <v>20830</v>
      </c>
      <c r="C726" s="447" t="s">
        <v>20835</v>
      </c>
      <c r="D726" s="447" t="s">
        <v>20836</v>
      </c>
      <c r="E726" s="448" t="s">
        <v>20755</v>
      </c>
      <c r="F726" s="447" t="s">
        <v>20755</v>
      </c>
      <c r="G726" s="449">
        <v>89222</v>
      </c>
      <c r="H726" s="447" t="s">
        <v>1237</v>
      </c>
      <c r="I726" s="447" t="s">
        <v>954</v>
      </c>
      <c r="J726" s="447" t="s">
        <v>334</v>
      </c>
      <c r="K726" s="450">
        <v>0.12</v>
      </c>
      <c r="L726" s="447" t="s">
        <v>241</v>
      </c>
    </row>
    <row r="727" spans="1:12">
      <c r="A727" s="447" t="s">
        <v>20829</v>
      </c>
      <c r="B727" s="447" t="s">
        <v>20830</v>
      </c>
      <c r="C727" s="447" t="s">
        <v>20835</v>
      </c>
      <c r="D727" s="447" t="s">
        <v>20836</v>
      </c>
      <c r="E727" s="448" t="s">
        <v>20755</v>
      </c>
      <c r="F727" s="447" t="s">
        <v>20755</v>
      </c>
      <c r="G727" s="449">
        <v>89223</v>
      </c>
      <c r="H727" s="447" t="s">
        <v>1239</v>
      </c>
      <c r="I727" s="447" t="s">
        <v>954</v>
      </c>
      <c r="J727" s="447" t="s">
        <v>334</v>
      </c>
      <c r="K727" s="450">
        <v>1.01</v>
      </c>
      <c r="L727" s="447" t="s">
        <v>241</v>
      </c>
    </row>
    <row r="728" spans="1:12">
      <c r="A728" s="447" t="s">
        <v>20829</v>
      </c>
      <c r="B728" s="447" t="s">
        <v>20830</v>
      </c>
      <c r="C728" s="447" t="s">
        <v>20835</v>
      </c>
      <c r="D728" s="447" t="s">
        <v>20836</v>
      </c>
      <c r="E728" s="448" t="s">
        <v>20755</v>
      </c>
      <c r="F728" s="447" t="s">
        <v>20755</v>
      </c>
      <c r="G728" s="449">
        <v>89224</v>
      </c>
      <c r="H728" s="447" t="s">
        <v>1241</v>
      </c>
      <c r="I728" s="447" t="s">
        <v>954</v>
      </c>
      <c r="J728" s="447" t="s">
        <v>334</v>
      </c>
      <c r="K728" s="450">
        <v>2.0499999999999998</v>
      </c>
      <c r="L728" s="447" t="s">
        <v>241</v>
      </c>
    </row>
    <row r="729" spans="1:12">
      <c r="A729" s="447" t="s">
        <v>20829</v>
      </c>
      <c r="B729" s="447" t="s">
        <v>20830</v>
      </c>
      <c r="C729" s="447" t="s">
        <v>20835</v>
      </c>
      <c r="D729" s="447" t="s">
        <v>20836</v>
      </c>
      <c r="E729" s="448" t="s">
        <v>20755</v>
      </c>
      <c r="F729" s="447" t="s">
        <v>20755</v>
      </c>
      <c r="G729" s="449">
        <v>89228</v>
      </c>
      <c r="H729" s="447" t="s">
        <v>1243</v>
      </c>
      <c r="I729" s="447" t="s">
        <v>954</v>
      </c>
      <c r="J729" s="447" t="s">
        <v>240</v>
      </c>
      <c r="K729" s="450">
        <v>27.58</v>
      </c>
      <c r="L729" s="447" t="s">
        <v>241</v>
      </c>
    </row>
    <row r="730" spans="1:12">
      <c r="A730" s="447" t="s">
        <v>20829</v>
      </c>
      <c r="B730" s="447" t="s">
        <v>20830</v>
      </c>
      <c r="C730" s="447" t="s">
        <v>20835</v>
      </c>
      <c r="D730" s="447" t="s">
        <v>20836</v>
      </c>
      <c r="E730" s="448" t="s">
        <v>20755</v>
      </c>
      <c r="F730" s="447" t="s">
        <v>20755</v>
      </c>
      <c r="G730" s="449">
        <v>89229</v>
      </c>
      <c r="H730" s="447" t="s">
        <v>1244</v>
      </c>
      <c r="I730" s="447" t="s">
        <v>954</v>
      </c>
      <c r="J730" s="447" t="s">
        <v>240</v>
      </c>
      <c r="K730" s="450">
        <v>4.96</v>
      </c>
      <c r="L730" s="447" t="s">
        <v>241</v>
      </c>
    </row>
    <row r="731" spans="1:12">
      <c r="A731" s="447" t="s">
        <v>20829</v>
      </c>
      <c r="B731" s="447" t="s">
        <v>20830</v>
      </c>
      <c r="C731" s="447" t="s">
        <v>20835</v>
      </c>
      <c r="D731" s="447" t="s">
        <v>20836</v>
      </c>
      <c r="E731" s="448" t="s">
        <v>20755</v>
      </c>
      <c r="F731" s="447" t="s">
        <v>20755</v>
      </c>
      <c r="G731" s="449">
        <v>89230</v>
      </c>
      <c r="H731" s="447" t="s">
        <v>1245</v>
      </c>
      <c r="I731" s="447" t="s">
        <v>954</v>
      </c>
      <c r="J731" s="447" t="s">
        <v>240</v>
      </c>
      <c r="K731" s="450">
        <v>124.32</v>
      </c>
      <c r="L731" s="447" t="s">
        <v>241</v>
      </c>
    </row>
    <row r="732" spans="1:12">
      <c r="A732" s="447" t="s">
        <v>20829</v>
      </c>
      <c r="B732" s="447" t="s">
        <v>20830</v>
      </c>
      <c r="C732" s="447" t="s">
        <v>20835</v>
      </c>
      <c r="D732" s="447" t="s">
        <v>20836</v>
      </c>
      <c r="E732" s="448" t="s">
        <v>20755</v>
      </c>
      <c r="F732" s="447" t="s">
        <v>20755</v>
      </c>
      <c r="G732" s="449">
        <v>89231</v>
      </c>
      <c r="H732" s="447" t="s">
        <v>1246</v>
      </c>
      <c r="I732" s="447" t="s">
        <v>954</v>
      </c>
      <c r="J732" s="447" t="s">
        <v>240</v>
      </c>
      <c r="K732" s="450">
        <v>19.690000000000001</v>
      </c>
      <c r="L732" s="447" t="s">
        <v>241</v>
      </c>
    </row>
    <row r="733" spans="1:12">
      <c r="A733" s="447" t="s">
        <v>20829</v>
      </c>
      <c r="B733" s="447" t="s">
        <v>20830</v>
      </c>
      <c r="C733" s="447" t="s">
        <v>20835</v>
      </c>
      <c r="D733" s="447" t="s">
        <v>20836</v>
      </c>
      <c r="E733" s="448" t="s">
        <v>20755</v>
      </c>
      <c r="F733" s="447" t="s">
        <v>20755</v>
      </c>
      <c r="G733" s="449">
        <v>89232</v>
      </c>
      <c r="H733" s="447" t="s">
        <v>1248</v>
      </c>
      <c r="I733" s="447" t="s">
        <v>954</v>
      </c>
      <c r="J733" s="447" t="s">
        <v>240</v>
      </c>
      <c r="K733" s="450">
        <v>221.75</v>
      </c>
      <c r="L733" s="447" t="s">
        <v>241</v>
      </c>
    </row>
    <row r="734" spans="1:12">
      <c r="A734" s="447" t="s">
        <v>20829</v>
      </c>
      <c r="B734" s="447" t="s">
        <v>20830</v>
      </c>
      <c r="C734" s="447" t="s">
        <v>20835</v>
      </c>
      <c r="D734" s="447" t="s">
        <v>20836</v>
      </c>
      <c r="E734" s="448" t="s">
        <v>20755</v>
      </c>
      <c r="F734" s="447" t="s">
        <v>20755</v>
      </c>
      <c r="G734" s="449">
        <v>89233</v>
      </c>
      <c r="H734" s="447" t="s">
        <v>1249</v>
      </c>
      <c r="I734" s="447" t="s">
        <v>954</v>
      </c>
      <c r="J734" s="447" t="s">
        <v>709</v>
      </c>
      <c r="K734" s="450">
        <v>132.94</v>
      </c>
      <c r="L734" s="447" t="s">
        <v>241</v>
      </c>
    </row>
    <row r="735" spans="1:12">
      <c r="A735" s="447" t="s">
        <v>20829</v>
      </c>
      <c r="B735" s="447" t="s">
        <v>20830</v>
      </c>
      <c r="C735" s="447" t="s">
        <v>20835</v>
      </c>
      <c r="D735" s="447" t="s">
        <v>20836</v>
      </c>
      <c r="E735" s="448" t="s">
        <v>20755</v>
      </c>
      <c r="F735" s="447" t="s">
        <v>20755</v>
      </c>
      <c r="G735" s="449">
        <v>89236</v>
      </c>
      <c r="H735" s="447" t="s">
        <v>1250</v>
      </c>
      <c r="I735" s="447" t="s">
        <v>954</v>
      </c>
      <c r="J735" s="447" t="s">
        <v>240</v>
      </c>
      <c r="K735" s="450">
        <v>290.41000000000003</v>
      </c>
      <c r="L735" s="447" t="s">
        <v>241</v>
      </c>
    </row>
    <row r="736" spans="1:12">
      <c r="A736" s="447" t="s">
        <v>20829</v>
      </c>
      <c r="B736" s="447" t="s">
        <v>20830</v>
      </c>
      <c r="C736" s="447" t="s">
        <v>20835</v>
      </c>
      <c r="D736" s="447" t="s">
        <v>20836</v>
      </c>
      <c r="E736" s="448" t="s">
        <v>20755</v>
      </c>
      <c r="F736" s="447" t="s">
        <v>20755</v>
      </c>
      <c r="G736" s="449">
        <v>89237</v>
      </c>
      <c r="H736" s="447" t="s">
        <v>1251</v>
      </c>
      <c r="I736" s="447" t="s">
        <v>954</v>
      </c>
      <c r="J736" s="447" t="s">
        <v>240</v>
      </c>
      <c r="K736" s="450">
        <v>46.01</v>
      </c>
      <c r="L736" s="447" t="s">
        <v>241</v>
      </c>
    </row>
    <row r="737" spans="1:12">
      <c r="A737" s="447" t="s">
        <v>20829</v>
      </c>
      <c r="B737" s="447" t="s">
        <v>20830</v>
      </c>
      <c r="C737" s="447" t="s">
        <v>20835</v>
      </c>
      <c r="D737" s="447" t="s">
        <v>20836</v>
      </c>
      <c r="E737" s="448" t="s">
        <v>20755</v>
      </c>
      <c r="F737" s="447" t="s">
        <v>20755</v>
      </c>
      <c r="G737" s="449">
        <v>89238</v>
      </c>
      <c r="H737" s="447" t="s">
        <v>1253</v>
      </c>
      <c r="I737" s="447" t="s">
        <v>954</v>
      </c>
      <c r="J737" s="447" t="s">
        <v>240</v>
      </c>
      <c r="K737" s="450">
        <v>518.01</v>
      </c>
      <c r="L737" s="447" t="s">
        <v>241</v>
      </c>
    </row>
    <row r="738" spans="1:12">
      <c r="A738" s="447" t="s">
        <v>20829</v>
      </c>
      <c r="B738" s="447" t="s">
        <v>20830</v>
      </c>
      <c r="C738" s="447" t="s">
        <v>20835</v>
      </c>
      <c r="D738" s="447" t="s">
        <v>20836</v>
      </c>
      <c r="E738" s="448" t="s">
        <v>20755</v>
      </c>
      <c r="F738" s="447" t="s">
        <v>20755</v>
      </c>
      <c r="G738" s="449">
        <v>89239</v>
      </c>
      <c r="H738" s="447" t="s">
        <v>1254</v>
      </c>
      <c r="I738" s="447" t="s">
        <v>954</v>
      </c>
      <c r="J738" s="447" t="s">
        <v>709</v>
      </c>
      <c r="K738" s="450">
        <v>351.57</v>
      </c>
      <c r="L738" s="447" t="s">
        <v>241</v>
      </c>
    </row>
    <row r="739" spans="1:12">
      <c r="A739" s="447" t="s">
        <v>20829</v>
      </c>
      <c r="B739" s="447" t="s">
        <v>20830</v>
      </c>
      <c r="C739" s="447" t="s">
        <v>20835</v>
      </c>
      <c r="D739" s="447" t="s">
        <v>20836</v>
      </c>
      <c r="E739" s="448" t="s">
        <v>20755</v>
      </c>
      <c r="F739" s="447" t="s">
        <v>20755</v>
      </c>
      <c r="G739" s="449">
        <v>89240</v>
      </c>
      <c r="H739" s="447" t="s">
        <v>1255</v>
      </c>
      <c r="I739" s="447" t="s">
        <v>954</v>
      </c>
      <c r="J739" s="447" t="s">
        <v>240</v>
      </c>
      <c r="K739" s="450">
        <v>89.12</v>
      </c>
      <c r="L739" s="447" t="s">
        <v>241</v>
      </c>
    </row>
    <row r="740" spans="1:12">
      <c r="A740" s="447" t="s">
        <v>20829</v>
      </c>
      <c r="B740" s="447" t="s">
        <v>20830</v>
      </c>
      <c r="C740" s="447" t="s">
        <v>20835</v>
      </c>
      <c r="D740" s="447" t="s">
        <v>20836</v>
      </c>
      <c r="E740" s="448" t="s">
        <v>20755</v>
      </c>
      <c r="F740" s="447" t="s">
        <v>20755</v>
      </c>
      <c r="G740" s="449">
        <v>89241</v>
      </c>
      <c r="H740" s="447" t="s">
        <v>1256</v>
      </c>
      <c r="I740" s="447" t="s">
        <v>954</v>
      </c>
      <c r="J740" s="447" t="s">
        <v>240</v>
      </c>
      <c r="K740" s="450">
        <v>16.04</v>
      </c>
      <c r="L740" s="447" t="s">
        <v>241</v>
      </c>
    </row>
    <row r="741" spans="1:12">
      <c r="A741" s="447" t="s">
        <v>20829</v>
      </c>
      <c r="B741" s="447" t="s">
        <v>20830</v>
      </c>
      <c r="C741" s="447" t="s">
        <v>20835</v>
      </c>
      <c r="D741" s="447" t="s">
        <v>20836</v>
      </c>
      <c r="E741" s="448" t="s">
        <v>20755</v>
      </c>
      <c r="F741" s="447" t="s">
        <v>20755</v>
      </c>
      <c r="G741" s="449">
        <v>89246</v>
      </c>
      <c r="H741" s="447" t="s">
        <v>1258</v>
      </c>
      <c r="I741" s="447" t="s">
        <v>954</v>
      </c>
      <c r="J741" s="447" t="s">
        <v>240</v>
      </c>
      <c r="K741" s="450">
        <v>252.35</v>
      </c>
      <c r="L741" s="447" t="s">
        <v>241</v>
      </c>
    </row>
    <row r="742" spans="1:12">
      <c r="A742" s="447" t="s">
        <v>20829</v>
      </c>
      <c r="B742" s="447" t="s">
        <v>20830</v>
      </c>
      <c r="C742" s="447" t="s">
        <v>20835</v>
      </c>
      <c r="D742" s="447" t="s">
        <v>20836</v>
      </c>
      <c r="E742" s="448" t="s">
        <v>20755</v>
      </c>
      <c r="F742" s="447" t="s">
        <v>20755</v>
      </c>
      <c r="G742" s="449">
        <v>89247</v>
      </c>
      <c r="H742" s="447" t="s">
        <v>1259</v>
      </c>
      <c r="I742" s="447" t="s">
        <v>954</v>
      </c>
      <c r="J742" s="447" t="s">
        <v>240</v>
      </c>
      <c r="K742" s="450">
        <v>39.979999999999997</v>
      </c>
      <c r="L742" s="447" t="s">
        <v>241</v>
      </c>
    </row>
    <row r="743" spans="1:12">
      <c r="A743" s="447" t="s">
        <v>20829</v>
      </c>
      <c r="B743" s="447" t="s">
        <v>20830</v>
      </c>
      <c r="C743" s="447" t="s">
        <v>20835</v>
      </c>
      <c r="D743" s="447" t="s">
        <v>20836</v>
      </c>
      <c r="E743" s="448" t="s">
        <v>20755</v>
      </c>
      <c r="F743" s="447" t="s">
        <v>20755</v>
      </c>
      <c r="G743" s="449">
        <v>89248</v>
      </c>
      <c r="H743" s="447" t="s">
        <v>1260</v>
      </c>
      <c r="I743" s="447" t="s">
        <v>954</v>
      </c>
      <c r="J743" s="447" t="s">
        <v>240</v>
      </c>
      <c r="K743" s="450">
        <v>450.12</v>
      </c>
      <c r="L743" s="447" t="s">
        <v>241</v>
      </c>
    </row>
    <row r="744" spans="1:12">
      <c r="A744" s="447" t="s">
        <v>20829</v>
      </c>
      <c r="B744" s="447" t="s">
        <v>20830</v>
      </c>
      <c r="C744" s="447" t="s">
        <v>20835</v>
      </c>
      <c r="D744" s="447" t="s">
        <v>20836</v>
      </c>
      <c r="E744" s="448" t="s">
        <v>20755</v>
      </c>
      <c r="F744" s="447" t="s">
        <v>20755</v>
      </c>
      <c r="G744" s="449">
        <v>89249</v>
      </c>
      <c r="H744" s="447" t="s">
        <v>1261</v>
      </c>
      <c r="I744" s="447" t="s">
        <v>954</v>
      </c>
      <c r="J744" s="447" t="s">
        <v>709</v>
      </c>
      <c r="K744" s="450">
        <v>299.68</v>
      </c>
      <c r="L744" s="447" t="s">
        <v>241</v>
      </c>
    </row>
    <row r="745" spans="1:12">
      <c r="A745" s="447" t="s">
        <v>20829</v>
      </c>
      <c r="B745" s="447" t="s">
        <v>20830</v>
      </c>
      <c r="C745" s="447" t="s">
        <v>20835</v>
      </c>
      <c r="D745" s="447" t="s">
        <v>20836</v>
      </c>
      <c r="E745" s="448" t="s">
        <v>20755</v>
      </c>
      <c r="F745" s="447" t="s">
        <v>20755</v>
      </c>
      <c r="G745" s="449">
        <v>89253</v>
      </c>
      <c r="H745" s="447" t="s">
        <v>1262</v>
      </c>
      <c r="I745" s="447" t="s">
        <v>954</v>
      </c>
      <c r="J745" s="447" t="s">
        <v>240</v>
      </c>
      <c r="K745" s="450">
        <v>73.03</v>
      </c>
      <c r="L745" s="447" t="s">
        <v>241</v>
      </c>
    </row>
    <row r="746" spans="1:12">
      <c r="A746" s="447" t="s">
        <v>20829</v>
      </c>
      <c r="B746" s="447" t="s">
        <v>20830</v>
      </c>
      <c r="C746" s="447" t="s">
        <v>20835</v>
      </c>
      <c r="D746" s="447" t="s">
        <v>20836</v>
      </c>
      <c r="E746" s="448" t="s">
        <v>20755</v>
      </c>
      <c r="F746" s="447" t="s">
        <v>20755</v>
      </c>
      <c r="G746" s="449">
        <v>89254</v>
      </c>
      <c r="H746" s="447" t="s">
        <v>1263</v>
      </c>
      <c r="I746" s="447" t="s">
        <v>954</v>
      </c>
      <c r="J746" s="447" t="s">
        <v>240</v>
      </c>
      <c r="K746" s="450">
        <v>13.14</v>
      </c>
      <c r="L746" s="447" t="s">
        <v>241</v>
      </c>
    </row>
    <row r="747" spans="1:12">
      <c r="A747" s="447" t="s">
        <v>20829</v>
      </c>
      <c r="B747" s="447" t="s">
        <v>20830</v>
      </c>
      <c r="C747" s="447" t="s">
        <v>20835</v>
      </c>
      <c r="D747" s="447" t="s">
        <v>20836</v>
      </c>
      <c r="E747" s="448" t="s">
        <v>20755</v>
      </c>
      <c r="F747" s="447" t="s">
        <v>20755</v>
      </c>
      <c r="G747" s="449">
        <v>89255</v>
      </c>
      <c r="H747" s="447" t="s">
        <v>1265</v>
      </c>
      <c r="I747" s="447" t="s">
        <v>954</v>
      </c>
      <c r="J747" s="447" t="s">
        <v>240</v>
      </c>
      <c r="K747" s="450">
        <v>117.4</v>
      </c>
      <c r="L747" s="447" t="s">
        <v>241</v>
      </c>
    </row>
    <row r="748" spans="1:12">
      <c r="A748" s="447" t="s">
        <v>20829</v>
      </c>
      <c r="B748" s="447" t="s">
        <v>20830</v>
      </c>
      <c r="C748" s="447" t="s">
        <v>20835</v>
      </c>
      <c r="D748" s="447" t="s">
        <v>20836</v>
      </c>
      <c r="E748" s="448" t="s">
        <v>20755</v>
      </c>
      <c r="F748" s="447" t="s">
        <v>20755</v>
      </c>
      <c r="G748" s="449">
        <v>89256</v>
      </c>
      <c r="H748" s="447" t="s">
        <v>1266</v>
      </c>
      <c r="I748" s="447" t="s">
        <v>954</v>
      </c>
      <c r="J748" s="447" t="s">
        <v>709</v>
      </c>
      <c r="K748" s="450">
        <v>67.44</v>
      </c>
      <c r="L748" s="447" t="s">
        <v>241</v>
      </c>
    </row>
    <row r="749" spans="1:12">
      <c r="A749" s="447" t="s">
        <v>20829</v>
      </c>
      <c r="B749" s="447" t="s">
        <v>20830</v>
      </c>
      <c r="C749" s="447" t="s">
        <v>20835</v>
      </c>
      <c r="D749" s="447" t="s">
        <v>20836</v>
      </c>
      <c r="E749" s="448" t="s">
        <v>20755</v>
      </c>
      <c r="F749" s="447" t="s">
        <v>20755</v>
      </c>
      <c r="G749" s="449">
        <v>89259</v>
      </c>
      <c r="H749" s="447" t="s">
        <v>1268</v>
      </c>
      <c r="I749" s="447" t="s">
        <v>954</v>
      </c>
      <c r="J749" s="447" t="s">
        <v>240</v>
      </c>
      <c r="K749" s="450">
        <v>12.26</v>
      </c>
      <c r="L749" s="447" t="s">
        <v>241</v>
      </c>
    </row>
    <row r="750" spans="1:12">
      <c r="A750" s="447" t="s">
        <v>20829</v>
      </c>
      <c r="B750" s="447" t="s">
        <v>20830</v>
      </c>
      <c r="C750" s="447" t="s">
        <v>20835</v>
      </c>
      <c r="D750" s="447" t="s">
        <v>20836</v>
      </c>
      <c r="E750" s="448" t="s">
        <v>20755</v>
      </c>
      <c r="F750" s="447" t="s">
        <v>20755</v>
      </c>
      <c r="G750" s="449">
        <v>89260</v>
      </c>
      <c r="H750" s="447" t="s">
        <v>1270</v>
      </c>
      <c r="I750" s="447" t="s">
        <v>954</v>
      </c>
      <c r="J750" s="447" t="s">
        <v>240</v>
      </c>
      <c r="K750" s="450">
        <v>2.57</v>
      </c>
      <c r="L750" s="447" t="s">
        <v>241</v>
      </c>
    </row>
    <row r="751" spans="1:12">
      <c r="A751" s="447" t="s">
        <v>20829</v>
      </c>
      <c r="B751" s="447" t="s">
        <v>20830</v>
      </c>
      <c r="C751" s="447" t="s">
        <v>20835</v>
      </c>
      <c r="D751" s="447" t="s">
        <v>20836</v>
      </c>
      <c r="E751" s="448" t="s">
        <v>20755</v>
      </c>
      <c r="F751" s="447" t="s">
        <v>20755</v>
      </c>
      <c r="G751" s="449">
        <v>89262</v>
      </c>
      <c r="H751" s="447" t="s">
        <v>1272</v>
      </c>
      <c r="I751" s="447" t="s">
        <v>954</v>
      </c>
      <c r="J751" s="447" t="s">
        <v>240</v>
      </c>
      <c r="K751" s="450">
        <v>23</v>
      </c>
      <c r="L751" s="447" t="s">
        <v>241</v>
      </c>
    </row>
    <row r="752" spans="1:12">
      <c r="A752" s="447" t="s">
        <v>20829</v>
      </c>
      <c r="B752" s="447" t="s">
        <v>20830</v>
      </c>
      <c r="C752" s="447" t="s">
        <v>20835</v>
      </c>
      <c r="D752" s="447" t="s">
        <v>20836</v>
      </c>
      <c r="E752" s="448" t="s">
        <v>20755</v>
      </c>
      <c r="F752" s="447" t="s">
        <v>20755</v>
      </c>
      <c r="G752" s="449">
        <v>89264</v>
      </c>
      <c r="H752" s="447" t="s">
        <v>1273</v>
      </c>
      <c r="I752" s="447" t="s">
        <v>954</v>
      </c>
      <c r="J752" s="447" t="s">
        <v>240</v>
      </c>
      <c r="K752" s="450">
        <v>10.050000000000001</v>
      </c>
      <c r="L752" s="447" t="s">
        <v>241</v>
      </c>
    </row>
    <row r="753" spans="1:12">
      <c r="A753" s="447" t="s">
        <v>20829</v>
      </c>
      <c r="B753" s="447" t="s">
        <v>20830</v>
      </c>
      <c r="C753" s="447" t="s">
        <v>20835</v>
      </c>
      <c r="D753" s="447" t="s">
        <v>20836</v>
      </c>
      <c r="E753" s="448" t="s">
        <v>20755</v>
      </c>
      <c r="F753" s="447" t="s">
        <v>20755</v>
      </c>
      <c r="G753" s="449">
        <v>89265</v>
      </c>
      <c r="H753" s="447" t="s">
        <v>1275</v>
      </c>
      <c r="I753" s="447" t="s">
        <v>954</v>
      </c>
      <c r="J753" s="447" t="s">
        <v>240</v>
      </c>
      <c r="K753" s="450">
        <v>2.11</v>
      </c>
      <c r="L753" s="447" t="s">
        <v>241</v>
      </c>
    </row>
    <row r="754" spans="1:12">
      <c r="A754" s="447" t="s">
        <v>20829</v>
      </c>
      <c r="B754" s="447" t="s">
        <v>20830</v>
      </c>
      <c r="C754" s="447" t="s">
        <v>20835</v>
      </c>
      <c r="D754" s="447" t="s">
        <v>20836</v>
      </c>
      <c r="E754" s="448" t="s">
        <v>20755</v>
      </c>
      <c r="F754" s="447" t="s">
        <v>20755</v>
      </c>
      <c r="G754" s="449">
        <v>89266</v>
      </c>
      <c r="H754" s="447" t="s">
        <v>1276</v>
      </c>
      <c r="I754" s="447" t="s">
        <v>954</v>
      </c>
      <c r="J754" s="447" t="s">
        <v>240</v>
      </c>
      <c r="K754" s="450">
        <v>0.81</v>
      </c>
      <c r="L754" s="447" t="s">
        <v>241</v>
      </c>
    </row>
    <row r="755" spans="1:12">
      <c r="A755" s="447" t="s">
        <v>20829</v>
      </c>
      <c r="B755" s="447" t="s">
        <v>20830</v>
      </c>
      <c r="C755" s="447" t="s">
        <v>20835</v>
      </c>
      <c r="D755" s="447" t="s">
        <v>20836</v>
      </c>
      <c r="E755" s="448" t="s">
        <v>20755</v>
      </c>
      <c r="F755" s="447" t="s">
        <v>20755</v>
      </c>
      <c r="G755" s="449">
        <v>89267</v>
      </c>
      <c r="H755" s="447" t="s">
        <v>1278</v>
      </c>
      <c r="I755" s="447" t="s">
        <v>954</v>
      </c>
      <c r="J755" s="447" t="s">
        <v>240</v>
      </c>
      <c r="K755" s="450">
        <v>32.78</v>
      </c>
      <c r="L755" s="447" t="s">
        <v>241</v>
      </c>
    </row>
    <row r="756" spans="1:12">
      <c r="A756" s="447" t="s">
        <v>20829</v>
      </c>
      <c r="B756" s="447" t="s">
        <v>20830</v>
      </c>
      <c r="C756" s="447" t="s">
        <v>20835</v>
      </c>
      <c r="D756" s="447" t="s">
        <v>20836</v>
      </c>
      <c r="E756" s="448" t="s">
        <v>20755</v>
      </c>
      <c r="F756" s="447" t="s">
        <v>20755</v>
      </c>
      <c r="G756" s="449">
        <v>89268</v>
      </c>
      <c r="H756" s="447" t="s">
        <v>1279</v>
      </c>
      <c r="I756" s="447" t="s">
        <v>954</v>
      </c>
      <c r="J756" s="447" t="s">
        <v>240</v>
      </c>
      <c r="K756" s="450">
        <v>5.9</v>
      </c>
      <c r="L756" s="447" t="s">
        <v>241</v>
      </c>
    </row>
    <row r="757" spans="1:12">
      <c r="A757" s="447" t="s">
        <v>20829</v>
      </c>
      <c r="B757" s="447" t="s">
        <v>20830</v>
      </c>
      <c r="C757" s="447" t="s">
        <v>20835</v>
      </c>
      <c r="D757" s="447" t="s">
        <v>20836</v>
      </c>
      <c r="E757" s="448" t="s">
        <v>20755</v>
      </c>
      <c r="F757" s="447" t="s">
        <v>20755</v>
      </c>
      <c r="G757" s="449">
        <v>89269</v>
      </c>
      <c r="H757" s="447" t="s">
        <v>1281</v>
      </c>
      <c r="I757" s="447" t="s">
        <v>954</v>
      </c>
      <c r="J757" s="447" t="s">
        <v>240</v>
      </c>
      <c r="K757" s="450">
        <v>2.29</v>
      </c>
      <c r="L757" s="447" t="s">
        <v>241</v>
      </c>
    </row>
    <row r="758" spans="1:12">
      <c r="A758" s="447" t="s">
        <v>20829</v>
      </c>
      <c r="B758" s="447" t="s">
        <v>20830</v>
      </c>
      <c r="C758" s="447" t="s">
        <v>20835</v>
      </c>
      <c r="D758" s="447" t="s">
        <v>20836</v>
      </c>
      <c r="E758" s="448" t="s">
        <v>20755</v>
      </c>
      <c r="F758" s="447" t="s">
        <v>20755</v>
      </c>
      <c r="G758" s="449">
        <v>89270</v>
      </c>
      <c r="H758" s="447" t="s">
        <v>1283</v>
      </c>
      <c r="I758" s="447" t="s">
        <v>954</v>
      </c>
      <c r="J758" s="447" t="s">
        <v>240</v>
      </c>
      <c r="K758" s="450">
        <v>52.69</v>
      </c>
      <c r="L758" s="447" t="s">
        <v>241</v>
      </c>
    </row>
    <row r="759" spans="1:12">
      <c r="A759" s="447" t="s">
        <v>20829</v>
      </c>
      <c r="B759" s="447" t="s">
        <v>20830</v>
      </c>
      <c r="C759" s="447" t="s">
        <v>20835</v>
      </c>
      <c r="D759" s="447" t="s">
        <v>20836</v>
      </c>
      <c r="E759" s="448" t="s">
        <v>20755</v>
      </c>
      <c r="F759" s="447" t="s">
        <v>20755</v>
      </c>
      <c r="G759" s="449">
        <v>89271</v>
      </c>
      <c r="H759" s="447" t="s">
        <v>1284</v>
      </c>
      <c r="I759" s="447" t="s">
        <v>954</v>
      </c>
      <c r="J759" s="447" t="s">
        <v>709</v>
      </c>
      <c r="K759" s="450">
        <v>23.08</v>
      </c>
      <c r="L759" s="447" t="s">
        <v>241</v>
      </c>
    </row>
    <row r="760" spans="1:12">
      <c r="A760" s="447" t="s">
        <v>20829</v>
      </c>
      <c r="B760" s="447" t="s">
        <v>20830</v>
      </c>
      <c r="C760" s="447" t="s">
        <v>20835</v>
      </c>
      <c r="D760" s="447" t="s">
        <v>20836</v>
      </c>
      <c r="E760" s="448" t="s">
        <v>20755</v>
      </c>
      <c r="F760" s="447" t="s">
        <v>20755</v>
      </c>
      <c r="G760" s="449">
        <v>89274</v>
      </c>
      <c r="H760" s="447" t="s">
        <v>1286</v>
      </c>
      <c r="I760" s="447" t="s">
        <v>954</v>
      </c>
      <c r="J760" s="447" t="s">
        <v>334</v>
      </c>
      <c r="K760" s="450">
        <v>1.31</v>
      </c>
      <c r="L760" s="447" t="s">
        <v>241</v>
      </c>
    </row>
    <row r="761" spans="1:12">
      <c r="A761" s="447" t="s">
        <v>20829</v>
      </c>
      <c r="B761" s="447" t="s">
        <v>20830</v>
      </c>
      <c r="C761" s="447" t="s">
        <v>20835</v>
      </c>
      <c r="D761" s="447" t="s">
        <v>20836</v>
      </c>
      <c r="E761" s="448" t="s">
        <v>20755</v>
      </c>
      <c r="F761" s="447" t="s">
        <v>20755</v>
      </c>
      <c r="G761" s="449">
        <v>89275</v>
      </c>
      <c r="H761" s="447" t="s">
        <v>1288</v>
      </c>
      <c r="I761" s="447" t="s">
        <v>954</v>
      </c>
      <c r="J761" s="447" t="s">
        <v>334</v>
      </c>
      <c r="K761" s="450">
        <v>0.15</v>
      </c>
      <c r="L761" s="447" t="s">
        <v>241</v>
      </c>
    </row>
    <row r="762" spans="1:12">
      <c r="A762" s="447" t="s">
        <v>20829</v>
      </c>
      <c r="B762" s="447" t="s">
        <v>20830</v>
      </c>
      <c r="C762" s="447" t="s">
        <v>20835</v>
      </c>
      <c r="D762" s="447" t="s">
        <v>20836</v>
      </c>
      <c r="E762" s="448" t="s">
        <v>20755</v>
      </c>
      <c r="F762" s="447" t="s">
        <v>20755</v>
      </c>
      <c r="G762" s="449">
        <v>89276</v>
      </c>
      <c r="H762" s="447" t="s">
        <v>1289</v>
      </c>
      <c r="I762" s="447" t="s">
        <v>954</v>
      </c>
      <c r="J762" s="447" t="s">
        <v>334</v>
      </c>
      <c r="K762" s="450">
        <v>1.23</v>
      </c>
      <c r="L762" s="447" t="s">
        <v>241</v>
      </c>
    </row>
    <row r="763" spans="1:12">
      <c r="A763" s="447" t="s">
        <v>20829</v>
      </c>
      <c r="B763" s="447" t="s">
        <v>20830</v>
      </c>
      <c r="C763" s="447" t="s">
        <v>20835</v>
      </c>
      <c r="D763" s="447" t="s">
        <v>20836</v>
      </c>
      <c r="E763" s="448" t="s">
        <v>20755</v>
      </c>
      <c r="F763" s="447" t="s">
        <v>20755</v>
      </c>
      <c r="G763" s="449">
        <v>89277</v>
      </c>
      <c r="H763" s="447" t="s">
        <v>1291</v>
      </c>
      <c r="I763" s="447" t="s">
        <v>954</v>
      </c>
      <c r="J763" s="447" t="s">
        <v>709</v>
      </c>
      <c r="K763" s="450">
        <v>6.75</v>
      </c>
      <c r="L763" s="447" t="s">
        <v>241</v>
      </c>
    </row>
    <row r="764" spans="1:12">
      <c r="A764" s="447" t="s">
        <v>20829</v>
      </c>
      <c r="B764" s="447" t="s">
        <v>20830</v>
      </c>
      <c r="C764" s="447" t="s">
        <v>20835</v>
      </c>
      <c r="D764" s="447" t="s">
        <v>20836</v>
      </c>
      <c r="E764" s="448" t="s">
        <v>20755</v>
      </c>
      <c r="F764" s="447" t="s">
        <v>20755</v>
      </c>
      <c r="G764" s="449">
        <v>89280</v>
      </c>
      <c r="H764" s="447" t="s">
        <v>1293</v>
      </c>
      <c r="I764" s="447" t="s">
        <v>954</v>
      </c>
      <c r="J764" s="447" t="s">
        <v>240</v>
      </c>
      <c r="K764" s="450">
        <v>23.64</v>
      </c>
      <c r="L764" s="447" t="s">
        <v>241</v>
      </c>
    </row>
    <row r="765" spans="1:12">
      <c r="A765" s="447" t="s">
        <v>20829</v>
      </c>
      <c r="B765" s="447" t="s">
        <v>20830</v>
      </c>
      <c r="C765" s="447" t="s">
        <v>20835</v>
      </c>
      <c r="D765" s="447" t="s">
        <v>20836</v>
      </c>
      <c r="E765" s="448" t="s">
        <v>20755</v>
      </c>
      <c r="F765" s="447" t="s">
        <v>20755</v>
      </c>
      <c r="G765" s="449">
        <v>89281</v>
      </c>
      <c r="H765" s="447" t="s">
        <v>1294</v>
      </c>
      <c r="I765" s="447" t="s">
        <v>954</v>
      </c>
      <c r="J765" s="447" t="s">
        <v>240</v>
      </c>
      <c r="K765" s="450">
        <v>3.28</v>
      </c>
      <c r="L765" s="447" t="s">
        <v>241</v>
      </c>
    </row>
    <row r="766" spans="1:12">
      <c r="A766" s="447" t="s">
        <v>20829</v>
      </c>
      <c r="B766" s="447" t="s">
        <v>20830</v>
      </c>
      <c r="C766" s="447" t="s">
        <v>20835</v>
      </c>
      <c r="D766" s="447" t="s">
        <v>20836</v>
      </c>
      <c r="E766" s="448" t="s">
        <v>20755</v>
      </c>
      <c r="F766" s="447" t="s">
        <v>20755</v>
      </c>
      <c r="G766" s="449">
        <v>89870</v>
      </c>
      <c r="H766" s="447" t="s">
        <v>1295</v>
      </c>
      <c r="I766" s="447" t="s">
        <v>954</v>
      </c>
      <c r="J766" s="447" t="s">
        <v>240</v>
      </c>
      <c r="K766" s="450">
        <v>26.59</v>
      </c>
      <c r="L766" s="447" t="s">
        <v>241</v>
      </c>
    </row>
    <row r="767" spans="1:12">
      <c r="A767" s="447" t="s">
        <v>20829</v>
      </c>
      <c r="B767" s="447" t="s">
        <v>20830</v>
      </c>
      <c r="C767" s="447" t="s">
        <v>20835</v>
      </c>
      <c r="D767" s="447" t="s">
        <v>20836</v>
      </c>
      <c r="E767" s="448" t="s">
        <v>20755</v>
      </c>
      <c r="F767" s="447" t="s">
        <v>20755</v>
      </c>
      <c r="G767" s="449">
        <v>89871</v>
      </c>
      <c r="H767" s="447" t="s">
        <v>1296</v>
      </c>
      <c r="I767" s="447" t="s">
        <v>954</v>
      </c>
      <c r="J767" s="447" t="s">
        <v>240</v>
      </c>
      <c r="K767" s="450">
        <v>4.91</v>
      </c>
      <c r="L767" s="447" t="s">
        <v>241</v>
      </c>
    </row>
    <row r="768" spans="1:12">
      <c r="A768" s="447" t="s">
        <v>20829</v>
      </c>
      <c r="B768" s="447" t="s">
        <v>20830</v>
      </c>
      <c r="C768" s="447" t="s">
        <v>20835</v>
      </c>
      <c r="D768" s="447" t="s">
        <v>20836</v>
      </c>
      <c r="E768" s="448" t="s">
        <v>20755</v>
      </c>
      <c r="F768" s="447" t="s">
        <v>20755</v>
      </c>
      <c r="G768" s="449">
        <v>89872</v>
      </c>
      <c r="H768" s="447" t="s">
        <v>1297</v>
      </c>
      <c r="I768" s="447" t="s">
        <v>954</v>
      </c>
      <c r="J768" s="447" t="s">
        <v>240</v>
      </c>
      <c r="K768" s="450">
        <v>1.92</v>
      </c>
      <c r="L768" s="447" t="s">
        <v>241</v>
      </c>
    </row>
    <row r="769" spans="1:12">
      <c r="A769" s="447" t="s">
        <v>20829</v>
      </c>
      <c r="B769" s="447" t="s">
        <v>20830</v>
      </c>
      <c r="C769" s="447" t="s">
        <v>20835</v>
      </c>
      <c r="D769" s="447" t="s">
        <v>20836</v>
      </c>
      <c r="E769" s="448" t="s">
        <v>20755</v>
      </c>
      <c r="F769" s="447" t="s">
        <v>20755</v>
      </c>
      <c r="G769" s="449">
        <v>89873</v>
      </c>
      <c r="H769" s="447" t="s">
        <v>1298</v>
      </c>
      <c r="I769" s="447" t="s">
        <v>954</v>
      </c>
      <c r="J769" s="447" t="s">
        <v>240</v>
      </c>
      <c r="K769" s="450">
        <v>49.86</v>
      </c>
      <c r="L769" s="447" t="s">
        <v>241</v>
      </c>
    </row>
    <row r="770" spans="1:12">
      <c r="A770" s="447" t="s">
        <v>20829</v>
      </c>
      <c r="B770" s="447" t="s">
        <v>20830</v>
      </c>
      <c r="C770" s="447" t="s">
        <v>20835</v>
      </c>
      <c r="D770" s="447" t="s">
        <v>20836</v>
      </c>
      <c r="E770" s="448" t="s">
        <v>20755</v>
      </c>
      <c r="F770" s="447" t="s">
        <v>20755</v>
      </c>
      <c r="G770" s="449">
        <v>89874</v>
      </c>
      <c r="H770" s="447" t="s">
        <v>1299</v>
      </c>
      <c r="I770" s="447" t="s">
        <v>954</v>
      </c>
      <c r="J770" s="447" t="s">
        <v>709</v>
      </c>
      <c r="K770" s="450">
        <v>140.27000000000001</v>
      </c>
      <c r="L770" s="447" t="s">
        <v>241</v>
      </c>
    </row>
    <row r="771" spans="1:12">
      <c r="A771" s="447" t="s">
        <v>20829</v>
      </c>
      <c r="B771" s="447" t="s">
        <v>20830</v>
      </c>
      <c r="C771" s="447" t="s">
        <v>20835</v>
      </c>
      <c r="D771" s="447" t="s">
        <v>20836</v>
      </c>
      <c r="E771" s="448" t="s">
        <v>20755</v>
      </c>
      <c r="F771" s="447" t="s">
        <v>20755</v>
      </c>
      <c r="G771" s="449">
        <v>89878</v>
      </c>
      <c r="H771" s="447" t="s">
        <v>1300</v>
      </c>
      <c r="I771" s="447" t="s">
        <v>954</v>
      </c>
      <c r="J771" s="447" t="s">
        <v>240</v>
      </c>
      <c r="K771" s="450">
        <v>28.2</v>
      </c>
      <c r="L771" s="447" t="s">
        <v>241</v>
      </c>
    </row>
    <row r="772" spans="1:12">
      <c r="A772" s="447" t="s">
        <v>20829</v>
      </c>
      <c r="B772" s="447" t="s">
        <v>20830</v>
      </c>
      <c r="C772" s="447" t="s">
        <v>20835</v>
      </c>
      <c r="D772" s="447" t="s">
        <v>20836</v>
      </c>
      <c r="E772" s="448" t="s">
        <v>20755</v>
      </c>
      <c r="F772" s="447" t="s">
        <v>20755</v>
      </c>
      <c r="G772" s="449">
        <v>89879</v>
      </c>
      <c r="H772" s="447" t="s">
        <v>1302</v>
      </c>
      <c r="I772" s="447" t="s">
        <v>954</v>
      </c>
      <c r="J772" s="447" t="s">
        <v>240</v>
      </c>
      <c r="K772" s="450">
        <v>5.21</v>
      </c>
      <c r="L772" s="447" t="s">
        <v>241</v>
      </c>
    </row>
    <row r="773" spans="1:12">
      <c r="A773" s="447" t="s">
        <v>20829</v>
      </c>
      <c r="B773" s="447" t="s">
        <v>20830</v>
      </c>
      <c r="C773" s="447" t="s">
        <v>20835</v>
      </c>
      <c r="D773" s="447" t="s">
        <v>20836</v>
      </c>
      <c r="E773" s="448" t="s">
        <v>20755</v>
      </c>
      <c r="F773" s="447" t="s">
        <v>20755</v>
      </c>
      <c r="G773" s="449">
        <v>89880</v>
      </c>
      <c r="H773" s="447" t="s">
        <v>1304</v>
      </c>
      <c r="I773" s="447" t="s">
        <v>954</v>
      </c>
      <c r="J773" s="447" t="s">
        <v>240</v>
      </c>
      <c r="K773" s="450">
        <v>2.0299999999999998</v>
      </c>
      <c r="L773" s="447" t="s">
        <v>241</v>
      </c>
    </row>
    <row r="774" spans="1:12">
      <c r="A774" s="447" t="s">
        <v>20829</v>
      </c>
      <c r="B774" s="447" t="s">
        <v>20830</v>
      </c>
      <c r="C774" s="447" t="s">
        <v>20835</v>
      </c>
      <c r="D774" s="447" t="s">
        <v>20836</v>
      </c>
      <c r="E774" s="448" t="s">
        <v>20755</v>
      </c>
      <c r="F774" s="447" t="s">
        <v>20755</v>
      </c>
      <c r="G774" s="449">
        <v>89881</v>
      </c>
      <c r="H774" s="447" t="s">
        <v>1306</v>
      </c>
      <c r="I774" s="447" t="s">
        <v>954</v>
      </c>
      <c r="J774" s="447" t="s">
        <v>240</v>
      </c>
      <c r="K774" s="450">
        <v>52.87</v>
      </c>
      <c r="L774" s="447" t="s">
        <v>241</v>
      </c>
    </row>
    <row r="775" spans="1:12">
      <c r="A775" s="447" t="s">
        <v>20829</v>
      </c>
      <c r="B775" s="447" t="s">
        <v>20830</v>
      </c>
      <c r="C775" s="447" t="s">
        <v>20835</v>
      </c>
      <c r="D775" s="447" t="s">
        <v>20836</v>
      </c>
      <c r="E775" s="448" t="s">
        <v>20755</v>
      </c>
      <c r="F775" s="447" t="s">
        <v>20755</v>
      </c>
      <c r="G775" s="449">
        <v>89882</v>
      </c>
      <c r="H775" s="447" t="s">
        <v>1307</v>
      </c>
      <c r="I775" s="447" t="s">
        <v>954</v>
      </c>
      <c r="J775" s="447" t="s">
        <v>709</v>
      </c>
      <c r="K775" s="450">
        <v>161.84</v>
      </c>
      <c r="L775" s="447" t="s">
        <v>241</v>
      </c>
    </row>
    <row r="776" spans="1:12">
      <c r="A776" s="447" t="s">
        <v>20829</v>
      </c>
      <c r="B776" s="447" t="s">
        <v>20830</v>
      </c>
      <c r="C776" s="447" t="s">
        <v>20835</v>
      </c>
      <c r="D776" s="447" t="s">
        <v>20836</v>
      </c>
      <c r="E776" s="448" t="s">
        <v>20755</v>
      </c>
      <c r="F776" s="447" t="s">
        <v>20755</v>
      </c>
      <c r="G776" s="449">
        <v>90582</v>
      </c>
      <c r="H776" s="447" t="s">
        <v>1308</v>
      </c>
      <c r="I776" s="447" t="s">
        <v>954</v>
      </c>
      <c r="J776" s="447" t="s">
        <v>240</v>
      </c>
      <c r="K776" s="450">
        <v>0.4</v>
      </c>
      <c r="L776" s="447" t="s">
        <v>241</v>
      </c>
    </row>
    <row r="777" spans="1:12">
      <c r="A777" s="447" t="s">
        <v>20829</v>
      </c>
      <c r="B777" s="447" t="s">
        <v>20830</v>
      </c>
      <c r="C777" s="447" t="s">
        <v>20835</v>
      </c>
      <c r="D777" s="447" t="s">
        <v>20836</v>
      </c>
      <c r="E777" s="448" t="s">
        <v>20755</v>
      </c>
      <c r="F777" s="447" t="s">
        <v>20755</v>
      </c>
      <c r="G777" s="449">
        <v>90583</v>
      </c>
      <c r="H777" s="447" t="s">
        <v>1309</v>
      </c>
      <c r="I777" s="447" t="s">
        <v>954</v>
      </c>
      <c r="J777" s="447" t="s">
        <v>240</v>
      </c>
      <c r="K777" s="450">
        <v>0.04</v>
      </c>
      <c r="L777" s="447" t="s">
        <v>241</v>
      </c>
    </row>
    <row r="778" spans="1:12">
      <c r="A778" s="447" t="s">
        <v>20829</v>
      </c>
      <c r="B778" s="447" t="s">
        <v>20830</v>
      </c>
      <c r="C778" s="447" t="s">
        <v>20835</v>
      </c>
      <c r="D778" s="447" t="s">
        <v>20836</v>
      </c>
      <c r="E778" s="448" t="s">
        <v>20755</v>
      </c>
      <c r="F778" s="447" t="s">
        <v>20755</v>
      </c>
      <c r="G778" s="449">
        <v>90584</v>
      </c>
      <c r="H778" s="447" t="s">
        <v>1310</v>
      </c>
      <c r="I778" s="447" t="s">
        <v>954</v>
      </c>
      <c r="J778" s="447" t="s">
        <v>240</v>
      </c>
      <c r="K778" s="450">
        <v>0.31</v>
      </c>
      <c r="L778" s="447" t="s">
        <v>241</v>
      </c>
    </row>
    <row r="779" spans="1:12">
      <c r="A779" s="447" t="s">
        <v>20829</v>
      </c>
      <c r="B779" s="447" t="s">
        <v>20830</v>
      </c>
      <c r="C779" s="447" t="s">
        <v>20835</v>
      </c>
      <c r="D779" s="447" t="s">
        <v>20836</v>
      </c>
      <c r="E779" s="448" t="s">
        <v>20755</v>
      </c>
      <c r="F779" s="447" t="s">
        <v>20755</v>
      </c>
      <c r="G779" s="449">
        <v>90585</v>
      </c>
      <c r="H779" s="447" t="s">
        <v>1312</v>
      </c>
      <c r="I779" s="447" t="s">
        <v>954</v>
      </c>
      <c r="J779" s="447" t="s">
        <v>334</v>
      </c>
      <c r="K779" s="450">
        <v>1.02</v>
      </c>
      <c r="L779" s="447" t="s">
        <v>241</v>
      </c>
    </row>
    <row r="780" spans="1:12">
      <c r="A780" s="447" t="s">
        <v>20829</v>
      </c>
      <c r="B780" s="447" t="s">
        <v>20830</v>
      </c>
      <c r="C780" s="447" t="s">
        <v>20835</v>
      </c>
      <c r="D780" s="447" t="s">
        <v>20836</v>
      </c>
      <c r="E780" s="448" t="s">
        <v>20755</v>
      </c>
      <c r="F780" s="447" t="s">
        <v>20755</v>
      </c>
      <c r="G780" s="449">
        <v>90621</v>
      </c>
      <c r="H780" s="447" t="s">
        <v>1313</v>
      </c>
      <c r="I780" s="447" t="s">
        <v>954</v>
      </c>
      <c r="J780" s="447" t="s">
        <v>334</v>
      </c>
      <c r="K780" s="450">
        <v>2.09</v>
      </c>
      <c r="L780" s="447" t="s">
        <v>241</v>
      </c>
    </row>
    <row r="781" spans="1:12">
      <c r="A781" s="447" t="s">
        <v>20829</v>
      </c>
      <c r="B781" s="447" t="s">
        <v>20830</v>
      </c>
      <c r="C781" s="447" t="s">
        <v>20835</v>
      </c>
      <c r="D781" s="447" t="s">
        <v>20836</v>
      </c>
      <c r="E781" s="448" t="s">
        <v>20755</v>
      </c>
      <c r="F781" s="447" t="s">
        <v>20755</v>
      </c>
      <c r="G781" s="449">
        <v>90622</v>
      </c>
      <c r="H781" s="447" t="s">
        <v>1315</v>
      </c>
      <c r="I781" s="447" t="s">
        <v>954</v>
      </c>
      <c r="J781" s="447" t="s">
        <v>334</v>
      </c>
      <c r="K781" s="450">
        <v>0.24</v>
      </c>
      <c r="L781" s="447" t="s">
        <v>241</v>
      </c>
    </row>
    <row r="782" spans="1:12">
      <c r="A782" s="447" t="s">
        <v>20829</v>
      </c>
      <c r="B782" s="447" t="s">
        <v>20830</v>
      </c>
      <c r="C782" s="447" t="s">
        <v>20835</v>
      </c>
      <c r="D782" s="447" t="s">
        <v>20836</v>
      </c>
      <c r="E782" s="448" t="s">
        <v>20755</v>
      </c>
      <c r="F782" s="447" t="s">
        <v>20755</v>
      </c>
      <c r="G782" s="449">
        <v>90623</v>
      </c>
      <c r="H782" s="447" t="s">
        <v>1316</v>
      </c>
      <c r="I782" s="447" t="s">
        <v>954</v>
      </c>
      <c r="J782" s="447" t="s">
        <v>334</v>
      </c>
      <c r="K782" s="450">
        <v>2.61</v>
      </c>
      <c r="L782" s="447" t="s">
        <v>241</v>
      </c>
    </row>
    <row r="783" spans="1:12">
      <c r="A783" s="447" t="s">
        <v>20829</v>
      </c>
      <c r="B783" s="447" t="s">
        <v>20830</v>
      </c>
      <c r="C783" s="447" t="s">
        <v>20835</v>
      </c>
      <c r="D783" s="447" t="s">
        <v>20836</v>
      </c>
      <c r="E783" s="448" t="s">
        <v>20755</v>
      </c>
      <c r="F783" s="447" t="s">
        <v>20755</v>
      </c>
      <c r="G783" s="449">
        <v>90624</v>
      </c>
      <c r="H783" s="447" t="s">
        <v>1317</v>
      </c>
      <c r="I783" s="447" t="s">
        <v>954</v>
      </c>
      <c r="J783" s="447" t="s">
        <v>334</v>
      </c>
      <c r="K783" s="450">
        <v>2.56</v>
      </c>
      <c r="L783" s="447" t="s">
        <v>241</v>
      </c>
    </row>
    <row r="784" spans="1:12">
      <c r="A784" s="447" t="s">
        <v>20829</v>
      </c>
      <c r="B784" s="447" t="s">
        <v>20830</v>
      </c>
      <c r="C784" s="447" t="s">
        <v>20835</v>
      </c>
      <c r="D784" s="447" t="s">
        <v>20836</v>
      </c>
      <c r="E784" s="448" t="s">
        <v>20755</v>
      </c>
      <c r="F784" s="447" t="s">
        <v>20755</v>
      </c>
      <c r="G784" s="449">
        <v>90627</v>
      </c>
      <c r="H784" s="447" t="s">
        <v>1318</v>
      </c>
      <c r="I784" s="447" t="s">
        <v>954</v>
      </c>
      <c r="J784" s="447" t="s">
        <v>240</v>
      </c>
      <c r="K784" s="450">
        <v>31.36</v>
      </c>
      <c r="L784" s="447" t="s">
        <v>241</v>
      </c>
    </row>
    <row r="785" spans="1:12">
      <c r="A785" s="447" t="s">
        <v>20829</v>
      </c>
      <c r="B785" s="447" t="s">
        <v>20830</v>
      </c>
      <c r="C785" s="447" t="s">
        <v>20835</v>
      </c>
      <c r="D785" s="447" t="s">
        <v>20836</v>
      </c>
      <c r="E785" s="448" t="s">
        <v>20755</v>
      </c>
      <c r="F785" s="447" t="s">
        <v>20755</v>
      </c>
      <c r="G785" s="449">
        <v>90628</v>
      </c>
      <c r="H785" s="447" t="s">
        <v>1320</v>
      </c>
      <c r="I785" s="447" t="s">
        <v>954</v>
      </c>
      <c r="J785" s="447" t="s">
        <v>240</v>
      </c>
      <c r="K785" s="450">
        <v>4.47</v>
      </c>
      <c r="L785" s="447" t="s">
        <v>241</v>
      </c>
    </row>
    <row r="786" spans="1:12">
      <c r="A786" s="447" t="s">
        <v>20829</v>
      </c>
      <c r="B786" s="447" t="s">
        <v>20830</v>
      </c>
      <c r="C786" s="447" t="s">
        <v>20835</v>
      </c>
      <c r="D786" s="447" t="s">
        <v>20836</v>
      </c>
      <c r="E786" s="448" t="s">
        <v>20755</v>
      </c>
      <c r="F786" s="447" t="s">
        <v>20755</v>
      </c>
      <c r="G786" s="449">
        <v>90629</v>
      </c>
      <c r="H786" s="447" t="s">
        <v>1322</v>
      </c>
      <c r="I786" s="447" t="s">
        <v>954</v>
      </c>
      <c r="J786" s="447" t="s">
        <v>240</v>
      </c>
      <c r="K786" s="450">
        <v>39.25</v>
      </c>
      <c r="L786" s="447" t="s">
        <v>241</v>
      </c>
    </row>
    <row r="787" spans="1:12">
      <c r="A787" s="447" t="s">
        <v>20829</v>
      </c>
      <c r="B787" s="447" t="s">
        <v>20830</v>
      </c>
      <c r="C787" s="447" t="s">
        <v>20835</v>
      </c>
      <c r="D787" s="447" t="s">
        <v>20836</v>
      </c>
      <c r="E787" s="448" t="s">
        <v>20755</v>
      </c>
      <c r="F787" s="447" t="s">
        <v>20755</v>
      </c>
      <c r="G787" s="449">
        <v>90630</v>
      </c>
      <c r="H787" s="447" t="s">
        <v>1323</v>
      </c>
      <c r="I787" s="447" t="s">
        <v>954</v>
      </c>
      <c r="J787" s="447" t="s">
        <v>334</v>
      </c>
      <c r="K787" s="450">
        <v>10.39</v>
      </c>
      <c r="L787" s="447" t="s">
        <v>241</v>
      </c>
    </row>
    <row r="788" spans="1:12">
      <c r="A788" s="447" t="s">
        <v>20829</v>
      </c>
      <c r="B788" s="447" t="s">
        <v>20830</v>
      </c>
      <c r="C788" s="447" t="s">
        <v>20835</v>
      </c>
      <c r="D788" s="447" t="s">
        <v>20836</v>
      </c>
      <c r="E788" s="448" t="s">
        <v>20755</v>
      </c>
      <c r="F788" s="447" t="s">
        <v>20755</v>
      </c>
      <c r="G788" s="449">
        <v>90633</v>
      </c>
      <c r="H788" s="447" t="s">
        <v>1325</v>
      </c>
      <c r="I788" s="447" t="s">
        <v>954</v>
      </c>
      <c r="J788" s="447" t="s">
        <v>334</v>
      </c>
      <c r="K788" s="450">
        <v>3.34</v>
      </c>
      <c r="L788" s="447" t="s">
        <v>241</v>
      </c>
    </row>
    <row r="789" spans="1:12">
      <c r="A789" s="447" t="s">
        <v>20829</v>
      </c>
      <c r="B789" s="447" t="s">
        <v>20830</v>
      </c>
      <c r="C789" s="447" t="s">
        <v>20835</v>
      </c>
      <c r="D789" s="447" t="s">
        <v>20836</v>
      </c>
      <c r="E789" s="448" t="s">
        <v>20755</v>
      </c>
      <c r="F789" s="447" t="s">
        <v>20755</v>
      </c>
      <c r="G789" s="449">
        <v>90634</v>
      </c>
      <c r="H789" s="447" t="s">
        <v>1327</v>
      </c>
      <c r="I789" s="447" t="s">
        <v>954</v>
      </c>
      <c r="J789" s="447" t="s">
        <v>334</v>
      </c>
      <c r="K789" s="450">
        <v>0.39</v>
      </c>
      <c r="L789" s="447" t="s">
        <v>241</v>
      </c>
    </row>
    <row r="790" spans="1:12">
      <c r="A790" s="447" t="s">
        <v>20829</v>
      </c>
      <c r="B790" s="447" t="s">
        <v>20830</v>
      </c>
      <c r="C790" s="447" t="s">
        <v>20835</v>
      </c>
      <c r="D790" s="447" t="s">
        <v>20836</v>
      </c>
      <c r="E790" s="448" t="s">
        <v>20755</v>
      </c>
      <c r="F790" s="447" t="s">
        <v>20755</v>
      </c>
      <c r="G790" s="449">
        <v>90635</v>
      </c>
      <c r="H790" s="447" t="s">
        <v>1328</v>
      </c>
      <c r="I790" s="447" t="s">
        <v>954</v>
      </c>
      <c r="J790" s="447" t="s">
        <v>334</v>
      </c>
      <c r="K790" s="450">
        <v>3.65</v>
      </c>
      <c r="L790" s="447" t="s">
        <v>241</v>
      </c>
    </row>
    <row r="791" spans="1:12">
      <c r="A791" s="447" t="s">
        <v>20829</v>
      </c>
      <c r="B791" s="447" t="s">
        <v>20830</v>
      </c>
      <c r="C791" s="447" t="s">
        <v>20835</v>
      </c>
      <c r="D791" s="447" t="s">
        <v>20836</v>
      </c>
      <c r="E791" s="448" t="s">
        <v>20755</v>
      </c>
      <c r="F791" s="447" t="s">
        <v>20755</v>
      </c>
      <c r="G791" s="449">
        <v>90636</v>
      </c>
      <c r="H791" s="447" t="s">
        <v>1329</v>
      </c>
      <c r="I791" s="447" t="s">
        <v>954</v>
      </c>
      <c r="J791" s="447" t="s">
        <v>334</v>
      </c>
      <c r="K791" s="450">
        <v>5.13</v>
      </c>
      <c r="L791" s="447" t="s">
        <v>241</v>
      </c>
    </row>
    <row r="792" spans="1:12">
      <c r="A792" s="447" t="s">
        <v>20829</v>
      </c>
      <c r="B792" s="447" t="s">
        <v>20830</v>
      </c>
      <c r="C792" s="447" t="s">
        <v>20835</v>
      </c>
      <c r="D792" s="447" t="s">
        <v>20836</v>
      </c>
      <c r="E792" s="448" t="s">
        <v>20755</v>
      </c>
      <c r="F792" s="447" t="s">
        <v>20755</v>
      </c>
      <c r="G792" s="449">
        <v>90639</v>
      </c>
      <c r="H792" s="447" t="s">
        <v>1331</v>
      </c>
      <c r="I792" s="447" t="s">
        <v>954</v>
      </c>
      <c r="J792" s="447" t="s">
        <v>334</v>
      </c>
      <c r="K792" s="450">
        <v>4.99</v>
      </c>
      <c r="L792" s="447" t="s">
        <v>241</v>
      </c>
    </row>
    <row r="793" spans="1:12">
      <c r="A793" s="447" t="s">
        <v>20829</v>
      </c>
      <c r="B793" s="447" t="s">
        <v>20830</v>
      </c>
      <c r="C793" s="447" t="s">
        <v>20835</v>
      </c>
      <c r="D793" s="447" t="s">
        <v>20836</v>
      </c>
      <c r="E793" s="448" t="s">
        <v>20755</v>
      </c>
      <c r="F793" s="447" t="s">
        <v>20755</v>
      </c>
      <c r="G793" s="449">
        <v>90640</v>
      </c>
      <c r="H793" s="447" t="s">
        <v>1333</v>
      </c>
      <c r="I793" s="447" t="s">
        <v>954</v>
      </c>
      <c r="J793" s="447" t="s">
        <v>334</v>
      </c>
      <c r="K793" s="450">
        <v>0.59</v>
      </c>
      <c r="L793" s="447" t="s">
        <v>241</v>
      </c>
    </row>
    <row r="794" spans="1:12">
      <c r="A794" s="447" t="s">
        <v>20829</v>
      </c>
      <c r="B794" s="447" t="s">
        <v>20830</v>
      </c>
      <c r="C794" s="447" t="s">
        <v>20835</v>
      </c>
      <c r="D794" s="447" t="s">
        <v>20836</v>
      </c>
      <c r="E794" s="448" t="s">
        <v>20755</v>
      </c>
      <c r="F794" s="447" t="s">
        <v>20755</v>
      </c>
      <c r="G794" s="449">
        <v>90641</v>
      </c>
      <c r="H794" s="447" t="s">
        <v>1334</v>
      </c>
      <c r="I794" s="447" t="s">
        <v>954</v>
      </c>
      <c r="J794" s="447" t="s">
        <v>334</v>
      </c>
      <c r="K794" s="450">
        <v>5.46</v>
      </c>
      <c r="L794" s="447" t="s">
        <v>241</v>
      </c>
    </row>
    <row r="795" spans="1:12">
      <c r="A795" s="447" t="s">
        <v>20829</v>
      </c>
      <c r="B795" s="447" t="s">
        <v>20830</v>
      </c>
      <c r="C795" s="447" t="s">
        <v>20835</v>
      </c>
      <c r="D795" s="447" t="s">
        <v>20836</v>
      </c>
      <c r="E795" s="448" t="s">
        <v>20755</v>
      </c>
      <c r="F795" s="447" t="s">
        <v>20755</v>
      </c>
      <c r="G795" s="449">
        <v>90642</v>
      </c>
      <c r="H795" s="447" t="s">
        <v>1336</v>
      </c>
      <c r="I795" s="447" t="s">
        <v>954</v>
      </c>
      <c r="J795" s="447" t="s">
        <v>709</v>
      </c>
      <c r="K795" s="450">
        <v>7.33</v>
      </c>
      <c r="L795" s="447" t="s">
        <v>241</v>
      </c>
    </row>
    <row r="796" spans="1:12">
      <c r="A796" s="447" t="s">
        <v>20829</v>
      </c>
      <c r="B796" s="447" t="s">
        <v>20830</v>
      </c>
      <c r="C796" s="447" t="s">
        <v>20835</v>
      </c>
      <c r="D796" s="447" t="s">
        <v>20836</v>
      </c>
      <c r="E796" s="448" t="s">
        <v>20755</v>
      </c>
      <c r="F796" s="447" t="s">
        <v>20755</v>
      </c>
      <c r="G796" s="449">
        <v>90646</v>
      </c>
      <c r="H796" s="447" t="s">
        <v>1338</v>
      </c>
      <c r="I796" s="447" t="s">
        <v>954</v>
      </c>
      <c r="J796" s="447" t="s">
        <v>334</v>
      </c>
      <c r="K796" s="450">
        <v>0.71</v>
      </c>
      <c r="L796" s="447" t="s">
        <v>241</v>
      </c>
    </row>
    <row r="797" spans="1:12">
      <c r="A797" s="447" t="s">
        <v>20829</v>
      </c>
      <c r="B797" s="447" t="s">
        <v>20830</v>
      </c>
      <c r="C797" s="447" t="s">
        <v>20835</v>
      </c>
      <c r="D797" s="447" t="s">
        <v>20836</v>
      </c>
      <c r="E797" s="448" t="s">
        <v>20755</v>
      </c>
      <c r="F797" s="447" t="s">
        <v>20755</v>
      </c>
      <c r="G797" s="449">
        <v>90647</v>
      </c>
      <c r="H797" s="447" t="s">
        <v>1339</v>
      </c>
      <c r="I797" s="447" t="s">
        <v>954</v>
      </c>
      <c r="J797" s="447" t="s">
        <v>334</v>
      </c>
      <c r="K797" s="450">
        <v>0.08</v>
      </c>
      <c r="L797" s="447" t="s">
        <v>241</v>
      </c>
    </row>
    <row r="798" spans="1:12">
      <c r="A798" s="447" t="s">
        <v>20829</v>
      </c>
      <c r="B798" s="447" t="s">
        <v>20830</v>
      </c>
      <c r="C798" s="447" t="s">
        <v>20835</v>
      </c>
      <c r="D798" s="447" t="s">
        <v>20836</v>
      </c>
      <c r="E798" s="448" t="s">
        <v>20755</v>
      </c>
      <c r="F798" s="447" t="s">
        <v>20755</v>
      </c>
      <c r="G798" s="449">
        <v>90648</v>
      </c>
      <c r="H798" s="447" t="s">
        <v>1340</v>
      </c>
      <c r="I798" s="447" t="s">
        <v>954</v>
      </c>
      <c r="J798" s="447" t="s">
        <v>334</v>
      </c>
      <c r="K798" s="450">
        <v>0.78</v>
      </c>
      <c r="L798" s="447" t="s">
        <v>241</v>
      </c>
    </row>
    <row r="799" spans="1:12">
      <c r="A799" s="447" t="s">
        <v>20829</v>
      </c>
      <c r="B799" s="447" t="s">
        <v>20830</v>
      </c>
      <c r="C799" s="447" t="s">
        <v>20835</v>
      </c>
      <c r="D799" s="447" t="s">
        <v>20836</v>
      </c>
      <c r="E799" s="448" t="s">
        <v>20755</v>
      </c>
      <c r="F799" s="447" t="s">
        <v>20755</v>
      </c>
      <c r="G799" s="449">
        <v>90649</v>
      </c>
      <c r="H799" s="447" t="s">
        <v>1341</v>
      </c>
      <c r="I799" s="447" t="s">
        <v>954</v>
      </c>
      <c r="J799" s="447" t="s">
        <v>709</v>
      </c>
      <c r="K799" s="450">
        <v>7.98</v>
      </c>
      <c r="L799" s="447" t="s">
        <v>241</v>
      </c>
    </row>
    <row r="800" spans="1:12">
      <c r="A800" s="447" t="s">
        <v>20829</v>
      </c>
      <c r="B800" s="447" t="s">
        <v>20830</v>
      </c>
      <c r="C800" s="447" t="s">
        <v>20835</v>
      </c>
      <c r="D800" s="447" t="s">
        <v>20836</v>
      </c>
      <c r="E800" s="448" t="s">
        <v>20755</v>
      </c>
      <c r="F800" s="447" t="s">
        <v>20755</v>
      </c>
      <c r="G800" s="449">
        <v>90652</v>
      </c>
      <c r="H800" s="447" t="s">
        <v>1342</v>
      </c>
      <c r="I800" s="447" t="s">
        <v>954</v>
      </c>
      <c r="J800" s="447" t="s">
        <v>334</v>
      </c>
      <c r="K800" s="450">
        <v>3.25</v>
      </c>
      <c r="L800" s="447" t="s">
        <v>241</v>
      </c>
    </row>
    <row r="801" spans="1:12">
      <c r="A801" s="447" t="s">
        <v>20829</v>
      </c>
      <c r="B801" s="447" t="s">
        <v>20830</v>
      </c>
      <c r="C801" s="447" t="s">
        <v>20835</v>
      </c>
      <c r="D801" s="447" t="s">
        <v>20836</v>
      </c>
      <c r="E801" s="448" t="s">
        <v>20755</v>
      </c>
      <c r="F801" s="447" t="s">
        <v>20755</v>
      </c>
      <c r="G801" s="449">
        <v>90653</v>
      </c>
      <c r="H801" s="447" t="s">
        <v>1344</v>
      </c>
      <c r="I801" s="447" t="s">
        <v>954</v>
      </c>
      <c r="J801" s="447" t="s">
        <v>334</v>
      </c>
      <c r="K801" s="450">
        <v>0.38</v>
      </c>
      <c r="L801" s="447" t="s">
        <v>241</v>
      </c>
    </row>
    <row r="802" spans="1:12">
      <c r="A802" s="447" t="s">
        <v>20829</v>
      </c>
      <c r="B802" s="447" t="s">
        <v>20830</v>
      </c>
      <c r="C802" s="447" t="s">
        <v>20835</v>
      </c>
      <c r="D802" s="447" t="s">
        <v>20836</v>
      </c>
      <c r="E802" s="448" t="s">
        <v>20755</v>
      </c>
      <c r="F802" s="447" t="s">
        <v>20755</v>
      </c>
      <c r="G802" s="449">
        <v>90654</v>
      </c>
      <c r="H802" s="447" t="s">
        <v>1346</v>
      </c>
      <c r="I802" s="447" t="s">
        <v>954</v>
      </c>
      <c r="J802" s="447" t="s">
        <v>334</v>
      </c>
      <c r="K802" s="450">
        <v>3.55</v>
      </c>
      <c r="L802" s="447" t="s">
        <v>241</v>
      </c>
    </row>
    <row r="803" spans="1:12">
      <c r="A803" s="447" t="s">
        <v>20829</v>
      </c>
      <c r="B803" s="447" t="s">
        <v>20830</v>
      </c>
      <c r="C803" s="447" t="s">
        <v>20835</v>
      </c>
      <c r="D803" s="447" t="s">
        <v>20836</v>
      </c>
      <c r="E803" s="448" t="s">
        <v>20755</v>
      </c>
      <c r="F803" s="447" t="s">
        <v>20755</v>
      </c>
      <c r="G803" s="449">
        <v>90655</v>
      </c>
      <c r="H803" s="447" t="s">
        <v>1347</v>
      </c>
      <c r="I803" s="447" t="s">
        <v>954</v>
      </c>
      <c r="J803" s="447" t="s">
        <v>709</v>
      </c>
      <c r="K803" s="450">
        <v>5.25</v>
      </c>
      <c r="L803" s="447" t="s">
        <v>241</v>
      </c>
    </row>
    <row r="804" spans="1:12">
      <c r="A804" s="447" t="s">
        <v>20829</v>
      </c>
      <c r="B804" s="447" t="s">
        <v>20830</v>
      </c>
      <c r="C804" s="447" t="s">
        <v>20835</v>
      </c>
      <c r="D804" s="447" t="s">
        <v>20836</v>
      </c>
      <c r="E804" s="448" t="s">
        <v>20755</v>
      </c>
      <c r="F804" s="447" t="s">
        <v>20755</v>
      </c>
      <c r="G804" s="449">
        <v>90658</v>
      </c>
      <c r="H804" s="447" t="s">
        <v>1349</v>
      </c>
      <c r="I804" s="447" t="s">
        <v>954</v>
      </c>
      <c r="J804" s="447" t="s">
        <v>334</v>
      </c>
      <c r="K804" s="450">
        <v>3.48</v>
      </c>
      <c r="L804" s="447" t="s">
        <v>241</v>
      </c>
    </row>
    <row r="805" spans="1:12">
      <c r="A805" s="447" t="s">
        <v>20829</v>
      </c>
      <c r="B805" s="447" t="s">
        <v>20830</v>
      </c>
      <c r="C805" s="447" t="s">
        <v>20835</v>
      </c>
      <c r="D805" s="447" t="s">
        <v>20836</v>
      </c>
      <c r="E805" s="448" t="s">
        <v>20755</v>
      </c>
      <c r="F805" s="447" t="s">
        <v>20755</v>
      </c>
      <c r="G805" s="449">
        <v>90659</v>
      </c>
      <c r="H805" s="447" t="s">
        <v>1351</v>
      </c>
      <c r="I805" s="447" t="s">
        <v>954</v>
      </c>
      <c r="J805" s="447" t="s">
        <v>334</v>
      </c>
      <c r="K805" s="450">
        <v>0.41</v>
      </c>
      <c r="L805" s="447" t="s">
        <v>241</v>
      </c>
    </row>
    <row r="806" spans="1:12">
      <c r="A806" s="447" t="s">
        <v>20829</v>
      </c>
      <c r="B806" s="447" t="s">
        <v>20830</v>
      </c>
      <c r="C806" s="447" t="s">
        <v>20835</v>
      </c>
      <c r="D806" s="447" t="s">
        <v>20836</v>
      </c>
      <c r="E806" s="448" t="s">
        <v>20755</v>
      </c>
      <c r="F806" s="447" t="s">
        <v>20755</v>
      </c>
      <c r="G806" s="449">
        <v>90660</v>
      </c>
      <c r="H806" s="447" t="s">
        <v>1353</v>
      </c>
      <c r="I806" s="447" t="s">
        <v>954</v>
      </c>
      <c r="J806" s="447" t="s">
        <v>334</v>
      </c>
      <c r="K806" s="450">
        <v>3.81</v>
      </c>
      <c r="L806" s="447" t="s">
        <v>241</v>
      </c>
    </row>
    <row r="807" spans="1:12">
      <c r="A807" s="447" t="s">
        <v>20829</v>
      </c>
      <c r="B807" s="447" t="s">
        <v>20830</v>
      </c>
      <c r="C807" s="447" t="s">
        <v>20835</v>
      </c>
      <c r="D807" s="447" t="s">
        <v>20836</v>
      </c>
      <c r="E807" s="448" t="s">
        <v>20755</v>
      </c>
      <c r="F807" s="447" t="s">
        <v>20755</v>
      </c>
      <c r="G807" s="449">
        <v>90661</v>
      </c>
      <c r="H807" s="447" t="s">
        <v>1354</v>
      </c>
      <c r="I807" s="447" t="s">
        <v>954</v>
      </c>
      <c r="J807" s="447" t="s">
        <v>709</v>
      </c>
      <c r="K807" s="450">
        <v>5.25</v>
      </c>
      <c r="L807" s="447" t="s">
        <v>241</v>
      </c>
    </row>
    <row r="808" spans="1:12">
      <c r="A808" s="447" t="s">
        <v>20829</v>
      </c>
      <c r="B808" s="447" t="s">
        <v>20830</v>
      </c>
      <c r="C808" s="447" t="s">
        <v>20835</v>
      </c>
      <c r="D808" s="447" t="s">
        <v>20836</v>
      </c>
      <c r="E808" s="448" t="s">
        <v>20755</v>
      </c>
      <c r="F808" s="447" t="s">
        <v>20755</v>
      </c>
      <c r="G808" s="449">
        <v>90664</v>
      </c>
      <c r="H808" s="447" t="s">
        <v>1355</v>
      </c>
      <c r="I808" s="447" t="s">
        <v>954</v>
      </c>
      <c r="J808" s="447" t="s">
        <v>240</v>
      </c>
      <c r="K808" s="450">
        <v>5.16</v>
      </c>
      <c r="L808" s="447" t="s">
        <v>241</v>
      </c>
    </row>
    <row r="809" spans="1:12">
      <c r="A809" s="447" t="s">
        <v>20829</v>
      </c>
      <c r="B809" s="447" t="s">
        <v>20830</v>
      </c>
      <c r="C809" s="447" t="s">
        <v>20835</v>
      </c>
      <c r="D809" s="447" t="s">
        <v>20836</v>
      </c>
      <c r="E809" s="448" t="s">
        <v>20755</v>
      </c>
      <c r="F809" s="447" t="s">
        <v>20755</v>
      </c>
      <c r="G809" s="449">
        <v>90665</v>
      </c>
      <c r="H809" s="447" t="s">
        <v>1356</v>
      </c>
      <c r="I809" s="447" t="s">
        <v>954</v>
      </c>
      <c r="J809" s="447" t="s">
        <v>240</v>
      </c>
      <c r="K809" s="450">
        <v>0.59</v>
      </c>
      <c r="L809" s="447" t="s">
        <v>241</v>
      </c>
    </row>
    <row r="810" spans="1:12">
      <c r="A810" s="447" t="s">
        <v>20829</v>
      </c>
      <c r="B810" s="447" t="s">
        <v>20830</v>
      </c>
      <c r="C810" s="447" t="s">
        <v>20835</v>
      </c>
      <c r="D810" s="447" t="s">
        <v>20836</v>
      </c>
      <c r="E810" s="448" t="s">
        <v>20755</v>
      </c>
      <c r="F810" s="447" t="s">
        <v>20755</v>
      </c>
      <c r="G810" s="449">
        <v>90666</v>
      </c>
      <c r="H810" s="447" t="s">
        <v>1358</v>
      </c>
      <c r="I810" s="447" t="s">
        <v>954</v>
      </c>
      <c r="J810" s="447" t="s">
        <v>240</v>
      </c>
      <c r="K810" s="450">
        <v>5.64</v>
      </c>
      <c r="L810" s="447" t="s">
        <v>241</v>
      </c>
    </row>
    <row r="811" spans="1:12">
      <c r="A811" s="447" t="s">
        <v>20829</v>
      </c>
      <c r="B811" s="447" t="s">
        <v>20830</v>
      </c>
      <c r="C811" s="447" t="s">
        <v>20835</v>
      </c>
      <c r="D811" s="447" t="s">
        <v>20836</v>
      </c>
      <c r="E811" s="448" t="s">
        <v>20755</v>
      </c>
      <c r="F811" s="447" t="s">
        <v>20755</v>
      </c>
      <c r="G811" s="449">
        <v>90667</v>
      </c>
      <c r="H811" s="447" t="s">
        <v>1359</v>
      </c>
      <c r="I811" s="447" t="s">
        <v>954</v>
      </c>
      <c r="J811" s="447" t="s">
        <v>709</v>
      </c>
      <c r="K811" s="450">
        <v>11.9</v>
      </c>
      <c r="L811" s="447" t="s">
        <v>241</v>
      </c>
    </row>
    <row r="812" spans="1:12">
      <c r="A812" s="447" t="s">
        <v>20829</v>
      </c>
      <c r="B812" s="447" t="s">
        <v>20830</v>
      </c>
      <c r="C812" s="447" t="s">
        <v>20835</v>
      </c>
      <c r="D812" s="447" t="s">
        <v>20836</v>
      </c>
      <c r="E812" s="448" t="s">
        <v>20755</v>
      </c>
      <c r="F812" s="447" t="s">
        <v>20755</v>
      </c>
      <c r="G812" s="449">
        <v>90670</v>
      </c>
      <c r="H812" s="447" t="s">
        <v>1361</v>
      </c>
      <c r="I812" s="447" t="s">
        <v>954</v>
      </c>
      <c r="J812" s="447" t="s">
        <v>240</v>
      </c>
      <c r="K812" s="450">
        <v>143.94999999999999</v>
      </c>
      <c r="L812" s="447" t="s">
        <v>241</v>
      </c>
    </row>
    <row r="813" spans="1:12">
      <c r="A813" s="447" t="s">
        <v>20829</v>
      </c>
      <c r="B813" s="447" t="s">
        <v>20830</v>
      </c>
      <c r="C813" s="447" t="s">
        <v>20835</v>
      </c>
      <c r="D813" s="447" t="s">
        <v>20836</v>
      </c>
      <c r="E813" s="448" t="s">
        <v>20755</v>
      </c>
      <c r="F813" s="447" t="s">
        <v>20755</v>
      </c>
      <c r="G813" s="449">
        <v>90671</v>
      </c>
      <c r="H813" s="447" t="s">
        <v>1362</v>
      </c>
      <c r="I813" s="447" t="s">
        <v>954</v>
      </c>
      <c r="J813" s="447" t="s">
        <v>240</v>
      </c>
      <c r="K813" s="450">
        <v>19.98</v>
      </c>
      <c r="L813" s="447" t="s">
        <v>241</v>
      </c>
    </row>
    <row r="814" spans="1:12">
      <c r="A814" s="447" t="s">
        <v>20829</v>
      </c>
      <c r="B814" s="447" t="s">
        <v>20830</v>
      </c>
      <c r="C814" s="447" t="s">
        <v>20835</v>
      </c>
      <c r="D814" s="447" t="s">
        <v>20836</v>
      </c>
      <c r="E814" s="448" t="s">
        <v>20755</v>
      </c>
      <c r="F814" s="447" t="s">
        <v>20755</v>
      </c>
      <c r="G814" s="449">
        <v>90672</v>
      </c>
      <c r="H814" s="447" t="s">
        <v>1363</v>
      </c>
      <c r="I814" s="447" t="s">
        <v>954</v>
      </c>
      <c r="J814" s="447" t="s">
        <v>240</v>
      </c>
      <c r="K814" s="450">
        <v>180.14</v>
      </c>
      <c r="L814" s="447" t="s">
        <v>241</v>
      </c>
    </row>
    <row r="815" spans="1:12">
      <c r="A815" s="447" t="s">
        <v>20829</v>
      </c>
      <c r="B815" s="447" t="s">
        <v>20830</v>
      </c>
      <c r="C815" s="447" t="s">
        <v>20835</v>
      </c>
      <c r="D815" s="447" t="s">
        <v>20836</v>
      </c>
      <c r="E815" s="448" t="s">
        <v>20755</v>
      </c>
      <c r="F815" s="447" t="s">
        <v>20755</v>
      </c>
      <c r="G815" s="449">
        <v>90673</v>
      </c>
      <c r="H815" s="447" t="s">
        <v>1364</v>
      </c>
      <c r="I815" s="447" t="s">
        <v>954</v>
      </c>
      <c r="J815" s="447" t="s">
        <v>709</v>
      </c>
      <c r="K815" s="450">
        <v>95.2</v>
      </c>
      <c r="L815" s="447" t="s">
        <v>241</v>
      </c>
    </row>
    <row r="816" spans="1:12">
      <c r="A816" s="447" t="s">
        <v>20829</v>
      </c>
      <c r="B816" s="447" t="s">
        <v>20830</v>
      </c>
      <c r="C816" s="447" t="s">
        <v>20835</v>
      </c>
      <c r="D816" s="447" t="s">
        <v>20836</v>
      </c>
      <c r="E816" s="448" t="s">
        <v>20755</v>
      </c>
      <c r="F816" s="447" t="s">
        <v>20755</v>
      </c>
      <c r="G816" s="449">
        <v>90676</v>
      </c>
      <c r="H816" s="447" t="s">
        <v>1365</v>
      </c>
      <c r="I816" s="447" t="s">
        <v>954</v>
      </c>
      <c r="J816" s="447" t="s">
        <v>240</v>
      </c>
      <c r="K816" s="450">
        <v>75.48</v>
      </c>
      <c r="L816" s="447" t="s">
        <v>241</v>
      </c>
    </row>
    <row r="817" spans="1:12">
      <c r="A817" s="447" t="s">
        <v>20829</v>
      </c>
      <c r="B817" s="447" t="s">
        <v>20830</v>
      </c>
      <c r="C817" s="447" t="s">
        <v>20835</v>
      </c>
      <c r="D817" s="447" t="s">
        <v>20836</v>
      </c>
      <c r="E817" s="448" t="s">
        <v>20755</v>
      </c>
      <c r="F817" s="447" t="s">
        <v>20755</v>
      </c>
      <c r="G817" s="449">
        <v>90677</v>
      </c>
      <c r="H817" s="447" t="s">
        <v>1366</v>
      </c>
      <c r="I817" s="447" t="s">
        <v>954</v>
      </c>
      <c r="J817" s="447" t="s">
        <v>240</v>
      </c>
      <c r="K817" s="450">
        <v>10.47</v>
      </c>
      <c r="L817" s="447" t="s">
        <v>241</v>
      </c>
    </row>
    <row r="818" spans="1:12">
      <c r="A818" s="447" t="s">
        <v>20829</v>
      </c>
      <c r="B818" s="447" t="s">
        <v>20830</v>
      </c>
      <c r="C818" s="447" t="s">
        <v>20835</v>
      </c>
      <c r="D818" s="447" t="s">
        <v>20836</v>
      </c>
      <c r="E818" s="448" t="s">
        <v>20755</v>
      </c>
      <c r="F818" s="447" t="s">
        <v>20755</v>
      </c>
      <c r="G818" s="449">
        <v>90678</v>
      </c>
      <c r="H818" s="447" t="s">
        <v>1368</v>
      </c>
      <c r="I818" s="447" t="s">
        <v>954</v>
      </c>
      <c r="J818" s="447" t="s">
        <v>240</v>
      </c>
      <c r="K818" s="450">
        <v>94.45</v>
      </c>
      <c r="L818" s="447" t="s">
        <v>241</v>
      </c>
    </row>
    <row r="819" spans="1:12">
      <c r="A819" s="447" t="s">
        <v>20829</v>
      </c>
      <c r="B819" s="447" t="s">
        <v>20830</v>
      </c>
      <c r="C819" s="447" t="s">
        <v>20835</v>
      </c>
      <c r="D819" s="447" t="s">
        <v>20836</v>
      </c>
      <c r="E819" s="448" t="s">
        <v>20755</v>
      </c>
      <c r="F819" s="447" t="s">
        <v>20755</v>
      </c>
      <c r="G819" s="449">
        <v>90679</v>
      </c>
      <c r="H819" s="447" t="s">
        <v>1369</v>
      </c>
      <c r="I819" s="447" t="s">
        <v>954</v>
      </c>
      <c r="J819" s="447" t="s">
        <v>709</v>
      </c>
      <c r="K819" s="450">
        <v>72.97</v>
      </c>
      <c r="L819" s="447" t="s">
        <v>241</v>
      </c>
    </row>
    <row r="820" spans="1:12">
      <c r="A820" s="447" t="s">
        <v>20829</v>
      </c>
      <c r="B820" s="447" t="s">
        <v>20830</v>
      </c>
      <c r="C820" s="447" t="s">
        <v>20835</v>
      </c>
      <c r="D820" s="447" t="s">
        <v>20836</v>
      </c>
      <c r="E820" s="448" t="s">
        <v>20755</v>
      </c>
      <c r="F820" s="447" t="s">
        <v>20755</v>
      </c>
      <c r="G820" s="449">
        <v>90682</v>
      </c>
      <c r="H820" s="447" t="s">
        <v>1370</v>
      </c>
      <c r="I820" s="447" t="s">
        <v>954</v>
      </c>
      <c r="J820" s="447" t="s">
        <v>240</v>
      </c>
      <c r="K820" s="450">
        <v>25.68</v>
      </c>
      <c r="L820" s="447" t="s">
        <v>241</v>
      </c>
    </row>
    <row r="821" spans="1:12">
      <c r="A821" s="447" t="s">
        <v>20829</v>
      </c>
      <c r="B821" s="447" t="s">
        <v>20830</v>
      </c>
      <c r="C821" s="447" t="s">
        <v>20835</v>
      </c>
      <c r="D821" s="447" t="s">
        <v>20836</v>
      </c>
      <c r="E821" s="448" t="s">
        <v>20755</v>
      </c>
      <c r="F821" s="447" t="s">
        <v>20755</v>
      </c>
      <c r="G821" s="449">
        <v>90683</v>
      </c>
      <c r="H821" s="447" t="s">
        <v>1371</v>
      </c>
      <c r="I821" s="447" t="s">
        <v>954</v>
      </c>
      <c r="J821" s="447" t="s">
        <v>240</v>
      </c>
      <c r="K821" s="450">
        <v>3.04</v>
      </c>
      <c r="L821" s="447" t="s">
        <v>241</v>
      </c>
    </row>
    <row r="822" spans="1:12">
      <c r="A822" s="447" t="s">
        <v>20829</v>
      </c>
      <c r="B822" s="447" t="s">
        <v>20830</v>
      </c>
      <c r="C822" s="447" t="s">
        <v>20835</v>
      </c>
      <c r="D822" s="447" t="s">
        <v>20836</v>
      </c>
      <c r="E822" s="448" t="s">
        <v>20755</v>
      </c>
      <c r="F822" s="447" t="s">
        <v>20755</v>
      </c>
      <c r="G822" s="449">
        <v>90684</v>
      </c>
      <c r="H822" s="447" t="s">
        <v>1373</v>
      </c>
      <c r="I822" s="447" t="s">
        <v>954</v>
      </c>
      <c r="J822" s="447" t="s">
        <v>240</v>
      </c>
      <c r="K822" s="450">
        <v>28.09</v>
      </c>
      <c r="L822" s="447" t="s">
        <v>241</v>
      </c>
    </row>
    <row r="823" spans="1:12">
      <c r="A823" s="447" t="s">
        <v>20829</v>
      </c>
      <c r="B823" s="447" t="s">
        <v>20830</v>
      </c>
      <c r="C823" s="447" t="s">
        <v>20835</v>
      </c>
      <c r="D823" s="447" t="s">
        <v>20836</v>
      </c>
      <c r="E823" s="448" t="s">
        <v>20755</v>
      </c>
      <c r="F823" s="447" t="s">
        <v>20755</v>
      </c>
      <c r="G823" s="449">
        <v>90685</v>
      </c>
      <c r="H823" s="447" t="s">
        <v>1374</v>
      </c>
      <c r="I823" s="447" t="s">
        <v>954</v>
      </c>
      <c r="J823" s="447" t="s">
        <v>709</v>
      </c>
      <c r="K823" s="450">
        <v>45.26</v>
      </c>
      <c r="L823" s="447" t="s">
        <v>241</v>
      </c>
    </row>
    <row r="824" spans="1:12">
      <c r="A824" s="447" t="s">
        <v>20829</v>
      </c>
      <c r="B824" s="447" t="s">
        <v>20830</v>
      </c>
      <c r="C824" s="447" t="s">
        <v>20835</v>
      </c>
      <c r="D824" s="447" t="s">
        <v>20836</v>
      </c>
      <c r="E824" s="448" t="s">
        <v>20755</v>
      </c>
      <c r="F824" s="447" t="s">
        <v>20755</v>
      </c>
      <c r="G824" s="449">
        <v>90688</v>
      </c>
      <c r="H824" s="447" t="s">
        <v>1376</v>
      </c>
      <c r="I824" s="447" t="s">
        <v>954</v>
      </c>
      <c r="J824" s="447" t="s">
        <v>240</v>
      </c>
      <c r="K824" s="450">
        <v>13.2</v>
      </c>
      <c r="L824" s="447" t="s">
        <v>241</v>
      </c>
    </row>
    <row r="825" spans="1:12">
      <c r="A825" s="447" t="s">
        <v>20829</v>
      </c>
      <c r="B825" s="447" t="s">
        <v>20830</v>
      </c>
      <c r="C825" s="447" t="s">
        <v>20835</v>
      </c>
      <c r="D825" s="447" t="s">
        <v>20836</v>
      </c>
      <c r="E825" s="448" t="s">
        <v>20755</v>
      </c>
      <c r="F825" s="447" t="s">
        <v>20755</v>
      </c>
      <c r="G825" s="449">
        <v>90689</v>
      </c>
      <c r="H825" s="447" t="s">
        <v>1377</v>
      </c>
      <c r="I825" s="447" t="s">
        <v>954</v>
      </c>
      <c r="J825" s="447" t="s">
        <v>240</v>
      </c>
      <c r="K825" s="450">
        <v>1.33</v>
      </c>
      <c r="L825" s="447" t="s">
        <v>241</v>
      </c>
    </row>
    <row r="826" spans="1:12">
      <c r="A826" s="447" t="s">
        <v>20829</v>
      </c>
      <c r="B826" s="447" t="s">
        <v>20830</v>
      </c>
      <c r="C826" s="447" t="s">
        <v>20835</v>
      </c>
      <c r="D826" s="447" t="s">
        <v>20836</v>
      </c>
      <c r="E826" s="448" t="s">
        <v>20755</v>
      </c>
      <c r="F826" s="447" t="s">
        <v>20755</v>
      </c>
      <c r="G826" s="449">
        <v>90690</v>
      </c>
      <c r="H826" s="447" t="s">
        <v>1379</v>
      </c>
      <c r="I826" s="447" t="s">
        <v>954</v>
      </c>
      <c r="J826" s="447" t="s">
        <v>240</v>
      </c>
      <c r="K826" s="450">
        <v>16.5</v>
      </c>
      <c r="L826" s="447" t="s">
        <v>241</v>
      </c>
    </row>
    <row r="827" spans="1:12">
      <c r="A827" s="447" t="s">
        <v>20829</v>
      </c>
      <c r="B827" s="447" t="s">
        <v>20830</v>
      </c>
      <c r="C827" s="447" t="s">
        <v>20835</v>
      </c>
      <c r="D827" s="447" t="s">
        <v>20836</v>
      </c>
      <c r="E827" s="448" t="s">
        <v>20755</v>
      </c>
      <c r="F827" s="447" t="s">
        <v>20755</v>
      </c>
      <c r="G827" s="449">
        <v>90691</v>
      </c>
      <c r="H827" s="447" t="s">
        <v>1381</v>
      </c>
      <c r="I827" s="447" t="s">
        <v>954</v>
      </c>
      <c r="J827" s="447" t="s">
        <v>709</v>
      </c>
      <c r="K827" s="450">
        <v>41.69</v>
      </c>
      <c r="L827" s="447" t="s">
        <v>241</v>
      </c>
    </row>
    <row r="828" spans="1:12">
      <c r="A828" s="447" t="s">
        <v>20829</v>
      </c>
      <c r="B828" s="447" t="s">
        <v>20830</v>
      </c>
      <c r="C828" s="447" t="s">
        <v>20835</v>
      </c>
      <c r="D828" s="447" t="s">
        <v>20836</v>
      </c>
      <c r="E828" s="448" t="s">
        <v>20755</v>
      </c>
      <c r="F828" s="447" t="s">
        <v>20755</v>
      </c>
      <c r="G828" s="449">
        <v>90957</v>
      </c>
      <c r="H828" s="447" t="s">
        <v>1382</v>
      </c>
      <c r="I828" s="447" t="s">
        <v>954</v>
      </c>
      <c r="J828" s="447" t="s">
        <v>240</v>
      </c>
      <c r="K828" s="450">
        <v>3.2</v>
      </c>
      <c r="L828" s="447" t="s">
        <v>241</v>
      </c>
    </row>
    <row r="829" spans="1:12">
      <c r="A829" s="447" t="s">
        <v>20829</v>
      </c>
      <c r="B829" s="447" t="s">
        <v>20830</v>
      </c>
      <c r="C829" s="447" t="s">
        <v>20835</v>
      </c>
      <c r="D829" s="447" t="s">
        <v>20836</v>
      </c>
      <c r="E829" s="448" t="s">
        <v>20755</v>
      </c>
      <c r="F829" s="447" t="s">
        <v>20755</v>
      </c>
      <c r="G829" s="449">
        <v>90958</v>
      </c>
      <c r="H829" s="447" t="s">
        <v>1384</v>
      </c>
      <c r="I829" s="447" t="s">
        <v>954</v>
      </c>
      <c r="J829" s="447" t="s">
        <v>240</v>
      </c>
      <c r="K829" s="450">
        <v>0.44</v>
      </c>
      <c r="L829" s="447" t="s">
        <v>241</v>
      </c>
    </row>
    <row r="830" spans="1:12">
      <c r="A830" s="447" t="s">
        <v>20829</v>
      </c>
      <c r="B830" s="447" t="s">
        <v>20830</v>
      </c>
      <c r="C830" s="447" t="s">
        <v>20835</v>
      </c>
      <c r="D830" s="447" t="s">
        <v>20836</v>
      </c>
      <c r="E830" s="448" t="s">
        <v>20755</v>
      </c>
      <c r="F830" s="447" t="s">
        <v>20755</v>
      </c>
      <c r="G830" s="449">
        <v>90960</v>
      </c>
      <c r="H830" s="447" t="s">
        <v>1385</v>
      </c>
      <c r="I830" s="447" t="s">
        <v>954</v>
      </c>
      <c r="J830" s="447" t="s">
        <v>240</v>
      </c>
      <c r="K830" s="450">
        <v>4.2699999999999996</v>
      </c>
      <c r="L830" s="447" t="s">
        <v>241</v>
      </c>
    </row>
    <row r="831" spans="1:12">
      <c r="A831" s="447" t="s">
        <v>20829</v>
      </c>
      <c r="B831" s="447" t="s">
        <v>20830</v>
      </c>
      <c r="C831" s="447" t="s">
        <v>20835</v>
      </c>
      <c r="D831" s="447" t="s">
        <v>20836</v>
      </c>
      <c r="E831" s="448" t="s">
        <v>20755</v>
      </c>
      <c r="F831" s="447" t="s">
        <v>20755</v>
      </c>
      <c r="G831" s="449">
        <v>90961</v>
      </c>
      <c r="H831" s="447" t="s">
        <v>1386</v>
      </c>
      <c r="I831" s="447" t="s">
        <v>954</v>
      </c>
      <c r="J831" s="447" t="s">
        <v>240</v>
      </c>
      <c r="K831" s="450">
        <v>0.59</v>
      </c>
      <c r="L831" s="447" t="s">
        <v>241</v>
      </c>
    </row>
    <row r="832" spans="1:12">
      <c r="A832" s="447" t="s">
        <v>20829</v>
      </c>
      <c r="B832" s="447" t="s">
        <v>20830</v>
      </c>
      <c r="C832" s="447" t="s">
        <v>20835</v>
      </c>
      <c r="D832" s="447" t="s">
        <v>20836</v>
      </c>
      <c r="E832" s="448" t="s">
        <v>20755</v>
      </c>
      <c r="F832" s="447" t="s">
        <v>20755</v>
      </c>
      <c r="G832" s="449">
        <v>90962</v>
      </c>
      <c r="H832" s="447" t="s">
        <v>1387</v>
      </c>
      <c r="I832" s="447" t="s">
        <v>954</v>
      </c>
      <c r="J832" s="447" t="s">
        <v>240</v>
      </c>
      <c r="K832" s="450">
        <v>5.35</v>
      </c>
      <c r="L832" s="447" t="s">
        <v>241</v>
      </c>
    </row>
    <row r="833" spans="1:12">
      <c r="A833" s="447" t="s">
        <v>20829</v>
      </c>
      <c r="B833" s="447" t="s">
        <v>20830</v>
      </c>
      <c r="C833" s="447" t="s">
        <v>20835</v>
      </c>
      <c r="D833" s="447" t="s">
        <v>20836</v>
      </c>
      <c r="E833" s="448" t="s">
        <v>20755</v>
      </c>
      <c r="F833" s="447" t="s">
        <v>20755</v>
      </c>
      <c r="G833" s="449">
        <v>90963</v>
      </c>
      <c r="H833" s="447" t="s">
        <v>1389</v>
      </c>
      <c r="I833" s="447" t="s">
        <v>954</v>
      </c>
      <c r="J833" s="447" t="s">
        <v>709</v>
      </c>
      <c r="K833" s="450">
        <v>11.9</v>
      </c>
      <c r="L833" s="447" t="s">
        <v>241</v>
      </c>
    </row>
    <row r="834" spans="1:12">
      <c r="A834" s="447" t="s">
        <v>20829</v>
      </c>
      <c r="B834" s="447" t="s">
        <v>20830</v>
      </c>
      <c r="C834" s="447" t="s">
        <v>20835</v>
      </c>
      <c r="D834" s="447" t="s">
        <v>20836</v>
      </c>
      <c r="E834" s="448" t="s">
        <v>20755</v>
      </c>
      <c r="F834" s="447" t="s">
        <v>20755</v>
      </c>
      <c r="G834" s="449">
        <v>90968</v>
      </c>
      <c r="H834" s="447" t="s">
        <v>1390</v>
      </c>
      <c r="I834" s="447" t="s">
        <v>954</v>
      </c>
      <c r="J834" s="447" t="s">
        <v>240</v>
      </c>
      <c r="K834" s="450">
        <v>4.29</v>
      </c>
      <c r="L834" s="447" t="s">
        <v>241</v>
      </c>
    </row>
    <row r="835" spans="1:12">
      <c r="A835" s="447" t="s">
        <v>20829</v>
      </c>
      <c r="B835" s="447" t="s">
        <v>20830</v>
      </c>
      <c r="C835" s="447" t="s">
        <v>20835</v>
      </c>
      <c r="D835" s="447" t="s">
        <v>20836</v>
      </c>
      <c r="E835" s="448" t="s">
        <v>20755</v>
      </c>
      <c r="F835" s="447" t="s">
        <v>20755</v>
      </c>
      <c r="G835" s="449">
        <v>90969</v>
      </c>
      <c r="H835" s="447" t="s">
        <v>1392</v>
      </c>
      <c r="I835" s="447" t="s">
        <v>954</v>
      </c>
      <c r="J835" s="447" t="s">
        <v>240</v>
      </c>
      <c r="K835" s="450">
        <v>0.59</v>
      </c>
      <c r="L835" s="447" t="s">
        <v>241</v>
      </c>
    </row>
    <row r="836" spans="1:12">
      <c r="A836" s="447" t="s">
        <v>20829</v>
      </c>
      <c r="B836" s="447" t="s">
        <v>20830</v>
      </c>
      <c r="C836" s="447" t="s">
        <v>20835</v>
      </c>
      <c r="D836" s="447" t="s">
        <v>20836</v>
      </c>
      <c r="E836" s="448" t="s">
        <v>20755</v>
      </c>
      <c r="F836" s="447" t="s">
        <v>20755</v>
      </c>
      <c r="G836" s="449">
        <v>90970</v>
      </c>
      <c r="H836" s="447" t="s">
        <v>1393</v>
      </c>
      <c r="I836" s="447" t="s">
        <v>954</v>
      </c>
      <c r="J836" s="447" t="s">
        <v>240</v>
      </c>
      <c r="K836" s="450">
        <v>5.37</v>
      </c>
      <c r="L836" s="447" t="s">
        <v>241</v>
      </c>
    </row>
    <row r="837" spans="1:12">
      <c r="A837" s="447" t="s">
        <v>20829</v>
      </c>
      <c r="B837" s="447" t="s">
        <v>20830</v>
      </c>
      <c r="C837" s="447" t="s">
        <v>20835</v>
      </c>
      <c r="D837" s="447" t="s">
        <v>20836</v>
      </c>
      <c r="E837" s="448" t="s">
        <v>20755</v>
      </c>
      <c r="F837" s="447" t="s">
        <v>20755</v>
      </c>
      <c r="G837" s="449">
        <v>90971</v>
      </c>
      <c r="H837" s="447" t="s">
        <v>1395</v>
      </c>
      <c r="I837" s="447" t="s">
        <v>954</v>
      </c>
      <c r="J837" s="447" t="s">
        <v>709</v>
      </c>
      <c r="K837" s="450">
        <v>48.21</v>
      </c>
      <c r="L837" s="447" t="s">
        <v>241</v>
      </c>
    </row>
    <row r="838" spans="1:12">
      <c r="A838" s="447" t="s">
        <v>20829</v>
      </c>
      <c r="B838" s="447" t="s">
        <v>20830</v>
      </c>
      <c r="C838" s="447" t="s">
        <v>20835</v>
      </c>
      <c r="D838" s="447" t="s">
        <v>20836</v>
      </c>
      <c r="E838" s="448" t="s">
        <v>20755</v>
      </c>
      <c r="F838" s="447" t="s">
        <v>20755</v>
      </c>
      <c r="G838" s="449">
        <v>90975</v>
      </c>
      <c r="H838" s="447" t="s">
        <v>1396</v>
      </c>
      <c r="I838" s="447" t="s">
        <v>954</v>
      </c>
      <c r="J838" s="447" t="s">
        <v>240</v>
      </c>
      <c r="K838" s="450">
        <v>10.89</v>
      </c>
      <c r="L838" s="447" t="s">
        <v>241</v>
      </c>
    </row>
    <row r="839" spans="1:12">
      <c r="A839" s="447" t="s">
        <v>20829</v>
      </c>
      <c r="B839" s="447" t="s">
        <v>20830</v>
      </c>
      <c r="C839" s="447" t="s">
        <v>20835</v>
      </c>
      <c r="D839" s="447" t="s">
        <v>20836</v>
      </c>
      <c r="E839" s="448" t="s">
        <v>20755</v>
      </c>
      <c r="F839" s="447" t="s">
        <v>20755</v>
      </c>
      <c r="G839" s="449">
        <v>90976</v>
      </c>
      <c r="H839" s="447" t="s">
        <v>1397</v>
      </c>
      <c r="I839" s="447" t="s">
        <v>954</v>
      </c>
      <c r="J839" s="447" t="s">
        <v>240</v>
      </c>
      <c r="K839" s="450">
        <v>1.51</v>
      </c>
      <c r="L839" s="447" t="s">
        <v>241</v>
      </c>
    </row>
    <row r="840" spans="1:12">
      <c r="A840" s="447" t="s">
        <v>20829</v>
      </c>
      <c r="B840" s="447" t="s">
        <v>20830</v>
      </c>
      <c r="C840" s="447" t="s">
        <v>20835</v>
      </c>
      <c r="D840" s="447" t="s">
        <v>20836</v>
      </c>
      <c r="E840" s="448" t="s">
        <v>20755</v>
      </c>
      <c r="F840" s="447" t="s">
        <v>20755</v>
      </c>
      <c r="G840" s="449">
        <v>90977</v>
      </c>
      <c r="H840" s="447" t="s">
        <v>1398</v>
      </c>
      <c r="I840" s="447" t="s">
        <v>954</v>
      </c>
      <c r="J840" s="447" t="s">
        <v>240</v>
      </c>
      <c r="K840" s="450">
        <v>13.63</v>
      </c>
      <c r="L840" s="447" t="s">
        <v>241</v>
      </c>
    </row>
    <row r="841" spans="1:12">
      <c r="A841" s="447" t="s">
        <v>20829</v>
      </c>
      <c r="B841" s="447" t="s">
        <v>20830</v>
      </c>
      <c r="C841" s="447" t="s">
        <v>20835</v>
      </c>
      <c r="D841" s="447" t="s">
        <v>20836</v>
      </c>
      <c r="E841" s="448" t="s">
        <v>20755</v>
      </c>
      <c r="F841" s="447" t="s">
        <v>20755</v>
      </c>
      <c r="G841" s="449">
        <v>90978</v>
      </c>
      <c r="H841" s="447" t="s">
        <v>1399</v>
      </c>
      <c r="I841" s="447" t="s">
        <v>954</v>
      </c>
      <c r="J841" s="447" t="s">
        <v>709</v>
      </c>
      <c r="K841" s="450">
        <v>125.09</v>
      </c>
      <c r="L841" s="447" t="s">
        <v>241</v>
      </c>
    </row>
    <row r="842" spans="1:12">
      <c r="A842" s="447" t="s">
        <v>20829</v>
      </c>
      <c r="B842" s="447" t="s">
        <v>20830</v>
      </c>
      <c r="C842" s="447" t="s">
        <v>20835</v>
      </c>
      <c r="D842" s="447" t="s">
        <v>20836</v>
      </c>
      <c r="E842" s="448" t="s">
        <v>20755</v>
      </c>
      <c r="F842" s="447" t="s">
        <v>20755</v>
      </c>
      <c r="G842" s="449">
        <v>90992</v>
      </c>
      <c r="H842" s="447" t="s">
        <v>1400</v>
      </c>
      <c r="I842" s="447" t="s">
        <v>954</v>
      </c>
      <c r="J842" s="447" t="s">
        <v>240</v>
      </c>
      <c r="K842" s="450">
        <v>5.08</v>
      </c>
      <c r="L842" s="447" t="s">
        <v>241</v>
      </c>
    </row>
    <row r="843" spans="1:12">
      <c r="A843" s="447" t="s">
        <v>20829</v>
      </c>
      <c r="B843" s="447" t="s">
        <v>20830</v>
      </c>
      <c r="C843" s="447" t="s">
        <v>20835</v>
      </c>
      <c r="D843" s="447" t="s">
        <v>20836</v>
      </c>
      <c r="E843" s="448" t="s">
        <v>20755</v>
      </c>
      <c r="F843" s="447" t="s">
        <v>20755</v>
      </c>
      <c r="G843" s="449">
        <v>90993</v>
      </c>
      <c r="H843" s="447" t="s">
        <v>1402</v>
      </c>
      <c r="I843" s="447" t="s">
        <v>954</v>
      </c>
      <c r="J843" s="447" t="s">
        <v>240</v>
      </c>
      <c r="K843" s="450">
        <v>0.7</v>
      </c>
      <c r="L843" s="447" t="s">
        <v>241</v>
      </c>
    </row>
    <row r="844" spans="1:12">
      <c r="A844" s="447" t="s">
        <v>20829</v>
      </c>
      <c r="B844" s="447" t="s">
        <v>20830</v>
      </c>
      <c r="C844" s="447" t="s">
        <v>20835</v>
      </c>
      <c r="D844" s="447" t="s">
        <v>20836</v>
      </c>
      <c r="E844" s="448" t="s">
        <v>20755</v>
      </c>
      <c r="F844" s="447" t="s">
        <v>20755</v>
      </c>
      <c r="G844" s="449">
        <v>90994</v>
      </c>
      <c r="H844" s="447" t="s">
        <v>1403</v>
      </c>
      <c r="I844" s="447" t="s">
        <v>954</v>
      </c>
      <c r="J844" s="447" t="s">
        <v>240</v>
      </c>
      <c r="K844" s="450">
        <v>6.36</v>
      </c>
      <c r="L844" s="447" t="s">
        <v>241</v>
      </c>
    </row>
    <row r="845" spans="1:12">
      <c r="A845" s="447" t="s">
        <v>20829</v>
      </c>
      <c r="B845" s="447" t="s">
        <v>20830</v>
      </c>
      <c r="C845" s="447" t="s">
        <v>20835</v>
      </c>
      <c r="D845" s="447" t="s">
        <v>20836</v>
      </c>
      <c r="E845" s="448" t="s">
        <v>20755</v>
      </c>
      <c r="F845" s="447" t="s">
        <v>20755</v>
      </c>
      <c r="G845" s="449">
        <v>90995</v>
      </c>
      <c r="H845" s="447" t="s">
        <v>1404</v>
      </c>
      <c r="I845" s="447" t="s">
        <v>954</v>
      </c>
      <c r="J845" s="447" t="s">
        <v>709</v>
      </c>
      <c r="K845" s="450">
        <v>65.489999999999995</v>
      </c>
      <c r="L845" s="447" t="s">
        <v>241</v>
      </c>
    </row>
    <row r="846" spans="1:12">
      <c r="A846" s="447" t="s">
        <v>20829</v>
      </c>
      <c r="B846" s="447" t="s">
        <v>20830</v>
      </c>
      <c r="C846" s="447" t="s">
        <v>20835</v>
      </c>
      <c r="D846" s="447" t="s">
        <v>20836</v>
      </c>
      <c r="E846" s="448" t="s">
        <v>20755</v>
      </c>
      <c r="F846" s="447" t="s">
        <v>20755</v>
      </c>
      <c r="G846" s="449">
        <v>91021</v>
      </c>
      <c r="H846" s="447" t="s">
        <v>1405</v>
      </c>
      <c r="I846" s="447" t="s">
        <v>954</v>
      </c>
      <c r="J846" s="447" t="s">
        <v>240</v>
      </c>
      <c r="K846" s="450">
        <v>4.0999999999999996</v>
      </c>
      <c r="L846" s="447" t="s">
        <v>241</v>
      </c>
    </row>
    <row r="847" spans="1:12">
      <c r="A847" s="447" t="s">
        <v>20829</v>
      </c>
      <c r="B847" s="447" t="s">
        <v>20830</v>
      </c>
      <c r="C847" s="447" t="s">
        <v>20835</v>
      </c>
      <c r="D847" s="447" t="s">
        <v>20836</v>
      </c>
      <c r="E847" s="448" t="s">
        <v>20755</v>
      </c>
      <c r="F847" s="447" t="s">
        <v>20755</v>
      </c>
      <c r="G847" s="449">
        <v>91026</v>
      </c>
      <c r="H847" s="447" t="s">
        <v>1406</v>
      </c>
      <c r="I847" s="447" t="s">
        <v>954</v>
      </c>
      <c r="J847" s="447" t="s">
        <v>240</v>
      </c>
      <c r="K847" s="450">
        <v>14.14</v>
      </c>
      <c r="L847" s="447" t="s">
        <v>241</v>
      </c>
    </row>
    <row r="848" spans="1:12">
      <c r="A848" s="447" t="s">
        <v>20829</v>
      </c>
      <c r="B848" s="447" t="s">
        <v>20830</v>
      </c>
      <c r="C848" s="447" t="s">
        <v>20835</v>
      </c>
      <c r="D848" s="447" t="s">
        <v>20836</v>
      </c>
      <c r="E848" s="448" t="s">
        <v>20755</v>
      </c>
      <c r="F848" s="447" t="s">
        <v>20755</v>
      </c>
      <c r="G848" s="449">
        <v>91027</v>
      </c>
      <c r="H848" s="447" t="s">
        <v>1408</v>
      </c>
      <c r="I848" s="447" t="s">
        <v>954</v>
      </c>
      <c r="J848" s="447" t="s">
        <v>240</v>
      </c>
      <c r="K848" s="450">
        <v>2.96</v>
      </c>
      <c r="L848" s="447" t="s">
        <v>241</v>
      </c>
    </row>
    <row r="849" spans="1:12">
      <c r="A849" s="447" t="s">
        <v>20829</v>
      </c>
      <c r="B849" s="447" t="s">
        <v>20830</v>
      </c>
      <c r="C849" s="447" t="s">
        <v>20835</v>
      </c>
      <c r="D849" s="447" t="s">
        <v>20836</v>
      </c>
      <c r="E849" s="448" t="s">
        <v>20755</v>
      </c>
      <c r="F849" s="447" t="s">
        <v>20755</v>
      </c>
      <c r="G849" s="449">
        <v>91028</v>
      </c>
      <c r="H849" s="447" t="s">
        <v>1410</v>
      </c>
      <c r="I849" s="447" t="s">
        <v>954</v>
      </c>
      <c r="J849" s="447" t="s">
        <v>240</v>
      </c>
      <c r="K849" s="450">
        <v>1.1399999999999999</v>
      </c>
      <c r="L849" s="447" t="s">
        <v>241</v>
      </c>
    </row>
    <row r="850" spans="1:12">
      <c r="A850" s="447" t="s">
        <v>20829</v>
      </c>
      <c r="B850" s="447" t="s">
        <v>20830</v>
      </c>
      <c r="C850" s="447" t="s">
        <v>20835</v>
      </c>
      <c r="D850" s="447" t="s">
        <v>20836</v>
      </c>
      <c r="E850" s="448" t="s">
        <v>20755</v>
      </c>
      <c r="F850" s="447" t="s">
        <v>20755</v>
      </c>
      <c r="G850" s="449">
        <v>91029</v>
      </c>
      <c r="H850" s="447" t="s">
        <v>1412</v>
      </c>
      <c r="I850" s="447" t="s">
        <v>954</v>
      </c>
      <c r="J850" s="447" t="s">
        <v>240</v>
      </c>
      <c r="K850" s="450">
        <v>26.53</v>
      </c>
      <c r="L850" s="447" t="s">
        <v>241</v>
      </c>
    </row>
    <row r="851" spans="1:12">
      <c r="A851" s="447" t="s">
        <v>20829</v>
      </c>
      <c r="B851" s="447" t="s">
        <v>20830</v>
      </c>
      <c r="C851" s="447" t="s">
        <v>20835</v>
      </c>
      <c r="D851" s="447" t="s">
        <v>20836</v>
      </c>
      <c r="E851" s="448" t="s">
        <v>20755</v>
      </c>
      <c r="F851" s="447" t="s">
        <v>20755</v>
      </c>
      <c r="G851" s="449">
        <v>91030</v>
      </c>
      <c r="H851" s="447" t="s">
        <v>1414</v>
      </c>
      <c r="I851" s="447" t="s">
        <v>954</v>
      </c>
      <c r="J851" s="447" t="s">
        <v>709</v>
      </c>
      <c r="K851" s="450">
        <v>113.28</v>
      </c>
      <c r="L851" s="447" t="s">
        <v>241</v>
      </c>
    </row>
    <row r="852" spans="1:12">
      <c r="A852" s="447" t="s">
        <v>20829</v>
      </c>
      <c r="B852" s="447" t="s">
        <v>20830</v>
      </c>
      <c r="C852" s="447" t="s">
        <v>20835</v>
      </c>
      <c r="D852" s="447" t="s">
        <v>20836</v>
      </c>
      <c r="E852" s="448" t="s">
        <v>20755</v>
      </c>
      <c r="F852" s="447" t="s">
        <v>20755</v>
      </c>
      <c r="G852" s="449">
        <v>91273</v>
      </c>
      <c r="H852" s="447" t="s">
        <v>1415</v>
      </c>
      <c r="I852" s="447" t="s">
        <v>954</v>
      </c>
      <c r="J852" s="447" t="s">
        <v>240</v>
      </c>
      <c r="K852" s="450">
        <v>0.46</v>
      </c>
      <c r="L852" s="447" t="s">
        <v>241</v>
      </c>
    </row>
    <row r="853" spans="1:12">
      <c r="A853" s="447" t="s">
        <v>20829</v>
      </c>
      <c r="B853" s="447" t="s">
        <v>20830</v>
      </c>
      <c r="C853" s="447" t="s">
        <v>20835</v>
      </c>
      <c r="D853" s="447" t="s">
        <v>20836</v>
      </c>
      <c r="E853" s="448" t="s">
        <v>20755</v>
      </c>
      <c r="F853" s="447" t="s">
        <v>20755</v>
      </c>
      <c r="G853" s="449">
        <v>91274</v>
      </c>
      <c r="H853" s="447" t="s">
        <v>1416</v>
      </c>
      <c r="I853" s="447" t="s">
        <v>954</v>
      </c>
      <c r="J853" s="447" t="s">
        <v>240</v>
      </c>
      <c r="K853" s="450">
        <v>0.06</v>
      </c>
      <c r="L853" s="447" t="s">
        <v>241</v>
      </c>
    </row>
    <row r="854" spans="1:12">
      <c r="A854" s="447" t="s">
        <v>20829</v>
      </c>
      <c r="B854" s="447" t="s">
        <v>20830</v>
      </c>
      <c r="C854" s="447" t="s">
        <v>20835</v>
      </c>
      <c r="D854" s="447" t="s">
        <v>20836</v>
      </c>
      <c r="E854" s="448" t="s">
        <v>20755</v>
      </c>
      <c r="F854" s="447" t="s">
        <v>20755</v>
      </c>
      <c r="G854" s="449">
        <v>91275</v>
      </c>
      <c r="H854" s="447" t="s">
        <v>1418</v>
      </c>
      <c r="I854" s="447" t="s">
        <v>954</v>
      </c>
      <c r="J854" s="447" t="s">
        <v>240</v>
      </c>
      <c r="K854" s="450">
        <v>0.57999999999999996</v>
      </c>
      <c r="L854" s="447" t="s">
        <v>241</v>
      </c>
    </row>
    <row r="855" spans="1:12">
      <c r="A855" s="447" t="s">
        <v>20829</v>
      </c>
      <c r="B855" s="447" t="s">
        <v>20830</v>
      </c>
      <c r="C855" s="447" t="s">
        <v>20835</v>
      </c>
      <c r="D855" s="447" t="s">
        <v>20836</v>
      </c>
      <c r="E855" s="448" t="s">
        <v>20755</v>
      </c>
      <c r="F855" s="447" t="s">
        <v>20755</v>
      </c>
      <c r="G855" s="449">
        <v>91276</v>
      </c>
      <c r="H855" s="447" t="s">
        <v>1420</v>
      </c>
      <c r="I855" s="447" t="s">
        <v>954</v>
      </c>
      <c r="J855" s="447" t="s">
        <v>709</v>
      </c>
      <c r="K855" s="450">
        <v>7.95</v>
      </c>
      <c r="L855" s="447" t="s">
        <v>241</v>
      </c>
    </row>
    <row r="856" spans="1:12">
      <c r="A856" s="447" t="s">
        <v>20829</v>
      </c>
      <c r="B856" s="447" t="s">
        <v>20830</v>
      </c>
      <c r="C856" s="447" t="s">
        <v>20835</v>
      </c>
      <c r="D856" s="447" t="s">
        <v>20836</v>
      </c>
      <c r="E856" s="448" t="s">
        <v>20755</v>
      </c>
      <c r="F856" s="447" t="s">
        <v>20755</v>
      </c>
      <c r="G856" s="449">
        <v>91279</v>
      </c>
      <c r="H856" s="447" t="s">
        <v>1421</v>
      </c>
      <c r="I856" s="447" t="s">
        <v>954</v>
      </c>
      <c r="J856" s="447" t="s">
        <v>334</v>
      </c>
      <c r="K856" s="450">
        <v>0.84</v>
      </c>
      <c r="L856" s="447" t="s">
        <v>241</v>
      </c>
    </row>
    <row r="857" spans="1:12">
      <c r="A857" s="447" t="s">
        <v>20829</v>
      </c>
      <c r="B857" s="447" t="s">
        <v>20830</v>
      </c>
      <c r="C857" s="447" t="s">
        <v>20835</v>
      </c>
      <c r="D857" s="447" t="s">
        <v>20836</v>
      </c>
      <c r="E857" s="448" t="s">
        <v>20755</v>
      </c>
      <c r="F857" s="447" t="s">
        <v>20755</v>
      </c>
      <c r="G857" s="449">
        <v>91280</v>
      </c>
      <c r="H857" s="447" t="s">
        <v>1422</v>
      </c>
      <c r="I857" s="447" t="s">
        <v>954</v>
      </c>
      <c r="J857" s="447" t="s">
        <v>334</v>
      </c>
      <c r="K857" s="450">
        <v>0.09</v>
      </c>
      <c r="L857" s="447" t="s">
        <v>241</v>
      </c>
    </row>
    <row r="858" spans="1:12">
      <c r="A858" s="447" t="s">
        <v>20829</v>
      </c>
      <c r="B858" s="447" t="s">
        <v>20830</v>
      </c>
      <c r="C858" s="447" t="s">
        <v>20835</v>
      </c>
      <c r="D858" s="447" t="s">
        <v>20836</v>
      </c>
      <c r="E858" s="448" t="s">
        <v>20755</v>
      </c>
      <c r="F858" s="447" t="s">
        <v>20755</v>
      </c>
      <c r="G858" s="449">
        <v>91281</v>
      </c>
      <c r="H858" s="447" t="s">
        <v>1423</v>
      </c>
      <c r="I858" s="447" t="s">
        <v>954</v>
      </c>
      <c r="J858" s="447" t="s">
        <v>334</v>
      </c>
      <c r="K858" s="450">
        <v>1.05</v>
      </c>
      <c r="L858" s="447" t="s">
        <v>241</v>
      </c>
    </row>
    <row r="859" spans="1:12">
      <c r="A859" s="447" t="s">
        <v>20829</v>
      </c>
      <c r="B859" s="447" t="s">
        <v>20830</v>
      </c>
      <c r="C859" s="447" t="s">
        <v>20835</v>
      </c>
      <c r="D859" s="447" t="s">
        <v>20836</v>
      </c>
      <c r="E859" s="448" t="s">
        <v>20755</v>
      </c>
      <c r="F859" s="447" t="s">
        <v>20755</v>
      </c>
      <c r="G859" s="449">
        <v>91282</v>
      </c>
      <c r="H859" s="447" t="s">
        <v>1425</v>
      </c>
      <c r="I859" s="447" t="s">
        <v>954</v>
      </c>
      <c r="J859" s="447" t="s">
        <v>709</v>
      </c>
      <c r="K859" s="450">
        <v>19.010000000000002</v>
      </c>
      <c r="L859" s="447" t="s">
        <v>241</v>
      </c>
    </row>
    <row r="860" spans="1:12">
      <c r="A860" s="447" t="s">
        <v>20829</v>
      </c>
      <c r="B860" s="447" t="s">
        <v>20830</v>
      </c>
      <c r="C860" s="447" t="s">
        <v>20835</v>
      </c>
      <c r="D860" s="447" t="s">
        <v>20836</v>
      </c>
      <c r="E860" s="448" t="s">
        <v>20755</v>
      </c>
      <c r="F860" s="447" t="s">
        <v>20755</v>
      </c>
      <c r="G860" s="449">
        <v>91354</v>
      </c>
      <c r="H860" s="447" t="s">
        <v>1427</v>
      </c>
      <c r="I860" s="447" t="s">
        <v>954</v>
      </c>
      <c r="J860" s="447" t="s">
        <v>240</v>
      </c>
      <c r="K860" s="450">
        <v>10.87</v>
      </c>
      <c r="L860" s="447" t="s">
        <v>241</v>
      </c>
    </row>
    <row r="861" spans="1:12">
      <c r="A861" s="447" t="s">
        <v>20829</v>
      </c>
      <c r="B861" s="447" t="s">
        <v>20830</v>
      </c>
      <c r="C861" s="447" t="s">
        <v>20835</v>
      </c>
      <c r="D861" s="447" t="s">
        <v>20836</v>
      </c>
      <c r="E861" s="448" t="s">
        <v>20755</v>
      </c>
      <c r="F861" s="447" t="s">
        <v>20755</v>
      </c>
      <c r="G861" s="449">
        <v>91355</v>
      </c>
      <c r="H861" s="447" t="s">
        <v>1428</v>
      </c>
      <c r="I861" s="447" t="s">
        <v>954</v>
      </c>
      <c r="J861" s="447" t="s">
        <v>240</v>
      </c>
      <c r="K861" s="450">
        <v>2.2799999999999998</v>
      </c>
      <c r="L861" s="447" t="s">
        <v>241</v>
      </c>
    </row>
    <row r="862" spans="1:12">
      <c r="A862" s="447" t="s">
        <v>20829</v>
      </c>
      <c r="B862" s="447" t="s">
        <v>20830</v>
      </c>
      <c r="C862" s="447" t="s">
        <v>20835</v>
      </c>
      <c r="D862" s="447" t="s">
        <v>20836</v>
      </c>
      <c r="E862" s="448" t="s">
        <v>20755</v>
      </c>
      <c r="F862" s="447" t="s">
        <v>20755</v>
      </c>
      <c r="G862" s="449">
        <v>91356</v>
      </c>
      <c r="H862" s="447" t="s">
        <v>1429</v>
      </c>
      <c r="I862" s="447" t="s">
        <v>954</v>
      </c>
      <c r="J862" s="447" t="s">
        <v>240</v>
      </c>
      <c r="K862" s="450">
        <v>0.88</v>
      </c>
      <c r="L862" s="447" t="s">
        <v>241</v>
      </c>
    </row>
    <row r="863" spans="1:12">
      <c r="A863" s="447" t="s">
        <v>20829</v>
      </c>
      <c r="B863" s="447" t="s">
        <v>20830</v>
      </c>
      <c r="C863" s="447" t="s">
        <v>20835</v>
      </c>
      <c r="D863" s="447" t="s">
        <v>20836</v>
      </c>
      <c r="E863" s="448" t="s">
        <v>20755</v>
      </c>
      <c r="F863" s="447" t="s">
        <v>20755</v>
      </c>
      <c r="G863" s="449">
        <v>91359</v>
      </c>
      <c r="H863" s="447" t="s">
        <v>1431</v>
      </c>
      <c r="I863" s="447" t="s">
        <v>954</v>
      </c>
      <c r="J863" s="447" t="s">
        <v>240</v>
      </c>
      <c r="K863" s="450">
        <v>12.49</v>
      </c>
      <c r="L863" s="447" t="s">
        <v>241</v>
      </c>
    </row>
    <row r="864" spans="1:12">
      <c r="A864" s="447" t="s">
        <v>20829</v>
      </c>
      <c r="B864" s="447" t="s">
        <v>20830</v>
      </c>
      <c r="C864" s="447" t="s">
        <v>20835</v>
      </c>
      <c r="D864" s="447" t="s">
        <v>20836</v>
      </c>
      <c r="E864" s="448" t="s">
        <v>20755</v>
      </c>
      <c r="F864" s="447" t="s">
        <v>20755</v>
      </c>
      <c r="G864" s="449">
        <v>91360</v>
      </c>
      <c r="H864" s="447" t="s">
        <v>1432</v>
      </c>
      <c r="I864" s="447" t="s">
        <v>954</v>
      </c>
      <c r="J864" s="447" t="s">
        <v>240</v>
      </c>
      <c r="K864" s="450">
        <v>2.61</v>
      </c>
      <c r="L864" s="447" t="s">
        <v>241</v>
      </c>
    </row>
    <row r="865" spans="1:12">
      <c r="A865" s="447" t="s">
        <v>20829</v>
      </c>
      <c r="B865" s="447" t="s">
        <v>20830</v>
      </c>
      <c r="C865" s="447" t="s">
        <v>20835</v>
      </c>
      <c r="D865" s="447" t="s">
        <v>20836</v>
      </c>
      <c r="E865" s="448" t="s">
        <v>20755</v>
      </c>
      <c r="F865" s="447" t="s">
        <v>20755</v>
      </c>
      <c r="G865" s="449">
        <v>91361</v>
      </c>
      <c r="H865" s="447" t="s">
        <v>1434</v>
      </c>
      <c r="I865" s="447" t="s">
        <v>954</v>
      </c>
      <c r="J865" s="447" t="s">
        <v>240</v>
      </c>
      <c r="K865" s="450">
        <v>1.01</v>
      </c>
      <c r="L865" s="447" t="s">
        <v>241</v>
      </c>
    </row>
    <row r="866" spans="1:12">
      <c r="A866" s="447" t="s">
        <v>20829</v>
      </c>
      <c r="B866" s="447" t="s">
        <v>20830</v>
      </c>
      <c r="C866" s="447" t="s">
        <v>20835</v>
      </c>
      <c r="D866" s="447" t="s">
        <v>20836</v>
      </c>
      <c r="E866" s="448" t="s">
        <v>20755</v>
      </c>
      <c r="F866" s="447" t="s">
        <v>20755</v>
      </c>
      <c r="G866" s="449">
        <v>91367</v>
      </c>
      <c r="H866" s="447" t="s">
        <v>1435</v>
      </c>
      <c r="I866" s="447" t="s">
        <v>954</v>
      </c>
      <c r="J866" s="447" t="s">
        <v>240</v>
      </c>
      <c r="K866" s="450">
        <v>16.260000000000002</v>
      </c>
      <c r="L866" s="447" t="s">
        <v>241</v>
      </c>
    </row>
    <row r="867" spans="1:12">
      <c r="A867" s="447" t="s">
        <v>20829</v>
      </c>
      <c r="B867" s="447" t="s">
        <v>20830</v>
      </c>
      <c r="C867" s="447" t="s">
        <v>20835</v>
      </c>
      <c r="D867" s="447" t="s">
        <v>20836</v>
      </c>
      <c r="E867" s="448" t="s">
        <v>20755</v>
      </c>
      <c r="F867" s="447" t="s">
        <v>20755</v>
      </c>
      <c r="G867" s="449">
        <v>91368</v>
      </c>
      <c r="H867" s="447" t="s">
        <v>1436</v>
      </c>
      <c r="I867" s="447" t="s">
        <v>954</v>
      </c>
      <c r="J867" s="447" t="s">
        <v>240</v>
      </c>
      <c r="K867" s="450">
        <v>3</v>
      </c>
      <c r="L867" s="447" t="s">
        <v>241</v>
      </c>
    </row>
    <row r="868" spans="1:12">
      <c r="A868" s="447" t="s">
        <v>20829</v>
      </c>
      <c r="B868" s="447" t="s">
        <v>20830</v>
      </c>
      <c r="C868" s="447" t="s">
        <v>20835</v>
      </c>
      <c r="D868" s="447" t="s">
        <v>20836</v>
      </c>
      <c r="E868" s="448" t="s">
        <v>20755</v>
      </c>
      <c r="F868" s="447" t="s">
        <v>20755</v>
      </c>
      <c r="G868" s="449">
        <v>91369</v>
      </c>
      <c r="H868" s="447" t="s">
        <v>1438</v>
      </c>
      <c r="I868" s="447" t="s">
        <v>954</v>
      </c>
      <c r="J868" s="447" t="s">
        <v>240</v>
      </c>
      <c r="K868" s="450">
        <v>1.17</v>
      </c>
      <c r="L868" s="447" t="s">
        <v>241</v>
      </c>
    </row>
    <row r="869" spans="1:12">
      <c r="A869" s="447" t="s">
        <v>20829</v>
      </c>
      <c r="B869" s="447" t="s">
        <v>20830</v>
      </c>
      <c r="C869" s="447" t="s">
        <v>20835</v>
      </c>
      <c r="D869" s="447" t="s">
        <v>20836</v>
      </c>
      <c r="E869" s="448" t="s">
        <v>20755</v>
      </c>
      <c r="F869" s="447" t="s">
        <v>20755</v>
      </c>
      <c r="G869" s="449">
        <v>91375</v>
      </c>
      <c r="H869" s="447" t="s">
        <v>1439</v>
      </c>
      <c r="I869" s="447" t="s">
        <v>954</v>
      </c>
      <c r="J869" s="447" t="s">
        <v>240</v>
      </c>
      <c r="K869" s="450">
        <v>9.15</v>
      </c>
      <c r="L869" s="447" t="s">
        <v>241</v>
      </c>
    </row>
    <row r="870" spans="1:12">
      <c r="A870" s="447" t="s">
        <v>20829</v>
      </c>
      <c r="B870" s="447" t="s">
        <v>20830</v>
      </c>
      <c r="C870" s="447" t="s">
        <v>20835</v>
      </c>
      <c r="D870" s="447" t="s">
        <v>20836</v>
      </c>
      <c r="E870" s="448" t="s">
        <v>20755</v>
      </c>
      <c r="F870" s="447" t="s">
        <v>20755</v>
      </c>
      <c r="G870" s="449">
        <v>91376</v>
      </c>
      <c r="H870" s="447" t="s">
        <v>1441</v>
      </c>
      <c r="I870" s="447" t="s">
        <v>954</v>
      </c>
      <c r="J870" s="447" t="s">
        <v>240</v>
      </c>
      <c r="K870" s="450">
        <v>1.92</v>
      </c>
      <c r="L870" s="447" t="s">
        <v>241</v>
      </c>
    </row>
    <row r="871" spans="1:12">
      <c r="A871" s="447" t="s">
        <v>20829</v>
      </c>
      <c r="B871" s="447" t="s">
        <v>20830</v>
      </c>
      <c r="C871" s="447" t="s">
        <v>20835</v>
      </c>
      <c r="D871" s="447" t="s">
        <v>20836</v>
      </c>
      <c r="E871" s="448" t="s">
        <v>20755</v>
      </c>
      <c r="F871" s="447" t="s">
        <v>20755</v>
      </c>
      <c r="G871" s="449">
        <v>91377</v>
      </c>
      <c r="H871" s="447" t="s">
        <v>1442</v>
      </c>
      <c r="I871" s="447" t="s">
        <v>954</v>
      </c>
      <c r="J871" s="447" t="s">
        <v>240</v>
      </c>
      <c r="K871" s="450">
        <v>0.74</v>
      </c>
      <c r="L871" s="447" t="s">
        <v>241</v>
      </c>
    </row>
    <row r="872" spans="1:12">
      <c r="A872" s="447" t="s">
        <v>20829</v>
      </c>
      <c r="B872" s="447" t="s">
        <v>20830</v>
      </c>
      <c r="C872" s="447" t="s">
        <v>20835</v>
      </c>
      <c r="D872" s="447" t="s">
        <v>20836</v>
      </c>
      <c r="E872" s="448" t="s">
        <v>20755</v>
      </c>
      <c r="F872" s="447" t="s">
        <v>20755</v>
      </c>
      <c r="G872" s="449">
        <v>91380</v>
      </c>
      <c r="H872" s="447" t="s">
        <v>1443</v>
      </c>
      <c r="I872" s="447" t="s">
        <v>954</v>
      </c>
      <c r="J872" s="447" t="s">
        <v>240</v>
      </c>
      <c r="K872" s="450">
        <v>18.440000000000001</v>
      </c>
      <c r="L872" s="447" t="s">
        <v>241</v>
      </c>
    </row>
    <row r="873" spans="1:12">
      <c r="A873" s="447" t="s">
        <v>20829</v>
      </c>
      <c r="B873" s="447" t="s">
        <v>20830</v>
      </c>
      <c r="C873" s="447" t="s">
        <v>20835</v>
      </c>
      <c r="D873" s="447" t="s">
        <v>20836</v>
      </c>
      <c r="E873" s="448" t="s">
        <v>20755</v>
      </c>
      <c r="F873" s="447" t="s">
        <v>20755</v>
      </c>
      <c r="G873" s="449">
        <v>91381</v>
      </c>
      <c r="H873" s="447" t="s">
        <v>1444</v>
      </c>
      <c r="I873" s="447" t="s">
        <v>954</v>
      </c>
      <c r="J873" s="447" t="s">
        <v>240</v>
      </c>
      <c r="K873" s="450">
        <v>3.4</v>
      </c>
      <c r="L873" s="447" t="s">
        <v>241</v>
      </c>
    </row>
    <row r="874" spans="1:12">
      <c r="A874" s="447" t="s">
        <v>20829</v>
      </c>
      <c r="B874" s="447" t="s">
        <v>20830</v>
      </c>
      <c r="C874" s="447" t="s">
        <v>20835</v>
      </c>
      <c r="D874" s="447" t="s">
        <v>20836</v>
      </c>
      <c r="E874" s="448" t="s">
        <v>20755</v>
      </c>
      <c r="F874" s="447" t="s">
        <v>20755</v>
      </c>
      <c r="G874" s="449">
        <v>91382</v>
      </c>
      <c r="H874" s="447" t="s">
        <v>1446</v>
      </c>
      <c r="I874" s="447" t="s">
        <v>954</v>
      </c>
      <c r="J874" s="447" t="s">
        <v>240</v>
      </c>
      <c r="K874" s="450">
        <v>1.33</v>
      </c>
      <c r="L874" s="447" t="s">
        <v>241</v>
      </c>
    </row>
    <row r="875" spans="1:12">
      <c r="A875" s="447" t="s">
        <v>20829</v>
      </c>
      <c r="B875" s="447" t="s">
        <v>20830</v>
      </c>
      <c r="C875" s="447" t="s">
        <v>20835</v>
      </c>
      <c r="D875" s="447" t="s">
        <v>20836</v>
      </c>
      <c r="E875" s="448" t="s">
        <v>20755</v>
      </c>
      <c r="F875" s="447" t="s">
        <v>20755</v>
      </c>
      <c r="G875" s="449">
        <v>91383</v>
      </c>
      <c r="H875" s="447" t="s">
        <v>1448</v>
      </c>
      <c r="I875" s="447" t="s">
        <v>954</v>
      </c>
      <c r="J875" s="447" t="s">
        <v>240</v>
      </c>
      <c r="K875" s="450">
        <v>34.58</v>
      </c>
      <c r="L875" s="447" t="s">
        <v>241</v>
      </c>
    </row>
    <row r="876" spans="1:12">
      <c r="A876" s="447" t="s">
        <v>20829</v>
      </c>
      <c r="B876" s="447" t="s">
        <v>20830</v>
      </c>
      <c r="C876" s="447" t="s">
        <v>20835</v>
      </c>
      <c r="D876" s="447" t="s">
        <v>20836</v>
      </c>
      <c r="E876" s="448" t="s">
        <v>20755</v>
      </c>
      <c r="F876" s="447" t="s">
        <v>20755</v>
      </c>
      <c r="G876" s="449">
        <v>91384</v>
      </c>
      <c r="H876" s="447" t="s">
        <v>1449</v>
      </c>
      <c r="I876" s="447" t="s">
        <v>954</v>
      </c>
      <c r="J876" s="447" t="s">
        <v>709</v>
      </c>
      <c r="K876" s="450">
        <v>112.81</v>
      </c>
      <c r="L876" s="447" t="s">
        <v>241</v>
      </c>
    </row>
    <row r="877" spans="1:12">
      <c r="A877" s="447" t="s">
        <v>20829</v>
      </c>
      <c r="B877" s="447" t="s">
        <v>20830</v>
      </c>
      <c r="C877" s="447" t="s">
        <v>20835</v>
      </c>
      <c r="D877" s="447" t="s">
        <v>20836</v>
      </c>
      <c r="E877" s="448" t="s">
        <v>20755</v>
      </c>
      <c r="F877" s="447" t="s">
        <v>20755</v>
      </c>
      <c r="G877" s="449">
        <v>91390</v>
      </c>
      <c r="H877" s="447" t="s">
        <v>1450</v>
      </c>
      <c r="I877" s="447" t="s">
        <v>954</v>
      </c>
      <c r="J877" s="447" t="s">
        <v>240</v>
      </c>
      <c r="K877" s="450">
        <v>11.9</v>
      </c>
      <c r="L877" s="447" t="s">
        <v>241</v>
      </c>
    </row>
    <row r="878" spans="1:12">
      <c r="A878" s="447" t="s">
        <v>20829</v>
      </c>
      <c r="B878" s="447" t="s">
        <v>20830</v>
      </c>
      <c r="C878" s="447" t="s">
        <v>20835</v>
      </c>
      <c r="D878" s="447" t="s">
        <v>20836</v>
      </c>
      <c r="E878" s="448" t="s">
        <v>20755</v>
      </c>
      <c r="F878" s="447" t="s">
        <v>20755</v>
      </c>
      <c r="G878" s="449">
        <v>91391</v>
      </c>
      <c r="H878" s="447" t="s">
        <v>1452</v>
      </c>
      <c r="I878" s="447" t="s">
        <v>954</v>
      </c>
      <c r="J878" s="447" t="s">
        <v>240</v>
      </c>
      <c r="K878" s="450">
        <v>2.4900000000000002</v>
      </c>
      <c r="L878" s="447" t="s">
        <v>241</v>
      </c>
    </row>
    <row r="879" spans="1:12">
      <c r="A879" s="447" t="s">
        <v>20829</v>
      </c>
      <c r="B879" s="447" t="s">
        <v>20830</v>
      </c>
      <c r="C879" s="447" t="s">
        <v>20835</v>
      </c>
      <c r="D879" s="447" t="s">
        <v>20836</v>
      </c>
      <c r="E879" s="448" t="s">
        <v>20755</v>
      </c>
      <c r="F879" s="447" t="s">
        <v>20755</v>
      </c>
      <c r="G879" s="449">
        <v>91392</v>
      </c>
      <c r="H879" s="447" t="s">
        <v>1453</v>
      </c>
      <c r="I879" s="447" t="s">
        <v>954</v>
      </c>
      <c r="J879" s="447" t="s">
        <v>240</v>
      </c>
      <c r="K879" s="450">
        <v>0.96</v>
      </c>
      <c r="L879" s="447" t="s">
        <v>241</v>
      </c>
    </row>
    <row r="880" spans="1:12">
      <c r="A880" s="447" t="s">
        <v>20829</v>
      </c>
      <c r="B880" s="447" t="s">
        <v>20830</v>
      </c>
      <c r="C880" s="447" t="s">
        <v>20835</v>
      </c>
      <c r="D880" s="447" t="s">
        <v>20836</v>
      </c>
      <c r="E880" s="448" t="s">
        <v>20755</v>
      </c>
      <c r="F880" s="447" t="s">
        <v>20755</v>
      </c>
      <c r="G880" s="449">
        <v>91396</v>
      </c>
      <c r="H880" s="447" t="s">
        <v>1454</v>
      </c>
      <c r="I880" s="447" t="s">
        <v>954</v>
      </c>
      <c r="J880" s="447" t="s">
        <v>240</v>
      </c>
      <c r="K880" s="450">
        <v>16</v>
      </c>
      <c r="L880" s="447" t="s">
        <v>241</v>
      </c>
    </row>
    <row r="881" spans="1:12">
      <c r="A881" s="447" t="s">
        <v>20829</v>
      </c>
      <c r="B881" s="447" t="s">
        <v>20830</v>
      </c>
      <c r="C881" s="447" t="s">
        <v>20835</v>
      </c>
      <c r="D881" s="447" t="s">
        <v>20836</v>
      </c>
      <c r="E881" s="448" t="s">
        <v>20755</v>
      </c>
      <c r="F881" s="447" t="s">
        <v>20755</v>
      </c>
      <c r="G881" s="449">
        <v>91397</v>
      </c>
      <c r="H881" s="447" t="s">
        <v>1455</v>
      </c>
      <c r="I881" s="447" t="s">
        <v>954</v>
      </c>
      <c r="J881" s="447" t="s">
        <v>240</v>
      </c>
      <c r="K881" s="450">
        <v>3.35</v>
      </c>
      <c r="L881" s="447" t="s">
        <v>241</v>
      </c>
    </row>
    <row r="882" spans="1:12">
      <c r="A882" s="447" t="s">
        <v>20829</v>
      </c>
      <c r="B882" s="447" t="s">
        <v>20830</v>
      </c>
      <c r="C882" s="447" t="s">
        <v>20835</v>
      </c>
      <c r="D882" s="447" t="s">
        <v>20836</v>
      </c>
      <c r="E882" s="448" t="s">
        <v>20755</v>
      </c>
      <c r="F882" s="447" t="s">
        <v>20755</v>
      </c>
      <c r="G882" s="449">
        <v>91398</v>
      </c>
      <c r="H882" s="447" t="s">
        <v>1457</v>
      </c>
      <c r="I882" s="447" t="s">
        <v>954</v>
      </c>
      <c r="J882" s="447" t="s">
        <v>240</v>
      </c>
      <c r="K882" s="450">
        <v>1.3</v>
      </c>
      <c r="L882" s="447" t="s">
        <v>241</v>
      </c>
    </row>
    <row r="883" spans="1:12">
      <c r="A883" s="447" t="s">
        <v>20829</v>
      </c>
      <c r="B883" s="447" t="s">
        <v>20830</v>
      </c>
      <c r="C883" s="447" t="s">
        <v>20835</v>
      </c>
      <c r="D883" s="447" t="s">
        <v>20836</v>
      </c>
      <c r="E883" s="448" t="s">
        <v>20755</v>
      </c>
      <c r="F883" s="447" t="s">
        <v>20755</v>
      </c>
      <c r="G883" s="449">
        <v>91402</v>
      </c>
      <c r="H883" s="447" t="s">
        <v>1459</v>
      </c>
      <c r="I883" s="447" t="s">
        <v>954</v>
      </c>
      <c r="J883" s="447" t="s">
        <v>240</v>
      </c>
      <c r="K883" s="450">
        <v>1.1200000000000001</v>
      </c>
      <c r="L883" s="447" t="s">
        <v>241</v>
      </c>
    </row>
    <row r="884" spans="1:12">
      <c r="A884" s="447" t="s">
        <v>20829</v>
      </c>
      <c r="B884" s="447" t="s">
        <v>20830</v>
      </c>
      <c r="C884" s="447" t="s">
        <v>20835</v>
      </c>
      <c r="D884" s="447" t="s">
        <v>20836</v>
      </c>
      <c r="E884" s="448" t="s">
        <v>20755</v>
      </c>
      <c r="F884" s="447" t="s">
        <v>20755</v>
      </c>
      <c r="G884" s="449">
        <v>91466</v>
      </c>
      <c r="H884" s="447" t="s">
        <v>1461</v>
      </c>
      <c r="I884" s="447" t="s">
        <v>954</v>
      </c>
      <c r="J884" s="447" t="s">
        <v>240</v>
      </c>
      <c r="K884" s="450">
        <v>0.99</v>
      </c>
      <c r="L884" s="447" t="s">
        <v>241</v>
      </c>
    </row>
    <row r="885" spans="1:12">
      <c r="A885" s="447" t="s">
        <v>20829</v>
      </c>
      <c r="B885" s="447" t="s">
        <v>20830</v>
      </c>
      <c r="C885" s="447" t="s">
        <v>20835</v>
      </c>
      <c r="D885" s="447" t="s">
        <v>20836</v>
      </c>
      <c r="E885" s="448" t="s">
        <v>20755</v>
      </c>
      <c r="F885" s="447" t="s">
        <v>20755</v>
      </c>
      <c r="G885" s="449">
        <v>91467</v>
      </c>
      <c r="H885" s="447" t="s">
        <v>1462</v>
      </c>
      <c r="I885" s="447" t="s">
        <v>954</v>
      </c>
      <c r="J885" s="447" t="s">
        <v>709</v>
      </c>
      <c r="K885" s="450">
        <v>125.8</v>
      </c>
      <c r="L885" s="447" t="s">
        <v>241</v>
      </c>
    </row>
    <row r="886" spans="1:12">
      <c r="A886" s="447" t="s">
        <v>20829</v>
      </c>
      <c r="B886" s="447" t="s">
        <v>20830</v>
      </c>
      <c r="C886" s="447" t="s">
        <v>20835</v>
      </c>
      <c r="D886" s="447" t="s">
        <v>20836</v>
      </c>
      <c r="E886" s="448" t="s">
        <v>20755</v>
      </c>
      <c r="F886" s="447" t="s">
        <v>20755</v>
      </c>
      <c r="G886" s="449">
        <v>91468</v>
      </c>
      <c r="H886" s="447" t="s">
        <v>1463</v>
      </c>
      <c r="I886" s="447" t="s">
        <v>954</v>
      </c>
      <c r="J886" s="447" t="s">
        <v>240</v>
      </c>
      <c r="K886" s="450">
        <v>16.510000000000002</v>
      </c>
      <c r="L886" s="447" t="s">
        <v>241</v>
      </c>
    </row>
    <row r="887" spans="1:12">
      <c r="A887" s="447" t="s">
        <v>20829</v>
      </c>
      <c r="B887" s="447" t="s">
        <v>20830</v>
      </c>
      <c r="C887" s="447" t="s">
        <v>20835</v>
      </c>
      <c r="D887" s="447" t="s">
        <v>20836</v>
      </c>
      <c r="E887" s="448" t="s">
        <v>20755</v>
      </c>
      <c r="F887" s="447" t="s">
        <v>20755</v>
      </c>
      <c r="G887" s="449">
        <v>91469</v>
      </c>
      <c r="H887" s="447" t="s">
        <v>1465</v>
      </c>
      <c r="I887" s="447" t="s">
        <v>954</v>
      </c>
      <c r="J887" s="447" t="s">
        <v>240</v>
      </c>
      <c r="K887" s="450">
        <v>3.56</v>
      </c>
      <c r="L887" s="447" t="s">
        <v>241</v>
      </c>
    </row>
    <row r="888" spans="1:12">
      <c r="A888" s="447" t="s">
        <v>20829</v>
      </c>
      <c r="B888" s="447" t="s">
        <v>20830</v>
      </c>
      <c r="C888" s="447" t="s">
        <v>20835</v>
      </c>
      <c r="D888" s="447" t="s">
        <v>20836</v>
      </c>
      <c r="E888" s="448" t="s">
        <v>20755</v>
      </c>
      <c r="F888" s="447" t="s">
        <v>20755</v>
      </c>
      <c r="G888" s="449">
        <v>91484</v>
      </c>
      <c r="H888" s="447" t="s">
        <v>1466</v>
      </c>
      <c r="I888" s="447" t="s">
        <v>954</v>
      </c>
      <c r="J888" s="447" t="s">
        <v>240</v>
      </c>
      <c r="K888" s="450">
        <v>1.1299999999999999</v>
      </c>
      <c r="L888" s="447" t="s">
        <v>241</v>
      </c>
    </row>
    <row r="889" spans="1:12">
      <c r="A889" s="447" t="s">
        <v>20829</v>
      </c>
      <c r="B889" s="447" t="s">
        <v>20830</v>
      </c>
      <c r="C889" s="447" t="s">
        <v>20835</v>
      </c>
      <c r="D889" s="447" t="s">
        <v>20836</v>
      </c>
      <c r="E889" s="448" t="s">
        <v>20755</v>
      </c>
      <c r="F889" s="447" t="s">
        <v>20755</v>
      </c>
      <c r="G889" s="449">
        <v>91485</v>
      </c>
      <c r="H889" s="447" t="s">
        <v>1467</v>
      </c>
      <c r="I889" s="447" t="s">
        <v>954</v>
      </c>
      <c r="J889" s="447" t="s">
        <v>709</v>
      </c>
      <c r="K889" s="450">
        <v>170.74</v>
      </c>
      <c r="L889" s="447" t="s">
        <v>241</v>
      </c>
    </row>
    <row r="890" spans="1:12">
      <c r="A890" s="447" t="s">
        <v>20829</v>
      </c>
      <c r="B890" s="447" t="s">
        <v>20830</v>
      </c>
      <c r="C890" s="447" t="s">
        <v>20835</v>
      </c>
      <c r="D890" s="447" t="s">
        <v>20836</v>
      </c>
      <c r="E890" s="448" t="s">
        <v>20755</v>
      </c>
      <c r="F890" s="447" t="s">
        <v>20755</v>
      </c>
      <c r="G890" s="449">
        <v>91529</v>
      </c>
      <c r="H890" s="447" t="s">
        <v>1468</v>
      </c>
      <c r="I890" s="447" t="s">
        <v>954</v>
      </c>
      <c r="J890" s="447" t="s">
        <v>240</v>
      </c>
      <c r="K890" s="450">
        <v>0.69</v>
      </c>
      <c r="L890" s="447" t="s">
        <v>241</v>
      </c>
    </row>
    <row r="891" spans="1:12">
      <c r="A891" s="447" t="s">
        <v>20829</v>
      </c>
      <c r="B891" s="447" t="s">
        <v>20830</v>
      </c>
      <c r="C891" s="447" t="s">
        <v>20835</v>
      </c>
      <c r="D891" s="447" t="s">
        <v>20836</v>
      </c>
      <c r="E891" s="448" t="s">
        <v>20755</v>
      </c>
      <c r="F891" s="447" t="s">
        <v>20755</v>
      </c>
      <c r="G891" s="449">
        <v>91530</v>
      </c>
      <c r="H891" s="447" t="s">
        <v>1470</v>
      </c>
      <c r="I891" s="447" t="s">
        <v>954</v>
      </c>
      <c r="J891" s="447" t="s">
        <v>240</v>
      </c>
      <c r="K891" s="450">
        <v>0.09</v>
      </c>
      <c r="L891" s="447" t="s">
        <v>241</v>
      </c>
    </row>
    <row r="892" spans="1:12">
      <c r="A892" s="447" t="s">
        <v>20829</v>
      </c>
      <c r="B892" s="447" t="s">
        <v>20830</v>
      </c>
      <c r="C892" s="447" t="s">
        <v>20835</v>
      </c>
      <c r="D892" s="447" t="s">
        <v>20836</v>
      </c>
      <c r="E892" s="448" t="s">
        <v>20755</v>
      </c>
      <c r="F892" s="447" t="s">
        <v>20755</v>
      </c>
      <c r="G892" s="449">
        <v>91531</v>
      </c>
      <c r="H892" s="447" t="s">
        <v>1471</v>
      </c>
      <c r="I892" s="447" t="s">
        <v>954</v>
      </c>
      <c r="J892" s="447" t="s">
        <v>240</v>
      </c>
      <c r="K892" s="450">
        <v>0.86</v>
      </c>
      <c r="L892" s="447" t="s">
        <v>241</v>
      </c>
    </row>
    <row r="893" spans="1:12">
      <c r="A893" s="447" t="s">
        <v>20829</v>
      </c>
      <c r="B893" s="447" t="s">
        <v>20830</v>
      </c>
      <c r="C893" s="447" t="s">
        <v>20835</v>
      </c>
      <c r="D893" s="447" t="s">
        <v>20836</v>
      </c>
      <c r="E893" s="448" t="s">
        <v>20755</v>
      </c>
      <c r="F893" s="447" t="s">
        <v>20755</v>
      </c>
      <c r="G893" s="449">
        <v>91532</v>
      </c>
      <c r="H893" s="447" t="s">
        <v>1472</v>
      </c>
      <c r="I893" s="447" t="s">
        <v>954</v>
      </c>
      <c r="J893" s="447" t="s">
        <v>709</v>
      </c>
      <c r="K893" s="450">
        <v>5.76</v>
      </c>
      <c r="L893" s="447" t="s">
        <v>241</v>
      </c>
    </row>
    <row r="894" spans="1:12">
      <c r="A894" s="447" t="s">
        <v>20829</v>
      </c>
      <c r="B894" s="447" t="s">
        <v>20830</v>
      </c>
      <c r="C894" s="447" t="s">
        <v>20835</v>
      </c>
      <c r="D894" s="447" t="s">
        <v>20836</v>
      </c>
      <c r="E894" s="448" t="s">
        <v>20755</v>
      </c>
      <c r="F894" s="447" t="s">
        <v>20755</v>
      </c>
      <c r="G894" s="449">
        <v>91629</v>
      </c>
      <c r="H894" s="447" t="s">
        <v>1474</v>
      </c>
      <c r="I894" s="447" t="s">
        <v>954</v>
      </c>
      <c r="J894" s="447" t="s">
        <v>240</v>
      </c>
      <c r="K894" s="450">
        <v>11.36</v>
      </c>
      <c r="L894" s="447" t="s">
        <v>241</v>
      </c>
    </row>
    <row r="895" spans="1:12">
      <c r="A895" s="447" t="s">
        <v>20829</v>
      </c>
      <c r="B895" s="447" t="s">
        <v>20830</v>
      </c>
      <c r="C895" s="447" t="s">
        <v>20835</v>
      </c>
      <c r="D895" s="447" t="s">
        <v>20836</v>
      </c>
      <c r="E895" s="448" t="s">
        <v>20755</v>
      </c>
      <c r="F895" s="447" t="s">
        <v>20755</v>
      </c>
      <c r="G895" s="449">
        <v>91630</v>
      </c>
      <c r="H895" s="447" t="s">
        <v>1476</v>
      </c>
      <c r="I895" s="447" t="s">
        <v>954</v>
      </c>
      <c r="J895" s="447" t="s">
        <v>240</v>
      </c>
      <c r="K895" s="450">
        <v>2.38</v>
      </c>
      <c r="L895" s="447" t="s">
        <v>241</v>
      </c>
    </row>
    <row r="896" spans="1:12">
      <c r="A896" s="447" t="s">
        <v>20829</v>
      </c>
      <c r="B896" s="447" t="s">
        <v>20830</v>
      </c>
      <c r="C896" s="447" t="s">
        <v>20835</v>
      </c>
      <c r="D896" s="447" t="s">
        <v>20836</v>
      </c>
      <c r="E896" s="448" t="s">
        <v>20755</v>
      </c>
      <c r="F896" s="447" t="s">
        <v>20755</v>
      </c>
      <c r="G896" s="449">
        <v>91631</v>
      </c>
      <c r="H896" s="447" t="s">
        <v>1478</v>
      </c>
      <c r="I896" s="447" t="s">
        <v>954</v>
      </c>
      <c r="J896" s="447" t="s">
        <v>240</v>
      </c>
      <c r="K896" s="450">
        <v>0.92</v>
      </c>
      <c r="L896" s="447" t="s">
        <v>241</v>
      </c>
    </row>
    <row r="897" spans="1:12">
      <c r="A897" s="447" t="s">
        <v>20829</v>
      </c>
      <c r="B897" s="447" t="s">
        <v>20830</v>
      </c>
      <c r="C897" s="447" t="s">
        <v>20835</v>
      </c>
      <c r="D897" s="447" t="s">
        <v>20836</v>
      </c>
      <c r="E897" s="448" t="s">
        <v>20755</v>
      </c>
      <c r="F897" s="447" t="s">
        <v>20755</v>
      </c>
      <c r="G897" s="449">
        <v>91632</v>
      </c>
      <c r="H897" s="447" t="s">
        <v>1479</v>
      </c>
      <c r="I897" s="447" t="s">
        <v>954</v>
      </c>
      <c r="J897" s="447" t="s">
        <v>240</v>
      </c>
      <c r="K897" s="450">
        <v>21.31</v>
      </c>
      <c r="L897" s="447" t="s">
        <v>241</v>
      </c>
    </row>
    <row r="898" spans="1:12">
      <c r="A898" s="447" t="s">
        <v>20829</v>
      </c>
      <c r="B898" s="447" t="s">
        <v>20830</v>
      </c>
      <c r="C898" s="447" t="s">
        <v>20835</v>
      </c>
      <c r="D898" s="447" t="s">
        <v>20836</v>
      </c>
      <c r="E898" s="448" t="s">
        <v>20755</v>
      </c>
      <c r="F898" s="447" t="s">
        <v>20755</v>
      </c>
      <c r="G898" s="449">
        <v>91633</v>
      </c>
      <c r="H898" s="447" t="s">
        <v>1481</v>
      </c>
      <c r="I898" s="447" t="s">
        <v>954</v>
      </c>
      <c r="J898" s="447" t="s">
        <v>709</v>
      </c>
      <c r="K898" s="450">
        <v>106.48</v>
      </c>
      <c r="L898" s="447" t="s">
        <v>241</v>
      </c>
    </row>
    <row r="899" spans="1:12">
      <c r="A899" s="447" t="s">
        <v>20829</v>
      </c>
      <c r="B899" s="447" t="s">
        <v>20830</v>
      </c>
      <c r="C899" s="447" t="s">
        <v>20835</v>
      </c>
      <c r="D899" s="447" t="s">
        <v>20836</v>
      </c>
      <c r="E899" s="448" t="s">
        <v>20755</v>
      </c>
      <c r="F899" s="447" t="s">
        <v>20755</v>
      </c>
      <c r="G899" s="449">
        <v>91640</v>
      </c>
      <c r="H899" s="447" t="s">
        <v>1482</v>
      </c>
      <c r="I899" s="447" t="s">
        <v>954</v>
      </c>
      <c r="J899" s="447" t="s">
        <v>240</v>
      </c>
      <c r="K899" s="450">
        <v>26.98</v>
      </c>
      <c r="L899" s="447" t="s">
        <v>241</v>
      </c>
    </row>
    <row r="900" spans="1:12">
      <c r="A900" s="447" t="s">
        <v>20829</v>
      </c>
      <c r="B900" s="447" t="s">
        <v>20830</v>
      </c>
      <c r="C900" s="447" t="s">
        <v>20835</v>
      </c>
      <c r="D900" s="447" t="s">
        <v>20836</v>
      </c>
      <c r="E900" s="448" t="s">
        <v>20755</v>
      </c>
      <c r="F900" s="447" t="s">
        <v>20755</v>
      </c>
      <c r="G900" s="449">
        <v>91641</v>
      </c>
      <c r="H900" s="447" t="s">
        <v>1484</v>
      </c>
      <c r="I900" s="447" t="s">
        <v>954</v>
      </c>
      <c r="J900" s="447" t="s">
        <v>240</v>
      </c>
      <c r="K900" s="450">
        <v>5.65</v>
      </c>
      <c r="L900" s="447" t="s">
        <v>241</v>
      </c>
    </row>
    <row r="901" spans="1:12">
      <c r="A901" s="447" t="s">
        <v>20829</v>
      </c>
      <c r="B901" s="447" t="s">
        <v>20830</v>
      </c>
      <c r="C901" s="447" t="s">
        <v>20835</v>
      </c>
      <c r="D901" s="447" t="s">
        <v>20836</v>
      </c>
      <c r="E901" s="448" t="s">
        <v>20755</v>
      </c>
      <c r="F901" s="447" t="s">
        <v>20755</v>
      </c>
      <c r="G901" s="449">
        <v>91642</v>
      </c>
      <c r="H901" s="447" t="s">
        <v>1486</v>
      </c>
      <c r="I901" s="447" t="s">
        <v>954</v>
      </c>
      <c r="J901" s="447" t="s">
        <v>240</v>
      </c>
      <c r="K901" s="450">
        <v>2.19</v>
      </c>
      <c r="L901" s="447" t="s">
        <v>241</v>
      </c>
    </row>
    <row r="902" spans="1:12">
      <c r="A902" s="447" t="s">
        <v>20829</v>
      </c>
      <c r="B902" s="447" t="s">
        <v>20830</v>
      </c>
      <c r="C902" s="447" t="s">
        <v>20835</v>
      </c>
      <c r="D902" s="447" t="s">
        <v>20836</v>
      </c>
      <c r="E902" s="448" t="s">
        <v>20755</v>
      </c>
      <c r="F902" s="447" t="s">
        <v>20755</v>
      </c>
      <c r="G902" s="449">
        <v>91643</v>
      </c>
      <c r="H902" s="447" t="s">
        <v>1488</v>
      </c>
      <c r="I902" s="447" t="s">
        <v>954</v>
      </c>
      <c r="J902" s="447" t="s">
        <v>240</v>
      </c>
      <c r="K902" s="450">
        <v>50.58</v>
      </c>
      <c r="L902" s="447" t="s">
        <v>241</v>
      </c>
    </row>
    <row r="903" spans="1:12">
      <c r="A903" s="447" t="s">
        <v>20829</v>
      </c>
      <c r="B903" s="447" t="s">
        <v>20830</v>
      </c>
      <c r="C903" s="447" t="s">
        <v>20835</v>
      </c>
      <c r="D903" s="447" t="s">
        <v>20836</v>
      </c>
      <c r="E903" s="448" t="s">
        <v>20755</v>
      </c>
      <c r="F903" s="447" t="s">
        <v>20755</v>
      </c>
      <c r="G903" s="449">
        <v>91644</v>
      </c>
      <c r="H903" s="447" t="s">
        <v>1489</v>
      </c>
      <c r="I903" s="447" t="s">
        <v>954</v>
      </c>
      <c r="J903" s="447" t="s">
        <v>709</v>
      </c>
      <c r="K903" s="450">
        <v>239.61</v>
      </c>
      <c r="L903" s="447" t="s">
        <v>241</v>
      </c>
    </row>
    <row r="904" spans="1:12">
      <c r="A904" s="447" t="s">
        <v>20829</v>
      </c>
      <c r="B904" s="447" t="s">
        <v>20830</v>
      </c>
      <c r="C904" s="447" t="s">
        <v>20835</v>
      </c>
      <c r="D904" s="447" t="s">
        <v>20836</v>
      </c>
      <c r="E904" s="448" t="s">
        <v>20755</v>
      </c>
      <c r="F904" s="447" t="s">
        <v>20755</v>
      </c>
      <c r="G904" s="449">
        <v>91688</v>
      </c>
      <c r="H904" s="447" t="s">
        <v>1490</v>
      </c>
      <c r="I904" s="447" t="s">
        <v>954</v>
      </c>
      <c r="J904" s="447" t="s">
        <v>334</v>
      </c>
      <c r="K904" s="450">
        <v>0.09</v>
      </c>
      <c r="L904" s="447" t="s">
        <v>241</v>
      </c>
    </row>
    <row r="905" spans="1:12">
      <c r="A905" s="447" t="s">
        <v>20829</v>
      </c>
      <c r="B905" s="447" t="s">
        <v>20830</v>
      </c>
      <c r="C905" s="447" t="s">
        <v>20835</v>
      </c>
      <c r="D905" s="447" t="s">
        <v>20836</v>
      </c>
      <c r="E905" s="448" t="s">
        <v>20755</v>
      </c>
      <c r="F905" s="447" t="s">
        <v>20755</v>
      </c>
      <c r="G905" s="449">
        <v>91689</v>
      </c>
      <c r="H905" s="447" t="s">
        <v>1491</v>
      </c>
      <c r="I905" s="447" t="s">
        <v>954</v>
      </c>
      <c r="J905" s="447" t="s">
        <v>334</v>
      </c>
      <c r="K905" s="450">
        <v>0.01</v>
      </c>
      <c r="L905" s="447" t="s">
        <v>241</v>
      </c>
    </row>
    <row r="906" spans="1:12">
      <c r="A906" s="447" t="s">
        <v>20829</v>
      </c>
      <c r="B906" s="447" t="s">
        <v>20830</v>
      </c>
      <c r="C906" s="447" t="s">
        <v>20835</v>
      </c>
      <c r="D906" s="447" t="s">
        <v>20836</v>
      </c>
      <c r="E906" s="448" t="s">
        <v>20755</v>
      </c>
      <c r="F906" s="447" t="s">
        <v>20755</v>
      </c>
      <c r="G906" s="449">
        <v>91690</v>
      </c>
      <c r="H906" s="447" t="s">
        <v>1493</v>
      </c>
      <c r="I906" s="447" t="s">
        <v>954</v>
      </c>
      <c r="J906" s="447" t="s">
        <v>334</v>
      </c>
      <c r="K906" s="450">
        <v>0.06</v>
      </c>
      <c r="L906" s="447" t="s">
        <v>241</v>
      </c>
    </row>
    <row r="907" spans="1:12">
      <c r="A907" s="447" t="s">
        <v>20829</v>
      </c>
      <c r="B907" s="447" t="s">
        <v>20830</v>
      </c>
      <c r="C907" s="447" t="s">
        <v>20835</v>
      </c>
      <c r="D907" s="447" t="s">
        <v>20836</v>
      </c>
      <c r="E907" s="448" t="s">
        <v>20755</v>
      </c>
      <c r="F907" s="447" t="s">
        <v>20755</v>
      </c>
      <c r="G907" s="449">
        <v>91691</v>
      </c>
      <c r="H907" s="447" t="s">
        <v>1494</v>
      </c>
      <c r="I907" s="447" t="s">
        <v>954</v>
      </c>
      <c r="J907" s="447" t="s">
        <v>334</v>
      </c>
      <c r="K907" s="450">
        <v>2.59</v>
      </c>
      <c r="L907" s="447" t="s">
        <v>241</v>
      </c>
    </row>
    <row r="908" spans="1:12">
      <c r="A908" s="447" t="s">
        <v>20829</v>
      </c>
      <c r="B908" s="447" t="s">
        <v>20830</v>
      </c>
      <c r="C908" s="447" t="s">
        <v>20835</v>
      </c>
      <c r="D908" s="447" t="s">
        <v>20836</v>
      </c>
      <c r="E908" s="448" t="s">
        <v>20755</v>
      </c>
      <c r="F908" s="447" t="s">
        <v>20755</v>
      </c>
      <c r="G908" s="449">
        <v>92040</v>
      </c>
      <c r="H908" s="447" t="s">
        <v>1496</v>
      </c>
      <c r="I908" s="447" t="s">
        <v>954</v>
      </c>
      <c r="J908" s="447" t="s">
        <v>240</v>
      </c>
      <c r="K908" s="450">
        <v>4.71</v>
      </c>
      <c r="L908" s="447" t="s">
        <v>241</v>
      </c>
    </row>
    <row r="909" spans="1:12">
      <c r="A909" s="447" t="s">
        <v>20829</v>
      </c>
      <c r="B909" s="447" t="s">
        <v>20830</v>
      </c>
      <c r="C909" s="447" t="s">
        <v>20835</v>
      </c>
      <c r="D909" s="447" t="s">
        <v>20836</v>
      </c>
      <c r="E909" s="448" t="s">
        <v>20755</v>
      </c>
      <c r="F909" s="447" t="s">
        <v>20755</v>
      </c>
      <c r="G909" s="449">
        <v>92041</v>
      </c>
      <c r="H909" s="447" t="s">
        <v>1498</v>
      </c>
      <c r="I909" s="447" t="s">
        <v>954</v>
      </c>
      <c r="J909" s="447" t="s">
        <v>240</v>
      </c>
      <c r="K909" s="450">
        <v>0.49</v>
      </c>
      <c r="L909" s="447" t="s">
        <v>241</v>
      </c>
    </row>
    <row r="910" spans="1:12">
      <c r="A910" s="447" t="s">
        <v>20829</v>
      </c>
      <c r="B910" s="447" t="s">
        <v>20830</v>
      </c>
      <c r="C910" s="447" t="s">
        <v>20835</v>
      </c>
      <c r="D910" s="447" t="s">
        <v>20836</v>
      </c>
      <c r="E910" s="448" t="s">
        <v>20755</v>
      </c>
      <c r="F910" s="447" t="s">
        <v>20755</v>
      </c>
      <c r="G910" s="449">
        <v>92042</v>
      </c>
      <c r="H910" s="447" t="s">
        <v>1500</v>
      </c>
      <c r="I910" s="447" t="s">
        <v>954</v>
      </c>
      <c r="J910" s="447" t="s">
        <v>240</v>
      </c>
      <c r="K910" s="450">
        <v>3.92</v>
      </c>
      <c r="L910" s="447" t="s">
        <v>241</v>
      </c>
    </row>
    <row r="911" spans="1:12">
      <c r="A911" s="447" t="s">
        <v>20829</v>
      </c>
      <c r="B911" s="447" t="s">
        <v>20830</v>
      </c>
      <c r="C911" s="447" t="s">
        <v>20835</v>
      </c>
      <c r="D911" s="447" t="s">
        <v>20836</v>
      </c>
      <c r="E911" s="448" t="s">
        <v>20755</v>
      </c>
      <c r="F911" s="447" t="s">
        <v>20755</v>
      </c>
      <c r="G911" s="449">
        <v>92101</v>
      </c>
      <c r="H911" s="447" t="s">
        <v>1501</v>
      </c>
      <c r="I911" s="447" t="s">
        <v>954</v>
      </c>
      <c r="J911" s="447" t="s">
        <v>240</v>
      </c>
      <c r="K911" s="450">
        <v>17.62</v>
      </c>
      <c r="L911" s="447" t="s">
        <v>241</v>
      </c>
    </row>
    <row r="912" spans="1:12">
      <c r="A912" s="447" t="s">
        <v>20829</v>
      </c>
      <c r="B912" s="447" t="s">
        <v>20830</v>
      </c>
      <c r="C912" s="447" t="s">
        <v>20835</v>
      </c>
      <c r="D912" s="447" t="s">
        <v>20836</v>
      </c>
      <c r="E912" s="448" t="s">
        <v>20755</v>
      </c>
      <c r="F912" s="447" t="s">
        <v>20755</v>
      </c>
      <c r="G912" s="449">
        <v>92102</v>
      </c>
      <c r="H912" s="447" t="s">
        <v>1503</v>
      </c>
      <c r="I912" s="447" t="s">
        <v>954</v>
      </c>
      <c r="J912" s="447" t="s">
        <v>240</v>
      </c>
      <c r="K912" s="450">
        <v>3.69</v>
      </c>
      <c r="L912" s="447" t="s">
        <v>241</v>
      </c>
    </row>
    <row r="913" spans="1:12">
      <c r="A913" s="447" t="s">
        <v>20829</v>
      </c>
      <c r="B913" s="447" t="s">
        <v>20830</v>
      </c>
      <c r="C913" s="447" t="s">
        <v>20835</v>
      </c>
      <c r="D913" s="447" t="s">
        <v>20836</v>
      </c>
      <c r="E913" s="448" t="s">
        <v>20755</v>
      </c>
      <c r="F913" s="447" t="s">
        <v>20755</v>
      </c>
      <c r="G913" s="449">
        <v>92103</v>
      </c>
      <c r="H913" s="447" t="s">
        <v>1505</v>
      </c>
      <c r="I913" s="447" t="s">
        <v>954</v>
      </c>
      <c r="J913" s="447" t="s">
        <v>240</v>
      </c>
      <c r="K913" s="450">
        <v>1.43</v>
      </c>
      <c r="L913" s="447" t="s">
        <v>241</v>
      </c>
    </row>
    <row r="914" spans="1:12">
      <c r="A914" s="447" t="s">
        <v>20829</v>
      </c>
      <c r="B914" s="447" t="s">
        <v>20830</v>
      </c>
      <c r="C914" s="447" t="s">
        <v>20835</v>
      </c>
      <c r="D914" s="447" t="s">
        <v>20836</v>
      </c>
      <c r="E914" s="448" t="s">
        <v>20755</v>
      </c>
      <c r="F914" s="447" t="s">
        <v>20755</v>
      </c>
      <c r="G914" s="449">
        <v>92104</v>
      </c>
      <c r="H914" s="447" t="s">
        <v>1506</v>
      </c>
      <c r="I914" s="447" t="s">
        <v>954</v>
      </c>
      <c r="J914" s="447" t="s">
        <v>240</v>
      </c>
      <c r="K914" s="450">
        <v>33.04</v>
      </c>
      <c r="L914" s="447" t="s">
        <v>241</v>
      </c>
    </row>
    <row r="915" spans="1:12">
      <c r="A915" s="447" t="s">
        <v>20829</v>
      </c>
      <c r="B915" s="447" t="s">
        <v>20830</v>
      </c>
      <c r="C915" s="447" t="s">
        <v>20835</v>
      </c>
      <c r="D915" s="447" t="s">
        <v>20836</v>
      </c>
      <c r="E915" s="448" t="s">
        <v>20755</v>
      </c>
      <c r="F915" s="447" t="s">
        <v>20755</v>
      </c>
      <c r="G915" s="449">
        <v>92105</v>
      </c>
      <c r="H915" s="447" t="s">
        <v>1507</v>
      </c>
      <c r="I915" s="447" t="s">
        <v>954</v>
      </c>
      <c r="J915" s="447" t="s">
        <v>709</v>
      </c>
      <c r="K915" s="450">
        <v>153.08000000000001</v>
      </c>
      <c r="L915" s="447" t="s">
        <v>241</v>
      </c>
    </row>
    <row r="916" spans="1:12">
      <c r="A916" s="447" t="s">
        <v>20829</v>
      </c>
      <c r="B916" s="447" t="s">
        <v>20830</v>
      </c>
      <c r="C916" s="447" t="s">
        <v>20835</v>
      </c>
      <c r="D916" s="447" t="s">
        <v>20836</v>
      </c>
      <c r="E916" s="448" t="s">
        <v>20755</v>
      </c>
      <c r="F916" s="447" t="s">
        <v>20755</v>
      </c>
      <c r="G916" s="449">
        <v>92108</v>
      </c>
      <c r="H916" s="447" t="s">
        <v>1508</v>
      </c>
      <c r="I916" s="447" t="s">
        <v>954</v>
      </c>
      <c r="J916" s="447" t="s">
        <v>334</v>
      </c>
      <c r="K916" s="450">
        <v>0.78</v>
      </c>
      <c r="L916" s="447" t="s">
        <v>241</v>
      </c>
    </row>
    <row r="917" spans="1:12">
      <c r="A917" s="447" t="s">
        <v>20829</v>
      </c>
      <c r="B917" s="447" t="s">
        <v>20830</v>
      </c>
      <c r="C917" s="447" t="s">
        <v>20835</v>
      </c>
      <c r="D917" s="447" t="s">
        <v>20836</v>
      </c>
      <c r="E917" s="448" t="s">
        <v>20755</v>
      </c>
      <c r="F917" s="447" t="s">
        <v>20755</v>
      </c>
      <c r="G917" s="449">
        <v>92109</v>
      </c>
      <c r="H917" s="447" t="s">
        <v>1509</v>
      </c>
      <c r="I917" s="447" t="s">
        <v>954</v>
      </c>
      <c r="J917" s="447" t="s">
        <v>334</v>
      </c>
      <c r="K917" s="450">
        <v>0.09</v>
      </c>
      <c r="L917" s="447" t="s">
        <v>241</v>
      </c>
    </row>
    <row r="918" spans="1:12">
      <c r="A918" s="447" t="s">
        <v>20829</v>
      </c>
      <c r="B918" s="447" t="s">
        <v>20830</v>
      </c>
      <c r="C918" s="447" t="s">
        <v>20835</v>
      </c>
      <c r="D918" s="447" t="s">
        <v>20836</v>
      </c>
      <c r="E918" s="448" t="s">
        <v>20755</v>
      </c>
      <c r="F918" s="447" t="s">
        <v>20755</v>
      </c>
      <c r="G918" s="449">
        <v>92110</v>
      </c>
      <c r="H918" s="447" t="s">
        <v>1510</v>
      </c>
      <c r="I918" s="447" t="s">
        <v>954</v>
      </c>
      <c r="J918" s="447" t="s">
        <v>334</v>
      </c>
      <c r="K918" s="450">
        <v>0.61</v>
      </c>
      <c r="L918" s="447" t="s">
        <v>241</v>
      </c>
    </row>
    <row r="919" spans="1:12">
      <c r="A919" s="447" t="s">
        <v>20829</v>
      </c>
      <c r="B919" s="447" t="s">
        <v>20830</v>
      </c>
      <c r="C919" s="447" t="s">
        <v>20835</v>
      </c>
      <c r="D919" s="447" t="s">
        <v>20836</v>
      </c>
      <c r="E919" s="448" t="s">
        <v>20755</v>
      </c>
      <c r="F919" s="447" t="s">
        <v>20755</v>
      </c>
      <c r="G919" s="449">
        <v>92111</v>
      </c>
      <c r="H919" s="447" t="s">
        <v>1512</v>
      </c>
      <c r="I919" s="447" t="s">
        <v>954</v>
      </c>
      <c r="J919" s="447" t="s">
        <v>334</v>
      </c>
      <c r="K919" s="450">
        <v>1.02</v>
      </c>
      <c r="L919" s="447" t="s">
        <v>241</v>
      </c>
    </row>
    <row r="920" spans="1:12">
      <c r="A920" s="447" t="s">
        <v>20829</v>
      </c>
      <c r="B920" s="447" t="s">
        <v>20830</v>
      </c>
      <c r="C920" s="447" t="s">
        <v>20835</v>
      </c>
      <c r="D920" s="447" t="s">
        <v>20836</v>
      </c>
      <c r="E920" s="448" t="s">
        <v>20755</v>
      </c>
      <c r="F920" s="447" t="s">
        <v>20755</v>
      </c>
      <c r="G920" s="449">
        <v>92114</v>
      </c>
      <c r="H920" s="447" t="s">
        <v>1513</v>
      </c>
      <c r="I920" s="447" t="s">
        <v>954</v>
      </c>
      <c r="J920" s="447" t="s">
        <v>334</v>
      </c>
      <c r="K920" s="450">
        <v>0.08</v>
      </c>
      <c r="L920" s="447" t="s">
        <v>241</v>
      </c>
    </row>
    <row r="921" spans="1:12">
      <c r="A921" s="447" t="s">
        <v>20829</v>
      </c>
      <c r="B921" s="447" t="s">
        <v>20830</v>
      </c>
      <c r="C921" s="447" t="s">
        <v>20835</v>
      </c>
      <c r="D921" s="447" t="s">
        <v>20836</v>
      </c>
      <c r="E921" s="448" t="s">
        <v>20755</v>
      </c>
      <c r="F921" s="447" t="s">
        <v>20755</v>
      </c>
      <c r="G921" s="449">
        <v>92115</v>
      </c>
      <c r="H921" s="447" t="s">
        <v>1514</v>
      </c>
      <c r="I921" s="447" t="s">
        <v>954</v>
      </c>
      <c r="J921" s="447" t="s">
        <v>334</v>
      </c>
      <c r="K921" s="450">
        <v>0.01</v>
      </c>
      <c r="L921" s="447" t="s">
        <v>241</v>
      </c>
    </row>
    <row r="922" spans="1:12">
      <c r="A922" s="447" t="s">
        <v>20829</v>
      </c>
      <c r="B922" s="447" t="s">
        <v>20830</v>
      </c>
      <c r="C922" s="447" t="s">
        <v>20835</v>
      </c>
      <c r="D922" s="447" t="s">
        <v>20836</v>
      </c>
      <c r="E922" s="448" t="s">
        <v>20755</v>
      </c>
      <c r="F922" s="447" t="s">
        <v>20755</v>
      </c>
      <c r="G922" s="449">
        <v>92116</v>
      </c>
      <c r="H922" s="447" t="s">
        <v>1515</v>
      </c>
      <c r="I922" s="447" t="s">
        <v>954</v>
      </c>
      <c r="J922" s="447" t="s">
        <v>334</v>
      </c>
      <c r="K922" s="450">
        <v>0.11</v>
      </c>
      <c r="L922" s="447" t="s">
        <v>241</v>
      </c>
    </row>
    <row r="923" spans="1:12">
      <c r="A923" s="447" t="s">
        <v>20829</v>
      </c>
      <c r="B923" s="447" t="s">
        <v>20830</v>
      </c>
      <c r="C923" s="447" t="s">
        <v>20835</v>
      </c>
      <c r="D923" s="447" t="s">
        <v>20836</v>
      </c>
      <c r="E923" s="448" t="s">
        <v>20755</v>
      </c>
      <c r="F923" s="447" t="s">
        <v>20755</v>
      </c>
      <c r="G923" s="449">
        <v>92133</v>
      </c>
      <c r="H923" s="447" t="s">
        <v>1517</v>
      </c>
      <c r="I923" s="447" t="s">
        <v>954</v>
      </c>
      <c r="J923" s="447" t="s">
        <v>709</v>
      </c>
      <c r="K923" s="450">
        <v>9.6199999999999992</v>
      </c>
      <c r="L923" s="447" t="s">
        <v>241</v>
      </c>
    </row>
    <row r="924" spans="1:12">
      <c r="A924" s="447" t="s">
        <v>20829</v>
      </c>
      <c r="B924" s="447" t="s">
        <v>20830</v>
      </c>
      <c r="C924" s="447" t="s">
        <v>20835</v>
      </c>
      <c r="D924" s="447" t="s">
        <v>20836</v>
      </c>
      <c r="E924" s="448" t="s">
        <v>20755</v>
      </c>
      <c r="F924" s="447" t="s">
        <v>20755</v>
      </c>
      <c r="G924" s="449">
        <v>92134</v>
      </c>
      <c r="H924" s="447" t="s">
        <v>1519</v>
      </c>
      <c r="I924" s="447" t="s">
        <v>954</v>
      </c>
      <c r="J924" s="447" t="s">
        <v>709</v>
      </c>
      <c r="K924" s="450">
        <v>1.52</v>
      </c>
      <c r="L924" s="447" t="s">
        <v>241</v>
      </c>
    </row>
    <row r="925" spans="1:12">
      <c r="A925" s="447" t="s">
        <v>20829</v>
      </c>
      <c r="B925" s="447" t="s">
        <v>20830</v>
      </c>
      <c r="C925" s="447" t="s">
        <v>20835</v>
      </c>
      <c r="D925" s="447" t="s">
        <v>20836</v>
      </c>
      <c r="E925" s="448" t="s">
        <v>20755</v>
      </c>
      <c r="F925" s="447" t="s">
        <v>20755</v>
      </c>
      <c r="G925" s="449">
        <v>92135</v>
      </c>
      <c r="H925" s="447" t="s">
        <v>1520</v>
      </c>
      <c r="I925" s="447" t="s">
        <v>954</v>
      </c>
      <c r="J925" s="447" t="s">
        <v>709</v>
      </c>
      <c r="K925" s="450">
        <v>0.6</v>
      </c>
      <c r="L925" s="447" t="s">
        <v>241</v>
      </c>
    </row>
    <row r="926" spans="1:12">
      <c r="A926" s="447" t="s">
        <v>20829</v>
      </c>
      <c r="B926" s="447" t="s">
        <v>20830</v>
      </c>
      <c r="C926" s="447" t="s">
        <v>20835</v>
      </c>
      <c r="D926" s="447" t="s">
        <v>20836</v>
      </c>
      <c r="E926" s="448" t="s">
        <v>20755</v>
      </c>
      <c r="F926" s="447" t="s">
        <v>20755</v>
      </c>
      <c r="G926" s="449">
        <v>92136</v>
      </c>
      <c r="H926" s="447" t="s">
        <v>1521</v>
      </c>
      <c r="I926" s="447" t="s">
        <v>954</v>
      </c>
      <c r="J926" s="447" t="s">
        <v>709</v>
      </c>
      <c r="K926" s="450">
        <v>12.03</v>
      </c>
      <c r="L926" s="447" t="s">
        <v>241</v>
      </c>
    </row>
    <row r="927" spans="1:12">
      <c r="A927" s="447" t="s">
        <v>20829</v>
      </c>
      <c r="B927" s="447" t="s">
        <v>20830</v>
      </c>
      <c r="C927" s="447" t="s">
        <v>20835</v>
      </c>
      <c r="D927" s="447" t="s">
        <v>20836</v>
      </c>
      <c r="E927" s="448" t="s">
        <v>20755</v>
      </c>
      <c r="F927" s="447" t="s">
        <v>20755</v>
      </c>
      <c r="G927" s="449">
        <v>92137</v>
      </c>
      <c r="H927" s="447" t="s">
        <v>1522</v>
      </c>
      <c r="I927" s="447" t="s">
        <v>954</v>
      </c>
      <c r="J927" s="447" t="s">
        <v>709</v>
      </c>
      <c r="K927" s="450">
        <v>31.51</v>
      </c>
      <c r="L927" s="447" t="s">
        <v>241</v>
      </c>
    </row>
    <row r="928" spans="1:12">
      <c r="A928" s="447" t="s">
        <v>20829</v>
      </c>
      <c r="B928" s="447" t="s">
        <v>20830</v>
      </c>
      <c r="C928" s="447" t="s">
        <v>20835</v>
      </c>
      <c r="D928" s="447" t="s">
        <v>20836</v>
      </c>
      <c r="E928" s="448" t="s">
        <v>20755</v>
      </c>
      <c r="F928" s="447" t="s">
        <v>20755</v>
      </c>
      <c r="G928" s="449">
        <v>92140</v>
      </c>
      <c r="H928" s="447" t="s">
        <v>1523</v>
      </c>
      <c r="I928" s="447" t="s">
        <v>954</v>
      </c>
      <c r="J928" s="447" t="s">
        <v>334</v>
      </c>
      <c r="K928" s="450">
        <v>2.93</v>
      </c>
      <c r="L928" s="447" t="s">
        <v>241</v>
      </c>
    </row>
    <row r="929" spans="1:12">
      <c r="A929" s="447" t="s">
        <v>20829</v>
      </c>
      <c r="B929" s="447" t="s">
        <v>20830</v>
      </c>
      <c r="C929" s="447" t="s">
        <v>20835</v>
      </c>
      <c r="D929" s="447" t="s">
        <v>20836</v>
      </c>
      <c r="E929" s="448" t="s">
        <v>20755</v>
      </c>
      <c r="F929" s="447" t="s">
        <v>20755</v>
      </c>
      <c r="G929" s="449">
        <v>92141</v>
      </c>
      <c r="H929" s="447" t="s">
        <v>1525</v>
      </c>
      <c r="I929" s="447" t="s">
        <v>954</v>
      </c>
      <c r="J929" s="447" t="s">
        <v>334</v>
      </c>
      <c r="K929" s="450">
        <v>0.46</v>
      </c>
      <c r="L929" s="447" t="s">
        <v>241</v>
      </c>
    </row>
    <row r="930" spans="1:12">
      <c r="A930" s="447" t="s">
        <v>20829</v>
      </c>
      <c r="B930" s="447" t="s">
        <v>20830</v>
      </c>
      <c r="C930" s="447" t="s">
        <v>20835</v>
      </c>
      <c r="D930" s="447" t="s">
        <v>20836</v>
      </c>
      <c r="E930" s="448" t="s">
        <v>20755</v>
      </c>
      <c r="F930" s="447" t="s">
        <v>20755</v>
      </c>
      <c r="G930" s="449">
        <v>92142</v>
      </c>
      <c r="H930" s="447" t="s">
        <v>1527</v>
      </c>
      <c r="I930" s="447" t="s">
        <v>954</v>
      </c>
      <c r="J930" s="447" t="s">
        <v>334</v>
      </c>
      <c r="K930" s="450">
        <v>0.18</v>
      </c>
      <c r="L930" s="447" t="s">
        <v>241</v>
      </c>
    </row>
    <row r="931" spans="1:12">
      <c r="A931" s="447" t="s">
        <v>20829</v>
      </c>
      <c r="B931" s="447" t="s">
        <v>20830</v>
      </c>
      <c r="C931" s="447" t="s">
        <v>20835</v>
      </c>
      <c r="D931" s="447" t="s">
        <v>20836</v>
      </c>
      <c r="E931" s="448" t="s">
        <v>20755</v>
      </c>
      <c r="F931" s="447" t="s">
        <v>20755</v>
      </c>
      <c r="G931" s="449">
        <v>92143</v>
      </c>
      <c r="H931" s="447" t="s">
        <v>1528</v>
      </c>
      <c r="I931" s="447" t="s">
        <v>954</v>
      </c>
      <c r="J931" s="447" t="s">
        <v>334</v>
      </c>
      <c r="K931" s="450">
        <v>3.66</v>
      </c>
      <c r="L931" s="447" t="s">
        <v>241</v>
      </c>
    </row>
    <row r="932" spans="1:12">
      <c r="A932" s="447" t="s">
        <v>20829</v>
      </c>
      <c r="B932" s="447" t="s">
        <v>20830</v>
      </c>
      <c r="C932" s="447" t="s">
        <v>20835</v>
      </c>
      <c r="D932" s="447" t="s">
        <v>20836</v>
      </c>
      <c r="E932" s="448" t="s">
        <v>20755</v>
      </c>
      <c r="F932" s="447" t="s">
        <v>20755</v>
      </c>
      <c r="G932" s="449">
        <v>92144</v>
      </c>
      <c r="H932" s="447" t="s">
        <v>1529</v>
      </c>
      <c r="I932" s="447" t="s">
        <v>954</v>
      </c>
      <c r="J932" s="447" t="s">
        <v>709</v>
      </c>
      <c r="K932" s="450">
        <v>37.46</v>
      </c>
      <c r="L932" s="447" t="s">
        <v>241</v>
      </c>
    </row>
    <row r="933" spans="1:12">
      <c r="A933" s="447" t="s">
        <v>20829</v>
      </c>
      <c r="B933" s="447" t="s">
        <v>20830</v>
      </c>
      <c r="C933" s="447" t="s">
        <v>20835</v>
      </c>
      <c r="D933" s="447" t="s">
        <v>20836</v>
      </c>
      <c r="E933" s="448" t="s">
        <v>20755</v>
      </c>
      <c r="F933" s="447" t="s">
        <v>20755</v>
      </c>
      <c r="G933" s="449">
        <v>92237</v>
      </c>
      <c r="H933" s="447" t="s">
        <v>1530</v>
      </c>
      <c r="I933" s="447" t="s">
        <v>954</v>
      </c>
      <c r="J933" s="447" t="s">
        <v>240</v>
      </c>
      <c r="K933" s="450">
        <v>19.760000000000002</v>
      </c>
      <c r="L933" s="447" t="s">
        <v>241</v>
      </c>
    </row>
    <row r="934" spans="1:12">
      <c r="A934" s="447" t="s">
        <v>20829</v>
      </c>
      <c r="B934" s="447" t="s">
        <v>20830</v>
      </c>
      <c r="C934" s="447" t="s">
        <v>20835</v>
      </c>
      <c r="D934" s="447" t="s">
        <v>20836</v>
      </c>
      <c r="E934" s="448" t="s">
        <v>20755</v>
      </c>
      <c r="F934" s="447" t="s">
        <v>20755</v>
      </c>
      <c r="G934" s="449">
        <v>92238</v>
      </c>
      <c r="H934" s="447" t="s">
        <v>1532</v>
      </c>
      <c r="I934" s="447" t="s">
        <v>954</v>
      </c>
      <c r="J934" s="447" t="s">
        <v>240</v>
      </c>
      <c r="K934" s="450">
        <v>4.1399999999999997</v>
      </c>
      <c r="L934" s="447" t="s">
        <v>241</v>
      </c>
    </row>
    <row r="935" spans="1:12">
      <c r="A935" s="447" t="s">
        <v>20829</v>
      </c>
      <c r="B935" s="447" t="s">
        <v>20830</v>
      </c>
      <c r="C935" s="447" t="s">
        <v>20835</v>
      </c>
      <c r="D935" s="447" t="s">
        <v>20836</v>
      </c>
      <c r="E935" s="448" t="s">
        <v>20755</v>
      </c>
      <c r="F935" s="447" t="s">
        <v>20755</v>
      </c>
      <c r="G935" s="449">
        <v>92239</v>
      </c>
      <c r="H935" s="447" t="s">
        <v>1534</v>
      </c>
      <c r="I935" s="447" t="s">
        <v>954</v>
      </c>
      <c r="J935" s="447" t="s">
        <v>240</v>
      </c>
      <c r="K935" s="450">
        <v>1.61</v>
      </c>
      <c r="L935" s="447" t="s">
        <v>241</v>
      </c>
    </row>
    <row r="936" spans="1:12">
      <c r="A936" s="447" t="s">
        <v>20829</v>
      </c>
      <c r="B936" s="447" t="s">
        <v>20830</v>
      </c>
      <c r="C936" s="447" t="s">
        <v>20835</v>
      </c>
      <c r="D936" s="447" t="s">
        <v>20836</v>
      </c>
      <c r="E936" s="448" t="s">
        <v>20755</v>
      </c>
      <c r="F936" s="447" t="s">
        <v>20755</v>
      </c>
      <c r="G936" s="449">
        <v>92240</v>
      </c>
      <c r="H936" s="447" t="s">
        <v>1535</v>
      </c>
      <c r="I936" s="447" t="s">
        <v>954</v>
      </c>
      <c r="J936" s="447" t="s">
        <v>240</v>
      </c>
      <c r="K936" s="450">
        <v>37.049999999999997</v>
      </c>
      <c r="L936" s="447" t="s">
        <v>241</v>
      </c>
    </row>
    <row r="937" spans="1:12">
      <c r="A937" s="447" t="s">
        <v>20829</v>
      </c>
      <c r="B937" s="447" t="s">
        <v>20830</v>
      </c>
      <c r="C937" s="447" t="s">
        <v>20835</v>
      </c>
      <c r="D937" s="447" t="s">
        <v>20836</v>
      </c>
      <c r="E937" s="448" t="s">
        <v>20755</v>
      </c>
      <c r="F937" s="447" t="s">
        <v>20755</v>
      </c>
      <c r="G937" s="449">
        <v>92241</v>
      </c>
      <c r="H937" s="447" t="s">
        <v>1537</v>
      </c>
      <c r="I937" s="447" t="s">
        <v>954</v>
      </c>
      <c r="J937" s="447" t="s">
        <v>709</v>
      </c>
      <c r="K937" s="450">
        <v>219.67</v>
      </c>
      <c r="L937" s="447" t="s">
        <v>241</v>
      </c>
    </row>
    <row r="938" spans="1:12">
      <c r="A938" s="447" t="s">
        <v>20829</v>
      </c>
      <c r="B938" s="447" t="s">
        <v>20830</v>
      </c>
      <c r="C938" s="447" t="s">
        <v>20835</v>
      </c>
      <c r="D938" s="447" t="s">
        <v>20836</v>
      </c>
      <c r="E938" s="448" t="s">
        <v>20755</v>
      </c>
      <c r="F938" s="447" t="s">
        <v>20755</v>
      </c>
      <c r="G938" s="449">
        <v>92712</v>
      </c>
      <c r="H938" s="447" t="s">
        <v>1538</v>
      </c>
      <c r="I938" s="447" t="s">
        <v>954</v>
      </c>
      <c r="J938" s="447" t="s">
        <v>334</v>
      </c>
      <c r="K938" s="450">
        <v>0.36</v>
      </c>
      <c r="L938" s="447" t="s">
        <v>241</v>
      </c>
    </row>
    <row r="939" spans="1:12">
      <c r="A939" s="447" t="s">
        <v>20829</v>
      </c>
      <c r="B939" s="447" t="s">
        <v>20830</v>
      </c>
      <c r="C939" s="447" t="s">
        <v>20835</v>
      </c>
      <c r="D939" s="447" t="s">
        <v>20836</v>
      </c>
      <c r="E939" s="448" t="s">
        <v>20755</v>
      </c>
      <c r="F939" s="447" t="s">
        <v>20755</v>
      </c>
      <c r="G939" s="449">
        <v>92713</v>
      </c>
      <c r="H939" s="447" t="s">
        <v>1539</v>
      </c>
      <c r="I939" s="447" t="s">
        <v>954</v>
      </c>
      <c r="J939" s="447" t="s">
        <v>334</v>
      </c>
      <c r="K939" s="450">
        <v>0.04</v>
      </c>
      <c r="L939" s="447" t="s">
        <v>241</v>
      </c>
    </row>
    <row r="940" spans="1:12">
      <c r="A940" s="447" t="s">
        <v>20829</v>
      </c>
      <c r="B940" s="447" t="s">
        <v>20830</v>
      </c>
      <c r="C940" s="447" t="s">
        <v>20835</v>
      </c>
      <c r="D940" s="447" t="s">
        <v>20836</v>
      </c>
      <c r="E940" s="448" t="s">
        <v>20755</v>
      </c>
      <c r="F940" s="447" t="s">
        <v>20755</v>
      </c>
      <c r="G940" s="449">
        <v>92714</v>
      </c>
      <c r="H940" s="447" t="s">
        <v>1540</v>
      </c>
      <c r="I940" s="447" t="s">
        <v>954</v>
      </c>
      <c r="J940" s="447" t="s">
        <v>334</v>
      </c>
      <c r="K940" s="450">
        <v>0.45</v>
      </c>
      <c r="L940" s="447" t="s">
        <v>241</v>
      </c>
    </row>
    <row r="941" spans="1:12">
      <c r="A941" s="447" t="s">
        <v>20829</v>
      </c>
      <c r="B941" s="447" t="s">
        <v>20830</v>
      </c>
      <c r="C941" s="447" t="s">
        <v>20835</v>
      </c>
      <c r="D941" s="447" t="s">
        <v>20836</v>
      </c>
      <c r="E941" s="448" t="s">
        <v>20755</v>
      </c>
      <c r="F941" s="447" t="s">
        <v>20755</v>
      </c>
      <c r="G941" s="449">
        <v>92715</v>
      </c>
      <c r="H941" s="447" t="s">
        <v>1542</v>
      </c>
      <c r="I941" s="447" t="s">
        <v>954</v>
      </c>
      <c r="J941" s="447" t="s">
        <v>334</v>
      </c>
      <c r="K941" s="450">
        <v>25.49</v>
      </c>
      <c r="L941" s="447" t="s">
        <v>241</v>
      </c>
    </row>
    <row r="942" spans="1:12">
      <c r="A942" s="447" t="s">
        <v>20829</v>
      </c>
      <c r="B942" s="447" t="s">
        <v>20830</v>
      </c>
      <c r="C942" s="447" t="s">
        <v>20835</v>
      </c>
      <c r="D942" s="447" t="s">
        <v>20836</v>
      </c>
      <c r="E942" s="448" t="s">
        <v>20755</v>
      </c>
      <c r="F942" s="447" t="s">
        <v>20755</v>
      </c>
      <c r="G942" s="449">
        <v>92956</v>
      </c>
      <c r="H942" s="447" t="s">
        <v>1543</v>
      </c>
      <c r="I942" s="447" t="s">
        <v>954</v>
      </c>
      <c r="J942" s="447" t="s">
        <v>240</v>
      </c>
      <c r="K942" s="450">
        <v>3.57</v>
      </c>
      <c r="L942" s="447" t="s">
        <v>241</v>
      </c>
    </row>
    <row r="943" spans="1:12">
      <c r="A943" s="447" t="s">
        <v>20829</v>
      </c>
      <c r="B943" s="447" t="s">
        <v>20830</v>
      </c>
      <c r="C943" s="447" t="s">
        <v>20835</v>
      </c>
      <c r="D943" s="447" t="s">
        <v>20836</v>
      </c>
      <c r="E943" s="448" t="s">
        <v>20755</v>
      </c>
      <c r="F943" s="447" t="s">
        <v>20755</v>
      </c>
      <c r="G943" s="449">
        <v>92957</v>
      </c>
      <c r="H943" s="447" t="s">
        <v>1544</v>
      </c>
      <c r="I943" s="447" t="s">
        <v>954</v>
      </c>
      <c r="J943" s="447" t="s">
        <v>240</v>
      </c>
      <c r="K943" s="450">
        <v>0.42</v>
      </c>
      <c r="L943" s="447" t="s">
        <v>241</v>
      </c>
    </row>
    <row r="944" spans="1:12">
      <c r="A944" s="447" t="s">
        <v>20829</v>
      </c>
      <c r="B944" s="447" t="s">
        <v>20830</v>
      </c>
      <c r="C944" s="447" t="s">
        <v>20835</v>
      </c>
      <c r="D944" s="447" t="s">
        <v>20836</v>
      </c>
      <c r="E944" s="448" t="s">
        <v>20755</v>
      </c>
      <c r="F944" s="447" t="s">
        <v>20755</v>
      </c>
      <c r="G944" s="449">
        <v>92958</v>
      </c>
      <c r="H944" s="447" t="s">
        <v>1545</v>
      </c>
      <c r="I944" s="447" t="s">
        <v>954</v>
      </c>
      <c r="J944" s="447" t="s">
        <v>240</v>
      </c>
      <c r="K944" s="450">
        <v>3.9</v>
      </c>
      <c r="L944" s="447" t="s">
        <v>241</v>
      </c>
    </row>
    <row r="945" spans="1:12">
      <c r="A945" s="447" t="s">
        <v>20829</v>
      </c>
      <c r="B945" s="447" t="s">
        <v>20830</v>
      </c>
      <c r="C945" s="447" t="s">
        <v>20835</v>
      </c>
      <c r="D945" s="447" t="s">
        <v>20836</v>
      </c>
      <c r="E945" s="448" t="s">
        <v>20755</v>
      </c>
      <c r="F945" s="447" t="s">
        <v>20755</v>
      </c>
      <c r="G945" s="449">
        <v>92959</v>
      </c>
      <c r="H945" s="447" t="s">
        <v>1547</v>
      </c>
      <c r="I945" s="447" t="s">
        <v>954</v>
      </c>
      <c r="J945" s="447" t="s">
        <v>709</v>
      </c>
      <c r="K945" s="450">
        <v>7.37</v>
      </c>
      <c r="L945" s="447" t="s">
        <v>241</v>
      </c>
    </row>
    <row r="946" spans="1:12">
      <c r="A946" s="447" t="s">
        <v>20829</v>
      </c>
      <c r="B946" s="447" t="s">
        <v>20830</v>
      </c>
      <c r="C946" s="447" t="s">
        <v>20835</v>
      </c>
      <c r="D946" s="447" t="s">
        <v>20836</v>
      </c>
      <c r="E946" s="448" t="s">
        <v>20755</v>
      </c>
      <c r="F946" s="447" t="s">
        <v>20755</v>
      </c>
      <c r="G946" s="449">
        <v>92963</v>
      </c>
      <c r="H946" s="447" t="s">
        <v>1549</v>
      </c>
      <c r="I946" s="447" t="s">
        <v>954</v>
      </c>
      <c r="J946" s="447" t="s">
        <v>334</v>
      </c>
      <c r="K946" s="450">
        <v>1.61</v>
      </c>
      <c r="L946" s="447" t="s">
        <v>241</v>
      </c>
    </row>
    <row r="947" spans="1:12">
      <c r="A947" s="447" t="s">
        <v>20829</v>
      </c>
      <c r="B947" s="447" t="s">
        <v>20830</v>
      </c>
      <c r="C947" s="447" t="s">
        <v>20835</v>
      </c>
      <c r="D947" s="447" t="s">
        <v>20836</v>
      </c>
      <c r="E947" s="448" t="s">
        <v>20755</v>
      </c>
      <c r="F947" s="447" t="s">
        <v>20755</v>
      </c>
      <c r="G947" s="449">
        <v>92964</v>
      </c>
      <c r="H947" s="447" t="s">
        <v>1551</v>
      </c>
      <c r="I947" s="447" t="s">
        <v>954</v>
      </c>
      <c r="J947" s="447" t="s">
        <v>334</v>
      </c>
      <c r="K947" s="450">
        <v>0.19</v>
      </c>
      <c r="L947" s="447" t="s">
        <v>241</v>
      </c>
    </row>
    <row r="948" spans="1:12">
      <c r="A948" s="447" t="s">
        <v>20829</v>
      </c>
      <c r="B948" s="447" t="s">
        <v>20830</v>
      </c>
      <c r="C948" s="447" t="s">
        <v>20835</v>
      </c>
      <c r="D948" s="447" t="s">
        <v>20836</v>
      </c>
      <c r="E948" s="448" t="s">
        <v>20755</v>
      </c>
      <c r="F948" s="447" t="s">
        <v>20755</v>
      </c>
      <c r="G948" s="449">
        <v>92965</v>
      </c>
      <c r="H948" s="447" t="s">
        <v>1552</v>
      </c>
      <c r="I948" s="447" t="s">
        <v>954</v>
      </c>
      <c r="J948" s="447" t="s">
        <v>334</v>
      </c>
      <c r="K948" s="450">
        <v>2.02</v>
      </c>
      <c r="L948" s="447" t="s">
        <v>241</v>
      </c>
    </row>
    <row r="949" spans="1:12">
      <c r="A949" s="447" t="s">
        <v>20829</v>
      </c>
      <c r="B949" s="447" t="s">
        <v>20830</v>
      </c>
      <c r="C949" s="447" t="s">
        <v>20835</v>
      </c>
      <c r="D949" s="447" t="s">
        <v>20836</v>
      </c>
      <c r="E949" s="448" t="s">
        <v>20755</v>
      </c>
      <c r="F949" s="447" t="s">
        <v>20755</v>
      </c>
      <c r="G949" s="449">
        <v>93220</v>
      </c>
      <c r="H949" s="447" t="s">
        <v>1554</v>
      </c>
      <c r="I949" s="447" t="s">
        <v>954</v>
      </c>
      <c r="J949" s="447" t="s">
        <v>240</v>
      </c>
      <c r="K949" s="450">
        <v>223.83</v>
      </c>
      <c r="L949" s="447" t="s">
        <v>241</v>
      </c>
    </row>
    <row r="950" spans="1:12">
      <c r="A950" s="447" t="s">
        <v>20829</v>
      </c>
      <c r="B950" s="447" t="s">
        <v>20830</v>
      </c>
      <c r="C950" s="447" t="s">
        <v>20835</v>
      </c>
      <c r="D950" s="447" t="s">
        <v>20836</v>
      </c>
      <c r="E950" s="448" t="s">
        <v>20755</v>
      </c>
      <c r="F950" s="447" t="s">
        <v>20755</v>
      </c>
      <c r="G950" s="449">
        <v>93221</v>
      </c>
      <c r="H950" s="447" t="s">
        <v>1555</v>
      </c>
      <c r="I950" s="447" t="s">
        <v>954</v>
      </c>
      <c r="J950" s="447" t="s">
        <v>240</v>
      </c>
      <c r="K950" s="450">
        <v>31.07</v>
      </c>
      <c r="L950" s="447" t="s">
        <v>241</v>
      </c>
    </row>
    <row r="951" spans="1:12">
      <c r="A951" s="447" t="s">
        <v>20829</v>
      </c>
      <c r="B951" s="447" t="s">
        <v>20830</v>
      </c>
      <c r="C951" s="447" t="s">
        <v>20835</v>
      </c>
      <c r="D951" s="447" t="s">
        <v>20836</v>
      </c>
      <c r="E951" s="448" t="s">
        <v>20755</v>
      </c>
      <c r="F951" s="447" t="s">
        <v>20755</v>
      </c>
      <c r="G951" s="449">
        <v>93222</v>
      </c>
      <c r="H951" s="447" t="s">
        <v>1556</v>
      </c>
      <c r="I951" s="447" t="s">
        <v>954</v>
      </c>
      <c r="J951" s="447" t="s">
        <v>240</v>
      </c>
      <c r="K951" s="450">
        <v>280.11</v>
      </c>
      <c r="L951" s="447" t="s">
        <v>241</v>
      </c>
    </row>
    <row r="952" spans="1:12">
      <c r="A952" s="447" t="s">
        <v>20829</v>
      </c>
      <c r="B952" s="447" t="s">
        <v>20830</v>
      </c>
      <c r="C952" s="447" t="s">
        <v>20835</v>
      </c>
      <c r="D952" s="447" t="s">
        <v>20836</v>
      </c>
      <c r="E952" s="448" t="s">
        <v>20755</v>
      </c>
      <c r="F952" s="447" t="s">
        <v>20755</v>
      </c>
      <c r="G952" s="449">
        <v>93223</v>
      </c>
      <c r="H952" s="447" t="s">
        <v>1557</v>
      </c>
      <c r="I952" s="447" t="s">
        <v>954</v>
      </c>
      <c r="J952" s="447" t="s">
        <v>709</v>
      </c>
      <c r="K952" s="450">
        <v>124.33</v>
      </c>
      <c r="L952" s="447" t="s">
        <v>241</v>
      </c>
    </row>
    <row r="953" spans="1:12">
      <c r="A953" s="447" t="s">
        <v>20829</v>
      </c>
      <c r="B953" s="447" t="s">
        <v>20830</v>
      </c>
      <c r="C953" s="447" t="s">
        <v>20835</v>
      </c>
      <c r="D953" s="447" t="s">
        <v>20836</v>
      </c>
      <c r="E953" s="448" t="s">
        <v>20755</v>
      </c>
      <c r="F953" s="447" t="s">
        <v>20755</v>
      </c>
      <c r="G953" s="449">
        <v>93229</v>
      </c>
      <c r="H953" s="447" t="s">
        <v>1558</v>
      </c>
      <c r="I953" s="447" t="s">
        <v>954</v>
      </c>
      <c r="J953" s="447" t="s">
        <v>334</v>
      </c>
      <c r="K953" s="450">
        <v>0.33</v>
      </c>
      <c r="L953" s="447" t="s">
        <v>241</v>
      </c>
    </row>
    <row r="954" spans="1:12">
      <c r="A954" s="447" t="s">
        <v>20829</v>
      </c>
      <c r="B954" s="447" t="s">
        <v>20830</v>
      </c>
      <c r="C954" s="447" t="s">
        <v>20835</v>
      </c>
      <c r="D954" s="447" t="s">
        <v>20836</v>
      </c>
      <c r="E954" s="448" t="s">
        <v>20755</v>
      </c>
      <c r="F954" s="447" t="s">
        <v>20755</v>
      </c>
      <c r="G954" s="449">
        <v>93230</v>
      </c>
      <c r="H954" s="447" t="s">
        <v>1559</v>
      </c>
      <c r="I954" s="447" t="s">
        <v>954</v>
      </c>
      <c r="J954" s="447" t="s">
        <v>334</v>
      </c>
      <c r="K954" s="450">
        <v>0.03</v>
      </c>
      <c r="L954" s="447" t="s">
        <v>241</v>
      </c>
    </row>
    <row r="955" spans="1:12">
      <c r="A955" s="447" t="s">
        <v>20829</v>
      </c>
      <c r="B955" s="447" t="s">
        <v>20830</v>
      </c>
      <c r="C955" s="447" t="s">
        <v>20835</v>
      </c>
      <c r="D955" s="447" t="s">
        <v>20836</v>
      </c>
      <c r="E955" s="448" t="s">
        <v>20755</v>
      </c>
      <c r="F955" s="447" t="s">
        <v>20755</v>
      </c>
      <c r="G955" s="449">
        <v>93231</v>
      </c>
      <c r="H955" s="447" t="s">
        <v>1560</v>
      </c>
      <c r="I955" s="447" t="s">
        <v>954</v>
      </c>
      <c r="J955" s="447" t="s">
        <v>334</v>
      </c>
      <c r="K955" s="450">
        <v>0.31</v>
      </c>
      <c r="L955" s="447" t="s">
        <v>241</v>
      </c>
    </row>
    <row r="956" spans="1:12">
      <c r="A956" s="447" t="s">
        <v>20829</v>
      </c>
      <c r="B956" s="447" t="s">
        <v>20830</v>
      </c>
      <c r="C956" s="447" t="s">
        <v>20835</v>
      </c>
      <c r="D956" s="447" t="s">
        <v>20836</v>
      </c>
      <c r="E956" s="448" t="s">
        <v>20755</v>
      </c>
      <c r="F956" s="447" t="s">
        <v>20755</v>
      </c>
      <c r="G956" s="449">
        <v>93232</v>
      </c>
      <c r="H956" s="447" t="s">
        <v>1561</v>
      </c>
      <c r="I956" s="447" t="s">
        <v>954</v>
      </c>
      <c r="J956" s="447" t="s">
        <v>709</v>
      </c>
      <c r="K956" s="450">
        <v>8.06</v>
      </c>
      <c r="L956" s="447" t="s">
        <v>241</v>
      </c>
    </row>
    <row r="957" spans="1:12">
      <c r="A957" s="447" t="s">
        <v>20829</v>
      </c>
      <c r="B957" s="447" t="s">
        <v>20830</v>
      </c>
      <c r="C957" s="447" t="s">
        <v>20835</v>
      </c>
      <c r="D957" s="447" t="s">
        <v>20836</v>
      </c>
      <c r="E957" s="448" t="s">
        <v>20755</v>
      </c>
      <c r="F957" s="447" t="s">
        <v>20755</v>
      </c>
      <c r="G957" s="449">
        <v>93235</v>
      </c>
      <c r="H957" s="447" t="s">
        <v>1563</v>
      </c>
      <c r="I957" s="447" t="s">
        <v>954</v>
      </c>
      <c r="J957" s="447" t="s">
        <v>240</v>
      </c>
      <c r="K957" s="450">
        <v>0.73</v>
      </c>
      <c r="L957" s="447" t="s">
        <v>241</v>
      </c>
    </row>
    <row r="958" spans="1:12">
      <c r="A958" s="447" t="s">
        <v>20829</v>
      </c>
      <c r="B958" s="447" t="s">
        <v>20830</v>
      </c>
      <c r="C958" s="447" t="s">
        <v>20835</v>
      </c>
      <c r="D958" s="447" t="s">
        <v>20836</v>
      </c>
      <c r="E958" s="448" t="s">
        <v>20755</v>
      </c>
      <c r="F958" s="447" t="s">
        <v>20755</v>
      </c>
      <c r="G958" s="449">
        <v>93238</v>
      </c>
      <c r="H958" s="447" t="s">
        <v>1564</v>
      </c>
      <c r="I958" s="447" t="s">
        <v>954</v>
      </c>
      <c r="J958" s="447" t="s">
        <v>240</v>
      </c>
      <c r="K958" s="450">
        <v>0.8</v>
      </c>
      <c r="L958" s="447" t="s">
        <v>241</v>
      </c>
    </row>
    <row r="959" spans="1:12">
      <c r="A959" s="447" t="s">
        <v>20829</v>
      </c>
      <c r="B959" s="447" t="s">
        <v>20830</v>
      </c>
      <c r="C959" s="447" t="s">
        <v>20835</v>
      </c>
      <c r="D959" s="447" t="s">
        <v>20836</v>
      </c>
      <c r="E959" s="448" t="s">
        <v>20755</v>
      </c>
      <c r="F959" s="447" t="s">
        <v>20755</v>
      </c>
      <c r="G959" s="449">
        <v>93239</v>
      </c>
      <c r="H959" s="447" t="s">
        <v>1565</v>
      </c>
      <c r="I959" s="447" t="s">
        <v>954</v>
      </c>
      <c r="J959" s="447" t="s">
        <v>240</v>
      </c>
      <c r="K959" s="450">
        <v>3.65</v>
      </c>
      <c r="L959" s="447" t="s">
        <v>241</v>
      </c>
    </row>
    <row r="960" spans="1:12">
      <c r="A960" s="447" t="s">
        <v>20829</v>
      </c>
      <c r="B960" s="447" t="s">
        <v>20830</v>
      </c>
      <c r="C960" s="447" t="s">
        <v>20835</v>
      </c>
      <c r="D960" s="447" t="s">
        <v>20836</v>
      </c>
      <c r="E960" s="448" t="s">
        <v>20755</v>
      </c>
      <c r="F960" s="447" t="s">
        <v>20755</v>
      </c>
      <c r="G960" s="449">
        <v>93240</v>
      </c>
      <c r="H960" s="447" t="s">
        <v>1566</v>
      </c>
      <c r="I960" s="447" t="s">
        <v>954</v>
      </c>
      <c r="J960" s="447" t="s">
        <v>709</v>
      </c>
      <c r="K960" s="450">
        <v>9.52</v>
      </c>
      <c r="L960" s="447" t="s">
        <v>241</v>
      </c>
    </row>
    <row r="961" spans="1:12">
      <c r="A961" s="447" t="s">
        <v>20829</v>
      </c>
      <c r="B961" s="447" t="s">
        <v>20830</v>
      </c>
      <c r="C961" s="447" t="s">
        <v>20835</v>
      </c>
      <c r="D961" s="447" t="s">
        <v>20836</v>
      </c>
      <c r="E961" s="448" t="s">
        <v>20755</v>
      </c>
      <c r="F961" s="447" t="s">
        <v>20755</v>
      </c>
      <c r="G961" s="449">
        <v>93267</v>
      </c>
      <c r="H961" s="447" t="s">
        <v>1568</v>
      </c>
      <c r="I961" s="447" t="s">
        <v>954</v>
      </c>
      <c r="J961" s="447" t="s">
        <v>240</v>
      </c>
      <c r="K961" s="450">
        <v>29.99</v>
      </c>
      <c r="L961" s="447" t="s">
        <v>241</v>
      </c>
    </row>
    <row r="962" spans="1:12">
      <c r="A962" s="447" t="s">
        <v>20829</v>
      </c>
      <c r="B962" s="447" t="s">
        <v>20830</v>
      </c>
      <c r="C962" s="447" t="s">
        <v>20835</v>
      </c>
      <c r="D962" s="447" t="s">
        <v>20836</v>
      </c>
      <c r="E962" s="448" t="s">
        <v>20755</v>
      </c>
      <c r="F962" s="447" t="s">
        <v>20755</v>
      </c>
      <c r="G962" s="449">
        <v>93269</v>
      </c>
      <c r="H962" s="447" t="s">
        <v>1569</v>
      </c>
      <c r="I962" s="447" t="s">
        <v>954</v>
      </c>
      <c r="J962" s="447" t="s">
        <v>240</v>
      </c>
      <c r="K962" s="450">
        <v>3.56</v>
      </c>
      <c r="L962" s="447" t="s">
        <v>241</v>
      </c>
    </row>
    <row r="963" spans="1:12">
      <c r="A963" s="447" t="s">
        <v>20829</v>
      </c>
      <c r="B963" s="447" t="s">
        <v>20830</v>
      </c>
      <c r="C963" s="447" t="s">
        <v>20835</v>
      </c>
      <c r="D963" s="447" t="s">
        <v>20836</v>
      </c>
      <c r="E963" s="448" t="s">
        <v>20755</v>
      </c>
      <c r="F963" s="447" t="s">
        <v>20755</v>
      </c>
      <c r="G963" s="449">
        <v>93270</v>
      </c>
      <c r="H963" s="447" t="s">
        <v>1571</v>
      </c>
      <c r="I963" s="447" t="s">
        <v>954</v>
      </c>
      <c r="J963" s="447" t="s">
        <v>240</v>
      </c>
      <c r="K963" s="450">
        <v>32.799999999999997</v>
      </c>
      <c r="L963" s="447" t="s">
        <v>241</v>
      </c>
    </row>
    <row r="964" spans="1:12">
      <c r="A964" s="447" t="s">
        <v>20829</v>
      </c>
      <c r="B964" s="447" t="s">
        <v>20830</v>
      </c>
      <c r="C964" s="447" t="s">
        <v>20835</v>
      </c>
      <c r="D964" s="447" t="s">
        <v>20836</v>
      </c>
      <c r="E964" s="448" t="s">
        <v>20755</v>
      </c>
      <c r="F964" s="447" t="s">
        <v>20755</v>
      </c>
      <c r="G964" s="449">
        <v>93271</v>
      </c>
      <c r="H964" s="447" t="s">
        <v>1572</v>
      </c>
      <c r="I964" s="447" t="s">
        <v>954</v>
      </c>
      <c r="J964" s="447" t="s">
        <v>334</v>
      </c>
      <c r="K964" s="450">
        <v>7.66</v>
      </c>
      <c r="L964" s="447" t="s">
        <v>241</v>
      </c>
    </row>
    <row r="965" spans="1:12">
      <c r="A965" s="447" t="s">
        <v>20829</v>
      </c>
      <c r="B965" s="447" t="s">
        <v>20830</v>
      </c>
      <c r="C965" s="447" t="s">
        <v>20835</v>
      </c>
      <c r="D965" s="447" t="s">
        <v>20836</v>
      </c>
      <c r="E965" s="448" t="s">
        <v>20755</v>
      </c>
      <c r="F965" s="447" t="s">
        <v>20755</v>
      </c>
      <c r="G965" s="449">
        <v>93277</v>
      </c>
      <c r="H965" s="447" t="s">
        <v>1574</v>
      </c>
      <c r="I965" s="447" t="s">
        <v>954</v>
      </c>
      <c r="J965" s="447" t="s">
        <v>334</v>
      </c>
      <c r="K965" s="450">
        <v>0.33</v>
      </c>
      <c r="L965" s="447" t="s">
        <v>241</v>
      </c>
    </row>
    <row r="966" spans="1:12">
      <c r="A966" s="447" t="s">
        <v>20829</v>
      </c>
      <c r="B966" s="447" t="s">
        <v>20830</v>
      </c>
      <c r="C966" s="447" t="s">
        <v>20835</v>
      </c>
      <c r="D966" s="447" t="s">
        <v>20836</v>
      </c>
      <c r="E966" s="448" t="s">
        <v>20755</v>
      </c>
      <c r="F966" s="447" t="s">
        <v>20755</v>
      </c>
      <c r="G966" s="449">
        <v>93278</v>
      </c>
      <c r="H966" s="447" t="s">
        <v>1575</v>
      </c>
      <c r="I966" s="447" t="s">
        <v>954</v>
      </c>
      <c r="J966" s="447" t="s">
        <v>334</v>
      </c>
      <c r="K966" s="450">
        <v>0.03</v>
      </c>
      <c r="L966" s="447" t="s">
        <v>241</v>
      </c>
    </row>
    <row r="967" spans="1:12">
      <c r="A967" s="447" t="s">
        <v>20829</v>
      </c>
      <c r="B967" s="447" t="s">
        <v>20830</v>
      </c>
      <c r="C967" s="447" t="s">
        <v>20835</v>
      </c>
      <c r="D967" s="447" t="s">
        <v>20836</v>
      </c>
      <c r="E967" s="448" t="s">
        <v>20755</v>
      </c>
      <c r="F967" s="447" t="s">
        <v>20755</v>
      </c>
      <c r="G967" s="449">
        <v>93279</v>
      </c>
      <c r="H967" s="447" t="s">
        <v>1576</v>
      </c>
      <c r="I967" s="447" t="s">
        <v>954</v>
      </c>
      <c r="J967" s="447" t="s">
        <v>334</v>
      </c>
      <c r="K967" s="450">
        <v>0.31</v>
      </c>
      <c r="L967" s="447" t="s">
        <v>241</v>
      </c>
    </row>
    <row r="968" spans="1:12">
      <c r="A968" s="447" t="s">
        <v>20829</v>
      </c>
      <c r="B968" s="447" t="s">
        <v>20830</v>
      </c>
      <c r="C968" s="447" t="s">
        <v>20835</v>
      </c>
      <c r="D968" s="447" t="s">
        <v>20836</v>
      </c>
      <c r="E968" s="448" t="s">
        <v>20755</v>
      </c>
      <c r="F968" s="447" t="s">
        <v>20755</v>
      </c>
      <c r="G968" s="449">
        <v>93280</v>
      </c>
      <c r="H968" s="447" t="s">
        <v>1577</v>
      </c>
      <c r="I968" s="447" t="s">
        <v>954</v>
      </c>
      <c r="J968" s="447" t="s">
        <v>334</v>
      </c>
      <c r="K968" s="450">
        <v>0.63</v>
      </c>
      <c r="L968" s="447" t="s">
        <v>241</v>
      </c>
    </row>
    <row r="969" spans="1:12">
      <c r="A969" s="447" t="s">
        <v>20829</v>
      </c>
      <c r="B969" s="447" t="s">
        <v>20830</v>
      </c>
      <c r="C969" s="447" t="s">
        <v>20835</v>
      </c>
      <c r="D969" s="447" t="s">
        <v>20836</v>
      </c>
      <c r="E969" s="448" t="s">
        <v>20755</v>
      </c>
      <c r="F969" s="447" t="s">
        <v>20755</v>
      </c>
      <c r="G969" s="449">
        <v>93283</v>
      </c>
      <c r="H969" s="447" t="s">
        <v>1579</v>
      </c>
      <c r="I969" s="447" t="s">
        <v>954</v>
      </c>
      <c r="J969" s="447" t="s">
        <v>240</v>
      </c>
      <c r="K969" s="450">
        <v>63.04</v>
      </c>
      <c r="L969" s="447" t="s">
        <v>241</v>
      </c>
    </row>
    <row r="970" spans="1:12">
      <c r="A970" s="447" t="s">
        <v>20829</v>
      </c>
      <c r="B970" s="447" t="s">
        <v>20830</v>
      </c>
      <c r="C970" s="447" t="s">
        <v>20835</v>
      </c>
      <c r="D970" s="447" t="s">
        <v>20836</v>
      </c>
      <c r="E970" s="448" t="s">
        <v>20755</v>
      </c>
      <c r="F970" s="447" t="s">
        <v>20755</v>
      </c>
      <c r="G970" s="449">
        <v>93284</v>
      </c>
      <c r="H970" s="447" t="s">
        <v>1580</v>
      </c>
      <c r="I970" s="447" t="s">
        <v>954</v>
      </c>
      <c r="J970" s="447" t="s">
        <v>240</v>
      </c>
      <c r="K970" s="450">
        <v>11.97</v>
      </c>
      <c r="L970" s="447" t="s">
        <v>241</v>
      </c>
    </row>
    <row r="971" spans="1:12">
      <c r="A971" s="447" t="s">
        <v>20829</v>
      </c>
      <c r="B971" s="447" t="s">
        <v>20830</v>
      </c>
      <c r="C971" s="447" t="s">
        <v>20835</v>
      </c>
      <c r="D971" s="447" t="s">
        <v>20836</v>
      </c>
      <c r="E971" s="448" t="s">
        <v>20755</v>
      </c>
      <c r="F971" s="447" t="s">
        <v>20755</v>
      </c>
      <c r="G971" s="449">
        <v>93285</v>
      </c>
      <c r="H971" s="447" t="s">
        <v>1581</v>
      </c>
      <c r="I971" s="447" t="s">
        <v>954</v>
      </c>
      <c r="J971" s="447" t="s">
        <v>240</v>
      </c>
      <c r="K971" s="450">
        <v>101.34</v>
      </c>
      <c r="L971" s="447" t="s">
        <v>241</v>
      </c>
    </row>
    <row r="972" spans="1:12">
      <c r="A972" s="447" t="s">
        <v>20829</v>
      </c>
      <c r="B972" s="447" t="s">
        <v>20830</v>
      </c>
      <c r="C972" s="447" t="s">
        <v>20835</v>
      </c>
      <c r="D972" s="447" t="s">
        <v>20836</v>
      </c>
      <c r="E972" s="448" t="s">
        <v>20755</v>
      </c>
      <c r="F972" s="447" t="s">
        <v>20755</v>
      </c>
      <c r="G972" s="449">
        <v>93286</v>
      </c>
      <c r="H972" s="447" t="s">
        <v>1582</v>
      </c>
      <c r="I972" s="447" t="s">
        <v>954</v>
      </c>
      <c r="J972" s="447" t="s">
        <v>334</v>
      </c>
      <c r="K972" s="450">
        <v>181.22</v>
      </c>
      <c r="L972" s="447" t="s">
        <v>241</v>
      </c>
    </row>
    <row r="973" spans="1:12">
      <c r="A973" s="447" t="s">
        <v>20829</v>
      </c>
      <c r="B973" s="447" t="s">
        <v>20830</v>
      </c>
      <c r="C973" s="447" t="s">
        <v>20835</v>
      </c>
      <c r="D973" s="447" t="s">
        <v>20836</v>
      </c>
      <c r="E973" s="448" t="s">
        <v>20755</v>
      </c>
      <c r="F973" s="447" t="s">
        <v>20755</v>
      </c>
      <c r="G973" s="449">
        <v>93296</v>
      </c>
      <c r="H973" s="447" t="s">
        <v>1583</v>
      </c>
      <c r="I973" s="447" t="s">
        <v>954</v>
      </c>
      <c r="J973" s="447" t="s">
        <v>240</v>
      </c>
      <c r="K973" s="450">
        <v>4.41</v>
      </c>
      <c r="L973" s="447" t="s">
        <v>241</v>
      </c>
    </row>
    <row r="974" spans="1:12">
      <c r="A974" s="447" t="s">
        <v>20829</v>
      </c>
      <c r="B974" s="447" t="s">
        <v>20830</v>
      </c>
      <c r="C974" s="447" t="s">
        <v>20835</v>
      </c>
      <c r="D974" s="447" t="s">
        <v>20836</v>
      </c>
      <c r="E974" s="448" t="s">
        <v>20755</v>
      </c>
      <c r="F974" s="447" t="s">
        <v>20755</v>
      </c>
      <c r="G974" s="449">
        <v>93397</v>
      </c>
      <c r="H974" s="447" t="s">
        <v>1585</v>
      </c>
      <c r="I974" s="447" t="s">
        <v>954</v>
      </c>
      <c r="J974" s="447" t="s">
        <v>240</v>
      </c>
      <c r="K974" s="450">
        <v>11.36</v>
      </c>
      <c r="L974" s="447" t="s">
        <v>241</v>
      </c>
    </row>
    <row r="975" spans="1:12">
      <c r="A975" s="447" t="s">
        <v>20829</v>
      </c>
      <c r="B975" s="447" t="s">
        <v>20830</v>
      </c>
      <c r="C975" s="447" t="s">
        <v>20835</v>
      </c>
      <c r="D975" s="447" t="s">
        <v>20836</v>
      </c>
      <c r="E975" s="448" t="s">
        <v>20755</v>
      </c>
      <c r="F975" s="447" t="s">
        <v>20755</v>
      </c>
      <c r="G975" s="449">
        <v>93398</v>
      </c>
      <c r="H975" s="447" t="s">
        <v>1586</v>
      </c>
      <c r="I975" s="447" t="s">
        <v>954</v>
      </c>
      <c r="J975" s="447" t="s">
        <v>240</v>
      </c>
      <c r="K975" s="450">
        <v>2.38</v>
      </c>
      <c r="L975" s="447" t="s">
        <v>241</v>
      </c>
    </row>
    <row r="976" spans="1:12">
      <c r="A976" s="447" t="s">
        <v>20829</v>
      </c>
      <c r="B976" s="447" t="s">
        <v>20830</v>
      </c>
      <c r="C976" s="447" t="s">
        <v>20835</v>
      </c>
      <c r="D976" s="447" t="s">
        <v>20836</v>
      </c>
      <c r="E976" s="448" t="s">
        <v>20755</v>
      </c>
      <c r="F976" s="447" t="s">
        <v>20755</v>
      </c>
      <c r="G976" s="449">
        <v>93399</v>
      </c>
      <c r="H976" s="447" t="s">
        <v>1587</v>
      </c>
      <c r="I976" s="447" t="s">
        <v>954</v>
      </c>
      <c r="J976" s="447" t="s">
        <v>240</v>
      </c>
      <c r="K976" s="450">
        <v>0.92</v>
      </c>
      <c r="L976" s="447" t="s">
        <v>241</v>
      </c>
    </row>
    <row r="977" spans="1:12">
      <c r="A977" s="447" t="s">
        <v>20829</v>
      </c>
      <c r="B977" s="447" t="s">
        <v>20830</v>
      </c>
      <c r="C977" s="447" t="s">
        <v>20835</v>
      </c>
      <c r="D977" s="447" t="s">
        <v>20836</v>
      </c>
      <c r="E977" s="448" t="s">
        <v>20755</v>
      </c>
      <c r="F977" s="447" t="s">
        <v>20755</v>
      </c>
      <c r="G977" s="449">
        <v>93400</v>
      </c>
      <c r="H977" s="447" t="s">
        <v>1588</v>
      </c>
      <c r="I977" s="447" t="s">
        <v>954</v>
      </c>
      <c r="J977" s="447" t="s">
        <v>240</v>
      </c>
      <c r="K977" s="450">
        <v>21.31</v>
      </c>
      <c r="L977" s="447" t="s">
        <v>241</v>
      </c>
    </row>
    <row r="978" spans="1:12">
      <c r="A978" s="447" t="s">
        <v>20829</v>
      </c>
      <c r="B978" s="447" t="s">
        <v>20830</v>
      </c>
      <c r="C978" s="447" t="s">
        <v>20835</v>
      </c>
      <c r="D978" s="447" t="s">
        <v>20836</v>
      </c>
      <c r="E978" s="448" t="s">
        <v>20755</v>
      </c>
      <c r="F978" s="447" t="s">
        <v>20755</v>
      </c>
      <c r="G978" s="449">
        <v>93401</v>
      </c>
      <c r="H978" s="447" t="s">
        <v>1589</v>
      </c>
      <c r="I978" s="447" t="s">
        <v>954</v>
      </c>
      <c r="J978" s="447" t="s">
        <v>709</v>
      </c>
      <c r="K978" s="450">
        <v>125.8</v>
      </c>
      <c r="L978" s="447" t="s">
        <v>241</v>
      </c>
    </row>
    <row r="979" spans="1:12">
      <c r="A979" s="447" t="s">
        <v>20829</v>
      </c>
      <c r="B979" s="447" t="s">
        <v>20830</v>
      </c>
      <c r="C979" s="447" t="s">
        <v>20835</v>
      </c>
      <c r="D979" s="447" t="s">
        <v>20836</v>
      </c>
      <c r="E979" s="448" t="s">
        <v>20755</v>
      </c>
      <c r="F979" s="447" t="s">
        <v>20755</v>
      </c>
      <c r="G979" s="449">
        <v>93404</v>
      </c>
      <c r="H979" s="447" t="s">
        <v>1590</v>
      </c>
      <c r="I979" s="447" t="s">
        <v>954</v>
      </c>
      <c r="J979" s="447" t="s">
        <v>240</v>
      </c>
      <c r="K979" s="450">
        <v>6.02</v>
      </c>
      <c r="L979" s="447" t="s">
        <v>241</v>
      </c>
    </row>
    <row r="980" spans="1:12">
      <c r="A980" s="447" t="s">
        <v>20829</v>
      </c>
      <c r="B980" s="447" t="s">
        <v>20830</v>
      </c>
      <c r="C980" s="447" t="s">
        <v>20835</v>
      </c>
      <c r="D980" s="447" t="s">
        <v>20836</v>
      </c>
      <c r="E980" s="448" t="s">
        <v>20755</v>
      </c>
      <c r="F980" s="447" t="s">
        <v>20755</v>
      </c>
      <c r="G980" s="449">
        <v>93405</v>
      </c>
      <c r="H980" s="447" t="s">
        <v>1591</v>
      </c>
      <c r="I980" s="447" t="s">
        <v>954</v>
      </c>
      <c r="J980" s="447" t="s">
        <v>240</v>
      </c>
      <c r="K980" s="450">
        <v>0.61</v>
      </c>
      <c r="L980" s="447" t="s">
        <v>241</v>
      </c>
    </row>
    <row r="981" spans="1:12">
      <c r="A981" s="447" t="s">
        <v>20829</v>
      </c>
      <c r="B981" s="447" t="s">
        <v>20830</v>
      </c>
      <c r="C981" s="447" t="s">
        <v>20835</v>
      </c>
      <c r="D981" s="447" t="s">
        <v>20836</v>
      </c>
      <c r="E981" s="448" t="s">
        <v>20755</v>
      </c>
      <c r="F981" s="447" t="s">
        <v>20755</v>
      </c>
      <c r="G981" s="449">
        <v>93406</v>
      </c>
      <c r="H981" s="447" t="s">
        <v>1593</v>
      </c>
      <c r="I981" s="447" t="s">
        <v>954</v>
      </c>
      <c r="J981" s="447" t="s">
        <v>240</v>
      </c>
      <c r="K981" s="450">
        <v>7.54</v>
      </c>
      <c r="L981" s="447" t="s">
        <v>241</v>
      </c>
    </row>
    <row r="982" spans="1:12">
      <c r="A982" s="447" t="s">
        <v>20829</v>
      </c>
      <c r="B982" s="447" t="s">
        <v>20830</v>
      </c>
      <c r="C982" s="447" t="s">
        <v>20835</v>
      </c>
      <c r="D982" s="447" t="s">
        <v>20836</v>
      </c>
      <c r="E982" s="448" t="s">
        <v>20755</v>
      </c>
      <c r="F982" s="447" t="s">
        <v>20755</v>
      </c>
      <c r="G982" s="449">
        <v>93407</v>
      </c>
      <c r="H982" s="447" t="s">
        <v>1595</v>
      </c>
      <c r="I982" s="447" t="s">
        <v>954</v>
      </c>
      <c r="J982" s="447" t="s">
        <v>709</v>
      </c>
      <c r="K982" s="450">
        <v>37.5</v>
      </c>
      <c r="L982" s="447" t="s">
        <v>241</v>
      </c>
    </row>
    <row r="983" spans="1:12">
      <c r="A983" s="447" t="s">
        <v>20829</v>
      </c>
      <c r="B983" s="447" t="s">
        <v>20830</v>
      </c>
      <c r="C983" s="447" t="s">
        <v>20835</v>
      </c>
      <c r="D983" s="447" t="s">
        <v>20836</v>
      </c>
      <c r="E983" s="448" t="s">
        <v>20755</v>
      </c>
      <c r="F983" s="447" t="s">
        <v>20755</v>
      </c>
      <c r="G983" s="449">
        <v>93411</v>
      </c>
      <c r="H983" s="447" t="s">
        <v>1596</v>
      </c>
      <c r="I983" s="447" t="s">
        <v>954</v>
      </c>
      <c r="J983" s="447" t="s">
        <v>240</v>
      </c>
      <c r="K983" s="450">
        <v>0.19</v>
      </c>
      <c r="L983" s="447" t="s">
        <v>241</v>
      </c>
    </row>
    <row r="984" spans="1:12">
      <c r="A984" s="447" t="s">
        <v>20829</v>
      </c>
      <c r="B984" s="447" t="s">
        <v>20830</v>
      </c>
      <c r="C984" s="447" t="s">
        <v>20835</v>
      </c>
      <c r="D984" s="447" t="s">
        <v>20836</v>
      </c>
      <c r="E984" s="448" t="s">
        <v>20755</v>
      </c>
      <c r="F984" s="447" t="s">
        <v>20755</v>
      </c>
      <c r="G984" s="449">
        <v>93412</v>
      </c>
      <c r="H984" s="447" t="s">
        <v>1597</v>
      </c>
      <c r="I984" s="447" t="s">
        <v>954</v>
      </c>
      <c r="J984" s="447" t="s">
        <v>240</v>
      </c>
      <c r="K984" s="450">
        <v>0.03</v>
      </c>
      <c r="L984" s="447" t="s">
        <v>241</v>
      </c>
    </row>
    <row r="985" spans="1:12">
      <c r="A985" s="447" t="s">
        <v>20829</v>
      </c>
      <c r="B985" s="447" t="s">
        <v>20830</v>
      </c>
      <c r="C985" s="447" t="s">
        <v>20835</v>
      </c>
      <c r="D985" s="447" t="s">
        <v>20836</v>
      </c>
      <c r="E985" s="448" t="s">
        <v>20755</v>
      </c>
      <c r="F985" s="447" t="s">
        <v>20755</v>
      </c>
      <c r="G985" s="449">
        <v>93413</v>
      </c>
      <c r="H985" s="447" t="s">
        <v>1598</v>
      </c>
      <c r="I985" s="447" t="s">
        <v>954</v>
      </c>
      <c r="J985" s="447" t="s">
        <v>240</v>
      </c>
      <c r="K985" s="450">
        <v>0.17</v>
      </c>
      <c r="L985" s="447" t="s">
        <v>241</v>
      </c>
    </row>
    <row r="986" spans="1:12">
      <c r="A986" s="447" t="s">
        <v>20829</v>
      </c>
      <c r="B986" s="447" t="s">
        <v>20830</v>
      </c>
      <c r="C986" s="447" t="s">
        <v>20835</v>
      </c>
      <c r="D986" s="447" t="s">
        <v>20836</v>
      </c>
      <c r="E986" s="448" t="s">
        <v>20755</v>
      </c>
      <c r="F986" s="447" t="s">
        <v>20755</v>
      </c>
      <c r="G986" s="449">
        <v>93414</v>
      </c>
      <c r="H986" s="447" t="s">
        <v>1599</v>
      </c>
      <c r="I986" s="447" t="s">
        <v>954</v>
      </c>
      <c r="J986" s="447" t="s">
        <v>709</v>
      </c>
      <c r="K986" s="450">
        <v>13.9</v>
      </c>
      <c r="L986" s="447" t="s">
        <v>241</v>
      </c>
    </row>
    <row r="987" spans="1:12">
      <c r="A987" s="447" t="s">
        <v>20829</v>
      </c>
      <c r="B987" s="447" t="s">
        <v>20830</v>
      </c>
      <c r="C987" s="447" t="s">
        <v>20835</v>
      </c>
      <c r="D987" s="447" t="s">
        <v>20836</v>
      </c>
      <c r="E987" s="448" t="s">
        <v>20755</v>
      </c>
      <c r="F987" s="447" t="s">
        <v>20755</v>
      </c>
      <c r="G987" s="449">
        <v>93417</v>
      </c>
      <c r="H987" s="447" t="s">
        <v>1600</v>
      </c>
      <c r="I987" s="447" t="s">
        <v>954</v>
      </c>
      <c r="J987" s="447" t="s">
        <v>240</v>
      </c>
      <c r="K987" s="450">
        <v>2.57</v>
      </c>
      <c r="L987" s="447" t="s">
        <v>241</v>
      </c>
    </row>
    <row r="988" spans="1:12">
      <c r="A988" s="447" t="s">
        <v>20829</v>
      </c>
      <c r="B988" s="447" t="s">
        <v>20830</v>
      </c>
      <c r="C988" s="447" t="s">
        <v>20835</v>
      </c>
      <c r="D988" s="447" t="s">
        <v>20836</v>
      </c>
      <c r="E988" s="448" t="s">
        <v>20755</v>
      </c>
      <c r="F988" s="447" t="s">
        <v>20755</v>
      </c>
      <c r="G988" s="449">
        <v>93418</v>
      </c>
      <c r="H988" s="447" t="s">
        <v>1602</v>
      </c>
      <c r="I988" s="447" t="s">
        <v>954</v>
      </c>
      <c r="J988" s="447" t="s">
        <v>240</v>
      </c>
      <c r="K988" s="450">
        <v>0.46</v>
      </c>
      <c r="L988" s="447" t="s">
        <v>241</v>
      </c>
    </row>
    <row r="989" spans="1:12">
      <c r="A989" s="447" t="s">
        <v>20829</v>
      </c>
      <c r="B989" s="447" t="s">
        <v>20830</v>
      </c>
      <c r="C989" s="447" t="s">
        <v>20835</v>
      </c>
      <c r="D989" s="447" t="s">
        <v>20836</v>
      </c>
      <c r="E989" s="448" t="s">
        <v>20755</v>
      </c>
      <c r="F989" s="447" t="s">
        <v>20755</v>
      </c>
      <c r="G989" s="449">
        <v>93419</v>
      </c>
      <c r="H989" s="447" t="s">
        <v>1603</v>
      </c>
      <c r="I989" s="447" t="s">
        <v>954</v>
      </c>
      <c r="J989" s="447" t="s">
        <v>240</v>
      </c>
      <c r="K989" s="450">
        <v>2.2999999999999998</v>
      </c>
      <c r="L989" s="447" t="s">
        <v>241</v>
      </c>
    </row>
    <row r="990" spans="1:12">
      <c r="A990" s="447" t="s">
        <v>20829</v>
      </c>
      <c r="B990" s="447" t="s">
        <v>20830</v>
      </c>
      <c r="C990" s="447" t="s">
        <v>20835</v>
      </c>
      <c r="D990" s="447" t="s">
        <v>20836</v>
      </c>
      <c r="E990" s="448" t="s">
        <v>20755</v>
      </c>
      <c r="F990" s="447" t="s">
        <v>20755</v>
      </c>
      <c r="G990" s="449">
        <v>93420</v>
      </c>
      <c r="H990" s="447" t="s">
        <v>1605</v>
      </c>
      <c r="I990" s="447" t="s">
        <v>954</v>
      </c>
      <c r="J990" s="447" t="s">
        <v>709</v>
      </c>
      <c r="K990" s="450">
        <v>53.35</v>
      </c>
      <c r="L990" s="447" t="s">
        <v>241</v>
      </c>
    </row>
    <row r="991" spans="1:12">
      <c r="A991" s="447" t="s">
        <v>20829</v>
      </c>
      <c r="B991" s="447" t="s">
        <v>20830</v>
      </c>
      <c r="C991" s="447" t="s">
        <v>20835</v>
      </c>
      <c r="D991" s="447" t="s">
        <v>20836</v>
      </c>
      <c r="E991" s="448" t="s">
        <v>20755</v>
      </c>
      <c r="F991" s="447" t="s">
        <v>20755</v>
      </c>
      <c r="G991" s="449">
        <v>93423</v>
      </c>
      <c r="H991" s="447" t="s">
        <v>1606</v>
      </c>
      <c r="I991" s="447" t="s">
        <v>954</v>
      </c>
      <c r="J991" s="447" t="s">
        <v>240</v>
      </c>
      <c r="K991" s="450">
        <v>3.64</v>
      </c>
      <c r="L991" s="447" t="s">
        <v>241</v>
      </c>
    </row>
    <row r="992" spans="1:12">
      <c r="A992" s="447" t="s">
        <v>20829</v>
      </c>
      <c r="B992" s="447" t="s">
        <v>20830</v>
      </c>
      <c r="C992" s="447" t="s">
        <v>20835</v>
      </c>
      <c r="D992" s="447" t="s">
        <v>20836</v>
      </c>
      <c r="E992" s="448" t="s">
        <v>20755</v>
      </c>
      <c r="F992" s="447" t="s">
        <v>20755</v>
      </c>
      <c r="G992" s="449">
        <v>93424</v>
      </c>
      <c r="H992" s="447" t="s">
        <v>1608</v>
      </c>
      <c r="I992" s="447" t="s">
        <v>954</v>
      </c>
      <c r="J992" s="447" t="s">
        <v>240</v>
      </c>
      <c r="K992" s="450">
        <v>0.65</v>
      </c>
      <c r="L992" s="447" t="s">
        <v>241</v>
      </c>
    </row>
    <row r="993" spans="1:12">
      <c r="A993" s="447" t="s">
        <v>20829</v>
      </c>
      <c r="B993" s="447" t="s">
        <v>20830</v>
      </c>
      <c r="C993" s="447" t="s">
        <v>20835</v>
      </c>
      <c r="D993" s="447" t="s">
        <v>20836</v>
      </c>
      <c r="E993" s="448" t="s">
        <v>20755</v>
      </c>
      <c r="F993" s="447" t="s">
        <v>20755</v>
      </c>
      <c r="G993" s="449">
        <v>93425</v>
      </c>
      <c r="H993" s="447" t="s">
        <v>1609</v>
      </c>
      <c r="I993" s="447" t="s">
        <v>954</v>
      </c>
      <c r="J993" s="447" t="s">
        <v>240</v>
      </c>
      <c r="K993" s="450">
        <v>3.25</v>
      </c>
      <c r="L993" s="447" t="s">
        <v>241</v>
      </c>
    </row>
    <row r="994" spans="1:12">
      <c r="A994" s="447" t="s">
        <v>20829</v>
      </c>
      <c r="B994" s="447" t="s">
        <v>20830</v>
      </c>
      <c r="C994" s="447" t="s">
        <v>20835</v>
      </c>
      <c r="D994" s="447" t="s">
        <v>20836</v>
      </c>
      <c r="E994" s="448" t="s">
        <v>20755</v>
      </c>
      <c r="F994" s="447" t="s">
        <v>20755</v>
      </c>
      <c r="G994" s="449">
        <v>93426</v>
      </c>
      <c r="H994" s="447" t="s">
        <v>1610</v>
      </c>
      <c r="I994" s="447" t="s">
        <v>954</v>
      </c>
      <c r="J994" s="447" t="s">
        <v>709</v>
      </c>
      <c r="K994" s="450">
        <v>127.52</v>
      </c>
      <c r="L994" s="447" t="s">
        <v>241</v>
      </c>
    </row>
    <row r="995" spans="1:12">
      <c r="A995" s="447" t="s">
        <v>20829</v>
      </c>
      <c r="B995" s="447" t="s">
        <v>20830</v>
      </c>
      <c r="C995" s="447" t="s">
        <v>20835</v>
      </c>
      <c r="D995" s="447" t="s">
        <v>20836</v>
      </c>
      <c r="E995" s="448" t="s">
        <v>20755</v>
      </c>
      <c r="F995" s="447" t="s">
        <v>20755</v>
      </c>
      <c r="G995" s="449">
        <v>93429</v>
      </c>
      <c r="H995" s="447" t="s">
        <v>1611</v>
      </c>
      <c r="I995" s="447" t="s">
        <v>954</v>
      </c>
      <c r="J995" s="447" t="s">
        <v>240</v>
      </c>
      <c r="K995" s="450">
        <v>72</v>
      </c>
      <c r="L995" s="447" t="s">
        <v>241</v>
      </c>
    </row>
    <row r="996" spans="1:12">
      <c r="A996" s="447" t="s">
        <v>20829</v>
      </c>
      <c r="B996" s="447" t="s">
        <v>20830</v>
      </c>
      <c r="C996" s="447" t="s">
        <v>20835</v>
      </c>
      <c r="D996" s="447" t="s">
        <v>20836</v>
      </c>
      <c r="E996" s="448" t="s">
        <v>20755</v>
      </c>
      <c r="F996" s="447" t="s">
        <v>20755</v>
      </c>
      <c r="G996" s="449">
        <v>93430</v>
      </c>
      <c r="H996" s="447" t="s">
        <v>1613</v>
      </c>
      <c r="I996" s="447" t="s">
        <v>954</v>
      </c>
      <c r="J996" s="447" t="s">
        <v>240</v>
      </c>
      <c r="K996" s="450">
        <v>12.96</v>
      </c>
      <c r="L996" s="447" t="s">
        <v>241</v>
      </c>
    </row>
    <row r="997" spans="1:12">
      <c r="A997" s="447" t="s">
        <v>20829</v>
      </c>
      <c r="B997" s="447" t="s">
        <v>20830</v>
      </c>
      <c r="C997" s="447" t="s">
        <v>20835</v>
      </c>
      <c r="D997" s="447" t="s">
        <v>20836</v>
      </c>
      <c r="E997" s="448" t="s">
        <v>20755</v>
      </c>
      <c r="F997" s="447" t="s">
        <v>20755</v>
      </c>
      <c r="G997" s="449">
        <v>93431</v>
      </c>
      <c r="H997" s="447" t="s">
        <v>1614</v>
      </c>
      <c r="I997" s="447" t="s">
        <v>954</v>
      </c>
      <c r="J997" s="447" t="s">
        <v>240</v>
      </c>
      <c r="K997" s="450">
        <v>115.74</v>
      </c>
      <c r="L997" s="447" t="s">
        <v>241</v>
      </c>
    </row>
    <row r="998" spans="1:12">
      <c r="A998" s="447" t="s">
        <v>20829</v>
      </c>
      <c r="B998" s="447" t="s">
        <v>20830</v>
      </c>
      <c r="C998" s="447" t="s">
        <v>20835</v>
      </c>
      <c r="D998" s="447" t="s">
        <v>20836</v>
      </c>
      <c r="E998" s="448" t="s">
        <v>20755</v>
      </c>
      <c r="F998" s="447" t="s">
        <v>20755</v>
      </c>
      <c r="G998" s="449">
        <v>93432</v>
      </c>
      <c r="H998" s="447" t="s">
        <v>1615</v>
      </c>
      <c r="I998" s="447" t="s">
        <v>954</v>
      </c>
      <c r="J998" s="447" t="s">
        <v>709</v>
      </c>
      <c r="K998" s="451">
        <v>2284.8000000000002</v>
      </c>
      <c r="L998" s="447" t="s">
        <v>241</v>
      </c>
    </row>
    <row r="999" spans="1:12">
      <c r="A999" s="447" t="s">
        <v>20829</v>
      </c>
      <c r="B999" s="447" t="s">
        <v>20830</v>
      </c>
      <c r="C999" s="447" t="s">
        <v>20835</v>
      </c>
      <c r="D999" s="447" t="s">
        <v>20836</v>
      </c>
      <c r="E999" s="448" t="s">
        <v>20755</v>
      </c>
      <c r="F999" s="447" t="s">
        <v>20755</v>
      </c>
      <c r="G999" s="449">
        <v>93435</v>
      </c>
      <c r="H999" s="447" t="s">
        <v>1616</v>
      </c>
      <c r="I999" s="447" t="s">
        <v>954</v>
      </c>
      <c r="J999" s="447" t="s">
        <v>240</v>
      </c>
      <c r="K999" s="450">
        <v>3.89</v>
      </c>
      <c r="L999" s="447" t="s">
        <v>241</v>
      </c>
    </row>
    <row r="1000" spans="1:12">
      <c r="A1000" s="447" t="s">
        <v>20829</v>
      </c>
      <c r="B1000" s="447" t="s">
        <v>20830</v>
      </c>
      <c r="C1000" s="447" t="s">
        <v>20835</v>
      </c>
      <c r="D1000" s="447" t="s">
        <v>20836</v>
      </c>
      <c r="E1000" s="448" t="s">
        <v>20755</v>
      </c>
      <c r="F1000" s="447" t="s">
        <v>20755</v>
      </c>
      <c r="G1000" s="449">
        <v>93436</v>
      </c>
      <c r="H1000" s="447" t="s">
        <v>1617</v>
      </c>
      <c r="I1000" s="447" t="s">
        <v>954</v>
      </c>
      <c r="J1000" s="447" t="s">
        <v>240</v>
      </c>
      <c r="K1000" s="450">
        <v>0.81</v>
      </c>
      <c r="L1000" s="447" t="s">
        <v>241</v>
      </c>
    </row>
    <row r="1001" spans="1:12">
      <c r="A1001" s="447" t="s">
        <v>20829</v>
      </c>
      <c r="B1001" s="447" t="s">
        <v>20830</v>
      </c>
      <c r="C1001" s="447" t="s">
        <v>20835</v>
      </c>
      <c r="D1001" s="447" t="s">
        <v>20836</v>
      </c>
      <c r="E1001" s="448" t="s">
        <v>20755</v>
      </c>
      <c r="F1001" s="447" t="s">
        <v>20755</v>
      </c>
      <c r="G1001" s="449">
        <v>93437</v>
      </c>
      <c r="H1001" s="447" t="s">
        <v>1618</v>
      </c>
      <c r="I1001" s="447" t="s">
        <v>954</v>
      </c>
      <c r="J1001" s="447" t="s">
        <v>240</v>
      </c>
      <c r="K1001" s="450">
        <v>7.3</v>
      </c>
      <c r="L1001" s="447" t="s">
        <v>241</v>
      </c>
    </row>
    <row r="1002" spans="1:12">
      <c r="A1002" s="447" t="s">
        <v>20829</v>
      </c>
      <c r="B1002" s="447" t="s">
        <v>20830</v>
      </c>
      <c r="C1002" s="447" t="s">
        <v>20835</v>
      </c>
      <c r="D1002" s="447" t="s">
        <v>20836</v>
      </c>
      <c r="E1002" s="448" t="s">
        <v>20755</v>
      </c>
      <c r="F1002" s="447" t="s">
        <v>20755</v>
      </c>
      <c r="G1002" s="449">
        <v>93438</v>
      </c>
      <c r="H1002" s="447" t="s">
        <v>1620</v>
      </c>
      <c r="I1002" s="447" t="s">
        <v>954</v>
      </c>
      <c r="J1002" s="447" t="s">
        <v>709</v>
      </c>
      <c r="K1002" s="450">
        <v>23.61</v>
      </c>
      <c r="L1002" s="447" t="s">
        <v>241</v>
      </c>
    </row>
    <row r="1003" spans="1:12">
      <c r="A1003" s="447" t="s">
        <v>20829</v>
      </c>
      <c r="B1003" s="447" t="s">
        <v>20830</v>
      </c>
      <c r="C1003" s="447" t="s">
        <v>20835</v>
      </c>
      <c r="D1003" s="447" t="s">
        <v>20836</v>
      </c>
      <c r="E1003" s="448" t="s">
        <v>20755</v>
      </c>
      <c r="F1003" s="447" t="s">
        <v>20755</v>
      </c>
      <c r="G1003" s="449">
        <v>95114</v>
      </c>
      <c r="H1003" s="447" t="s">
        <v>1622</v>
      </c>
      <c r="I1003" s="447" t="s">
        <v>954</v>
      </c>
      <c r="J1003" s="447" t="s">
        <v>334</v>
      </c>
      <c r="K1003" s="450">
        <v>1.57</v>
      </c>
      <c r="L1003" s="447" t="s">
        <v>241</v>
      </c>
    </row>
    <row r="1004" spans="1:12">
      <c r="A1004" s="447" t="s">
        <v>20829</v>
      </c>
      <c r="B1004" s="447" t="s">
        <v>20830</v>
      </c>
      <c r="C1004" s="447" t="s">
        <v>20835</v>
      </c>
      <c r="D1004" s="447" t="s">
        <v>20836</v>
      </c>
      <c r="E1004" s="448" t="s">
        <v>20755</v>
      </c>
      <c r="F1004" s="447" t="s">
        <v>20755</v>
      </c>
      <c r="G1004" s="449">
        <v>95115</v>
      </c>
      <c r="H1004" s="447" t="s">
        <v>1623</v>
      </c>
      <c r="I1004" s="447" t="s">
        <v>954</v>
      </c>
      <c r="J1004" s="447" t="s">
        <v>334</v>
      </c>
      <c r="K1004" s="450">
        <v>0.18</v>
      </c>
      <c r="L1004" s="447" t="s">
        <v>241</v>
      </c>
    </row>
    <row r="1005" spans="1:12">
      <c r="A1005" s="447" t="s">
        <v>20829</v>
      </c>
      <c r="B1005" s="447" t="s">
        <v>20830</v>
      </c>
      <c r="C1005" s="447" t="s">
        <v>20835</v>
      </c>
      <c r="D1005" s="447" t="s">
        <v>20836</v>
      </c>
      <c r="E1005" s="448" t="s">
        <v>20755</v>
      </c>
      <c r="F1005" s="447" t="s">
        <v>20755</v>
      </c>
      <c r="G1005" s="449">
        <v>95116</v>
      </c>
      <c r="H1005" s="447" t="s">
        <v>1624</v>
      </c>
      <c r="I1005" s="447" t="s">
        <v>954</v>
      </c>
      <c r="J1005" s="447" t="s">
        <v>240</v>
      </c>
      <c r="K1005" s="450">
        <v>31.99</v>
      </c>
      <c r="L1005" s="447" t="s">
        <v>241</v>
      </c>
    </row>
    <row r="1006" spans="1:12">
      <c r="A1006" s="447" t="s">
        <v>20829</v>
      </c>
      <c r="B1006" s="447" t="s">
        <v>20830</v>
      </c>
      <c r="C1006" s="447" t="s">
        <v>20835</v>
      </c>
      <c r="D1006" s="447" t="s">
        <v>20836</v>
      </c>
      <c r="E1006" s="448" t="s">
        <v>20755</v>
      </c>
      <c r="F1006" s="447" t="s">
        <v>20755</v>
      </c>
      <c r="G1006" s="449">
        <v>95117</v>
      </c>
      <c r="H1006" s="447" t="s">
        <v>1626</v>
      </c>
      <c r="I1006" s="447" t="s">
        <v>954</v>
      </c>
      <c r="J1006" s="447" t="s">
        <v>240</v>
      </c>
      <c r="K1006" s="450">
        <v>5.04</v>
      </c>
      <c r="L1006" s="447" t="s">
        <v>241</v>
      </c>
    </row>
    <row r="1007" spans="1:12">
      <c r="A1007" s="447" t="s">
        <v>20829</v>
      </c>
      <c r="B1007" s="447" t="s">
        <v>20830</v>
      </c>
      <c r="C1007" s="447" t="s">
        <v>20835</v>
      </c>
      <c r="D1007" s="447" t="s">
        <v>20836</v>
      </c>
      <c r="E1007" s="448" t="s">
        <v>20755</v>
      </c>
      <c r="F1007" s="447" t="s">
        <v>20755</v>
      </c>
      <c r="G1007" s="449">
        <v>95118</v>
      </c>
      <c r="H1007" s="447" t="s">
        <v>1628</v>
      </c>
      <c r="I1007" s="447" t="s">
        <v>954</v>
      </c>
      <c r="J1007" s="447" t="s">
        <v>240</v>
      </c>
      <c r="K1007" s="450">
        <v>37.14</v>
      </c>
      <c r="L1007" s="447" t="s">
        <v>241</v>
      </c>
    </row>
    <row r="1008" spans="1:12">
      <c r="A1008" s="447" t="s">
        <v>20829</v>
      </c>
      <c r="B1008" s="447" t="s">
        <v>20830</v>
      </c>
      <c r="C1008" s="447" t="s">
        <v>20835</v>
      </c>
      <c r="D1008" s="447" t="s">
        <v>20836</v>
      </c>
      <c r="E1008" s="448" t="s">
        <v>20755</v>
      </c>
      <c r="F1008" s="447" t="s">
        <v>20755</v>
      </c>
      <c r="G1008" s="449">
        <v>95119</v>
      </c>
      <c r="H1008" s="447" t="s">
        <v>1629</v>
      </c>
      <c r="I1008" s="447" t="s">
        <v>954</v>
      </c>
      <c r="J1008" s="447" t="s">
        <v>240</v>
      </c>
      <c r="K1008" s="450">
        <v>6.68</v>
      </c>
      <c r="L1008" s="447" t="s">
        <v>241</v>
      </c>
    </row>
    <row r="1009" spans="1:12">
      <c r="A1009" s="447" t="s">
        <v>20829</v>
      </c>
      <c r="B1009" s="447" t="s">
        <v>20830</v>
      </c>
      <c r="C1009" s="447" t="s">
        <v>20835</v>
      </c>
      <c r="D1009" s="447" t="s">
        <v>20836</v>
      </c>
      <c r="E1009" s="448" t="s">
        <v>20755</v>
      </c>
      <c r="F1009" s="447" t="s">
        <v>20755</v>
      </c>
      <c r="G1009" s="449">
        <v>95120</v>
      </c>
      <c r="H1009" s="447" t="s">
        <v>1630</v>
      </c>
      <c r="I1009" s="447" t="s">
        <v>954</v>
      </c>
      <c r="J1009" s="447" t="s">
        <v>334</v>
      </c>
      <c r="K1009" s="450">
        <v>52.27</v>
      </c>
      <c r="L1009" s="447" t="s">
        <v>241</v>
      </c>
    </row>
    <row r="1010" spans="1:12">
      <c r="A1010" s="447" t="s">
        <v>20829</v>
      </c>
      <c r="B1010" s="447" t="s">
        <v>20830</v>
      </c>
      <c r="C1010" s="447" t="s">
        <v>20835</v>
      </c>
      <c r="D1010" s="447" t="s">
        <v>20836</v>
      </c>
      <c r="E1010" s="448" t="s">
        <v>20755</v>
      </c>
      <c r="F1010" s="447" t="s">
        <v>20755</v>
      </c>
      <c r="G1010" s="449">
        <v>95123</v>
      </c>
      <c r="H1010" s="447" t="s">
        <v>1631</v>
      </c>
      <c r="I1010" s="447" t="s">
        <v>954</v>
      </c>
      <c r="J1010" s="447" t="s">
        <v>240</v>
      </c>
      <c r="K1010" s="450">
        <v>13</v>
      </c>
      <c r="L1010" s="447" t="s">
        <v>241</v>
      </c>
    </row>
    <row r="1011" spans="1:12">
      <c r="A1011" s="447" t="s">
        <v>20829</v>
      </c>
      <c r="B1011" s="447" t="s">
        <v>20830</v>
      </c>
      <c r="C1011" s="447" t="s">
        <v>20835</v>
      </c>
      <c r="D1011" s="447" t="s">
        <v>20836</v>
      </c>
      <c r="E1011" s="448" t="s">
        <v>20755</v>
      </c>
      <c r="F1011" s="447" t="s">
        <v>20755</v>
      </c>
      <c r="G1011" s="449">
        <v>95124</v>
      </c>
      <c r="H1011" s="447" t="s">
        <v>1633</v>
      </c>
      <c r="I1011" s="447" t="s">
        <v>954</v>
      </c>
      <c r="J1011" s="447" t="s">
        <v>240</v>
      </c>
      <c r="K1011" s="450">
        <v>2.04</v>
      </c>
      <c r="L1011" s="447" t="s">
        <v>241</v>
      </c>
    </row>
    <row r="1012" spans="1:12">
      <c r="A1012" s="447" t="s">
        <v>20829</v>
      </c>
      <c r="B1012" s="447" t="s">
        <v>20830</v>
      </c>
      <c r="C1012" s="447" t="s">
        <v>20835</v>
      </c>
      <c r="D1012" s="447" t="s">
        <v>20836</v>
      </c>
      <c r="E1012" s="448" t="s">
        <v>20755</v>
      </c>
      <c r="F1012" s="447" t="s">
        <v>20755</v>
      </c>
      <c r="G1012" s="449">
        <v>95125</v>
      </c>
      <c r="H1012" s="447" t="s">
        <v>1635</v>
      </c>
      <c r="I1012" s="447" t="s">
        <v>954</v>
      </c>
      <c r="J1012" s="447" t="s">
        <v>240</v>
      </c>
      <c r="K1012" s="450">
        <v>14.23</v>
      </c>
      <c r="L1012" s="447" t="s">
        <v>241</v>
      </c>
    </row>
    <row r="1013" spans="1:12">
      <c r="A1013" s="447" t="s">
        <v>20829</v>
      </c>
      <c r="B1013" s="447" t="s">
        <v>20830</v>
      </c>
      <c r="C1013" s="447" t="s">
        <v>20835</v>
      </c>
      <c r="D1013" s="447" t="s">
        <v>20836</v>
      </c>
      <c r="E1013" s="448" t="s">
        <v>20755</v>
      </c>
      <c r="F1013" s="447" t="s">
        <v>20755</v>
      </c>
      <c r="G1013" s="449">
        <v>95126</v>
      </c>
      <c r="H1013" s="447" t="s">
        <v>1636</v>
      </c>
      <c r="I1013" s="447" t="s">
        <v>954</v>
      </c>
      <c r="J1013" s="447" t="s">
        <v>709</v>
      </c>
      <c r="K1013" s="450">
        <v>117.14</v>
      </c>
      <c r="L1013" s="447" t="s">
        <v>241</v>
      </c>
    </row>
    <row r="1014" spans="1:12">
      <c r="A1014" s="447" t="s">
        <v>20829</v>
      </c>
      <c r="B1014" s="447" t="s">
        <v>20830</v>
      </c>
      <c r="C1014" s="447" t="s">
        <v>20835</v>
      </c>
      <c r="D1014" s="447" t="s">
        <v>20836</v>
      </c>
      <c r="E1014" s="448" t="s">
        <v>20755</v>
      </c>
      <c r="F1014" s="447" t="s">
        <v>20755</v>
      </c>
      <c r="G1014" s="449">
        <v>95129</v>
      </c>
      <c r="H1014" s="447" t="s">
        <v>1637</v>
      </c>
      <c r="I1014" s="447" t="s">
        <v>954</v>
      </c>
      <c r="J1014" s="447" t="s">
        <v>240</v>
      </c>
      <c r="K1014" s="450">
        <v>23.08</v>
      </c>
      <c r="L1014" s="447" t="s">
        <v>241</v>
      </c>
    </row>
    <row r="1015" spans="1:12">
      <c r="A1015" s="447" t="s">
        <v>20829</v>
      </c>
      <c r="B1015" s="447" t="s">
        <v>20830</v>
      </c>
      <c r="C1015" s="447" t="s">
        <v>20835</v>
      </c>
      <c r="D1015" s="447" t="s">
        <v>20836</v>
      </c>
      <c r="E1015" s="448" t="s">
        <v>20755</v>
      </c>
      <c r="F1015" s="447" t="s">
        <v>20755</v>
      </c>
      <c r="G1015" s="449">
        <v>95130</v>
      </c>
      <c r="H1015" s="447" t="s">
        <v>1639</v>
      </c>
      <c r="I1015" s="447" t="s">
        <v>954</v>
      </c>
      <c r="J1015" s="447" t="s">
        <v>240</v>
      </c>
      <c r="K1015" s="450">
        <v>4.1500000000000004</v>
      </c>
      <c r="L1015" s="447" t="s">
        <v>241</v>
      </c>
    </row>
    <row r="1016" spans="1:12">
      <c r="A1016" s="447" t="s">
        <v>20829</v>
      </c>
      <c r="B1016" s="447" t="s">
        <v>20830</v>
      </c>
      <c r="C1016" s="447" t="s">
        <v>20835</v>
      </c>
      <c r="D1016" s="447" t="s">
        <v>20836</v>
      </c>
      <c r="E1016" s="448" t="s">
        <v>20755</v>
      </c>
      <c r="F1016" s="447" t="s">
        <v>20755</v>
      </c>
      <c r="G1016" s="449">
        <v>95131</v>
      </c>
      <c r="H1016" s="447" t="s">
        <v>1641</v>
      </c>
      <c r="I1016" s="447" t="s">
        <v>954</v>
      </c>
      <c r="J1016" s="447" t="s">
        <v>240</v>
      </c>
      <c r="K1016" s="450">
        <v>43.27</v>
      </c>
      <c r="L1016" s="447" t="s">
        <v>241</v>
      </c>
    </row>
    <row r="1017" spans="1:12">
      <c r="A1017" s="447" t="s">
        <v>20829</v>
      </c>
      <c r="B1017" s="447" t="s">
        <v>20830</v>
      </c>
      <c r="C1017" s="447" t="s">
        <v>20835</v>
      </c>
      <c r="D1017" s="447" t="s">
        <v>20836</v>
      </c>
      <c r="E1017" s="448" t="s">
        <v>20755</v>
      </c>
      <c r="F1017" s="447" t="s">
        <v>20755</v>
      </c>
      <c r="G1017" s="449">
        <v>95132</v>
      </c>
      <c r="H1017" s="447" t="s">
        <v>1642</v>
      </c>
      <c r="I1017" s="447" t="s">
        <v>954</v>
      </c>
      <c r="J1017" s="447" t="s">
        <v>709</v>
      </c>
      <c r="K1017" s="450">
        <v>25.65</v>
      </c>
      <c r="L1017" s="447" t="s">
        <v>241</v>
      </c>
    </row>
    <row r="1018" spans="1:12">
      <c r="A1018" s="447" t="s">
        <v>20829</v>
      </c>
      <c r="B1018" s="447" t="s">
        <v>20830</v>
      </c>
      <c r="C1018" s="447" t="s">
        <v>20835</v>
      </c>
      <c r="D1018" s="447" t="s">
        <v>20836</v>
      </c>
      <c r="E1018" s="448" t="s">
        <v>20755</v>
      </c>
      <c r="F1018" s="447" t="s">
        <v>20755</v>
      </c>
      <c r="G1018" s="449">
        <v>95136</v>
      </c>
      <c r="H1018" s="447" t="s">
        <v>1643</v>
      </c>
      <c r="I1018" s="447" t="s">
        <v>954</v>
      </c>
      <c r="J1018" s="447" t="s">
        <v>709</v>
      </c>
      <c r="K1018" s="450">
        <v>0.03</v>
      </c>
      <c r="L1018" s="447" t="s">
        <v>241</v>
      </c>
    </row>
    <row r="1019" spans="1:12">
      <c r="A1019" s="447" t="s">
        <v>20829</v>
      </c>
      <c r="B1019" s="447" t="s">
        <v>20830</v>
      </c>
      <c r="C1019" s="447" t="s">
        <v>20835</v>
      </c>
      <c r="D1019" s="447" t="s">
        <v>20836</v>
      </c>
      <c r="E1019" s="448" t="s">
        <v>20755</v>
      </c>
      <c r="F1019" s="447" t="s">
        <v>20755</v>
      </c>
      <c r="G1019" s="449">
        <v>95137</v>
      </c>
      <c r="H1019" s="447" t="s">
        <v>1644</v>
      </c>
      <c r="I1019" s="447" t="s">
        <v>954</v>
      </c>
      <c r="J1019" s="447" t="s">
        <v>709</v>
      </c>
      <c r="K1019" s="450">
        <v>0.01</v>
      </c>
      <c r="L1019" s="447" t="s">
        <v>241</v>
      </c>
    </row>
    <row r="1020" spans="1:12">
      <c r="A1020" s="447" t="s">
        <v>20829</v>
      </c>
      <c r="B1020" s="447" t="s">
        <v>20830</v>
      </c>
      <c r="C1020" s="447" t="s">
        <v>20835</v>
      </c>
      <c r="D1020" s="447" t="s">
        <v>20836</v>
      </c>
      <c r="E1020" s="448" t="s">
        <v>20755</v>
      </c>
      <c r="F1020" s="447" t="s">
        <v>20755</v>
      </c>
      <c r="G1020" s="449">
        <v>95138</v>
      </c>
      <c r="H1020" s="447" t="s">
        <v>1645</v>
      </c>
      <c r="I1020" s="447" t="s">
        <v>954</v>
      </c>
      <c r="J1020" s="447" t="s">
        <v>709</v>
      </c>
      <c r="K1020" s="450">
        <v>0.03</v>
      </c>
      <c r="L1020" s="447" t="s">
        <v>241</v>
      </c>
    </row>
    <row r="1021" spans="1:12">
      <c r="A1021" s="447" t="s">
        <v>20829</v>
      </c>
      <c r="B1021" s="447" t="s">
        <v>20830</v>
      </c>
      <c r="C1021" s="447" t="s">
        <v>20835</v>
      </c>
      <c r="D1021" s="447" t="s">
        <v>20836</v>
      </c>
      <c r="E1021" s="448" t="s">
        <v>20755</v>
      </c>
      <c r="F1021" s="447" t="s">
        <v>20755</v>
      </c>
      <c r="G1021" s="449">
        <v>95208</v>
      </c>
      <c r="H1021" s="447" t="s">
        <v>1646</v>
      </c>
      <c r="I1021" s="447" t="s">
        <v>954</v>
      </c>
      <c r="J1021" s="447" t="s">
        <v>240</v>
      </c>
      <c r="K1021" s="450">
        <v>33.979999999999997</v>
      </c>
      <c r="L1021" s="447" t="s">
        <v>241</v>
      </c>
    </row>
    <row r="1022" spans="1:12">
      <c r="A1022" s="447" t="s">
        <v>20829</v>
      </c>
      <c r="B1022" s="447" t="s">
        <v>20830</v>
      </c>
      <c r="C1022" s="447" t="s">
        <v>20835</v>
      </c>
      <c r="D1022" s="447" t="s">
        <v>20836</v>
      </c>
      <c r="E1022" s="448" t="s">
        <v>20755</v>
      </c>
      <c r="F1022" s="447" t="s">
        <v>20755</v>
      </c>
      <c r="G1022" s="449">
        <v>95209</v>
      </c>
      <c r="H1022" s="447" t="s">
        <v>1647</v>
      </c>
      <c r="I1022" s="447" t="s">
        <v>954</v>
      </c>
      <c r="J1022" s="447" t="s">
        <v>240</v>
      </c>
      <c r="K1022" s="450">
        <v>4.03</v>
      </c>
      <c r="L1022" s="447" t="s">
        <v>241</v>
      </c>
    </row>
    <row r="1023" spans="1:12">
      <c r="A1023" s="447" t="s">
        <v>20829</v>
      </c>
      <c r="B1023" s="447" t="s">
        <v>20830</v>
      </c>
      <c r="C1023" s="447" t="s">
        <v>20835</v>
      </c>
      <c r="D1023" s="447" t="s">
        <v>20836</v>
      </c>
      <c r="E1023" s="448" t="s">
        <v>20755</v>
      </c>
      <c r="F1023" s="447" t="s">
        <v>20755</v>
      </c>
      <c r="G1023" s="449">
        <v>95210</v>
      </c>
      <c r="H1023" s="447" t="s">
        <v>1648</v>
      </c>
      <c r="I1023" s="447" t="s">
        <v>954</v>
      </c>
      <c r="J1023" s="447" t="s">
        <v>240</v>
      </c>
      <c r="K1023" s="450">
        <v>37.159999999999997</v>
      </c>
      <c r="L1023" s="447" t="s">
        <v>241</v>
      </c>
    </row>
    <row r="1024" spans="1:12">
      <c r="A1024" s="447" t="s">
        <v>20829</v>
      </c>
      <c r="B1024" s="447" t="s">
        <v>20830</v>
      </c>
      <c r="C1024" s="447" t="s">
        <v>20835</v>
      </c>
      <c r="D1024" s="447" t="s">
        <v>20836</v>
      </c>
      <c r="E1024" s="448" t="s">
        <v>20755</v>
      </c>
      <c r="F1024" s="447" t="s">
        <v>20755</v>
      </c>
      <c r="G1024" s="449">
        <v>95211</v>
      </c>
      <c r="H1024" s="447" t="s">
        <v>1649</v>
      </c>
      <c r="I1024" s="447" t="s">
        <v>954</v>
      </c>
      <c r="J1024" s="447" t="s">
        <v>334</v>
      </c>
      <c r="K1024" s="450">
        <v>7.66</v>
      </c>
      <c r="L1024" s="447" t="s">
        <v>241</v>
      </c>
    </row>
    <row r="1025" spans="1:12">
      <c r="A1025" s="447" t="s">
        <v>20829</v>
      </c>
      <c r="B1025" s="447" t="s">
        <v>20830</v>
      </c>
      <c r="C1025" s="447" t="s">
        <v>20835</v>
      </c>
      <c r="D1025" s="447" t="s">
        <v>20836</v>
      </c>
      <c r="E1025" s="448" t="s">
        <v>20755</v>
      </c>
      <c r="F1025" s="447" t="s">
        <v>20755</v>
      </c>
      <c r="G1025" s="449">
        <v>95214</v>
      </c>
      <c r="H1025" s="447" t="s">
        <v>1650</v>
      </c>
      <c r="I1025" s="447" t="s">
        <v>954</v>
      </c>
      <c r="J1025" s="447" t="s">
        <v>334</v>
      </c>
      <c r="K1025" s="450">
        <v>0.32</v>
      </c>
      <c r="L1025" s="447" t="s">
        <v>241</v>
      </c>
    </row>
    <row r="1026" spans="1:12">
      <c r="A1026" s="447" t="s">
        <v>20829</v>
      </c>
      <c r="B1026" s="447" t="s">
        <v>20830</v>
      </c>
      <c r="C1026" s="447" t="s">
        <v>20835</v>
      </c>
      <c r="D1026" s="447" t="s">
        <v>20836</v>
      </c>
      <c r="E1026" s="448" t="s">
        <v>20755</v>
      </c>
      <c r="F1026" s="447" t="s">
        <v>20755</v>
      </c>
      <c r="G1026" s="449">
        <v>95215</v>
      </c>
      <c r="H1026" s="447" t="s">
        <v>1651</v>
      </c>
      <c r="I1026" s="447" t="s">
        <v>954</v>
      </c>
      <c r="J1026" s="447" t="s">
        <v>334</v>
      </c>
      <c r="K1026" s="450">
        <v>0.03</v>
      </c>
      <c r="L1026" s="447" t="s">
        <v>241</v>
      </c>
    </row>
    <row r="1027" spans="1:12">
      <c r="A1027" s="447" t="s">
        <v>20829</v>
      </c>
      <c r="B1027" s="447" t="s">
        <v>20830</v>
      </c>
      <c r="C1027" s="447" t="s">
        <v>20835</v>
      </c>
      <c r="D1027" s="447" t="s">
        <v>20836</v>
      </c>
      <c r="E1027" s="448" t="s">
        <v>20755</v>
      </c>
      <c r="F1027" s="447" t="s">
        <v>20755</v>
      </c>
      <c r="G1027" s="449">
        <v>95216</v>
      </c>
      <c r="H1027" s="447" t="s">
        <v>1652</v>
      </c>
      <c r="I1027" s="447" t="s">
        <v>954</v>
      </c>
      <c r="J1027" s="447" t="s">
        <v>334</v>
      </c>
      <c r="K1027" s="450">
        <v>0.22</v>
      </c>
      <c r="L1027" s="447" t="s">
        <v>241</v>
      </c>
    </row>
    <row r="1028" spans="1:12">
      <c r="A1028" s="447" t="s">
        <v>20829</v>
      </c>
      <c r="B1028" s="447" t="s">
        <v>20830</v>
      </c>
      <c r="C1028" s="447" t="s">
        <v>20835</v>
      </c>
      <c r="D1028" s="447" t="s">
        <v>20836</v>
      </c>
      <c r="E1028" s="448" t="s">
        <v>20755</v>
      </c>
      <c r="F1028" s="447" t="s">
        <v>20755</v>
      </c>
      <c r="G1028" s="449">
        <v>95217</v>
      </c>
      <c r="H1028" s="447" t="s">
        <v>1653</v>
      </c>
      <c r="I1028" s="447" t="s">
        <v>954</v>
      </c>
      <c r="J1028" s="447" t="s">
        <v>334</v>
      </c>
      <c r="K1028" s="450">
        <v>0.51</v>
      </c>
      <c r="L1028" s="447" t="s">
        <v>241</v>
      </c>
    </row>
    <row r="1029" spans="1:12">
      <c r="A1029" s="447" t="s">
        <v>20829</v>
      </c>
      <c r="B1029" s="447" t="s">
        <v>20830</v>
      </c>
      <c r="C1029" s="447" t="s">
        <v>20835</v>
      </c>
      <c r="D1029" s="447" t="s">
        <v>20836</v>
      </c>
      <c r="E1029" s="448" t="s">
        <v>20755</v>
      </c>
      <c r="F1029" s="447" t="s">
        <v>20755</v>
      </c>
      <c r="G1029" s="449">
        <v>95255</v>
      </c>
      <c r="H1029" s="447" t="s">
        <v>1655</v>
      </c>
      <c r="I1029" s="447" t="s">
        <v>954</v>
      </c>
      <c r="J1029" s="447" t="s">
        <v>334</v>
      </c>
      <c r="K1029" s="450">
        <v>1.39</v>
      </c>
      <c r="L1029" s="447" t="s">
        <v>241</v>
      </c>
    </row>
    <row r="1030" spans="1:12">
      <c r="A1030" s="447" t="s">
        <v>20829</v>
      </c>
      <c r="B1030" s="447" t="s">
        <v>20830</v>
      </c>
      <c r="C1030" s="447" t="s">
        <v>20835</v>
      </c>
      <c r="D1030" s="447" t="s">
        <v>20836</v>
      </c>
      <c r="E1030" s="448" t="s">
        <v>20755</v>
      </c>
      <c r="F1030" s="447" t="s">
        <v>20755</v>
      </c>
      <c r="G1030" s="449">
        <v>95256</v>
      </c>
      <c r="H1030" s="447" t="s">
        <v>1657</v>
      </c>
      <c r="I1030" s="447" t="s">
        <v>954</v>
      </c>
      <c r="J1030" s="447" t="s">
        <v>334</v>
      </c>
      <c r="K1030" s="450">
        <v>0.16</v>
      </c>
      <c r="L1030" s="447" t="s">
        <v>241</v>
      </c>
    </row>
    <row r="1031" spans="1:12">
      <c r="A1031" s="447" t="s">
        <v>20829</v>
      </c>
      <c r="B1031" s="447" t="s">
        <v>20830</v>
      </c>
      <c r="C1031" s="447" t="s">
        <v>20835</v>
      </c>
      <c r="D1031" s="447" t="s">
        <v>20836</v>
      </c>
      <c r="E1031" s="448" t="s">
        <v>20755</v>
      </c>
      <c r="F1031" s="447" t="s">
        <v>20755</v>
      </c>
      <c r="G1031" s="449">
        <v>95257</v>
      </c>
      <c r="H1031" s="447" t="s">
        <v>1658</v>
      </c>
      <c r="I1031" s="447" t="s">
        <v>954</v>
      </c>
      <c r="J1031" s="447" t="s">
        <v>334</v>
      </c>
      <c r="K1031" s="450">
        <v>1.74</v>
      </c>
      <c r="L1031" s="447" t="s">
        <v>241</v>
      </c>
    </row>
    <row r="1032" spans="1:12">
      <c r="A1032" s="447" t="s">
        <v>20829</v>
      </c>
      <c r="B1032" s="447" t="s">
        <v>20830</v>
      </c>
      <c r="C1032" s="447" t="s">
        <v>20835</v>
      </c>
      <c r="D1032" s="447" t="s">
        <v>20836</v>
      </c>
      <c r="E1032" s="448" t="s">
        <v>20755</v>
      </c>
      <c r="F1032" s="447" t="s">
        <v>20755</v>
      </c>
      <c r="G1032" s="449">
        <v>95260</v>
      </c>
      <c r="H1032" s="447" t="s">
        <v>1660</v>
      </c>
      <c r="I1032" s="447" t="s">
        <v>954</v>
      </c>
      <c r="J1032" s="447" t="s">
        <v>240</v>
      </c>
      <c r="K1032" s="450">
        <v>0.55000000000000004</v>
      </c>
      <c r="L1032" s="447" t="s">
        <v>241</v>
      </c>
    </row>
    <row r="1033" spans="1:12">
      <c r="A1033" s="447" t="s">
        <v>20829</v>
      </c>
      <c r="B1033" s="447" t="s">
        <v>20830</v>
      </c>
      <c r="C1033" s="447" t="s">
        <v>20835</v>
      </c>
      <c r="D1033" s="447" t="s">
        <v>20836</v>
      </c>
      <c r="E1033" s="448" t="s">
        <v>20755</v>
      </c>
      <c r="F1033" s="447" t="s">
        <v>20755</v>
      </c>
      <c r="G1033" s="449">
        <v>95261</v>
      </c>
      <c r="H1033" s="447" t="s">
        <v>1661</v>
      </c>
      <c r="I1033" s="447" t="s">
        <v>954</v>
      </c>
      <c r="J1033" s="447" t="s">
        <v>334</v>
      </c>
      <c r="K1033" s="450">
        <v>0.16</v>
      </c>
      <c r="L1033" s="447" t="s">
        <v>241</v>
      </c>
    </row>
    <row r="1034" spans="1:12">
      <c r="A1034" s="447" t="s">
        <v>20829</v>
      </c>
      <c r="B1034" s="447" t="s">
        <v>20830</v>
      </c>
      <c r="C1034" s="447" t="s">
        <v>20835</v>
      </c>
      <c r="D1034" s="447" t="s">
        <v>20836</v>
      </c>
      <c r="E1034" s="448" t="s">
        <v>20755</v>
      </c>
      <c r="F1034" s="447" t="s">
        <v>20755</v>
      </c>
      <c r="G1034" s="449">
        <v>95262</v>
      </c>
      <c r="H1034" s="447" t="s">
        <v>1662</v>
      </c>
      <c r="I1034" s="447" t="s">
        <v>954</v>
      </c>
      <c r="J1034" s="447" t="s">
        <v>334</v>
      </c>
      <c r="K1034" s="450">
        <v>1.45</v>
      </c>
      <c r="L1034" s="447" t="s">
        <v>241</v>
      </c>
    </row>
    <row r="1035" spans="1:12">
      <c r="A1035" s="447" t="s">
        <v>20829</v>
      </c>
      <c r="B1035" s="447" t="s">
        <v>20830</v>
      </c>
      <c r="C1035" s="447" t="s">
        <v>20835</v>
      </c>
      <c r="D1035" s="447" t="s">
        <v>20836</v>
      </c>
      <c r="E1035" s="448" t="s">
        <v>20755</v>
      </c>
      <c r="F1035" s="447" t="s">
        <v>20755</v>
      </c>
      <c r="G1035" s="449">
        <v>95263</v>
      </c>
      <c r="H1035" s="447" t="s">
        <v>1664</v>
      </c>
      <c r="I1035" s="447" t="s">
        <v>954</v>
      </c>
      <c r="J1035" s="447" t="s">
        <v>709</v>
      </c>
      <c r="K1035" s="450">
        <v>4.3099999999999996</v>
      </c>
      <c r="L1035" s="447" t="s">
        <v>241</v>
      </c>
    </row>
    <row r="1036" spans="1:12">
      <c r="A1036" s="447" t="s">
        <v>20829</v>
      </c>
      <c r="B1036" s="447" t="s">
        <v>20830</v>
      </c>
      <c r="C1036" s="447" t="s">
        <v>20835</v>
      </c>
      <c r="D1036" s="447" t="s">
        <v>20836</v>
      </c>
      <c r="E1036" s="448" t="s">
        <v>20755</v>
      </c>
      <c r="F1036" s="447" t="s">
        <v>20755</v>
      </c>
      <c r="G1036" s="449">
        <v>95266</v>
      </c>
      <c r="H1036" s="447" t="s">
        <v>1665</v>
      </c>
      <c r="I1036" s="447" t="s">
        <v>954</v>
      </c>
      <c r="J1036" s="447" t="s">
        <v>240</v>
      </c>
      <c r="K1036" s="450">
        <v>0.42</v>
      </c>
      <c r="L1036" s="447" t="s">
        <v>241</v>
      </c>
    </row>
    <row r="1037" spans="1:12">
      <c r="A1037" s="447" t="s">
        <v>20829</v>
      </c>
      <c r="B1037" s="447" t="s">
        <v>20830</v>
      </c>
      <c r="C1037" s="447" t="s">
        <v>20835</v>
      </c>
      <c r="D1037" s="447" t="s">
        <v>20836</v>
      </c>
      <c r="E1037" s="448" t="s">
        <v>20755</v>
      </c>
      <c r="F1037" s="447" t="s">
        <v>20755</v>
      </c>
      <c r="G1037" s="449">
        <v>95267</v>
      </c>
      <c r="H1037" s="447" t="s">
        <v>1666</v>
      </c>
      <c r="I1037" s="447" t="s">
        <v>954</v>
      </c>
      <c r="J1037" s="447" t="s">
        <v>240</v>
      </c>
      <c r="K1037" s="450">
        <v>0.04</v>
      </c>
      <c r="L1037" s="447" t="s">
        <v>241</v>
      </c>
    </row>
    <row r="1038" spans="1:12">
      <c r="A1038" s="447" t="s">
        <v>20829</v>
      </c>
      <c r="B1038" s="447" t="s">
        <v>20830</v>
      </c>
      <c r="C1038" s="447" t="s">
        <v>20835</v>
      </c>
      <c r="D1038" s="447" t="s">
        <v>20836</v>
      </c>
      <c r="E1038" s="448" t="s">
        <v>20755</v>
      </c>
      <c r="F1038" s="447" t="s">
        <v>20755</v>
      </c>
      <c r="G1038" s="449">
        <v>95268</v>
      </c>
      <c r="H1038" s="447" t="s">
        <v>1667</v>
      </c>
      <c r="I1038" s="447" t="s">
        <v>954</v>
      </c>
      <c r="J1038" s="447" t="s">
        <v>240</v>
      </c>
      <c r="K1038" s="450">
        <v>0.41</v>
      </c>
      <c r="L1038" s="447" t="s">
        <v>241</v>
      </c>
    </row>
    <row r="1039" spans="1:12">
      <c r="A1039" s="447" t="s">
        <v>20829</v>
      </c>
      <c r="B1039" s="447" t="s">
        <v>20830</v>
      </c>
      <c r="C1039" s="447" t="s">
        <v>20835</v>
      </c>
      <c r="D1039" s="447" t="s">
        <v>20836</v>
      </c>
      <c r="E1039" s="448" t="s">
        <v>20755</v>
      </c>
      <c r="F1039" s="447" t="s">
        <v>20755</v>
      </c>
      <c r="G1039" s="449">
        <v>95269</v>
      </c>
      <c r="H1039" s="447" t="s">
        <v>1668</v>
      </c>
      <c r="I1039" s="447" t="s">
        <v>954</v>
      </c>
      <c r="J1039" s="447" t="s">
        <v>709</v>
      </c>
      <c r="K1039" s="450">
        <v>8.06</v>
      </c>
      <c r="L1039" s="447" t="s">
        <v>241</v>
      </c>
    </row>
    <row r="1040" spans="1:12">
      <c r="A1040" s="447" t="s">
        <v>20829</v>
      </c>
      <c r="B1040" s="447" t="s">
        <v>20830</v>
      </c>
      <c r="C1040" s="447" t="s">
        <v>20835</v>
      </c>
      <c r="D1040" s="447" t="s">
        <v>20836</v>
      </c>
      <c r="E1040" s="448" t="s">
        <v>20755</v>
      </c>
      <c r="F1040" s="447" t="s">
        <v>20755</v>
      </c>
      <c r="G1040" s="449">
        <v>95272</v>
      </c>
      <c r="H1040" s="447" t="s">
        <v>1669</v>
      </c>
      <c r="I1040" s="447" t="s">
        <v>954</v>
      </c>
      <c r="J1040" s="447" t="s">
        <v>240</v>
      </c>
      <c r="K1040" s="450">
        <v>0.41</v>
      </c>
      <c r="L1040" s="447" t="s">
        <v>241</v>
      </c>
    </row>
    <row r="1041" spans="1:12">
      <c r="A1041" s="447" t="s">
        <v>20829</v>
      </c>
      <c r="B1041" s="447" t="s">
        <v>20830</v>
      </c>
      <c r="C1041" s="447" t="s">
        <v>20835</v>
      </c>
      <c r="D1041" s="447" t="s">
        <v>20836</v>
      </c>
      <c r="E1041" s="448" t="s">
        <v>20755</v>
      </c>
      <c r="F1041" s="447" t="s">
        <v>20755</v>
      </c>
      <c r="G1041" s="449">
        <v>95273</v>
      </c>
      <c r="H1041" s="447" t="s">
        <v>1670</v>
      </c>
      <c r="I1041" s="447" t="s">
        <v>954</v>
      </c>
      <c r="J1041" s="447" t="s">
        <v>240</v>
      </c>
      <c r="K1041" s="450">
        <v>0.04</v>
      </c>
      <c r="L1041" s="447" t="s">
        <v>241</v>
      </c>
    </row>
    <row r="1042" spans="1:12">
      <c r="A1042" s="447" t="s">
        <v>20829</v>
      </c>
      <c r="B1042" s="447" t="s">
        <v>20830</v>
      </c>
      <c r="C1042" s="447" t="s">
        <v>20835</v>
      </c>
      <c r="D1042" s="447" t="s">
        <v>20836</v>
      </c>
      <c r="E1042" s="448" t="s">
        <v>20755</v>
      </c>
      <c r="F1042" s="447" t="s">
        <v>20755</v>
      </c>
      <c r="G1042" s="449">
        <v>95274</v>
      </c>
      <c r="H1042" s="447" t="s">
        <v>1671</v>
      </c>
      <c r="I1042" s="447" t="s">
        <v>954</v>
      </c>
      <c r="J1042" s="447" t="s">
        <v>240</v>
      </c>
      <c r="K1042" s="450">
        <v>0.32</v>
      </c>
      <c r="L1042" s="447" t="s">
        <v>241</v>
      </c>
    </row>
    <row r="1043" spans="1:12">
      <c r="A1043" s="447" t="s">
        <v>20829</v>
      </c>
      <c r="B1043" s="447" t="s">
        <v>20830</v>
      </c>
      <c r="C1043" s="447" t="s">
        <v>20835</v>
      </c>
      <c r="D1043" s="447" t="s">
        <v>20836</v>
      </c>
      <c r="E1043" s="448" t="s">
        <v>20755</v>
      </c>
      <c r="F1043" s="447" t="s">
        <v>20755</v>
      </c>
      <c r="G1043" s="449">
        <v>95275</v>
      </c>
      <c r="H1043" s="447" t="s">
        <v>1672</v>
      </c>
      <c r="I1043" s="447" t="s">
        <v>954</v>
      </c>
      <c r="J1043" s="447" t="s">
        <v>334</v>
      </c>
      <c r="K1043" s="450">
        <v>2.08</v>
      </c>
      <c r="L1043" s="447" t="s">
        <v>241</v>
      </c>
    </row>
    <row r="1044" spans="1:12">
      <c r="A1044" s="447" t="s">
        <v>20829</v>
      </c>
      <c r="B1044" s="447" t="s">
        <v>20830</v>
      </c>
      <c r="C1044" s="447" t="s">
        <v>20835</v>
      </c>
      <c r="D1044" s="447" t="s">
        <v>20836</v>
      </c>
      <c r="E1044" s="448" t="s">
        <v>20755</v>
      </c>
      <c r="F1044" s="447" t="s">
        <v>20755</v>
      </c>
      <c r="G1044" s="449">
        <v>95278</v>
      </c>
      <c r="H1044" s="447" t="s">
        <v>1673</v>
      </c>
      <c r="I1044" s="447" t="s">
        <v>954</v>
      </c>
      <c r="J1044" s="447" t="s">
        <v>240</v>
      </c>
      <c r="K1044" s="450">
        <v>0.44</v>
      </c>
      <c r="L1044" s="447" t="s">
        <v>241</v>
      </c>
    </row>
    <row r="1045" spans="1:12">
      <c r="A1045" s="447" t="s">
        <v>20829</v>
      </c>
      <c r="B1045" s="447" t="s">
        <v>20830</v>
      </c>
      <c r="C1045" s="447" t="s">
        <v>20835</v>
      </c>
      <c r="D1045" s="447" t="s">
        <v>20836</v>
      </c>
      <c r="E1045" s="448" t="s">
        <v>20755</v>
      </c>
      <c r="F1045" s="447" t="s">
        <v>20755</v>
      </c>
      <c r="G1045" s="449">
        <v>95279</v>
      </c>
      <c r="H1045" s="447" t="s">
        <v>1674</v>
      </c>
      <c r="I1045" s="447" t="s">
        <v>954</v>
      </c>
      <c r="J1045" s="447" t="s">
        <v>240</v>
      </c>
      <c r="K1045" s="450">
        <v>0.05</v>
      </c>
      <c r="L1045" s="447" t="s">
        <v>241</v>
      </c>
    </row>
    <row r="1046" spans="1:12">
      <c r="A1046" s="447" t="s">
        <v>20829</v>
      </c>
      <c r="B1046" s="447" t="s">
        <v>20830</v>
      </c>
      <c r="C1046" s="447" t="s">
        <v>20835</v>
      </c>
      <c r="D1046" s="447" t="s">
        <v>20836</v>
      </c>
      <c r="E1046" s="448" t="s">
        <v>20755</v>
      </c>
      <c r="F1046" s="447" t="s">
        <v>20755</v>
      </c>
      <c r="G1046" s="449">
        <v>95280</v>
      </c>
      <c r="H1046" s="447" t="s">
        <v>1676</v>
      </c>
      <c r="I1046" s="447" t="s">
        <v>954</v>
      </c>
      <c r="J1046" s="447" t="s">
        <v>240</v>
      </c>
      <c r="K1046" s="450">
        <v>0.35</v>
      </c>
      <c r="L1046" s="447" t="s">
        <v>241</v>
      </c>
    </row>
    <row r="1047" spans="1:12">
      <c r="A1047" s="447" t="s">
        <v>20829</v>
      </c>
      <c r="B1047" s="447" t="s">
        <v>20830</v>
      </c>
      <c r="C1047" s="447" t="s">
        <v>20835</v>
      </c>
      <c r="D1047" s="447" t="s">
        <v>20836</v>
      </c>
      <c r="E1047" s="448" t="s">
        <v>20755</v>
      </c>
      <c r="F1047" s="447" t="s">
        <v>20755</v>
      </c>
      <c r="G1047" s="449">
        <v>95281</v>
      </c>
      <c r="H1047" s="447" t="s">
        <v>1677</v>
      </c>
      <c r="I1047" s="447" t="s">
        <v>954</v>
      </c>
      <c r="J1047" s="447" t="s">
        <v>709</v>
      </c>
      <c r="K1047" s="450">
        <v>8.06</v>
      </c>
      <c r="L1047" s="447" t="s">
        <v>241</v>
      </c>
    </row>
    <row r="1048" spans="1:12">
      <c r="A1048" s="447" t="s">
        <v>20829</v>
      </c>
      <c r="B1048" s="447" t="s">
        <v>20830</v>
      </c>
      <c r="C1048" s="447" t="s">
        <v>20835</v>
      </c>
      <c r="D1048" s="447" t="s">
        <v>20836</v>
      </c>
      <c r="E1048" s="448" t="s">
        <v>20755</v>
      </c>
      <c r="F1048" s="447" t="s">
        <v>20755</v>
      </c>
      <c r="G1048" s="449">
        <v>95617</v>
      </c>
      <c r="H1048" s="447" t="s">
        <v>1678</v>
      </c>
      <c r="I1048" s="447" t="s">
        <v>954</v>
      </c>
      <c r="J1048" s="447" t="s">
        <v>334</v>
      </c>
      <c r="K1048" s="450">
        <v>1.1399999999999999</v>
      </c>
      <c r="L1048" s="447" t="s">
        <v>241</v>
      </c>
    </row>
    <row r="1049" spans="1:12">
      <c r="A1049" s="447" t="s">
        <v>20829</v>
      </c>
      <c r="B1049" s="447" t="s">
        <v>20830</v>
      </c>
      <c r="C1049" s="447" t="s">
        <v>20835</v>
      </c>
      <c r="D1049" s="447" t="s">
        <v>20836</v>
      </c>
      <c r="E1049" s="448" t="s">
        <v>20755</v>
      </c>
      <c r="F1049" s="447" t="s">
        <v>20755</v>
      </c>
      <c r="G1049" s="449">
        <v>95618</v>
      </c>
      <c r="H1049" s="447" t="s">
        <v>1680</v>
      </c>
      <c r="I1049" s="447" t="s">
        <v>954</v>
      </c>
      <c r="J1049" s="447" t="s">
        <v>334</v>
      </c>
      <c r="K1049" s="450">
        <v>0.13</v>
      </c>
      <c r="L1049" s="447" t="s">
        <v>241</v>
      </c>
    </row>
    <row r="1050" spans="1:12">
      <c r="A1050" s="447" t="s">
        <v>20829</v>
      </c>
      <c r="B1050" s="447" t="s">
        <v>20830</v>
      </c>
      <c r="C1050" s="447" t="s">
        <v>20835</v>
      </c>
      <c r="D1050" s="447" t="s">
        <v>20836</v>
      </c>
      <c r="E1050" s="448" t="s">
        <v>20755</v>
      </c>
      <c r="F1050" s="447" t="s">
        <v>20755</v>
      </c>
      <c r="G1050" s="449">
        <v>95619</v>
      </c>
      <c r="H1050" s="447" t="s">
        <v>1682</v>
      </c>
      <c r="I1050" s="447" t="s">
        <v>954</v>
      </c>
      <c r="J1050" s="447" t="s">
        <v>334</v>
      </c>
      <c r="K1050" s="450">
        <v>1.43</v>
      </c>
      <c r="L1050" s="447" t="s">
        <v>241</v>
      </c>
    </row>
    <row r="1051" spans="1:12">
      <c r="A1051" s="447" t="s">
        <v>20829</v>
      </c>
      <c r="B1051" s="447" t="s">
        <v>20830</v>
      </c>
      <c r="C1051" s="447" t="s">
        <v>20835</v>
      </c>
      <c r="D1051" s="447" t="s">
        <v>20836</v>
      </c>
      <c r="E1051" s="448" t="s">
        <v>20755</v>
      </c>
      <c r="F1051" s="447" t="s">
        <v>20755</v>
      </c>
      <c r="G1051" s="449">
        <v>95627</v>
      </c>
      <c r="H1051" s="447" t="s">
        <v>1684</v>
      </c>
      <c r="I1051" s="447" t="s">
        <v>954</v>
      </c>
      <c r="J1051" s="447" t="s">
        <v>240</v>
      </c>
      <c r="K1051" s="450">
        <v>28.8</v>
      </c>
      <c r="L1051" s="447" t="s">
        <v>241</v>
      </c>
    </row>
    <row r="1052" spans="1:12">
      <c r="A1052" s="447" t="s">
        <v>20829</v>
      </c>
      <c r="B1052" s="447" t="s">
        <v>20830</v>
      </c>
      <c r="C1052" s="447" t="s">
        <v>20835</v>
      </c>
      <c r="D1052" s="447" t="s">
        <v>20836</v>
      </c>
      <c r="E1052" s="448" t="s">
        <v>20755</v>
      </c>
      <c r="F1052" s="447" t="s">
        <v>20755</v>
      </c>
      <c r="G1052" s="449">
        <v>95628</v>
      </c>
      <c r="H1052" s="447" t="s">
        <v>1685</v>
      </c>
      <c r="I1052" s="447" t="s">
        <v>954</v>
      </c>
      <c r="J1052" s="447" t="s">
        <v>240</v>
      </c>
      <c r="K1052" s="450">
        <v>3.99</v>
      </c>
      <c r="L1052" s="447" t="s">
        <v>241</v>
      </c>
    </row>
    <row r="1053" spans="1:12">
      <c r="A1053" s="447" t="s">
        <v>20829</v>
      </c>
      <c r="B1053" s="447" t="s">
        <v>20830</v>
      </c>
      <c r="C1053" s="447" t="s">
        <v>20835</v>
      </c>
      <c r="D1053" s="447" t="s">
        <v>20836</v>
      </c>
      <c r="E1053" s="448" t="s">
        <v>20755</v>
      </c>
      <c r="F1053" s="447" t="s">
        <v>20755</v>
      </c>
      <c r="G1053" s="449">
        <v>95629</v>
      </c>
      <c r="H1053" s="447" t="s">
        <v>1686</v>
      </c>
      <c r="I1053" s="447" t="s">
        <v>954</v>
      </c>
      <c r="J1053" s="447" t="s">
        <v>240</v>
      </c>
      <c r="K1053" s="450">
        <v>36.04</v>
      </c>
      <c r="L1053" s="447" t="s">
        <v>241</v>
      </c>
    </row>
    <row r="1054" spans="1:12">
      <c r="A1054" s="447" t="s">
        <v>20829</v>
      </c>
      <c r="B1054" s="447" t="s">
        <v>20830</v>
      </c>
      <c r="C1054" s="447" t="s">
        <v>20835</v>
      </c>
      <c r="D1054" s="447" t="s">
        <v>20836</v>
      </c>
      <c r="E1054" s="448" t="s">
        <v>20755</v>
      </c>
      <c r="F1054" s="447" t="s">
        <v>20755</v>
      </c>
      <c r="G1054" s="449">
        <v>95630</v>
      </c>
      <c r="H1054" s="447" t="s">
        <v>1687</v>
      </c>
      <c r="I1054" s="447" t="s">
        <v>954</v>
      </c>
      <c r="J1054" s="447" t="s">
        <v>709</v>
      </c>
      <c r="K1054" s="450">
        <v>71.010000000000005</v>
      </c>
      <c r="L1054" s="447" t="s">
        <v>241</v>
      </c>
    </row>
    <row r="1055" spans="1:12">
      <c r="A1055" s="447" t="s">
        <v>20829</v>
      </c>
      <c r="B1055" s="447" t="s">
        <v>20830</v>
      </c>
      <c r="C1055" s="447" t="s">
        <v>20835</v>
      </c>
      <c r="D1055" s="447" t="s">
        <v>20836</v>
      </c>
      <c r="E1055" s="448" t="s">
        <v>20755</v>
      </c>
      <c r="F1055" s="447" t="s">
        <v>20755</v>
      </c>
      <c r="G1055" s="449">
        <v>95698</v>
      </c>
      <c r="H1055" s="447" t="s">
        <v>1688</v>
      </c>
      <c r="I1055" s="447" t="s">
        <v>954</v>
      </c>
      <c r="J1055" s="447" t="s">
        <v>334</v>
      </c>
      <c r="K1055" s="450">
        <v>4.6399999999999997</v>
      </c>
      <c r="L1055" s="447" t="s">
        <v>241</v>
      </c>
    </row>
    <row r="1056" spans="1:12">
      <c r="A1056" s="447" t="s">
        <v>20829</v>
      </c>
      <c r="B1056" s="447" t="s">
        <v>20830</v>
      </c>
      <c r="C1056" s="447" t="s">
        <v>20835</v>
      </c>
      <c r="D1056" s="447" t="s">
        <v>20836</v>
      </c>
      <c r="E1056" s="448" t="s">
        <v>20755</v>
      </c>
      <c r="F1056" s="447" t="s">
        <v>20755</v>
      </c>
      <c r="G1056" s="449">
        <v>95699</v>
      </c>
      <c r="H1056" s="447" t="s">
        <v>1690</v>
      </c>
      <c r="I1056" s="447" t="s">
        <v>954</v>
      </c>
      <c r="J1056" s="447" t="s">
        <v>334</v>
      </c>
      <c r="K1056" s="450">
        <v>0.55000000000000004</v>
      </c>
      <c r="L1056" s="447" t="s">
        <v>241</v>
      </c>
    </row>
    <row r="1057" spans="1:12">
      <c r="A1057" s="447" t="s">
        <v>20829</v>
      </c>
      <c r="B1057" s="447" t="s">
        <v>20830</v>
      </c>
      <c r="C1057" s="447" t="s">
        <v>20835</v>
      </c>
      <c r="D1057" s="447" t="s">
        <v>20836</v>
      </c>
      <c r="E1057" s="448" t="s">
        <v>20755</v>
      </c>
      <c r="F1057" s="447" t="s">
        <v>20755</v>
      </c>
      <c r="G1057" s="449">
        <v>95700</v>
      </c>
      <c r="H1057" s="447" t="s">
        <v>1691</v>
      </c>
      <c r="I1057" s="447" t="s">
        <v>954</v>
      </c>
      <c r="J1057" s="447" t="s">
        <v>334</v>
      </c>
      <c r="K1057" s="450">
        <v>5.8</v>
      </c>
      <c r="L1057" s="447" t="s">
        <v>241</v>
      </c>
    </row>
    <row r="1058" spans="1:12">
      <c r="A1058" s="447" t="s">
        <v>20829</v>
      </c>
      <c r="B1058" s="447" t="s">
        <v>20830</v>
      </c>
      <c r="C1058" s="447" t="s">
        <v>20835</v>
      </c>
      <c r="D1058" s="447" t="s">
        <v>20836</v>
      </c>
      <c r="E1058" s="448" t="s">
        <v>20755</v>
      </c>
      <c r="F1058" s="447" t="s">
        <v>20755</v>
      </c>
      <c r="G1058" s="449">
        <v>95701</v>
      </c>
      <c r="H1058" s="447" t="s">
        <v>1693</v>
      </c>
      <c r="I1058" s="447" t="s">
        <v>954</v>
      </c>
      <c r="J1058" s="447" t="s">
        <v>334</v>
      </c>
      <c r="K1058" s="450">
        <v>2.56</v>
      </c>
      <c r="L1058" s="447" t="s">
        <v>241</v>
      </c>
    </row>
    <row r="1059" spans="1:12">
      <c r="A1059" s="447" t="s">
        <v>20829</v>
      </c>
      <c r="B1059" s="447" t="s">
        <v>20830</v>
      </c>
      <c r="C1059" s="447" t="s">
        <v>20835</v>
      </c>
      <c r="D1059" s="447" t="s">
        <v>20836</v>
      </c>
      <c r="E1059" s="448" t="s">
        <v>20755</v>
      </c>
      <c r="F1059" s="447" t="s">
        <v>20755</v>
      </c>
      <c r="G1059" s="449">
        <v>95704</v>
      </c>
      <c r="H1059" s="447" t="s">
        <v>1694</v>
      </c>
      <c r="I1059" s="447" t="s">
        <v>954</v>
      </c>
      <c r="J1059" s="447" t="s">
        <v>240</v>
      </c>
      <c r="K1059" s="450">
        <v>30.06</v>
      </c>
      <c r="L1059" s="447" t="s">
        <v>241</v>
      </c>
    </row>
    <row r="1060" spans="1:12">
      <c r="A1060" s="447" t="s">
        <v>20829</v>
      </c>
      <c r="B1060" s="447" t="s">
        <v>20830</v>
      </c>
      <c r="C1060" s="447" t="s">
        <v>20835</v>
      </c>
      <c r="D1060" s="447" t="s">
        <v>20836</v>
      </c>
      <c r="E1060" s="448" t="s">
        <v>20755</v>
      </c>
      <c r="F1060" s="447" t="s">
        <v>20755</v>
      </c>
      <c r="G1060" s="449">
        <v>95705</v>
      </c>
      <c r="H1060" s="447" t="s">
        <v>1695</v>
      </c>
      <c r="I1060" s="447" t="s">
        <v>954</v>
      </c>
      <c r="J1060" s="447" t="s">
        <v>240</v>
      </c>
      <c r="K1060" s="450">
        <v>4.28</v>
      </c>
      <c r="L1060" s="447" t="s">
        <v>241</v>
      </c>
    </row>
    <row r="1061" spans="1:12">
      <c r="A1061" s="447" t="s">
        <v>20829</v>
      </c>
      <c r="B1061" s="447" t="s">
        <v>20830</v>
      </c>
      <c r="C1061" s="447" t="s">
        <v>20835</v>
      </c>
      <c r="D1061" s="447" t="s">
        <v>20836</v>
      </c>
      <c r="E1061" s="448" t="s">
        <v>20755</v>
      </c>
      <c r="F1061" s="447" t="s">
        <v>20755</v>
      </c>
      <c r="G1061" s="449">
        <v>95706</v>
      </c>
      <c r="H1061" s="447" t="s">
        <v>1697</v>
      </c>
      <c r="I1061" s="447" t="s">
        <v>954</v>
      </c>
      <c r="J1061" s="447" t="s">
        <v>240</v>
      </c>
      <c r="K1061" s="450">
        <v>37.619999999999997</v>
      </c>
      <c r="L1061" s="447" t="s">
        <v>241</v>
      </c>
    </row>
    <row r="1062" spans="1:12">
      <c r="A1062" s="447" t="s">
        <v>20829</v>
      </c>
      <c r="B1062" s="447" t="s">
        <v>20830</v>
      </c>
      <c r="C1062" s="447" t="s">
        <v>20835</v>
      </c>
      <c r="D1062" s="447" t="s">
        <v>20836</v>
      </c>
      <c r="E1062" s="448" t="s">
        <v>20755</v>
      </c>
      <c r="F1062" s="447" t="s">
        <v>20755</v>
      </c>
      <c r="G1062" s="449">
        <v>95707</v>
      </c>
      <c r="H1062" s="447" t="s">
        <v>1699</v>
      </c>
      <c r="I1062" s="447" t="s">
        <v>954</v>
      </c>
      <c r="J1062" s="447" t="s">
        <v>334</v>
      </c>
      <c r="K1062" s="450">
        <v>28.6</v>
      </c>
      <c r="L1062" s="447" t="s">
        <v>241</v>
      </c>
    </row>
    <row r="1063" spans="1:12">
      <c r="A1063" s="447" t="s">
        <v>20829</v>
      </c>
      <c r="B1063" s="447" t="s">
        <v>20830</v>
      </c>
      <c r="C1063" s="447" t="s">
        <v>20835</v>
      </c>
      <c r="D1063" s="447" t="s">
        <v>20836</v>
      </c>
      <c r="E1063" s="448" t="s">
        <v>20755</v>
      </c>
      <c r="F1063" s="447" t="s">
        <v>20755</v>
      </c>
      <c r="G1063" s="449">
        <v>95710</v>
      </c>
      <c r="H1063" s="447" t="s">
        <v>1700</v>
      </c>
      <c r="I1063" s="447" t="s">
        <v>954</v>
      </c>
      <c r="J1063" s="447" t="s">
        <v>240</v>
      </c>
      <c r="K1063" s="450">
        <v>36.130000000000003</v>
      </c>
      <c r="L1063" s="447" t="s">
        <v>241</v>
      </c>
    </row>
    <row r="1064" spans="1:12">
      <c r="A1064" s="447" t="s">
        <v>20829</v>
      </c>
      <c r="B1064" s="447" t="s">
        <v>20830</v>
      </c>
      <c r="C1064" s="447" t="s">
        <v>20835</v>
      </c>
      <c r="D1064" s="447" t="s">
        <v>20836</v>
      </c>
      <c r="E1064" s="448" t="s">
        <v>20755</v>
      </c>
      <c r="F1064" s="447" t="s">
        <v>20755</v>
      </c>
      <c r="G1064" s="449">
        <v>95711</v>
      </c>
      <c r="H1064" s="447" t="s">
        <v>1702</v>
      </c>
      <c r="I1064" s="447" t="s">
        <v>954</v>
      </c>
      <c r="J1064" s="447" t="s">
        <v>240</v>
      </c>
      <c r="K1064" s="450">
        <v>4.9000000000000004</v>
      </c>
      <c r="L1064" s="447" t="s">
        <v>241</v>
      </c>
    </row>
    <row r="1065" spans="1:12">
      <c r="A1065" s="447" t="s">
        <v>20829</v>
      </c>
      <c r="B1065" s="447" t="s">
        <v>20830</v>
      </c>
      <c r="C1065" s="447" t="s">
        <v>20835</v>
      </c>
      <c r="D1065" s="447" t="s">
        <v>20836</v>
      </c>
      <c r="E1065" s="448" t="s">
        <v>20755</v>
      </c>
      <c r="F1065" s="447" t="s">
        <v>20755</v>
      </c>
      <c r="G1065" s="449">
        <v>95712</v>
      </c>
      <c r="H1065" s="447" t="s">
        <v>1704</v>
      </c>
      <c r="I1065" s="447" t="s">
        <v>954</v>
      </c>
      <c r="J1065" s="447" t="s">
        <v>240</v>
      </c>
      <c r="K1065" s="450">
        <v>45.16</v>
      </c>
      <c r="L1065" s="447" t="s">
        <v>241</v>
      </c>
    </row>
    <row r="1066" spans="1:12">
      <c r="A1066" s="447" t="s">
        <v>20829</v>
      </c>
      <c r="B1066" s="447" t="s">
        <v>20830</v>
      </c>
      <c r="C1066" s="447" t="s">
        <v>20835</v>
      </c>
      <c r="D1066" s="447" t="s">
        <v>20836</v>
      </c>
      <c r="E1066" s="448" t="s">
        <v>20755</v>
      </c>
      <c r="F1066" s="447" t="s">
        <v>20755</v>
      </c>
      <c r="G1066" s="449">
        <v>95713</v>
      </c>
      <c r="H1066" s="447" t="s">
        <v>1705</v>
      </c>
      <c r="I1066" s="447" t="s">
        <v>954</v>
      </c>
      <c r="J1066" s="447" t="s">
        <v>709</v>
      </c>
      <c r="K1066" s="450">
        <v>71.540000000000006</v>
      </c>
      <c r="L1066" s="447" t="s">
        <v>241</v>
      </c>
    </row>
    <row r="1067" spans="1:12">
      <c r="A1067" s="447" t="s">
        <v>20829</v>
      </c>
      <c r="B1067" s="447" t="s">
        <v>20830</v>
      </c>
      <c r="C1067" s="447" t="s">
        <v>20835</v>
      </c>
      <c r="D1067" s="447" t="s">
        <v>20836</v>
      </c>
      <c r="E1067" s="448" t="s">
        <v>20755</v>
      </c>
      <c r="F1067" s="447" t="s">
        <v>20755</v>
      </c>
      <c r="G1067" s="449">
        <v>95716</v>
      </c>
      <c r="H1067" s="447" t="s">
        <v>1706</v>
      </c>
      <c r="I1067" s="447" t="s">
        <v>954</v>
      </c>
      <c r="J1067" s="447" t="s">
        <v>240</v>
      </c>
      <c r="K1067" s="450">
        <v>34.78</v>
      </c>
      <c r="L1067" s="447" t="s">
        <v>241</v>
      </c>
    </row>
    <row r="1068" spans="1:12">
      <c r="A1068" s="447" t="s">
        <v>20829</v>
      </c>
      <c r="B1068" s="447" t="s">
        <v>20830</v>
      </c>
      <c r="C1068" s="447" t="s">
        <v>20835</v>
      </c>
      <c r="D1068" s="447" t="s">
        <v>20836</v>
      </c>
      <c r="E1068" s="448" t="s">
        <v>20755</v>
      </c>
      <c r="F1068" s="447" t="s">
        <v>20755</v>
      </c>
      <c r="G1068" s="449">
        <v>95717</v>
      </c>
      <c r="H1068" s="447" t="s">
        <v>1707</v>
      </c>
      <c r="I1068" s="447" t="s">
        <v>954</v>
      </c>
      <c r="J1068" s="447" t="s">
        <v>240</v>
      </c>
      <c r="K1068" s="450">
        <v>4.72</v>
      </c>
      <c r="L1068" s="447" t="s">
        <v>241</v>
      </c>
    </row>
    <row r="1069" spans="1:12">
      <c r="A1069" s="447" t="s">
        <v>20829</v>
      </c>
      <c r="B1069" s="447" t="s">
        <v>20830</v>
      </c>
      <c r="C1069" s="447" t="s">
        <v>20835</v>
      </c>
      <c r="D1069" s="447" t="s">
        <v>20836</v>
      </c>
      <c r="E1069" s="448" t="s">
        <v>20755</v>
      </c>
      <c r="F1069" s="447" t="s">
        <v>20755</v>
      </c>
      <c r="G1069" s="449">
        <v>95718</v>
      </c>
      <c r="H1069" s="447" t="s">
        <v>1708</v>
      </c>
      <c r="I1069" s="447" t="s">
        <v>954</v>
      </c>
      <c r="J1069" s="447" t="s">
        <v>240</v>
      </c>
      <c r="K1069" s="450">
        <v>43.48</v>
      </c>
      <c r="L1069" s="447" t="s">
        <v>241</v>
      </c>
    </row>
    <row r="1070" spans="1:12">
      <c r="A1070" s="447" t="s">
        <v>20829</v>
      </c>
      <c r="B1070" s="447" t="s">
        <v>20830</v>
      </c>
      <c r="C1070" s="447" t="s">
        <v>20835</v>
      </c>
      <c r="D1070" s="447" t="s">
        <v>20836</v>
      </c>
      <c r="E1070" s="448" t="s">
        <v>20755</v>
      </c>
      <c r="F1070" s="447" t="s">
        <v>20755</v>
      </c>
      <c r="G1070" s="449">
        <v>95719</v>
      </c>
      <c r="H1070" s="447" t="s">
        <v>1709</v>
      </c>
      <c r="I1070" s="447" t="s">
        <v>954</v>
      </c>
      <c r="J1070" s="447" t="s">
        <v>709</v>
      </c>
      <c r="K1070" s="450">
        <v>71.540000000000006</v>
      </c>
      <c r="L1070" s="447" t="s">
        <v>241</v>
      </c>
    </row>
    <row r="1071" spans="1:12">
      <c r="A1071" s="447" t="s">
        <v>20829</v>
      </c>
      <c r="B1071" s="447" t="s">
        <v>20830</v>
      </c>
      <c r="C1071" s="447" t="s">
        <v>20835</v>
      </c>
      <c r="D1071" s="447" t="s">
        <v>20836</v>
      </c>
      <c r="E1071" s="448" t="s">
        <v>20755</v>
      </c>
      <c r="F1071" s="447" t="s">
        <v>20755</v>
      </c>
      <c r="G1071" s="449">
        <v>95869</v>
      </c>
      <c r="H1071" s="447" t="s">
        <v>1710</v>
      </c>
      <c r="I1071" s="447" t="s">
        <v>954</v>
      </c>
      <c r="J1071" s="447" t="s">
        <v>240</v>
      </c>
      <c r="K1071" s="450">
        <v>1.05</v>
      </c>
      <c r="L1071" s="447" t="s">
        <v>241</v>
      </c>
    </row>
    <row r="1072" spans="1:12">
      <c r="A1072" s="447" t="s">
        <v>20829</v>
      </c>
      <c r="B1072" s="447" t="s">
        <v>20830</v>
      </c>
      <c r="C1072" s="447" t="s">
        <v>20835</v>
      </c>
      <c r="D1072" s="447" t="s">
        <v>20836</v>
      </c>
      <c r="E1072" s="448" t="s">
        <v>20755</v>
      </c>
      <c r="F1072" s="447" t="s">
        <v>20755</v>
      </c>
      <c r="G1072" s="449">
        <v>95870</v>
      </c>
      <c r="H1072" s="447" t="s">
        <v>1712</v>
      </c>
      <c r="I1072" s="447" t="s">
        <v>954</v>
      </c>
      <c r="J1072" s="447" t="s">
        <v>240</v>
      </c>
      <c r="K1072" s="450">
        <v>5.2</v>
      </c>
      <c r="L1072" s="447" t="s">
        <v>241</v>
      </c>
    </row>
    <row r="1073" spans="1:12">
      <c r="A1073" s="447" t="s">
        <v>20829</v>
      </c>
      <c r="B1073" s="447" t="s">
        <v>20830</v>
      </c>
      <c r="C1073" s="447" t="s">
        <v>20835</v>
      </c>
      <c r="D1073" s="447" t="s">
        <v>20836</v>
      </c>
      <c r="E1073" s="448" t="s">
        <v>20755</v>
      </c>
      <c r="F1073" s="447" t="s">
        <v>20755</v>
      </c>
      <c r="G1073" s="449">
        <v>95871</v>
      </c>
      <c r="H1073" s="447" t="s">
        <v>1714</v>
      </c>
      <c r="I1073" s="447" t="s">
        <v>954</v>
      </c>
      <c r="J1073" s="447" t="s">
        <v>709</v>
      </c>
      <c r="K1073" s="450">
        <v>217.24</v>
      </c>
      <c r="L1073" s="447" t="s">
        <v>241</v>
      </c>
    </row>
    <row r="1074" spans="1:12">
      <c r="A1074" s="447" t="s">
        <v>20829</v>
      </c>
      <c r="B1074" s="447" t="s">
        <v>20830</v>
      </c>
      <c r="C1074" s="447" t="s">
        <v>20835</v>
      </c>
      <c r="D1074" s="447" t="s">
        <v>20836</v>
      </c>
      <c r="E1074" s="448" t="s">
        <v>20755</v>
      </c>
      <c r="F1074" s="447" t="s">
        <v>20755</v>
      </c>
      <c r="G1074" s="449">
        <v>95874</v>
      </c>
      <c r="H1074" s="447" t="s">
        <v>1715</v>
      </c>
      <c r="I1074" s="447" t="s">
        <v>954</v>
      </c>
      <c r="J1074" s="447" t="s">
        <v>240</v>
      </c>
      <c r="K1074" s="450">
        <v>5.83</v>
      </c>
      <c r="L1074" s="447" t="s">
        <v>241</v>
      </c>
    </row>
    <row r="1075" spans="1:12">
      <c r="A1075" s="447" t="s">
        <v>20829</v>
      </c>
      <c r="B1075" s="447" t="s">
        <v>20830</v>
      </c>
      <c r="C1075" s="447" t="s">
        <v>20835</v>
      </c>
      <c r="D1075" s="447" t="s">
        <v>20836</v>
      </c>
      <c r="E1075" s="448" t="s">
        <v>20755</v>
      </c>
      <c r="F1075" s="447" t="s">
        <v>20755</v>
      </c>
      <c r="G1075" s="449">
        <v>96008</v>
      </c>
      <c r="H1075" s="447" t="s">
        <v>1716</v>
      </c>
      <c r="I1075" s="447" t="s">
        <v>954</v>
      </c>
      <c r="J1075" s="447" t="s">
        <v>240</v>
      </c>
      <c r="K1075" s="450">
        <v>16.809999999999999</v>
      </c>
      <c r="L1075" s="447" t="s">
        <v>241</v>
      </c>
    </row>
    <row r="1076" spans="1:12">
      <c r="A1076" s="447" t="s">
        <v>20829</v>
      </c>
      <c r="B1076" s="447" t="s">
        <v>20830</v>
      </c>
      <c r="C1076" s="447" t="s">
        <v>20835</v>
      </c>
      <c r="D1076" s="447" t="s">
        <v>20836</v>
      </c>
      <c r="E1076" s="448" t="s">
        <v>20755</v>
      </c>
      <c r="F1076" s="447" t="s">
        <v>20755</v>
      </c>
      <c r="G1076" s="449">
        <v>96009</v>
      </c>
      <c r="H1076" s="447" t="s">
        <v>1718</v>
      </c>
      <c r="I1076" s="447" t="s">
        <v>954</v>
      </c>
      <c r="J1076" s="447" t="s">
        <v>240</v>
      </c>
      <c r="K1076" s="450">
        <v>2.3199999999999998</v>
      </c>
      <c r="L1076" s="447" t="s">
        <v>241</v>
      </c>
    </row>
    <row r="1077" spans="1:12">
      <c r="A1077" s="447" t="s">
        <v>20829</v>
      </c>
      <c r="B1077" s="447" t="s">
        <v>20830</v>
      </c>
      <c r="C1077" s="447" t="s">
        <v>20835</v>
      </c>
      <c r="D1077" s="447" t="s">
        <v>20836</v>
      </c>
      <c r="E1077" s="448" t="s">
        <v>20755</v>
      </c>
      <c r="F1077" s="447" t="s">
        <v>20755</v>
      </c>
      <c r="G1077" s="449">
        <v>96011</v>
      </c>
      <c r="H1077" s="447" t="s">
        <v>1720</v>
      </c>
      <c r="I1077" s="447" t="s">
        <v>954</v>
      </c>
      <c r="J1077" s="447" t="s">
        <v>240</v>
      </c>
      <c r="K1077" s="450">
        <v>18.39</v>
      </c>
      <c r="L1077" s="447" t="s">
        <v>241</v>
      </c>
    </row>
    <row r="1078" spans="1:12">
      <c r="A1078" s="447" t="s">
        <v>20829</v>
      </c>
      <c r="B1078" s="447" t="s">
        <v>20830</v>
      </c>
      <c r="C1078" s="447" t="s">
        <v>20835</v>
      </c>
      <c r="D1078" s="447" t="s">
        <v>20836</v>
      </c>
      <c r="E1078" s="448" t="s">
        <v>20755</v>
      </c>
      <c r="F1078" s="447" t="s">
        <v>20755</v>
      </c>
      <c r="G1078" s="449">
        <v>96012</v>
      </c>
      <c r="H1078" s="447" t="s">
        <v>1722</v>
      </c>
      <c r="I1078" s="447" t="s">
        <v>954</v>
      </c>
      <c r="J1078" s="447" t="s">
        <v>709</v>
      </c>
      <c r="K1078" s="450">
        <v>136.75</v>
      </c>
      <c r="L1078" s="447" t="s">
        <v>241</v>
      </c>
    </row>
    <row r="1079" spans="1:12">
      <c r="A1079" s="447" t="s">
        <v>20829</v>
      </c>
      <c r="B1079" s="447" t="s">
        <v>20830</v>
      </c>
      <c r="C1079" s="447" t="s">
        <v>20835</v>
      </c>
      <c r="D1079" s="447" t="s">
        <v>20836</v>
      </c>
      <c r="E1079" s="448" t="s">
        <v>20755</v>
      </c>
      <c r="F1079" s="447" t="s">
        <v>20755</v>
      </c>
      <c r="G1079" s="449">
        <v>96015</v>
      </c>
      <c r="H1079" s="447" t="s">
        <v>1723</v>
      </c>
      <c r="I1079" s="447" t="s">
        <v>954</v>
      </c>
      <c r="J1079" s="447" t="s">
        <v>240</v>
      </c>
      <c r="K1079" s="450">
        <v>16.64</v>
      </c>
      <c r="L1079" s="447" t="s">
        <v>241</v>
      </c>
    </row>
    <row r="1080" spans="1:12">
      <c r="A1080" s="447" t="s">
        <v>20829</v>
      </c>
      <c r="B1080" s="447" t="s">
        <v>20830</v>
      </c>
      <c r="C1080" s="447" t="s">
        <v>20835</v>
      </c>
      <c r="D1080" s="447" t="s">
        <v>20836</v>
      </c>
      <c r="E1080" s="448" t="s">
        <v>20755</v>
      </c>
      <c r="F1080" s="447" t="s">
        <v>20755</v>
      </c>
      <c r="G1080" s="449">
        <v>96016</v>
      </c>
      <c r="H1080" s="447" t="s">
        <v>1725</v>
      </c>
      <c r="I1080" s="447" t="s">
        <v>954</v>
      </c>
      <c r="J1080" s="447" t="s">
        <v>240</v>
      </c>
      <c r="K1080" s="450">
        <v>2.2999999999999998</v>
      </c>
      <c r="L1080" s="447" t="s">
        <v>241</v>
      </c>
    </row>
    <row r="1081" spans="1:12">
      <c r="A1081" s="447" t="s">
        <v>20829</v>
      </c>
      <c r="B1081" s="447" t="s">
        <v>20830</v>
      </c>
      <c r="C1081" s="447" t="s">
        <v>20835</v>
      </c>
      <c r="D1081" s="447" t="s">
        <v>20836</v>
      </c>
      <c r="E1081" s="448" t="s">
        <v>20755</v>
      </c>
      <c r="F1081" s="447" t="s">
        <v>20755</v>
      </c>
      <c r="G1081" s="449">
        <v>96018</v>
      </c>
      <c r="H1081" s="447" t="s">
        <v>1727</v>
      </c>
      <c r="I1081" s="447" t="s">
        <v>954</v>
      </c>
      <c r="J1081" s="447" t="s">
        <v>240</v>
      </c>
      <c r="K1081" s="450">
        <v>18.190000000000001</v>
      </c>
      <c r="L1081" s="447" t="s">
        <v>241</v>
      </c>
    </row>
    <row r="1082" spans="1:12">
      <c r="A1082" s="447" t="s">
        <v>20829</v>
      </c>
      <c r="B1082" s="447" t="s">
        <v>20830</v>
      </c>
      <c r="C1082" s="447" t="s">
        <v>20835</v>
      </c>
      <c r="D1082" s="447" t="s">
        <v>20836</v>
      </c>
      <c r="E1082" s="448" t="s">
        <v>20755</v>
      </c>
      <c r="F1082" s="447" t="s">
        <v>20755</v>
      </c>
      <c r="G1082" s="449">
        <v>96019</v>
      </c>
      <c r="H1082" s="447" t="s">
        <v>1728</v>
      </c>
      <c r="I1082" s="447" t="s">
        <v>954</v>
      </c>
      <c r="J1082" s="447" t="s">
        <v>709</v>
      </c>
      <c r="K1082" s="450">
        <v>136.75</v>
      </c>
      <c r="L1082" s="447" t="s">
        <v>241</v>
      </c>
    </row>
    <row r="1083" spans="1:12">
      <c r="A1083" s="447" t="s">
        <v>20829</v>
      </c>
      <c r="B1083" s="447" t="s">
        <v>20830</v>
      </c>
      <c r="C1083" s="447" t="s">
        <v>20835</v>
      </c>
      <c r="D1083" s="447" t="s">
        <v>20836</v>
      </c>
      <c r="E1083" s="448" t="s">
        <v>20755</v>
      </c>
      <c r="F1083" s="447" t="s">
        <v>20755</v>
      </c>
      <c r="G1083" s="449">
        <v>96023</v>
      </c>
      <c r="H1083" s="447" t="s">
        <v>1729</v>
      </c>
      <c r="I1083" s="447" t="s">
        <v>954</v>
      </c>
      <c r="J1083" s="447" t="s">
        <v>240</v>
      </c>
      <c r="K1083" s="450">
        <v>12.99</v>
      </c>
      <c r="L1083" s="447" t="s">
        <v>241</v>
      </c>
    </row>
    <row r="1084" spans="1:12">
      <c r="A1084" s="447" t="s">
        <v>20829</v>
      </c>
      <c r="B1084" s="447" t="s">
        <v>20830</v>
      </c>
      <c r="C1084" s="447" t="s">
        <v>20835</v>
      </c>
      <c r="D1084" s="447" t="s">
        <v>20836</v>
      </c>
      <c r="E1084" s="448" t="s">
        <v>20755</v>
      </c>
      <c r="F1084" s="447" t="s">
        <v>20755</v>
      </c>
      <c r="G1084" s="449">
        <v>96024</v>
      </c>
      <c r="H1084" s="447" t="s">
        <v>1731</v>
      </c>
      <c r="I1084" s="447" t="s">
        <v>954</v>
      </c>
      <c r="J1084" s="447" t="s">
        <v>240</v>
      </c>
      <c r="K1084" s="450">
        <v>1.8</v>
      </c>
      <c r="L1084" s="447" t="s">
        <v>241</v>
      </c>
    </row>
    <row r="1085" spans="1:12">
      <c r="A1085" s="447" t="s">
        <v>20829</v>
      </c>
      <c r="B1085" s="447" t="s">
        <v>20830</v>
      </c>
      <c r="C1085" s="447" t="s">
        <v>20835</v>
      </c>
      <c r="D1085" s="447" t="s">
        <v>20836</v>
      </c>
      <c r="E1085" s="448" t="s">
        <v>20755</v>
      </c>
      <c r="F1085" s="447" t="s">
        <v>20755</v>
      </c>
      <c r="G1085" s="449">
        <v>96026</v>
      </c>
      <c r="H1085" s="447" t="s">
        <v>1733</v>
      </c>
      <c r="I1085" s="447" t="s">
        <v>954</v>
      </c>
      <c r="J1085" s="447" t="s">
        <v>240</v>
      </c>
      <c r="K1085" s="450">
        <v>14.2</v>
      </c>
      <c r="L1085" s="447" t="s">
        <v>241</v>
      </c>
    </row>
    <row r="1086" spans="1:12">
      <c r="A1086" s="447" t="s">
        <v>20829</v>
      </c>
      <c r="B1086" s="447" t="s">
        <v>20830</v>
      </c>
      <c r="C1086" s="447" t="s">
        <v>20835</v>
      </c>
      <c r="D1086" s="447" t="s">
        <v>20836</v>
      </c>
      <c r="E1086" s="448" t="s">
        <v>20755</v>
      </c>
      <c r="F1086" s="447" t="s">
        <v>20755</v>
      </c>
      <c r="G1086" s="449">
        <v>96027</v>
      </c>
      <c r="H1086" s="447" t="s">
        <v>1734</v>
      </c>
      <c r="I1086" s="447" t="s">
        <v>954</v>
      </c>
      <c r="J1086" s="447" t="s">
        <v>709</v>
      </c>
      <c r="K1086" s="450">
        <v>95.29</v>
      </c>
      <c r="L1086" s="447" t="s">
        <v>241</v>
      </c>
    </row>
    <row r="1087" spans="1:12">
      <c r="A1087" s="447" t="s">
        <v>20829</v>
      </c>
      <c r="B1087" s="447" t="s">
        <v>20830</v>
      </c>
      <c r="C1087" s="447" t="s">
        <v>20835</v>
      </c>
      <c r="D1087" s="447" t="s">
        <v>20836</v>
      </c>
      <c r="E1087" s="448" t="s">
        <v>20755</v>
      </c>
      <c r="F1087" s="447" t="s">
        <v>20755</v>
      </c>
      <c r="G1087" s="449">
        <v>96030</v>
      </c>
      <c r="H1087" s="447" t="s">
        <v>1735</v>
      </c>
      <c r="I1087" s="447" t="s">
        <v>954</v>
      </c>
      <c r="J1087" s="447" t="s">
        <v>240</v>
      </c>
      <c r="K1087" s="450">
        <v>21.05</v>
      </c>
      <c r="L1087" s="447" t="s">
        <v>241</v>
      </c>
    </row>
    <row r="1088" spans="1:12">
      <c r="A1088" s="447" t="s">
        <v>20829</v>
      </c>
      <c r="B1088" s="447" t="s">
        <v>20830</v>
      </c>
      <c r="C1088" s="447" t="s">
        <v>20835</v>
      </c>
      <c r="D1088" s="447" t="s">
        <v>20836</v>
      </c>
      <c r="E1088" s="448" t="s">
        <v>20755</v>
      </c>
      <c r="F1088" s="447" t="s">
        <v>20755</v>
      </c>
      <c r="G1088" s="449">
        <v>96031</v>
      </c>
      <c r="H1088" s="447" t="s">
        <v>1737</v>
      </c>
      <c r="I1088" s="447" t="s">
        <v>954</v>
      </c>
      <c r="J1088" s="447" t="s">
        <v>240</v>
      </c>
      <c r="K1088" s="450">
        <v>3.88</v>
      </c>
      <c r="L1088" s="447" t="s">
        <v>241</v>
      </c>
    </row>
    <row r="1089" spans="1:12">
      <c r="A1089" s="447" t="s">
        <v>20829</v>
      </c>
      <c r="B1089" s="447" t="s">
        <v>20830</v>
      </c>
      <c r="C1089" s="447" t="s">
        <v>20835</v>
      </c>
      <c r="D1089" s="447" t="s">
        <v>20836</v>
      </c>
      <c r="E1089" s="448" t="s">
        <v>20755</v>
      </c>
      <c r="F1089" s="447" t="s">
        <v>20755</v>
      </c>
      <c r="G1089" s="449">
        <v>96032</v>
      </c>
      <c r="H1089" s="447" t="s">
        <v>1739</v>
      </c>
      <c r="I1089" s="447" t="s">
        <v>954</v>
      </c>
      <c r="J1089" s="447" t="s">
        <v>240</v>
      </c>
      <c r="K1089" s="450">
        <v>1.51</v>
      </c>
      <c r="L1089" s="447" t="s">
        <v>241</v>
      </c>
    </row>
    <row r="1090" spans="1:12">
      <c r="A1090" s="447" t="s">
        <v>20829</v>
      </c>
      <c r="B1090" s="447" t="s">
        <v>20830</v>
      </c>
      <c r="C1090" s="447" t="s">
        <v>20835</v>
      </c>
      <c r="D1090" s="447" t="s">
        <v>20836</v>
      </c>
      <c r="E1090" s="448" t="s">
        <v>20755</v>
      </c>
      <c r="F1090" s="447" t="s">
        <v>20755</v>
      </c>
      <c r="G1090" s="449">
        <v>96033</v>
      </c>
      <c r="H1090" s="447" t="s">
        <v>1740</v>
      </c>
      <c r="I1090" s="447" t="s">
        <v>954</v>
      </c>
      <c r="J1090" s="447" t="s">
        <v>240</v>
      </c>
      <c r="K1090" s="450">
        <v>39.49</v>
      </c>
      <c r="L1090" s="447" t="s">
        <v>241</v>
      </c>
    </row>
    <row r="1091" spans="1:12">
      <c r="A1091" s="447" t="s">
        <v>20829</v>
      </c>
      <c r="B1091" s="447" t="s">
        <v>20830</v>
      </c>
      <c r="C1091" s="447" t="s">
        <v>20835</v>
      </c>
      <c r="D1091" s="447" t="s">
        <v>20836</v>
      </c>
      <c r="E1091" s="448" t="s">
        <v>20755</v>
      </c>
      <c r="F1091" s="447" t="s">
        <v>20755</v>
      </c>
      <c r="G1091" s="449">
        <v>96034</v>
      </c>
      <c r="H1091" s="447" t="s">
        <v>1741</v>
      </c>
      <c r="I1091" s="447" t="s">
        <v>954</v>
      </c>
      <c r="J1091" s="447" t="s">
        <v>709</v>
      </c>
      <c r="K1091" s="450">
        <v>112.81</v>
      </c>
      <c r="L1091" s="447" t="s">
        <v>241</v>
      </c>
    </row>
    <row r="1092" spans="1:12">
      <c r="A1092" s="447" t="s">
        <v>20829</v>
      </c>
      <c r="B1092" s="447" t="s">
        <v>20830</v>
      </c>
      <c r="C1092" s="447" t="s">
        <v>20835</v>
      </c>
      <c r="D1092" s="447" t="s">
        <v>20836</v>
      </c>
      <c r="E1092" s="448" t="s">
        <v>20755</v>
      </c>
      <c r="F1092" s="447" t="s">
        <v>20755</v>
      </c>
      <c r="G1092" s="449">
        <v>96053</v>
      </c>
      <c r="H1092" s="447" t="s">
        <v>1742</v>
      </c>
      <c r="I1092" s="447" t="s">
        <v>954</v>
      </c>
      <c r="J1092" s="447" t="s">
        <v>240</v>
      </c>
      <c r="K1092" s="450">
        <v>13.16</v>
      </c>
      <c r="L1092" s="447" t="s">
        <v>241</v>
      </c>
    </row>
    <row r="1093" spans="1:12">
      <c r="A1093" s="447" t="s">
        <v>20829</v>
      </c>
      <c r="B1093" s="447" t="s">
        <v>20830</v>
      </c>
      <c r="C1093" s="447" t="s">
        <v>20835</v>
      </c>
      <c r="D1093" s="447" t="s">
        <v>20836</v>
      </c>
      <c r="E1093" s="448" t="s">
        <v>20755</v>
      </c>
      <c r="F1093" s="447" t="s">
        <v>20755</v>
      </c>
      <c r="G1093" s="449">
        <v>96054</v>
      </c>
      <c r="H1093" s="447" t="s">
        <v>1744</v>
      </c>
      <c r="I1093" s="447" t="s">
        <v>954</v>
      </c>
      <c r="J1093" s="447" t="s">
        <v>240</v>
      </c>
      <c r="K1093" s="450">
        <v>17.920000000000002</v>
      </c>
      <c r="L1093" s="447" t="s">
        <v>241</v>
      </c>
    </row>
    <row r="1094" spans="1:12">
      <c r="A1094" s="447" t="s">
        <v>20829</v>
      </c>
      <c r="B1094" s="447" t="s">
        <v>20830</v>
      </c>
      <c r="C1094" s="447" t="s">
        <v>20835</v>
      </c>
      <c r="D1094" s="447" t="s">
        <v>20836</v>
      </c>
      <c r="E1094" s="448" t="s">
        <v>20755</v>
      </c>
      <c r="F1094" s="447" t="s">
        <v>20755</v>
      </c>
      <c r="G1094" s="449">
        <v>96055</v>
      </c>
      <c r="H1094" s="447" t="s">
        <v>1745</v>
      </c>
      <c r="I1094" s="447" t="s">
        <v>954</v>
      </c>
      <c r="J1094" s="447" t="s">
        <v>240</v>
      </c>
      <c r="K1094" s="450">
        <v>1.82</v>
      </c>
      <c r="L1094" s="447" t="s">
        <v>241</v>
      </c>
    </row>
    <row r="1095" spans="1:12">
      <c r="A1095" s="447" t="s">
        <v>20829</v>
      </c>
      <c r="B1095" s="447" t="s">
        <v>20830</v>
      </c>
      <c r="C1095" s="447" t="s">
        <v>20835</v>
      </c>
      <c r="D1095" s="447" t="s">
        <v>20836</v>
      </c>
      <c r="E1095" s="448" t="s">
        <v>20755</v>
      </c>
      <c r="F1095" s="447" t="s">
        <v>20755</v>
      </c>
      <c r="G1095" s="449">
        <v>96056</v>
      </c>
      <c r="H1095" s="447" t="s">
        <v>1746</v>
      </c>
      <c r="I1095" s="447" t="s">
        <v>954</v>
      </c>
      <c r="J1095" s="447" t="s">
        <v>240</v>
      </c>
      <c r="K1095" s="450">
        <v>14.4</v>
      </c>
      <c r="L1095" s="447" t="s">
        <v>241</v>
      </c>
    </row>
    <row r="1096" spans="1:12">
      <c r="A1096" s="447" t="s">
        <v>20829</v>
      </c>
      <c r="B1096" s="447" t="s">
        <v>20830</v>
      </c>
      <c r="C1096" s="447" t="s">
        <v>20835</v>
      </c>
      <c r="D1096" s="447" t="s">
        <v>20836</v>
      </c>
      <c r="E1096" s="448" t="s">
        <v>20755</v>
      </c>
      <c r="F1096" s="447" t="s">
        <v>20755</v>
      </c>
      <c r="G1096" s="449">
        <v>96057</v>
      </c>
      <c r="H1096" s="447" t="s">
        <v>1748</v>
      </c>
      <c r="I1096" s="447" t="s">
        <v>954</v>
      </c>
      <c r="J1096" s="447" t="s">
        <v>709</v>
      </c>
      <c r="K1096" s="450">
        <v>95.29</v>
      </c>
      <c r="L1096" s="447" t="s">
        <v>241</v>
      </c>
    </row>
    <row r="1097" spans="1:12">
      <c r="A1097" s="447" t="s">
        <v>20829</v>
      </c>
      <c r="B1097" s="447" t="s">
        <v>20830</v>
      </c>
      <c r="C1097" s="447" t="s">
        <v>20835</v>
      </c>
      <c r="D1097" s="447" t="s">
        <v>20836</v>
      </c>
      <c r="E1097" s="448" t="s">
        <v>20755</v>
      </c>
      <c r="F1097" s="447" t="s">
        <v>20755</v>
      </c>
      <c r="G1097" s="449">
        <v>96060</v>
      </c>
      <c r="H1097" s="447" t="s">
        <v>1749</v>
      </c>
      <c r="I1097" s="447" t="s">
        <v>954</v>
      </c>
      <c r="J1097" s="447" t="s">
        <v>240</v>
      </c>
      <c r="K1097" s="450">
        <v>1.8</v>
      </c>
      <c r="L1097" s="447" t="s">
        <v>241</v>
      </c>
    </row>
    <row r="1098" spans="1:12">
      <c r="A1098" s="447" t="s">
        <v>20829</v>
      </c>
      <c r="B1098" s="447" t="s">
        <v>20830</v>
      </c>
      <c r="C1098" s="447" t="s">
        <v>20835</v>
      </c>
      <c r="D1098" s="447" t="s">
        <v>20836</v>
      </c>
      <c r="E1098" s="448" t="s">
        <v>20755</v>
      </c>
      <c r="F1098" s="447" t="s">
        <v>20755</v>
      </c>
      <c r="G1098" s="449">
        <v>96061</v>
      </c>
      <c r="H1098" s="447" t="s">
        <v>1751</v>
      </c>
      <c r="I1098" s="447" t="s">
        <v>954</v>
      </c>
      <c r="J1098" s="447" t="s">
        <v>240</v>
      </c>
      <c r="K1098" s="450">
        <v>22.4</v>
      </c>
      <c r="L1098" s="447" t="s">
        <v>241</v>
      </c>
    </row>
    <row r="1099" spans="1:12">
      <c r="A1099" s="447" t="s">
        <v>20829</v>
      </c>
      <c r="B1099" s="447" t="s">
        <v>20830</v>
      </c>
      <c r="C1099" s="447" t="s">
        <v>20835</v>
      </c>
      <c r="D1099" s="447" t="s">
        <v>20836</v>
      </c>
      <c r="E1099" s="448" t="s">
        <v>20755</v>
      </c>
      <c r="F1099" s="447" t="s">
        <v>20755</v>
      </c>
      <c r="G1099" s="449">
        <v>96062</v>
      </c>
      <c r="H1099" s="447" t="s">
        <v>1753</v>
      </c>
      <c r="I1099" s="447" t="s">
        <v>954</v>
      </c>
      <c r="J1099" s="447" t="s">
        <v>709</v>
      </c>
      <c r="K1099" s="450">
        <v>41.69</v>
      </c>
      <c r="L1099" s="447" t="s">
        <v>241</v>
      </c>
    </row>
    <row r="1100" spans="1:12">
      <c r="A1100" s="447" t="s">
        <v>20829</v>
      </c>
      <c r="B1100" s="447" t="s">
        <v>20830</v>
      </c>
      <c r="C1100" s="447" t="s">
        <v>20835</v>
      </c>
      <c r="D1100" s="447" t="s">
        <v>20836</v>
      </c>
      <c r="E1100" s="448" t="s">
        <v>20755</v>
      </c>
      <c r="F1100" s="447" t="s">
        <v>20755</v>
      </c>
      <c r="G1100" s="449">
        <v>96241</v>
      </c>
      <c r="H1100" s="447" t="s">
        <v>1754</v>
      </c>
      <c r="I1100" s="447" t="s">
        <v>954</v>
      </c>
      <c r="J1100" s="447" t="s">
        <v>240</v>
      </c>
      <c r="K1100" s="450">
        <v>14.02</v>
      </c>
      <c r="L1100" s="447" t="s">
        <v>241</v>
      </c>
    </row>
    <row r="1101" spans="1:12">
      <c r="A1101" s="447" t="s">
        <v>20829</v>
      </c>
      <c r="B1101" s="447" t="s">
        <v>20830</v>
      </c>
      <c r="C1101" s="447" t="s">
        <v>20835</v>
      </c>
      <c r="D1101" s="447" t="s">
        <v>20836</v>
      </c>
      <c r="E1101" s="448" t="s">
        <v>20755</v>
      </c>
      <c r="F1101" s="447" t="s">
        <v>20755</v>
      </c>
      <c r="G1101" s="449">
        <v>96242</v>
      </c>
      <c r="H1101" s="447" t="s">
        <v>1755</v>
      </c>
      <c r="I1101" s="447" t="s">
        <v>954</v>
      </c>
      <c r="J1101" s="447" t="s">
        <v>240</v>
      </c>
      <c r="K1101" s="450">
        <v>1.9</v>
      </c>
      <c r="L1101" s="447" t="s">
        <v>241</v>
      </c>
    </row>
    <row r="1102" spans="1:12">
      <c r="A1102" s="447" t="s">
        <v>20829</v>
      </c>
      <c r="B1102" s="447" t="s">
        <v>20830</v>
      </c>
      <c r="C1102" s="447" t="s">
        <v>20835</v>
      </c>
      <c r="D1102" s="447" t="s">
        <v>20836</v>
      </c>
      <c r="E1102" s="448" t="s">
        <v>20755</v>
      </c>
      <c r="F1102" s="447" t="s">
        <v>20755</v>
      </c>
      <c r="G1102" s="449">
        <v>96243</v>
      </c>
      <c r="H1102" s="447" t="s">
        <v>1757</v>
      </c>
      <c r="I1102" s="447" t="s">
        <v>954</v>
      </c>
      <c r="J1102" s="447" t="s">
        <v>240</v>
      </c>
      <c r="K1102" s="450">
        <v>17.53</v>
      </c>
      <c r="L1102" s="447" t="s">
        <v>241</v>
      </c>
    </row>
    <row r="1103" spans="1:12">
      <c r="A1103" s="447" t="s">
        <v>20829</v>
      </c>
      <c r="B1103" s="447" t="s">
        <v>20830</v>
      </c>
      <c r="C1103" s="447" t="s">
        <v>20835</v>
      </c>
      <c r="D1103" s="447" t="s">
        <v>20836</v>
      </c>
      <c r="E1103" s="448" t="s">
        <v>20755</v>
      </c>
      <c r="F1103" s="447" t="s">
        <v>20755</v>
      </c>
      <c r="G1103" s="449">
        <v>96244</v>
      </c>
      <c r="H1103" s="447" t="s">
        <v>1759</v>
      </c>
      <c r="I1103" s="447" t="s">
        <v>954</v>
      </c>
      <c r="J1103" s="447" t="s">
        <v>709</v>
      </c>
      <c r="K1103" s="450">
        <v>13.85</v>
      </c>
      <c r="L1103" s="447" t="s">
        <v>241</v>
      </c>
    </row>
    <row r="1104" spans="1:12">
      <c r="A1104" s="447" t="s">
        <v>20829</v>
      </c>
      <c r="B1104" s="447" t="s">
        <v>20830</v>
      </c>
      <c r="C1104" s="447" t="s">
        <v>20835</v>
      </c>
      <c r="D1104" s="447" t="s">
        <v>20836</v>
      </c>
      <c r="E1104" s="448" t="s">
        <v>20755</v>
      </c>
      <c r="F1104" s="447" t="s">
        <v>20755</v>
      </c>
      <c r="G1104" s="449">
        <v>96298</v>
      </c>
      <c r="H1104" s="447" t="s">
        <v>1760</v>
      </c>
      <c r="I1104" s="447" t="s">
        <v>954</v>
      </c>
      <c r="J1104" s="447" t="s">
        <v>240</v>
      </c>
      <c r="K1104" s="450">
        <v>46.93</v>
      </c>
      <c r="L1104" s="447" t="s">
        <v>241</v>
      </c>
    </row>
    <row r="1105" spans="1:12">
      <c r="A1105" s="447" t="s">
        <v>20829</v>
      </c>
      <c r="B1105" s="447" t="s">
        <v>20830</v>
      </c>
      <c r="C1105" s="447" t="s">
        <v>20835</v>
      </c>
      <c r="D1105" s="447" t="s">
        <v>20836</v>
      </c>
      <c r="E1105" s="448" t="s">
        <v>20755</v>
      </c>
      <c r="F1105" s="447" t="s">
        <v>20755</v>
      </c>
      <c r="G1105" s="449">
        <v>96299</v>
      </c>
      <c r="H1105" s="447" t="s">
        <v>1762</v>
      </c>
      <c r="I1105" s="447" t="s">
        <v>954</v>
      </c>
      <c r="J1105" s="447" t="s">
        <v>240</v>
      </c>
      <c r="K1105" s="450">
        <v>6.51</v>
      </c>
      <c r="L1105" s="447" t="s">
        <v>241</v>
      </c>
    </row>
    <row r="1106" spans="1:12">
      <c r="A1106" s="447" t="s">
        <v>20829</v>
      </c>
      <c r="B1106" s="447" t="s">
        <v>20830</v>
      </c>
      <c r="C1106" s="447" t="s">
        <v>20835</v>
      </c>
      <c r="D1106" s="447" t="s">
        <v>20836</v>
      </c>
      <c r="E1106" s="448" t="s">
        <v>20755</v>
      </c>
      <c r="F1106" s="447" t="s">
        <v>20755</v>
      </c>
      <c r="G1106" s="449">
        <v>96300</v>
      </c>
      <c r="H1106" s="447" t="s">
        <v>1763</v>
      </c>
      <c r="I1106" s="447" t="s">
        <v>954</v>
      </c>
      <c r="J1106" s="447" t="s">
        <v>240</v>
      </c>
      <c r="K1106" s="450">
        <v>58.73</v>
      </c>
      <c r="L1106" s="447" t="s">
        <v>241</v>
      </c>
    </row>
    <row r="1107" spans="1:12">
      <c r="A1107" s="447" t="s">
        <v>20829</v>
      </c>
      <c r="B1107" s="447" t="s">
        <v>20830</v>
      </c>
      <c r="C1107" s="447" t="s">
        <v>20835</v>
      </c>
      <c r="D1107" s="447" t="s">
        <v>20836</v>
      </c>
      <c r="E1107" s="448" t="s">
        <v>20755</v>
      </c>
      <c r="F1107" s="447" t="s">
        <v>20755</v>
      </c>
      <c r="G1107" s="449">
        <v>96301</v>
      </c>
      <c r="H1107" s="447" t="s">
        <v>1764</v>
      </c>
      <c r="I1107" s="447" t="s">
        <v>954</v>
      </c>
      <c r="J1107" s="447" t="s">
        <v>709</v>
      </c>
      <c r="K1107" s="450">
        <v>39.07</v>
      </c>
      <c r="L1107" s="447" t="s">
        <v>241</v>
      </c>
    </row>
    <row r="1108" spans="1:12">
      <c r="A1108" s="447" t="s">
        <v>20829</v>
      </c>
      <c r="B1108" s="447" t="s">
        <v>20830</v>
      </c>
      <c r="C1108" s="447" t="s">
        <v>20835</v>
      </c>
      <c r="D1108" s="447" t="s">
        <v>20836</v>
      </c>
      <c r="E1108" s="448" t="s">
        <v>20755</v>
      </c>
      <c r="F1108" s="447" t="s">
        <v>20755</v>
      </c>
      <c r="G1108" s="449">
        <v>96457</v>
      </c>
      <c r="H1108" s="447" t="s">
        <v>1767</v>
      </c>
      <c r="I1108" s="447" t="s">
        <v>954</v>
      </c>
      <c r="J1108" s="447" t="s">
        <v>709</v>
      </c>
      <c r="K1108" s="450">
        <v>50.78</v>
      </c>
      <c r="L1108" s="447" t="s">
        <v>241</v>
      </c>
    </row>
    <row r="1109" spans="1:12">
      <c r="A1109" s="447" t="s">
        <v>20829</v>
      </c>
      <c r="B1109" s="447" t="s">
        <v>20830</v>
      </c>
      <c r="C1109" s="447" t="s">
        <v>20835</v>
      </c>
      <c r="D1109" s="447" t="s">
        <v>20836</v>
      </c>
      <c r="E1109" s="448" t="s">
        <v>20755</v>
      </c>
      <c r="F1109" s="447" t="s">
        <v>20755</v>
      </c>
      <c r="G1109" s="449">
        <v>96458</v>
      </c>
      <c r="H1109" s="447" t="s">
        <v>1768</v>
      </c>
      <c r="I1109" s="447" t="s">
        <v>954</v>
      </c>
      <c r="J1109" s="447" t="s">
        <v>240</v>
      </c>
      <c r="K1109" s="450">
        <v>39.97</v>
      </c>
      <c r="L1109" s="447" t="s">
        <v>241</v>
      </c>
    </row>
    <row r="1110" spans="1:12">
      <c r="A1110" s="447" t="s">
        <v>20829</v>
      </c>
      <c r="B1110" s="447" t="s">
        <v>20830</v>
      </c>
      <c r="C1110" s="447" t="s">
        <v>20835</v>
      </c>
      <c r="D1110" s="447" t="s">
        <v>20836</v>
      </c>
      <c r="E1110" s="448" t="s">
        <v>20755</v>
      </c>
      <c r="F1110" s="447" t="s">
        <v>20755</v>
      </c>
      <c r="G1110" s="449">
        <v>96459</v>
      </c>
      <c r="H1110" s="447" t="s">
        <v>1769</v>
      </c>
      <c r="I1110" s="447" t="s">
        <v>954</v>
      </c>
      <c r="J1110" s="447" t="s">
        <v>240</v>
      </c>
      <c r="K1110" s="450">
        <v>4.43</v>
      </c>
      <c r="L1110" s="447" t="s">
        <v>241</v>
      </c>
    </row>
    <row r="1111" spans="1:12">
      <c r="A1111" s="447" t="s">
        <v>20829</v>
      </c>
      <c r="B1111" s="447" t="s">
        <v>20830</v>
      </c>
      <c r="C1111" s="447" t="s">
        <v>20835</v>
      </c>
      <c r="D1111" s="447" t="s">
        <v>20836</v>
      </c>
      <c r="E1111" s="448" t="s">
        <v>20755</v>
      </c>
      <c r="F1111" s="447" t="s">
        <v>20755</v>
      </c>
      <c r="G1111" s="449">
        <v>96460</v>
      </c>
      <c r="H1111" s="447" t="s">
        <v>1770</v>
      </c>
      <c r="I1111" s="447" t="s">
        <v>954</v>
      </c>
      <c r="J1111" s="447" t="s">
        <v>240</v>
      </c>
      <c r="K1111" s="450">
        <v>31.94</v>
      </c>
      <c r="L1111" s="447" t="s">
        <v>241</v>
      </c>
    </row>
    <row r="1112" spans="1:12">
      <c r="A1112" s="447" t="s">
        <v>20829</v>
      </c>
      <c r="B1112" s="447" t="s">
        <v>20830</v>
      </c>
      <c r="C1112" s="447" t="s">
        <v>20835</v>
      </c>
      <c r="D1112" s="447" t="s">
        <v>20836</v>
      </c>
      <c r="E1112" s="448" t="s">
        <v>20755</v>
      </c>
      <c r="F1112" s="447" t="s">
        <v>20755</v>
      </c>
      <c r="G1112" s="449">
        <v>98760</v>
      </c>
      <c r="H1112" s="447" t="s">
        <v>1772</v>
      </c>
      <c r="I1112" s="447" t="s">
        <v>954</v>
      </c>
      <c r="J1112" s="447" t="s">
        <v>709</v>
      </c>
      <c r="K1112" s="450">
        <v>0.13</v>
      </c>
      <c r="L1112" s="447" t="s">
        <v>241</v>
      </c>
    </row>
    <row r="1113" spans="1:12">
      <c r="A1113" s="447" t="s">
        <v>20829</v>
      </c>
      <c r="B1113" s="447" t="s">
        <v>20830</v>
      </c>
      <c r="C1113" s="447" t="s">
        <v>20835</v>
      </c>
      <c r="D1113" s="447" t="s">
        <v>20836</v>
      </c>
      <c r="E1113" s="448" t="s">
        <v>20755</v>
      </c>
      <c r="F1113" s="447" t="s">
        <v>20755</v>
      </c>
      <c r="G1113" s="449">
        <v>98761</v>
      </c>
      <c r="H1113" s="447" t="s">
        <v>1774</v>
      </c>
      <c r="I1113" s="447" t="s">
        <v>954</v>
      </c>
      <c r="J1113" s="447" t="s">
        <v>709</v>
      </c>
      <c r="K1113" s="450">
        <v>0.03</v>
      </c>
      <c r="L1113" s="447" t="s">
        <v>241</v>
      </c>
    </row>
    <row r="1114" spans="1:12">
      <c r="A1114" s="447" t="s">
        <v>20829</v>
      </c>
      <c r="B1114" s="447" t="s">
        <v>20830</v>
      </c>
      <c r="C1114" s="447" t="s">
        <v>20835</v>
      </c>
      <c r="D1114" s="447" t="s">
        <v>20836</v>
      </c>
      <c r="E1114" s="448" t="s">
        <v>20755</v>
      </c>
      <c r="F1114" s="447" t="s">
        <v>20755</v>
      </c>
      <c r="G1114" s="449">
        <v>98762</v>
      </c>
      <c r="H1114" s="447" t="s">
        <v>1775</v>
      </c>
      <c r="I1114" s="447" t="s">
        <v>954</v>
      </c>
      <c r="J1114" s="447" t="s">
        <v>709</v>
      </c>
      <c r="K1114" s="450">
        <v>0.17</v>
      </c>
      <c r="L1114" s="447" t="s">
        <v>241</v>
      </c>
    </row>
    <row r="1115" spans="1:12">
      <c r="A1115" s="447" t="s">
        <v>20829</v>
      </c>
      <c r="B1115" s="447" t="s">
        <v>20830</v>
      </c>
      <c r="C1115" s="447" t="s">
        <v>20835</v>
      </c>
      <c r="D1115" s="447" t="s">
        <v>20836</v>
      </c>
      <c r="E1115" s="448" t="s">
        <v>20755</v>
      </c>
      <c r="F1115" s="447" t="s">
        <v>20755</v>
      </c>
      <c r="G1115" s="449">
        <v>98763</v>
      </c>
      <c r="H1115" s="447" t="s">
        <v>1777</v>
      </c>
      <c r="I1115" s="447" t="s">
        <v>954</v>
      </c>
      <c r="J1115" s="447" t="s">
        <v>334</v>
      </c>
      <c r="K1115" s="450">
        <v>3.76</v>
      </c>
      <c r="L1115" s="447" t="s">
        <v>241</v>
      </c>
    </row>
    <row r="1116" spans="1:12">
      <c r="A1116" s="447" t="s">
        <v>20829</v>
      </c>
      <c r="B1116" s="447" t="s">
        <v>20830</v>
      </c>
      <c r="C1116" s="447" t="s">
        <v>20835</v>
      </c>
      <c r="D1116" s="447" t="s">
        <v>20836</v>
      </c>
      <c r="E1116" s="448" t="s">
        <v>20755</v>
      </c>
      <c r="F1116" s="447" t="s">
        <v>20755</v>
      </c>
      <c r="G1116" s="449">
        <v>99829</v>
      </c>
      <c r="H1116" s="447" t="s">
        <v>1778</v>
      </c>
      <c r="I1116" s="447" t="s">
        <v>954</v>
      </c>
      <c r="J1116" s="447" t="s">
        <v>709</v>
      </c>
      <c r="K1116" s="450">
        <v>0.17</v>
      </c>
      <c r="L1116" s="447" t="s">
        <v>241</v>
      </c>
    </row>
    <row r="1117" spans="1:12">
      <c r="A1117" s="447" t="s">
        <v>20829</v>
      </c>
      <c r="B1117" s="447" t="s">
        <v>20830</v>
      </c>
      <c r="C1117" s="447" t="s">
        <v>20835</v>
      </c>
      <c r="D1117" s="447" t="s">
        <v>20836</v>
      </c>
      <c r="E1117" s="448" t="s">
        <v>20755</v>
      </c>
      <c r="F1117" s="447" t="s">
        <v>20755</v>
      </c>
      <c r="G1117" s="449">
        <v>99830</v>
      </c>
      <c r="H1117" s="447" t="s">
        <v>1779</v>
      </c>
      <c r="I1117" s="447" t="s">
        <v>954</v>
      </c>
      <c r="J1117" s="447" t="s">
        <v>709</v>
      </c>
      <c r="K1117" s="450">
        <v>0.02</v>
      </c>
      <c r="L1117" s="447" t="s">
        <v>241</v>
      </c>
    </row>
    <row r="1118" spans="1:12">
      <c r="A1118" s="447" t="s">
        <v>20829</v>
      </c>
      <c r="B1118" s="447" t="s">
        <v>20830</v>
      </c>
      <c r="C1118" s="447" t="s">
        <v>20835</v>
      </c>
      <c r="D1118" s="447" t="s">
        <v>20836</v>
      </c>
      <c r="E1118" s="448" t="s">
        <v>20755</v>
      </c>
      <c r="F1118" s="447" t="s">
        <v>20755</v>
      </c>
      <c r="G1118" s="449">
        <v>99831</v>
      </c>
      <c r="H1118" s="447" t="s">
        <v>1780</v>
      </c>
      <c r="I1118" s="447" t="s">
        <v>954</v>
      </c>
      <c r="J1118" s="447" t="s">
        <v>709</v>
      </c>
      <c r="K1118" s="450">
        <v>0.25</v>
      </c>
      <c r="L1118" s="447" t="s">
        <v>241</v>
      </c>
    </row>
    <row r="1119" spans="1:12">
      <c r="A1119" s="447" t="s">
        <v>20829</v>
      </c>
      <c r="B1119" s="447" t="s">
        <v>20830</v>
      </c>
      <c r="C1119" s="447" t="s">
        <v>20835</v>
      </c>
      <c r="D1119" s="447" t="s">
        <v>20836</v>
      </c>
      <c r="E1119" s="448" t="s">
        <v>20755</v>
      </c>
      <c r="F1119" s="447" t="s">
        <v>20755</v>
      </c>
      <c r="G1119" s="449">
        <v>99832</v>
      </c>
      <c r="H1119" s="447" t="s">
        <v>1781</v>
      </c>
      <c r="I1119" s="447" t="s">
        <v>954</v>
      </c>
      <c r="J1119" s="447" t="s">
        <v>334</v>
      </c>
      <c r="K1119" s="450">
        <v>0.97</v>
      </c>
      <c r="L1119" s="447" t="s">
        <v>241</v>
      </c>
    </row>
    <row r="1120" spans="1:12">
      <c r="A1120" s="447" t="s">
        <v>20829</v>
      </c>
      <c r="B1120" s="447" t="s">
        <v>20830</v>
      </c>
      <c r="C1120" s="447" t="s">
        <v>20835</v>
      </c>
      <c r="D1120" s="447" t="s">
        <v>20836</v>
      </c>
      <c r="E1120" s="448" t="s">
        <v>20755</v>
      </c>
      <c r="F1120" s="447" t="s">
        <v>20755</v>
      </c>
      <c r="G1120" s="449">
        <v>100637</v>
      </c>
      <c r="H1120" s="447" t="s">
        <v>1783</v>
      </c>
      <c r="I1120" s="447" t="s">
        <v>954</v>
      </c>
      <c r="J1120" s="447" t="s">
        <v>240</v>
      </c>
      <c r="K1120" s="450">
        <v>88.43</v>
      </c>
      <c r="L1120" s="447" t="s">
        <v>241</v>
      </c>
    </row>
    <row r="1121" spans="1:12">
      <c r="A1121" s="447" t="s">
        <v>20829</v>
      </c>
      <c r="B1121" s="447" t="s">
        <v>20830</v>
      </c>
      <c r="C1121" s="447" t="s">
        <v>20835</v>
      </c>
      <c r="D1121" s="447" t="s">
        <v>20836</v>
      </c>
      <c r="E1121" s="448" t="s">
        <v>20755</v>
      </c>
      <c r="F1121" s="447" t="s">
        <v>20755</v>
      </c>
      <c r="G1121" s="449">
        <v>100638</v>
      </c>
      <c r="H1121" s="447" t="s">
        <v>1784</v>
      </c>
      <c r="I1121" s="447" t="s">
        <v>954</v>
      </c>
      <c r="J1121" s="447" t="s">
        <v>240</v>
      </c>
      <c r="K1121" s="450">
        <v>15.91</v>
      </c>
      <c r="L1121" s="447" t="s">
        <v>241</v>
      </c>
    </row>
    <row r="1122" spans="1:12">
      <c r="A1122" s="447" t="s">
        <v>20829</v>
      </c>
      <c r="B1122" s="447" t="s">
        <v>20830</v>
      </c>
      <c r="C1122" s="447" t="s">
        <v>20835</v>
      </c>
      <c r="D1122" s="447" t="s">
        <v>20836</v>
      </c>
      <c r="E1122" s="448" t="s">
        <v>20755</v>
      </c>
      <c r="F1122" s="447" t="s">
        <v>20755</v>
      </c>
      <c r="G1122" s="449">
        <v>100639</v>
      </c>
      <c r="H1122" s="447" t="s">
        <v>1786</v>
      </c>
      <c r="I1122" s="447" t="s">
        <v>954</v>
      </c>
      <c r="J1122" s="447" t="s">
        <v>240</v>
      </c>
      <c r="K1122" s="450">
        <v>142.16</v>
      </c>
      <c r="L1122" s="447" t="s">
        <v>241</v>
      </c>
    </row>
    <row r="1123" spans="1:12">
      <c r="A1123" s="447" t="s">
        <v>20829</v>
      </c>
      <c r="B1123" s="447" t="s">
        <v>20830</v>
      </c>
      <c r="C1123" s="447" t="s">
        <v>20835</v>
      </c>
      <c r="D1123" s="447" t="s">
        <v>20836</v>
      </c>
      <c r="E1123" s="448" t="s">
        <v>20755</v>
      </c>
      <c r="F1123" s="447" t="s">
        <v>20755</v>
      </c>
      <c r="G1123" s="449">
        <v>100640</v>
      </c>
      <c r="H1123" s="447" t="s">
        <v>1787</v>
      </c>
      <c r="I1123" s="447" t="s">
        <v>954</v>
      </c>
      <c r="J1123" s="447" t="s">
        <v>334</v>
      </c>
      <c r="K1123" s="450">
        <v>195.16</v>
      </c>
      <c r="L1123" s="447" t="s">
        <v>241</v>
      </c>
    </row>
    <row r="1124" spans="1:12">
      <c r="A1124" s="447" t="s">
        <v>20829</v>
      </c>
      <c r="B1124" s="447" t="s">
        <v>20830</v>
      </c>
      <c r="C1124" s="447" t="s">
        <v>20835</v>
      </c>
      <c r="D1124" s="447" t="s">
        <v>20836</v>
      </c>
      <c r="E1124" s="448" t="s">
        <v>20755</v>
      </c>
      <c r="F1124" s="447" t="s">
        <v>20755</v>
      </c>
      <c r="G1124" s="449">
        <v>100643</v>
      </c>
      <c r="H1124" s="447" t="s">
        <v>1788</v>
      </c>
      <c r="I1124" s="447" t="s">
        <v>954</v>
      </c>
      <c r="J1124" s="447" t="s">
        <v>240</v>
      </c>
      <c r="K1124" s="450">
        <v>232.85</v>
      </c>
      <c r="L1124" s="447" t="s">
        <v>241</v>
      </c>
    </row>
    <row r="1125" spans="1:12">
      <c r="A1125" s="447" t="s">
        <v>20829</v>
      </c>
      <c r="B1125" s="447" t="s">
        <v>20830</v>
      </c>
      <c r="C1125" s="447" t="s">
        <v>20835</v>
      </c>
      <c r="D1125" s="447" t="s">
        <v>20836</v>
      </c>
      <c r="E1125" s="448" t="s">
        <v>20755</v>
      </c>
      <c r="F1125" s="447" t="s">
        <v>20755</v>
      </c>
      <c r="G1125" s="449">
        <v>100644</v>
      </c>
      <c r="H1125" s="447" t="s">
        <v>1789</v>
      </c>
      <c r="I1125" s="447" t="s">
        <v>954</v>
      </c>
      <c r="J1125" s="447" t="s">
        <v>240</v>
      </c>
      <c r="K1125" s="450">
        <v>41.91</v>
      </c>
      <c r="L1125" s="447" t="s">
        <v>241</v>
      </c>
    </row>
    <row r="1126" spans="1:12">
      <c r="A1126" s="447" t="s">
        <v>20829</v>
      </c>
      <c r="B1126" s="447" t="s">
        <v>20830</v>
      </c>
      <c r="C1126" s="447" t="s">
        <v>20835</v>
      </c>
      <c r="D1126" s="447" t="s">
        <v>20836</v>
      </c>
      <c r="E1126" s="448" t="s">
        <v>20755</v>
      </c>
      <c r="F1126" s="447" t="s">
        <v>20755</v>
      </c>
      <c r="G1126" s="449">
        <v>100645</v>
      </c>
      <c r="H1126" s="447" t="s">
        <v>1790</v>
      </c>
      <c r="I1126" s="447" t="s">
        <v>954</v>
      </c>
      <c r="J1126" s="447" t="s">
        <v>240</v>
      </c>
      <c r="K1126" s="450">
        <v>374.32</v>
      </c>
      <c r="L1126" s="447" t="s">
        <v>241</v>
      </c>
    </row>
    <row r="1127" spans="1:12">
      <c r="A1127" s="447" t="s">
        <v>20829</v>
      </c>
      <c r="B1127" s="447" t="s">
        <v>20830</v>
      </c>
      <c r="C1127" s="447" t="s">
        <v>20835</v>
      </c>
      <c r="D1127" s="447" t="s">
        <v>20836</v>
      </c>
      <c r="E1127" s="448" t="s">
        <v>20755</v>
      </c>
      <c r="F1127" s="447" t="s">
        <v>20755</v>
      </c>
      <c r="G1127" s="449">
        <v>100646</v>
      </c>
      <c r="H1127" s="447" t="s">
        <v>1791</v>
      </c>
      <c r="I1127" s="447" t="s">
        <v>954</v>
      </c>
      <c r="J1127" s="447" t="s">
        <v>334</v>
      </c>
      <c r="K1127" s="450">
        <v>278.8</v>
      </c>
      <c r="L1127" s="447" t="s">
        <v>241</v>
      </c>
    </row>
    <row r="1128" spans="1:12">
      <c r="A1128" s="447" t="s">
        <v>20829</v>
      </c>
      <c r="B1128" s="447" t="s">
        <v>20830</v>
      </c>
      <c r="C1128" s="447" t="s">
        <v>20835</v>
      </c>
      <c r="D1128" s="447" t="s">
        <v>20836</v>
      </c>
      <c r="E1128" s="448" t="s">
        <v>20755</v>
      </c>
      <c r="F1128" s="447" t="s">
        <v>20755</v>
      </c>
      <c r="G1128" s="449">
        <v>102270</v>
      </c>
      <c r="H1128" s="447" t="s">
        <v>1792</v>
      </c>
      <c r="I1128" s="447" t="s">
        <v>954</v>
      </c>
      <c r="J1128" s="447" t="s">
        <v>709</v>
      </c>
      <c r="K1128" s="450">
        <v>0.81</v>
      </c>
      <c r="L1128" s="447" t="s">
        <v>241</v>
      </c>
    </row>
    <row r="1129" spans="1:12">
      <c r="A1129" s="447" t="s">
        <v>20829</v>
      </c>
      <c r="B1129" s="447" t="s">
        <v>20830</v>
      </c>
      <c r="C1129" s="447" t="s">
        <v>20835</v>
      </c>
      <c r="D1129" s="447" t="s">
        <v>20836</v>
      </c>
      <c r="E1129" s="448" t="s">
        <v>20755</v>
      </c>
      <c r="F1129" s="447" t="s">
        <v>20755</v>
      </c>
      <c r="G1129" s="449">
        <v>102271</v>
      </c>
      <c r="H1129" s="447" t="s">
        <v>1794</v>
      </c>
      <c r="I1129" s="447" t="s">
        <v>954</v>
      </c>
      <c r="J1129" s="447" t="s">
        <v>709</v>
      </c>
      <c r="K1129" s="450">
        <v>0.23</v>
      </c>
      <c r="L1129" s="447" t="s">
        <v>241</v>
      </c>
    </row>
    <row r="1130" spans="1:12">
      <c r="A1130" s="447" t="s">
        <v>20829</v>
      </c>
      <c r="B1130" s="447" t="s">
        <v>20830</v>
      </c>
      <c r="C1130" s="447" t="s">
        <v>20835</v>
      </c>
      <c r="D1130" s="447" t="s">
        <v>20836</v>
      </c>
      <c r="E1130" s="448" t="s">
        <v>20755</v>
      </c>
      <c r="F1130" s="447" t="s">
        <v>20755</v>
      </c>
      <c r="G1130" s="449">
        <v>102272</v>
      </c>
      <c r="H1130" s="447" t="s">
        <v>1795</v>
      </c>
      <c r="I1130" s="447" t="s">
        <v>954</v>
      </c>
      <c r="J1130" s="447" t="s">
        <v>709</v>
      </c>
      <c r="K1130" s="450">
        <v>0.53</v>
      </c>
      <c r="L1130" s="447" t="s">
        <v>241</v>
      </c>
    </row>
    <row r="1131" spans="1:12">
      <c r="A1131" s="447" t="s">
        <v>20829</v>
      </c>
      <c r="B1131" s="447" t="s">
        <v>20830</v>
      </c>
      <c r="C1131" s="447" t="s">
        <v>20835</v>
      </c>
      <c r="D1131" s="447" t="s">
        <v>20836</v>
      </c>
      <c r="E1131" s="448" t="s">
        <v>20755</v>
      </c>
      <c r="F1131" s="447" t="s">
        <v>20755</v>
      </c>
      <c r="G1131" s="449">
        <v>102273</v>
      </c>
      <c r="H1131" s="447" t="s">
        <v>1796</v>
      </c>
      <c r="I1131" s="447" t="s">
        <v>954</v>
      </c>
      <c r="J1131" s="447" t="s">
        <v>334</v>
      </c>
      <c r="K1131" s="450">
        <v>1.39</v>
      </c>
      <c r="L1131" s="447" t="s">
        <v>241</v>
      </c>
    </row>
    <row r="1132" spans="1:12">
      <c r="A1132" s="447" t="s">
        <v>20837</v>
      </c>
      <c r="B1132" s="447" t="s">
        <v>20838</v>
      </c>
      <c r="C1132" s="447" t="s">
        <v>20839</v>
      </c>
      <c r="D1132" s="447" t="s">
        <v>20840</v>
      </c>
      <c r="E1132" s="448" t="s">
        <v>20755</v>
      </c>
      <c r="F1132" s="447" t="s">
        <v>20755</v>
      </c>
      <c r="G1132" s="449">
        <v>92259</v>
      </c>
      <c r="H1132" s="447" t="s">
        <v>1797</v>
      </c>
      <c r="I1132" s="447" t="s">
        <v>146</v>
      </c>
      <c r="J1132" s="447" t="s">
        <v>240</v>
      </c>
      <c r="K1132" s="450">
        <v>271.73</v>
      </c>
      <c r="L1132" s="447" t="s">
        <v>241</v>
      </c>
    </row>
    <row r="1133" spans="1:12">
      <c r="A1133" s="447" t="s">
        <v>20837</v>
      </c>
      <c r="B1133" s="447" t="s">
        <v>20838</v>
      </c>
      <c r="C1133" s="447" t="s">
        <v>20839</v>
      </c>
      <c r="D1133" s="447" t="s">
        <v>20840</v>
      </c>
      <c r="E1133" s="448" t="s">
        <v>20755</v>
      </c>
      <c r="F1133" s="447" t="s">
        <v>20755</v>
      </c>
      <c r="G1133" s="449">
        <v>92260</v>
      </c>
      <c r="H1133" s="447" t="s">
        <v>1798</v>
      </c>
      <c r="I1133" s="447" t="s">
        <v>146</v>
      </c>
      <c r="J1133" s="447" t="s">
        <v>240</v>
      </c>
      <c r="K1133" s="450">
        <v>313.39</v>
      </c>
      <c r="L1133" s="447" t="s">
        <v>241</v>
      </c>
    </row>
    <row r="1134" spans="1:12">
      <c r="A1134" s="447" t="s">
        <v>20837</v>
      </c>
      <c r="B1134" s="447" t="s">
        <v>20838</v>
      </c>
      <c r="C1134" s="447" t="s">
        <v>20839</v>
      </c>
      <c r="D1134" s="447" t="s">
        <v>20840</v>
      </c>
      <c r="E1134" s="448" t="s">
        <v>20755</v>
      </c>
      <c r="F1134" s="447" t="s">
        <v>20755</v>
      </c>
      <c r="G1134" s="449">
        <v>92261</v>
      </c>
      <c r="H1134" s="447" t="s">
        <v>1799</v>
      </c>
      <c r="I1134" s="447" t="s">
        <v>146</v>
      </c>
      <c r="J1134" s="447" t="s">
        <v>240</v>
      </c>
      <c r="K1134" s="450">
        <v>353.78</v>
      </c>
      <c r="L1134" s="447" t="s">
        <v>241</v>
      </c>
    </row>
    <row r="1135" spans="1:12">
      <c r="A1135" s="447" t="s">
        <v>20837</v>
      </c>
      <c r="B1135" s="447" t="s">
        <v>20838</v>
      </c>
      <c r="C1135" s="447" t="s">
        <v>20839</v>
      </c>
      <c r="D1135" s="447" t="s">
        <v>20840</v>
      </c>
      <c r="E1135" s="448" t="s">
        <v>20755</v>
      </c>
      <c r="F1135" s="447" t="s">
        <v>20755</v>
      </c>
      <c r="G1135" s="449">
        <v>92262</v>
      </c>
      <c r="H1135" s="447" t="s">
        <v>1800</v>
      </c>
      <c r="I1135" s="447" t="s">
        <v>146</v>
      </c>
      <c r="J1135" s="447" t="s">
        <v>240</v>
      </c>
      <c r="K1135" s="450">
        <v>418.8</v>
      </c>
      <c r="L1135" s="447" t="s">
        <v>241</v>
      </c>
    </row>
    <row r="1136" spans="1:12">
      <c r="A1136" s="447" t="s">
        <v>20837</v>
      </c>
      <c r="B1136" s="447" t="s">
        <v>20838</v>
      </c>
      <c r="C1136" s="447" t="s">
        <v>20839</v>
      </c>
      <c r="D1136" s="447" t="s">
        <v>20840</v>
      </c>
      <c r="E1136" s="448" t="s">
        <v>20755</v>
      </c>
      <c r="F1136" s="447" t="s">
        <v>20755</v>
      </c>
      <c r="G1136" s="449">
        <v>92539</v>
      </c>
      <c r="H1136" s="447" t="s">
        <v>1801</v>
      </c>
      <c r="I1136" s="447" t="s">
        <v>145</v>
      </c>
      <c r="J1136" s="447" t="s">
        <v>334</v>
      </c>
      <c r="K1136" s="450">
        <v>40.06</v>
      </c>
      <c r="L1136" s="447" t="s">
        <v>241</v>
      </c>
    </row>
    <row r="1137" spans="1:12">
      <c r="A1137" s="447" t="s">
        <v>20837</v>
      </c>
      <c r="B1137" s="447" t="s">
        <v>20838</v>
      </c>
      <c r="C1137" s="447" t="s">
        <v>20839</v>
      </c>
      <c r="D1137" s="447" t="s">
        <v>20840</v>
      </c>
      <c r="E1137" s="448" t="s">
        <v>20755</v>
      </c>
      <c r="F1137" s="447" t="s">
        <v>20755</v>
      </c>
      <c r="G1137" s="449">
        <v>92540</v>
      </c>
      <c r="H1137" s="447" t="s">
        <v>1802</v>
      </c>
      <c r="I1137" s="447" t="s">
        <v>145</v>
      </c>
      <c r="J1137" s="447" t="s">
        <v>334</v>
      </c>
      <c r="K1137" s="450">
        <v>46.2</v>
      </c>
      <c r="L1137" s="447" t="s">
        <v>241</v>
      </c>
    </row>
    <row r="1138" spans="1:12">
      <c r="A1138" s="447" t="s">
        <v>20837</v>
      </c>
      <c r="B1138" s="447" t="s">
        <v>20838</v>
      </c>
      <c r="C1138" s="447" t="s">
        <v>20839</v>
      </c>
      <c r="D1138" s="447" t="s">
        <v>20840</v>
      </c>
      <c r="E1138" s="448" t="s">
        <v>20755</v>
      </c>
      <c r="F1138" s="447" t="s">
        <v>20755</v>
      </c>
      <c r="G1138" s="449">
        <v>92541</v>
      </c>
      <c r="H1138" s="447" t="s">
        <v>1803</v>
      </c>
      <c r="I1138" s="447" t="s">
        <v>145</v>
      </c>
      <c r="J1138" s="447" t="s">
        <v>334</v>
      </c>
      <c r="K1138" s="450">
        <v>42.95</v>
      </c>
      <c r="L1138" s="447" t="s">
        <v>241</v>
      </c>
    </row>
    <row r="1139" spans="1:12">
      <c r="A1139" s="447" t="s">
        <v>20837</v>
      </c>
      <c r="B1139" s="447" t="s">
        <v>20838</v>
      </c>
      <c r="C1139" s="447" t="s">
        <v>20839</v>
      </c>
      <c r="D1139" s="447" t="s">
        <v>20840</v>
      </c>
      <c r="E1139" s="448" t="s">
        <v>20755</v>
      </c>
      <c r="F1139" s="447" t="s">
        <v>20755</v>
      </c>
      <c r="G1139" s="449">
        <v>92542</v>
      </c>
      <c r="H1139" s="447" t="s">
        <v>1804</v>
      </c>
      <c r="I1139" s="447" t="s">
        <v>145</v>
      </c>
      <c r="J1139" s="447" t="s">
        <v>334</v>
      </c>
      <c r="K1139" s="450">
        <v>52.93</v>
      </c>
      <c r="L1139" s="447" t="s">
        <v>241</v>
      </c>
    </row>
    <row r="1140" spans="1:12">
      <c r="A1140" s="447" t="s">
        <v>20837</v>
      </c>
      <c r="B1140" s="447" t="s">
        <v>20838</v>
      </c>
      <c r="C1140" s="447" t="s">
        <v>20839</v>
      </c>
      <c r="D1140" s="447" t="s">
        <v>20840</v>
      </c>
      <c r="E1140" s="448" t="s">
        <v>20755</v>
      </c>
      <c r="F1140" s="447" t="s">
        <v>20755</v>
      </c>
      <c r="G1140" s="449">
        <v>92543</v>
      </c>
      <c r="H1140" s="447" t="s">
        <v>1806</v>
      </c>
      <c r="I1140" s="447" t="s">
        <v>145</v>
      </c>
      <c r="J1140" s="447" t="s">
        <v>334</v>
      </c>
      <c r="K1140" s="450">
        <v>11.66</v>
      </c>
      <c r="L1140" s="447" t="s">
        <v>241</v>
      </c>
    </row>
    <row r="1141" spans="1:12">
      <c r="A1141" s="447" t="s">
        <v>20837</v>
      </c>
      <c r="B1141" s="447" t="s">
        <v>20838</v>
      </c>
      <c r="C1141" s="447" t="s">
        <v>20839</v>
      </c>
      <c r="D1141" s="447" t="s">
        <v>20840</v>
      </c>
      <c r="E1141" s="448" t="s">
        <v>20755</v>
      </c>
      <c r="F1141" s="447" t="s">
        <v>20755</v>
      </c>
      <c r="G1141" s="449">
        <v>92544</v>
      </c>
      <c r="H1141" s="447" t="s">
        <v>1807</v>
      </c>
      <c r="I1141" s="447" t="s">
        <v>145</v>
      </c>
      <c r="J1141" s="447" t="s">
        <v>334</v>
      </c>
      <c r="K1141" s="450">
        <v>9.26</v>
      </c>
      <c r="L1141" s="447" t="s">
        <v>241</v>
      </c>
    </row>
    <row r="1142" spans="1:12">
      <c r="A1142" s="447" t="s">
        <v>20837</v>
      </c>
      <c r="B1142" s="447" t="s">
        <v>20838</v>
      </c>
      <c r="C1142" s="447" t="s">
        <v>20839</v>
      </c>
      <c r="D1142" s="447" t="s">
        <v>20840</v>
      </c>
      <c r="E1142" s="448" t="s">
        <v>20755</v>
      </c>
      <c r="F1142" s="447" t="s">
        <v>20755</v>
      </c>
      <c r="G1142" s="449">
        <v>92545</v>
      </c>
      <c r="H1142" s="447" t="s">
        <v>1808</v>
      </c>
      <c r="I1142" s="447" t="s">
        <v>146</v>
      </c>
      <c r="J1142" s="447" t="s">
        <v>240</v>
      </c>
      <c r="K1142" s="450">
        <v>589.74</v>
      </c>
      <c r="L1142" s="447" t="s">
        <v>241</v>
      </c>
    </row>
    <row r="1143" spans="1:12">
      <c r="A1143" s="447" t="s">
        <v>20837</v>
      </c>
      <c r="B1143" s="447" t="s">
        <v>20838</v>
      </c>
      <c r="C1143" s="447" t="s">
        <v>20839</v>
      </c>
      <c r="D1143" s="447" t="s">
        <v>20840</v>
      </c>
      <c r="E1143" s="448" t="s">
        <v>20755</v>
      </c>
      <c r="F1143" s="447" t="s">
        <v>20755</v>
      </c>
      <c r="G1143" s="449">
        <v>92546</v>
      </c>
      <c r="H1143" s="447" t="s">
        <v>1809</v>
      </c>
      <c r="I1143" s="447" t="s">
        <v>146</v>
      </c>
      <c r="J1143" s="447" t="s">
        <v>240</v>
      </c>
      <c r="K1143" s="450">
        <v>721.49</v>
      </c>
      <c r="L1143" s="447" t="s">
        <v>241</v>
      </c>
    </row>
    <row r="1144" spans="1:12">
      <c r="A1144" s="447" t="s">
        <v>20837</v>
      </c>
      <c r="B1144" s="447" t="s">
        <v>20838</v>
      </c>
      <c r="C1144" s="447" t="s">
        <v>20839</v>
      </c>
      <c r="D1144" s="447" t="s">
        <v>20840</v>
      </c>
      <c r="E1144" s="448" t="s">
        <v>20755</v>
      </c>
      <c r="F1144" s="447" t="s">
        <v>20755</v>
      </c>
      <c r="G1144" s="449">
        <v>92547</v>
      </c>
      <c r="H1144" s="447" t="s">
        <v>1810</v>
      </c>
      <c r="I1144" s="447" t="s">
        <v>146</v>
      </c>
      <c r="J1144" s="447" t="s">
        <v>240</v>
      </c>
      <c r="K1144" s="450">
        <v>756.05</v>
      </c>
      <c r="L1144" s="447" t="s">
        <v>241</v>
      </c>
    </row>
    <row r="1145" spans="1:12">
      <c r="A1145" s="447" t="s">
        <v>20837</v>
      </c>
      <c r="B1145" s="447" t="s">
        <v>20838</v>
      </c>
      <c r="C1145" s="447" t="s">
        <v>20839</v>
      </c>
      <c r="D1145" s="447" t="s">
        <v>20840</v>
      </c>
      <c r="E1145" s="448" t="s">
        <v>20755</v>
      </c>
      <c r="F1145" s="447" t="s">
        <v>20755</v>
      </c>
      <c r="G1145" s="449">
        <v>92548</v>
      </c>
      <c r="H1145" s="447" t="s">
        <v>1811</v>
      </c>
      <c r="I1145" s="447" t="s">
        <v>146</v>
      </c>
      <c r="J1145" s="447" t="s">
        <v>240</v>
      </c>
      <c r="K1145" s="450">
        <v>838.61</v>
      </c>
      <c r="L1145" s="447" t="s">
        <v>241</v>
      </c>
    </row>
    <row r="1146" spans="1:12">
      <c r="A1146" s="447" t="s">
        <v>20837</v>
      </c>
      <c r="B1146" s="447" t="s">
        <v>20838</v>
      </c>
      <c r="C1146" s="447" t="s">
        <v>20839</v>
      </c>
      <c r="D1146" s="447" t="s">
        <v>20840</v>
      </c>
      <c r="E1146" s="448" t="s">
        <v>20755</v>
      </c>
      <c r="F1146" s="447" t="s">
        <v>20755</v>
      </c>
      <c r="G1146" s="449">
        <v>92549</v>
      </c>
      <c r="H1146" s="447" t="s">
        <v>1812</v>
      </c>
      <c r="I1146" s="447" t="s">
        <v>146</v>
      </c>
      <c r="J1146" s="447" t="s">
        <v>240</v>
      </c>
      <c r="K1146" s="451">
        <v>1056.3599999999999</v>
      </c>
      <c r="L1146" s="447" t="s">
        <v>241</v>
      </c>
    </row>
    <row r="1147" spans="1:12">
      <c r="A1147" s="447" t="s">
        <v>20837</v>
      </c>
      <c r="B1147" s="447" t="s">
        <v>20838</v>
      </c>
      <c r="C1147" s="447" t="s">
        <v>20839</v>
      </c>
      <c r="D1147" s="447" t="s">
        <v>20840</v>
      </c>
      <c r="E1147" s="448" t="s">
        <v>20755</v>
      </c>
      <c r="F1147" s="447" t="s">
        <v>20755</v>
      </c>
      <c r="G1147" s="449">
        <v>92550</v>
      </c>
      <c r="H1147" s="447" t="s">
        <v>1813</v>
      </c>
      <c r="I1147" s="447" t="s">
        <v>146</v>
      </c>
      <c r="J1147" s="447" t="s">
        <v>240</v>
      </c>
      <c r="K1147" s="451">
        <v>1321.8</v>
      </c>
      <c r="L1147" s="447" t="s">
        <v>241</v>
      </c>
    </row>
    <row r="1148" spans="1:12">
      <c r="A1148" s="447" t="s">
        <v>20837</v>
      </c>
      <c r="B1148" s="447" t="s">
        <v>20838</v>
      </c>
      <c r="C1148" s="447" t="s">
        <v>20839</v>
      </c>
      <c r="D1148" s="447" t="s">
        <v>20840</v>
      </c>
      <c r="E1148" s="448" t="s">
        <v>20755</v>
      </c>
      <c r="F1148" s="447" t="s">
        <v>20755</v>
      </c>
      <c r="G1148" s="449">
        <v>92551</v>
      </c>
      <c r="H1148" s="447" t="s">
        <v>1814</v>
      </c>
      <c r="I1148" s="447" t="s">
        <v>146</v>
      </c>
      <c r="J1148" s="447" t="s">
        <v>240</v>
      </c>
      <c r="K1148" s="451">
        <v>1365.82</v>
      </c>
      <c r="L1148" s="447" t="s">
        <v>241</v>
      </c>
    </row>
    <row r="1149" spans="1:12">
      <c r="A1149" s="447" t="s">
        <v>20837</v>
      </c>
      <c r="B1149" s="447" t="s">
        <v>20838</v>
      </c>
      <c r="C1149" s="447" t="s">
        <v>20839</v>
      </c>
      <c r="D1149" s="447" t="s">
        <v>20840</v>
      </c>
      <c r="E1149" s="448" t="s">
        <v>20755</v>
      </c>
      <c r="F1149" s="447" t="s">
        <v>20755</v>
      </c>
      <c r="G1149" s="449">
        <v>92552</v>
      </c>
      <c r="H1149" s="447" t="s">
        <v>1815</v>
      </c>
      <c r="I1149" s="447" t="s">
        <v>146</v>
      </c>
      <c r="J1149" s="447" t="s">
        <v>240</v>
      </c>
      <c r="K1149" s="451">
        <v>1481.2</v>
      </c>
      <c r="L1149" s="447" t="s">
        <v>241</v>
      </c>
    </row>
    <row r="1150" spans="1:12">
      <c r="A1150" s="447" t="s">
        <v>20837</v>
      </c>
      <c r="B1150" s="447" t="s">
        <v>20838</v>
      </c>
      <c r="C1150" s="447" t="s">
        <v>20839</v>
      </c>
      <c r="D1150" s="447" t="s">
        <v>20840</v>
      </c>
      <c r="E1150" s="448" t="s">
        <v>20755</v>
      </c>
      <c r="F1150" s="447" t="s">
        <v>20755</v>
      </c>
      <c r="G1150" s="449">
        <v>92553</v>
      </c>
      <c r="H1150" s="447" t="s">
        <v>1816</v>
      </c>
      <c r="I1150" s="447" t="s">
        <v>146</v>
      </c>
      <c r="J1150" s="447" t="s">
        <v>240</v>
      </c>
      <c r="K1150" s="451">
        <v>1705.55</v>
      </c>
      <c r="L1150" s="447" t="s">
        <v>241</v>
      </c>
    </row>
    <row r="1151" spans="1:12">
      <c r="A1151" s="447" t="s">
        <v>20837</v>
      </c>
      <c r="B1151" s="447" t="s">
        <v>20838</v>
      </c>
      <c r="C1151" s="447" t="s">
        <v>20839</v>
      </c>
      <c r="D1151" s="447" t="s">
        <v>20840</v>
      </c>
      <c r="E1151" s="448" t="s">
        <v>20755</v>
      </c>
      <c r="F1151" s="447" t="s">
        <v>20755</v>
      </c>
      <c r="G1151" s="449">
        <v>92554</v>
      </c>
      <c r="H1151" s="447" t="s">
        <v>1817</v>
      </c>
      <c r="I1151" s="447" t="s">
        <v>146</v>
      </c>
      <c r="J1151" s="447" t="s">
        <v>240</v>
      </c>
      <c r="K1151" s="451">
        <v>1755.87</v>
      </c>
      <c r="L1151" s="447" t="s">
        <v>241</v>
      </c>
    </row>
    <row r="1152" spans="1:12">
      <c r="A1152" s="447" t="s">
        <v>20837</v>
      </c>
      <c r="B1152" s="447" t="s">
        <v>20838</v>
      </c>
      <c r="C1152" s="447" t="s">
        <v>20839</v>
      </c>
      <c r="D1152" s="447" t="s">
        <v>20840</v>
      </c>
      <c r="E1152" s="448" t="s">
        <v>20755</v>
      </c>
      <c r="F1152" s="447" t="s">
        <v>20755</v>
      </c>
      <c r="G1152" s="449">
        <v>92555</v>
      </c>
      <c r="H1152" s="447" t="s">
        <v>1818</v>
      </c>
      <c r="I1152" s="447" t="s">
        <v>146</v>
      </c>
      <c r="J1152" s="447" t="s">
        <v>240</v>
      </c>
      <c r="K1152" s="450">
        <v>583.4</v>
      </c>
      <c r="L1152" s="447" t="s">
        <v>241</v>
      </c>
    </row>
    <row r="1153" spans="1:12">
      <c r="A1153" s="447" t="s">
        <v>20837</v>
      </c>
      <c r="B1153" s="447" t="s">
        <v>20838</v>
      </c>
      <c r="C1153" s="447" t="s">
        <v>20839</v>
      </c>
      <c r="D1153" s="447" t="s">
        <v>20840</v>
      </c>
      <c r="E1153" s="448" t="s">
        <v>20755</v>
      </c>
      <c r="F1153" s="447" t="s">
        <v>20755</v>
      </c>
      <c r="G1153" s="449">
        <v>92556</v>
      </c>
      <c r="H1153" s="447" t="s">
        <v>1819</v>
      </c>
      <c r="I1153" s="447" t="s">
        <v>146</v>
      </c>
      <c r="J1153" s="447" t="s">
        <v>240</v>
      </c>
      <c r="K1153" s="450">
        <v>710.38</v>
      </c>
      <c r="L1153" s="447" t="s">
        <v>241</v>
      </c>
    </row>
    <row r="1154" spans="1:12">
      <c r="A1154" s="447" t="s">
        <v>20837</v>
      </c>
      <c r="B1154" s="447" t="s">
        <v>20838</v>
      </c>
      <c r="C1154" s="447" t="s">
        <v>20839</v>
      </c>
      <c r="D1154" s="447" t="s">
        <v>20840</v>
      </c>
      <c r="E1154" s="448" t="s">
        <v>20755</v>
      </c>
      <c r="F1154" s="447" t="s">
        <v>20755</v>
      </c>
      <c r="G1154" s="449">
        <v>92557</v>
      </c>
      <c r="H1154" s="447" t="s">
        <v>1820</v>
      </c>
      <c r="I1154" s="447" t="s">
        <v>146</v>
      </c>
      <c r="J1154" s="447" t="s">
        <v>240</v>
      </c>
      <c r="K1154" s="450">
        <v>744.93</v>
      </c>
      <c r="L1154" s="447" t="s">
        <v>241</v>
      </c>
    </row>
    <row r="1155" spans="1:12">
      <c r="A1155" s="447" t="s">
        <v>20837</v>
      </c>
      <c r="B1155" s="447" t="s">
        <v>20838</v>
      </c>
      <c r="C1155" s="447" t="s">
        <v>20839</v>
      </c>
      <c r="D1155" s="447" t="s">
        <v>20840</v>
      </c>
      <c r="E1155" s="448" t="s">
        <v>20755</v>
      </c>
      <c r="F1155" s="447" t="s">
        <v>20755</v>
      </c>
      <c r="G1155" s="449">
        <v>92558</v>
      </c>
      <c r="H1155" s="447" t="s">
        <v>1821</v>
      </c>
      <c r="I1155" s="447" t="s">
        <v>146</v>
      </c>
      <c r="J1155" s="447" t="s">
        <v>240</v>
      </c>
      <c r="K1155" s="450">
        <v>832.26</v>
      </c>
      <c r="L1155" s="447" t="s">
        <v>241</v>
      </c>
    </row>
    <row r="1156" spans="1:12">
      <c r="A1156" s="447" t="s">
        <v>20837</v>
      </c>
      <c r="B1156" s="447" t="s">
        <v>20838</v>
      </c>
      <c r="C1156" s="447" t="s">
        <v>20839</v>
      </c>
      <c r="D1156" s="447" t="s">
        <v>20840</v>
      </c>
      <c r="E1156" s="448" t="s">
        <v>20755</v>
      </c>
      <c r="F1156" s="447" t="s">
        <v>20755</v>
      </c>
      <c r="G1156" s="449">
        <v>92559</v>
      </c>
      <c r="H1156" s="447" t="s">
        <v>1822</v>
      </c>
      <c r="I1156" s="447" t="s">
        <v>146</v>
      </c>
      <c r="J1156" s="447" t="s">
        <v>240</v>
      </c>
      <c r="K1156" s="451">
        <v>1044.55</v>
      </c>
      <c r="L1156" s="447" t="s">
        <v>241</v>
      </c>
    </row>
    <row r="1157" spans="1:12">
      <c r="A1157" s="447" t="s">
        <v>20837</v>
      </c>
      <c r="B1157" s="447" t="s">
        <v>20838</v>
      </c>
      <c r="C1157" s="447" t="s">
        <v>20839</v>
      </c>
      <c r="D1157" s="447" t="s">
        <v>20840</v>
      </c>
      <c r="E1157" s="448" t="s">
        <v>20755</v>
      </c>
      <c r="F1157" s="447" t="s">
        <v>20755</v>
      </c>
      <c r="G1157" s="449">
        <v>92560</v>
      </c>
      <c r="H1157" s="447" t="s">
        <v>1823</v>
      </c>
      <c r="I1157" s="447" t="s">
        <v>146</v>
      </c>
      <c r="J1157" s="447" t="s">
        <v>240</v>
      </c>
      <c r="K1157" s="451">
        <v>1305.72</v>
      </c>
      <c r="L1157" s="447" t="s">
        <v>241</v>
      </c>
    </row>
    <row r="1158" spans="1:12">
      <c r="A1158" s="447" t="s">
        <v>20837</v>
      </c>
      <c r="B1158" s="447" t="s">
        <v>20838</v>
      </c>
      <c r="C1158" s="447" t="s">
        <v>20839</v>
      </c>
      <c r="D1158" s="447" t="s">
        <v>20840</v>
      </c>
      <c r="E1158" s="448" t="s">
        <v>20755</v>
      </c>
      <c r="F1158" s="447" t="s">
        <v>20755</v>
      </c>
      <c r="G1158" s="449">
        <v>92561</v>
      </c>
      <c r="H1158" s="447" t="s">
        <v>1824</v>
      </c>
      <c r="I1158" s="447" t="s">
        <v>146</v>
      </c>
      <c r="J1158" s="447" t="s">
        <v>240</v>
      </c>
      <c r="K1158" s="451">
        <v>1350.17</v>
      </c>
      <c r="L1158" s="447" t="s">
        <v>241</v>
      </c>
    </row>
    <row r="1159" spans="1:12">
      <c r="A1159" s="447" t="s">
        <v>20837</v>
      </c>
      <c r="B1159" s="447" t="s">
        <v>20838</v>
      </c>
      <c r="C1159" s="447" t="s">
        <v>20839</v>
      </c>
      <c r="D1159" s="447" t="s">
        <v>20840</v>
      </c>
      <c r="E1159" s="448" t="s">
        <v>20755</v>
      </c>
      <c r="F1159" s="447" t="s">
        <v>20755</v>
      </c>
      <c r="G1159" s="449">
        <v>92562</v>
      </c>
      <c r="H1159" s="447" t="s">
        <v>1825</v>
      </c>
      <c r="I1159" s="447" t="s">
        <v>146</v>
      </c>
      <c r="J1159" s="447" t="s">
        <v>240</v>
      </c>
      <c r="K1159" s="451">
        <v>1454.44</v>
      </c>
      <c r="L1159" s="447" t="s">
        <v>241</v>
      </c>
    </row>
    <row r="1160" spans="1:12">
      <c r="A1160" s="447" t="s">
        <v>20837</v>
      </c>
      <c r="B1160" s="447" t="s">
        <v>20838</v>
      </c>
      <c r="C1160" s="447" t="s">
        <v>20839</v>
      </c>
      <c r="D1160" s="447" t="s">
        <v>20840</v>
      </c>
      <c r="E1160" s="448" t="s">
        <v>20755</v>
      </c>
      <c r="F1160" s="447" t="s">
        <v>20755</v>
      </c>
      <c r="G1160" s="449">
        <v>92563</v>
      </c>
      <c r="H1160" s="447" t="s">
        <v>1826</v>
      </c>
      <c r="I1160" s="447" t="s">
        <v>146</v>
      </c>
      <c r="J1160" s="447" t="s">
        <v>240</v>
      </c>
      <c r="K1160" s="451">
        <v>1674.27</v>
      </c>
      <c r="L1160" s="447" t="s">
        <v>241</v>
      </c>
    </row>
    <row r="1161" spans="1:12">
      <c r="A1161" s="447" t="s">
        <v>20837</v>
      </c>
      <c r="B1161" s="447" t="s">
        <v>20838</v>
      </c>
      <c r="C1161" s="447" t="s">
        <v>20839</v>
      </c>
      <c r="D1161" s="447" t="s">
        <v>20840</v>
      </c>
      <c r="E1161" s="448" t="s">
        <v>20755</v>
      </c>
      <c r="F1161" s="447" t="s">
        <v>20755</v>
      </c>
      <c r="G1161" s="449">
        <v>92564</v>
      </c>
      <c r="H1161" s="447" t="s">
        <v>1827</v>
      </c>
      <c r="I1161" s="447" t="s">
        <v>146</v>
      </c>
      <c r="J1161" s="447" t="s">
        <v>240</v>
      </c>
      <c r="K1161" s="451">
        <v>1717.56</v>
      </c>
      <c r="L1161" s="447" t="s">
        <v>241</v>
      </c>
    </row>
    <row r="1162" spans="1:12">
      <c r="A1162" s="447" t="s">
        <v>20837</v>
      </c>
      <c r="B1162" s="447" t="s">
        <v>20838</v>
      </c>
      <c r="C1162" s="447" t="s">
        <v>20839</v>
      </c>
      <c r="D1162" s="447" t="s">
        <v>20840</v>
      </c>
      <c r="E1162" s="448" t="s">
        <v>20755</v>
      </c>
      <c r="F1162" s="447" t="s">
        <v>20755</v>
      </c>
      <c r="G1162" s="449">
        <v>92565</v>
      </c>
      <c r="H1162" s="447" t="s">
        <v>1828</v>
      </c>
      <c r="I1162" s="447" t="s">
        <v>145</v>
      </c>
      <c r="J1162" s="447" t="s">
        <v>334</v>
      </c>
      <c r="K1162" s="450">
        <v>21.66</v>
      </c>
      <c r="L1162" s="447" t="s">
        <v>241</v>
      </c>
    </row>
    <row r="1163" spans="1:12">
      <c r="A1163" s="447" t="s">
        <v>20837</v>
      </c>
      <c r="B1163" s="447" t="s">
        <v>20838</v>
      </c>
      <c r="C1163" s="447" t="s">
        <v>20839</v>
      </c>
      <c r="D1163" s="447" t="s">
        <v>20840</v>
      </c>
      <c r="E1163" s="448" t="s">
        <v>20755</v>
      </c>
      <c r="F1163" s="447" t="s">
        <v>20755</v>
      </c>
      <c r="G1163" s="449">
        <v>92566</v>
      </c>
      <c r="H1163" s="447" t="s">
        <v>1830</v>
      </c>
      <c r="I1163" s="447" t="s">
        <v>145</v>
      </c>
      <c r="J1163" s="447" t="s">
        <v>334</v>
      </c>
      <c r="K1163" s="450">
        <v>12.51</v>
      </c>
      <c r="L1163" s="447" t="s">
        <v>241</v>
      </c>
    </row>
    <row r="1164" spans="1:12">
      <c r="A1164" s="447" t="s">
        <v>20837</v>
      </c>
      <c r="B1164" s="447" t="s">
        <v>20838</v>
      </c>
      <c r="C1164" s="447" t="s">
        <v>20839</v>
      </c>
      <c r="D1164" s="447" t="s">
        <v>20840</v>
      </c>
      <c r="E1164" s="448" t="s">
        <v>20755</v>
      </c>
      <c r="F1164" s="447" t="s">
        <v>20755</v>
      </c>
      <c r="G1164" s="449">
        <v>92567</v>
      </c>
      <c r="H1164" s="447" t="s">
        <v>1831</v>
      </c>
      <c r="I1164" s="447" t="s">
        <v>145</v>
      </c>
      <c r="J1164" s="447" t="s">
        <v>334</v>
      </c>
      <c r="K1164" s="450">
        <v>19.18</v>
      </c>
      <c r="L1164" s="447" t="s">
        <v>241</v>
      </c>
    </row>
    <row r="1165" spans="1:12">
      <c r="A1165" s="447" t="s">
        <v>20837</v>
      </c>
      <c r="B1165" s="447" t="s">
        <v>20838</v>
      </c>
      <c r="C1165" s="447" t="s">
        <v>20839</v>
      </c>
      <c r="D1165" s="447" t="s">
        <v>20840</v>
      </c>
      <c r="E1165" s="448" t="s">
        <v>20755</v>
      </c>
      <c r="F1165" s="447" t="s">
        <v>20755</v>
      </c>
      <c r="G1165" s="449">
        <v>100379</v>
      </c>
      <c r="H1165" s="447" t="s">
        <v>1832</v>
      </c>
      <c r="I1165" s="447" t="s">
        <v>145</v>
      </c>
      <c r="J1165" s="447" t="s">
        <v>334</v>
      </c>
      <c r="K1165" s="450">
        <v>21.66</v>
      </c>
      <c r="L1165" s="447" t="s">
        <v>241</v>
      </c>
    </row>
    <row r="1166" spans="1:12">
      <c r="A1166" s="447" t="s">
        <v>20837</v>
      </c>
      <c r="B1166" s="447" t="s">
        <v>20838</v>
      </c>
      <c r="C1166" s="447" t="s">
        <v>20839</v>
      </c>
      <c r="D1166" s="447" t="s">
        <v>20840</v>
      </c>
      <c r="E1166" s="448" t="s">
        <v>20755</v>
      </c>
      <c r="F1166" s="447" t="s">
        <v>20755</v>
      </c>
      <c r="G1166" s="449">
        <v>100380</v>
      </c>
      <c r="H1166" s="447" t="s">
        <v>1833</v>
      </c>
      <c r="I1166" s="447" t="s">
        <v>145</v>
      </c>
      <c r="J1166" s="447" t="s">
        <v>240</v>
      </c>
      <c r="K1166" s="450">
        <v>28.97</v>
      </c>
      <c r="L1166" s="447" t="s">
        <v>241</v>
      </c>
    </row>
    <row r="1167" spans="1:12">
      <c r="A1167" s="447" t="s">
        <v>20837</v>
      </c>
      <c r="B1167" s="447" t="s">
        <v>20838</v>
      </c>
      <c r="C1167" s="447" t="s">
        <v>20839</v>
      </c>
      <c r="D1167" s="447" t="s">
        <v>20840</v>
      </c>
      <c r="E1167" s="448" t="s">
        <v>20755</v>
      </c>
      <c r="F1167" s="447" t="s">
        <v>20755</v>
      </c>
      <c r="G1167" s="449">
        <v>100381</v>
      </c>
      <c r="H1167" s="447" t="s">
        <v>1834</v>
      </c>
      <c r="I1167" s="447" t="s">
        <v>145</v>
      </c>
      <c r="J1167" s="447" t="s">
        <v>334</v>
      </c>
      <c r="K1167" s="450">
        <v>32.619999999999997</v>
      </c>
      <c r="L1167" s="447" t="s">
        <v>241</v>
      </c>
    </row>
    <row r="1168" spans="1:12">
      <c r="A1168" s="447" t="s">
        <v>20837</v>
      </c>
      <c r="B1168" s="447" t="s">
        <v>20838</v>
      </c>
      <c r="C1168" s="447" t="s">
        <v>20839</v>
      </c>
      <c r="D1168" s="447" t="s">
        <v>20840</v>
      </c>
      <c r="E1168" s="448" t="s">
        <v>20755</v>
      </c>
      <c r="F1168" s="447" t="s">
        <v>20755</v>
      </c>
      <c r="G1168" s="449">
        <v>100383</v>
      </c>
      <c r="H1168" s="447" t="s">
        <v>1835</v>
      </c>
      <c r="I1168" s="447" t="s">
        <v>145</v>
      </c>
      <c r="J1168" s="447" t="s">
        <v>240</v>
      </c>
      <c r="K1168" s="450">
        <v>13.71</v>
      </c>
      <c r="L1168" s="447" t="s">
        <v>241</v>
      </c>
    </row>
    <row r="1169" spans="1:12">
      <c r="A1169" s="447" t="s">
        <v>20837</v>
      </c>
      <c r="B1169" s="447" t="s">
        <v>20838</v>
      </c>
      <c r="C1169" s="447" t="s">
        <v>20839</v>
      </c>
      <c r="D1169" s="447" t="s">
        <v>20840</v>
      </c>
      <c r="E1169" s="448" t="s">
        <v>20755</v>
      </c>
      <c r="F1169" s="447" t="s">
        <v>20755</v>
      </c>
      <c r="G1169" s="449">
        <v>100384</v>
      </c>
      <c r="H1169" s="447" t="s">
        <v>1837</v>
      </c>
      <c r="I1169" s="447" t="s">
        <v>145</v>
      </c>
      <c r="J1169" s="447" t="s">
        <v>334</v>
      </c>
      <c r="K1169" s="450">
        <v>14.46</v>
      </c>
      <c r="L1169" s="447" t="s">
        <v>241</v>
      </c>
    </row>
    <row r="1170" spans="1:12">
      <c r="A1170" s="447" t="s">
        <v>20837</v>
      </c>
      <c r="B1170" s="447" t="s">
        <v>20838</v>
      </c>
      <c r="C1170" s="447" t="s">
        <v>20839</v>
      </c>
      <c r="D1170" s="447" t="s">
        <v>20840</v>
      </c>
      <c r="E1170" s="448" t="s">
        <v>20755</v>
      </c>
      <c r="F1170" s="447" t="s">
        <v>20755</v>
      </c>
      <c r="G1170" s="449">
        <v>100385</v>
      </c>
      <c r="H1170" s="447" t="s">
        <v>1839</v>
      </c>
      <c r="I1170" s="447" t="s">
        <v>145</v>
      </c>
      <c r="J1170" s="447" t="s">
        <v>334</v>
      </c>
      <c r="K1170" s="450">
        <v>19.18</v>
      </c>
      <c r="L1170" s="447" t="s">
        <v>241</v>
      </c>
    </row>
    <row r="1171" spans="1:12">
      <c r="A1171" s="447" t="s">
        <v>20837</v>
      </c>
      <c r="B1171" s="447" t="s">
        <v>20838</v>
      </c>
      <c r="C1171" s="447" t="s">
        <v>20839</v>
      </c>
      <c r="D1171" s="447" t="s">
        <v>20840</v>
      </c>
      <c r="E1171" s="448" t="s">
        <v>20755</v>
      </c>
      <c r="F1171" s="447" t="s">
        <v>20755</v>
      </c>
      <c r="G1171" s="449">
        <v>100386</v>
      </c>
      <c r="H1171" s="447" t="s">
        <v>1840</v>
      </c>
      <c r="I1171" s="447" t="s">
        <v>145</v>
      </c>
      <c r="J1171" s="447" t="s">
        <v>240</v>
      </c>
      <c r="K1171" s="450">
        <v>24.8</v>
      </c>
      <c r="L1171" s="447" t="s">
        <v>241</v>
      </c>
    </row>
    <row r="1172" spans="1:12">
      <c r="A1172" s="447" t="s">
        <v>20837</v>
      </c>
      <c r="B1172" s="447" t="s">
        <v>20838</v>
      </c>
      <c r="C1172" s="447" t="s">
        <v>20839</v>
      </c>
      <c r="D1172" s="447" t="s">
        <v>20840</v>
      </c>
      <c r="E1172" s="448" t="s">
        <v>20755</v>
      </c>
      <c r="F1172" s="447" t="s">
        <v>20755</v>
      </c>
      <c r="G1172" s="449">
        <v>100387</v>
      </c>
      <c r="H1172" s="447" t="s">
        <v>1842</v>
      </c>
      <c r="I1172" s="447" t="s">
        <v>145</v>
      </c>
      <c r="J1172" s="447" t="s">
        <v>334</v>
      </c>
      <c r="K1172" s="450">
        <v>29.85</v>
      </c>
      <c r="L1172" s="447" t="s">
        <v>241</v>
      </c>
    </row>
    <row r="1173" spans="1:12">
      <c r="A1173" s="447" t="s">
        <v>20837</v>
      </c>
      <c r="B1173" s="447" t="s">
        <v>20838</v>
      </c>
      <c r="C1173" s="447" t="s">
        <v>20839</v>
      </c>
      <c r="D1173" s="447" t="s">
        <v>20840</v>
      </c>
      <c r="E1173" s="448" t="s">
        <v>20755</v>
      </c>
      <c r="F1173" s="447" t="s">
        <v>20755</v>
      </c>
      <c r="G1173" s="449">
        <v>100388</v>
      </c>
      <c r="H1173" s="447" t="s">
        <v>1843</v>
      </c>
      <c r="I1173" s="447" t="s">
        <v>145</v>
      </c>
      <c r="J1173" s="447" t="s">
        <v>334</v>
      </c>
      <c r="K1173" s="450">
        <v>10.96</v>
      </c>
      <c r="L1173" s="447" t="s">
        <v>241</v>
      </c>
    </row>
    <row r="1174" spans="1:12">
      <c r="A1174" s="447" t="s">
        <v>20837</v>
      </c>
      <c r="B1174" s="447" t="s">
        <v>20838</v>
      </c>
      <c r="C1174" s="447" t="s">
        <v>20839</v>
      </c>
      <c r="D1174" s="447" t="s">
        <v>20840</v>
      </c>
      <c r="E1174" s="448" t="s">
        <v>20755</v>
      </c>
      <c r="F1174" s="447" t="s">
        <v>20755</v>
      </c>
      <c r="G1174" s="449">
        <v>100389</v>
      </c>
      <c r="H1174" s="447" t="s">
        <v>1845</v>
      </c>
      <c r="I1174" s="447" t="s">
        <v>145</v>
      </c>
      <c r="J1174" s="447" t="s">
        <v>334</v>
      </c>
      <c r="K1174" s="450">
        <v>10.37</v>
      </c>
      <c r="L1174" s="447" t="s">
        <v>241</v>
      </c>
    </row>
    <row r="1175" spans="1:12">
      <c r="A1175" s="447" t="s">
        <v>20837</v>
      </c>
      <c r="B1175" s="447" t="s">
        <v>20838</v>
      </c>
      <c r="C1175" s="447" t="s">
        <v>20839</v>
      </c>
      <c r="D1175" s="447" t="s">
        <v>20840</v>
      </c>
      <c r="E1175" s="448" t="s">
        <v>20755</v>
      </c>
      <c r="F1175" s="447" t="s">
        <v>20755</v>
      </c>
      <c r="G1175" s="449">
        <v>100390</v>
      </c>
      <c r="H1175" s="447" t="s">
        <v>1847</v>
      </c>
      <c r="I1175" s="447" t="s">
        <v>145</v>
      </c>
      <c r="J1175" s="447" t="s">
        <v>334</v>
      </c>
      <c r="K1175" s="450">
        <v>13.42</v>
      </c>
      <c r="L1175" s="447" t="s">
        <v>241</v>
      </c>
    </row>
    <row r="1176" spans="1:12">
      <c r="A1176" s="447" t="s">
        <v>20837</v>
      </c>
      <c r="B1176" s="447" t="s">
        <v>20838</v>
      </c>
      <c r="C1176" s="447" t="s">
        <v>20839</v>
      </c>
      <c r="D1176" s="447" t="s">
        <v>20840</v>
      </c>
      <c r="E1176" s="448" t="s">
        <v>20755</v>
      </c>
      <c r="F1176" s="447" t="s">
        <v>20755</v>
      </c>
      <c r="G1176" s="449">
        <v>100391</v>
      </c>
      <c r="H1176" s="447" t="s">
        <v>1848</v>
      </c>
      <c r="I1176" s="447" t="s">
        <v>145</v>
      </c>
      <c r="J1176" s="447" t="s">
        <v>334</v>
      </c>
      <c r="K1176" s="450">
        <v>12.07</v>
      </c>
      <c r="L1176" s="447" t="s">
        <v>241</v>
      </c>
    </row>
    <row r="1177" spans="1:12">
      <c r="A1177" s="447" t="s">
        <v>20837</v>
      </c>
      <c r="B1177" s="447" t="s">
        <v>20838</v>
      </c>
      <c r="C1177" s="447" t="s">
        <v>20839</v>
      </c>
      <c r="D1177" s="447" t="s">
        <v>20840</v>
      </c>
      <c r="E1177" s="448" t="s">
        <v>20755</v>
      </c>
      <c r="F1177" s="447" t="s">
        <v>20755</v>
      </c>
      <c r="G1177" s="449">
        <v>100392</v>
      </c>
      <c r="H1177" s="447" t="s">
        <v>1849</v>
      </c>
      <c r="I1177" s="447" t="s">
        <v>145</v>
      </c>
      <c r="J1177" s="447" t="s">
        <v>334</v>
      </c>
      <c r="K1177" s="450">
        <v>8.67</v>
      </c>
      <c r="L1177" s="447" t="s">
        <v>241</v>
      </c>
    </row>
    <row r="1178" spans="1:12">
      <c r="A1178" s="447" t="s">
        <v>20837</v>
      </c>
      <c r="B1178" s="447" t="s">
        <v>20838</v>
      </c>
      <c r="C1178" s="447" t="s">
        <v>20839</v>
      </c>
      <c r="D1178" s="447" t="s">
        <v>20840</v>
      </c>
      <c r="E1178" s="448" t="s">
        <v>20755</v>
      </c>
      <c r="F1178" s="447" t="s">
        <v>20755</v>
      </c>
      <c r="G1178" s="449">
        <v>100393</v>
      </c>
      <c r="H1178" s="447" t="s">
        <v>1851</v>
      </c>
      <c r="I1178" s="447" t="s">
        <v>145</v>
      </c>
      <c r="J1178" s="447" t="s">
        <v>334</v>
      </c>
      <c r="K1178" s="450">
        <v>11.89</v>
      </c>
      <c r="L1178" s="447" t="s">
        <v>241</v>
      </c>
    </row>
    <row r="1179" spans="1:12">
      <c r="A1179" s="447" t="s">
        <v>20837</v>
      </c>
      <c r="B1179" s="447" t="s">
        <v>20838</v>
      </c>
      <c r="C1179" s="447" t="s">
        <v>20839</v>
      </c>
      <c r="D1179" s="447" t="s">
        <v>20840</v>
      </c>
      <c r="E1179" s="448" t="s">
        <v>20755</v>
      </c>
      <c r="F1179" s="447" t="s">
        <v>20755</v>
      </c>
      <c r="G1179" s="449">
        <v>100394</v>
      </c>
      <c r="H1179" s="447" t="s">
        <v>1853</v>
      </c>
      <c r="I1179" s="447" t="s">
        <v>145</v>
      </c>
      <c r="J1179" s="447" t="s">
        <v>334</v>
      </c>
      <c r="K1179" s="450">
        <v>10.6</v>
      </c>
      <c r="L1179" s="447" t="s">
        <v>241</v>
      </c>
    </row>
    <row r="1180" spans="1:12">
      <c r="A1180" s="447" t="s">
        <v>20837</v>
      </c>
      <c r="B1180" s="447" t="s">
        <v>20838</v>
      </c>
      <c r="C1180" s="447" t="s">
        <v>20839</v>
      </c>
      <c r="D1180" s="447" t="s">
        <v>20840</v>
      </c>
      <c r="E1180" s="448" t="s">
        <v>20755</v>
      </c>
      <c r="F1180" s="447" t="s">
        <v>20755</v>
      </c>
      <c r="G1180" s="449">
        <v>100395</v>
      </c>
      <c r="H1180" s="447" t="s">
        <v>1855</v>
      </c>
      <c r="I1180" s="447" t="s">
        <v>145</v>
      </c>
      <c r="J1180" s="447" t="s">
        <v>334</v>
      </c>
      <c r="K1180" s="450">
        <v>14.33</v>
      </c>
      <c r="L1180" s="447" t="s">
        <v>241</v>
      </c>
    </row>
    <row r="1181" spans="1:12">
      <c r="A1181" s="447" t="s">
        <v>20837</v>
      </c>
      <c r="B1181" s="447" t="s">
        <v>20838</v>
      </c>
      <c r="C1181" s="447" t="s">
        <v>20841</v>
      </c>
      <c r="D1181" s="447" t="s">
        <v>20842</v>
      </c>
      <c r="E1181" s="448" t="s">
        <v>20755</v>
      </c>
      <c r="F1181" s="447" t="s">
        <v>20755</v>
      </c>
      <c r="G1181" s="449">
        <v>94189</v>
      </c>
      <c r="H1181" s="447" t="s">
        <v>1856</v>
      </c>
      <c r="I1181" s="447" t="s">
        <v>145</v>
      </c>
      <c r="J1181" s="447" t="s">
        <v>334</v>
      </c>
      <c r="K1181" s="450">
        <v>29.93</v>
      </c>
      <c r="L1181" s="447" t="s">
        <v>241</v>
      </c>
    </row>
    <row r="1182" spans="1:12">
      <c r="A1182" s="447" t="s">
        <v>20837</v>
      </c>
      <c r="B1182" s="447" t="s">
        <v>20838</v>
      </c>
      <c r="C1182" s="447" t="s">
        <v>20841</v>
      </c>
      <c r="D1182" s="447" t="s">
        <v>20842</v>
      </c>
      <c r="E1182" s="448" t="s">
        <v>20755</v>
      </c>
      <c r="F1182" s="447" t="s">
        <v>20755</v>
      </c>
      <c r="G1182" s="449">
        <v>94192</v>
      </c>
      <c r="H1182" s="447" t="s">
        <v>1858</v>
      </c>
      <c r="I1182" s="447" t="s">
        <v>145</v>
      </c>
      <c r="J1182" s="447" t="s">
        <v>334</v>
      </c>
      <c r="K1182" s="450">
        <v>31.7</v>
      </c>
      <c r="L1182" s="447" t="s">
        <v>241</v>
      </c>
    </row>
    <row r="1183" spans="1:12">
      <c r="A1183" s="447" t="s">
        <v>20837</v>
      </c>
      <c r="B1183" s="447" t="s">
        <v>20838</v>
      </c>
      <c r="C1183" s="447" t="s">
        <v>20841</v>
      </c>
      <c r="D1183" s="447" t="s">
        <v>20842</v>
      </c>
      <c r="E1183" s="448" t="s">
        <v>20755</v>
      </c>
      <c r="F1183" s="447" t="s">
        <v>20755</v>
      </c>
      <c r="G1183" s="449">
        <v>94195</v>
      </c>
      <c r="H1183" s="447" t="s">
        <v>1859</v>
      </c>
      <c r="I1183" s="447" t="s">
        <v>145</v>
      </c>
      <c r="J1183" s="447" t="s">
        <v>334</v>
      </c>
      <c r="K1183" s="450">
        <v>35.64</v>
      </c>
      <c r="L1183" s="447" t="s">
        <v>241</v>
      </c>
    </row>
    <row r="1184" spans="1:12">
      <c r="A1184" s="447" t="s">
        <v>20837</v>
      </c>
      <c r="B1184" s="447" t="s">
        <v>20838</v>
      </c>
      <c r="C1184" s="447" t="s">
        <v>20841</v>
      </c>
      <c r="D1184" s="447" t="s">
        <v>20842</v>
      </c>
      <c r="E1184" s="448" t="s">
        <v>20755</v>
      </c>
      <c r="F1184" s="447" t="s">
        <v>20755</v>
      </c>
      <c r="G1184" s="449">
        <v>94198</v>
      </c>
      <c r="H1184" s="447" t="s">
        <v>1860</v>
      </c>
      <c r="I1184" s="447" t="s">
        <v>145</v>
      </c>
      <c r="J1184" s="447" t="s">
        <v>334</v>
      </c>
      <c r="K1184" s="450">
        <v>37.979999999999997</v>
      </c>
      <c r="L1184" s="447" t="s">
        <v>241</v>
      </c>
    </row>
    <row r="1185" spans="1:12">
      <c r="A1185" s="447" t="s">
        <v>20837</v>
      </c>
      <c r="B1185" s="447" t="s">
        <v>20838</v>
      </c>
      <c r="C1185" s="447" t="s">
        <v>20841</v>
      </c>
      <c r="D1185" s="447" t="s">
        <v>20842</v>
      </c>
      <c r="E1185" s="448" t="s">
        <v>20755</v>
      </c>
      <c r="F1185" s="447" t="s">
        <v>20755</v>
      </c>
      <c r="G1185" s="449">
        <v>94201</v>
      </c>
      <c r="H1185" s="447" t="s">
        <v>1862</v>
      </c>
      <c r="I1185" s="447" t="s">
        <v>145</v>
      </c>
      <c r="J1185" s="447" t="s">
        <v>334</v>
      </c>
      <c r="K1185" s="450">
        <v>50.25</v>
      </c>
      <c r="L1185" s="447" t="s">
        <v>241</v>
      </c>
    </row>
    <row r="1186" spans="1:12">
      <c r="A1186" s="447" t="s">
        <v>20837</v>
      </c>
      <c r="B1186" s="447" t="s">
        <v>20838</v>
      </c>
      <c r="C1186" s="447" t="s">
        <v>20841</v>
      </c>
      <c r="D1186" s="447" t="s">
        <v>20842</v>
      </c>
      <c r="E1186" s="448" t="s">
        <v>20755</v>
      </c>
      <c r="F1186" s="447" t="s">
        <v>20755</v>
      </c>
      <c r="G1186" s="449">
        <v>94204</v>
      </c>
      <c r="H1186" s="447" t="s">
        <v>1864</v>
      </c>
      <c r="I1186" s="447" t="s">
        <v>145</v>
      </c>
      <c r="J1186" s="447" t="s">
        <v>334</v>
      </c>
      <c r="K1186" s="450">
        <v>54.22</v>
      </c>
      <c r="L1186" s="447" t="s">
        <v>241</v>
      </c>
    </row>
    <row r="1187" spans="1:12">
      <c r="A1187" s="447" t="s">
        <v>20837</v>
      </c>
      <c r="B1187" s="447" t="s">
        <v>20838</v>
      </c>
      <c r="C1187" s="447" t="s">
        <v>20841</v>
      </c>
      <c r="D1187" s="447" t="s">
        <v>20842</v>
      </c>
      <c r="E1187" s="448" t="s">
        <v>20755</v>
      </c>
      <c r="F1187" s="447" t="s">
        <v>20755</v>
      </c>
      <c r="G1187" s="449">
        <v>94224</v>
      </c>
      <c r="H1187" s="447" t="s">
        <v>1865</v>
      </c>
      <c r="I1187" s="447" t="s">
        <v>239</v>
      </c>
      <c r="J1187" s="447" t="s">
        <v>334</v>
      </c>
      <c r="K1187" s="450">
        <v>17.809999999999999</v>
      </c>
      <c r="L1187" s="447" t="s">
        <v>241</v>
      </c>
    </row>
    <row r="1188" spans="1:12">
      <c r="A1188" s="447" t="s">
        <v>20837</v>
      </c>
      <c r="B1188" s="447" t="s">
        <v>20838</v>
      </c>
      <c r="C1188" s="447" t="s">
        <v>20841</v>
      </c>
      <c r="D1188" s="447" t="s">
        <v>20842</v>
      </c>
      <c r="E1188" s="448" t="s">
        <v>20755</v>
      </c>
      <c r="F1188" s="447" t="s">
        <v>20755</v>
      </c>
      <c r="G1188" s="449">
        <v>94225</v>
      </c>
      <c r="H1188" s="447" t="s">
        <v>1867</v>
      </c>
      <c r="I1188" s="447" t="s">
        <v>145</v>
      </c>
      <c r="J1188" s="447" t="s">
        <v>240</v>
      </c>
      <c r="K1188" s="450">
        <v>31.83</v>
      </c>
      <c r="L1188" s="447" t="s">
        <v>241</v>
      </c>
    </row>
    <row r="1189" spans="1:12">
      <c r="A1189" s="447" t="s">
        <v>20837</v>
      </c>
      <c r="B1189" s="447" t="s">
        <v>20838</v>
      </c>
      <c r="C1189" s="447" t="s">
        <v>20841</v>
      </c>
      <c r="D1189" s="447" t="s">
        <v>20842</v>
      </c>
      <c r="E1189" s="448" t="s">
        <v>20755</v>
      </c>
      <c r="F1189" s="447" t="s">
        <v>20755</v>
      </c>
      <c r="G1189" s="449">
        <v>94226</v>
      </c>
      <c r="H1189" s="447" t="s">
        <v>1868</v>
      </c>
      <c r="I1189" s="447" t="s">
        <v>145</v>
      </c>
      <c r="J1189" s="447" t="s">
        <v>334</v>
      </c>
      <c r="K1189" s="450">
        <v>17.68</v>
      </c>
      <c r="L1189" s="447" t="s">
        <v>241</v>
      </c>
    </row>
    <row r="1190" spans="1:12">
      <c r="A1190" s="447" t="s">
        <v>20837</v>
      </c>
      <c r="B1190" s="447" t="s">
        <v>20838</v>
      </c>
      <c r="C1190" s="447" t="s">
        <v>20841</v>
      </c>
      <c r="D1190" s="447" t="s">
        <v>20842</v>
      </c>
      <c r="E1190" s="448" t="s">
        <v>20755</v>
      </c>
      <c r="F1190" s="447" t="s">
        <v>20755</v>
      </c>
      <c r="G1190" s="449">
        <v>94232</v>
      </c>
      <c r="H1190" s="447" t="s">
        <v>1869</v>
      </c>
      <c r="I1190" s="447" t="s">
        <v>146</v>
      </c>
      <c r="J1190" s="447" t="s">
        <v>334</v>
      </c>
      <c r="K1190" s="450">
        <v>2.04</v>
      </c>
      <c r="L1190" s="447" t="s">
        <v>241</v>
      </c>
    </row>
    <row r="1191" spans="1:12">
      <c r="A1191" s="447" t="s">
        <v>20837</v>
      </c>
      <c r="B1191" s="447" t="s">
        <v>20838</v>
      </c>
      <c r="C1191" s="447" t="s">
        <v>20841</v>
      </c>
      <c r="D1191" s="447" t="s">
        <v>20842</v>
      </c>
      <c r="E1191" s="448" t="s">
        <v>20755</v>
      </c>
      <c r="F1191" s="447" t="s">
        <v>20755</v>
      </c>
      <c r="G1191" s="449">
        <v>94440</v>
      </c>
      <c r="H1191" s="447" t="s">
        <v>1870</v>
      </c>
      <c r="I1191" s="447" t="s">
        <v>145</v>
      </c>
      <c r="J1191" s="447" t="s">
        <v>334</v>
      </c>
      <c r="K1191" s="450">
        <v>35.64</v>
      </c>
      <c r="L1191" s="447" t="s">
        <v>241</v>
      </c>
    </row>
    <row r="1192" spans="1:12">
      <c r="A1192" s="447" t="s">
        <v>20837</v>
      </c>
      <c r="B1192" s="447" t="s">
        <v>20838</v>
      </c>
      <c r="C1192" s="447" t="s">
        <v>20841</v>
      </c>
      <c r="D1192" s="447" t="s">
        <v>20842</v>
      </c>
      <c r="E1192" s="448" t="s">
        <v>20755</v>
      </c>
      <c r="F1192" s="447" t="s">
        <v>20755</v>
      </c>
      <c r="G1192" s="449">
        <v>94441</v>
      </c>
      <c r="H1192" s="447" t="s">
        <v>1871</v>
      </c>
      <c r="I1192" s="447" t="s">
        <v>145</v>
      </c>
      <c r="J1192" s="447" t="s">
        <v>334</v>
      </c>
      <c r="K1192" s="450">
        <v>37.979999999999997</v>
      </c>
      <c r="L1192" s="447" t="s">
        <v>241</v>
      </c>
    </row>
    <row r="1193" spans="1:12">
      <c r="A1193" s="447" t="s">
        <v>20837</v>
      </c>
      <c r="B1193" s="447" t="s">
        <v>20838</v>
      </c>
      <c r="C1193" s="447" t="s">
        <v>20841</v>
      </c>
      <c r="D1193" s="447" t="s">
        <v>20842</v>
      </c>
      <c r="E1193" s="448" t="s">
        <v>20755</v>
      </c>
      <c r="F1193" s="447" t="s">
        <v>20755</v>
      </c>
      <c r="G1193" s="449">
        <v>94442</v>
      </c>
      <c r="H1193" s="447" t="s">
        <v>1872</v>
      </c>
      <c r="I1193" s="447" t="s">
        <v>145</v>
      </c>
      <c r="J1193" s="447" t="s">
        <v>334</v>
      </c>
      <c r="K1193" s="450">
        <v>35.64</v>
      </c>
      <c r="L1193" s="447" t="s">
        <v>241</v>
      </c>
    </row>
    <row r="1194" spans="1:12">
      <c r="A1194" s="447" t="s">
        <v>20837</v>
      </c>
      <c r="B1194" s="447" t="s">
        <v>20838</v>
      </c>
      <c r="C1194" s="447" t="s">
        <v>20841</v>
      </c>
      <c r="D1194" s="447" t="s">
        <v>20842</v>
      </c>
      <c r="E1194" s="448" t="s">
        <v>20755</v>
      </c>
      <c r="F1194" s="447" t="s">
        <v>20755</v>
      </c>
      <c r="G1194" s="449">
        <v>94443</v>
      </c>
      <c r="H1194" s="447" t="s">
        <v>1873</v>
      </c>
      <c r="I1194" s="447" t="s">
        <v>145</v>
      </c>
      <c r="J1194" s="447" t="s">
        <v>334</v>
      </c>
      <c r="K1194" s="450">
        <v>37.979999999999997</v>
      </c>
      <c r="L1194" s="447" t="s">
        <v>241</v>
      </c>
    </row>
    <row r="1195" spans="1:12">
      <c r="A1195" s="447" t="s">
        <v>20837</v>
      </c>
      <c r="B1195" s="447" t="s">
        <v>20838</v>
      </c>
      <c r="C1195" s="447" t="s">
        <v>20841</v>
      </c>
      <c r="D1195" s="447" t="s">
        <v>20842</v>
      </c>
      <c r="E1195" s="448" t="s">
        <v>20755</v>
      </c>
      <c r="F1195" s="447" t="s">
        <v>20755</v>
      </c>
      <c r="G1195" s="449">
        <v>94445</v>
      </c>
      <c r="H1195" s="447" t="s">
        <v>1874</v>
      </c>
      <c r="I1195" s="447" t="s">
        <v>145</v>
      </c>
      <c r="J1195" s="447" t="s">
        <v>334</v>
      </c>
      <c r="K1195" s="450">
        <v>50.25</v>
      </c>
      <c r="L1195" s="447" t="s">
        <v>241</v>
      </c>
    </row>
    <row r="1196" spans="1:12">
      <c r="A1196" s="447" t="s">
        <v>20837</v>
      </c>
      <c r="B1196" s="447" t="s">
        <v>20838</v>
      </c>
      <c r="C1196" s="447" t="s">
        <v>20841</v>
      </c>
      <c r="D1196" s="447" t="s">
        <v>20842</v>
      </c>
      <c r="E1196" s="448" t="s">
        <v>20755</v>
      </c>
      <c r="F1196" s="447" t="s">
        <v>20755</v>
      </c>
      <c r="G1196" s="449">
        <v>94446</v>
      </c>
      <c r="H1196" s="447" t="s">
        <v>1875</v>
      </c>
      <c r="I1196" s="447" t="s">
        <v>145</v>
      </c>
      <c r="J1196" s="447" t="s">
        <v>334</v>
      </c>
      <c r="K1196" s="450">
        <v>54.22</v>
      </c>
      <c r="L1196" s="447" t="s">
        <v>241</v>
      </c>
    </row>
    <row r="1197" spans="1:12">
      <c r="A1197" s="447" t="s">
        <v>20837</v>
      </c>
      <c r="B1197" s="447" t="s">
        <v>20838</v>
      </c>
      <c r="C1197" s="447" t="s">
        <v>20841</v>
      </c>
      <c r="D1197" s="447" t="s">
        <v>20842</v>
      </c>
      <c r="E1197" s="448" t="s">
        <v>20755</v>
      </c>
      <c r="F1197" s="447" t="s">
        <v>20755</v>
      </c>
      <c r="G1197" s="449">
        <v>94447</v>
      </c>
      <c r="H1197" s="447" t="s">
        <v>1876</v>
      </c>
      <c r="I1197" s="447" t="s">
        <v>145</v>
      </c>
      <c r="J1197" s="447" t="s">
        <v>334</v>
      </c>
      <c r="K1197" s="450">
        <v>50.25</v>
      </c>
      <c r="L1197" s="447" t="s">
        <v>241</v>
      </c>
    </row>
    <row r="1198" spans="1:12">
      <c r="A1198" s="447" t="s">
        <v>20837</v>
      </c>
      <c r="B1198" s="447" t="s">
        <v>20838</v>
      </c>
      <c r="C1198" s="447" t="s">
        <v>20841</v>
      </c>
      <c r="D1198" s="447" t="s">
        <v>20842</v>
      </c>
      <c r="E1198" s="448" t="s">
        <v>20755</v>
      </c>
      <c r="F1198" s="447" t="s">
        <v>20755</v>
      </c>
      <c r="G1198" s="449">
        <v>94448</v>
      </c>
      <c r="H1198" s="447" t="s">
        <v>1877</v>
      </c>
      <c r="I1198" s="447" t="s">
        <v>145</v>
      </c>
      <c r="J1198" s="447" t="s">
        <v>334</v>
      </c>
      <c r="K1198" s="450">
        <v>54.22</v>
      </c>
      <c r="L1198" s="447" t="s">
        <v>241</v>
      </c>
    </row>
    <row r="1199" spans="1:12">
      <c r="A1199" s="447" t="s">
        <v>20837</v>
      </c>
      <c r="B1199" s="447" t="s">
        <v>20838</v>
      </c>
      <c r="C1199" s="447" t="s">
        <v>20843</v>
      </c>
      <c r="D1199" s="447" t="s">
        <v>20844</v>
      </c>
      <c r="E1199" s="448" t="s">
        <v>20755</v>
      </c>
      <c r="F1199" s="447" t="s">
        <v>20755</v>
      </c>
      <c r="G1199" s="449">
        <v>94207</v>
      </c>
      <c r="H1199" s="447" t="s">
        <v>1878</v>
      </c>
      <c r="I1199" s="447" t="s">
        <v>145</v>
      </c>
      <c r="J1199" s="447" t="s">
        <v>334</v>
      </c>
      <c r="K1199" s="450">
        <v>46.92</v>
      </c>
      <c r="L1199" s="447" t="s">
        <v>241</v>
      </c>
    </row>
    <row r="1200" spans="1:12">
      <c r="A1200" s="447" t="s">
        <v>20837</v>
      </c>
      <c r="B1200" s="447" t="s">
        <v>20838</v>
      </c>
      <c r="C1200" s="447" t="s">
        <v>20843</v>
      </c>
      <c r="D1200" s="447" t="s">
        <v>20844</v>
      </c>
      <c r="E1200" s="448" t="s">
        <v>20755</v>
      </c>
      <c r="F1200" s="447" t="s">
        <v>20755</v>
      </c>
      <c r="G1200" s="449">
        <v>94210</v>
      </c>
      <c r="H1200" s="447" t="s">
        <v>1880</v>
      </c>
      <c r="I1200" s="447" t="s">
        <v>145</v>
      </c>
      <c r="J1200" s="447" t="s">
        <v>334</v>
      </c>
      <c r="K1200" s="450">
        <v>49.79</v>
      </c>
      <c r="L1200" s="447" t="s">
        <v>241</v>
      </c>
    </row>
    <row r="1201" spans="1:12">
      <c r="A1201" s="447" t="s">
        <v>20837</v>
      </c>
      <c r="B1201" s="447" t="s">
        <v>20838</v>
      </c>
      <c r="C1201" s="447" t="s">
        <v>20843</v>
      </c>
      <c r="D1201" s="447" t="s">
        <v>20844</v>
      </c>
      <c r="E1201" s="448" t="s">
        <v>20755</v>
      </c>
      <c r="F1201" s="447" t="s">
        <v>20755</v>
      </c>
      <c r="G1201" s="449">
        <v>94218</v>
      </c>
      <c r="H1201" s="447" t="s">
        <v>14353</v>
      </c>
      <c r="I1201" s="447" t="s">
        <v>145</v>
      </c>
      <c r="J1201" s="447" t="s">
        <v>334</v>
      </c>
      <c r="K1201" s="450">
        <v>105.52</v>
      </c>
      <c r="L1201" s="447" t="s">
        <v>241</v>
      </c>
    </row>
    <row r="1202" spans="1:12">
      <c r="A1202" s="447" t="s">
        <v>20837</v>
      </c>
      <c r="B1202" s="447" t="s">
        <v>20838</v>
      </c>
      <c r="C1202" s="447" t="s">
        <v>20845</v>
      </c>
      <c r="D1202" s="447" t="s">
        <v>20846</v>
      </c>
      <c r="E1202" s="448" t="s">
        <v>20755</v>
      </c>
      <c r="F1202" s="447" t="s">
        <v>20755</v>
      </c>
      <c r="G1202" s="449">
        <v>94213</v>
      </c>
      <c r="H1202" s="447" t="s">
        <v>1881</v>
      </c>
      <c r="I1202" s="447" t="s">
        <v>145</v>
      </c>
      <c r="J1202" s="447" t="s">
        <v>334</v>
      </c>
      <c r="K1202" s="450">
        <v>83.14</v>
      </c>
      <c r="L1202" s="447" t="s">
        <v>241</v>
      </c>
    </row>
    <row r="1203" spans="1:12">
      <c r="A1203" s="447" t="s">
        <v>20837</v>
      </c>
      <c r="B1203" s="447" t="s">
        <v>20838</v>
      </c>
      <c r="C1203" s="447" t="s">
        <v>20845</v>
      </c>
      <c r="D1203" s="447" t="s">
        <v>20846</v>
      </c>
      <c r="E1203" s="448" t="s">
        <v>20755</v>
      </c>
      <c r="F1203" s="447" t="s">
        <v>20755</v>
      </c>
      <c r="G1203" s="449">
        <v>94216</v>
      </c>
      <c r="H1203" s="447" t="s">
        <v>1883</v>
      </c>
      <c r="I1203" s="447" t="s">
        <v>145</v>
      </c>
      <c r="J1203" s="447" t="s">
        <v>334</v>
      </c>
      <c r="K1203" s="450">
        <v>249.18</v>
      </c>
      <c r="L1203" s="447" t="s">
        <v>241</v>
      </c>
    </row>
    <row r="1204" spans="1:12">
      <c r="A1204" s="447" t="s">
        <v>20837</v>
      </c>
      <c r="B1204" s="447" t="s">
        <v>20838</v>
      </c>
      <c r="C1204" s="447" t="s">
        <v>20847</v>
      </c>
      <c r="D1204" s="447" t="s">
        <v>20848</v>
      </c>
      <c r="E1204" s="448" t="s">
        <v>20755</v>
      </c>
      <c r="F1204" s="447" t="s">
        <v>20755</v>
      </c>
      <c r="G1204" s="449">
        <v>94219</v>
      </c>
      <c r="H1204" s="447" t="s">
        <v>1884</v>
      </c>
      <c r="I1204" s="447" t="s">
        <v>239</v>
      </c>
      <c r="J1204" s="447" t="s">
        <v>334</v>
      </c>
      <c r="K1204" s="450">
        <v>26.86</v>
      </c>
      <c r="L1204" s="447" t="s">
        <v>241</v>
      </c>
    </row>
    <row r="1205" spans="1:12">
      <c r="A1205" s="447" t="s">
        <v>20837</v>
      </c>
      <c r="B1205" s="447" t="s">
        <v>20838</v>
      </c>
      <c r="C1205" s="447" t="s">
        <v>20847</v>
      </c>
      <c r="D1205" s="447" t="s">
        <v>20848</v>
      </c>
      <c r="E1205" s="448" t="s">
        <v>20755</v>
      </c>
      <c r="F1205" s="447" t="s">
        <v>20755</v>
      </c>
      <c r="G1205" s="449">
        <v>94220</v>
      </c>
      <c r="H1205" s="447" t="s">
        <v>1886</v>
      </c>
      <c r="I1205" s="447" t="s">
        <v>239</v>
      </c>
      <c r="J1205" s="447" t="s">
        <v>334</v>
      </c>
      <c r="K1205" s="450">
        <v>40.299999999999997</v>
      </c>
      <c r="L1205" s="447" t="s">
        <v>241</v>
      </c>
    </row>
    <row r="1206" spans="1:12">
      <c r="A1206" s="447" t="s">
        <v>20837</v>
      </c>
      <c r="B1206" s="447" t="s">
        <v>20838</v>
      </c>
      <c r="C1206" s="447" t="s">
        <v>20847</v>
      </c>
      <c r="D1206" s="447" t="s">
        <v>20848</v>
      </c>
      <c r="E1206" s="448" t="s">
        <v>20755</v>
      </c>
      <c r="F1206" s="447" t="s">
        <v>20755</v>
      </c>
      <c r="G1206" s="449">
        <v>94221</v>
      </c>
      <c r="H1206" s="447" t="s">
        <v>1887</v>
      </c>
      <c r="I1206" s="447" t="s">
        <v>239</v>
      </c>
      <c r="J1206" s="447" t="s">
        <v>334</v>
      </c>
      <c r="K1206" s="450">
        <v>22.25</v>
      </c>
      <c r="L1206" s="447" t="s">
        <v>241</v>
      </c>
    </row>
    <row r="1207" spans="1:12">
      <c r="A1207" s="447" t="s">
        <v>20837</v>
      </c>
      <c r="B1207" s="447" t="s">
        <v>20838</v>
      </c>
      <c r="C1207" s="447" t="s">
        <v>20847</v>
      </c>
      <c r="D1207" s="447" t="s">
        <v>20848</v>
      </c>
      <c r="E1207" s="448" t="s">
        <v>20755</v>
      </c>
      <c r="F1207" s="447" t="s">
        <v>20755</v>
      </c>
      <c r="G1207" s="449">
        <v>94222</v>
      </c>
      <c r="H1207" s="447" t="s">
        <v>1888</v>
      </c>
      <c r="I1207" s="447" t="s">
        <v>239</v>
      </c>
      <c r="J1207" s="447" t="s">
        <v>334</v>
      </c>
      <c r="K1207" s="450">
        <v>35.69</v>
      </c>
      <c r="L1207" s="447" t="s">
        <v>241</v>
      </c>
    </row>
    <row r="1208" spans="1:12">
      <c r="A1208" s="447" t="s">
        <v>20837</v>
      </c>
      <c r="B1208" s="447" t="s">
        <v>20838</v>
      </c>
      <c r="C1208" s="447" t="s">
        <v>20849</v>
      </c>
      <c r="D1208" s="447" t="s">
        <v>20850</v>
      </c>
      <c r="E1208" s="448" t="s">
        <v>20755</v>
      </c>
      <c r="F1208" s="447" t="s">
        <v>20755</v>
      </c>
      <c r="G1208" s="449">
        <v>94223</v>
      </c>
      <c r="H1208" s="447" t="s">
        <v>1889</v>
      </c>
      <c r="I1208" s="447" t="s">
        <v>239</v>
      </c>
      <c r="J1208" s="447" t="s">
        <v>334</v>
      </c>
      <c r="K1208" s="450">
        <v>60.87</v>
      </c>
      <c r="L1208" s="447" t="s">
        <v>241</v>
      </c>
    </row>
    <row r="1209" spans="1:12">
      <c r="A1209" s="447" t="s">
        <v>20837</v>
      </c>
      <c r="B1209" s="447" t="s">
        <v>20838</v>
      </c>
      <c r="C1209" s="447" t="s">
        <v>20849</v>
      </c>
      <c r="D1209" s="447" t="s">
        <v>20850</v>
      </c>
      <c r="E1209" s="448" t="s">
        <v>20755</v>
      </c>
      <c r="F1209" s="447" t="s">
        <v>20755</v>
      </c>
      <c r="G1209" s="449">
        <v>94451</v>
      </c>
      <c r="H1209" s="447" t="s">
        <v>1890</v>
      </c>
      <c r="I1209" s="447" t="s">
        <v>239</v>
      </c>
      <c r="J1209" s="447" t="s">
        <v>334</v>
      </c>
      <c r="K1209" s="450">
        <v>140.06</v>
      </c>
      <c r="L1209" s="447" t="s">
        <v>241</v>
      </c>
    </row>
    <row r="1210" spans="1:12">
      <c r="A1210" s="447" t="s">
        <v>20837</v>
      </c>
      <c r="B1210" s="447" t="s">
        <v>20838</v>
      </c>
      <c r="C1210" s="447" t="s">
        <v>20849</v>
      </c>
      <c r="D1210" s="447" t="s">
        <v>20850</v>
      </c>
      <c r="E1210" s="448" t="s">
        <v>20755</v>
      </c>
      <c r="F1210" s="447" t="s">
        <v>20755</v>
      </c>
      <c r="G1210" s="449">
        <v>100325</v>
      </c>
      <c r="H1210" s="447" t="s">
        <v>1891</v>
      </c>
      <c r="I1210" s="447" t="s">
        <v>239</v>
      </c>
      <c r="J1210" s="447" t="s">
        <v>334</v>
      </c>
      <c r="K1210" s="450">
        <v>58.79</v>
      </c>
      <c r="L1210" s="447" t="s">
        <v>241</v>
      </c>
    </row>
    <row r="1211" spans="1:12">
      <c r="A1211" s="447" t="s">
        <v>20837</v>
      </c>
      <c r="B1211" s="447" t="s">
        <v>20838</v>
      </c>
      <c r="C1211" s="447" t="s">
        <v>20849</v>
      </c>
      <c r="D1211" s="447" t="s">
        <v>20850</v>
      </c>
      <c r="E1211" s="448" t="s">
        <v>20755</v>
      </c>
      <c r="F1211" s="447" t="s">
        <v>20755</v>
      </c>
      <c r="G1211" s="449">
        <v>100327</v>
      </c>
      <c r="H1211" s="447" t="s">
        <v>1892</v>
      </c>
      <c r="I1211" s="447" t="s">
        <v>239</v>
      </c>
      <c r="J1211" s="447" t="s">
        <v>240</v>
      </c>
      <c r="K1211" s="450">
        <v>47.69</v>
      </c>
      <c r="L1211" s="447" t="s">
        <v>241</v>
      </c>
    </row>
    <row r="1212" spans="1:12">
      <c r="A1212" s="447" t="s">
        <v>20837</v>
      </c>
      <c r="B1212" s="447" t="s">
        <v>20838</v>
      </c>
      <c r="C1212" s="447" t="s">
        <v>20849</v>
      </c>
      <c r="D1212" s="447" t="s">
        <v>20850</v>
      </c>
      <c r="E1212" s="448" t="s">
        <v>20755</v>
      </c>
      <c r="F1212" s="447" t="s">
        <v>20755</v>
      </c>
      <c r="G1212" s="449">
        <v>100328</v>
      </c>
      <c r="H1212" s="447" t="s">
        <v>1893</v>
      </c>
      <c r="I1212" s="447" t="s">
        <v>145</v>
      </c>
      <c r="J1212" s="447" t="s">
        <v>334</v>
      </c>
      <c r="K1212" s="450">
        <v>11.64</v>
      </c>
      <c r="L1212" s="447" t="s">
        <v>241</v>
      </c>
    </row>
    <row r="1213" spans="1:12">
      <c r="A1213" s="447" t="s">
        <v>20837</v>
      </c>
      <c r="B1213" s="447" t="s">
        <v>20838</v>
      </c>
      <c r="C1213" s="447" t="s">
        <v>20849</v>
      </c>
      <c r="D1213" s="447" t="s">
        <v>20850</v>
      </c>
      <c r="E1213" s="448" t="s">
        <v>20755</v>
      </c>
      <c r="F1213" s="447" t="s">
        <v>20755</v>
      </c>
      <c r="G1213" s="449">
        <v>100329</v>
      </c>
      <c r="H1213" s="447" t="s">
        <v>1895</v>
      </c>
      <c r="I1213" s="447" t="s">
        <v>145</v>
      </c>
      <c r="J1213" s="447" t="s">
        <v>334</v>
      </c>
      <c r="K1213" s="450">
        <v>13.99</v>
      </c>
      <c r="L1213" s="447" t="s">
        <v>241</v>
      </c>
    </row>
    <row r="1214" spans="1:12">
      <c r="A1214" s="447" t="s">
        <v>20837</v>
      </c>
      <c r="B1214" s="447" t="s">
        <v>20838</v>
      </c>
      <c r="C1214" s="447" t="s">
        <v>20849</v>
      </c>
      <c r="D1214" s="447" t="s">
        <v>20850</v>
      </c>
      <c r="E1214" s="448" t="s">
        <v>20755</v>
      </c>
      <c r="F1214" s="447" t="s">
        <v>20755</v>
      </c>
      <c r="G1214" s="449">
        <v>100330</v>
      </c>
      <c r="H1214" s="447" t="s">
        <v>1896</v>
      </c>
      <c r="I1214" s="447" t="s">
        <v>145</v>
      </c>
      <c r="J1214" s="447" t="s">
        <v>334</v>
      </c>
      <c r="K1214" s="450">
        <v>15.83</v>
      </c>
      <c r="L1214" s="447" t="s">
        <v>241</v>
      </c>
    </row>
    <row r="1215" spans="1:12">
      <c r="A1215" s="447" t="s">
        <v>20837</v>
      </c>
      <c r="B1215" s="447" t="s">
        <v>20838</v>
      </c>
      <c r="C1215" s="447" t="s">
        <v>20849</v>
      </c>
      <c r="D1215" s="447" t="s">
        <v>20850</v>
      </c>
      <c r="E1215" s="448" t="s">
        <v>20755</v>
      </c>
      <c r="F1215" s="447" t="s">
        <v>20755</v>
      </c>
      <c r="G1215" s="449">
        <v>100331</v>
      </c>
      <c r="H1215" s="447" t="s">
        <v>1898</v>
      </c>
      <c r="I1215" s="447" t="s">
        <v>145</v>
      </c>
      <c r="J1215" s="447" t="s">
        <v>334</v>
      </c>
      <c r="K1215" s="450">
        <v>19.829999999999998</v>
      </c>
      <c r="L1215" s="447" t="s">
        <v>241</v>
      </c>
    </row>
    <row r="1216" spans="1:12">
      <c r="A1216" s="447" t="s">
        <v>20837</v>
      </c>
      <c r="B1216" s="447" t="s">
        <v>20838</v>
      </c>
      <c r="C1216" s="447" t="s">
        <v>20851</v>
      </c>
      <c r="D1216" s="447" t="s">
        <v>20852</v>
      </c>
      <c r="E1216" s="448" t="s">
        <v>20755</v>
      </c>
      <c r="F1216" s="447" t="s">
        <v>20755</v>
      </c>
      <c r="G1216" s="449">
        <v>100434</v>
      </c>
      <c r="H1216" s="447" t="s">
        <v>1899</v>
      </c>
      <c r="I1216" s="447" t="s">
        <v>239</v>
      </c>
      <c r="J1216" s="447" t="s">
        <v>240</v>
      </c>
      <c r="K1216" s="450">
        <v>54.93</v>
      </c>
      <c r="L1216" s="447" t="s">
        <v>241</v>
      </c>
    </row>
    <row r="1217" spans="1:12">
      <c r="A1217" s="447" t="s">
        <v>20837</v>
      </c>
      <c r="B1217" s="447" t="s">
        <v>20838</v>
      </c>
      <c r="C1217" s="447" t="s">
        <v>20851</v>
      </c>
      <c r="D1217" s="447" t="s">
        <v>20852</v>
      </c>
      <c r="E1217" s="448" t="s">
        <v>20755</v>
      </c>
      <c r="F1217" s="447" t="s">
        <v>20755</v>
      </c>
      <c r="G1217" s="449">
        <v>100435</v>
      </c>
      <c r="H1217" s="447" t="s">
        <v>1900</v>
      </c>
      <c r="I1217" s="447" t="s">
        <v>239</v>
      </c>
      <c r="J1217" s="447" t="s">
        <v>334</v>
      </c>
      <c r="K1217" s="450">
        <v>30.69</v>
      </c>
      <c r="L1217" s="447" t="s">
        <v>241</v>
      </c>
    </row>
    <row r="1218" spans="1:12">
      <c r="A1218" s="447" t="s">
        <v>20837</v>
      </c>
      <c r="B1218" s="447" t="s">
        <v>20838</v>
      </c>
      <c r="C1218" s="447" t="s">
        <v>20853</v>
      </c>
      <c r="D1218" s="447" t="s">
        <v>20854</v>
      </c>
      <c r="E1218" s="448" t="s">
        <v>20755</v>
      </c>
      <c r="F1218" s="447" t="s">
        <v>20755</v>
      </c>
      <c r="G1218" s="449">
        <v>94227</v>
      </c>
      <c r="H1218" s="447" t="s">
        <v>1901</v>
      </c>
      <c r="I1218" s="447" t="s">
        <v>239</v>
      </c>
      <c r="J1218" s="447" t="s">
        <v>240</v>
      </c>
      <c r="K1218" s="450">
        <v>53.73</v>
      </c>
      <c r="L1218" s="447" t="s">
        <v>241</v>
      </c>
    </row>
    <row r="1219" spans="1:12">
      <c r="A1219" s="447" t="s">
        <v>20837</v>
      </c>
      <c r="B1219" s="447" t="s">
        <v>20838</v>
      </c>
      <c r="C1219" s="447" t="s">
        <v>20853</v>
      </c>
      <c r="D1219" s="447" t="s">
        <v>20854</v>
      </c>
      <c r="E1219" s="448" t="s">
        <v>20755</v>
      </c>
      <c r="F1219" s="447" t="s">
        <v>20755</v>
      </c>
      <c r="G1219" s="449">
        <v>94228</v>
      </c>
      <c r="H1219" s="447" t="s">
        <v>1902</v>
      </c>
      <c r="I1219" s="447" t="s">
        <v>239</v>
      </c>
      <c r="J1219" s="447" t="s">
        <v>240</v>
      </c>
      <c r="K1219" s="450">
        <v>72.08</v>
      </c>
      <c r="L1219" s="447" t="s">
        <v>241</v>
      </c>
    </row>
    <row r="1220" spans="1:12">
      <c r="A1220" s="447" t="s">
        <v>20837</v>
      </c>
      <c r="B1220" s="447" t="s">
        <v>20838</v>
      </c>
      <c r="C1220" s="447" t="s">
        <v>20853</v>
      </c>
      <c r="D1220" s="447" t="s">
        <v>20854</v>
      </c>
      <c r="E1220" s="448" t="s">
        <v>20755</v>
      </c>
      <c r="F1220" s="447" t="s">
        <v>20755</v>
      </c>
      <c r="G1220" s="449">
        <v>94229</v>
      </c>
      <c r="H1220" s="447" t="s">
        <v>1903</v>
      </c>
      <c r="I1220" s="447" t="s">
        <v>239</v>
      </c>
      <c r="J1220" s="447" t="s">
        <v>240</v>
      </c>
      <c r="K1220" s="450">
        <v>139.71</v>
      </c>
      <c r="L1220" s="447" t="s">
        <v>241</v>
      </c>
    </row>
    <row r="1221" spans="1:12">
      <c r="A1221" s="447" t="s">
        <v>20837</v>
      </c>
      <c r="B1221" s="447" t="s">
        <v>20838</v>
      </c>
      <c r="C1221" s="447" t="s">
        <v>20855</v>
      </c>
      <c r="D1221" s="447" t="s">
        <v>20856</v>
      </c>
      <c r="E1221" s="448" t="s">
        <v>20755</v>
      </c>
      <c r="F1221" s="447" t="s">
        <v>20755</v>
      </c>
      <c r="G1221" s="449">
        <v>94231</v>
      </c>
      <c r="H1221" s="447" t="s">
        <v>1904</v>
      </c>
      <c r="I1221" s="447" t="s">
        <v>239</v>
      </c>
      <c r="J1221" s="447" t="s">
        <v>240</v>
      </c>
      <c r="K1221" s="450">
        <v>42.92</v>
      </c>
      <c r="L1221" s="447" t="s">
        <v>241</v>
      </c>
    </row>
    <row r="1222" spans="1:12">
      <c r="A1222" s="447" t="s">
        <v>20837</v>
      </c>
      <c r="B1222" s="447" t="s">
        <v>20838</v>
      </c>
      <c r="C1222" s="447" t="s">
        <v>20857</v>
      </c>
      <c r="D1222" s="447" t="s">
        <v>20858</v>
      </c>
      <c r="E1222" s="448" t="s">
        <v>20755</v>
      </c>
      <c r="F1222" s="447" t="s">
        <v>20755</v>
      </c>
      <c r="G1222" s="449">
        <v>94449</v>
      </c>
      <c r="H1222" s="447" t="s">
        <v>1905</v>
      </c>
      <c r="I1222" s="447" t="s">
        <v>145</v>
      </c>
      <c r="J1222" s="447" t="s">
        <v>334</v>
      </c>
      <c r="K1222" s="450">
        <v>53.07</v>
      </c>
      <c r="L1222" s="447" t="s">
        <v>241</v>
      </c>
    </row>
    <row r="1223" spans="1:12">
      <c r="A1223" s="447" t="s">
        <v>20837</v>
      </c>
      <c r="B1223" s="447" t="s">
        <v>20838</v>
      </c>
      <c r="C1223" s="447" t="s">
        <v>20859</v>
      </c>
      <c r="D1223" s="447" t="s">
        <v>20860</v>
      </c>
      <c r="E1223" s="448" t="s">
        <v>20755</v>
      </c>
      <c r="F1223" s="447" t="s">
        <v>20755</v>
      </c>
      <c r="G1223" s="449">
        <v>92255</v>
      </c>
      <c r="H1223" s="447" t="s">
        <v>1906</v>
      </c>
      <c r="I1223" s="447" t="s">
        <v>146</v>
      </c>
      <c r="J1223" s="447" t="s">
        <v>240</v>
      </c>
      <c r="K1223" s="450">
        <v>125.3</v>
      </c>
      <c r="L1223" s="447" t="s">
        <v>241</v>
      </c>
    </row>
    <row r="1224" spans="1:12">
      <c r="A1224" s="447" t="s">
        <v>20837</v>
      </c>
      <c r="B1224" s="447" t="s">
        <v>20838</v>
      </c>
      <c r="C1224" s="447" t="s">
        <v>20859</v>
      </c>
      <c r="D1224" s="447" t="s">
        <v>20860</v>
      </c>
      <c r="E1224" s="448" t="s">
        <v>20755</v>
      </c>
      <c r="F1224" s="447" t="s">
        <v>20755</v>
      </c>
      <c r="G1224" s="449">
        <v>92256</v>
      </c>
      <c r="H1224" s="447" t="s">
        <v>1907</v>
      </c>
      <c r="I1224" s="447" t="s">
        <v>146</v>
      </c>
      <c r="J1224" s="447" t="s">
        <v>240</v>
      </c>
      <c r="K1224" s="450">
        <v>149</v>
      </c>
      <c r="L1224" s="447" t="s">
        <v>241</v>
      </c>
    </row>
    <row r="1225" spans="1:12">
      <c r="A1225" s="447" t="s">
        <v>20837</v>
      </c>
      <c r="B1225" s="447" t="s">
        <v>20838</v>
      </c>
      <c r="C1225" s="447" t="s">
        <v>20859</v>
      </c>
      <c r="D1225" s="447" t="s">
        <v>20860</v>
      </c>
      <c r="E1225" s="448" t="s">
        <v>20755</v>
      </c>
      <c r="F1225" s="447" t="s">
        <v>20755</v>
      </c>
      <c r="G1225" s="449">
        <v>92257</v>
      </c>
      <c r="H1225" s="447" t="s">
        <v>1908</v>
      </c>
      <c r="I1225" s="447" t="s">
        <v>146</v>
      </c>
      <c r="J1225" s="447" t="s">
        <v>240</v>
      </c>
      <c r="K1225" s="450">
        <v>172.52</v>
      </c>
      <c r="L1225" s="447" t="s">
        <v>241</v>
      </c>
    </row>
    <row r="1226" spans="1:12">
      <c r="A1226" s="447" t="s">
        <v>20837</v>
      </c>
      <c r="B1226" s="447" t="s">
        <v>20838</v>
      </c>
      <c r="C1226" s="447" t="s">
        <v>20859</v>
      </c>
      <c r="D1226" s="447" t="s">
        <v>20860</v>
      </c>
      <c r="E1226" s="448" t="s">
        <v>20755</v>
      </c>
      <c r="F1226" s="447" t="s">
        <v>20755</v>
      </c>
      <c r="G1226" s="449">
        <v>92258</v>
      </c>
      <c r="H1226" s="447" t="s">
        <v>1909</v>
      </c>
      <c r="I1226" s="447" t="s">
        <v>146</v>
      </c>
      <c r="J1226" s="447" t="s">
        <v>240</v>
      </c>
      <c r="K1226" s="450">
        <v>210.37</v>
      </c>
      <c r="L1226" s="447" t="s">
        <v>241</v>
      </c>
    </row>
    <row r="1227" spans="1:12">
      <c r="A1227" s="447" t="s">
        <v>20837</v>
      </c>
      <c r="B1227" s="447" t="s">
        <v>20838</v>
      </c>
      <c r="C1227" s="447" t="s">
        <v>20859</v>
      </c>
      <c r="D1227" s="447" t="s">
        <v>20860</v>
      </c>
      <c r="E1227" s="448" t="s">
        <v>20755</v>
      </c>
      <c r="F1227" s="447" t="s">
        <v>20755</v>
      </c>
      <c r="G1227" s="449">
        <v>92568</v>
      </c>
      <c r="H1227" s="447" t="s">
        <v>1910</v>
      </c>
      <c r="I1227" s="447" t="s">
        <v>145</v>
      </c>
      <c r="J1227" s="447" t="s">
        <v>240</v>
      </c>
      <c r="K1227" s="450">
        <v>137.94999999999999</v>
      </c>
      <c r="L1227" s="447" t="s">
        <v>241</v>
      </c>
    </row>
    <row r="1228" spans="1:12">
      <c r="A1228" s="447" t="s">
        <v>20837</v>
      </c>
      <c r="B1228" s="447" t="s">
        <v>20838</v>
      </c>
      <c r="C1228" s="447" t="s">
        <v>20859</v>
      </c>
      <c r="D1228" s="447" t="s">
        <v>20860</v>
      </c>
      <c r="E1228" s="448" t="s">
        <v>20755</v>
      </c>
      <c r="F1228" s="447" t="s">
        <v>20755</v>
      </c>
      <c r="G1228" s="449">
        <v>92569</v>
      </c>
      <c r="H1228" s="447" t="s">
        <v>1911</v>
      </c>
      <c r="I1228" s="447" t="s">
        <v>145</v>
      </c>
      <c r="J1228" s="447" t="s">
        <v>240</v>
      </c>
      <c r="K1228" s="450">
        <v>77.930000000000007</v>
      </c>
      <c r="L1228" s="447" t="s">
        <v>241</v>
      </c>
    </row>
    <row r="1229" spans="1:12">
      <c r="A1229" s="447" t="s">
        <v>20837</v>
      </c>
      <c r="B1229" s="447" t="s">
        <v>20838</v>
      </c>
      <c r="C1229" s="447" t="s">
        <v>20859</v>
      </c>
      <c r="D1229" s="447" t="s">
        <v>20860</v>
      </c>
      <c r="E1229" s="448" t="s">
        <v>20755</v>
      </c>
      <c r="F1229" s="447" t="s">
        <v>20755</v>
      </c>
      <c r="G1229" s="449">
        <v>92570</v>
      </c>
      <c r="H1229" s="447" t="s">
        <v>1912</v>
      </c>
      <c r="I1229" s="447" t="s">
        <v>145</v>
      </c>
      <c r="J1229" s="447" t="s">
        <v>240</v>
      </c>
      <c r="K1229" s="450">
        <v>50.02</v>
      </c>
      <c r="L1229" s="447" t="s">
        <v>241</v>
      </c>
    </row>
    <row r="1230" spans="1:12">
      <c r="A1230" s="447" t="s">
        <v>20837</v>
      </c>
      <c r="B1230" s="447" t="s">
        <v>20838</v>
      </c>
      <c r="C1230" s="447" t="s">
        <v>20859</v>
      </c>
      <c r="D1230" s="447" t="s">
        <v>20860</v>
      </c>
      <c r="E1230" s="448" t="s">
        <v>20755</v>
      </c>
      <c r="F1230" s="447" t="s">
        <v>20755</v>
      </c>
      <c r="G1230" s="449">
        <v>92571</v>
      </c>
      <c r="H1230" s="447" t="s">
        <v>1913</v>
      </c>
      <c r="I1230" s="447" t="s">
        <v>145</v>
      </c>
      <c r="J1230" s="447" t="s">
        <v>240</v>
      </c>
      <c r="K1230" s="450">
        <v>143.16999999999999</v>
      </c>
      <c r="L1230" s="447" t="s">
        <v>241</v>
      </c>
    </row>
    <row r="1231" spans="1:12">
      <c r="A1231" s="447" t="s">
        <v>20837</v>
      </c>
      <c r="B1231" s="447" t="s">
        <v>20838</v>
      </c>
      <c r="C1231" s="447" t="s">
        <v>20859</v>
      </c>
      <c r="D1231" s="447" t="s">
        <v>20860</v>
      </c>
      <c r="E1231" s="448" t="s">
        <v>20755</v>
      </c>
      <c r="F1231" s="447" t="s">
        <v>20755</v>
      </c>
      <c r="G1231" s="449">
        <v>92572</v>
      </c>
      <c r="H1231" s="447" t="s">
        <v>1914</v>
      </c>
      <c r="I1231" s="447" t="s">
        <v>145</v>
      </c>
      <c r="J1231" s="447" t="s">
        <v>240</v>
      </c>
      <c r="K1231" s="450">
        <v>87.28</v>
      </c>
      <c r="L1231" s="447" t="s">
        <v>241</v>
      </c>
    </row>
    <row r="1232" spans="1:12">
      <c r="A1232" s="447" t="s">
        <v>20837</v>
      </c>
      <c r="B1232" s="447" t="s">
        <v>20838</v>
      </c>
      <c r="C1232" s="447" t="s">
        <v>20859</v>
      </c>
      <c r="D1232" s="447" t="s">
        <v>20860</v>
      </c>
      <c r="E1232" s="448" t="s">
        <v>20755</v>
      </c>
      <c r="F1232" s="447" t="s">
        <v>20755</v>
      </c>
      <c r="G1232" s="449">
        <v>92573</v>
      </c>
      <c r="H1232" s="447" t="s">
        <v>1915</v>
      </c>
      <c r="I1232" s="447" t="s">
        <v>145</v>
      </c>
      <c r="J1232" s="447" t="s">
        <v>240</v>
      </c>
      <c r="K1232" s="450">
        <v>52.14</v>
      </c>
      <c r="L1232" s="447" t="s">
        <v>241</v>
      </c>
    </row>
    <row r="1233" spans="1:12">
      <c r="A1233" s="447" t="s">
        <v>20837</v>
      </c>
      <c r="B1233" s="447" t="s">
        <v>20838</v>
      </c>
      <c r="C1233" s="447" t="s">
        <v>20859</v>
      </c>
      <c r="D1233" s="447" t="s">
        <v>20860</v>
      </c>
      <c r="E1233" s="448" t="s">
        <v>20755</v>
      </c>
      <c r="F1233" s="447" t="s">
        <v>20755</v>
      </c>
      <c r="G1233" s="449">
        <v>92574</v>
      </c>
      <c r="H1233" s="447" t="s">
        <v>1916</v>
      </c>
      <c r="I1233" s="447" t="s">
        <v>145</v>
      </c>
      <c r="J1233" s="447" t="s">
        <v>240</v>
      </c>
      <c r="K1233" s="450">
        <v>139.77000000000001</v>
      </c>
      <c r="L1233" s="447" t="s">
        <v>241</v>
      </c>
    </row>
    <row r="1234" spans="1:12">
      <c r="A1234" s="447" t="s">
        <v>20837</v>
      </c>
      <c r="B1234" s="447" t="s">
        <v>20838</v>
      </c>
      <c r="C1234" s="447" t="s">
        <v>20859</v>
      </c>
      <c r="D1234" s="447" t="s">
        <v>20860</v>
      </c>
      <c r="E1234" s="448" t="s">
        <v>20755</v>
      </c>
      <c r="F1234" s="447" t="s">
        <v>20755</v>
      </c>
      <c r="G1234" s="449">
        <v>92575</v>
      </c>
      <c r="H1234" s="447" t="s">
        <v>1918</v>
      </c>
      <c r="I1234" s="447" t="s">
        <v>145</v>
      </c>
      <c r="J1234" s="447" t="s">
        <v>240</v>
      </c>
      <c r="K1234" s="450">
        <v>70.959999999999994</v>
      </c>
      <c r="L1234" s="447" t="s">
        <v>241</v>
      </c>
    </row>
    <row r="1235" spans="1:12">
      <c r="A1235" s="447" t="s">
        <v>20837</v>
      </c>
      <c r="B1235" s="447" t="s">
        <v>20838</v>
      </c>
      <c r="C1235" s="447" t="s">
        <v>20859</v>
      </c>
      <c r="D1235" s="447" t="s">
        <v>20860</v>
      </c>
      <c r="E1235" s="448" t="s">
        <v>20755</v>
      </c>
      <c r="F1235" s="447" t="s">
        <v>20755</v>
      </c>
      <c r="G1235" s="449">
        <v>92576</v>
      </c>
      <c r="H1235" s="447" t="s">
        <v>1919</v>
      </c>
      <c r="I1235" s="447" t="s">
        <v>145</v>
      </c>
      <c r="J1235" s="447" t="s">
        <v>240</v>
      </c>
      <c r="K1235" s="450">
        <v>39.299999999999997</v>
      </c>
      <c r="L1235" s="447" t="s">
        <v>241</v>
      </c>
    </row>
    <row r="1236" spans="1:12">
      <c r="A1236" s="447" t="s">
        <v>20837</v>
      </c>
      <c r="B1236" s="447" t="s">
        <v>20838</v>
      </c>
      <c r="C1236" s="447" t="s">
        <v>20859</v>
      </c>
      <c r="D1236" s="447" t="s">
        <v>20860</v>
      </c>
      <c r="E1236" s="448" t="s">
        <v>20755</v>
      </c>
      <c r="F1236" s="447" t="s">
        <v>20755</v>
      </c>
      <c r="G1236" s="449">
        <v>92577</v>
      </c>
      <c r="H1236" s="447" t="s">
        <v>1920</v>
      </c>
      <c r="I1236" s="447" t="s">
        <v>145</v>
      </c>
      <c r="J1236" s="447" t="s">
        <v>240</v>
      </c>
      <c r="K1236" s="450">
        <v>145.56</v>
      </c>
      <c r="L1236" s="447" t="s">
        <v>241</v>
      </c>
    </row>
    <row r="1237" spans="1:12">
      <c r="A1237" s="447" t="s">
        <v>20837</v>
      </c>
      <c r="B1237" s="447" t="s">
        <v>20838</v>
      </c>
      <c r="C1237" s="447" t="s">
        <v>20859</v>
      </c>
      <c r="D1237" s="447" t="s">
        <v>20860</v>
      </c>
      <c r="E1237" s="448" t="s">
        <v>20755</v>
      </c>
      <c r="F1237" s="447" t="s">
        <v>20755</v>
      </c>
      <c r="G1237" s="449">
        <v>92578</v>
      </c>
      <c r="H1237" s="447" t="s">
        <v>1921</v>
      </c>
      <c r="I1237" s="447" t="s">
        <v>145</v>
      </c>
      <c r="J1237" s="447" t="s">
        <v>240</v>
      </c>
      <c r="K1237" s="450">
        <v>74.12</v>
      </c>
      <c r="L1237" s="447" t="s">
        <v>241</v>
      </c>
    </row>
    <row r="1238" spans="1:12">
      <c r="A1238" s="447" t="s">
        <v>20837</v>
      </c>
      <c r="B1238" s="447" t="s">
        <v>20838</v>
      </c>
      <c r="C1238" s="447" t="s">
        <v>20859</v>
      </c>
      <c r="D1238" s="447" t="s">
        <v>20860</v>
      </c>
      <c r="E1238" s="448" t="s">
        <v>20755</v>
      </c>
      <c r="F1238" s="447" t="s">
        <v>20755</v>
      </c>
      <c r="G1238" s="449">
        <v>92579</v>
      </c>
      <c r="H1238" s="447" t="s">
        <v>1922</v>
      </c>
      <c r="I1238" s="447" t="s">
        <v>145</v>
      </c>
      <c r="J1238" s="447" t="s">
        <v>240</v>
      </c>
      <c r="K1238" s="450">
        <v>40.99</v>
      </c>
      <c r="L1238" s="447" t="s">
        <v>241</v>
      </c>
    </row>
    <row r="1239" spans="1:12">
      <c r="A1239" s="447" t="s">
        <v>20837</v>
      </c>
      <c r="B1239" s="447" t="s">
        <v>20838</v>
      </c>
      <c r="C1239" s="447" t="s">
        <v>20859</v>
      </c>
      <c r="D1239" s="447" t="s">
        <v>20860</v>
      </c>
      <c r="E1239" s="448" t="s">
        <v>20755</v>
      </c>
      <c r="F1239" s="447" t="s">
        <v>20755</v>
      </c>
      <c r="G1239" s="449">
        <v>92580</v>
      </c>
      <c r="H1239" s="447" t="s">
        <v>1924</v>
      </c>
      <c r="I1239" s="447" t="s">
        <v>145</v>
      </c>
      <c r="J1239" s="447" t="s">
        <v>240</v>
      </c>
      <c r="K1239" s="450">
        <v>50.71</v>
      </c>
      <c r="L1239" s="447" t="s">
        <v>241</v>
      </c>
    </row>
    <row r="1240" spans="1:12">
      <c r="A1240" s="447" t="s">
        <v>20837</v>
      </c>
      <c r="B1240" s="447" t="s">
        <v>20838</v>
      </c>
      <c r="C1240" s="447" t="s">
        <v>20859</v>
      </c>
      <c r="D1240" s="447" t="s">
        <v>20860</v>
      </c>
      <c r="E1240" s="448" t="s">
        <v>20755</v>
      </c>
      <c r="F1240" s="447" t="s">
        <v>20755</v>
      </c>
      <c r="G1240" s="449">
        <v>92581</v>
      </c>
      <c r="H1240" s="447" t="s">
        <v>1926</v>
      </c>
      <c r="I1240" s="447" t="s">
        <v>145</v>
      </c>
      <c r="J1240" s="447" t="s">
        <v>240</v>
      </c>
      <c r="K1240" s="450">
        <v>53.5</v>
      </c>
      <c r="L1240" s="447" t="s">
        <v>241</v>
      </c>
    </row>
    <row r="1241" spans="1:12">
      <c r="A1241" s="447" t="s">
        <v>20837</v>
      </c>
      <c r="B1241" s="447" t="s">
        <v>20838</v>
      </c>
      <c r="C1241" s="447" t="s">
        <v>20859</v>
      </c>
      <c r="D1241" s="447" t="s">
        <v>20860</v>
      </c>
      <c r="E1241" s="448" t="s">
        <v>20755</v>
      </c>
      <c r="F1241" s="447" t="s">
        <v>20755</v>
      </c>
      <c r="G1241" s="449">
        <v>92582</v>
      </c>
      <c r="H1241" s="447" t="s">
        <v>1927</v>
      </c>
      <c r="I1241" s="447" t="s">
        <v>146</v>
      </c>
      <c r="J1241" s="447" t="s">
        <v>240</v>
      </c>
      <c r="K1241" s="450">
        <v>700.37</v>
      </c>
      <c r="L1241" s="447" t="s">
        <v>241</v>
      </c>
    </row>
    <row r="1242" spans="1:12">
      <c r="A1242" s="447" t="s">
        <v>20837</v>
      </c>
      <c r="B1242" s="447" t="s">
        <v>20838</v>
      </c>
      <c r="C1242" s="447" t="s">
        <v>20859</v>
      </c>
      <c r="D1242" s="447" t="s">
        <v>20860</v>
      </c>
      <c r="E1242" s="448" t="s">
        <v>20755</v>
      </c>
      <c r="F1242" s="447" t="s">
        <v>20755</v>
      </c>
      <c r="G1242" s="449">
        <v>92584</v>
      </c>
      <c r="H1242" s="447" t="s">
        <v>1928</v>
      </c>
      <c r="I1242" s="447" t="s">
        <v>146</v>
      </c>
      <c r="J1242" s="447" t="s">
        <v>240</v>
      </c>
      <c r="K1242" s="450">
        <v>841.46</v>
      </c>
      <c r="L1242" s="447" t="s">
        <v>241</v>
      </c>
    </row>
    <row r="1243" spans="1:12">
      <c r="A1243" s="447" t="s">
        <v>20837</v>
      </c>
      <c r="B1243" s="447" t="s">
        <v>20838</v>
      </c>
      <c r="C1243" s="447" t="s">
        <v>20859</v>
      </c>
      <c r="D1243" s="447" t="s">
        <v>20860</v>
      </c>
      <c r="E1243" s="448" t="s">
        <v>20755</v>
      </c>
      <c r="F1243" s="447" t="s">
        <v>20755</v>
      </c>
      <c r="G1243" s="449">
        <v>92586</v>
      </c>
      <c r="H1243" s="447" t="s">
        <v>1929</v>
      </c>
      <c r="I1243" s="447" t="s">
        <v>146</v>
      </c>
      <c r="J1243" s="447" t="s">
        <v>240</v>
      </c>
      <c r="K1243" s="450">
        <v>982.55</v>
      </c>
      <c r="L1243" s="447" t="s">
        <v>241</v>
      </c>
    </row>
    <row r="1244" spans="1:12">
      <c r="A1244" s="447" t="s">
        <v>20837</v>
      </c>
      <c r="B1244" s="447" t="s">
        <v>20838</v>
      </c>
      <c r="C1244" s="447" t="s">
        <v>20859</v>
      </c>
      <c r="D1244" s="447" t="s">
        <v>20860</v>
      </c>
      <c r="E1244" s="448" t="s">
        <v>20755</v>
      </c>
      <c r="F1244" s="447" t="s">
        <v>20755</v>
      </c>
      <c r="G1244" s="449">
        <v>92588</v>
      </c>
      <c r="H1244" s="447" t="s">
        <v>1930</v>
      </c>
      <c r="I1244" s="447" t="s">
        <v>146</v>
      </c>
      <c r="J1244" s="447" t="s">
        <v>240</v>
      </c>
      <c r="K1244" s="451">
        <v>1232.76</v>
      </c>
      <c r="L1244" s="447" t="s">
        <v>241</v>
      </c>
    </row>
    <row r="1245" spans="1:12">
      <c r="A1245" s="447" t="s">
        <v>20837</v>
      </c>
      <c r="B1245" s="447" t="s">
        <v>20838</v>
      </c>
      <c r="C1245" s="447" t="s">
        <v>20859</v>
      </c>
      <c r="D1245" s="447" t="s">
        <v>20860</v>
      </c>
      <c r="E1245" s="448" t="s">
        <v>20755</v>
      </c>
      <c r="F1245" s="447" t="s">
        <v>20755</v>
      </c>
      <c r="G1245" s="449">
        <v>92590</v>
      </c>
      <c r="H1245" s="447" t="s">
        <v>1931</v>
      </c>
      <c r="I1245" s="447" t="s">
        <v>146</v>
      </c>
      <c r="J1245" s="447" t="s">
        <v>240</v>
      </c>
      <c r="K1245" s="451">
        <v>1373.85</v>
      </c>
      <c r="L1245" s="447" t="s">
        <v>241</v>
      </c>
    </row>
    <row r="1246" spans="1:12">
      <c r="A1246" s="447" t="s">
        <v>20837</v>
      </c>
      <c r="B1246" s="447" t="s">
        <v>20838</v>
      </c>
      <c r="C1246" s="447" t="s">
        <v>20859</v>
      </c>
      <c r="D1246" s="447" t="s">
        <v>20860</v>
      </c>
      <c r="E1246" s="448" t="s">
        <v>20755</v>
      </c>
      <c r="F1246" s="447" t="s">
        <v>20755</v>
      </c>
      <c r="G1246" s="449">
        <v>92592</v>
      </c>
      <c r="H1246" s="447" t="s">
        <v>1932</v>
      </c>
      <c r="I1246" s="447" t="s">
        <v>146</v>
      </c>
      <c r="J1246" s="447" t="s">
        <v>240</v>
      </c>
      <c r="K1246" s="451">
        <v>1538.46</v>
      </c>
      <c r="L1246" s="447" t="s">
        <v>241</v>
      </c>
    </row>
    <row r="1247" spans="1:12">
      <c r="A1247" s="447" t="s">
        <v>20837</v>
      </c>
      <c r="B1247" s="447" t="s">
        <v>20838</v>
      </c>
      <c r="C1247" s="447" t="s">
        <v>20859</v>
      </c>
      <c r="D1247" s="447" t="s">
        <v>20860</v>
      </c>
      <c r="E1247" s="448" t="s">
        <v>20755</v>
      </c>
      <c r="F1247" s="447" t="s">
        <v>20755</v>
      </c>
      <c r="G1247" s="449">
        <v>92593</v>
      </c>
      <c r="H1247" s="447" t="s">
        <v>1933</v>
      </c>
      <c r="I1247" s="447" t="s">
        <v>130</v>
      </c>
      <c r="J1247" s="447" t="s">
        <v>240</v>
      </c>
      <c r="K1247" s="450">
        <v>11.68</v>
      </c>
      <c r="L1247" s="447" t="s">
        <v>241</v>
      </c>
    </row>
    <row r="1248" spans="1:12">
      <c r="A1248" s="447" t="s">
        <v>20837</v>
      </c>
      <c r="B1248" s="447" t="s">
        <v>20838</v>
      </c>
      <c r="C1248" s="447" t="s">
        <v>20859</v>
      </c>
      <c r="D1248" s="447" t="s">
        <v>20860</v>
      </c>
      <c r="E1248" s="448" t="s">
        <v>20755</v>
      </c>
      <c r="F1248" s="447" t="s">
        <v>20755</v>
      </c>
      <c r="G1248" s="449">
        <v>92594</v>
      </c>
      <c r="H1248" s="447" t="s">
        <v>1935</v>
      </c>
      <c r="I1248" s="447" t="s">
        <v>146</v>
      </c>
      <c r="J1248" s="447" t="s">
        <v>240</v>
      </c>
      <c r="K1248" s="451">
        <v>1800.68</v>
      </c>
      <c r="L1248" s="447" t="s">
        <v>241</v>
      </c>
    </row>
    <row r="1249" spans="1:12">
      <c r="A1249" s="447" t="s">
        <v>20837</v>
      </c>
      <c r="B1249" s="447" t="s">
        <v>20838</v>
      </c>
      <c r="C1249" s="447" t="s">
        <v>20859</v>
      </c>
      <c r="D1249" s="447" t="s">
        <v>20860</v>
      </c>
      <c r="E1249" s="448" t="s">
        <v>20755</v>
      </c>
      <c r="F1249" s="447" t="s">
        <v>20755</v>
      </c>
      <c r="G1249" s="449">
        <v>92596</v>
      </c>
      <c r="H1249" s="447" t="s">
        <v>1936</v>
      </c>
      <c r="I1249" s="447" t="s">
        <v>146</v>
      </c>
      <c r="J1249" s="447" t="s">
        <v>240</v>
      </c>
      <c r="K1249" s="451">
        <v>1985.67</v>
      </c>
      <c r="L1249" s="447" t="s">
        <v>241</v>
      </c>
    </row>
    <row r="1250" spans="1:12">
      <c r="A1250" s="447" t="s">
        <v>20837</v>
      </c>
      <c r="B1250" s="447" t="s">
        <v>20838</v>
      </c>
      <c r="C1250" s="447" t="s">
        <v>20859</v>
      </c>
      <c r="D1250" s="447" t="s">
        <v>20860</v>
      </c>
      <c r="E1250" s="448" t="s">
        <v>20755</v>
      </c>
      <c r="F1250" s="447" t="s">
        <v>20755</v>
      </c>
      <c r="G1250" s="449">
        <v>92598</v>
      </c>
      <c r="H1250" s="447" t="s">
        <v>1937</v>
      </c>
      <c r="I1250" s="447" t="s">
        <v>146</v>
      </c>
      <c r="J1250" s="447" t="s">
        <v>240</v>
      </c>
      <c r="K1250" s="451">
        <v>2126.7600000000002</v>
      </c>
      <c r="L1250" s="447" t="s">
        <v>241</v>
      </c>
    </row>
    <row r="1251" spans="1:12">
      <c r="A1251" s="447" t="s">
        <v>20837</v>
      </c>
      <c r="B1251" s="447" t="s">
        <v>20838</v>
      </c>
      <c r="C1251" s="447" t="s">
        <v>20859</v>
      </c>
      <c r="D1251" s="447" t="s">
        <v>20860</v>
      </c>
      <c r="E1251" s="448" t="s">
        <v>20755</v>
      </c>
      <c r="F1251" s="447" t="s">
        <v>20755</v>
      </c>
      <c r="G1251" s="449">
        <v>92600</v>
      </c>
      <c r="H1251" s="447" t="s">
        <v>1938</v>
      </c>
      <c r="I1251" s="447" t="s">
        <v>146</v>
      </c>
      <c r="J1251" s="447" t="s">
        <v>240</v>
      </c>
      <c r="K1251" s="451">
        <v>2303.58</v>
      </c>
      <c r="L1251" s="447" t="s">
        <v>241</v>
      </c>
    </row>
    <row r="1252" spans="1:12">
      <c r="A1252" s="447" t="s">
        <v>20837</v>
      </c>
      <c r="B1252" s="447" t="s">
        <v>20838</v>
      </c>
      <c r="C1252" s="447" t="s">
        <v>20859</v>
      </c>
      <c r="D1252" s="447" t="s">
        <v>20860</v>
      </c>
      <c r="E1252" s="448" t="s">
        <v>20755</v>
      </c>
      <c r="F1252" s="447" t="s">
        <v>20755</v>
      </c>
      <c r="G1252" s="449">
        <v>92602</v>
      </c>
      <c r="H1252" s="447" t="s">
        <v>1939</v>
      </c>
      <c r="I1252" s="447" t="s">
        <v>146</v>
      </c>
      <c r="J1252" s="447" t="s">
        <v>240</v>
      </c>
      <c r="K1252" s="450">
        <v>700.37</v>
      </c>
      <c r="L1252" s="447" t="s">
        <v>241</v>
      </c>
    </row>
    <row r="1253" spans="1:12">
      <c r="A1253" s="447" t="s">
        <v>20837</v>
      </c>
      <c r="B1253" s="447" t="s">
        <v>20838</v>
      </c>
      <c r="C1253" s="447" t="s">
        <v>20859</v>
      </c>
      <c r="D1253" s="447" t="s">
        <v>20860</v>
      </c>
      <c r="E1253" s="448" t="s">
        <v>20755</v>
      </c>
      <c r="F1253" s="447" t="s">
        <v>20755</v>
      </c>
      <c r="G1253" s="449">
        <v>92604</v>
      </c>
      <c r="H1253" s="447" t="s">
        <v>1940</v>
      </c>
      <c r="I1253" s="447" t="s">
        <v>146</v>
      </c>
      <c r="J1253" s="447" t="s">
        <v>240</v>
      </c>
      <c r="K1253" s="450">
        <v>805.74</v>
      </c>
      <c r="L1253" s="447" t="s">
        <v>241</v>
      </c>
    </row>
    <row r="1254" spans="1:12">
      <c r="A1254" s="447" t="s">
        <v>20837</v>
      </c>
      <c r="B1254" s="447" t="s">
        <v>20838</v>
      </c>
      <c r="C1254" s="447" t="s">
        <v>20859</v>
      </c>
      <c r="D1254" s="447" t="s">
        <v>20860</v>
      </c>
      <c r="E1254" s="448" t="s">
        <v>20755</v>
      </c>
      <c r="F1254" s="447" t="s">
        <v>20755</v>
      </c>
      <c r="G1254" s="449">
        <v>92606</v>
      </c>
      <c r="H1254" s="447" t="s">
        <v>1941</v>
      </c>
      <c r="I1254" s="447" t="s">
        <v>146</v>
      </c>
      <c r="J1254" s="447" t="s">
        <v>240</v>
      </c>
      <c r="K1254" s="450">
        <v>946.83</v>
      </c>
      <c r="L1254" s="447" t="s">
        <v>241</v>
      </c>
    </row>
    <row r="1255" spans="1:12">
      <c r="A1255" s="447" t="s">
        <v>20837</v>
      </c>
      <c r="B1255" s="447" t="s">
        <v>20838</v>
      </c>
      <c r="C1255" s="447" t="s">
        <v>20859</v>
      </c>
      <c r="D1255" s="447" t="s">
        <v>20860</v>
      </c>
      <c r="E1255" s="448" t="s">
        <v>20755</v>
      </c>
      <c r="F1255" s="447" t="s">
        <v>20755</v>
      </c>
      <c r="G1255" s="449">
        <v>92608</v>
      </c>
      <c r="H1255" s="447" t="s">
        <v>1942</v>
      </c>
      <c r="I1255" s="447" t="s">
        <v>146</v>
      </c>
      <c r="J1255" s="447" t="s">
        <v>240</v>
      </c>
      <c r="K1255" s="451">
        <v>1161.31</v>
      </c>
      <c r="L1255" s="447" t="s">
        <v>241</v>
      </c>
    </row>
    <row r="1256" spans="1:12">
      <c r="A1256" s="447" t="s">
        <v>20837</v>
      </c>
      <c r="B1256" s="447" t="s">
        <v>20838</v>
      </c>
      <c r="C1256" s="447" t="s">
        <v>20859</v>
      </c>
      <c r="D1256" s="447" t="s">
        <v>20860</v>
      </c>
      <c r="E1256" s="448" t="s">
        <v>20755</v>
      </c>
      <c r="F1256" s="447" t="s">
        <v>20755</v>
      </c>
      <c r="G1256" s="449">
        <v>92610</v>
      </c>
      <c r="H1256" s="447" t="s">
        <v>1943</v>
      </c>
      <c r="I1256" s="447" t="s">
        <v>146</v>
      </c>
      <c r="J1256" s="447" t="s">
        <v>240</v>
      </c>
      <c r="K1256" s="451">
        <v>1302.4100000000001</v>
      </c>
      <c r="L1256" s="447" t="s">
        <v>241</v>
      </c>
    </row>
    <row r="1257" spans="1:12">
      <c r="A1257" s="447" t="s">
        <v>20837</v>
      </c>
      <c r="B1257" s="447" t="s">
        <v>20838</v>
      </c>
      <c r="C1257" s="447" t="s">
        <v>20859</v>
      </c>
      <c r="D1257" s="447" t="s">
        <v>20860</v>
      </c>
      <c r="E1257" s="448" t="s">
        <v>20755</v>
      </c>
      <c r="F1257" s="447" t="s">
        <v>20755</v>
      </c>
      <c r="G1257" s="449">
        <v>92612</v>
      </c>
      <c r="H1257" s="447" t="s">
        <v>1944</v>
      </c>
      <c r="I1257" s="447" t="s">
        <v>146</v>
      </c>
      <c r="J1257" s="447" t="s">
        <v>240</v>
      </c>
      <c r="K1257" s="451">
        <v>1467.02</v>
      </c>
      <c r="L1257" s="447" t="s">
        <v>241</v>
      </c>
    </row>
    <row r="1258" spans="1:12">
      <c r="A1258" s="447" t="s">
        <v>20837</v>
      </c>
      <c r="B1258" s="447" t="s">
        <v>20838</v>
      </c>
      <c r="C1258" s="447" t="s">
        <v>20859</v>
      </c>
      <c r="D1258" s="447" t="s">
        <v>20860</v>
      </c>
      <c r="E1258" s="448" t="s">
        <v>20755</v>
      </c>
      <c r="F1258" s="447" t="s">
        <v>20755</v>
      </c>
      <c r="G1258" s="449">
        <v>92614</v>
      </c>
      <c r="H1258" s="447" t="s">
        <v>1945</v>
      </c>
      <c r="I1258" s="447" t="s">
        <v>146</v>
      </c>
      <c r="J1258" s="447" t="s">
        <v>240</v>
      </c>
      <c r="K1258" s="451">
        <v>1657.79</v>
      </c>
      <c r="L1258" s="447" t="s">
        <v>241</v>
      </c>
    </row>
    <row r="1259" spans="1:12">
      <c r="A1259" s="447" t="s">
        <v>20837</v>
      </c>
      <c r="B1259" s="447" t="s">
        <v>20838</v>
      </c>
      <c r="C1259" s="447" t="s">
        <v>20859</v>
      </c>
      <c r="D1259" s="447" t="s">
        <v>20860</v>
      </c>
      <c r="E1259" s="448" t="s">
        <v>20755</v>
      </c>
      <c r="F1259" s="447" t="s">
        <v>20755</v>
      </c>
      <c r="G1259" s="449">
        <v>92616</v>
      </c>
      <c r="H1259" s="447" t="s">
        <v>1946</v>
      </c>
      <c r="I1259" s="447" t="s">
        <v>146</v>
      </c>
      <c r="J1259" s="447" t="s">
        <v>240</v>
      </c>
      <c r="K1259" s="451">
        <v>1878.51</v>
      </c>
      <c r="L1259" s="447" t="s">
        <v>241</v>
      </c>
    </row>
    <row r="1260" spans="1:12">
      <c r="A1260" s="447" t="s">
        <v>20837</v>
      </c>
      <c r="B1260" s="447" t="s">
        <v>20838</v>
      </c>
      <c r="C1260" s="447" t="s">
        <v>20859</v>
      </c>
      <c r="D1260" s="447" t="s">
        <v>20860</v>
      </c>
      <c r="E1260" s="448" t="s">
        <v>20755</v>
      </c>
      <c r="F1260" s="447" t="s">
        <v>20755</v>
      </c>
      <c r="G1260" s="449">
        <v>92618</v>
      </c>
      <c r="H1260" s="447" t="s">
        <v>1947</v>
      </c>
      <c r="I1260" s="447" t="s">
        <v>146</v>
      </c>
      <c r="J1260" s="447" t="s">
        <v>240</v>
      </c>
      <c r="K1260" s="451">
        <v>2019.6</v>
      </c>
      <c r="L1260" s="447" t="s">
        <v>241</v>
      </c>
    </row>
    <row r="1261" spans="1:12">
      <c r="A1261" s="447" t="s">
        <v>20837</v>
      </c>
      <c r="B1261" s="447" t="s">
        <v>20838</v>
      </c>
      <c r="C1261" s="447" t="s">
        <v>20859</v>
      </c>
      <c r="D1261" s="447" t="s">
        <v>20860</v>
      </c>
      <c r="E1261" s="448" t="s">
        <v>20755</v>
      </c>
      <c r="F1261" s="447" t="s">
        <v>20755</v>
      </c>
      <c r="G1261" s="449">
        <v>92620</v>
      </c>
      <c r="H1261" s="447" t="s">
        <v>1948</v>
      </c>
      <c r="I1261" s="447" t="s">
        <v>146</v>
      </c>
      <c r="J1261" s="447" t="s">
        <v>240</v>
      </c>
      <c r="K1261" s="451">
        <v>2160.69</v>
      </c>
      <c r="L1261" s="447" t="s">
        <v>241</v>
      </c>
    </row>
    <row r="1262" spans="1:12">
      <c r="A1262" s="447" t="s">
        <v>20837</v>
      </c>
      <c r="B1262" s="447" t="s">
        <v>20838</v>
      </c>
      <c r="C1262" s="447" t="s">
        <v>20859</v>
      </c>
      <c r="D1262" s="447" t="s">
        <v>20860</v>
      </c>
      <c r="E1262" s="448" t="s">
        <v>20755</v>
      </c>
      <c r="F1262" s="447" t="s">
        <v>20755</v>
      </c>
      <c r="G1262" s="449">
        <v>100357</v>
      </c>
      <c r="H1262" s="447" t="s">
        <v>1949</v>
      </c>
      <c r="I1262" s="447" t="s">
        <v>146</v>
      </c>
      <c r="J1262" s="447" t="s">
        <v>240</v>
      </c>
      <c r="K1262" s="450">
        <v>606.44000000000005</v>
      </c>
      <c r="L1262" s="447" t="s">
        <v>241</v>
      </c>
    </row>
    <row r="1263" spans="1:12">
      <c r="A1263" s="447" t="s">
        <v>20837</v>
      </c>
      <c r="B1263" s="447" t="s">
        <v>20838</v>
      </c>
      <c r="C1263" s="447" t="s">
        <v>20859</v>
      </c>
      <c r="D1263" s="447" t="s">
        <v>20860</v>
      </c>
      <c r="E1263" s="448" t="s">
        <v>20755</v>
      </c>
      <c r="F1263" s="447" t="s">
        <v>20755</v>
      </c>
      <c r="G1263" s="449">
        <v>100358</v>
      </c>
      <c r="H1263" s="447" t="s">
        <v>1950</v>
      </c>
      <c r="I1263" s="447" t="s">
        <v>146</v>
      </c>
      <c r="J1263" s="447" t="s">
        <v>240</v>
      </c>
      <c r="K1263" s="450">
        <v>826.11</v>
      </c>
      <c r="L1263" s="447" t="s">
        <v>241</v>
      </c>
    </row>
    <row r="1264" spans="1:12">
      <c r="A1264" s="447" t="s">
        <v>20837</v>
      </c>
      <c r="B1264" s="447" t="s">
        <v>20838</v>
      </c>
      <c r="C1264" s="447" t="s">
        <v>20859</v>
      </c>
      <c r="D1264" s="447" t="s">
        <v>20860</v>
      </c>
      <c r="E1264" s="448" t="s">
        <v>20755</v>
      </c>
      <c r="F1264" s="447" t="s">
        <v>20755</v>
      </c>
      <c r="G1264" s="449">
        <v>100359</v>
      </c>
      <c r="H1264" s="447" t="s">
        <v>1951</v>
      </c>
      <c r="I1264" s="447" t="s">
        <v>146</v>
      </c>
      <c r="J1264" s="447" t="s">
        <v>240</v>
      </c>
      <c r="K1264" s="450">
        <v>860.99</v>
      </c>
      <c r="L1264" s="447" t="s">
        <v>241</v>
      </c>
    </row>
    <row r="1265" spans="1:12">
      <c r="A1265" s="447" t="s">
        <v>20837</v>
      </c>
      <c r="B1265" s="447" t="s">
        <v>20838</v>
      </c>
      <c r="C1265" s="447" t="s">
        <v>20859</v>
      </c>
      <c r="D1265" s="447" t="s">
        <v>20860</v>
      </c>
      <c r="E1265" s="448" t="s">
        <v>20755</v>
      </c>
      <c r="F1265" s="447" t="s">
        <v>20755</v>
      </c>
      <c r="G1265" s="449">
        <v>100360</v>
      </c>
      <c r="H1265" s="447" t="s">
        <v>1952</v>
      </c>
      <c r="I1265" s="447" t="s">
        <v>146</v>
      </c>
      <c r="J1265" s="447" t="s">
        <v>240</v>
      </c>
      <c r="K1265" s="450">
        <v>949.78</v>
      </c>
      <c r="L1265" s="447" t="s">
        <v>241</v>
      </c>
    </row>
    <row r="1266" spans="1:12">
      <c r="A1266" s="447" t="s">
        <v>20837</v>
      </c>
      <c r="B1266" s="447" t="s">
        <v>20838</v>
      </c>
      <c r="C1266" s="447" t="s">
        <v>20859</v>
      </c>
      <c r="D1266" s="447" t="s">
        <v>20860</v>
      </c>
      <c r="E1266" s="448" t="s">
        <v>20755</v>
      </c>
      <c r="F1266" s="447" t="s">
        <v>20755</v>
      </c>
      <c r="G1266" s="449">
        <v>100361</v>
      </c>
      <c r="H1266" s="447" t="s">
        <v>1953</v>
      </c>
      <c r="I1266" s="447" t="s">
        <v>146</v>
      </c>
      <c r="J1266" s="447" t="s">
        <v>240</v>
      </c>
      <c r="K1266" s="451">
        <v>1183.5</v>
      </c>
      <c r="L1266" s="447" t="s">
        <v>241</v>
      </c>
    </row>
    <row r="1267" spans="1:12">
      <c r="A1267" s="447" t="s">
        <v>20837</v>
      </c>
      <c r="B1267" s="447" t="s">
        <v>20838</v>
      </c>
      <c r="C1267" s="447" t="s">
        <v>20859</v>
      </c>
      <c r="D1267" s="447" t="s">
        <v>20860</v>
      </c>
      <c r="E1267" s="448" t="s">
        <v>20755</v>
      </c>
      <c r="F1267" s="447" t="s">
        <v>20755</v>
      </c>
      <c r="G1267" s="449">
        <v>100362</v>
      </c>
      <c r="H1267" s="447" t="s">
        <v>1954</v>
      </c>
      <c r="I1267" s="447" t="s">
        <v>146</v>
      </c>
      <c r="J1267" s="447" t="s">
        <v>240</v>
      </c>
      <c r="K1267" s="451">
        <v>1625.71</v>
      </c>
      <c r="L1267" s="447" t="s">
        <v>241</v>
      </c>
    </row>
    <row r="1268" spans="1:12">
      <c r="A1268" s="447" t="s">
        <v>20837</v>
      </c>
      <c r="B1268" s="447" t="s">
        <v>20838</v>
      </c>
      <c r="C1268" s="447" t="s">
        <v>20859</v>
      </c>
      <c r="D1268" s="447" t="s">
        <v>20860</v>
      </c>
      <c r="E1268" s="448" t="s">
        <v>20755</v>
      </c>
      <c r="F1268" s="447" t="s">
        <v>20755</v>
      </c>
      <c r="G1268" s="449">
        <v>100363</v>
      </c>
      <c r="H1268" s="447" t="s">
        <v>1955</v>
      </c>
      <c r="I1268" s="447" t="s">
        <v>146</v>
      </c>
      <c r="J1268" s="447" t="s">
        <v>240</v>
      </c>
      <c r="K1268" s="451">
        <v>1670.08</v>
      </c>
      <c r="L1268" s="447" t="s">
        <v>241</v>
      </c>
    </row>
    <row r="1269" spans="1:12">
      <c r="A1269" s="447" t="s">
        <v>20837</v>
      </c>
      <c r="B1269" s="447" t="s">
        <v>20838</v>
      </c>
      <c r="C1269" s="447" t="s">
        <v>20859</v>
      </c>
      <c r="D1269" s="447" t="s">
        <v>20860</v>
      </c>
      <c r="E1269" s="448" t="s">
        <v>20755</v>
      </c>
      <c r="F1269" s="447" t="s">
        <v>20755</v>
      </c>
      <c r="G1269" s="449">
        <v>100364</v>
      </c>
      <c r="H1269" s="447" t="s">
        <v>1956</v>
      </c>
      <c r="I1269" s="447" t="s">
        <v>146</v>
      </c>
      <c r="J1269" s="447" t="s">
        <v>240</v>
      </c>
      <c r="K1269" s="451">
        <v>1804.36</v>
      </c>
      <c r="L1269" s="447" t="s">
        <v>241</v>
      </c>
    </row>
    <row r="1270" spans="1:12">
      <c r="A1270" s="447" t="s">
        <v>20837</v>
      </c>
      <c r="B1270" s="447" t="s">
        <v>20838</v>
      </c>
      <c r="C1270" s="447" t="s">
        <v>20859</v>
      </c>
      <c r="D1270" s="447" t="s">
        <v>20860</v>
      </c>
      <c r="E1270" s="448" t="s">
        <v>20755</v>
      </c>
      <c r="F1270" s="447" t="s">
        <v>20755</v>
      </c>
      <c r="G1270" s="449">
        <v>100365</v>
      </c>
      <c r="H1270" s="447" t="s">
        <v>1957</v>
      </c>
      <c r="I1270" s="447" t="s">
        <v>146</v>
      </c>
      <c r="J1270" s="447" t="s">
        <v>240</v>
      </c>
      <c r="K1270" s="451">
        <v>2065.2399999999998</v>
      </c>
      <c r="L1270" s="447" t="s">
        <v>241</v>
      </c>
    </row>
    <row r="1271" spans="1:12">
      <c r="A1271" s="447" t="s">
        <v>20837</v>
      </c>
      <c r="B1271" s="447" t="s">
        <v>20838</v>
      </c>
      <c r="C1271" s="447" t="s">
        <v>20859</v>
      </c>
      <c r="D1271" s="447" t="s">
        <v>20860</v>
      </c>
      <c r="E1271" s="448" t="s">
        <v>20755</v>
      </c>
      <c r="F1271" s="447" t="s">
        <v>20755</v>
      </c>
      <c r="G1271" s="449">
        <v>100366</v>
      </c>
      <c r="H1271" s="447" t="s">
        <v>1958</v>
      </c>
      <c r="I1271" s="447" t="s">
        <v>146</v>
      </c>
      <c r="J1271" s="447" t="s">
        <v>240</v>
      </c>
      <c r="K1271" s="451">
        <v>2178.38</v>
      </c>
      <c r="L1271" s="447" t="s">
        <v>241</v>
      </c>
    </row>
    <row r="1272" spans="1:12">
      <c r="A1272" s="447" t="s">
        <v>20837</v>
      </c>
      <c r="B1272" s="447" t="s">
        <v>20838</v>
      </c>
      <c r="C1272" s="447" t="s">
        <v>20859</v>
      </c>
      <c r="D1272" s="447" t="s">
        <v>20860</v>
      </c>
      <c r="E1272" s="448" t="s">
        <v>20755</v>
      </c>
      <c r="F1272" s="447" t="s">
        <v>20755</v>
      </c>
      <c r="G1272" s="449">
        <v>100367</v>
      </c>
      <c r="H1272" s="447" t="s">
        <v>1959</v>
      </c>
      <c r="I1272" s="447" t="s">
        <v>146</v>
      </c>
      <c r="J1272" s="447" t="s">
        <v>240</v>
      </c>
      <c r="K1272" s="450">
        <v>593.75</v>
      </c>
      <c r="L1272" s="447" t="s">
        <v>241</v>
      </c>
    </row>
    <row r="1273" spans="1:12">
      <c r="A1273" s="447" t="s">
        <v>20837</v>
      </c>
      <c r="B1273" s="447" t="s">
        <v>20838</v>
      </c>
      <c r="C1273" s="447" t="s">
        <v>20859</v>
      </c>
      <c r="D1273" s="447" t="s">
        <v>20860</v>
      </c>
      <c r="E1273" s="448" t="s">
        <v>20755</v>
      </c>
      <c r="F1273" s="447" t="s">
        <v>20755</v>
      </c>
      <c r="G1273" s="449">
        <v>100368</v>
      </c>
      <c r="H1273" s="447" t="s">
        <v>1960</v>
      </c>
      <c r="I1273" s="447" t="s">
        <v>146</v>
      </c>
      <c r="J1273" s="447" t="s">
        <v>240</v>
      </c>
      <c r="K1273" s="450">
        <v>810.46</v>
      </c>
      <c r="L1273" s="447" t="s">
        <v>241</v>
      </c>
    </row>
    <row r="1274" spans="1:12">
      <c r="A1274" s="447" t="s">
        <v>20837</v>
      </c>
      <c r="B1274" s="447" t="s">
        <v>20838</v>
      </c>
      <c r="C1274" s="447" t="s">
        <v>20859</v>
      </c>
      <c r="D1274" s="447" t="s">
        <v>20860</v>
      </c>
      <c r="E1274" s="448" t="s">
        <v>20755</v>
      </c>
      <c r="F1274" s="447" t="s">
        <v>20755</v>
      </c>
      <c r="G1274" s="449">
        <v>100369</v>
      </c>
      <c r="H1274" s="447" t="s">
        <v>1961</v>
      </c>
      <c r="I1274" s="447" t="s">
        <v>146</v>
      </c>
      <c r="J1274" s="447" t="s">
        <v>240</v>
      </c>
      <c r="K1274" s="450">
        <v>845.35</v>
      </c>
      <c r="L1274" s="447" t="s">
        <v>241</v>
      </c>
    </row>
    <row r="1275" spans="1:12">
      <c r="A1275" s="447" t="s">
        <v>20837</v>
      </c>
      <c r="B1275" s="447" t="s">
        <v>20838</v>
      </c>
      <c r="C1275" s="447" t="s">
        <v>20859</v>
      </c>
      <c r="D1275" s="447" t="s">
        <v>20860</v>
      </c>
      <c r="E1275" s="448" t="s">
        <v>20755</v>
      </c>
      <c r="F1275" s="447" t="s">
        <v>20755</v>
      </c>
      <c r="G1275" s="449">
        <v>100370</v>
      </c>
      <c r="H1275" s="447" t="s">
        <v>1962</v>
      </c>
      <c r="I1275" s="447" t="s">
        <v>146</v>
      </c>
      <c r="J1275" s="447" t="s">
        <v>240</v>
      </c>
      <c r="K1275" s="450">
        <v>982.65</v>
      </c>
      <c r="L1275" s="447" t="s">
        <v>241</v>
      </c>
    </row>
    <row r="1276" spans="1:12">
      <c r="A1276" s="447" t="s">
        <v>20837</v>
      </c>
      <c r="B1276" s="447" t="s">
        <v>20838</v>
      </c>
      <c r="C1276" s="447" t="s">
        <v>20859</v>
      </c>
      <c r="D1276" s="447" t="s">
        <v>20860</v>
      </c>
      <c r="E1276" s="448" t="s">
        <v>20755</v>
      </c>
      <c r="F1276" s="447" t="s">
        <v>20755</v>
      </c>
      <c r="G1276" s="449">
        <v>100371</v>
      </c>
      <c r="H1276" s="447" t="s">
        <v>1963</v>
      </c>
      <c r="I1276" s="447" t="s">
        <v>146</v>
      </c>
      <c r="J1276" s="447" t="s">
        <v>240</v>
      </c>
      <c r="K1276" s="451">
        <v>1141.8</v>
      </c>
      <c r="L1276" s="447" t="s">
        <v>241</v>
      </c>
    </row>
    <row r="1277" spans="1:12">
      <c r="A1277" s="447" t="s">
        <v>20837</v>
      </c>
      <c r="B1277" s="447" t="s">
        <v>20838</v>
      </c>
      <c r="C1277" s="447" t="s">
        <v>20859</v>
      </c>
      <c r="D1277" s="447" t="s">
        <v>20860</v>
      </c>
      <c r="E1277" s="448" t="s">
        <v>20755</v>
      </c>
      <c r="F1277" s="447" t="s">
        <v>20755</v>
      </c>
      <c r="G1277" s="449">
        <v>100372</v>
      </c>
      <c r="H1277" s="447" t="s">
        <v>1964</v>
      </c>
      <c r="I1277" s="447" t="s">
        <v>146</v>
      </c>
      <c r="J1277" s="447" t="s">
        <v>240</v>
      </c>
      <c r="K1277" s="451">
        <v>1554.22</v>
      </c>
      <c r="L1277" s="447" t="s">
        <v>241</v>
      </c>
    </row>
    <row r="1278" spans="1:12">
      <c r="A1278" s="447" t="s">
        <v>20837</v>
      </c>
      <c r="B1278" s="447" t="s">
        <v>20838</v>
      </c>
      <c r="C1278" s="447" t="s">
        <v>20859</v>
      </c>
      <c r="D1278" s="447" t="s">
        <v>20860</v>
      </c>
      <c r="E1278" s="448" t="s">
        <v>20755</v>
      </c>
      <c r="F1278" s="447" t="s">
        <v>20755</v>
      </c>
      <c r="G1278" s="449">
        <v>100373</v>
      </c>
      <c r="H1278" s="447" t="s">
        <v>1965</v>
      </c>
      <c r="I1278" s="447" t="s">
        <v>146</v>
      </c>
      <c r="J1278" s="447" t="s">
        <v>240</v>
      </c>
      <c r="K1278" s="451">
        <v>1596.31</v>
      </c>
      <c r="L1278" s="447" t="s">
        <v>241</v>
      </c>
    </row>
    <row r="1279" spans="1:12">
      <c r="A1279" s="447" t="s">
        <v>20837</v>
      </c>
      <c r="B1279" s="447" t="s">
        <v>20838</v>
      </c>
      <c r="C1279" s="447" t="s">
        <v>20859</v>
      </c>
      <c r="D1279" s="447" t="s">
        <v>20860</v>
      </c>
      <c r="E1279" s="448" t="s">
        <v>20755</v>
      </c>
      <c r="F1279" s="447" t="s">
        <v>20755</v>
      </c>
      <c r="G1279" s="449">
        <v>100374</v>
      </c>
      <c r="H1279" s="447" t="s">
        <v>1966</v>
      </c>
      <c r="I1279" s="447" t="s">
        <v>146</v>
      </c>
      <c r="J1279" s="447" t="s">
        <v>240</v>
      </c>
      <c r="K1279" s="451">
        <v>1705.68</v>
      </c>
      <c r="L1279" s="447" t="s">
        <v>241</v>
      </c>
    </row>
    <row r="1280" spans="1:12">
      <c r="A1280" s="447" t="s">
        <v>20837</v>
      </c>
      <c r="B1280" s="447" t="s">
        <v>20838</v>
      </c>
      <c r="C1280" s="447" t="s">
        <v>20859</v>
      </c>
      <c r="D1280" s="447" t="s">
        <v>20860</v>
      </c>
      <c r="E1280" s="448" t="s">
        <v>20755</v>
      </c>
      <c r="F1280" s="447" t="s">
        <v>20755</v>
      </c>
      <c r="G1280" s="449">
        <v>100375</v>
      </c>
      <c r="H1280" s="447" t="s">
        <v>1967</v>
      </c>
      <c r="I1280" s="447" t="s">
        <v>146</v>
      </c>
      <c r="J1280" s="447" t="s">
        <v>240</v>
      </c>
      <c r="K1280" s="451">
        <v>1919.94</v>
      </c>
      <c r="L1280" s="447" t="s">
        <v>241</v>
      </c>
    </row>
    <row r="1281" spans="1:12">
      <c r="A1281" s="447" t="s">
        <v>20837</v>
      </c>
      <c r="B1281" s="447" t="s">
        <v>20838</v>
      </c>
      <c r="C1281" s="447" t="s">
        <v>20859</v>
      </c>
      <c r="D1281" s="447" t="s">
        <v>20860</v>
      </c>
      <c r="E1281" s="448" t="s">
        <v>20755</v>
      </c>
      <c r="F1281" s="447" t="s">
        <v>20755</v>
      </c>
      <c r="G1281" s="449">
        <v>100376</v>
      </c>
      <c r="H1281" s="447" t="s">
        <v>1968</v>
      </c>
      <c r="I1281" s="447" t="s">
        <v>146</v>
      </c>
      <c r="J1281" s="447" t="s">
        <v>240</v>
      </c>
      <c r="K1281" s="451">
        <v>1891.27</v>
      </c>
      <c r="L1281" s="447" t="s">
        <v>241</v>
      </c>
    </row>
    <row r="1282" spans="1:12">
      <c r="A1282" s="447" t="s">
        <v>20837</v>
      </c>
      <c r="B1282" s="447" t="s">
        <v>20838</v>
      </c>
      <c r="C1282" s="447" t="s">
        <v>20859</v>
      </c>
      <c r="D1282" s="447" t="s">
        <v>20860</v>
      </c>
      <c r="E1282" s="448" t="s">
        <v>20755</v>
      </c>
      <c r="F1282" s="447" t="s">
        <v>20755</v>
      </c>
      <c r="G1282" s="449">
        <v>100377</v>
      </c>
      <c r="H1282" s="447" t="s">
        <v>1969</v>
      </c>
      <c r="I1282" s="447" t="s">
        <v>130</v>
      </c>
      <c r="J1282" s="447" t="s">
        <v>240</v>
      </c>
      <c r="K1282" s="450">
        <v>12.09</v>
      </c>
      <c r="L1282" s="447" t="s">
        <v>241</v>
      </c>
    </row>
    <row r="1283" spans="1:12">
      <c r="A1283" s="447" t="s">
        <v>20837</v>
      </c>
      <c r="B1283" s="447" t="s">
        <v>20838</v>
      </c>
      <c r="C1283" s="447" t="s">
        <v>20859</v>
      </c>
      <c r="D1283" s="447" t="s">
        <v>20860</v>
      </c>
      <c r="E1283" s="448" t="s">
        <v>20755</v>
      </c>
      <c r="F1283" s="447" t="s">
        <v>20755</v>
      </c>
      <c r="G1283" s="449">
        <v>100378</v>
      </c>
      <c r="H1283" s="447" t="s">
        <v>1971</v>
      </c>
      <c r="I1283" s="447" t="s">
        <v>130</v>
      </c>
      <c r="J1283" s="447" t="s">
        <v>240</v>
      </c>
      <c r="K1283" s="450">
        <v>11.45</v>
      </c>
      <c r="L1283" s="447" t="s">
        <v>241</v>
      </c>
    </row>
    <row r="1284" spans="1:12">
      <c r="A1284" s="447" t="s">
        <v>20837</v>
      </c>
      <c r="B1284" s="447" t="s">
        <v>20838</v>
      </c>
      <c r="C1284" s="447" t="s">
        <v>20859</v>
      </c>
      <c r="D1284" s="447" t="s">
        <v>20860</v>
      </c>
      <c r="E1284" s="448" t="s">
        <v>20755</v>
      </c>
      <c r="F1284" s="447" t="s">
        <v>20755</v>
      </c>
      <c r="G1284" s="449">
        <v>100382</v>
      </c>
      <c r="H1284" s="447" t="s">
        <v>1973</v>
      </c>
      <c r="I1284" s="447" t="s">
        <v>145</v>
      </c>
      <c r="J1284" s="447" t="s">
        <v>334</v>
      </c>
      <c r="K1284" s="450">
        <v>12.51</v>
      </c>
      <c r="L1284" s="447" t="s">
        <v>241</v>
      </c>
    </row>
    <row r="1285" spans="1:12">
      <c r="A1285" s="447" t="s">
        <v>20837</v>
      </c>
      <c r="B1285" s="447" t="s">
        <v>20838</v>
      </c>
      <c r="C1285" s="447" t="s">
        <v>20861</v>
      </c>
      <c r="D1285" s="447" t="s">
        <v>20862</v>
      </c>
      <c r="E1285" s="448" t="s">
        <v>20755</v>
      </c>
      <c r="F1285" s="447" t="s">
        <v>20755</v>
      </c>
      <c r="G1285" s="449">
        <v>94444</v>
      </c>
      <c r="H1285" s="447" t="s">
        <v>1974</v>
      </c>
      <c r="I1285" s="447" t="s">
        <v>145</v>
      </c>
      <c r="J1285" s="447" t="s">
        <v>334</v>
      </c>
      <c r="K1285" s="450">
        <v>976.87</v>
      </c>
      <c r="L1285" s="447" t="s">
        <v>241</v>
      </c>
    </row>
    <row r="1286" spans="1:12">
      <c r="A1286" s="447" t="s">
        <v>20863</v>
      </c>
      <c r="B1286" s="447" t="s">
        <v>20864</v>
      </c>
      <c r="C1286" s="447" t="s">
        <v>20865</v>
      </c>
      <c r="D1286" s="447" t="s">
        <v>20866</v>
      </c>
      <c r="E1286" s="448">
        <v>73881</v>
      </c>
      <c r="F1286" s="447" t="s">
        <v>20867</v>
      </c>
      <c r="G1286" s="447" t="s">
        <v>16470</v>
      </c>
      <c r="H1286" s="447" t="s">
        <v>1975</v>
      </c>
      <c r="I1286" s="447" t="s">
        <v>145</v>
      </c>
      <c r="J1286" s="447" t="s">
        <v>334</v>
      </c>
      <c r="K1286" s="450">
        <v>7.84</v>
      </c>
      <c r="L1286" s="447" t="s">
        <v>241</v>
      </c>
    </row>
    <row r="1287" spans="1:12">
      <c r="A1287" s="447" t="s">
        <v>20863</v>
      </c>
      <c r="B1287" s="447" t="s">
        <v>20864</v>
      </c>
      <c r="C1287" s="447" t="s">
        <v>20865</v>
      </c>
      <c r="D1287" s="447" t="s">
        <v>20866</v>
      </c>
      <c r="E1287" s="448">
        <v>73883</v>
      </c>
      <c r="F1287" s="447" t="s">
        <v>20868</v>
      </c>
      <c r="G1287" s="447" t="s">
        <v>16471</v>
      </c>
      <c r="H1287" s="447" t="s">
        <v>1976</v>
      </c>
      <c r="I1287" s="447" t="s">
        <v>133</v>
      </c>
      <c r="J1287" s="447" t="s">
        <v>709</v>
      </c>
      <c r="K1287" s="450">
        <v>119.86</v>
      </c>
      <c r="L1287" s="447" t="s">
        <v>241</v>
      </c>
    </row>
    <row r="1288" spans="1:12">
      <c r="A1288" s="447" t="s">
        <v>20863</v>
      </c>
      <c r="B1288" s="447" t="s">
        <v>20864</v>
      </c>
      <c r="C1288" s="447" t="s">
        <v>20869</v>
      </c>
      <c r="D1288" s="447" t="s">
        <v>20870</v>
      </c>
      <c r="E1288" s="448" t="s">
        <v>20755</v>
      </c>
      <c r="F1288" s="447" t="s">
        <v>20755</v>
      </c>
      <c r="G1288" s="449">
        <v>92743</v>
      </c>
      <c r="H1288" s="447" t="s">
        <v>1977</v>
      </c>
      <c r="I1288" s="447" t="s">
        <v>133</v>
      </c>
      <c r="J1288" s="447" t="s">
        <v>240</v>
      </c>
      <c r="K1288" s="450">
        <v>494.37</v>
      </c>
      <c r="L1288" s="447" t="s">
        <v>241</v>
      </c>
    </row>
    <row r="1289" spans="1:12">
      <c r="A1289" s="447" t="s">
        <v>20863</v>
      </c>
      <c r="B1289" s="447" t="s">
        <v>20864</v>
      </c>
      <c r="C1289" s="447" t="s">
        <v>20869</v>
      </c>
      <c r="D1289" s="447" t="s">
        <v>20870</v>
      </c>
      <c r="E1289" s="448" t="s">
        <v>20755</v>
      </c>
      <c r="F1289" s="447" t="s">
        <v>20755</v>
      </c>
      <c r="G1289" s="449">
        <v>92744</v>
      </c>
      <c r="H1289" s="447" t="s">
        <v>1978</v>
      </c>
      <c r="I1289" s="447" t="s">
        <v>133</v>
      </c>
      <c r="J1289" s="447" t="s">
        <v>240</v>
      </c>
      <c r="K1289" s="450">
        <v>483.89</v>
      </c>
      <c r="L1289" s="447" t="s">
        <v>241</v>
      </c>
    </row>
    <row r="1290" spans="1:12">
      <c r="A1290" s="447" t="s">
        <v>20863</v>
      </c>
      <c r="B1290" s="447" t="s">
        <v>20864</v>
      </c>
      <c r="C1290" s="447" t="s">
        <v>20869</v>
      </c>
      <c r="D1290" s="447" t="s">
        <v>20870</v>
      </c>
      <c r="E1290" s="448" t="s">
        <v>20755</v>
      </c>
      <c r="F1290" s="447" t="s">
        <v>20755</v>
      </c>
      <c r="G1290" s="449">
        <v>92745</v>
      </c>
      <c r="H1290" s="447" t="s">
        <v>1979</v>
      </c>
      <c r="I1290" s="447" t="s">
        <v>133</v>
      </c>
      <c r="J1290" s="447" t="s">
        <v>240</v>
      </c>
      <c r="K1290" s="450">
        <v>613.86</v>
      </c>
      <c r="L1290" s="447" t="s">
        <v>241</v>
      </c>
    </row>
    <row r="1291" spans="1:12">
      <c r="A1291" s="447" t="s">
        <v>20863</v>
      </c>
      <c r="B1291" s="447" t="s">
        <v>20864</v>
      </c>
      <c r="C1291" s="447" t="s">
        <v>20869</v>
      </c>
      <c r="D1291" s="447" t="s">
        <v>20870</v>
      </c>
      <c r="E1291" s="448" t="s">
        <v>20755</v>
      </c>
      <c r="F1291" s="447" t="s">
        <v>20755</v>
      </c>
      <c r="G1291" s="449">
        <v>92746</v>
      </c>
      <c r="H1291" s="447" t="s">
        <v>1980</v>
      </c>
      <c r="I1291" s="447" t="s">
        <v>133</v>
      </c>
      <c r="J1291" s="447" t="s">
        <v>240</v>
      </c>
      <c r="K1291" s="450">
        <v>571.4</v>
      </c>
      <c r="L1291" s="447" t="s">
        <v>241</v>
      </c>
    </row>
    <row r="1292" spans="1:12">
      <c r="A1292" s="447" t="s">
        <v>20863</v>
      </c>
      <c r="B1292" s="447" t="s">
        <v>20864</v>
      </c>
      <c r="C1292" s="447" t="s">
        <v>20869</v>
      </c>
      <c r="D1292" s="447" t="s">
        <v>20870</v>
      </c>
      <c r="E1292" s="448" t="s">
        <v>20755</v>
      </c>
      <c r="F1292" s="447" t="s">
        <v>20755</v>
      </c>
      <c r="G1292" s="449">
        <v>92747</v>
      </c>
      <c r="H1292" s="447" t="s">
        <v>1981</v>
      </c>
      <c r="I1292" s="447" t="s">
        <v>133</v>
      </c>
      <c r="J1292" s="447" t="s">
        <v>240</v>
      </c>
      <c r="K1292" s="450">
        <v>682.02</v>
      </c>
      <c r="L1292" s="447" t="s">
        <v>241</v>
      </c>
    </row>
    <row r="1293" spans="1:12">
      <c r="A1293" s="447" t="s">
        <v>20863</v>
      </c>
      <c r="B1293" s="447" t="s">
        <v>20864</v>
      </c>
      <c r="C1293" s="447" t="s">
        <v>20869</v>
      </c>
      <c r="D1293" s="447" t="s">
        <v>20870</v>
      </c>
      <c r="E1293" s="448" t="s">
        <v>20755</v>
      </c>
      <c r="F1293" s="447" t="s">
        <v>20755</v>
      </c>
      <c r="G1293" s="449">
        <v>92748</v>
      </c>
      <c r="H1293" s="447" t="s">
        <v>1982</v>
      </c>
      <c r="I1293" s="447" t="s">
        <v>133</v>
      </c>
      <c r="J1293" s="447" t="s">
        <v>240</v>
      </c>
      <c r="K1293" s="450">
        <v>621.6</v>
      </c>
      <c r="L1293" s="447" t="s">
        <v>241</v>
      </c>
    </row>
    <row r="1294" spans="1:12">
      <c r="A1294" s="447" t="s">
        <v>20863</v>
      </c>
      <c r="B1294" s="447" t="s">
        <v>20864</v>
      </c>
      <c r="C1294" s="447" t="s">
        <v>20869</v>
      </c>
      <c r="D1294" s="447" t="s">
        <v>20870</v>
      </c>
      <c r="E1294" s="448" t="s">
        <v>20755</v>
      </c>
      <c r="F1294" s="447" t="s">
        <v>20755</v>
      </c>
      <c r="G1294" s="449">
        <v>92749</v>
      </c>
      <c r="H1294" s="447" t="s">
        <v>1983</v>
      </c>
      <c r="I1294" s="447" t="s">
        <v>133</v>
      </c>
      <c r="J1294" s="447" t="s">
        <v>240</v>
      </c>
      <c r="K1294" s="450">
        <v>713.9</v>
      </c>
      <c r="L1294" s="447" t="s">
        <v>241</v>
      </c>
    </row>
    <row r="1295" spans="1:12">
      <c r="A1295" s="447" t="s">
        <v>20863</v>
      </c>
      <c r="B1295" s="447" t="s">
        <v>20864</v>
      </c>
      <c r="C1295" s="447" t="s">
        <v>20869</v>
      </c>
      <c r="D1295" s="447" t="s">
        <v>20870</v>
      </c>
      <c r="E1295" s="448" t="s">
        <v>20755</v>
      </c>
      <c r="F1295" s="447" t="s">
        <v>20755</v>
      </c>
      <c r="G1295" s="449">
        <v>92750</v>
      </c>
      <c r="H1295" s="447" t="s">
        <v>1984</v>
      </c>
      <c r="I1295" s="447" t="s">
        <v>133</v>
      </c>
      <c r="J1295" s="447" t="s">
        <v>240</v>
      </c>
      <c r="K1295" s="451">
        <v>1233.8399999999999</v>
      </c>
      <c r="L1295" s="447" t="s">
        <v>241</v>
      </c>
    </row>
    <row r="1296" spans="1:12">
      <c r="A1296" s="447" t="s">
        <v>20863</v>
      </c>
      <c r="B1296" s="447" t="s">
        <v>20864</v>
      </c>
      <c r="C1296" s="447" t="s">
        <v>20869</v>
      </c>
      <c r="D1296" s="447" t="s">
        <v>20870</v>
      </c>
      <c r="E1296" s="448" t="s">
        <v>20755</v>
      </c>
      <c r="F1296" s="447" t="s">
        <v>20755</v>
      </c>
      <c r="G1296" s="449">
        <v>92751</v>
      </c>
      <c r="H1296" s="447" t="s">
        <v>1985</v>
      </c>
      <c r="I1296" s="447" t="s">
        <v>133</v>
      </c>
      <c r="J1296" s="447" t="s">
        <v>240</v>
      </c>
      <c r="K1296" s="451">
        <v>1536.35</v>
      </c>
      <c r="L1296" s="447" t="s">
        <v>241</v>
      </c>
    </row>
    <row r="1297" spans="1:12">
      <c r="A1297" s="447" t="s">
        <v>20863</v>
      </c>
      <c r="B1297" s="447" t="s">
        <v>20864</v>
      </c>
      <c r="C1297" s="447" t="s">
        <v>20869</v>
      </c>
      <c r="D1297" s="447" t="s">
        <v>20870</v>
      </c>
      <c r="E1297" s="448" t="s">
        <v>20755</v>
      </c>
      <c r="F1297" s="447" t="s">
        <v>20755</v>
      </c>
      <c r="G1297" s="449">
        <v>92752</v>
      </c>
      <c r="H1297" s="447" t="s">
        <v>1986</v>
      </c>
      <c r="I1297" s="447" t="s">
        <v>133</v>
      </c>
      <c r="J1297" s="447" t="s">
        <v>240</v>
      </c>
      <c r="K1297" s="451">
        <v>1837.8</v>
      </c>
      <c r="L1297" s="447" t="s">
        <v>241</v>
      </c>
    </row>
    <row r="1298" spans="1:12">
      <c r="A1298" s="447" t="s">
        <v>20863</v>
      </c>
      <c r="B1298" s="447" t="s">
        <v>20864</v>
      </c>
      <c r="C1298" s="447" t="s">
        <v>20869</v>
      </c>
      <c r="D1298" s="447" t="s">
        <v>20870</v>
      </c>
      <c r="E1298" s="448" t="s">
        <v>20755</v>
      </c>
      <c r="F1298" s="447" t="s">
        <v>20755</v>
      </c>
      <c r="G1298" s="449">
        <v>92753</v>
      </c>
      <c r="H1298" s="447" t="s">
        <v>1987</v>
      </c>
      <c r="I1298" s="447" t="s">
        <v>133</v>
      </c>
      <c r="J1298" s="447" t="s">
        <v>240</v>
      </c>
      <c r="K1298" s="450">
        <v>469.24</v>
      </c>
      <c r="L1298" s="447" t="s">
        <v>241</v>
      </c>
    </row>
    <row r="1299" spans="1:12">
      <c r="A1299" s="447" t="s">
        <v>20863</v>
      </c>
      <c r="B1299" s="447" t="s">
        <v>20864</v>
      </c>
      <c r="C1299" s="447" t="s">
        <v>20869</v>
      </c>
      <c r="D1299" s="447" t="s">
        <v>20870</v>
      </c>
      <c r="E1299" s="448" t="s">
        <v>20755</v>
      </c>
      <c r="F1299" s="447" t="s">
        <v>20755</v>
      </c>
      <c r="G1299" s="449">
        <v>92754</v>
      </c>
      <c r="H1299" s="447" t="s">
        <v>1988</v>
      </c>
      <c r="I1299" s="447" t="s">
        <v>133</v>
      </c>
      <c r="J1299" s="447" t="s">
        <v>240</v>
      </c>
      <c r="K1299" s="450">
        <v>429.29</v>
      </c>
      <c r="L1299" s="447" t="s">
        <v>241</v>
      </c>
    </row>
    <row r="1300" spans="1:12">
      <c r="A1300" s="447" t="s">
        <v>20863</v>
      </c>
      <c r="B1300" s="447" t="s">
        <v>20864</v>
      </c>
      <c r="C1300" s="447" t="s">
        <v>20869</v>
      </c>
      <c r="D1300" s="447" t="s">
        <v>20870</v>
      </c>
      <c r="E1300" s="448" t="s">
        <v>20755</v>
      </c>
      <c r="F1300" s="447" t="s">
        <v>20755</v>
      </c>
      <c r="G1300" s="449">
        <v>92755</v>
      </c>
      <c r="H1300" s="447" t="s">
        <v>1989</v>
      </c>
      <c r="I1300" s="447" t="s">
        <v>145</v>
      </c>
      <c r="J1300" s="447" t="s">
        <v>240</v>
      </c>
      <c r="K1300" s="450">
        <v>182.92</v>
      </c>
      <c r="L1300" s="447" t="s">
        <v>241</v>
      </c>
    </row>
    <row r="1301" spans="1:12">
      <c r="A1301" s="447" t="s">
        <v>20863</v>
      </c>
      <c r="B1301" s="447" t="s">
        <v>20864</v>
      </c>
      <c r="C1301" s="447" t="s">
        <v>20869</v>
      </c>
      <c r="D1301" s="447" t="s">
        <v>20870</v>
      </c>
      <c r="E1301" s="448" t="s">
        <v>20755</v>
      </c>
      <c r="F1301" s="447" t="s">
        <v>20755</v>
      </c>
      <c r="G1301" s="449">
        <v>92756</v>
      </c>
      <c r="H1301" s="447" t="s">
        <v>1990</v>
      </c>
      <c r="I1301" s="447" t="s">
        <v>145</v>
      </c>
      <c r="J1301" s="447" t="s">
        <v>240</v>
      </c>
      <c r="K1301" s="450">
        <v>207.18</v>
      </c>
      <c r="L1301" s="447" t="s">
        <v>241</v>
      </c>
    </row>
    <row r="1302" spans="1:12">
      <c r="A1302" s="447" t="s">
        <v>20863</v>
      </c>
      <c r="B1302" s="447" t="s">
        <v>20864</v>
      </c>
      <c r="C1302" s="447" t="s">
        <v>20869</v>
      </c>
      <c r="D1302" s="447" t="s">
        <v>20870</v>
      </c>
      <c r="E1302" s="448" t="s">
        <v>20755</v>
      </c>
      <c r="F1302" s="447" t="s">
        <v>20755</v>
      </c>
      <c r="G1302" s="449">
        <v>92757</v>
      </c>
      <c r="H1302" s="447" t="s">
        <v>1991</v>
      </c>
      <c r="I1302" s="447" t="s">
        <v>145</v>
      </c>
      <c r="J1302" s="447" t="s">
        <v>240</v>
      </c>
      <c r="K1302" s="450">
        <v>236.72</v>
      </c>
      <c r="L1302" s="447" t="s">
        <v>241</v>
      </c>
    </row>
    <row r="1303" spans="1:12">
      <c r="A1303" s="447" t="s">
        <v>20863</v>
      </c>
      <c r="B1303" s="447" t="s">
        <v>20864</v>
      </c>
      <c r="C1303" s="447" t="s">
        <v>20869</v>
      </c>
      <c r="D1303" s="447" t="s">
        <v>20870</v>
      </c>
      <c r="E1303" s="448" t="s">
        <v>20755</v>
      </c>
      <c r="F1303" s="447" t="s">
        <v>20755</v>
      </c>
      <c r="G1303" s="449">
        <v>92758</v>
      </c>
      <c r="H1303" s="447" t="s">
        <v>1992</v>
      </c>
      <c r="I1303" s="447" t="s">
        <v>133</v>
      </c>
      <c r="J1303" s="447" t="s">
        <v>240</v>
      </c>
      <c r="K1303" s="450">
        <v>572.34</v>
      </c>
      <c r="L1303" s="447" t="s">
        <v>241</v>
      </c>
    </row>
    <row r="1304" spans="1:12">
      <c r="A1304" s="447" t="s">
        <v>20863</v>
      </c>
      <c r="B1304" s="447" t="s">
        <v>20864</v>
      </c>
      <c r="C1304" s="447" t="s">
        <v>20871</v>
      </c>
      <c r="D1304" s="447" t="s">
        <v>20872</v>
      </c>
      <c r="E1304" s="448" t="s">
        <v>20755</v>
      </c>
      <c r="F1304" s="447" t="s">
        <v>20755</v>
      </c>
      <c r="G1304" s="449">
        <v>91069</v>
      </c>
      <c r="H1304" s="447" t="s">
        <v>1993</v>
      </c>
      <c r="I1304" s="447" t="s">
        <v>145</v>
      </c>
      <c r="J1304" s="447" t="s">
        <v>240</v>
      </c>
      <c r="K1304" s="450">
        <v>108.68</v>
      </c>
      <c r="L1304" s="447" t="s">
        <v>241</v>
      </c>
    </row>
    <row r="1305" spans="1:12">
      <c r="A1305" s="447" t="s">
        <v>20863</v>
      </c>
      <c r="B1305" s="447" t="s">
        <v>20864</v>
      </c>
      <c r="C1305" s="447" t="s">
        <v>20871</v>
      </c>
      <c r="D1305" s="447" t="s">
        <v>20872</v>
      </c>
      <c r="E1305" s="448" t="s">
        <v>20755</v>
      </c>
      <c r="F1305" s="447" t="s">
        <v>20755</v>
      </c>
      <c r="G1305" s="449">
        <v>91070</v>
      </c>
      <c r="H1305" s="447" t="s">
        <v>1994</v>
      </c>
      <c r="I1305" s="447" t="s">
        <v>145</v>
      </c>
      <c r="J1305" s="447" t="s">
        <v>240</v>
      </c>
      <c r="K1305" s="450">
        <v>119.09</v>
      </c>
      <c r="L1305" s="447" t="s">
        <v>241</v>
      </c>
    </row>
    <row r="1306" spans="1:12">
      <c r="A1306" s="447" t="s">
        <v>20863</v>
      </c>
      <c r="B1306" s="447" t="s">
        <v>20864</v>
      </c>
      <c r="C1306" s="447" t="s">
        <v>20871</v>
      </c>
      <c r="D1306" s="447" t="s">
        <v>20872</v>
      </c>
      <c r="E1306" s="448" t="s">
        <v>20755</v>
      </c>
      <c r="F1306" s="447" t="s">
        <v>20755</v>
      </c>
      <c r="G1306" s="449">
        <v>91071</v>
      </c>
      <c r="H1306" s="447" t="s">
        <v>1995</v>
      </c>
      <c r="I1306" s="447" t="s">
        <v>145</v>
      </c>
      <c r="J1306" s="447" t="s">
        <v>240</v>
      </c>
      <c r="K1306" s="450">
        <v>136.75</v>
      </c>
      <c r="L1306" s="447" t="s">
        <v>241</v>
      </c>
    </row>
    <row r="1307" spans="1:12">
      <c r="A1307" s="447" t="s">
        <v>20863</v>
      </c>
      <c r="B1307" s="447" t="s">
        <v>20864</v>
      </c>
      <c r="C1307" s="447" t="s">
        <v>20871</v>
      </c>
      <c r="D1307" s="447" t="s">
        <v>20872</v>
      </c>
      <c r="E1307" s="448" t="s">
        <v>20755</v>
      </c>
      <c r="F1307" s="447" t="s">
        <v>20755</v>
      </c>
      <c r="G1307" s="449">
        <v>91072</v>
      </c>
      <c r="H1307" s="447" t="s">
        <v>1996</v>
      </c>
      <c r="I1307" s="447" t="s">
        <v>145</v>
      </c>
      <c r="J1307" s="447" t="s">
        <v>240</v>
      </c>
      <c r="K1307" s="450">
        <v>147.12</v>
      </c>
      <c r="L1307" s="447" t="s">
        <v>241</v>
      </c>
    </row>
    <row r="1308" spans="1:12">
      <c r="A1308" s="447" t="s">
        <v>20863</v>
      </c>
      <c r="B1308" s="447" t="s">
        <v>20864</v>
      </c>
      <c r="C1308" s="447" t="s">
        <v>20871</v>
      </c>
      <c r="D1308" s="447" t="s">
        <v>20872</v>
      </c>
      <c r="E1308" s="448" t="s">
        <v>20755</v>
      </c>
      <c r="F1308" s="447" t="s">
        <v>20755</v>
      </c>
      <c r="G1308" s="449">
        <v>91073</v>
      </c>
      <c r="H1308" s="447" t="s">
        <v>1997</v>
      </c>
      <c r="I1308" s="447" t="s">
        <v>145</v>
      </c>
      <c r="J1308" s="447" t="s">
        <v>240</v>
      </c>
      <c r="K1308" s="450">
        <v>117.93</v>
      </c>
      <c r="L1308" s="447" t="s">
        <v>241</v>
      </c>
    </row>
    <row r="1309" spans="1:12">
      <c r="A1309" s="447" t="s">
        <v>20863</v>
      </c>
      <c r="B1309" s="447" t="s">
        <v>20864</v>
      </c>
      <c r="C1309" s="447" t="s">
        <v>20871</v>
      </c>
      <c r="D1309" s="447" t="s">
        <v>20872</v>
      </c>
      <c r="E1309" s="448" t="s">
        <v>20755</v>
      </c>
      <c r="F1309" s="447" t="s">
        <v>20755</v>
      </c>
      <c r="G1309" s="449">
        <v>91074</v>
      </c>
      <c r="H1309" s="447" t="s">
        <v>1998</v>
      </c>
      <c r="I1309" s="447" t="s">
        <v>145</v>
      </c>
      <c r="J1309" s="447" t="s">
        <v>240</v>
      </c>
      <c r="K1309" s="450">
        <v>129.32</v>
      </c>
      <c r="L1309" s="447" t="s">
        <v>241</v>
      </c>
    </row>
    <row r="1310" spans="1:12">
      <c r="A1310" s="447" t="s">
        <v>20863</v>
      </c>
      <c r="B1310" s="447" t="s">
        <v>20864</v>
      </c>
      <c r="C1310" s="447" t="s">
        <v>20871</v>
      </c>
      <c r="D1310" s="447" t="s">
        <v>20872</v>
      </c>
      <c r="E1310" s="448" t="s">
        <v>20755</v>
      </c>
      <c r="F1310" s="447" t="s">
        <v>20755</v>
      </c>
      <c r="G1310" s="449">
        <v>91075</v>
      </c>
      <c r="H1310" s="447" t="s">
        <v>1999</v>
      </c>
      <c r="I1310" s="447" t="s">
        <v>145</v>
      </c>
      <c r="J1310" s="447" t="s">
        <v>240</v>
      </c>
      <c r="K1310" s="450">
        <v>147.47</v>
      </c>
      <c r="L1310" s="447" t="s">
        <v>241</v>
      </c>
    </row>
    <row r="1311" spans="1:12">
      <c r="A1311" s="447" t="s">
        <v>20863</v>
      </c>
      <c r="B1311" s="447" t="s">
        <v>20864</v>
      </c>
      <c r="C1311" s="447" t="s">
        <v>20871</v>
      </c>
      <c r="D1311" s="447" t="s">
        <v>20872</v>
      </c>
      <c r="E1311" s="448" t="s">
        <v>20755</v>
      </c>
      <c r="F1311" s="447" t="s">
        <v>20755</v>
      </c>
      <c r="G1311" s="449">
        <v>91076</v>
      </c>
      <c r="H1311" s="447" t="s">
        <v>2000</v>
      </c>
      <c r="I1311" s="447" t="s">
        <v>145</v>
      </c>
      <c r="J1311" s="447" t="s">
        <v>240</v>
      </c>
      <c r="K1311" s="450">
        <v>158.88</v>
      </c>
      <c r="L1311" s="447" t="s">
        <v>241</v>
      </c>
    </row>
    <row r="1312" spans="1:12">
      <c r="A1312" s="447" t="s">
        <v>20863</v>
      </c>
      <c r="B1312" s="447" t="s">
        <v>20864</v>
      </c>
      <c r="C1312" s="447" t="s">
        <v>20871</v>
      </c>
      <c r="D1312" s="447" t="s">
        <v>20872</v>
      </c>
      <c r="E1312" s="448" t="s">
        <v>20755</v>
      </c>
      <c r="F1312" s="447" t="s">
        <v>20755</v>
      </c>
      <c r="G1312" s="449">
        <v>91077</v>
      </c>
      <c r="H1312" s="447" t="s">
        <v>2001</v>
      </c>
      <c r="I1312" s="447" t="s">
        <v>145</v>
      </c>
      <c r="J1312" s="447" t="s">
        <v>240</v>
      </c>
      <c r="K1312" s="450">
        <v>106.67</v>
      </c>
      <c r="L1312" s="447" t="s">
        <v>241</v>
      </c>
    </row>
    <row r="1313" spans="1:12">
      <c r="A1313" s="447" t="s">
        <v>20863</v>
      </c>
      <c r="B1313" s="447" t="s">
        <v>20864</v>
      </c>
      <c r="C1313" s="447" t="s">
        <v>20871</v>
      </c>
      <c r="D1313" s="447" t="s">
        <v>20872</v>
      </c>
      <c r="E1313" s="448" t="s">
        <v>20755</v>
      </c>
      <c r="F1313" s="447" t="s">
        <v>20755</v>
      </c>
      <c r="G1313" s="449">
        <v>91078</v>
      </c>
      <c r="H1313" s="447" t="s">
        <v>2002</v>
      </c>
      <c r="I1313" s="447" t="s">
        <v>145</v>
      </c>
      <c r="J1313" s="447" t="s">
        <v>240</v>
      </c>
      <c r="K1313" s="450">
        <v>125.61</v>
      </c>
      <c r="L1313" s="447" t="s">
        <v>241</v>
      </c>
    </row>
    <row r="1314" spans="1:12">
      <c r="A1314" s="447" t="s">
        <v>20863</v>
      </c>
      <c r="B1314" s="447" t="s">
        <v>20864</v>
      </c>
      <c r="C1314" s="447" t="s">
        <v>20871</v>
      </c>
      <c r="D1314" s="447" t="s">
        <v>20872</v>
      </c>
      <c r="E1314" s="448" t="s">
        <v>20755</v>
      </c>
      <c r="F1314" s="447" t="s">
        <v>20755</v>
      </c>
      <c r="G1314" s="449">
        <v>91079</v>
      </c>
      <c r="H1314" s="447" t="s">
        <v>2003</v>
      </c>
      <c r="I1314" s="447" t="s">
        <v>145</v>
      </c>
      <c r="J1314" s="447" t="s">
        <v>240</v>
      </c>
      <c r="K1314" s="450">
        <v>110.87</v>
      </c>
      <c r="L1314" s="447" t="s">
        <v>241</v>
      </c>
    </row>
    <row r="1315" spans="1:12">
      <c r="A1315" s="447" t="s">
        <v>20863</v>
      </c>
      <c r="B1315" s="447" t="s">
        <v>20864</v>
      </c>
      <c r="C1315" s="447" t="s">
        <v>20871</v>
      </c>
      <c r="D1315" s="447" t="s">
        <v>20872</v>
      </c>
      <c r="E1315" s="448" t="s">
        <v>20755</v>
      </c>
      <c r="F1315" s="447" t="s">
        <v>20755</v>
      </c>
      <c r="G1315" s="449">
        <v>91080</v>
      </c>
      <c r="H1315" s="447" t="s">
        <v>2004</v>
      </c>
      <c r="I1315" s="447" t="s">
        <v>145</v>
      </c>
      <c r="J1315" s="447" t="s">
        <v>240</v>
      </c>
      <c r="K1315" s="450">
        <v>129.66</v>
      </c>
      <c r="L1315" s="447" t="s">
        <v>241</v>
      </c>
    </row>
    <row r="1316" spans="1:12">
      <c r="A1316" s="447" t="s">
        <v>20863</v>
      </c>
      <c r="B1316" s="447" t="s">
        <v>20864</v>
      </c>
      <c r="C1316" s="447" t="s">
        <v>20871</v>
      </c>
      <c r="D1316" s="447" t="s">
        <v>20872</v>
      </c>
      <c r="E1316" s="448" t="s">
        <v>20755</v>
      </c>
      <c r="F1316" s="447" t="s">
        <v>20755</v>
      </c>
      <c r="G1316" s="449">
        <v>91081</v>
      </c>
      <c r="H1316" s="447" t="s">
        <v>2005</v>
      </c>
      <c r="I1316" s="447" t="s">
        <v>145</v>
      </c>
      <c r="J1316" s="447" t="s">
        <v>240</v>
      </c>
      <c r="K1316" s="450">
        <v>117.16</v>
      </c>
      <c r="L1316" s="447" t="s">
        <v>241</v>
      </c>
    </row>
    <row r="1317" spans="1:12">
      <c r="A1317" s="447" t="s">
        <v>20863</v>
      </c>
      <c r="B1317" s="447" t="s">
        <v>20864</v>
      </c>
      <c r="C1317" s="447" t="s">
        <v>20871</v>
      </c>
      <c r="D1317" s="447" t="s">
        <v>20872</v>
      </c>
      <c r="E1317" s="448" t="s">
        <v>20755</v>
      </c>
      <c r="F1317" s="447" t="s">
        <v>20755</v>
      </c>
      <c r="G1317" s="449">
        <v>91082</v>
      </c>
      <c r="H1317" s="447" t="s">
        <v>2006</v>
      </c>
      <c r="I1317" s="447" t="s">
        <v>145</v>
      </c>
      <c r="J1317" s="447" t="s">
        <v>240</v>
      </c>
      <c r="K1317" s="450">
        <v>136.96</v>
      </c>
      <c r="L1317" s="447" t="s">
        <v>241</v>
      </c>
    </row>
    <row r="1318" spans="1:12">
      <c r="A1318" s="447" t="s">
        <v>20863</v>
      </c>
      <c r="B1318" s="447" t="s">
        <v>20864</v>
      </c>
      <c r="C1318" s="447" t="s">
        <v>20871</v>
      </c>
      <c r="D1318" s="447" t="s">
        <v>20872</v>
      </c>
      <c r="E1318" s="448" t="s">
        <v>20755</v>
      </c>
      <c r="F1318" s="447" t="s">
        <v>20755</v>
      </c>
      <c r="G1318" s="449">
        <v>91083</v>
      </c>
      <c r="H1318" s="447" t="s">
        <v>2007</v>
      </c>
      <c r="I1318" s="447" t="s">
        <v>145</v>
      </c>
      <c r="J1318" s="447" t="s">
        <v>240</v>
      </c>
      <c r="K1318" s="450">
        <v>124.48</v>
      </c>
      <c r="L1318" s="447" t="s">
        <v>241</v>
      </c>
    </row>
    <row r="1319" spans="1:12">
      <c r="A1319" s="447" t="s">
        <v>20863</v>
      </c>
      <c r="B1319" s="447" t="s">
        <v>20864</v>
      </c>
      <c r="C1319" s="447" t="s">
        <v>20871</v>
      </c>
      <c r="D1319" s="447" t="s">
        <v>20872</v>
      </c>
      <c r="E1319" s="448" t="s">
        <v>20755</v>
      </c>
      <c r="F1319" s="447" t="s">
        <v>20755</v>
      </c>
      <c r="G1319" s="449">
        <v>91084</v>
      </c>
      <c r="H1319" s="447" t="s">
        <v>2008</v>
      </c>
      <c r="I1319" s="447" t="s">
        <v>145</v>
      </c>
      <c r="J1319" s="447" t="s">
        <v>240</v>
      </c>
      <c r="K1319" s="450">
        <v>144.08000000000001</v>
      </c>
      <c r="L1319" s="447" t="s">
        <v>241</v>
      </c>
    </row>
    <row r="1320" spans="1:12">
      <c r="A1320" s="447" t="s">
        <v>20863</v>
      </c>
      <c r="B1320" s="447" t="s">
        <v>20864</v>
      </c>
      <c r="C1320" s="447" t="s">
        <v>20871</v>
      </c>
      <c r="D1320" s="447" t="s">
        <v>20872</v>
      </c>
      <c r="E1320" s="448" t="s">
        <v>20755</v>
      </c>
      <c r="F1320" s="447" t="s">
        <v>20755</v>
      </c>
      <c r="G1320" s="449">
        <v>91086</v>
      </c>
      <c r="H1320" s="447" t="s">
        <v>2009</v>
      </c>
      <c r="I1320" s="447" t="s">
        <v>145</v>
      </c>
      <c r="J1320" s="447" t="s">
        <v>240</v>
      </c>
      <c r="K1320" s="450">
        <v>116.32</v>
      </c>
      <c r="L1320" s="447" t="s">
        <v>241</v>
      </c>
    </row>
    <row r="1321" spans="1:12">
      <c r="A1321" s="447" t="s">
        <v>20863</v>
      </c>
      <c r="B1321" s="447" t="s">
        <v>20864</v>
      </c>
      <c r="C1321" s="447" t="s">
        <v>20871</v>
      </c>
      <c r="D1321" s="447" t="s">
        <v>20872</v>
      </c>
      <c r="E1321" s="448" t="s">
        <v>20755</v>
      </c>
      <c r="F1321" s="447" t="s">
        <v>20755</v>
      </c>
      <c r="G1321" s="449">
        <v>91087</v>
      </c>
      <c r="H1321" s="447" t="s">
        <v>2010</v>
      </c>
      <c r="I1321" s="447" t="s">
        <v>145</v>
      </c>
      <c r="J1321" s="447" t="s">
        <v>240</v>
      </c>
      <c r="K1321" s="450">
        <v>126.99</v>
      </c>
      <c r="L1321" s="447" t="s">
        <v>241</v>
      </c>
    </row>
    <row r="1322" spans="1:12">
      <c r="A1322" s="447" t="s">
        <v>20863</v>
      </c>
      <c r="B1322" s="447" t="s">
        <v>20864</v>
      </c>
      <c r="C1322" s="447" t="s">
        <v>20871</v>
      </c>
      <c r="D1322" s="447" t="s">
        <v>20872</v>
      </c>
      <c r="E1322" s="448" t="s">
        <v>20755</v>
      </c>
      <c r="F1322" s="447" t="s">
        <v>20755</v>
      </c>
      <c r="G1322" s="449">
        <v>91088</v>
      </c>
      <c r="H1322" s="447" t="s">
        <v>2011</v>
      </c>
      <c r="I1322" s="447" t="s">
        <v>145</v>
      </c>
      <c r="J1322" s="447" t="s">
        <v>240</v>
      </c>
      <c r="K1322" s="450">
        <v>145.41</v>
      </c>
      <c r="L1322" s="447" t="s">
        <v>241</v>
      </c>
    </row>
    <row r="1323" spans="1:12">
      <c r="A1323" s="447" t="s">
        <v>20863</v>
      </c>
      <c r="B1323" s="447" t="s">
        <v>20864</v>
      </c>
      <c r="C1323" s="447" t="s">
        <v>20871</v>
      </c>
      <c r="D1323" s="447" t="s">
        <v>20872</v>
      </c>
      <c r="E1323" s="448" t="s">
        <v>20755</v>
      </c>
      <c r="F1323" s="447" t="s">
        <v>20755</v>
      </c>
      <c r="G1323" s="449">
        <v>91089</v>
      </c>
      <c r="H1323" s="447" t="s">
        <v>2012</v>
      </c>
      <c r="I1323" s="447" t="s">
        <v>145</v>
      </c>
      <c r="J1323" s="447" t="s">
        <v>240</v>
      </c>
      <c r="K1323" s="450">
        <v>156.16999999999999</v>
      </c>
      <c r="L1323" s="447" t="s">
        <v>241</v>
      </c>
    </row>
    <row r="1324" spans="1:12">
      <c r="A1324" s="447" t="s">
        <v>20863</v>
      </c>
      <c r="B1324" s="447" t="s">
        <v>20864</v>
      </c>
      <c r="C1324" s="447" t="s">
        <v>20871</v>
      </c>
      <c r="D1324" s="447" t="s">
        <v>20872</v>
      </c>
      <c r="E1324" s="448" t="s">
        <v>20755</v>
      </c>
      <c r="F1324" s="447" t="s">
        <v>20755</v>
      </c>
      <c r="G1324" s="449">
        <v>91090</v>
      </c>
      <c r="H1324" s="447" t="s">
        <v>2013</v>
      </c>
      <c r="I1324" s="447" t="s">
        <v>145</v>
      </c>
      <c r="J1324" s="447" t="s">
        <v>240</v>
      </c>
      <c r="K1324" s="450">
        <v>124.12</v>
      </c>
      <c r="L1324" s="447" t="s">
        <v>241</v>
      </c>
    </row>
    <row r="1325" spans="1:12">
      <c r="A1325" s="447" t="s">
        <v>20863</v>
      </c>
      <c r="B1325" s="447" t="s">
        <v>20864</v>
      </c>
      <c r="C1325" s="447" t="s">
        <v>20871</v>
      </c>
      <c r="D1325" s="447" t="s">
        <v>20872</v>
      </c>
      <c r="E1325" s="448" t="s">
        <v>20755</v>
      </c>
      <c r="F1325" s="447" t="s">
        <v>20755</v>
      </c>
      <c r="G1325" s="449">
        <v>91091</v>
      </c>
      <c r="H1325" s="447" t="s">
        <v>2014</v>
      </c>
      <c r="I1325" s="447" t="s">
        <v>145</v>
      </c>
      <c r="J1325" s="447" t="s">
        <v>240</v>
      </c>
      <c r="K1325" s="450">
        <v>135.88999999999999</v>
      </c>
      <c r="L1325" s="447" t="s">
        <v>241</v>
      </c>
    </row>
    <row r="1326" spans="1:12">
      <c r="A1326" s="447" t="s">
        <v>20863</v>
      </c>
      <c r="B1326" s="447" t="s">
        <v>20864</v>
      </c>
      <c r="C1326" s="447" t="s">
        <v>20871</v>
      </c>
      <c r="D1326" s="447" t="s">
        <v>20872</v>
      </c>
      <c r="E1326" s="448" t="s">
        <v>20755</v>
      </c>
      <c r="F1326" s="447" t="s">
        <v>20755</v>
      </c>
      <c r="G1326" s="449">
        <v>91092</v>
      </c>
      <c r="H1326" s="447" t="s">
        <v>2015</v>
      </c>
      <c r="I1326" s="447" t="s">
        <v>145</v>
      </c>
      <c r="J1326" s="447" t="s">
        <v>240</v>
      </c>
      <c r="K1326" s="450">
        <v>154.32</v>
      </c>
      <c r="L1326" s="447" t="s">
        <v>241</v>
      </c>
    </row>
    <row r="1327" spans="1:12">
      <c r="A1327" s="447" t="s">
        <v>20863</v>
      </c>
      <c r="B1327" s="447" t="s">
        <v>20864</v>
      </c>
      <c r="C1327" s="447" t="s">
        <v>20871</v>
      </c>
      <c r="D1327" s="447" t="s">
        <v>20872</v>
      </c>
      <c r="E1327" s="448" t="s">
        <v>20755</v>
      </c>
      <c r="F1327" s="447" t="s">
        <v>20755</v>
      </c>
      <c r="G1327" s="449">
        <v>91093</v>
      </c>
      <c r="H1327" s="447" t="s">
        <v>2016</v>
      </c>
      <c r="I1327" s="447" t="s">
        <v>145</v>
      </c>
      <c r="J1327" s="447" t="s">
        <v>240</v>
      </c>
      <c r="K1327" s="450">
        <v>166.34</v>
      </c>
      <c r="L1327" s="447" t="s">
        <v>241</v>
      </c>
    </row>
    <row r="1328" spans="1:12">
      <c r="A1328" s="447" t="s">
        <v>20863</v>
      </c>
      <c r="B1328" s="447" t="s">
        <v>20864</v>
      </c>
      <c r="C1328" s="447" t="s">
        <v>20871</v>
      </c>
      <c r="D1328" s="447" t="s">
        <v>20872</v>
      </c>
      <c r="E1328" s="448" t="s">
        <v>20755</v>
      </c>
      <c r="F1328" s="447" t="s">
        <v>20755</v>
      </c>
      <c r="G1328" s="449">
        <v>91094</v>
      </c>
      <c r="H1328" s="447" t="s">
        <v>2017</v>
      </c>
      <c r="I1328" s="447" t="s">
        <v>145</v>
      </c>
      <c r="J1328" s="447" t="s">
        <v>240</v>
      </c>
      <c r="K1328" s="450">
        <v>110.8</v>
      </c>
      <c r="L1328" s="447" t="s">
        <v>241</v>
      </c>
    </row>
    <row r="1329" spans="1:12">
      <c r="A1329" s="447" t="s">
        <v>20863</v>
      </c>
      <c r="B1329" s="447" t="s">
        <v>20864</v>
      </c>
      <c r="C1329" s="447" t="s">
        <v>20871</v>
      </c>
      <c r="D1329" s="447" t="s">
        <v>20872</v>
      </c>
      <c r="E1329" s="448" t="s">
        <v>20755</v>
      </c>
      <c r="F1329" s="447" t="s">
        <v>20755</v>
      </c>
      <c r="G1329" s="449">
        <v>91095</v>
      </c>
      <c r="H1329" s="447" t="s">
        <v>2018</v>
      </c>
      <c r="I1329" s="447" t="s">
        <v>145</v>
      </c>
      <c r="J1329" s="447" t="s">
        <v>240</v>
      </c>
      <c r="K1329" s="450">
        <v>130.05000000000001</v>
      </c>
      <c r="L1329" s="447" t="s">
        <v>241</v>
      </c>
    </row>
    <row r="1330" spans="1:12">
      <c r="A1330" s="447" t="s">
        <v>20863</v>
      </c>
      <c r="B1330" s="447" t="s">
        <v>20864</v>
      </c>
      <c r="C1330" s="447" t="s">
        <v>20871</v>
      </c>
      <c r="D1330" s="447" t="s">
        <v>20872</v>
      </c>
      <c r="E1330" s="448" t="s">
        <v>20755</v>
      </c>
      <c r="F1330" s="447" t="s">
        <v>20755</v>
      </c>
      <c r="G1330" s="449">
        <v>91096</v>
      </c>
      <c r="H1330" s="447" t="s">
        <v>2019</v>
      </c>
      <c r="I1330" s="447" t="s">
        <v>145</v>
      </c>
      <c r="J1330" s="447" t="s">
        <v>240</v>
      </c>
      <c r="K1330" s="450">
        <v>113.03</v>
      </c>
      <c r="L1330" s="447" t="s">
        <v>241</v>
      </c>
    </row>
    <row r="1331" spans="1:12">
      <c r="A1331" s="447" t="s">
        <v>20863</v>
      </c>
      <c r="B1331" s="447" t="s">
        <v>20864</v>
      </c>
      <c r="C1331" s="447" t="s">
        <v>20871</v>
      </c>
      <c r="D1331" s="447" t="s">
        <v>20872</v>
      </c>
      <c r="E1331" s="448" t="s">
        <v>20755</v>
      </c>
      <c r="F1331" s="447" t="s">
        <v>20755</v>
      </c>
      <c r="G1331" s="449">
        <v>91097</v>
      </c>
      <c r="H1331" s="447" t="s">
        <v>2020</v>
      </c>
      <c r="I1331" s="447" t="s">
        <v>145</v>
      </c>
      <c r="J1331" s="447" t="s">
        <v>240</v>
      </c>
      <c r="K1331" s="450">
        <v>132.15</v>
      </c>
      <c r="L1331" s="447" t="s">
        <v>241</v>
      </c>
    </row>
    <row r="1332" spans="1:12">
      <c r="A1332" s="447" t="s">
        <v>20863</v>
      </c>
      <c r="B1332" s="447" t="s">
        <v>20864</v>
      </c>
      <c r="C1332" s="447" t="s">
        <v>20871</v>
      </c>
      <c r="D1332" s="447" t="s">
        <v>20872</v>
      </c>
      <c r="E1332" s="448" t="s">
        <v>20755</v>
      </c>
      <c r="F1332" s="447" t="s">
        <v>20755</v>
      </c>
      <c r="G1332" s="449">
        <v>91098</v>
      </c>
      <c r="H1332" s="447" t="s">
        <v>2021</v>
      </c>
      <c r="I1332" s="447" t="s">
        <v>145</v>
      </c>
      <c r="J1332" s="447" t="s">
        <v>240</v>
      </c>
      <c r="K1332" s="450">
        <v>121.1</v>
      </c>
      <c r="L1332" s="447" t="s">
        <v>241</v>
      </c>
    </row>
    <row r="1333" spans="1:12">
      <c r="A1333" s="447" t="s">
        <v>20863</v>
      </c>
      <c r="B1333" s="447" t="s">
        <v>20864</v>
      </c>
      <c r="C1333" s="447" t="s">
        <v>20871</v>
      </c>
      <c r="D1333" s="447" t="s">
        <v>20872</v>
      </c>
      <c r="E1333" s="448" t="s">
        <v>20755</v>
      </c>
      <c r="F1333" s="447" t="s">
        <v>20755</v>
      </c>
      <c r="G1333" s="449">
        <v>91099</v>
      </c>
      <c r="H1333" s="447" t="s">
        <v>2022</v>
      </c>
      <c r="I1333" s="447" t="s">
        <v>145</v>
      </c>
      <c r="J1333" s="447" t="s">
        <v>240</v>
      </c>
      <c r="K1333" s="450">
        <v>141.25</v>
      </c>
      <c r="L1333" s="447" t="s">
        <v>241</v>
      </c>
    </row>
    <row r="1334" spans="1:12">
      <c r="A1334" s="447" t="s">
        <v>20863</v>
      </c>
      <c r="B1334" s="447" t="s">
        <v>20864</v>
      </c>
      <c r="C1334" s="447" t="s">
        <v>20871</v>
      </c>
      <c r="D1334" s="447" t="s">
        <v>20872</v>
      </c>
      <c r="E1334" s="448" t="s">
        <v>20755</v>
      </c>
      <c r="F1334" s="447" t="s">
        <v>20755</v>
      </c>
      <c r="G1334" s="449">
        <v>91100</v>
      </c>
      <c r="H1334" s="447" t="s">
        <v>2023</v>
      </c>
      <c r="I1334" s="447" t="s">
        <v>145</v>
      </c>
      <c r="J1334" s="447" t="s">
        <v>240</v>
      </c>
      <c r="K1334" s="450">
        <v>126.96</v>
      </c>
      <c r="L1334" s="447" t="s">
        <v>241</v>
      </c>
    </row>
    <row r="1335" spans="1:12">
      <c r="A1335" s="447" t="s">
        <v>20863</v>
      </c>
      <c r="B1335" s="447" t="s">
        <v>20864</v>
      </c>
      <c r="C1335" s="447" t="s">
        <v>20871</v>
      </c>
      <c r="D1335" s="447" t="s">
        <v>20872</v>
      </c>
      <c r="E1335" s="448" t="s">
        <v>20755</v>
      </c>
      <c r="F1335" s="447" t="s">
        <v>20755</v>
      </c>
      <c r="G1335" s="449">
        <v>91101</v>
      </c>
      <c r="H1335" s="447" t="s">
        <v>2024</v>
      </c>
      <c r="I1335" s="447" t="s">
        <v>145</v>
      </c>
      <c r="J1335" s="447" t="s">
        <v>240</v>
      </c>
      <c r="K1335" s="450">
        <v>147.07</v>
      </c>
      <c r="L1335" s="447" t="s">
        <v>241</v>
      </c>
    </row>
    <row r="1336" spans="1:12">
      <c r="A1336" s="447" t="s">
        <v>20863</v>
      </c>
      <c r="B1336" s="447" t="s">
        <v>20864</v>
      </c>
      <c r="C1336" s="447" t="s">
        <v>20871</v>
      </c>
      <c r="D1336" s="447" t="s">
        <v>20872</v>
      </c>
      <c r="E1336" s="448" t="s">
        <v>20755</v>
      </c>
      <c r="F1336" s="447" t="s">
        <v>20755</v>
      </c>
      <c r="G1336" s="449">
        <v>93952</v>
      </c>
      <c r="H1336" s="447" t="s">
        <v>2025</v>
      </c>
      <c r="I1336" s="447" t="s">
        <v>239</v>
      </c>
      <c r="J1336" s="447" t="s">
        <v>240</v>
      </c>
      <c r="K1336" s="450">
        <v>174.14</v>
      </c>
      <c r="L1336" s="447" t="s">
        <v>241</v>
      </c>
    </row>
    <row r="1337" spans="1:12">
      <c r="A1337" s="447" t="s">
        <v>20863</v>
      </c>
      <c r="B1337" s="447" t="s">
        <v>20864</v>
      </c>
      <c r="C1337" s="447" t="s">
        <v>20871</v>
      </c>
      <c r="D1337" s="447" t="s">
        <v>20872</v>
      </c>
      <c r="E1337" s="448" t="s">
        <v>20755</v>
      </c>
      <c r="F1337" s="447" t="s">
        <v>20755</v>
      </c>
      <c r="G1337" s="449">
        <v>93953</v>
      </c>
      <c r="H1337" s="447" t="s">
        <v>2026</v>
      </c>
      <c r="I1337" s="447" t="s">
        <v>239</v>
      </c>
      <c r="J1337" s="447" t="s">
        <v>240</v>
      </c>
      <c r="K1337" s="450">
        <v>163.38999999999999</v>
      </c>
      <c r="L1337" s="447" t="s">
        <v>241</v>
      </c>
    </row>
    <row r="1338" spans="1:12">
      <c r="A1338" s="447" t="s">
        <v>20863</v>
      </c>
      <c r="B1338" s="447" t="s">
        <v>20864</v>
      </c>
      <c r="C1338" s="447" t="s">
        <v>20871</v>
      </c>
      <c r="D1338" s="447" t="s">
        <v>20872</v>
      </c>
      <c r="E1338" s="448" t="s">
        <v>20755</v>
      </c>
      <c r="F1338" s="447" t="s">
        <v>20755</v>
      </c>
      <c r="G1338" s="449">
        <v>93954</v>
      </c>
      <c r="H1338" s="447" t="s">
        <v>2027</v>
      </c>
      <c r="I1338" s="447" t="s">
        <v>239</v>
      </c>
      <c r="J1338" s="447" t="s">
        <v>240</v>
      </c>
      <c r="K1338" s="450">
        <v>156.91</v>
      </c>
      <c r="L1338" s="447" t="s">
        <v>241</v>
      </c>
    </row>
    <row r="1339" spans="1:12">
      <c r="A1339" s="447" t="s">
        <v>20863</v>
      </c>
      <c r="B1339" s="447" t="s">
        <v>20864</v>
      </c>
      <c r="C1339" s="447" t="s">
        <v>20871</v>
      </c>
      <c r="D1339" s="447" t="s">
        <v>20872</v>
      </c>
      <c r="E1339" s="448" t="s">
        <v>20755</v>
      </c>
      <c r="F1339" s="447" t="s">
        <v>20755</v>
      </c>
      <c r="G1339" s="449">
        <v>93955</v>
      </c>
      <c r="H1339" s="447" t="s">
        <v>2028</v>
      </c>
      <c r="I1339" s="447" t="s">
        <v>239</v>
      </c>
      <c r="J1339" s="447" t="s">
        <v>240</v>
      </c>
      <c r="K1339" s="450">
        <v>152.34</v>
      </c>
      <c r="L1339" s="447" t="s">
        <v>241</v>
      </c>
    </row>
    <row r="1340" spans="1:12">
      <c r="A1340" s="447" t="s">
        <v>20863</v>
      </c>
      <c r="B1340" s="447" t="s">
        <v>20864</v>
      </c>
      <c r="C1340" s="447" t="s">
        <v>20871</v>
      </c>
      <c r="D1340" s="447" t="s">
        <v>20872</v>
      </c>
      <c r="E1340" s="448" t="s">
        <v>20755</v>
      </c>
      <c r="F1340" s="447" t="s">
        <v>20755</v>
      </c>
      <c r="G1340" s="449">
        <v>93956</v>
      </c>
      <c r="H1340" s="447" t="s">
        <v>2029</v>
      </c>
      <c r="I1340" s="447" t="s">
        <v>239</v>
      </c>
      <c r="J1340" s="447" t="s">
        <v>240</v>
      </c>
      <c r="K1340" s="450">
        <v>148.66999999999999</v>
      </c>
      <c r="L1340" s="447" t="s">
        <v>241</v>
      </c>
    </row>
    <row r="1341" spans="1:12">
      <c r="A1341" s="447" t="s">
        <v>20863</v>
      </c>
      <c r="B1341" s="447" t="s">
        <v>20864</v>
      </c>
      <c r="C1341" s="447" t="s">
        <v>20871</v>
      </c>
      <c r="D1341" s="447" t="s">
        <v>20872</v>
      </c>
      <c r="E1341" s="448" t="s">
        <v>20755</v>
      </c>
      <c r="F1341" s="447" t="s">
        <v>20755</v>
      </c>
      <c r="G1341" s="449">
        <v>93957</v>
      </c>
      <c r="H1341" s="447" t="s">
        <v>2030</v>
      </c>
      <c r="I1341" s="447" t="s">
        <v>239</v>
      </c>
      <c r="J1341" s="447" t="s">
        <v>240</v>
      </c>
      <c r="K1341" s="450">
        <v>192.05</v>
      </c>
      <c r="L1341" s="447" t="s">
        <v>241</v>
      </c>
    </row>
    <row r="1342" spans="1:12">
      <c r="A1342" s="447" t="s">
        <v>20863</v>
      </c>
      <c r="B1342" s="447" t="s">
        <v>20864</v>
      </c>
      <c r="C1342" s="447" t="s">
        <v>20871</v>
      </c>
      <c r="D1342" s="447" t="s">
        <v>20872</v>
      </c>
      <c r="E1342" s="448" t="s">
        <v>20755</v>
      </c>
      <c r="F1342" s="447" t="s">
        <v>20755</v>
      </c>
      <c r="G1342" s="449">
        <v>93958</v>
      </c>
      <c r="H1342" s="447" t="s">
        <v>2031</v>
      </c>
      <c r="I1342" s="447" t="s">
        <v>239</v>
      </c>
      <c r="J1342" s="447" t="s">
        <v>240</v>
      </c>
      <c r="K1342" s="450">
        <v>180.54</v>
      </c>
      <c r="L1342" s="447" t="s">
        <v>241</v>
      </c>
    </row>
    <row r="1343" spans="1:12">
      <c r="A1343" s="447" t="s">
        <v>20863</v>
      </c>
      <c r="B1343" s="447" t="s">
        <v>20864</v>
      </c>
      <c r="C1343" s="447" t="s">
        <v>20871</v>
      </c>
      <c r="D1343" s="447" t="s">
        <v>20872</v>
      </c>
      <c r="E1343" s="448" t="s">
        <v>20755</v>
      </c>
      <c r="F1343" s="447" t="s">
        <v>20755</v>
      </c>
      <c r="G1343" s="449">
        <v>93959</v>
      </c>
      <c r="H1343" s="447" t="s">
        <v>2032</v>
      </c>
      <c r="I1343" s="447" t="s">
        <v>239</v>
      </c>
      <c r="J1343" s="447" t="s">
        <v>240</v>
      </c>
      <c r="K1343" s="450">
        <v>173.69</v>
      </c>
      <c r="L1343" s="447" t="s">
        <v>241</v>
      </c>
    </row>
    <row r="1344" spans="1:12">
      <c r="A1344" s="447" t="s">
        <v>20863</v>
      </c>
      <c r="B1344" s="447" t="s">
        <v>20864</v>
      </c>
      <c r="C1344" s="447" t="s">
        <v>20871</v>
      </c>
      <c r="D1344" s="447" t="s">
        <v>20872</v>
      </c>
      <c r="E1344" s="448" t="s">
        <v>20755</v>
      </c>
      <c r="F1344" s="447" t="s">
        <v>20755</v>
      </c>
      <c r="G1344" s="449">
        <v>93960</v>
      </c>
      <c r="H1344" s="447" t="s">
        <v>2033</v>
      </c>
      <c r="I1344" s="447" t="s">
        <v>239</v>
      </c>
      <c r="J1344" s="447" t="s">
        <v>240</v>
      </c>
      <c r="K1344" s="450">
        <v>168.89</v>
      </c>
      <c r="L1344" s="447" t="s">
        <v>241</v>
      </c>
    </row>
    <row r="1345" spans="1:12">
      <c r="A1345" s="447" t="s">
        <v>20863</v>
      </c>
      <c r="B1345" s="447" t="s">
        <v>20864</v>
      </c>
      <c r="C1345" s="447" t="s">
        <v>20871</v>
      </c>
      <c r="D1345" s="447" t="s">
        <v>20872</v>
      </c>
      <c r="E1345" s="448" t="s">
        <v>20755</v>
      </c>
      <c r="F1345" s="447" t="s">
        <v>20755</v>
      </c>
      <c r="G1345" s="449">
        <v>93961</v>
      </c>
      <c r="H1345" s="447" t="s">
        <v>2034</v>
      </c>
      <c r="I1345" s="447" t="s">
        <v>239</v>
      </c>
      <c r="J1345" s="447" t="s">
        <v>240</v>
      </c>
      <c r="K1345" s="450">
        <v>165.08</v>
      </c>
      <c r="L1345" s="447" t="s">
        <v>241</v>
      </c>
    </row>
    <row r="1346" spans="1:12">
      <c r="A1346" s="447" t="s">
        <v>20863</v>
      </c>
      <c r="B1346" s="447" t="s">
        <v>20864</v>
      </c>
      <c r="C1346" s="447" t="s">
        <v>20871</v>
      </c>
      <c r="D1346" s="447" t="s">
        <v>20872</v>
      </c>
      <c r="E1346" s="448" t="s">
        <v>20755</v>
      </c>
      <c r="F1346" s="447" t="s">
        <v>20755</v>
      </c>
      <c r="G1346" s="449">
        <v>93962</v>
      </c>
      <c r="H1346" s="447" t="s">
        <v>2036</v>
      </c>
      <c r="I1346" s="447" t="s">
        <v>239</v>
      </c>
      <c r="J1346" s="447" t="s">
        <v>240</v>
      </c>
      <c r="K1346" s="450">
        <v>163.36000000000001</v>
      </c>
      <c r="L1346" s="447" t="s">
        <v>241</v>
      </c>
    </row>
    <row r="1347" spans="1:12">
      <c r="A1347" s="447" t="s">
        <v>20863</v>
      </c>
      <c r="B1347" s="447" t="s">
        <v>20864</v>
      </c>
      <c r="C1347" s="447" t="s">
        <v>20871</v>
      </c>
      <c r="D1347" s="447" t="s">
        <v>20872</v>
      </c>
      <c r="E1347" s="448" t="s">
        <v>20755</v>
      </c>
      <c r="F1347" s="447" t="s">
        <v>20755</v>
      </c>
      <c r="G1347" s="449">
        <v>93963</v>
      </c>
      <c r="H1347" s="447" t="s">
        <v>2037</v>
      </c>
      <c r="I1347" s="447" t="s">
        <v>239</v>
      </c>
      <c r="J1347" s="447" t="s">
        <v>240</v>
      </c>
      <c r="K1347" s="450">
        <v>152.63</v>
      </c>
      <c r="L1347" s="447" t="s">
        <v>241</v>
      </c>
    </row>
    <row r="1348" spans="1:12">
      <c r="A1348" s="447" t="s">
        <v>20863</v>
      </c>
      <c r="B1348" s="447" t="s">
        <v>20864</v>
      </c>
      <c r="C1348" s="447" t="s">
        <v>20871</v>
      </c>
      <c r="D1348" s="447" t="s">
        <v>20872</v>
      </c>
      <c r="E1348" s="448" t="s">
        <v>20755</v>
      </c>
      <c r="F1348" s="447" t="s">
        <v>20755</v>
      </c>
      <c r="G1348" s="449">
        <v>93964</v>
      </c>
      <c r="H1348" s="447" t="s">
        <v>2038</v>
      </c>
      <c r="I1348" s="447" t="s">
        <v>239</v>
      </c>
      <c r="J1348" s="447" t="s">
        <v>240</v>
      </c>
      <c r="K1348" s="450">
        <v>146.16999999999999</v>
      </c>
      <c r="L1348" s="447" t="s">
        <v>241</v>
      </c>
    </row>
    <row r="1349" spans="1:12">
      <c r="A1349" s="447" t="s">
        <v>20863</v>
      </c>
      <c r="B1349" s="447" t="s">
        <v>20864</v>
      </c>
      <c r="C1349" s="447" t="s">
        <v>20871</v>
      </c>
      <c r="D1349" s="447" t="s">
        <v>20872</v>
      </c>
      <c r="E1349" s="448" t="s">
        <v>20755</v>
      </c>
      <c r="F1349" s="447" t="s">
        <v>20755</v>
      </c>
      <c r="G1349" s="449">
        <v>93965</v>
      </c>
      <c r="H1349" s="447" t="s">
        <v>2039</v>
      </c>
      <c r="I1349" s="447" t="s">
        <v>239</v>
      </c>
      <c r="J1349" s="447" t="s">
        <v>240</v>
      </c>
      <c r="K1349" s="450">
        <v>140.29</v>
      </c>
      <c r="L1349" s="447" t="s">
        <v>241</v>
      </c>
    </row>
    <row r="1350" spans="1:12">
      <c r="A1350" s="447" t="s">
        <v>20863</v>
      </c>
      <c r="B1350" s="447" t="s">
        <v>20864</v>
      </c>
      <c r="C1350" s="447" t="s">
        <v>20871</v>
      </c>
      <c r="D1350" s="447" t="s">
        <v>20872</v>
      </c>
      <c r="E1350" s="448" t="s">
        <v>20755</v>
      </c>
      <c r="F1350" s="447" t="s">
        <v>20755</v>
      </c>
      <c r="G1350" s="449">
        <v>93966</v>
      </c>
      <c r="H1350" s="447" t="s">
        <v>2040</v>
      </c>
      <c r="I1350" s="447" t="s">
        <v>239</v>
      </c>
      <c r="J1350" s="447" t="s">
        <v>240</v>
      </c>
      <c r="K1350" s="450">
        <v>138.03</v>
      </c>
      <c r="L1350" s="447" t="s">
        <v>241</v>
      </c>
    </row>
    <row r="1351" spans="1:12">
      <c r="A1351" s="447" t="s">
        <v>20863</v>
      </c>
      <c r="B1351" s="447" t="s">
        <v>20864</v>
      </c>
      <c r="C1351" s="447" t="s">
        <v>20871</v>
      </c>
      <c r="D1351" s="447" t="s">
        <v>20872</v>
      </c>
      <c r="E1351" s="448" t="s">
        <v>20755</v>
      </c>
      <c r="F1351" s="447" t="s">
        <v>20755</v>
      </c>
      <c r="G1351" s="449">
        <v>93967</v>
      </c>
      <c r="H1351" s="447" t="s">
        <v>2041</v>
      </c>
      <c r="I1351" s="447" t="s">
        <v>239</v>
      </c>
      <c r="J1351" s="447" t="s">
        <v>240</v>
      </c>
      <c r="K1351" s="450">
        <v>181.26</v>
      </c>
      <c r="L1351" s="447" t="s">
        <v>241</v>
      </c>
    </row>
    <row r="1352" spans="1:12">
      <c r="A1352" s="447" t="s">
        <v>20863</v>
      </c>
      <c r="B1352" s="447" t="s">
        <v>20864</v>
      </c>
      <c r="C1352" s="447" t="s">
        <v>20871</v>
      </c>
      <c r="D1352" s="447" t="s">
        <v>20872</v>
      </c>
      <c r="E1352" s="448" t="s">
        <v>20755</v>
      </c>
      <c r="F1352" s="447" t="s">
        <v>20755</v>
      </c>
      <c r="G1352" s="449">
        <v>93968</v>
      </c>
      <c r="H1352" s="447" t="s">
        <v>2042</v>
      </c>
      <c r="I1352" s="447" t="s">
        <v>239</v>
      </c>
      <c r="J1352" s="447" t="s">
        <v>240</v>
      </c>
      <c r="K1352" s="450">
        <v>169.79</v>
      </c>
      <c r="L1352" s="447" t="s">
        <v>241</v>
      </c>
    </row>
    <row r="1353" spans="1:12">
      <c r="A1353" s="447" t="s">
        <v>20863</v>
      </c>
      <c r="B1353" s="447" t="s">
        <v>20864</v>
      </c>
      <c r="C1353" s="447" t="s">
        <v>20871</v>
      </c>
      <c r="D1353" s="447" t="s">
        <v>20872</v>
      </c>
      <c r="E1353" s="448" t="s">
        <v>20755</v>
      </c>
      <c r="F1353" s="447" t="s">
        <v>20755</v>
      </c>
      <c r="G1353" s="449">
        <v>93969</v>
      </c>
      <c r="H1353" s="447" t="s">
        <v>2043</v>
      </c>
      <c r="I1353" s="447" t="s">
        <v>239</v>
      </c>
      <c r="J1353" s="447" t="s">
        <v>240</v>
      </c>
      <c r="K1353" s="450">
        <v>162.96</v>
      </c>
      <c r="L1353" s="447" t="s">
        <v>241</v>
      </c>
    </row>
    <row r="1354" spans="1:12">
      <c r="A1354" s="447" t="s">
        <v>20863</v>
      </c>
      <c r="B1354" s="447" t="s">
        <v>20864</v>
      </c>
      <c r="C1354" s="447" t="s">
        <v>20871</v>
      </c>
      <c r="D1354" s="447" t="s">
        <v>20872</v>
      </c>
      <c r="E1354" s="448" t="s">
        <v>20755</v>
      </c>
      <c r="F1354" s="447" t="s">
        <v>20755</v>
      </c>
      <c r="G1354" s="449">
        <v>93970</v>
      </c>
      <c r="H1354" s="447" t="s">
        <v>2044</v>
      </c>
      <c r="I1354" s="447" t="s">
        <v>239</v>
      </c>
      <c r="J1354" s="447" t="s">
        <v>240</v>
      </c>
      <c r="K1354" s="450">
        <v>158.19</v>
      </c>
      <c r="L1354" s="447" t="s">
        <v>241</v>
      </c>
    </row>
    <row r="1355" spans="1:12">
      <c r="A1355" s="447" t="s">
        <v>20863</v>
      </c>
      <c r="B1355" s="447" t="s">
        <v>20864</v>
      </c>
      <c r="C1355" s="447" t="s">
        <v>20871</v>
      </c>
      <c r="D1355" s="447" t="s">
        <v>20872</v>
      </c>
      <c r="E1355" s="448" t="s">
        <v>20755</v>
      </c>
      <c r="F1355" s="447" t="s">
        <v>20755</v>
      </c>
      <c r="G1355" s="449">
        <v>93971</v>
      </c>
      <c r="H1355" s="447" t="s">
        <v>2045</v>
      </c>
      <c r="I1355" s="447" t="s">
        <v>239</v>
      </c>
      <c r="J1355" s="447" t="s">
        <v>240</v>
      </c>
      <c r="K1355" s="450">
        <v>150.61000000000001</v>
      </c>
      <c r="L1355" s="447" t="s">
        <v>241</v>
      </c>
    </row>
    <row r="1356" spans="1:12">
      <c r="A1356" s="447" t="s">
        <v>20863</v>
      </c>
      <c r="B1356" s="447" t="s">
        <v>20864</v>
      </c>
      <c r="C1356" s="447" t="s">
        <v>20871</v>
      </c>
      <c r="D1356" s="447" t="s">
        <v>20872</v>
      </c>
      <c r="E1356" s="448" t="s">
        <v>20755</v>
      </c>
      <c r="F1356" s="447" t="s">
        <v>20755</v>
      </c>
      <c r="G1356" s="449">
        <v>95108</v>
      </c>
      <c r="H1356" s="447" t="s">
        <v>2046</v>
      </c>
      <c r="I1356" s="447" t="s">
        <v>146</v>
      </c>
      <c r="J1356" s="447" t="s">
        <v>334</v>
      </c>
      <c r="K1356" s="450">
        <v>21.88</v>
      </c>
      <c r="L1356" s="447" t="s">
        <v>241</v>
      </c>
    </row>
    <row r="1357" spans="1:12">
      <c r="A1357" s="447" t="s">
        <v>20863</v>
      </c>
      <c r="B1357" s="447" t="s">
        <v>20864</v>
      </c>
      <c r="C1357" s="447" t="s">
        <v>20871</v>
      </c>
      <c r="D1357" s="447" t="s">
        <v>20872</v>
      </c>
      <c r="E1357" s="448" t="s">
        <v>20755</v>
      </c>
      <c r="F1357" s="447" t="s">
        <v>20755</v>
      </c>
      <c r="G1357" s="449">
        <v>100332</v>
      </c>
      <c r="H1357" s="447" t="s">
        <v>2048</v>
      </c>
      <c r="I1357" s="447" t="s">
        <v>145</v>
      </c>
      <c r="J1357" s="447" t="s">
        <v>240</v>
      </c>
      <c r="K1357" s="450">
        <v>916.23</v>
      </c>
      <c r="L1357" s="447" t="s">
        <v>241</v>
      </c>
    </row>
    <row r="1358" spans="1:12">
      <c r="A1358" s="447" t="s">
        <v>20863</v>
      </c>
      <c r="B1358" s="447" t="s">
        <v>20864</v>
      </c>
      <c r="C1358" s="447" t="s">
        <v>20871</v>
      </c>
      <c r="D1358" s="447" t="s">
        <v>20872</v>
      </c>
      <c r="E1358" s="448" t="s">
        <v>20755</v>
      </c>
      <c r="F1358" s="447" t="s">
        <v>20755</v>
      </c>
      <c r="G1358" s="449">
        <v>100333</v>
      </c>
      <c r="H1358" s="447" t="s">
        <v>2049</v>
      </c>
      <c r="I1358" s="447" t="s">
        <v>145</v>
      </c>
      <c r="J1358" s="447" t="s">
        <v>240</v>
      </c>
      <c r="K1358" s="450">
        <v>551.51</v>
      </c>
      <c r="L1358" s="447" t="s">
        <v>241</v>
      </c>
    </row>
    <row r="1359" spans="1:12">
      <c r="A1359" s="447" t="s">
        <v>20863</v>
      </c>
      <c r="B1359" s="447" t="s">
        <v>20864</v>
      </c>
      <c r="C1359" s="447" t="s">
        <v>20871</v>
      </c>
      <c r="D1359" s="447" t="s">
        <v>20872</v>
      </c>
      <c r="E1359" s="448" t="s">
        <v>20755</v>
      </c>
      <c r="F1359" s="447" t="s">
        <v>20755</v>
      </c>
      <c r="G1359" s="449">
        <v>100334</v>
      </c>
      <c r="H1359" s="447" t="s">
        <v>2050</v>
      </c>
      <c r="I1359" s="447" t="s">
        <v>145</v>
      </c>
      <c r="J1359" s="447" t="s">
        <v>240</v>
      </c>
      <c r="K1359" s="450">
        <v>719.29</v>
      </c>
      <c r="L1359" s="447" t="s">
        <v>241</v>
      </c>
    </row>
    <row r="1360" spans="1:12">
      <c r="A1360" s="447" t="s">
        <v>20863</v>
      </c>
      <c r="B1360" s="447" t="s">
        <v>20864</v>
      </c>
      <c r="C1360" s="447" t="s">
        <v>20871</v>
      </c>
      <c r="D1360" s="447" t="s">
        <v>20872</v>
      </c>
      <c r="E1360" s="448" t="s">
        <v>20755</v>
      </c>
      <c r="F1360" s="447" t="s">
        <v>20755</v>
      </c>
      <c r="G1360" s="449">
        <v>100335</v>
      </c>
      <c r="H1360" s="447" t="s">
        <v>2051</v>
      </c>
      <c r="I1360" s="447" t="s">
        <v>145</v>
      </c>
      <c r="J1360" s="447" t="s">
        <v>240</v>
      </c>
      <c r="K1360" s="450">
        <v>445.76</v>
      </c>
      <c r="L1360" s="447" t="s">
        <v>241</v>
      </c>
    </row>
    <row r="1361" spans="1:12">
      <c r="A1361" s="447" t="s">
        <v>20863</v>
      </c>
      <c r="B1361" s="447" t="s">
        <v>20864</v>
      </c>
      <c r="C1361" s="447" t="s">
        <v>20871</v>
      </c>
      <c r="D1361" s="447" t="s">
        <v>20872</v>
      </c>
      <c r="E1361" s="448" t="s">
        <v>20755</v>
      </c>
      <c r="F1361" s="447" t="s">
        <v>20755</v>
      </c>
      <c r="G1361" s="449">
        <v>100341</v>
      </c>
      <c r="H1361" s="447" t="s">
        <v>2052</v>
      </c>
      <c r="I1361" s="447" t="s">
        <v>145</v>
      </c>
      <c r="J1361" s="447" t="s">
        <v>334</v>
      </c>
      <c r="K1361" s="450">
        <v>24.69</v>
      </c>
      <c r="L1361" s="447" t="s">
        <v>241</v>
      </c>
    </row>
    <row r="1362" spans="1:12">
      <c r="A1362" s="447" t="s">
        <v>20863</v>
      </c>
      <c r="B1362" s="447" t="s">
        <v>20864</v>
      </c>
      <c r="C1362" s="447" t="s">
        <v>20871</v>
      </c>
      <c r="D1362" s="447" t="s">
        <v>20872</v>
      </c>
      <c r="E1362" s="448" t="s">
        <v>20755</v>
      </c>
      <c r="F1362" s="447" t="s">
        <v>20755</v>
      </c>
      <c r="G1362" s="449">
        <v>100342</v>
      </c>
      <c r="H1362" s="447" t="s">
        <v>2054</v>
      </c>
      <c r="I1362" s="447" t="s">
        <v>130</v>
      </c>
      <c r="J1362" s="447" t="s">
        <v>240</v>
      </c>
      <c r="K1362" s="450">
        <v>17.95</v>
      </c>
      <c r="L1362" s="447" t="s">
        <v>241</v>
      </c>
    </row>
    <row r="1363" spans="1:12">
      <c r="A1363" s="447" t="s">
        <v>20863</v>
      </c>
      <c r="B1363" s="447" t="s">
        <v>20864</v>
      </c>
      <c r="C1363" s="447" t="s">
        <v>20871</v>
      </c>
      <c r="D1363" s="447" t="s">
        <v>20872</v>
      </c>
      <c r="E1363" s="448" t="s">
        <v>20755</v>
      </c>
      <c r="F1363" s="447" t="s">
        <v>20755</v>
      </c>
      <c r="G1363" s="449">
        <v>100343</v>
      </c>
      <c r="H1363" s="447" t="s">
        <v>2056</v>
      </c>
      <c r="I1363" s="447" t="s">
        <v>130</v>
      </c>
      <c r="J1363" s="447" t="s">
        <v>240</v>
      </c>
      <c r="K1363" s="450">
        <v>17.61</v>
      </c>
      <c r="L1363" s="447" t="s">
        <v>241</v>
      </c>
    </row>
    <row r="1364" spans="1:12">
      <c r="A1364" s="447" t="s">
        <v>20863</v>
      </c>
      <c r="B1364" s="447" t="s">
        <v>20864</v>
      </c>
      <c r="C1364" s="447" t="s">
        <v>20871</v>
      </c>
      <c r="D1364" s="447" t="s">
        <v>20872</v>
      </c>
      <c r="E1364" s="448" t="s">
        <v>20755</v>
      </c>
      <c r="F1364" s="447" t="s">
        <v>20755</v>
      </c>
      <c r="G1364" s="449">
        <v>100344</v>
      </c>
      <c r="H1364" s="447" t="s">
        <v>2057</v>
      </c>
      <c r="I1364" s="447" t="s">
        <v>130</v>
      </c>
      <c r="J1364" s="447" t="s">
        <v>240</v>
      </c>
      <c r="K1364" s="450">
        <v>16.11</v>
      </c>
      <c r="L1364" s="447" t="s">
        <v>241</v>
      </c>
    </row>
    <row r="1365" spans="1:12">
      <c r="A1365" s="447" t="s">
        <v>20863</v>
      </c>
      <c r="B1365" s="447" t="s">
        <v>20864</v>
      </c>
      <c r="C1365" s="447" t="s">
        <v>20871</v>
      </c>
      <c r="D1365" s="447" t="s">
        <v>20872</v>
      </c>
      <c r="E1365" s="448" t="s">
        <v>20755</v>
      </c>
      <c r="F1365" s="447" t="s">
        <v>20755</v>
      </c>
      <c r="G1365" s="449">
        <v>100345</v>
      </c>
      <c r="H1365" s="447" t="s">
        <v>2058</v>
      </c>
      <c r="I1365" s="447" t="s">
        <v>130</v>
      </c>
      <c r="J1365" s="447" t="s">
        <v>240</v>
      </c>
      <c r="K1365" s="450">
        <v>13.77</v>
      </c>
      <c r="L1365" s="447" t="s">
        <v>241</v>
      </c>
    </row>
    <row r="1366" spans="1:12">
      <c r="A1366" s="447" t="s">
        <v>20863</v>
      </c>
      <c r="B1366" s="447" t="s">
        <v>20864</v>
      </c>
      <c r="C1366" s="447" t="s">
        <v>20871</v>
      </c>
      <c r="D1366" s="447" t="s">
        <v>20872</v>
      </c>
      <c r="E1366" s="448" t="s">
        <v>20755</v>
      </c>
      <c r="F1366" s="447" t="s">
        <v>20755</v>
      </c>
      <c r="G1366" s="449">
        <v>100346</v>
      </c>
      <c r="H1366" s="447" t="s">
        <v>2059</v>
      </c>
      <c r="I1366" s="447" t="s">
        <v>130</v>
      </c>
      <c r="J1366" s="447" t="s">
        <v>240</v>
      </c>
      <c r="K1366" s="450">
        <v>13.38</v>
      </c>
      <c r="L1366" s="447" t="s">
        <v>241</v>
      </c>
    </row>
    <row r="1367" spans="1:12">
      <c r="A1367" s="447" t="s">
        <v>20863</v>
      </c>
      <c r="B1367" s="447" t="s">
        <v>20864</v>
      </c>
      <c r="C1367" s="447" t="s">
        <v>20871</v>
      </c>
      <c r="D1367" s="447" t="s">
        <v>20872</v>
      </c>
      <c r="E1367" s="448" t="s">
        <v>20755</v>
      </c>
      <c r="F1367" s="447" t="s">
        <v>20755</v>
      </c>
      <c r="G1367" s="449">
        <v>100347</v>
      </c>
      <c r="H1367" s="447" t="s">
        <v>2061</v>
      </c>
      <c r="I1367" s="447" t="s">
        <v>130</v>
      </c>
      <c r="J1367" s="447" t="s">
        <v>240</v>
      </c>
      <c r="K1367" s="450">
        <v>15.37</v>
      </c>
      <c r="L1367" s="447" t="s">
        <v>241</v>
      </c>
    </row>
    <row r="1368" spans="1:12">
      <c r="A1368" s="447" t="s">
        <v>20863</v>
      </c>
      <c r="B1368" s="447" t="s">
        <v>20864</v>
      </c>
      <c r="C1368" s="447" t="s">
        <v>20871</v>
      </c>
      <c r="D1368" s="447" t="s">
        <v>20872</v>
      </c>
      <c r="E1368" s="448" t="s">
        <v>20755</v>
      </c>
      <c r="F1368" s="447" t="s">
        <v>20755</v>
      </c>
      <c r="G1368" s="449">
        <v>100348</v>
      </c>
      <c r="H1368" s="447" t="s">
        <v>2062</v>
      </c>
      <c r="I1368" s="447" t="s">
        <v>130</v>
      </c>
      <c r="J1368" s="447" t="s">
        <v>240</v>
      </c>
      <c r="K1368" s="450">
        <v>15.18</v>
      </c>
      <c r="L1368" s="447" t="s">
        <v>241</v>
      </c>
    </row>
    <row r="1369" spans="1:12">
      <c r="A1369" s="447" t="s">
        <v>20863</v>
      </c>
      <c r="B1369" s="447" t="s">
        <v>20864</v>
      </c>
      <c r="C1369" s="447" t="s">
        <v>20871</v>
      </c>
      <c r="D1369" s="447" t="s">
        <v>20872</v>
      </c>
      <c r="E1369" s="448" t="s">
        <v>20755</v>
      </c>
      <c r="F1369" s="447" t="s">
        <v>20755</v>
      </c>
      <c r="G1369" s="449">
        <v>100349</v>
      </c>
      <c r="H1369" s="447" t="s">
        <v>2064</v>
      </c>
      <c r="I1369" s="447" t="s">
        <v>133</v>
      </c>
      <c r="J1369" s="447" t="s">
        <v>240</v>
      </c>
      <c r="K1369" s="450">
        <v>548.14</v>
      </c>
      <c r="L1369" s="447" t="s">
        <v>241</v>
      </c>
    </row>
    <row r="1370" spans="1:12">
      <c r="A1370" s="447" t="s">
        <v>20863</v>
      </c>
      <c r="B1370" s="447" t="s">
        <v>20864</v>
      </c>
      <c r="C1370" s="447" t="s">
        <v>20873</v>
      </c>
      <c r="D1370" s="447" t="s">
        <v>20874</v>
      </c>
      <c r="E1370" s="448">
        <v>73856</v>
      </c>
      <c r="F1370" s="447" t="s">
        <v>20875</v>
      </c>
      <c r="G1370" s="447" t="s">
        <v>16538</v>
      </c>
      <c r="H1370" s="447" t="s">
        <v>2065</v>
      </c>
      <c r="I1370" s="447" t="s">
        <v>146</v>
      </c>
      <c r="J1370" s="447" t="s">
        <v>240</v>
      </c>
      <c r="K1370" s="450">
        <v>634.47</v>
      </c>
      <c r="L1370" s="447" t="s">
        <v>241</v>
      </c>
    </row>
    <row r="1371" spans="1:12">
      <c r="A1371" s="447" t="s">
        <v>20863</v>
      </c>
      <c r="B1371" s="447" t="s">
        <v>20864</v>
      </c>
      <c r="C1371" s="447" t="s">
        <v>20873</v>
      </c>
      <c r="D1371" s="447" t="s">
        <v>20874</v>
      </c>
      <c r="E1371" s="448">
        <v>73856</v>
      </c>
      <c r="F1371" s="447" t="s">
        <v>20875</v>
      </c>
      <c r="G1371" s="447" t="s">
        <v>16540</v>
      </c>
      <c r="H1371" s="447" t="s">
        <v>2066</v>
      </c>
      <c r="I1371" s="447" t="s">
        <v>146</v>
      </c>
      <c r="J1371" s="447" t="s">
        <v>240</v>
      </c>
      <c r="K1371" s="451">
        <v>1040.0999999999999</v>
      </c>
      <c r="L1371" s="447" t="s">
        <v>241</v>
      </c>
    </row>
    <row r="1372" spans="1:12">
      <c r="A1372" s="447" t="s">
        <v>20863</v>
      </c>
      <c r="B1372" s="447" t="s">
        <v>20864</v>
      </c>
      <c r="C1372" s="447" t="s">
        <v>20873</v>
      </c>
      <c r="D1372" s="447" t="s">
        <v>20874</v>
      </c>
      <c r="E1372" s="448">
        <v>73856</v>
      </c>
      <c r="F1372" s="447" t="s">
        <v>20875</v>
      </c>
      <c r="G1372" s="447" t="s">
        <v>16542</v>
      </c>
      <c r="H1372" s="447" t="s">
        <v>2067</v>
      </c>
      <c r="I1372" s="447" t="s">
        <v>146</v>
      </c>
      <c r="J1372" s="447" t="s">
        <v>240</v>
      </c>
      <c r="K1372" s="451">
        <v>1558.86</v>
      </c>
      <c r="L1372" s="447" t="s">
        <v>241</v>
      </c>
    </row>
    <row r="1373" spans="1:12">
      <c r="A1373" s="447" t="s">
        <v>20863</v>
      </c>
      <c r="B1373" s="447" t="s">
        <v>20864</v>
      </c>
      <c r="C1373" s="447" t="s">
        <v>20873</v>
      </c>
      <c r="D1373" s="447" t="s">
        <v>20874</v>
      </c>
      <c r="E1373" s="448">
        <v>73856</v>
      </c>
      <c r="F1373" s="447" t="s">
        <v>20875</v>
      </c>
      <c r="G1373" s="447" t="s">
        <v>16544</v>
      </c>
      <c r="H1373" s="447" t="s">
        <v>2068</v>
      </c>
      <c r="I1373" s="447" t="s">
        <v>146</v>
      </c>
      <c r="J1373" s="447" t="s">
        <v>240</v>
      </c>
      <c r="K1373" s="451">
        <v>2198.2399999999998</v>
      </c>
      <c r="L1373" s="447" t="s">
        <v>241</v>
      </c>
    </row>
    <row r="1374" spans="1:12">
      <c r="A1374" s="447" t="s">
        <v>20863</v>
      </c>
      <c r="B1374" s="447" t="s">
        <v>20864</v>
      </c>
      <c r="C1374" s="447" t="s">
        <v>20873</v>
      </c>
      <c r="D1374" s="447" t="s">
        <v>20874</v>
      </c>
      <c r="E1374" s="448" t="s">
        <v>20755</v>
      </c>
      <c r="F1374" s="447" t="s">
        <v>20755</v>
      </c>
      <c r="G1374" s="449">
        <v>83716</v>
      </c>
      <c r="H1374" s="447" t="s">
        <v>2069</v>
      </c>
      <c r="I1374" s="447" t="s">
        <v>146</v>
      </c>
      <c r="J1374" s="447" t="s">
        <v>240</v>
      </c>
      <c r="K1374" s="450">
        <v>489.91</v>
      </c>
      <c r="L1374" s="447" t="s">
        <v>241</v>
      </c>
    </row>
    <row r="1375" spans="1:12">
      <c r="A1375" s="447" t="s">
        <v>20863</v>
      </c>
      <c r="B1375" s="447" t="s">
        <v>20864</v>
      </c>
      <c r="C1375" s="447" t="s">
        <v>20873</v>
      </c>
      <c r="D1375" s="447" t="s">
        <v>20874</v>
      </c>
      <c r="E1375" s="448" t="s">
        <v>20755</v>
      </c>
      <c r="F1375" s="447" t="s">
        <v>20755</v>
      </c>
      <c r="G1375" s="449">
        <v>97933</v>
      </c>
      <c r="H1375" s="447" t="s">
        <v>2070</v>
      </c>
      <c r="I1375" s="447" t="s">
        <v>146</v>
      </c>
      <c r="J1375" s="447" t="s">
        <v>240</v>
      </c>
      <c r="K1375" s="450">
        <v>918.32</v>
      </c>
      <c r="L1375" s="447" t="s">
        <v>241</v>
      </c>
    </row>
    <row r="1376" spans="1:12">
      <c r="A1376" s="447" t="s">
        <v>20863</v>
      </c>
      <c r="B1376" s="447" t="s">
        <v>20864</v>
      </c>
      <c r="C1376" s="447" t="s">
        <v>20873</v>
      </c>
      <c r="D1376" s="447" t="s">
        <v>20874</v>
      </c>
      <c r="E1376" s="448" t="s">
        <v>20755</v>
      </c>
      <c r="F1376" s="447" t="s">
        <v>20755</v>
      </c>
      <c r="G1376" s="449">
        <v>97934</v>
      </c>
      <c r="H1376" s="447" t="s">
        <v>2071</v>
      </c>
      <c r="I1376" s="447" t="s">
        <v>146</v>
      </c>
      <c r="J1376" s="447" t="s">
        <v>240</v>
      </c>
      <c r="K1376" s="451">
        <v>1905.24</v>
      </c>
      <c r="L1376" s="447" t="s">
        <v>241</v>
      </c>
    </row>
    <row r="1377" spans="1:12">
      <c r="A1377" s="447" t="s">
        <v>20863</v>
      </c>
      <c r="B1377" s="447" t="s">
        <v>20864</v>
      </c>
      <c r="C1377" s="447" t="s">
        <v>20873</v>
      </c>
      <c r="D1377" s="447" t="s">
        <v>20874</v>
      </c>
      <c r="E1377" s="448" t="s">
        <v>20755</v>
      </c>
      <c r="F1377" s="447" t="s">
        <v>20755</v>
      </c>
      <c r="G1377" s="449">
        <v>97935</v>
      </c>
      <c r="H1377" s="447" t="s">
        <v>2072</v>
      </c>
      <c r="I1377" s="447" t="s">
        <v>146</v>
      </c>
      <c r="J1377" s="447" t="s">
        <v>240</v>
      </c>
      <c r="K1377" s="450">
        <v>715.35</v>
      </c>
      <c r="L1377" s="447" t="s">
        <v>241</v>
      </c>
    </row>
    <row r="1378" spans="1:12">
      <c r="A1378" s="447" t="s">
        <v>20863</v>
      </c>
      <c r="B1378" s="447" t="s">
        <v>20864</v>
      </c>
      <c r="C1378" s="447" t="s">
        <v>20873</v>
      </c>
      <c r="D1378" s="447" t="s">
        <v>20874</v>
      </c>
      <c r="E1378" s="448" t="s">
        <v>20755</v>
      </c>
      <c r="F1378" s="447" t="s">
        <v>20755</v>
      </c>
      <c r="G1378" s="449">
        <v>97936</v>
      </c>
      <c r="H1378" s="447" t="s">
        <v>2073</v>
      </c>
      <c r="I1378" s="447" t="s">
        <v>146</v>
      </c>
      <c r="J1378" s="447" t="s">
        <v>240</v>
      </c>
      <c r="K1378" s="451">
        <v>1535.98</v>
      </c>
      <c r="L1378" s="447" t="s">
        <v>241</v>
      </c>
    </row>
    <row r="1379" spans="1:12">
      <c r="A1379" s="447" t="s">
        <v>20863</v>
      </c>
      <c r="B1379" s="447" t="s">
        <v>20864</v>
      </c>
      <c r="C1379" s="447" t="s">
        <v>20873</v>
      </c>
      <c r="D1379" s="447" t="s">
        <v>20874</v>
      </c>
      <c r="E1379" s="448" t="s">
        <v>20755</v>
      </c>
      <c r="F1379" s="447" t="s">
        <v>20755</v>
      </c>
      <c r="G1379" s="449">
        <v>97947</v>
      </c>
      <c r="H1379" s="447" t="s">
        <v>2074</v>
      </c>
      <c r="I1379" s="447" t="s">
        <v>146</v>
      </c>
      <c r="J1379" s="447" t="s">
        <v>240</v>
      </c>
      <c r="K1379" s="451">
        <v>1480.66</v>
      </c>
      <c r="L1379" s="447" t="s">
        <v>241</v>
      </c>
    </row>
    <row r="1380" spans="1:12">
      <c r="A1380" s="447" t="s">
        <v>20863</v>
      </c>
      <c r="B1380" s="447" t="s">
        <v>20864</v>
      </c>
      <c r="C1380" s="447" t="s">
        <v>20873</v>
      </c>
      <c r="D1380" s="447" t="s">
        <v>20874</v>
      </c>
      <c r="E1380" s="448" t="s">
        <v>20755</v>
      </c>
      <c r="F1380" s="447" t="s">
        <v>20755</v>
      </c>
      <c r="G1380" s="449">
        <v>97948</v>
      </c>
      <c r="H1380" s="447" t="s">
        <v>2075</v>
      </c>
      <c r="I1380" s="447" t="s">
        <v>146</v>
      </c>
      <c r="J1380" s="447" t="s">
        <v>240</v>
      </c>
      <c r="K1380" s="451">
        <v>2734.66</v>
      </c>
      <c r="L1380" s="447" t="s">
        <v>241</v>
      </c>
    </row>
    <row r="1381" spans="1:12">
      <c r="A1381" s="447" t="s">
        <v>20863</v>
      </c>
      <c r="B1381" s="447" t="s">
        <v>20864</v>
      </c>
      <c r="C1381" s="447" t="s">
        <v>20873</v>
      </c>
      <c r="D1381" s="447" t="s">
        <v>20874</v>
      </c>
      <c r="E1381" s="448" t="s">
        <v>20755</v>
      </c>
      <c r="F1381" s="447" t="s">
        <v>20755</v>
      </c>
      <c r="G1381" s="449">
        <v>97949</v>
      </c>
      <c r="H1381" s="447" t="s">
        <v>2076</v>
      </c>
      <c r="I1381" s="447" t="s">
        <v>146</v>
      </c>
      <c r="J1381" s="447" t="s">
        <v>240</v>
      </c>
      <c r="K1381" s="451">
        <v>1441.66</v>
      </c>
      <c r="L1381" s="447" t="s">
        <v>241</v>
      </c>
    </row>
    <row r="1382" spans="1:12">
      <c r="A1382" s="447" t="s">
        <v>20863</v>
      </c>
      <c r="B1382" s="447" t="s">
        <v>20864</v>
      </c>
      <c r="C1382" s="447" t="s">
        <v>20873</v>
      </c>
      <c r="D1382" s="447" t="s">
        <v>20874</v>
      </c>
      <c r="E1382" s="448" t="s">
        <v>20755</v>
      </c>
      <c r="F1382" s="447" t="s">
        <v>20755</v>
      </c>
      <c r="G1382" s="449">
        <v>97950</v>
      </c>
      <c r="H1382" s="447" t="s">
        <v>2077</v>
      </c>
      <c r="I1382" s="447" t="s">
        <v>146</v>
      </c>
      <c r="J1382" s="447" t="s">
        <v>240</v>
      </c>
      <c r="K1382" s="451">
        <v>2536.21</v>
      </c>
      <c r="L1382" s="447" t="s">
        <v>241</v>
      </c>
    </row>
    <row r="1383" spans="1:12">
      <c r="A1383" s="447" t="s">
        <v>20863</v>
      </c>
      <c r="B1383" s="447" t="s">
        <v>20864</v>
      </c>
      <c r="C1383" s="447" t="s">
        <v>20873</v>
      </c>
      <c r="D1383" s="447" t="s">
        <v>20874</v>
      </c>
      <c r="E1383" s="448" t="s">
        <v>20755</v>
      </c>
      <c r="F1383" s="447" t="s">
        <v>20755</v>
      </c>
      <c r="G1383" s="449">
        <v>97951</v>
      </c>
      <c r="H1383" s="447" t="s">
        <v>2078</v>
      </c>
      <c r="I1383" s="447" t="s">
        <v>146</v>
      </c>
      <c r="J1383" s="447" t="s">
        <v>240</v>
      </c>
      <c r="K1383" s="451">
        <v>2343.02</v>
      </c>
      <c r="L1383" s="447" t="s">
        <v>241</v>
      </c>
    </row>
    <row r="1384" spans="1:12">
      <c r="A1384" s="447" t="s">
        <v>20863</v>
      </c>
      <c r="B1384" s="447" t="s">
        <v>20864</v>
      </c>
      <c r="C1384" s="447" t="s">
        <v>20873</v>
      </c>
      <c r="D1384" s="447" t="s">
        <v>20874</v>
      </c>
      <c r="E1384" s="448" t="s">
        <v>20755</v>
      </c>
      <c r="F1384" s="447" t="s">
        <v>20755</v>
      </c>
      <c r="G1384" s="449">
        <v>97952</v>
      </c>
      <c r="H1384" s="447" t="s">
        <v>2079</v>
      </c>
      <c r="I1384" s="447" t="s">
        <v>146</v>
      </c>
      <c r="J1384" s="447" t="s">
        <v>240</v>
      </c>
      <c r="K1384" s="451">
        <v>4052.05</v>
      </c>
      <c r="L1384" s="447" t="s">
        <v>241</v>
      </c>
    </row>
    <row r="1385" spans="1:12">
      <c r="A1385" s="447" t="s">
        <v>20863</v>
      </c>
      <c r="B1385" s="447" t="s">
        <v>20864</v>
      </c>
      <c r="C1385" s="447" t="s">
        <v>20873</v>
      </c>
      <c r="D1385" s="447" t="s">
        <v>20874</v>
      </c>
      <c r="E1385" s="448" t="s">
        <v>20755</v>
      </c>
      <c r="F1385" s="447" t="s">
        <v>20755</v>
      </c>
      <c r="G1385" s="449">
        <v>97953</v>
      </c>
      <c r="H1385" s="447" t="s">
        <v>2080</v>
      </c>
      <c r="I1385" s="447" t="s">
        <v>146</v>
      </c>
      <c r="J1385" s="447" t="s">
        <v>240</v>
      </c>
      <c r="K1385" s="451">
        <v>1045.1300000000001</v>
      </c>
      <c r="L1385" s="447" t="s">
        <v>241</v>
      </c>
    </row>
    <row r="1386" spans="1:12">
      <c r="A1386" s="447" t="s">
        <v>20863</v>
      </c>
      <c r="B1386" s="447" t="s">
        <v>20864</v>
      </c>
      <c r="C1386" s="447" t="s">
        <v>20873</v>
      </c>
      <c r="D1386" s="447" t="s">
        <v>20874</v>
      </c>
      <c r="E1386" s="448" t="s">
        <v>20755</v>
      </c>
      <c r="F1386" s="447" t="s">
        <v>20755</v>
      </c>
      <c r="G1386" s="449">
        <v>97955</v>
      </c>
      <c r="H1386" s="447" t="s">
        <v>2081</v>
      </c>
      <c r="I1386" s="447" t="s">
        <v>146</v>
      </c>
      <c r="J1386" s="447" t="s">
        <v>240</v>
      </c>
      <c r="K1386" s="451">
        <v>2299.9899999999998</v>
      </c>
      <c r="L1386" s="447" t="s">
        <v>241</v>
      </c>
    </row>
    <row r="1387" spans="1:12">
      <c r="A1387" s="447" t="s">
        <v>20863</v>
      </c>
      <c r="B1387" s="447" t="s">
        <v>20864</v>
      </c>
      <c r="C1387" s="447" t="s">
        <v>20873</v>
      </c>
      <c r="D1387" s="447" t="s">
        <v>20874</v>
      </c>
      <c r="E1387" s="448" t="s">
        <v>20755</v>
      </c>
      <c r="F1387" s="447" t="s">
        <v>20755</v>
      </c>
      <c r="G1387" s="449">
        <v>97956</v>
      </c>
      <c r="H1387" s="447" t="s">
        <v>2082</v>
      </c>
      <c r="I1387" s="447" t="s">
        <v>146</v>
      </c>
      <c r="J1387" s="447" t="s">
        <v>240</v>
      </c>
      <c r="K1387" s="451">
        <v>1059.1600000000001</v>
      </c>
      <c r="L1387" s="447" t="s">
        <v>241</v>
      </c>
    </row>
    <row r="1388" spans="1:12">
      <c r="A1388" s="447" t="s">
        <v>20863</v>
      </c>
      <c r="B1388" s="447" t="s">
        <v>20864</v>
      </c>
      <c r="C1388" s="447" t="s">
        <v>20873</v>
      </c>
      <c r="D1388" s="447" t="s">
        <v>20874</v>
      </c>
      <c r="E1388" s="448" t="s">
        <v>20755</v>
      </c>
      <c r="F1388" s="447" t="s">
        <v>20755</v>
      </c>
      <c r="G1388" s="449">
        <v>97957</v>
      </c>
      <c r="H1388" s="447" t="s">
        <v>2083</v>
      </c>
      <c r="I1388" s="447" t="s">
        <v>146</v>
      </c>
      <c r="J1388" s="447" t="s">
        <v>240</v>
      </c>
      <c r="K1388" s="451">
        <v>1911.31</v>
      </c>
      <c r="L1388" s="447" t="s">
        <v>241</v>
      </c>
    </row>
    <row r="1389" spans="1:12">
      <c r="A1389" s="447" t="s">
        <v>20863</v>
      </c>
      <c r="B1389" s="447" t="s">
        <v>20864</v>
      </c>
      <c r="C1389" s="447" t="s">
        <v>20873</v>
      </c>
      <c r="D1389" s="447" t="s">
        <v>20874</v>
      </c>
      <c r="E1389" s="448" t="s">
        <v>20755</v>
      </c>
      <c r="F1389" s="447" t="s">
        <v>20755</v>
      </c>
      <c r="G1389" s="449">
        <v>97961</v>
      </c>
      <c r="H1389" s="447" t="s">
        <v>2084</v>
      </c>
      <c r="I1389" s="447" t="s">
        <v>146</v>
      </c>
      <c r="J1389" s="447" t="s">
        <v>240</v>
      </c>
      <c r="K1389" s="451">
        <v>1788.58</v>
      </c>
      <c r="L1389" s="447" t="s">
        <v>241</v>
      </c>
    </row>
    <row r="1390" spans="1:12">
      <c r="A1390" s="447" t="s">
        <v>20863</v>
      </c>
      <c r="B1390" s="447" t="s">
        <v>20864</v>
      </c>
      <c r="C1390" s="447" t="s">
        <v>20873</v>
      </c>
      <c r="D1390" s="447" t="s">
        <v>20874</v>
      </c>
      <c r="E1390" s="448" t="s">
        <v>20755</v>
      </c>
      <c r="F1390" s="447" t="s">
        <v>20755</v>
      </c>
      <c r="G1390" s="449">
        <v>97973</v>
      </c>
      <c r="H1390" s="447" t="s">
        <v>2085</v>
      </c>
      <c r="I1390" s="447" t="s">
        <v>146</v>
      </c>
      <c r="J1390" s="447" t="s">
        <v>240</v>
      </c>
      <c r="K1390" s="451">
        <v>3406.97</v>
      </c>
      <c r="L1390" s="447" t="s">
        <v>241</v>
      </c>
    </row>
    <row r="1391" spans="1:12">
      <c r="A1391" s="447" t="s">
        <v>20863</v>
      </c>
      <c r="B1391" s="447" t="s">
        <v>20864</v>
      </c>
      <c r="C1391" s="447" t="s">
        <v>20873</v>
      </c>
      <c r="D1391" s="447" t="s">
        <v>20874</v>
      </c>
      <c r="E1391" s="448" t="s">
        <v>20755</v>
      </c>
      <c r="F1391" s="447" t="s">
        <v>20755</v>
      </c>
      <c r="G1391" s="449">
        <v>97974</v>
      </c>
      <c r="H1391" s="447" t="s">
        <v>2086</v>
      </c>
      <c r="I1391" s="447" t="s">
        <v>146</v>
      </c>
      <c r="J1391" s="447" t="s">
        <v>240</v>
      </c>
      <c r="K1391" s="450">
        <v>376.96</v>
      </c>
      <c r="L1391" s="447" t="s">
        <v>241</v>
      </c>
    </row>
    <row r="1392" spans="1:12">
      <c r="A1392" s="447" t="s">
        <v>20863</v>
      </c>
      <c r="B1392" s="447" t="s">
        <v>20864</v>
      </c>
      <c r="C1392" s="447" t="s">
        <v>20873</v>
      </c>
      <c r="D1392" s="447" t="s">
        <v>20874</v>
      </c>
      <c r="E1392" s="448" t="s">
        <v>20755</v>
      </c>
      <c r="F1392" s="447" t="s">
        <v>20755</v>
      </c>
      <c r="G1392" s="449">
        <v>97975</v>
      </c>
      <c r="H1392" s="447" t="s">
        <v>2087</v>
      </c>
      <c r="I1392" s="447" t="s">
        <v>146</v>
      </c>
      <c r="J1392" s="447" t="s">
        <v>240</v>
      </c>
      <c r="K1392" s="450">
        <v>391.87</v>
      </c>
      <c r="L1392" s="447" t="s">
        <v>241</v>
      </c>
    </row>
    <row r="1393" spans="1:12">
      <c r="A1393" s="447" t="s">
        <v>20863</v>
      </c>
      <c r="B1393" s="447" t="s">
        <v>20864</v>
      </c>
      <c r="C1393" s="447" t="s">
        <v>20873</v>
      </c>
      <c r="D1393" s="447" t="s">
        <v>20874</v>
      </c>
      <c r="E1393" s="448" t="s">
        <v>20755</v>
      </c>
      <c r="F1393" s="447" t="s">
        <v>20755</v>
      </c>
      <c r="G1393" s="449">
        <v>97976</v>
      </c>
      <c r="H1393" s="447" t="s">
        <v>2088</v>
      </c>
      <c r="I1393" s="447" t="s">
        <v>146</v>
      </c>
      <c r="J1393" s="447" t="s">
        <v>240</v>
      </c>
      <c r="K1393" s="450">
        <v>880.54</v>
      </c>
      <c r="L1393" s="447" t="s">
        <v>241</v>
      </c>
    </row>
    <row r="1394" spans="1:12">
      <c r="A1394" s="447" t="s">
        <v>20863</v>
      </c>
      <c r="B1394" s="447" t="s">
        <v>20864</v>
      </c>
      <c r="C1394" s="447" t="s">
        <v>20873</v>
      </c>
      <c r="D1394" s="447" t="s">
        <v>20874</v>
      </c>
      <c r="E1394" s="448" t="s">
        <v>20755</v>
      </c>
      <c r="F1394" s="447" t="s">
        <v>20755</v>
      </c>
      <c r="G1394" s="449">
        <v>97977</v>
      </c>
      <c r="H1394" s="447" t="s">
        <v>2089</v>
      </c>
      <c r="I1394" s="447" t="s">
        <v>146</v>
      </c>
      <c r="J1394" s="447" t="s">
        <v>240</v>
      </c>
      <c r="K1394" s="451">
        <v>1253.03</v>
      </c>
      <c r="L1394" s="447" t="s">
        <v>241</v>
      </c>
    </row>
    <row r="1395" spans="1:12">
      <c r="A1395" s="447" t="s">
        <v>20863</v>
      </c>
      <c r="B1395" s="447" t="s">
        <v>20864</v>
      </c>
      <c r="C1395" s="447" t="s">
        <v>20873</v>
      </c>
      <c r="D1395" s="447" t="s">
        <v>20874</v>
      </c>
      <c r="E1395" s="448" t="s">
        <v>20755</v>
      </c>
      <c r="F1395" s="447" t="s">
        <v>20755</v>
      </c>
      <c r="G1395" s="449">
        <v>97978</v>
      </c>
      <c r="H1395" s="447" t="s">
        <v>2090</v>
      </c>
      <c r="I1395" s="447" t="s">
        <v>146</v>
      </c>
      <c r="J1395" s="447" t="s">
        <v>240</v>
      </c>
      <c r="K1395" s="450">
        <v>737.9</v>
      </c>
      <c r="L1395" s="447" t="s">
        <v>241</v>
      </c>
    </row>
    <row r="1396" spans="1:12">
      <c r="A1396" s="447" t="s">
        <v>20863</v>
      </c>
      <c r="B1396" s="447" t="s">
        <v>20864</v>
      </c>
      <c r="C1396" s="447" t="s">
        <v>20873</v>
      </c>
      <c r="D1396" s="447" t="s">
        <v>20874</v>
      </c>
      <c r="E1396" s="448" t="s">
        <v>20755</v>
      </c>
      <c r="F1396" s="447" t="s">
        <v>20755</v>
      </c>
      <c r="G1396" s="449">
        <v>97980</v>
      </c>
      <c r="H1396" s="447" t="s">
        <v>2091</v>
      </c>
      <c r="I1396" s="447" t="s">
        <v>146</v>
      </c>
      <c r="J1396" s="447" t="s">
        <v>240</v>
      </c>
      <c r="K1396" s="451">
        <v>1648.39</v>
      </c>
      <c r="L1396" s="447" t="s">
        <v>241</v>
      </c>
    </row>
    <row r="1397" spans="1:12">
      <c r="A1397" s="447" t="s">
        <v>20863</v>
      </c>
      <c r="B1397" s="447" t="s">
        <v>20864</v>
      </c>
      <c r="C1397" s="447" t="s">
        <v>20873</v>
      </c>
      <c r="D1397" s="447" t="s">
        <v>20874</v>
      </c>
      <c r="E1397" s="448" t="s">
        <v>20755</v>
      </c>
      <c r="F1397" s="447" t="s">
        <v>20755</v>
      </c>
      <c r="G1397" s="449">
        <v>97981</v>
      </c>
      <c r="H1397" s="447" t="s">
        <v>2092</v>
      </c>
      <c r="I1397" s="447" t="s">
        <v>239</v>
      </c>
      <c r="J1397" s="447" t="s">
        <v>334</v>
      </c>
      <c r="K1397" s="450">
        <v>942.02</v>
      </c>
      <c r="L1397" s="447" t="s">
        <v>241</v>
      </c>
    </row>
    <row r="1398" spans="1:12">
      <c r="A1398" s="447" t="s">
        <v>20863</v>
      </c>
      <c r="B1398" s="447" t="s">
        <v>20864</v>
      </c>
      <c r="C1398" s="447" t="s">
        <v>20873</v>
      </c>
      <c r="D1398" s="447" t="s">
        <v>20874</v>
      </c>
      <c r="E1398" s="448" t="s">
        <v>20755</v>
      </c>
      <c r="F1398" s="447" t="s">
        <v>20755</v>
      </c>
      <c r="G1398" s="449">
        <v>97983</v>
      </c>
      <c r="H1398" s="447" t="s">
        <v>2093</v>
      </c>
      <c r="I1398" s="447" t="s">
        <v>239</v>
      </c>
      <c r="J1398" s="447" t="s">
        <v>240</v>
      </c>
      <c r="K1398" s="450">
        <v>434.23</v>
      </c>
      <c r="L1398" s="447" t="s">
        <v>241</v>
      </c>
    </row>
    <row r="1399" spans="1:12">
      <c r="A1399" s="447" t="s">
        <v>20863</v>
      </c>
      <c r="B1399" s="447" t="s">
        <v>20864</v>
      </c>
      <c r="C1399" s="447" t="s">
        <v>20873</v>
      </c>
      <c r="D1399" s="447" t="s">
        <v>20874</v>
      </c>
      <c r="E1399" s="448" t="s">
        <v>20755</v>
      </c>
      <c r="F1399" s="447" t="s">
        <v>20755</v>
      </c>
      <c r="G1399" s="449">
        <v>97985</v>
      </c>
      <c r="H1399" s="447" t="s">
        <v>2094</v>
      </c>
      <c r="I1399" s="447" t="s">
        <v>239</v>
      </c>
      <c r="J1399" s="447" t="s">
        <v>334</v>
      </c>
      <c r="K1399" s="451">
        <v>1138.01</v>
      </c>
      <c r="L1399" s="447" t="s">
        <v>241</v>
      </c>
    </row>
    <row r="1400" spans="1:12">
      <c r="A1400" s="447" t="s">
        <v>20863</v>
      </c>
      <c r="B1400" s="447" t="s">
        <v>20864</v>
      </c>
      <c r="C1400" s="447" t="s">
        <v>20873</v>
      </c>
      <c r="D1400" s="447" t="s">
        <v>20874</v>
      </c>
      <c r="E1400" s="448" t="s">
        <v>20755</v>
      </c>
      <c r="F1400" s="447" t="s">
        <v>20755</v>
      </c>
      <c r="G1400" s="449">
        <v>97987</v>
      </c>
      <c r="H1400" s="447" t="s">
        <v>2095</v>
      </c>
      <c r="I1400" s="447" t="s">
        <v>239</v>
      </c>
      <c r="J1400" s="447" t="s">
        <v>240</v>
      </c>
      <c r="K1400" s="450">
        <v>580.44000000000005</v>
      </c>
      <c r="L1400" s="447" t="s">
        <v>241</v>
      </c>
    </row>
    <row r="1401" spans="1:12">
      <c r="A1401" s="447" t="s">
        <v>20863</v>
      </c>
      <c r="B1401" s="447" t="s">
        <v>20864</v>
      </c>
      <c r="C1401" s="447" t="s">
        <v>20873</v>
      </c>
      <c r="D1401" s="447" t="s">
        <v>20874</v>
      </c>
      <c r="E1401" s="448" t="s">
        <v>20755</v>
      </c>
      <c r="F1401" s="447" t="s">
        <v>20755</v>
      </c>
      <c r="G1401" s="449">
        <v>97988</v>
      </c>
      <c r="H1401" s="447" t="s">
        <v>2096</v>
      </c>
      <c r="I1401" s="447" t="s">
        <v>146</v>
      </c>
      <c r="J1401" s="447" t="s">
        <v>240</v>
      </c>
      <c r="K1401" s="451">
        <v>2460.64</v>
      </c>
      <c r="L1401" s="447" t="s">
        <v>241</v>
      </c>
    </row>
    <row r="1402" spans="1:12">
      <c r="A1402" s="447" t="s">
        <v>20863</v>
      </c>
      <c r="B1402" s="447" t="s">
        <v>20864</v>
      </c>
      <c r="C1402" s="447" t="s">
        <v>20873</v>
      </c>
      <c r="D1402" s="447" t="s">
        <v>20874</v>
      </c>
      <c r="E1402" s="448" t="s">
        <v>20755</v>
      </c>
      <c r="F1402" s="447" t="s">
        <v>20755</v>
      </c>
      <c r="G1402" s="449">
        <v>97989</v>
      </c>
      <c r="H1402" s="447" t="s">
        <v>2097</v>
      </c>
      <c r="I1402" s="447" t="s">
        <v>239</v>
      </c>
      <c r="J1402" s="447" t="s">
        <v>334</v>
      </c>
      <c r="K1402" s="451">
        <v>1334.02</v>
      </c>
      <c r="L1402" s="447" t="s">
        <v>241</v>
      </c>
    </row>
    <row r="1403" spans="1:12">
      <c r="A1403" s="447" t="s">
        <v>20863</v>
      </c>
      <c r="B1403" s="447" t="s">
        <v>20864</v>
      </c>
      <c r="C1403" s="447" t="s">
        <v>20873</v>
      </c>
      <c r="D1403" s="447" t="s">
        <v>20874</v>
      </c>
      <c r="E1403" s="448" t="s">
        <v>20755</v>
      </c>
      <c r="F1403" s="447" t="s">
        <v>20755</v>
      </c>
      <c r="G1403" s="449">
        <v>97991</v>
      </c>
      <c r="H1403" s="447" t="s">
        <v>2098</v>
      </c>
      <c r="I1403" s="447" t="s">
        <v>239</v>
      </c>
      <c r="J1403" s="447" t="s">
        <v>240</v>
      </c>
      <c r="K1403" s="450">
        <v>822.42</v>
      </c>
      <c r="L1403" s="447" t="s">
        <v>241</v>
      </c>
    </row>
    <row r="1404" spans="1:12">
      <c r="A1404" s="447" t="s">
        <v>20863</v>
      </c>
      <c r="B1404" s="447" t="s">
        <v>20864</v>
      </c>
      <c r="C1404" s="447" t="s">
        <v>20873</v>
      </c>
      <c r="D1404" s="447" t="s">
        <v>20874</v>
      </c>
      <c r="E1404" s="448" t="s">
        <v>20755</v>
      </c>
      <c r="F1404" s="447" t="s">
        <v>20755</v>
      </c>
      <c r="G1404" s="449">
        <v>97992</v>
      </c>
      <c r="H1404" s="447" t="s">
        <v>2099</v>
      </c>
      <c r="I1404" s="447" t="s">
        <v>146</v>
      </c>
      <c r="J1404" s="447" t="s">
        <v>240</v>
      </c>
      <c r="K1404" s="451">
        <v>3190.85</v>
      </c>
      <c r="L1404" s="447" t="s">
        <v>241</v>
      </c>
    </row>
    <row r="1405" spans="1:12">
      <c r="A1405" s="447" t="s">
        <v>20863</v>
      </c>
      <c r="B1405" s="447" t="s">
        <v>20864</v>
      </c>
      <c r="C1405" s="447" t="s">
        <v>20873</v>
      </c>
      <c r="D1405" s="447" t="s">
        <v>20874</v>
      </c>
      <c r="E1405" s="448" t="s">
        <v>20755</v>
      </c>
      <c r="F1405" s="447" t="s">
        <v>20755</v>
      </c>
      <c r="G1405" s="449">
        <v>97993</v>
      </c>
      <c r="H1405" s="447" t="s">
        <v>2100</v>
      </c>
      <c r="I1405" s="447" t="s">
        <v>239</v>
      </c>
      <c r="J1405" s="447" t="s">
        <v>334</v>
      </c>
      <c r="K1405" s="451">
        <v>1628.05</v>
      </c>
      <c r="L1405" s="447" t="s">
        <v>241</v>
      </c>
    </row>
    <row r="1406" spans="1:12">
      <c r="A1406" s="447" t="s">
        <v>20863</v>
      </c>
      <c r="B1406" s="447" t="s">
        <v>20864</v>
      </c>
      <c r="C1406" s="447" t="s">
        <v>20873</v>
      </c>
      <c r="D1406" s="447" t="s">
        <v>20874</v>
      </c>
      <c r="E1406" s="448" t="s">
        <v>20755</v>
      </c>
      <c r="F1406" s="447" t="s">
        <v>20755</v>
      </c>
      <c r="G1406" s="449">
        <v>97994</v>
      </c>
      <c r="H1406" s="447" t="s">
        <v>2101</v>
      </c>
      <c r="I1406" s="447" t="s">
        <v>146</v>
      </c>
      <c r="J1406" s="447" t="s">
        <v>240</v>
      </c>
      <c r="K1406" s="451">
        <v>2025.07</v>
      </c>
      <c r="L1406" s="447" t="s">
        <v>241</v>
      </c>
    </row>
    <row r="1407" spans="1:12">
      <c r="A1407" s="447" t="s">
        <v>20863</v>
      </c>
      <c r="B1407" s="447" t="s">
        <v>20864</v>
      </c>
      <c r="C1407" s="447" t="s">
        <v>20873</v>
      </c>
      <c r="D1407" s="447" t="s">
        <v>20874</v>
      </c>
      <c r="E1407" s="448" t="s">
        <v>20755</v>
      </c>
      <c r="F1407" s="447" t="s">
        <v>20755</v>
      </c>
      <c r="G1407" s="449">
        <v>97995</v>
      </c>
      <c r="H1407" s="447" t="s">
        <v>2102</v>
      </c>
      <c r="I1407" s="447" t="s">
        <v>239</v>
      </c>
      <c r="J1407" s="447" t="s">
        <v>334</v>
      </c>
      <c r="K1407" s="450">
        <v>933.33</v>
      </c>
      <c r="L1407" s="447" t="s">
        <v>241</v>
      </c>
    </row>
    <row r="1408" spans="1:12">
      <c r="A1408" s="447" t="s">
        <v>20863</v>
      </c>
      <c r="B1408" s="447" t="s">
        <v>20864</v>
      </c>
      <c r="C1408" s="447" t="s">
        <v>20873</v>
      </c>
      <c r="D1408" s="447" t="s">
        <v>20874</v>
      </c>
      <c r="E1408" s="448" t="s">
        <v>20755</v>
      </c>
      <c r="F1408" s="447" t="s">
        <v>20755</v>
      </c>
      <c r="G1408" s="449">
        <v>97996</v>
      </c>
      <c r="H1408" s="447" t="s">
        <v>2103</v>
      </c>
      <c r="I1408" s="447" t="s">
        <v>146</v>
      </c>
      <c r="J1408" s="447" t="s">
        <v>240</v>
      </c>
      <c r="K1408" s="451">
        <v>2576.04</v>
      </c>
      <c r="L1408" s="447" t="s">
        <v>241</v>
      </c>
    </row>
    <row r="1409" spans="1:12">
      <c r="A1409" s="447" t="s">
        <v>20863</v>
      </c>
      <c r="B1409" s="447" t="s">
        <v>20864</v>
      </c>
      <c r="C1409" s="447" t="s">
        <v>20873</v>
      </c>
      <c r="D1409" s="447" t="s">
        <v>20874</v>
      </c>
      <c r="E1409" s="448" t="s">
        <v>20755</v>
      </c>
      <c r="F1409" s="447" t="s">
        <v>20755</v>
      </c>
      <c r="G1409" s="449">
        <v>97997</v>
      </c>
      <c r="H1409" s="447" t="s">
        <v>2104</v>
      </c>
      <c r="I1409" s="447" t="s">
        <v>239</v>
      </c>
      <c r="J1409" s="447" t="s">
        <v>334</v>
      </c>
      <c r="K1409" s="451">
        <v>1113.51</v>
      </c>
      <c r="L1409" s="447" t="s">
        <v>241</v>
      </c>
    </row>
    <row r="1410" spans="1:12">
      <c r="A1410" s="447" t="s">
        <v>20863</v>
      </c>
      <c r="B1410" s="447" t="s">
        <v>20864</v>
      </c>
      <c r="C1410" s="447" t="s">
        <v>20873</v>
      </c>
      <c r="D1410" s="447" t="s">
        <v>20874</v>
      </c>
      <c r="E1410" s="448" t="s">
        <v>20755</v>
      </c>
      <c r="F1410" s="447" t="s">
        <v>20755</v>
      </c>
      <c r="G1410" s="449">
        <v>97999</v>
      </c>
      <c r="H1410" s="447" t="s">
        <v>2105</v>
      </c>
      <c r="I1410" s="447" t="s">
        <v>239</v>
      </c>
      <c r="J1410" s="447" t="s">
        <v>334</v>
      </c>
      <c r="K1410" s="451">
        <v>1293.71</v>
      </c>
      <c r="L1410" s="447" t="s">
        <v>241</v>
      </c>
    </row>
    <row r="1411" spans="1:12">
      <c r="A1411" s="447" t="s">
        <v>20863</v>
      </c>
      <c r="B1411" s="447" t="s">
        <v>20864</v>
      </c>
      <c r="C1411" s="447" t="s">
        <v>20873</v>
      </c>
      <c r="D1411" s="447" t="s">
        <v>20874</v>
      </c>
      <c r="E1411" s="448" t="s">
        <v>20755</v>
      </c>
      <c r="F1411" s="447" t="s">
        <v>20755</v>
      </c>
      <c r="G1411" s="449">
        <v>98001</v>
      </c>
      <c r="H1411" s="447" t="s">
        <v>2106</v>
      </c>
      <c r="I1411" s="447" t="s">
        <v>239</v>
      </c>
      <c r="J1411" s="447" t="s">
        <v>334</v>
      </c>
      <c r="K1411" s="451">
        <v>1473.89</v>
      </c>
      <c r="L1411" s="447" t="s">
        <v>241</v>
      </c>
    </row>
    <row r="1412" spans="1:12">
      <c r="A1412" s="447" t="s">
        <v>20863</v>
      </c>
      <c r="B1412" s="447" t="s">
        <v>20864</v>
      </c>
      <c r="C1412" s="447" t="s">
        <v>20873</v>
      </c>
      <c r="D1412" s="447" t="s">
        <v>20874</v>
      </c>
      <c r="E1412" s="448" t="s">
        <v>20755</v>
      </c>
      <c r="F1412" s="447" t="s">
        <v>20755</v>
      </c>
      <c r="G1412" s="449">
        <v>98002</v>
      </c>
      <c r="H1412" s="447" t="s">
        <v>2107</v>
      </c>
      <c r="I1412" s="447" t="s">
        <v>146</v>
      </c>
      <c r="J1412" s="447" t="s">
        <v>240</v>
      </c>
      <c r="K1412" s="451">
        <v>4251.03</v>
      </c>
      <c r="L1412" s="447" t="s">
        <v>241</v>
      </c>
    </row>
    <row r="1413" spans="1:12">
      <c r="A1413" s="447" t="s">
        <v>20863</v>
      </c>
      <c r="B1413" s="447" t="s">
        <v>20864</v>
      </c>
      <c r="C1413" s="447" t="s">
        <v>20873</v>
      </c>
      <c r="D1413" s="447" t="s">
        <v>20874</v>
      </c>
      <c r="E1413" s="448" t="s">
        <v>20755</v>
      </c>
      <c r="F1413" s="447" t="s">
        <v>20755</v>
      </c>
      <c r="G1413" s="449">
        <v>98003</v>
      </c>
      <c r="H1413" s="447" t="s">
        <v>2108</v>
      </c>
      <c r="I1413" s="447" t="s">
        <v>239</v>
      </c>
      <c r="J1413" s="447" t="s">
        <v>334</v>
      </c>
      <c r="K1413" s="451">
        <v>1654.13</v>
      </c>
      <c r="L1413" s="447" t="s">
        <v>241</v>
      </c>
    </row>
    <row r="1414" spans="1:12">
      <c r="A1414" s="447" t="s">
        <v>20863</v>
      </c>
      <c r="B1414" s="447" t="s">
        <v>20864</v>
      </c>
      <c r="C1414" s="447" t="s">
        <v>20873</v>
      </c>
      <c r="D1414" s="447" t="s">
        <v>20874</v>
      </c>
      <c r="E1414" s="448" t="s">
        <v>20755</v>
      </c>
      <c r="F1414" s="447" t="s">
        <v>20755</v>
      </c>
      <c r="G1414" s="449">
        <v>98005</v>
      </c>
      <c r="H1414" s="447" t="s">
        <v>2109</v>
      </c>
      <c r="I1414" s="447" t="s">
        <v>239</v>
      </c>
      <c r="J1414" s="447" t="s">
        <v>334</v>
      </c>
      <c r="K1414" s="451">
        <v>1834.33</v>
      </c>
      <c r="L1414" s="447" t="s">
        <v>241</v>
      </c>
    </row>
    <row r="1415" spans="1:12">
      <c r="A1415" s="447" t="s">
        <v>20863</v>
      </c>
      <c r="B1415" s="447" t="s">
        <v>20864</v>
      </c>
      <c r="C1415" s="447" t="s">
        <v>20873</v>
      </c>
      <c r="D1415" s="447" t="s">
        <v>20874</v>
      </c>
      <c r="E1415" s="448" t="s">
        <v>20755</v>
      </c>
      <c r="F1415" s="447" t="s">
        <v>20755</v>
      </c>
      <c r="G1415" s="449">
        <v>98006</v>
      </c>
      <c r="H1415" s="447" t="s">
        <v>2110</v>
      </c>
      <c r="I1415" s="447" t="s">
        <v>146</v>
      </c>
      <c r="J1415" s="447" t="s">
        <v>240</v>
      </c>
      <c r="K1415" s="451">
        <v>5356.05</v>
      </c>
      <c r="L1415" s="447" t="s">
        <v>241</v>
      </c>
    </row>
    <row r="1416" spans="1:12">
      <c r="A1416" s="447" t="s">
        <v>20863</v>
      </c>
      <c r="B1416" s="447" t="s">
        <v>20864</v>
      </c>
      <c r="C1416" s="447" t="s">
        <v>20873</v>
      </c>
      <c r="D1416" s="447" t="s">
        <v>20874</v>
      </c>
      <c r="E1416" s="448" t="s">
        <v>20755</v>
      </c>
      <c r="F1416" s="447" t="s">
        <v>20755</v>
      </c>
      <c r="G1416" s="449">
        <v>98007</v>
      </c>
      <c r="H1416" s="447" t="s">
        <v>2111</v>
      </c>
      <c r="I1416" s="447" t="s">
        <v>239</v>
      </c>
      <c r="J1416" s="447" t="s">
        <v>334</v>
      </c>
      <c r="K1416" s="451">
        <v>2014.51</v>
      </c>
      <c r="L1416" s="447" t="s">
        <v>241</v>
      </c>
    </row>
    <row r="1417" spans="1:12">
      <c r="A1417" s="447" t="s">
        <v>20863</v>
      </c>
      <c r="B1417" s="447" t="s">
        <v>20864</v>
      </c>
      <c r="C1417" s="447" t="s">
        <v>20873</v>
      </c>
      <c r="D1417" s="447" t="s">
        <v>20874</v>
      </c>
      <c r="E1417" s="448" t="s">
        <v>20755</v>
      </c>
      <c r="F1417" s="447" t="s">
        <v>20755</v>
      </c>
      <c r="G1417" s="449">
        <v>98008</v>
      </c>
      <c r="H1417" s="447" t="s">
        <v>2112</v>
      </c>
      <c r="I1417" s="447" t="s">
        <v>146</v>
      </c>
      <c r="J1417" s="447" t="s">
        <v>240</v>
      </c>
      <c r="K1417" s="451">
        <v>3220.55</v>
      </c>
      <c r="L1417" s="447" t="s">
        <v>241</v>
      </c>
    </row>
    <row r="1418" spans="1:12">
      <c r="A1418" s="447" t="s">
        <v>20863</v>
      </c>
      <c r="B1418" s="447" t="s">
        <v>20864</v>
      </c>
      <c r="C1418" s="447" t="s">
        <v>20873</v>
      </c>
      <c r="D1418" s="447" t="s">
        <v>20874</v>
      </c>
      <c r="E1418" s="448" t="s">
        <v>20755</v>
      </c>
      <c r="F1418" s="447" t="s">
        <v>20755</v>
      </c>
      <c r="G1418" s="449">
        <v>98009</v>
      </c>
      <c r="H1418" s="447" t="s">
        <v>2113</v>
      </c>
      <c r="I1418" s="447" t="s">
        <v>239</v>
      </c>
      <c r="J1418" s="447" t="s">
        <v>334</v>
      </c>
      <c r="K1418" s="451">
        <v>1293.71</v>
      </c>
      <c r="L1418" s="447" t="s">
        <v>241</v>
      </c>
    </row>
    <row r="1419" spans="1:12">
      <c r="A1419" s="447" t="s">
        <v>20863</v>
      </c>
      <c r="B1419" s="447" t="s">
        <v>20864</v>
      </c>
      <c r="C1419" s="447" t="s">
        <v>20873</v>
      </c>
      <c r="D1419" s="447" t="s">
        <v>20874</v>
      </c>
      <c r="E1419" s="448" t="s">
        <v>20755</v>
      </c>
      <c r="F1419" s="447" t="s">
        <v>20755</v>
      </c>
      <c r="G1419" s="449">
        <v>98010</v>
      </c>
      <c r="H1419" s="447" t="s">
        <v>2114</v>
      </c>
      <c r="I1419" s="447" t="s">
        <v>146</v>
      </c>
      <c r="J1419" s="447" t="s">
        <v>240</v>
      </c>
      <c r="K1419" s="451">
        <v>3941.02</v>
      </c>
      <c r="L1419" s="447" t="s">
        <v>241</v>
      </c>
    </row>
    <row r="1420" spans="1:12">
      <c r="A1420" s="447" t="s">
        <v>20863</v>
      </c>
      <c r="B1420" s="447" t="s">
        <v>20864</v>
      </c>
      <c r="C1420" s="447" t="s">
        <v>20873</v>
      </c>
      <c r="D1420" s="447" t="s">
        <v>20874</v>
      </c>
      <c r="E1420" s="448" t="s">
        <v>20755</v>
      </c>
      <c r="F1420" s="447" t="s">
        <v>20755</v>
      </c>
      <c r="G1420" s="449">
        <v>98011</v>
      </c>
      <c r="H1420" s="447" t="s">
        <v>2115</v>
      </c>
      <c r="I1420" s="447" t="s">
        <v>239</v>
      </c>
      <c r="J1420" s="447" t="s">
        <v>334</v>
      </c>
      <c r="K1420" s="451">
        <v>1473.89</v>
      </c>
      <c r="L1420" s="447" t="s">
        <v>241</v>
      </c>
    </row>
    <row r="1421" spans="1:12">
      <c r="A1421" s="447" t="s">
        <v>20863</v>
      </c>
      <c r="B1421" s="447" t="s">
        <v>20864</v>
      </c>
      <c r="C1421" s="447" t="s">
        <v>20873</v>
      </c>
      <c r="D1421" s="447" t="s">
        <v>20874</v>
      </c>
      <c r="E1421" s="448" t="s">
        <v>20755</v>
      </c>
      <c r="F1421" s="447" t="s">
        <v>20755</v>
      </c>
      <c r="G1421" s="449">
        <v>98012</v>
      </c>
      <c r="H1421" s="447" t="s">
        <v>2116</v>
      </c>
      <c r="I1421" s="447" t="s">
        <v>146</v>
      </c>
      <c r="J1421" s="447" t="s">
        <v>240</v>
      </c>
      <c r="K1421" s="451">
        <v>4643.72</v>
      </c>
      <c r="L1421" s="447" t="s">
        <v>241</v>
      </c>
    </row>
    <row r="1422" spans="1:12">
      <c r="A1422" s="447" t="s">
        <v>20863</v>
      </c>
      <c r="B1422" s="447" t="s">
        <v>20864</v>
      </c>
      <c r="C1422" s="447" t="s">
        <v>20873</v>
      </c>
      <c r="D1422" s="447" t="s">
        <v>20874</v>
      </c>
      <c r="E1422" s="448" t="s">
        <v>20755</v>
      </c>
      <c r="F1422" s="447" t="s">
        <v>20755</v>
      </c>
      <c r="G1422" s="449">
        <v>98013</v>
      </c>
      <c r="H1422" s="447" t="s">
        <v>2117</v>
      </c>
      <c r="I1422" s="447" t="s">
        <v>239</v>
      </c>
      <c r="J1422" s="447" t="s">
        <v>334</v>
      </c>
      <c r="K1422" s="451">
        <v>1654.13</v>
      </c>
      <c r="L1422" s="447" t="s">
        <v>241</v>
      </c>
    </row>
    <row r="1423" spans="1:12">
      <c r="A1423" s="447" t="s">
        <v>20863</v>
      </c>
      <c r="B1423" s="447" t="s">
        <v>20864</v>
      </c>
      <c r="C1423" s="447" t="s">
        <v>20873</v>
      </c>
      <c r="D1423" s="447" t="s">
        <v>20874</v>
      </c>
      <c r="E1423" s="448" t="s">
        <v>20755</v>
      </c>
      <c r="F1423" s="447" t="s">
        <v>20755</v>
      </c>
      <c r="G1423" s="449">
        <v>98014</v>
      </c>
      <c r="H1423" s="447" t="s">
        <v>2118</v>
      </c>
      <c r="I1423" s="447" t="s">
        <v>146</v>
      </c>
      <c r="J1423" s="447" t="s">
        <v>240</v>
      </c>
      <c r="K1423" s="451">
        <v>5346.41</v>
      </c>
      <c r="L1423" s="447" t="s">
        <v>241</v>
      </c>
    </row>
    <row r="1424" spans="1:12">
      <c r="A1424" s="447" t="s">
        <v>20863</v>
      </c>
      <c r="B1424" s="447" t="s">
        <v>20864</v>
      </c>
      <c r="C1424" s="447" t="s">
        <v>20873</v>
      </c>
      <c r="D1424" s="447" t="s">
        <v>20874</v>
      </c>
      <c r="E1424" s="448" t="s">
        <v>20755</v>
      </c>
      <c r="F1424" s="447" t="s">
        <v>20755</v>
      </c>
      <c r="G1424" s="449">
        <v>98015</v>
      </c>
      <c r="H1424" s="447" t="s">
        <v>2119</v>
      </c>
      <c r="I1424" s="447" t="s">
        <v>239</v>
      </c>
      <c r="J1424" s="447" t="s">
        <v>334</v>
      </c>
      <c r="K1424" s="451">
        <v>1834.33</v>
      </c>
      <c r="L1424" s="447" t="s">
        <v>241</v>
      </c>
    </row>
    <row r="1425" spans="1:12">
      <c r="A1425" s="447" t="s">
        <v>20863</v>
      </c>
      <c r="B1425" s="447" t="s">
        <v>20864</v>
      </c>
      <c r="C1425" s="447" t="s">
        <v>20873</v>
      </c>
      <c r="D1425" s="447" t="s">
        <v>20874</v>
      </c>
      <c r="E1425" s="448" t="s">
        <v>20755</v>
      </c>
      <c r="F1425" s="447" t="s">
        <v>20755</v>
      </c>
      <c r="G1425" s="449">
        <v>98016</v>
      </c>
      <c r="H1425" s="447" t="s">
        <v>2120</v>
      </c>
      <c r="I1425" s="447" t="s">
        <v>146</v>
      </c>
      <c r="J1425" s="447" t="s">
        <v>240</v>
      </c>
      <c r="K1425" s="451">
        <v>6052.69</v>
      </c>
      <c r="L1425" s="447" t="s">
        <v>241</v>
      </c>
    </row>
    <row r="1426" spans="1:12">
      <c r="A1426" s="447" t="s">
        <v>20863</v>
      </c>
      <c r="B1426" s="447" t="s">
        <v>20864</v>
      </c>
      <c r="C1426" s="447" t="s">
        <v>20873</v>
      </c>
      <c r="D1426" s="447" t="s">
        <v>20874</v>
      </c>
      <c r="E1426" s="448" t="s">
        <v>20755</v>
      </c>
      <c r="F1426" s="447" t="s">
        <v>20755</v>
      </c>
      <c r="G1426" s="449">
        <v>98017</v>
      </c>
      <c r="H1426" s="447" t="s">
        <v>2121</v>
      </c>
      <c r="I1426" s="447" t="s">
        <v>239</v>
      </c>
      <c r="J1426" s="447" t="s">
        <v>334</v>
      </c>
      <c r="K1426" s="451">
        <v>2014.51</v>
      </c>
      <c r="L1426" s="447" t="s">
        <v>241</v>
      </c>
    </row>
    <row r="1427" spans="1:12">
      <c r="A1427" s="447" t="s">
        <v>20863</v>
      </c>
      <c r="B1427" s="447" t="s">
        <v>20864</v>
      </c>
      <c r="C1427" s="447" t="s">
        <v>20873</v>
      </c>
      <c r="D1427" s="447" t="s">
        <v>20874</v>
      </c>
      <c r="E1427" s="448" t="s">
        <v>20755</v>
      </c>
      <c r="F1427" s="447" t="s">
        <v>20755</v>
      </c>
      <c r="G1427" s="449">
        <v>98018</v>
      </c>
      <c r="H1427" s="447" t="s">
        <v>2122</v>
      </c>
      <c r="I1427" s="447" t="s">
        <v>146</v>
      </c>
      <c r="J1427" s="447" t="s">
        <v>240</v>
      </c>
      <c r="K1427" s="451">
        <v>6751.82</v>
      </c>
      <c r="L1427" s="447" t="s">
        <v>241</v>
      </c>
    </row>
    <row r="1428" spans="1:12">
      <c r="A1428" s="447" t="s">
        <v>20863</v>
      </c>
      <c r="B1428" s="447" t="s">
        <v>20864</v>
      </c>
      <c r="C1428" s="447" t="s">
        <v>20873</v>
      </c>
      <c r="D1428" s="447" t="s">
        <v>20874</v>
      </c>
      <c r="E1428" s="448" t="s">
        <v>20755</v>
      </c>
      <c r="F1428" s="447" t="s">
        <v>20755</v>
      </c>
      <c r="G1428" s="449">
        <v>98019</v>
      </c>
      <c r="H1428" s="447" t="s">
        <v>2123</v>
      </c>
      <c r="I1428" s="447" t="s">
        <v>239</v>
      </c>
      <c r="J1428" s="447" t="s">
        <v>334</v>
      </c>
      <c r="K1428" s="451">
        <v>2211.81</v>
      </c>
      <c r="L1428" s="447" t="s">
        <v>241</v>
      </c>
    </row>
    <row r="1429" spans="1:12">
      <c r="A1429" s="447" t="s">
        <v>20863</v>
      </c>
      <c r="B1429" s="447" t="s">
        <v>20864</v>
      </c>
      <c r="C1429" s="447" t="s">
        <v>20873</v>
      </c>
      <c r="D1429" s="447" t="s">
        <v>20874</v>
      </c>
      <c r="E1429" s="448" t="s">
        <v>20755</v>
      </c>
      <c r="F1429" s="447" t="s">
        <v>20755</v>
      </c>
      <c r="G1429" s="449">
        <v>98020</v>
      </c>
      <c r="H1429" s="447" t="s">
        <v>2124</v>
      </c>
      <c r="I1429" s="447" t="s">
        <v>146</v>
      </c>
      <c r="J1429" s="447" t="s">
        <v>240</v>
      </c>
      <c r="K1429" s="451">
        <v>4782.32</v>
      </c>
      <c r="L1429" s="447" t="s">
        <v>241</v>
      </c>
    </row>
    <row r="1430" spans="1:12">
      <c r="A1430" s="447" t="s">
        <v>20863</v>
      </c>
      <c r="B1430" s="447" t="s">
        <v>20864</v>
      </c>
      <c r="C1430" s="447" t="s">
        <v>20873</v>
      </c>
      <c r="D1430" s="447" t="s">
        <v>20874</v>
      </c>
      <c r="E1430" s="448" t="s">
        <v>20755</v>
      </c>
      <c r="F1430" s="447" t="s">
        <v>20755</v>
      </c>
      <c r="G1430" s="449">
        <v>98021</v>
      </c>
      <c r="H1430" s="447" t="s">
        <v>2125</v>
      </c>
      <c r="I1430" s="447" t="s">
        <v>239</v>
      </c>
      <c r="J1430" s="447" t="s">
        <v>334</v>
      </c>
      <c r="K1430" s="451">
        <v>1671.29</v>
      </c>
      <c r="L1430" s="447" t="s">
        <v>241</v>
      </c>
    </row>
    <row r="1431" spans="1:12">
      <c r="A1431" s="447" t="s">
        <v>20863</v>
      </c>
      <c r="B1431" s="447" t="s">
        <v>20864</v>
      </c>
      <c r="C1431" s="447" t="s">
        <v>20873</v>
      </c>
      <c r="D1431" s="447" t="s">
        <v>20874</v>
      </c>
      <c r="E1431" s="448" t="s">
        <v>20755</v>
      </c>
      <c r="F1431" s="447" t="s">
        <v>20755</v>
      </c>
      <c r="G1431" s="449">
        <v>98022</v>
      </c>
      <c r="H1431" s="447" t="s">
        <v>2126</v>
      </c>
      <c r="I1431" s="447" t="s">
        <v>146</v>
      </c>
      <c r="J1431" s="447" t="s">
        <v>240</v>
      </c>
      <c r="K1431" s="451">
        <v>5628.95</v>
      </c>
      <c r="L1431" s="447" t="s">
        <v>241</v>
      </c>
    </row>
    <row r="1432" spans="1:12">
      <c r="A1432" s="447" t="s">
        <v>20863</v>
      </c>
      <c r="B1432" s="447" t="s">
        <v>20864</v>
      </c>
      <c r="C1432" s="447" t="s">
        <v>20873</v>
      </c>
      <c r="D1432" s="447" t="s">
        <v>20874</v>
      </c>
      <c r="E1432" s="448" t="s">
        <v>20755</v>
      </c>
      <c r="F1432" s="447" t="s">
        <v>20755</v>
      </c>
      <c r="G1432" s="449">
        <v>98023</v>
      </c>
      <c r="H1432" s="447" t="s">
        <v>2127</v>
      </c>
      <c r="I1432" s="447" t="s">
        <v>239</v>
      </c>
      <c r="J1432" s="447" t="s">
        <v>334</v>
      </c>
      <c r="K1432" s="451">
        <v>1851.43</v>
      </c>
      <c r="L1432" s="447" t="s">
        <v>241</v>
      </c>
    </row>
    <row r="1433" spans="1:12">
      <c r="A1433" s="447" t="s">
        <v>20863</v>
      </c>
      <c r="B1433" s="447" t="s">
        <v>20864</v>
      </c>
      <c r="C1433" s="447" t="s">
        <v>20873</v>
      </c>
      <c r="D1433" s="447" t="s">
        <v>20874</v>
      </c>
      <c r="E1433" s="448" t="s">
        <v>20755</v>
      </c>
      <c r="F1433" s="447" t="s">
        <v>20755</v>
      </c>
      <c r="G1433" s="449">
        <v>98024</v>
      </c>
      <c r="H1433" s="447" t="s">
        <v>2128</v>
      </c>
      <c r="I1433" s="447" t="s">
        <v>146</v>
      </c>
      <c r="J1433" s="447" t="s">
        <v>240</v>
      </c>
      <c r="K1433" s="451">
        <v>6510.85</v>
      </c>
      <c r="L1433" s="447" t="s">
        <v>241</v>
      </c>
    </row>
    <row r="1434" spans="1:12">
      <c r="A1434" s="447" t="s">
        <v>20863</v>
      </c>
      <c r="B1434" s="447" t="s">
        <v>20864</v>
      </c>
      <c r="C1434" s="447" t="s">
        <v>20873</v>
      </c>
      <c r="D1434" s="447" t="s">
        <v>20874</v>
      </c>
      <c r="E1434" s="448" t="s">
        <v>20755</v>
      </c>
      <c r="F1434" s="447" t="s">
        <v>20755</v>
      </c>
      <c r="G1434" s="449">
        <v>98025</v>
      </c>
      <c r="H1434" s="447" t="s">
        <v>2129</v>
      </c>
      <c r="I1434" s="447" t="s">
        <v>239</v>
      </c>
      <c r="J1434" s="447" t="s">
        <v>334</v>
      </c>
      <c r="K1434" s="451">
        <v>2031.65</v>
      </c>
      <c r="L1434" s="447" t="s">
        <v>241</v>
      </c>
    </row>
    <row r="1435" spans="1:12">
      <c r="A1435" s="447" t="s">
        <v>20863</v>
      </c>
      <c r="B1435" s="447" t="s">
        <v>20864</v>
      </c>
      <c r="C1435" s="447" t="s">
        <v>20873</v>
      </c>
      <c r="D1435" s="447" t="s">
        <v>20874</v>
      </c>
      <c r="E1435" s="448" t="s">
        <v>20755</v>
      </c>
      <c r="F1435" s="447" t="s">
        <v>20755</v>
      </c>
      <c r="G1435" s="449">
        <v>98026</v>
      </c>
      <c r="H1435" s="447" t="s">
        <v>2130</v>
      </c>
      <c r="I1435" s="447" t="s">
        <v>146</v>
      </c>
      <c r="J1435" s="447" t="s">
        <v>240</v>
      </c>
      <c r="K1435" s="451">
        <v>7358.39</v>
      </c>
      <c r="L1435" s="447" t="s">
        <v>241</v>
      </c>
    </row>
    <row r="1436" spans="1:12">
      <c r="A1436" s="447" t="s">
        <v>20863</v>
      </c>
      <c r="B1436" s="447" t="s">
        <v>20864</v>
      </c>
      <c r="C1436" s="447" t="s">
        <v>20873</v>
      </c>
      <c r="D1436" s="447" t="s">
        <v>20874</v>
      </c>
      <c r="E1436" s="448" t="s">
        <v>20755</v>
      </c>
      <c r="F1436" s="447" t="s">
        <v>20755</v>
      </c>
      <c r="G1436" s="449">
        <v>98027</v>
      </c>
      <c r="H1436" s="447" t="s">
        <v>2131</v>
      </c>
      <c r="I1436" s="447" t="s">
        <v>239</v>
      </c>
      <c r="J1436" s="447" t="s">
        <v>334</v>
      </c>
      <c r="K1436" s="451">
        <v>2211.81</v>
      </c>
      <c r="L1436" s="447" t="s">
        <v>241</v>
      </c>
    </row>
    <row r="1437" spans="1:12">
      <c r="A1437" s="447" t="s">
        <v>20863</v>
      </c>
      <c r="B1437" s="447" t="s">
        <v>20864</v>
      </c>
      <c r="C1437" s="447" t="s">
        <v>20873</v>
      </c>
      <c r="D1437" s="447" t="s">
        <v>20874</v>
      </c>
      <c r="E1437" s="448" t="s">
        <v>20755</v>
      </c>
      <c r="F1437" s="447" t="s">
        <v>20755</v>
      </c>
      <c r="G1437" s="449">
        <v>98028</v>
      </c>
      <c r="H1437" s="447" t="s">
        <v>2132</v>
      </c>
      <c r="I1437" s="447" t="s">
        <v>146</v>
      </c>
      <c r="J1437" s="447" t="s">
        <v>240</v>
      </c>
      <c r="K1437" s="451">
        <v>8205.99</v>
      </c>
      <c r="L1437" s="447" t="s">
        <v>241</v>
      </c>
    </row>
    <row r="1438" spans="1:12">
      <c r="A1438" s="447" t="s">
        <v>20863</v>
      </c>
      <c r="B1438" s="447" t="s">
        <v>20864</v>
      </c>
      <c r="C1438" s="447" t="s">
        <v>20873</v>
      </c>
      <c r="D1438" s="447" t="s">
        <v>20874</v>
      </c>
      <c r="E1438" s="448" t="s">
        <v>20755</v>
      </c>
      <c r="F1438" s="447" t="s">
        <v>20755</v>
      </c>
      <c r="G1438" s="449">
        <v>98029</v>
      </c>
      <c r="H1438" s="447" t="s">
        <v>2133</v>
      </c>
      <c r="I1438" s="447" t="s">
        <v>239</v>
      </c>
      <c r="J1438" s="447" t="s">
        <v>334</v>
      </c>
      <c r="K1438" s="451">
        <v>2395.5700000000002</v>
      </c>
      <c r="L1438" s="447" t="s">
        <v>241</v>
      </c>
    </row>
    <row r="1439" spans="1:12">
      <c r="A1439" s="447" t="s">
        <v>20863</v>
      </c>
      <c r="B1439" s="447" t="s">
        <v>20864</v>
      </c>
      <c r="C1439" s="447" t="s">
        <v>20873</v>
      </c>
      <c r="D1439" s="447" t="s">
        <v>20874</v>
      </c>
      <c r="E1439" s="448" t="s">
        <v>20755</v>
      </c>
      <c r="F1439" s="447" t="s">
        <v>20755</v>
      </c>
      <c r="G1439" s="449">
        <v>98030</v>
      </c>
      <c r="H1439" s="447" t="s">
        <v>2134</v>
      </c>
      <c r="I1439" s="447" t="s">
        <v>146</v>
      </c>
      <c r="J1439" s="447" t="s">
        <v>240</v>
      </c>
      <c r="K1439" s="451">
        <v>6684.61</v>
      </c>
      <c r="L1439" s="447" t="s">
        <v>241</v>
      </c>
    </row>
    <row r="1440" spans="1:12">
      <c r="A1440" s="447" t="s">
        <v>20863</v>
      </c>
      <c r="B1440" s="447" t="s">
        <v>20864</v>
      </c>
      <c r="C1440" s="447" t="s">
        <v>20873</v>
      </c>
      <c r="D1440" s="447" t="s">
        <v>20874</v>
      </c>
      <c r="E1440" s="448" t="s">
        <v>20755</v>
      </c>
      <c r="F1440" s="447" t="s">
        <v>20755</v>
      </c>
      <c r="G1440" s="449">
        <v>98031</v>
      </c>
      <c r="H1440" s="447" t="s">
        <v>2135</v>
      </c>
      <c r="I1440" s="447" t="s">
        <v>239</v>
      </c>
      <c r="J1440" s="447" t="s">
        <v>334</v>
      </c>
      <c r="K1440" s="451">
        <v>2035.22</v>
      </c>
      <c r="L1440" s="447" t="s">
        <v>241</v>
      </c>
    </row>
    <row r="1441" spans="1:12">
      <c r="A1441" s="447" t="s">
        <v>20863</v>
      </c>
      <c r="B1441" s="447" t="s">
        <v>20864</v>
      </c>
      <c r="C1441" s="447" t="s">
        <v>20873</v>
      </c>
      <c r="D1441" s="447" t="s">
        <v>20874</v>
      </c>
      <c r="E1441" s="448" t="s">
        <v>20755</v>
      </c>
      <c r="F1441" s="447" t="s">
        <v>20755</v>
      </c>
      <c r="G1441" s="449">
        <v>98032</v>
      </c>
      <c r="H1441" s="447" t="s">
        <v>2136</v>
      </c>
      <c r="I1441" s="447" t="s">
        <v>146</v>
      </c>
      <c r="J1441" s="447" t="s">
        <v>240</v>
      </c>
      <c r="K1441" s="451">
        <v>7710.07</v>
      </c>
      <c r="L1441" s="447" t="s">
        <v>241</v>
      </c>
    </row>
    <row r="1442" spans="1:12">
      <c r="A1442" s="447" t="s">
        <v>20863</v>
      </c>
      <c r="B1442" s="447" t="s">
        <v>20864</v>
      </c>
      <c r="C1442" s="447" t="s">
        <v>20873</v>
      </c>
      <c r="D1442" s="447" t="s">
        <v>20874</v>
      </c>
      <c r="E1442" s="448" t="s">
        <v>20755</v>
      </c>
      <c r="F1442" s="447" t="s">
        <v>20755</v>
      </c>
      <c r="G1442" s="449">
        <v>98033</v>
      </c>
      <c r="H1442" s="447" t="s">
        <v>2137</v>
      </c>
      <c r="I1442" s="447" t="s">
        <v>239</v>
      </c>
      <c r="J1442" s="447" t="s">
        <v>334</v>
      </c>
      <c r="K1442" s="451">
        <v>2215.38</v>
      </c>
      <c r="L1442" s="447" t="s">
        <v>241</v>
      </c>
    </row>
    <row r="1443" spans="1:12">
      <c r="A1443" s="447" t="s">
        <v>20863</v>
      </c>
      <c r="B1443" s="447" t="s">
        <v>20864</v>
      </c>
      <c r="C1443" s="447" t="s">
        <v>20873</v>
      </c>
      <c r="D1443" s="447" t="s">
        <v>20874</v>
      </c>
      <c r="E1443" s="448" t="s">
        <v>20755</v>
      </c>
      <c r="F1443" s="447" t="s">
        <v>20755</v>
      </c>
      <c r="G1443" s="449">
        <v>98034</v>
      </c>
      <c r="H1443" s="447" t="s">
        <v>2138</v>
      </c>
      <c r="I1443" s="447" t="s">
        <v>146</v>
      </c>
      <c r="J1443" s="447" t="s">
        <v>240</v>
      </c>
      <c r="K1443" s="451">
        <v>8735.4699999999993</v>
      </c>
      <c r="L1443" s="447" t="s">
        <v>241</v>
      </c>
    </row>
    <row r="1444" spans="1:12">
      <c r="A1444" s="447" t="s">
        <v>20863</v>
      </c>
      <c r="B1444" s="447" t="s">
        <v>20864</v>
      </c>
      <c r="C1444" s="447" t="s">
        <v>20873</v>
      </c>
      <c r="D1444" s="447" t="s">
        <v>20874</v>
      </c>
      <c r="E1444" s="448" t="s">
        <v>20755</v>
      </c>
      <c r="F1444" s="447" t="s">
        <v>20755</v>
      </c>
      <c r="G1444" s="449">
        <v>98035</v>
      </c>
      <c r="H1444" s="447" t="s">
        <v>2139</v>
      </c>
      <c r="I1444" s="447" t="s">
        <v>239</v>
      </c>
      <c r="J1444" s="447" t="s">
        <v>334</v>
      </c>
      <c r="K1444" s="451">
        <v>2395.5700000000002</v>
      </c>
      <c r="L1444" s="447" t="s">
        <v>241</v>
      </c>
    </row>
    <row r="1445" spans="1:12">
      <c r="A1445" s="447" t="s">
        <v>20863</v>
      </c>
      <c r="B1445" s="447" t="s">
        <v>20864</v>
      </c>
      <c r="C1445" s="447" t="s">
        <v>20873</v>
      </c>
      <c r="D1445" s="447" t="s">
        <v>20874</v>
      </c>
      <c r="E1445" s="448" t="s">
        <v>20755</v>
      </c>
      <c r="F1445" s="447" t="s">
        <v>20755</v>
      </c>
      <c r="G1445" s="449">
        <v>98036</v>
      </c>
      <c r="H1445" s="447" t="s">
        <v>2140</v>
      </c>
      <c r="I1445" s="447" t="s">
        <v>146</v>
      </c>
      <c r="J1445" s="447" t="s">
        <v>240</v>
      </c>
      <c r="K1445" s="451">
        <v>9760.9</v>
      </c>
      <c r="L1445" s="447" t="s">
        <v>241</v>
      </c>
    </row>
    <row r="1446" spans="1:12">
      <c r="A1446" s="447" t="s">
        <v>20863</v>
      </c>
      <c r="B1446" s="447" t="s">
        <v>20864</v>
      </c>
      <c r="C1446" s="447" t="s">
        <v>20873</v>
      </c>
      <c r="D1446" s="447" t="s">
        <v>20874</v>
      </c>
      <c r="E1446" s="448" t="s">
        <v>20755</v>
      </c>
      <c r="F1446" s="447" t="s">
        <v>20755</v>
      </c>
      <c r="G1446" s="449">
        <v>98037</v>
      </c>
      <c r="H1446" s="447" t="s">
        <v>2141</v>
      </c>
      <c r="I1446" s="447" t="s">
        <v>239</v>
      </c>
      <c r="J1446" s="447" t="s">
        <v>334</v>
      </c>
      <c r="K1446" s="451">
        <v>2579.31</v>
      </c>
      <c r="L1446" s="447" t="s">
        <v>241</v>
      </c>
    </row>
    <row r="1447" spans="1:12">
      <c r="A1447" s="447" t="s">
        <v>20863</v>
      </c>
      <c r="B1447" s="447" t="s">
        <v>20864</v>
      </c>
      <c r="C1447" s="447" t="s">
        <v>20873</v>
      </c>
      <c r="D1447" s="447" t="s">
        <v>20874</v>
      </c>
      <c r="E1447" s="448" t="s">
        <v>20755</v>
      </c>
      <c r="F1447" s="447" t="s">
        <v>20755</v>
      </c>
      <c r="G1447" s="449">
        <v>98038</v>
      </c>
      <c r="H1447" s="447" t="s">
        <v>2142</v>
      </c>
      <c r="I1447" s="447" t="s">
        <v>146</v>
      </c>
      <c r="J1447" s="447" t="s">
        <v>240</v>
      </c>
      <c r="K1447" s="451">
        <v>8925.86</v>
      </c>
      <c r="L1447" s="447" t="s">
        <v>241</v>
      </c>
    </row>
    <row r="1448" spans="1:12">
      <c r="A1448" s="447" t="s">
        <v>20863</v>
      </c>
      <c r="B1448" s="447" t="s">
        <v>20864</v>
      </c>
      <c r="C1448" s="447" t="s">
        <v>20873</v>
      </c>
      <c r="D1448" s="447" t="s">
        <v>20874</v>
      </c>
      <c r="E1448" s="448" t="s">
        <v>20755</v>
      </c>
      <c r="F1448" s="447" t="s">
        <v>20755</v>
      </c>
      <c r="G1448" s="449">
        <v>98039</v>
      </c>
      <c r="H1448" s="447" t="s">
        <v>2143</v>
      </c>
      <c r="I1448" s="447" t="s">
        <v>239</v>
      </c>
      <c r="J1448" s="447" t="s">
        <v>334</v>
      </c>
      <c r="K1448" s="451">
        <v>2399.13</v>
      </c>
      <c r="L1448" s="447" t="s">
        <v>241</v>
      </c>
    </row>
    <row r="1449" spans="1:12">
      <c r="A1449" s="447" t="s">
        <v>20863</v>
      </c>
      <c r="B1449" s="447" t="s">
        <v>20864</v>
      </c>
      <c r="C1449" s="447" t="s">
        <v>20873</v>
      </c>
      <c r="D1449" s="447" t="s">
        <v>20874</v>
      </c>
      <c r="E1449" s="448" t="s">
        <v>20755</v>
      </c>
      <c r="F1449" s="447" t="s">
        <v>20755</v>
      </c>
      <c r="G1449" s="449">
        <v>98040</v>
      </c>
      <c r="H1449" s="447" t="s">
        <v>2144</v>
      </c>
      <c r="I1449" s="447" t="s">
        <v>146</v>
      </c>
      <c r="J1449" s="447" t="s">
        <v>240</v>
      </c>
      <c r="K1449" s="451">
        <v>10108.629999999999</v>
      </c>
      <c r="L1449" s="447" t="s">
        <v>241</v>
      </c>
    </row>
    <row r="1450" spans="1:12">
      <c r="A1450" s="447" t="s">
        <v>20863</v>
      </c>
      <c r="B1450" s="447" t="s">
        <v>20864</v>
      </c>
      <c r="C1450" s="447" t="s">
        <v>20873</v>
      </c>
      <c r="D1450" s="447" t="s">
        <v>20874</v>
      </c>
      <c r="E1450" s="448" t="s">
        <v>20755</v>
      </c>
      <c r="F1450" s="447" t="s">
        <v>20755</v>
      </c>
      <c r="G1450" s="449">
        <v>98041</v>
      </c>
      <c r="H1450" s="447" t="s">
        <v>2145</v>
      </c>
      <c r="I1450" s="447" t="s">
        <v>239</v>
      </c>
      <c r="J1450" s="447" t="s">
        <v>334</v>
      </c>
      <c r="K1450" s="451">
        <v>2579.31</v>
      </c>
      <c r="L1450" s="447" t="s">
        <v>241</v>
      </c>
    </row>
    <row r="1451" spans="1:12">
      <c r="A1451" s="447" t="s">
        <v>20863</v>
      </c>
      <c r="B1451" s="447" t="s">
        <v>20864</v>
      </c>
      <c r="C1451" s="447" t="s">
        <v>20873</v>
      </c>
      <c r="D1451" s="447" t="s">
        <v>20874</v>
      </c>
      <c r="E1451" s="448" t="s">
        <v>20755</v>
      </c>
      <c r="F1451" s="447" t="s">
        <v>20755</v>
      </c>
      <c r="G1451" s="449">
        <v>98042</v>
      </c>
      <c r="H1451" s="447" t="s">
        <v>2146</v>
      </c>
      <c r="I1451" s="447" t="s">
        <v>146</v>
      </c>
      <c r="J1451" s="447" t="s">
        <v>240</v>
      </c>
      <c r="K1451" s="451">
        <v>11291.37</v>
      </c>
      <c r="L1451" s="447" t="s">
        <v>241</v>
      </c>
    </row>
    <row r="1452" spans="1:12">
      <c r="A1452" s="447" t="s">
        <v>20863</v>
      </c>
      <c r="B1452" s="447" t="s">
        <v>20864</v>
      </c>
      <c r="C1452" s="447" t="s">
        <v>20873</v>
      </c>
      <c r="D1452" s="447" t="s">
        <v>20874</v>
      </c>
      <c r="E1452" s="448" t="s">
        <v>20755</v>
      </c>
      <c r="F1452" s="447" t="s">
        <v>20755</v>
      </c>
      <c r="G1452" s="449">
        <v>98043</v>
      </c>
      <c r="H1452" s="447" t="s">
        <v>2147</v>
      </c>
      <c r="I1452" s="447" t="s">
        <v>239</v>
      </c>
      <c r="J1452" s="447" t="s">
        <v>334</v>
      </c>
      <c r="K1452" s="451">
        <v>2763.1</v>
      </c>
      <c r="L1452" s="447" t="s">
        <v>241</v>
      </c>
    </row>
    <row r="1453" spans="1:12">
      <c r="A1453" s="447" t="s">
        <v>20863</v>
      </c>
      <c r="B1453" s="447" t="s">
        <v>20864</v>
      </c>
      <c r="C1453" s="447" t="s">
        <v>20873</v>
      </c>
      <c r="D1453" s="447" t="s">
        <v>20874</v>
      </c>
      <c r="E1453" s="448" t="s">
        <v>20755</v>
      </c>
      <c r="F1453" s="447" t="s">
        <v>20755</v>
      </c>
      <c r="G1453" s="449">
        <v>98044</v>
      </c>
      <c r="H1453" s="447" t="s">
        <v>2148</v>
      </c>
      <c r="I1453" s="447" t="s">
        <v>146</v>
      </c>
      <c r="J1453" s="447" t="s">
        <v>240</v>
      </c>
      <c r="K1453" s="451">
        <v>11474.9</v>
      </c>
      <c r="L1453" s="447" t="s">
        <v>241</v>
      </c>
    </row>
    <row r="1454" spans="1:12">
      <c r="A1454" s="447" t="s">
        <v>20863</v>
      </c>
      <c r="B1454" s="447" t="s">
        <v>20864</v>
      </c>
      <c r="C1454" s="447" t="s">
        <v>20873</v>
      </c>
      <c r="D1454" s="447" t="s">
        <v>20874</v>
      </c>
      <c r="E1454" s="448" t="s">
        <v>20755</v>
      </c>
      <c r="F1454" s="447" t="s">
        <v>20755</v>
      </c>
      <c r="G1454" s="449">
        <v>98045</v>
      </c>
      <c r="H1454" s="447" t="s">
        <v>2149</v>
      </c>
      <c r="I1454" s="447" t="s">
        <v>239</v>
      </c>
      <c r="J1454" s="447" t="s">
        <v>334</v>
      </c>
      <c r="K1454" s="451">
        <v>2763.1</v>
      </c>
      <c r="L1454" s="447" t="s">
        <v>241</v>
      </c>
    </row>
    <row r="1455" spans="1:12">
      <c r="A1455" s="447" t="s">
        <v>20863</v>
      </c>
      <c r="B1455" s="447" t="s">
        <v>20864</v>
      </c>
      <c r="C1455" s="447" t="s">
        <v>20873</v>
      </c>
      <c r="D1455" s="447" t="s">
        <v>20874</v>
      </c>
      <c r="E1455" s="448" t="s">
        <v>20755</v>
      </c>
      <c r="F1455" s="447" t="s">
        <v>20755</v>
      </c>
      <c r="G1455" s="449">
        <v>98046</v>
      </c>
      <c r="H1455" s="447" t="s">
        <v>2150</v>
      </c>
      <c r="I1455" s="447" t="s">
        <v>146</v>
      </c>
      <c r="J1455" s="447" t="s">
        <v>240</v>
      </c>
      <c r="K1455" s="451">
        <v>12821.79</v>
      </c>
      <c r="L1455" s="447" t="s">
        <v>241</v>
      </c>
    </row>
    <row r="1456" spans="1:12">
      <c r="A1456" s="447" t="s">
        <v>20863</v>
      </c>
      <c r="B1456" s="447" t="s">
        <v>20864</v>
      </c>
      <c r="C1456" s="447" t="s">
        <v>20873</v>
      </c>
      <c r="D1456" s="447" t="s">
        <v>20874</v>
      </c>
      <c r="E1456" s="448" t="s">
        <v>20755</v>
      </c>
      <c r="F1456" s="447" t="s">
        <v>20755</v>
      </c>
      <c r="G1456" s="449">
        <v>98047</v>
      </c>
      <c r="H1456" s="447" t="s">
        <v>2151</v>
      </c>
      <c r="I1456" s="447" t="s">
        <v>239</v>
      </c>
      <c r="J1456" s="447" t="s">
        <v>334</v>
      </c>
      <c r="K1456" s="451">
        <v>2946.86</v>
      </c>
      <c r="L1456" s="447" t="s">
        <v>241</v>
      </c>
    </row>
    <row r="1457" spans="1:12">
      <c r="A1457" s="447" t="s">
        <v>20863</v>
      </c>
      <c r="B1457" s="447" t="s">
        <v>20864</v>
      </c>
      <c r="C1457" s="447" t="s">
        <v>20873</v>
      </c>
      <c r="D1457" s="447" t="s">
        <v>20874</v>
      </c>
      <c r="E1457" s="448" t="s">
        <v>20755</v>
      </c>
      <c r="F1457" s="447" t="s">
        <v>20755</v>
      </c>
      <c r="G1457" s="449">
        <v>98048</v>
      </c>
      <c r="H1457" s="447" t="s">
        <v>2152</v>
      </c>
      <c r="I1457" s="447" t="s">
        <v>146</v>
      </c>
      <c r="J1457" s="447" t="s">
        <v>240</v>
      </c>
      <c r="K1457" s="451">
        <v>14979.03</v>
      </c>
      <c r="L1457" s="447" t="s">
        <v>241</v>
      </c>
    </row>
    <row r="1458" spans="1:12">
      <c r="A1458" s="447" t="s">
        <v>20863</v>
      </c>
      <c r="B1458" s="447" t="s">
        <v>20864</v>
      </c>
      <c r="C1458" s="447" t="s">
        <v>20873</v>
      </c>
      <c r="D1458" s="447" t="s">
        <v>20874</v>
      </c>
      <c r="E1458" s="448" t="s">
        <v>20755</v>
      </c>
      <c r="F1458" s="447" t="s">
        <v>20755</v>
      </c>
      <c r="G1458" s="449">
        <v>98049</v>
      </c>
      <c r="H1458" s="447" t="s">
        <v>2153</v>
      </c>
      <c r="I1458" s="447" t="s">
        <v>239</v>
      </c>
      <c r="J1458" s="447" t="s">
        <v>334</v>
      </c>
      <c r="K1458" s="451">
        <v>3095.65</v>
      </c>
      <c r="L1458" s="447" t="s">
        <v>241</v>
      </c>
    </row>
    <row r="1459" spans="1:12">
      <c r="A1459" s="447" t="s">
        <v>20863</v>
      </c>
      <c r="B1459" s="447" t="s">
        <v>20864</v>
      </c>
      <c r="C1459" s="447" t="s">
        <v>20873</v>
      </c>
      <c r="D1459" s="447" t="s">
        <v>20874</v>
      </c>
      <c r="E1459" s="448" t="s">
        <v>20755</v>
      </c>
      <c r="F1459" s="447" t="s">
        <v>20755</v>
      </c>
      <c r="G1459" s="449">
        <v>98050</v>
      </c>
      <c r="H1459" s="447" t="s">
        <v>2154</v>
      </c>
      <c r="I1459" s="447" t="s">
        <v>239</v>
      </c>
      <c r="J1459" s="447" t="s">
        <v>240</v>
      </c>
      <c r="K1459" s="450">
        <v>241.28</v>
      </c>
      <c r="L1459" s="447" t="s">
        <v>241</v>
      </c>
    </row>
    <row r="1460" spans="1:12">
      <c r="A1460" s="447" t="s">
        <v>20863</v>
      </c>
      <c r="B1460" s="447" t="s">
        <v>20864</v>
      </c>
      <c r="C1460" s="447" t="s">
        <v>20873</v>
      </c>
      <c r="D1460" s="447" t="s">
        <v>20874</v>
      </c>
      <c r="E1460" s="448" t="s">
        <v>20755</v>
      </c>
      <c r="F1460" s="447" t="s">
        <v>20755</v>
      </c>
      <c r="G1460" s="449">
        <v>98051</v>
      </c>
      <c r="H1460" s="447" t="s">
        <v>2155</v>
      </c>
      <c r="I1460" s="447" t="s">
        <v>239</v>
      </c>
      <c r="J1460" s="447" t="s">
        <v>334</v>
      </c>
      <c r="K1460" s="450">
        <v>747.64</v>
      </c>
      <c r="L1460" s="447" t="s">
        <v>241</v>
      </c>
    </row>
    <row r="1461" spans="1:12">
      <c r="A1461" s="447" t="s">
        <v>20863</v>
      </c>
      <c r="B1461" s="447" t="s">
        <v>20864</v>
      </c>
      <c r="C1461" s="447" t="s">
        <v>20873</v>
      </c>
      <c r="D1461" s="447" t="s">
        <v>20874</v>
      </c>
      <c r="E1461" s="448" t="s">
        <v>20755</v>
      </c>
      <c r="F1461" s="447" t="s">
        <v>20755</v>
      </c>
      <c r="G1461" s="449">
        <v>98405</v>
      </c>
      <c r="H1461" s="447" t="s">
        <v>2156</v>
      </c>
      <c r="I1461" s="447" t="s">
        <v>146</v>
      </c>
      <c r="J1461" s="447" t="s">
        <v>240</v>
      </c>
      <c r="K1461" s="451">
        <v>2052.33</v>
      </c>
      <c r="L1461" s="447" t="s">
        <v>241</v>
      </c>
    </row>
    <row r="1462" spans="1:12">
      <c r="A1462" s="447" t="s">
        <v>20863</v>
      </c>
      <c r="B1462" s="447" t="s">
        <v>20864</v>
      </c>
      <c r="C1462" s="447" t="s">
        <v>20873</v>
      </c>
      <c r="D1462" s="447" t="s">
        <v>20874</v>
      </c>
      <c r="E1462" s="448" t="s">
        <v>20755</v>
      </c>
      <c r="F1462" s="447" t="s">
        <v>20755</v>
      </c>
      <c r="G1462" s="449">
        <v>98406</v>
      </c>
      <c r="H1462" s="447" t="s">
        <v>2157</v>
      </c>
      <c r="I1462" s="447" t="s">
        <v>146</v>
      </c>
      <c r="J1462" s="447" t="s">
        <v>240</v>
      </c>
      <c r="K1462" s="451">
        <v>4804.7700000000004</v>
      </c>
      <c r="L1462" s="447" t="s">
        <v>241</v>
      </c>
    </row>
    <row r="1463" spans="1:12">
      <c r="A1463" s="447" t="s">
        <v>20863</v>
      </c>
      <c r="B1463" s="447" t="s">
        <v>20864</v>
      </c>
      <c r="C1463" s="447" t="s">
        <v>20873</v>
      </c>
      <c r="D1463" s="447" t="s">
        <v>20874</v>
      </c>
      <c r="E1463" s="448" t="s">
        <v>20755</v>
      </c>
      <c r="F1463" s="447" t="s">
        <v>20755</v>
      </c>
      <c r="G1463" s="449">
        <v>98407</v>
      </c>
      <c r="H1463" s="447" t="s">
        <v>2158</v>
      </c>
      <c r="I1463" s="447" t="s">
        <v>146</v>
      </c>
      <c r="J1463" s="447" t="s">
        <v>240</v>
      </c>
      <c r="K1463" s="451">
        <v>3126.87</v>
      </c>
      <c r="L1463" s="447" t="s">
        <v>241</v>
      </c>
    </row>
    <row r="1464" spans="1:12">
      <c r="A1464" s="447" t="s">
        <v>20863</v>
      </c>
      <c r="B1464" s="447" t="s">
        <v>20864</v>
      </c>
      <c r="C1464" s="447" t="s">
        <v>20873</v>
      </c>
      <c r="D1464" s="447" t="s">
        <v>20874</v>
      </c>
      <c r="E1464" s="448" t="s">
        <v>20755</v>
      </c>
      <c r="F1464" s="447" t="s">
        <v>20755</v>
      </c>
      <c r="G1464" s="449">
        <v>98408</v>
      </c>
      <c r="H1464" s="447" t="s">
        <v>2159</v>
      </c>
      <c r="I1464" s="447" t="s">
        <v>146</v>
      </c>
      <c r="J1464" s="447" t="s">
        <v>240</v>
      </c>
      <c r="K1464" s="451">
        <v>3677.79</v>
      </c>
      <c r="L1464" s="447" t="s">
        <v>241</v>
      </c>
    </row>
    <row r="1465" spans="1:12">
      <c r="A1465" s="447" t="s">
        <v>20863</v>
      </c>
      <c r="B1465" s="447" t="s">
        <v>20864</v>
      </c>
      <c r="C1465" s="447" t="s">
        <v>20873</v>
      </c>
      <c r="D1465" s="447" t="s">
        <v>20874</v>
      </c>
      <c r="E1465" s="448" t="s">
        <v>20755</v>
      </c>
      <c r="F1465" s="447" t="s">
        <v>20755</v>
      </c>
      <c r="G1465" s="449">
        <v>98409</v>
      </c>
      <c r="H1465" s="447" t="s">
        <v>2160</v>
      </c>
      <c r="I1465" s="447" t="s">
        <v>239</v>
      </c>
      <c r="J1465" s="447" t="s">
        <v>240</v>
      </c>
      <c r="K1465" s="450">
        <v>327.51</v>
      </c>
      <c r="L1465" s="447" t="s">
        <v>241</v>
      </c>
    </row>
    <row r="1466" spans="1:12">
      <c r="A1466" s="447" t="s">
        <v>20863</v>
      </c>
      <c r="B1466" s="447" t="s">
        <v>20864</v>
      </c>
      <c r="C1466" s="447" t="s">
        <v>20873</v>
      </c>
      <c r="D1466" s="447" t="s">
        <v>20874</v>
      </c>
      <c r="E1466" s="448" t="s">
        <v>20755</v>
      </c>
      <c r="F1466" s="447" t="s">
        <v>20755</v>
      </c>
      <c r="G1466" s="449">
        <v>98410</v>
      </c>
      <c r="H1466" s="447" t="s">
        <v>2161</v>
      </c>
      <c r="I1466" s="447" t="s">
        <v>146</v>
      </c>
      <c r="J1466" s="447" t="s">
        <v>240</v>
      </c>
      <c r="K1466" s="450">
        <v>997.09</v>
      </c>
      <c r="L1466" s="447" t="s">
        <v>241</v>
      </c>
    </row>
    <row r="1467" spans="1:12">
      <c r="A1467" s="447" t="s">
        <v>20863</v>
      </c>
      <c r="B1467" s="447" t="s">
        <v>20864</v>
      </c>
      <c r="C1467" s="447" t="s">
        <v>20873</v>
      </c>
      <c r="D1467" s="447" t="s">
        <v>20874</v>
      </c>
      <c r="E1467" s="448" t="s">
        <v>20755</v>
      </c>
      <c r="F1467" s="447" t="s">
        <v>20755</v>
      </c>
      <c r="G1467" s="449">
        <v>98414</v>
      </c>
      <c r="H1467" s="447" t="s">
        <v>2162</v>
      </c>
      <c r="I1467" s="447" t="s">
        <v>146</v>
      </c>
      <c r="J1467" s="447" t="s">
        <v>240</v>
      </c>
      <c r="K1467" s="450">
        <v>985.93</v>
      </c>
      <c r="L1467" s="447" t="s">
        <v>241</v>
      </c>
    </row>
    <row r="1468" spans="1:12">
      <c r="A1468" s="447" t="s">
        <v>20863</v>
      </c>
      <c r="B1468" s="447" t="s">
        <v>20864</v>
      </c>
      <c r="C1468" s="447" t="s">
        <v>20873</v>
      </c>
      <c r="D1468" s="447" t="s">
        <v>20874</v>
      </c>
      <c r="E1468" s="448" t="s">
        <v>20755</v>
      </c>
      <c r="F1468" s="447" t="s">
        <v>20755</v>
      </c>
      <c r="G1468" s="449">
        <v>98415</v>
      </c>
      <c r="H1468" s="447" t="s">
        <v>2163</v>
      </c>
      <c r="I1468" s="447" t="s">
        <v>146</v>
      </c>
      <c r="J1468" s="447" t="s">
        <v>240</v>
      </c>
      <c r="K1468" s="451">
        <v>1124.96</v>
      </c>
      <c r="L1468" s="447" t="s">
        <v>241</v>
      </c>
    </row>
    <row r="1469" spans="1:12">
      <c r="A1469" s="447" t="s">
        <v>20863</v>
      </c>
      <c r="B1469" s="447" t="s">
        <v>20864</v>
      </c>
      <c r="C1469" s="447" t="s">
        <v>20873</v>
      </c>
      <c r="D1469" s="447" t="s">
        <v>20874</v>
      </c>
      <c r="E1469" s="448" t="s">
        <v>20755</v>
      </c>
      <c r="F1469" s="447" t="s">
        <v>20755</v>
      </c>
      <c r="G1469" s="449">
        <v>98416</v>
      </c>
      <c r="H1469" s="447" t="s">
        <v>2164</v>
      </c>
      <c r="I1469" s="447" t="s">
        <v>146</v>
      </c>
      <c r="J1469" s="447" t="s">
        <v>240</v>
      </c>
      <c r="K1469" s="451">
        <v>1203.04</v>
      </c>
      <c r="L1469" s="447" t="s">
        <v>241</v>
      </c>
    </row>
    <row r="1470" spans="1:12">
      <c r="A1470" s="447" t="s">
        <v>20863</v>
      </c>
      <c r="B1470" s="447" t="s">
        <v>20864</v>
      </c>
      <c r="C1470" s="447" t="s">
        <v>20873</v>
      </c>
      <c r="D1470" s="447" t="s">
        <v>20874</v>
      </c>
      <c r="E1470" s="448" t="s">
        <v>20755</v>
      </c>
      <c r="F1470" s="447" t="s">
        <v>20755</v>
      </c>
      <c r="G1470" s="449">
        <v>98417</v>
      </c>
      <c r="H1470" s="447" t="s">
        <v>2165</v>
      </c>
      <c r="I1470" s="447" t="s">
        <v>146</v>
      </c>
      <c r="J1470" s="447" t="s">
        <v>240</v>
      </c>
      <c r="K1470" s="451">
        <v>1420.16</v>
      </c>
      <c r="L1470" s="447" t="s">
        <v>241</v>
      </c>
    </row>
    <row r="1471" spans="1:12">
      <c r="A1471" s="447" t="s">
        <v>20863</v>
      </c>
      <c r="B1471" s="447" t="s">
        <v>20864</v>
      </c>
      <c r="C1471" s="447" t="s">
        <v>20873</v>
      </c>
      <c r="D1471" s="447" t="s">
        <v>20874</v>
      </c>
      <c r="E1471" s="448" t="s">
        <v>20755</v>
      </c>
      <c r="F1471" s="447" t="s">
        <v>20755</v>
      </c>
      <c r="G1471" s="449">
        <v>98418</v>
      </c>
      <c r="H1471" s="447" t="s">
        <v>2166</v>
      </c>
      <c r="I1471" s="447" t="s">
        <v>146</v>
      </c>
      <c r="J1471" s="447" t="s">
        <v>240</v>
      </c>
      <c r="K1471" s="451">
        <v>1540.8</v>
      </c>
      <c r="L1471" s="447" t="s">
        <v>241</v>
      </c>
    </row>
    <row r="1472" spans="1:12">
      <c r="A1472" s="447" t="s">
        <v>20863</v>
      </c>
      <c r="B1472" s="447" t="s">
        <v>20864</v>
      </c>
      <c r="C1472" s="447" t="s">
        <v>20873</v>
      </c>
      <c r="D1472" s="447" t="s">
        <v>20874</v>
      </c>
      <c r="E1472" s="448" t="s">
        <v>20755</v>
      </c>
      <c r="F1472" s="447" t="s">
        <v>20755</v>
      </c>
      <c r="G1472" s="449">
        <v>98419</v>
      </c>
      <c r="H1472" s="447" t="s">
        <v>2167</v>
      </c>
      <c r="I1472" s="447" t="s">
        <v>146</v>
      </c>
      <c r="J1472" s="447" t="s">
        <v>240</v>
      </c>
      <c r="K1472" s="451">
        <v>1661.44</v>
      </c>
      <c r="L1472" s="447" t="s">
        <v>241</v>
      </c>
    </row>
    <row r="1473" spans="1:12">
      <c r="A1473" s="447" t="s">
        <v>20863</v>
      </c>
      <c r="B1473" s="447" t="s">
        <v>20864</v>
      </c>
      <c r="C1473" s="447" t="s">
        <v>20873</v>
      </c>
      <c r="D1473" s="447" t="s">
        <v>20874</v>
      </c>
      <c r="E1473" s="448" t="s">
        <v>20755</v>
      </c>
      <c r="F1473" s="447" t="s">
        <v>20755</v>
      </c>
      <c r="G1473" s="449">
        <v>98420</v>
      </c>
      <c r="H1473" s="447" t="s">
        <v>2168</v>
      </c>
      <c r="I1473" s="447" t="s">
        <v>146</v>
      </c>
      <c r="J1473" s="447" t="s">
        <v>240</v>
      </c>
      <c r="K1473" s="451">
        <v>1700.99</v>
      </c>
      <c r="L1473" s="447" t="s">
        <v>241</v>
      </c>
    </row>
    <row r="1474" spans="1:12">
      <c r="A1474" s="447" t="s">
        <v>20863</v>
      </c>
      <c r="B1474" s="447" t="s">
        <v>20864</v>
      </c>
      <c r="C1474" s="447" t="s">
        <v>20873</v>
      </c>
      <c r="D1474" s="447" t="s">
        <v>20874</v>
      </c>
      <c r="E1474" s="448" t="s">
        <v>20755</v>
      </c>
      <c r="F1474" s="447" t="s">
        <v>20755</v>
      </c>
      <c r="G1474" s="449">
        <v>98421</v>
      </c>
      <c r="H1474" s="447" t="s">
        <v>2169</v>
      </c>
      <c r="I1474" s="447" t="s">
        <v>146</v>
      </c>
      <c r="J1474" s="447" t="s">
        <v>240</v>
      </c>
      <c r="K1474" s="451">
        <v>1918.1</v>
      </c>
      <c r="L1474" s="447" t="s">
        <v>241</v>
      </c>
    </row>
    <row r="1475" spans="1:12">
      <c r="A1475" s="447" t="s">
        <v>20863</v>
      </c>
      <c r="B1475" s="447" t="s">
        <v>20864</v>
      </c>
      <c r="C1475" s="447" t="s">
        <v>20873</v>
      </c>
      <c r="D1475" s="447" t="s">
        <v>20874</v>
      </c>
      <c r="E1475" s="448" t="s">
        <v>20755</v>
      </c>
      <c r="F1475" s="447" t="s">
        <v>20755</v>
      </c>
      <c r="G1475" s="449">
        <v>98422</v>
      </c>
      <c r="H1475" s="447" t="s">
        <v>2170</v>
      </c>
      <c r="I1475" s="447" t="s">
        <v>146</v>
      </c>
      <c r="J1475" s="447" t="s">
        <v>240</v>
      </c>
      <c r="K1475" s="451">
        <v>2135.2199999999998</v>
      </c>
      <c r="L1475" s="447" t="s">
        <v>241</v>
      </c>
    </row>
    <row r="1476" spans="1:12">
      <c r="A1476" s="447" t="s">
        <v>20863</v>
      </c>
      <c r="B1476" s="447" t="s">
        <v>20864</v>
      </c>
      <c r="C1476" s="447" t="s">
        <v>20873</v>
      </c>
      <c r="D1476" s="447" t="s">
        <v>20874</v>
      </c>
      <c r="E1476" s="448" t="s">
        <v>20755</v>
      </c>
      <c r="F1476" s="447" t="s">
        <v>20755</v>
      </c>
      <c r="G1476" s="449">
        <v>98423</v>
      </c>
      <c r="H1476" s="447" t="s">
        <v>2171</v>
      </c>
      <c r="I1476" s="447" t="s">
        <v>146</v>
      </c>
      <c r="J1476" s="447" t="s">
        <v>240</v>
      </c>
      <c r="K1476" s="451">
        <v>2255.86</v>
      </c>
      <c r="L1476" s="447" t="s">
        <v>241</v>
      </c>
    </row>
    <row r="1477" spans="1:12">
      <c r="A1477" s="447" t="s">
        <v>20863</v>
      </c>
      <c r="B1477" s="447" t="s">
        <v>20864</v>
      </c>
      <c r="C1477" s="447" t="s">
        <v>20873</v>
      </c>
      <c r="D1477" s="447" t="s">
        <v>20874</v>
      </c>
      <c r="E1477" s="448" t="s">
        <v>20755</v>
      </c>
      <c r="F1477" s="447" t="s">
        <v>20755</v>
      </c>
      <c r="G1477" s="449">
        <v>98424</v>
      </c>
      <c r="H1477" s="447" t="s">
        <v>2172</v>
      </c>
      <c r="I1477" s="447" t="s">
        <v>146</v>
      </c>
      <c r="J1477" s="447" t="s">
        <v>240</v>
      </c>
      <c r="K1477" s="451">
        <v>2376.5</v>
      </c>
      <c r="L1477" s="447" t="s">
        <v>241</v>
      </c>
    </row>
    <row r="1478" spans="1:12">
      <c r="A1478" s="447" t="s">
        <v>20863</v>
      </c>
      <c r="B1478" s="447" t="s">
        <v>20864</v>
      </c>
      <c r="C1478" s="447" t="s">
        <v>20873</v>
      </c>
      <c r="D1478" s="447" t="s">
        <v>20874</v>
      </c>
      <c r="E1478" s="448" t="s">
        <v>20755</v>
      </c>
      <c r="F1478" s="447" t="s">
        <v>20755</v>
      </c>
      <c r="G1478" s="449">
        <v>98425</v>
      </c>
      <c r="H1478" s="447" t="s">
        <v>2173</v>
      </c>
      <c r="I1478" s="447" t="s">
        <v>146</v>
      </c>
      <c r="J1478" s="447" t="s">
        <v>240</v>
      </c>
      <c r="K1478" s="451">
        <v>2460.64</v>
      </c>
      <c r="L1478" s="447" t="s">
        <v>241</v>
      </c>
    </row>
    <row r="1479" spans="1:12">
      <c r="A1479" s="447" t="s">
        <v>20863</v>
      </c>
      <c r="B1479" s="447" t="s">
        <v>20864</v>
      </c>
      <c r="C1479" s="447" t="s">
        <v>20873</v>
      </c>
      <c r="D1479" s="447" t="s">
        <v>20874</v>
      </c>
      <c r="E1479" s="448" t="s">
        <v>20755</v>
      </c>
      <c r="F1479" s="447" t="s">
        <v>20755</v>
      </c>
      <c r="G1479" s="449">
        <v>98426</v>
      </c>
      <c r="H1479" s="447" t="s">
        <v>2174</v>
      </c>
      <c r="I1479" s="447" t="s">
        <v>146</v>
      </c>
      <c r="J1479" s="447" t="s">
        <v>240</v>
      </c>
      <c r="K1479" s="451">
        <v>3127.65</v>
      </c>
      <c r="L1479" s="447" t="s">
        <v>241</v>
      </c>
    </row>
    <row r="1480" spans="1:12">
      <c r="A1480" s="447" t="s">
        <v>20863</v>
      </c>
      <c r="B1480" s="447" t="s">
        <v>20864</v>
      </c>
      <c r="C1480" s="447" t="s">
        <v>20873</v>
      </c>
      <c r="D1480" s="447" t="s">
        <v>20874</v>
      </c>
      <c r="E1480" s="448" t="s">
        <v>20755</v>
      </c>
      <c r="F1480" s="447" t="s">
        <v>20755</v>
      </c>
      <c r="G1480" s="449">
        <v>98427</v>
      </c>
      <c r="H1480" s="447" t="s">
        <v>2175</v>
      </c>
      <c r="I1480" s="447" t="s">
        <v>146</v>
      </c>
      <c r="J1480" s="447" t="s">
        <v>240</v>
      </c>
      <c r="K1480" s="451">
        <v>3794.66</v>
      </c>
      <c r="L1480" s="447" t="s">
        <v>241</v>
      </c>
    </row>
    <row r="1481" spans="1:12">
      <c r="A1481" s="447" t="s">
        <v>20863</v>
      </c>
      <c r="B1481" s="447" t="s">
        <v>20864</v>
      </c>
      <c r="C1481" s="447" t="s">
        <v>20873</v>
      </c>
      <c r="D1481" s="447" t="s">
        <v>20874</v>
      </c>
      <c r="E1481" s="448" t="s">
        <v>20755</v>
      </c>
      <c r="F1481" s="447" t="s">
        <v>20755</v>
      </c>
      <c r="G1481" s="449">
        <v>98428</v>
      </c>
      <c r="H1481" s="447" t="s">
        <v>2176</v>
      </c>
      <c r="I1481" s="447" t="s">
        <v>146</v>
      </c>
      <c r="J1481" s="447" t="s">
        <v>240</v>
      </c>
      <c r="K1481" s="451">
        <v>4168.4799999999996</v>
      </c>
      <c r="L1481" s="447" t="s">
        <v>241</v>
      </c>
    </row>
    <row r="1482" spans="1:12">
      <c r="A1482" s="447" t="s">
        <v>20863</v>
      </c>
      <c r="B1482" s="447" t="s">
        <v>20864</v>
      </c>
      <c r="C1482" s="447" t="s">
        <v>20873</v>
      </c>
      <c r="D1482" s="447" t="s">
        <v>20874</v>
      </c>
      <c r="E1482" s="448" t="s">
        <v>20755</v>
      </c>
      <c r="F1482" s="447" t="s">
        <v>20755</v>
      </c>
      <c r="G1482" s="449">
        <v>98429</v>
      </c>
      <c r="H1482" s="447" t="s">
        <v>2177</v>
      </c>
      <c r="I1482" s="447" t="s">
        <v>146</v>
      </c>
      <c r="J1482" s="447" t="s">
        <v>240</v>
      </c>
      <c r="K1482" s="451">
        <v>4542.3</v>
      </c>
      <c r="L1482" s="447" t="s">
        <v>241</v>
      </c>
    </row>
    <row r="1483" spans="1:12">
      <c r="A1483" s="447" t="s">
        <v>20863</v>
      </c>
      <c r="B1483" s="447" t="s">
        <v>20864</v>
      </c>
      <c r="C1483" s="447" t="s">
        <v>20873</v>
      </c>
      <c r="D1483" s="447" t="s">
        <v>20874</v>
      </c>
      <c r="E1483" s="448" t="s">
        <v>20755</v>
      </c>
      <c r="F1483" s="447" t="s">
        <v>20755</v>
      </c>
      <c r="G1483" s="449">
        <v>98430</v>
      </c>
      <c r="H1483" s="447" t="s">
        <v>2178</v>
      </c>
      <c r="I1483" s="447" t="s">
        <v>146</v>
      </c>
      <c r="J1483" s="447" t="s">
        <v>240</v>
      </c>
      <c r="K1483" s="451">
        <v>3175.7</v>
      </c>
      <c r="L1483" s="447" t="s">
        <v>241</v>
      </c>
    </row>
    <row r="1484" spans="1:12">
      <c r="A1484" s="447" t="s">
        <v>20863</v>
      </c>
      <c r="B1484" s="447" t="s">
        <v>20864</v>
      </c>
      <c r="C1484" s="447" t="s">
        <v>20873</v>
      </c>
      <c r="D1484" s="447" t="s">
        <v>20874</v>
      </c>
      <c r="E1484" s="448" t="s">
        <v>20755</v>
      </c>
      <c r="F1484" s="447" t="s">
        <v>20755</v>
      </c>
      <c r="G1484" s="449">
        <v>98431</v>
      </c>
      <c r="H1484" s="447" t="s">
        <v>2179</v>
      </c>
      <c r="I1484" s="447" t="s">
        <v>146</v>
      </c>
      <c r="J1484" s="447" t="s">
        <v>240</v>
      </c>
      <c r="K1484" s="451">
        <v>3842.71</v>
      </c>
      <c r="L1484" s="447" t="s">
        <v>241</v>
      </c>
    </row>
    <row r="1485" spans="1:12">
      <c r="A1485" s="447" t="s">
        <v>20863</v>
      </c>
      <c r="B1485" s="447" t="s">
        <v>20864</v>
      </c>
      <c r="C1485" s="447" t="s">
        <v>20873</v>
      </c>
      <c r="D1485" s="447" t="s">
        <v>20874</v>
      </c>
      <c r="E1485" s="448" t="s">
        <v>20755</v>
      </c>
      <c r="F1485" s="447" t="s">
        <v>20755</v>
      </c>
      <c r="G1485" s="449">
        <v>98432</v>
      </c>
      <c r="H1485" s="447" t="s">
        <v>2180</v>
      </c>
      <c r="I1485" s="447" t="s">
        <v>146</v>
      </c>
      <c r="J1485" s="447" t="s">
        <v>240</v>
      </c>
      <c r="K1485" s="451">
        <v>4509.72</v>
      </c>
      <c r="L1485" s="447" t="s">
        <v>241</v>
      </c>
    </row>
    <row r="1486" spans="1:12">
      <c r="A1486" s="447" t="s">
        <v>20863</v>
      </c>
      <c r="B1486" s="447" t="s">
        <v>20864</v>
      </c>
      <c r="C1486" s="447" t="s">
        <v>20873</v>
      </c>
      <c r="D1486" s="447" t="s">
        <v>20874</v>
      </c>
      <c r="E1486" s="448" t="s">
        <v>20755</v>
      </c>
      <c r="F1486" s="447" t="s">
        <v>20755</v>
      </c>
      <c r="G1486" s="449">
        <v>98433</v>
      </c>
      <c r="H1486" s="447" t="s">
        <v>2181</v>
      </c>
      <c r="I1486" s="447" t="s">
        <v>146</v>
      </c>
      <c r="J1486" s="447" t="s">
        <v>240</v>
      </c>
      <c r="K1486" s="451">
        <v>4883.54</v>
      </c>
      <c r="L1486" s="447" t="s">
        <v>241</v>
      </c>
    </row>
    <row r="1487" spans="1:12">
      <c r="A1487" s="447" t="s">
        <v>20863</v>
      </c>
      <c r="B1487" s="447" t="s">
        <v>20864</v>
      </c>
      <c r="C1487" s="447" t="s">
        <v>20873</v>
      </c>
      <c r="D1487" s="447" t="s">
        <v>20874</v>
      </c>
      <c r="E1487" s="448" t="s">
        <v>20755</v>
      </c>
      <c r="F1487" s="447" t="s">
        <v>20755</v>
      </c>
      <c r="G1487" s="449">
        <v>98434</v>
      </c>
      <c r="H1487" s="447" t="s">
        <v>2182</v>
      </c>
      <c r="I1487" s="447" t="s">
        <v>146</v>
      </c>
      <c r="J1487" s="447" t="s">
        <v>240</v>
      </c>
      <c r="K1487" s="451">
        <v>5257.36</v>
      </c>
      <c r="L1487" s="447" t="s">
        <v>241</v>
      </c>
    </row>
    <row r="1488" spans="1:12">
      <c r="A1488" s="447" t="s">
        <v>20863</v>
      </c>
      <c r="B1488" s="447" t="s">
        <v>20864</v>
      </c>
      <c r="C1488" s="447" t="s">
        <v>20873</v>
      </c>
      <c r="D1488" s="447" t="s">
        <v>20874</v>
      </c>
      <c r="E1488" s="448" t="s">
        <v>20755</v>
      </c>
      <c r="F1488" s="447" t="s">
        <v>20755</v>
      </c>
      <c r="G1488" s="449">
        <v>99240</v>
      </c>
      <c r="H1488" s="447" t="s">
        <v>2183</v>
      </c>
      <c r="I1488" s="447" t="s">
        <v>239</v>
      </c>
      <c r="J1488" s="447" t="s">
        <v>240</v>
      </c>
      <c r="K1488" s="450">
        <v>577.9</v>
      </c>
      <c r="L1488" s="447" t="s">
        <v>241</v>
      </c>
    </row>
    <row r="1489" spans="1:12">
      <c r="A1489" s="447" t="s">
        <v>20863</v>
      </c>
      <c r="B1489" s="447" t="s">
        <v>20864</v>
      </c>
      <c r="C1489" s="447" t="s">
        <v>20873</v>
      </c>
      <c r="D1489" s="447" t="s">
        <v>20874</v>
      </c>
      <c r="E1489" s="448" t="s">
        <v>20755</v>
      </c>
      <c r="F1489" s="447" t="s">
        <v>20755</v>
      </c>
      <c r="G1489" s="449">
        <v>99241</v>
      </c>
      <c r="H1489" s="447" t="s">
        <v>2184</v>
      </c>
      <c r="I1489" s="447" t="s">
        <v>239</v>
      </c>
      <c r="J1489" s="447" t="s">
        <v>334</v>
      </c>
      <c r="K1489" s="451">
        <v>1240.27</v>
      </c>
      <c r="L1489" s="447" t="s">
        <v>241</v>
      </c>
    </row>
    <row r="1490" spans="1:12">
      <c r="A1490" s="447" t="s">
        <v>20863</v>
      </c>
      <c r="B1490" s="447" t="s">
        <v>20864</v>
      </c>
      <c r="C1490" s="447" t="s">
        <v>20873</v>
      </c>
      <c r="D1490" s="447" t="s">
        <v>20874</v>
      </c>
      <c r="E1490" s="448" t="s">
        <v>20755</v>
      </c>
      <c r="F1490" s="447" t="s">
        <v>20755</v>
      </c>
      <c r="G1490" s="449">
        <v>99242</v>
      </c>
      <c r="H1490" s="447" t="s">
        <v>2185</v>
      </c>
      <c r="I1490" s="447" t="s">
        <v>146</v>
      </c>
      <c r="J1490" s="447" t="s">
        <v>240</v>
      </c>
      <c r="K1490" s="451">
        <v>2387.9899999999998</v>
      </c>
      <c r="L1490" s="447" t="s">
        <v>241</v>
      </c>
    </row>
    <row r="1491" spans="1:12">
      <c r="A1491" s="447" t="s">
        <v>20863</v>
      </c>
      <c r="B1491" s="447" t="s">
        <v>20864</v>
      </c>
      <c r="C1491" s="447" t="s">
        <v>20873</v>
      </c>
      <c r="D1491" s="447" t="s">
        <v>20874</v>
      </c>
      <c r="E1491" s="448" t="s">
        <v>20755</v>
      </c>
      <c r="F1491" s="447" t="s">
        <v>20755</v>
      </c>
      <c r="G1491" s="449">
        <v>99243</v>
      </c>
      <c r="H1491" s="447" t="s">
        <v>2186</v>
      </c>
      <c r="I1491" s="447" t="s">
        <v>239</v>
      </c>
      <c r="J1491" s="447" t="s">
        <v>334</v>
      </c>
      <c r="K1491" s="451">
        <v>1265.21</v>
      </c>
      <c r="L1491" s="447" t="s">
        <v>241</v>
      </c>
    </row>
    <row r="1492" spans="1:12">
      <c r="A1492" s="447" t="s">
        <v>20863</v>
      </c>
      <c r="B1492" s="447" t="s">
        <v>20864</v>
      </c>
      <c r="C1492" s="447" t="s">
        <v>20873</v>
      </c>
      <c r="D1492" s="447" t="s">
        <v>20874</v>
      </c>
      <c r="E1492" s="448" t="s">
        <v>20755</v>
      </c>
      <c r="F1492" s="447" t="s">
        <v>20755</v>
      </c>
      <c r="G1492" s="449">
        <v>99244</v>
      </c>
      <c r="H1492" s="447" t="s">
        <v>2187</v>
      </c>
      <c r="I1492" s="447" t="s">
        <v>146</v>
      </c>
      <c r="J1492" s="447" t="s">
        <v>240</v>
      </c>
      <c r="K1492" s="451">
        <v>3853.73</v>
      </c>
      <c r="L1492" s="447" t="s">
        <v>241</v>
      </c>
    </row>
    <row r="1493" spans="1:12">
      <c r="A1493" s="447" t="s">
        <v>20863</v>
      </c>
      <c r="B1493" s="447" t="s">
        <v>20864</v>
      </c>
      <c r="C1493" s="447" t="s">
        <v>20873</v>
      </c>
      <c r="D1493" s="447" t="s">
        <v>20874</v>
      </c>
      <c r="E1493" s="448" t="s">
        <v>20755</v>
      </c>
      <c r="F1493" s="447" t="s">
        <v>20755</v>
      </c>
      <c r="G1493" s="449">
        <v>99246</v>
      </c>
      <c r="H1493" s="447" t="s">
        <v>2188</v>
      </c>
      <c r="I1493" s="447" t="s">
        <v>239</v>
      </c>
      <c r="J1493" s="447" t="s">
        <v>240</v>
      </c>
      <c r="K1493" s="450">
        <v>818.94</v>
      </c>
      <c r="L1493" s="447" t="s">
        <v>241</v>
      </c>
    </row>
    <row r="1494" spans="1:12">
      <c r="A1494" s="447" t="s">
        <v>20863</v>
      </c>
      <c r="B1494" s="447" t="s">
        <v>20864</v>
      </c>
      <c r="C1494" s="447" t="s">
        <v>20873</v>
      </c>
      <c r="D1494" s="447" t="s">
        <v>20874</v>
      </c>
      <c r="E1494" s="448" t="s">
        <v>20755</v>
      </c>
      <c r="F1494" s="447" t="s">
        <v>20755</v>
      </c>
      <c r="G1494" s="449">
        <v>99247</v>
      </c>
      <c r="H1494" s="447" t="s">
        <v>2189</v>
      </c>
      <c r="I1494" s="447" t="s">
        <v>239</v>
      </c>
      <c r="J1494" s="447" t="s">
        <v>334</v>
      </c>
      <c r="K1494" s="451">
        <v>1412.6</v>
      </c>
      <c r="L1494" s="447" t="s">
        <v>241</v>
      </c>
    </row>
    <row r="1495" spans="1:12">
      <c r="A1495" s="447" t="s">
        <v>20863</v>
      </c>
      <c r="B1495" s="447" t="s">
        <v>20864</v>
      </c>
      <c r="C1495" s="447" t="s">
        <v>20873</v>
      </c>
      <c r="D1495" s="447" t="s">
        <v>20874</v>
      </c>
      <c r="E1495" s="448" t="s">
        <v>20755</v>
      </c>
      <c r="F1495" s="447" t="s">
        <v>20755</v>
      </c>
      <c r="G1495" s="449">
        <v>99248</v>
      </c>
      <c r="H1495" s="447" t="s">
        <v>2190</v>
      </c>
      <c r="I1495" s="447" t="s">
        <v>146</v>
      </c>
      <c r="J1495" s="447" t="s">
        <v>240</v>
      </c>
      <c r="K1495" s="451">
        <v>3596.96</v>
      </c>
      <c r="L1495" s="447" t="s">
        <v>241</v>
      </c>
    </row>
    <row r="1496" spans="1:12">
      <c r="A1496" s="447" t="s">
        <v>20863</v>
      </c>
      <c r="B1496" s="447" t="s">
        <v>20864</v>
      </c>
      <c r="C1496" s="447" t="s">
        <v>20873</v>
      </c>
      <c r="D1496" s="447" t="s">
        <v>20874</v>
      </c>
      <c r="E1496" s="448" t="s">
        <v>20755</v>
      </c>
      <c r="F1496" s="447" t="s">
        <v>20755</v>
      </c>
      <c r="G1496" s="449">
        <v>99249</v>
      </c>
      <c r="H1496" s="447" t="s">
        <v>2191</v>
      </c>
      <c r="I1496" s="447" t="s">
        <v>239</v>
      </c>
      <c r="J1496" s="447" t="s">
        <v>334</v>
      </c>
      <c r="K1496" s="451">
        <v>1548.53</v>
      </c>
      <c r="L1496" s="447" t="s">
        <v>241</v>
      </c>
    </row>
    <row r="1497" spans="1:12">
      <c r="A1497" s="447" t="s">
        <v>20863</v>
      </c>
      <c r="B1497" s="447" t="s">
        <v>20864</v>
      </c>
      <c r="C1497" s="447" t="s">
        <v>20873</v>
      </c>
      <c r="D1497" s="447" t="s">
        <v>20874</v>
      </c>
      <c r="E1497" s="448" t="s">
        <v>20755</v>
      </c>
      <c r="F1497" s="447" t="s">
        <v>20755</v>
      </c>
      <c r="G1497" s="449">
        <v>99252</v>
      </c>
      <c r="H1497" s="447" t="s">
        <v>2192</v>
      </c>
      <c r="I1497" s="447" t="s">
        <v>146</v>
      </c>
      <c r="J1497" s="447" t="s">
        <v>240</v>
      </c>
      <c r="K1497" s="451">
        <v>1979.57</v>
      </c>
      <c r="L1497" s="447" t="s">
        <v>241</v>
      </c>
    </row>
    <row r="1498" spans="1:12">
      <c r="A1498" s="447" t="s">
        <v>20863</v>
      </c>
      <c r="B1498" s="447" t="s">
        <v>20864</v>
      </c>
      <c r="C1498" s="447" t="s">
        <v>20873</v>
      </c>
      <c r="D1498" s="447" t="s">
        <v>20874</v>
      </c>
      <c r="E1498" s="448" t="s">
        <v>20755</v>
      </c>
      <c r="F1498" s="447" t="s">
        <v>20755</v>
      </c>
      <c r="G1498" s="449">
        <v>99254</v>
      </c>
      <c r="H1498" s="447" t="s">
        <v>2193</v>
      </c>
      <c r="I1498" s="447" t="s">
        <v>239</v>
      </c>
      <c r="J1498" s="447" t="s">
        <v>334</v>
      </c>
      <c r="K1498" s="450">
        <v>895.61</v>
      </c>
      <c r="L1498" s="447" t="s">
        <v>241</v>
      </c>
    </row>
    <row r="1499" spans="1:12">
      <c r="A1499" s="447" t="s">
        <v>20863</v>
      </c>
      <c r="B1499" s="447" t="s">
        <v>20864</v>
      </c>
      <c r="C1499" s="447" t="s">
        <v>20873</v>
      </c>
      <c r="D1499" s="447" t="s">
        <v>20874</v>
      </c>
      <c r="E1499" s="448" t="s">
        <v>20755</v>
      </c>
      <c r="F1499" s="447" t="s">
        <v>20755</v>
      </c>
      <c r="G1499" s="449">
        <v>99256</v>
      </c>
      <c r="H1499" s="447" t="s">
        <v>2194</v>
      </c>
      <c r="I1499" s="447" t="s">
        <v>146</v>
      </c>
      <c r="J1499" s="447" t="s">
        <v>240</v>
      </c>
      <c r="K1499" s="451">
        <v>4549.0600000000004</v>
      </c>
      <c r="L1499" s="447" t="s">
        <v>241</v>
      </c>
    </row>
    <row r="1500" spans="1:12">
      <c r="A1500" s="447" t="s">
        <v>20863</v>
      </c>
      <c r="B1500" s="447" t="s">
        <v>20864</v>
      </c>
      <c r="C1500" s="447" t="s">
        <v>20873</v>
      </c>
      <c r="D1500" s="447" t="s">
        <v>20874</v>
      </c>
      <c r="E1500" s="448" t="s">
        <v>20755</v>
      </c>
      <c r="F1500" s="447" t="s">
        <v>20755</v>
      </c>
      <c r="G1500" s="449">
        <v>99259</v>
      </c>
      <c r="H1500" s="447" t="s">
        <v>2195</v>
      </c>
      <c r="I1500" s="447" t="s">
        <v>146</v>
      </c>
      <c r="J1500" s="447" t="s">
        <v>240</v>
      </c>
      <c r="K1500" s="451">
        <v>2517.9699999999998</v>
      </c>
      <c r="L1500" s="447" t="s">
        <v>241</v>
      </c>
    </row>
    <row r="1501" spans="1:12">
      <c r="A1501" s="447" t="s">
        <v>20863</v>
      </c>
      <c r="B1501" s="447" t="s">
        <v>20864</v>
      </c>
      <c r="C1501" s="447" t="s">
        <v>20873</v>
      </c>
      <c r="D1501" s="447" t="s">
        <v>20874</v>
      </c>
      <c r="E1501" s="448" t="s">
        <v>20755</v>
      </c>
      <c r="F1501" s="447" t="s">
        <v>20755</v>
      </c>
      <c r="G1501" s="449">
        <v>99261</v>
      </c>
      <c r="H1501" s="447" t="s">
        <v>2196</v>
      </c>
      <c r="I1501" s="447" t="s">
        <v>239</v>
      </c>
      <c r="J1501" s="447" t="s">
        <v>334</v>
      </c>
      <c r="K1501" s="451">
        <v>1067.94</v>
      </c>
      <c r="L1501" s="447" t="s">
        <v>241</v>
      </c>
    </row>
    <row r="1502" spans="1:12">
      <c r="A1502" s="447" t="s">
        <v>20863</v>
      </c>
      <c r="B1502" s="447" t="s">
        <v>20864</v>
      </c>
      <c r="C1502" s="447" t="s">
        <v>20873</v>
      </c>
      <c r="D1502" s="447" t="s">
        <v>20874</v>
      </c>
      <c r="E1502" s="448" t="s">
        <v>20755</v>
      </c>
      <c r="F1502" s="447" t="s">
        <v>20755</v>
      </c>
      <c r="G1502" s="449">
        <v>99263</v>
      </c>
      <c r="H1502" s="447" t="s">
        <v>2197</v>
      </c>
      <c r="I1502" s="447" t="s">
        <v>239</v>
      </c>
      <c r="J1502" s="447" t="s">
        <v>334</v>
      </c>
      <c r="K1502" s="451">
        <v>1584.99</v>
      </c>
      <c r="L1502" s="447" t="s">
        <v>241</v>
      </c>
    </row>
    <row r="1503" spans="1:12">
      <c r="A1503" s="447" t="s">
        <v>20863</v>
      </c>
      <c r="B1503" s="447" t="s">
        <v>20864</v>
      </c>
      <c r="C1503" s="447" t="s">
        <v>20873</v>
      </c>
      <c r="D1503" s="447" t="s">
        <v>20874</v>
      </c>
      <c r="E1503" s="448" t="s">
        <v>20755</v>
      </c>
      <c r="F1503" s="447" t="s">
        <v>20755</v>
      </c>
      <c r="G1503" s="449">
        <v>99265</v>
      </c>
      <c r="H1503" s="447" t="s">
        <v>2198</v>
      </c>
      <c r="I1503" s="447" t="s">
        <v>146</v>
      </c>
      <c r="J1503" s="447" t="s">
        <v>240</v>
      </c>
      <c r="K1503" s="451">
        <v>3056.22</v>
      </c>
      <c r="L1503" s="447" t="s">
        <v>241</v>
      </c>
    </row>
    <row r="1504" spans="1:12">
      <c r="A1504" s="447" t="s">
        <v>20863</v>
      </c>
      <c r="B1504" s="447" t="s">
        <v>20864</v>
      </c>
      <c r="C1504" s="447" t="s">
        <v>20873</v>
      </c>
      <c r="D1504" s="447" t="s">
        <v>20874</v>
      </c>
      <c r="E1504" s="448" t="s">
        <v>20755</v>
      </c>
      <c r="F1504" s="447" t="s">
        <v>20755</v>
      </c>
      <c r="G1504" s="449">
        <v>99266</v>
      </c>
      <c r="H1504" s="447" t="s">
        <v>2199</v>
      </c>
      <c r="I1504" s="447" t="s">
        <v>239</v>
      </c>
      <c r="J1504" s="447" t="s">
        <v>334</v>
      </c>
      <c r="K1504" s="451">
        <v>1240.27</v>
      </c>
      <c r="L1504" s="447" t="s">
        <v>241</v>
      </c>
    </row>
    <row r="1505" spans="1:12">
      <c r="A1505" s="447" t="s">
        <v>20863</v>
      </c>
      <c r="B1505" s="447" t="s">
        <v>20864</v>
      </c>
      <c r="C1505" s="447" t="s">
        <v>20873</v>
      </c>
      <c r="D1505" s="447" t="s">
        <v>20874</v>
      </c>
      <c r="E1505" s="448" t="s">
        <v>20755</v>
      </c>
      <c r="F1505" s="447" t="s">
        <v>20755</v>
      </c>
      <c r="G1505" s="449">
        <v>99267</v>
      </c>
      <c r="H1505" s="447" t="s">
        <v>2200</v>
      </c>
      <c r="I1505" s="447" t="s">
        <v>146</v>
      </c>
      <c r="J1505" s="447" t="s">
        <v>240</v>
      </c>
      <c r="K1505" s="451">
        <v>3596.75</v>
      </c>
      <c r="L1505" s="447" t="s">
        <v>241</v>
      </c>
    </row>
    <row r="1506" spans="1:12">
      <c r="A1506" s="447" t="s">
        <v>20863</v>
      </c>
      <c r="B1506" s="447" t="s">
        <v>20864</v>
      </c>
      <c r="C1506" s="447" t="s">
        <v>20873</v>
      </c>
      <c r="D1506" s="447" t="s">
        <v>20874</v>
      </c>
      <c r="E1506" s="448" t="s">
        <v>20755</v>
      </c>
      <c r="F1506" s="447" t="s">
        <v>20755</v>
      </c>
      <c r="G1506" s="449">
        <v>99268</v>
      </c>
      <c r="H1506" s="447" t="s">
        <v>2201</v>
      </c>
      <c r="I1506" s="447" t="s">
        <v>146</v>
      </c>
      <c r="J1506" s="447" t="s">
        <v>240</v>
      </c>
      <c r="K1506" s="450">
        <v>373.7</v>
      </c>
      <c r="L1506" s="447" t="s">
        <v>241</v>
      </c>
    </row>
    <row r="1507" spans="1:12">
      <c r="A1507" s="447" t="s">
        <v>20863</v>
      </c>
      <c r="B1507" s="447" t="s">
        <v>20864</v>
      </c>
      <c r="C1507" s="447" t="s">
        <v>20873</v>
      </c>
      <c r="D1507" s="447" t="s">
        <v>20874</v>
      </c>
      <c r="E1507" s="448" t="s">
        <v>20755</v>
      </c>
      <c r="F1507" s="447" t="s">
        <v>20755</v>
      </c>
      <c r="G1507" s="449">
        <v>99269</v>
      </c>
      <c r="H1507" s="447" t="s">
        <v>2202</v>
      </c>
      <c r="I1507" s="447" t="s">
        <v>239</v>
      </c>
      <c r="J1507" s="447" t="s">
        <v>334</v>
      </c>
      <c r="K1507" s="451">
        <v>1412.6</v>
      </c>
      <c r="L1507" s="447" t="s">
        <v>241</v>
      </c>
    </row>
    <row r="1508" spans="1:12">
      <c r="A1508" s="447" t="s">
        <v>20863</v>
      </c>
      <c r="B1508" s="447" t="s">
        <v>20864</v>
      </c>
      <c r="C1508" s="447" t="s">
        <v>20873</v>
      </c>
      <c r="D1508" s="447" t="s">
        <v>20874</v>
      </c>
      <c r="E1508" s="448" t="s">
        <v>20755</v>
      </c>
      <c r="F1508" s="447" t="s">
        <v>20755</v>
      </c>
      <c r="G1508" s="449">
        <v>99270</v>
      </c>
      <c r="H1508" s="447" t="s">
        <v>2203</v>
      </c>
      <c r="I1508" s="447" t="s">
        <v>146</v>
      </c>
      <c r="J1508" s="447" t="s">
        <v>240</v>
      </c>
      <c r="K1508" s="450">
        <v>521.36</v>
      </c>
      <c r="L1508" s="447" t="s">
        <v>241</v>
      </c>
    </row>
    <row r="1509" spans="1:12">
      <c r="A1509" s="447" t="s">
        <v>20863</v>
      </c>
      <c r="B1509" s="447" t="s">
        <v>20864</v>
      </c>
      <c r="C1509" s="447" t="s">
        <v>20873</v>
      </c>
      <c r="D1509" s="447" t="s">
        <v>20874</v>
      </c>
      <c r="E1509" s="448" t="s">
        <v>20755</v>
      </c>
      <c r="F1509" s="447" t="s">
        <v>20755</v>
      </c>
      <c r="G1509" s="449">
        <v>99271</v>
      </c>
      <c r="H1509" s="447" t="s">
        <v>2204</v>
      </c>
      <c r="I1509" s="447" t="s">
        <v>146</v>
      </c>
      <c r="J1509" s="447" t="s">
        <v>240</v>
      </c>
      <c r="K1509" s="451">
        <v>5227.6400000000003</v>
      </c>
      <c r="L1509" s="447" t="s">
        <v>241</v>
      </c>
    </row>
    <row r="1510" spans="1:12">
      <c r="A1510" s="447" t="s">
        <v>20863</v>
      </c>
      <c r="B1510" s="447" t="s">
        <v>20864</v>
      </c>
      <c r="C1510" s="447" t="s">
        <v>20873</v>
      </c>
      <c r="D1510" s="447" t="s">
        <v>20874</v>
      </c>
      <c r="E1510" s="448" t="s">
        <v>20755</v>
      </c>
      <c r="F1510" s="447" t="s">
        <v>20755</v>
      </c>
      <c r="G1510" s="449">
        <v>99272</v>
      </c>
      <c r="H1510" s="447" t="s">
        <v>2205</v>
      </c>
      <c r="I1510" s="447" t="s">
        <v>146</v>
      </c>
      <c r="J1510" s="447" t="s">
        <v>240</v>
      </c>
      <c r="K1510" s="450">
        <v>847.84</v>
      </c>
      <c r="L1510" s="447" t="s">
        <v>241</v>
      </c>
    </row>
    <row r="1511" spans="1:12">
      <c r="A1511" s="447" t="s">
        <v>20863</v>
      </c>
      <c r="B1511" s="447" t="s">
        <v>20864</v>
      </c>
      <c r="C1511" s="447" t="s">
        <v>20873</v>
      </c>
      <c r="D1511" s="447" t="s">
        <v>20874</v>
      </c>
      <c r="E1511" s="448" t="s">
        <v>20755</v>
      </c>
      <c r="F1511" s="447" t="s">
        <v>20755</v>
      </c>
      <c r="G1511" s="449">
        <v>99273</v>
      </c>
      <c r="H1511" s="447" t="s">
        <v>2206</v>
      </c>
      <c r="I1511" s="447" t="s">
        <v>146</v>
      </c>
      <c r="J1511" s="447" t="s">
        <v>240</v>
      </c>
      <c r="K1511" s="451">
        <v>1205.22</v>
      </c>
      <c r="L1511" s="447" t="s">
        <v>241</v>
      </c>
    </row>
    <row r="1512" spans="1:12">
      <c r="A1512" s="447" t="s">
        <v>20863</v>
      </c>
      <c r="B1512" s="447" t="s">
        <v>20864</v>
      </c>
      <c r="C1512" s="447" t="s">
        <v>20873</v>
      </c>
      <c r="D1512" s="447" t="s">
        <v>20874</v>
      </c>
      <c r="E1512" s="448" t="s">
        <v>20755</v>
      </c>
      <c r="F1512" s="447" t="s">
        <v>20755</v>
      </c>
      <c r="G1512" s="449">
        <v>99274</v>
      </c>
      <c r="H1512" s="447" t="s">
        <v>2207</v>
      </c>
      <c r="I1512" s="447" t="s">
        <v>146</v>
      </c>
      <c r="J1512" s="447" t="s">
        <v>240</v>
      </c>
      <c r="K1512" s="451">
        <v>4155.3</v>
      </c>
      <c r="L1512" s="447" t="s">
        <v>241</v>
      </c>
    </row>
    <row r="1513" spans="1:12">
      <c r="A1513" s="447" t="s">
        <v>20863</v>
      </c>
      <c r="B1513" s="447" t="s">
        <v>20864</v>
      </c>
      <c r="C1513" s="447" t="s">
        <v>20873</v>
      </c>
      <c r="D1513" s="447" t="s">
        <v>20874</v>
      </c>
      <c r="E1513" s="448" t="s">
        <v>20755</v>
      </c>
      <c r="F1513" s="447" t="s">
        <v>20755</v>
      </c>
      <c r="G1513" s="449">
        <v>99275</v>
      </c>
      <c r="H1513" s="447" t="s">
        <v>2208</v>
      </c>
      <c r="I1513" s="447" t="s">
        <v>146</v>
      </c>
      <c r="J1513" s="447" t="s">
        <v>240</v>
      </c>
      <c r="K1513" s="450">
        <v>731.51</v>
      </c>
      <c r="L1513" s="447" t="s">
        <v>241</v>
      </c>
    </row>
    <row r="1514" spans="1:12">
      <c r="A1514" s="447" t="s">
        <v>20863</v>
      </c>
      <c r="B1514" s="447" t="s">
        <v>20864</v>
      </c>
      <c r="C1514" s="447" t="s">
        <v>20873</v>
      </c>
      <c r="D1514" s="447" t="s">
        <v>20874</v>
      </c>
      <c r="E1514" s="448" t="s">
        <v>20755</v>
      </c>
      <c r="F1514" s="447" t="s">
        <v>20755</v>
      </c>
      <c r="G1514" s="449">
        <v>99276</v>
      </c>
      <c r="H1514" s="447" t="s">
        <v>2209</v>
      </c>
      <c r="I1514" s="447" t="s">
        <v>239</v>
      </c>
      <c r="J1514" s="447" t="s">
        <v>334</v>
      </c>
      <c r="K1514" s="451">
        <v>1757.32</v>
      </c>
      <c r="L1514" s="447" t="s">
        <v>241</v>
      </c>
    </row>
    <row r="1515" spans="1:12">
      <c r="A1515" s="447" t="s">
        <v>20863</v>
      </c>
      <c r="B1515" s="447" t="s">
        <v>20864</v>
      </c>
      <c r="C1515" s="447" t="s">
        <v>20873</v>
      </c>
      <c r="D1515" s="447" t="s">
        <v>20874</v>
      </c>
      <c r="E1515" s="448" t="s">
        <v>20755</v>
      </c>
      <c r="F1515" s="447" t="s">
        <v>20755</v>
      </c>
      <c r="G1515" s="449">
        <v>99277</v>
      </c>
      <c r="H1515" s="447" t="s">
        <v>2210</v>
      </c>
      <c r="I1515" s="447" t="s">
        <v>239</v>
      </c>
      <c r="J1515" s="447" t="s">
        <v>334</v>
      </c>
      <c r="K1515" s="451">
        <v>1584.99</v>
      </c>
      <c r="L1515" s="447" t="s">
        <v>241</v>
      </c>
    </row>
    <row r="1516" spans="1:12">
      <c r="A1516" s="447" t="s">
        <v>20863</v>
      </c>
      <c r="B1516" s="447" t="s">
        <v>20864</v>
      </c>
      <c r="C1516" s="447" t="s">
        <v>20873</v>
      </c>
      <c r="D1516" s="447" t="s">
        <v>20874</v>
      </c>
      <c r="E1516" s="448" t="s">
        <v>20755</v>
      </c>
      <c r="F1516" s="447" t="s">
        <v>20755</v>
      </c>
      <c r="G1516" s="449">
        <v>99278</v>
      </c>
      <c r="H1516" s="447" t="s">
        <v>2211</v>
      </c>
      <c r="I1516" s="447" t="s">
        <v>239</v>
      </c>
      <c r="J1516" s="447" t="s">
        <v>240</v>
      </c>
      <c r="K1516" s="450">
        <v>325.95999999999998</v>
      </c>
      <c r="L1516" s="447" t="s">
        <v>241</v>
      </c>
    </row>
    <row r="1517" spans="1:12">
      <c r="A1517" s="447" t="s">
        <v>20863</v>
      </c>
      <c r="B1517" s="447" t="s">
        <v>20864</v>
      </c>
      <c r="C1517" s="447" t="s">
        <v>20873</v>
      </c>
      <c r="D1517" s="447" t="s">
        <v>20874</v>
      </c>
      <c r="E1517" s="448" t="s">
        <v>20755</v>
      </c>
      <c r="F1517" s="447" t="s">
        <v>20755</v>
      </c>
      <c r="G1517" s="449">
        <v>99279</v>
      </c>
      <c r="H1517" s="447" t="s">
        <v>2212</v>
      </c>
      <c r="I1517" s="447" t="s">
        <v>146</v>
      </c>
      <c r="J1517" s="447" t="s">
        <v>240</v>
      </c>
      <c r="K1517" s="451">
        <v>4696.4799999999996</v>
      </c>
      <c r="L1517" s="447" t="s">
        <v>241</v>
      </c>
    </row>
    <row r="1518" spans="1:12">
      <c r="A1518" s="447" t="s">
        <v>20863</v>
      </c>
      <c r="B1518" s="447" t="s">
        <v>20864</v>
      </c>
      <c r="C1518" s="447" t="s">
        <v>20873</v>
      </c>
      <c r="D1518" s="447" t="s">
        <v>20874</v>
      </c>
      <c r="E1518" s="448" t="s">
        <v>20755</v>
      </c>
      <c r="F1518" s="447" t="s">
        <v>20755</v>
      </c>
      <c r="G1518" s="449">
        <v>99280</v>
      </c>
      <c r="H1518" s="447" t="s">
        <v>2213</v>
      </c>
      <c r="I1518" s="447" t="s">
        <v>146</v>
      </c>
      <c r="J1518" s="447" t="s">
        <v>240</v>
      </c>
      <c r="K1518" s="451">
        <v>1591.09</v>
      </c>
      <c r="L1518" s="447" t="s">
        <v>241</v>
      </c>
    </row>
    <row r="1519" spans="1:12">
      <c r="A1519" s="447" t="s">
        <v>20863</v>
      </c>
      <c r="B1519" s="447" t="s">
        <v>20864</v>
      </c>
      <c r="C1519" s="447" t="s">
        <v>20873</v>
      </c>
      <c r="D1519" s="447" t="s">
        <v>20874</v>
      </c>
      <c r="E1519" s="448" t="s">
        <v>20755</v>
      </c>
      <c r="F1519" s="447" t="s">
        <v>20755</v>
      </c>
      <c r="G1519" s="449">
        <v>99281</v>
      </c>
      <c r="H1519" s="447" t="s">
        <v>2214</v>
      </c>
      <c r="I1519" s="447" t="s">
        <v>239</v>
      </c>
      <c r="J1519" s="447" t="s">
        <v>334</v>
      </c>
      <c r="K1519" s="451">
        <v>1757.32</v>
      </c>
      <c r="L1519" s="447" t="s">
        <v>241</v>
      </c>
    </row>
    <row r="1520" spans="1:12">
      <c r="A1520" s="447" t="s">
        <v>20863</v>
      </c>
      <c r="B1520" s="447" t="s">
        <v>20864</v>
      </c>
      <c r="C1520" s="447" t="s">
        <v>20873</v>
      </c>
      <c r="D1520" s="447" t="s">
        <v>20874</v>
      </c>
      <c r="E1520" s="448" t="s">
        <v>20755</v>
      </c>
      <c r="F1520" s="447" t="s">
        <v>20755</v>
      </c>
      <c r="G1520" s="449">
        <v>99282</v>
      </c>
      <c r="H1520" s="447" t="s">
        <v>2215</v>
      </c>
      <c r="I1520" s="447" t="s">
        <v>239</v>
      </c>
      <c r="J1520" s="447" t="s">
        <v>334</v>
      </c>
      <c r="K1520" s="451">
        <v>1947.5</v>
      </c>
      <c r="L1520" s="447" t="s">
        <v>241</v>
      </c>
    </row>
    <row r="1521" spans="1:12">
      <c r="A1521" s="447" t="s">
        <v>20863</v>
      </c>
      <c r="B1521" s="447" t="s">
        <v>20864</v>
      </c>
      <c r="C1521" s="447" t="s">
        <v>20873</v>
      </c>
      <c r="D1521" s="447" t="s">
        <v>20874</v>
      </c>
      <c r="E1521" s="448" t="s">
        <v>20755</v>
      </c>
      <c r="F1521" s="447" t="s">
        <v>20755</v>
      </c>
      <c r="G1521" s="449">
        <v>99283</v>
      </c>
      <c r="H1521" s="447" t="s">
        <v>2216</v>
      </c>
      <c r="I1521" s="447" t="s">
        <v>239</v>
      </c>
      <c r="J1521" s="447" t="s">
        <v>334</v>
      </c>
      <c r="K1521" s="450">
        <v>887.47</v>
      </c>
      <c r="L1521" s="447" t="s">
        <v>241</v>
      </c>
    </row>
    <row r="1522" spans="1:12">
      <c r="A1522" s="447" t="s">
        <v>20863</v>
      </c>
      <c r="B1522" s="447" t="s">
        <v>20864</v>
      </c>
      <c r="C1522" s="447" t="s">
        <v>20873</v>
      </c>
      <c r="D1522" s="447" t="s">
        <v>20874</v>
      </c>
      <c r="E1522" s="448" t="s">
        <v>20755</v>
      </c>
      <c r="F1522" s="447" t="s">
        <v>20755</v>
      </c>
      <c r="G1522" s="449">
        <v>99284</v>
      </c>
      <c r="H1522" s="447" t="s">
        <v>2217</v>
      </c>
      <c r="I1522" s="447" t="s">
        <v>146</v>
      </c>
      <c r="J1522" s="447" t="s">
        <v>240</v>
      </c>
      <c r="K1522" s="451">
        <v>5914.63</v>
      </c>
      <c r="L1522" s="447" t="s">
        <v>241</v>
      </c>
    </row>
    <row r="1523" spans="1:12">
      <c r="A1523" s="447" t="s">
        <v>20863</v>
      </c>
      <c r="B1523" s="447" t="s">
        <v>20864</v>
      </c>
      <c r="C1523" s="447" t="s">
        <v>20873</v>
      </c>
      <c r="D1523" s="447" t="s">
        <v>20874</v>
      </c>
      <c r="E1523" s="448" t="s">
        <v>20755</v>
      </c>
      <c r="F1523" s="447" t="s">
        <v>20755</v>
      </c>
      <c r="G1523" s="449">
        <v>99285</v>
      </c>
      <c r="H1523" s="447" t="s">
        <v>2218</v>
      </c>
      <c r="I1523" s="447" t="s">
        <v>146</v>
      </c>
      <c r="J1523" s="447" t="s">
        <v>240</v>
      </c>
      <c r="K1523" s="451">
        <v>1054.68</v>
      </c>
      <c r="L1523" s="447" t="s">
        <v>241</v>
      </c>
    </row>
    <row r="1524" spans="1:12">
      <c r="A1524" s="447" t="s">
        <v>20863</v>
      </c>
      <c r="B1524" s="447" t="s">
        <v>20864</v>
      </c>
      <c r="C1524" s="447" t="s">
        <v>20873</v>
      </c>
      <c r="D1524" s="447" t="s">
        <v>20874</v>
      </c>
      <c r="E1524" s="448" t="s">
        <v>20755</v>
      </c>
      <c r="F1524" s="447" t="s">
        <v>20755</v>
      </c>
      <c r="G1524" s="449">
        <v>99286</v>
      </c>
      <c r="H1524" s="447" t="s">
        <v>2219</v>
      </c>
      <c r="I1524" s="447" t="s">
        <v>146</v>
      </c>
      <c r="J1524" s="447" t="s">
        <v>240</v>
      </c>
      <c r="K1524" s="451">
        <v>5235.21</v>
      </c>
      <c r="L1524" s="447" t="s">
        <v>241</v>
      </c>
    </row>
    <row r="1525" spans="1:12">
      <c r="A1525" s="447" t="s">
        <v>20863</v>
      </c>
      <c r="B1525" s="447" t="s">
        <v>20864</v>
      </c>
      <c r="C1525" s="447" t="s">
        <v>20873</v>
      </c>
      <c r="D1525" s="447" t="s">
        <v>20874</v>
      </c>
      <c r="E1525" s="448" t="s">
        <v>20755</v>
      </c>
      <c r="F1525" s="447" t="s">
        <v>20755</v>
      </c>
      <c r="G1525" s="449">
        <v>99287</v>
      </c>
      <c r="H1525" s="447" t="s">
        <v>2220</v>
      </c>
      <c r="I1525" s="447" t="s">
        <v>146</v>
      </c>
      <c r="J1525" s="447" t="s">
        <v>240</v>
      </c>
      <c r="K1525" s="451">
        <v>7539</v>
      </c>
      <c r="L1525" s="447" t="s">
        <v>241</v>
      </c>
    </row>
    <row r="1526" spans="1:12">
      <c r="A1526" s="447" t="s">
        <v>20863</v>
      </c>
      <c r="B1526" s="447" t="s">
        <v>20864</v>
      </c>
      <c r="C1526" s="447" t="s">
        <v>20873</v>
      </c>
      <c r="D1526" s="447" t="s">
        <v>20874</v>
      </c>
      <c r="E1526" s="448" t="s">
        <v>20755</v>
      </c>
      <c r="F1526" s="447" t="s">
        <v>20755</v>
      </c>
      <c r="G1526" s="449">
        <v>99288</v>
      </c>
      <c r="H1526" s="447" t="s">
        <v>2221</v>
      </c>
      <c r="I1526" s="447" t="s">
        <v>239</v>
      </c>
      <c r="J1526" s="447" t="s">
        <v>240</v>
      </c>
      <c r="K1526" s="450">
        <v>487.34</v>
      </c>
      <c r="L1526" s="447" t="s">
        <v>241</v>
      </c>
    </row>
    <row r="1527" spans="1:12">
      <c r="A1527" s="447" t="s">
        <v>20863</v>
      </c>
      <c r="B1527" s="447" t="s">
        <v>20864</v>
      </c>
      <c r="C1527" s="447" t="s">
        <v>20873</v>
      </c>
      <c r="D1527" s="447" t="s">
        <v>20874</v>
      </c>
      <c r="E1527" s="448" t="s">
        <v>20755</v>
      </c>
      <c r="F1527" s="447" t="s">
        <v>20755</v>
      </c>
      <c r="G1527" s="449">
        <v>99289</v>
      </c>
      <c r="H1527" s="447" t="s">
        <v>2222</v>
      </c>
      <c r="I1527" s="447" t="s">
        <v>239</v>
      </c>
      <c r="J1527" s="447" t="s">
        <v>334</v>
      </c>
      <c r="K1527" s="451">
        <v>1906.43</v>
      </c>
      <c r="L1527" s="447" t="s">
        <v>241</v>
      </c>
    </row>
    <row r="1528" spans="1:12">
      <c r="A1528" s="447" t="s">
        <v>20863</v>
      </c>
      <c r="B1528" s="447" t="s">
        <v>20864</v>
      </c>
      <c r="C1528" s="447" t="s">
        <v>20873</v>
      </c>
      <c r="D1528" s="447" t="s">
        <v>20874</v>
      </c>
      <c r="E1528" s="448" t="s">
        <v>20755</v>
      </c>
      <c r="F1528" s="447" t="s">
        <v>20755</v>
      </c>
      <c r="G1528" s="449">
        <v>99290</v>
      </c>
      <c r="H1528" s="447" t="s">
        <v>2223</v>
      </c>
      <c r="I1528" s="447" t="s">
        <v>146</v>
      </c>
      <c r="J1528" s="447" t="s">
        <v>240</v>
      </c>
      <c r="K1528" s="451">
        <v>3149</v>
      </c>
      <c r="L1528" s="447" t="s">
        <v>241</v>
      </c>
    </row>
    <row r="1529" spans="1:12">
      <c r="A1529" s="447" t="s">
        <v>20863</v>
      </c>
      <c r="B1529" s="447" t="s">
        <v>20864</v>
      </c>
      <c r="C1529" s="447" t="s">
        <v>20873</v>
      </c>
      <c r="D1529" s="447" t="s">
        <v>20874</v>
      </c>
      <c r="E1529" s="448" t="s">
        <v>20755</v>
      </c>
      <c r="F1529" s="447" t="s">
        <v>20755</v>
      </c>
      <c r="G1529" s="449">
        <v>99291</v>
      </c>
      <c r="H1529" s="447" t="s">
        <v>2224</v>
      </c>
      <c r="I1529" s="447" t="s">
        <v>239</v>
      </c>
      <c r="J1529" s="447" t="s">
        <v>334</v>
      </c>
      <c r="K1529" s="451">
        <v>1929.65</v>
      </c>
      <c r="L1529" s="447" t="s">
        <v>241</v>
      </c>
    </row>
    <row r="1530" spans="1:12">
      <c r="A1530" s="447" t="s">
        <v>20863</v>
      </c>
      <c r="B1530" s="447" t="s">
        <v>20864</v>
      </c>
      <c r="C1530" s="447" t="s">
        <v>20873</v>
      </c>
      <c r="D1530" s="447" t="s">
        <v>20874</v>
      </c>
      <c r="E1530" s="448" t="s">
        <v>20755</v>
      </c>
      <c r="F1530" s="447" t="s">
        <v>20755</v>
      </c>
      <c r="G1530" s="449">
        <v>99292</v>
      </c>
      <c r="H1530" s="447" t="s">
        <v>2225</v>
      </c>
      <c r="I1530" s="447" t="s">
        <v>146</v>
      </c>
      <c r="J1530" s="447" t="s">
        <v>240</v>
      </c>
      <c r="K1530" s="451">
        <v>1987</v>
      </c>
      <c r="L1530" s="447" t="s">
        <v>241</v>
      </c>
    </row>
    <row r="1531" spans="1:12">
      <c r="A1531" s="447" t="s">
        <v>20863</v>
      </c>
      <c r="B1531" s="447" t="s">
        <v>20864</v>
      </c>
      <c r="C1531" s="447" t="s">
        <v>20873</v>
      </c>
      <c r="D1531" s="447" t="s">
        <v>20874</v>
      </c>
      <c r="E1531" s="448" t="s">
        <v>20755</v>
      </c>
      <c r="F1531" s="447" t="s">
        <v>20755</v>
      </c>
      <c r="G1531" s="449">
        <v>99293</v>
      </c>
      <c r="H1531" s="447" t="s">
        <v>2226</v>
      </c>
      <c r="I1531" s="447" t="s">
        <v>239</v>
      </c>
      <c r="J1531" s="447" t="s">
        <v>334</v>
      </c>
      <c r="K1531" s="451">
        <v>1076.33</v>
      </c>
      <c r="L1531" s="447" t="s">
        <v>241</v>
      </c>
    </row>
    <row r="1532" spans="1:12">
      <c r="A1532" s="447" t="s">
        <v>20863</v>
      </c>
      <c r="B1532" s="447" t="s">
        <v>20864</v>
      </c>
      <c r="C1532" s="447" t="s">
        <v>20873</v>
      </c>
      <c r="D1532" s="447" t="s">
        <v>20874</v>
      </c>
      <c r="E1532" s="448" t="s">
        <v>20755</v>
      </c>
      <c r="F1532" s="447" t="s">
        <v>20755</v>
      </c>
      <c r="G1532" s="449">
        <v>99294</v>
      </c>
      <c r="H1532" s="447" t="s">
        <v>2227</v>
      </c>
      <c r="I1532" s="447" t="s">
        <v>146</v>
      </c>
      <c r="J1532" s="447" t="s">
        <v>240</v>
      </c>
      <c r="K1532" s="451">
        <v>6570.2</v>
      </c>
      <c r="L1532" s="447" t="s">
        <v>241</v>
      </c>
    </row>
    <row r="1533" spans="1:12">
      <c r="A1533" s="447" t="s">
        <v>20863</v>
      </c>
      <c r="B1533" s="447" t="s">
        <v>20864</v>
      </c>
      <c r="C1533" s="447" t="s">
        <v>20873</v>
      </c>
      <c r="D1533" s="447" t="s">
        <v>20874</v>
      </c>
      <c r="E1533" s="448" t="s">
        <v>20755</v>
      </c>
      <c r="F1533" s="447" t="s">
        <v>20755</v>
      </c>
      <c r="G1533" s="449">
        <v>99296</v>
      </c>
      <c r="H1533" s="447" t="s">
        <v>2228</v>
      </c>
      <c r="I1533" s="447" t="s">
        <v>239</v>
      </c>
      <c r="J1533" s="447" t="s">
        <v>334</v>
      </c>
      <c r="K1533" s="451">
        <v>2119.81</v>
      </c>
      <c r="L1533" s="447" t="s">
        <v>241</v>
      </c>
    </row>
    <row r="1534" spans="1:12">
      <c r="A1534" s="447" t="s">
        <v>20863</v>
      </c>
      <c r="B1534" s="447" t="s">
        <v>20864</v>
      </c>
      <c r="C1534" s="447" t="s">
        <v>20873</v>
      </c>
      <c r="D1534" s="447" t="s">
        <v>20874</v>
      </c>
      <c r="E1534" s="448" t="s">
        <v>20755</v>
      </c>
      <c r="F1534" s="447" t="s">
        <v>20755</v>
      </c>
      <c r="G1534" s="449">
        <v>99297</v>
      </c>
      <c r="H1534" s="447" t="s">
        <v>2229</v>
      </c>
      <c r="I1534" s="447" t="s">
        <v>239</v>
      </c>
      <c r="J1534" s="447" t="s">
        <v>334</v>
      </c>
      <c r="K1534" s="451">
        <v>2116.73</v>
      </c>
      <c r="L1534" s="447" t="s">
        <v>241</v>
      </c>
    </row>
    <row r="1535" spans="1:12">
      <c r="A1535" s="447" t="s">
        <v>20863</v>
      </c>
      <c r="B1535" s="447" t="s">
        <v>20864</v>
      </c>
      <c r="C1535" s="447" t="s">
        <v>20873</v>
      </c>
      <c r="D1535" s="447" t="s">
        <v>20874</v>
      </c>
      <c r="E1535" s="448" t="s">
        <v>20755</v>
      </c>
      <c r="F1535" s="447" t="s">
        <v>20755</v>
      </c>
      <c r="G1535" s="449">
        <v>99298</v>
      </c>
      <c r="H1535" s="447" t="s">
        <v>2230</v>
      </c>
      <c r="I1535" s="447" t="s">
        <v>146</v>
      </c>
      <c r="J1535" s="447" t="s">
        <v>240</v>
      </c>
      <c r="K1535" s="451">
        <v>8541.25</v>
      </c>
      <c r="L1535" s="447" t="s">
        <v>241</v>
      </c>
    </row>
    <row r="1536" spans="1:12">
      <c r="A1536" s="447" t="s">
        <v>20863</v>
      </c>
      <c r="B1536" s="447" t="s">
        <v>20864</v>
      </c>
      <c r="C1536" s="447" t="s">
        <v>20873</v>
      </c>
      <c r="D1536" s="447" t="s">
        <v>20874</v>
      </c>
      <c r="E1536" s="448" t="s">
        <v>20755</v>
      </c>
      <c r="F1536" s="447" t="s">
        <v>20755</v>
      </c>
      <c r="G1536" s="449">
        <v>99299</v>
      </c>
      <c r="H1536" s="447" t="s">
        <v>2231</v>
      </c>
      <c r="I1536" s="447" t="s">
        <v>239</v>
      </c>
      <c r="J1536" s="447" t="s">
        <v>334</v>
      </c>
      <c r="K1536" s="451">
        <v>2292.14</v>
      </c>
      <c r="L1536" s="447" t="s">
        <v>241</v>
      </c>
    </row>
    <row r="1537" spans="1:12">
      <c r="A1537" s="447" t="s">
        <v>20863</v>
      </c>
      <c r="B1537" s="447" t="s">
        <v>20864</v>
      </c>
      <c r="C1537" s="447" t="s">
        <v>20873</v>
      </c>
      <c r="D1537" s="447" t="s">
        <v>20874</v>
      </c>
      <c r="E1537" s="448" t="s">
        <v>20755</v>
      </c>
      <c r="F1537" s="447" t="s">
        <v>20755</v>
      </c>
      <c r="G1537" s="449">
        <v>99300</v>
      </c>
      <c r="H1537" s="447" t="s">
        <v>2232</v>
      </c>
      <c r="I1537" s="447" t="s">
        <v>146</v>
      </c>
      <c r="J1537" s="447" t="s">
        <v>240</v>
      </c>
      <c r="K1537" s="451">
        <v>9543.67</v>
      </c>
      <c r="L1537" s="447" t="s">
        <v>241</v>
      </c>
    </row>
    <row r="1538" spans="1:12">
      <c r="A1538" s="447" t="s">
        <v>20863</v>
      </c>
      <c r="B1538" s="447" t="s">
        <v>20864</v>
      </c>
      <c r="C1538" s="447" t="s">
        <v>20873</v>
      </c>
      <c r="D1538" s="447" t="s">
        <v>20874</v>
      </c>
      <c r="E1538" s="448" t="s">
        <v>20755</v>
      </c>
      <c r="F1538" s="447" t="s">
        <v>20755</v>
      </c>
      <c r="G1538" s="449">
        <v>99301</v>
      </c>
      <c r="H1538" s="447" t="s">
        <v>2233</v>
      </c>
      <c r="I1538" s="447" t="s">
        <v>146</v>
      </c>
      <c r="J1538" s="447" t="s">
        <v>240</v>
      </c>
      <c r="K1538" s="451">
        <v>4680</v>
      </c>
      <c r="L1538" s="447" t="s">
        <v>241</v>
      </c>
    </row>
    <row r="1539" spans="1:12">
      <c r="A1539" s="447" t="s">
        <v>20863</v>
      </c>
      <c r="B1539" s="447" t="s">
        <v>20864</v>
      </c>
      <c r="C1539" s="447" t="s">
        <v>20873</v>
      </c>
      <c r="D1539" s="447" t="s">
        <v>20874</v>
      </c>
      <c r="E1539" s="448" t="s">
        <v>20755</v>
      </c>
      <c r="F1539" s="447" t="s">
        <v>20755</v>
      </c>
      <c r="G1539" s="449">
        <v>99302</v>
      </c>
      <c r="H1539" s="447" t="s">
        <v>2234</v>
      </c>
      <c r="I1539" s="447" t="s">
        <v>239</v>
      </c>
      <c r="J1539" s="447" t="s">
        <v>334</v>
      </c>
      <c r="K1539" s="451">
        <v>2467.5300000000002</v>
      </c>
      <c r="L1539" s="447" t="s">
        <v>241</v>
      </c>
    </row>
    <row r="1540" spans="1:12">
      <c r="A1540" s="447" t="s">
        <v>20863</v>
      </c>
      <c r="B1540" s="447" t="s">
        <v>20864</v>
      </c>
      <c r="C1540" s="447" t="s">
        <v>20873</v>
      </c>
      <c r="D1540" s="447" t="s">
        <v>20874</v>
      </c>
      <c r="E1540" s="448" t="s">
        <v>20755</v>
      </c>
      <c r="F1540" s="447" t="s">
        <v>20755</v>
      </c>
      <c r="G1540" s="449">
        <v>99303</v>
      </c>
      <c r="H1540" s="447" t="s">
        <v>2235</v>
      </c>
      <c r="I1540" s="447" t="s">
        <v>146</v>
      </c>
      <c r="J1540" s="447" t="s">
        <v>240</v>
      </c>
      <c r="K1540" s="451">
        <v>8727.25</v>
      </c>
      <c r="L1540" s="447" t="s">
        <v>241</v>
      </c>
    </row>
    <row r="1541" spans="1:12">
      <c r="A1541" s="447" t="s">
        <v>20863</v>
      </c>
      <c r="B1541" s="447" t="s">
        <v>20864</v>
      </c>
      <c r="C1541" s="447" t="s">
        <v>20873</v>
      </c>
      <c r="D1541" s="447" t="s">
        <v>20874</v>
      </c>
      <c r="E1541" s="448" t="s">
        <v>20755</v>
      </c>
      <c r="F1541" s="447" t="s">
        <v>20755</v>
      </c>
      <c r="G1541" s="449">
        <v>99304</v>
      </c>
      <c r="H1541" s="447" t="s">
        <v>2236</v>
      </c>
      <c r="I1541" s="447" t="s">
        <v>239</v>
      </c>
      <c r="J1541" s="447" t="s">
        <v>334</v>
      </c>
      <c r="K1541" s="451">
        <v>2295.21</v>
      </c>
      <c r="L1541" s="447" t="s">
        <v>241</v>
      </c>
    </row>
    <row r="1542" spans="1:12">
      <c r="A1542" s="447" t="s">
        <v>20863</v>
      </c>
      <c r="B1542" s="447" t="s">
        <v>20864</v>
      </c>
      <c r="C1542" s="447" t="s">
        <v>20873</v>
      </c>
      <c r="D1542" s="447" t="s">
        <v>20874</v>
      </c>
      <c r="E1542" s="448" t="s">
        <v>20755</v>
      </c>
      <c r="F1542" s="447" t="s">
        <v>20755</v>
      </c>
      <c r="G1542" s="449">
        <v>99305</v>
      </c>
      <c r="H1542" s="447" t="s">
        <v>2237</v>
      </c>
      <c r="I1542" s="447" t="s">
        <v>146</v>
      </c>
      <c r="J1542" s="447" t="s">
        <v>240</v>
      </c>
      <c r="K1542" s="451">
        <v>9883.65</v>
      </c>
      <c r="L1542" s="447" t="s">
        <v>241</v>
      </c>
    </row>
    <row r="1543" spans="1:12">
      <c r="A1543" s="447" t="s">
        <v>20863</v>
      </c>
      <c r="B1543" s="447" t="s">
        <v>20864</v>
      </c>
      <c r="C1543" s="447" t="s">
        <v>20873</v>
      </c>
      <c r="D1543" s="447" t="s">
        <v>20874</v>
      </c>
      <c r="E1543" s="448" t="s">
        <v>20755</v>
      </c>
      <c r="F1543" s="447" t="s">
        <v>20755</v>
      </c>
      <c r="G1543" s="449">
        <v>99306</v>
      </c>
      <c r="H1543" s="447" t="s">
        <v>2238</v>
      </c>
      <c r="I1543" s="447" t="s">
        <v>239</v>
      </c>
      <c r="J1543" s="447" t="s">
        <v>334</v>
      </c>
      <c r="K1543" s="451">
        <v>2467.5300000000002</v>
      </c>
      <c r="L1543" s="447" t="s">
        <v>241</v>
      </c>
    </row>
    <row r="1544" spans="1:12">
      <c r="A1544" s="447" t="s">
        <v>20863</v>
      </c>
      <c r="B1544" s="447" t="s">
        <v>20864</v>
      </c>
      <c r="C1544" s="447" t="s">
        <v>20873</v>
      </c>
      <c r="D1544" s="447" t="s">
        <v>20874</v>
      </c>
      <c r="E1544" s="448" t="s">
        <v>20755</v>
      </c>
      <c r="F1544" s="447" t="s">
        <v>20755</v>
      </c>
      <c r="G1544" s="449">
        <v>99307</v>
      </c>
      <c r="H1544" s="447" t="s">
        <v>2239</v>
      </c>
      <c r="I1544" s="447" t="s">
        <v>239</v>
      </c>
      <c r="J1544" s="447" t="s">
        <v>334</v>
      </c>
      <c r="K1544" s="451">
        <v>1655.17</v>
      </c>
      <c r="L1544" s="447" t="s">
        <v>241</v>
      </c>
    </row>
    <row r="1545" spans="1:12">
      <c r="A1545" s="447" t="s">
        <v>20863</v>
      </c>
      <c r="B1545" s="447" t="s">
        <v>20864</v>
      </c>
      <c r="C1545" s="447" t="s">
        <v>20873</v>
      </c>
      <c r="D1545" s="447" t="s">
        <v>20874</v>
      </c>
      <c r="E1545" s="448" t="s">
        <v>20755</v>
      </c>
      <c r="F1545" s="447" t="s">
        <v>20755</v>
      </c>
      <c r="G1545" s="449">
        <v>99308</v>
      </c>
      <c r="H1545" s="447" t="s">
        <v>2240</v>
      </c>
      <c r="I1545" s="447" t="s">
        <v>146</v>
      </c>
      <c r="J1545" s="447" t="s">
        <v>240</v>
      </c>
      <c r="K1545" s="451">
        <v>11038.29</v>
      </c>
      <c r="L1545" s="447" t="s">
        <v>241</v>
      </c>
    </row>
    <row r="1546" spans="1:12">
      <c r="A1546" s="447" t="s">
        <v>20863</v>
      </c>
      <c r="B1546" s="447" t="s">
        <v>20864</v>
      </c>
      <c r="C1546" s="447" t="s">
        <v>20873</v>
      </c>
      <c r="D1546" s="447" t="s">
        <v>20874</v>
      </c>
      <c r="E1546" s="448" t="s">
        <v>20755</v>
      </c>
      <c r="F1546" s="447" t="s">
        <v>20755</v>
      </c>
      <c r="G1546" s="449">
        <v>99309</v>
      </c>
      <c r="H1546" s="447" t="s">
        <v>2241</v>
      </c>
      <c r="I1546" s="447" t="s">
        <v>239</v>
      </c>
      <c r="J1546" s="447" t="s">
        <v>334</v>
      </c>
      <c r="K1546" s="451">
        <v>2642.96</v>
      </c>
      <c r="L1546" s="447" t="s">
        <v>241</v>
      </c>
    </row>
    <row r="1547" spans="1:12">
      <c r="A1547" s="447" t="s">
        <v>20863</v>
      </c>
      <c r="B1547" s="447" t="s">
        <v>20864</v>
      </c>
      <c r="C1547" s="447" t="s">
        <v>20873</v>
      </c>
      <c r="D1547" s="447" t="s">
        <v>20874</v>
      </c>
      <c r="E1547" s="448" t="s">
        <v>20755</v>
      </c>
      <c r="F1547" s="447" t="s">
        <v>20755</v>
      </c>
      <c r="G1547" s="449">
        <v>99310</v>
      </c>
      <c r="H1547" s="447" t="s">
        <v>2242</v>
      </c>
      <c r="I1547" s="447" t="s">
        <v>146</v>
      </c>
      <c r="J1547" s="447" t="s">
        <v>240</v>
      </c>
      <c r="K1547" s="451">
        <v>11227.95</v>
      </c>
      <c r="L1547" s="447" t="s">
        <v>241</v>
      </c>
    </row>
    <row r="1548" spans="1:12">
      <c r="A1548" s="447" t="s">
        <v>20863</v>
      </c>
      <c r="B1548" s="447" t="s">
        <v>20864</v>
      </c>
      <c r="C1548" s="447" t="s">
        <v>20873</v>
      </c>
      <c r="D1548" s="447" t="s">
        <v>20874</v>
      </c>
      <c r="E1548" s="448" t="s">
        <v>20755</v>
      </c>
      <c r="F1548" s="447" t="s">
        <v>20755</v>
      </c>
      <c r="G1548" s="449">
        <v>99311</v>
      </c>
      <c r="H1548" s="447" t="s">
        <v>2243</v>
      </c>
      <c r="I1548" s="447" t="s">
        <v>239</v>
      </c>
      <c r="J1548" s="447" t="s">
        <v>334</v>
      </c>
      <c r="K1548" s="451">
        <v>2642.96</v>
      </c>
      <c r="L1548" s="447" t="s">
        <v>241</v>
      </c>
    </row>
    <row r="1549" spans="1:12">
      <c r="A1549" s="447" t="s">
        <v>20863</v>
      </c>
      <c r="B1549" s="447" t="s">
        <v>20864</v>
      </c>
      <c r="C1549" s="447" t="s">
        <v>20873</v>
      </c>
      <c r="D1549" s="447" t="s">
        <v>20874</v>
      </c>
      <c r="E1549" s="448" t="s">
        <v>20755</v>
      </c>
      <c r="F1549" s="447" t="s">
        <v>20755</v>
      </c>
      <c r="G1549" s="449">
        <v>99312</v>
      </c>
      <c r="H1549" s="447" t="s">
        <v>2244</v>
      </c>
      <c r="I1549" s="447" t="s">
        <v>146</v>
      </c>
      <c r="J1549" s="447" t="s">
        <v>240</v>
      </c>
      <c r="K1549" s="451">
        <v>5504.07</v>
      </c>
      <c r="L1549" s="447" t="s">
        <v>241</v>
      </c>
    </row>
    <row r="1550" spans="1:12">
      <c r="A1550" s="447" t="s">
        <v>20863</v>
      </c>
      <c r="B1550" s="447" t="s">
        <v>20864</v>
      </c>
      <c r="C1550" s="447" t="s">
        <v>20873</v>
      </c>
      <c r="D1550" s="447" t="s">
        <v>20874</v>
      </c>
      <c r="E1550" s="448" t="s">
        <v>20755</v>
      </c>
      <c r="F1550" s="447" t="s">
        <v>20755</v>
      </c>
      <c r="G1550" s="449">
        <v>99313</v>
      </c>
      <c r="H1550" s="447" t="s">
        <v>2245</v>
      </c>
      <c r="I1550" s="447" t="s">
        <v>146</v>
      </c>
      <c r="J1550" s="447" t="s">
        <v>240</v>
      </c>
      <c r="K1550" s="451">
        <v>12536.35</v>
      </c>
      <c r="L1550" s="447" t="s">
        <v>241</v>
      </c>
    </row>
    <row r="1551" spans="1:12">
      <c r="A1551" s="447" t="s">
        <v>20863</v>
      </c>
      <c r="B1551" s="447" t="s">
        <v>20864</v>
      </c>
      <c r="C1551" s="447" t="s">
        <v>20873</v>
      </c>
      <c r="D1551" s="447" t="s">
        <v>20874</v>
      </c>
      <c r="E1551" s="448" t="s">
        <v>20755</v>
      </c>
      <c r="F1551" s="447" t="s">
        <v>20755</v>
      </c>
      <c r="G1551" s="449">
        <v>99314</v>
      </c>
      <c r="H1551" s="447" t="s">
        <v>2246</v>
      </c>
      <c r="I1551" s="447" t="s">
        <v>239</v>
      </c>
      <c r="J1551" s="447" t="s">
        <v>334</v>
      </c>
      <c r="K1551" s="451">
        <v>2818.38</v>
      </c>
      <c r="L1551" s="447" t="s">
        <v>241</v>
      </c>
    </row>
    <row r="1552" spans="1:12">
      <c r="A1552" s="447" t="s">
        <v>20863</v>
      </c>
      <c r="B1552" s="447" t="s">
        <v>20864</v>
      </c>
      <c r="C1552" s="447" t="s">
        <v>20873</v>
      </c>
      <c r="D1552" s="447" t="s">
        <v>20874</v>
      </c>
      <c r="E1552" s="448" t="s">
        <v>20755</v>
      </c>
      <c r="F1552" s="447" t="s">
        <v>20755</v>
      </c>
      <c r="G1552" s="449">
        <v>99315</v>
      </c>
      <c r="H1552" s="447" t="s">
        <v>2247</v>
      </c>
      <c r="I1552" s="447" t="s">
        <v>146</v>
      </c>
      <c r="J1552" s="447" t="s">
        <v>240</v>
      </c>
      <c r="K1552" s="451">
        <v>14032.75</v>
      </c>
      <c r="L1552" s="447" t="s">
        <v>241</v>
      </c>
    </row>
    <row r="1553" spans="1:12">
      <c r="A1553" s="447" t="s">
        <v>20863</v>
      </c>
      <c r="B1553" s="447" t="s">
        <v>20864</v>
      </c>
      <c r="C1553" s="447" t="s">
        <v>20873</v>
      </c>
      <c r="D1553" s="447" t="s">
        <v>20874</v>
      </c>
      <c r="E1553" s="448" t="s">
        <v>20755</v>
      </c>
      <c r="F1553" s="447" t="s">
        <v>20755</v>
      </c>
      <c r="G1553" s="449">
        <v>99317</v>
      </c>
      <c r="H1553" s="447" t="s">
        <v>2248</v>
      </c>
      <c r="I1553" s="447" t="s">
        <v>239</v>
      </c>
      <c r="J1553" s="447" t="s">
        <v>334</v>
      </c>
      <c r="K1553" s="451">
        <v>1772.06</v>
      </c>
      <c r="L1553" s="447" t="s">
        <v>241</v>
      </c>
    </row>
    <row r="1554" spans="1:12">
      <c r="A1554" s="447" t="s">
        <v>20863</v>
      </c>
      <c r="B1554" s="447" t="s">
        <v>20864</v>
      </c>
      <c r="C1554" s="447" t="s">
        <v>20873</v>
      </c>
      <c r="D1554" s="447" t="s">
        <v>20874</v>
      </c>
      <c r="E1554" s="448" t="s">
        <v>20755</v>
      </c>
      <c r="F1554" s="447" t="s">
        <v>20755</v>
      </c>
      <c r="G1554" s="449">
        <v>99318</v>
      </c>
      <c r="H1554" s="447" t="s">
        <v>2249</v>
      </c>
      <c r="I1554" s="447" t="s">
        <v>239</v>
      </c>
      <c r="J1554" s="447" t="s">
        <v>240</v>
      </c>
      <c r="K1554" s="450">
        <v>240.59</v>
      </c>
      <c r="L1554" s="447" t="s">
        <v>241</v>
      </c>
    </row>
    <row r="1555" spans="1:12">
      <c r="A1555" s="447" t="s">
        <v>20863</v>
      </c>
      <c r="B1555" s="447" t="s">
        <v>20864</v>
      </c>
      <c r="C1555" s="447" t="s">
        <v>20873</v>
      </c>
      <c r="D1555" s="447" t="s">
        <v>20874</v>
      </c>
      <c r="E1555" s="448" t="s">
        <v>20755</v>
      </c>
      <c r="F1555" s="447" t="s">
        <v>20755</v>
      </c>
      <c r="G1555" s="449">
        <v>99319</v>
      </c>
      <c r="H1555" s="447" t="s">
        <v>2250</v>
      </c>
      <c r="I1555" s="447" t="s">
        <v>239</v>
      </c>
      <c r="J1555" s="447" t="s">
        <v>334</v>
      </c>
      <c r="K1555" s="450">
        <v>702.02</v>
      </c>
      <c r="L1555" s="447" t="s">
        <v>241</v>
      </c>
    </row>
    <row r="1556" spans="1:12">
      <c r="A1556" s="447" t="s">
        <v>20863</v>
      </c>
      <c r="B1556" s="447" t="s">
        <v>20864</v>
      </c>
      <c r="C1556" s="447" t="s">
        <v>20873</v>
      </c>
      <c r="D1556" s="447" t="s">
        <v>20874</v>
      </c>
      <c r="E1556" s="448" t="s">
        <v>20755</v>
      </c>
      <c r="F1556" s="447" t="s">
        <v>20755</v>
      </c>
      <c r="G1556" s="449">
        <v>99320</v>
      </c>
      <c r="H1556" s="447" t="s">
        <v>2251</v>
      </c>
      <c r="I1556" s="447" t="s">
        <v>146</v>
      </c>
      <c r="J1556" s="447" t="s">
        <v>240</v>
      </c>
      <c r="K1556" s="451">
        <v>6367.42</v>
      </c>
      <c r="L1556" s="447" t="s">
        <v>241</v>
      </c>
    </row>
    <row r="1557" spans="1:12">
      <c r="A1557" s="447" t="s">
        <v>20863</v>
      </c>
      <c r="B1557" s="447" t="s">
        <v>20864</v>
      </c>
      <c r="C1557" s="447" t="s">
        <v>20873</v>
      </c>
      <c r="D1557" s="447" t="s">
        <v>20874</v>
      </c>
      <c r="E1557" s="448" t="s">
        <v>20755</v>
      </c>
      <c r="F1557" s="447" t="s">
        <v>20755</v>
      </c>
      <c r="G1557" s="449">
        <v>99321</v>
      </c>
      <c r="H1557" s="447" t="s">
        <v>2252</v>
      </c>
      <c r="I1557" s="447" t="s">
        <v>239</v>
      </c>
      <c r="J1557" s="447" t="s">
        <v>334</v>
      </c>
      <c r="K1557" s="451">
        <v>1944.42</v>
      </c>
      <c r="L1557" s="447" t="s">
        <v>241</v>
      </c>
    </row>
    <row r="1558" spans="1:12">
      <c r="A1558" s="447" t="s">
        <v>20863</v>
      </c>
      <c r="B1558" s="447" t="s">
        <v>20864</v>
      </c>
      <c r="C1558" s="447" t="s">
        <v>20873</v>
      </c>
      <c r="D1558" s="447" t="s">
        <v>20874</v>
      </c>
      <c r="E1558" s="448" t="s">
        <v>20755</v>
      </c>
      <c r="F1558" s="447" t="s">
        <v>20755</v>
      </c>
      <c r="G1558" s="449">
        <v>99322</v>
      </c>
      <c r="H1558" s="447" t="s">
        <v>2253</v>
      </c>
      <c r="I1558" s="447" t="s">
        <v>146</v>
      </c>
      <c r="J1558" s="447" t="s">
        <v>240</v>
      </c>
      <c r="K1558" s="451">
        <v>7196.42</v>
      </c>
      <c r="L1558" s="447" t="s">
        <v>241</v>
      </c>
    </row>
    <row r="1559" spans="1:12">
      <c r="A1559" s="447" t="s">
        <v>20863</v>
      </c>
      <c r="B1559" s="447" t="s">
        <v>20864</v>
      </c>
      <c r="C1559" s="447" t="s">
        <v>20873</v>
      </c>
      <c r="D1559" s="447" t="s">
        <v>20874</v>
      </c>
      <c r="E1559" s="448" t="s">
        <v>20755</v>
      </c>
      <c r="F1559" s="447" t="s">
        <v>20755</v>
      </c>
      <c r="G1559" s="449">
        <v>99323</v>
      </c>
      <c r="H1559" s="447" t="s">
        <v>2254</v>
      </c>
      <c r="I1559" s="447" t="s">
        <v>239</v>
      </c>
      <c r="J1559" s="447" t="s">
        <v>334</v>
      </c>
      <c r="K1559" s="451">
        <v>2116.73</v>
      </c>
      <c r="L1559" s="447" t="s">
        <v>241</v>
      </c>
    </row>
    <row r="1560" spans="1:12">
      <c r="A1560" s="447" t="s">
        <v>20863</v>
      </c>
      <c r="B1560" s="447" t="s">
        <v>20864</v>
      </c>
      <c r="C1560" s="447" t="s">
        <v>20873</v>
      </c>
      <c r="D1560" s="447" t="s">
        <v>20874</v>
      </c>
      <c r="E1560" s="448" t="s">
        <v>20755</v>
      </c>
      <c r="F1560" s="447" t="s">
        <v>20755</v>
      </c>
      <c r="G1560" s="449">
        <v>99324</v>
      </c>
      <c r="H1560" s="447" t="s">
        <v>2255</v>
      </c>
      <c r="I1560" s="447" t="s">
        <v>146</v>
      </c>
      <c r="J1560" s="447" t="s">
        <v>240</v>
      </c>
      <c r="K1560" s="451">
        <v>8025.47</v>
      </c>
      <c r="L1560" s="447" t="s">
        <v>241</v>
      </c>
    </row>
    <row r="1561" spans="1:12">
      <c r="A1561" s="447" t="s">
        <v>20863</v>
      </c>
      <c r="B1561" s="447" t="s">
        <v>20864</v>
      </c>
      <c r="C1561" s="447" t="s">
        <v>20873</v>
      </c>
      <c r="D1561" s="447" t="s">
        <v>20874</v>
      </c>
      <c r="E1561" s="448" t="s">
        <v>20755</v>
      </c>
      <c r="F1561" s="447" t="s">
        <v>20755</v>
      </c>
      <c r="G1561" s="449">
        <v>99325</v>
      </c>
      <c r="H1561" s="447" t="s">
        <v>2256</v>
      </c>
      <c r="I1561" s="447" t="s">
        <v>239</v>
      </c>
      <c r="J1561" s="447" t="s">
        <v>334</v>
      </c>
      <c r="K1561" s="451">
        <v>2292.14</v>
      </c>
      <c r="L1561" s="447" t="s">
        <v>241</v>
      </c>
    </row>
    <row r="1562" spans="1:12">
      <c r="A1562" s="447" t="s">
        <v>20863</v>
      </c>
      <c r="B1562" s="447" t="s">
        <v>20864</v>
      </c>
      <c r="C1562" s="447" t="s">
        <v>20873</v>
      </c>
      <c r="D1562" s="447" t="s">
        <v>20874</v>
      </c>
      <c r="E1562" s="448" t="s">
        <v>20755</v>
      </c>
      <c r="F1562" s="447" t="s">
        <v>20755</v>
      </c>
      <c r="G1562" s="449">
        <v>99326</v>
      </c>
      <c r="H1562" s="447" t="s">
        <v>2257</v>
      </c>
      <c r="I1562" s="447" t="s">
        <v>146</v>
      </c>
      <c r="J1562" s="447" t="s">
        <v>240</v>
      </c>
      <c r="K1562" s="451">
        <v>6536.4</v>
      </c>
      <c r="L1562" s="447" t="s">
        <v>241</v>
      </c>
    </row>
    <row r="1563" spans="1:12">
      <c r="A1563" s="447" t="s">
        <v>20863</v>
      </c>
      <c r="B1563" s="447" t="s">
        <v>20864</v>
      </c>
      <c r="C1563" s="447" t="s">
        <v>20873</v>
      </c>
      <c r="D1563" s="447" t="s">
        <v>20874</v>
      </c>
      <c r="E1563" s="448" t="s">
        <v>20755</v>
      </c>
      <c r="F1563" s="447" t="s">
        <v>20755</v>
      </c>
      <c r="G1563" s="449">
        <v>99327</v>
      </c>
      <c r="H1563" s="447" t="s">
        <v>2258</v>
      </c>
      <c r="I1563" s="447" t="s">
        <v>239</v>
      </c>
      <c r="J1563" s="447" t="s">
        <v>334</v>
      </c>
      <c r="K1563" s="451">
        <v>2963.64</v>
      </c>
      <c r="L1563" s="447" t="s">
        <v>241</v>
      </c>
    </row>
    <row r="1564" spans="1:12">
      <c r="A1564" s="447" t="s">
        <v>20863</v>
      </c>
      <c r="B1564" s="447" t="s">
        <v>20864</v>
      </c>
      <c r="C1564" s="447" t="s">
        <v>20873</v>
      </c>
      <c r="D1564" s="447" t="s">
        <v>20874</v>
      </c>
      <c r="E1564" s="448" t="s">
        <v>20755</v>
      </c>
      <c r="F1564" s="447" t="s">
        <v>20755</v>
      </c>
      <c r="G1564" s="449">
        <v>101800</v>
      </c>
      <c r="H1564" s="447" t="s">
        <v>2259</v>
      </c>
      <c r="I1564" s="447" t="s">
        <v>146</v>
      </c>
      <c r="J1564" s="447" t="s">
        <v>240</v>
      </c>
      <c r="K1564" s="451">
        <v>1270.53</v>
      </c>
      <c r="L1564" s="447" t="s">
        <v>241</v>
      </c>
    </row>
    <row r="1565" spans="1:12">
      <c r="A1565" s="447" t="s">
        <v>20863</v>
      </c>
      <c r="B1565" s="447" t="s">
        <v>20864</v>
      </c>
      <c r="C1565" s="447" t="s">
        <v>20873</v>
      </c>
      <c r="D1565" s="447" t="s">
        <v>20874</v>
      </c>
      <c r="E1565" s="448" t="s">
        <v>20755</v>
      </c>
      <c r="F1565" s="447" t="s">
        <v>20755</v>
      </c>
      <c r="G1565" s="449">
        <v>101801</v>
      </c>
      <c r="H1565" s="447" t="s">
        <v>2260</v>
      </c>
      <c r="I1565" s="447" t="s">
        <v>146</v>
      </c>
      <c r="J1565" s="447" t="s">
        <v>240</v>
      </c>
      <c r="K1565" s="450">
        <v>950.86</v>
      </c>
      <c r="L1565" s="447" t="s">
        <v>241</v>
      </c>
    </row>
    <row r="1566" spans="1:12">
      <c r="A1566" s="447" t="s">
        <v>20863</v>
      </c>
      <c r="B1566" s="447" t="s">
        <v>20864</v>
      </c>
      <c r="C1566" s="447" t="s">
        <v>20873</v>
      </c>
      <c r="D1566" s="447" t="s">
        <v>20874</v>
      </c>
      <c r="E1566" s="448" t="s">
        <v>20755</v>
      </c>
      <c r="F1566" s="447" t="s">
        <v>20755</v>
      </c>
      <c r="G1566" s="449">
        <v>101806</v>
      </c>
      <c r="H1566" s="447" t="s">
        <v>2261</v>
      </c>
      <c r="I1566" s="447" t="s">
        <v>146</v>
      </c>
      <c r="J1566" s="447" t="s">
        <v>240</v>
      </c>
      <c r="K1566" s="450">
        <v>407.79</v>
      </c>
      <c r="L1566" s="447" t="s">
        <v>241</v>
      </c>
    </row>
    <row r="1567" spans="1:12">
      <c r="A1567" s="447" t="s">
        <v>20863</v>
      </c>
      <c r="B1567" s="447" t="s">
        <v>20864</v>
      </c>
      <c r="C1567" s="447" t="s">
        <v>20873</v>
      </c>
      <c r="D1567" s="447" t="s">
        <v>20874</v>
      </c>
      <c r="E1567" s="448" t="s">
        <v>20755</v>
      </c>
      <c r="F1567" s="447" t="s">
        <v>20755</v>
      </c>
      <c r="G1567" s="449">
        <v>101807</v>
      </c>
      <c r="H1567" s="447" t="s">
        <v>2262</v>
      </c>
      <c r="I1567" s="447" t="s">
        <v>146</v>
      </c>
      <c r="J1567" s="447" t="s">
        <v>240</v>
      </c>
      <c r="K1567" s="450">
        <v>344.83</v>
      </c>
      <c r="L1567" s="447" t="s">
        <v>241</v>
      </c>
    </row>
    <row r="1568" spans="1:12">
      <c r="A1568" s="447" t="s">
        <v>20863</v>
      </c>
      <c r="B1568" s="447" t="s">
        <v>20864</v>
      </c>
      <c r="C1568" s="447" t="s">
        <v>20873</v>
      </c>
      <c r="D1568" s="447" t="s">
        <v>20874</v>
      </c>
      <c r="E1568" s="448" t="s">
        <v>20755</v>
      </c>
      <c r="F1568" s="447" t="s">
        <v>20755</v>
      </c>
      <c r="G1568" s="449">
        <v>101808</v>
      </c>
      <c r="H1568" s="447" t="s">
        <v>2263</v>
      </c>
      <c r="I1568" s="447" t="s">
        <v>146</v>
      </c>
      <c r="J1568" s="447" t="s">
        <v>240</v>
      </c>
      <c r="K1568" s="450">
        <v>435.41</v>
      </c>
      <c r="L1568" s="447" t="s">
        <v>241</v>
      </c>
    </row>
    <row r="1569" spans="1:12">
      <c r="A1569" s="447" t="s">
        <v>20863</v>
      </c>
      <c r="B1569" s="447" t="s">
        <v>20864</v>
      </c>
      <c r="C1569" s="447" t="s">
        <v>20873</v>
      </c>
      <c r="D1569" s="447" t="s">
        <v>20874</v>
      </c>
      <c r="E1569" s="448" t="s">
        <v>20755</v>
      </c>
      <c r="F1569" s="447" t="s">
        <v>20755</v>
      </c>
      <c r="G1569" s="449">
        <v>101809</v>
      </c>
      <c r="H1569" s="447" t="s">
        <v>2264</v>
      </c>
      <c r="I1569" s="447" t="s">
        <v>146</v>
      </c>
      <c r="J1569" s="447" t="s">
        <v>240</v>
      </c>
      <c r="K1569" s="451">
        <v>2251.5300000000002</v>
      </c>
      <c r="L1569" s="447" t="s">
        <v>241</v>
      </c>
    </row>
    <row r="1570" spans="1:12">
      <c r="A1570" s="447" t="s">
        <v>20863</v>
      </c>
      <c r="B1570" s="447" t="s">
        <v>20864</v>
      </c>
      <c r="C1570" s="447" t="s">
        <v>20873</v>
      </c>
      <c r="D1570" s="447" t="s">
        <v>20874</v>
      </c>
      <c r="E1570" s="448" t="s">
        <v>20755</v>
      </c>
      <c r="F1570" s="447" t="s">
        <v>20755</v>
      </c>
      <c r="G1570" s="449">
        <v>102139</v>
      </c>
      <c r="H1570" s="447" t="s">
        <v>2265</v>
      </c>
      <c r="I1570" s="447" t="s">
        <v>146</v>
      </c>
      <c r="J1570" s="447" t="s">
        <v>240</v>
      </c>
      <c r="K1570" s="451">
        <v>1391.72</v>
      </c>
      <c r="L1570" s="447" t="s">
        <v>241</v>
      </c>
    </row>
    <row r="1571" spans="1:12">
      <c r="A1571" s="447" t="s">
        <v>20863</v>
      </c>
      <c r="B1571" s="447" t="s">
        <v>20864</v>
      </c>
      <c r="C1571" s="447" t="s">
        <v>20873</v>
      </c>
      <c r="D1571" s="447" t="s">
        <v>20874</v>
      </c>
      <c r="E1571" s="448" t="s">
        <v>20755</v>
      </c>
      <c r="F1571" s="447" t="s">
        <v>20755</v>
      </c>
      <c r="G1571" s="449">
        <v>102141</v>
      </c>
      <c r="H1571" s="447" t="s">
        <v>2266</v>
      </c>
      <c r="I1571" s="447" t="s">
        <v>146</v>
      </c>
      <c r="J1571" s="447" t="s">
        <v>240</v>
      </c>
      <c r="K1571" s="451">
        <v>2232.86</v>
      </c>
      <c r="L1571" s="447" t="s">
        <v>241</v>
      </c>
    </row>
    <row r="1572" spans="1:12">
      <c r="A1572" s="447" t="s">
        <v>20863</v>
      </c>
      <c r="B1572" s="447" t="s">
        <v>20864</v>
      </c>
      <c r="C1572" s="447" t="s">
        <v>20873</v>
      </c>
      <c r="D1572" s="447" t="s">
        <v>20874</v>
      </c>
      <c r="E1572" s="448" t="s">
        <v>20755</v>
      </c>
      <c r="F1572" s="447" t="s">
        <v>20755</v>
      </c>
      <c r="G1572" s="449">
        <v>102142</v>
      </c>
      <c r="H1572" s="447" t="s">
        <v>2267</v>
      </c>
      <c r="I1572" s="447" t="s">
        <v>146</v>
      </c>
      <c r="J1572" s="447" t="s">
        <v>240</v>
      </c>
      <c r="K1572" s="451">
        <v>2204.04</v>
      </c>
      <c r="L1572" s="447" t="s">
        <v>241</v>
      </c>
    </row>
    <row r="1573" spans="1:12">
      <c r="A1573" s="447" t="s">
        <v>20863</v>
      </c>
      <c r="B1573" s="447" t="s">
        <v>20864</v>
      </c>
      <c r="C1573" s="447" t="s">
        <v>20873</v>
      </c>
      <c r="D1573" s="447" t="s">
        <v>20874</v>
      </c>
      <c r="E1573" s="448" t="s">
        <v>20755</v>
      </c>
      <c r="F1573" s="447" t="s">
        <v>20755</v>
      </c>
      <c r="G1573" s="449">
        <v>102457</v>
      </c>
      <c r="H1573" s="447" t="s">
        <v>14371</v>
      </c>
      <c r="I1573" s="447" t="s">
        <v>146</v>
      </c>
      <c r="J1573" s="447" t="s">
        <v>240</v>
      </c>
      <c r="K1573" s="451">
        <v>1374.62</v>
      </c>
      <c r="L1573" s="447" t="s">
        <v>241</v>
      </c>
    </row>
    <row r="1574" spans="1:12">
      <c r="A1574" s="447" t="s">
        <v>20863</v>
      </c>
      <c r="B1574" s="447" t="s">
        <v>20864</v>
      </c>
      <c r="C1574" s="447" t="s">
        <v>20876</v>
      </c>
      <c r="D1574" s="447" t="s">
        <v>20877</v>
      </c>
      <c r="E1574" s="448" t="s">
        <v>20755</v>
      </c>
      <c r="F1574" s="447" t="s">
        <v>20755</v>
      </c>
      <c r="G1574" s="449">
        <v>94263</v>
      </c>
      <c r="H1574" s="447" t="s">
        <v>2268</v>
      </c>
      <c r="I1574" s="447" t="s">
        <v>239</v>
      </c>
      <c r="J1574" s="447" t="s">
        <v>240</v>
      </c>
      <c r="K1574" s="450">
        <v>25.98</v>
      </c>
      <c r="L1574" s="447" t="s">
        <v>241</v>
      </c>
    </row>
    <row r="1575" spans="1:12">
      <c r="A1575" s="447" t="s">
        <v>20863</v>
      </c>
      <c r="B1575" s="447" t="s">
        <v>20864</v>
      </c>
      <c r="C1575" s="447" t="s">
        <v>20876</v>
      </c>
      <c r="D1575" s="447" t="s">
        <v>20877</v>
      </c>
      <c r="E1575" s="448" t="s">
        <v>20755</v>
      </c>
      <c r="F1575" s="447" t="s">
        <v>20755</v>
      </c>
      <c r="G1575" s="449">
        <v>94264</v>
      </c>
      <c r="H1575" s="447" t="s">
        <v>2269</v>
      </c>
      <c r="I1575" s="447" t="s">
        <v>239</v>
      </c>
      <c r="J1575" s="447" t="s">
        <v>240</v>
      </c>
      <c r="K1575" s="450">
        <v>28.54</v>
      </c>
      <c r="L1575" s="447" t="s">
        <v>241</v>
      </c>
    </row>
    <row r="1576" spans="1:12">
      <c r="A1576" s="447" t="s">
        <v>20863</v>
      </c>
      <c r="B1576" s="447" t="s">
        <v>20864</v>
      </c>
      <c r="C1576" s="447" t="s">
        <v>20876</v>
      </c>
      <c r="D1576" s="447" t="s">
        <v>20877</v>
      </c>
      <c r="E1576" s="448" t="s">
        <v>20755</v>
      </c>
      <c r="F1576" s="447" t="s">
        <v>20755</v>
      </c>
      <c r="G1576" s="449">
        <v>94265</v>
      </c>
      <c r="H1576" s="447" t="s">
        <v>2270</v>
      </c>
      <c r="I1576" s="447" t="s">
        <v>239</v>
      </c>
      <c r="J1576" s="447" t="s">
        <v>240</v>
      </c>
      <c r="K1576" s="450">
        <v>35.21</v>
      </c>
      <c r="L1576" s="447" t="s">
        <v>241</v>
      </c>
    </row>
    <row r="1577" spans="1:12">
      <c r="A1577" s="447" t="s">
        <v>20863</v>
      </c>
      <c r="B1577" s="447" t="s">
        <v>20864</v>
      </c>
      <c r="C1577" s="447" t="s">
        <v>20876</v>
      </c>
      <c r="D1577" s="447" t="s">
        <v>20877</v>
      </c>
      <c r="E1577" s="448" t="s">
        <v>20755</v>
      </c>
      <c r="F1577" s="447" t="s">
        <v>20755</v>
      </c>
      <c r="G1577" s="449">
        <v>94266</v>
      </c>
      <c r="H1577" s="447" t="s">
        <v>2271</v>
      </c>
      <c r="I1577" s="447" t="s">
        <v>239</v>
      </c>
      <c r="J1577" s="447" t="s">
        <v>240</v>
      </c>
      <c r="K1577" s="450">
        <v>38.119999999999997</v>
      </c>
      <c r="L1577" s="447" t="s">
        <v>241</v>
      </c>
    </row>
    <row r="1578" spans="1:12">
      <c r="A1578" s="447" t="s">
        <v>20863</v>
      </c>
      <c r="B1578" s="447" t="s">
        <v>20864</v>
      </c>
      <c r="C1578" s="447" t="s">
        <v>20876</v>
      </c>
      <c r="D1578" s="447" t="s">
        <v>20877</v>
      </c>
      <c r="E1578" s="448" t="s">
        <v>20755</v>
      </c>
      <c r="F1578" s="447" t="s">
        <v>20755</v>
      </c>
      <c r="G1578" s="449">
        <v>94267</v>
      </c>
      <c r="H1578" s="447" t="s">
        <v>2272</v>
      </c>
      <c r="I1578" s="447" t="s">
        <v>239</v>
      </c>
      <c r="J1578" s="447" t="s">
        <v>240</v>
      </c>
      <c r="K1578" s="450">
        <v>42.37</v>
      </c>
      <c r="L1578" s="447" t="s">
        <v>241</v>
      </c>
    </row>
    <row r="1579" spans="1:12">
      <c r="A1579" s="447" t="s">
        <v>20863</v>
      </c>
      <c r="B1579" s="447" t="s">
        <v>20864</v>
      </c>
      <c r="C1579" s="447" t="s">
        <v>20876</v>
      </c>
      <c r="D1579" s="447" t="s">
        <v>20877</v>
      </c>
      <c r="E1579" s="448" t="s">
        <v>20755</v>
      </c>
      <c r="F1579" s="447" t="s">
        <v>20755</v>
      </c>
      <c r="G1579" s="449">
        <v>94268</v>
      </c>
      <c r="H1579" s="447" t="s">
        <v>2274</v>
      </c>
      <c r="I1579" s="447" t="s">
        <v>239</v>
      </c>
      <c r="J1579" s="447" t="s">
        <v>240</v>
      </c>
      <c r="K1579" s="450">
        <v>45.56</v>
      </c>
      <c r="L1579" s="447" t="s">
        <v>241</v>
      </c>
    </row>
    <row r="1580" spans="1:12">
      <c r="A1580" s="447" t="s">
        <v>20863</v>
      </c>
      <c r="B1580" s="447" t="s">
        <v>20864</v>
      </c>
      <c r="C1580" s="447" t="s">
        <v>20876</v>
      </c>
      <c r="D1580" s="447" t="s">
        <v>20877</v>
      </c>
      <c r="E1580" s="448" t="s">
        <v>20755</v>
      </c>
      <c r="F1580" s="447" t="s">
        <v>20755</v>
      </c>
      <c r="G1580" s="449">
        <v>94269</v>
      </c>
      <c r="H1580" s="447" t="s">
        <v>2275</v>
      </c>
      <c r="I1580" s="447" t="s">
        <v>239</v>
      </c>
      <c r="J1580" s="447" t="s">
        <v>240</v>
      </c>
      <c r="K1580" s="450">
        <v>61.57</v>
      </c>
      <c r="L1580" s="447" t="s">
        <v>241</v>
      </c>
    </row>
    <row r="1581" spans="1:12">
      <c r="A1581" s="447" t="s">
        <v>20863</v>
      </c>
      <c r="B1581" s="447" t="s">
        <v>20864</v>
      </c>
      <c r="C1581" s="447" t="s">
        <v>20876</v>
      </c>
      <c r="D1581" s="447" t="s">
        <v>20877</v>
      </c>
      <c r="E1581" s="448" t="s">
        <v>20755</v>
      </c>
      <c r="F1581" s="447" t="s">
        <v>20755</v>
      </c>
      <c r="G1581" s="449">
        <v>94270</v>
      </c>
      <c r="H1581" s="447" t="s">
        <v>2276</v>
      </c>
      <c r="I1581" s="447" t="s">
        <v>239</v>
      </c>
      <c r="J1581" s="447" t="s">
        <v>240</v>
      </c>
      <c r="K1581" s="450">
        <v>66.03</v>
      </c>
      <c r="L1581" s="447" t="s">
        <v>241</v>
      </c>
    </row>
    <row r="1582" spans="1:12">
      <c r="A1582" s="447" t="s">
        <v>20863</v>
      </c>
      <c r="B1582" s="447" t="s">
        <v>20864</v>
      </c>
      <c r="C1582" s="447" t="s">
        <v>20876</v>
      </c>
      <c r="D1582" s="447" t="s">
        <v>20877</v>
      </c>
      <c r="E1582" s="448" t="s">
        <v>20755</v>
      </c>
      <c r="F1582" s="447" t="s">
        <v>20755</v>
      </c>
      <c r="G1582" s="449">
        <v>94271</v>
      </c>
      <c r="H1582" s="447" t="s">
        <v>2277</v>
      </c>
      <c r="I1582" s="447" t="s">
        <v>239</v>
      </c>
      <c r="J1582" s="447" t="s">
        <v>240</v>
      </c>
      <c r="K1582" s="450">
        <v>75.180000000000007</v>
      </c>
      <c r="L1582" s="447" t="s">
        <v>241</v>
      </c>
    </row>
    <row r="1583" spans="1:12">
      <c r="A1583" s="447" t="s">
        <v>20863</v>
      </c>
      <c r="B1583" s="447" t="s">
        <v>20864</v>
      </c>
      <c r="C1583" s="447" t="s">
        <v>20876</v>
      </c>
      <c r="D1583" s="447" t="s">
        <v>20877</v>
      </c>
      <c r="E1583" s="448" t="s">
        <v>20755</v>
      </c>
      <c r="F1583" s="447" t="s">
        <v>20755</v>
      </c>
      <c r="G1583" s="449">
        <v>94272</v>
      </c>
      <c r="H1583" s="447" t="s">
        <v>2278</v>
      </c>
      <c r="I1583" s="447" t="s">
        <v>239</v>
      </c>
      <c r="J1583" s="447" t="s">
        <v>240</v>
      </c>
      <c r="K1583" s="450">
        <v>81.150000000000006</v>
      </c>
      <c r="L1583" s="447" t="s">
        <v>241</v>
      </c>
    </row>
    <row r="1584" spans="1:12">
      <c r="A1584" s="447" t="s">
        <v>20863</v>
      </c>
      <c r="B1584" s="447" t="s">
        <v>20864</v>
      </c>
      <c r="C1584" s="447" t="s">
        <v>20876</v>
      </c>
      <c r="D1584" s="447" t="s">
        <v>20877</v>
      </c>
      <c r="E1584" s="448" t="s">
        <v>20755</v>
      </c>
      <c r="F1584" s="447" t="s">
        <v>20755</v>
      </c>
      <c r="G1584" s="449">
        <v>94273</v>
      </c>
      <c r="H1584" s="447" t="s">
        <v>2279</v>
      </c>
      <c r="I1584" s="447" t="s">
        <v>239</v>
      </c>
      <c r="J1584" s="447" t="s">
        <v>334</v>
      </c>
      <c r="K1584" s="450">
        <v>37.520000000000003</v>
      </c>
      <c r="L1584" s="447" t="s">
        <v>241</v>
      </c>
    </row>
    <row r="1585" spans="1:12">
      <c r="A1585" s="447" t="s">
        <v>20863</v>
      </c>
      <c r="B1585" s="447" t="s">
        <v>20864</v>
      </c>
      <c r="C1585" s="447" t="s">
        <v>20876</v>
      </c>
      <c r="D1585" s="447" t="s">
        <v>20877</v>
      </c>
      <c r="E1585" s="448" t="s">
        <v>20755</v>
      </c>
      <c r="F1585" s="447" t="s">
        <v>20755</v>
      </c>
      <c r="G1585" s="449">
        <v>94274</v>
      </c>
      <c r="H1585" s="447" t="s">
        <v>2280</v>
      </c>
      <c r="I1585" s="447" t="s">
        <v>239</v>
      </c>
      <c r="J1585" s="447" t="s">
        <v>334</v>
      </c>
      <c r="K1585" s="450">
        <v>40.340000000000003</v>
      </c>
      <c r="L1585" s="447" t="s">
        <v>241</v>
      </c>
    </row>
    <row r="1586" spans="1:12">
      <c r="A1586" s="447" t="s">
        <v>20863</v>
      </c>
      <c r="B1586" s="447" t="s">
        <v>20864</v>
      </c>
      <c r="C1586" s="447" t="s">
        <v>20876</v>
      </c>
      <c r="D1586" s="447" t="s">
        <v>20877</v>
      </c>
      <c r="E1586" s="448" t="s">
        <v>20755</v>
      </c>
      <c r="F1586" s="447" t="s">
        <v>20755</v>
      </c>
      <c r="G1586" s="449">
        <v>94275</v>
      </c>
      <c r="H1586" s="447" t="s">
        <v>2281</v>
      </c>
      <c r="I1586" s="447" t="s">
        <v>239</v>
      </c>
      <c r="J1586" s="447" t="s">
        <v>334</v>
      </c>
      <c r="K1586" s="450">
        <v>35.93</v>
      </c>
      <c r="L1586" s="447" t="s">
        <v>241</v>
      </c>
    </row>
    <row r="1587" spans="1:12">
      <c r="A1587" s="447" t="s">
        <v>20863</v>
      </c>
      <c r="B1587" s="447" t="s">
        <v>20864</v>
      </c>
      <c r="C1587" s="447" t="s">
        <v>20876</v>
      </c>
      <c r="D1587" s="447" t="s">
        <v>20877</v>
      </c>
      <c r="E1587" s="448" t="s">
        <v>20755</v>
      </c>
      <c r="F1587" s="447" t="s">
        <v>20755</v>
      </c>
      <c r="G1587" s="449">
        <v>94276</v>
      </c>
      <c r="H1587" s="447" t="s">
        <v>2282</v>
      </c>
      <c r="I1587" s="447" t="s">
        <v>239</v>
      </c>
      <c r="J1587" s="447" t="s">
        <v>334</v>
      </c>
      <c r="K1587" s="450">
        <v>38.75</v>
      </c>
      <c r="L1587" s="447" t="s">
        <v>241</v>
      </c>
    </row>
    <row r="1588" spans="1:12">
      <c r="A1588" s="447" t="s">
        <v>20863</v>
      </c>
      <c r="B1588" s="447" t="s">
        <v>20864</v>
      </c>
      <c r="C1588" s="447" t="s">
        <v>20876</v>
      </c>
      <c r="D1588" s="447" t="s">
        <v>20877</v>
      </c>
      <c r="E1588" s="448" t="s">
        <v>20755</v>
      </c>
      <c r="F1588" s="447" t="s">
        <v>20755</v>
      </c>
      <c r="G1588" s="449">
        <v>94281</v>
      </c>
      <c r="H1588" s="447" t="s">
        <v>2283</v>
      </c>
      <c r="I1588" s="447" t="s">
        <v>239</v>
      </c>
      <c r="J1588" s="447" t="s">
        <v>334</v>
      </c>
      <c r="K1588" s="450">
        <v>41.98</v>
      </c>
      <c r="L1588" s="447" t="s">
        <v>241</v>
      </c>
    </row>
    <row r="1589" spans="1:12">
      <c r="A1589" s="447" t="s">
        <v>20863</v>
      </c>
      <c r="B1589" s="447" t="s">
        <v>20864</v>
      </c>
      <c r="C1589" s="447" t="s">
        <v>20876</v>
      </c>
      <c r="D1589" s="447" t="s">
        <v>20877</v>
      </c>
      <c r="E1589" s="448" t="s">
        <v>20755</v>
      </c>
      <c r="F1589" s="447" t="s">
        <v>20755</v>
      </c>
      <c r="G1589" s="449">
        <v>94282</v>
      </c>
      <c r="H1589" s="447" t="s">
        <v>2285</v>
      </c>
      <c r="I1589" s="447" t="s">
        <v>239</v>
      </c>
      <c r="J1589" s="447" t="s">
        <v>334</v>
      </c>
      <c r="K1589" s="450">
        <v>50.57</v>
      </c>
      <c r="L1589" s="447" t="s">
        <v>241</v>
      </c>
    </row>
    <row r="1590" spans="1:12">
      <c r="A1590" s="447" t="s">
        <v>20863</v>
      </c>
      <c r="B1590" s="447" t="s">
        <v>20864</v>
      </c>
      <c r="C1590" s="447" t="s">
        <v>20876</v>
      </c>
      <c r="D1590" s="447" t="s">
        <v>20877</v>
      </c>
      <c r="E1590" s="448" t="s">
        <v>20755</v>
      </c>
      <c r="F1590" s="447" t="s">
        <v>20755</v>
      </c>
      <c r="G1590" s="449">
        <v>94283</v>
      </c>
      <c r="H1590" s="447" t="s">
        <v>2286</v>
      </c>
      <c r="I1590" s="447" t="s">
        <v>239</v>
      </c>
      <c r="J1590" s="447" t="s">
        <v>334</v>
      </c>
      <c r="K1590" s="450">
        <v>55.47</v>
      </c>
      <c r="L1590" s="447" t="s">
        <v>241</v>
      </c>
    </row>
    <row r="1591" spans="1:12">
      <c r="A1591" s="447" t="s">
        <v>20863</v>
      </c>
      <c r="B1591" s="447" t="s">
        <v>20864</v>
      </c>
      <c r="C1591" s="447" t="s">
        <v>20876</v>
      </c>
      <c r="D1591" s="447" t="s">
        <v>20877</v>
      </c>
      <c r="E1591" s="448" t="s">
        <v>20755</v>
      </c>
      <c r="F1591" s="447" t="s">
        <v>20755</v>
      </c>
      <c r="G1591" s="449">
        <v>94284</v>
      </c>
      <c r="H1591" s="447" t="s">
        <v>2287</v>
      </c>
      <c r="I1591" s="447" t="s">
        <v>239</v>
      </c>
      <c r="J1591" s="447" t="s">
        <v>334</v>
      </c>
      <c r="K1591" s="450">
        <v>64.06</v>
      </c>
      <c r="L1591" s="447" t="s">
        <v>241</v>
      </c>
    </row>
    <row r="1592" spans="1:12">
      <c r="A1592" s="447" t="s">
        <v>20863</v>
      </c>
      <c r="B1592" s="447" t="s">
        <v>20864</v>
      </c>
      <c r="C1592" s="447" t="s">
        <v>20876</v>
      </c>
      <c r="D1592" s="447" t="s">
        <v>20877</v>
      </c>
      <c r="E1592" s="448" t="s">
        <v>20755</v>
      </c>
      <c r="F1592" s="447" t="s">
        <v>20755</v>
      </c>
      <c r="G1592" s="449">
        <v>94285</v>
      </c>
      <c r="H1592" s="447" t="s">
        <v>2288</v>
      </c>
      <c r="I1592" s="447" t="s">
        <v>239</v>
      </c>
      <c r="J1592" s="447" t="s">
        <v>334</v>
      </c>
      <c r="K1592" s="450">
        <v>68.55</v>
      </c>
      <c r="L1592" s="447" t="s">
        <v>241</v>
      </c>
    </row>
    <row r="1593" spans="1:12">
      <c r="A1593" s="447" t="s">
        <v>20863</v>
      </c>
      <c r="B1593" s="447" t="s">
        <v>20864</v>
      </c>
      <c r="C1593" s="447" t="s">
        <v>20876</v>
      </c>
      <c r="D1593" s="447" t="s">
        <v>20877</v>
      </c>
      <c r="E1593" s="448" t="s">
        <v>20755</v>
      </c>
      <c r="F1593" s="447" t="s">
        <v>20755</v>
      </c>
      <c r="G1593" s="449">
        <v>94286</v>
      </c>
      <c r="H1593" s="447" t="s">
        <v>2289</v>
      </c>
      <c r="I1593" s="447" t="s">
        <v>239</v>
      </c>
      <c r="J1593" s="447" t="s">
        <v>334</v>
      </c>
      <c r="K1593" s="450">
        <v>77.13</v>
      </c>
      <c r="L1593" s="447" t="s">
        <v>241</v>
      </c>
    </row>
    <row r="1594" spans="1:12">
      <c r="A1594" s="447" t="s">
        <v>20863</v>
      </c>
      <c r="B1594" s="447" t="s">
        <v>20864</v>
      </c>
      <c r="C1594" s="447" t="s">
        <v>20876</v>
      </c>
      <c r="D1594" s="447" t="s">
        <v>20877</v>
      </c>
      <c r="E1594" s="448" t="s">
        <v>20755</v>
      </c>
      <c r="F1594" s="447" t="s">
        <v>20755</v>
      </c>
      <c r="G1594" s="449">
        <v>94287</v>
      </c>
      <c r="H1594" s="447" t="s">
        <v>2290</v>
      </c>
      <c r="I1594" s="447" t="s">
        <v>239</v>
      </c>
      <c r="J1594" s="447" t="s">
        <v>334</v>
      </c>
      <c r="K1594" s="450">
        <v>32.130000000000003</v>
      </c>
      <c r="L1594" s="447" t="s">
        <v>241</v>
      </c>
    </row>
    <row r="1595" spans="1:12">
      <c r="A1595" s="447" t="s">
        <v>20863</v>
      </c>
      <c r="B1595" s="447" t="s">
        <v>20864</v>
      </c>
      <c r="C1595" s="447" t="s">
        <v>20876</v>
      </c>
      <c r="D1595" s="447" t="s">
        <v>20877</v>
      </c>
      <c r="E1595" s="448" t="s">
        <v>20755</v>
      </c>
      <c r="F1595" s="447" t="s">
        <v>20755</v>
      </c>
      <c r="G1595" s="449">
        <v>94288</v>
      </c>
      <c r="H1595" s="447" t="s">
        <v>2291</v>
      </c>
      <c r="I1595" s="447" t="s">
        <v>239</v>
      </c>
      <c r="J1595" s="447" t="s">
        <v>334</v>
      </c>
      <c r="K1595" s="450">
        <v>39.630000000000003</v>
      </c>
      <c r="L1595" s="447" t="s">
        <v>241</v>
      </c>
    </row>
    <row r="1596" spans="1:12">
      <c r="A1596" s="447" t="s">
        <v>20863</v>
      </c>
      <c r="B1596" s="447" t="s">
        <v>20864</v>
      </c>
      <c r="C1596" s="447" t="s">
        <v>20876</v>
      </c>
      <c r="D1596" s="447" t="s">
        <v>20877</v>
      </c>
      <c r="E1596" s="448" t="s">
        <v>20755</v>
      </c>
      <c r="F1596" s="447" t="s">
        <v>20755</v>
      </c>
      <c r="G1596" s="449">
        <v>94289</v>
      </c>
      <c r="H1596" s="447" t="s">
        <v>2292</v>
      </c>
      <c r="I1596" s="447" t="s">
        <v>239</v>
      </c>
      <c r="J1596" s="447" t="s">
        <v>334</v>
      </c>
      <c r="K1596" s="450">
        <v>41.7</v>
      </c>
      <c r="L1596" s="447" t="s">
        <v>241</v>
      </c>
    </row>
    <row r="1597" spans="1:12">
      <c r="A1597" s="447" t="s">
        <v>20863</v>
      </c>
      <c r="B1597" s="447" t="s">
        <v>20864</v>
      </c>
      <c r="C1597" s="447" t="s">
        <v>20876</v>
      </c>
      <c r="D1597" s="447" t="s">
        <v>20877</v>
      </c>
      <c r="E1597" s="448" t="s">
        <v>20755</v>
      </c>
      <c r="F1597" s="447" t="s">
        <v>20755</v>
      </c>
      <c r="G1597" s="449">
        <v>94290</v>
      </c>
      <c r="H1597" s="447" t="s">
        <v>2293</v>
      </c>
      <c r="I1597" s="447" t="s">
        <v>239</v>
      </c>
      <c r="J1597" s="447" t="s">
        <v>334</v>
      </c>
      <c r="K1597" s="450">
        <v>49.21</v>
      </c>
      <c r="L1597" s="447" t="s">
        <v>241</v>
      </c>
    </row>
    <row r="1598" spans="1:12">
      <c r="A1598" s="447" t="s">
        <v>20863</v>
      </c>
      <c r="B1598" s="447" t="s">
        <v>20864</v>
      </c>
      <c r="C1598" s="447" t="s">
        <v>20876</v>
      </c>
      <c r="D1598" s="447" t="s">
        <v>20877</v>
      </c>
      <c r="E1598" s="448" t="s">
        <v>20755</v>
      </c>
      <c r="F1598" s="447" t="s">
        <v>20755</v>
      </c>
      <c r="G1598" s="449">
        <v>94291</v>
      </c>
      <c r="H1598" s="447" t="s">
        <v>2295</v>
      </c>
      <c r="I1598" s="447" t="s">
        <v>239</v>
      </c>
      <c r="J1598" s="447" t="s">
        <v>334</v>
      </c>
      <c r="K1598" s="450">
        <v>50.89</v>
      </c>
      <c r="L1598" s="447" t="s">
        <v>241</v>
      </c>
    </row>
    <row r="1599" spans="1:12">
      <c r="A1599" s="447" t="s">
        <v>20863</v>
      </c>
      <c r="B1599" s="447" t="s">
        <v>20864</v>
      </c>
      <c r="C1599" s="447" t="s">
        <v>20876</v>
      </c>
      <c r="D1599" s="447" t="s">
        <v>20877</v>
      </c>
      <c r="E1599" s="448" t="s">
        <v>20755</v>
      </c>
      <c r="F1599" s="447" t="s">
        <v>20755</v>
      </c>
      <c r="G1599" s="449">
        <v>94292</v>
      </c>
      <c r="H1599" s="447" t="s">
        <v>2296</v>
      </c>
      <c r="I1599" s="447" t="s">
        <v>239</v>
      </c>
      <c r="J1599" s="447" t="s">
        <v>334</v>
      </c>
      <c r="K1599" s="450">
        <v>58.41</v>
      </c>
      <c r="L1599" s="447" t="s">
        <v>241</v>
      </c>
    </row>
    <row r="1600" spans="1:12">
      <c r="A1600" s="447" t="s">
        <v>20863</v>
      </c>
      <c r="B1600" s="447" t="s">
        <v>20864</v>
      </c>
      <c r="C1600" s="447" t="s">
        <v>20876</v>
      </c>
      <c r="D1600" s="447" t="s">
        <v>20877</v>
      </c>
      <c r="E1600" s="448" t="s">
        <v>20755</v>
      </c>
      <c r="F1600" s="447" t="s">
        <v>20755</v>
      </c>
      <c r="G1600" s="449">
        <v>94293</v>
      </c>
      <c r="H1600" s="447" t="s">
        <v>2297</v>
      </c>
      <c r="I1600" s="447" t="s">
        <v>239</v>
      </c>
      <c r="J1600" s="447" t="s">
        <v>334</v>
      </c>
      <c r="K1600" s="450">
        <v>138.08000000000001</v>
      </c>
      <c r="L1600" s="447" t="s">
        <v>241</v>
      </c>
    </row>
    <row r="1601" spans="1:12">
      <c r="A1601" s="447" t="s">
        <v>20863</v>
      </c>
      <c r="B1601" s="447" t="s">
        <v>20864</v>
      </c>
      <c r="C1601" s="447" t="s">
        <v>20876</v>
      </c>
      <c r="D1601" s="447" t="s">
        <v>20877</v>
      </c>
      <c r="E1601" s="448" t="s">
        <v>20755</v>
      </c>
      <c r="F1601" s="447" t="s">
        <v>20755</v>
      </c>
      <c r="G1601" s="449">
        <v>94294</v>
      </c>
      <c r="H1601" s="447" t="s">
        <v>2298</v>
      </c>
      <c r="I1601" s="447" t="s">
        <v>239</v>
      </c>
      <c r="J1601" s="447" t="s">
        <v>334</v>
      </c>
      <c r="K1601" s="450">
        <v>6.78</v>
      </c>
      <c r="L1601" s="447" t="s">
        <v>241</v>
      </c>
    </row>
    <row r="1602" spans="1:12">
      <c r="A1602" s="447" t="s">
        <v>20878</v>
      </c>
      <c r="B1602" s="447" t="s">
        <v>20879</v>
      </c>
      <c r="C1602" s="447" t="s">
        <v>20880</v>
      </c>
      <c r="D1602" s="447" t="s">
        <v>20881</v>
      </c>
      <c r="E1602" s="448" t="s">
        <v>20755</v>
      </c>
      <c r="F1602" s="447" t="s">
        <v>20755</v>
      </c>
      <c r="G1602" s="449">
        <v>101570</v>
      </c>
      <c r="H1602" s="447" t="s">
        <v>2300</v>
      </c>
      <c r="I1602" s="447" t="s">
        <v>145</v>
      </c>
      <c r="J1602" s="447" t="s">
        <v>240</v>
      </c>
      <c r="K1602" s="450">
        <v>13.95</v>
      </c>
      <c r="L1602" s="447" t="s">
        <v>241</v>
      </c>
    </row>
    <row r="1603" spans="1:12">
      <c r="A1603" s="447" t="s">
        <v>20878</v>
      </c>
      <c r="B1603" s="447" t="s">
        <v>20879</v>
      </c>
      <c r="C1603" s="447" t="s">
        <v>20880</v>
      </c>
      <c r="D1603" s="447" t="s">
        <v>20881</v>
      </c>
      <c r="E1603" s="448" t="s">
        <v>20755</v>
      </c>
      <c r="F1603" s="447" t="s">
        <v>20755</v>
      </c>
      <c r="G1603" s="449">
        <v>101571</v>
      </c>
      <c r="H1603" s="447" t="s">
        <v>2302</v>
      </c>
      <c r="I1603" s="447" t="s">
        <v>145</v>
      </c>
      <c r="J1603" s="447" t="s">
        <v>240</v>
      </c>
      <c r="K1603" s="450">
        <v>19.489999999999998</v>
      </c>
      <c r="L1603" s="447" t="s">
        <v>241</v>
      </c>
    </row>
    <row r="1604" spans="1:12">
      <c r="A1604" s="447" t="s">
        <v>20878</v>
      </c>
      <c r="B1604" s="447" t="s">
        <v>20879</v>
      </c>
      <c r="C1604" s="447" t="s">
        <v>20880</v>
      </c>
      <c r="D1604" s="447" t="s">
        <v>20881</v>
      </c>
      <c r="E1604" s="448" t="s">
        <v>20755</v>
      </c>
      <c r="F1604" s="447" t="s">
        <v>20755</v>
      </c>
      <c r="G1604" s="449">
        <v>101572</v>
      </c>
      <c r="H1604" s="447" t="s">
        <v>2303</v>
      </c>
      <c r="I1604" s="447" t="s">
        <v>145</v>
      </c>
      <c r="J1604" s="447" t="s">
        <v>240</v>
      </c>
      <c r="K1604" s="450">
        <v>10.85</v>
      </c>
      <c r="L1604" s="447" t="s">
        <v>241</v>
      </c>
    </row>
    <row r="1605" spans="1:12">
      <c r="A1605" s="447" t="s">
        <v>20878</v>
      </c>
      <c r="B1605" s="447" t="s">
        <v>20879</v>
      </c>
      <c r="C1605" s="447" t="s">
        <v>20880</v>
      </c>
      <c r="D1605" s="447" t="s">
        <v>20881</v>
      </c>
      <c r="E1605" s="448" t="s">
        <v>20755</v>
      </c>
      <c r="F1605" s="447" t="s">
        <v>20755</v>
      </c>
      <c r="G1605" s="449">
        <v>101573</v>
      </c>
      <c r="H1605" s="447" t="s">
        <v>2305</v>
      </c>
      <c r="I1605" s="447" t="s">
        <v>145</v>
      </c>
      <c r="J1605" s="447" t="s">
        <v>240</v>
      </c>
      <c r="K1605" s="450">
        <v>16.39</v>
      </c>
      <c r="L1605" s="447" t="s">
        <v>241</v>
      </c>
    </row>
    <row r="1606" spans="1:12">
      <c r="A1606" s="447" t="s">
        <v>20878</v>
      </c>
      <c r="B1606" s="447" t="s">
        <v>20879</v>
      </c>
      <c r="C1606" s="447" t="s">
        <v>20880</v>
      </c>
      <c r="D1606" s="447" t="s">
        <v>20881</v>
      </c>
      <c r="E1606" s="448" t="s">
        <v>20755</v>
      </c>
      <c r="F1606" s="447" t="s">
        <v>20755</v>
      </c>
      <c r="G1606" s="449">
        <v>101574</v>
      </c>
      <c r="H1606" s="447" t="s">
        <v>2306</v>
      </c>
      <c r="I1606" s="447" t="s">
        <v>145</v>
      </c>
      <c r="J1606" s="447" t="s">
        <v>240</v>
      </c>
      <c r="K1606" s="450">
        <v>8.1300000000000008</v>
      </c>
      <c r="L1606" s="447" t="s">
        <v>241</v>
      </c>
    </row>
    <row r="1607" spans="1:12">
      <c r="A1607" s="447" t="s">
        <v>20878</v>
      </c>
      <c r="B1607" s="447" t="s">
        <v>20879</v>
      </c>
      <c r="C1607" s="447" t="s">
        <v>20880</v>
      </c>
      <c r="D1607" s="447" t="s">
        <v>20881</v>
      </c>
      <c r="E1607" s="448" t="s">
        <v>20755</v>
      </c>
      <c r="F1607" s="447" t="s">
        <v>20755</v>
      </c>
      <c r="G1607" s="449">
        <v>101575</v>
      </c>
      <c r="H1607" s="447" t="s">
        <v>2308</v>
      </c>
      <c r="I1607" s="447" t="s">
        <v>145</v>
      </c>
      <c r="J1607" s="447" t="s">
        <v>240</v>
      </c>
      <c r="K1607" s="450">
        <v>13.79</v>
      </c>
      <c r="L1607" s="447" t="s">
        <v>241</v>
      </c>
    </row>
    <row r="1608" spans="1:12">
      <c r="A1608" s="447" t="s">
        <v>20878</v>
      </c>
      <c r="B1608" s="447" t="s">
        <v>20879</v>
      </c>
      <c r="C1608" s="447" t="s">
        <v>20880</v>
      </c>
      <c r="D1608" s="447" t="s">
        <v>20881</v>
      </c>
      <c r="E1608" s="448" t="s">
        <v>20755</v>
      </c>
      <c r="F1608" s="447" t="s">
        <v>20755</v>
      </c>
      <c r="G1608" s="449">
        <v>101576</v>
      </c>
      <c r="H1608" s="447" t="s">
        <v>2309</v>
      </c>
      <c r="I1608" s="447" t="s">
        <v>145</v>
      </c>
      <c r="J1608" s="447" t="s">
        <v>240</v>
      </c>
      <c r="K1608" s="450">
        <v>23.08</v>
      </c>
      <c r="L1608" s="447" t="s">
        <v>241</v>
      </c>
    </row>
    <row r="1609" spans="1:12">
      <c r="A1609" s="447" t="s">
        <v>20878</v>
      </c>
      <c r="B1609" s="447" t="s">
        <v>20879</v>
      </c>
      <c r="C1609" s="447" t="s">
        <v>20880</v>
      </c>
      <c r="D1609" s="447" t="s">
        <v>20881</v>
      </c>
      <c r="E1609" s="448" t="s">
        <v>20755</v>
      </c>
      <c r="F1609" s="447" t="s">
        <v>20755</v>
      </c>
      <c r="G1609" s="449">
        <v>101577</v>
      </c>
      <c r="H1609" s="447" t="s">
        <v>2310</v>
      </c>
      <c r="I1609" s="447" t="s">
        <v>145</v>
      </c>
      <c r="J1609" s="447" t="s">
        <v>240</v>
      </c>
      <c r="K1609" s="450">
        <v>30.16</v>
      </c>
      <c r="L1609" s="447" t="s">
        <v>241</v>
      </c>
    </row>
    <row r="1610" spans="1:12">
      <c r="A1610" s="447" t="s">
        <v>20878</v>
      </c>
      <c r="B1610" s="447" t="s">
        <v>20879</v>
      </c>
      <c r="C1610" s="447" t="s">
        <v>20880</v>
      </c>
      <c r="D1610" s="447" t="s">
        <v>20881</v>
      </c>
      <c r="E1610" s="448" t="s">
        <v>20755</v>
      </c>
      <c r="F1610" s="447" t="s">
        <v>20755</v>
      </c>
      <c r="G1610" s="449">
        <v>101578</v>
      </c>
      <c r="H1610" s="447" t="s">
        <v>2311</v>
      </c>
      <c r="I1610" s="447" t="s">
        <v>145</v>
      </c>
      <c r="J1610" s="447" t="s">
        <v>240</v>
      </c>
      <c r="K1610" s="450">
        <v>18.739999999999998</v>
      </c>
      <c r="L1610" s="447" t="s">
        <v>241</v>
      </c>
    </row>
    <row r="1611" spans="1:12">
      <c r="A1611" s="447" t="s">
        <v>20878</v>
      </c>
      <c r="B1611" s="447" t="s">
        <v>20879</v>
      </c>
      <c r="C1611" s="447" t="s">
        <v>20880</v>
      </c>
      <c r="D1611" s="447" t="s">
        <v>20881</v>
      </c>
      <c r="E1611" s="448" t="s">
        <v>20755</v>
      </c>
      <c r="F1611" s="447" t="s">
        <v>20755</v>
      </c>
      <c r="G1611" s="449">
        <v>101579</v>
      </c>
      <c r="H1611" s="447" t="s">
        <v>2312</v>
      </c>
      <c r="I1611" s="447" t="s">
        <v>145</v>
      </c>
      <c r="J1611" s="447" t="s">
        <v>240</v>
      </c>
      <c r="K1611" s="450">
        <v>25.81</v>
      </c>
      <c r="L1611" s="447" t="s">
        <v>241</v>
      </c>
    </row>
    <row r="1612" spans="1:12">
      <c r="A1612" s="447" t="s">
        <v>20878</v>
      </c>
      <c r="B1612" s="447" t="s">
        <v>20879</v>
      </c>
      <c r="C1612" s="447" t="s">
        <v>20880</v>
      </c>
      <c r="D1612" s="447" t="s">
        <v>20881</v>
      </c>
      <c r="E1612" s="448" t="s">
        <v>20755</v>
      </c>
      <c r="F1612" s="447" t="s">
        <v>20755</v>
      </c>
      <c r="G1612" s="449">
        <v>101580</v>
      </c>
      <c r="H1612" s="447" t="s">
        <v>2313</v>
      </c>
      <c r="I1612" s="447" t="s">
        <v>145</v>
      </c>
      <c r="J1612" s="447" t="s">
        <v>240</v>
      </c>
      <c r="K1612" s="450">
        <v>15.92</v>
      </c>
      <c r="L1612" s="447" t="s">
        <v>241</v>
      </c>
    </row>
    <row r="1613" spans="1:12">
      <c r="A1613" s="447" t="s">
        <v>20878</v>
      </c>
      <c r="B1613" s="447" t="s">
        <v>20879</v>
      </c>
      <c r="C1613" s="447" t="s">
        <v>20880</v>
      </c>
      <c r="D1613" s="447" t="s">
        <v>20881</v>
      </c>
      <c r="E1613" s="448" t="s">
        <v>20755</v>
      </c>
      <c r="F1613" s="447" t="s">
        <v>20755</v>
      </c>
      <c r="G1613" s="449">
        <v>101581</v>
      </c>
      <c r="H1613" s="447" t="s">
        <v>2315</v>
      </c>
      <c r="I1613" s="447" t="s">
        <v>145</v>
      </c>
      <c r="J1613" s="447" t="s">
        <v>240</v>
      </c>
      <c r="K1613" s="450">
        <v>23.11</v>
      </c>
      <c r="L1613" s="447" t="s">
        <v>241</v>
      </c>
    </row>
    <row r="1614" spans="1:12">
      <c r="A1614" s="447" t="s">
        <v>20878</v>
      </c>
      <c r="B1614" s="447" t="s">
        <v>20879</v>
      </c>
      <c r="C1614" s="447" t="s">
        <v>20880</v>
      </c>
      <c r="D1614" s="447" t="s">
        <v>20881</v>
      </c>
      <c r="E1614" s="448" t="s">
        <v>20755</v>
      </c>
      <c r="F1614" s="447" t="s">
        <v>20755</v>
      </c>
      <c r="G1614" s="449">
        <v>101582</v>
      </c>
      <c r="H1614" s="447" t="s">
        <v>2317</v>
      </c>
      <c r="I1614" s="447" t="s">
        <v>145</v>
      </c>
      <c r="J1614" s="447" t="s">
        <v>240</v>
      </c>
      <c r="K1614" s="450">
        <v>37.56</v>
      </c>
      <c r="L1614" s="447" t="s">
        <v>241</v>
      </c>
    </row>
    <row r="1615" spans="1:12">
      <c r="A1615" s="447" t="s">
        <v>20878</v>
      </c>
      <c r="B1615" s="447" t="s">
        <v>20879</v>
      </c>
      <c r="C1615" s="447" t="s">
        <v>20880</v>
      </c>
      <c r="D1615" s="447" t="s">
        <v>20881</v>
      </c>
      <c r="E1615" s="448" t="s">
        <v>20755</v>
      </c>
      <c r="F1615" s="447" t="s">
        <v>20755</v>
      </c>
      <c r="G1615" s="449">
        <v>101583</v>
      </c>
      <c r="H1615" s="447" t="s">
        <v>2318</v>
      </c>
      <c r="I1615" s="447" t="s">
        <v>145</v>
      </c>
      <c r="J1615" s="447" t="s">
        <v>240</v>
      </c>
      <c r="K1615" s="450">
        <v>48.54</v>
      </c>
      <c r="L1615" s="447" t="s">
        <v>241</v>
      </c>
    </row>
    <row r="1616" spans="1:12">
      <c r="A1616" s="447" t="s">
        <v>20878</v>
      </c>
      <c r="B1616" s="447" t="s">
        <v>20879</v>
      </c>
      <c r="C1616" s="447" t="s">
        <v>20880</v>
      </c>
      <c r="D1616" s="447" t="s">
        <v>20881</v>
      </c>
      <c r="E1616" s="448" t="s">
        <v>20755</v>
      </c>
      <c r="F1616" s="447" t="s">
        <v>20755</v>
      </c>
      <c r="G1616" s="449">
        <v>101584</v>
      </c>
      <c r="H1616" s="447" t="s">
        <v>2319</v>
      </c>
      <c r="I1616" s="447" t="s">
        <v>145</v>
      </c>
      <c r="J1616" s="447" t="s">
        <v>240</v>
      </c>
      <c r="K1616" s="450">
        <v>30.34</v>
      </c>
      <c r="L1616" s="447" t="s">
        <v>241</v>
      </c>
    </row>
    <row r="1617" spans="1:12">
      <c r="A1617" s="447" t="s">
        <v>20878</v>
      </c>
      <c r="B1617" s="447" t="s">
        <v>20879</v>
      </c>
      <c r="C1617" s="447" t="s">
        <v>20880</v>
      </c>
      <c r="D1617" s="447" t="s">
        <v>20881</v>
      </c>
      <c r="E1617" s="448" t="s">
        <v>20755</v>
      </c>
      <c r="F1617" s="447" t="s">
        <v>20755</v>
      </c>
      <c r="G1617" s="449">
        <v>101585</v>
      </c>
      <c r="H1617" s="447" t="s">
        <v>2321</v>
      </c>
      <c r="I1617" s="447" t="s">
        <v>145</v>
      </c>
      <c r="J1617" s="447" t="s">
        <v>240</v>
      </c>
      <c r="K1617" s="450">
        <v>41.33</v>
      </c>
      <c r="L1617" s="447" t="s">
        <v>241</v>
      </c>
    </row>
    <row r="1618" spans="1:12">
      <c r="A1618" s="447" t="s">
        <v>20878</v>
      </c>
      <c r="B1618" s="447" t="s">
        <v>20879</v>
      </c>
      <c r="C1618" s="447" t="s">
        <v>20880</v>
      </c>
      <c r="D1618" s="447" t="s">
        <v>20881</v>
      </c>
      <c r="E1618" s="448" t="s">
        <v>20755</v>
      </c>
      <c r="F1618" s="447" t="s">
        <v>20755</v>
      </c>
      <c r="G1618" s="449">
        <v>101586</v>
      </c>
      <c r="H1618" s="447" t="s">
        <v>2323</v>
      </c>
      <c r="I1618" s="447" t="s">
        <v>145</v>
      </c>
      <c r="J1618" s="447" t="s">
        <v>240</v>
      </c>
      <c r="K1618" s="450">
        <v>25.26</v>
      </c>
      <c r="L1618" s="447" t="s">
        <v>241</v>
      </c>
    </row>
    <row r="1619" spans="1:12">
      <c r="A1619" s="447" t="s">
        <v>20878</v>
      </c>
      <c r="B1619" s="447" t="s">
        <v>20879</v>
      </c>
      <c r="C1619" s="447" t="s">
        <v>20880</v>
      </c>
      <c r="D1619" s="447" t="s">
        <v>20881</v>
      </c>
      <c r="E1619" s="448" t="s">
        <v>20755</v>
      </c>
      <c r="F1619" s="447" t="s">
        <v>20755</v>
      </c>
      <c r="G1619" s="449">
        <v>101587</v>
      </c>
      <c r="H1619" s="447" t="s">
        <v>2325</v>
      </c>
      <c r="I1619" s="447" t="s">
        <v>145</v>
      </c>
      <c r="J1619" s="447" t="s">
        <v>240</v>
      </c>
      <c r="K1619" s="450">
        <v>36.369999999999997</v>
      </c>
      <c r="L1619" s="447" t="s">
        <v>241</v>
      </c>
    </row>
    <row r="1620" spans="1:12">
      <c r="A1620" s="447" t="s">
        <v>20878</v>
      </c>
      <c r="B1620" s="447" t="s">
        <v>20879</v>
      </c>
      <c r="C1620" s="447" t="s">
        <v>20882</v>
      </c>
      <c r="D1620" s="447" t="s">
        <v>20883</v>
      </c>
      <c r="E1620" s="448" t="s">
        <v>20755</v>
      </c>
      <c r="F1620" s="447" t="s">
        <v>20755</v>
      </c>
      <c r="G1620" s="449">
        <v>101588</v>
      </c>
      <c r="H1620" s="447" t="s">
        <v>2326</v>
      </c>
      <c r="I1620" s="447" t="s">
        <v>145</v>
      </c>
      <c r="J1620" s="447" t="s">
        <v>240</v>
      </c>
      <c r="K1620" s="450">
        <v>59.55</v>
      </c>
      <c r="L1620" s="447" t="s">
        <v>241</v>
      </c>
    </row>
    <row r="1621" spans="1:12">
      <c r="A1621" s="447" t="s">
        <v>20878</v>
      </c>
      <c r="B1621" s="447" t="s">
        <v>20879</v>
      </c>
      <c r="C1621" s="447" t="s">
        <v>20882</v>
      </c>
      <c r="D1621" s="447" t="s">
        <v>20883</v>
      </c>
      <c r="E1621" s="448" t="s">
        <v>20755</v>
      </c>
      <c r="F1621" s="447" t="s">
        <v>20755</v>
      </c>
      <c r="G1621" s="449">
        <v>101589</v>
      </c>
      <c r="H1621" s="447" t="s">
        <v>2327</v>
      </c>
      <c r="I1621" s="447" t="s">
        <v>145</v>
      </c>
      <c r="J1621" s="447" t="s">
        <v>240</v>
      </c>
      <c r="K1621" s="450">
        <v>87.05</v>
      </c>
      <c r="L1621" s="447" t="s">
        <v>241</v>
      </c>
    </row>
    <row r="1622" spans="1:12">
      <c r="A1622" s="447" t="s">
        <v>20878</v>
      </c>
      <c r="B1622" s="447" t="s">
        <v>20879</v>
      </c>
      <c r="C1622" s="447" t="s">
        <v>20882</v>
      </c>
      <c r="D1622" s="447" t="s">
        <v>20883</v>
      </c>
      <c r="E1622" s="448" t="s">
        <v>20755</v>
      </c>
      <c r="F1622" s="447" t="s">
        <v>20755</v>
      </c>
      <c r="G1622" s="449">
        <v>101590</v>
      </c>
      <c r="H1622" s="447" t="s">
        <v>2328</v>
      </c>
      <c r="I1622" s="447" t="s">
        <v>145</v>
      </c>
      <c r="J1622" s="447" t="s">
        <v>240</v>
      </c>
      <c r="K1622" s="450">
        <v>44.93</v>
      </c>
      <c r="L1622" s="447" t="s">
        <v>241</v>
      </c>
    </row>
    <row r="1623" spans="1:12">
      <c r="A1623" s="447" t="s">
        <v>20878</v>
      </c>
      <c r="B1623" s="447" t="s">
        <v>20879</v>
      </c>
      <c r="C1623" s="447" t="s">
        <v>20882</v>
      </c>
      <c r="D1623" s="447" t="s">
        <v>20883</v>
      </c>
      <c r="E1623" s="448" t="s">
        <v>20755</v>
      </c>
      <c r="F1623" s="447" t="s">
        <v>20755</v>
      </c>
      <c r="G1623" s="449">
        <v>101591</v>
      </c>
      <c r="H1623" s="447" t="s">
        <v>2330</v>
      </c>
      <c r="I1623" s="447" t="s">
        <v>145</v>
      </c>
      <c r="J1623" s="447" t="s">
        <v>240</v>
      </c>
      <c r="K1623" s="450">
        <v>72.430000000000007</v>
      </c>
      <c r="L1623" s="447" t="s">
        <v>241</v>
      </c>
    </row>
    <row r="1624" spans="1:12">
      <c r="A1624" s="447" t="s">
        <v>20878</v>
      </c>
      <c r="B1624" s="447" t="s">
        <v>20879</v>
      </c>
      <c r="C1624" s="447" t="s">
        <v>20882</v>
      </c>
      <c r="D1624" s="447" t="s">
        <v>20883</v>
      </c>
      <c r="E1624" s="448" t="s">
        <v>20755</v>
      </c>
      <c r="F1624" s="447" t="s">
        <v>20755</v>
      </c>
      <c r="G1624" s="449">
        <v>101592</v>
      </c>
      <c r="H1624" s="447" t="s">
        <v>2331</v>
      </c>
      <c r="I1624" s="447" t="s">
        <v>145</v>
      </c>
      <c r="J1624" s="447" t="s">
        <v>240</v>
      </c>
      <c r="K1624" s="450">
        <v>31.14</v>
      </c>
      <c r="L1624" s="447" t="s">
        <v>241</v>
      </c>
    </row>
    <row r="1625" spans="1:12">
      <c r="A1625" s="447" t="s">
        <v>20878</v>
      </c>
      <c r="B1625" s="447" t="s">
        <v>20879</v>
      </c>
      <c r="C1625" s="447" t="s">
        <v>20882</v>
      </c>
      <c r="D1625" s="447" t="s">
        <v>20883</v>
      </c>
      <c r="E1625" s="448" t="s">
        <v>20755</v>
      </c>
      <c r="F1625" s="447" t="s">
        <v>20755</v>
      </c>
      <c r="G1625" s="449">
        <v>101593</v>
      </c>
      <c r="H1625" s="447" t="s">
        <v>2332</v>
      </c>
      <c r="I1625" s="447" t="s">
        <v>145</v>
      </c>
      <c r="J1625" s="447" t="s">
        <v>240</v>
      </c>
      <c r="K1625" s="450">
        <v>58.74</v>
      </c>
      <c r="L1625" s="447" t="s">
        <v>241</v>
      </c>
    </row>
    <row r="1626" spans="1:12">
      <c r="A1626" s="447" t="s">
        <v>20878</v>
      </c>
      <c r="B1626" s="447" t="s">
        <v>20879</v>
      </c>
      <c r="C1626" s="447" t="s">
        <v>20882</v>
      </c>
      <c r="D1626" s="447" t="s">
        <v>20883</v>
      </c>
      <c r="E1626" s="448" t="s">
        <v>20755</v>
      </c>
      <c r="F1626" s="447" t="s">
        <v>20755</v>
      </c>
      <c r="G1626" s="449">
        <v>101600</v>
      </c>
      <c r="H1626" s="447" t="s">
        <v>2333</v>
      </c>
      <c r="I1626" s="447" t="s">
        <v>145</v>
      </c>
      <c r="J1626" s="447" t="s">
        <v>240</v>
      </c>
      <c r="K1626" s="450">
        <v>11.24</v>
      </c>
      <c r="L1626" s="447" t="s">
        <v>241</v>
      </c>
    </row>
    <row r="1627" spans="1:12">
      <c r="A1627" s="447" t="s">
        <v>20878</v>
      </c>
      <c r="B1627" s="447" t="s">
        <v>20879</v>
      </c>
      <c r="C1627" s="447" t="s">
        <v>20882</v>
      </c>
      <c r="D1627" s="447" t="s">
        <v>20883</v>
      </c>
      <c r="E1627" s="448" t="s">
        <v>20755</v>
      </c>
      <c r="F1627" s="447" t="s">
        <v>20755</v>
      </c>
      <c r="G1627" s="449">
        <v>101601</v>
      </c>
      <c r="H1627" s="447" t="s">
        <v>2335</v>
      </c>
      <c r="I1627" s="447" t="s">
        <v>145</v>
      </c>
      <c r="J1627" s="447" t="s">
        <v>240</v>
      </c>
      <c r="K1627" s="450">
        <v>16.649999999999999</v>
      </c>
      <c r="L1627" s="447" t="s">
        <v>241</v>
      </c>
    </row>
    <row r="1628" spans="1:12">
      <c r="A1628" s="447" t="s">
        <v>20878</v>
      </c>
      <c r="B1628" s="447" t="s">
        <v>20879</v>
      </c>
      <c r="C1628" s="447" t="s">
        <v>20882</v>
      </c>
      <c r="D1628" s="447" t="s">
        <v>20883</v>
      </c>
      <c r="E1628" s="448" t="s">
        <v>20755</v>
      </c>
      <c r="F1628" s="447" t="s">
        <v>20755</v>
      </c>
      <c r="G1628" s="449">
        <v>101602</v>
      </c>
      <c r="H1628" s="447" t="s">
        <v>2336</v>
      </c>
      <c r="I1628" s="447" t="s">
        <v>145</v>
      </c>
      <c r="J1628" s="447" t="s">
        <v>240</v>
      </c>
      <c r="K1628" s="450">
        <v>8.35</v>
      </c>
      <c r="L1628" s="447" t="s">
        <v>241</v>
      </c>
    </row>
    <row r="1629" spans="1:12">
      <c r="A1629" s="447" t="s">
        <v>20878</v>
      </c>
      <c r="B1629" s="447" t="s">
        <v>20879</v>
      </c>
      <c r="C1629" s="447" t="s">
        <v>20882</v>
      </c>
      <c r="D1629" s="447" t="s">
        <v>20883</v>
      </c>
      <c r="E1629" s="448" t="s">
        <v>20755</v>
      </c>
      <c r="F1629" s="447" t="s">
        <v>20755</v>
      </c>
      <c r="G1629" s="449">
        <v>101603</v>
      </c>
      <c r="H1629" s="447" t="s">
        <v>2338</v>
      </c>
      <c r="I1629" s="447" t="s">
        <v>145</v>
      </c>
      <c r="J1629" s="447" t="s">
        <v>240</v>
      </c>
      <c r="K1629" s="450">
        <v>13.74</v>
      </c>
      <c r="L1629" s="447" t="s">
        <v>241</v>
      </c>
    </row>
    <row r="1630" spans="1:12">
      <c r="A1630" s="447" t="s">
        <v>20878</v>
      </c>
      <c r="B1630" s="447" t="s">
        <v>20879</v>
      </c>
      <c r="C1630" s="447" t="s">
        <v>20882</v>
      </c>
      <c r="D1630" s="447" t="s">
        <v>20883</v>
      </c>
      <c r="E1630" s="448" t="s">
        <v>20755</v>
      </c>
      <c r="F1630" s="447" t="s">
        <v>20755</v>
      </c>
      <c r="G1630" s="449">
        <v>101604</v>
      </c>
      <c r="H1630" s="447" t="s">
        <v>2340</v>
      </c>
      <c r="I1630" s="447" t="s">
        <v>145</v>
      </c>
      <c r="J1630" s="447" t="s">
        <v>240</v>
      </c>
      <c r="K1630" s="450">
        <v>5.46</v>
      </c>
      <c r="L1630" s="447" t="s">
        <v>241</v>
      </c>
    </row>
    <row r="1631" spans="1:12">
      <c r="A1631" s="447" t="s">
        <v>20878</v>
      </c>
      <c r="B1631" s="447" t="s">
        <v>20879</v>
      </c>
      <c r="C1631" s="447" t="s">
        <v>20882</v>
      </c>
      <c r="D1631" s="447" t="s">
        <v>20883</v>
      </c>
      <c r="E1631" s="448" t="s">
        <v>20755</v>
      </c>
      <c r="F1631" s="447" t="s">
        <v>20755</v>
      </c>
      <c r="G1631" s="449">
        <v>101605</v>
      </c>
      <c r="H1631" s="447" t="s">
        <v>2341</v>
      </c>
      <c r="I1631" s="447" t="s">
        <v>145</v>
      </c>
      <c r="J1631" s="447" t="s">
        <v>240</v>
      </c>
      <c r="K1631" s="450">
        <v>10.86</v>
      </c>
      <c r="L1631" s="447" t="s">
        <v>241</v>
      </c>
    </row>
    <row r="1632" spans="1:12">
      <c r="A1632" s="447" t="s">
        <v>20884</v>
      </c>
      <c r="B1632" s="447" t="s">
        <v>20885</v>
      </c>
      <c r="C1632" s="447" t="s">
        <v>20886</v>
      </c>
      <c r="D1632" s="447" t="s">
        <v>20887</v>
      </c>
      <c r="E1632" s="448" t="s">
        <v>20755</v>
      </c>
      <c r="F1632" s="447" t="s">
        <v>20755</v>
      </c>
      <c r="G1632" s="449">
        <v>90788</v>
      </c>
      <c r="H1632" s="447" t="s">
        <v>2342</v>
      </c>
      <c r="I1632" s="447" t="s">
        <v>146</v>
      </c>
      <c r="J1632" s="447" t="s">
        <v>334</v>
      </c>
      <c r="K1632" s="450">
        <v>709.25</v>
      </c>
      <c r="L1632" s="447" t="s">
        <v>241</v>
      </c>
    </row>
    <row r="1633" spans="1:12">
      <c r="A1633" s="447" t="s">
        <v>20884</v>
      </c>
      <c r="B1633" s="447" t="s">
        <v>20885</v>
      </c>
      <c r="C1633" s="447" t="s">
        <v>20886</v>
      </c>
      <c r="D1633" s="447" t="s">
        <v>20887</v>
      </c>
      <c r="E1633" s="448" t="s">
        <v>20755</v>
      </c>
      <c r="F1633" s="447" t="s">
        <v>20755</v>
      </c>
      <c r="G1633" s="449">
        <v>90789</v>
      </c>
      <c r="H1633" s="447" t="s">
        <v>2343</v>
      </c>
      <c r="I1633" s="447" t="s">
        <v>146</v>
      </c>
      <c r="J1633" s="447" t="s">
        <v>334</v>
      </c>
      <c r="K1633" s="450">
        <v>710.49</v>
      </c>
      <c r="L1633" s="447" t="s">
        <v>241</v>
      </c>
    </row>
    <row r="1634" spans="1:12">
      <c r="A1634" s="447" t="s">
        <v>20884</v>
      </c>
      <c r="B1634" s="447" t="s">
        <v>20885</v>
      </c>
      <c r="C1634" s="447" t="s">
        <v>20886</v>
      </c>
      <c r="D1634" s="447" t="s">
        <v>20887</v>
      </c>
      <c r="E1634" s="448" t="s">
        <v>20755</v>
      </c>
      <c r="F1634" s="447" t="s">
        <v>20755</v>
      </c>
      <c r="G1634" s="449">
        <v>90790</v>
      </c>
      <c r="H1634" s="447" t="s">
        <v>2344</v>
      </c>
      <c r="I1634" s="447" t="s">
        <v>146</v>
      </c>
      <c r="J1634" s="447" t="s">
        <v>334</v>
      </c>
      <c r="K1634" s="450">
        <v>732.63</v>
      </c>
      <c r="L1634" s="447" t="s">
        <v>241</v>
      </c>
    </row>
    <row r="1635" spans="1:12">
      <c r="A1635" s="447" t="s">
        <v>20884</v>
      </c>
      <c r="B1635" s="447" t="s">
        <v>20885</v>
      </c>
      <c r="C1635" s="447" t="s">
        <v>20886</v>
      </c>
      <c r="D1635" s="447" t="s">
        <v>20887</v>
      </c>
      <c r="E1635" s="448" t="s">
        <v>20755</v>
      </c>
      <c r="F1635" s="447" t="s">
        <v>20755</v>
      </c>
      <c r="G1635" s="449">
        <v>90791</v>
      </c>
      <c r="H1635" s="447" t="s">
        <v>2345</v>
      </c>
      <c r="I1635" s="447" t="s">
        <v>146</v>
      </c>
      <c r="J1635" s="447" t="s">
        <v>334</v>
      </c>
      <c r="K1635" s="450">
        <v>858.08</v>
      </c>
      <c r="L1635" s="447" t="s">
        <v>241</v>
      </c>
    </row>
    <row r="1636" spans="1:12">
      <c r="A1636" s="447" t="s">
        <v>20884</v>
      </c>
      <c r="B1636" s="447" t="s">
        <v>20885</v>
      </c>
      <c r="C1636" s="447" t="s">
        <v>20886</v>
      </c>
      <c r="D1636" s="447" t="s">
        <v>20887</v>
      </c>
      <c r="E1636" s="448" t="s">
        <v>20755</v>
      </c>
      <c r="F1636" s="447" t="s">
        <v>20755</v>
      </c>
      <c r="G1636" s="449">
        <v>90793</v>
      </c>
      <c r="H1636" s="447" t="s">
        <v>2346</v>
      </c>
      <c r="I1636" s="447" t="s">
        <v>146</v>
      </c>
      <c r="J1636" s="447" t="s">
        <v>334</v>
      </c>
      <c r="K1636" s="450">
        <v>907.6</v>
      </c>
      <c r="L1636" s="447" t="s">
        <v>241</v>
      </c>
    </row>
    <row r="1637" spans="1:12">
      <c r="A1637" s="447" t="s">
        <v>20884</v>
      </c>
      <c r="B1637" s="447" t="s">
        <v>20885</v>
      </c>
      <c r="C1637" s="447" t="s">
        <v>20886</v>
      </c>
      <c r="D1637" s="447" t="s">
        <v>20887</v>
      </c>
      <c r="E1637" s="448" t="s">
        <v>20755</v>
      </c>
      <c r="F1637" s="447" t="s">
        <v>20755</v>
      </c>
      <c r="G1637" s="449">
        <v>90794</v>
      </c>
      <c r="H1637" s="447" t="s">
        <v>2347</v>
      </c>
      <c r="I1637" s="447" t="s">
        <v>146</v>
      </c>
      <c r="J1637" s="447" t="s">
        <v>334</v>
      </c>
      <c r="K1637" s="450">
        <v>601.08000000000004</v>
      </c>
      <c r="L1637" s="447" t="s">
        <v>241</v>
      </c>
    </row>
    <row r="1638" spans="1:12">
      <c r="A1638" s="447" t="s">
        <v>20884</v>
      </c>
      <c r="B1638" s="447" t="s">
        <v>20885</v>
      </c>
      <c r="C1638" s="447" t="s">
        <v>20886</v>
      </c>
      <c r="D1638" s="447" t="s">
        <v>20887</v>
      </c>
      <c r="E1638" s="448" t="s">
        <v>20755</v>
      </c>
      <c r="F1638" s="447" t="s">
        <v>20755</v>
      </c>
      <c r="G1638" s="449">
        <v>90795</v>
      </c>
      <c r="H1638" s="447" t="s">
        <v>2348</v>
      </c>
      <c r="I1638" s="447" t="s">
        <v>146</v>
      </c>
      <c r="J1638" s="447" t="s">
        <v>334</v>
      </c>
      <c r="K1638" s="450">
        <v>606.04</v>
      </c>
      <c r="L1638" s="447" t="s">
        <v>241</v>
      </c>
    </row>
    <row r="1639" spans="1:12">
      <c r="A1639" s="447" t="s">
        <v>20884</v>
      </c>
      <c r="B1639" s="447" t="s">
        <v>20885</v>
      </c>
      <c r="C1639" s="447" t="s">
        <v>20886</v>
      </c>
      <c r="D1639" s="447" t="s">
        <v>20887</v>
      </c>
      <c r="E1639" s="448" t="s">
        <v>20755</v>
      </c>
      <c r="F1639" s="447" t="s">
        <v>20755</v>
      </c>
      <c r="G1639" s="449">
        <v>90796</v>
      </c>
      <c r="H1639" s="447" t="s">
        <v>2349</v>
      </c>
      <c r="I1639" s="447" t="s">
        <v>146</v>
      </c>
      <c r="J1639" s="447" t="s">
        <v>334</v>
      </c>
      <c r="K1639" s="450">
        <v>610.97</v>
      </c>
      <c r="L1639" s="447" t="s">
        <v>241</v>
      </c>
    </row>
    <row r="1640" spans="1:12">
      <c r="A1640" s="447" t="s">
        <v>20884</v>
      </c>
      <c r="B1640" s="447" t="s">
        <v>20885</v>
      </c>
      <c r="C1640" s="447" t="s">
        <v>20886</v>
      </c>
      <c r="D1640" s="447" t="s">
        <v>20887</v>
      </c>
      <c r="E1640" s="448" t="s">
        <v>20755</v>
      </c>
      <c r="F1640" s="447" t="s">
        <v>20755</v>
      </c>
      <c r="G1640" s="449">
        <v>90797</v>
      </c>
      <c r="H1640" s="447" t="s">
        <v>2350</v>
      </c>
      <c r="I1640" s="447" t="s">
        <v>146</v>
      </c>
      <c r="J1640" s="447" t="s">
        <v>334</v>
      </c>
      <c r="K1640" s="450">
        <v>615.91</v>
      </c>
      <c r="L1640" s="447" t="s">
        <v>241</v>
      </c>
    </row>
    <row r="1641" spans="1:12">
      <c r="A1641" s="447" t="s">
        <v>20884</v>
      </c>
      <c r="B1641" s="447" t="s">
        <v>20885</v>
      </c>
      <c r="C1641" s="447" t="s">
        <v>20886</v>
      </c>
      <c r="D1641" s="447" t="s">
        <v>20887</v>
      </c>
      <c r="E1641" s="448" t="s">
        <v>20755</v>
      </c>
      <c r="F1641" s="447" t="s">
        <v>20755</v>
      </c>
      <c r="G1641" s="449">
        <v>90798</v>
      </c>
      <c r="H1641" s="447" t="s">
        <v>2351</v>
      </c>
      <c r="I1641" s="447" t="s">
        <v>146</v>
      </c>
      <c r="J1641" s="447" t="s">
        <v>334</v>
      </c>
      <c r="K1641" s="450">
        <v>899.88</v>
      </c>
      <c r="L1641" s="447" t="s">
        <v>241</v>
      </c>
    </row>
    <row r="1642" spans="1:12">
      <c r="A1642" s="447" t="s">
        <v>20884</v>
      </c>
      <c r="B1642" s="447" t="s">
        <v>20885</v>
      </c>
      <c r="C1642" s="447" t="s">
        <v>20886</v>
      </c>
      <c r="D1642" s="447" t="s">
        <v>20887</v>
      </c>
      <c r="E1642" s="448" t="s">
        <v>20755</v>
      </c>
      <c r="F1642" s="447" t="s">
        <v>20755</v>
      </c>
      <c r="G1642" s="449">
        <v>90799</v>
      </c>
      <c r="H1642" s="447" t="s">
        <v>2352</v>
      </c>
      <c r="I1642" s="447" t="s">
        <v>146</v>
      </c>
      <c r="J1642" s="447" t="s">
        <v>334</v>
      </c>
      <c r="K1642" s="450">
        <v>927.87</v>
      </c>
      <c r="L1642" s="447" t="s">
        <v>241</v>
      </c>
    </row>
    <row r="1643" spans="1:12">
      <c r="A1643" s="447" t="s">
        <v>20884</v>
      </c>
      <c r="B1643" s="447" t="s">
        <v>20885</v>
      </c>
      <c r="C1643" s="447" t="s">
        <v>20886</v>
      </c>
      <c r="D1643" s="447" t="s">
        <v>20887</v>
      </c>
      <c r="E1643" s="448" t="s">
        <v>20755</v>
      </c>
      <c r="F1643" s="447" t="s">
        <v>20755</v>
      </c>
      <c r="G1643" s="449">
        <v>90801</v>
      </c>
      <c r="H1643" s="447" t="s">
        <v>2353</v>
      </c>
      <c r="I1643" s="447" t="s">
        <v>146</v>
      </c>
      <c r="J1643" s="447" t="s">
        <v>334</v>
      </c>
      <c r="K1643" s="450">
        <v>183.06</v>
      </c>
      <c r="L1643" s="447" t="s">
        <v>241</v>
      </c>
    </row>
    <row r="1644" spans="1:12">
      <c r="A1644" s="447" t="s">
        <v>20884</v>
      </c>
      <c r="B1644" s="447" t="s">
        <v>20885</v>
      </c>
      <c r="C1644" s="447" t="s">
        <v>20886</v>
      </c>
      <c r="D1644" s="447" t="s">
        <v>20887</v>
      </c>
      <c r="E1644" s="448" t="s">
        <v>20755</v>
      </c>
      <c r="F1644" s="447" t="s">
        <v>20755</v>
      </c>
      <c r="G1644" s="449">
        <v>90806</v>
      </c>
      <c r="H1644" s="447" t="s">
        <v>2354</v>
      </c>
      <c r="I1644" s="447" t="s">
        <v>146</v>
      </c>
      <c r="J1644" s="447" t="s">
        <v>334</v>
      </c>
      <c r="K1644" s="450">
        <v>247.17</v>
      </c>
      <c r="L1644" s="447" t="s">
        <v>241</v>
      </c>
    </row>
    <row r="1645" spans="1:12">
      <c r="A1645" s="447" t="s">
        <v>20884</v>
      </c>
      <c r="B1645" s="447" t="s">
        <v>20885</v>
      </c>
      <c r="C1645" s="447" t="s">
        <v>20886</v>
      </c>
      <c r="D1645" s="447" t="s">
        <v>20887</v>
      </c>
      <c r="E1645" s="448" t="s">
        <v>20755</v>
      </c>
      <c r="F1645" s="447" t="s">
        <v>20755</v>
      </c>
      <c r="G1645" s="449">
        <v>90820</v>
      </c>
      <c r="H1645" s="447" t="s">
        <v>2355</v>
      </c>
      <c r="I1645" s="447" t="s">
        <v>146</v>
      </c>
      <c r="J1645" s="447" t="s">
        <v>334</v>
      </c>
      <c r="K1645" s="450">
        <v>266.33999999999997</v>
      </c>
      <c r="L1645" s="447" t="s">
        <v>241</v>
      </c>
    </row>
    <row r="1646" spans="1:12">
      <c r="A1646" s="447" t="s">
        <v>20884</v>
      </c>
      <c r="B1646" s="447" t="s">
        <v>20885</v>
      </c>
      <c r="C1646" s="447" t="s">
        <v>20886</v>
      </c>
      <c r="D1646" s="447" t="s">
        <v>20887</v>
      </c>
      <c r="E1646" s="448" t="s">
        <v>20755</v>
      </c>
      <c r="F1646" s="447" t="s">
        <v>20755</v>
      </c>
      <c r="G1646" s="449">
        <v>90821</v>
      </c>
      <c r="H1646" s="447" t="s">
        <v>2356</v>
      </c>
      <c r="I1646" s="447" t="s">
        <v>146</v>
      </c>
      <c r="J1646" s="447" t="s">
        <v>334</v>
      </c>
      <c r="K1646" s="450">
        <v>271.33</v>
      </c>
      <c r="L1646" s="447" t="s">
        <v>241</v>
      </c>
    </row>
    <row r="1647" spans="1:12">
      <c r="A1647" s="447" t="s">
        <v>20884</v>
      </c>
      <c r="B1647" s="447" t="s">
        <v>20885</v>
      </c>
      <c r="C1647" s="447" t="s">
        <v>20886</v>
      </c>
      <c r="D1647" s="447" t="s">
        <v>20887</v>
      </c>
      <c r="E1647" s="448" t="s">
        <v>20755</v>
      </c>
      <c r="F1647" s="447" t="s">
        <v>20755</v>
      </c>
      <c r="G1647" s="449">
        <v>90822</v>
      </c>
      <c r="H1647" s="447" t="s">
        <v>2357</v>
      </c>
      <c r="I1647" s="447" t="s">
        <v>146</v>
      </c>
      <c r="J1647" s="447" t="s">
        <v>334</v>
      </c>
      <c r="K1647" s="450">
        <v>291</v>
      </c>
      <c r="L1647" s="447" t="s">
        <v>241</v>
      </c>
    </row>
    <row r="1648" spans="1:12">
      <c r="A1648" s="447" t="s">
        <v>20884</v>
      </c>
      <c r="B1648" s="447" t="s">
        <v>20885</v>
      </c>
      <c r="C1648" s="447" t="s">
        <v>20886</v>
      </c>
      <c r="D1648" s="447" t="s">
        <v>20887</v>
      </c>
      <c r="E1648" s="448" t="s">
        <v>20755</v>
      </c>
      <c r="F1648" s="447" t="s">
        <v>20755</v>
      </c>
      <c r="G1648" s="449">
        <v>90823</v>
      </c>
      <c r="H1648" s="447" t="s">
        <v>2358</v>
      </c>
      <c r="I1648" s="447" t="s">
        <v>146</v>
      </c>
      <c r="J1648" s="447" t="s">
        <v>334</v>
      </c>
      <c r="K1648" s="450">
        <v>359.06</v>
      </c>
      <c r="L1648" s="447" t="s">
        <v>241</v>
      </c>
    </row>
    <row r="1649" spans="1:12">
      <c r="A1649" s="447" t="s">
        <v>20884</v>
      </c>
      <c r="B1649" s="447" t="s">
        <v>20885</v>
      </c>
      <c r="C1649" s="447" t="s">
        <v>20886</v>
      </c>
      <c r="D1649" s="447" t="s">
        <v>20887</v>
      </c>
      <c r="E1649" s="448" t="s">
        <v>20755</v>
      </c>
      <c r="F1649" s="447" t="s">
        <v>20755</v>
      </c>
      <c r="G1649" s="449">
        <v>90824</v>
      </c>
      <c r="H1649" s="447" t="s">
        <v>2359</v>
      </c>
      <c r="I1649" s="447" t="s">
        <v>146</v>
      </c>
      <c r="J1649" s="447" t="s">
        <v>334</v>
      </c>
      <c r="K1649" s="450">
        <v>515.27</v>
      </c>
      <c r="L1649" s="447" t="s">
        <v>241</v>
      </c>
    </row>
    <row r="1650" spans="1:12">
      <c r="A1650" s="447" t="s">
        <v>20884</v>
      </c>
      <c r="B1650" s="447" t="s">
        <v>20885</v>
      </c>
      <c r="C1650" s="447" t="s">
        <v>20886</v>
      </c>
      <c r="D1650" s="447" t="s">
        <v>20887</v>
      </c>
      <c r="E1650" s="448" t="s">
        <v>20755</v>
      </c>
      <c r="F1650" s="447" t="s">
        <v>20755</v>
      </c>
      <c r="G1650" s="449">
        <v>90825</v>
      </c>
      <c r="H1650" s="447" t="s">
        <v>2360</v>
      </c>
      <c r="I1650" s="447" t="s">
        <v>146</v>
      </c>
      <c r="J1650" s="447" t="s">
        <v>334</v>
      </c>
      <c r="K1650" s="450">
        <v>574.30999999999995</v>
      </c>
      <c r="L1650" s="447" t="s">
        <v>241</v>
      </c>
    </row>
    <row r="1651" spans="1:12">
      <c r="A1651" s="447" t="s">
        <v>20884</v>
      </c>
      <c r="B1651" s="447" t="s">
        <v>20885</v>
      </c>
      <c r="C1651" s="447" t="s">
        <v>20886</v>
      </c>
      <c r="D1651" s="447" t="s">
        <v>20887</v>
      </c>
      <c r="E1651" s="448" t="s">
        <v>20755</v>
      </c>
      <c r="F1651" s="447" t="s">
        <v>20755</v>
      </c>
      <c r="G1651" s="449">
        <v>90830</v>
      </c>
      <c r="H1651" s="447" t="s">
        <v>2361</v>
      </c>
      <c r="I1651" s="447" t="s">
        <v>146</v>
      </c>
      <c r="J1651" s="447" t="s">
        <v>334</v>
      </c>
      <c r="K1651" s="450">
        <v>124.74</v>
      </c>
      <c r="L1651" s="447" t="s">
        <v>241</v>
      </c>
    </row>
    <row r="1652" spans="1:12">
      <c r="A1652" s="447" t="s">
        <v>20884</v>
      </c>
      <c r="B1652" s="447" t="s">
        <v>20885</v>
      </c>
      <c r="C1652" s="447" t="s">
        <v>20886</v>
      </c>
      <c r="D1652" s="447" t="s">
        <v>20887</v>
      </c>
      <c r="E1652" s="448" t="s">
        <v>20755</v>
      </c>
      <c r="F1652" s="447" t="s">
        <v>20755</v>
      </c>
      <c r="G1652" s="449">
        <v>90831</v>
      </c>
      <c r="H1652" s="447" t="s">
        <v>2362</v>
      </c>
      <c r="I1652" s="447" t="s">
        <v>146</v>
      </c>
      <c r="J1652" s="447" t="s">
        <v>334</v>
      </c>
      <c r="K1652" s="450">
        <v>109.41</v>
      </c>
      <c r="L1652" s="447" t="s">
        <v>241</v>
      </c>
    </row>
    <row r="1653" spans="1:12">
      <c r="A1653" s="447" t="s">
        <v>20884</v>
      </c>
      <c r="B1653" s="447" t="s">
        <v>20885</v>
      </c>
      <c r="C1653" s="447" t="s">
        <v>20886</v>
      </c>
      <c r="D1653" s="447" t="s">
        <v>20887</v>
      </c>
      <c r="E1653" s="448" t="s">
        <v>20755</v>
      </c>
      <c r="F1653" s="447" t="s">
        <v>20755</v>
      </c>
      <c r="G1653" s="449">
        <v>90841</v>
      </c>
      <c r="H1653" s="447" t="s">
        <v>2363</v>
      </c>
      <c r="I1653" s="447" t="s">
        <v>146</v>
      </c>
      <c r="J1653" s="447" t="s">
        <v>334</v>
      </c>
      <c r="K1653" s="450">
        <v>678.4</v>
      </c>
      <c r="L1653" s="447" t="s">
        <v>241</v>
      </c>
    </row>
    <row r="1654" spans="1:12">
      <c r="A1654" s="447" t="s">
        <v>20884</v>
      </c>
      <c r="B1654" s="447" t="s">
        <v>20885</v>
      </c>
      <c r="C1654" s="447" t="s">
        <v>20886</v>
      </c>
      <c r="D1654" s="447" t="s">
        <v>20887</v>
      </c>
      <c r="E1654" s="448" t="s">
        <v>20755</v>
      </c>
      <c r="F1654" s="447" t="s">
        <v>20755</v>
      </c>
      <c r="G1654" s="449">
        <v>90842</v>
      </c>
      <c r="H1654" s="447" t="s">
        <v>2364</v>
      </c>
      <c r="I1654" s="447" t="s">
        <v>146</v>
      </c>
      <c r="J1654" s="447" t="s">
        <v>334</v>
      </c>
      <c r="K1654" s="450">
        <v>684.55</v>
      </c>
      <c r="L1654" s="447" t="s">
        <v>241</v>
      </c>
    </row>
    <row r="1655" spans="1:12">
      <c r="A1655" s="447" t="s">
        <v>20884</v>
      </c>
      <c r="B1655" s="447" t="s">
        <v>20885</v>
      </c>
      <c r="C1655" s="447" t="s">
        <v>20886</v>
      </c>
      <c r="D1655" s="447" t="s">
        <v>20887</v>
      </c>
      <c r="E1655" s="448" t="s">
        <v>20755</v>
      </c>
      <c r="F1655" s="447" t="s">
        <v>20755</v>
      </c>
      <c r="G1655" s="449">
        <v>90843</v>
      </c>
      <c r="H1655" s="447" t="s">
        <v>2365</v>
      </c>
      <c r="I1655" s="447" t="s">
        <v>146</v>
      </c>
      <c r="J1655" s="447" t="s">
        <v>334</v>
      </c>
      <c r="K1655" s="450">
        <v>720.71</v>
      </c>
      <c r="L1655" s="447" t="s">
        <v>241</v>
      </c>
    </row>
    <row r="1656" spans="1:12">
      <c r="A1656" s="447" t="s">
        <v>20884</v>
      </c>
      <c r="B1656" s="447" t="s">
        <v>20885</v>
      </c>
      <c r="C1656" s="447" t="s">
        <v>20886</v>
      </c>
      <c r="D1656" s="447" t="s">
        <v>20887</v>
      </c>
      <c r="E1656" s="448" t="s">
        <v>20755</v>
      </c>
      <c r="F1656" s="447" t="s">
        <v>20755</v>
      </c>
      <c r="G1656" s="449">
        <v>90844</v>
      </c>
      <c r="H1656" s="447" t="s">
        <v>2366</v>
      </c>
      <c r="I1656" s="447" t="s">
        <v>146</v>
      </c>
      <c r="J1656" s="447" t="s">
        <v>334</v>
      </c>
      <c r="K1656" s="450">
        <v>789.92</v>
      </c>
      <c r="L1656" s="447" t="s">
        <v>241</v>
      </c>
    </row>
    <row r="1657" spans="1:12">
      <c r="A1657" s="447" t="s">
        <v>20884</v>
      </c>
      <c r="B1657" s="447" t="s">
        <v>20885</v>
      </c>
      <c r="C1657" s="447" t="s">
        <v>20886</v>
      </c>
      <c r="D1657" s="447" t="s">
        <v>20887</v>
      </c>
      <c r="E1657" s="448" t="s">
        <v>20755</v>
      </c>
      <c r="F1657" s="447" t="s">
        <v>20755</v>
      </c>
      <c r="G1657" s="449">
        <v>90845</v>
      </c>
      <c r="H1657" s="447" t="s">
        <v>2367</v>
      </c>
      <c r="I1657" s="447" t="s">
        <v>146</v>
      </c>
      <c r="J1657" s="447" t="s">
        <v>334</v>
      </c>
      <c r="K1657" s="450">
        <v>944.98</v>
      </c>
      <c r="L1657" s="447" t="s">
        <v>241</v>
      </c>
    </row>
    <row r="1658" spans="1:12">
      <c r="A1658" s="447" t="s">
        <v>20884</v>
      </c>
      <c r="B1658" s="447" t="s">
        <v>20885</v>
      </c>
      <c r="C1658" s="447" t="s">
        <v>20886</v>
      </c>
      <c r="D1658" s="447" t="s">
        <v>20887</v>
      </c>
      <c r="E1658" s="448" t="s">
        <v>20755</v>
      </c>
      <c r="F1658" s="447" t="s">
        <v>20755</v>
      </c>
      <c r="G1658" s="449">
        <v>90846</v>
      </c>
      <c r="H1658" s="447" t="s">
        <v>2368</v>
      </c>
      <c r="I1658" s="447" t="s">
        <v>146</v>
      </c>
      <c r="J1658" s="447" t="s">
        <v>334</v>
      </c>
      <c r="K1658" s="451">
        <v>1005.17</v>
      </c>
      <c r="L1658" s="447" t="s">
        <v>241</v>
      </c>
    </row>
    <row r="1659" spans="1:12">
      <c r="A1659" s="447" t="s">
        <v>20884</v>
      </c>
      <c r="B1659" s="447" t="s">
        <v>20885</v>
      </c>
      <c r="C1659" s="447" t="s">
        <v>20886</v>
      </c>
      <c r="D1659" s="447" t="s">
        <v>20887</v>
      </c>
      <c r="E1659" s="448" t="s">
        <v>20755</v>
      </c>
      <c r="F1659" s="447" t="s">
        <v>20755</v>
      </c>
      <c r="G1659" s="449">
        <v>90847</v>
      </c>
      <c r="H1659" s="447" t="s">
        <v>2369</v>
      </c>
      <c r="I1659" s="447" t="s">
        <v>146</v>
      </c>
      <c r="J1659" s="447" t="s">
        <v>334</v>
      </c>
      <c r="K1659" s="450">
        <v>568.99</v>
      </c>
      <c r="L1659" s="447" t="s">
        <v>241</v>
      </c>
    </row>
    <row r="1660" spans="1:12">
      <c r="A1660" s="447" t="s">
        <v>20884</v>
      </c>
      <c r="B1660" s="447" t="s">
        <v>20885</v>
      </c>
      <c r="C1660" s="447" t="s">
        <v>20886</v>
      </c>
      <c r="D1660" s="447" t="s">
        <v>20887</v>
      </c>
      <c r="E1660" s="448" t="s">
        <v>20755</v>
      </c>
      <c r="F1660" s="447" t="s">
        <v>20755</v>
      </c>
      <c r="G1660" s="449">
        <v>90848</v>
      </c>
      <c r="H1660" s="447" t="s">
        <v>2370</v>
      </c>
      <c r="I1660" s="447" t="s">
        <v>146</v>
      </c>
      <c r="J1660" s="447" t="s">
        <v>334</v>
      </c>
      <c r="K1660" s="450">
        <v>575.14</v>
      </c>
      <c r="L1660" s="447" t="s">
        <v>241</v>
      </c>
    </row>
    <row r="1661" spans="1:12">
      <c r="A1661" s="447" t="s">
        <v>20884</v>
      </c>
      <c r="B1661" s="447" t="s">
        <v>20885</v>
      </c>
      <c r="C1661" s="447" t="s">
        <v>20886</v>
      </c>
      <c r="D1661" s="447" t="s">
        <v>20887</v>
      </c>
      <c r="E1661" s="448" t="s">
        <v>20755</v>
      </c>
      <c r="F1661" s="447" t="s">
        <v>20755</v>
      </c>
      <c r="G1661" s="449">
        <v>90849</v>
      </c>
      <c r="H1661" s="447" t="s">
        <v>2371</v>
      </c>
      <c r="I1661" s="447" t="s">
        <v>146</v>
      </c>
      <c r="J1661" s="447" t="s">
        <v>334</v>
      </c>
      <c r="K1661" s="450">
        <v>595.97</v>
      </c>
      <c r="L1661" s="447" t="s">
        <v>241</v>
      </c>
    </row>
    <row r="1662" spans="1:12">
      <c r="A1662" s="447" t="s">
        <v>20884</v>
      </c>
      <c r="B1662" s="447" t="s">
        <v>20885</v>
      </c>
      <c r="C1662" s="447" t="s">
        <v>20886</v>
      </c>
      <c r="D1662" s="447" t="s">
        <v>20887</v>
      </c>
      <c r="E1662" s="448" t="s">
        <v>20755</v>
      </c>
      <c r="F1662" s="447" t="s">
        <v>20755</v>
      </c>
      <c r="G1662" s="449">
        <v>90850</v>
      </c>
      <c r="H1662" s="447" t="s">
        <v>2372</v>
      </c>
      <c r="I1662" s="447" t="s">
        <v>146</v>
      </c>
      <c r="J1662" s="447" t="s">
        <v>334</v>
      </c>
      <c r="K1662" s="450">
        <v>665.18</v>
      </c>
      <c r="L1662" s="447" t="s">
        <v>241</v>
      </c>
    </row>
    <row r="1663" spans="1:12">
      <c r="A1663" s="447" t="s">
        <v>20884</v>
      </c>
      <c r="B1663" s="447" t="s">
        <v>20885</v>
      </c>
      <c r="C1663" s="447" t="s">
        <v>20886</v>
      </c>
      <c r="D1663" s="447" t="s">
        <v>20887</v>
      </c>
      <c r="E1663" s="448" t="s">
        <v>20755</v>
      </c>
      <c r="F1663" s="447" t="s">
        <v>20755</v>
      </c>
      <c r="G1663" s="449">
        <v>90851</v>
      </c>
      <c r="H1663" s="447" t="s">
        <v>2373</v>
      </c>
      <c r="I1663" s="447" t="s">
        <v>146</v>
      </c>
      <c r="J1663" s="447" t="s">
        <v>334</v>
      </c>
      <c r="K1663" s="450">
        <v>820.24</v>
      </c>
      <c r="L1663" s="447" t="s">
        <v>241</v>
      </c>
    </row>
    <row r="1664" spans="1:12">
      <c r="A1664" s="447" t="s">
        <v>20884</v>
      </c>
      <c r="B1664" s="447" t="s">
        <v>20885</v>
      </c>
      <c r="C1664" s="447" t="s">
        <v>20886</v>
      </c>
      <c r="D1664" s="447" t="s">
        <v>20887</v>
      </c>
      <c r="E1664" s="448" t="s">
        <v>20755</v>
      </c>
      <c r="F1664" s="447" t="s">
        <v>20755</v>
      </c>
      <c r="G1664" s="449">
        <v>90852</v>
      </c>
      <c r="H1664" s="447" t="s">
        <v>2374</v>
      </c>
      <c r="I1664" s="447" t="s">
        <v>146</v>
      </c>
      <c r="J1664" s="447" t="s">
        <v>334</v>
      </c>
      <c r="K1664" s="450">
        <v>880.43</v>
      </c>
      <c r="L1664" s="447" t="s">
        <v>241</v>
      </c>
    </row>
    <row r="1665" spans="1:12">
      <c r="A1665" s="447" t="s">
        <v>20884</v>
      </c>
      <c r="B1665" s="447" t="s">
        <v>20885</v>
      </c>
      <c r="C1665" s="447" t="s">
        <v>20886</v>
      </c>
      <c r="D1665" s="447" t="s">
        <v>20887</v>
      </c>
      <c r="E1665" s="448" t="s">
        <v>20755</v>
      </c>
      <c r="F1665" s="447" t="s">
        <v>20755</v>
      </c>
      <c r="G1665" s="449">
        <v>91009</v>
      </c>
      <c r="H1665" s="447" t="s">
        <v>2375</v>
      </c>
      <c r="I1665" s="447" t="s">
        <v>146</v>
      </c>
      <c r="J1665" s="447" t="s">
        <v>334</v>
      </c>
      <c r="K1665" s="450">
        <v>276.02</v>
      </c>
      <c r="L1665" s="447" t="s">
        <v>241</v>
      </c>
    </row>
    <row r="1666" spans="1:12">
      <c r="A1666" s="447" t="s">
        <v>20884</v>
      </c>
      <c r="B1666" s="447" t="s">
        <v>20885</v>
      </c>
      <c r="C1666" s="447" t="s">
        <v>20886</v>
      </c>
      <c r="D1666" s="447" t="s">
        <v>20887</v>
      </c>
      <c r="E1666" s="448" t="s">
        <v>20755</v>
      </c>
      <c r="F1666" s="447" t="s">
        <v>20755</v>
      </c>
      <c r="G1666" s="449">
        <v>91010</v>
      </c>
      <c r="H1666" s="447" t="s">
        <v>2376</v>
      </c>
      <c r="I1666" s="447" t="s">
        <v>146</v>
      </c>
      <c r="J1666" s="447" t="s">
        <v>334</v>
      </c>
      <c r="K1666" s="450">
        <v>281.47000000000003</v>
      </c>
      <c r="L1666" s="447" t="s">
        <v>241</v>
      </c>
    </row>
    <row r="1667" spans="1:12">
      <c r="A1667" s="447" t="s">
        <v>20884</v>
      </c>
      <c r="B1667" s="447" t="s">
        <v>20885</v>
      </c>
      <c r="C1667" s="447" t="s">
        <v>20886</v>
      </c>
      <c r="D1667" s="447" t="s">
        <v>20887</v>
      </c>
      <c r="E1667" s="448" t="s">
        <v>20755</v>
      </c>
      <c r="F1667" s="447" t="s">
        <v>20755</v>
      </c>
      <c r="G1667" s="449">
        <v>91011</v>
      </c>
      <c r="H1667" s="447" t="s">
        <v>2377</v>
      </c>
      <c r="I1667" s="447" t="s">
        <v>146</v>
      </c>
      <c r="J1667" s="447" t="s">
        <v>334</v>
      </c>
      <c r="K1667" s="450">
        <v>330.31</v>
      </c>
      <c r="L1667" s="447" t="s">
        <v>241</v>
      </c>
    </row>
    <row r="1668" spans="1:12">
      <c r="A1668" s="447" t="s">
        <v>20884</v>
      </c>
      <c r="B1668" s="447" t="s">
        <v>20885</v>
      </c>
      <c r="C1668" s="447" t="s">
        <v>20886</v>
      </c>
      <c r="D1668" s="447" t="s">
        <v>20887</v>
      </c>
      <c r="E1668" s="448" t="s">
        <v>20755</v>
      </c>
      <c r="F1668" s="447" t="s">
        <v>20755</v>
      </c>
      <c r="G1668" s="449">
        <v>91012</v>
      </c>
      <c r="H1668" s="447" t="s">
        <v>2378</v>
      </c>
      <c r="I1668" s="447" t="s">
        <v>146</v>
      </c>
      <c r="J1668" s="447" t="s">
        <v>334</v>
      </c>
      <c r="K1668" s="450">
        <v>367.64</v>
      </c>
      <c r="L1668" s="447" t="s">
        <v>241</v>
      </c>
    </row>
    <row r="1669" spans="1:12">
      <c r="A1669" s="447" t="s">
        <v>20884</v>
      </c>
      <c r="B1669" s="447" t="s">
        <v>20885</v>
      </c>
      <c r="C1669" s="447" t="s">
        <v>20886</v>
      </c>
      <c r="D1669" s="447" t="s">
        <v>20887</v>
      </c>
      <c r="E1669" s="448" t="s">
        <v>20755</v>
      </c>
      <c r="F1669" s="447" t="s">
        <v>20755</v>
      </c>
      <c r="G1669" s="449">
        <v>91013</v>
      </c>
      <c r="H1669" s="447" t="s">
        <v>2379</v>
      </c>
      <c r="I1669" s="447" t="s">
        <v>146</v>
      </c>
      <c r="J1669" s="447" t="s">
        <v>334</v>
      </c>
      <c r="K1669" s="450">
        <v>578.66999999999996</v>
      </c>
      <c r="L1669" s="447" t="s">
        <v>241</v>
      </c>
    </row>
    <row r="1670" spans="1:12">
      <c r="A1670" s="447" t="s">
        <v>20884</v>
      </c>
      <c r="B1670" s="447" t="s">
        <v>20885</v>
      </c>
      <c r="C1670" s="447" t="s">
        <v>20886</v>
      </c>
      <c r="D1670" s="447" t="s">
        <v>20887</v>
      </c>
      <c r="E1670" s="448" t="s">
        <v>20755</v>
      </c>
      <c r="F1670" s="447" t="s">
        <v>20755</v>
      </c>
      <c r="G1670" s="449">
        <v>91014</v>
      </c>
      <c r="H1670" s="447" t="s">
        <v>2380</v>
      </c>
      <c r="I1670" s="447" t="s">
        <v>146</v>
      </c>
      <c r="J1670" s="447" t="s">
        <v>334</v>
      </c>
      <c r="K1670" s="450">
        <v>585.28</v>
      </c>
      <c r="L1670" s="447" t="s">
        <v>241</v>
      </c>
    </row>
    <row r="1671" spans="1:12">
      <c r="A1671" s="447" t="s">
        <v>20884</v>
      </c>
      <c r="B1671" s="447" t="s">
        <v>20885</v>
      </c>
      <c r="C1671" s="447" t="s">
        <v>20886</v>
      </c>
      <c r="D1671" s="447" t="s">
        <v>20887</v>
      </c>
      <c r="E1671" s="448" t="s">
        <v>20755</v>
      </c>
      <c r="F1671" s="447" t="s">
        <v>20755</v>
      </c>
      <c r="G1671" s="449">
        <v>91015</v>
      </c>
      <c r="H1671" s="447" t="s">
        <v>2381</v>
      </c>
      <c r="I1671" s="447" t="s">
        <v>146</v>
      </c>
      <c r="J1671" s="447" t="s">
        <v>334</v>
      </c>
      <c r="K1671" s="450">
        <v>635.28</v>
      </c>
      <c r="L1671" s="447" t="s">
        <v>241</v>
      </c>
    </row>
    <row r="1672" spans="1:12">
      <c r="A1672" s="447" t="s">
        <v>20884</v>
      </c>
      <c r="B1672" s="447" t="s">
        <v>20885</v>
      </c>
      <c r="C1672" s="447" t="s">
        <v>20886</v>
      </c>
      <c r="D1672" s="447" t="s">
        <v>20887</v>
      </c>
      <c r="E1672" s="448" t="s">
        <v>20755</v>
      </c>
      <c r="F1672" s="447" t="s">
        <v>20755</v>
      </c>
      <c r="G1672" s="449">
        <v>91016</v>
      </c>
      <c r="H1672" s="447" t="s">
        <v>2382</v>
      </c>
      <c r="I1672" s="447" t="s">
        <v>146</v>
      </c>
      <c r="J1672" s="447" t="s">
        <v>334</v>
      </c>
      <c r="K1672" s="450">
        <v>673.76</v>
      </c>
      <c r="L1672" s="447" t="s">
        <v>241</v>
      </c>
    </row>
    <row r="1673" spans="1:12">
      <c r="A1673" s="447" t="s">
        <v>20884</v>
      </c>
      <c r="B1673" s="447" t="s">
        <v>20885</v>
      </c>
      <c r="C1673" s="447" t="s">
        <v>20886</v>
      </c>
      <c r="D1673" s="447" t="s">
        <v>20887</v>
      </c>
      <c r="E1673" s="448" t="s">
        <v>20755</v>
      </c>
      <c r="F1673" s="447" t="s">
        <v>20755</v>
      </c>
      <c r="G1673" s="449">
        <v>91287</v>
      </c>
      <c r="H1673" s="447" t="s">
        <v>2383</v>
      </c>
      <c r="I1673" s="447" t="s">
        <v>146</v>
      </c>
      <c r="J1673" s="447" t="s">
        <v>334</v>
      </c>
      <c r="K1673" s="450">
        <v>145.34</v>
      </c>
      <c r="L1673" s="447" t="s">
        <v>241</v>
      </c>
    </row>
    <row r="1674" spans="1:12">
      <c r="A1674" s="447" t="s">
        <v>20884</v>
      </c>
      <c r="B1674" s="447" t="s">
        <v>20885</v>
      </c>
      <c r="C1674" s="447" t="s">
        <v>20886</v>
      </c>
      <c r="D1674" s="447" t="s">
        <v>20887</v>
      </c>
      <c r="E1674" s="448" t="s">
        <v>20755</v>
      </c>
      <c r="F1674" s="447" t="s">
        <v>20755</v>
      </c>
      <c r="G1674" s="449">
        <v>91292</v>
      </c>
      <c r="H1674" s="447" t="s">
        <v>2384</v>
      </c>
      <c r="I1674" s="447" t="s">
        <v>146</v>
      </c>
      <c r="J1674" s="447" t="s">
        <v>334</v>
      </c>
      <c r="K1674" s="450">
        <v>209.45</v>
      </c>
      <c r="L1674" s="447" t="s">
        <v>241</v>
      </c>
    </row>
    <row r="1675" spans="1:12">
      <c r="A1675" s="447" t="s">
        <v>20884</v>
      </c>
      <c r="B1675" s="447" t="s">
        <v>20885</v>
      </c>
      <c r="C1675" s="447" t="s">
        <v>20886</v>
      </c>
      <c r="D1675" s="447" t="s">
        <v>20887</v>
      </c>
      <c r="E1675" s="448" t="s">
        <v>20755</v>
      </c>
      <c r="F1675" s="447" t="s">
        <v>20755</v>
      </c>
      <c r="G1675" s="449">
        <v>91295</v>
      </c>
      <c r="H1675" s="447" t="s">
        <v>2385</v>
      </c>
      <c r="I1675" s="447" t="s">
        <v>146</v>
      </c>
      <c r="J1675" s="447" t="s">
        <v>334</v>
      </c>
      <c r="K1675" s="450">
        <v>284.39999999999998</v>
      </c>
      <c r="L1675" s="447" t="s">
        <v>241</v>
      </c>
    </row>
    <row r="1676" spans="1:12">
      <c r="A1676" s="447" t="s">
        <v>20884</v>
      </c>
      <c r="B1676" s="447" t="s">
        <v>20885</v>
      </c>
      <c r="C1676" s="447" t="s">
        <v>20886</v>
      </c>
      <c r="D1676" s="447" t="s">
        <v>20887</v>
      </c>
      <c r="E1676" s="448" t="s">
        <v>20755</v>
      </c>
      <c r="F1676" s="447" t="s">
        <v>20755</v>
      </c>
      <c r="G1676" s="449">
        <v>91296</v>
      </c>
      <c r="H1676" s="447" t="s">
        <v>2386</v>
      </c>
      <c r="I1676" s="447" t="s">
        <v>146</v>
      </c>
      <c r="J1676" s="447" t="s">
        <v>334</v>
      </c>
      <c r="K1676" s="450">
        <v>304.89</v>
      </c>
      <c r="L1676" s="447" t="s">
        <v>241</v>
      </c>
    </row>
    <row r="1677" spans="1:12">
      <c r="A1677" s="447" t="s">
        <v>20884</v>
      </c>
      <c r="B1677" s="447" t="s">
        <v>20885</v>
      </c>
      <c r="C1677" s="447" t="s">
        <v>20886</v>
      </c>
      <c r="D1677" s="447" t="s">
        <v>20887</v>
      </c>
      <c r="E1677" s="448" t="s">
        <v>20755</v>
      </c>
      <c r="F1677" s="447" t="s">
        <v>20755</v>
      </c>
      <c r="G1677" s="449">
        <v>91297</v>
      </c>
      <c r="H1677" s="447" t="s">
        <v>2387</v>
      </c>
      <c r="I1677" s="447" t="s">
        <v>146</v>
      </c>
      <c r="J1677" s="447" t="s">
        <v>334</v>
      </c>
      <c r="K1677" s="450">
        <v>335.89</v>
      </c>
      <c r="L1677" s="447" t="s">
        <v>241</v>
      </c>
    </row>
    <row r="1678" spans="1:12">
      <c r="A1678" s="447" t="s">
        <v>20884</v>
      </c>
      <c r="B1678" s="447" t="s">
        <v>20885</v>
      </c>
      <c r="C1678" s="447" t="s">
        <v>20886</v>
      </c>
      <c r="D1678" s="447" t="s">
        <v>20887</v>
      </c>
      <c r="E1678" s="448" t="s">
        <v>20755</v>
      </c>
      <c r="F1678" s="447" t="s">
        <v>20755</v>
      </c>
      <c r="G1678" s="449">
        <v>91298</v>
      </c>
      <c r="H1678" s="447" t="s">
        <v>2388</v>
      </c>
      <c r="I1678" s="447" t="s">
        <v>146</v>
      </c>
      <c r="J1678" s="447" t="s">
        <v>240</v>
      </c>
      <c r="K1678" s="450">
        <v>614.89</v>
      </c>
      <c r="L1678" s="447" t="s">
        <v>241</v>
      </c>
    </row>
    <row r="1679" spans="1:12">
      <c r="A1679" s="447" t="s">
        <v>20884</v>
      </c>
      <c r="B1679" s="447" t="s">
        <v>20885</v>
      </c>
      <c r="C1679" s="447" t="s">
        <v>20886</v>
      </c>
      <c r="D1679" s="447" t="s">
        <v>20887</v>
      </c>
      <c r="E1679" s="448" t="s">
        <v>20755</v>
      </c>
      <c r="F1679" s="447" t="s">
        <v>20755</v>
      </c>
      <c r="G1679" s="449">
        <v>91299</v>
      </c>
      <c r="H1679" s="447" t="s">
        <v>2389</v>
      </c>
      <c r="I1679" s="447" t="s">
        <v>146</v>
      </c>
      <c r="J1679" s="447" t="s">
        <v>240</v>
      </c>
      <c r="K1679" s="450">
        <v>857.52</v>
      </c>
      <c r="L1679" s="447" t="s">
        <v>241</v>
      </c>
    </row>
    <row r="1680" spans="1:12">
      <c r="A1680" s="447" t="s">
        <v>20884</v>
      </c>
      <c r="B1680" s="447" t="s">
        <v>20885</v>
      </c>
      <c r="C1680" s="447" t="s">
        <v>20886</v>
      </c>
      <c r="D1680" s="447" t="s">
        <v>20887</v>
      </c>
      <c r="E1680" s="448" t="s">
        <v>20755</v>
      </c>
      <c r="F1680" s="447" t="s">
        <v>20755</v>
      </c>
      <c r="G1680" s="449">
        <v>91304</v>
      </c>
      <c r="H1680" s="447" t="s">
        <v>2390</v>
      </c>
      <c r="I1680" s="447" t="s">
        <v>146</v>
      </c>
      <c r="J1680" s="447" t="s">
        <v>334</v>
      </c>
      <c r="K1680" s="450">
        <v>75.819999999999993</v>
      </c>
      <c r="L1680" s="447" t="s">
        <v>241</v>
      </c>
    </row>
    <row r="1681" spans="1:12">
      <c r="A1681" s="447" t="s">
        <v>20884</v>
      </c>
      <c r="B1681" s="447" t="s">
        <v>20885</v>
      </c>
      <c r="C1681" s="447" t="s">
        <v>20886</v>
      </c>
      <c r="D1681" s="447" t="s">
        <v>20887</v>
      </c>
      <c r="E1681" s="448" t="s">
        <v>20755</v>
      </c>
      <c r="F1681" s="447" t="s">
        <v>20755</v>
      </c>
      <c r="G1681" s="449">
        <v>91305</v>
      </c>
      <c r="H1681" s="447" t="s">
        <v>2391</v>
      </c>
      <c r="I1681" s="447" t="s">
        <v>146</v>
      </c>
      <c r="J1681" s="447" t="s">
        <v>334</v>
      </c>
      <c r="K1681" s="450">
        <v>75.75</v>
      </c>
      <c r="L1681" s="447" t="s">
        <v>241</v>
      </c>
    </row>
    <row r="1682" spans="1:12">
      <c r="A1682" s="447" t="s">
        <v>20884</v>
      </c>
      <c r="B1682" s="447" t="s">
        <v>20885</v>
      </c>
      <c r="C1682" s="447" t="s">
        <v>20886</v>
      </c>
      <c r="D1682" s="447" t="s">
        <v>20887</v>
      </c>
      <c r="E1682" s="448" t="s">
        <v>20755</v>
      </c>
      <c r="F1682" s="447" t="s">
        <v>20755</v>
      </c>
      <c r="G1682" s="449">
        <v>91306</v>
      </c>
      <c r="H1682" s="447" t="s">
        <v>2392</v>
      </c>
      <c r="I1682" s="447" t="s">
        <v>146</v>
      </c>
      <c r="J1682" s="447" t="s">
        <v>334</v>
      </c>
      <c r="K1682" s="450">
        <v>109.41</v>
      </c>
      <c r="L1682" s="447" t="s">
        <v>241</v>
      </c>
    </row>
    <row r="1683" spans="1:12">
      <c r="A1683" s="447" t="s">
        <v>20884</v>
      </c>
      <c r="B1683" s="447" t="s">
        <v>20885</v>
      </c>
      <c r="C1683" s="447" t="s">
        <v>20886</v>
      </c>
      <c r="D1683" s="447" t="s">
        <v>20887</v>
      </c>
      <c r="E1683" s="448" t="s">
        <v>20755</v>
      </c>
      <c r="F1683" s="447" t="s">
        <v>20755</v>
      </c>
      <c r="G1683" s="449">
        <v>91307</v>
      </c>
      <c r="H1683" s="447" t="s">
        <v>2393</v>
      </c>
      <c r="I1683" s="447" t="s">
        <v>146</v>
      </c>
      <c r="J1683" s="447" t="s">
        <v>334</v>
      </c>
      <c r="K1683" s="450">
        <v>64.400000000000006</v>
      </c>
      <c r="L1683" s="447" t="s">
        <v>241</v>
      </c>
    </row>
    <row r="1684" spans="1:12">
      <c r="A1684" s="447" t="s">
        <v>20884</v>
      </c>
      <c r="B1684" s="447" t="s">
        <v>20885</v>
      </c>
      <c r="C1684" s="447" t="s">
        <v>20886</v>
      </c>
      <c r="D1684" s="447" t="s">
        <v>20887</v>
      </c>
      <c r="E1684" s="448" t="s">
        <v>20755</v>
      </c>
      <c r="F1684" s="447" t="s">
        <v>20755</v>
      </c>
      <c r="G1684" s="449">
        <v>91312</v>
      </c>
      <c r="H1684" s="447" t="s">
        <v>2394</v>
      </c>
      <c r="I1684" s="447" t="s">
        <v>146</v>
      </c>
      <c r="J1684" s="447" t="s">
        <v>334</v>
      </c>
      <c r="K1684" s="450">
        <v>598.19000000000005</v>
      </c>
      <c r="L1684" s="447" t="s">
        <v>241</v>
      </c>
    </row>
    <row r="1685" spans="1:12">
      <c r="A1685" s="447" t="s">
        <v>20884</v>
      </c>
      <c r="B1685" s="447" t="s">
        <v>20885</v>
      </c>
      <c r="C1685" s="447" t="s">
        <v>20886</v>
      </c>
      <c r="D1685" s="447" t="s">
        <v>20887</v>
      </c>
      <c r="E1685" s="448" t="s">
        <v>20755</v>
      </c>
      <c r="F1685" s="447" t="s">
        <v>20755</v>
      </c>
      <c r="G1685" s="449">
        <v>91313</v>
      </c>
      <c r="H1685" s="447" t="s">
        <v>2395</v>
      </c>
      <c r="I1685" s="447" t="s">
        <v>146</v>
      </c>
      <c r="J1685" s="447" t="s">
        <v>334</v>
      </c>
      <c r="K1685" s="450">
        <v>592.79999999999995</v>
      </c>
      <c r="L1685" s="447" t="s">
        <v>241</v>
      </c>
    </row>
    <row r="1686" spans="1:12">
      <c r="A1686" s="447" t="s">
        <v>20884</v>
      </c>
      <c r="B1686" s="447" t="s">
        <v>20885</v>
      </c>
      <c r="C1686" s="447" t="s">
        <v>20886</v>
      </c>
      <c r="D1686" s="447" t="s">
        <v>20887</v>
      </c>
      <c r="E1686" s="448" t="s">
        <v>20755</v>
      </c>
      <c r="F1686" s="447" t="s">
        <v>20755</v>
      </c>
      <c r="G1686" s="449">
        <v>91314</v>
      </c>
      <c r="H1686" s="447" t="s">
        <v>2396</v>
      </c>
      <c r="I1686" s="447" t="s">
        <v>146</v>
      </c>
      <c r="J1686" s="447" t="s">
        <v>334</v>
      </c>
      <c r="K1686" s="450">
        <v>624.87</v>
      </c>
      <c r="L1686" s="447" t="s">
        <v>241</v>
      </c>
    </row>
    <row r="1687" spans="1:12">
      <c r="A1687" s="447" t="s">
        <v>20884</v>
      </c>
      <c r="B1687" s="447" t="s">
        <v>20885</v>
      </c>
      <c r="C1687" s="447" t="s">
        <v>20886</v>
      </c>
      <c r="D1687" s="447" t="s">
        <v>20887</v>
      </c>
      <c r="E1687" s="448" t="s">
        <v>20755</v>
      </c>
      <c r="F1687" s="447" t="s">
        <v>20755</v>
      </c>
      <c r="G1687" s="449">
        <v>91315</v>
      </c>
      <c r="H1687" s="447" t="s">
        <v>2397</v>
      </c>
      <c r="I1687" s="447" t="s">
        <v>146</v>
      </c>
      <c r="J1687" s="447" t="s">
        <v>334</v>
      </c>
      <c r="K1687" s="450">
        <v>693.9</v>
      </c>
      <c r="L1687" s="447" t="s">
        <v>241</v>
      </c>
    </row>
    <row r="1688" spans="1:12">
      <c r="A1688" s="447" t="s">
        <v>20884</v>
      </c>
      <c r="B1688" s="447" t="s">
        <v>20885</v>
      </c>
      <c r="C1688" s="447" t="s">
        <v>20886</v>
      </c>
      <c r="D1688" s="447" t="s">
        <v>20887</v>
      </c>
      <c r="E1688" s="448" t="s">
        <v>20755</v>
      </c>
      <c r="F1688" s="447" t="s">
        <v>20755</v>
      </c>
      <c r="G1688" s="449">
        <v>91316</v>
      </c>
      <c r="H1688" s="447" t="s">
        <v>2398</v>
      </c>
      <c r="I1688" s="447" t="s">
        <v>146</v>
      </c>
      <c r="J1688" s="447" t="s">
        <v>334</v>
      </c>
      <c r="K1688" s="450">
        <v>849.14</v>
      </c>
      <c r="L1688" s="447" t="s">
        <v>241</v>
      </c>
    </row>
    <row r="1689" spans="1:12">
      <c r="A1689" s="447" t="s">
        <v>20884</v>
      </c>
      <c r="B1689" s="447" t="s">
        <v>20885</v>
      </c>
      <c r="C1689" s="447" t="s">
        <v>20886</v>
      </c>
      <c r="D1689" s="447" t="s">
        <v>20887</v>
      </c>
      <c r="E1689" s="448" t="s">
        <v>20755</v>
      </c>
      <c r="F1689" s="447" t="s">
        <v>20755</v>
      </c>
      <c r="G1689" s="449">
        <v>91317</v>
      </c>
      <c r="H1689" s="447" t="s">
        <v>2399</v>
      </c>
      <c r="I1689" s="447" t="s">
        <v>146</v>
      </c>
      <c r="J1689" s="447" t="s">
        <v>334</v>
      </c>
      <c r="K1689" s="450">
        <v>909.15</v>
      </c>
      <c r="L1689" s="447" t="s">
        <v>241</v>
      </c>
    </row>
    <row r="1690" spans="1:12">
      <c r="A1690" s="447" t="s">
        <v>20884</v>
      </c>
      <c r="B1690" s="447" t="s">
        <v>20885</v>
      </c>
      <c r="C1690" s="447" t="s">
        <v>20886</v>
      </c>
      <c r="D1690" s="447" t="s">
        <v>20887</v>
      </c>
      <c r="E1690" s="448" t="s">
        <v>20755</v>
      </c>
      <c r="F1690" s="447" t="s">
        <v>20755</v>
      </c>
      <c r="G1690" s="449">
        <v>91318</v>
      </c>
      <c r="H1690" s="447" t="s">
        <v>2400</v>
      </c>
      <c r="I1690" s="447" t="s">
        <v>146</v>
      </c>
      <c r="J1690" s="447" t="s">
        <v>334</v>
      </c>
      <c r="K1690" s="450">
        <v>522.44000000000005</v>
      </c>
      <c r="L1690" s="447" t="s">
        <v>241</v>
      </c>
    </row>
    <row r="1691" spans="1:12">
      <c r="A1691" s="447" t="s">
        <v>20884</v>
      </c>
      <c r="B1691" s="447" t="s">
        <v>20885</v>
      </c>
      <c r="C1691" s="447" t="s">
        <v>20886</v>
      </c>
      <c r="D1691" s="447" t="s">
        <v>20887</v>
      </c>
      <c r="E1691" s="448" t="s">
        <v>20755</v>
      </c>
      <c r="F1691" s="447" t="s">
        <v>20755</v>
      </c>
      <c r="G1691" s="449">
        <v>91319</v>
      </c>
      <c r="H1691" s="447" t="s">
        <v>2401</v>
      </c>
      <c r="I1691" s="447" t="s">
        <v>146</v>
      </c>
      <c r="J1691" s="447" t="s">
        <v>334</v>
      </c>
      <c r="K1691" s="450">
        <v>528.4</v>
      </c>
      <c r="L1691" s="447" t="s">
        <v>241</v>
      </c>
    </row>
    <row r="1692" spans="1:12">
      <c r="A1692" s="447" t="s">
        <v>20884</v>
      </c>
      <c r="B1692" s="447" t="s">
        <v>20885</v>
      </c>
      <c r="C1692" s="447" t="s">
        <v>20886</v>
      </c>
      <c r="D1692" s="447" t="s">
        <v>20887</v>
      </c>
      <c r="E1692" s="448" t="s">
        <v>20755</v>
      </c>
      <c r="F1692" s="447" t="s">
        <v>20755</v>
      </c>
      <c r="G1692" s="449">
        <v>91320</v>
      </c>
      <c r="H1692" s="447" t="s">
        <v>2402</v>
      </c>
      <c r="I1692" s="447" t="s">
        <v>146</v>
      </c>
      <c r="J1692" s="447" t="s">
        <v>334</v>
      </c>
      <c r="K1692" s="450">
        <v>549.04999999999995</v>
      </c>
      <c r="L1692" s="447" t="s">
        <v>241</v>
      </c>
    </row>
    <row r="1693" spans="1:12">
      <c r="A1693" s="447" t="s">
        <v>20884</v>
      </c>
      <c r="B1693" s="447" t="s">
        <v>20885</v>
      </c>
      <c r="C1693" s="447" t="s">
        <v>20886</v>
      </c>
      <c r="D1693" s="447" t="s">
        <v>20887</v>
      </c>
      <c r="E1693" s="448" t="s">
        <v>20755</v>
      </c>
      <c r="F1693" s="447" t="s">
        <v>20755</v>
      </c>
      <c r="G1693" s="449">
        <v>91321</v>
      </c>
      <c r="H1693" s="447" t="s">
        <v>2403</v>
      </c>
      <c r="I1693" s="447" t="s">
        <v>146</v>
      </c>
      <c r="J1693" s="447" t="s">
        <v>334</v>
      </c>
      <c r="K1693" s="450">
        <v>618.08000000000004</v>
      </c>
      <c r="L1693" s="447" t="s">
        <v>241</v>
      </c>
    </row>
    <row r="1694" spans="1:12">
      <c r="A1694" s="447" t="s">
        <v>20884</v>
      </c>
      <c r="B1694" s="447" t="s">
        <v>20885</v>
      </c>
      <c r="C1694" s="447" t="s">
        <v>20886</v>
      </c>
      <c r="D1694" s="447" t="s">
        <v>20887</v>
      </c>
      <c r="E1694" s="448" t="s">
        <v>20755</v>
      </c>
      <c r="F1694" s="447" t="s">
        <v>20755</v>
      </c>
      <c r="G1694" s="449">
        <v>91322</v>
      </c>
      <c r="H1694" s="447" t="s">
        <v>2404</v>
      </c>
      <c r="I1694" s="447" t="s">
        <v>146</v>
      </c>
      <c r="J1694" s="447" t="s">
        <v>334</v>
      </c>
      <c r="K1694" s="450">
        <v>773.32</v>
      </c>
      <c r="L1694" s="447" t="s">
        <v>241</v>
      </c>
    </row>
    <row r="1695" spans="1:12">
      <c r="A1695" s="447" t="s">
        <v>20884</v>
      </c>
      <c r="B1695" s="447" t="s">
        <v>20885</v>
      </c>
      <c r="C1695" s="447" t="s">
        <v>20886</v>
      </c>
      <c r="D1695" s="447" t="s">
        <v>20887</v>
      </c>
      <c r="E1695" s="448" t="s">
        <v>20755</v>
      </c>
      <c r="F1695" s="447" t="s">
        <v>20755</v>
      </c>
      <c r="G1695" s="449">
        <v>91323</v>
      </c>
      <c r="H1695" s="447" t="s">
        <v>2405</v>
      </c>
      <c r="I1695" s="447" t="s">
        <v>146</v>
      </c>
      <c r="J1695" s="447" t="s">
        <v>334</v>
      </c>
      <c r="K1695" s="450">
        <v>833.33</v>
      </c>
      <c r="L1695" s="447" t="s">
        <v>241</v>
      </c>
    </row>
    <row r="1696" spans="1:12">
      <c r="A1696" s="447" t="s">
        <v>20884</v>
      </c>
      <c r="B1696" s="447" t="s">
        <v>20885</v>
      </c>
      <c r="C1696" s="447" t="s">
        <v>20886</v>
      </c>
      <c r="D1696" s="447" t="s">
        <v>20887</v>
      </c>
      <c r="E1696" s="448" t="s">
        <v>20755</v>
      </c>
      <c r="F1696" s="447" t="s">
        <v>20755</v>
      </c>
      <c r="G1696" s="449">
        <v>91324</v>
      </c>
      <c r="H1696" s="447" t="s">
        <v>2406</v>
      </c>
      <c r="I1696" s="447" t="s">
        <v>146</v>
      </c>
      <c r="J1696" s="447" t="s">
        <v>334</v>
      </c>
      <c r="K1696" s="450">
        <v>532.12</v>
      </c>
      <c r="L1696" s="447" t="s">
        <v>241</v>
      </c>
    </row>
    <row r="1697" spans="1:12">
      <c r="A1697" s="447" t="s">
        <v>20884</v>
      </c>
      <c r="B1697" s="447" t="s">
        <v>20885</v>
      </c>
      <c r="C1697" s="447" t="s">
        <v>20886</v>
      </c>
      <c r="D1697" s="447" t="s">
        <v>20887</v>
      </c>
      <c r="E1697" s="448" t="s">
        <v>20755</v>
      </c>
      <c r="F1697" s="447" t="s">
        <v>20755</v>
      </c>
      <c r="G1697" s="449">
        <v>91325</v>
      </c>
      <c r="H1697" s="447" t="s">
        <v>2407</v>
      </c>
      <c r="I1697" s="447" t="s">
        <v>146</v>
      </c>
      <c r="J1697" s="447" t="s">
        <v>334</v>
      </c>
      <c r="K1697" s="450">
        <v>538.54</v>
      </c>
      <c r="L1697" s="447" t="s">
        <v>241</v>
      </c>
    </row>
    <row r="1698" spans="1:12">
      <c r="A1698" s="447" t="s">
        <v>20884</v>
      </c>
      <c r="B1698" s="447" t="s">
        <v>20885</v>
      </c>
      <c r="C1698" s="447" t="s">
        <v>20886</v>
      </c>
      <c r="D1698" s="447" t="s">
        <v>20887</v>
      </c>
      <c r="E1698" s="448" t="s">
        <v>20755</v>
      </c>
      <c r="F1698" s="447" t="s">
        <v>20755</v>
      </c>
      <c r="G1698" s="449">
        <v>91326</v>
      </c>
      <c r="H1698" s="447" t="s">
        <v>2408</v>
      </c>
      <c r="I1698" s="447" t="s">
        <v>146</v>
      </c>
      <c r="J1698" s="447" t="s">
        <v>334</v>
      </c>
      <c r="K1698" s="450">
        <v>588.36</v>
      </c>
      <c r="L1698" s="447" t="s">
        <v>241</v>
      </c>
    </row>
    <row r="1699" spans="1:12">
      <c r="A1699" s="447" t="s">
        <v>20884</v>
      </c>
      <c r="B1699" s="447" t="s">
        <v>20885</v>
      </c>
      <c r="C1699" s="447" t="s">
        <v>20886</v>
      </c>
      <c r="D1699" s="447" t="s">
        <v>20887</v>
      </c>
      <c r="E1699" s="448" t="s">
        <v>20755</v>
      </c>
      <c r="F1699" s="447" t="s">
        <v>20755</v>
      </c>
      <c r="G1699" s="449">
        <v>91327</v>
      </c>
      <c r="H1699" s="447" t="s">
        <v>2409</v>
      </c>
      <c r="I1699" s="447" t="s">
        <v>146</v>
      </c>
      <c r="J1699" s="447" t="s">
        <v>334</v>
      </c>
      <c r="K1699" s="450">
        <v>626.66</v>
      </c>
      <c r="L1699" s="447" t="s">
        <v>241</v>
      </c>
    </row>
    <row r="1700" spans="1:12">
      <c r="A1700" s="447" t="s">
        <v>20884</v>
      </c>
      <c r="B1700" s="447" t="s">
        <v>20885</v>
      </c>
      <c r="C1700" s="447" t="s">
        <v>20886</v>
      </c>
      <c r="D1700" s="447" t="s">
        <v>20887</v>
      </c>
      <c r="E1700" s="448" t="s">
        <v>20755</v>
      </c>
      <c r="F1700" s="447" t="s">
        <v>20755</v>
      </c>
      <c r="G1700" s="449">
        <v>91328</v>
      </c>
      <c r="H1700" s="447" t="s">
        <v>2410</v>
      </c>
      <c r="I1700" s="447" t="s">
        <v>146</v>
      </c>
      <c r="J1700" s="447" t="s">
        <v>334</v>
      </c>
      <c r="K1700" s="450">
        <v>587.04999999999995</v>
      </c>
      <c r="L1700" s="447" t="s">
        <v>241</v>
      </c>
    </row>
    <row r="1701" spans="1:12">
      <c r="A1701" s="447" t="s">
        <v>20884</v>
      </c>
      <c r="B1701" s="447" t="s">
        <v>20885</v>
      </c>
      <c r="C1701" s="447" t="s">
        <v>20886</v>
      </c>
      <c r="D1701" s="447" t="s">
        <v>20887</v>
      </c>
      <c r="E1701" s="448" t="s">
        <v>20755</v>
      </c>
      <c r="F1701" s="447" t="s">
        <v>20755</v>
      </c>
      <c r="G1701" s="449">
        <v>91329</v>
      </c>
      <c r="H1701" s="447" t="s">
        <v>2411</v>
      </c>
      <c r="I1701" s="447" t="s">
        <v>146</v>
      </c>
      <c r="J1701" s="447" t="s">
        <v>334</v>
      </c>
      <c r="K1701" s="450">
        <v>540.5</v>
      </c>
      <c r="L1701" s="447" t="s">
        <v>241</v>
      </c>
    </row>
    <row r="1702" spans="1:12">
      <c r="A1702" s="447" t="s">
        <v>20884</v>
      </c>
      <c r="B1702" s="447" t="s">
        <v>20885</v>
      </c>
      <c r="C1702" s="447" t="s">
        <v>20886</v>
      </c>
      <c r="D1702" s="447" t="s">
        <v>20887</v>
      </c>
      <c r="E1702" s="448" t="s">
        <v>20755</v>
      </c>
      <c r="F1702" s="447" t="s">
        <v>20755</v>
      </c>
      <c r="G1702" s="449">
        <v>91330</v>
      </c>
      <c r="H1702" s="447" t="s">
        <v>2412</v>
      </c>
      <c r="I1702" s="447" t="s">
        <v>146</v>
      </c>
      <c r="J1702" s="447" t="s">
        <v>334</v>
      </c>
      <c r="K1702" s="450">
        <v>608.70000000000005</v>
      </c>
      <c r="L1702" s="447" t="s">
        <v>241</v>
      </c>
    </row>
    <row r="1703" spans="1:12">
      <c r="A1703" s="447" t="s">
        <v>20884</v>
      </c>
      <c r="B1703" s="447" t="s">
        <v>20885</v>
      </c>
      <c r="C1703" s="447" t="s">
        <v>20886</v>
      </c>
      <c r="D1703" s="447" t="s">
        <v>20887</v>
      </c>
      <c r="E1703" s="448" t="s">
        <v>20755</v>
      </c>
      <c r="F1703" s="447" t="s">
        <v>20755</v>
      </c>
      <c r="G1703" s="449">
        <v>91331</v>
      </c>
      <c r="H1703" s="447" t="s">
        <v>2413</v>
      </c>
      <c r="I1703" s="447" t="s">
        <v>146</v>
      </c>
      <c r="J1703" s="447" t="s">
        <v>334</v>
      </c>
      <c r="K1703" s="450">
        <v>561.96</v>
      </c>
      <c r="L1703" s="447" t="s">
        <v>241</v>
      </c>
    </row>
    <row r="1704" spans="1:12">
      <c r="A1704" s="447" t="s">
        <v>20884</v>
      </c>
      <c r="B1704" s="447" t="s">
        <v>20885</v>
      </c>
      <c r="C1704" s="447" t="s">
        <v>20886</v>
      </c>
      <c r="D1704" s="447" t="s">
        <v>20887</v>
      </c>
      <c r="E1704" s="448" t="s">
        <v>20755</v>
      </c>
      <c r="F1704" s="447" t="s">
        <v>20755</v>
      </c>
      <c r="G1704" s="449">
        <v>91332</v>
      </c>
      <c r="H1704" s="447" t="s">
        <v>2414</v>
      </c>
      <c r="I1704" s="447" t="s">
        <v>146</v>
      </c>
      <c r="J1704" s="447" t="s">
        <v>334</v>
      </c>
      <c r="K1704" s="450">
        <v>640.86</v>
      </c>
      <c r="L1704" s="447" t="s">
        <v>241</v>
      </c>
    </row>
    <row r="1705" spans="1:12">
      <c r="A1705" s="447" t="s">
        <v>20884</v>
      </c>
      <c r="B1705" s="447" t="s">
        <v>20885</v>
      </c>
      <c r="C1705" s="447" t="s">
        <v>20886</v>
      </c>
      <c r="D1705" s="447" t="s">
        <v>20887</v>
      </c>
      <c r="E1705" s="448" t="s">
        <v>20755</v>
      </c>
      <c r="F1705" s="447" t="s">
        <v>20755</v>
      </c>
      <c r="G1705" s="449">
        <v>91333</v>
      </c>
      <c r="H1705" s="447" t="s">
        <v>2415</v>
      </c>
      <c r="I1705" s="447" t="s">
        <v>146</v>
      </c>
      <c r="J1705" s="447" t="s">
        <v>334</v>
      </c>
      <c r="K1705" s="450">
        <v>593.94000000000005</v>
      </c>
      <c r="L1705" s="447" t="s">
        <v>241</v>
      </c>
    </row>
    <row r="1706" spans="1:12">
      <c r="A1706" s="447" t="s">
        <v>20884</v>
      </c>
      <c r="B1706" s="447" t="s">
        <v>20885</v>
      </c>
      <c r="C1706" s="447" t="s">
        <v>20886</v>
      </c>
      <c r="D1706" s="447" t="s">
        <v>20887</v>
      </c>
      <c r="E1706" s="448" t="s">
        <v>20755</v>
      </c>
      <c r="F1706" s="447" t="s">
        <v>20755</v>
      </c>
      <c r="G1706" s="449">
        <v>91334</v>
      </c>
      <c r="H1706" s="447" t="s">
        <v>2416</v>
      </c>
      <c r="I1706" s="447" t="s">
        <v>146</v>
      </c>
      <c r="J1706" s="447" t="s">
        <v>240</v>
      </c>
      <c r="K1706" s="450">
        <v>919.86</v>
      </c>
      <c r="L1706" s="447" t="s">
        <v>241</v>
      </c>
    </row>
    <row r="1707" spans="1:12">
      <c r="A1707" s="447" t="s">
        <v>20884</v>
      </c>
      <c r="B1707" s="447" t="s">
        <v>20885</v>
      </c>
      <c r="C1707" s="447" t="s">
        <v>20886</v>
      </c>
      <c r="D1707" s="447" t="s">
        <v>20887</v>
      </c>
      <c r="E1707" s="448" t="s">
        <v>20755</v>
      </c>
      <c r="F1707" s="447" t="s">
        <v>20755</v>
      </c>
      <c r="G1707" s="449">
        <v>91335</v>
      </c>
      <c r="H1707" s="447" t="s">
        <v>2417</v>
      </c>
      <c r="I1707" s="447" t="s">
        <v>146</v>
      </c>
      <c r="J1707" s="447" t="s">
        <v>240</v>
      </c>
      <c r="K1707" s="450">
        <v>872.94</v>
      </c>
      <c r="L1707" s="447" t="s">
        <v>241</v>
      </c>
    </row>
    <row r="1708" spans="1:12">
      <c r="A1708" s="447" t="s">
        <v>20884</v>
      </c>
      <c r="B1708" s="447" t="s">
        <v>20885</v>
      </c>
      <c r="C1708" s="447" t="s">
        <v>20886</v>
      </c>
      <c r="D1708" s="447" t="s">
        <v>20887</v>
      </c>
      <c r="E1708" s="448" t="s">
        <v>20755</v>
      </c>
      <c r="F1708" s="447" t="s">
        <v>20755</v>
      </c>
      <c r="G1708" s="449">
        <v>91336</v>
      </c>
      <c r="H1708" s="447" t="s">
        <v>2418</v>
      </c>
      <c r="I1708" s="447" t="s">
        <v>146</v>
      </c>
      <c r="J1708" s="447" t="s">
        <v>240</v>
      </c>
      <c r="K1708" s="451">
        <v>1162.49</v>
      </c>
      <c r="L1708" s="447" t="s">
        <v>241</v>
      </c>
    </row>
    <row r="1709" spans="1:12">
      <c r="A1709" s="447" t="s">
        <v>20884</v>
      </c>
      <c r="B1709" s="447" t="s">
        <v>20885</v>
      </c>
      <c r="C1709" s="447" t="s">
        <v>20886</v>
      </c>
      <c r="D1709" s="447" t="s">
        <v>20887</v>
      </c>
      <c r="E1709" s="448" t="s">
        <v>20755</v>
      </c>
      <c r="F1709" s="447" t="s">
        <v>20755</v>
      </c>
      <c r="G1709" s="449">
        <v>91337</v>
      </c>
      <c r="H1709" s="447" t="s">
        <v>2419</v>
      </c>
      <c r="I1709" s="447" t="s">
        <v>146</v>
      </c>
      <c r="J1709" s="447" t="s">
        <v>240</v>
      </c>
      <c r="K1709" s="451">
        <v>1115.57</v>
      </c>
      <c r="L1709" s="447" t="s">
        <v>241</v>
      </c>
    </row>
    <row r="1710" spans="1:12">
      <c r="A1710" s="447" t="s">
        <v>20884</v>
      </c>
      <c r="B1710" s="447" t="s">
        <v>20885</v>
      </c>
      <c r="C1710" s="447" t="s">
        <v>20886</v>
      </c>
      <c r="D1710" s="447" t="s">
        <v>20887</v>
      </c>
      <c r="E1710" s="448" t="s">
        <v>20755</v>
      </c>
      <c r="F1710" s="447" t="s">
        <v>20755</v>
      </c>
      <c r="G1710" s="449">
        <v>100659</v>
      </c>
      <c r="H1710" s="447" t="s">
        <v>2420</v>
      </c>
      <c r="I1710" s="447" t="s">
        <v>239</v>
      </c>
      <c r="J1710" s="447" t="s">
        <v>334</v>
      </c>
      <c r="K1710" s="450">
        <v>5.78</v>
      </c>
      <c r="L1710" s="447" t="s">
        <v>241</v>
      </c>
    </row>
    <row r="1711" spans="1:12">
      <c r="A1711" s="447" t="s">
        <v>20884</v>
      </c>
      <c r="B1711" s="447" t="s">
        <v>20885</v>
      </c>
      <c r="C1711" s="447" t="s">
        <v>20886</v>
      </c>
      <c r="D1711" s="447" t="s">
        <v>20887</v>
      </c>
      <c r="E1711" s="448" t="s">
        <v>20755</v>
      </c>
      <c r="F1711" s="447" t="s">
        <v>20755</v>
      </c>
      <c r="G1711" s="449">
        <v>100660</v>
      </c>
      <c r="H1711" s="447" t="s">
        <v>2422</v>
      </c>
      <c r="I1711" s="447" t="s">
        <v>239</v>
      </c>
      <c r="J1711" s="447" t="s">
        <v>334</v>
      </c>
      <c r="K1711" s="450">
        <v>4.8600000000000003</v>
      </c>
      <c r="L1711" s="447" t="s">
        <v>241</v>
      </c>
    </row>
    <row r="1712" spans="1:12">
      <c r="A1712" s="447" t="s">
        <v>20884</v>
      </c>
      <c r="B1712" s="447" t="s">
        <v>20885</v>
      </c>
      <c r="C1712" s="447" t="s">
        <v>20886</v>
      </c>
      <c r="D1712" s="447" t="s">
        <v>20887</v>
      </c>
      <c r="E1712" s="448" t="s">
        <v>20755</v>
      </c>
      <c r="F1712" s="447" t="s">
        <v>20755</v>
      </c>
      <c r="G1712" s="449">
        <v>100675</v>
      </c>
      <c r="H1712" s="447" t="s">
        <v>2423</v>
      </c>
      <c r="I1712" s="447" t="s">
        <v>146</v>
      </c>
      <c r="J1712" s="447" t="s">
        <v>334</v>
      </c>
      <c r="K1712" s="450">
        <v>809.73</v>
      </c>
      <c r="L1712" s="447" t="s">
        <v>241</v>
      </c>
    </row>
    <row r="1713" spans="1:12">
      <c r="A1713" s="447" t="s">
        <v>20884</v>
      </c>
      <c r="B1713" s="447" t="s">
        <v>20885</v>
      </c>
      <c r="C1713" s="447" t="s">
        <v>20886</v>
      </c>
      <c r="D1713" s="447" t="s">
        <v>20887</v>
      </c>
      <c r="E1713" s="448" t="s">
        <v>20755</v>
      </c>
      <c r="F1713" s="447" t="s">
        <v>20755</v>
      </c>
      <c r="G1713" s="449">
        <v>100676</v>
      </c>
      <c r="H1713" s="447" t="s">
        <v>2424</v>
      </c>
      <c r="I1713" s="447" t="s">
        <v>146</v>
      </c>
      <c r="J1713" s="447" t="s">
        <v>334</v>
      </c>
      <c r="K1713" s="450">
        <v>123</v>
      </c>
      <c r="L1713" s="447" t="s">
        <v>241</v>
      </c>
    </row>
    <row r="1714" spans="1:12">
      <c r="A1714" s="447" t="s">
        <v>20884</v>
      </c>
      <c r="B1714" s="447" t="s">
        <v>20885</v>
      </c>
      <c r="C1714" s="447" t="s">
        <v>20886</v>
      </c>
      <c r="D1714" s="447" t="s">
        <v>20887</v>
      </c>
      <c r="E1714" s="448" t="s">
        <v>20755</v>
      </c>
      <c r="F1714" s="447" t="s">
        <v>20755</v>
      </c>
      <c r="G1714" s="449">
        <v>100678</v>
      </c>
      <c r="H1714" s="447" t="s">
        <v>2425</v>
      </c>
      <c r="I1714" s="447" t="s">
        <v>146</v>
      </c>
      <c r="J1714" s="447" t="s">
        <v>334</v>
      </c>
      <c r="K1714" s="450">
        <v>688.08</v>
      </c>
      <c r="L1714" s="447" t="s">
        <v>241</v>
      </c>
    </row>
    <row r="1715" spans="1:12">
      <c r="A1715" s="447" t="s">
        <v>20884</v>
      </c>
      <c r="B1715" s="447" t="s">
        <v>20885</v>
      </c>
      <c r="C1715" s="447" t="s">
        <v>20886</v>
      </c>
      <c r="D1715" s="447" t="s">
        <v>20887</v>
      </c>
      <c r="E1715" s="448" t="s">
        <v>20755</v>
      </c>
      <c r="F1715" s="447" t="s">
        <v>20755</v>
      </c>
      <c r="G1715" s="449">
        <v>100679</v>
      </c>
      <c r="H1715" s="447" t="s">
        <v>2426</v>
      </c>
      <c r="I1715" s="447" t="s">
        <v>146</v>
      </c>
      <c r="J1715" s="447" t="s">
        <v>334</v>
      </c>
      <c r="K1715" s="450">
        <v>607.87</v>
      </c>
      <c r="L1715" s="447" t="s">
        <v>241</v>
      </c>
    </row>
    <row r="1716" spans="1:12">
      <c r="A1716" s="447" t="s">
        <v>20884</v>
      </c>
      <c r="B1716" s="447" t="s">
        <v>20885</v>
      </c>
      <c r="C1716" s="447" t="s">
        <v>20886</v>
      </c>
      <c r="D1716" s="447" t="s">
        <v>20887</v>
      </c>
      <c r="E1716" s="448" t="s">
        <v>20755</v>
      </c>
      <c r="F1716" s="447" t="s">
        <v>20755</v>
      </c>
      <c r="G1716" s="449">
        <v>100680</v>
      </c>
      <c r="H1716" s="447" t="s">
        <v>2427</v>
      </c>
      <c r="I1716" s="447" t="s">
        <v>146</v>
      </c>
      <c r="J1716" s="447" t="s">
        <v>334</v>
      </c>
      <c r="K1716" s="450">
        <v>694.69</v>
      </c>
      <c r="L1716" s="447" t="s">
        <v>241</v>
      </c>
    </row>
    <row r="1717" spans="1:12">
      <c r="A1717" s="447" t="s">
        <v>20884</v>
      </c>
      <c r="B1717" s="447" t="s">
        <v>20885</v>
      </c>
      <c r="C1717" s="447" t="s">
        <v>20886</v>
      </c>
      <c r="D1717" s="447" t="s">
        <v>20887</v>
      </c>
      <c r="E1717" s="448" t="s">
        <v>20755</v>
      </c>
      <c r="F1717" s="447" t="s">
        <v>20755</v>
      </c>
      <c r="G1717" s="449">
        <v>100681</v>
      </c>
      <c r="H1717" s="447" t="s">
        <v>2428</v>
      </c>
      <c r="I1717" s="447" t="s">
        <v>146</v>
      </c>
      <c r="J1717" s="447" t="s">
        <v>334</v>
      </c>
      <c r="K1717" s="450">
        <v>718.11</v>
      </c>
      <c r="L1717" s="447" t="s">
        <v>241</v>
      </c>
    </row>
    <row r="1718" spans="1:12">
      <c r="A1718" s="447" t="s">
        <v>20884</v>
      </c>
      <c r="B1718" s="447" t="s">
        <v>20885</v>
      </c>
      <c r="C1718" s="447" t="s">
        <v>20886</v>
      </c>
      <c r="D1718" s="447" t="s">
        <v>20887</v>
      </c>
      <c r="E1718" s="448" t="s">
        <v>20755</v>
      </c>
      <c r="F1718" s="447" t="s">
        <v>20755</v>
      </c>
      <c r="G1718" s="449">
        <v>100682</v>
      </c>
      <c r="H1718" s="447" t="s">
        <v>2429</v>
      </c>
      <c r="I1718" s="447" t="s">
        <v>146</v>
      </c>
      <c r="J1718" s="447" t="s">
        <v>334</v>
      </c>
      <c r="K1718" s="450">
        <v>626.36</v>
      </c>
      <c r="L1718" s="447" t="s">
        <v>241</v>
      </c>
    </row>
    <row r="1719" spans="1:12">
      <c r="A1719" s="447" t="s">
        <v>20884</v>
      </c>
      <c r="B1719" s="447" t="s">
        <v>20885</v>
      </c>
      <c r="C1719" s="447" t="s">
        <v>20886</v>
      </c>
      <c r="D1719" s="447" t="s">
        <v>20887</v>
      </c>
      <c r="E1719" s="448" t="s">
        <v>20755</v>
      </c>
      <c r="F1719" s="447" t="s">
        <v>20755</v>
      </c>
      <c r="G1719" s="449">
        <v>100683</v>
      </c>
      <c r="H1719" s="447" t="s">
        <v>2430</v>
      </c>
      <c r="I1719" s="447" t="s">
        <v>146</v>
      </c>
      <c r="J1719" s="447" t="s">
        <v>334</v>
      </c>
      <c r="K1719" s="450">
        <v>760.02</v>
      </c>
      <c r="L1719" s="447" t="s">
        <v>241</v>
      </c>
    </row>
    <row r="1720" spans="1:12">
      <c r="A1720" s="447" t="s">
        <v>20884</v>
      </c>
      <c r="B1720" s="447" t="s">
        <v>20885</v>
      </c>
      <c r="C1720" s="447" t="s">
        <v>20886</v>
      </c>
      <c r="D1720" s="447" t="s">
        <v>20887</v>
      </c>
      <c r="E1720" s="448" t="s">
        <v>20755</v>
      </c>
      <c r="F1720" s="447" t="s">
        <v>20755</v>
      </c>
      <c r="G1720" s="449">
        <v>100684</v>
      </c>
      <c r="H1720" s="447" t="s">
        <v>2431</v>
      </c>
      <c r="I1720" s="447" t="s">
        <v>146</v>
      </c>
      <c r="J1720" s="447" t="s">
        <v>334</v>
      </c>
      <c r="K1720" s="450">
        <v>664.18</v>
      </c>
      <c r="L1720" s="447" t="s">
        <v>241</v>
      </c>
    </row>
    <row r="1721" spans="1:12">
      <c r="A1721" s="447" t="s">
        <v>20884</v>
      </c>
      <c r="B1721" s="447" t="s">
        <v>20885</v>
      </c>
      <c r="C1721" s="447" t="s">
        <v>20886</v>
      </c>
      <c r="D1721" s="447" t="s">
        <v>20887</v>
      </c>
      <c r="E1721" s="448" t="s">
        <v>20755</v>
      </c>
      <c r="F1721" s="447" t="s">
        <v>20755</v>
      </c>
      <c r="G1721" s="449">
        <v>100685</v>
      </c>
      <c r="H1721" s="447" t="s">
        <v>2432</v>
      </c>
      <c r="I1721" s="447" t="s">
        <v>146</v>
      </c>
      <c r="J1721" s="447" t="s">
        <v>334</v>
      </c>
      <c r="K1721" s="450">
        <v>798.5</v>
      </c>
      <c r="L1721" s="447" t="s">
        <v>241</v>
      </c>
    </row>
    <row r="1722" spans="1:12">
      <c r="A1722" s="447" t="s">
        <v>20884</v>
      </c>
      <c r="B1722" s="447" t="s">
        <v>20885</v>
      </c>
      <c r="C1722" s="447" t="s">
        <v>20886</v>
      </c>
      <c r="D1722" s="447" t="s">
        <v>20887</v>
      </c>
      <c r="E1722" s="448" t="s">
        <v>20755</v>
      </c>
      <c r="F1722" s="447" t="s">
        <v>20755</v>
      </c>
      <c r="G1722" s="449">
        <v>100686</v>
      </c>
      <c r="H1722" s="447" t="s">
        <v>2433</v>
      </c>
      <c r="I1722" s="447" t="s">
        <v>146</v>
      </c>
      <c r="J1722" s="447" t="s">
        <v>334</v>
      </c>
      <c r="K1722" s="450">
        <v>702.48</v>
      </c>
      <c r="L1722" s="447" t="s">
        <v>241</v>
      </c>
    </row>
    <row r="1723" spans="1:12">
      <c r="A1723" s="447" t="s">
        <v>20884</v>
      </c>
      <c r="B1723" s="447" t="s">
        <v>20885</v>
      </c>
      <c r="C1723" s="447" t="s">
        <v>20886</v>
      </c>
      <c r="D1723" s="447" t="s">
        <v>20887</v>
      </c>
      <c r="E1723" s="448" t="s">
        <v>20755</v>
      </c>
      <c r="F1723" s="447" t="s">
        <v>20755</v>
      </c>
      <c r="G1723" s="449">
        <v>100687</v>
      </c>
      <c r="H1723" s="447" t="s">
        <v>2434</v>
      </c>
      <c r="I1723" s="447" t="s">
        <v>146</v>
      </c>
      <c r="J1723" s="447" t="s">
        <v>334</v>
      </c>
      <c r="K1723" s="450">
        <v>696.46</v>
      </c>
      <c r="L1723" s="447" t="s">
        <v>241</v>
      </c>
    </row>
    <row r="1724" spans="1:12">
      <c r="A1724" s="447" t="s">
        <v>20884</v>
      </c>
      <c r="B1724" s="447" t="s">
        <v>20885</v>
      </c>
      <c r="C1724" s="447" t="s">
        <v>20886</v>
      </c>
      <c r="D1724" s="447" t="s">
        <v>20887</v>
      </c>
      <c r="E1724" s="448" t="s">
        <v>20755</v>
      </c>
      <c r="F1724" s="447" t="s">
        <v>20755</v>
      </c>
      <c r="G1724" s="449">
        <v>100688</v>
      </c>
      <c r="H1724" s="447" t="s">
        <v>2435</v>
      </c>
      <c r="I1724" s="447" t="s">
        <v>146</v>
      </c>
      <c r="J1724" s="447" t="s">
        <v>334</v>
      </c>
      <c r="K1724" s="450">
        <v>616.25</v>
      </c>
      <c r="L1724" s="447" t="s">
        <v>241</v>
      </c>
    </row>
    <row r="1725" spans="1:12">
      <c r="A1725" s="447" t="s">
        <v>20884</v>
      </c>
      <c r="B1725" s="447" t="s">
        <v>20885</v>
      </c>
      <c r="C1725" s="447" t="s">
        <v>20886</v>
      </c>
      <c r="D1725" s="447" t="s">
        <v>20887</v>
      </c>
      <c r="E1725" s="448" t="s">
        <v>20755</v>
      </c>
      <c r="F1725" s="447" t="s">
        <v>20755</v>
      </c>
      <c r="G1725" s="449">
        <v>100689</v>
      </c>
      <c r="H1725" s="447" t="s">
        <v>2436</v>
      </c>
      <c r="I1725" s="447" t="s">
        <v>146</v>
      </c>
      <c r="J1725" s="447" t="s">
        <v>334</v>
      </c>
      <c r="K1725" s="450">
        <v>765.6</v>
      </c>
      <c r="L1725" s="447" t="s">
        <v>241</v>
      </c>
    </row>
    <row r="1726" spans="1:12">
      <c r="A1726" s="447" t="s">
        <v>20884</v>
      </c>
      <c r="B1726" s="447" t="s">
        <v>20885</v>
      </c>
      <c r="C1726" s="447" t="s">
        <v>20886</v>
      </c>
      <c r="D1726" s="447" t="s">
        <v>20887</v>
      </c>
      <c r="E1726" s="448" t="s">
        <v>20755</v>
      </c>
      <c r="F1726" s="447" t="s">
        <v>20755</v>
      </c>
      <c r="G1726" s="449">
        <v>100690</v>
      </c>
      <c r="H1726" s="447" t="s">
        <v>2437</v>
      </c>
      <c r="I1726" s="447" t="s">
        <v>146</v>
      </c>
      <c r="J1726" s="447" t="s">
        <v>334</v>
      </c>
      <c r="K1726" s="450">
        <v>669.76</v>
      </c>
      <c r="L1726" s="447" t="s">
        <v>241</v>
      </c>
    </row>
    <row r="1727" spans="1:12">
      <c r="A1727" s="447" t="s">
        <v>20884</v>
      </c>
      <c r="B1727" s="447" t="s">
        <v>20885</v>
      </c>
      <c r="C1727" s="447" t="s">
        <v>20886</v>
      </c>
      <c r="D1727" s="447" t="s">
        <v>20887</v>
      </c>
      <c r="E1727" s="448" t="s">
        <v>20755</v>
      </c>
      <c r="F1727" s="447" t="s">
        <v>20755</v>
      </c>
      <c r="G1727" s="449">
        <v>100691</v>
      </c>
      <c r="H1727" s="447" t="s">
        <v>2438</v>
      </c>
      <c r="I1727" s="447" t="s">
        <v>146</v>
      </c>
      <c r="J1727" s="447" t="s">
        <v>240</v>
      </c>
      <c r="K1727" s="451">
        <v>1044.5999999999999</v>
      </c>
      <c r="L1727" s="447" t="s">
        <v>241</v>
      </c>
    </row>
    <row r="1728" spans="1:12">
      <c r="A1728" s="447" t="s">
        <v>20884</v>
      </c>
      <c r="B1728" s="447" t="s">
        <v>20885</v>
      </c>
      <c r="C1728" s="447" t="s">
        <v>20886</v>
      </c>
      <c r="D1728" s="447" t="s">
        <v>20887</v>
      </c>
      <c r="E1728" s="448" t="s">
        <v>20755</v>
      </c>
      <c r="F1728" s="447" t="s">
        <v>20755</v>
      </c>
      <c r="G1728" s="449">
        <v>100692</v>
      </c>
      <c r="H1728" s="447" t="s">
        <v>2439</v>
      </c>
      <c r="I1728" s="447" t="s">
        <v>146</v>
      </c>
      <c r="J1728" s="447" t="s">
        <v>240</v>
      </c>
      <c r="K1728" s="450">
        <v>948.76</v>
      </c>
      <c r="L1728" s="447" t="s">
        <v>241</v>
      </c>
    </row>
    <row r="1729" spans="1:12">
      <c r="A1729" s="447" t="s">
        <v>20884</v>
      </c>
      <c r="B1729" s="447" t="s">
        <v>20885</v>
      </c>
      <c r="C1729" s="447" t="s">
        <v>20886</v>
      </c>
      <c r="D1729" s="447" t="s">
        <v>20887</v>
      </c>
      <c r="E1729" s="448" t="s">
        <v>20755</v>
      </c>
      <c r="F1729" s="447" t="s">
        <v>20755</v>
      </c>
      <c r="G1729" s="449">
        <v>100693</v>
      </c>
      <c r="H1729" s="447" t="s">
        <v>2440</v>
      </c>
      <c r="I1729" s="447" t="s">
        <v>146</v>
      </c>
      <c r="J1729" s="447" t="s">
        <v>240</v>
      </c>
      <c r="K1729" s="451">
        <v>1287.23</v>
      </c>
      <c r="L1729" s="447" t="s">
        <v>241</v>
      </c>
    </row>
    <row r="1730" spans="1:12">
      <c r="A1730" s="447" t="s">
        <v>20884</v>
      </c>
      <c r="B1730" s="447" t="s">
        <v>20885</v>
      </c>
      <c r="C1730" s="447" t="s">
        <v>20886</v>
      </c>
      <c r="D1730" s="447" t="s">
        <v>20887</v>
      </c>
      <c r="E1730" s="448" t="s">
        <v>20755</v>
      </c>
      <c r="F1730" s="447" t="s">
        <v>20755</v>
      </c>
      <c r="G1730" s="449">
        <v>100694</v>
      </c>
      <c r="H1730" s="447" t="s">
        <v>2441</v>
      </c>
      <c r="I1730" s="447" t="s">
        <v>146</v>
      </c>
      <c r="J1730" s="447" t="s">
        <v>240</v>
      </c>
      <c r="K1730" s="451">
        <v>1191.3900000000001</v>
      </c>
      <c r="L1730" s="447" t="s">
        <v>241</v>
      </c>
    </row>
    <row r="1731" spans="1:12">
      <c r="A1731" s="447" t="s">
        <v>20884</v>
      </c>
      <c r="B1731" s="447" t="s">
        <v>20885</v>
      </c>
      <c r="C1731" s="447" t="s">
        <v>20886</v>
      </c>
      <c r="D1731" s="447" t="s">
        <v>20887</v>
      </c>
      <c r="E1731" s="448" t="s">
        <v>20755</v>
      </c>
      <c r="F1731" s="447" t="s">
        <v>20755</v>
      </c>
      <c r="G1731" s="449">
        <v>100695</v>
      </c>
      <c r="H1731" s="447" t="s">
        <v>2442</v>
      </c>
      <c r="I1731" s="447" t="s">
        <v>146</v>
      </c>
      <c r="J1731" s="447" t="s">
        <v>334</v>
      </c>
      <c r="K1731" s="450">
        <v>41.71</v>
      </c>
      <c r="L1731" s="447" t="s">
        <v>241</v>
      </c>
    </row>
    <row r="1732" spans="1:12">
      <c r="A1732" s="447" t="s">
        <v>20884</v>
      </c>
      <c r="B1732" s="447" t="s">
        <v>20885</v>
      </c>
      <c r="C1732" s="447" t="s">
        <v>20886</v>
      </c>
      <c r="D1732" s="447" t="s">
        <v>20887</v>
      </c>
      <c r="E1732" s="448" t="s">
        <v>20755</v>
      </c>
      <c r="F1732" s="447" t="s">
        <v>20755</v>
      </c>
      <c r="G1732" s="449">
        <v>100696</v>
      </c>
      <c r="H1732" s="447" t="s">
        <v>2443</v>
      </c>
      <c r="I1732" s="447" t="s">
        <v>146</v>
      </c>
      <c r="J1732" s="447" t="s">
        <v>334</v>
      </c>
      <c r="K1732" s="450">
        <v>46.35</v>
      </c>
      <c r="L1732" s="447" t="s">
        <v>241</v>
      </c>
    </row>
    <row r="1733" spans="1:12">
      <c r="A1733" s="447" t="s">
        <v>20884</v>
      </c>
      <c r="B1733" s="447" t="s">
        <v>20885</v>
      </c>
      <c r="C1733" s="447" t="s">
        <v>20886</v>
      </c>
      <c r="D1733" s="447" t="s">
        <v>20887</v>
      </c>
      <c r="E1733" s="448" t="s">
        <v>20755</v>
      </c>
      <c r="F1733" s="447" t="s">
        <v>20755</v>
      </c>
      <c r="G1733" s="449">
        <v>100697</v>
      </c>
      <c r="H1733" s="447" t="s">
        <v>2444</v>
      </c>
      <c r="I1733" s="447" t="s">
        <v>146</v>
      </c>
      <c r="J1733" s="447" t="s">
        <v>334</v>
      </c>
      <c r="K1733" s="450">
        <v>51.01</v>
      </c>
      <c r="L1733" s="447" t="s">
        <v>241</v>
      </c>
    </row>
    <row r="1734" spans="1:12">
      <c r="A1734" s="447" t="s">
        <v>20884</v>
      </c>
      <c r="B1734" s="447" t="s">
        <v>20885</v>
      </c>
      <c r="C1734" s="447" t="s">
        <v>20886</v>
      </c>
      <c r="D1734" s="447" t="s">
        <v>20887</v>
      </c>
      <c r="E1734" s="448" t="s">
        <v>20755</v>
      </c>
      <c r="F1734" s="447" t="s">
        <v>20755</v>
      </c>
      <c r="G1734" s="449">
        <v>100698</v>
      </c>
      <c r="H1734" s="447" t="s">
        <v>2446</v>
      </c>
      <c r="I1734" s="447" t="s">
        <v>146</v>
      </c>
      <c r="J1734" s="447" t="s">
        <v>334</v>
      </c>
      <c r="K1734" s="450">
        <v>55.66</v>
      </c>
      <c r="L1734" s="447" t="s">
        <v>241</v>
      </c>
    </row>
    <row r="1735" spans="1:12">
      <c r="A1735" s="447" t="s">
        <v>20884</v>
      </c>
      <c r="B1735" s="447" t="s">
        <v>20885</v>
      </c>
      <c r="C1735" s="447" t="s">
        <v>20886</v>
      </c>
      <c r="D1735" s="447" t="s">
        <v>20887</v>
      </c>
      <c r="E1735" s="448" t="s">
        <v>20755</v>
      </c>
      <c r="F1735" s="447" t="s">
        <v>20755</v>
      </c>
      <c r="G1735" s="449">
        <v>100699</v>
      </c>
      <c r="H1735" s="447" t="s">
        <v>2447</v>
      </c>
      <c r="I1735" s="447" t="s">
        <v>146</v>
      </c>
      <c r="J1735" s="447" t="s">
        <v>334</v>
      </c>
      <c r="K1735" s="450">
        <v>66.45</v>
      </c>
      <c r="L1735" s="447" t="s">
        <v>241</v>
      </c>
    </row>
    <row r="1736" spans="1:12">
      <c r="A1736" s="447" t="s">
        <v>20884</v>
      </c>
      <c r="B1736" s="447" t="s">
        <v>20885</v>
      </c>
      <c r="C1736" s="447" t="s">
        <v>20886</v>
      </c>
      <c r="D1736" s="447" t="s">
        <v>20887</v>
      </c>
      <c r="E1736" s="448" t="s">
        <v>20755</v>
      </c>
      <c r="F1736" s="447" t="s">
        <v>20755</v>
      </c>
      <c r="G1736" s="449">
        <v>100700</v>
      </c>
      <c r="H1736" s="447" t="s">
        <v>2448</v>
      </c>
      <c r="I1736" s="447" t="s">
        <v>146</v>
      </c>
      <c r="J1736" s="447" t="s">
        <v>334</v>
      </c>
      <c r="K1736" s="450">
        <v>630.35</v>
      </c>
      <c r="L1736" s="447" t="s">
        <v>241</v>
      </c>
    </row>
    <row r="1737" spans="1:12">
      <c r="A1737" s="447" t="s">
        <v>20884</v>
      </c>
      <c r="B1737" s="447" t="s">
        <v>20885</v>
      </c>
      <c r="C1737" s="447" t="s">
        <v>20886</v>
      </c>
      <c r="D1737" s="447" t="s">
        <v>20887</v>
      </c>
      <c r="E1737" s="448" t="s">
        <v>20755</v>
      </c>
      <c r="F1737" s="447" t="s">
        <v>20755</v>
      </c>
      <c r="G1737" s="449">
        <v>100712</v>
      </c>
      <c r="H1737" s="447" t="s">
        <v>2449</v>
      </c>
      <c r="I1737" s="447" t="s">
        <v>146</v>
      </c>
      <c r="J1737" s="447" t="s">
        <v>334</v>
      </c>
      <c r="K1737" s="450">
        <v>602.94000000000005</v>
      </c>
      <c r="L1737" s="447" t="s">
        <v>241</v>
      </c>
    </row>
    <row r="1738" spans="1:12">
      <c r="A1738" s="447" t="s">
        <v>20884</v>
      </c>
      <c r="B1738" s="447" t="s">
        <v>20885</v>
      </c>
      <c r="C1738" s="447" t="s">
        <v>20888</v>
      </c>
      <c r="D1738" s="447" t="s">
        <v>20889</v>
      </c>
      <c r="E1738" s="448" t="s">
        <v>20755</v>
      </c>
      <c r="F1738" s="447" t="s">
        <v>20755</v>
      </c>
      <c r="G1738" s="449">
        <v>100665</v>
      </c>
      <c r="H1738" s="447" t="s">
        <v>2450</v>
      </c>
      <c r="I1738" s="447" t="s">
        <v>145</v>
      </c>
      <c r="J1738" s="447" t="s">
        <v>240</v>
      </c>
      <c r="K1738" s="450">
        <v>739.54</v>
      </c>
      <c r="L1738" s="447" t="s">
        <v>241</v>
      </c>
    </row>
    <row r="1739" spans="1:12">
      <c r="A1739" s="447" t="s">
        <v>20884</v>
      </c>
      <c r="B1739" s="447" t="s">
        <v>20885</v>
      </c>
      <c r="C1739" s="447" t="s">
        <v>20888</v>
      </c>
      <c r="D1739" s="447" t="s">
        <v>20889</v>
      </c>
      <c r="E1739" s="448" t="s">
        <v>20755</v>
      </c>
      <c r="F1739" s="447" t="s">
        <v>20755</v>
      </c>
      <c r="G1739" s="449">
        <v>100666</v>
      </c>
      <c r="H1739" s="447" t="s">
        <v>2451</v>
      </c>
      <c r="I1739" s="447" t="s">
        <v>145</v>
      </c>
      <c r="J1739" s="447" t="s">
        <v>240</v>
      </c>
      <c r="K1739" s="450">
        <v>582.54999999999995</v>
      </c>
      <c r="L1739" s="447" t="s">
        <v>241</v>
      </c>
    </row>
    <row r="1740" spans="1:12">
      <c r="A1740" s="447" t="s">
        <v>20884</v>
      </c>
      <c r="B1740" s="447" t="s">
        <v>20885</v>
      </c>
      <c r="C1740" s="447" t="s">
        <v>20888</v>
      </c>
      <c r="D1740" s="447" t="s">
        <v>20889</v>
      </c>
      <c r="E1740" s="448" t="s">
        <v>20755</v>
      </c>
      <c r="F1740" s="447" t="s">
        <v>20755</v>
      </c>
      <c r="G1740" s="449">
        <v>100667</v>
      </c>
      <c r="H1740" s="447" t="s">
        <v>2452</v>
      </c>
      <c r="I1740" s="447" t="s">
        <v>145</v>
      </c>
      <c r="J1740" s="447" t="s">
        <v>240</v>
      </c>
      <c r="K1740" s="450">
        <v>961.48</v>
      </c>
      <c r="L1740" s="447" t="s">
        <v>241</v>
      </c>
    </row>
    <row r="1741" spans="1:12">
      <c r="A1741" s="447" t="s">
        <v>20884</v>
      </c>
      <c r="B1741" s="447" t="s">
        <v>20885</v>
      </c>
      <c r="C1741" s="447" t="s">
        <v>20888</v>
      </c>
      <c r="D1741" s="447" t="s">
        <v>20889</v>
      </c>
      <c r="E1741" s="448" t="s">
        <v>20755</v>
      </c>
      <c r="F1741" s="447" t="s">
        <v>20755</v>
      </c>
      <c r="G1741" s="449">
        <v>100668</v>
      </c>
      <c r="H1741" s="447" t="s">
        <v>2453</v>
      </c>
      <c r="I1741" s="447" t="s">
        <v>145</v>
      </c>
      <c r="J1741" s="447" t="s">
        <v>240</v>
      </c>
      <c r="K1741" s="451">
        <v>1147.47</v>
      </c>
      <c r="L1741" s="447" t="s">
        <v>241</v>
      </c>
    </row>
    <row r="1742" spans="1:12">
      <c r="A1742" s="447" t="s">
        <v>20884</v>
      </c>
      <c r="B1742" s="447" t="s">
        <v>20885</v>
      </c>
      <c r="C1742" s="447" t="s">
        <v>20888</v>
      </c>
      <c r="D1742" s="447" t="s">
        <v>20889</v>
      </c>
      <c r="E1742" s="448" t="s">
        <v>20755</v>
      </c>
      <c r="F1742" s="447" t="s">
        <v>20755</v>
      </c>
      <c r="G1742" s="449">
        <v>100669</v>
      </c>
      <c r="H1742" s="447" t="s">
        <v>2454</v>
      </c>
      <c r="I1742" s="447" t="s">
        <v>145</v>
      </c>
      <c r="J1742" s="447" t="s">
        <v>240</v>
      </c>
      <c r="K1742" s="450">
        <v>685.41</v>
      </c>
      <c r="L1742" s="447" t="s">
        <v>241</v>
      </c>
    </row>
    <row r="1743" spans="1:12">
      <c r="A1743" s="447" t="s">
        <v>20884</v>
      </c>
      <c r="B1743" s="447" t="s">
        <v>20885</v>
      </c>
      <c r="C1743" s="447" t="s">
        <v>20888</v>
      </c>
      <c r="D1743" s="447" t="s">
        <v>20889</v>
      </c>
      <c r="E1743" s="448" t="s">
        <v>20755</v>
      </c>
      <c r="F1743" s="447" t="s">
        <v>20755</v>
      </c>
      <c r="G1743" s="449">
        <v>100670</v>
      </c>
      <c r="H1743" s="447" t="s">
        <v>2455</v>
      </c>
      <c r="I1743" s="447" t="s">
        <v>145</v>
      </c>
      <c r="J1743" s="447" t="s">
        <v>240</v>
      </c>
      <c r="K1743" s="450">
        <v>923.08</v>
      </c>
      <c r="L1743" s="447" t="s">
        <v>241</v>
      </c>
    </row>
    <row r="1744" spans="1:12">
      <c r="A1744" s="447" t="s">
        <v>20884</v>
      </c>
      <c r="B1744" s="447" t="s">
        <v>20885</v>
      </c>
      <c r="C1744" s="447" t="s">
        <v>20888</v>
      </c>
      <c r="D1744" s="447" t="s">
        <v>20889</v>
      </c>
      <c r="E1744" s="448" t="s">
        <v>20755</v>
      </c>
      <c r="F1744" s="447" t="s">
        <v>20755</v>
      </c>
      <c r="G1744" s="449">
        <v>100671</v>
      </c>
      <c r="H1744" s="447" t="s">
        <v>2456</v>
      </c>
      <c r="I1744" s="447" t="s">
        <v>145</v>
      </c>
      <c r="J1744" s="447" t="s">
        <v>240</v>
      </c>
      <c r="K1744" s="451">
        <v>1148.6500000000001</v>
      </c>
      <c r="L1744" s="447" t="s">
        <v>241</v>
      </c>
    </row>
    <row r="1745" spans="1:12">
      <c r="A1745" s="447" t="s">
        <v>20884</v>
      </c>
      <c r="B1745" s="447" t="s">
        <v>20885</v>
      </c>
      <c r="C1745" s="447" t="s">
        <v>20888</v>
      </c>
      <c r="D1745" s="447" t="s">
        <v>20889</v>
      </c>
      <c r="E1745" s="448" t="s">
        <v>20755</v>
      </c>
      <c r="F1745" s="447" t="s">
        <v>20755</v>
      </c>
      <c r="G1745" s="449">
        <v>100672</v>
      </c>
      <c r="H1745" s="447" t="s">
        <v>2457</v>
      </c>
      <c r="I1745" s="447" t="s">
        <v>145</v>
      </c>
      <c r="J1745" s="447" t="s">
        <v>240</v>
      </c>
      <c r="K1745" s="450">
        <v>737.04</v>
      </c>
      <c r="L1745" s="447" t="s">
        <v>241</v>
      </c>
    </row>
    <row r="1746" spans="1:12">
      <c r="A1746" s="447" t="s">
        <v>20884</v>
      </c>
      <c r="B1746" s="447" t="s">
        <v>20885</v>
      </c>
      <c r="C1746" s="447" t="s">
        <v>20890</v>
      </c>
      <c r="D1746" s="447" t="s">
        <v>20891</v>
      </c>
      <c r="E1746" s="448" t="s">
        <v>20755</v>
      </c>
      <c r="F1746" s="447" t="s">
        <v>20755</v>
      </c>
      <c r="G1746" s="449">
        <v>100701</v>
      </c>
      <c r="H1746" s="447" t="s">
        <v>2458</v>
      </c>
      <c r="I1746" s="447" t="s">
        <v>145</v>
      </c>
      <c r="J1746" s="447" t="s">
        <v>334</v>
      </c>
      <c r="K1746" s="450">
        <v>542.76</v>
      </c>
      <c r="L1746" s="447" t="s">
        <v>241</v>
      </c>
    </row>
    <row r="1747" spans="1:12">
      <c r="A1747" s="447" t="s">
        <v>20884</v>
      </c>
      <c r="B1747" s="447" t="s">
        <v>20885</v>
      </c>
      <c r="C1747" s="447" t="s">
        <v>20892</v>
      </c>
      <c r="D1747" s="447" t="s">
        <v>20893</v>
      </c>
      <c r="E1747" s="448" t="s">
        <v>20755</v>
      </c>
      <c r="F1747" s="447" t="s">
        <v>20755</v>
      </c>
      <c r="G1747" s="449">
        <v>94559</v>
      </c>
      <c r="H1747" s="447" t="s">
        <v>2459</v>
      </c>
      <c r="I1747" s="447" t="s">
        <v>145</v>
      </c>
      <c r="J1747" s="447" t="s">
        <v>240</v>
      </c>
      <c r="K1747" s="450">
        <v>623.63</v>
      </c>
      <c r="L1747" s="447" t="s">
        <v>241</v>
      </c>
    </row>
    <row r="1748" spans="1:12">
      <c r="A1748" s="447" t="s">
        <v>20884</v>
      </c>
      <c r="B1748" s="447" t="s">
        <v>20885</v>
      </c>
      <c r="C1748" s="447" t="s">
        <v>20892</v>
      </c>
      <c r="D1748" s="447" t="s">
        <v>20893</v>
      </c>
      <c r="E1748" s="448" t="s">
        <v>20755</v>
      </c>
      <c r="F1748" s="447" t="s">
        <v>20755</v>
      </c>
      <c r="G1748" s="449">
        <v>94562</v>
      </c>
      <c r="H1748" s="447" t="s">
        <v>2460</v>
      </c>
      <c r="I1748" s="447" t="s">
        <v>145</v>
      </c>
      <c r="J1748" s="447" t="s">
        <v>240</v>
      </c>
      <c r="K1748" s="450">
        <v>608.21</v>
      </c>
      <c r="L1748" s="447" t="s">
        <v>241</v>
      </c>
    </row>
    <row r="1749" spans="1:12">
      <c r="A1749" s="447" t="s">
        <v>20884</v>
      </c>
      <c r="B1749" s="447" t="s">
        <v>20885</v>
      </c>
      <c r="C1749" s="447" t="s">
        <v>20892</v>
      </c>
      <c r="D1749" s="447" t="s">
        <v>20893</v>
      </c>
      <c r="E1749" s="448" t="s">
        <v>20755</v>
      </c>
      <c r="F1749" s="447" t="s">
        <v>20755</v>
      </c>
      <c r="G1749" s="449">
        <v>94587</v>
      </c>
      <c r="H1749" s="447" t="s">
        <v>2461</v>
      </c>
      <c r="I1749" s="447" t="s">
        <v>239</v>
      </c>
      <c r="J1749" s="447" t="s">
        <v>240</v>
      </c>
      <c r="K1749" s="450">
        <v>61.87</v>
      </c>
      <c r="L1749" s="447" t="s">
        <v>241</v>
      </c>
    </row>
    <row r="1750" spans="1:12">
      <c r="A1750" s="447" t="s">
        <v>20884</v>
      </c>
      <c r="B1750" s="447" t="s">
        <v>20885</v>
      </c>
      <c r="C1750" s="447" t="s">
        <v>20892</v>
      </c>
      <c r="D1750" s="447" t="s">
        <v>20893</v>
      </c>
      <c r="E1750" s="448" t="s">
        <v>20755</v>
      </c>
      <c r="F1750" s="447" t="s">
        <v>20755</v>
      </c>
      <c r="G1750" s="449">
        <v>94588</v>
      </c>
      <c r="H1750" s="447" t="s">
        <v>2462</v>
      </c>
      <c r="I1750" s="447" t="s">
        <v>239</v>
      </c>
      <c r="J1750" s="447" t="s">
        <v>240</v>
      </c>
      <c r="K1750" s="450">
        <v>57.19</v>
      </c>
      <c r="L1750" s="447" t="s">
        <v>241</v>
      </c>
    </row>
    <row r="1751" spans="1:12">
      <c r="A1751" s="447" t="s">
        <v>20884</v>
      </c>
      <c r="B1751" s="447" t="s">
        <v>20885</v>
      </c>
      <c r="C1751" s="447" t="s">
        <v>20894</v>
      </c>
      <c r="D1751" s="447" t="s">
        <v>20895</v>
      </c>
      <c r="E1751" s="448" t="s">
        <v>20755</v>
      </c>
      <c r="F1751" s="447" t="s">
        <v>20755</v>
      </c>
      <c r="G1751" s="449">
        <v>99837</v>
      </c>
      <c r="H1751" s="447" t="s">
        <v>2463</v>
      </c>
      <c r="I1751" s="447" t="s">
        <v>239</v>
      </c>
      <c r="J1751" s="447" t="s">
        <v>240</v>
      </c>
      <c r="K1751" s="450">
        <v>546.97</v>
      </c>
      <c r="L1751" s="447" t="s">
        <v>241</v>
      </c>
    </row>
    <row r="1752" spans="1:12">
      <c r="A1752" s="447" t="s">
        <v>20884</v>
      </c>
      <c r="B1752" s="447" t="s">
        <v>20885</v>
      </c>
      <c r="C1752" s="447" t="s">
        <v>20894</v>
      </c>
      <c r="D1752" s="447" t="s">
        <v>20895</v>
      </c>
      <c r="E1752" s="448" t="s">
        <v>20755</v>
      </c>
      <c r="F1752" s="447" t="s">
        <v>20755</v>
      </c>
      <c r="G1752" s="449">
        <v>99839</v>
      </c>
      <c r="H1752" s="447" t="s">
        <v>2464</v>
      </c>
      <c r="I1752" s="447" t="s">
        <v>239</v>
      </c>
      <c r="J1752" s="447" t="s">
        <v>240</v>
      </c>
      <c r="K1752" s="450">
        <v>428.24</v>
      </c>
      <c r="L1752" s="447" t="s">
        <v>241</v>
      </c>
    </row>
    <row r="1753" spans="1:12">
      <c r="A1753" s="447" t="s">
        <v>20884</v>
      </c>
      <c r="B1753" s="447" t="s">
        <v>20885</v>
      </c>
      <c r="C1753" s="447" t="s">
        <v>20894</v>
      </c>
      <c r="D1753" s="447" t="s">
        <v>20895</v>
      </c>
      <c r="E1753" s="448" t="s">
        <v>20755</v>
      </c>
      <c r="F1753" s="447" t="s">
        <v>20755</v>
      </c>
      <c r="G1753" s="449">
        <v>99841</v>
      </c>
      <c r="H1753" s="447" t="s">
        <v>2465</v>
      </c>
      <c r="I1753" s="447" t="s">
        <v>239</v>
      </c>
      <c r="J1753" s="447" t="s">
        <v>240</v>
      </c>
      <c r="K1753" s="450">
        <v>969.38</v>
      </c>
      <c r="L1753" s="447" t="s">
        <v>241</v>
      </c>
    </row>
    <row r="1754" spans="1:12">
      <c r="A1754" s="447" t="s">
        <v>20884</v>
      </c>
      <c r="B1754" s="447" t="s">
        <v>20885</v>
      </c>
      <c r="C1754" s="447" t="s">
        <v>20894</v>
      </c>
      <c r="D1754" s="447" t="s">
        <v>20895</v>
      </c>
      <c r="E1754" s="448" t="s">
        <v>20755</v>
      </c>
      <c r="F1754" s="447" t="s">
        <v>20755</v>
      </c>
      <c r="G1754" s="449">
        <v>99855</v>
      </c>
      <c r="H1754" s="447" t="s">
        <v>2466</v>
      </c>
      <c r="I1754" s="447" t="s">
        <v>239</v>
      </c>
      <c r="J1754" s="447" t="s">
        <v>240</v>
      </c>
      <c r="K1754" s="450">
        <v>100.37</v>
      </c>
      <c r="L1754" s="447" t="s">
        <v>241</v>
      </c>
    </row>
    <row r="1755" spans="1:12">
      <c r="A1755" s="447" t="s">
        <v>20884</v>
      </c>
      <c r="B1755" s="447" t="s">
        <v>20885</v>
      </c>
      <c r="C1755" s="447" t="s">
        <v>20894</v>
      </c>
      <c r="D1755" s="447" t="s">
        <v>20895</v>
      </c>
      <c r="E1755" s="448" t="s">
        <v>20755</v>
      </c>
      <c r="F1755" s="447" t="s">
        <v>20755</v>
      </c>
      <c r="G1755" s="449">
        <v>99857</v>
      </c>
      <c r="H1755" s="447" t="s">
        <v>2467</v>
      </c>
      <c r="I1755" s="447" t="s">
        <v>239</v>
      </c>
      <c r="J1755" s="447" t="s">
        <v>240</v>
      </c>
      <c r="K1755" s="450">
        <v>66.41</v>
      </c>
      <c r="L1755" s="447" t="s">
        <v>241</v>
      </c>
    </row>
    <row r="1756" spans="1:12">
      <c r="A1756" s="447" t="s">
        <v>20884</v>
      </c>
      <c r="B1756" s="447" t="s">
        <v>20885</v>
      </c>
      <c r="C1756" s="447" t="s">
        <v>20894</v>
      </c>
      <c r="D1756" s="447" t="s">
        <v>20895</v>
      </c>
      <c r="E1756" s="448" t="s">
        <v>20755</v>
      </c>
      <c r="F1756" s="447" t="s">
        <v>20755</v>
      </c>
      <c r="G1756" s="449">
        <v>99861</v>
      </c>
      <c r="H1756" s="447" t="s">
        <v>2468</v>
      </c>
      <c r="I1756" s="447" t="s">
        <v>145</v>
      </c>
      <c r="J1756" s="447" t="s">
        <v>240</v>
      </c>
      <c r="K1756" s="450">
        <v>510.4</v>
      </c>
      <c r="L1756" s="447" t="s">
        <v>241</v>
      </c>
    </row>
    <row r="1757" spans="1:12">
      <c r="A1757" s="447" t="s">
        <v>20884</v>
      </c>
      <c r="B1757" s="447" t="s">
        <v>20885</v>
      </c>
      <c r="C1757" s="447" t="s">
        <v>20894</v>
      </c>
      <c r="D1757" s="447" t="s">
        <v>20895</v>
      </c>
      <c r="E1757" s="448" t="s">
        <v>20755</v>
      </c>
      <c r="F1757" s="447" t="s">
        <v>20755</v>
      </c>
      <c r="G1757" s="449">
        <v>99862</v>
      </c>
      <c r="H1757" s="447" t="s">
        <v>2469</v>
      </c>
      <c r="I1757" s="447" t="s">
        <v>145</v>
      </c>
      <c r="J1757" s="447" t="s">
        <v>240</v>
      </c>
      <c r="K1757" s="450">
        <v>437.86</v>
      </c>
      <c r="L1757" s="447" t="s">
        <v>241</v>
      </c>
    </row>
    <row r="1758" spans="1:12">
      <c r="A1758" s="447" t="s">
        <v>20884</v>
      </c>
      <c r="B1758" s="447" t="s">
        <v>20885</v>
      </c>
      <c r="C1758" s="447" t="s">
        <v>20896</v>
      </c>
      <c r="D1758" s="447" t="s">
        <v>20897</v>
      </c>
      <c r="E1758" s="448" t="s">
        <v>20755</v>
      </c>
      <c r="F1758" s="447" t="s">
        <v>20755</v>
      </c>
      <c r="G1758" s="449">
        <v>90838</v>
      </c>
      <c r="H1758" s="447" t="s">
        <v>2470</v>
      </c>
      <c r="I1758" s="447" t="s">
        <v>146</v>
      </c>
      <c r="J1758" s="447" t="s">
        <v>334</v>
      </c>
      <c r="K1758" s="451">
        <v>1194.46</v>
      </c>
      <c r="L1758" s="447" t="s">
        <v>241</v>
      </c>
    </row>
    <row r="1759" spans="1:12">
      <c r="A1759" s="447" t="s">
        <v>20884</v>
      </c>
      <c r="B1759" s="447" t="s">
        <v>20885</v>
      </c>
      <c r="C1759" s="447" t="s">
        <v>20896</v>
      </c>
      <c r="D1759" s="447" t="s">
        <v>20897</v>
      </c>
      <c r="E1759" s="448" t="s">
        <v>20755</v>
      </c>
      <c r="F1759" s="447" t="s">
        <v>20755</v>
      </c>
      <c r="G1759" s="449">
        <v>91338</v>
      </c>
      <c r="H1759" s="447" t="s">
        <v>2471</v>
      </c>
      <c r="I1759" s="447" t="s">
        <v>145</v>
      </c>
      <c r="J1759" s="447" t="s">
        <v>240</v>
      </c>
      <c r="K1759" s="450">
        <v>669.8</v>
      </c>
      <c r="L1759" s="447" t="s">
        <v>241</v>
      </c>
    </row>
    <row r="1760" spans="1:12">
      <c r="A1760" s="447" t="s">
        <v>20884</v>
      </c>
      <c r="B1760" s="447" t="s">
        <v>20885</v>
      </c>
      <c r="C1760" s="447" t="s">
        <v>20896</v>
      </c>
      <c r="D1760" s="447" t="s">
        <v>20897</v>
      </c>
      <c r="E1760" s="448" t="s">
        <v>20755</v>
      </c>
      <c r="F1760" s="447" t="s">
        <v>20755</v>
      </c>
      <c r="G1760" s="449">
        <v>91341</v>
      </c>
      <c r="H1760" s="447" t="s">
        <v>2472</v>
      </c>
      <c r="I1760" s="447" t="s">
        <v>145</v>
      </c>
      <c r="J1760" s="447" t="s">
        <v>240</v>
      </c>
      <c r="K1760" s="450">
        <v>507.38</v>
      </c>
      <c r="L1760" s="447" t="s">
        <v>241</v>
      </c>
    </row>
    <row r="1761" spans="1:12">
      <c r="A1761" s="447" t="s">
        <v>20884</v>
      </c>
      <c r="B1761" s="447" t="s">
        <v>20885</v>
      </c>
      <c r="C1761" s="447" t="s">
        <v>20896</v>
      </c>
      <c r="D1761" s="447" t="s">
        <v>20897</v>
      </c>
      <c r="E1761" s="448" t="s">
        <v>20755</v>
      </c>
      <c r="F1761" s="447" t="s">
        <v>20755</v>
      </c>
      <c r="G1761" s="449">
        <v>94805</v>
      </c>
      <c r="H1761" s="447" t="s">
        <v>2473</v>
      </c>
      <c r="I1761" s="447" t="s">
        <v>146</v>
      </c>
      <c r="J1761" s="447" t="s">
        <v>240</v>
      </c>
      <c r="K1761" s="450">
        <v>717.18</v>
      </c>
      <c r="L1761" s="447" t="s">
        <v>241</v>
      </c>
    </row>
    <row r="1762" spans="1:12">
      <c r="A1762" s="447" t="s">
        <v>20884</v>
      </c>
      <c r="B1762" s="447" t="s">
        <v>20885</v>
      </c>
      <c r="C1762" s="447" t="s">
        <v>20896</v>
      </c>
      <c r="D1762" s="447" t="s">
        <v>20897</v>
      </c>
      <c r="E1762" s="448" t="s">
        <v>20755</v>
      </c>
      <c r="F1762" s="447" t="s">
        <v>20755</v>
      </c>
      <c r="G1762" s="449">
        <v>94806</v>
      </c>
      <c r="H1762" s="447" t="s">
        <v>2474</v>
      </c>
      <c r="I1762" s="447" t="s">
        <v>146</v>
      </c>
      <c r="J1762" s="447" t="s">
        <v>334</v>
      </c>
      <c r="K1762" s="450">
        <v>559.72</v>
      </c>
      <c r="L1762" s="447" t="s">
        <v>241</v>
      </c>
    </row>
    <row r="1763" spans="1:12">
      <c r="A1763" s="447" t="s">
        <v>20884</v>
      </c>
      <c r="B1763" s="447" t="s">
        <v>20885</v>
      </c>
      <c r="C1763" s="447" t="s">
        <v>20896</v>
      </c>
      <c r="D1763" s="447" t="s">
        <v>20897</v>
      </c>
      <c r="E1763" s="448" t="s">
        <v>20755</v>
      </c>
      <c r="F1763" s="447" t="s">
        <v>20755</v>
      </c>
      <c r="G1763" s="449">
        <v>94807</v>
      </c>
      <c r="H1763" s="447" t="s">
        <v>2475</v>
      </c>
      <c r="I1763" s="447" t="s">
        <v>146</v>
      </c>
      <c r="J1763" s="447" t="s">
        <v>334</v>
      </c>
      <c r="K1763" s="450">
        <v>676.72</v>
      </c>
      <c r="L1763" s="447" t="s">
        <v>241</v>
      </c>
    </row>
    <row r="1764" spans="1:12">
      <c r="A1764" s="447" t="s">
        <v>20884</v>
      </c>
      <c r="B1764" s="447" t="s">
        <v>20885</v>
      </c>
      <c r="C1764" s="447" t="s">
        <v>20896</v>
      </c>
      <c r="D1764" s="447" t="s">
        <v>20897</v>
      </c>
      <c r="E1764" s="448" t="s">
        <v>20755</v>
      </c>
      <c r="F1764" s="447" t="s">
        <v>20755</v>
      </c>
      <c r="G1764" s="449">
        <v>100702</v>
      </c>
      <c r="H1764" s="447" t="s">
        <v>2476</v>
      </c>
      <c r="I1764" s="447" t="s">
        <v>145</v>
      </c>
      <c r="J1764" s="447" t="s">
        <v>240</v>
      </c>
      <c r="K1764" s="450">
        <v>384.86</v>
      </c>
      <c r="L1764" s="447" t="s">
        <v>241</v>
      </c>
    </row>
    <row r="1765" spans="1:12">
      <c r="A1765" s="447" t="s">
        <v>20884</v>
      </c>
      <c r="B1765" s="447" t="s">
        <v>20885</v>
      </c>
      <c r="C1765" s="447" t="s">
        <v>20898</v>
      </c>
      <c r="D1765" s="447" t="s">
        <v>20899</v>
      </c>
      <c r="E1765" s="448" t="s">
        <v>20755</v>
      </c>
      <c r="F1765" s="447" t="s">
        <v>20755</v>
      </c>
      <c r="G1765" s="449">
        <v>102188</v>
      </c>
      <c r="H1765" s="447" t="s">
        <v>2477</v>
      </c>
      <c r="I1765" s="447" t="s">
        <v>146</v>
      </c>
      <c r="J1765" s="447" t="s">
        <v>334</v>
      </c>
      <c r="K1765" s="450">
        <v>676.74</v>
      </c>
      <c r="L1765" s="447" t="s">
        <v>241</v>
      </c>
    </row>
    <row r="1766" spans="1:12">
      <c r="A1766" s="447" t="s">
        <v>20884</v>
      </c>
      <c r="B1766" s="447" t="s">
        <v>20885</v>
      </c>
      <c r="C1766" s="447" t="s">
        <v>20898</v>
      </c>
      <c r="D1766" s="447" t="s">
        <v>20899</v>
      </c>
      <c r="E1766" s="448" t="s">
        <v>20755</v>
      </c>
      <c r="F1766" s="447" t="s">
        <v>20755</v>
      </c>
      <c r="G1766" s="449">
        <v>102189</v>
      </c>
      <c r="H1766" s="447" t="s">
        <v>2478</v>
      </c>
      <c r="I1766" s="447" t="s">
        <v>146</v>
      </c>
      <c r="J1766" s="447" t="s">
        <v>334</v>
      </c>
      <c r="K1766" s="450">
        <v>177.12</v>
      </c>
      <c r="L1766" s="447" t="s">
        <v>241</v>
      </c>
    </row>
    <row r="1767" spans="1:12">
      <c r="A1767" s="447" t="s">
        <v>20884</v>
      </c>
      <c r="B1767" s="447" t="s">
        <v>20885</v>
      </c>
      <c r="C1767" s="447" t="s">
        <v>20900</v>
      </c>
      <c r="D1767" s="447" t="s">
        <v>20901</v>
      </c>
      <c r="E1767" s="448" t="s">
        <v>20755</v>
      </c>
      <c r="F1767" s="447" t="s">
        <v>20755</v>
      </c>
      <c r="G1767" s="449">
        <v>100703</v>
      </c>
      <c r="H1767" s="447" t="s">
        <v>2479</v>
      </c>
      <c r="I1767" s="447" t="s">
        <v>146</v>
      </c>
      <c r="J1767" s="447" t="s">
        <v>334</v>
      </c>
      <c r="K1767" s="450">
        <v>30.34</v>
      </c>
      <c r="L1767" s="447" t="s">
        <v>241</v>
      </c>
    </row>
    <row r="1768" spans="1:12">
      <c r="A1768" s="447" t="s">
        <v>20884</v>
      </c>
      <c r="B1768" s="447" t="s">
        <v>20885</v>
      </c>
      <c r="C1768" s="447" t="s">
        <v>20900</v>
      </c>
      <c r="D1768" s="447" t="s">
        <v>20901</v>
      </c>
      <c r="E1768" s="448" t="s">
        <v>20755</v>
      </c>
      <c r="F1768" s="447" t="s">
        <v>20755</v>
      </c>
      <c r="G1768" s="449">
        <v>100704</v>
      </c>
      <c r="H1768" s="447" t="s">
        <v>2481</v>
      </c>
      <c r="I1768" s="447" t="s">
        <v>146</v>
      </c>
      <c r="J1768" s="447" t="s">
        <v>334</v>
      </c>
      <c r="K1768" s="450">
        <v>66.569999999999993</v>
      </c>
      <c r="L1768" s="447" t="s">
        <v>241</v>
      </c>
    </row>
    <row r="1769" spans="1:12">
      <c r="A1769" s="447" t="s">
        <v>20884</v>
      </c>
      <c r="B1769" s="447" t="s">
        <v>20885</v>
      </c>
      <c r="C1769" s="447" t="s">
        <v>20900</v>
      </c>
      <c r="D1769" s="447" t="s">
        <v>20901</v>
      </c>
      <c r="E1769" s="448" t="s">
        <v>20755</v>
      </c>
      <c r="F1769" s="447" t="s">
        <v>20755</v>
      </c>
      <c r="G1769" s="449">
        <v>100705</v>
      </c>
      <c r="H1769" s="447" t="s">
        <v>2482</v>
      </c>
      <c r="I1769" s="447" t="s">
        <v>146</v>
      </c>
      <c r="J1769" s="447" t="s">
        <v>334</v>
      </c>
      <c r="K1769" s="450">
        <v>72.760000000000005</v>
      </c>
      <c r="L1769" s="447" t="s">
        <v>241</v>
      </c>
    </row>
    <row r="1770" spans="1:12">
      <c r="A1770" s="447" t="s">
        <v>20884</v>
      </c>
      <c r="B1770" s="447" t="s">
        <v>20885</v>
      </c>
      <c r="C1770" s="447" t="s">
        <v>20900</v>
      </c>
      <c r="D1770" s="447" t="s">
        <v>20901</v>
      </c>
      <c r="E1770" s="448" t="s">
        <v>20755</v>
      </c>
      <c r="F1770" s="447" t="s">
        <v>20755</v>
      </c>
      <c r="G1770" s="449">
        <v>100706</v>
      </c>
      <c r="H1770" s="447" t="s">
        <v>2483</v>
      </c>
      <c r="I1770" s="447" t="s">
        <v>146</v>
      </c>
      <c r="J1770" s="447" t="s">
        <v>334</v>
      </c>
      <c r="K1770" s="450">
        <v>60.12</v>
      </c>
      <c r="L1770" s="447" t="s">
        <v>241</v>
      </c>
    </row>
    <row r="1771" spans="1:12">
      <c r="A1771" s="447" t="s">
        <v>20884</v>
      </c>
      <c r="B1771" s="447" t="s">
        <v>20885</v>
      </c>
      <c r="C1771" s="447" t="s">
        <v>20900</v>
      </c>
      <c r="D1771" s="447" t="s">
        <v>20901</v>
      </c>
      <c r="E1771" s="448" t="s">
        <v>20755</v>
      </c>
      <c r="F1771" s="447" t="s">
        <v>20755</v>
      </c>
      <c r="G1771" s="449">
        <v>100707</v>
      </c>
      <c r="H1771" s="447" t="s">
        <v>2484</v>
      </c>
      <c r="I1771" s="447" t="s">
        <v>146</v>
      </c>
      <c r="J1771" s="447" t="s">
        <v>334</v>
      </c>
      <c r="K1771" s="450">
        <v>140.78</v>
      </c>
      <c r="L1771" s="447" t="s">
        <v>241</v>
      </c>
    </row>
    <row r="1772" spans="1:12">
      <c r="A1772" s="447" t="s">
        <v>20884</v>
      </c>
      <c r="B1772" s="447" t="s">
        <v>20885</v>
      </c>
      <c r="C1772" s="447" t="s">
        <v>20900</v>
      </c>
      <c r="D1772" s="447" t="s">
        <v>20901</v>
      </c>
      <c r="E1772" s="448" t="s">
        <v>20755</v>
      </c>
      <c r="F1772" s="447" t="s">
        <v>20755</v>
      </c>
      <c r="G1772" s="449">
        <v>100708</v>
      </c>
      <c r="H1772" s="447" t="s">
        <v>2485</v>
      </c>
      <c r="I1772" s="447" t="s">
        <v>146</v>
      </c>
      <c r="J1772" s="447" t="s">
        <v>334</v>
      </c>
      <c r="K1772" s="450">
        <v>178.36</v>
      </c>
      <c r="L1772" s="447" t="s">
        <v>241</v>
      </c>
    </row>
    <row r="1773" spans="1:12">
      <c r="A1773" s="447" t="s">
        <v>20884</v>
      </c>
      <c r="B1773" s="447" t="s">
        <v>20885</v>
      </c>
      <c r="C1773" s="447" t="s">
        <v>20900</v>
      </c>
      <c r="D1773" s="447" t="s">
        <v>20901</v>
      </c>
      <c r="E1773" s="448" t="s">
        <v>20755</v>
      </c>
      <c r="F1773" s="447" t="s">
        <v>20755</v>
      </c>
      <c r="G1773" s="449">
        <v>100709</v>
      </c>
      <c r="H1773" s="447" t="s">
        <v>2486</v>
      </c>
      <c r="I1773" s="447" t="s">
        <v>146</v>
      </c>
      <c r="J1773" s="447" t="s">
        <v>334</v>
      </c>
      <c r="K1773" s="450">
        <v>34.049999999999997</v>
      </c>
      <c r="L1773" s="447" t="s">
        <v>241</v>
      </c>
    </row>
    <row r="1774" spans="1:12">
      <c r="A1774" s="447" t="s">
        <v>20884</v>
      </c>
      <c r="B1774" s="447" t="s">
        <v>20885</v>
      </c>
      <c r="C1774" s="447" t="s">
        <v>20900</v>
      </c>
      <c r="D1774" s="447" t="s">
        <v>20901</v>
      </c>
      <c r="E1774" s="448" t="s">
        <v>20755</v>
      </c>
      <c r="F1774" s="447" t="s">
        <v>20755</v>
      </c>
      <c r="G1774" s="449">
        <v>100710</v>
      </c>
      <c r="H1774" s="447" t="s">
        <v>2487</v>
      </c>
      <c r="I1774" s="447" t="s">
        <v>146</v>
      </c>
      <c r="J1774" s="447" t="s">
        <v>334</v>
      </c>
      <c r="K1774" s="450">
        <v>86.84</v>
      </c>
      <c r="L1774" s="447" t="s">
        <v>241</v>
      </c>
    </row>
    <row r="1775" spans="1:12">
      <c r="A1775" s="447" t="s">
        <v>20884</v>
      </c>
      <c r="B1775" s="447" t="s">
        <v>20885</v>
      </c>
      <c r="C1775" s="447" t="s">
        <v>20902</v>
      </c>
      <c r="D1775" s="447" t="s">
        <v>20903</v>
      </c>
      <c r="E1775" s="448" t="s">
        <v>20755</v>
      </c>
      <c r="F1775" s="447" t="s">
        <v>20755</v>
      </c>
      <c r="G1775" s="449">
        <v>102151</v>
      </c>
      <c r="H1775" s="447" t="s">
        <v>2488</v>
      </c>
      <c r="I1775" s="447" t="s">
        <v>145</v>
      </c>
      <c r="J1775" s="447" t="s">
        <v>334</v>
      </c>
      <c r="K1775" s="450">
        <v>136.13</v>
      </c>
      <c r="L1775" s="447" t="s">
        <v>241</v>
      </c>
    </row>
    <row r="1776" spans="1:12">
      <c r="A1776" s="447" t="s">
        <v>20884</v>
      </c>
      <c r="B1776" s="447" t="s">
        <v>20885</v>
      </c>
      <c r="C1776" s="447" t="s">
        <v>20902</v>
      </c>
      <c r="D1776" s="447" t="s">
        <v>20903</v>
      </c>
      <c r="E1776" s="448" t="s">
        <v>20755</v>
      </c>
      <c r="F1776" s="447" t="s">
        <v>20755</v>
      </c>
      <c r="G1776" s="449">
        <v>102152</v>
      </c>
      <c r="H1776" s="447" t="s">
        <v>2489</v>
      </c>
      <c r="I1776" s="447" t="s">
        <v>145</v>
      </c>
      <c r="J1776" s="447" t="s">
        <v>334</v>
      </c>
      <c r="K1776" s="450">
        <v>171.47</v>
      </c>
      <c r="L1776" s="447" t="s">
        <v>241</v>
      </c>
    </row>
    <row r="1777" spans="1:12">
      <c r="A1777" s="447" t="s">
        <v>20884</v>
      </c>
      <c r="B1777" s="447" t="s">
        <v>20885</v>
      </c>
      <c r="C1777" s="447" t="s">
        <v>20902</v>
      </c>
      <c r="D1777" s="447" t="s">
        <v>20903</v>
      </c>
      <c r="E1777" s="448" t="s">
        <v>20755</v>
      </c>
      <c r="F1777" s="447" t="s">
        <v>20755</v>
      </c>
      <c r="G1777" s="449">
        <v>102153</v>
      </c>
      <c r="H1777" s="447" t="s">
        <v>2491</v>
      </c>
      <c r="I1777" s="447" t="s">
        <v>145</v>
      </c>
      <c r="J1777" s="447" t="s">
        <v>334</v>
      </c>
      <c r="K1777" s="450">
        <v>218.61</v>
      </c>
      <c r="L1777" s="447" t="s">
        <v>241</v>
      </c>
    </row>
    <row r="1778" spans="1:12">
      <c r="A1778" s="447" t="s">
        <v>20884</v>
      </c>
      <c r="B1778" s="447" t="s">
        <v>20885</v>
      </c>
      <c r="C1778" s="447" t="s">
        <v>20902</v>
      </c>
      <c r="D1778" s="447" t="s">
        <v>20903</v>
      </c>
      <c r="E1778" s="448" t="s">
        <v>20755</v>
      </c>
      <c r="F1778" s="447" t="s">
        <v>20755</v>
      </c>
      <c r="G1778" s="449">
        <v>102154</v>
      </c>
      <c r="H1778" s="447" t="s">
        <v>2492</v>
      </c>
      <c r="I1778" s="447" t="s">
        <v>145</v>
      </c>
      <c r="J1778" s="447" t="s">
        <v>334</v>
      </c>
      <c r="K1778" s="450">
        <v>189.16</v>
      </c>
      <c r="L1778" s="447" t="s">
        <v>241</v>
      </c>
    </row>
    <row r="1779" spans="1:12">
      <c r="A1779" s="447" t="s">
        <v>20884</v>
      </c>
      <c r="B1779" s="447" t="s">
        <v>20885</v>
      </c>
      <c r="C1779" s="447" t="s">
        <v>20902</v>
      </c>
      <c r="D1779" s="447" t="s">
        <v>20903</v>
      </c>
      <c r="E1779" s="448" t="s">
        <v>20755</v>
      </c>
      <c r="F1779" s="447" t="s">
        <v>20755</v>
      </c>
      <c r="G1779" s="449">
        <v>102155</v>
      </c>
      <c r="H1779" s="447" t="s">
        <v>2493</v>
      </c>
      <c r="I1779" s="447" t="s">
        <v>145</v>
      </c>
      <c r="J1779" s="447" t="s">
        <v>334</v>
      </c>
      <c r="K1779" s="450">
        <v>227.7</v>
      </c>
      <c r="L1779" s="447" t="s">
        <v>241</v>
      </c>
    </row>
    <row r="1780" spans="1:12">
      <c r="A1780" s="447" t="s">
        <v>20884</v>
      </c>
      <c r="B1780" s="447" t="s">
        <v>20885</v>
      </c>
      <c r="C1780" s="447" t="s">
        <v>20902</v>
      </c>
      <c r="D1780" s="447" t="s">
        <v>20903</v>
      </c>
      <c r="E1780" s="448" t="s">
        <v>20755</v>
      </c>
      <c r="F1780" s="447" t="s">
        <v>20755</v>
      </c>
      <c r="G1780" s="449">
        <v>102156</v>
      </c>
      <c r="H1780" s="447" t="s">
        <v>2494</v>
      </c>
      <c r="I1780" s="447" t="s">
        <v>145</v>
      </c>
      <c r="J1780" s="447" t="s">
        <v>334</v>
      </c>
      <c r="K1780" s="450">
        <v>218.88</v>
      </c>
      <c r="L1780" s="447" t="s">
        <v>241</v>
      </c>
    </row>
    <row r="1781" spans="1:12">
      <c r="A1781" s="447" t="s">
        <v>20884</v>
      </c>
      <c r="B1781" s="447" t="s">
        <v>20885</v>
      </c>
      <c r="C1781" s="447" t="s">
        <v>20902</v>
      </c>
      <c r="D1781" s="447" t="s">
        <v>20903</v>
      </c>
      <c r="E1781" s="448" t="s">
        <v>20755</v>
      </c>
      <c r="F1781" s="447" t="s">
        <v>20755</v>
      </c>
      <c r="G1781" s="449">
        <v>102157</v>
      </c>
      <c r="H1781" s="447" t="s">
        <v>2495</v>
      </c>
      <c r="I1781" s="447" t="s">
        <v>145</v>
      </c>
      <c r="J1781" s="447" t="s">
        <v>334</v>
      </c>
      <c r="K1781" s="450">
        <v>301.37</v>
      </c>
      <c r="L1781" s="447" t="s">
        <v>241</v>
      </c>
    </row>
    <row r="1782" spans="1:12">
      <c r="A1782" s="447" t="s">
        <v>20884</v>
      </c>
      <c r="B1782" s="447" t="s">
        <v>20885</v>
      </c>
      <c r="C1782" s="447" t="s">
        <v>20902</v>
      </c>
      <c r="D1782" s="447" t="s">
        <v>20903</v>
      </c>
      <c r="E1782" s="448" t="s">
        <v>20755</v>
      </c>
      <c r="F1782" s="447" t="s">
        <v>20755</v>
      </c>
      <c r="G1782" s="449">
        <v>102158</v>
      </c>
      <c r="H1782" s="447" t="s">
        <v>2496</v>
      </c>
      <c r="I1782" s="447" t="s">
        <v>145</v>
      </c>
      <c r="J1782" s="447" t="s">
        <v>334</v>
      </c>
      <c r="K1782" s="450">
        <v>306.01</v>
      </c>
      <c r="L1782" s="447" t="s">
        <v>241</v>
      </c>
    </row>
    <row r="1783" spans="1:12">
      <c r="A1783" s="447" t="s">
        <v>20884</v>
      </c>
      <c r="B1783" s="447" t="s">
        <v>20885</v>
      </c>
      <c r="C1783" s="447" t="s">
        <v>20902</v>
      </c>
      <c r="D1783" s="447" t="s">
        <v>20903</v>
      </c>
      <c r="E1783" s="448" t="s">
        <v>20755</v>
      </c>
      <c r="F1783" s="447" t="s">
        <v>20755</v>
      </c>
      <c r="G1783" s="449">
        <v>102159</v>
      </c>
      <c r="H1783" s="447" t="s">
        <v>2497</v>
      </c>
      <c r="I1783" s="447" t="s">
        <v>145</v>
      </c>
      <c r="J1783" s="447" t="s">
        <v>334</v>
      </c>
      <c r="K1783" s="450">
        <v>365.56</v>
      </c>
      <c r="L1783" s="447" t="s">
        <v>241</v>
      </c>
    </row>
    <row r="1784" spans="1:12">
      <c r="A1784" s="447" t="s">
        <v>20884</v>
      </c>
      <c r="B1784" s="447" t="s">
        <v>20885</v>
      </c>
      <c r="C1784" s="447" t="s">
        <v>20902</v>
      </c>
      <c r="D1784" s="447" t="s">
        <v>20903</v>
      </c>
      <c r="E1784" s="448" t="s">
        <v>20755</v>
      </c>
      <c r="F1784" s="447" t="s">
        <v>20755</v>
      </c>
      <c r="G1784" s="449">
        <v>102160</v>
      </c>
      <c r="H1784" s="447" t="s">
        <v>2498</v>
      </c>
      <c r="I1784" s="447" t="s">
        <v>145</v>
      </c>
      <c r="J1784" s="447" t="s">
        <v>334</v>
      </c>
      <c r="K1784" s="450">
        <v>147.91</v>
      </c>
      <c r="L1784" s="447" t="s">
        <v>241</v>
      </c>
    </row>
    <row r="1785" spans="1:12">
      <c r="A1785" s="447" t="s">
        <v>20884</v>
      </c>
      <c r="B1785" s="447" t="s">
        <v>20885</v>
      </c>
      <c r="C1785" s="447" t="s">
        <v>20902</v>
      </c>
      <c r="D1785" s="447" t="s">
        <v>20903</v>
      </c>
      <c r="E1785" s="448" t="s">
        <v>20755</v>
      </c>
      <c r="F1785" s="447" t="s">
        <v>20755</v>
      </c>
      <c r="G1785" s="449">
        <v>102161</v>
      </c>
      <c r="H1785" s="447" t="s">
        <v>2499</v>
      </c>
      <c r="I1785" s="447" t="s">
        <v>145</v>
      </c>
      <c r="J1785" s="447" t="s">
        <v>240</v>
      </c>
      <c r="K1785" s="450">
        <v>205.57</v>
      </c>
      <c r="L1785" s="447" t="s">
        <v>241</v>
      </c>
    </row>
    <row r="1786" spans="1:12">
      <c r="A1786" s="447" t="s">
        <v>20884</v>
      </c>
      <c r="B1786" s="447" t="s">
        <v>20885</v>
      </c>
      <c r="C1786" s="447" t="s">
        <v>20902</v>
      </c>
      <c r="D1786" s="447" t="s">
        <v>20903</v>
      </c>
      <c r="E1786" s="448" t="s">
        <v>20755</v>
      </c>
      <c r="F1786" s="447" t="s">
        <v>20755</v>
      </c>
      <c r="G1786" s="449">
        <v>102162</v>
      </c>
      <c r="H1786" s="447" t="s">
        <v>2500</v>
      </c>
      <c r="I1786" s="447" t="s">
        <v>145</v>
      </c>
      <c r="J1786" s="447" t="s">
        <v>240</v>
      </c>
      <c r="K1786" s="450">
        <v>240.91</v>
      </c>
      <c r="L1786" s="447" t="s">
        <v>241</v>
      </c>
    </row>
    <row r="1787" spans="1:12">
      <c r="A1787" s="447" t="s">
        <v>20884</v>
      </c>
      <c r="B1787" s="447" t="s">
        <v>20885</v>
      </c>
      <c r="C1787" s="447" t="s">
        <v>20902</v>
      </c>
      <c r="D1787" s="447" t="s">
        <v>20903</v>
      </c>
      <c r="E1787" s="448" t="s">
        <v>20755</v>
      </c>
      <c r="F1787" s="447" t="s">
        <v>20755</v>
      </c>
      <c r="G1787" s="449">
        <v>102163</v>
      </c>
      <c r="H1787" s="447" t="s">
        <v>2501</v>
      </c>
      <c r="I1787" s="447" t="s">
        <v>145</v>
      </c>
      <c r="J1787" s="447" t="s">
        <v>240</v>
      </c>
      <c r="K1787" s="450">
        <v>288.05</v>
      </c>
      <c r="L1787" s="447" t="s">
        <v>241</v>
      </c>
    </row>
    <row r="1788" spans="1:12">
      <c r="A1788" s="447" t="s">
        <v>20884</v>
      </c>
      <c r="B1788" s="447" t="s">
        <v>20885</v>
      </c>
      <c r="C1788" s="447" t="s">
        <v>20902</v>
      </c>
      <c r="D1788" s="447" t="s">
        <v>20903</v>
      </c>
      <c r="E1788" s="448" t="s">
        <v>20755</v>
      </c>
      <c r="F1788" s="447" t="s">
        <v>20755</v>
      </c>
      <c r="G1788" s="449">
        <v>102164</v>
      </c>
      <c r="H1788" s="447" t="s">
        <v>2502</v>
      </c>
      <c r="I1788" s="447" t="s">
        <v>145</v>
      </c>
      <c r="J1788" s="447" t="s">
        <v>240</v>
      </c>
      <c r="K1788" s="450">
        <v>245.84</v>
      </c>
      <c r="L1788" s="447" t="s">
        <v>241</v>
      </c>
    </row>
    <row r="1789" spans="1:12">
      <c r="A1789" s="447" t="s">
        <v>20884</v>
      </c>
      <c r="B1789" s="447" t="s">
        <v>20885</v>
      </c>
      <c r="C1789" s="447" t="s">
        <v>20902</v>
      </c>
      <c r="D1789" s="447" t="s">
        <v>20903</v>
      </c>
      <c r="E1789" s="448" t="s">
        <v>20755</v>
      </c>
      <c r="F1789" s="447" t="s">
        <v>20755</v>
      </c>
      <c r="G1789" s="449">
        <v>102165</v>
      </c>
      <c r="H1789" s="447" t="s">
        <v>2503</v>
      </c>
      <c r="I1789" s="447" t="s">
        <v>145</v>
      </c>
      <c r="J1789" s="447" t="s">
        <v>240</v>
      </c>
      <c r="K1789" s="450">
        <v>284.38</v>
      </c>
      <c r="L1789" s="447" t="s">
        <v>241</v>
      </c>
    </row>
    <row r="1790" spans="1:12">
      <c r="A1790" s="447" t="s">
        <v>20884</v>
      </c>
      <c r="B1790" s="447" t="s">
        <v>20885</v>
      </c>
      <c r="C1790" s="447" t="s">
        <v>20902</v>
      </c>
      <c r="D1790" s="447" t="s">
        <v>20903</v>
      </c>
      <c r="E1790" s="448" t="s">
        <v>20755</v>
      </c>
      <c r="F1790" s="447" t="s">
        <v>20755</v>
      </c>
      <c r="G1790" s="449">
        <v>102166</v>
      </c>
      <c r="H1790" s="447" t="s">
        <v>2504</v>
      </c>
      <c r="I1790" s="447" t="s">
        <v>145</v>
      </c>
      <c r="J1790" s="447" t="s">
        <v>240</v>
      </c>
      <c r="K1790" s="450">
        <v>262.77</v>
      </c>
      <c r="L1790" s="447" t="s">
        <v>241</v>
      </c>
    </row>
    <row r="1791" spans="1:12">
      <c r="A1791" s="447" t="s">
        <v>20884</v>
      </c>
      <c r="B1791" s="447" t="s">
        <v>20885</v>
      </c>
      <c r="C1791" s="447" t="s">
        <v>20902</v>
      </c>
      <c r="D1791" s="447" t="s">
        <v>20903</v>
      </c>
      <c r="E1791" s="448" t="s">
        <v>20755</v>
      </c>
      <c r="F1791" s="447" t="s">
        <v>20755</v>
      </c>
      <c r="G1791" s="449">
        <v>102167</v>
      </c>
      <c r="H1791" s="447" t="s">
        <v>2505</v>
      </c>
      <c r="I1791" s="447" t="s">
        <v>145</v>
      </c>
      <c r="J1791" s="447" t="s">
        <v>240</v>
      </c>
      <c r="K1791" s="450">
        <v>345.26</v>
      </c>
      <c r="L1791" s="447" t="s">
        <v>241</v>
      </c>
    </row>
    <row r="1792" spans="1:12">
      <c r="A1792" s="447" t="s">
        <v>20884</v>
      </c>
      <c r="B1792" s="447" t="s">
        <v>20885</v>
      </c>
      <c r="C1792" s="447" t="s">
        <v>20902</v>
      </c>
      <c r="D1792" s="447" t="s">
        <v>20903</v>
      </c>
      <c r="E1792" s="448" t="s">
        <v>20755</v>
      </c>
      <c r="F1792" s="447" t="s">
        <v>20755</v>
      </c>
      <c r="G1792" s="449">
        <v>102168</v>
      </c>
      <c r="H1792" s="447" t="s">
        <v>2506</v>
      </c>
      <c r="I1792" s="447" t="s">
        <v>145</v>
      </c>
      <c r="J1792" s="447" t="s">
        <v>240</v>
      </c>
      <c r="K1792" s="450">
        <v>338.53</v>
      </c>
      <c r="L1792" s="447" t="s">
        <v>241</v>
      </c>
    </row>
    <row r="1793" spans="1:12">
      <c r="A1793" s="447" t="s">
        <v>20884</v>
      </c>
      <c r="B1793" s="447" t="s">
        <v>20885</v>
      </c>
      <c r="C1793" s="447" t="s">
        <v>20902</v>
      </c>
      <c r="D1793" s="447" t="s">
        <v>20903</v>
      </c>
      <c r="E1793" s="448" t="s">
        <v>20755</v>
      </c>
      <c r="F1793" s="447" t="s">
        <v>20755</v>
      </c>
      <c r="G1793" s="449">
        <v>102169</v>
      </c>
      <c r="H1793" s="447" t="s">
        <v>2507</v>
      </c>
      <c r="I1793" s="447" t="s">
        <v>145</v>
      </c>
      <c r="J1793" s="447" t="s">
        <v>240</v>
      </c>
      <c r="K1793" s="450">
        <v>393.87</v>
      </c>
      <c r="L1793" s="447" t="s">
        <v>241</v>
      </c>
    </row>
    <row r="1794" spans="1:12">
      <c r="A1794" s="447" t="s">
        <v>20884</v>
      </c>
      <c r="B1794" s="447" t="s">
        <v>20885</v>
      </c>
      <c r="C1794" s="447" t="s">
        <v>20902</v>
      </c>
      <c r="D1794" s="447" t="s">
        <v>20903</v>
      </c>
      <c r="E1794" s="448" t="s">
        <v>20755</v>
      </c>
      <c r="F1794" s="447" t="s">
        <v>20755</v>
      </c>
      <c r="G1794" s="449">
        <v>102170</v>
      </c>
      <c r="H1794" s="447" t="s">
        <v>2508</v>
      </c>
      <c r="I1794" s="447" t="s">
        <v>145</v>
      </c>
      <c r="J1794" s="447" t="s">
        <v>240</v>
      </c>
      <c r="K1794" s="450">
        <v>217.35</v>
      </c>
      <c r="L1794" s="447" t="s">
        <v>241</v>
      </c>
    </row>
    <row r="1795" spans="1:12">
      <c r="A1795" s="447" t="s">
        <v>20884</v>
      </c>
      <c r="B1795" s="447" t="s">
        <v>20885</v>
      </c>
      <c r="C1795" s="447" t="s">
        <v>20902</v>
      </c>
      <c r="D1795" s="447" t="s">
        <v>20903</v>
      </c>
      <c r="E1795" s="448" t="s">
        <v>20755</v>
      </c>
      <c r="F1795" s="447" t="s">
        <v>20755</v>
      </c>
      <c r="G1795" s="449">
        <v>102171</v>
      </c>
      <c r="H1795" s="447" t="s">
        <v>2509</v>
      </c>
      <c r="I1795" s="447" t="s">
        <v>145</v>
      </c>
      <c r="J1795" s="447" t="s">
        <v>240</v>
      </c>
      <c r="K1795" s="450">
        <v>434.37</v>
      </c>
      <c r="L1795" s="447" t="s">
        <v>241</v>
      </c>
    </row>
    <row r="1796" spans="1:12">
      <c r="A1796" s="447" t="s">
        <v>20884</v>
      </c>
      <c r="B1796" s="447" t="s">
        <v>20885</v>
      </c>
      <c r="C1796" s="447" t="s">
        <v>20902</v>
      </c>
      <c r="D1796" s="447" t="s">
        <v>20903</v>
      </c>
      <c r="E1796" s="448" t="s">
        <v>20755</v>
      </c>
      <c r="F1796" s="447" t="s">
        <v>20755</v>
      </c>
      <c r="G1796" s="449">
        <v>102172</v>
      </c>
      <c r="H1796" s="447" t="s">
        <v>2510</v>
      </c>
      <c r="I1796" s="447" t="s">
        <v>145</v>
      </c>
      <c r="J1796" s="447" t="s">
        <v>240</v>
      </c>
      <c r="K1796" s="450">
        <v>427.74</v>
      </c>
      <c r="L1796" s="447" t="s">
        <v>241</v>
      </c>
    </row>
    <row r="1797" spans="1:12">
      <c r="A1797" s="447" t="s">
        <v>20884</v>
      </c>
      <c r="B1797" s="447" t="s">
        <v>20885</v>
      </c>
      <c r="C1797" s="447" t="s">
        <v>20902</v>
      </c>
      <c r="D1797" s="447" t="s">
        <v>20903</v>
      </c>
      <c r="E1797" s="448" t="s">
        <v>20755</v>
      </c>
      <c r="F1797" s="447" t="s">
        <v>20755</v>
      </c>
      <c r="G1797" s="449">
        <v>102176</v>
      </c>
      <c r="H1797" s="447" t="s">
        <v>2511</v>
      </c>
      <c r="I1797" s="447" t="s">
        <v>145</v>
      </c>
      <c r="J1797" s="447" t="s">
        <v>240</v>
      </c>
      <c r="K1797" s="450">
        <v>802.63</v>
      </c>
      <c r="L1797" s="447" t="s">
        <v>241</v>
      </c>
    </row>
    <row r="1798" spans="1:12">
      <c r="A1798" s="447" t="s">
        <v>20884</v>
      </c>
      <c r="B1798" s="447" t="s">
        <v>20885</v>
      </c>
      <c r="C1798" s="447" t="s">
        <v>20902</v>
      </c>
      <c r="D1798" s="447" t="s">
        <v>20903</v>
      </c>
      <c r="E1798" s="448" t="s">
        <v>20755</v>
      </c>
      <c r="F1798" s="447" t="s">
        <v>20755</v>
      </c>
      <c r="G1798" s="449">
        <v>102177</v>
      </c>
      <c r="H1798" s="447" t="s">
        <v>2512</v>
      </c>
      <c r="I1798" s="447" t="s">
        <v>145</v>
      </c>
      <c r="J1798" s="447" t="s">
        <v>240</v>
      </c>
      <c r="K1798" s="451">
        <v>1643.37</v>
      </c>
      <c r="L1798" s="447" t="s">
        <v>241</v>
      </c>
    </row>
    <row r="1799" spans="1:12">
      <c r="A1799" s="447" t="s">
        <v>20884</v>
      </c>
      <c r="B1799" s="447" t="s">
        <v>20885</v>
      </c>
      <c r="C1799" s="447" t="s">
        <v>20902</v>
      </c>
      <c r="D1799" s="447" t="s">
        <v>20903</v>
      </c>
      <c r="E1799" s="448" t="s">
        <v>20755</v>
      </c>
      <c r="F1799" s="447" t="s">
        <v>20755</v>
      </c>
      <c r="G1799" s="449">
        <v>102178</v>
      </c>
      <c r="H1799" s="447" t="s">
        <v>2513</v>
      </c>
      <c r="I1799" s="447" t="s">
        <v>145</v>
      </c>
      <c r="J1799" s="447" t="s">
        <v>240</v>
      </c>
      <c r="K1799" s="451">
        <v>1891.61</v>
      </c>
      <c r="L1799" s="447" t="s">
        <v>241</v>
      </c>
    </row>
    <row r="1800" spans="1:12">
      <c r="A1800" s="447" t="s">
        <v>20884</v>
      </c>
      <c r="B1800" s="447" t="s">
        <v>20885</v>
      </c>
      <c r="C1800" s="447" t="s">
        <v>20902</v>
      </c>
      <c r="D1800" s="447" t="s">
        <v>20903</v>
      </c>
      <c r="E1800" s="448" t="s">
        <v>20755</v>
      </c>
      <c r="F1800" s="447" t="s">
        <v>20755</v>
      </c>
      <c r="G1800" s="449">
        <v>102179</v>
      </c>
      <c r="H1800" s="447" t="s">
        <v>2514</v>
      </c>
      <c r="I1800" s="447" t="s">
        <v>145</v>
      </c>
      <c r="J1800" s="447" t="s">
        <v>240</v>
      </c>
      <c r="K1800" s="450">
        <v>294.63</v>
      </c>
      <c r="L1800" s="447" t="s">
        <v>241</v>
      </c>
    </row>
    <row r="1801" spans="1:12">
      <c r="A1801" s="447" t="s">
        <v>20884</v>
      </c>
      <c r="B1801" s="447" t="s">
        <v>20885</v>
      </c>
      <c r="C1801" s="447" t="s">
        <v>20902</v>
      </c>
      <c r="D1801" s="447" t="s">
        <v>20903</v>
      </c>
      <c r="E1801" s="448" t="s">
        <v>20755</v>
      </c>
      <c r="F1801" s="447" t="s">
        <v>20755</v>
      </c>
      <c r="G1801" s="449">
        <v>102180</v>
      </c>
      <c r="H1801" s="447" t="s">
        <v>2515</v>
      </c>
      <c r="I1801" s="447" t="s">
        <v>145</v>
      </c>
      <c r="J1801" s="447" t="s">
        <v>240</v>
      </c>
      <c r="K1801" s="450">
        <v>343.74</v>
      </c>
      <c r="L1801" s="447" t="s">
        <v>241</v>
      </c>
    </row>
    <row r="1802" spans="1:12">
      <c r="A1802" s="447" t="s">
        <v>20884</v>
      </c>
      <c r="B1802" s="447" t="s">
        <v>20885</v>
      </c>
      <c r="C1802" s="447" t="s">
        <v>20902</v>
      </c>
      <c r="D1802" s="447" t="s">
        <v>20903</v>
      </c>
      <c r="E1802" s="448" t="s">
        <v>20755</v>
      </c>
      <c r="F1802" s="447" t="s">
        <v>20755</v>
      </c>
      <c r="G1802" s="449">
        <v>102181</v>
      </c>
      <c r="H1802" s="447" t="s">
        <v>2516</v>
      </c>
      <c r="I1802" s="447" t="s">
        <v>145</v>
      </c>
      <c r="J1802" s="447" t="s">
        <v>240</v>
      </c>
      <c r="K1802" s="450">
        <v>410.23</v>
      </c>
      <c r="L1802" s="447" t="s">
        <v>241</v>
      </c>
    </row>
    <row r="1803" spans="1:12">
      <c r="A1803" s="447" t="s">
        <v>20884</v>
      </c>
      <c r="B1803" s="447" t="s">
        <v>20885</v>
      </c>
      <c r="C1803" s="447" t="s">
        <v>20902</v>
      </c>
      <c r="D1803" s="447" t="s">
        <v>20903</v>
      </c>
      <c r="E1803" s="448" t="s">
        <v>20755</v>
      </c>
      <c r="F1803" s="447" t="s">
        <v>20755</v>
      </c>
      <c r="G1803" s="449">
        <v>102182</v>
      </c>
      <c r="H1803" s="447" t="s">
        <v>2517</v>
      </c>
      <c r="I1803" s="447" t="s">
        <v>146</v>
      </c>
      <c r="J1803" s="447" t="s">
        <v>334</v>
      </c>
      <c r="K1803" s="450">
        <v>837.22</v>
      </c>
      <c r="L1803" s="447" t="s">
        <v>241</v>
      </c>
    </row>
    <row r="1804" spans="1:12">
      <c r="A1804" s="447" t="s">
        <v>20884</v>
      </c>
      <c r="B1804" s="447" t="s">
        <v>20885</v>
      </c>
      <c r="C1804" s="447" t="s">
        <v>20902</v>
      </c>
      <c r="D1804" s="447" t="s">
        <v>20903</v>
      </c>
      <c r="E1804" s="448" t="s">
        <v>20755</v>
      </c>
      <c r="F1804" s="447" t="s">
        <v>20755</v>
      </c>
      <c r="G1804" s="449">
        <v>102183</v>
      </c>
      <c r="H1804" s="447" t="s">
        <v>2518</v>
      </c>
      <c r="I1804" s="447" t="s">
        <v>146</v>
      </c>
      <c r="J1804" s="447" t="s">
        <v>334</v>
      </c>
      <c r="K1804" s="451">
        <v>1682.45</v>
      </c>
      <c r="L1804" s="447" t="s">
        <v>241</v>
      </c>
    </row>
    <row r="1805" spans="1:12">
      <c r="A1805" s="447" t="s">
        <v>20884</v>
      </c>
      <c r="B1805" s="447" t="s">
        <v>20885</v>
      </c>
      <c r="C1805" s="447" t="s">
        <v>20902</v>
      </c>
      <c r="D1805" s="447" t="s">
        <v>20903</v>
      </c>
      <c r="E1805" s="448" t="s">
        <v>20755</v>
      </c>
      <c r="F1805" s="447" t="s">
        <v>20755</v>
      </c>
      <c r="G1805" s="449">
        <v>102184</v>
      </c>
      <c r="H1805" s="447" t="s">
        <v>2519</v>
      </c>
      <c r="I1805" s="447" t="s">
        <v>146</v>
      </c>
      <c r="J1805" s="447" t="s">
        <v>334</v>
      </c>
      <c r="K1805" s="451">
        <v>1499.11</v>
      </c>
      <c r="L1805" s="447" t="s">
        <v>241</v>
      </c>
    </row>
    <row r="1806" spans="1:12">
      <c r="A1806" s="447" t="s">
        <v>20884</v>
      </c>
      <c r="B1806" s="447" t="s">
        <v>20885</v>
      </c>
      <c r="C1806" s="447" t="s">
        <v>20902</v>
      </c>
      <c r="D1806" s="447" t="s">
        <v>20903</v>
      </c>
      <c r="E1806" s="448" t="s">
        <v>20755</v>
      </c>
      <c r="F1806" s="447" t="s">
        <v>20755</v>
      </c>
      <c r="G1806" s="449">
        <v>102185</v>
      </c>
      <c r="H1806" s="447" t="s">
        <v>2520</v>
      </c>
      <c r="I1806" s="447" t="s">
        <v>146</v>
      </c>
      <c r="J1806" s="447" t="s">
        <v>334</v>
      </c>
      <c r="K1806" s="451">
        <v>3005.99</v>
      </c>
      <c r="L1806" s="447" t="s">
        <v>241</v>
      </c>
    </row>
    <row r="1807" spans="1:12">
      <c r="A1807" s="447" t="s">
        <v>20884</v>
      </c>
      <c r="B1807" s="447" t="s">
        <v>20885</v>
      </c>
      <c r="C1807" s="447" t="s">
        <v>20902</v>
      </c>
      <c r="D1807" s="447" t="s">
        <v>20903</v>
      </c>
      <c r="E1807" s="448" t="s">
        <v>20755</v>
      </c>
      <c r="F1807" s="447" t="s">
        <v>20755</v>
      </c>
      <c r="G1807" s="449">
        <v>102190</v>
      </c>
      <c r="H1807" s="447" t="s">
        <v>2521</v>
      </c>
      <c r="I1807" s="447" t="s">
        <v>145</v>
      </c>
      <c r="J1807" s="447" t="s">
        <v>334</v>
      </c>
      <c r="K1807" s="450">
        <v>12.28</v>
      </c>
      <c r="L1807" s="447" t="s">
        <v>241</v>
      </c>
    </row>
    <row r="1808" spans="1:12">
      <c r="A1808" s="447" t="s">
        <v>20884</v>
      </c>
      <c r="B1808" s="447" t="s">
        <v>20885</v>
      </c>
      <c r="C1808" s="447" t="s">
        <v>20902</v>
      </c>
      <c r="D1808" s="447" t="s">
        <v>20903</v>
      </c>
      <c r="E1808" s="448" t="s">
        <v>20755</v>
      </c>
      <c r="F1808" s="447" t="s">
        <v>20755</v>
      </c>
      <c r="G1808" s="449">
        <v>102191</v>
      </c>
      <c r="H1808" s="447" t="s">
        <v>2523</v>
      </c>
      <c r="I1808" s="447" t="s">
        <v>145</v>
      </c>
      <c r="J1808" s="447" t="s">
        <v>334</v>
      </c>
      <c r="K1808" s="450">
        <v>14.92</v>
      </c>
      <c r="L1808" s="447" t="s">
        <v>241</v>
      </c>
    </row>
    <row r="1809" spans="1:12">
      <c r="A1809" s="447" t="s">
        <v>20884</v>
      </c>
      <c r="B1809" s="447" t="s">
        <v>20885</v>
      </c>
      <c r="C1809" s="447" t="s">
        <v>20902</v>
      </c>
      <c r="D1809" s="447" t="s">
        <v>20903</v>
      </c>
      <c r="E1809" s="448" t="s">
        <v>20755</v>
      </c>
      <c r="F1809" s="447" t="s">
        <v>20755</v>
      </c>
      <c r="G1809" s="449">
        <v>102192</v>
      </c>
      <c r="H1809" s="447" t="s">
        <v>2524</v>
      </c>
      <c r="I1809" s="447" t="s">
        <v>145</v>
      </c>
      <c r="J1809" s="447" t="s">
        <v>334</v>
      </c>
      <c r="K1809" s="450">
        <v>10.64</v>
      </c>
      <c r="L1809" s="447" t="s">
        <v>241</v>
      </c>
    </row>
    <row r="1810" spans="1:12">
      <c r="A1810" s="447" t="s">
        <v>20884</v>
      </c>
      <c r="B1810" s="447" t="s">
        <v>20885</v>
      </c>
      <c r="C1810" s="447" t="s">
        <v>20904</v>
      </c>
      <c r="D1810" s="447" t="s">
        <v>20905</v>
      </c>
      <c r="E1810" s="448" t="s">
        <v>20755</v>
      </c>
      <c r="F1810" s="447" t="s">
        <v>20755</v>
      </c>
      <c r="G1810" s="449">
        <v>94569</v>
      </c>
      <c r="H1810" s="447" t="s">
        <v>2525</v>
      </c>
      <c r="I1810" s="447" t="s">
        <v>145</v>
      </c>
      <c r="J1810" s="447" t="s">
        <v>240</v>
      </c>
      <c r="K1810" s="450">
        <v>805.26</v>
      </c>
      <c r="L1810" s="447" t="s">
        <v>241</v>
      </c>
    </row>
    <row r="1811" spans="1:12">
      <c r="A1811" s="447" t="s">
        <v>20884</v>
      </c>
      <c r="B1811" s="447" t="s">
        <v>20885</v>
      </c>
      <c r="C1811" s="447" t="s">
        <v>20904</v>
      </c>
      <c r="D1811" s="447" t="s">
        <v>20905</v>
      </c>
      <c r="E1811" s="448" t="s">
        <v>20755</v>
      </c>
      <c r="F1811" s="447" t="s">
        <v>20755</v>
      </c>
      <c r="G1811" s="449">
        <v>94570</v>
      </c>
      <c r="H1811" s="447" t="s">
        <v>2526</v>
      </c>
      <c r="I1811" s="447" t="s">
        <v>145</v>
      </c>
      <c r="J1811" s="447" t="s">
        <v>240</v>
      </c>
      <c r="K1811" s="450">
        <v>528.96</v>
      </c>
      <c r="L1811" s="447" t="s">
        <v>241</v>
      </c>
    </row>
    <row r="1812" spans="1:12">
      <c r="A1812" s="447" t="s">
        <v>20884</v>
      </c>
      <c r="B1812" s="447" t="s">
        <v>20885</v>
      </c>
      <c r="C1812" s="447" t="s">
        <v>20904</v>
      </c>
      <c r="D1812" s="447" t="s">
        <v>20905</v>
      </c>
      <c r="E1812" s="448" t="s">
        <v>20755</v>
      </c>
      <c r="F1812" s="447" t="s">
        <v>20755</v>
      </c>
      <c r="G1812" s="449">
        <v>94572</v>
      </c>
      <c r="H1812" s="447" t="s">
        <v>2527</v>
      </c>
      <c r="I1812" s="447" t="s">
        <v>145</v>
      </c>
      <c r="J1812" s="447" t="s">
        <v>240</v>
      </c>
      <c r="K1812" s="450">
        <v>761.12</v>
      </c>
      <c r="L1812" s="447" t="s">
        <v>241</v>
      </c>
    </row>
    <row r="1813" spans="1:12">
      <c r="A1813" s="447" t="s">
        <v>20884</v>
      </c>
      <c r="B1813" s="447" t="s">
        <v>20885</v>
      </c>
      <c r="C1813" s="447" t="s">
        <v>20904</v>
      </c>
      <c r="D1813" s="447" t="s">
        <v>20905</v>
      </c>
      <c r="E1813" s="448" t="s">
        <v>20755</v>
      </c>
      <c r="F1813" s="447" t="s">
        <v>20755</v>
      </c>
      <c r="G1813" s="449">
        <v>94573</v>
      </c>
      <c r="H1813" s="447" t="s">
        <v>2528</v>
      </c>
      <c r="I1813" s="447" t="s">
        <v>145</v>
      </c>
      <c r="J1813" s="447" t="s">
        <v>240</v>
      </c>
      <c r="K1813" s="450">
        <v>574.41</v>
      </c>
      <c r="L1813" s="447" t="s">
        <v>241</v>
      </c>
    </row>
    <row r="1814" spans="1:12">
      <c r="A1814" s="447" t="s">
        <v>20884</v>
      </c>
      <c r="B1814" s="447" t="s">
        <v>20885</v>
      </c>
      <c r="C1814" s="447" t="s">
        <v>20904</v>
      </c>
      <c r="D1814" s="447" t="s">
        <v>20905</v>
      </c>
      <c r="E1814" s="448" t="s">
        <v>20755</v>
      </c>
      <c r="F1814" s="447" t="s">
        <v>20755</v>
      </c>
      <c r="G1814" s="449">
        <v>94580</v>
      </c>
      <c r="H1814" s="447" t="s">
        <v>2529</v>
      </c>
      <c r="I1814" s="447" t="s">
        <v>145</v>
      </c>
      <c r="J1814" s="447" t="s">
        <v>334</v>
      </c>
      <c r="K1814" s="450">
        <v>855.03</v>
      </c>
      <c r="L1814" s="447" t="s">
        <v>241</v>
      </c>
    </row>
    <row r="1815" spans="1:12">
      <c r="A1815" s="447" t="s">
        <v>20884</v>
      </c>
      <c r="B1815" s="447" t="s">
        <v>20885</v>
      </c>
      <c r="C1815" s="447" t="s">
        <v>20904</v>
      </c>
      <c r="D1815" s="447" t="s">
        <v>20905</v>
      </c>
      <c r="E1815" s="448" t="s">
        <v>20755</v>
      </c>
      <c r="F1815" s="447" t="s">
        <v>20755</v>
      </c>
      <c r="G1815" s="449">
        <v>100674</v>
      </c>
      <c r="H1815" s="447" t="s">
        <v>2530</v>
      </c>
      <c r="I1815" s="447" t="s">
        <v>145</v>
      </c>
      <c r="J1815" s="447" t="s">
        <v>240</v>
      </c>
      <c r="K1815" s="450">
        <v>551.85</v>
      </c>
      <c r="L1815" s="447" t="s">
        <v>241</v>
      </c>
    </row>
    <row r="1816" spans="1:12">
      <c r="A1816" s="447" t="s">
        <v>20906</v>
      </c>
      <c r="B1816" s="447" t="s">
        <v>20907</v>
      </c>
      <c r="C1816" s="447" t="s">
        <v>20908</v>
      </c>
      <c r="D1816" s="447" t="s">
        <v>20909</v>
      </c>
      <c r="E1816" s="448" t="s">
        <v>20755</v>
      </c>
      <c r="F1816" s="447" t="s">
        <v>20755</v>
      </c>
      <c r="G1816" s="449">
        <v>101096</v>
      </c>
      <c r="H1816" s="447" t="s">
        <v>2531</v>
      </c>
      <c r="I1816" s="447" t="s">
        <v>133</v>
      </c>
      <c r="J1816" s="447" t="s">
        <v>240</v>
      </c>
      <c r="K1816" s="451">
        <v>1000.49</v>
      </c>
      <c r="L1816" s="447" t="s">
        <v>241</v>
      </c>
    </row>
    <row r="1817" spans="1:12">
      <c r="A1817" s="447" t="s">
        <v>20906</v>
      </c>
      <c r="B1817" s="447" t="s">
        <v>20907</v>
      </c>
      <c r="C1817" s="447" t="s">
        <v>20908</v>
      </c>
      <c r="D1817" s="447" t="s">
        <v>20909</v>
      </c>
      <c r="E1817" s="448" t="s">
        <v>20755</v>
      </c>
      <c r="F1817" s="447" t="s">
        <v>20755</v>
      </c>
      <c r="G1817" s="449">
        <v>101097</v>
      </c>
      <c r="H1817" s="447" t="s">
        <v>2532</v>
      </c>
      <c r="I1817" s="447" t="s">
        <v>133</v>
      </c>
      <c r="J1817" s="447" t="s">
        <v>240</v>
      </c>
      <c r="K1817" s="450">
        <v>961.81</v>
      </c>
      <c r="L1817" s="447" t="s">
        <v>241</v>
      </c>
    </row>
    <row r="1818" spans="1:12">
      <c r="A1818" s="447" t="s">
        <v>20906</v>
      </c>
      <c r="B1818" s="447" t="s">
        <v>20907</v>
      </c>
      <c r="C1818" s="447" t="s">
        <v>20908</v>
      </c>
      <c r="D1818" s="447" t="s">
        <v>20909</v>
      </c>
      <c r="E1818" s="448" t="s">
        <v>20755</v>
      </c>
      <c r="F1818" s="447" t="s">
        <v>20755</v>
      </c>
      <c r="G1818" s="449">
        <v>101098</v>
      </c>
      <c r="H1818" s="447" t="s">
        <v>2533</v>
      </c>
      <c r="I1818" s="447" t="s">
        <v>133</v>
      </c>
      <c r="J1818" s="447" t="s">
        <v>240</v>
      </c>
      <c r="K1818" s="450">
        <v>919.11</v>
      </c>
      <c r="L1818" s="447" t="s">
        <v>241</v>
      </c>
    </row>
    <row r="1819" spans="1:12">
      <c r="A1819" s="447" t="s">
        <v>20906</v>
      </c>
      <c r="B1819" s="447" t="s">
        <v>20907</v>
      </c>
      <c r="C1819" s="447" t="s">
        <v>20908</v>
      </c>
      <c r="D1819" s="447" t="s">
        <v>20909</v>
      </c>
      <c r="E1819" s="448" t="s">
        <v>20755</v>
      </c>
      <c r="F1819" s="447" t="s">
        <v>20755</v>
      </c>
      <c r="G1819" s="449">
        <v>101099</v>
      </c>
      <c r="H1819" s="447" t="s">
        <v>2534</v>
      </c>
      <c r="I1819" s="447" t="s">
        <v>133</v>
      </c>
      <c r="J1819" s="447" t="s">
        <v>240</v>
      </c>
      <c r="K1819" s="450">
        <v>843.45</v>
      </c>
      <c r="L1819" s="447" t="s">
        <v>241</v>
      </c>
    </row>
    <row r="1820" spans="1:12">
      <c r="A1820" s="447" t="s">
        <v>20906</v>
      </c>
      <c r="B1820" s="447" t="s">
        <v>20907</v>
      </c>
      <c r="C1820" s="447" t="s">
        <v>20908</v>
      </c>
      <c r="D1820" s="447" t="s">
        <v>20909</v>
      </c>
      <c r="E1820" s="448" t="s">
        <v>20755</v>
      </c>
      <c r="F1820" s="447" t="s">
        <v>20755</v>
      </c>
      <c r="G1820" s="449">
        <v>101100</v>
      </c>
      <c r="H1820" s="447" t="s">
        <v>2535</v>
      </c>
      <c r="I1820" s="447" t="s">
        <v>133</v>
      </c>
      <c r="J1820" s="447" t="s">
        <v>240</v>
      </c>
      <c r="K1820" s="450">
        <v>806.31</v>
      </c>
      <c r="L1820" s="447" t="s">
        <v>241</v>
      </c>
    </row>
    <row r="1821" spans="1:12">
      <c r="A1821" s="447" t="s">
        <v>20906</v>
      </c>
      <c r="B1821" s="447" t="s">
        <v>20907</v>
      </c>
      <c r="C1821" s="447" t="s">
        <v>20908</v>
      </c>
      <c r="D1821" s="447" t="s">
        <v>20909</v>
      </c>
      <c r="E1821" s="448" t="s">
        <v>20755</v>
      </c>
      <c r="F1821" s="447" t="s">
        <v>20755</v>
      </c>
      <c r="G1821" s="449">
        <v>101101</v>
      </c>
      <c r="H1821" s="447" t="s">
        <v>2536</v>
      </c>
      <c r="I1821" s="447" t="s">
        <v>133</v>
      </c>
      <c r="J1821" s="447" t="s">
        <v>240</v>
      </c>
      <c r="K1821" s="450">
        <v>794.44</v>
      </c>
      <c r="L1821" s="447" t="s">
        <v>241</v>
      </c>
    </row>
    <row r="1822" spans="1:12">
      <c r="A1822" s="447" t="s">
        <v>20906</v>
      </c>
      <c r="B1822" s="447" t="s">
        <v>20907</v>
      </c>
      <c r="C1822" s="447" t="s">
        <v>20908</v>
      </c>
      <c r="D1822" s="447" t="s">
        <v>20909</v>
      </c>
      <c r="E1822" s="448" t="s">
        <v>20755</v>
      </c>
      <c r="F1822" s="447" t="s">
        <v>20755</v>
      </c>
      <c r="G1822" s="449">
        <v>101102</v>
      </c>
      <c r="H1822" s="447" t="s">
        <v>2537</v>
      </c>
      <c r="I1822" s="447" t="s">
        <v>133</v>
      </c>
      <c r="J1822" s="447" t="s">
        <v>240</v>
      </c>
      <c r="K1822" s="450">
        <v>788.75</v>
      </c>
      <c r="L1822" s="447" t="s">
        <v>241</v>
      </c>
    </row>
    <row r="1823" spans="1:12">
      <c r="A1823" s="447" t="s">
        <v>20906</v>
      </c>
      <c r="B1823" s="447" t="s">
        <v>20907</v>
      </c>
      <c r="C1823" s="447" t="s">
        <v>20908</v>
      </c>
      <c r="D1823" s="447" t="s">
        <v>20909</v>
      </c>
      <c r="E1823" s="448" t="s">
        <v>20755</v>
      </c>
      <c r="F1823" s="447" t="s">
        <v>20755</v>
      </c>
      <c r="G1823" s="449">
        <v>101103</v>
      </c>
      <c r="H1823" s="447" t="s">
        <v>2538</v>
      </c>
      <c r="I1823" s="447" t="s">
        <v>133</v>
      </c>
      <c r="J1823" s="447" t="s">
        <v>240</v>
      </c>
      <c r="K1823" s="450">
        <v>737.1</v>
      </c>
      <c r="L1823" s="447" t="s">
        <v>241</v>
      </c>
    </row>
    <row r="1824" spans="1:12">
      <c r="A1824" s="447" t="s">
        <v>20906</v>
      </c>
      <c r="B1824" s="447" t="s">
        <v>20907</v>
      </c>
      <c r="C1824" s="447" t="s">
        <v>20908</v>
      </c>
      <c r="D1824" s="447" t="s">
        <v>20909</v>
      </c>
      <c r="E1824" s="448" t="s">
        <v>20755</v>
      </c>
      <c r="F1824" s="447" t="s">
        <v>20755</v>
      </c>
      <c r="G1824" s="449">
        <v>101104</v>
      </c>
      <c r="H1824" s="447" t="s">
        <v>2539</v>
      </c>
      <c r="I1824" s="447" t="s">
        <v>133</v>
      </c>
      <c r="J1824" s="447" t="s">
        <v>240</v>
      </c>
      <c r="K1824" s="451">
        <v>1057.69</v>
      </c>
      <c r="L1824" s="447" t="s">
        <v>241</v>
      </c>
    </row>
    <row r="1825" spans="1:12">
      <c r="A1825" s="447" t="s">
        <v>20906</v>
      </c>
      <c r="B1825" s="447" t="s">
        <v>20907</v>
      </c>
      <c r="C1825" s="447" t="s">
        <v>20908</v>
      </c>
      <c r="D1825" s="447" t="s">
        <v>20909</v>
      </c>
      <c r="E1825" s="448" t="s">
        <v>20755</v>
      </c>
      <c r="F1825" s="447" t="s">
        <v>20755</v>
      </c>
      <c r="G1825" s="449">
        <v>101105</v>
      </c>
      <c r="H1825" s="447" t="s">
        <v>2540</v>
      </c>
      <c r="I1825" s="447" t="s">
        <v>133</v>
      </c>
      <c r="J1825" s="447" t="s">
        <v>240</v>
      </c>
      <c r="K1825" s="451">
        <v>1018.19</v>
      </c>
      <c r="L1825" s="447" t="s">
        <v>241</v>
      </c>
    </row>
    <row r="1826" spans="1:12">
      <c r="A1826" s="447" t="s">
        <v>20906</v>
      </c>
      <c r="B1826" s="447" t="s">
        <v>20907</v>
      </c>
      <c r="C1826" s="447" t="s">
        <v>20908</v>
      </c>
      <c r="D1826" s="447" t="s">
        <v>20909</v>
      </c>
      <c r="E1826" s="448" t="s">
        <v>20755</v>
      </c>
      <c r="F1826" s="447" t="s">
        <v>20755</v>
      </c>
      <c r="G1826" s="449">
        <v>101106</v>
      </c>
      <c r="H1826" s="447" t="s">
        <v>2541</v>
      </c>
      <c r="I1826" s="447" t="s">
        <v>133</v>
      </c>
      <c r="J1826" s="447" t="s">
        <v>240</v>
      </c>
      <c r="K1826" s="450">
        <v>974.59</v>
      </c>
      <c r="L1826" s="447" t="s">
        <v>241</v>
      </c>
    </row>
    <row r="1827" spans="1:12">
      <c r="A1827" s="447" t="s">
        <v>20906</v>
      </c>
      <c r="B1827" s="447" t="s">
        <v>20907</v>
      </c>
      <c r="C1827" s="447" t="s">
        <v>20908</v>
      </c>
      <c r="D1827" s="447" t="s">
        <v>20909</v>
      </c>
      <c r="E1827" s="448" t="s">
        <v>20755</v>
      </c>
      <c r="F1827" s="447" t="s">
        <v>20755</v>
      </c>
      <c r="G1827" s="449">
        <v>101107</v>
      </c>
      <c r="H1827" s="447" t="s">
        <v>2542</v>
      </c>
      <c r="I1827" s="447" t="s">
        <v>133</v>
      </c>
      <c r="J1827" s="447" t="s">
        <v>240</v>
      </c>
      <c r="K1827" s="450">
        <v>897.32</v>
      </c>
      <c r="L1827" s="447" t="s">
        <v>241</v>
      </c>
    </row>
    <row r="1828" spans="1:12">
      <c r="A1828" s="447" t="s">
        <v>20906</v>
      </c>
      <c r="B1828" s="447" t="s">
        <v>20907</v>
      </c>
      <c r="C1828" s="447" t="s">
        <v>20908</v>
      </c>
      <c r="D1828" s="447" t="s">
        <v>20909</v>
      </c>
      <c r="E1828" s="448" t="s">
        <v>20755</v>
      </c>
      <c r="F1828" s="447" t="s">
        <v>20755</v>
      </c>
      <c r="G1828" s="449">
        <v>101108</v>
      </c>
      <c r="H1828" s="447" t="s">
        <v>2543</v>
      </c>
      <c r="I1828" s="447" t="s">
        <v>133</v>
      </c>
      <c r="J1828" s="447" t="s">
        <v>240</v>
      </c>
      <c r="K1828" s="450">
        <v>859.71</v>
      </c>
      <c r="L1828" s="447" t="s">
        <v>241</v>
      </c>
    </row>
    <row r="1829" spans="1:12">
      <c r="A1829" s="447" t="s">
        <v>20906</v>
      </c>
      <c r="B1829" s="447" t="s">
        <v>20907</v>
      </c>
      <c r="C1829" s="447" t="s">
        <v>20908</v>
      </c>
      <c r="D1829" s="447" t="s">
        <v>20909</v>
      </c>
      <c r="E1829" s="448" t="s">
        <v>20755</v>
      </c>
      <c r="F1829" s="447" t="s">
        <v>20755</v>
      </c>
      <c r="G1829" s="449">
        <v>101109</v>
      </c>
      <c r="H1829" s="447" t="s">
        <v>2544</v>
      </c>
      <c r="I1829" s="447" t="s">
        <v>133</v>
      </c>
      <c r="J1829" s="447" t="s">
        <v>240</v>
      </c>
      <c r="K1829" s="450">
        <v>847.23</v>
      </c>
      <c r="L1829" s="447" t="s">
        <v>241</v>
      </c>
    </row>
    <row r="1830" spans="1:12">
      <c r="A1830" s="447" t="s">
        <v>20906</v>
      </c>
      <c r="B1830" s="447" t="s">
        <v>20907</v>
      </c>
      <c r="C1830" s="447" t="s">
        <v>20908</v>
      </c>
      <c r="D1830" s="447" t="s">
        <v>20909</v>
      </c>
      <c r="E1830" s="448" t="s">
        <v>20755</v>
      </c>
      <c r="F1830" s="447" t="s">
        <v>20755</v>
      </c>
      <c r="G1830" s="449">
        <v>101110</v>
      </c>
      <c r="H1830" s="447" t="s">
        <v>2545</v>
      </c>
      <c r="I1830" s="447" t="s">
        <v>133</v>
      </c>
      <c r="J1830" s="447" t="s">
        <v>240</v>
      </c>
      <c r="K1830" s="450">
        <v>841.07</v>
      </c>
      <c r="L1830" s="447" t="s">
        <v>241</v>
      </c>
    </row>
    <row r="1831" spans="1:12">
      <c r="A1831" s="447" t="s">
        <v>20906</v>
      </c>
      <c r="B1831" s="447" t="s">
        <v>20907</v>
      </c>
      <c r="C1831" s="447" t="s">
        <v>20908</v>
      </c>
      <c r="D1831" s="447" t="s">
        <v>20909</v>
      </c>
      <c r="E1831" s="448" t="s">
        <v>20755</v>
      </c>
      <c r="F1831" s="447" t="s">
        <v>20755</v>
      </c>
      <c r="G1831" s="449">
        <v>101111</v>
      </c>
      <c r="H1831" s="447" t="s">
        <v>2546</v>
      </c>
      <c r="I1831" s="447" t="s">
        <v>133</v>
      </c>
      <c r="J1831" s="447" t="s">
        <v>240</v>
      </c>
      <c r="K1831" s="450">
        <v>788.24</v>
      </c>
      <c r="L1831" s="447" t="s">
        <v>241</v>
      </c>
    </row>
    <row r="1832" spans="1:12">
      <c r="A1832" s="447" t="s">
        <v>20906</v>
      </c>
      <c r="B1832" s="447" t="s">
        <v>20907</v>
      </c>
      <c r="C1832" s="447" t="s">
        <v>20908</v>
      </c>
      <c r="D1832" s="447" t="s">
        <v>20909</v>
      </c>
      <c r="E1832" s="448" t="s">
        <v>20755</v>
      </c>
      <c r="F1832" s="447" t="s">
        <v>20755</v>
      </c>
      <c r="G1832" s="449">
        <v>101112</v>
      </c>
      <c r="H1832" s="447" t="s">
        <v>2547</v>
      </c>
      <c r="I1832" s="447" t="s">
        <v>133</v>
      </c>
      <c r="J1832" s="447" t="s">
        <v>240</v>
      </c>
      <c r="K1832" s="450">
        <v>661.45</v>
      </c>
      <c r="L1832" s="447" t="s">
        <v>241</v>
      </c>
    </row>
    <row r="1833" spans="1:12">
      <c r="A1833" s="447" t="s">
        <v>20906</v>
      </c>
      <c r="B1833" s="447" t="s">
        <v>20907</v>
      </c>
      <c r="C1833" s="447" t="s">
        <v>20908</v>
      </c>
      <c r="D1833" s="447" t="s">
        <v>20909</v>
      </c>
      <c r="E1833" s="448" t="s">
        <v>20755</v>
      </c>
      <c r="F1833" s="447" t="s">
        <v>20755</v>
      </c>
      <c r="G1833" s="449">
        <v>101113</v>
      </c>
      <c r="H1833" s="447" t="s">
        <v>2548</v>
      </c>
      <c r="I1833" s="447" t="s">
        <v>133</v>
      </c>
      <c r="J1833" s="447" t="s">
        <v>240</v>
      </c>
      <c r="K1833" s="450">
        <v>722.54</v>
      </c>
      <c r="L1833" s="447" t="s">
        <v>241</v>
      </c>
    </row>
    <row r="1834" spans="1:12">
      <c r="A1834" s="447" t="s">
        <v>20906</v>
      </c>
      <c r="B1834" s="447" t="s">
        <v>20907</v>
      </c>
      <c r="C1834" s="447" t="s">
        <v>20910</v>
      </c>
      <c r="D1834" s="447" t="s">
        <v>20911</v>
      </c>
      <c r="E1834" s="448" t="s">
        <v>20755</v>
      </c>
      <c r="F1834" s="447" t="s">
        <v>20755</v>
      </c>
      <c r="G1834" s="449">
        <v>95601</v>
      </c>
      <c r="H1834" s="447" t="s">
        <v>14393</v>
      </c>
      <c r="I1834" s="447" t="s">
        <v>146</v>
      </c>
      <c r="J1834" s="447" t="s">
        <v>334</v>
      </c>
      <c r="K1834" s="450">
        <v>9.81</v>
      </c>
      <c r="L1834" s="447" t="s">
        <v>241</v>
      </c>
    </row>
    <row r="1835" spans="1:12">
      <c r="A1835" s="447" t="s">
        <v>20906</v>
      </c>
      <c r="B1835" s="447" t="s">
        <v>20907</v>
      </c>
      <c r="C1835" s="447" t="s">
        <v>20910</v>
      </c>
      <c r="D1835" s="447" t="s">
        <v>20911</v>
      </c>
      <c r="E1835" s="448" t="s">
        <v>20755</v>
      </c>
      <c r="F1835" s="447" t="s">
        <v>20755</v>
      </c>
      <c r="G1835" s="449">
        <v>95602</v>
      </c>
      <c r="H1835" s="447" t="s">
        <v>14394</v>
      </c>
      <c r="I1835" s="447" t="s">
        <v>146</v>
      </c>
      <c r="J1835" s="447" t="s">
        <v>334</v>
      </c>
      <c r="K1835" s="450">
        <v>15.72</v>
      </c>
      <c r="L1835" s="447" t="s">
        <v>241</v>
      </c>
    </row>
    <row r="1836" spans="1:12">
      <c r="A1836" s="447" t="s">
        <v>20906</v>
      </c>
      <c r="B1836" s="447" t="s">
        <v>20907</v>
      </c>
      <c r="C1836" s="447" t="s">
        <v>20910</v>
      </c>
      <c r="D1836" s="447" t="s">
        <v>20911</v>
      </c>
      <c r="E1836" s="448" t="s">
        <v>20755</v>
      </c>
      <c r="F1836" s="447" t="s">
        <v>20755</v>
      </c>
      <c r="G1836" s="449">
        <v>95603</v>
      </c>
      <c r="H1836" s="447" t="s">
        <v>14395</v>
      </c>
      <c r="I1836" s="447" t="s">
        <v>146</v>
      </c>
      <c r="J1836" s="447" t="s">
        <v>334</v>
      </c>
      <c r="K1836" s="450">
        <v>26.82</v>
      </c>
      <c r="L1836" s="447" t="s">
        <v>241</v>
      </c>
    </row>
    <row r="1837" spans="1:12">
      <c r="A1837" s="447" t="s">
        <v>20906</v>
      </c>
      <c r="B1837" s="447" t="s">
        <v>20907</v>
      </c>
      <c r="C1837" s="447" t="s">
        <v>20910</v>
      </c>
      <c r="D1837" s="447" t="s">
        <v>20911</v>
      </c>
      <c r="E1837" s="448" t="s">
        <v>20755</v>
      </c>
      <c r="F1837" s="447" t="s">
        <v>20755</v>
      </c>
      <c r="G1837" s="449">
        <v>95604</v>
      </c>
      <c r="H1837" s="447" t="s">
        <v>14397</v>
      </c>
      <c r="I1837" s="447" t="s">
        <v>146</v>
      </c>
      <c r="J1837" s="447" t="s">
        <v>334</v>
      </c>
      <c r="K1837" s="450">
        <v>41.62</v>
      </c>
      <c r="L1837" s="447" t="s">
        <v>241</v>
      </c>
    </row>
    <row r="1838" spans="1:12">
      <c r="A1838" s="447" t="s">
        <v>20906</v>
      </c>
      <c r="B1838" s="447" t="s">
        <v>20907</v>
      </c>
      <c r="C1838" s="447" t="s">
        <v>20910</v>
      </c>
      <c r="D1838" s="447" t="s">
        <v>20911</v>
      </c>
      <c r="E1838" s="448" t="s">
        <v>20755</v>
      </c>
      <c r="F1838" s="447" t="s">
        <v>20755</v>
      </c>
      <c r="G1838" s="449">
        <v>95605</v>
      </c>
      <c r="H1838" s="447" t="s">
        <v>14398</v>
      </c>
      <c r="I1838" s="447" t="s">
        <v>146</v>
      </c>
      <c r="J1838" s="447" t="s">
        <v>334</v>
      </c>
      <c r="K1838" s="450">
        <v>76.430000000000007</v>
      </c>
      <c r="L1838" s="447" t="s">
        <v>241</v>
      </c>
    </row>
    <row r="1839" spans="1:12">
      <c r="A1839" s="447" t="s">
        <v>20906</v>
      </c>
      <c r="B1839" s="447" t="s">
        <v>20907</v>
      </c>
      <c r="C1839" s="447" t="s">
        <v>20910</v>
      </c>
      <c r="D1839" s="447" t="s">
        <v>20911</v>
      </c>
      <c r="E1839" s="448" t="s">
        <v>20755</v>
      </c>
      <c r="F1839" s="447" t="s">
        <v>20755</v>
      </c>
      <c r="G1839" s="449">
        <v>95607</v>
      </c>
      <c r="H1839" s="447" t="s">
        <v>14399</v>
      </c>
      <c r="I1839" s="447" t="s">
        <v>146</v>
      </c>
      <c r="J1839" s="447" t="s">
        <v>334</v>
      </c>
      <c r="K1839" s="450">
        <v>10.73</v>
      </c>
      <c r="L1839" s="447" t="s">
        <v>241</v>
      </c>
    </row>
    <row r="1840" spans="1:12">
      <c r="A1840" s="447" t="s">
        <v>20906</v>
      </c>
      <c r="B1840" s="447" t="s">
        <v>20907</v>
      </c>
      <c r="C1840" s="447" t="s">
        <v>20910</v>
      </c>
      <c r="D1840" s="447" t="s">
        <v>20911</v>
      </c>
      <c r="E1840" s="448" t="s">
        <v>20755</v>
      </c>
      <c r="F1840" s="447" t="s">
        <v>20755</v>
      </c>
      <c r="G1840" s="449">
        <v>95608</v>
      </c>
      <c r="H1840" s="447" t="s">
        <v>14400</v>
      </c>
      <c r="I1840" s="447" t="s">
        <v>146</v>
      </c>
      <c r="J1840" s="447" t="s">
        <v>334</v>
      </c>
      <c r="K1840" s="450">
        <v>15.57</v>
      </c>
      <c r="L1840" s="447" t="s">
        <v>241</v>
      </c>
    </row>
    <row r="1841" spans="1:12">
      <c r="A1841" s="447" t="s">
        <v>20906</v>
      </c>
      <c r="B1841" s="447" t="s">
        <v>20907</v>
      </c>
      <c r="C1841" s="447" t="s">
        <v>20910</v>
      </c>
      <c r="D1841" s="447" t="s">
        <v>20911</v>
      </c>
      <c r="E1841" s="448" t="s">
        <v>20755</v>
      </c>
      <c r="F1841" s="447" t="s">
        <v>20755</v>
      </c>
      <c r="G1841" s="449">
        <v>95609</v>
      </c>
      <c r="H1841" s="447" t="s">
        <v>14401</v>
      </c>
      <c r="I1841" s="447" t="s">
        <v>146</v>
      </c>
      <c r="J1841" s="447" t="s">
        <v>334</v>
      </c>
      <c r="K1841" s="450">
        <v>19.75</v>
      </c>
      <c r="L1841" s="447" t="s">
        <v>241</v>
      </c>
    </row>
    <row r="1842" spans="1:12">
      <c r="A1842" s="447" t="s">
        <v>20906</v>
      </c>
      <c r="B1842" s="447" t="s">
        <v>20907</v>
      </c>
      <c r="C1842" s="447" t="s">
        <v>20910</v>
      </c>
      <c r="D1842" s="447" t="s">
        <v>20911</v>
      </c>
      <c r="E1842" s="448" t="s">
        <v>20755</v>
      </c>
      <c r="F1842" s="447" t="s">
        <v>20755</v>
      </c>
      <c r="G1842" s="449">
        <v>100651</v>
      </c>
      <c r="H1842" s="447" t="s">
        <v>2551</v>
      </c>
      <c r="I1842" s="447" t="s">
        <v>239</v>
      </c>
      <c r="J1842" s="447" t="s">
        <v>240</v>
      </c>
      <c r="K1842" s="450">
        <v>121.45</v>
      </c>
      <c r="L1842" s="447" t="s">
        <v>241</v>
      </c>
    </row>
    <row r="1843" spans="1:12">
      <c r="A1843" s="447" t="s">
        <v>20906</v>
      </c>
      <c r="B1843" s="447" t="s">
        <v>20907</v>
      </c>
      <c r="C1843" s="447" t="s">
        <v>20910</v>
      </c>
      <c r="D1843" s="447" t="s">
        <v>20911</v>
      </c>
      <c r="E1843" s="448" t="s">
        <v>20755</v>
      </c>
      <c r="F1843" s="447" t="s">
        <v>20755</v>
      </c>
      <c r="G1843" s="449">
        <v>100652</v>
      </c>
      <c r="H1843" s="447" t="s">
        <v>2552</v>
      </c>
      <c r="I1843" s="447" t="s">
        <v>239</v>
      </c>
      <c r="J1843" s="447" t="s">
        <v>240</v>
      </c>
      <c r="K1843" s="450">
        <v>233.77</v>
      </c>
      <c r="L1843" s="447" t="s">
        <v>241</v>
      </c>
    </row>
    <row r="1844" spans="1:12">
      <c r="A1844" s="447" t="s">
        <v>20906</v>
      </c>
      <c r="B1844" s="447" t="s">
        <v>20907</v>
      </c>
      <c r="C1844" s="447" t="s">
        <v>20910</v>
      </c>
      <c r="D1844" s="447" t="s">
        <v>20911</v>
      </c>
      <c r="E1844" s="448" t="s">
        <v>20755</v>
      </c>
      <c r="F1844" s="447" t="s">
        <v>20755</v>
      </c>
      <c r="G1844" s="449">
        <v>100653</v>
      </c>
      <c r="H1844" s="447" t="s">
        <v>2553</v>
      </c>
      <c r="I1844" s="447" t="s">
        <v>239</v>
      </c>
      <c r="J1844" s="447" t="s">
        <v>240</v>
      </c>
      <c r="K1844" s="450">
        <v>394.56</v>
      </c>
      <c r="L1844" s="447" t="s">
        <v>241</v>
      </c>
    </row>
    <row r="1845" spans="1:12">
      <c r="A1845" s="447" t="s">
        <v>20906</v>
      </c>
      <c r="B1845" s="447" t="s">
        <v>20907</v>
      </c>
      <c r="C1845" s="447" t="s">
        <v>20910</v>
      </c>
      <c r="D1845" s="447" t="s">
        <v>20911</v>
      </c>
      <c r="E1845" s="448" t="s">
        <v>20755</v>
      </c>
      <c r="F1845" s="447" t="s">
        <v>20755</v>
      </c>
      <c r="G1845" s="449">
        <v>100654</v>
      </c>
      <c r="H1845" s="447" t="s">
        <v>2554</v>
      </c>
      <c r="I1845" s="447" t="s">
        <v>239</v>
      </c>
      <c r="J1845" s="447" t="s">
        <v>240</v>
      </c>
      <c r="K1845" s="450">
        <v>557.35</v>
      </c>
      <c r="L1845" s="447" t="s">
        <v>241</v>
      </c>
    </row>
    <row r="1846" spans="1:12">
      <c r="A1846" s="447" t="s">
        <v>20906</v>
      </c>
      <c r="B1846" s="447" t="s">
        <v>20907</v>
      </c>
      <c r="C1846" s="447" t="s">
        <v>20910</v>
      </c>
      <c r="D1846" s="447" t="s">
        <v>20911</v>
      </c>
      <c r="E1846" s="448" t="s">
        <v>20755</v>
      </c>
      <c r="F1846" s="447" t="s">
        <v>20755</v>
      </c>
      <c r="G1846" s="449">
        <v>100655</v>
      </c>
      <c r="H1846" s="447" t="s">
        <v>2555</v>
      </c>
      <c r="I1846" s="447" t="s">
        <v>239</v>
      </c>
      <c r="J1846" s="447" t="s">
        <v>240</v>
      </c>
      <c r="K1846" s="450">
        <v>638.11</v>
      </c>
      <c r="L1846" s="447" t="s">
        <v>241</v>
      </c>
    </row>
    <row r="1847" spans="1:12">
      <c r="A1847" s="447" t="s">
        <v>20906</v>
      </c>
      <c r="B1847" s="447" t="s">
        <v>20907</v>
      </c>
      <c r="C1847" s="447" t="s">
        <v>20910</v>
      </c>
      <c r="D1847" s="447" t="s">
        <v>20911</v>
      </c>
      <c r="E1847" s="448" t="s">
        <v>20755</v>
      </c>
      <c r="F1847" s="447" t="s">
        <v>20755</v>
      </c>
      <c r="G1847" s="449">
        <v>100656</v>
      </c>
      <c r="H1847" s="447" t="s">
        <v>2556</v>
      </c>
      <c r="I1847" s="447" t="s">
        <v>239</v>
      </c>
      <c r="J1847" s="447" t="s">
        <v>240</v>
      </c>
      <c r="K1847" s="450">
        <v>79.12</v>
      </c>
      <c r="L1847" s="447" t="s">
        <v>241</v>
      </c>
    </row>
    <row r="1848" spans="1:12">
      <c r="A1848" s="447" t="s">
        <v>20906</v>
      </c>
      <c r="B1848" s="447" t="s">
        <v>20907</v>
      </c>
      <c r="C1848" s="447" t="s">
        <v>20910</v>
      </c>
      <c r="D1848" s="447" t="s">
        <v>20911</v>
      </c>
      <c r="E1848" s="448" t="s">
        <v>20755</v>
      </c>
      <c r="F1848" s="447" t="s">
        <v>20755</v>
      </c>
      <c r="G1848" s="449">
        <v>100657</v>
      </c>
      <c r="H1848" s="447" t="s">
        <v>2557</v>
      </c>
      <c r="I1848" s="447" t="s">
        <v>239</v>
      </c>
      <c r="J1848" s="447" t="s">
        <v>240</v>
      </c>
      <c r="K1848" s="450">
        <v>102.68</v>
      </c>
      <c r="L1848" s="447" t="s">
        <v>241</v>
      </c>
    </row>
    <row r="1849" spans="1:12">
      <c r="A1849" s="447" t="s">
        <v>20906</v>
      </c>
      <c r="B1849" s="447" t="s">
        <v>20907</v>
      </c>
      <c r="C1849" s="447" t="s">
        <v>20910</v>
      </c>
      <c r="D1849" s="447" t="s">
        <v>20911</v>
      </c>
      <c r="E1849" s="448" t="s">
        <v>20755</v>
      </c>
      <c r="F1849" s="447" t="s">
        <v>20755</v>
      </c>
      <c r="G1849" s="449">
        <v>100658</v>
      </c>
      <c r="H1849" s="447" t="s">
        <v>2558</v>
      </c>
      <c r="I1849" s="447" t="s">
        <v>239</v>
      </c>
      <c r="J1849" s="447" t="s">
        <v>240</v>
      </c>
      <c r="K1849" s="450">
        <v>240.17</v>
      </c>
      <c r="L1849" s="447" t="s">
        <v>241</v>
      </c>
    </row>
    <row r="1850" spans="1:12">
      <c r="A1850" s="447" t="s">
        <v>20906</v>
      </c>
      <c r="B1850" s="447" t="s">
        <v>20907</v>
      </c>
      <c r="C1850" s="447" t="s">
        <v>20910</v>
      </c>
      <c r="D1850" s="447" t="s">
        <v>20911</v>
      </c>
      <c r="E1850" s="448" t="s">
        <v>20755</v>
      </c>
      <c r="F1850" s="447" t="s">
        <v>20755</v>
      </c>
      <c r="G1850" s="449">
        <v>100889</v>
      </c>
      <c r="H1850" s="447" t="s">
        <v>2559</v>
      </c>
      <c r="I1850" s="447" t="s">
        <v>130</v>
      </c>
      <c r="J1850" s="447" t="s">
        <v>240</v>
      </c>
      <c r="K1850" s="450">
        <v>15.26</v>
      </c>
      <c r="L1850" s="447" t="s">
        <v>241</v>
      </c>
    </row>
    <row r="1851" spans="1:12">
      <c r="A1851" s="447" t="s">
        <v>20906</v>
      </c>
      <c r="B1851" s="447" t="s">
        <v>20907</v>
      </c>
      <c r="C1851" s="447" t="s">
        <v>20910</v>
      </c>
      <c r="D1851" s="447" t="s">
        <v>20911</v>
      </c>
      <c r="E1851" s="448" t="s">
        <v>20755</v>
      </c>
      <c r="F1851" s="447" t="s">
        <v>20755</v>
      </c>
      <c r="G1851" s="449">
        <v>100890</v>
      </c>
      <c r="H1851" s="447" t="s">
        <v>2560</v>
      </c>
      <c r="I1851" s="447" t="s">
        <v>130</v>
      </c>
      <c r="J1851" s="447" t="s">
        <v>240</v>
      </c>
      <c r="K1851" s="450">
        <v>15.16</v>
      </c>
      <c r="L1851" s="447" t="s">
        <v>241</v>
      </c>
    </row>
    <row r="1852" spans="1:12">
      <c r="A1852" s="447" t="s">
        <v>20906</v>
      </c>
      <c r="B1852" s="447" t="s">
        <v>20907</v>
      </c>
      <c r="C1852" s="447" t="s">
        <v>20910</v>
      </c>
      <c r="D1852" s="447" t="s">
        <v>20911</v>
      </c>
      <c r="E1852" s="448" t="s">
        <v>20755</v>
      </c>
      <c r="F1852" s="447" t="s">
        <v>20755</v>
      </c>
      <c r="G1852" s="449">
        <v>100892</v>
      </c>
      <c r="H1852" s="447" t="s">
        <v>2562</v>
      </c>
      <c r="I1852" s="447" t="s">
        <v>130</v>
      </c>
      <c r="J1852" s="447" t="s">
        <v>240</v>
      </c>
      <c r="K1852" s="450">
        <v>14.34</v>
      </c>
      <c r="L1852" s="447" t="s">
        <v>241</v>
      </c>
    </row>
    <row r="1853" spans="1:12">
      <c r="A1853" s="447" t="s">
        <v>20906</v>
      </c>
      <c r="B1853" s="447" t="s">
        <v>20907</v>
      </c>
      <c r="C1853" s="447" t="s">
        <v>20910</v>
      </c>
      <c r="D1853" s="447" t="s">
        <v>20911</v>
      </c>
      <c r="E1853" s="448" t="s">
        <v>20755</v>
      </c>
      <c r="F1853" s="447" t="s">
        <v>20755</v>
      </c>
      <c r="G1853" s="449">
        <v>100893</v>
      </c>
      <c r="H1853" s="447" t="s">
        <v>2563</v>
      </c>
      <c r="I1853" s="447" t="s">
        <v>130</v>
      </c>
      <c r="J1853" s="447" t="s">
        <v>240</v>
      </c>
      <c r="K1853" s="450">
        <v>14.2</v>
      </c>
      <c r="L1853" s="447" t="s">
        <v>241</v>
      </c>
    </row>
    <row r="1854" spans="1:12">
      <c r="A1854" s="447" t="s">
        <v>20906</v>
      </c>
      <c r="B1854" s="447" t="s">
        <v>20907</v>
      </c>
      <c r="C1854" s="447" t="s">
        <v>20910</v>
      </c>
      <c r="D1854" s="447" t="s">
        <v>20911</v>
      </c>
      <c r="E1854" s="448" t="s">
        <v>20755</v>
      </c>
      <c r="F1854" s="447" t="s">
        <v>20755</v>
      </c>
      <c r="G1854" s="449">
        <v>100894</v>
      </c>
      <c r="H1854" s="447" t="s">
        <v>2564</v>
      </c>
      <c r="I1854" s="447" t="s">
        <v>130</v>
      </c>
      <c r="J1854" s="447" t="s">
        <v>240</v>
      </c>
      <c r="K1854" s="450">
        <v>14.12</v>
      </c>
      <c r="L1854" s="447" t="s">
        <v>241</v>
      </c>
    </row>
    <row r="1855" spans="1:12">
      <c r="A1855" s="447" t="s">
        <v>20906</v>
      </c>
      <c r="B1855" s="447" t="s">
        <v>20907</v>
      </c>
      <c r="C1855" s="447" t="s">
        <v>20910</v>
      </c>
      <c r="D1855" s="447" t="s">
        <v>20911</v>
      </c>
      <c r="E1855" s="448" t="s">
        <v>20755</v>
      </c>
      <c r="F1855" s="447" t="s">
        <v>20755</v>
      </c>
      <c r="G1855" s="449">
        <v>100896</v>
      </c>
      <c r="H1855" s="447" t="s">
        <v>2566</v>
      </c>
      <c r="I1855" s="447" t="s">
        <v>239</v>
      </c>
      <c r="J1855" s="447" t="s">
        <v>240</v>
      </c>
      <c r="K1855" s="450">
        <v>52.31</v>
      </c>
      <c r="L1855" s="447" t="s">
        <v>241</v>
      </c>
    </row>
    <row r="1856" spans="1:12">
      <c r="A1856" s="447" t="s">
        <v>20906</v>
      </c>
      <c r="B1856" s="447" t="s">
        <v>20907</v>
      </c>
      <c r="C1856" s="447" t="s">
        <v>20910</v>
      </c>
      <c r="D1856" s="447" t="s">
        <v>20911</v>
      </c>
      <c r="E1856" s="448" t="s">
        <v>20755</v>
      </c>
      <c r="F1856" s="447" t="s">
        <v>20755</v>
      </c>
      <c r="G1856" s="449">
        <v>100897</v>
      </c>
      <c r="H1856" s="447" t="s">
        <v>2567</v>
      </c>
      <c r="I1856" s="447" t="s">
        <v>239</v>
      </c>
      <c r="J1856" s="447" t="s">
        <v>240</v>
      </c>
      <c r="K1856" s="450">
        <v>103.41</v>
      </c>
      <c r="L1856" s="447" t="s">
        <v>241</v>
      </c>
    </row>
    <row r="1857" spans="1:12">
      <c r="A1857" s="447" t="s">
        <v>20906</v>
      </c>
      <c r="B1857" s="447" t="s">
        <v>20907</v>
      </c>
      <c r="C1857" s="447" t="s">
        <v>20910</v>
      </c>
      <c r="D1857" s="447" t="s">
        <v>20911</v>
      </c>
      <c r="E1857" s="448" t="s">
        <v>20755</v>
      </c>
      <c r="F1857" s="447" t="s">
        <v>20755</v>
      </c>
      <c r="G1857" s="449">
        <v>100898</v>
      </c>
      <c r="H1857" s="447" t="s">
        <v>2568</v>
      </c>
      <c r="I1857" s="447" t="s">
        <v>239</v>
      </c>
      <c r="J1857" s="447" t="s">
        <v>240</v>
      </c>
      <c r="K1857" s="450">
        <v>202.95</v>
      </c>
      <c r="L1857" s="447" t="s">
        <v>241</v>
      </c>
    </row>
    <row r="1858" spans="1:12">
      <c r="A1858" s="447" t="s">
        <v>20906</v>
      </c>
      <c r="B1858" s="447" t="s">
        <v>20907</v>
      </c>
      <c r="C1858" s="447" t="s">
        <v>20910</v>
      </c>
      <c r="D1858" s="447" t="s">
        <v>20911</v>
      </c>
      <c r="E1858" s="448" t="s">
        <v>20755</v>
      </c>
      <c r="F1858" s="447" t="s">
        <v>20755</v>
      </c>
      <c r="G1858" s="449">
        <v>100899</v>
      </c>
      <c r="H1858" s="447" t="s">
        <v>2569</v>
      </c>
      <c r="I1858" s="447" t="s">
        <v>239</v>
      </c>
      <c r="J1858" s="447" t="s">
        <v>240</v>
      </c>
      <c r="K1858" s="450">
        <v>67.930000000000007</v>
      </c>
      <c r="L1858" s="447" t="s">
        <v>241</v>
      </c>
    </row>
    <row r="1859" spans="1:12">
      <c r="A1859" s="447" t="s">
        <v>20906</v>
      </c>
      <c r="B1859" s="447" t="s">
        <v>20907</v>
      </c>
      <c r="C1859" s="447" t="s">
        <v>20910</v>
      </c>
      <c r="D1859" s="447" t="s">
        <v>20911</v>
      </c>
      <c r="E1859" s="448" t="s">
        <v>20755</v>
      </c>
      <c r="F1859" s="447" t="s">
        <v>20755</v>
      </c>
      <c r="G1859" s="449">
        <v>100900</v>
      </c>
      <c r="H1859" s="447" t="s">
        <v>2570</v>
      </c>
      <c r="I1859" s="447" t="s">
        <v>239</v>
      </c>
      <c r="J1859" s="447" t="s">
        <v>240</v>
      </c>
      <c r="K1859" s="450">
        <v>231.34</v>
      </c>
      <c r="L1859" s="447" t="s">
        <v>241</v>
      </c>
    </row>
    <row r="1860" spans="1:12">
      <c r="A1860" s="447" t="s">
        <v>20906</v>
      </c>
      <c r="B1860" s="447" t="s">
        <v>20907</v>
      </c>
      <c r="C1860" s="447" t="s">
        <v>20910</v>
      </c>
      <c r="D1860" s="447" t="s">
        <v>20911</v>
      </c>
      <c r="E1860" s="448" t="s">
        <v>20755</v>
      </c>
      <c r="F1860" s="447" t="s">
        <v>20755</v>
      </c>
      <c r="G1860" s="449">
        <v>100929</v>
      </c>
      <c r="H1860" s="447" t="s">
        <v>14405</v>
      </c>
      <c r="I1860" s="447" t="s">
        <v>239</v>
      </c>
      <c r="J1860" s="447" t="s">
        <v>240</v>
      </c>
      <c r="K1860" s="450">
        <v>281.36</v>
      </c>
      <c r="L1860" s="447" t="s">
        <v>241</v>
      </c>
    </row>
    <row r="1861" spans="1:12">
      <c r="A1861" s="447" t="s">
        <v>20906</v>
      </c>
      <c r="B1861" s="447" t="s">
        <v>20907</v>
      </c>
      <c r="C1861" s="447" t="s">
        <v>20910</v>
      </c>
      <c r="D1861" s="447" t="s">
        <v>20911</v>
      </c>
      <c r="E1861" s="448" t="s">
        <v>20755</v>
      </c>
      <c r="F1861" s="447" t="s">
        <v>20755</v>
      </c>
      <c r="G1861" s="449">
        <v>100931</v>
      </c>
      <c r="H1861" s="447" t="s">
        <v>14406</v>
      </c>
      <c r="I1861" s="447" t="s">
        <v>239</v>
      </c>
      <c r="J1861" s="447" t="s">
        <v>240</v>
      </c>
      <c r="K1861" s="450">
        <v>477.86</v>
      </c>
      <c r="L1861" s="447" t="s">
        <v>241</v>
      </c>
    </row>
    <row r="1862" spans="1:12">
      <c r="A1862" s="447" t="s">
        <v>20906</v>
      </c>
      <c r="B1862" s="447" t="s">
        <v>20907</v>
      </c>
      <c r="C1862" s="447" t="s">
        <v>20910</v>
      </c>
      <c r="D1862" s="447" t="s">
        <v>20911</v>
      </c>
      <c r="E1862" s="448" t="s">
        <v>20755</v>
      </c>
      <c r="F1862" s="447" t="s">
        <v>20755</v>
      </c>
      <c r="G1862" s="449">
        <v>100932</v>
      </c>
      <c r="H1862" s="447" t="s">
        <v>14407</v>
      </c>
      <c r="I1862" s="447" t="s">
        <v>239</v>
      </c>
      <c r="J1862" s="447" t="s">
        <v>240</v>
      </c>
      <c r="K1862" s="450">
        <v>663.45</v>
      </c>
      <c r="L1862" s="447" t="s">
        <v>241</v>
      </c>
    </row>
    <row r="1863" spans="1:12">
      <c r="A1863" s="447" t="s">
        <v>20906</v>
      </c>
      <c r="B1863" s="447" t="s">
        <v>20907</v>
      </c>
      <c r="C1863" s="447" t="s">
        <v>20910</v>
      </c>
      <c r="D1863" s="447" t="s">
        <v>20911</v>
      </c>
      <c r="E1863" s="448" t="s">
        <v>20755</v>
      </c>
      <c r="F1863" s="447" t="s">
        <v>20755</v>
      </c>
      <c r="G1863" s="449">
        <v>100933</v>
      </c>
      <c r="H1863" s="447" t="s">
        <v>14408</v>
      </c>
      <c r="I1863" s="447" t="s">
        <v>239</v>
      </c>
      <c r="J1863" s="447" t="s">
        <v>240</v>
      </c>
      <c r="K1863" s="450">
        <v>332.55</v>
      </c>
      <c r="L1863" s="447" t="s">
        <v>241</v>
      </c>
    </row>
    <row r="1864" spans="1:12">
      <c r="A1864" s="447" t="s">
        <v>20906</v>
      </c>
      <c r="B1864" s="447" t="s">
        <v>20907</v>
      </c>
      <c r="C1864" s="447" t="s">
        <v>20910</v>
      </c>
      <c r="D1864" s="447" t="s">
        <v>20911</v>
      </c>
      <c r="E1864" s="448" t="s">
        <v>20755</v>
      </c>
      <c r="F1864" s="447" t="s">
        <v>20755</v>
      </c>
      <c r="G1864" s="449">
        <v>100934</v>
      </c>
      <c r="H1864" s="447" t="s">
        <v>14409</v>
      </c>
      <c r="I1864" s="447" t="s">
        <v>239</v>
      </c>
      <c r="J1864" s="447" t="s">
        <v>240</v>
      </c>
      <c r="K1864" s="450">
        <v>459.99</v>
      </c>
      <c r="L1864" s="447" t="s">
        <v>241</v>
      </c>
    </row>
    <row r="1865" spans="1:12">
      <c r="A1865" s="447" t="s">
        <v>20906</v>
      </c>
      <c r="B1865" s="447" t="s">
        <v>20907</v>
      </c>
      <c r="C1865" s="447" t="s">
        <v>20910</v>
      </c>
      <c r="D1865" s="447" t="s">
        <v>20911</v>
      </c>
      <c r="E1865" s="448" t="s">
        <v>20755</v>
      </c>
      <c r="F1865" s="447" t="s">
        <v>20755</v>
      </c>
      <c r="G1865" s="449">
        <v>100935</v>
      </c>
      <c r="H1865" s="447" t="s">
        <v>14410</v>
      </c>
      <c r="I1865" s="447" t="s">
        <v>239</v>
      </c>
      <c r="J1865" s="447" t="s">
        <v>240</v>
      </c>
      <c r="K1865" s="450">
        <v>558.30999999999995</v>
      </c>
      <c r="L1865" s="447" t="s">
        <v>241</v>
      </c>
    </row>
    <row r="1866" spans="1:12">
      <c r="A1866" s="447" t="s">
        <v>20906</v>
      </c>
      <c r="B1866" s="447" t="s">
        <v>20907</v>
      </c>
      <c r="C1866" s="447" t="s">
        <v>20910</v>
      </c>
      <c r="D1866" s="447" t="s">
        <v>20911</v>
      </c>
      <c r="E1866" s="448" t="s">
        <v>20755</v>
      </c>
      <c r="F1866" s="447" t="s">
        <v>20755</v>
      </c>
      <c r="G1866" s="449">
        <v>101173</v>
      </c>
      <c r="H1866" s="447" t="s">
        <v>2571</v>
      </c>
      <c r="I1866" s="447" t="s">
        <v>239</v>
      </c>
      <c r="J1866" s="447" t="s">
        <v>334</v>
      </c>
      <c r="K1866" s="450">
        <v>52.83</v>
      </c>
      <c r="L1866" s="447" t="s">
        <v>241</v>
      </c>
    </row>
    <row r="1867" spans="1:12">
      <c r="A1867" s="447" t="s">
        <v>20906</v>
      </c>
      <c r="B1867" s="447" t="s">
        <v>20907</v>
      </c>
      <c r="C1867" s="447" t="s">
        <v>20910</v>
      </c>
      <c r="D1867" s="447" t="s">
        <v>20911</v>
      </c>
      <c r="E1867" s="448" t="s">
        <v>20755</v>
      </c>
      <c r="F1867" s="447" t="s">
        <v>20755</v>
      </c>
      <c r="G1867" s="449">
        <v>101174</v>
      </c>
      <c r="H1867" s="447" t="s">
        <v>2572</v>
      </c>
      <c r="I1867" s="447" t="s">
        <v>239</v>
      </c>
      <c r="J1867" s="447" t="s">
        <v>334</v>
      </c>
      <c r="K1867" s="450">
        <v>69.790000000000006</v>
      </c>
      <c r="L1867" s="447" t="s">
        <v>241</v>
      </c>
    </row>
    <row r="1868" spans="1:12">
      <c r="A1868" s="447" t="s">
        <v>20906</v>
      </c>
      <c r="B1868" s="447" t="s">
        <v>20907</v>
      </c>
      <c r="C1868" s="447" t="s">
        <v>20910</v>
      </c>
      <c r="D1868" s="447" t="s">
        <v>20911</v>
      </c>
      <c r="E1868" s="448" t="s">
        <v>20755</v>
      </c>
      <c r="F1868" s="447" t="s">
        <v>20755</v>
      </c>
      <c r="G1868" s="449">
        <v>101175</v>
      </c>
      <c r="H1868" s="447" t="s">
        <v>2573</v>
      </c>
      <c r="I1868" s="447" t="s">
        <v>239</v>
      </c>
      <c r="J1868" s="447" t="s">
        <v>334</v>
      </c>
      <c r="K1868" s="450">
        <v>95.25</v>
      </c>
      <c r="L1868" s="447" t="s">
        <v>241</v>
      </c>
    </row>
    <row r="1869" spans="1:12">
      <c r="A1869" s="447" t="s">
        <v>20906</v>
      </c>
      <c r="B1869" s="447" t="s">
        <v>20907</v>
      </c>
      <c r="C1869" s="447" t="s">
        <v>20910</v>
      </c>
      <c r="D1869" s="447" t="s">
        <v>20911</v>
      </c>
      <c r="E1869" s="448" t="s">
        <v>20755</v>
      </c>
      <c r="F1869" s="447" t="s">
        <v>20755</v>
      </c>
      <c r="G1869" s="449">
        <v>101176</v>
      </c>
      <c r="H1869" s="447" t="s">
        <v>2574</v>
      </c>
      <c r="I1869" s="447" t="s">
        <v>239</v>
      </c>
      <c r="J1869" s="447" t="s">
        <v>334</v>
      </c>
      <c r="K1869" s="450">
        <v>133.77000000000001</v>
      </c>
      <c r="L1869" s="447" t="s">
        <v>241</v>
      </c>
    </row>
    <row r="1870" spans="1:12">
      <c r="A1870" s="447" t="s">
        <v>20906</v>
      </c>
      <c r="B1870" s="447" t="s">
        <v>20907</v>
      </c>
      <c r="C1870" s="447" t="s">
        <v>20910</v>
      </c>
      <c r="D1870" s="447" t="s">
        <v>20911</v>
      </c>
      <c r="E1870" s="448" t="s">
        <v>20755</v>
      </c>
      <c r="F1870" s="447" t="s">
        <v>20755</v>
      </c>
      <c r="G1870" s="449">
        <v>102521</v>
      </c>
      <c r="H1870" s="447" t="s">
        <v>14411</v>
      </c>
      <c r="I1870" s="447" t="s">
        <v>146</v>
      </c>
      <c r="J1870" s="447" t="s">
        <v>334</v>
      </c>
      <c r="K1870" s="450">
        <v>63.04</v>
      </c>
      <c r="L1870" s="447" t="s">
        <v>241</v>
      </c>
    </row>
    <row r="1871" spans="1:12">
      <c r="A1871" s="447" t="s">
        <v>20906</v>
      </c>
      <c r="B1871" s="447" t="s">
        <v>20907</v>
      </c>
      <c r="C1871" s="447" t="s">
        <v>20910</v>
      </c>
      <c r="D1871" s="447" t="s">
        <v>20911</v>
      </c>
      <c r="E1871" s="448" t="s">
        <v>20755</v>
      </c>
      <c r="F1871" s="447" t="s">
        <v>20755</v>
      </c>
      <c r="G1871" s="449">
        <v>102522</v>
      </c>
      <c r="H1871" s="447" t="s">
        <v>14412</v>
      </c>
      <c r="I1871" s="447" t="s">
        <v>146</v>
      </c>
      <c r="J1871" s="447" t="s">
        <v>334</v>
      </c>
      <c r="K1871" s="450">
        <v>92.5</v>
      </c>
      <c r="L1871" s="447" t="s">
        <v>241</v>
      </c>
    </row>
    <row r="1872" spans="1:12">
      <c r="A1872" s="447" t="s">
        <v>20906</v>
      </c>
      <c r="B1872" s="447" t="s">
        <v>20907</v>
      </c>
      <c r="C1872" s="447" t="s">
        <v>20910</v>
      </c>
      <c r="D1872" s="447" t="s">
        <v>20911</v>
      </c>
      <c r="E1872" s="448" t="s">
        <v>20755</v>
      </c>
      <c r="F1872" s="447" t="s">
        <v>20755</v>
      </c>
      <c r="G1872" s="449">
        <v>102523</v>
      </c>
      <c r="H1872" s="447" t="s">
        <v>14413</v>
      </c>
      <c r="I1872" s="447" t="s">
        <v>146</v>
      </c>
      <c r="J1872" s="447" t="s">
        <v>334</v>
      </c>
      <c r="K1872" s="450">
        <v>121.95</v>
      </c>
      <c r="L1872" s="447" t="s">
        <v>241</v>
      </c>
    </row>
    <row r="1873" spans="1:12">
      <c r="A1873" s="447" t="s">
        <v>20906</v>
      </c>
      <c r="B1873" s="447" t="s">
        <v>20907</v>
      </c>
      <c r="C1873" s="447" t="s">
        <v>20912</v>
      </c>
      <c r="D1873" s="447" t="s">
        <v>20913</v>
      </c>
      <c r="E1873" s="448" t="s">
        <v>20755</v>
      </c>
      <c r="F1873" s="447" t="s">
        <v>20755</v>
      </c>
      <c r="G1873" s="449">
        <v>95240</v>
      </c>
      <c r="H1873" s="447" t="s">
        <v>2575</v>
      </c>
      <c r="I1873" s="447" t="s">
        <v>145</v>
      </c>
      <c r="J1873" s="447" t="s">
        <v>334</v>
      </c>
      <c r="K1873" s="450">
        <v>13.49</v>
      </c>
      <c r="L1873" s="447" t="s">
        <v>241</v>
      </c>
    </row>
    <row r="1874" spans="1:12">
      <c r="A1874" s="447" t="s">
        <v>20906</v>
      </c>
      <c r="B1874" s="447" t="s">
        <v>20907</v>
      </c>
      <c r="C1874" s="447" t="s">
        <v>20912</v>
      </c>
      <c r="D1874" s="447" t="s">
        <v>20913</v>
      </c>
      <c r="E1874" s="448" t="s">
        <v>20755</v>
      </c>
      <c r="F1874" s="447" t="s">
        <v>20755</v>
      </c>
      <c r="G1874" s="449">
        <v>95241</v>
      </c>
      <c r="H1874" s="447" t="s">
        <v>2577</v>
      </c>
      <c r="I1874" s="447" t="s">
        <v>145</v>
      </c>
      <c r="J1874" s="447" t="s">
        <v>334</v>
      </c>
      <c r="K1874" s="450">
        <v>22.48</v>
      </c>
      <c r="L1874" s="447" t="s">
        <v>241</v>
      </c>
    </row>
    <row r="1875" spans="1:12">
      <c r="A1875" s="447" t="s">
        <v>20906</v>
      </c>
      <c r="B1875" s="447" t="s">
        <v>20907</v>
      </c>
      <c r="C1875" s="447" t="s">
        <v>20912</v>
      </c>
      <c r="D1875" s="447" t="s">
        <v>20913</v>
      </c>
      <c r="E1875" s="448" t="s">
        <v>20755</v>
      </c>
      <c r="F1875" s="447" t="s">
        <v>20755</v>
      </c>
      <c r="G1875" s="449">
        <v>96616</v>
      </c>
      <c r="H1875" s="447" t="s">
        <v>2578</v>
      </c>
      <c r="I1875" s="447" t="s">
        <v>133</v>
      </c>
      <c r="J1875" s="447" t="s">
        <v>334</v>
      </c>
      <c r="K1875" s="450">
        <v>466.52</v>
      </c>
      <c r="L1875" s="447" t="s">
        <v>241</v>
      </c>
    </row>
    <row r="1876" spans="1:12">
      <c r="A1876" s="447" t="s">
        <v>20906</v>
      </c>
      <c r="B1876" s="447" t="s">
        <v>20907</v>
      </c>
      <c r="C1876" s="447" t="s">
        <v>20912</v>
      </c>
      <c r="D1876" s="447" t="s">
        <v>20913</v>
      </c>
      <c r="E1876" s="448" t="s">
        <v>20755</v>
      </c>
      <c r="F1876" s="447" t="s">
        <v>20755</v>
      </c>
      <c r="G1876" s="449">
        <v>96617</v>
      </c>
      <c r="H1876" s="447" t="s">
        <v>2579</v>
      </c>
      <c r="I1876" s="447" t="s">
        <v>145</v>
      </c>
      <c r="J1876" s="447" t="s">
        <v>334</v>
      </c>
      <c r="K1876" s="450">
        <v>13.99</v>
      </c>
      <c r="L1876" s="447" t="s">
        <v>241</v>
      </c>
    </row>
    <row r="1877" spans="1:12">
      <c r="A1877" s="447" t="s">
        <v>20906</v>
      </c>
      <c r="B1877" s="447" t="s">
        <v>20907</v>
      </c>
      <c r="C1877" s="447" t="s">
        <v>20912</v>
      </c>
      <c r="D1877" s="447" t="s">
        <v>20913</v>
      </c>
      <c r="E1877" s="448" t="s">
        <v>20755</v>
      </c>
      <c r="F1877" s="447" t="s">
        <v>20755</v>
      </c>
      <c r="G1877" s="449">
        <v>96619</v>
      </c>
      <c r="H1877" s="447" t="s">
        <v>2580</v>
      </c>
      <c r="I1877" s="447" t="s">
        <v>145</v>
      </c>
      <c r="J1877" s="447" t="s">
        <v>334</v>
      </c>
      <c r="K1877" s="450">
        <v>23.31</v>
      </c>
      <c r="L1877" s="447" t="s">
        <v>241</v>
      </c>
    </row>
    <row r="1878" spans="1:12">
      <c r="A1878" s="447" t="s">
        <v>20906</v>
      </c>
      <c r="B1878" s="447" t="s">
        <v>20907</v>
      </c>
      <c r="C1878" s="447" t="s">
        <v>20912</v>
      </c>
      <c r="D1878" s="447" t="s">
        <v>20913</v>
      </c>
      <c r="E1878" s="448" t="s">
        <v>20755</v>
      </c>
      <c r="F1878" s="447" t="s">
        <v>20755</v>
      </c>
      <c r="G1878" s="449">
        <v>96620</v>
      </c>
      <c r="H1878" s="447" t="s">
        <v>2582</v>
      </c>
      <c r="I1878" s="447" t="s">
        <v>133</v>
      </c>
      <c r="J1878" s="447" t="s">
        <v>334</v>
      </c>
      <c r="K1878" s="450">
        <v>449.88</v>
      </c>
      <c r="L1878" s="447" t="s">
        <v>241</v>
      </c>
    </row>
    <row r="1879" spans="1:12">
      <c r="A1879" s="447" t="s">
        <v>20906</v>
      </c>
      <c r="B1879" s="447" t="s">
        <v>20907</v>
      </c>
      <c r="C1879" s="447" t="s">
        <v>20912</v>
      </c>
      <c r="D1879" s="447" t="s">
        <v>20913</v>
      </c>
      <c r="E1879" s="448" t="s">
        <v>20755</v>
      </c>
      <c r="F1879" s="447" t="s">
        <v>20755</v>
      </c>
      <c r="G1879" s="449">
        <v>96621</v>
      </c>
      <c r="H1879" s="447" t="s">
        <v>2583</v>
      </c>
      <c r="I1879" s="447" t="s">
        <v>133</v>
      </c>
      <c r="J1879" s="447" t="s">
        <v>240</v>
      </c>
      <c r="K1879" s="450">
        <v>166.63</v>
      </c>
      <c r="L1879" s="447" t="s">
        <v>241</v>
      </c>
    </row>
    <row r="1880" spans="1:12">
      <c r="A1880" s="447" t="s">
        <v>20906</v>
      </c>
      <c r="B1880" s="447" t="s">
        <v>20907</v>
      </c>
      <c r="C1880" s="447" t="s">
        <v>20912</v>
      </c>
      <c r="D1880" s="447" t="s">
        <v>20913</v>
      </c>
      <c r="E1880" s="448" t="s">
        <v>20755</v>
      </c>
      <c r="F1880" s="447" t="s">
        <v>20755</v>
      </c>
      <c r="G1880" s="449">
        <v>96622</v>
      </c>
      <c r="H1880" s="447" t="s">
        <v>2584</v>
      </c>
      <c r="I1880" s="447" t="s">
        <v>133</v>
      </c>
      <c r="J1880" s="447" t="s">
        <v>240</v>
      </c>
      <c r="K1880" s="450">
        <v>117.54</v>
      </c>
      <c r="L1880" s="447" t="s">
        <v>241</v>
      </c>
    </row>
    <row r="1881" spans="1:12">
      <c r="A1881" s="447" t="s">
        <v>20906</v>
      </c>
      <c r="B1881" s="447" t="s">
        <v>20907</v>
      </c>
      <c r="C1881" s="447" t="s">
        <v>20912</v>
      </c>
      <c r="D1881" s="447" t="s">
        <v>20913</v>
      </c>
      <c r="E1881" s="448" t="s">
        <v>20755</v>
      </c>
      <c r="F1881" s="447" t="s">
        <v>20755</v>
      </c>
      <c r="G1881" s="449">
        <v>96623</v>
      </c>
      <c r="H1881" s="447" t="s">
        <v>2585</v>
      </c>
      <c r="I1881" s="447" t="s">
        <v>133</v>
      </c>
      <c r="J1881" s="447" t="s">
        <v>240</v>
      </c>
      <c r="K1881" s="450">
        <v>155.24</v>
      </c>
      <c r="L1881" s="447" t="s">
        <v>241</v>
      </c>
    </row>
    <row r="1882" spans="1:12">
      <c r="A1882" s="447" t="s">
        <v>20906</v>
      </c>
      <c r="B1882" s="447" t="s">
        <v>20907</v>
      </c>
      <c r="C1882" s="447" t="s">
        <v>20912</v>
      </c>
      <c r="D1882" s="447" t="s">
        <v>20913</v>
      </c>
      <c r="E1882" s="448" t="s">
        <v>20755</v>
      </c>
      <c r="F1882" s="447" t="s">
        <v>20755</v>
      </c>
      <c r="G1882" s="449">
        <v>96624</v>
      </c>
      <c r="H1882" s="447" t="s">
        <v>2586</v>
      </c>
      <c r="I1882" s="447" t="s">
        <v>133</v>
      </c>
      <c r="J1882" s="447" t="s">
        <v>240</v>
      </c>
      <c r="K1882" s="450">
        <v>113.52</v>
      </c>
      <c r="L1882" s="447" t="s">
        <v>241</v>
      </c>
    </row>
    <row r="1883" spans="1:12">
      <c r="A1883" s="447" t="s">
        <v>20906</v>
      </c>
      <c r="B1883" s="447" t="s">
        <v>20907</v>
      </c>
      <c r="C1883" s="447" t="s">
        <v>20912</v>
      </c>
      <c r="D1883" s="447" t="s">
        <v>20913</v>
      </c>
      <c r="E1883" s="448" t="s">
        <v>20755</v>
      </c>
      <c r="F1883" s="447" t="s">
        <v>20755</v>
      </c>
      <c r="G1883" s="449">
        <v>97082</v>
      </c>
      <c r="H1883" s="447" t="s">
        <v>2587</v>
      </c>
      <c r="I1883" s="447" t="s">
        <v>133</v>
      </c>
      <c r="J1883" s="447" t="s">
        <v>709</v>
      </c>
      <c r="K1883" s="450">
        <v>40.71</v>
      </c>
      <c r="L1883" s="447" t="s">
        <v>241</v>
      </c>
    </row>
    <row r="1884" spans="1:12">
      <c r="A1884" s="447" t="s">
        <v>20906</v>
      </c>
      <c r="B1884" s="447" t="s">
        <v>20907</v>
      </c>
      <c r="C1884" s="447" t="s">
        <v>20912</v>
      </c>
      <c r="D1884" s="447" t="s">
        <v>20913</v>
      </c>
      <c r="E1884" s="448" t="s">
        <v>20755</v>
      </c>
      <c r="F1884" s="447" t="s">
        <v>20755</v>
      </c>
      <c r="G1884" s="449">
        <v>97083</v>
      </c>
      <c r="H1884" s="447" t="s">
        <v>2588</v>
      </c>
      <c r="I1884" s="447" t="s">
        <v>145</v>
      </c>
      <c r="J1884" s="447" t="s">
        <v>240</v>
      </c>
      <c r="K1884" s="450">
        <v>2.21</v>
      </c>
      <c r="L1884" s="447" t="s">
        <v>241</v>
      </c>
    </row>
    <row r="1885" spans="1:12">
      <c r="A1885" s="447" t="s">
        <v>20906</v>
      </c>
      <c r="B1885" s="447" t="s">
        <v>20907</v>
      </c>
      <c r="C1885" s="447" t="s">
        <v>20912</v>
      </c>
      <c r="D1885" s="447" t="s">
        <v>20913</v>
      </c>
      <c r="E1885" s="448" t="s">
        <v>20755</v>
      </c>
      <c r="F1885" s="447" t="s">
        <v>20755</v>
      </c>
      <c r="G1885" s="449">
        <v>97084</v>
      </c>
      <c r="H1885" s="447" t="s">
        <v>2590</v>
      </c>
      <c r="I1885" s="447" t="s">
        <v>145</v>
      </c>
      <c r="J1885" s="447" t="s">
        <v>240</v>
      </c>
      <c r="K1885" s="450">
        <v>0.45</v>
      </c>
      <c r="L1885" s="447" t="s">
        <v>241</v>
      </c>
    </row>
    <row r="1886" spans="1:12">
      <c r="A1886" s="447" t="s">
        <v>20906</v>
      </c>
      <c r="B1886" s="447" t="s">
        <v>20907</v>
      </c>
      <c r="C1886" s="447" t="s">
        <v>20912</v>
      </c>
      <c r="D1886" s="447" t="s">
        <v>20913</v>
      </c>
      <c r="E1886" s="448" t="s">
        <v>20755</v>
      </c>
      <c r="F1886" s="447" t="s">
        <v>20755</v>
      </c>
      <c r="G1886" s="449">
        <v>97086</v>
      </c>
      <c r="H1886" s="447" t="s">
        <v>2591</v>
      </c>
      <c r="I1886" s="447" t="s">
        <v>145</v>
      </c>
      <c r="J1886" s="447" t="s">
        <v>334</v>
      </c>
      <c r="K1886" s="450">
        <v>78.78</v>
      </c>
      <c r="L1886" s="447" t="s">
        <v>241</v>
      </c>
    </row>
    <row r="1887" spans="1:12">
      <c r="A1887" s="447" t="s">
        <v>20906</v>
      </c>
      <c r="B1887" s="447" t="s">
        <v>20907</v>
      </c>
      <c r="C1887" s="447" t="s">
        <v>20912</v>
      </c>
      <c r="D1887" s="447" t="s">
        <v>20913</v>
      </c>
      <c r="E1887" s="448" t="s">
        <v>20755</v>
      </c>
      <c r="F1887" s="447" t="s">
        <v>20755</v>
      </c>
      <c r="G1887" s="449">
        <v>97087</v>
      </c>
      <c r="H1887" s="447" t="s">
        <v>2592</v>
      </c>
      <c r="I1887" s="447" t="s">
        <v>145</v>
      </c>
      <c r="J1887" s="447" t="s">
        <v>334</v>
      </c>
      <c r="K1887" s="450">
        <v>2.2200000000000002</v>
      </c>
      <c r="L1887" s="447" t="s">
        <v>241</v>
      </c>
    </row>
    <row r="1888" spans="1:12">
      <c r="A1888" s="447" t="s">
        <v>20906</v>
      </c>
      <c r="B1888" s="447" t="s">
        <v>20907</v>
      </c>
      <c r="C1888" s="447" t="s">
        <v>20912</v>
      </c>
      <c r="D1888" s="447" t="s">
        <v>20913</v>
      </c>
      <c r="E1888" s="448" t="s">
        <v>20755</v>
      </c>
      <c r="F1888" s="447" t="s">
        <v>20755</v>
      </c>
      <c r="G1888" s="449">
        <v>97088</v>
      </c>
      <c r="H1888" s="447" t="s">
        <v>2594</v>
      </c>
      <c r="I1888" s="447" t="s">
        <v>130</v>
      </c>
      <c r="J1888" s="447" t="s">
        <v>334</v>
      </c>
      <c r="K1888" s="450">
        <v>26.11</v>
      </c>
      <c r="L1888" s="447" t="s">
        <v>241</v>
      </c>
    </row>
    <row r="1889" spans="1:12">
      <c r="A1889" s="447" t="s">
        <v>20906</v>
      </c>
      <c r="B1889" s="447" t="s">
        <v>20907</v>
      </c>
      <c r="C1889" s="447" t="s">
        <v>20912</v>
      </c>
      <c r="D1889" s="447" t="s">
        <v>20913</v>
      </c>
      <c r="E1889" s="448" t="s">
        <v>20755</v>
      </c>
      <c r="F1889" s="447" t="s">
        <v>20755</v>
      </c>
      <c r="G1889" s="449">
        <v>97089</v>
      </c>
      <c r="H1889" s="447" t="s">
        <v>2595</v>
      </c>
      <c r="I1889" s="447" t="s">
        <v>130</v>
      </c>
      <c r="J1889" s="447" t="s">
        <v>334</v>
      </c>
      <c r="K1889" s="450">
        <v>23.92</v>
      </c>
      <c r="L1889" s="447" t="s">
        <v>241</v>
      </c>
    </row>
    <row r="1890" spans="1:12">
      <c r="A1890" s="447" t="s">
        <v>20906</v>
      </c>
      <c r="B1890" s="447" t="s">
        <v>20907</v>
      </c>
      <c r="C1890" s="447" t="s">
        <v>20912</v>
      </c>
      <c r="D1890" s="447" t="s">
        <v>20913</v>
      </c>
      <c r="E1890" s="448" t="s">
        <v>20755</v>
      </c>
      <c r="F1890" s="447" t="s">
        <v>20755</v>
      </c>
      <c r="G1890" s="449">
        <v>97090</v>
      </c>
      <c r="H1890" s="447" t="s">
        <v>2597</v>
      </c>
      <c r="I1890" s="447" t="s">
        <v>130</v>
      </c>
      <c r="J1890" s="447" t="s">
        <v>334</v>
      </c>
      <c r="K1890" s="450">
        <v>23.59</v>
      </c>
      <c r="L1890" s="447" t="s">
        <v>241</v>
      </c>
    </row>
    <row r="1891" spans="1:12">
      <c r="A1891" s="447" t="s">
        <v>20906</v>
      </c>
      <c r="B1891" s="447" t="s">
        <v>20907</v>
      </c>
      <c r="C1891" s="447" t="s">
        <v>20912</v>
      </c>
      <c r="D1891" s="447" t="s">
        <v>20913</v>
      </c>
      <c r="E1891" s="448" t="s">
        <v>20755</v>
      </c>
      <c r="F1891" s="447" t="s">
        <v>20755</v>
      </c>
      <c r="G1891" s="449">
        <v>97091</v>
      </c>
      <c r="H1891" s="447" t="s">
        <v>2599</v>
      </c>
      <c r="I1891" s="447" t="s">
        <v>130</v>
      </c>
      <c r="J1891" s="447" t="s">
        <v>334</v>
      </c>
      <c r="K1891" s="450">
        <v>22.92</v>
      </c>
      <c r="L1891" s="447" t="s">
        <v>241</v>
      </c>
    </row>
    <row r="1892" spans="1:12">
      <c r="A1892" s="447" t="s">
        <v>20906</v>
      </c>
      <c r="B1892" s="447" t="s">
        <v>20907</v>
      </c>
      <c r="C1892" s="447" t="s">
        <v>20912</v>
      </c>
      <c r="D1892" s="447" t="s">
        <v>20913</v>
      </c>
      <c r="E1892" s="448" t="s">
        <v>20755</v>
      </c>
      <c r="F1892" s="447" t="s">
        <v>20755</v>
      </c>
      <c r="G1892" s="449">
        <v>97092</v>
      </c>
      <c r="H1892" s="447" t="s">
        <v>2601</v>
      </c>
      <c r="I1892" s="447" t="s">
        <v>130</v>
      </c>
      <c r="J1892" s="447" t="s">
        <v>334</v>
      </c>
      <c r="K1892" s="450">
        <v>22.27</v>
      </c>
      <c r="L1892" s="447" t="s">
        <v>241</v>
      </c>
    </row>
    <row r="1893" spans="1:12">
      <c r="A1893" s="447" t="s">
        <v>20906</v>
      </c>
      <c r="B1893" s="447" t="s">
        <v>20907</v>
      </c>
      <c r="C1893" s="447" t="s">
        <v>20912</v>
      </c>
      <c r="D1893" s="447" t="s">
        <v>20913</v>
      </c>
      <c r="E1893" s="448" t="s">
        <v>20755</v>
      </c>
      <c r="F1893" s="447" t="s">
        <v>20755</v>
      </c>
      <c r="G1893" s="449">
        <v>97093</v>
      </c>
      <c r="H1893" s="447" t="s">
        <v>2602</v>
      </c>
      <c r="I1893" s="447" t="s">
        <v>130</v>
      </c>
      <c r="J1893" s="447" t="s">
        <v>334</v>
      </c>
      <c r="K1893" s="450">
        <v>20.98</v>
      </c>
      <c r="L1893" s="447" t="s">
        <v>241</v>
      </c>
    </row>
    <row r="1894" spans="1:12">
      <c r="A1894" s="447" t="s">
        <v>20906</v>
      </c>
      <c r="B1894" s="447" t="s">
        <v>20907</v>
      </c>
      <c r="C1894" s="447" t="s">
        <v>20912</v>
      </c>
      <c r="D1894" s="447" t="s">
        <v>20913</v>
      </c>
      <c r="E1894" s="448" t="s">
        <v>20755</v>
      </c>
      <c r="F1894" s="447" t="s">
        <v>20755</v>
      </c>
      <c r="G1894" s="449">
        <v>97094</v>
      </c>
      <c r="H1894" s="447" t="s">
        <v>2603</v>
      </c>
      <c r="I1894" s="447" t="s">
        <v>133</v>
      </c>
      <c r="J1894" s="447" t="s">
        <v>240</v>
      </c>
      <c r="K1894" s="450">
        <v>573.55999999999995</v>
      </c>
      <c r="L1894" s="447" t="s">
        <v>241</v>
      </c>
    </row>
    <row r="1895" spans="1:12">
      <c r="A1895" s="447" t="s">
        <v>20906</v>
      </c>
      <c r="B1895" s="447" t="s">
        <v>20907</v>
      </c>
      <c r="C1895" s="447" t="s">
        <v>20912</v>
      </c>
      <c r="D1895" s="447" t="s">
        <v>20913</v>
      </c>
      <c r="E1895" s="448" t="s">
        <v>20755</v>
      </c>
      <c r="F1895" s="447" t="s">
        <v>20755</v>
      </c>
      <c r="G1895" s="449">
        <v>97095</v>
      </c>
      <c r="H1895" s="447" t="s">
        <v>2604</v>
      </c>
      <c r="I1895" s="447" t="s">
        <v>133</v>
      </c>
      <c r="J1895" s="447" t="s">
        <v>240</v>
      </c>
      <c r="K1895" s="450">
        <v>538.99</v>
      </c>
      <c r="L1895" s="447" t="s">
        <v>241</v>
      </c>
    </row>
    <row r="1896" spans="1:12">
      <c r="A1896" s="447" t="s">
        <v>20906</v>
      </c>
      <c r="B1896" s="447" t="s">
        <v>20907</v>
      </c>
      <c r="C1896" s="447" t="s">
        <v>20912</v>
      </c>
      <c r="D1896" s="447" t="s">
        <v>20913</v>
      </c>
      <c r="E1896" s="448" t="s">
        <v>20755</v>
      </c>
      <c r="F1896" s="447" t="s">
        <v>20755</v>
      </c>
      <c r="G1896" s="449">
        <v>97096</v>
      </c>
      <c r="H1896" s="447" t="s">
        <v>2605</v>
      </c>
      <c r="I1896" s="447" t="s">
        <v>133</v>
      </c>
      <c r="J1896" s="447" t="s">
        <v>240</v>
      </c>
      <c r="K1896" s="450">
        <v>521.23</v>
      </c>
      <c r="L1896" s="447" t="s">
        <v>241</v>
      </c>
    </row>
    <row r="1897" spans="1:12">
      <c r="A1897" s="447" t="s">
        <v>20906</v>
      </c>
      <c r="B1897" s="447" t="s">
        <v>20907</v>
      </c>
      <c r="C1897" s="447" t="s">
        <v>20912</v>
      </c>
      <c r="D1897" s="447" t="s">
        <v>20913</v>
      </c>
      <c r="E1897" s="448" t="s">
        <v>20755</v>
      </c>
      <c r="F1897" s="447" t="s">
        <v>20755</v>
      </c>
      <c r="G1897" s="449">
        <v>97097</v>
      </c>
      <c r="H1897" s="447" t="s">
        <v>2606</v>
      </c>
      <c r="I1897" s="447" t="s">
        <v>145</v>
      </c>
      <c r="J1897" s="447" t="s">
        <v>240</v>
      </c>
      <c r="K1897" s="450">
        <v>28.33</v>
      </c>
      <c r="L1897" s="447" t="s">
        <v>241</v>
      </c>
    </row>
    <row r="1898" spans="1:12">
      <c r="A1898" s="447" t="s">
        <v>20906</v>
      </c>
      <c r="B1898" s="447" t="s">
        <v>20907</v>
      </c>
      <c r="C1898" s="447" t="s">
        <v>20912</v>
      </c>
      <c r="D1898" s="447" t="s">
        <v>20913</v>
      </c>
      <c r="E1898" s="448" t="s">
        <v>20755</v>
      </c>
      <c r="F1898" s="447" t="s">
        <v>20755</v>
      </c>
      <c r="G1898" s="449">
        <v>97101</v>
      </c>
      <c r="H1898" s="447" t="s">
        <v>2607</v>
      </c>
      <c r="I1898" s="447" t="s">
        <v>145</v>
      </c>
      <c r="J1898" s="447" t="s">
        <v>240</v>
      </c>
      <c r="K1898" s="450">
        <v>216.21</v>
      </c>
      <c r="L1898" s="447" t="s">
        <v>241</v>
      </c>
    </row>
    <row r="1899" spans="1:12">
      <c r="A1899" s="447" t="s">
        <v>20906</v>
      </c>
      <c r="B1899" s="447" t="s">
        <v>20907</v>
      </c>
      <c r="C1899" s="447" t="s">
        <v>20912</v>
      </c>
      <c r="D1899" s="447" t="s">
        <v>20913</v>
      </c>
      <c r="E1899" s="448" t="s">
        <v>20755</v>
      </c>
      <c r="F1899" s="447" t="s">
        <v>20755</v>
      </c>
      <c r="G1899" s="449">
        <v>97102</v>
      </c>
      <c r="H1899" s="447" t="s">
        <v>2608</v>
      </c>
      <c r="I1899" s="447" t="s">
        <v>145</v>
      </c>
      <c r="J1899" s="447" t="s">
        <v>240</v>
      </c>
      <c r="K1899" s="450">
        <v>241.27</v>
      </c>
      <c r="L1899" s="447" t="s">
        <v>241</v>
      </c>
    </row>
    <row r="1900" spans="1:12">
      <c r="A1900" s="447" t="s">
        <v>20906</v>
      </c>
      <c r="B1900" s="447" t="s">
        <v>20907</v>
      </c>
      <c r="C1900" s="447" t="s">
        <v>20912</v>
      </c>
      <c r="D1900" s="447" t="s">
        <v>20913</v>
      </c>
      <c r="E1900" s="448" t="s">
        <v>20755</v>
      </c>
      <c r="F1900" s="447" t="s">
        <v>20755</v>
      </c>
      <c r="G1900" s="449">
        <v>97103</v>
      </c>
      <c r="H1900" s="447" t="s">
        <v>2609</v>
      </c>
      <c r="I1900" s="447" t="s">
        <v>145</v>
      </c>
      <c r="J1900" s="447" t="s">
        <v>240</v>
      </c>
      <c r="K1900" s="450">
        <v>319.27</v>
      </c>
      <c r="L1900" s="447" t="s">
        <v>241</v>
      </c>
    </row>
    <row r="1901" spans="1:12">
      <c r="A1901" s="447" t="s">
        <v>20906</v>
      </c>
      <c r="B1901" s="447" t="s">
        <v>20907</v>
      </c>
      <c r="C1901" s="447" t="s">
        <v>20912</v>
      </c>
      <c r="D1901" s="447" t="s">
        <v>20913</v>
      </c>
      <c r="E1901" s="448" t="s">
        <v>20755</v>
      </c>
      <c r="F1901" s="447" t="s">
        <v>20755</v>
      </c>
      <c r="G1901" s="449">
        <v>100322</v>
      </c>
      <c r="H1901" s="447" t="s">
        <v>2610</v>
      </c>
      <c r="I1901" s="447" t="s">
        <v>133</v>
      </c>
      <c r="J1901" s="447" t="s">
        <v>240</v>
      </c>
      <c r="K1901" s="450">
        <v>108.07</v>
      </c>
      <c r="L1901" s="447" t="s">
        <v>241</v>
      </c>
    </row>
    <row r="1902" spans="1:12">
      <c r="A1902" s="447" t="s">
        <v>20906</v>
      </c>
      <c r="B1902" s="447" t="s">
        <v>20907</v>
      </c>
      <c r="C1902" s="447" t="s">
        <v>20912</v>
      </c>
      <c r="D1902" s="447" t="s">
        <v>20913</v>
      </c>
      <c r="E1902" s="448" t="s">
        <v>20755</v>
      </c>
      <c r="F1902" s="447" t="s">
        <v>20755</v>
      </c>
      <c r="G1902" s="449">
        <v>100323</v>
      </c>
      <c r="H1902" s="447" t="s">
        <v>2611</v>
      </c>
      <c r="I1902" s="447" t="s">
        <v>133</v>
      </c>
      <c r="J1902" s="447" t="s">
        <v>240</v>
      </c>
      <c r="K1902" s="450">
        <v>107.1</v>
      </c>
      <c r="L1902" s="447" t="s">
        <v>241</v>
      </c>
    </row>
    <row r="1903" spans="1:12">
      <c r="A1903" s="447" t="s">
        <v>20906</v>
      </c>
      <c r="B1903" s="447" t="s">
        <v>20907</v>
      </c>
      <c r="C1903" s="447" t="s">
        <v>20912</v>
      </c>
      <c r="D1903" s="447" t="s">
        <v>20913</v>
      </c>
      <c r="E1903" s="448" t="s">
        <v>20755</v>
      </c>
      <c r="F1903" s="447" t="s">
        <v>20755</v>
      </c>
      <c r="G1903" s="449">
        <v>100324</v>
      </c>
      <c r="H1903" s="447" t="s">
        <v>2612</v>
      </c>
      <c r="I1903" s="447" t="s">
        <v>133</v>
      </c>
      <c r="J1903" s="447" t="s">
        <v>240</v>
      </c>
      <c r="K1903" s="450">
        <v>113.27</v>
      </c>
      <c r="L1903" s="447" t="s">
        <v>241</v>
      </c>
    </row>
    <row r="1904" spans="1:12">
      <c r="A1904" s="447" t="s">
        <v>20906</v>
      </c>
      <c r="B1904" s="447" t="s">
        <v>20907</v>
      </c>
      <c r="C1904" s="447" t="s">
        <v>20914</v>
      </c>
      <c r="D1904" s="447" t="s">
        <v>20915</v>
      </c>
      <c r="E1904" s="448" t="s">
        <v>20755</v>
      </c>
      <c r="F1904" s="447" t="s">
        <v>20755</v>
      </c>
      <c r="G1904" s="449">
        <v>90996</v>
      </c>
      <c r="H1904" s="447" t="s">
        <v>2613</v>
      </c>
      <c r="I1904" s="447" t="s">
        <v>145</v>
      </c>
      <c r="J1904" s="447" t="s">
        <v>240</v>
      </c>
      <c r="K1904" s="450">
        <v>12.38</v>
      </c>
      <c r="L1904" s="447" t="s">
        <v>241</v>
      </c>
    </row>
    <row r="1905" spans="1:12">
      <c r="A1905" s="447" t="s">
        <v>20906</v>
      </c>
      <c r="B1905" s="447" t="s">
        <v>20907</v>
      </c>
      <c r="C1905" s="447" t="s">
        <v>20914</v>
      </c>
      <c r="D1905" s="447" t="s">
        <v>20915</v>
      </c>
      <c r="E1905" s="448" t="s">
        <v>20755</v>
      </c>
      <c r="F1905" s="447" t="s">
        <v>20755</v>
      </c>
      <c r="G1905" s="449">
        <v>90997</v>
      </c>
      <c r="H1905" s="447" t="s">
        <v>2614</v>
      </c>
      <c r="I1905" s="447" t="s">
        <v>145</v>
      </c>
      <c r="J1905" s="447" t="s">
        <v>240</v>
      </c>
      <c r="K1905" s="450">
        <v>16.29</v>
      </c>
      <c r="L1905" s="447" t="s">
        <v>241</v>
      </c>
    </row>
    <row r="1906" spans="1:12">
      <c r="A1906" s="447" t="s">
        <v>20906</v>
      </c>
      <c r="B1906" s="447" t="s">
        <v>20907</v>
      </c>
      <c r="C1906" s="447" t="s">
        <v>20914</v>
      </c>
      <c r="D1906" s="447" t="s">
        <v>20915</v>
      </c>
      <c r="E1906" s="448" t="s">
        <v>20755</v>
      </c>
      <c r="F1906" s="447" t="s">
        <v>20755</v>
      </c>
      <c r="G1906" s="449">
        <v>90998</v>
      </c>
      <c r="H1906" s="447" t="s">
        <v>2615</v>
      </c>
      <c r="I1906" s="447" t="s">
        <v>145</v>
      </c>
      <c r="J1906" s="447" t="s">
        <v>240</v>
      </c>
      <c r="K1906" s="450">
        <v>19.350000000000001</v>
      </c>
      <c r="L1906" s="447" t="s">
        <v>241</v>
      </c>
    </row>
    <row r="1907" spans="1:12">
      <c r="A1907" s="447" t="s">
        <v>20906</v>
      </c>
      <c r="B1907" s="447" t="s">
        <v>20907</v>
      </c>
      <c r="C1907" s="447" t="s">
        <v>20914</v>
      </c>
      <c r="D1907" s="447" t="s">
        <v>20915</v>
      </c>
      <c r="E1907" s="448" t="s">
        <v>20755</v>
      </c>
      <c r="F1907" s="447" t="s">
        <v>20755</v>
      </c>
      <c r="G1907" s="449">
        <v>91000</v>
      </c>
      <c r="H1907" s="447" t="s">
        <v>2616</v>
      </c>
      <c r="I1907" s="447" t="s">
        <v>145</v>
      </c>
      <c r="J1907" s="447" t="s">
        <v>240</v>
      </c>
      <c r="K1907" s="450">
        <v>15.12</v>
      </c>
      <c r="L1907" s="447" t="s">
        <v>241</v>
      </c>
    </row>
    <row r="1908" spans="1:12">
      <c r="A1908" s="447" t="s">
        <v>20906</v>
      </c>
      <c r="B1908" s="447" t="s">
        <v>20907</v>
      </c>
      <c r="C1908" s="447" t="s">
        <v>20914</v>
      </c>
      <c r="D1908" s="447" t="s">
        <v>20915</v>
      </c>
      <c r="E1908" s="448" t="s">
        <v>20755</v>
      </c>
      <c r="F1908" s="447" t="s">
        <v>20755</v>
      </c>
      <c r="G1908" s="449">
        <v>91002</v>
      </c>
      <c r="H1908" s="447" t="s">
        <v>2617</v>
      </c>
      <c r="I1908" s="447" t="s">
        <v>145</v>
      </c>
      <c r="J1908" s="447" t="s">
        <v>240</v>
      </c>
      <c r="K1908" s="450">
        <v>14.03</v>
      </c>
      <c r="L1908" s="447" t="s">
        <v>241</v>
      </c>
    </row>
    <row r="1909" spans="1:12">
      <c r="A1909" s="447" t="s">
        <v>20906</v>
      </c>
      <c r="B1909" s="447" t="s">
        <v>20907</v>
      </c>
      <c r="C1909" s="447" t="s">
        <v>20914</v>
      </c>
      <c r="D1909" s="447" t="s">
        <v>20915</v>
      </c>
      <c r="E1909" s="448" t="s">
        <v>20755</v>
      </c>
      <c r="F1909" s="447" t="s">
        <v>20755</v>
      </c>
      <c r="G1909" s="449">
        <v>91003</v>
      </c>
      <c r="H1909" s="447" t="s">
        <v>2618</v>
      </c>
      <c r="I1909" s="447" t="s">
        <v>145</v>
      </c>
      <c r="J1909" s="447" t="s">
        <v>240</v>
      </c>
      <c r="K1909" s="450">
        <v>16.010000000000002</v>
      </c>
      <c r="L1909" s="447" t="s">
        <v>241</v>
      </c>
    </row>
    <row r="1910" spans="1:12">
      <c r="A1910" s="447" t="s">
        <v>20906</v>
      </c>
      <c r="B1910" s="447" t="s">
        <v>20907</v>
      </c>
      <c r="C1910" s="447" t="s">
        <v>20914</v>
      </c>
      <c r="D1910" s="447" t="s">
        <v>20915</v>
      </c>
      <c r="E1910" s="448" t="s">
        <v>20755</v>
      </c>
      <c r="F1910" s="447" t="s">
        <v>20755</v>
      </c>
      <c r="G1910" s="449">
        <v>91004</v>
      </c>
      <c r="H1910" s="447" t="s">
        <v>2619</v>
      </c>
      <c r="I1910" s="447" t="s">
        <v>145</v>
      </c>
      <c r="J1910" s="447" t="s">
        <v>240</v>
      </c>
      <c r="K1910" s="450">
        <v>12.55</v>
      </c>
      <c r="L1910" s="447" t="s">
        <v>241</v>
      </c>
    </row>
    <row r="1911" spans="1:12">
      <c r="A1911" s="447" t="s">
        <v>20906</v>
      </c>
      <c r="B1911" s="447" t="s">
        <v>20907</v>
      </c>
      <c r="C1911" s="447" t="s">
        <v>20914</v>
      </c>
      <c r="D1911" s="447" t="s">
        <v>20915</v>
      </c>
      <c r="E1911" s="448" t="s">
        <v>20755</v>
      </c>
      <c r="F1911" s="447" t="s">
        <v>20755</v>
      </c>
      <c r="G1911" s="449">
        <v>91005</v>
      </c>
      <c r="H1911" s="447" t="s">
        <v>2621</v>
      </c>
      <c r="I1911" s="447" t="s">
        <v>145</v>
      </c>
      <c r="J1911" s="447" t="s">
        <v>240</v>
      </c>
      <c r="K1911" s="450">
        <v>14.83</v>
      </c>
      <c r="L1911" s="447" t="s">
        <v>241</v>
      </c>
    </row>
    <row r="1912" spans="1:12">
      <c r="A1912" s="447" t="s">
        <v>20906</v>
      </c>
      <c r="B1912" s="447" t="s">
        <v>20907</v>
      </c>
      <c r="C1912" s="447" t="s">
        <v>20914</v>
      </c>
      <c r="D1912" s="447" t="s">
        <v>20915</v>
      </c>
      <c r="E1912" s="448" t="s">
        <v>20755</v>
      </c>
      <c r="F1912" s="447" t="s">
        <v>20755</v>
      </c>
      <c r="G1912" s="449">
        <v>91006</v>
      </c>
      <c r="H1912" s="447" t="s">
        <v>2622</v>
      </c>
      <c r="I1912" s="447" t="s">
        <v>145</v>
      </c>
      <c r="J1912" s="447" t="s">
        <v>240</v>
      </c>
      <c r="K1912" s="450">
        <v>11.68</v>
      </c>
      <c r="L1912" s="447" t="s">
        <v>241</v>
      </c>
    </row>
    <row r="1913" spans="1:12">
      <c r="A1913" s="447" t="s">
        <v>20906</v>
      </c>
      <c r="B1913" s="447" t="s">
        <v>20907</v>
      </c>
      <c r="C1913" s="447" t="s">
        <v>20914</v>
      </c>
      <c r="D1913" s="447" t="s">
        <v>20915</v>
      </c>
      <c r="E1913" s="448" t="s">
        <v>20755</v>
      </c>
      <c r="F1913" s="447" t="s">
        <v>20755</v>
      </c>
      <c r="G1913" s="449">
        <v>91007</v>
      </c>
      <c r="H1913" s="447" t="s">
        <v>2623</v>
      </c>
      <c r="I1913" s="447" t="s">
        <v>145</v>
      </c>
      <c r="J1913" s="447" t="s">
        <v>240</v>
      </c>
      <c r="K1913" s="450">
        <v>10.59</v>
      </c>
      <c r="L1913" s="447" t="s">
        <v>241</v>
      </c>
    </row>
    <row r="1914" spans="1:12">
      <c r="A1914" s="447" t="s">
        <v>20906</v>
      </c>
      <c r="B1914" s="447" t="s">
        <v>20907</v>
      </c>
      <c r="C1914" s="447" t="s">
        <v>20914</v>
      </c>
      <c r="D1914" s="447" t="s">
        <v>20915</v>
      </c>
      <c r="E1914" s="448" t="s">
        <v>20755</v>
      </c>
      <c r="F1914" s="447" t="s">
        <v>20755</v>
      </c>
      <c r="G1914" s="449">
        <v>91008</v>
      </c>
      <c r="H1914" s="447" t="s">
        <v>2625</v>
      </c>
      <c r="I1914" s="447" t="s">
        <v>145</v>
      </c>
      <c r="J1914" s="447" t="s">
        <v>240</v>
      </c>
      <c r="K1914" s="450">
        <v>12.56</v>
      </c>
      <c r="L1914" s="447" t="s">
        <v>241</v>
      </c>
    </row>
    <row r="1915" spans="1:12">
      <c r="A1915" s="447" t="s">
        <v>20906</v>
      </c>
      <c r="B1915" s="447" t="s">
        <v>20907</v>
      </c>
      <c r="C1915" s="447" t="s">
        <v>20914</v>
      </c>
      <c r="D1915" s="447" t="s">
        <v>20915</v>
      </c>
      <c r="E1915" s="448" t="s">
        <v>20755</v>
      </c>
      <c r="F1915" s="447" t="s">
        <v>20755</v>
      </c>
      <c r="G1915" s="449">
        <v>92263</v>
      </c>
      <c r="H1915" s="447" t="s">
        <v>2627</v>
      </c>
      <c r="I1915" s="447" t="s">
        <v>145</v>
      </c>
      <c r="J1915" s="447" t="s">
        <v>334</v>
      </c>
      <c r="K1915" s="450">
        <v>120.06</v>
      </c>
      <c r="L1915" s="447" t="s">
        <v>241</v>
      </c>
    </row>
    <row r="1916" spans="1:12">
      <c r="A1916" s="447" t="s">
        <v>20906</v>
      </c>
      <c r="B1916" s="447" t="s">
        <v>20907</v>
      </c>
      <c r="C1916" s="447" t="s">
        <v>20914</v>
      </c>
      <c r="D1916" s="447" t="s">
        <v>20915</v>
      </c>
      <c r="E1916" s="448" t="s">
        <v>20755</v>
      </c>
      <c r="F1916" s="447" t="s">
        <v>20755</v>
      </c>
      <c r="G1916" s="449">
        <v>92264</v>
      </c>
      <c r="H1916" s="447" t="s">
        <v>2628</v>
      </c>
      <c r="I1916" s="447" t="s">
        <v>145</v>
      </c>
      <c r="J1916" s="447" t="s">
        <v>334</v>
      </c>
      <c r="K1916" s="450">
        <v>134.15</v>
      </c>
      <c r="L1916" s="447" t="s">
        <v>241</v>
      </c>
    </row>
    <row r="1917" spans="1:12">
      <c r="A1917" s="447" t="s">
        <v>20906</v>
      </c>
      <c r="B1917" s="447" t="s">
        <v>20907</v>
      </c>
      <c r="C1917" s="447" t="s">
        <v>20914</v>
      </c>
      <c r="D1917" s="447" t="s">
        <v>20915</v>
      </c>
      <c r="E1917" s="448" t="s">
        <v>20755</v>
      </c>
      <c r="F1917" s="447" t="s">
        <v>20755</v>
      </c>
      <c r="G1917" s="449">
        <v>92265</v>
      </c>
      <c r="H1917" s="447" t="s">
        <v>2629</v>
      </c>
      <c r="I1917" s="447" t="s">
        <v>145</v>
      </c>
      <c r="J1917" s="447" t="s">
        <v>334</v>
      </c>
      <c r="K1917" s="450">
        <v>84.07</v>
      </c>
      <c r="L1917" s="447" t="s">
        <v>241</v>
      </c>
    </row>
    <row r="1918" spans="1:12">
      <c r="A1918" s="447" t="s">
        <v>20906</v>
      </c>
      <c r="B1918" s="447" t="s">
        <v>20907</v>
      </c>
      <c r="C1918" s="447" t="s">
        <v>20914</v>
      </c>
      <c r="D1918" s="447" t="s">
        <v>20915</v>
      </c>
      <c r="E1918" s="448" t="s">
        <v>20755</v>
      </c>
      <c r="F1918" s="447" t="s">
        <v>20755</v>
      </c>
      <c r="G1918" s="449">
        <v>92266</v>
      </c>
      <c r="H1918" s="447" t="s">
        <v>2630</v>
      </c>
      <c r="I1918" s="447" t="s">
        <v>145</v>
      </c>
      <c r="J1918" s="447" t="s">
        <v>334</v>
      </c>
      <c r="K1918" s="450">
        <v>96.16</v>
      </c>
      <c r="L1918" s="447" t="s">
        <v>241</v>
      </c>
    </row>
    <row r="1919" spans="1:12">
      <c r="A1919" s="447" t="s">
        <v>20906</v>
      </c>
      <c r="B1919" s="447" t="s">
        <v>20907</v>
      </c>
      <c r="C1919" s="447" t="s">
        <v>20914</v>
      </c>
      <c r="D1919" s="447" t="s">
        <v>20915</v>
      </c>
      <c r="E1919" s="448" t="s">
        <v>20755</v>
      </c>
      <c r="F1919" s="447" t="s">
        <v>20755</v>
      </c>
      <c r="G1919" s="449">
        <v>92267</v>
      </c>
      <c r="H1919" s="447" t="s">
        <v>2631</v>
      </c>
      <c r="I1919" s="447" t="s">
        <v>145</v>
      </c>
      <c r="J1919" s="447" t="s">
        <v>334</v>
      </c>
      <c r="K1919" s="450">
        <v>34.86</v>
      </c>
      <c r="L1919" s="447" t="s">
        <v>241</v>
      </c>
    </row>
    <row r="1920" spans="1:12">
      <c r="A1920" s="447" t="s">
        <v>20906</v>
      </c>
      <c r="B1920" s="447" t="s">
        <v>20907</v>
      </c>
      <c r="C1920" s="447" t="s">
        <v>20914</v>
      </c>
      <c r="D1920" s="447" t="s">
        <v>20915</v>
      </c>
      <c r="E1920" s="448" t="s">
        <v>20755</v>
      </c>
      <c r="F1920" s="447" t="s">
        <v>20755</v>
      </c>
      <c r="G1920" s="449">
        <v>92268</v>
      </c>
      <c r="H1920" s="447" t="s">
        <v>2632</v>
      </c>
      <c r="I1920" s="447" t="s">
        <v>145</v>
      </c>
      <c r="J1920" s="447" t="s">
        <v>334</v>
      </c>
      <c r="K1920" s="450">
        <v>45.93</v>
      </c>
      <c r="L1920" s="447" t="s">
        <v>241</v>
      </c>
    </row>
    <row r="1921" spans="1:12">
      <c r="A1921" s="447" t="s">
        <v>20906</v>
      </c>
      <c r="B1921" s="447" t="s">
        <v>20907</v>
      </c>
      <c r="C1921" s="447" t="s">
        <v>20914</v>
      </c>
      <c r="D1921" s="447" t="s">
        <v>20915</v>
      </c>
      <c r="E1921" s="448" t="s">
        <v>20755</v>
      </c>
      <c r="F1921" s="447" t="s">
        <v>20755</v>
      </c>
      <c r="G1921" s="449">
        <v>92269</v>
      </c>
      <c r="H1921" s="447" t="s">
        <v>2633</v>
      </c>
      <c r="I1921" s="447" t="s">
        <v>145</v>
      </c>
      <c r="J1921" s="447" t="s">
        <v>334</v>
      </c>
      <c r="K1921" s="450">
        <v>111.12</v>
      </c>
      <c r="L1921" s="447" t="s">
        <v>241</v>
      </c>
    </row>
    <row r="1922" spans="1:12">
      <c r="A1922" s="447" t="s">
        <v>20906</v>
      </c>
      <c r="B1922" s="447" t="s">
        <v>20907</v>
      </c>
      <c r="C1922" s="447" t="s">
        <v>20914</v>
      </c>
      <c r="D1922" s="447" t="s">
        <v>20915</v>
      </c>
      <c r="E1922" s="448" t="s">
        <v>20755</v>
      </c>
      <c r="F1922" s="447" t="s">
        <v>20755</v>
      </c>
      <c r="G1922" s="449">
        <v>92270</v>
      </c>
      <c r="H1922" s="447" t="s">
        <v>2634</v>
      </c>
      <c r="I1922" s="447" t="s">
        <v>145</v>
      </c>
      <c r="J1922" s="447" t="s">
        <v>334</v>
      </c>
      <c r="K1922" s="450">
        <v>89.62</v>
      </c>
      <c r="L1922" s="447" t="s">
        <v>241</v>
      </c>
    </row>
    <row r="1923" spans="1:12">
      <c r="A1923" s="447" t="s">
        <v>20906</v>
      </c>
      <c r="B1923" s="447" t="s">
        <v>20907</v>
      </c>
      <c r="C1923" s="447" t="s">
        <v>20914</v>
      </c>
      <c r="D1923" s="447" t="s">
        <v>20915</v>
      </c>
      <c r="E1923" s="448" t="s">
        <v>20755</v>
      </c>
      <c r="F1923" s="447" t="s">
        <v>20755</v>
      </c>
      <c r="G1923" s="449">
        <v>92271</v>
      </c>
      <c r="H1923" s="447" t="s">
        <v>2635</v>
      </c>
      <c r="I1923" s="447" t="s">
        <v>145</v>
      </c>
      <c r="J1923" s="447" t="s">
        <v>334</v>
      </c>
      <c r="K1923" s="450">
        <v>47.98</v>
      </c>
      <c r="L1923" s="447" t="s">
        <v>241</v>
      </c>
    </row>
    <row r="1924" spans="1:12">
      <c r="A1924" s="447" t="s">
        <v>20906</v>
      </c>
      <c r="B1924" s="447" t="s">
        <v>20907</v>
      </c>
      <c r="C1924" s="447" t="s">
        <v>20914</v>
      </c>
      <c r="D1924" s="447" t="s">
        <v>20915</v>
      </c>
      <c r="E1924" s="448" t="s">
        <v>20755</v>
      </c>
      <c r="F1924" s="447" t="s">
        <v>20755</v>
      </c>
      <c r="G1924" s="449">
        <v>92272</v>
      </c>
      <c r="H1924" s="447" t="s">
        <v>2636</v>
      </c>
      <c r="I1924" s="447" t="s">
        <v>239</v>
      </c>
      <c r="J1924" s="447" t="s">
        <v>334</v>
      </c>
      <c r="K1924" s="450">
        <v>28.51</v>
      </c>
      <c r="L1924" s="447" t="s">
        <v>241</v>
      </c>
    </row>
    <row r="1925" spans="1:12">
      <c r="A1925" s="447" t="s">
        <v>20906</v>
      </c>
      <c r="B1925" s="447" t="s">
        <v>20907</v>
      </c>
      <c r="C1925" s="447" t="s">
        <v>20914</v>
      </c>
      <c r="D1925" s="447" t="s">
        <v>20915</v>
      </c>
      <c r="E1925" s="448" t="s">
        <v>20755</v>
      </c>
      <c r="F1925" s="447" t="s">
        <v>20755</v>
      </c>
      <c r="G1925" s="449">
        <v>92273</v>
      </c>
      <c r="H1925" s="447" t="s">
        <v>2637</v>
      </c>
      <c r="I1925" s="447" t="s">
        <v>239</v>
      </c>
      <c r="J1925" s="447" t="s">
        <v>334</v>
      </c>
      <c r="K1925" s="450">
        <v>13.26</v>
      </c>
      <c r="L1925" s="447" t="s">
        <v>241</v>
      </c>
    </row>
    <row r="1926" spans="1:12">
      <c r="A1926" s="447" t="s">
        <v>20906</v>
      </c>
      <c r="B1926" s="447" t="s">
        <v>20907</v>
      </c>
      <c r="C1926" s="447" t="s">
        <v>20914</v>
      </c>
      <c r="D1926" s="447" t="s">
        <v>20915</v>
      </c>
      <c r="E1926" s="448" t="s">
        <v>20755</v>
      </c>
      <c r="F1926" s="447" t="s">
        <v>20755</v>
      </c>
      <c r="G1926" s="449">
        <v>92409</v>
      </c>
      <c r="H1926" s="447" t="s">
        <v>2639</v>
      </c>
      <c r="I1926" s="447" t="s">
        <v>145</v>
      </c>
      <c r="J1926" s="447" t="s">
        <v>334</v>
      </c>
      <c r="K1926" s="450">
        <v>174.86</v>
      </c>
      <c r="L1926" s="447" t="s">
        <v>241</v>
      </c>
    </row>
    <row r="1927" spans="1:12">
      <c r="A1927" s="447" t="s">
        <v>20906</v>
      </c>
      <c r="B1927" s="447" t="s">
        <v>20907</v>
      </c>
      <c r="C1927" s="447" t="s">
        <v>20914</v>
      </c>
      <c r="D1927" s="447" t="s">
        <v>20915</v>
      </c>
      <c r="E1927" s="448" t="s">
        <v>20755</v>
      </c>
      <c r="F1927" s="447" t="s">
        <v>20755</v>
      </c>
      <c r="G1927" s="449">
        <v>92411</v>
      </c>
      <c r="H1927" s="447" t="s">
        <v>2640</v>
      </c>
      <c r="I1927" s="447" t="s">
        <v>145</v>
      </c>
      <c r="J1927" s="447" t="s">
        <v>334</v>
      </c>
      <c r="K1927" s="450">
        <v>113.25</v>
      </c>
      <c r="L1927" s="447" t="s">
        <v>241</v>
      </c>
    </row>
    <row r="1928" spans="1:12">
      <c r="A1928" s="447" t="s">
        <v>20906</v>
      </c>
      <c r="B1928" s="447" t="s">
        <v>20907</v>
      </c>
      <c r="C1928" s="447" t="s">
        <v>20914</v>
      </c>
      <c r="D1928" s="447" t="s">
        <v>20915</v>
      </c>
      <c r="E1928" s="448" t="s">
        <v>20755</v>
      </c>
      <c r="F1928" s="447" t="s">
        <v>20755</v>
      </c>
      <c r="G1928" s="449">
        <v>92413</v>
      </c>
      <c r="H1928" s="447" t="s">
        <v>2641</v>
      </c>
      <c r="I1928" s="447" t="s">
        <v>145</v>
      </c>
      <c r="J1928" s="447" t="s">
        <v>334</v>
      </c>
      <c r="K1928" s="450">
        <v>72.489999999999995</v>
      </c>
      <c r="L1928" s="447" t="s">
        <v>241</v>
      </c>
    </row>
    <row r="1929" spans="1:12">
      <c r="A1929" s="447" t="s">
        <v>20906</v>
      </c>
      <c r="B1929" s="447" t="s">
        <v>20907</v>
      </c>
      <c r="C1929" s="447" t="s">
        <v>20914</v>
      </c>
      <c r="D1929" s="447" t="s">
        <v>20915</v>
      </c>
      <c r="E1929" s="448" t="s">
        <v>20755</v>
      </c>
      <c r="F1929" s="447" t="s">
        <v>20755</v>
      </c>
      <c r="G1929" s="449">
        <v>92415</v>
      </c>
      <c r="H1929" s="447" t="s">
        <v>2642</v>
      </c>
      <c r="I1929" s="447" t="s">
        <v>145</v>
      </c>
      <c r="J1929" s="447" t="s">
        <v>334</v>
      </c>
      <c r="K1929" s="450">
        <v>97.73</v>
      </c>
      <c r="L1929" s="447" t="s">
        <v>241</v>
      </c>
    </row>
    <row r="1930" spans="1:12">
      <c r="A1930" s="447" t="s">
        <v>20906</v>
      </c>
      <c r="B1930" s="447" t="s">
        <v>20907</v>
      </c>
      <c r="C1930" s="447" t="s">
        <v>20914</v>
      </c>
      <c r="D1930" s="447" t="s">
        <v>20915</v>
      </c>
      <c r="E1930" s="448" t="s">
        <v>20755</v>
      </c>
      <c r="F1930" s="447" t="s">
        <v>20755</v>
      </c>
      <c r="G1930" s="449">
        <v>92417</v>
      </c>
      <c r="H1930" s="447" t="s">
        <v>2643</v>
      </c>
      <c r="I1930" s="447" t="s">
        <v>145</v>
      </c>
      <c r="J1930" s="447" t="s">
        <v>334</v>
      </c>
      <c r="K1930" s="450">
        <v>112.39</v>
      </c>
      <c r="L1930" s="447" t="s">
        <v>241</v>
      </c>
    </row>
    <row r="1931" spans="1:12">
      <c r="A1931" s="447" t="s">
        <v>20906</v>
      </c>
      <c r="B1931" s="447" t="s">
        <v>20907</v>
      </c>
      <c r="C1931" s="447" t="s">
        <v>20914</v>
      </c>
      <c r="D1931" s="447" t="s">
        <v>20915</v>
      </c>
      <c r="E1931" s="448" t="s">
        <v>20755</v>
      </c>
      <c r="F1931" s="447" t="s">
        <v>20755</v>
      </c>
      <c r="G1931" s="449">
        <v>92419</v>
      </c>
      <c r="H1931" s="447" t="s">
        <v>2644</v>
      </c>
      <c r="I1931" s="447" t="s">
        <v>145</v>
      </c>
      <c r="J1931" s="447" t="s">
        <v>334</v>
      </c>
      <c r="K1931" s="450">
        <v>61.05</v>
      </c>
      <c r="L1931" s="447" t="s">
        <v>241</v>
      </c>
    </row>
    <row r="1932" spans="1:12">
      <c r="A1932" s="447" t="s">
        <v>20906</v>
      </c>
      <c r="B1932" s="447" t="s">
        <v>20907</v>
      </c>
      <c r="C1932" s="447" t="s">
        <v>20914</v>
      </c>
      <c r="D1932" s="447" t="s">
        <v>20915</v>
      </c>
      <c r="E1932" s="448" t="s">
        <v>20755</v>
      </c>
      <c r="F1932" s="447" t="s">
        <v>20755</v>
      </c>
      <c r="G1932" s="449">
        <v>92421</v>
      </c>
      <c r="H1932" s="447" t="s">
        <v>2645</v>
      </c>
      <c r="I1932" s="447" t="s">
        <v>145</v>
      </c>
      <c r="J1932" s="447" t="s">
        <v>334</v>
      </c>
      <c r="K1932" s="450">
        <v>72.3</v>
      </c>
      <c r="L1932" s="447" t="s">
        <v>241</v>
      </c>
    </row>
    <row r="1933" spans="1:12">
      <c r="A1933" s="447" t="s">
        <v>20906</v>
      </c>
      <c r="B1933" s="447" t="s">
        <v>20907</v>
      </c>
      <c r="C1933" s="447" t="s">
        <v>20914</v>
      </c>
      <c r="D1933" s="447" t="s">
        <v>20915</v>
      </c>
      <c r="E1933" s="448" t="s">
        <v>20755</v>
      </c>
      <c r="F1933" s="447" t="s">
        <v>20755</v>
      </c>
      <c r="G1933" s="449">
        <v>92423</v>
      </c>
      <c r="H1933" s="447" t="s">
        <v>2646</v>
      </c>
      <c r="I1933" s="447" t="s">
        <v>145</v>
      </c>
      <c r="J1933" s="447" t="s">
        <v>334</v>
      </c>
      <c r="K1933" s="450">
        <v>49.76</v>
      </c>
      <c r="L1933" s="447" t="s">
        <v>241</v>
      </c>
    </row>
    <row r="1934" spans="1:12">
      <c r="A1934" s="447" t="s">
        <v>20906</v>
      </c>
      <c r="B1934" s="447" t="s">
        <v>20907</v>
      </c>
      <c r="C1934" s="447" t="s">
        <v>20914</v>
      </c>
      <c r="D1934" s="447" t="s">
        <v>20915</v>
      </c>
      <c r="E1934" s="448" t="s">
        <v>20755</v>
      </c>
      <c r="F1934" s="447" t="s">
        <v>20755</v>
      </c>
      <c r="G1934" s="449">
        <v>92425</v>
      </c>
      <c r="H1934" s="447" t="s">
        <v>2647</v>
      </c>
      <c r="I1934" s="447" t="s">
        <v>145</v>
      </c>
      <c r="J1934" s="447" t="s">
        <v>334</v>
      </c>
      <c r="K1934" s="450">
        <v>59.53</v>
      </c>
      <c r="L1934" s="447" t="s">
        <v>241</v>
      </c>
    </row>
    <row r="1935" spans="1:12">
      <c r="A1935" s="447" t="s">
        <v>20906</v>
      </c>
      <c r="B1935" s="447" t="s">
        <v>20907</v>
      </c>
      <c r="C1935" s="447" t="s">
        <v>20914</v>
      </c>
      <c r="D1935" s="447" t="s">
        <v>20915</v>
      </c>
      <c r="E1935" s="448" t="s">
        <v>20755</v>
      </c>
      <c r="F1935" s="447" t="s">
        <v>20755</v>
      </c>
      <c r="G1935" s="449">
        <v>92427</v>
      </c>
      <c r="H1935" s="447" t="s">
        <v>2648</v>
      </c>
      <c r="I1935" s="447" t="s">
        <v>145</v>
      </c>
      <c r="J1935" s="447" t="s">
        <v>334</v>
      </c>
      <c r="K1935" s="450">
        <v>44.03</v>
      </c>
      <c r="L1935" s="447" t="s">
        <v>241</v>
      </c>
    </row>
    <row r="1936" spans="1:12">
      <c r="A1936" s="447" t="s">
        <v>20906</v>
      </c>
      <c r="B1936" s="447" t="s">
        <v>20907</v>
      </c>
      <c r="C1936" s="447" t="s">
        <v>20914</v>
      </c>
      <c r="D1936" s="447" t="s">
        <v>20915</v>
      </c>
      <c r="E1936" s="448" t="s">
        <v>20755</v>
      </c>
      <c r="F1936" s="447" t="s">
        <v>20755</v>
      </c>
      <c r="G1936" s="449">
        <v>92429</v>
      </c>
      <c r="H1936" s="447" t="s">
        <v>2649</v>
      </c>
      <c r="I1936" s="447" t="s">
        <v>145</v>
      </c>
      <c r="J1936" s="447" t="s">
        <v>334</v>
      </c>
      <c r="K1936" s="450">
        <v>53.08</v>
      </c>
      <c r="L1936" s="447" t="s">
        <v>241</v>
      </c>
    </row>
    <row r="1937" spans="1:12">
      <c r="A1937" s="447" t="s">
        <v>20906</v>
      </c>
      <c r="B1937" s="447" t="s">
        <v>20907</v>
      </c>
      <c r="C1937" s="447" t="s">
        <v>20914</v>
      </c>
      <c r="D1937" s="447" t="s">
        <v>20915</v>
      </c>
      <c r="E1937" s="448" t="s">
        <v>20755</v>
      </c>
      <c r="F1937" s="447" t="s">
        <v>20755</v>
      </c>
      <c r="G1937" s="449">
        <v>92431</v>
      </c>
      <c r="H1937" s="447" t="s">
        <v>2650</v>
      </c>
      <c r="I1937" s="447" t="s">
        <v>145</v>
      </c>
      <c r="J1937" s="447" t="s">
        <v>334</v>
      </c>
      <c r="K1937" s="450">
        <v>39.4</v>
      </c>
      <c r="L1937" s="447" t="s">
        <v>241</v>
      </c>
    </row>
    <row r="1938" spans="1:12">
      <c r="A1938" s="447" t="s">
        <v>20906</v>
      </c>
      <c r="B1938" s="447" t="s">
        <v>20907</v>
      </c>
      <c r="C1938" s="447" t="s">
        <v>20914</v>
      </c>
      <c r="D1938" s="447" t="s">
        <v>20915</v>
      </c>
      <c r="E1938" s="448" t="s">
        <v>20755</v>
      </c>
      <c r="F1938" s="447" t="s">
        <v>20755</v>
      </c>
      <c r="G1938" s="449">
        <v>92433</v>
      </c>
      <c r="H1938" s="447" t="s">
        <v>2651</v>
      </c>
      <c r="I1938" s="447" t="s">
        <v>145</v>
      </c>
      <c r="J1938" s="447" t="s">
        <v>334</v>
      </c>
      <c r="K1938" s="450">
        <v>47.99</v>
      </c>
      <c r="L1938" s="447" t="s">
        <v>241</v>
      </c>
    </row>
    <row r="1939" spans="1:12">
      <c r="A1939" s="447" t="s">
        <v>20906</v>
      </c>
      <c r="B1939" s="447" t="s">
        <v>20907</v>
      </c>
      <c r="C1939" s="447" t="s">
        <v>20914</v>
      </c>
      <c r="D1939" s="447" t="s">
        <v>20915</v>
      </c>
      <c r="E1939" s="448" t="s">
        <v>20755</v>
      </c>
      <c r="F1939" s="447" t="s">
        <v>20755</v>
      </c>
      <c r="G1939" s="449">
        <v>92435</v>
      </c>
      <c r="H1939" s="447" t="s">
        <v>2653</v>
      </c>
      <c r="I1939" s="447" t="s">
        <v>145</v>
      </c>
      <c r="J1939" s="447" t="s">
        <v>334</v>
      </c>
      <c r="K1939" s="450">
        <v>37.47</v>
      </c>
      <c r="L1939" s="447" t="s">
        <v>241</v>
      </c>
    </row>
    <row r="1940" spans="1:12">
      <c r="A1940" s="447" t="s">
        <v>20906</v>
      </c>
      <c r="B1940" s="447" t="s">
        <v>20907</v>
      </c>
      <c r="C1940" s="447" t="s">
        <v>20914</v>
      </c>
      <c r="D1940" s="447" t="s">
        <v>20915</v>
      </c>
      <c r="E1940" s="448" t="s">
        <v>20755</v>
      </c>
      <c r="F1940" s="447" t="s">
        <v>20755</v>
      </c>
      <c r="G1940" s="449">
        <v>92437</v>
      </c>
      <c r="H1940" s="447" t="s">
        <v>2654</v>
      </c>
      <c r="I1940" s="447" t="s">
        <v>145</v>
      </c>
      <c r="J1940" s="447" t="s">
        <v>334</v>
      </c>
      <c r="K1940" s="450">
        <v>45.78</v>
      </c>
      <c r="L1940" s="447" t="s">
        <v>241</v>
      </c>
    </row>
    <row r="1941" spans="1:12">
      <c r="A1941" s="447" t="s">
        <v>20906</v>
      </c>
      <c r="B1941" s="447" t="s">
        <v>20907</v>
      </c>
      <c r="C1941" s="447" t="s">
        <v>20914</v>
      </c>
      <c r="D1941" s="447" t="s">
        <v>20915</v>
      </c>
      <c r="E1941" s="448" t="s">
        <v>20755</v>
      </c>
      <c r="F1941" s="447" t="s">
        <v>20755</v>
      </c>
      <c r="G1941" s="449">
        <v>92439</v>
      </c>
      <c r="H1941" s="447" t="s">
        <v>2655</v>
      </c>
      <c r="I1941" s="447" t="s">
        <v>145</v>
      </c>
      <c r="J1941" s="447" t="s">
        <v>334</v>
      </c>
      <c r="K1941" s="450">
        <v>36.07</v>
      </c>
      <c r="L1941" s="447" t="s">
        <v>241</v>
      </c>
    </row>
    <row r="1942" spans="1:12">
      <c r="A1942" s="447" t="s">
        <v>20906</v>
      </c>
      <c r="B1942" s="447" t="s">
        <v>20907</v>
      </c>
      <c r="C1942" s="447" t="s">
        <v>20914</v>
      </c>
      <c r="D1942" s="447" t="s">
        <v>20915</v>
      </c>
      <c r="E1942" s="448" t="s">
        <v>20755</v>
      </c>
      <c r="F1942" s="447" t="s">
        <v>20755</v>
      </c>
      <c r="G1942" s="449">
        <v>92441</v>
      </c>
      <c r="H1942" s="447" t="s">
        <v>2656</v>
      </c>
      <c r="I1942" s="447" t="s">
        <v>145</v>
      </c>
      <c r="J1942" s="447" t="s">
        <v>334</v>
      </c>
      <c r="K1942" s="450">
        <v>44.16</v>
      </c>
      <c r="L1942" s="447" t="s">
        <v>241</v>
      </c>
    </row>
    <row r="1943" spans="1:12">
      <c r="A1943" s="447" t="s">
        <v>20906</v>
      </c>
      <c r="B1943" s="447" t="s">
        <v>20907</v>
      </c>
      <c r="C1943" s="447" t="s">
        <v>20914</v>
      </c>
      <c r="D1943" s="447" t="s">
        <v>20915</v>
      </c>
      <c r="E1943" s="448" t="s">
        <v>20755</v>
      </c>
      <c r="F1943" s="447" t="s">
        <v>20755</v>
      </c>
      <c r="G1943" s="449">
        <v>92443</v>
      </c>
      <c r="H1943" s="447" t="s">
        <v>2657</v>
      </c>
      <c r="I1943" s="447" t="s">
        <v>145</v>
      </c>
      <c r="J1943" s="447" t="s">
        <v>334</v>
      </c>
      <c r="K1943" s="450">
        <v>33.07</v>
      </c>
      <c r="L1943" s="447" t="s">
        <v>241</v>
      </c>
    </row>
    <row r="1944" spans="1:12">
      <c r="A1944" s="447" t="s">
        <v>20906</v>
      </c>
      <c r="B1944" s="447" t="s">
        <v>20907</v>
      </c>
      <c r="C1944" s="447" t="s">
        <v>20914</v>
      </c>
      <c r="D1944" s="447" t="s">
        <v>20915</v>
      </c>
      <c r="E1944" s="448" t="s">
        <v>20755</v>
      </c>
      <c r="F1944" s="447" t="s">
        <v>20755</v>
      </c>
      <c r="G1944" s="449">
        <v>92445</v>
      </c>
      <c r="H1944" s="447" t="s">
        <v>2658</v>
      </c>
      <c r="I1944" s="447" t="s">
        <v>145</v>
      </c>
      <c r="J1944" s="447" t="s">
        <v>334</v>
      </c>
      <c r="K1944" s="450">
        <v>40.89</v>
      </c>
      <c r="L1944" s="447" t="s">
        <v>241</v>
      </c>
    </row>
    <row r="1945" spans="1:12">
      <c r="A1945" s="447" t="s">
        <v>20906</v>
      </c>
      <c r="B1945" s="447" t="s">
        <v>20907</v>
      </c>
      <c r="C1945" s="447" t="s">
        <v>20914</v>
      </c>
      <c r="D1945" s="447" t="s">
        <v>20915</v>
      </c>
      <c r="E1945" s="448" t="s">
        <v>20755</v>
      </c>
      <c r="F1945" s="447" t="s">
        <v>20755</v>
      </c>
      <c r="G1945" s="449">
        <v>92446</v>
      </c>
      <c r="H1945" s="447" t="s">
        <v>2659</v>
      </c>
      <c r="I1945" s="447" t="s">
        <v>145</v>
      </c>
      <c r="J1945" s="447" t="s">
        <v>334</v>
      </c>
      <c r="K1945" s="450">
        <v>172.79</v>
      </c>
      <c r="L1945" s="447" t="s">
        <v>241</v>
      </c>
    </row>
    <row r="1946" spans="1:12">
      <c r="A1946" s="447" t="s">
        <v>20906</v>
      </c>
      <c r="B1946" s="447" t="s">
        <v>20907</v>
      </c>
      <c r="C1946" s="447" t="s">
        <v>20914</v>
      </c>
      <c r="D1946" s="447" t="s">
        <v>20915</v>
      </c>
      <c r="E1946" s="448" t="s">
        <v>20755</v>
      </c>
      <c r="F1946" s="447" t="s">
        <v>20755</v>
      </c>
      <c r="G1946" s="449">
        <v>92447</v>
      </c>
      <c r="H1946" s="447" t="s">
        <v>2660</v>
      </c>
      <c r="I1946" s="447" t="s">
        <v>145</v>
      </c>
      <c r="J1946" s="447" t="s">
        <v>334</v>
      </c>
      <c r="K1946" s="450">
        <v>123.5</v>
      </c>
      <c r="L1946" s="447" t="s">
        <v>241</v>
      </c>
    </row>
    <row r="1947" spans="1:12">
      <c r="A1947" s="447" t="s">
        <v>20906</v>
      </c>
      <c r="B1947" s="447" t="s">
        <v>20907</v>
      </c>
      <c r="C1947" s="447" t="s">
        <v>20914</v>
      </c>
      <c r="D1947" s="447" t="s">
        <v>20915</v>
      </c>
      <c r="E1947" s="448" t="s">
        <v>20755</v>
      </c>
      <c r="F1947" s="447" t="s">
        <v>20755</v>
      </c>
      <c r="G1947" s="449">
        <v>92448</v>
      </c>
      <c r="H1947" s="447" t="s">
        <v>2661</v>
      </c>
      <c r="I1947" s="447" t="s">
        <v>145</v>
      </c>
      <c r="J1947" s="447" t="s">
        <v>334</v>
      </c>
      <c r="K1947" s="450">
        <v>100.58</v>
      </c>
      <c r="L1947" s="447" t="s">
        <v>241</v>
      </c>
    </row>
    <row r="1948" spans="1:12">
      <c r="A1948" s="447" t="s">
        <v>20906</v>
      </c>
      <c r="B1948" s="447" t="s">
        <v>20907</v>
      </c>
      <c r="C1948" s="447" t="s">
        <v>20914</v>
      </c>
      <c r="D1948" s="447" t="s">
        <v>20915</v>
      </c>
      <c r="E1948" s="448" t="s">
        <v>20755</v>
      </c>
      <c r="F1948" s="447" t="s">
        <v>20755</v>
      </c>
      <c r="G1948" s="449">
        <v>92449</v>
      </c>
      <c r="H1948" s="447" t="s">
        <v>2662</v>
      </c>
      <c r="I1948" s="447" t="s">
        <v>145</v>
      </c>
      <c r="J1948" s="447" t="s">
        <v>334</v>
      </c>
      <c r="K1948" s="450">
        <v>196.01</v>
      </c>
      <c r="L1948" s="447" t="s">
        <v>241</v>
      </c>
    </row>
    <row r="1949" spans="1:12">
      <c r="A1949" s="447" t="s">
        <v>20906</v>
      </c>
      <c r="B1949" s="447" t="s">
        <v>20907</v>
      </c>
      <c r="C1949" s="447" t="s">
        <v>20914</v>
      </c>
      <c r="D1949" s="447" t="s">
        <v>20915</v>
      </c>
      <c r="E1949" s="448" t="s">
        <v>20755</v>
      </c>
      <c r="F1949" s="447" t="s">
        <v>20755</v>
      </c>
      <c r="G1949" s="449">
        <v>92450</v>
      </c>
      <c r="H1949" s="447" t="s">
        <v>2663</v>
      </c>
      <c r="I1949" s="447" t="s">
        <v>145</v>
      </c>
      <c r="J1949" s="447" t="s">
        <v>334</v>
      </c>
      <c r="K1949" s="450">
        <v>242.8</v>
      </c>
      <c r="L1949" s="447" t="s">
        <v>241</v>
      </c>
    </row>
    <row r="1950" spans="1:12">
      <c r="A1950" s="447" t="s">
        <v>20906</v>
      </c>
      <c r="B1950" s="447" t="s">
        <v>20907</v>
      </c>
      <c r="C1950" s="447" t="s">
        <v>20914</v>
      </c>
      <c r="D1950" s="447" t="s">
        <v>20915</v>
      </c>
      <c r="E1950" s="448" t="s">
        <v>20755</v>
      </c>
      <c r="F1950" s="447" t="s">
        <v>20755</v>
      </c>
      <c r="G1950" s="449">
        <v>92451</v>
      </c>
      <c r="H1950" s="447" t="s">
        <v>2664</v>
      </c>
      <c r="I1950" s="447" t="s">
        <v>145</v>
      </c>
      <c r="J1950" s="447" t="s">
        <v>334</v>
      </c>
      <c r="K1950" s="450">
        <v>131.54</v>
      </c>
      <c r="L1950" s="447" t="s">
        <v>241</v>
      </c>
    </row>
    <row r="1951" spans="1:12">
      <c r="A1951" s="447" t="s">
        <v>20906</v>
      </c>
      <c r="B1951" s="447" t="s">
        <v>20907</v>
      </c>
      <c r="C1951" s="447" t="s">
        <v>20914</v>
      </c>
      <c r="D1951" s="447" t="s">
        <v>20915</v>
      </c>
      <c r="E1951" s="448" t="s">
        <v>20755</v>
      </c>
      <c r="F1951" s="447" t="s">
        <v>20755</v>
      </c>
      <c r="G1951" s="449">
        <v>92452</v>
      </c>
      <c r="H1951" s="447" t="s">
        <v>2665</v>
      </c>
      <c r="I1951" s="447" t="s">
        <v>145</v>
      </c>
      <c r="J1951" s="447" t="s">
        <v>334</v>
      </c>
      <c r="K1951" s="450">
        <v>115.67</v>
      </c>
      <c r="L1951" s="447" t="s">
        <v>241</v>
      </c>
    </row>
    <row r="1952" spans="1:12">
      <c r="A1952" s="447" t="s">
        <v>20906</v>
      </c>
      <c r="B1952" s="447" t="s">
        <v>20907</v>
      </c>
      <c r="C1952" s="447" t="s">
        <v>20914</v>
      </c>
      <c r="D1952" s="447" t="s">
        <v>20915</v>
      </c>
      <c r="E1952" s="448" t="s">
        <v>20755</v>
      </c>
      <c r="F1952" s="447" t="s">
        <v>20755</v>
      </c>
      <c r="G1952" s="449">
        <v>92453</v>
      </c>
      <c r="H1952" s="447" t="s">
        <v>2666</v>
      </c>
      <c r="I1952" s="447" t="s">
        <v>145</v>
      </c>
      <c r="J1952" s="447" t="s">
        <v>334</v>
      </c>
      <c r="K1952" s="450">
        <v>169.34</v>
      </c>
      <c r="L1952" s="447" t="s">
        <v>241</v>
      </c>
    </row>
    <row r="1953" spans="1:12">
      <c r="A1953" s="447" t="s">
        <v>20906</v>
      </c>
      <c r="B1953" s="447" t="s">
        <v>20907</v>
      </c>
      <c r="C1953" s="447" t="s">
        <v>20914</v>
      </c>
      <c r="D1953" s="447" t="s">
        <v>20915</v>
      </c>
      <c r="E1953" s="448" t="s">
        <v>20755</v>
      </c>
      <c r="F1953" s="447" t="s">
        <v>20755</v>
      </c>
      <c r="G1953" s="449">
        <v>92454</v>
      </c>
      <c r="H1953" s="447" t="s">
        <v>2667</v>
      </c>
      <c r="I1953" s="447" t="s">
        <v>145</v>
      </c>
      <c r="J1953" s="447" t="s">
        <v>334</v>
      </c>
      <c r="K1953" s="450">
        <v>221.81</v>
      </c>
      <c r="L1953" s="447" t="s">
        <v>241</v>
      </c>
    </row>
    <row r="1954" spans="1:12">
      <c r="A1954" s="447" t="s">
        <v>20906</v>
      </c>
      <c r="B1954" s="447" t="s">
        <v>20907</v>
      </c>
      <c r="C1954" s="447" t="s">
        <v>20914</v>
      </c>
      <c r="D1954" s="447" t="s">
        <v>20915</v>
      </c>
      <c r="E1954" s="448" t="s">
        <v>20755</v>
      </c>
      <c r="F1954" s="447" t="s">
        <v>20755</v>
      </c>
      <c r="G1954" s="449">
        <v>92455</v>
      </c>
      <c r="H1954" s="447" t="s">
        <v>2668</v>
      </c>
      <c r="I1954" s="447" t="s">
        <v>145</v>
      </c>
      <c r="J1954" s="447" t="s">
        <v>334</v>
      </c>
      <c r="K1954" s="450">
        <v>108.72</v>
      </c>
      <c r="L1954" s="447" t="s">
        <v>241</v>
      </c>
    </row>
    <row r="1955" spans="1:12">
      <c r="A1955" s="447" t="s">
        <v>20906</v>
      </c>
      <c r="B1955" s="447" t="s">
        <v>20907</v>
      </c>
      <c r="C1955" s="447" t="s">
        <v>20914</v>
      </c>
      <c r="D1955" s="447" t="s">
        <v>20915</v>
      </c>
      <c r="E1955" s="448" t="s">
        <v>20755</v>
      </c>
      <c r="F1955" s="447" t="s">
        <v>20755</v>
      </c>
      <c r="G1955" s="449">
        <v>92456</v>
      </c>
      <c r="H1955" s="447" t="s">
        <v>2669</v>
      </c>
      <c r="I1955" s="447" t="s">
        <v>145</v>
      </c>
      <c r="J1955" s="447" t="s">
        <v>334</v>
      </c>
      <c r="K1955" s="450">
        <v>93.91</v>
      </c>
      <c r="L1955" s="447" t="s">
        <v>241</v>
      </c>
    </row>
    <row r="1956" spans="1:12">
      <c r="A1956" s="447" t="s">
        <v>20906</v>
      </c>
      <c r="B1956" s="447" t="s">
        <v>20907</v>
      </c>
      <c r="C1956" s="447" t="s">
        <v>20914</v>
      </c>
      <c r="D1956" s="447" t="s">
        <v>20915</v>
      </c>
      <c r="E1956" s="448" t="s">
        <v>20755</v>
      </c>
      <c r="F1956" s="447" t="s">
        <v>20755</v>
      </c>
      <c r="G1956" s="449">
        <v>92457</v>
      </c>
      <c r="H1956" s="447" t="s">
        <v>2670</v>
      </c>
      <c r="I1956" s="447" t="s">
        <v>145</v>
      </c>
      <c r="J1956" s="447" t="s">
        <v>334</v>
      </c>
      <c r="K1956" s="450">
        <v>147</v>
      </c>
      <c r="L1956" s="447" t="s">
        <v>241</v>
      </c>
    </row>
    <row r="1957" spans="1:12">
      <c r="A1957" s="447" t="s">
        <v>20906</v>
      </c>
      <c r="B1957" s="447" t="s">
        <v>20907</v>
      </c>
      <c r="C1957" s="447" t="s">
        <v>20914</v>
      </c>
      <c r="D1957" s="447" t="s">
        <v>20915</v>
      </c>
      <c r="E1957" s="448" t="s">
        <v>20755</v>
      </c>
      <c r="F1957" s="447" t="s">
        <v>20755</v>
      </c>
      <c r="G1957" s="449">
        <v>92458</v>
      </c>
      <c r="H1957" s="447" t="s">
        <v>2671</v>
      </c>
      <c r="I1957" s="447" t="s">
        <v>145</v>
      </c>
      <c r="J1957" s="447" t="s">
        <v>334</v>
      </c>
      <c r="K1957" s="450">
        <v>208.64</v>
      </c>
      <c r="L1957" s="447" t="s">
        <v>241</v>
      </c>
    </row>
    <row r="1958" spans="1:12">
      <c r="A1958" s="447" t="s">
        <v>20906</v>
      </c>
      <c r="B1958" s="447" t="s">
        <v>20907</v>
      </c>
      <c r="C1958" s="447" t="s">
        <v>20914</v>
      </c>
      <c r="D1958" s="447" t="s">
        <v>20915</v>
      </c>
      <c r="E1958" s="448" t="s">
        <v>20755</v>
      </c>
      <c r="F1958" s="447" t="s">
        <v>20755</v>
      </c>
      <c r="G1958" s="449">
        <v>92459</v>
      </c>
      <c r="H1958" s="447" t="s">
        <v>2672</v>
      </c>
      <c r="I1958" s="447" t="s">
        <v>145</v>
      </c>
      <c r="J1958" s="447" t="s">
        <v>334</v>
      </c>
      <c r="K1958" s="450">
        <v>92.21</v>
      </c>
      <c r="L1958" s="447" t="s">
        <v>241</v>
      </c>
    </row>
    <row r="1959" spans="1:12">
      <c r="A1959" s="447" t="s">
        <v>20906</v>
      </c>
      <c r="B1959" s="447" t="s">
        <v>20907</v>
      </c>
      <c r="C1959" s="447" t="s">
        <v>20914</v>
      </c>
      <c r="D1959" s="447" t="s">
        <v>20915</v>
      </c>
      <c r="E1959" s="448" t="s">
        <v>20755</v>
      </c>
      <c r="F1959" s="447" t="s">
        <v>20755</v>
      </c>
      <c r="G1959" s="449">
        <v>92460</v>
      </c>
      <c r="H1959" s="447" t="s">
        <v>2673</v>
      </c>
      <c r="I1959" s="447" t="s">
        <v>145</v>
      </c>
      <c r="J1959" s="447" t="s">
        <v>334</v>
      </c>
      <c r="K1959" s="450">
        <v>76.09</v>
      </c>
      <c r="L1959" s="447" t="s">
        <v>241</v>
      </c>
    </row>
    <row r="1960" spans="1:12">
      <c r="A1960" s="447" t="s">
        <v>20906</v>
      </c>
      <c r="B1960" s="447" t="s">
        <v>20907</v>
      </c>
      <c r="C1960" s="447" t="s">
        <v>20914</v>
      </c>
      <c r="D1960" s="447" t="s">
        <v>20915</v>
      </c>
      <c r="E1960" s="448" t="s">
        <v>20755</v>
      </c>
      <c r="F1960" s="447" t="s">
        <v>20755</v>
      </c>
      <c r="G1960" s="449">
        <v>92461</v>
      </c>
      <c r="H1960" s="447" t="s">
        <v>2674</v>
      </c>
      <c r="I1960" s="447" t="s">
        <v>145</v>
      </c>
      <c r="J1960" s="447" t="s">
        <v>334</v>
      </c>
      <c r="K1960" s="450">
        <v>135.80000000000001</v>
      </c>
      <c r="L1960" s="447" t="s">
        <v>241</v>
      </c>
    </row>
    <row r="1961" spans="1:12">
      <c r="A1961" s="447" t="s">
        <v>20906</v>
      </c>
      <c r="B1961" s="447" t="s">
        <v>20907</v>
      </c>
      <c r="C1961" s="447" t="s">
        <v>20914</v>
      </c>
      <c r="D1961" s="447" t="s">
        <v>20915</v>
      </c>
      <c r="E1961" s="448" t="s">
        <v>20755</v>
      </c>
      <c r="F1961" s="447" t="s">
        <v>20755</v>
      </c>
      <c r="G1961" s="449">
        <v>92462</v>
      </c>
      <c r="H1961" s="447" t="s">
        <v>2675</v>
      </c>
      <c r="I1961" s="447" t="s">
        <v>145</v>
      </c>
      <c r="J1961" s="447" t="s">
        <v>334</v>
      </c>
      <c r="K1961" s="450">
        <v>200.44</v>
      </c>
      <c r="L1961" s="447" t="s">
        <v>241</v>
      </c>
    </row>
    <row r="1962" spans="1:12">
      <c r="A1962" s="447" t="s">
        <v>20906</v>
      </c>
      <c r="B1962" s="447" t="s">
        <v>20907</v>
      </c>
      <c r="C1962" s="447" t="s">
        <v>20914</v>
      </c>
      <c r="D1962" s="447" t="s">
        <v>20915</v>
      </c>
      <c r="E1962" s="448" t="s">
        <v>20755</v>
      </c>
      <c r="F1962" s="447" t="s">
        <v>20755</v>
      </c>
      <c r="G1962" s="449">
        <v>92463</v>
      </c>
      <c r="H1962" s="447" t="s">
        <v>2676</v>
      </c>
      <c r="I1962" s="447" t="s">
        <v>145</v>
      </c>
      <c r="J1962" s="447" t="s">
        <v>334</v>
      </c>
      <c r="K1962" s="450">
        <v>83.68</v>
      </c>
      <c r="L1962" s="447" t="s">
        <v>241</v>
      </c>
    </row>
    <row r="1963" spans="1:12">
      <c r="A1963" s="447" t="s">
        <v>20906</v>
      </c>
      <c r="B1963" s="447" t="s">
        <v>20907</v>
      </c>
      <c r="C1963" s="447" t="s">
        <v>20914</v>
      </c>
      <c r="D1963" s="447" t="s">
        <v>20915</v>
      </c>
      <c r="E1963" s="448" t="s">
        <v>20755</v>
      </c>
      <c r="F1963" s="447" t="s">
        <v>20755</v>
      </c>
      <c r="G1963" s="449">
        <v>92464</v>
      </c>
      <c r="H1963" s="447" t="s">
        <v>2677</v>
      </c>
      <c r="I1963" s="447" t="s">
        <v>145</v>
      </c>
      <c r="J1963" s="447" t="s">
        <v>334</v>
      </c>
      <c r="K1963" s="450">
        <v>72.36</v>
      </c>
      <c r="L1963" s="447" t="s">
        <v>241</v>
      </c>
    </row>
    <row r="1964" spans="1:12">
      <c r="A1964" s="447" t="s">
        <v>20906</v>
      </c>
      <c r="B1964" s="447" t="s">
        <v>20907</v>
      </c>
      <c r="C1964" s="447" t="s">
        <v>20914</v>
      </c>
      <c r="D1964" s="447" t="s">
        <v>20915</v>
      </c>
      <c r="E1964" s="448" t="s">
        <v>20755</v>
      </c>
      <c r="F1964" s="447" t="s">
        <v>20755</v>
      </c>
      <c r="G1964" s="449">
        <v>92465</v>
      </c>
      <c r="H1964" s="447" t="s">
        <v>2678</v>
      </c>
      <c r="I1964" s="447" t="s">
        <v>145</v>
      </c>
      <c r="J1964" s="447" t="s">
        <v>334</v>
      </c>
      <c r="K1964" s="450">
        <v>104.45</v>
      </c>
      <c r="L1964" s="447" t="s">
        <v>241</v>
      </c>
    </row>
    <row r="1965" spans="1:12">
      <c r="A1965" s="447" t="s">
        <v>20906</v>
      </c>
      <c r="B1965" s="447" t="s">
        <v>20907</v>
      </c>
      <c r="C1965" s="447" t="s">
        <v>20914</v>
      </c>
      <c r="D1965" s="447" t="s">
        <v>20915</v>
      </c>
      <c r="E1965" s="448" t="s">
        <v>20755</v>
      </c>
      <c r="F1965" s="447" t="s">
        <v>20755</v>
      </c>
      <c r="G1965" s="449">
        <v>92466</v>
      </c>
      <c r="H1965" s="447" t="s">
        <v>2679</v>
      </c>
      <c r="I1965" s="447" t="s">
        <v>145</v>
      </c>
      <c r="J1965" s="447" t="s">
        <v>334</v>
      </c>
      <c r="K1965" s="450">
        <v>193.6</v>
      </c>
      <c r="L1965" s="447" t="s">
        <v>241</v>
      </c>
    </row>
    <row r="1966" spans="1:12">
      <c r="A1966" s="447" t="s">
        <v>20906</v>
      </c>
      <c r="B1966" s="447" t="s">
        <v>20907</v>
      </c>
      <c r="C1966" s="447" t="s">
        <v>20914</v>
      </c>
      <c r="D1966" s="447" t="s">
        <v>20915</v>
      </c>
      <c r="E1966" s="448" t="s">
        <v>20755</v>
      </c>
      <c r="F1966" s="447" t="s">
        <v>20755</v>
      </c>
      <c r="G1966" s="449">
        <v>92467</v>
      </c>
      <c r="H1966" s="447" t="s">
        <v>2680</v>
      </c>
      <c r="I1966" s="447" t="s">
        <v>145</v>
      </c>
      <c r="J1966" s="447" t="s">
        <v>334</v>
      </c>
      <c r="K1966" s="450">
        <v>65.66</v>
      </c>
      <c r="L1966" s="447" t="s">
        <v>241</v>
      </c>
    </row>
    <row r="1967" spans="1:12">
      <c r="A1967" s="447" t="s">
        <v>20906</v>
      </c>
      <c r="B1967" s="447" t="s">
        <v>20907</v>
      </c>
      <c r="C1967" s="447" t="s">
        <v>20914</v>
      </c>
      <c r="D1967" s="447" t="s">
        <v>20915</v>
      </c>
      <c r="E1967" s="448" t="s">
        <v>20755</v>
      </c>
      <c r="F1967" s="447" t="s">
        <v>20755</v>
      </c>
      <c r="G1967" s="449">
        <v>92468</v>
      </c>
      <c r="H1967" s="447" t="s">
        <v>2681</v>
      </c>
      <c r="I1967" s="447" t="s">
        <v>145</v>
      </c>
      <c r="J1967" s="447" t="s">
        <v>334</v>
      </c>
      <c r="K1967" s="450">
        <v>65.53</v>
      </c>
      <c r="L1967" s="447" t="s">
        <v>241</v>
      </c>
    </row>
    <row r="1968" spans="1:12">
      <c r="A1968" s="447" t="s">
        <v>20906</v>
      </c>
      <c r="B1968" s="447" t="s">
        <v>20907</v>
      </c>
      <c r="C1968" s="447" t="s">
        <v>20914</v>
      </c>
      <c r="D1968" s="447" t="s">
        <v>20915</v>
      </c>
      <c r="E1968" s="448" t="s">
        <v>20755</v>
      </c>
      <c r="F1968" s="447" t="s">
        <v>20755</v>
      </c>
      <c r="G1968" s="449">
        <v>92469</v>
      </c>
      <c r="H1968" s="447" t="s">
        <v>2682</v>
      </c>
      <c r="I1968" s="447" t="s">
        <v>145</v>
      </c>
      <c r="J1968" s="447" t="s">
        <v>334</v>
      </c>
      <c r="K1968" s="450">
        <v>94.86</v>
      </c>
      <c r="L1968" s="447" t="s">
        <v>241</v>
      </c>
    </row>
    <row r="1969" spans="1:12">
      <c r="A1969" s="447" t="s">
        <v>20906</v>
      </c>
      <c r="B1969" s="447" t="s">
        <v>20907</v>
      </c>
      <c r="C1969" s="447" t="s">
        <v>20914</v>
      </c>
      <c r="D1969" s="447" t="s">
        <v>20915</v>
      </c>
      <c r="E1969" s="448" t="s">
        <v>20755</v>
      </c>
      <c r="F1969" s="447" t="s">
        <v>20755</v>
      </c>
      <c r="G1969" s="449">
        <v>92470</v>
      </c>
      <c r="H1969" s="447" t="s">
        <v>2683</v>
      </c>
      <c r="I1969" s="447" t="s">
        <v>145</v>
      </c>
      <c r="J1969" s="447" t="s">
        <v>334</v>
      </c>
      <c r="K1969" s="450">
        <v>189.35</v>
      </c>
      <c r="L1969" s="447" t="s">
        <v>241</v>
      </c>
    </row>
    <row r="1970" spans="1:12">
      <c r="A1970" s="447" t="s">
        <v>20906</v>
      </c>
      <c r="B1970" s="447" t="s">
        <v>20907</v>
      </c>
      <c r="C1970" s="447" t="s">
        <v>20914</v>
      </c>
      <c r="D1970" s="447" t="s">
        <v>20915</v>
      </c>
      <c r="E1970" s="448" t="s">
        <v>20755</v>
      </c>
      <c r="F1970" s="447" t="s">
        <v>20755</v>
      </c>
      <c r="G1970" s="449">
        <v>92471</v>
      </c>
      <c r="H1970" s="447" t="s">
        <v>2684</v>
      </c>
      <c r="I1970" s="447" t="s">
        <v>145</v>
      </c>
      <c r="J1970" s="447" t="s">
        <v>334</v>
      </c>
      <c r="K1970" s="450">
        <v>59.73</v>
      </c>
      <c r="L1970" s="447" t="s">
        <v>241</v>
      </c>
    </row>
    <row r="1971" spans="1:12">
      <c r="A1971" s="447" t="s">
        <v>20906</v>
      </c>
      <c r="B1971" s="447" t="s">
        <v>20907</v>
      </c>
      <c r="C1971" s="447" t="s">
        <v>20914</v>
      </c>
      <c r="D1971" s="447" t="s">
        <v>20915</v>
      </c>
      <c r="E1971" s="448" t="s">
        <v>20755</v>
      </c>
      <c r="F1971" s="447" t="s">
        <v>20755</v>
      </c>
      <c r="G1971" s="449">
        <v>92472</v>
      </c>
      <c r="H1971" s="447" t="s">
        <v>2685</v>
      </c>
      <c r="I1971" s="447" t="s">
        <v>145</v>
      </c>
      <c r="J1971" s="447" t="s">
        <v>334</v>
      </c>
      <c r="K1971" s="450">
        <v>61.75</v>
      </c>
      <c r="L1971" s="447" t="s">
        <v>241</v>
      </c>
    </row>
    <row r="1972" spans="1:12">
      <c r="A1972" s="447" t="s">
        <v>20906</v>
      </c>
      <c r="B1972" s="447" t="s">
        <v>20907</v>
      </c>
      <c r="C1972" s="447" t="s">
        <v>20914</v>
      </c>
      <c r="D1972" s="447" t="s">
        <v>20915</v>
      </c>
      <c r="E1972" s="448" t="s">
        <v>20755</v>
      </c>
      <c r="F1972" s="447" t="s">
        <v>20755</v>
      </c>
      <c r="G1972" s="449">
        <v>92473</v>
      </c>
      <c r="H1972" s="447" t="s">
        <v>2686</v>
      </c>
      <c r="I1972" s="447" t="s">
        <v>145</v>
      </c>
      <c r="J1972" s="447" t="s">
        <v>334</v>
      </c>
      <c r="K1972" s="450">
        <v>87.13</v>
      </c>
      <c r="L1972" s="447" t="s">
        <v>241</v>
      </c>
    </row>
    <row r="1973" spans="1:12">
      <c r="A1973" s="447" t="s">
        <v>20906</v>
      </c>
      <c r="B1973" s="447" t="s">
        <v>20907</v>
      </c>
      <c r="C1973" s="447" t="s">
        <v>20914</v>
      </c>
      <c r="D1973" s="447" t="s">
        <v>20915</v>
      </c>
      <c r="E1973" s="448" t="s">
        <v>20755</v>
      </c>
      <c r="F1973" s="447" t="s">
        <v>20755</v>
      </c>
      <c r="G1973" s="449">
        <v>92474</v>
      </c>
      <c r="H1973" s="447" t="s">
        <v>2687</v>
      </c>
      <c r="I1973" s="447" t="s">
        <v>145</v>
      </c>
      <c r="J1973" s="447" t="s">
        <v>334</v>
      </c>
      <c r="K1973" s="450">
        <v>185.68</v>
      </c>
      <c r="L1973" s="447" t="s">
        <v>241</v>
      </c>
    </row>
    <row r="1974" spans="1:12">
      <c r="A1974" s="447" t="s">
        <v>20906</v>
      </c>
      <c r="B1974" s="447" t="s">
        <v>20907</v>
      </c>
      <c r="C1974" s="447" t="s">
        <v>20914</v>
      </c>
      <c r="D1974" s="447" t="s">
        <v>20915</v>
      </c>
      <c r="E1974" s="448" t="s">
        <v>20755</v>
      </c>
      <c r="F1974" s="447" t="s">
        <v>20755</v>
      </c>
      <c r="G1974" s="449">
        <v>92475</v>
      </c>
      <c r="H1974" s="447" t="s">
        <v>2689</v>
      </c>
      <c r="I1974" s="447" t="s">
        <v>145</v>
      </c>
      <c r="J1974" s="447" t="s">
        <v>334</v>
      </c>
      <c r="K1974" s="450">
        <v>54.93</v>
      </c>
      <c r="L1974" s="447" t="s">
        <v>241</v>
      </c>
    </row>
    <row r="1975" spans="1:12">
      <c r="A1975" s="447" t="s">
        <v>20906</v>
      </c>
      <c r="B1975" s="447" t="s">
        <v>20907</v>
      </c>
      <c r="C1975" s="447" t="s">
        <v>20914</v>
      </c>
      <c r="D1975" s="447" t="s">
        <v>20915</v>
      </c>
      <c r="E1975" s="448" t="s">
        <v>20755</v>
      </c>
      <c r="F1975" s="447" t="s">
        <v>20755</v>
      </c>
      <c r="G1975" s="449">
        <v>92476</v>
      </c>
      <c r="H1975" s="447" t="s">
        <v>2690</v>
      </c>
      <c r="I1975" s="447" t="s">
        <v>145</v>
      </c>
      <c r="J1975" s="447" t="s">
        <v>334</v>
      </c>
      <c r="K1975" s="450">
        <v>58.55</v>
      </c>
      <c r="L1975" s="447" t="s">
        <v>241</v>
      </c>
    </row>
    <row r="1976" spans="1:12">
      <c r="A1976" s="447" t="s">
        <v>20906</v>
      </c>
      <c r="B1976" s="447" t="s">
        <v>20907</v>
      </c>
      <c r="C1976" s="447" t="s">
        <v>20914</v>
      </c>
      <c r="D1976" s="447" t="s">
        <v>20915</v>
      </c>
      <c r="E1976" s="448" t="s">
        <v>20755</v>
      </c>
      <c r="F1976" s="447" t="s">
        <v>20755</v>
      </c>
      <c r="G1976" s="449">
        <v>92477</v>
      </c>
      <c r="H1976" s="447" t="s">
        <v>2691</v>
      </c>
      <c r="I1976" s="447" t="s">
        <v>145</v>
      </c>
      <c r="J1976" s="447" t="s">
        <v>334</v>
      </c>
      <c r="K1976" s="450">
        <v>70.510000000000005</v>
      </c>
      <c r="L1976" s="447" t="s">
        <v>241</v>
      </c>
    </row>
    <row r="1977" spans="1:12">
      <c r="A1977" s="447" t="s">
        <v>20906</v>
      </c>
      <c r="B1977" s="447" t="s">
        <v>20907</v>
      </c>
      <c r="C1977" s="447" t="s">
        <v>20914</v>
      </c>
      <c r="D1977" s="447" t="s">
        <v>20915</v>
      </c>
      <c r="E1977" s="448" t="s">
        <v>20755</v>
      </c>
      <c r="F1977" s="447" t="s">
        <v>20755</v>
      </c>
      <c r="G1977" s="449">
        <v>92478</v>
      </c>
      <c r="H1977" s="447" t="s">
        <v>2692</v>
      </c>
      <c r="I1977" s="447" t="s">
        <v>145</v>
      </c>
      <c r="J1977" s="447" t="s">
        <v>334</v>
      </c>
      <c r="K1977" s="450">
        <v>178.45</v>
      </c>
      <c r="L1977" s="447" t="s">
        <v>241</v>
      </c>
    </row>
    <row r="1978" spans="1:12">
      <c r="A1978" s="447" t="s">
        <v>20906</v>
      </c>
      <c r="B1978" s="447" t="s">
        <v>20907</v>
      </c>
      <c r="C1978" s="447" t="s">
        <v>20914</v>
      </c>
      <c r="D1978" s="447" t="s">
        <v>20915</v>
      </c>
      <c r="E1978" s="448" t="s">
        <v>20755</v>
      </c>
      <c r="F1978" s="447" t="s">
        <v>20755</v>
      </c>
      <c r="G1978" s="449">
        <v>92479</v>
      </c>
      <c r="H1978" s="447" t="s">
        <v>2693</v>
      </c>
      <c r="I1978" s="447" t="s">
        <v>145</v>
      </c>
      <c r="J1978" s="447" t="s">
        <v>334</v>
      </c>
      <c r="K1978" s="450">
        <v>44.61</v>
      </c>
      <c r="L1978" s="447" t="s">
        <v>241</v>
      </c>
    </row>
    <row r="1979" spans="1:12">
      <c r="A1979" s="447" t="s">
        <v>20906</v>
      </c>
      <c r="B1979" s="447" t="s">
        <v>20907</v>
      </c>
      <c r="C1979" s="447" t="s">
        <v>20914</v>
      </c>
      <c r="D1979" s="447" t="s">
        <v>20915</v>
      </c>
      <c r="E1979" s="448" t="s">
        <v>20755</v>
      </c>
      <c r="F1979" s="447" t="s">
        <v>20755</v>
      </c>
      <c r="G1979" s="449">
        <v>92480</v>
      </c>
      <c r="H1979" s="447" t="s">
        <v>2694</v>
      </c>
      <c r="I1979" s="447" t="s">
        <v>145</v>
      </c>
      <c r="J1979" s="447" t="s">
        <v>334</v>
      </c>
      <c r="K1979" s="450">
        <v>52.12</v>
      </c>
      <c r="L1979" s="447" t="s">
        <v>241</v>
      </c>
    </row>
    <row r="1980" spans="1:12">
      <c r="A1980" s="447" t="s">
        <v>20906</v>
      </c>
      <c r="B1980" s="447" t="s">
        <v>20907</v>
      </c>
      <c r="C1980" s="447" t="s">
        <v>20914</v>
      </c>
      <c r="D1980" s="447" t="s">
        <v>20915</v>
      </c>
      <c r="E1980" s="448" t="s">
        <v>20755</v>
      </c>
      <c r="F1980" s="447" t="s">
        <v>20755</v>
      </c>
      <c r="G1980" s="449">
        <v>92482</v>
      </c>
      <c r="H1980" s="447" t="s">
        <v>2695</v>
      </c>
      <c r="I1980" s="447" t="s">
        <v>145</v>
      </c>
      <c r="J1980" s="447" t="s">
        <v>334</v>
      </c>
      <c r="K1980" s="450">
        <v>181.06</v>
      </c>
      <c r="L1980" s="447" t="s">
        <v>241</v>
      </c>
    </row>
    <row r="1981" spans="1:12">
      <c r="A1981" s="447" t="s">
        <v>20906</v>
      </c>
      <c r="B1981" s="447" t="s">
        <v>20907</v>
      </c>
      <c r="C1981" s="447" t="s">
        <v>20914</v>
      </c>
      <c r="D1981" s="447" t="s">
        <v>20915</v>
      </c>
      <c r="E1981" s="448" t="s">
        <v>20755</v>
      </c>
      <c r="F1981" s="447" t="s">
        <v>20755</v>
      </c>
      <c r="G1981" s="449">
        <v>92484</v>
      </c>
      <c r="H1981" s="447" t="s">
        <v>2696</v>
      </c>
      <c r="I1981" s="447" t="s">
        <v>145</v>
      </c>
      <c r="J1981" s="447" t="s">
        <v>334</v>
      </c>
      <c r="K1981" s="450">
        <v>135.19</v>
      </c>
      <c r="L1981" s="447" t="s">
        <v>241</v>
      </c>
    </row>
    <row r="1982" spans="1:12">
      <c r="A1982" s="447" t="s">
        <v>20906</v>
      </c>
      <c r="B1982" s="447" t="s">
        <v>20907</v>
      </c>
      <c r="C1982" s="447" t="s">
        <v>20914</v>
      </c>
      <c r="D1982" s="447" t="s">
        <v>20915</v>
      </c>
      <c r="E1982" s="448" t="s">
        <v>20755</v>
      </c>
      <c r="F1982" s="447" t="s">
        <v>20755</v>
      </c>
      <c r="G1982" s="449">
        <v>92486</v>
      </c>
      <c r="H1982" s="447" t="s">
        <v>2697</v>
      </c>
      <c r="I1982" s="447" t="s">
        <v>145</v>
      </c>
      <c r="J1982" s="447" t="s">
        <v>334</v>
      </c>
      <c r="K1982" s="450">
        <v>97.02</v>
      </c>
      <c r="L1982" s="447" t="s">
        <v>241</v>
      </c>
    </row>
    <row r="1983" spans="1:12">
      <c r="A1983" s="447" t="s">
        <v>20906</v>
      </c>
      <c r="B1983" s="447" t="s">
        <v>20907</v>
      </c>
      <c r="C1983" s="447" t="s">
        <v>20914</v>
      </c>
      <c r="D1983" s="447" t="s">
        <v>20915</v>
      </c>
      <c r="E1983" s="448" t="s">
        <v>20755</v>
      </c>
      <c r="F1983" s="447" t="s">
        <v>20755</v>
      </c>
      <c r="G1983" s="449">
        <v>92488</v>
      </c>
      <c r="H1983" s="447" t="s">
        <v>2698</v>
      </c>
      <c r="I1983" s="447" t="s">
        <v>145</v>
      </c>
      <c r="J1983" s="447" t="s">
        <v>240</v>
      </c>
      <c r="K1983" s="450">
        <v>72.150000000000006</v>
      </c>
      <c r="L1983" s="447" t="s">
        <v>241</v>
      </c>
    </row>
    <row r="1984" spans="1:12">
      <c r="A1984" s="447" t="s">
        <v>20906</v>
      </c>
      <c r="B1984" s="447" t="s">
        <v>20907</v>
      </c>
      <c r="C1984" s="447" t="s">
        <v>20914</v>
      </c>
      <c r="D1984" s="447" t="s">
        <v>20915</v>
      </c>
      <c r="E1984" s="448" t="s">
        <v>20755</v>
      </c>
      <c r="F1984" s="447" t="s">
        <v>20755</v>
      </c>
      <c r="G1984" s="449">
        <v>92490</v>
      </c>
      <c r="H1984" s="447" t="s">
        <v>2699</v>
      </c>
      <c r="I1984" s="447" t="s">
        <v>145</v>
      </c>
      <c r="J1984" s="447" t="s">
        <v>240</v>
      </c>
      <c r="K1984" s="450">
        <v>39.840000000000003</v>
      </c>
      <c r="L1984" s="447" t="s">
        <v>241</v>
      </c>
    </row>
    <row r="1985" spans="1:12">
      <c r="A1985" s="447" t="s">
        <v>20906</v>
      </c>
      <c r="B1985" s="447" t="s">
        <v>20907</v>
      </c>
      <c r="C1985" s="447" t="s">
        <v>20914</v>
      </c>
      <c r="D1985" s="447" t="s">
        <v>20915</v>
      </c>
      <c r="E1985" s="448" t="s">
        <v>20755</v>
      </c>
      <c r="F1985" s="447" t="s">
        <v>20755</v>
      </c>
      <c r="G1985" s="449">
        <v>92492</v>
      </c>
      <c r="H1985" s="447" t="s">
        <v>2701</v>
      </c>
      <c r="I1985" s="447" t="s">
        <v>145</v>
      </c>
      <c r="J1985" s="447" t="s">
        <v>240</v>
      </c>
      <c r="K1985" s="450">
        <v>69.709999999999994</v>
      </c>
      <c r="L1985" s="447" t="s">
        <v>241</v>
      </c>
    </row>
    <row r="1986" spans="1:12">
      <c r="A1986" s="447" t="s">
        <v>20906</v>
      </c>
      <c r="B1986" s="447" t="s">
        <v>20907</v>
      </c>
      <c r="C1986" s="447" t="s">
        <v>20914</v>
      </c>
      <c r="D1986" s="447" t="s">
        <v>20915</v>
      </c>
      <c r="E1986" s="448" t="s">
        <v>20755</v>
      </c>
      <c r="F1986" s="447" t="s">
        <v>20755</v>
      </c>
      <c r="G1986" s="449">
        <v>92494</v>
      </c>
      <c r="H1986" s="447" t="s">
        <v>2702</v>
      </c>
      <c r="I1986" s="447" t="s">
        <v>145</v>
      </c>
      <c r="J1986" s="447" t="s">
        <v>240</v>
      </c>
      <c r="K1986" s="450">
        <v>37.71</v>
      </c>
      <c r="L1986" s="447" t="s">
        <v>241</v>
      </c>
    </row>
    <row r="1987" spans="1:12">
      <c r="A1987" s="447" t="s">
        <v>20906</v>
      </c>
      <c r="B1987" s="447" t="s">
        <v>20907</v>
      </c>
      <c r="C1987" s="447" t="s">
        <v>20914</v>
      </c>
      <c r="D1987" s="447" t="s">
        <v>20915</v>
      </c>
      <c r="E1987" s="448" t="s">
        <v>20755</v>
      </c>
      <c r="F1987" s="447" t="s">
        <v>20755</v>
      </c>
      <c r="G1987" s="449">
        <v>92496</v>
      </c>
      <c r="H1987" s="447" t="s">
        <v>2703</v>
      </c>
      <c r="I1987" s="447" t="s">
        <v>145</v>
      </c>
      <c r="J1987" s="447" t="s">
        <v>240</v>
      </c>
      <c r="K1987" s="450">
        <v>68.06</v>
      </c>
      <c r="L1987" s="447" t="s">
        <v>241</v>
      </c>
    </row>
    <row r="1988" spans="1:12">
      <c r="A1988" s="447" t="s">
        <v>20906</v>
      </c>
      <c r="B1988" s="447" t="s">
        <v>20907</v>
      </c>
      <c r="C1988" s="447" t="s">
        <v>20914</v>
      </c>
      <c r="D1988" s="447" t="s">
        <v>20915</v>
      </c>
      <c r="E1988" s="448" t="s">
        <v>20755</v>
      </c>
      <c r="F1988" s="447" t="s">
        <v>20755</v>
      </c>
      <c r="G1988" s="449">
        <v>92498</v>
      </c>
      <c r="H1988" s="447" t="s">
        <v>2705</v>
      </c>
      <c r="I1988" s="447" t="s">
        <v>145</v>
      </c>
      <c r="J1988" s="447" t="s">
        <v>240</v>
      </c>
      <c r="K1988" s="450">
        <v>36.28</v>
      </c>
      <c r="L1988" s="447" t="s">
        <v>241</v>
      </c>
    </row>
    <row r="1989" spans="1:12">
      <c r="A1989" s="447" t="s">
        <v>20906</v>
      </c>
      <c r="B1989" s="447" t="s">
        <v>20907</v>
      </c>
      <c r="C1989" s="447" t="s">
        <v>20914</v>
      </c>
      <c r="D1989" s="447" t="s">
        <v>20915</v>
      </c>
      <c r="E1989" s="448" t="s">
        <v>20755</v>
      </c>
      <c r="F1989" s="447" t="s">
        <v>20755</v>
      </c>
      <c r="G1989" s="449">
        <v>92500</v>
      </c>
      <c r="H1989" s="447" t="s">
        <v>2706</v>
      </c>
      <c r="I1989" s="447" t="s">
        <v>145</v>
      </c>
      <c r="J1989" s="447" t="s">
        <v>240</v>
      </c>
      <c r="K1989" s="450">
        <v>67.11</v>
      </c>
      <c r="L1989" s="447" t="s">
        <v>241</v>
      </c>
    </row>
    <row r="1990" spans="1:12">
      <c r="A1990" s="447" t="s">
        <v>20906</v>
      </c>
      <c r="B1990" s="447" t="s">
        <v>20907</v>
      </c>
      <c r="C1990" s="447" t="s">
        <v>20914</v>
      </c>
      <c r="D1990" s="447" t="s">
        <v>20915</v>
      </c>
      <c r="E1990" s="448" t="s">
        <v>20755</v>
      </c>
      <c r="F1990" s="447" t="s">
        <v>20755</v>
      </c>
      <c r="G1990" s="449">
        <v>92502</v>
      </c>
      <c r="H1990" s="447" t="s">
        <v>2707</v>
      </c>
      <c r="I1990" s="447" t="s">
        <v>145</v>
      </c>
      <c r="J1990" s="447" t="s">
        <v>240</v>
      </c>
      <c r="K1990" s="450">
        <v>35.479999999999997</v>
      </c>
      <c r="L1990" s="447" t="s">
        <v>241</v>
      </c>
    </row>
    <row r="1991" spans="1:12">
      <c r="A1991" s="447" t="s">
        <v>20906</v>
      </c>
      <c r="B1991" s="447" t="s">
        <v>20907</v>
      </c>
      <c r="C1991" s="447" t="s">
        <v>20914</v>
      </c>
      <c r="D1991" s="447" t="s">
        <v>20915</v>
      </c>
      <c r="E1991" s="448" t="s">
        <v>20755</v>
      </c>
      <c r="F1991" s="447" t="s">
        <v>20755</v>
      </c>
      <c r="G1991" s="449">
        <v>92504</v>
      </c>
      <c r="H1991" s="447" t="s">
        <v>2708</v>
      </c>
      <c r="I1991" s="447" t="s">
        <v>145</v>
      </c>
      <c r="J1991" s="447" t="s">
        <v>240</v>
      </c>
      <c r="K1991" s="450">
        <v>40</v>
      </c>
      <c r="L1991" s="447" t="s">
        <v>241</v>
      </c>
    </row>
    <row r="1992" spans="1:12">
      <c r="A1992" s="447" t="s">
        <v>20906</v>
      </c>
      <c r="B1992" s="447" t="s">
        <v>20907</v>
      </c>
      <c r="C1992" s="447" t="s">
        <v>20914</v>
      </c>
      <c r="D1992" s="447" t="s">
        <v>20915</v>
      </c>
      <c r="E1992" s="448" t="s">
        <v>20755</v>
      </c>
      <c r="F1992" s="447" t="s">
        <v>20755</v>
      </c>
      <c r="G1992" s="449">
        <v>92506</v>
      </c>
      <c r="H1992" s="447" t="s">
        <v>2709</v>
      </c>
      <c r="I1992" s="447" t="s">
        <v>145</v>
      </c>
      <c r="J1992" s="447" t="s">
        <v>240</v>
      </c>
      <c r="K1992" s="450">
        <v>34.11</v>
      </c>
      <c r="L1992" s="447" t="s">
        <v>241</v>
      </c>
    </row>
    <row r="1993" spans="1:12">
      <c r="A1993" s="447" t="s">
        <v>20906</v>
      </c>
      <c r="B1993" s="447" t="s">
        <v>20907</v>
      </c>
      <c r="C1993" s="447" t="s">
        <v>20914</v>
      </c>
      <c r="D1993" s="447" t="s">
        <v>20915</v>
      </c>
      <c r="E1993" s="448" t="s">
        <v>20755</v>
      </c>
      <c r="F1993" s="447" t="s">
        <v>20755</v>
      </c>
      <c r="G1993" s="449">
        <v>92508</v>
      </c>
      <c r="H1993" s="447" t="s">
        <v>2710</v>
      </c>
      <c r="I1993" s="447" t="s">
        <v>145</v>
      </c>
      <c r="J1993" s="447" t="s">
        <v>240</v>
      </c>
      <c r="K1993" s="450">
        <v>74.52</v>
      </c>
      <c r="L1993" s="447" t="s">
        <v>241</v>
      </c>
    </row>
    <row r="1994" spans="1:12">
      <c r="A1994" s="447" t="s">
        <v>20906</v>
      </c>
      <c r="B1994" s="447" t="s">
        <v>20907</v>
      </c>
      <c r="C1994" s="447" t="s">
        <v>20914</v>
      </c>
      <c r="D1994" s="447" t="s">
        <v>20915</v>
      </c>
      <c r="E1994" s="448" t="s">
        <v>20755</v>
      </c>
      <c r="F1994" s="447" t="s">
        <v>20755</v>
      </c>
      <c r="G1994" s="449">
        <v>92510</v>
      </c>
      <c r="H1994" s="447" t="s">
        <v>2711</v>
      </c>
      <c r="I1994" s="447" t="s">
        <v>145</v>
      </c>
      <c r="J1994" s="447" t="s">
        <v>240</v>
      </c>
      <c r="K1994" s="450">
        <v>39.03</v>
      </c>
      <c r="L1994" s="447" t="s">
        <v>241</v>
      </c>
    </row>
    <row r="1995" spans="1:12">
      <c r="A1995" s="447" t="s">
        <v>20906</v>
      </c>
      <c r="B1995" s="447" t="s">
        <v>20907</v>
      </c>
      <c r="C1995" s="447" t="s">
        <v>20914</v>
      </c>
      <c r="D1995" s="447" t="s">
        <v>20915</v>
      </c>
      <c r="E1995" s="448" t="s">
        <v>20755</v>
      </c>
      <c r="F1995" s="447" t="s">
        <v>20755</v>
      </c>
      <c r="G1995" s="449">
        <v>92512</v>
      </c>
      <c r="H1995" s="447" t="s">
        <v>2713</v>
      </c>
      <c r="I1995" s="447" t="s">
        <v>145</v>
      </c>
      <c r="J1995" s="447" t="s">
        <v>240</v>
      </c>
      <c r="K1995" s="450">
        <v>60.77</v>
      </c>
      <c r="L1995" s="447" t="s">
        <v>241</v>
      </c>
    </row>
    <row r="1996" spans="1:12">
      <c r="A1996" s="447" t="s">
        <v>20906</v>
      </c>
      <c r="B1996" s="447" t="s">
        <v>20907</v>
      </c>
      <c r="C1996" s="447" t="s">
        <v>20914</v>
      </c>
      <c r="D1996" s="447" t="s">
        <v>20915</v>
      </c>
      <c r="E1996" s="448" t="s">
        <v>20755</v>
      </c>
      <c r="F1996" s="447" t="s">
        <v>20755</v>
      </c>
      <c r="G1996" s="449">
        <v>92514</v>
      </c>
      <c r="H1996" s="447" t="s">
        <v>2714</v>
      </c>
      <c r="I1996" s="447" t="s">
        <v>145</v>
      </c>
      <c r="J1996" s="447" t="s">
        <v>240</v>
      </c>
      <c r="K1996" s="450">
        <v>27.6</v>
      </c>
      <c r="L1996" s="447" t="s">
        <v>241</v>
      </c>
    </row>
    <row r="1997" spans="1:12">
      <c r="A1997" s="447" t="s">
        <v>20906</v>
      </c>
      <c r="B1997" s="447" t="s">
        <v>20907</v>
      </c>
      <c r="C1997" s="447" t="s">
        <v>20914</v>
      </c>
      <c r="D1997" s="447" t="s">
        <v>20915</v>
      </c>
      <c r="E1997" s="448" t="s">
        <v>20755</v>
      </c>
      <c r="F1997" s="447" t="s">
        <v>20755</v>
      </c>
      <c r="G1997" s="449">
        <v>92515</v>
      </c>
      <c r="H1997" s="447" t="s">
        <v>2716</v>
      </c>
      <c r="I1997" s="447" t="s">
        <v>145</v>
      </c>
      <c r="J1997" s="447" t="s">
        <v>240</v>
      </c>
      <c r="K1997" s="450">
        <v>55.01</v>
      </c>
      <c r="L1997" s="447" t="s">
        <v>241</v>
      </c>
    </row>
    <row r="1998" spans="1:12">
      <c r="A1998" s="447" t="s">
        <v>20906</v>
      </c>
      <c r="B1998" s="447" t="s">
        <v>20907</v>
      </c>
      <c r="C1998" s="447" t="s">
        <v>20914</v>
      </c>
      <c r="D1998" s="447" t="s">
        <v>20915</v>
      </c>
      <c r="E1998" s="448" t="s">
        <v>20755</v>
      </c>
      <c r="F1998" s="447" t="s">
        <v>20755</v>
      </c>
      <c r="G1998" s="449">
        <v>92518</v>
      </c>
      <c r="H1998" s="447" t="s">
        <v>2718</v>
      </c>
      <c r="I1998" s="447" t="s">
        <v>145</v>
      </c>
      <c r="J1998" s="447" t="s">
        <v>240</v>
      </c>
      <c r="K1998" s="450">
        <v>22.87</v>
      </c>
      <c r="L1998" s="447" t="s">
        <v>241</v>
      </c>
    </row>
    <row r="1999" spans="1:12">
      <c r="A1999" s="447" t="s">
        <v>20906</v>
      </c>
      <c r="B1999" s="447" t="s">
        <v>20907</v>
      </c>
      <c r="C1999" s="447" t="s">
        <v>20914</v>
      </c>
      <c r="D1999" s="447" t="s">
        <v>20915</v>
      </c>
      <c r="E1999" s="448" t="s">
        <v>20755</v>
      </c>
      <c r="F1999" s="447" t="s">
        <v>20755</v>
      </c>
      <c r="G1999" s="449">
        <v>92520</v>
      </c>
      <c r="H1999" s="447" t="s">
        <v>2720</v>
      </c>
      <c r="I1999" s="447" t="s">
        <v>145</v>
      </c>
      <c r="J1999" s="447" t="s">
        <v>240</v>
      </c>
      <c r="K1999" s="450">
        <v>52.06</v>
      </c>
      <c r="L1999" s="447" t="s">
        <v>241</v>
      </c>
    </row>
    <row r="2000" spans="1:12">
      <c r="A2000" s="447" t="s">
        <v>20906</v>
      </c>
      <c r="B2000" s="447" t="s">
        <v>20907</v>
      </c>
      <c r="C2000" s="447" t="s">
        <v>20914</v>
      </c>
      <c r="D2000" s="447" t="s">
        <v>20915</v>
      </c>
      <c r="E2000" s="448" t="s">
        <v>20755</v>
      </c>
      <c r="F2000" s="447" t="s">
        <v>20755</v>
      </c>
      <c r="G2000" s="449">
        <v>92522</v>
      </c>
      <c r="H2000" s="447" t="s">
        <v>2722</v>
      </c>
      <c r="I2000" s="447" t="s">
        <v>145</v>
      </c>
      <c r="J2000" s="447" t="s">
        <v>240</v>
      </c>
      <c r="K2000" s="450">
        <v>20.420000000000002</v>
      </c>
      <c r="L2000" s="447" t="s">
        <v>241</v>
      </c>
    </row>
    <row r="2001" spans="1:12">
      <c r="A2001" s="447" t="s">
        <v>20906</v>
      </c>
      <c r="B2001" s="447" t="s">
        <v>20907</v>
      </c>
      <c r="C2001" s="447" t="s">
        <v>20914</v>
      </c>
      <c r="D2001" s="447" t="s">
        <v>20915</v>
      </c>
      <c r="E2001" s="448" t="s">
        <v>20755</v>
      </c>
      <c r="F2001" s="447" t="s">
        <v>20755</v>
      </c>
      <c r="G2001" s="449">
        <v>92524</v>
      </c>
      <c r="H2001" s="447" t="s">
        <v>2724</v>
      </c>
      <c r="I2001" s="447" t="s">
        <v>145</v>
      </c>
      <c r="J2001" s="447" t="s">
        <v>240</v>
      </c>
      <c r="K2001" s="450">
        <v>50.75</v>
      </c>
      <c r="L2001" s="447" t="s">
        <v>241</v>
      </c>
    </row>
    <row r="2002" spans="1:12">
      <c r="A2002" s="447" t="s">
        <v>20906</v>
      </c>
      <c r="B2002" s="447" t="s">
        <v>20907</v>
      </c>
      <c r="C2002" s="447" t="s">
        <v>20914</v>
      </c>
      <c r="D2002" s="447" t="s">
        <v>20915</v>
      </c>
      <c r="E2002" s="448" t="s">
        <v>20755</v>
      </c>
      <c r="F2002" s="447" t="s">
        <v>20755</v>
      </c>
      <c r="G2002" s="449">
        <v>92526</v>
      </c>
      <c r="H2002" s="447" t="s">
        <v>2725</v>
      </c>
      <c r="I2002" s="447" t="s">
        <v>145</v>
      </c>
      <c r="J2002" s="447" t="s">
        <v>240</v>
      </c>
      <c r="K2002" s="450">
        <v>19.41</v>
      </c>
      <c r="L2002" s="447" t="s">
        <v>241</v>
      </c>
    </row>
    <row r="2003" spans="1:12">
      <c r="A2003" s="447" t="s">
        <v>20906</v>
      </c>
      <c r="B2003" s="447" t="s">
        <v>20907</v>
      </c>
      <c r="C2003" s="447" t="s">
        <v>20914</v>
      </c>
      <c r="D2003" s="447" t="s">
        <v>20915</v>
      </c>
      <c r="E2003" s="448" t="s">
        <v>20755</v>
      </c>
      <c r="F2003" s="447" t="s">
        <v>20755</v>
      </c>
      <c r="G2003" s="449">
        <v>92528</v>
      </c>
      <c r="H2003" s="447" t="s">
        <v>2727</v>
      </c>
      <c r="I2003" s="447" t="s">
        <v>145</v>
      </c>
      <c r="J2003" s="447" t="s">
        <v>240</v>
      </c>
      <c r="K2003" s="450">
        <v>49.63</v>
      </c>
      <c r="L2003" s="447" t="s">
        <v>241</v>
      </c>
    </row>
    <row r="2004" spans="1:12">
      <c r="A2004" s="447" t="s">
        <v>20906</v>
      </c>
      <c r="B2004" s="447" t="s">
        <v>20907</v>
      </c>
      <c r="C2004" s="447" t="s">
        <v>20914</v>
      </c>
      <c r="D2004" s="447" t="s">
        <v>20915</v>
      </c>
      <c r="E2004" s="448" t="s">
        <v>20755</v>
      </c>
      <c r="F2004" s="447" t="s">
        <v>20755</v>
      </c>
      <c r="G2004" s="449">
        <v>92530</v>
      </c>
      <c r="H2004" s="447" t="s">
        <v>2728</v>
      </c>
      <c r="I2004" s="447" t="s">
        <v>145</v>
      </c>
      <c r="J2004" s="447" t="s">
        <v>240</v>
      </c>
      <c r="K2004" s="450">
        <v>18.48</v>
      </c>
      <c r="L2004" s="447" t="s">
        <v>241</v>
      </c>
    </row>
    <row r="2005" spans="1:12">
      <c r="A2005" s="447" t="s">
        <v>20906</v>
      </c>
      <c r="B2005" s="447" t="s">
        <v>20907</v>
      </c>
      <c r="C2005" s="447" t="s">
        <v>20914</v>
      </c>
      <c r="D2005" s="447" t="s">
        <v>20915</v>
      </c>
      <c r="E2005" s="448" t="s">
        <v>20755</v>
      </c>
      <c r="F2005" s="447" t="s">
        <v>20755</v>
      </c>
      <c r="G2005" s="449">
        <v>92532</v>
      </c>
      <c r="H2005" s="447" t="s">
        <v>2730</v>
      </c>
      <c r="I2005" s="447" t="s">
        <v>145</v>
      </c>
      <c r="J2005" s="447" t="s">
        <v>240</v>
      </c>
      <c r="K2005" s="450">
        <v>48.76</v>
      </c>
      <c r="L2005" s="447" t="s">
        <v>241</v>
      </c>
    </row>
    <row r="2006" spans="1:12">
      <c r="A2006" s="447" t="s">
        <v>20906</v>
      </c>
      <c r="B2006" s="447" t="s">
        <v>20907</v>
      </c>
      <c r="C2006" s="447" t="s">
        <v>20914</v>
      </c>
      <c r="D2006" s="447" t="s">
        <v>20915</v>
      </c>
      <c r="E2006" s="448" t="s">
        <v>20755</v>
      </c>
      <c r="F2006" s="447" t="s">
        <v>20755</v>
      </c>
      <c r="G2006" s="449">
        <v>92534</v>
      </c>
      <c r="H2006" s="447" t="s">
        <v>2731</v>
      </c>
      <c r="I2006" s="447" t="s">
        <v>145</v>
      </c>
      <c r="J2006" s="447" t="s">
        <v>240</v>
      </c>
      <c r="K2006" s="450">
        <v>17.8</v>
      </c>
      <c r="L2006" s="447" t="s">
        <v>241</v>
      </c>
    </row>
    <row r="2007" spans="1:12">
      <c r="A2007" s="447" t="s">
        <v>20906</v>
      </c>
      <c r="B2007" s="447" t="s">
        <v>20907</v>
      </c>
      <c r="C2007" s="447" t="s">
        <v>20914</v>
      </c>
      <c r="D2007" s="447" t="s">
        <v>20915</v>
      </c>
      <c r="E2007" s="448" t="s">
        <v>20755</v>
      </c>
      <c r="F2007" s="447" t="s">
        <v>20755</v>
      </c>
      <c r="G2007" s="449">
        <v>92536</v>
      </c>
      <c r="H2007" s="447" t="s">
        <v>2733</v>
      </c>
      <c r="I2007" s="447" t="s">
        <v>145</v>
      </c>
      <c r="J2007" s="447" t="s">
        <v>240</v>
      </c>
      <c r="K2007" s="450">
        <v>47.21</v>
      </c>
      <c r="L2007" s="447" t="s">
        <v>241</v>
      </c>
    </row>
    <row r="2008" spans="1:12">
      <c r="A2008" s="447" t="s">
        <v>20906</v>
      </c>
      <c r="B2008" s="447" t="s">
        <v>20907</v>
      </c>
      <c r="C2008" s="447" t="s">
        <v>20914</v>
      </c>
      <c r="D2008" s="447" t="s">
        <v>20915</v>
      </c>
      <c r="E2008" s="448" t="s">
        <v>20755</v>
      </c>
      <c r="F2008" s="447" t="s">
        <v>20755</v>
      </c>
      <c r="G2008" s="449">
        <v>92538</v>
      </c>
      <c r="H2008" s="447" t="s">
        <v>2734</v>
      </c>
      <c r="I2008" s="447" t="s">
        <v>145</v>
      </c>
      <c r="J2008" s="447" t="s">
        <v>240</v>
      </c>
      <c r="K2008" s="450">
        <v>16.41</v>
      </c>
      <c r="L2008" s="447" t="s">
        <v>241</v>
      </c>
    </row>
    <row r="2009" spans="1:12">
      <c r="A2009" s="447" t="s">
        <v>20906</v>
      </c>
      <c r="B2009" s="447" t="s">
        <v>20907</v>
      </c>
      <c r="C2009" s="447" t="s">
        <v>20914</v>
      </c>
      <c r="D2009" s="447" t="s">
        <v>20915</v>
      </c>
      <c r="E2009" s="448" t="s">
        <v>20755</v>
      </c>
      <c r="F2009" s="447" t="s">
        <v>20755</v>
      </c>
      <c r="G2009" s="449">
        <v>96252</v>
      </c>
      <c r="H2009" s="447" t="s">
        <v>2736</v>
      </c>
      <c r="I2009" s="447" t="s">
        <v>145</v>
      </c>
      <c r="J2009" s="447" t="s">
        <v>334</v>
      </c>
      <c r="K2009" s="450">
        <v>172.75</v>
      </c>
      <c r="L2009" s="447" t="s">
        <v>241</v>
      </c>
    </row>
    <row r="2010" spans="1:12">
      <c r="A2010" s="447" t="s">
        <v>20906</v>
      </c>
      <c r="B2010" s="447" t="s">
        <v>20907</v>
      </c>
      <c r="C2010" s="447" t="s">
        <v>20914</v>
      </c>
      <c r="D2010" s="447" t="s">
        <v>20915</v>
      </c>
      <c r="E2010" s="448" t="s">
        <v>20755</v>
      </c>
      <c r="F2010" s="447" t="s">
        <v>20755</v>
      </c>
      <c r="G2010" s="449">
        <v>96257</v>
      </c>
      <c r="H2010" s="447" t="s">
        <v>2737</v>
      </c>
      <c r="I2010" s="447" t="s">
        <v>145</v>
      </c>
      <c r="J2010" s="447" t="s">
        <v>334</v>
      </c>
      <c r="K2010" s="450">
        <v>138.44</v>
      </c>
      <c r="L2010" s="447" t="s">
        <v>241</v>
      </c>
    </row>
    <row r="2011" spans="1:12">
      <c r="A2011" s="447" t="s">
        <v>20906</v>
      </c>
      <c r="B2011" s="447" t="s">
        <v>20907</v>
      </c>
      <c r="C2011" s="447" t="s">
        <v>20914</v>
      </c>
      <c r="D2011" s="447" t="s">
        <v>20915</v>
      </c>
      <c r="E2011" s="448" t="s">
        <v>20755</v>
      </c>
      <c r="F2011" s="447" t="s">
        <v>20755</v>
      </c>
      <c r="G2011" s="449">
        <v>96258</v>
      </c>
      <c r="H2011" s="447" t="s">
        <v>2738</v>
      </c>
      <c r="I2011" s="447" t="s">
        <v>145</v>
      </c>
      <c r="J2011" s="447" t="s">
        <v>334</v>
      </c>
      <c r="K2011" s="450">
        <v>130.05000000000001</v>
      </c>
      <c r="L2011" s="447" t="s">
        <v>241</v>
      </c>
    </row>
    <row r="2012" spans="1:12">
      <c r="A2012" s="447" t="s">
        <v>20906</v>
      </c>
      <c r="B2012" s="447" t="s">
        <v>20907</v>
      </c>
      <c r="C2012" s="447" t="s">
        <v>20914</v>
      </c>
      <c r="D2012" s="447" t="s">
        <v>20915</v>
      </c>
      <c r="E2012" s="448" t="s">
        <v>20755</v>
      </c>
      <c r="F2012" s="447" t="s">
        <v>20755</v>
      </c>
      <c r="G2012" s="449">
        <v>96259</v>
      </c>
      <c r="H2012" s="447" t="s">
        <v>2739</v>
      </c>
      <c r="I2012" s="447" t="s">
        <v>145</v>
      </c>
      <c r="J2012" s="447" t="s">
        <v>334</v>
      </c>
      <c r="K2012" s="450">
        <v>153.54</v>
      </c>
      <c r="L2012" s="447" t="s">
        <v>241</v>
      </c>
    </row>
    <row r="2013" spans="1:12">
      <c r="A2013" s="447" t="s">
        <v>20906</v>
      </c>
      <c r="B2013" s="447" t="s">
        <v>20907</v>
      </c>
      <c r="C2013" s="447" t="s">
        <v>20914</v>
      </c>
      <c r="D2013" s="447" t="s">
        <v>20915</v>
      </c>
      <c r="E2013" s="448" t="s">
        <v>20755</v>
      </c>
      <c r="F2013" s="447" t="s">
        <v>20755</v>
      </c>
      <c r="G2013" s="449">
        <v>96529</v>
      </c>
      <c r="H2013" s="447" t="s">
        <v>2740</v>
      </c>
      <c r="I2013" s="447" t="s">
        <v>145</v>
      </c>
      <c r="J2013" s="447" t="s">
        <v>334</v>
      </c>
      <c r="K2013" s="450">
        <v>214.13</v>
      </c>
      <c r="L2013" s="447" t="s">
        <v>241</v>
      </c>
    </row>
    <row r="2014" spans="1:12">
      <c r="A2014" s="447" t="s">
        <v>20906</v>
      </c>
      <c r="B2014" s="447" t="s">
        <v>20907</v>
      </c>
      <c r="C2014" s="447" t="s">
        <v>20914</v>
      </c>
      <c r="D2014" s="447" t="s">
        <v>20915</v>
      </c>
      <c r="E2014" s="448" t="s">
        <v>20755</v>
      </c>
      <c r="F2014" s="447" t="s">
        <v>20755</v>
      </c>
      <c r="G2014" s="449">
        <v>96530</v>
      </c>
      <c r="H2014" s="447" t="s">
        <v>2741</v>
      </c>
      <c r="I2014" s="447" t="s">
        <v>145</v>
      </c>
      <c r="J2014" s="447" t="s">
        <v>334</v>
      </c>
      <c r="K2014" s="450">
        <v>109.51</v>
      </c>
      <c r="L2014" s="447" t="s">
        <v>241</v>
      </c>
    </row>
    <row r="2015" spans="1:12">
      <c r="A2015" s="447" t="s">
        <v>20906</v>
      </c>
      <c r="B2015" s="447" t="s">
        <v>20907</v>
      </c>
      <c r="C2015" s="447" t="s">
        <v>20914</v>
      </c>
      <c r="D2015" s="447" t="s">
        <v>20915</v>
      </c>
      <c r="E2015" s="448" t="s">
        <v>20755</v>
      </c>
      <c r="F2015" s="447" t="s">
        <v>20755</v>
      </c>
      <c r="G2015" s="449">
        <v>96531</v>
      </c>
      <c r="H2015" s="447" t="s">
        <v>2742</v>
      </c>
      <c r="I2015" s="447" t="s">
        <v>145</v>
      </c>
      <c r="J2015" s="447" t="s">
        <v>334</v>
      </c>
      <c r="K2015" s="450">
        <v>78.41</v>
      </c>
      <c r="L2015" s="447" t="s">
        <v>241</v>
      </c>
    </row>
    <row r="2016" spans="1:12">
      <c r="A2016" s="447" t="s">
        <v>20906</v>
      </c>
      <c r="B2016" s="447" t="s">
        <v>20907</v>
      </c>
      <c r="C2016" s="447" t="s">
        <v>20914</v>
      </c>
      <c r="D2016" s="447" t="s">
        <v>20915</v>
      </c>
      <c r="E2016" s="448" t="s">
        <v>20755</v>
      </c>
      <c r="F2016" s="447" t="s">
        <v>20755</v>
      </c>
      <c r="G2016" s="449">
        <v>96532</v>
      </c>
      <c r="H2016" s="447" t="s">
        <v>2743</v>
      </c>
      <c r="I2016" s="447" t="s">
        <v>145</v>
      </c>
      <c r="J2016" s="447" t="s">
        <v>334</v>
      </c>
      <c r="K2016" s="450">
        <v>136.44</v>
      </c>
      <c r="L2016" s="447" t="s">
        <v>241</v>
      </c>
    </row>
    <row r="2017" spans="1:12">
      <c r="A2017" s="447" t="s">
        <v>20906</v>
      </c>
      <c r="B2017" s="447" t="s">
        <v>20907</v>
      </c>
      <c r="C2017" s="447" t="s">
        <v>20914</v>
      </c>
      <c r="D2017" s="447" t="s">
        <v>20915</v>
      </c>
      <c r="E2017" s="448" t="s">
        <v>20755</v>
      </c>
      <c r="F2017" s="447" t="s">
        <v>20755</v>
      </c>
      <c r="G2017" s="449">
        <v>96533</v>
      </c>
      <c r="H2017" s="447" t="s">
        <v>2744</v>
      </c>
      <c r="I2017" s="447" t="s">
        <v>145</v>
      </c>
      <c r="J2017" s="447" t="s">
        <v>334</v>
      </c>
      <c r="K2017" s="450">
        <v>68.62</v>
      </c>
      <c r="L2017" s="447" t="s">
        <v>241</v>
      </c>
    </row>
    <row r="2018" spans="1:12">
      <c r="A2018" s="447" t="s">
        <v>20906</v>
      </c>
      <c r="B2018" s="447" t="s">
        <v>20907</v>
      </c>
      <c r="C2018" s="447" t="s">
        <v>20914</v>
      </c>
      <c r="D2018" s="447" t="s">
        <v>20915</v>
      </c>
      <c r="E2018" s="448" t="s">
        <v>20755</v>
      </c>
      <c r="F2018" s="447" t="s">
        <v>20755</v>
      </c>
      <c r="G2018" s="449">
        <v>96534</v>
      </c>
      <c r="H2018" s="447" t="s">
        <v>2745</v>
      </c>
      <c r="I2018" s="447" t="s">
        <v>145</v>
      </c>
      <c r="J2018" s="447" t="s">
        <v>334</v>
      </c>
      <c r="K2018" s="450">
        <v>55.52</v>
      </c>
      <c r="L2018" s="447" t="s">
        <v>241</v>
      </c>
    </row>
    <row r="2019" spans="1:12">
      <c r="A2019" s="447" t="s">
        <v>20906</v>
      </c>
      <c r="B2019" s="447" t="s">
        <v>20907</v>
      </c>
      <c r="C2019" s="447" t="s">
        <v>20914</v>
      </c>
      <c r="D2019" s="447" t="s">
        <v>20915</v>
      </c>
      <c r="E2019" s="448" t="s">
        <v>20755</v>
      </c>
      <c r="F2019" s="447" t="s">
        <v>20755</v>
      </c>
      <c r="G2019" s="449">
        <v>96535</v>
      </c>
      <c r="H2019" s="447" t="s">
        <v>2746</v>
      </c>
      <c r="I2019" s="447" t="s">
        <v>145</v>
      </c>
      <c r="J2019" s="447" t="s">
        <v>334</v>
      </c>
      <c r="K2019" s="450">
        <v>95.98</v>
      </c>
      <c r="L2019" s="447" t="s">
        <v>241</v>
      </c>
    </row>
    <row r="2020" spans="1:12">
      <c r="A2020" s="447" t="s">
        <v>20906</v>
      </c>
      <c r="B2020" s="447" t="s">
        <v>20907</v>
      </c>
      <c r="C2020" s="447" t="s">
        <v>20914</v>
      </c>
      <c r="D2020" s="447" t="s">
        <v>20915</v>
      </c>
      <c r="E2020" s="448" t="s">
        <v>20755</v>
      </c>
      <c r="F2020" s="447" t="s">
        <v>20755</v>
      </c>
      <c r="G2020" s="449">
        <v>96536</v>
      </c>
      <c r="H2020" s="447" t="s">
        <v>2747</v>
      </c>
      <c r="I2020" s="447" t="s">
        <v>145</v>
      </c>
      <c r="J2020" s="447" t="s">
        <v>334</v>
      </c>
      <c r="K2020" s="450">
        <v>47.36</v>
      </c>
      <c r="L2020" s="447" t="s">
        <v>241</v>
      </c>
    </row>
    <row r="2021" spans="1:12">
      <c r="A2021" s="447" t="s">
        <v>20906</v>
      </c>
      <c r="B2021" s="447" t="s">
        <v>20907</v>
      </c>
      <c r="C2021" s="447" t="s">
        <v>20914</v>
      </c>
      <c r="D2021" s="447" t="s">
        <v>20915</v>
      </c>
      <c r="E2021" s="448" t="s">
        <v>20755</v>
      </c>
      <c r="F2021" s="447" t="s">
        <v>20755</v>
      </c>
      <c r="G2021" s="449">
        <v>96537</v>
      </c>
      <c r="H2021" s="447" t="s">
        <v>2748</v>
      </c>
      <c r="I2021" s="447" t="s">
        <v>145</v>
      </c>
      <c r="J2021" s="447" t="s">
        <v>334</v>
      </c>
      <c r="K2021" s="450">
        <v>130.05000000000001</v>
      </c>
      <c r="L2021" s="447" t="s">
        <v>241</v>
      </c>
    </row>
    <row r="2022" spans="1:12">
      <c r="A2022" s="447" t="s">
        <v>20906</v>
      </c>
      <c r="B2022" s="447" t="s">
        <v>20907</v>
      </c>
      <c r="C2022" s="447" t="s">
        <v>20914</v>
      </c>
      <c r="D2022" s="447" t="s">
        <v>20915</v>
      </c>
      <c r="E2022" s="448" t="s">
        <v>20755</v>
      </c>
      <c r="F2022" s="447" t="s">
        <v>20755</v>
      </c>
      <c r="G2022" s="449">
        <v>96538</v>
      </c>
      <c r="H2022" s="447" t="s">
        <v>2749</v>
      </c>
      <c r="I2022" s="447" t="s">
        <v>145</v>
      </c>
      <c r="J2022" s="447" t="s">
        <v>334</v>
      </c>
      <c r="K2022" s="450">
        <v>195.13</v>
      </c>
      <c r="L2022" s="447" t="s">
        <v>241</v>
      </c>
    </row>
    <row r="2023" spans="1:12">
      <c r="A2023" s="447" t="s">
        <v>20906</v>
      </c>
      <c r="B2023" s="447" t="s">
        <v>20907</v>
      </c>
      <c r="C2023" s="447" t="s">
        <v>20914</v>
      </c>
      <c r="D2023" s="447" t="s">
        <v>20915</v>
      </c>
      <c r="E2023" s="448" t="s">
        <v>20755</v>
      </c>
      <c r="F2023" s="447" t="s">
        <v>20755</v>
      </c>
      <c r="G2023" s="449">
        <v>96539</v>
      </c>
      <c r="H2023" s="447" t="s">
        <v>2750</v>
      </c>
      <c r="I2023" s="447" t="s">
        <v>145</v>
      </c>
      <c r="J2023" s="447" t="s">
        <v>334</v>
      </c>
      <c r="K2023" s="450">
        <v>88.5</v>
      </c>
      <c r="L2023" s="447" t="s">
        <v>241</v>
      </c>
    </row>
    <row r="2024" spans="1:12">
      <c r="A2024" s="447" t="s">
        <v>20906</v>
      </c>
      <c r="B2024" s="447" t="s">
        <v>20907</v>
      </c>
      <c r="C2024" s="447" t="s">
        <v>20914</v>
      </c>
      <c r="D2024" s="447" t="s">
        <v>20915</v>
      </c>
      <c r="E2024" s="448" t="s">
        <v>20755</v>
      </c>
      <c r="F2024" s="447" t="s">
        <v>20755</v>
      </c>
      <c r="G2024" s="449">
        <v>96540</v>
      </c>
      <c r="H2024" s="447" t="s">
        <v>2752</v>
      </c>
      <c r="I2024" s="447" t="s">
        <v>145</v>
      </c>
      <c r="J2024" s="447" t="s">
        <v>334</v>
      </c>
      <c r="K2024" s="450">
        <v>89.46</v>
      </c>
      <c r="L2024" s="447" t="s">
        <v>241</v>
      </c>
    </row>
    <row r="2025" spans="1:12">
      <c r="A2025" s="447" t="s">
        <v>20906</v>
      </c>
      <c r="B2025" s="447" t="s">
        <v>20907</v>
      </c>
      <c r="C2025" s="447" t="s">
        <v>20914</v>
      </c>
      <c r="D2025" s="447" t="s">
        <v>20915</v>
      </c>
      <c r="E2025" s="448" t="s">
        <v>20755</v>
      </c>
      <c r="F2025" s="447" t="s">
        <v>20755</v>
      </c>
      <c r="G2025" s="449">
        <v>96541</v>
      </c>
      <c r="H2025" s="447" t="s">
        <v>2753</v>
      </c>
      <c r="I2025" s="447" t="s">
        <v>145</v>
      </c>
      <c r="J2025" s="447" t="s">
        <v>334</v>
      </c>
      <c r="K2025" s="450">
        <v>134.43</v>
      </c>
      <c r="L2025" s="447" t="s">
        <v>241</v>
      </c>
    </row>
    <row r="2026" spans="1:12">
      <c r="A2026" s="447" t="s">
        <v>20906</v>
      </c>
      <c r="B2026" s="447" t="s">
        <v>20907</v>
      </c>
      <c r="C2026" s="447" t="s">
        <v>20914</v>
      </c>
      <c r="D2026" s="447" t="s">
        <v>20915</v>
      </c>
      <c r="E2026" s="448" t="s">
        <v>20755</v>
      </c>
      <c r="F2026" s="447" t="s">
        <v>20755</v>
      </c>
      <c r="G2026" s="449">
        <v>96542</v>
      </c>
      <c r="H2026" s="447" t="s">
        <v>2754</v>
      </c>
      <c r="I2026" s="447" t="s">
        <v>145</v>
      </c>
      <c r="J2026" s="447" t="s">
        <v>334</v>
      </c>
      <c r="K2026" s="450">
        <v>64.36</v>
      </c>
      <c r="L2026" s="447" t="s">
        <v>241</v>
      </c>
    </row>
    <row r="2027" spans="1:12">
      <c r="A2027" s="447" t="s">
        <v>20906</v>
      </c>
      <c r="B2027" s="447" t="s">
        <v>20907</v>
      </c>
      <c r="C2027" s="447" t="s">
        <v>20914</v>
      </c>
      <c r="D2027" s="447" t="s">
        <v>20915</v>
      </c>
      <c r="E2027" s="448" t="s">
        <v>20755</v>
      </c>
      <c r="F2027" s="447" t="s">
        <v>20755</v>
      </c>
      <c r="G2027" s="449">
        <v>96543</v>
      </c>
      <c r="H2027" s="447" t="s">
        <v>2755</v>
      </c>
      <c r="I2027" s="447" t="s">
        <v>130</v>
      </c>
      <c r="J2027" s="447" t="s">
        <v>240</v>
      </c>
      <c r="K2027" s="450">
        <v>19.510000000000002</v>
      </c>
      <c r="L2027" s="447" t="s">
        <v>241</v>
      </c>
    </row>
    <row r="2028" spans="1:12">
      <c r="A2028" s="447" t="s">
        <v>20906</v>
      </c>
      <c r="B2028" s="447" t="s">
        <v>20907</v>
      </c>
      <c r="C2028" s="447" t="s">
        <v>20914</v>
      </c>
      <c r="D2028" s="447" t="s">
        <v>20915</v>
      </c>
      <c r="E2028" s="448" t="s">
        <v>20755</v>
      </c>
      <c r="F2028" s="447" t="s">
        <v>20755</v>
      </c>
      <c r="G2028" s="449">
        <v>97747</v>
      </c>
      <c r="H2028" s="447" t="s">
        <v>2757</v>
      </c>
      <c r="I2028" s="447" t="s">
        <v>145</v>
      </c>
      <c r="J2028" s="447" t="s">
        <v>334</v>
      </c>
      <c r="K2028" s="450">
        <v>143.15</v>
      </c>
      <c r="L2028" s="447" t="s">
        <v>241</v>
      </c>
    </row>
    <row r="2029" spans="1:12">
      <c r="A2029" s="447" t="s">
        <v>20906</v>
      </c>
      <c r="B2029" s="447" t="s">
        <v>20907</v>
      </c>
      <c r="C2029" s="447" t="s">
        <v>20914</v>
      </c>
      <c r="D2029" s="447" t="s">
        <v>20915</v>
      </c>
      <c r="E2029" s="448" t="s">
        <v>20755</v>
      </c>
      <c r="F2029" s="447" t="s">
        <v>20755</v>
      </c>
      <c r="G2029" s="449">
        <v>101791</v>
      </c>
      <c r="H2029" s="447" t="s">
        <v>2758</v>
      </c>
      <c r="I2029" s="447" t="s">
        <v>239</v>
      </c>
      <c r="J2029" s="447" t="s">
        <v>334</v>
      </c>
      <c r="K2029" s="450">
        <v>24.43</v>
      </c>
      <c r="L2029" s="447" t="s">
        <v>241</v>
      </c>
    </row>
    <row r="2030" spans="1:12">
      <c r="A2030" s="447" t="s">
        <v>20906</v>
      </c>
      <c r="B2030" s="447" t="s">
        <v>20907</v>
      </c>
      <c r="C2030" s="447" t="s">
        <v>20914</v>
      </c>
      <c r="D2030" s="447" t="s">
        <v>20915</v>
      </c>
      <c r="E2030" s="448" t="s">
        <v>20755</v>
      </c>
      <c r="F2030" s="447" t="s">
        <v>20755</v>
      </c>
      <c r="G2030" s="449">
        <v>101792</v>
      </c>
      <c r="H2030" s="447" t="s">
        <v>2759</v>
      </c>
      <c r="I2030" s="447" t="s">
        <v>133</v>
      </c>
      <c r="J2030" s="447" t="s">
        <v>334</v>
      </c>
      <c r="K2030" s="450">
        <v>12.16</v>
      </c>
      <c r="L2030" s="447" t="s">
        <v>241</v>
      </c>
    </row>
    <row r="2031" spans="1:12">
      <c r="A2031" s="447" t="s">
        <v>20906</v>
      </c>
      <c r="B2031" s="447" t="s">
        <v>20907</v>
      </c>
      <c r="C2031" s="447" t="s">
        <v>20914</v>
      </c>
      <c r="D2031" s="447" t="s">
        <v>20915</v>
      </c>
      <c r="E2031" s="448" t="s">
        <v>20755</v>
      </c>
      <c r="F2031" s="447" t="s">
        <v>20755</v>
      </c>
      <c r="G2031" s="449">
        <v>101793</v>
      </c>
      <c r="H2031" s="447" t="s">
        <v>2761</v>
      </c>
      <c r="I2031" s="447" t="s">
        <v>133</v>
      </c>
      <c r="J2031" s="447" t="s">
        <v>334</v>
      </c>
      <c r="K2031" s="450">
        <v>20.260000000000002</v>
      </c>
      <c r="L2031" s="447" t="s">
        <v>241</v>
      </c>
    </row>
    <row r="2032" spans="1:12">
      <c r="A2032" s="447" t="s">
        <v>20906</v>
      </c>
      <c r="B2032" s="447" t="s">
        <v>20907</v>
      </c>
      <c r="C2032" s="447" t="s">
        <v>20914</v>
      </c>
      <c r="D2032" s="447" t="s">
        <v>20915</v>
      </c>
      <c r="E2032" s="448" t="s">
        <v>20755</v>
      </c>
      <c r="F2032" s="447" t="s">
        <v>20755</v>
      </c>
      <c r="G2032" s="449">
        <v>101969</v>
      </c>
      <c r="H2032" s="447" t="s">
        <v>2762</v>
      </c>
      <c r="I2032" s="447" t="s">
        <v>145</v>
      </c>
      <c r="J2032" s="447" t="s">
        <v>334</v>
      </c>
      <c r="K2032" s="450">
        <v>127.67</v>
      </c>
      <c r="L2032" s="447" t="s">
        <v>241</v>
      </c>
    </row>
    <row r="2033" spans="1:12">
      <c r="A2033" s="447" t="s">
        <v>20906</v>
      </c>
      <c r="B2033" s="447" t="s">
        <v>20907</v>
      </c>
      <c r="C2033" s="447" t="s">
        <v>20914</v>
      </c>
      <c r="D2033" s="447" t="s">
        <v>20915</v>
      </c>
      <c r="E2033" s="448" t="s">
        <v>20755</v>
      </c>
      <c r="F2033" s="447" t="s">
        <v>20755</v>
      </c>
      <c r="G2033" s="449">
        <v>101971</v>
      </c>
      <c r="H2033" s="447" t="s">
        <v>2763</v>
      </c>
      <c r="I2033" s="447" t="s">
        <v>145</v>
      </c>
      <c r="J2033" s="447" t="s">
        <v>334</v>
      </c>
      <c r="K2033" s="450">
        <v>115.03</v>
      </c>
      <c r="L2033" s="447" t="s">
        <v>241</v>
      </c>
    </row>
    <row r="2034" spans="1:12">
      <c r="A2034" s="447" t="s">
        <v>20906</v>
      </c>
      <c r="B2034" s="447" t="s">
        <v>20907</v>
      </c>
      <c r="C2034" s="447" t="s">
        <v>20914</v>
      </c>
      <c r="D2034" s="447" t="s">
        <v>20915</v>
      </c>
      <c r="E2034" s="448" t="s">
        <v>20755</v>
      </c>
      <c r="F2034" s="447" t="s">
        <v>20755</v>
      </c>
      <c r="G2034" s="449">
        <v>101973</v>
      </c>
      <c r="H2034" s="447" t="s">
        <v>2764</v>
      </c>
      <c r="I2034" s="447" t="s">
        <v>145</v>
      </c>
      <c r="J2034" s="447" t="s">
        <v>334</v>
      </c>
      <c r="K2034" s="450">
        <v>109.64</v>
      </c>
      <c r="L2034" s="447" t="s">
        <v>241</v>
      </c>
    </row>
    <row r="2035" spans="1:12">
      <c r="A2035" s="447" t="s">
        <v>20906</v>
      </c>
      <c r="B2035" s="447" t="s">
        <v>20907</v>
      </c>
      <c r="C2035" s="447" t="s">
        <v>20914</v>
      </c>
      <c r="D2035" s="447" t="s">
        <v>20915</v>
      </c>
      <c r="E2035" s="448" t="s">
        <v>20755</v>
      </c>
      <c r="F2035" s="447" t="s">
        <v>20755</v>
      </c>
      <c r="G2035" s="449">
        <v>101974</v>
      </c>
      <c r="H2035" s="447" t="s">
        <v>2765</v>
      </c>
      <c r="I2035" s="447" t="s">
        <v>145</v>
      </c>
      <c r="J2035" s="447" t="s">
        <v>334</v>
      </c>
      <c r="K2035" s="450">
        <v>301.89</v>
      </c>
      <c r="L2035" s="447" t="s">
        <v>241</v>
      </c>
    </row>
    <row r="2036" spans="1:12">
      <c r="A2036" s="447" t="s">
        <v>20906</v>
      </c>
      <c r="B2036" s="447" t="s">
        <v>20907</v>
      </c>
      <c r="C2036" s="447" t="s">
        <v>20914</v>
      </c>
      <c r="D2036" s="447" t="s">
        <v>20915</v>
      </c>
      <c r="E2036" s="448" t="s">
        <v>20755</v>
      </c>
      <c r="F2036" s="447" t="s">
        <v>20755</v>
      </c>
      <c r="G2036" s="449">
        <v>101975</v>
      </c>
      <c r="H2036" s="447" t="s">
        <v>2766</v>
      </c>
      <c r="I2036" s="447" t="s">
        <v>145</v>
      </c>
      <c r="J2036" s="447" t="s">
        <v>334</v>
      </c>
      <c r="K2036" s="450">
        <v>256.22000000000003</v>
      </c>
      <c r="L2036" s="447" t="s">
        <v>241</v>
      </c>
    </row>
    <row r="2037" spans="1:12">
      <c r="A2037" s="447" t="s">
        <v>20906</v>
      </c>
      <c r="B2037" s="447" t="s">
        <v>20907</v>
      </c>
      <c r="C2037" s="447" t="s">
        <v>20914</v>
      </c>
      <c r="D2037" s="447" t="s">
        <v>20915</v>
      </c>
      <c r="E2037" s="448" t="s">
        <v>20755</v>
      </c>
      <c r="F2037" s="447" t="s">
        <v>20755</v>
      </c>
      <c r="G2037" s="449">
        <v>101977</v>
      </c>
      <c r="H2037" s="447" t="s">
        <v>2767</v>
      </c>
      <c r="I2037" s="447" t="s">
        <v>145</v>
      </c>
      <c r="J2037" s="447" t="s">
        <v>334</v>
      </c>
      <c r="K2037" s="450">
        <v>206.21</v>
      </c>
      <c r="L2037" s="447" t="s">
        <v>241</v>
      </c>
    </row>
    <row r="2038" spans="1:12">
      <c r="A2038" s="447" t="s">
        <v>20906</v>
      </c>
      <c r="B2038" s="447" t="s">
        <v>20907</v>
      </c>
      <c r="C2038" s="447" t="s">
        <v>20914</v>
      </c>
      <c r="D2038" s="447" t="s">
        <v>20915</v>
      </c>
      <c r="E2038" s="448" t="s">
        <v>20755</v>
      </c>
      <c r="F2038" s="447" t="s">
        <v>20755</v>
      </c>
      <c r="G2038" s="449">
        <v>101980</v>
      </c>
      <c r="H2038" s="447" t="s">
        <v>2768</v>
      </c>
      <c r="I2038" s="447" t="s">
        <v>145</v>
      </c>
      <c r="J2038" s="447" t="s">
        <v>334</v>
      </c>
      <c r="K2038" s="450">
        <v>188.24</v>
      </c>
      <c r="L2038" s="447" t="s">
        <v>241</v>
      </c>
    </row>
    <row r="2039" spans="1:12">
      <c r="A2039" s="447" t="s">
        <v>20906</v>
      </c>
      <c r="B2039" s="447" t="s">
        <v>20907</v>
      </c>
      <c r="C2039" s="447" t="s">
        <v>20914</v>
      </c>
      <c r="D2039" s="447" t="s">
        <v>20915</v>
      </c>
      <c r="E2039" s="448" t="s">
        <v>20755</v>
      </c>
      <c r="F2039" s="447" t="s">
        <v>20755</v>
      </c>
      <c r="G2039" s="449">
        <v>101981</v>
      </c>
      <c r="H2039" s="447" t="s">
        <v>2769</v>
      </c>
      <c r="I2039" s="447" t="s">
        <v>145</v>
      </c>
      <c r="J2039" s="447" t="s">
        <v>334</v>
      </c>
      <c r="K2039" s="450">
        <v>149.18</v>
      </c>
      <c r="L2039" s="447" t="s">
        <v>241</v>
      </c>
    </row>
    <row r="2040" spans="1:12">
      <c r="A2040" s="447" t="s">
        <v>20906</v>
      </c>
      <c r="B2040" s="447" t="s">
        <v>20907</v>
      </c>
      <c r="C2040" s="447" t="s">
        <v>20914</v>
      </c>
      <c r="D2040" s="447" t="s">
        <v>20915</v>
      </c>
      <c r="E2040" s="448" t="s">
        <v>20755</v>
      </c>
      <c r="F2040" s="447" t="s">
        <v>20755</v>
      </c>
      <c r="G2040" s="449">
        <v>101982</v>
      </c>
      <c r="H2040" s="447" t="s">
        <v>2770</v>
      </c>
      <c r="I2040" s="447" t="s">
        <v>145</v>
      </c>
      <c r="J2040" s="447" t="s">
        <v>334</v>
      </c>
      <c r="K2040" s="450">
        <v>131.63999999999999</v>
      </c>
      <c r="L2040" s="447" t="s">
        <v>241</v>
      </c>
    </row>
    <row r="2041" spans="1:12">
      <c r="A2041" s="447" t="s">
        <v>20906</v>
      </c>
      <c r="B2041" s="447" t="s">
        <v>20907</v>
      </c>
      <c r="C2041" s="447" t="s">
        <v>20914</v>
      </c>
      <c r="D2041" s="447" t="s">
        <v>20915</v>
      </c>
      <c r="E2041" s="448" t="s">
        <v>20755</v>
      </c>
      <c r="F2041" s="447" t="s">
        <v>20755</v>
      </c>
      <c r="G2041" s="449">
        <v>101983</v>
      </c>
      <c r="H2041" s="447" t="s">
        <v>2771</v>
      </c>
      <c r="I2041" s="447" t="s">
        <v>145</v>
      </c>
      <c r="J2041" s="447" t="s">
        <v>334</v>
      </c>
      <c r="K2041" s="450">
        <v>120.6</v>
      </c>
      <c r="L2041" s="447" t="s">
        <v>241</v>
      </c>
    </row>
    <row r="2042" spans="1:12">
      <c r="A2042" s="447" t="s">
        <v>20906</v>
      </c>
      <c r="B2042" s="447" t="s">
        <v>20907</v>
      </c>
      <c r="C2042" s="447" t="s">
        <v>20914</v>
      </c>
      <c r="D2042" s="447" t="s">
        <v>20915</v>
      </c>
      <c r="E2042" s="448" t="s">
        <v>20755</v>
      </c>
      <c r="F2042" s="447" t="s">
        <v>20755</v>
      </c>
      <c r="G2042" s="449">
        <v>101985</v>
      </c>
      <c r="H2042" s="447" t="s">
        <v>2773</v>
      </c>
      <c r="I2042" s="447" t="s">
        <v>145</v>
      </c>
      <c r="J2042" s="447" t="s">
        <v>334</v>
      </c>
      <c r="K2042" s="450">
        <v>121.52</v>
      </c>
      <c r="L2042" s="447" t="s">
        <v>241</v>
      </c>
    </row>
    <row r="2043" spans="1:12">
      <c r="A2043" s="447" t="s">
        <v>20906</v>
      </c>
      <c r="B2043" s="447" t="s">
        <v>20907</v>
      </c>
      <c r="C2043" s="447" t="s">
        <v>20914</v>
      </c>
      <c r="D2043" s="447" t="s">
        <v>20915</v>
      </c>
      <c r="E2043" s="448" t="s">
        <v>20755</v>
      </c>
      <c r="F2043" s="447" t="s">
        <v>20755</v>
      </c>
      <c r="G2043" s="449">
        <v>101986</v>
      </c>
      <c r="H2043" s="447" t="s">
        <v>2774</v>
      </c>
      <c r="I2043" s="447" t="s">
        <v>145</v>
      </c>
      <c r="J2043" s="447" t="s">
        <v>334</v>
      </c>
      <c r="K2043" s="450">
        <v>105.45</v>
      </c>
      <c r="L2043" s="447" t="s">
        <v>241</v>
      </c>
    </row>
    <row r="2044" spans="1:12">
      <c r="A2044" s="447" t="s">
        <v>20906</v>
      </c>
      <c r="B2044" s="447" t="s">
        <v>20907</v>
      </c>
      <c r="C2044" s="447" t="s">
        <v>20914</v>
      </c>
      <c r="D2044" s="447" t="s">
        <v>20915</v>
      </c>
      <c r="E2044" s="448" t="s">
        <v>20755</v>
      </c>
      <c r="F2044" s="447" t="s">
        <v>20755</v>
      </c>
      <c r="G2044" s="449">
        <v>101987</v>
      </c>
      <c r="H2044" s="447" t="s">
        <v>2775</v>
      </c>
      <c r="I2044" s="447" t="s">
        <v>145</v>
      </c>
      <c r="J2044" s="447" t="s">
        <v>334</v>
      </c>
      <c r="K2044" s="450">
        <v>122.88</v>
      </c>
      <c r="L2044" s="447" t="s">
        <v>241</v>
      </c>
    </row>
    <row r="2045" spans="1:12">
      <c r="A2045" s="447" t="s">
        <v>20906</v>
      </c>
      <c r="B2045" s="447" t="s">
        <v>20907</v>
      </c>
      <c r="C2045" s="447" t="s">
        <v>20914</v>
      </c>
      <c r="D2045" s="447" t="s">
        <v>20915</v>
      </c>
      <c r="E2045" s="448" t="s">
        <v>20755</v>
      </c>
      <c r="F2045" s="447" t="s">
        <v>20755</v>
      </c>
      <c r="G2045" s="449">
        <v>101988</v>
      </c>
      <c r="H2045" s="447" t="s">
        <v>2776</v>
      </c>
      <c r="I2045" s="447" t="s">
        <v>145</v>
      </c>
      <c r="J2045" s="447" t="s">
        <v>334</v>
      </c>
      <c r="K2045" s="450">
        <v>133.49</v>
      </c>
      <c r="L2045" s="447" t="s">
        <v>241</v>
      </c>
    </row>
    <row r="2046" spans="1:12">
      <c r="A2046" s="447" t="s">
        <v>20906</v>
      </c>
      <c r="B2046" s="447" t="s">
        <v>20907</v>
      </c>
      <c r="C2046" s="447" t="s">
        <v>20914</v>
      </c>
      <c r="D2046" s="447" t="s">
        <v>20915</v>
      </c>
      <c r="E2046" s="448" t="s">
        <v>20755</v>
      </c>
      <c r="F2046" s="447" t="s">
        <v>20755</v>
      </c>
      <c r="G2046" s="449">
        <v>101989</v>
      </c>
      <c r="H2046" s="447" t="s">
        <v>2777</v>
      </c>
      <c r="I2046" s="447" t="s">
        <v>145</v>
      </c>
      <c r="J2046" s="447" t="s">
        <v>334</v>
      </c>
      <c r="K2046" s="450">
        <v>121.01</v>
      </c>
      <c r="L2046" s="447" t="s">
        <v>241</v>
      </c>
    </row>
    <row r="2047" spans="1:12">
      <c r="A2047" s="447" t="s">
        <v>20906</v>
      </c>
      <c r="B2047" s="447" t="s">
        <v>20907</v>
      </c>
      <c r="C2047" s="447" t="s">
        <v>20914</v>
      </c>
      <c r="D2047" s="447" t="s">
        <v>20915</v>
      </c>
      <c r="E2047" s="448" t="s">
        <v>20755</v>
      </c>
      <c r="F2047" s="447" t="s">
        <v>20755</v>
      </c>
      <c r="G2047" s="449">
        <v>101990</v>
      </c>
      <c r="H2047" s="447" t="s">
        <v>2778</v>
      </c>
      <c r="I2047" s="447" t="s">
        <v>145</v>
      </c>
      <c r="J2047" s="447" t="s">
        <v>334</v>
      </c>
      <c r="K2047" s="450">
        <v>117.7</v>
      </c>
      <c r="L2047" s="447" t="s">
        <v>241</v>
      </c>
    </row>
    <row r="2048" spans="1:12">
      <c r="A2048" s="447" t="s">
        <v>20906</v>
      </c>
      <c r="B2048" s="447" t="s">
        <v>20907</v>
      </c>
      <c r="C2048" s="447" t="s">
        <v>20914</v>
      </c>
      <c r="D2048" s="447" t="s">
        <v>20915</v>
      </c>
      <c r="E2048" s="448" t="s">
        <v>20755</v>
      </c>
      <c r="F2048" s="447" t="s">
        <v>20755</v>
      </c>
      <c r="G2048" s="449">
        <v>101991</v>
      </c>
      <c r="H2048" s="447" t="s">
        <v>2779</v>
      </c>
      <c r="I2048" s="447" t="s">
        <v>145</v>
      </c>
      <c r="J2048" s="447" t="s">
        <v>334</v>
      </c>
      <c r="K2048" s="450">
        <v>122.77</v>
      </c>
      <c r="L2048" s="447" t="s">
        <v>241</v>
      </c>
    </row>
    <row r="2049" spans="1:12">
      <c r="A2049" s="447" t="s">
        <v>20906</v>
      </c>
      <c r="B2049" s="447" t="s">
        <v>20907</v>
      </c>
      <c r="C2049" s="447" t="s">
        <v>20914</v>
      </c>
      <c r="D2049" s="447" t="s">
        <v>20915</v>
      </c>
      <c r="E2049" s="448" t="s">
        <v>20755</v>
      </c>
      <c r="F2049" s="447" t="s">
        <v>20755</v>
      </c>
      <c r="G2049" s="449">
        <v>101992</v>
      </c>
      <c r="H2049" s="447" t="s">
        <v>2780</v>
      </c>
      <c r="I2049" s="447" t="s">
        <v>145</v>
      </c>
      <c r="J2049" s="447" t="s">
        <v>334</v>
      </c>
      <c r="K2049" s="450">
        <v>107.41</v>
      </c>
      <c r="L2049" s="447" t="s">
        <v>241</v>
      </c>
    </row>
    <row r="2050" spans="1:12">
      <c r="A2050" s="447" t="s">
        <v>20906</v>
      </c>
      <c r="B2050" s="447" t="s">
        <v>20907</v>
      </c>
      <c r="C2050" s="447" t="s">
        <v>20914</v>
      </c>
      <c r="D2050" s="447" t="s">
        <v>20915</v>
      </c>
      <c r="E2050" s="448" t="s">
        <v>20755</v>
      </c>
      <c r="F2050" s="447" t="s">
        <v>20755</v>
      </c>
      <c r="G2050" s="449">
        <v>101993</v>
      </c>
      <c r="H2050" s="447" t="s">
        <v>2781</v>
      </c>
      <c r="I2050" s="447" t="s">
        <v>145</v>
      </c>
      <c r="J2050" s="447" t="s">
        <v>334</v>
      </c>
      <c r="K2050" s="450">
        <v>142.21</v>
      </c>
      <c r="L2050" s="447" t="s">
        <v>241</v>
      </c>
    </row>
    <row r="2051" spans="1:12">
      <c r="A2051" s="447" t="s">
        <v>20906</v>
      </c>
      <c r="B2051" s="447" t="s">
        <v>20907</v>
      </c>
      <c r="C2051" s="447" t="s">
        <v>20914</v>
      </c>
      <c r="D2051" s="447" t="s">
        <v>20915</v>
      </c>
      <c r="E2051" s="448" t="s">
        <v>20755</v>
      </c>
      <c r="F2051" s="447" t="s">
        <v>20755</v>
      </c>
      <c r="G2051" s="449">
        <v>101994</v>
      </c>
      <c r="H2051" s="447" t="s">
        <v>2782</v>
      </c>
      <c r="I2051" s="447" t="s">
        <v>145</v>
      </c>
      <c r="J2051" s="447" t="s">
        <v>334</v>
      </c>
      <c r="K2051" s="450">
        <v>140.28</v>
      </c>
      <c r="L2051" s="447" t="s">
        <v>241</v>
      </c>
    </row>
    <row r="2052" spans="1:12">
      <c r="A2052" s="447" t="s">
        <v>20906</v>
      </c>
      <c r="B2052" s="447" t="s">
        <v>20907</v>
      </c>
      <c r="C2052" s="447" t="s">
        <v>20914</v>
      </c>
      <c r="D2052" s="447" t="s">
        <v>20915</v>
      </c>
      <c r="E2052" s="448" t="s">
        <v>20755</v>
      </c>
      <c r="F2052" s="447" t="s">
        <v>20755</v>
      </c>
      <c r="G2052" s="449">
        <v>101995</v>
      </c>
      <c r="H2052" s="447" t="s">
        <v>2783</v>
      </c>
      <c r="I2052" s="447" t="s">
        <v>145</v>
      </c>
      <c r="J2052" s="447" t="s">
        <v>334</v>
      </c>
      <c r="K2052" s="450">
        <v>126.27</v>
      </c>
      <c r="L2052" s="447" t="s">
        <v>241</v>
      </c>
    </row>
    <row r="2053" spans="1:12">
      <c r="A2053" s="447" t="s">
        <v>20906</v>
      </c>
      <c r="B2053" s="447" t="s">
        <v>20907</v>
      </c>
      <c r="C2053" s="447" t="s">
        <v>20914</v>
      </c>
      <c r="D2053" s="447" t="s">
        <v>20915</v>
      </c>
      <c r="E2053" s="448" t="s">
        <v>20755</v>
      </c>
      <c r="F2053" s="447" t="s">
        <v>20755</v>
      </c>
      <c r="G2053" s="449">
        <v>101996</v>
      </c>
      <c r="H2053" s="447" t="s">
        <v>2784</v>
      </c>
      <c r="I2053" s="447" t="s">
        <v>145</v>
      </c>
      <c r="J2053" s="447" t="s">
        <v>334</v>
      </c>
      <c r="K2053" s="450">
        <v>125.47</v>
      </c>
      <c r="L2053" s="447" t="s">
        <v>241</v>
      </c>
    </row>
    <row r="2054" spans="1:12">
      <c r="A2054" s="447" t="s">
        <v>20906</v>
      </c>
      <c r="B2054" s="447" t="s">
        <v>20907</v>
      </c>
      <c r="C2054" s="447" t="s">
        <v>20914</v>
      </c>
      <c r="D2054" s="447" t="s">
        <v>20915</v>
      </c>
      <c r="E2054" s="448" t="s">
        <v>20755</v>
      </c>
      <c r="F2054" s="447" t="s">
        <v>20755</v>
      </c>
      <c r="G2054" s="449">
        <v>101997</v>
      </c>
      <c r="H2054" s="447" t="s">
        <v>2785</v>
      </c>
      <c r="I2054" s="447" t="s">
        <v>145</v>
      </c>
      <c r="J2054" s="447" t="s">
        <v>334</v>
      </c>
      <c r="K2054" s="450">
        <v>121.33</v>
      </c>
      <c r="L2054" s="447" t="s">
        <v>241</v>
      </c>
    </row>
    <row r="2055" spans="1:12">
      <c r="A2055" s="447" t="s">
        <v>20906</v>
      </c>
      <c r="B2055" s="447" t="s">
        <v>20907</v>
      </c>
      <c r="C2055" s="447" t="s">
        <v>20914</v>
      </c>
      <c r="D2055" s="447" t="s">
        <v>20915</v>
      </c>
      <c r="E2055" s="448" t="s">
        <v>20755</v>
      </c>
      <c r="F2055" s="447" t="s">
        <v>20755</v>
      </c>
      <c r="G2055" s="449">
        <v>101998</v>
      </c>
      <c r="H2055" s="447" t="s">
        <v>2786</v>
      </c>
      <c r="I2055" s="447" t="s">
        <v>145</v>
      </c>
      <c r="J2055" s="447" t="s">
        <v>334</v>
      </c>
      <c r="K2055" s="450">
        <v>105.62</v>
      </c>
      <c r="L2055" s="447" t="s">
        <v>241</v>
      </c>
    </row>
    <row r="2056" spans="1:12">
      <c r="A2056" s="447" t="s">
        <v>20906</v>
      </c>
      <c r="B2056" s="447" t="s">
        <v>20907</v>
      </c>
      <c r="C2056" s="447" t="s">
        <v>20914</v>
      </c>
      <c r="D2056" s="447" t="s">
        <v>20915</v>
      </c>
      <c r="E2056" s="448" t="s">
        <v>20755</v>
      </c>
      <c r="F2056" s="447" t="s">
        <v>20755</v>
      </c>
      <c r="G2056" s="449">
        <v>101999</v>
      </c>
      <c r="H2056" s="447" t="s">
        <v>2787</v>
      </c>
      <c r="I2056" s="447" t="s">
        <v>145</v>
      </c>
      <c r="J2056" s="447" t="s">
        <v>334</v>
      </c>
      <c r="K2056" s="450">
        <v>151.4</v>
      </c>
      <c r="L2056" s="447" t="s">
        <v>241</v>
      </c>
    </row>
    <row r="2057" spans="1:12">
      <c r="A2057" s="447" t="s">
        <v>20906</v>
      </c>
      <c r="B2057" s="447" t="s">
        <v>20907</v>
      </c>
      <c r="C2057" s="447" t="s">
        <v>20914</v>
      </c>
      <c r="D2057" s="447" t="s">
        <v>20915</v>
      </c>
      <c r="E2057" s="448" t="s">
        <v>20755</v>
      </c>
      <c r="F2057" s="447" t="s">
        <v>20755</v>
      </c>
      <c r="G2057" s="449">
        <v>102000</v>
      </c>
      <c r="H2057" s="447" t="s">
        <v>2788</v>
      </c>
      <c r="I2057" s="447" t="s">
        <v>145</v>
      </c>
      <c r="J2057" s="447" t="s">
        <v>334</v>
      </c>
      <c r="K2057" s="450">
        <v>289.91000000000003</v>
      </c>
      <c r="L2057" s="447" t="s">
        <v>241</v>
      </c>
    </row>
    <row r="2058" spans="1:12">
      <c r="A2058" s="447" t="s">
        <v>20906</v>
      </c>
      <c r="B2058" s="447" t="s">
        <v>20907</v>
      </c>
      <c r="C2058" s="447" t="s">
        <v>20914</v>
      </c>
      <c r="D2058" s="447" t="s">
        <v>20915</v>
      </c>
      <c r="E2058" s="448" t="s">
        <v>20755</v>
      </c>
      <c r="F2058" s="447" t="s">
        <v>20755</v>
      </c>
      <c r="G2058" s="449">
        <v>102001</v>
      </c>
      <c r="H2058" s="447" t="s">
        <v>2789</v>
      </c>
      <c r="I2058" s="447" t="s">
        <v>145</v>
      </c>
      <c r="J2058" s="447" t="s">
        <v>334</v>
      </c>
      <c r="K2058" s="450">
        <v>247.73</v>
      </c>
      <c r="L2058" s="447" t="s">
        <v>241</v>
      </c>
    </row>
    <row r="2059" spans="1:12">
      <c r="A2059" s="447" t="s">
        <v>20906</v>
      </c>
      <c r="B2059" s="447" t="s">
        <v>20907</v>
      </c>
      <c r="C2059" s="447" t="s">
        <v>20914</v>
      </c>
      <c r="D2059" s="447" t="s">
        <v>20915</v>
      </c>
      <c r="E2059" s="448" t="s">
        <v>20755</v>
      </c>
      <c r="F2059" s="447" t="s">
        <v>20755</v>
      </c>
      <c r="G2059" s="449">
        <v>102002</v>
      </c>
      <c r="H2059" s="447" t="s">
        <v>2790</v>
      </c>
      <c r="I2059" s="447" t="s">
        <v>145</v>
      </c>
      <c r="J2059" s="447" t="s">
        <v>334</v>
      </c>
      <c r="K2059" s="450">
        <v>196.55</v>
      </c>
      <c r="L2059" s="447" t="s">
        <v>241</v>
      </c>
    </row>
    <row r="2060" spans="1:12">
      <c r="A2060" s="447" t="s">
        <v>20906</v>
      </c>
      <c r="B2060" s="447" t="s">
        <v>20907</v>
      </c>
      <c r="C2060" s="447" t="s">
        <v>20914</v>
      </c>
      <c r="D2060" s="447" t="s">
        <v>20915</v>
      </c>
      <c r="E2060" s="448" t="s">
        <v>20755</v>
      </c>
      <c r="F2060" s="447" t="s">
        <v>20755</v>
      </c>
      <c r="G2060" s="449">
        <v>102003</v>
      </c>
      <c r="H2060" s="447" t="s">
        <v>2792</v>
      </c>
      <c r="I2060" s="447" t="s">
        <v>145</v>
      </c>
      <c r="J2060" s="447" t="s">
        <v>334</v>
      </c>
      <c r="K2060" s="450">
        <v>179.37</v>
      </c>
      <c r="L2060" s="447" t="s">
        <v>241</v>
      </c>
    </row>
    <row r="2061" spans="1:12">
      <c r="A2061" s="447" t="s">
        <v>20906</v>
      </c>
      <c r="B2061" s="447" t="s">
        <v>20907</v>
      </c>
      <c r="C2061" s="447" t="s">
        <v>20914</v>
      </c>
      <c r="D2061" s="447" t="s">
        <v>20915</v>
      </c>
      <c r="E2061" s="448" t="s">
        <v>20755</v>
      </c>
      <c r="F2061" s="447" t="s">
        <v>20755</v>
      </c>
      <c r="G2061" s="449">
        <v>102004</v>
      </c>
      <c r="H2061" s="447" t="s">
        <v>2793</v>
      </c>
      <c r="I2061" s="447" t="s">
        <v>145</v>
      </c>
      <c r="J2061" s="447" t="s">
        <v>334</v>
      </c>
      <c r="K2061" s="450">
        <v>143.69999999999999</v>
      </c>
      <c r="L2061" s="447" t="s">
        <v>241</v>
      </c>
    </row>
    <row r="2062" spans="1:12">
      <c r="A2062" s="447" t="s">
        <v>20906</v>
      </c>
      <c r="B2062" s="447" t="s">
        <v>20907</v>
      </c>
      <c r="C2062" s="447" t="s">
        <v>20914</v>
      </c>
      <c r="D2062" s="447" t="s">
        <v>20915</v>
      </c>
      <c r="E2062" s="448" t="s">
        <v>20755</v>
      </c>
      <c r="F2062" s="447" t="s">
        <v>20755</v>
      </c>
      <c r="G2062" s="449">
        <v>102005</v>
      </c>
      <c r="H2062" s="447" t="s">
        <v>2794</v>
      </c>
      <c r="I2062" s="447" t="s">
        <v>145</v>
      </c>
      <c r="J2062" s="447" t="s">
        <v>334</v>
      </c>
      <c r="K2062" s="450">
        <v>126.83</v>
      </c>
      <c r="L2062" s="447" t="s">
        <v>241</v>
      </c>
    </row>
    <row r="2063" spans="1:12">
      <c r="A2063" s="447" t="s">
        <v>20906</v>
      </c>
      <c r="B2063" s="447" t="s">
        <v>20907</v>
      </c>
      <c r="C2063" s="447" t="s">
        <v>20914</v>
      </c>
      <c r="D2063" s="447" t="s">
        <v>20915</v>
      </c>
      <c r="E2063" s="448" t="s">
        <v>20755</v>
      </c>
      <c r="F2063" s="447" t="s">
        <v>20755</v>
      </c>
      <c r="G2063" s="449">
        <v>102006</v>
      </c>
      <c r="H2063" s="447" t="s">
        <v>2795</v>
      </c>
      <c r="I2063" s="447" t="s">
        <v>145</v>
      </c>
      <c r="J2063" s="447" t="s">
        <v>334</v>
      </c>
      <c r="K2063" s="450">
        <v>116.22</v>
      </c>
      <c r="L2063" s="447" t="s">
        <v>241</v>
      </c>
    </row>
    <row r="2064" spans="1:12">
      <c r="A2064" s="447" t="s">
        <v>20906</v>
      </c>
      <c r="B2064" s="447" t="s">
        <v>20907</v>
      </c>
      <c r="C2064" s="447" t="s">
        <v>20914</v>
      </c>
      <c r="D2064" s="447" t="s">
        <v>20915</v>
      </c>
      <c r="E2064" s="448" t="s">
        <v>20755</v>
      </c>
      <c r="F2064" s="447" t="s">
        <v>20755</v>
      </c>
      <c r="G2064" s="449">
        <v>102007</v>
      </c>
      <c r="H2064" s="447" t="s">
        <v>2797</v>
      </c>
      <c r="I2064" s="447" t="s">
        <v>145</v>
      </c>
      <c r="J2064" s="447" t="s">
        <v>334</v>
      </c>
      <c r="K2064" s="450">
        <v>295.62</v>
      </c>
      <c r="L2064" s="447" t="s">
        <v>241</v>
      </c>
    </row>
    <row r="2065" spans="1:12">
      <c r="A2065" s="447" t="s">
        <v>20906</v>
      </c>
      <c r="B2065" s="447" t="s">
        <v>20907</v>
      </c>
      <c r="C2065" s="447" t="s">
        <v>20914</v>
      </c>
      <c r="D2065" s="447" t="s">
        <v>20915</v>
      </c>
      <c r="E2065" s="448" t="s">
        <v>20755</v>
      </c>
      <c r="F2065" s="447" t="s">
        <v>20755</v>
      </c>
      <c r="G2065" s="449">
        <v>102008</v>
      </c>
      <c r="H2065" s="447" t="s">
        <v>2798</v>
      </c>
      <c r="I2065" s="447" t="s">
        <v>145</v>
      </c>
      <c r="J2065" s="447" t="s">
        <v>334</v>
      </c>
      <c r="K2065" s="450">
        <v>246.96</v>
      </c>
      <c r="L2065" s="447" t="s">
        <v>241</v>
      </c>
    </row>
    <row r="2066" spans="1:12">
      <c r="A2066" s="447" t="s">
        <v>20906</v>
      </c>
      <c r="B2066" s="447" t="s">
        <v>20907</v>
      </c>
      <c r="C2066" s="447" t="s">
        <v>20914</v>
      </c>
      <c r="D2066" s="447" t="s">
        <v>20915</v>
      </c>
      <c r="E2066" s="448" t="s">
        <v>20755</v>
      </c>
      <c r="F2066" s="447" t="s">
        <v>20755</v>
      </c>
      <c r="G2066" s="449">
        <v>102009</v>
      </c>
      <c r="H2066" s="447" t="s">
        <v>2799</v>
      </c>
      <c r="I2066" s="447" t="s">
        <v>145</v>
      </c>
      <c r="J2066" s="447" t="s">
        <v>334</v>
      </c>
      <c r="K2066" s="450">
        <v>208.43</v>
      </c>
      <c r="L2066" s="447" t="s">
        <v>241</v>
      </c>
    </row>
    <row r="2067" spans="1:12">
      <c r="A2067" s="447" t="s">
        <v>20906</v>
      </c>
      <c r="B2067" s="447" t="s">
        <v>20907</v>
      </c>
      <c r="C2067" s="447" t="s">
        <v>20914</v>
      </c>
      <c r="D2067" s="447" t="s">
        <v>20915</v>
      </c>
      <c r="E2067" s="448" t="s">
        <v>20755</v>
      </c>
      <c r="F2067" s="447" t="s">
        <v>20755</v>
      </c>
      <c r="G2067" s="449">
        <v>102010</v>
      </c>
      <c r="H2067" s="447" t="s">
        <v>2800</v>
      </c>
      <c r="I2067" s="447" t="s">
        <v>145</v>
      </c>
      <c r="J2067" s="447" t="s">
        <v>334</v>
      </c>
      <c r="K2067" s="450">
        <v>188.76</v>
      </c>
      <c r="L2067" s="447" t="s">
        <v>241</v>
      </c>
    </row>
    <row r="2068" spans="1:12">
      <c r="A2068" s="447" t="s">
        <v>20906</v>
      </c>
      <c r="B2068" s="447" t="s">
        <v>20907</v>
      </c>
      <c r="C2068" s="447" t="s">
        <v>20914</v>
      </c>
      <c r="D2068" s="447" t="s">
        <v>20915</v>
      </c>
      <c r="E2068" s="448" t="s">
        <v>20755</v>
      </c>
      <c r="F2068" s="447" t="s">
        <v>20755</v>
      </c>
      <c r="G2068" s="449">
        <v>102011</v>
      </c>
      <c r="H2068" s="447" t="s">
        <v>2801</v>
      </c>
      <c r="I2068" s="447" t="s">
        <v>145</v>
      </c>
      <c r="J2068" s="447" t="s">
        <v>334</v>
      </c>
      <c r="K2068" s="450">
        <v>148.54</v>
      </c>
      <c r="L2068" s="447" t="s">
        <v>241</v>
      </c>
    </row>
    <row r="2069" spans="1:12">
      <c r="A2069" s="447" t="s">
        <v>20906</v>
      </c>
      <c r="B2069" s="447" t="s">
        <v>20907</v>
      </c>
      <c r="C2069" s="447" t="s">
        <v>20914</v>
      </c>
      <c r="D2069" s="447" t="s">
        <v>20915</v>
      </c>
      <c r="E2069" s="448" t="s">
        <v>20755</v>
      </c>
      <c r="F2069" s="447" t="s">
        <v>20755</v>
      </c>
      <c r="G2069" s="449">
        <v>102012</v>
      </c>
      <c r="H2069" s="447" t="s">
        <v>2802</v>
      </c>
      <c r="I2069" s="447" t="s">
        <v>145</v>
      </c>
      <c r="J2069" s="447" t="s">
        <v>334</v>
      </c>
      <c r="K2069" s="450">
        <v>130.36000000000001</v>
      </c>
      <c r="L2069" s="447" t="s">
        <v>241</v>
      </c>
    </row>
    <row r="2070" spans="1:12">
      <c r="A2070" s="447" t="s">
        <v>20906</v>
      </c>
      <c r="B2070" s="447" t="s">
        <v>20907</v>
      </c>
      <c r="C2070" s="447" t="s">
        <v>20914</v>
      </c>
      <c r="D2070" s="447" t="s">
        <v>20915</v>
      </c>
      <c r="E2070" s="448" t="s">
        <v>20755</v>
      </c>
      <c r="F2070" s="447" t="s">
        <v>20755</v>
      </c>
      <c r="G2070" s="449">
        <v>102013</v>
      </c>
      <c r="H2070" s="447" t="s">
        <v>2803</v>
      </c>
      <c r="I2070" s="447" t="s">
        <v>145</v>
      </c>
      <c r="J2070" s="447" t="s">
        <v>334</v>
      </c>
      <c r="K2070" s="450">
        <v>120.25</v>
      </c>
      <c r="L2070" s="447" t="s">
        <v>241</v>
      </c>
    </row>
    <row r="2071" spans="1:12">
      <c r="A2071" s="447" t="s">
        <v>20906</v>
      </c>
      <c r="B2071" s="447" t="s">
        <v>20907</v>
      </c>
      <c r="C2071" s="447" t="s">
        <v>20914</v>
      </c>
      <c r="D2071" s="447" t="s">
        <v>20915</v>
      </c>
      <c r="E2071" s="448" t="s">
        <v>20755</v>
      </c>
      <c r="F2071" s="447" t="s">
        <v>20755</v>
      </c>
      <c r="G2071" s="449">
        <v>102014</v>
      </c>
      <c r="H2071" s="447" t="s">
        <v>2804</v>
      </c>
      <c r="I2071" s="447" t="s">
        <v>145</v>
      </c>
      <c r="J2071" s="447" t="s">
        <v>334</v>
      </c>
      <c r="K2071" s="450">
        <v>308.72000000000003</v>
      </c>
      <c r="L2071" s="447" t="s">
        <v>241</v>
      </c>
    </row>
    <row r="2072" spans="1:12">
      <c r="A2072" s="447" t="s">
        <v>20906</v>
      </c>
      <c r="B2072" s="447" t="s">
        <v>20907</v>
      </c>
      <c r="C2072" s="447" t="s">
        <v>20914</v>
      </c>
      <c r="D2072" s="447" t="s">
        <v>20915</v>
      </c>
      <c r="E2072" s="448" t="s">
        <v>20755</v>
      </c>
      <c r="F2072" s="447" t="s">
        <v>20755</v>
      </c>
      <c r="G2072" s="449">
        <v>102015</v>
      </c>
      <c r="H2072" s="447" t="s">
        <v>2805</v>
      </c>
      <c r="I2072" s="447" t="s">
        <v>145</v>
      </c>
      <c r="J2072" s="447" t="s">
        <v>334</v>
      </c>
      <c r="K2072" s="450">
        <v>258.12</v>
      </c>
      <c r="L2072" s="447" t="s">
        <v>241</v>
      </c>
    </row>
    <row r="2073" spans="1:12">
      <c r="A2073" s="447" t="s">
        <v>20906</v>
      </c>
      <c r="B2073" s="447" t="s">
        <v>20907</v>
      </c>
      <c r="C2073" s="447" t="s">
        <v>20914</v>
      </c>
      <c r="D2073" s="447" t="s">
        <v>20915</v>
      </c>
      <c r="E2073" s="448" t="s">
        <v>20755</v>
      </c>
      <c r="F2073" s="447" t="s">
        <v>20755</v>
      </c>
      <c r="G2073" s="449">
        <v>102016</v>
      </c>
      <c r="H2073" s="447" t="s">
        <v>2806</v>
      </c>
      <c r="I2073" s="447" t="s">
        <v>145</v>
      </c>
      <c r="J2073" s="447" t="s">
        <v>334</v>
      </c>
      <c r="K2073" s="450">
        <v>195.86</v>
      </c>
      <c r="L2073" s="447" t="s">
        <v>241</v>
      </c>
    </row>
    <row r="2074" spans="1:12">
      <c r="A2074" s="447" t="s">
        <v>20906</v>
      </c>
      <c r="B2074" s="447" t="s">
        <v>20907</v>
      </c>
      <c r="C2074" s="447" t="s">
        <v>20914</v>
      </c>
      <c r="D2074" s="447" t="s">
        <v>20915</v>
      </c>
      <c r="E2074" s="448" t="s">
        <v>20755</v>
      </c>
      <c r="F2074" s="447" t="s">
        <v>20755</v>
      </c>
      <c r="G2074" s="449">
        <v>102017</v>
      </c>
      <c r="H2074" s="447" t="s">
        <v>2808</v>
      </c>
      <c r="I2074" s="447" t="s">
        <v>145</v>
      </c>
      <c r="J2074" s="447" t="s">
        <v>334</v>
      </c>
      <c r="K2074" s="450">
        <v>177.39</v>
      </c>
      <c r="L2074" s="447" t="s">
        <v>241</v>
      </c>
    </row>
    <row r="2075" spans="1:12">
      <c r="A2075" s="447" t="s">
        <v>20906</v>
      </c>
      <c r="B2075" s="447" t="s">
        <v>20907</v>
      </c>
      <c r="C2075" s="447" t="s">
        <v>20914</v>
      </c>
      <c r="D2075" s="447" t="s">
        <v>20915</v>
      </c>
      <c r="E2075" s="448" t="s">
        <v>20755</v>
      </c>
      <c r="F2075" s="447" t="s">
        <v>20755</v>
      </c>
      <c r="G2075" s="449">
        <v>102036</v>
      </c>
      <c r="H2075" s="447" t="s">
        <v>2809</v>
      </c>
      <c r="I2075" s="447" t="s">
        <v>145</v>
      </c>
      <c r="J2075" s="447" t="s">
        <v>334</v>
      </c>
      <c r="K2075" s="450">
        <v>141.37</v>
      </c>
      <c r="L2075" s="447" t="s">
        <v>241</v>
      </c>
    </row>
    <row r="2076" spans="1:12">
      <c r="A2076" s="447" t="s">
        <v>20906</v>
      </c>
      <c r="B2076" s="447" t="s">
        <v>20907</v>
      </c>
      <c r="C2076" s="447" t="s">
        <v>20914</v>
      </c>
      <c r="D2076" s="447" t="s">
        <v>20915</v>
      </c>
      <c r="E2076" s="448" t="s">
        <v>20755</v>
      </c>
      <c r="F2076" s="447" t="s">
        <v>20755</v>
      </c>
      <c r="G2076" s="449">
        <v>102037</v>
      </c>
      <c r="H2076" s="447" t="s">
        <v>2810</v>
      </c>
      <c r="I2076" s="447" t="s">
        <v>145</v>
      </c>
      <c r="J2076" s="447" t="s">
        <v>334</v>
      </c>
      <c r="K2076" s="450">
        <v>124.36</v>
      </c>
      <c r="L2076" s="447" t="s">
        <v>241</v>
      </c>
    </row>
    <row r="2077" spans="1:12">
      <c r="A2077" s="447" t="s">
        <v>20906</v>
      </c>
      <c r="B2077" s="447" t="s">
        <v>20907</v>
      </c>
      <c r="C2077" s="447" t="s">
        <v>20914</v>
      </c>
      <c r="D2077" s="447" t="s">
        <v>20915</v>
      </c>
      <c r="E2077" s="448" t="s">
        <v>20755</v>
      </c>
      <c r="F2077" s="447" t="s">
        <v>20755</v>
      </c>
      <c r="G2077" s="449">
        <v>102038</v>
      </c>
      <c r="H2077" s="447" t="s">
        <v>2811</v>
      </c>
      <c r="I2077" s="447" t="s">
        <v>145</v>
      </c>
      <c r="J2077" s="447" t="s">
        <v>334</v>
      </c>
      <c r="K2077" s="450">
        <v>114.9</v>
      </c>
      <c r="L2077" s="447" t="s">
        <v>241</v>
      </c>
    </row>
    <row r="2078" spans="1:12">
      <c r="A2078" s="447" t="s">
        <v>20906</v>
      </c>
      <c r="B2078" s="447" t="s">
        <v>20907</v>
      </c>
      <c r="C2078" s="447" t="s">
        <v>20914</v>
      </c>
      <c r="D2078" s="447" t="s">
        <v>20915</v>
      </c>
      <c r="E2078" s="448" t="s">
        <v>20755</v>
      </c>
      <c r="F2078" s="447" t="s">
        <v>20755</v>
      </c>
      <c r="G2078" s="449">
        <v>102039</v>
      </c>
      <c r="H2078" s="447" t="s">
        <v>2812</v>
      </c>
      <c r="I2078" s="447" t="s">
        <v>145</v>
      </c>
      <c r="J2078" s="447" t="s">
        <v>334</v>
      </c>
      <c r="K2078" s="450">
        <v>303.74</v>
      </c>
      <c r="L2078" s="447" t="s">
        <v>241</v>
      </c>
    </row>
    <row r="2079" spans="1:12">
      <c r="A2079" s="447" t="s">
        <v>20906</v>
      </c>
      <c r="B2079" s="447" t="s">
        <v>20907</v>
      </c>
      <c r="C2079" s="447" t="s">
        <v>20914</v>
      </c>
      <c r="D2079" s="447" t="s">
        <v>20915</v>
      </c>
      <c r="E2079" s="448" t="s">
        <v>20755</v>
      </c>
      <c r="F2079" s="447" t="s">
        <v>20755</v>
      </c>
      <c r="G2079" s="449">
        <v>102040</v>
      </c>
      <c r="H2079" s="447" t="s">
        <v>2813</v>
      </c>
      <c r="I2079" s="447" t="s">
        <v>145</v>
      </c>
      <c r="J2079" s="447" t="s">
        <v>334</v>
      </c>
      <c r="K2079" s="450">
        <v>252.96</v>
      </c>
      <c r="L2079" s="447" t="s">
        <v>241</v>
      </c>
    </row>
    <row r="2080" spans="1:12">
      <c r="A2080" s="447" t="s">
        <v>20906</v>
      </c>
      <c r="B2080" s="447" t="s">
        <v>20907</v>
      </c>
      <c r="C2080" s="447" t="s">
        <v>20914</v>
      </c>
      <c r="D2080" s="447" t="s">
        <v>20915</v>
      </c>
      <c r="E2080" s="448" t="s">
        <v>20755</v>
      </c>
      <c r="F2080" s="447" t="s">
        <v>20755</v>
      </c>
      <c r="G2080" s="449">
        <v>102041</v>
      </c>
      <c r="H2080" s="447" t="s">
        <v>2814</v>
      </c>
      <c r="I2080" s="447" t="s">
        <v>145</v>
      </c>
      <c r="J2080" s="447" t="s">
        <v>334</v>
      </c>
      <c r="K2080" s="450">
        <v>209.81</v>
      </c>
      <c r="L2080" s="447" t="s">
        <v>241</v>
      </c>
    </row>
    <row r="2081" spans="1:12">
      <c r="A2081" s="447" t="s">
        <v>20906</v>
      </c>
      <c r="B2081" s="447" t="s">
        <v>20907</v>
      </c>
      <c r="C2081" s="447" t="s">
        <v>20914</v>
      </c>
      <c r="D2081" s="447" t="s">
        <v>20915</v>
      </c>
      <c r="E2081" s="448" t="s">
        <v>20755</v>
      </c>
      <c r="F2081" s="447" t="s">
        <v>20755</v>
      </c>
      <c r="G2081" s="449">
        <v>102042</v>
      </c>
      <c r="H2081" s="447" t="s">
        <v>2815</v>
      </c>
      <c r="I2081" s="447" t="s">
        <v>145</v>
      </c>
      <c r="J2081" s="447" t="s">
        <v>334</v>
      </c>
      <c r="K2081" s="450">
        <v>188.35</v>
      </c>
      <c r="L2081" s="447" t="s">
        <v>241</v>
      </c>
    </row>
    <row r="2082" spans="1:12">
      <c r="A2082" s="447" t="s">
        <v>20906</v>
      </c>
      <c r="B2082" s="447" t="s">
        <v>20907</v>
      </c>
      <c r="C2082" s="447" t="s">
        <v>20914</v>
      </c>
      <c r="D2082" s="447" t="s">
        <v>20915</v>
      </c>
      <c r="E2082" s="448" t="s">
        <v>20755</v>
      </c>
      <c r="F2082" s="447" t="s">
        <v>20755</v>
      </c>
      <c r="G2082" s="449">
        <v>102043</v>
      </c>
      <c r="H2082" s="447" t="s">
        <v>2816</v>
      </c>
      <c r="I2082" s="447" t="s">
        <v>145</v>
      </c>
      <c r="J2082" s="447" t="s">
        <v>334</v>
      </c>
      <c r="K2082" s="450">
        <v>148.19999999999999</v>
      </c>
      <c r="L2082" s="447" t="s">
        <v>241</v>
      </c>
    </row>
    <row r="2083" spans="1:12">
      <c r="A2083" s="447" t="s">
        <v>20906</v>
      </c>
      <c r="B2083" s="447" t="s">
        <v>20907</v>
      </c>
      <c r="C2083" s="447" t="s">
        <v>20914</v>
      </c>
      <c r="D2083" s="447" t="s">
        <v>20915</v>
      </c>
      <c r="E2083" s="448" t="s">
        <v>20755</v>
      </c>
      <c r="F2083" s="447" t="s">
        <v>20755</v>
      </c>
      <c r="G2083" s="449">
        <v>102044</v>
      </c>
      <c r="H2083" s="447" t="s">
        <v>2817</v>
      </c>
      <c r="I2083" s="447" t="s">
        <v>145</v>
      </c>
      <c r="J2083" s="447" t="s">
        <v>334</v>
      </c>
      <c r="K2083" s="450">
        <v>130.66999999999999</v>
      </c>
      <c r="L2083" s="447" t="s">
        <v>241</v>
      </c>
    </row>
    <row r="2084" spans="1:12">
      <c r="A2084" s="447" t="s">
        <v>20906</v>
      </c>
      <c r="B2084" s="447" t="s">
        <v>20907</v>
      </c>
      <c r="C2084" s="447" t="s">
        <v>20914</v>
      </c>
      <c r="D2084" s="447" t="s">
        <v>20915</v>
      </c>
      <c r="E2084" s="448" t="s">
        <v>20755</v>
      </c>
      <c r="F2084" s="447" t="s">
        <v>20755</v>
      </c>
      <c r="G2084" s="449">
        <v>102045</v>
      </c>
      <c r="H2084" s="447" t="s">
        <v>2818</v>
      </c>
      <c r="I2084" s="447" t="s">
        <v>145</v>
      </c>
      <c r="J2084" s="447" t="s">
        <v>334</v>
      </c>
      <c r="K2084" s="450">
        <v>120.16</v>
      </c>
      <c r="L2084" s="447" t="s">
        <v>241</v>
      </c>
    </row>
    <row r="2085" spans="1:12">
      <c r="A2085" s="447" t="s">
        <v>20906</v>
      </c>
      <c r="B2085" s="447" t="s">
        <v>20907</v>
      </c>
      <c r="C2085" s="447" t="s">
        <v>20914</v>
      </c>
      <c r="D2085" s="447" t="s">
        <v>20915</v>
      </c>
      <c r="E2085" s="448" t="s">
        <v>20755</v>
      </c>
      <c r="F2085" s="447" t="s">
        <v>20755</v>
      </c>
      <c r="G2085" s="449">
        <v>102046</v>
      </c>
      <c r="H2085" s="447" t="s">
        <v>2819</v>
      </c>
      <c r="I2085" s="447" t="s">
        <v>145</v>
      </c>
      <c r="J2085" s="447" t="s">
        <v>334</v>
      </c>
      <c r="K2085" s="450">
        <v>309.04000000000002</v>
      </c>
      <c r="L2085" s="447" t="s">
        <v>241</v>
      </c>
    </row>
    <row r="2086" spans="1:12">
      <c r="A2086" s="447" t="s">
        <v>20906</v>
      </c>
      <c r="B2086" s="447" t="s">
        <v>20907</v>
      </c>
      <c r="C2086" s="447" t="s">
        <v>20914</v>
      </c>
      <c r="D2086" s="447" t="s">
        <v>20915</v>
      </c>
      <c r="E2086" s="448" t="s">
        <v>20755</v>
      </c>
      <c r="F2086" s="447" t="s">
        <v>20755</v>
      </c>
      <c r="G2086" s="449">
        <v>102047</v>
      </c>
      <c r="H2086" s="447" t="s">
        <v>2820</v>
      </c>
      <c r="I2086" s="447" t="s">
        <v>145</v>
      </c>
      <c r="J2086" s="447" t="s">
        <v>334</v>
      </c>
      <c r="K2086" s="450">
        <v>261.95</v>
      </c>
      <c r="L2086" s="447" t="s">
        <v>241</v>
      </c>
    </row>
    <row r="2087" spans="1:12">
      <c r="A2087" s="447" t="s">
        <v>20906</v>
      </c>
      <c r="B2087" s="447" t="s">
        <v>20907</v>
      </c>
      <c r="C2087" s="447" t="s">
        <v>20914</v>
      </c>
      <c r="D2087" s="447" t="s">
        <v>20915</v>
      </c>
      <c r="E2087" s="448" t="s">
        <v>20755</v>
      </c>
      <c r="F2087" s="447" t="s">
        <v>20755</v>
      </c>
      <c r="G2087" s="449">
        <v>102048</v>
      </c>
      <c r="H2087" s="447" t="s">
        <v>2821</v>
      </c>
      <c r="I2087" s="447" t="s">
        <v>145</v>
      </c>
      <c r="J2087" s="447" t="s">
        <v>334</v>
      </c>
      <c r="K2087" s="450">
        <v>191.5</v>
      </c>
      <c r="L2087" s="447" t="s">
        <v>241</v>
      </c>
    </row>
    <row r="2088" spans="1:12">
      <c r="A2088" s="447" t="s">
        <v>20906</v>
      </c>
      <c r="B2088" s="447" t="s">
        <v>20907</v>
      </c>
      <c r="C2088" s="447" t="s">
        <v>20914</v>
      </c>
      <c r="D2088" s="447" t="s">
        <v>20915</v>
      </c>
      <c r="E2088" s="448" t="s">
        <v>20755</v>
      </c>
      <c r="F2088" s="447" t="s">
        <v>20755</v>
      </c>
      <c r="G2088" s="449">
        <v>102049</v>
      </c>
      <c r="H2088" s="447" t="s">
        <v>2822</v>
      </c>
      <c r="I2088" s="447" t="s">
        <v>145</v>
      </c>
      <c r="J2088" s="447" t="s">
        <v>334</v>
      </c>
      <c r="K2088" s="450">
        <v>171.18</v>
      </c>
      <c r="L2088" s="447" t="s">
        <v>241</v>
      </c>
    </row>
    <row r="2089" spans="1:12">
      <c r="A2089" s="447" t="s">
        <v>20906</v>
      </c>
      <c r="B2089" s="447" t="s">
        <v>20907</v>
      </c>
      <c r="C2089" s="447" t="s">
        <v>20914</v>
      </c>
      <c r="D2089" s="447" t="s">
        <v>20915</v>
      </c>
      <c r="E2089" s="448" t="s">
        <v>20755</v>
      </c>
      <c r="F2089" s="447" t="s">
        <v>20755</v>
      </c>
      <c r="G2089" s="449">
        <v>102050</v>
      </c>
      <c r="H2089" s="447" t="s">
        <v>2823</v>
      </c>
      <c r="I2089" s="447" t="s">
        <v>145</v>
      </c>
      <c r="J2089" s="447" t="s">
        <v>334</v>
      </c>
      <c r="K2089" s="450">
        <v>136.88</v>
      </c>
      <c r="L2089" s="447" t="s">
        <v>241</v>
      </c>
    </row>
    <row r="2090" spans="1:12">
      <c r="A2090" s="447" t="s">
        <v>20906</v>
      </c>
      <c r="B2090" s="447" t="s">
        <v>20907</v>
      </c>
      <c r="C2090" s="447" t="s">
        <v>20914</v>
      </c>
      <c r="D2090" s="447" t="s">
        <v>20915</v>
      </c>
      <c r="E2090" s="448" t="s">
        <v>20755</v>
      </c>
      <c r="F2090" s="447" t="s">
        <v>20755</v>
      </c>
      <c r="G2090" s="449">
        <v>102051</v>
      </c>
      <c r="H2090" s="447" t="s">
        <v>2824</v>
      </c>
      <c r="I2090" s="447" t="s">
        <v>145</v>
      </c>
      <c r="J2090" s="447" t="s">
        <v>334</v>
      </c>
      <c r="K2090" s="450">
        <v>120.03</v>
      </c>
      <c r="L2090" s="447" t="s">
        <v>241</v>
      </c>
    </row>
    <row r="2091" spans="1:12">
      <c r="A2091" s="447" t="s">
        <v>20906</v>
      </c>
      <c r="B2091" s="447" t="s">
        <v>20907</v>
      </c>
      <c r="C2091" s="447" t="s">
        <v>20914</v>
      </c>
      <c r="D2091" s="447" t="s">
        <v>20915</v>
      </c>
      <c r="E2091" s="448" t="s">
        <v>20755</v>
      </c>
      <c r="F2091" s="447" t="s">
        <v>20755</v>
      </c>
      <c r="G2091" s="449">
        <v>102052</v>
      </c>
      <c r="H2091" s="447" t="s">
        <v>2825</v>
      </c>
      <c r="I2091" s="447" t="s">
        <v>145</v>
      </c>
      <c r="J2091" s="447" t="s">
        <v>334</v>
      </c>
      <c r="K2091" s="450">
        <v>110.65</v>
      </c>
      <c r="L2091" s="447" t="s">
        <v>241</v>
      </c>
    </row>
    <row r="2092" spans="1:12">
      <c r="A2092" s="447" t="s">
        <v>20906</v>
      </c>
      <c r="B2092" s="447" t="s">
        <v>20907</v>
      </c>
      <c r="C2092" s="447" t="s">
        <v>20914</v>
      </c>
      <c r="D2092" s="447" t="s">
        <v>20915</v>
      </c>
      <c r="E2092" s="448" t="s">
        <v>20755</v>
      </c>
      <c r="F2092" s="447" t="s">
        <v>20755</v>
      </c>
      <c r="G2092" s="449">
        <v>102059</v>
      </c>
      <c r="H2092" s="447" t="s">
        <v>2827</v>
      </c>
      <c r="I2092" s="447" t="s">
        <v>145</v>
      </c>
      <c r="J2092" s="447" t="s">
        <v>334</v>
      </c>
      <c r="K2092" s="450">
        <v>287.39</v>
      </c>
      <c r="L2092" s="447" t="s">
        <v>241</v>
      </c>
    </row>
    <row r="2093" spans="1:12">
      <c r="A2093" s="447" t="s">
        <v>20906</v>
      </c>
      <c r="B2093" s="447" t="s">
        <v>20907</v>
      </c>
      <c r="C2093" s="447" t="s">
        <v>20914</v>
      </c>
      <c r="D2093" s="447" t="s">
        <v>20915</v>
      </c>
      <c r="E2093" s="448" t="s">
        <v>20755</v>
      </c>
      <c r="F2093" s="447" t="s">
        <v>20755</v>
      </c>
      <c r="G2093" s="449">
        <v>102060</v>
      </c>
      <c r="H2093" s="447" t="s">
        <v>2828</v>
      </c>
      <c r="I2093" s="447" t="s">
        <v>145</v>
      </c>
      <c r="J2093" s="447" t="s">
        <v>334</v>
      </c>
      <c r="K2093" s="450">
        <v>241.52</v>
      </c>
      <c r="L2093" s="447" t="s">
        <v>241</v>
      </c>
    </row>
    <row r="2094" spans="1:12">
      <c r="A2094" s="447" t="s">
        <v>20906</v>
      </c>
      <c r="B2094" s="447" t="s">
        <v>20907</v>
      </c>
      <c r="C2094" s="447" t="s">
        <v>20914</v>
      </c>
      <c r="D2094" s="447" t="s">
        <v>20915</v>
      </c>
      <c r="E2094" s="448" t="s">
        <v>20755</v>
      </c>
      <c r="F2094" s="447" t="s">
        <v>20755</v>
      </c>
      <c r="G2094" s="449">
        <v>102061</v>
      </c>
      <c r="H2094" s="447" t="s">
        <v>2829</v>
      </c>
      <c r="I2094" s="447" t="s">
        <v>145</v>
      </c>
      <c r="J2094" s="447" t="s">
        <v>334</v>
      </c>
      <c r="K2094" s="450">
        <v>194.8</v>
      </c>
      <c r="L2094" s="447" t="s">
        <v>241</v>
      </c>
    </row>
    <row r="2095" spans="1:12">
      <c r="A2095" s="447" t="s">
        <v>20906</v>
      </c>
      <c r="B2095" s="447" t="s">
        <v>20907</v>
      </c>
      <c r="C2095" s="447" t="s">
        <v>20914</v>
      </c>
      <c r="D2095" s="447" t="s">
        <v>20915</v>
      </c>
      <c r="E2095" s="448" t="s">
        <v>20755</v>
      </c>
      <c r="F2095" s="447" t="s">
        <v>20755</v>
      </c>
      <c r="G2095" s="449">
        <v>102062</v>
      </c>
      <c r="H2095" s="447" t="s">
        <v>2830</v>
      </c>
      <c r="I2095" s="447" t="s">
        <v>145</v>
      </c>
      <c r="J2095" s="447" t="s">
        <v>334</v>
      </c>
      <c r="K2095" s="450">
        <v>178.49</v>
      </c>
      <c r="L2095" s="447" t="s">
        <v>241</v>
      </c>
    </row>
    <row r="2096" spans="1:12">
      <c r="A2096" s="447" t="s">
        <v>20906</v>
      </c>
      <c r="B2096" s="447" t="s">
        <v>20907</v>
      </c>
      <c r="C2096" s="447" t="s">
        <v>20914</v>
      </c>
      <c r="D2096" s="447" t="s">
        <v>20915</v>
      </c>
      <c r="E2096" s="448" t="s">
        <v>20755</v>
      </c>
      <c r="F2096" s="447" t="s">
        <v>20755</v>
      </c>
      <c r="G2096" s="449">
        <v>102063</v>
      </c>
      <c r="H2096" s="447" t="s">
        <v>2831</v>
      </c>
      <c r="I2096" s="447" t="s">
        <v>145</v>
      </c>
      <c r="J2096" s="447" t="s">
        <v>334</v>
      </c>
      <c r="K2096" s="450">
        <v>139.38</v>
      </c>
      <c r="L2096" s="447" t="s">
        <v>241</v>
      </c>
    </row>
    <row r="2097" spans="1:12">
      <c r="A2097" s="447" t="s">
        <v>20906</v>
      </c>
      <c r="B2097" s="447" t="s">
        <v>20907</v>
      </c>
      <c r="C2097" s="447" t="s">
        <v>20914</v>
      </c>
      <c r="D2097" s="447" t="s">
        <v>20915</v>
      </c>
      <c r="E2097" s="448" t="s">
        <v>20755</v>
      </c>
      <c r="F2097" s="447" t="s">
        <v>20755</v>
      </c>
      <c r="G2097" s="449">
        <v>102064</v>
      </c>
      <c r="H2097" s="447" t="s">
        <v>2832</v>
      </c>
      <c r="I2097" s="447" t="s">
        <v>145</v>
      </c>
      <c r="J2097" s="447" t="s">
        <v>334</v>
      </c>
      <c r="K2097" s="450">
        <v>121.57</v>
      </c>
      <c r="L2097" s="447" t="s">
        <v>241</v>
      </c>
    </row>
    <row r="2098" spans="1:12">
      <c r="A2098" s="447" t="s">
        <v>20906</v>
      </c>
      <c r="B2098" s="447" t="s">
        <v>20907</v>
      </c>
      <c r="C2098" s="447" t="s">
        <v>20914</v>
      </c>
      <c r="D2098" s="447" t="s">
        <v>20915</v>
      </c>
      <c r="E2098" s="448" t="s">
        <v>20755</v>
      </c>
      <c r="F2098" s="447" t="s">
        <v>20755</v>
      </c>
      <c r="G2098" s="449">
        <v>102065</v>
      </c>
      <c r="H2098" s="447" t="s">
        <v>2833</v>
      </c>
      <c r="I2098" s="447" t="s">
        <v>145</v>
      </c>
      <c r="J2098" s="447" t="s">
        <v>334</v>
      </c>
      <c r="K2098" s="450">
        <v>111.69</v>
      </c>
      <c r="L2098" s="447" t="s">
        <v>241</v>
      </c>
    </row>
    <row r="2099" spans="1:12">
      <c r="A2099" s="447" t="s">
        <v>20906</v>
      </c>
      <c r="B2099" s="447" t="s">
        <v>20907</v>
      </c>
      <c r="C2099" s="447" t="s">
        <v>20914</v>
      </c>
      <c r="D2099" s="447" t="s">
        <v>20915</v>
      </c>
      <c r="E2099" s="448" t="s">
        <v>20755</v>
      </c>
      <c r="F2099" s="447" t="s">
        <v>20755</v>
      </c>
      <c r="G2099" s="449">
        <v>102066</v>
      </c>
      <c r="H2099" s="447" t="s">
        <v>2834</v>
      </c>
      <c r="I2099" s="447" t="s">
        <v>145</v>
      </c>
      <c r="J2099" s="447" t="s">
        <v>334</v>
      </c>
      <c r="K2099" s="450">
        <v>281.94</v>
      </c>
      <c r="L2099" s="447" t="s">
        <v>241</v>
      </c>
    </row>
    <row r="2100" spans="1:12">
      <c r="A2100" s="447" t="s">
        <v>20906</v>
      </c>
      <c r="B2100" s="447" t="s">
        <v>20907</v>
      </c>
      <c r="C2100" s="447" t="s">
        <v>20914</v>
      </c>
      <c r="D2100" s="447" t="s">
        <v>20915</v>
      </c>
      <c r="E2100" s="448" t="s">
        <v>20755</v>
      </c>
      <c r="F2100" s="447" t="s">
        <v>20755</v>
      </c>
      <c r="G2100" s="449">
        <v>102067</v>
      </c>
      <c r="H2100" s="447" t="s">
        <v>2835</v>
      </c>
      <c r="I2100" s="447" t="s">
        <v>145</v>
      </c>
      <c r="J2100" s="447" t="s">
        <v>334</v>
      </c>
      <c r="K2100" s="450">
        <v>240.05</v>
      </c>
      <c r="L2100" s="447" t="s">
        <v>241</v>
      </c>
    </row>
    <row r="2101" spans="1:12">
      <c r="A2101" s="447" t="s">
        <v>20906</v>
      </c>
      <c r="B2101" s="447" t="s">
        <v>20907</v>
      </c>
      <c r="C2101" s="447" t="s">
        <v>20914</v>
      </c>
      <c r="D2101" s="447" t="s">
        <v>20915</v>
      </c>
      <c r="E2101" s="448" t="s">
        <v>20755</v>
      </c>
      <c r="F2101" s="447" t="s">
        <v>20755</v>
      </c>
      <c r="G2101" s="449">
        <v>102068</v>
      </c>
      <c r="H2101" s="447" t="s">
        <v>2836</v>
      </c>
      <c r="I2101" s="447" t="s">
        <v>145</v>
      </c>
      <c r="J2101" s="447" t="s">
        <v>334</v>
      </c>
      <c r="K2101" s="450">
        <v>175.37</v>
      </c>
      <c r="L2101" s="447" t="s">
        <v>241</v>
      </c>
    </row>
    <row r="2102" spans="1:12">
      <c r="A2102" s="447" t="s">
        <v>20906</v>
      </c>
      <c r="B2102" s="447" t="s">
        <v>20907</v>
      </c>
      <c r="C2102" s="447" t="s">
        <v>20914</v>
      </c>
      <c r="D2102" s="447" t="s">
        <v>20915</v>
      </c>
      <c r="E2102" s="448" t="s">
        <v>20755</v>
      </c>
      <c r="F2102" s="447" t="s">
        <v>20755</v>
      </c>
      <c r="G2102" s="449">
        <v>102069</v>
      </c>
      <c r="H2102" s="447" t="s">
        <v>2837</v>
      </c>
      <c r="I2102" s="447" t="s">
        <v>145</v>
      </c>
      <c r="J2102" s="447" t="s">
        <v>334</v>
      </c>
      <c r="K2102" s="450">
        <v>160.30000000000001</v>
      </c>
      <c r="L2102" s="447" t="s">
        <v>241</v>
      </c>
    </row>
    <row r="2103" spans="1:12">
      <c r="A2103" s="447" t="s">
        <v>20906</v>
      </c>
      <c r="B2103" s="447" t="s">
        <v>20907</v>
      </c>
      <c r="C2103" s="447" t="s">
        <v>20914</v>
      </c>
      <c r="D2103" s="447" t="s">
        <v>20915</v>
      </c>
      <c r="E2103" s="448" t="s">
        <v>20755</v>
      </c>
      <c r="F2103" s="447" t="s">
        <v>20755</v>
      </c>
      <c r="G2103" s="449">
        <v>102070</v>
      </c>
      <c r="H2103" s="447" t="s">
        <v>2838</v>
      </c>
      <c r="I2103" s="447" t="s">
        <v>145</v>
      </c>
      <c r="J2103" s="447" t="s">
        <v>334</v>
      </c>
      <c r="K2103" s="450">
        <v>127.38</v>
      </c>
      <c r="L2103" s="447" t="s">
        <v>241</v>
      </c>
    </row>
    <row r="2104" spans="1:12">
      <c r="A2104" s="447" t="s">
        <v>20906</v>
      </c>
      <c r="B2104" s="447" t="s">
        <v>20907</v>
      </c>
      <c r="C2104" s="447" t="s">
        <v>20914</v>
      </c>
      <c r="D2104" s="447" t="s">
        <v>20915</v>
      </c>
      <c r="E2104" s="448" t="s">
        <v>20755</v>
      </c>
      <c r="F2104" s="447" t="s">
        <v>20755</v>
      </c>
      <c r="G2104" s="449">
        <v>102071</v>
      </c>
      <c r="H2104" s="447" t="s">
        <v>2839</v>
      </c>
      <c r="I2104" s="447" t="s">
        <v>145</v>
      </c>
      <c r="J2104" s="447" t="s">
        <v>334</v>
      </c>
      <c r="K2104" s="450">
        <v>111.71</v>
      </c>
      <c r="L2104" s="447" t="s">
        <v>241</v>
      </c>
    </row>
    <row r="2105" spans="1:12">
      <c r="A2105" s="447" t="s">
        <v>20906</v>
      </c>
      <c r="B2105" s="447" t="s">
        <v>20907</v>
      </c>
      <c r="C2105" s="447" t="s">
        <v>20914</v>
      </c>
      <c r="D2105" s="447" t="s">
        <v>20915</v>
      </c>
      <c r="E2105" s="448" t="s">
        <v>20755</v>
      </c>
      <c r="F2105" s="447" t="s">
        <v>20755</v>
      </c>
      <c r="G2105" s="449">
        <v>102072</v>
      </c>
      <c r="H2105" s="447" t="s">
        <v>2840</v>
      </c>
      <c r="I2105" s="447" t="s">
        <v>145</v>
      </c>
      <c r="J2105" s="447" t="s">
        <v>334</v>
      </c>
      <c r="K2105" s="450">
        <v>110.39</v>
      </c>
      <c r="L2105" s="447" t="s">
        <v>241</v>
      </c>
    </row>
    <row r="2106" spans="1:12">
      <c r="A2106" s="447" t="s">
        <v>20906</v>
      </c>
      <c r="B2106" s="447" t="s">
        <v>20907</v>
      </c>
      <c r="C2106" s="447" t="s">
        <v>20914</v>
      </c>
      <c r="D2106" s="447" t="s">
        <v>20915</v>
      </c>
      <c r="E2106" s="448" t="s">
        <v>20755</v>
      </c>
      <c r="F2106" s="447" t="s">
        <v>20755</v>
      </c>
      <c r="G2106" s="449">
        <v>102073</v>
      </c>
      <c r="H2106" s="447" t="s">
        <v>2841</v>
      </c>
      <c r="I2106" s="447" t="s">
        <v>133</v>
      </c>
      <c r="J2106" s="447" t="s">
        <v>240</v>
      </c>
      <c r="K2106" s="451">
        <v>3031.43</v>
      </c>
      <c r="L2106" s="447" t="s">
        <v>241</v>
      </c>
    </row>
    <row r="2107" spans="1:12">
      <c r="A2107" s="447" t="s">
        <v>20906</v>
      </c>
      <c r="B2107" s="447" t="s">
        <v>20907</v>
      </c>
      <c r="C2107" s="447" t="s">
        <v>20914</v>
      </c>
      <c r="D2107" s="447" t="s">
        <v>20915</v>
      </c>
      <c r="E2107" s="448" t="s">
        <v>20755</v>
      </c>
      <c r="F2107" s="447" t="s">
        <v>20755</v>
      </c>
      <c r="G2107" s="449">
        <v>102074</v>
      </c>
      <c r="H2107" s="447" t="s">
        <v>2842</v>
      </c>
      <c r="I2107" s="447" t="s">
        <v>133</v>
      </c>
      <c r="J2107" s="447" t="s">
        <v>240</v>
      </c>
      <c r="K2107" s="451">
        <v>3904.44</v>
      </c>
      <c r="L2107" s="447" t="s">
        <v>241</v>
      </c>
    </row>
    <row r="2108" spans="1:12">
      <c r="A2108" s="447" t="s">
        <v>20906</v>
      </c>
      <c r="B2108" s="447" t="s">
        <v>20907</v>
      </c>
      <c r="C2108" s="447" t="s">
        <v>20914</v>
      </c>
      <c r="D2108" s="447" t="s">
        <v>20915</v>
      </c>
      <c r="E2108" s="448" t="s">
        <v>20755</v>
      </c>
      <c r="F2108" s="447" t="s">
        <v>20755</v>
      </c>
      <c r="G2108" s="449">
        <v>102075</v>
      </c>
      <c r="H2108" s="447" t="s">
        <v>2843</v>
      </c>
      <c r="I2108" s="447" t="s">
        <v>133</v>
      </c>
      <c r="J2108" s="447" t="s">
        <v>240</v>
      </c>
      <c r="K2108" s="451">
        <v>4189.6899999999996</v>
      </c>
      <c r="L2108" s="447" t="s">
        <v>241</v>
      </c>
    </row>
    <row r="2109" spans="1:12">
      <c r="A2109" s="447" t="s">
        <v>20906</v>
      </c>
      <c r="B2109" s="447" t="s">
        <v>20907</v>
      </c>
      <c r="C2109" s="447" t="s">
        <v>20914</v>
      </c>
      <c r="D2109" s="447" t="s">
        <v>20915</v>
      </c>
      <c r="E2109" s="448" t="s">
        <v>20755</v>
      </c>
      <c r="F2109" s="447" t="s">
        <v>20755</v>
      </c>
      <c r="G2109" s="449">
        <v>102076</v>
      </c>
      <c r="H2109" s="447" t="s">
        <v>2844</v>
      </c>
      <c r="I2109" s="447" t="s">
        <v>133</v>
      </c>
      <c r="J2109" s="447" t="s">
        <v>240</v>
      </c>
      <c r="K2109" s="451">
        <v>4277.9399999999996</v>
      </c>
      <c r="L2109" s="447" t="s">
        <v>241</v>
      </c>
    </row>
    <row r="2110" spans="1:12">
      <c r="A2110" s="447" t="s">
        <v>20906</v>
      </c>
      <c r="B2110" s="447" t="s">
        <v>20907</v>
      </c>
      <c r="C2110" s="447" t="s">
        <v>20914</v>
      </c>
      <c r="D2110" s="447" t="s">
        <v>20915</v>
      </c>
      <c r="E2110" s="448" t="s">
        <v>20755</v>
      </c>
      <c r="F2110" s="447" t="s">
        <v>20755</v>
      </c>
      <c r="G2110" s="449">
        <v>102077</v>
      </c>
      <c r="H2110" s="447" t="s">
        <v>2845</v>
      </c>
      <c r="I2110" s="447" t="s">
        <v>133</v>
      </c>
      <c r="J2110" s="447" t="s">
        <v>240</v>
      </c>
      <c r="K2110" s="451">
        <v>4497.9799999999996</v>
      </c>
      <c r="L2110" s="447" t="s">
        <v>241</v>
      </c>
    </row>
    <row r="2111" spans="1:12">
      <c r="A2111" s="447" t="s">
        <v>20906</v>
      </c>
      <c r="B2111" s="447" t="s">
        <v>20907</v>
      </c>
      <c r="C2111" s="447" t="s">
        <v>20914</v>
      </c>
      <c r="D2111" s="447" t="s">
        <v>20915</v>
      </c>
      <c r="E2111" s="448" t="s">
        <v>20755</v>
      </c>
      <c r="F2111" s="447" t="s">
        <v>20755</v>
      </c>
      <c r="G2111" s="449">
        <v>102078</v>
      </c>
      <c r="H2111" s="447" t="s">
        <v>2846</v>
      </c>
      <c r="I2111" s="447" t="s">
        <v>133</v>
      </c>
      <c r="J2111" s="447" t="s">
        <v>240</v>
      </c>
      <c r="K2111" s="451">
        <v>4482.3</v>
      </c>
      <c r="L2111" s="447" t="s">
        <v>241</v>
      </c>
    </row>
    <row r="2112" spans="1:12">
      <c r="A2112" s="447" t="s">
        <v>20906</v>
      </c>
      <c r="B2112" s="447" t="s">
        <v>20907</v>
      </c>
      <c r="C2112" s="447" t="s">
        <v>20914</v>
      </c>
      <c r="D2112" s="447" t="s">
        <v>20915</v>
      </c>
      <c r="E2112" s="448" t="s">
        <v>20755</v>
      </c>
      <c r="F2112" s="447" t="s">
        <v>20755</v>
      </c>
      <c r="G2112" s="449">
        <v>102079</v>
      </c>
      <c r="H2112" s="447" t="s">
        <v>2847</v>
      </c>
      <c r="I2112" s="447" t="s">
        <v>133</v>
      </c>
      <c r="J2112" s="447" t="s">
        <v>240</v>
      </c>
      <c r="K2112" s="451">
        <v>4443.28</v>
      </c>
      <c r="L2112" s="447" t="s">
        <v>241</v>
      </c>
    </row>
    <row r="2113" spans="1:12">
      <c r="A2113" s="447" t="s">
        <v>20906</v>
      </c>
      <c r="B2113" s="447" t="s">
        <v>20907</v>
      </c>
      <c r="C2113" s="447" t="s">
        <v>20914</v>
      </c>
      <c r="D2113" s="447" t="s">
        <v>20915</v>
      </c>
      <c r="E2113" s="448" t="s">
        <v>20755</v>
      </c>
      <c r="F2113" s="447" t="s">
        <v>20755</v>
      </c>
      <c r="G2113" s="449">
        <v>102080</v>
      </c>
      <c r="H2113" s="447" t="s">
        <v>2848</v>
      </c>
      <c r="I2113" s="447" t="s">
        <v>133</v>
      </c>
      <c r="J2113" s="447" t="s">
        <v>240</v>
      </c>
      <c r="K2113" s="451">
        <v>4035.37</v>
      </c>
      <c r="L2113" s="447" t="s">
        <v>241</v>
      </c>
    </row>
    <row r="2114" spans="1:12">
      <c r="A2114" s="447" t="s">
        <v>20906</v>
      </c>
      <c r="B2114" s="447" t="s">
        <v>20907</v>
      </c>
      <c r="C2114" s="447" t="s">
        <v>20914</v>
      </c>
      <c r="D2114" s="447" t="s">
        <v>20915</v>
      </c>
      <c r="E2114" s="448" t="s">
        <v>20755</v>
      </c>
      <c r="F2114" s="447" t="s">
        <v>20755</v>
      </c>
      <c r="G2114" s="449">
        <v>102086</v>
      </c>
      <c r="H2114" s="447" t="s">
        <v>2849</v>
      </c>
      <c r="I2114" s="447" t="s">
        <v>145</v>
      </c>
      <c r="J2114" s="447" t="s">
        <v>334</v>
      </c>
      <c r="K2114" s="450">
        <v>135.27000000000001</v>
      </c>
      <c r="L2114" s="447" t="s">
        <v>241</v>
      </c>
    </row>
    <row r="2115" spans="1:12">
      <c r="A2115" s="447" t="s">
        <v>20906</v>
      </c>
      <c r="B2115" s="447" t="s">
        <v>20907</v>
      </c>
      <c r="C2115" s="447" t="s">
        <v>20914</v>
      </c>
      <c r="D2115" s="447" t="s">
        <v>20915</v>
      </c>
      <c r="E2115" s="448" t="s">
        <v>20755</v>
      </c>
      <c r="F2115" s="447" t="s">
        <v>20755</v>
      </c>
      <c r="G2115" s="449">
        <v>102087</v>
      </c>
      <c r="H2115" s="447" t="s">
        <v>2850</v>
      </c>
      <c r="I2115" s="447" t="s">
        <v>145</v>
      </c>
      <c r="J2115" s="447" t="s">
        <v>334</v>
      </c>
      <c r="K2115" s="450">
        <v>122.16</v>
      </c>
      <c r="L2115" s="447" t="s">
        <v>241</v>
      </c>
    </row>
    <row r="2116" spans="1:12">
      <c r="A2116" s="447" t="s">
        <v>20906</v>
      </c>
      <c r="B2116" s="447" t="s">
        <v>20907</v>
      </c>
      <c r="C2116" s="447" t="s">
        <v>20914</v>
      </c>
      <c r="D2116" s="447" t="s">
        <v>20915</v>
      </c>
      <c r="E2116" s="448" t="s">
        <v>20755</v>
      </c>
      <c r="F2116" s="447" t="s">
        <v>20755</v>
      </c>
      <c r="G2116" s="449">
        <v>102088</v>
      </c>
      <c r="H2116" s="447" t="s">
        <v>2851</v>
      </c>
      <c r="I2116" s="447" t="s">
        <v>145</v>
      </c>
      <c r="J2116" s="447" t="s">
        <v>334</v>
      </c>
      <c r="K2116" s="450">
        <v>117.86</v>
      </c>
      <c r="L2116" s="447" t="s">
        <v>241</v>
      </c>
    </row>
    <row r="2117" spans="1:12">
      <c r="A2117" s="447" t="s">
        <v>20906</v>
      </c>
      <c r="B2117" s="447" t="s">
        <v>20907</v>
      </c>
      <c r="C2117" s="447" t="s">
        <v>20914</v>
      </c>
      <c r="D2117" s="447" t="s">
        <v>20915</v>
      </c>
      <c r="E2117" s="448" t="s">
        <v>20755</v>
      </c>
      <c r="F2117" s="447" t="s">
        <v>20755</v>
      </c>
      <c r="G2117" s="449">
        <v>102089</v>
      </c>
      <c r="H2117" s="447" t="s">
        <v>2852</v>
      </c>
      <c r="I2117" s="447" t="s">
        <v>145</v>
      </c>
      <c r="J2117" s="447" t="s">
        <v>334</v>
      </c>
      <c r="K2117" s="450">
        <v>115.89</v>
      </c>
      <c r="L2117" s="447" t="s">
        <v>241</v>
      </c>
    </row>
    <row r="2118" spans="1:12">
      <c r="A2118" s="447" t="s">
        <v>20906</v>
      </c>
      <c r="B2118" s="447" t="s">
        <v>20907</v>
      </c>
      <c r="C2118" s="447" t="s">
        <v>20914</v>
      </c>
      <c r="D2118" s="447" t="s">
        <v>20915</v>
      </c>
      <c r="E2118" s="448" t="s">
        <v>20755</v>
      </c>
      <c r="F2118" s="447" t="s">
        <v>20755</v>
      </c>
      <c r="G2118" s="449">
        <v>102090</v>
      </c>
      <c r="H2118" s="447" t="s">
        <v>2853</v>
      </c>
      <c r="I2118" s="447" t="s">
        <v>145</v>
      </c>
      <c r="J2118" s="447" t="s">
        <v>334</v>
      </c>
      <c r="K2118" s="450">
        <v>101.03</v>
      </c>
      <c r="L2118" s="447" t="s">
        <v>241</v>
      </c>
    </row>
    <row r="2119" spans="1:12">
      <c r="A2119" s="447" t="s">
        <v>20906</v>
      </c>
      <c r="B2119" s="447" t="s">
        <v>20907</v>
      </c>
      <c r="C2119" s="447" t="s">
        <v>20914</v>
      </c>
      <c r="D2119" s="447" t="s">
        <v>20915</v>
      </c>
      <c r="E2119" s="448" t="s">
        <v>20755</v>
      </c>
      <c r="F2119" s="447" t="s">
        <v>20755</v>
      </c>
      <c r="G2119" s="449">
        <v>102091</v>
      </c>
      <c r="H2119" s="447" t="s">
        <v>2854</v>
      </c>
      <c r="I2119" s="447" t="s">
        <v>145</v>
      </c>
      <c r="J2119" s="447" t="s">
        <v>334</v>
      </c>
      <c r="K2119" s="450">
        <v>130.38</v>
      </c>
      <c r="L2119" s="447" t="s">
        <v>241</v>
      </c>
    </row>
    <row r="2120" spans="1:12">
      <c r="A2120" s="447" t="s">
        <v>20906</v>
      </c>
      <c r="B2120" s="447" t="s">
        <v>20907</v>
      </c>
      <c r="C2120" s="447" t="s">
        <v>20916</v>
      </c>
      <c r="D2120" s="447" t="s">
        <v>20917</v>
      </c>
      <c r="E2120" s="448" t="s">
        <v>20755</v>
      </c>
      <c r="F2120" s="447" t="s">
        <v>20755</v>
      </c>
      <c r="G2120" s="449">
        <v>89996</v>
      </c>
      <c r="H2120" s="447" t="s">
        <v>2855</v>
      </c>
      <c r="I2120" s="447" t="s">
        <v>130</v>
      </c>
      <c r="J2120" s="447" t="s">
        <v>334</v>
      </c>
      <c r="K2120" s="450">
        <v>14.42</v>
      </c>
      <c r="L2120" s="447" t="s">
        <v>241</v>
      </c>
    </row>
    <row r="2121" spans="1:12">
      <c r="A2121" s="447" t="s">
        <v>20906</v>
      </c>
      <c r="B2121" s="447" t="s">
        <v>20907</v>
      </c>
      <c r="C2121" s="447" t="s">
        <v>20916</v>
      </c>
      <c r="D2121" s="447" t="s">
        <v>20917</v>
      </c>
      <c r="E2121" s="448" t="s">
        <v>20755</v>
      </c>
      <c r="F2121" s="447" t="s">
        <v>20755</v>
      </c>
      <c r="G2121" s="449">
        <v>89997</v>
      </c>
      <c r="H2121" s="447" t="s">
        <v>2857</v>
      </c>
      <c r="I2121" s="447" t="s">
        <v>130</v>
      </c>
      <c r="J2121" s="447" t="s">
        <v>709</v>
      </c>
      <c r="K2121" s="450">
        <v>12.11</v>
      </c>
      <c r="L2121" s="447" t="s">
        <v>241</v>
      </c>
    </row>
    <row r="2122" spans="1:12">
      <c r="A2122" s="447" t="s">
        <v>20906</v>
      </c>
      <c r="B2122" s="447" t="s">
        <v>20907</v>
      </c>
      <c r="C2122" s="447" t="s">
        <v>20916</v>
      </c>
      <c r="D2122" s="447" t="s">
        <v>20917</v>
      </c>
      <c r="E2122" s="448" t="s">
        <v>20755</v>
      </c>
      <c r="F2122" s="447" t="s">
        <v>20755</v>
      </c>
      <c r="G2122" s="449">
        <v>89998</v>
      </c>
      <c r="H2122" s="447" t="s">
        <v>2858</v>
      </c>
      <c r="I2122" s="447" t="s">
        <v>130</v>
      </c>
      <c r="J2122" s="447" t="s">
        <v>334</v>
      </c>
      <c r="K2122" s="450">
        <v>14.04</v>
      </c>
      <c r="L2122" s="447" t="s">
        <v>241</v>
      </c>
    </row>
    <row r="2123" spans="1:12">
      <c r="A2123" s="447" t="s">
        <v>20906</v>
      </c>
      <c r="B2123" s="447" t="s">
        <v>20907</v>
      </c>
      <c r="C2123" s="447" t="s">
        <v>20916</v>
      </c>
      <c r="D2123" s="447" t="s">
        <v>20917</v>
      </c>
      <c r="E2123" s="448" t="s">
        <v>20755</v>
      </c>
      <c r="F2123" s="447" t="s">
        <v>20755</v>
      </c>
      <c r="G2123" s="449">
        <v>89999</v>
      </c>
      <c r="H2123" s="447" t="s">
        <v>2860</v>
      </c>
      <c r="I2123" s="447" t="s">
        <v>130</v>
      </c>
      <c r="J2123" s="447" t="s">
        <v>334</v>
      </c>
      <c r="K2123" s="450">
        <v>17.649999999999999</v>
      </c>
      <c r="L2123" s="447" t="s">
        <v>241</v>
      </c>
    </row>
    <row r="2124" spans="1:12">
      <c r="A2124" s="447" t="s">
        <v>20906</v>
      </c>
      <c r="B2124" s="447" t="s">
        <v>20907</v>
      </c>
      <c r="C2124" s="447" t="s">
        <v>20916</v>
      </c>
      <c r="D2124" s="447" t="s">
        <v>20917</v>
      </c>
      <c r="E2124" s="448" t="s">
        <v>20755</v>
      </c>
      <c r="F2124" s="447" t="s">
        <v>20755</v>
      </c>
      <c r="G2124" s="449">
        <v>90000</v>
      </c>
      <c r="H2124" s="447" t="s">
        <v>2862</v>
      </c>
      <c r="I2124" s="447" t="s">
        <v>130</v>
      </c>
      <c r="J2124" s="447" t="s">
        <v>334</v>
      </c>
      <c r="K2124" s="450">
        <v>15.37</v>
      </c>
      <c r="L2124" s="447" t="s">
        <v>241</v>
      </c>
    </row>
    <row r="2125" spans="1:12">
      <c r="A2125" s="447" t="s">
        <v>20906</v>
      </c>
      <c r="B2125" s="447" t="s">
        <v>20907</v>
      </c>
      <c r="C2125" s="447" t="s">
        <v>20916</v>
      </c>
      <c r="D2125" s="447" t="s">
        <v>20917</v>
      </c>
      <c r="E2125" s="448" t="s">
        <v>20755</v>
      </c>
      <c r="F2125" s="447" t="s">
        <v>20755</v>
      </c>
      <c r="G2125" s="449">
        <v>91593</v>
      </c>
      <c r="H2125" s="447" t="s">
        <v>2864</v>
      </c>
      <c r="I2125" s="447" t="s">
        <v>130</v>
      </c>
      <c r="J2125" s="447" t="s">
        <v>240</v>
      </c>
      <c r="K2125" s="450">
        <v>16.36</v>
      </c>
      <c r="L2125" s="447" t="s">
        <v>241</v>
      </c>
    </row>
    <row r="2126" spans="1:12">
      <c r="A2126" s="447" t="s">
        <v>20906</v>
      </c>
      <c r="B2126" s="447" t="s">
        <v>20907</v>
      </c>
      <c r="C2126" s="447" t="s">
        <v>20916</v>
      </c>
      <c r="D2126" s="447" t="s">
        <v>20917</v>
      </c>
      <c r="E2126" s="448" t="s">
        <v>20755</v>
      </c>
      <c r="F2126" s="447" t="s">
        <v>20755</v>
      </c>
      <c r="G2126" s="449">
        <v>91594</v>
      </c>
      <c r="H2126" s="447" t="s">
        <v>2865</v>
      </c>
      <c r="I2126" s="447" t="s">
        <v>130</v>
      </c>
      <c r="J2126" s="447" t="s">
        <v>240</v>
      </c>
      <c r="K2126" s="450">
        <v>16.66</v>
      </c>
      <c r="L2126" s="447" t="s">
        <v>241</v>
      </c>
    </row>
    <row r="2127" spans="1:12">
      <c r="A2127" s="447" t="s">
        <v>20906</v>
      </c>
      <c r="B2127" s="447" t="s">
        <v>20907</v>
      </c>
      <c r="C2127" s="447" t="s">
        <v>20916</v>
      </c>
      <c r="D2127" s="447" t="s">
        <v>20917</v>
      </c>
      <c r="E2127" s="448" t="s">
        <v>20755</v>
      </c>
      <c r="F2127" s="447" t="s">
        <v>20755</v>
      </c>
      <c r="G2127" s="449">
        <v>91595</v>
      </c>
      <c r="H2127" s="447" t="s">
        <v>2867</v>
      </c>
      <c r="I2127" s="447" t="s">
        <v>130</v>
      </c>
      <c r="J2127" s="447" t="s">
        <v>240</v>
      </c>
      <c r="K2127" s="450">
        <v>17.03</v>
      </c>
      <c r="L2127" s="447" t="s">
        <v>241</v>
      </c>
    </row>
    <row r="2128" spans="1:12">
      <c r="A2128" s="447" t="s">
        <v>20906</v>
      </c>
      <c r="B2128" s="447" t="s">
        <v>20907</v>
      </c>
      <c r="C2128" s="447" t="s">
        <v>20916</v>
      </c>
      <c r="D2128" s="447" t="s">
        <v>20917</v>
      </c>
      <c r="E2128" s="448" t="s">
        <v>20755</v>
      </c>
      <c r="F2128" s="447" t="s">
        <v>20755</v>
      </c>
      <c r="G2128" s="449">
        <v>91596</v>
      </c>
      <c r="H2128" s="447" t="s">
        <v>2868</v>
      </c>
      <c r="I2128" s="447" t="s">
        <v>130</v>
      </c>
      <c r="J2128" s="447" t="s">
        <v>240</v>
      </c>
      <c r="K2128" s="450">
        <v>16.579999999999998</v>
      </c>
      <c r="L2128" s="447" t="s">
        <v>241</v>
      </c>
    </row>
    <row r="2129" spans="1:12">
      <c r="A2129" s="447" t="s">
        <v>20906</v>
      </c>
      <c r="B2129" s="447" t="s">
        <v>20907</v>
      </c>
      <c r="C2129" s="447" t="s">
        <v>20916</v>
      </c>
      <c r="D2129" s="447" t="s">
        <v>20917</v>
      </c>
      <c r="E2129" s="448" t="s">
        <v>20755</v>
      </c>
      <c r="F2129" s="447" t="s">
        <v>20755</v>
      </c>
      <c r="G2129" s="449">
        <v>91597</v>
      </c>
      <c r="H2129" s="447" t="s">
        <v>2869</v>
      </c>
      <c r="I2129" s="447" t="s">
        <v>130</v>
      </c>
      <c r="J2129" s="447" t="s">
        <v>240</v>
      </c>
      <c r="K2129" s="450">
        <v>11.44</v>
      </c>
      <c r="L2129" s="447" t="s">
        <v>241</v>
      </c>
    </row>
    <row r="2130" spans="1:12">
      <c r="A2130" s="447" t="s">
        <v>20906</v>
      </c>
      <c r="B2130" s="447" t="s">
        <v>20907</v>
      </c>
      <c r="C2130" s="447" t="s">
        <v>20916</v>
      </c>
      <c r="D2130" s="447" t="s">
        <v>20917</v>
      </c>
      <c r="E2130" s="448" t="s">
        <v>20755</v>
      </c>
      <c r="F2130" s="447" t="s">
        <v>20755</v>
      </c>
      <c r="G2130" s="449">
        <v>91598</v>
      </c>
      <c r="H2130" s="447" t="s">
        <v>2870</v>
      </c>
      <c r="I2130" s="447" t="s">
        <v>130</v>
      </c>
      <c r="J2130" s="447" t="s">
        <v>240</v>
      </c>
      <c r="K2130" s="450">
        <v>16.03</v>
      </c>
      <c r="L2130" s="447" t="s">
        <v>241</v>
      </c>
    </row>
    <row r="2131" spans="1:12">
      <c r="A2131" s="447" t="s">
        <v>20906</v>
      </c>
      <c r="B2131" s="447" t="s">
        <v>20907</v>
      </c>
      <c r="C2131" s="447" t="s">
        <v>20916</v>
      </c>
      <c r="D2131" s="447" t="s">
        <v>20917</v>
      </c>
      <c r="E2131" s="448" t="s">
        <v>20755</v>
      </c>
      <c r="F2131" s="447" t="s">
        <v>20755</v>
      </c>
      <c r="G2131" s="449">
        <v>91599</v>
      </c>
      <c r="H2131" s="447" t="s">
        <v>2872</v>
      </c>
      <c r="I2131" s="447" t="s">
        <v>130</v>
      </c>
      <c r="J2131" s="447" t="s">
        <v>240</v>
      </c>
      <c r="K2131" s="450">
        <v>11.77</v>
      </c>
      <c r="L2131" s="447" t="s">
        <v>241</v>
      </c>
    </row>
    <row r="2132" spans="1:12">
      <c r="A2132" s="447" t="s">
        <v>20906</v>
      </c>
      <c r="B2132" s="447" t="s">
        <v>20907</v>
      </c>
      <c r="C2132" s="447" t="s">
        <v>20916</v>
      </c>
      <c r="D2132" s="447" t="s">
        <v>20917</v>
      </c>
      <c r="E2132" s="448" t="s">
        <v>20755</v>
      </c>
      <c r="F2132" s="447" t="s">
        <v>20755</v>
      </c>
      <c r="G2132" s="449">
        <v>91600</v>
      </c>
      <c r="H2132" s="447" t="s">
        <v>2874</v>
      </c>
      <c r="I2132" s="447" t="s">
        <v>130</v>
      </c>
      <c r="J2132" s="447" t="s">
        <v>240</v>
      </c>
      <c r="K2132" s="450">
        <v>18.3</v>
      </c>
      <c r="L2132" s="447" t="s">
        <v>241</v>
      </c>
    </row>
    <row r="2133" spans="1:12">
      <c r="A2133" s="447" t="s">
        <v>20906</v>
      </c>
      <c r="B2133" s="447" t="s">
        <v>20907</v>
      </c>
      <c r="C2133" s="447" t="s">
        <v>20916</v>
      </c>
      <c r="D2133" s="447" t="s">
        <v>20917</v>
      </c>
      <c r="E2133" s="448" t="s">
        <v>20755</v>
      </c>
      <c r="F2133" s="447" t="s">
        <v>20755</v>
      </c>
      <c r="G2133" s="449">
        <v>91601</v>
      </c>
      <c r="H2133" s="447" t="s">
        <v>2875</v>
      </c>
      <c r="I2133" s="447" t="s">
        <v>130</v>
      </c>
      <c r="J2133" s="447" t="s">
        <v>334</v>
      </c>
      <c r="K2133" s="450">
        <v>16.78</v>
      </c>
      <c r="L2133" s="447" t="s">
        <v>241</v>
      </c>
    </row>
    <row r="2134" spans="1:12">
      <c r="A2134" s="447" t="s">
        <v>20906</v>
      </c>
      <c r="B2134" s="447" t="s">
        <v>20907</v>
      </c>
      <c r="C2134" s="447" t="s">
        <v>20916</v>
      </c>
      <c r="D2134" s="447" t="s">
        <v>20917</v>
      </c>
      <c r="E2134" s="448" t="s">
        <v>20755</v>
      </c>
      <c r="F2134" s="447" t="s">
        <v>20755</v>
      </c>
      <c r="G2134" s="449">
        <v>91602</v>
      </c>
      <c r="H2134" s="447" t="s">
        <v>2876</v>
      </c>
      <c r="I2134" s="447" t="s">
        <v>130</v>
      </c>
      <c r="J2134" s="447" t="s">
        <v>334</v>
      </c>
      <c r="K2134" s="450">
        <v>16.18</v>
      </c>
      <c r="L2134" s="447" t="s">
        <v>241</v>
      </c>
    </row>
    <row r="2135" spans="1:12">
      <c r="A2135" s="447" t="s">
        <v>20906</v>
      </c>
      <c r="B2135" s="447" t="s">
        <v>20907</v>
      </c>
      <c r="C2135" s="447" t="s">
        <v>20916</v>
      </c>
      <c r="D2135" s="447" t="s">
        <v>20917</v>
      </c>
      <c r="E2135" s="448" t="s">
        <v>20755</v>
      </c>
      <c r="F2135" s="447" t="s">
        <v>20755</v>
      </c>
      <c r="G2135" s="449">
        <v>91603</v>
      </c>
      <c r="H2135" s="447" t="s">
        <v>2878</v>
      </c>
      <c r="I2135" s="447" t="s">
        <v>130</v>
      </c>
      <c r="J2135" s="447" t="s">
        <v>334</v>
      </c>
      <c r="K2135" s="450">
        <v>15.27</v>
      </c>
      <c r="L2135" s="447" t="s">
        <v>241</v>
      </c>
    </row>
    <row r="2136" spans="1:12">
      <c r="A2136" s="447" t="s">
        <v>20906</v>
      </c>
      <c r="B2136" s="447" t="s">
        <v>20907</v>
      </c>
      <c r="C2136" s="447" t="s">
        <v>20916</v>
      </c>
      <c r="D2136" s="447" t="s">
        <v>20917</v>
      </c>
      <c r="E2136" s="448" t="s">
        <v>20755</v>
      </c>
      <c r="F2136" s="447" t="s">
        <v>20755</v>
      </c>
      <c r="G2136" s="449">
        <v>92759</v>
      </c>
      <c r="H2136" s="447" t="s">
        <v>2880</v>
      </c>
      <c r="I2136" s="447" t="s">
        <v>130</v>
      </c>
      <c r="J2136" s="447" t="s">
        <v>240</v>
      </c>
      <c r="K2136" s="450">
        <v>17.53</v>
      </c>
      <c r="L2136" s="447" t="s">
        <v>241</v>
      </c>
    </row>
    <row r="2137" spans="1:12">
      <c r="A2137" s="447" t="s">
        <v>20906</v>
      </c>
      <c r="B2137" s="447" t="s">
        <v>20907</v>
      </c>
      <c r="C2137" s="447" t="s">
        <v>20916</v>
      </c>
      <c r="D2137" s="447" t="s">
        <v>20917</v>
      </c>
      <c r="E2137" s="448" t="s">
        <v>20755</v>
      </c>
      <c r="F2137" s="447" t="s">
        <v>20755</v>
      </c>
      <c r="G2137" s="449">
        <v>92760</v>
      </c>
      <c r="H2137" s="447" t="s">
        <v>2882</v>
      </c>
      <c r="I2137" s="447" t="s">
        <v>130</v>
      </c>
      <c r="J2137" s="447" t="s">
        <v>240</v>
      </c>
      <c r="K2137" s="450">
        <v>17.68</v>
      </c>
      <c r="L2137" s="447" t="s">
        <v>241</v>
      </c>
    </row>
    <row r="2138" spans="1:12">
      <c r="A2138" s="447" t="s">
        <v>20906</v>
      </c>
      <c r="B2138" s="447" t="s">
        <v>20907</v>
      </c>
      <c r="C2138" s="447" t="s">
        <v>20916</v>
      </c>
      <c r="D2138" s="447" t="s">
        <v>20917</v>
      </c>
      <c r="E2138" s="448" t="s">
        <v>20755</v>
      </c>
      <c r="F2138" s="447" t="s">
        <v>20755</v>
      </c>
      <c r="G2138" s="449">
        <v>92761</v>
      </c>
      <c r="H2138" s="447" t="s">
        <v>2883</v>
      </c>
      <c r="I2138" s="447" t="s">
        <v>130</v>
      </c>
      <c r="J2138" s="447" t="s">
        <v>240</v>
      </c>
      <c r="K2138" s="450">
        <v>17.41</v>
      </c>
      <c r="L2138" s="447" t="s">
        <v>241</v>
      </c>
    </row>
    <row r="2139" spans="1:12">
      <c r="A2139" s="447" t="s">
        <v>20906</v>
      </c>
      <c r="B2139" s="447" t="s">
        <v>20907</v>
      </c>
      <c r="C2139" s="447" t="s">
        <v>20916</v>
      </c>
      <c r="D2139" s="447" t="s">
        <v>20917</v>
      </c>
      <c r="E2139" s="448" t="s">
        <v>20755</v>
      </c>
      <c r="F2139" s="447" t="s">
        <v>20755</v>
      </c>
      <c r="G2139" s="449">
        <v>92762</v>
      </c>
      <c r="H2139" s="447" t="s">
        <v>2885</v>
      </c>
      <c r="I2139" s="447" t="s">
        <v>130</v>
      </c>
      <c r="J2139" s="447" t="s">
        <v>240</v>
      </c>
      <c r="K2139" s="450">
        <v>15.95</v>
      </c>
      <c r="L2139" s="447" t="s">
        <v>241</v>
      </c>
    </row>
    <row r="2140" spans="1:12">
      <c r="A2140" s="447" t="s">
        <v>20906</v>
      </c>
      <c r="B2140" s="447" t="s">
        <v>20907</v>
      </c>
      <c r="C2140" s="447" t="s">
        <v>20916</v>
      </c>
      <c r="D2140" s="447" t="s">
        <v>20917</v>
      </c>
      <c r="E2140" s="448" t="s">
        <v>20755</v>
      </c>
      <c r="F2140" s="447" t="s">
        <v>20755</v>
      </c>
      <c r="G2140" s="449">
        <v>92763</v>
      </c>
      <c r="H2140" s="447" t="s">
        <v>2887</v>
      </c>
      <c r="I2140" s="447" t="s">
        <v>130</v>
      </c>
      <c r="J2140" s="447" t="s">
        <v>240</v>
      </c>
      <c r="K2140" s="450">
        <v>13.65</v>
      </c>
      <c r="L2140" s="447" t="s">
        <v>241</v>
      </c>
    </row>
    <row r="2141" spans="1:12">
      <c r="A2141" s="447" t="s">
        <v>20906</v>
      </c>
      <c r="B2141" s="447" t="s">
        <v>20907</v>
      </c>
      <c r="C2141" s="447" t="s">
        <v>20916</v>
      </c>
      <c r="D2141" s="447" t="s">
        <v>20917</v>
      </c>
      <c r="E2141" s="448" t="s">
        <v>20755</v>
      </c>
      <c r="F2141" s="447" t="s">
        <v>20755</v>
      </c>
      <c r="G2141" s="449">
        <v>92764</v>
      </c>
      <c r="H2141" s="447" t="s">
        <v>2888</v>
      </c>
      <c r="I2141" s="447" t="s">
        <v>130</v>
      </c>
      <c r="J2141" s="447" t="s">
        <v>240</v>
      </c>
      <c r="K2141" s="450">
        <v>13.3</v>
      </c>
      <c r="L2141" s="447" t="s">
        <v>241</v>
      </c>
    </row>
    <row r="2142" spans="1:12">
      <c r="A2142" s="447" t="s">
        <v>20906</v>
      </c>
      <c r="B2142" s="447" t="s">
        <v>20907</v>
      </c>
      <c r="C2142" s="447" t="s">
        <v>20916</v>
      </c>
      <c r="D2142" s="447" t="s">
        <v>20917</v>
      </c>
      <c r="E2142" s="448" t="s">
        <v>20755</v>
      </c>
      <c r="F2142" s="447" t="s">
        <v>20755</v>
      </c>
      <c r="G2142" s="449">
        <v>92765</v>
      </c>
      <c r="H2142" s="447" t="s">
        <v>2889</v>
      </c>
      <c r="I2142" s="447" t="s">
        <v>130</v>
      </c>
      <c r="J2142" s="447" t="s">
        <v>240</v>
      </c>
      <c r="K2142" s="450">
        <v>15.32</v>
      </c>
      <c r="L2142" s="447" t="s">
        <v>241</v>
      </c>
    </row>
    <row r="2143" spans="1:12">
      <c r="A2143" s="447" t="s">
        <v>20906</v>
      </c>
      <c r="B2143" s="447" t="s">
        <v>20907</v>
      </c>
      <c r="C2143" s="447" t="s">
        <v>20916</v>
      </c>
      <c r="D2143" s="447" t="s">
        <v>20917</v>
      </c>
      <c r="E2143" s="448" t="s">
        <v>20755</v>
      </c>
      <c r="F2143" s="447" t="s">
        <v>20755</v>
      </c>
      <c r="G2143" s="449">
        <v>92766</v>
      </c>
      <c r="H2143" s="447" t="s">
        <v>2890</v>
      </c>
      <c r="I2143" s="447" t="s">
        <v>130</v>
      </c>
      <c r="J2143" s="447" t="s">
        <v>334</v>
      </c>
      <c r="K2143" s="450">
        <v>15.14</v>
      </c>
      <c r="L2143" s="447" t="s">
        <v>241</v>
      </c>
    </row>
    <row r="2144" spans="1:12">
      <c r="A2144" s="447" t="s">
        <v>20906</v>
      </c>
      <c r="B2144" s="447" t="s">
        <v>20907</v>
      </c>
      <c r="C2144" s="447" t="s">
        <v>20916</v>
      </c>
      <c r="D2144" s="447" t="s">
        <v>20917</v>
      </c>
      <c r="E2144" s="448" t="s">
        <v>20755</v>
      </c>
      <c r="F2144" s="447" t="s">
        <v>20755</v>
      </c>
      <c r="G2144" s="449">
        <v>92767</v>
      </c>
      <c r="H2144" s="447" t="s">
        <v>2891</v>
      </c>
      <c r="I2144" s="447" t="s">
        <v>130</v>
      </c>
      <c r="J2144" s="447" t="s">
        <v>240</v>
      </c>
      <c r="K2144" s="450">
        <v>17.809999999999999</v>
      </c>
      <c r="L2144" s="447" t="s">
        <v>241</v>
      </c>
    </row>
    <row r="2145" spans="1:12">
      <c r="A2145" s="447" t="s">
        <v>20906</v>
      </c>
      <c r="B2145" s="447" t="s">
        <v>20907</v>
      </c>
      <c r="C2145" s="447" t="s">
        <v>20916</v>
      </c>
      <c r="D2145" s="447" t="s">
        <v>20917</v>
      </c>
      <c r="E2145" s="448" t="s">
        <v>20755</v>
      </c>
      <c r="F2145" s="447" t="s">
        <v>20755</v>
      </c>
      <c r="G2145" s="449">
        <v>92768</v>
      </c>
      <c r="H2145" s="447" t="s">
        <v>2892</v>
      </c>
      <c r="I2145" s="447" t="s">
        <v>130</v>
      </c>
      <c r="J2145" s="447" t="s">
        <v>240</v>
      </c>
      <c r="K2145" s="450">
        <v>16.59</v>
      </c>
      <c r="L2145" s="447" t="s">
        <v>241</v>
      </c>
    </row>
    <row r="2146" spans="1:12">
      <c r="A2146" s="447" t="s">
        <v>20906</v>
      </c>
      <c r="B2146" s="447" t="s">
        <v>20907</v>
      </c>
      <c r="C2146" s="447" t="s">
        <v>20916</v>
      </c>
      <c r="D2146" s="447" t="s">
        <v>20917</v>
      </c>
      <c r="E2146" s="448" t="s">
        <v>20755</v>
      </c>
      <c r="F2146" s="447" t="s">
        <v>20755</v>
      </c>
      <c r="G2146" s="449">
        <v>92769</v>
      </c>
      <c r="H2146" s="447" t="s">
        <v>2893</v>
      </c>
      <c r="I2146" s="447" t="s">
        <v>130</v>
      </c>
      <c r="J2146" s="447" t="s">
        <v>240</v>
      </c>
      <c r="K2146" s="450">
        <v>16.95</v>
      </c>
      <c r="L2146" s="447" t="s">
        <v>241</v>
      </c>
    </row>
    <row r="2147" spans="1:12">
      <c r="A2147" s="447" t="s">
        <v>20906</v>
      </c>
      <c r="B2147" s="447" t="s">
        <v>20907</v>
      </c>
      <c r="C2147" s="447" t="s">
        <v>20916</v>
      </c>
      <c r="D2147" s="447" t="s">
        <v>20917</v>
      </c>
      <c r="E2147" s="448" t="s">
        <v>20755</v>
      </c>
      <c r="F2147" s="447" t="s">
        <v>20755</v>
      </c>
      <c r="G2147" s="449">
        <v>92770</v>
      </c>
      <c r="H2147" s="447" t="s">
        <v>2895</v>
      </c>
      <c r="I2147" s="447" t="s">
        <v>130</v>
      </c>
      <c r="J2147" s="447" t="s">
        <v>240</v>
      </c>
      <c r="K2147" s="450">
        <v>16.829999999999998</v>
      </c>
      <c r="L2147" s="447" t="s">
        <v>241</v>
      </c>
    </row>
    <row r="2148" spans="1:12">
      <c r="A2148" s="447" t="s">
        <v>20906</v>
      </c>
      <c r="B2148" s="447" t="s">
        <v>20907</v>
      </c>
      <c r="C2148" s="447" t="s">
        <v>20916</v>
      </c>
      <c r="D2148" s="447" t="s">
        <v>20917</v>
      </c>
      <c r="E2148" s="448" t="s">
        <v>20755</v>
      </c>
      <c r="F2148" s="447" t="s">
        <v>20755</v>
      </c>
      <c r="G2148" s="449">
        <v>92771</v>
      </c>
      <c r="H2148" s="447" t="s">
        <v>2897</v>
      </c>
      <c r="I2148" s="447" t="s">
        <v>130</v>
      </c>
      <c r="J2148" s="447" t="s">
        <v>240</v>
      </c>
      <c r="K2148" s="450">
        <v>15.49</v>
      </c>
      <c r="L2148" s="447" t="s">
        <v>241</v>
      </c>
    </row>
    <row r="2149" spans="1:12">
      <c r="A2149" s="447" t="s">
        <v>20906</v>
      </c>
      <c r="B2149" s="447" t="s">
        <v>20907</v>
      </c>
      <c r="C2149" s="447" t="s">
        <v>20916</v>
      </c>
      <c r="D2149" s="447" t="s">
        <v>20917</v>
      </c>
      <c r="E2149" s="448" t="s">
        <v>20755</v>
      </c>
      <c r="F2149" s="447" t="s">
        <v>20755</v>
      </c>
      <c r="G2149" s="449">
        <v>92772</v>
      </c>
      <c r="H2149" s="447" t="s">
        <v>2898</v>
      </c>
      <c r="I2149" s="447" t="s">
        <v>130</v>
      </c>
      <c r="J2149" s="447" t="s">
        <v>240</v>
      </c>
      <c r="K2149" s="450">
        <v>13.29</v>
      </c>
      <c r="L2149" s="447" t="s">
        <v>241</v>
      </c>
    </row>
    <row r="2150" spans="1:12">
      <c r="A2150" s="447" t="s">
        <v>20906</v>
      </c>
      <c r="B2150" s="447" t="s">
        <v>20907</v>
      </c>
      <c r="C2150" s="447" t="s">
        <v>20916</v>
      </c>
      <c r="D2150" s="447" t="s">
        <v>20917</v>
      </c>
      <c r="E2150" s="448" t="s">
        <v>20755</v>
      </c>
      <c r="F2150" s="447" t="s">
        <v>20755</v>
      </c>
      <c r="G2150" s="449">
        <v>92773</v>
      </c>
      <c r="H2150" s="447" t="s">
        <v>2899</v>
      </c>
      <c r="I2150" s="447" t="s">
        <v>130</v>
      </c>
      <c r="J2150" s="447" t="s">
        <v>334</v>
      </c>
      <c r="K2150" s="450">
        <v>13.04</v>
      </c>
      <c r="L2150" s="447" t="s">
        <v>241</v>
      </c>
    </row>
    <row r="2151" spans="1:12">
      <c r="A2151" s="447" t="s">
        <v>20906</v>
      </c>
      <c r="B2151" s="447" t="s">
        <v>20907</v>
      </c>
      <c r="C2151" s="447" t="s">
        <v>20916</v>
      </c>
      <c r="D2151" s="447" t="s">
        <v>20917</v>
      </c>
      <c r="E2151" s="448" t="s">
        <v>20755</v>
      </c>
      <c r="F2151" s="447" t="s">
        <v>20755</v>
      </c>
      <c r="G2151" s="449">
        <v>92774</v>
      </c>
      <c r="H2151" s="447" t="s">
        <v>2901</v>
      </c>
      <c r="I2151" s="447" t="s">
        <v>130</v>
      </c>
      <c r="J2151" s="447" t="s">
        <v>334</v>
      </c>
      <c r="K2151" s="450">
        <v>15.14</v>
      </c>
      <c r="L2151" s="447" t="s">
        <v>241</v>
      </c>
    </row>
    <row r="2152" spans="1:12">
      <c r="A2152" s="447" t="s">
        <v>20906</v>
      </c>
      <c r="B2152" s="447" t="s">
        <v>20907</v>
      </c>
      <c r="C2152" s="447" t="s">
        <v>20916</v>
      </c>
      <c r="D2152" s="447" t="s">
        <v>20917</v>
      </c>
      <c r="E2152" s="448" t="s">
        <v>20755</v>
      </c>
      <c r="F2152" s="447" t="s">
        <v>20755</v>
      </c>
      <c r="G2152" s="449">
        <v>92775</v>
      </c>
      <c r="H2152" s="447" t="s">
        <v>2903</v>
      </c>
      <c r="I2152" s="447" t="s">
        <v>130</v>
      </c>
      <c r="J2152" s="447" t="s">
        <v>240</v>
      </c>
      <c r="K2152" s="450">
        <v>19.510000000000002</v>
      </c>
      <c r="L2152" s="447" t="s">
        <v>241</v>
      </c>
    </row>
    <row r="2153" spans="1:12">
      <c r="A2153" s="447" t="s">
        <v>20906</v>
      </c>
      <c r="B2153" s="447" t="s">
        <v>20907</v>
      </c>
      <c r="C2153" s="447" t="s">
        <v>20916</v>
      </c>
      <c r="D2153" s="447" t="s">
        <v>20917</v>
      </c>
      <c r="E2153" s="448" t="s">
        <v>20755</v>
      </c>
      <c r="F2153" s="447" t="s">
        <v>20755</v>
      </c>
      <c r="G2153" s="449">
        <v>92776</v>
      </c>
      <c r="H2153" s="447" t="s">
        <v>2905</v>
      </c>
      <c r="I2153" s="447" t="s">
        <v>130</v>
      </c>
      <c r="J2153" s="447" t="s">
        <v>240</v>
      </c>
      <c r="K2153" s="450">
        <v>19.2</v>
      </c>
      <c r="L2153" s="447" t="s">
        <v>241</v>
      </c>
    </row>
    <row r="2154" spans="1:12">
      <c r="A2154" s="447" t="s">
        <v>20906</v>
      </c>
      <c r="B2154" s="447" t="s">
        <v>20907</v>
      </c>
      <c r="C2154" s="447" t="s">
        <v>20916</v>
      </c>
      <c r="D2154" s="447" t="s">
        <v>20917</v>
      </c>
      <c r="E2154" s="448" t="s">
        <v>20755</v>
      </c>
      <c r="F2154" s="447" t="s">
        <v>20755</v>
      </c>
      <c r="G2154" s="449">
        <v>92777</v>
      </c>
      <c r="H2154" s="447" t="s">
        <v>2906</v>
      </c>
      <c r="I2154" s="447" t="s">
        <v>130</v>
      </c>
      <c r="J2154" s="447" t="s">
        <v>240</v>
      </c>
      <c r="K2154" s="450">
        <v>18.54</v>
      </c>
      <c r="L2154" s="447" t="s">
        <v>241</v>
      </c>
    </row>
    <row r="2155" spans="1:12">
      <c r="A2155" s="447" t="s">
        <v>20906</v>
      </c>
      <c r="B2155" s="447" t="s">
        <v>20907</v>
      </c>
      <c r="C2155" s="447" t="s">
        <v>20916</v>
      </c>
      <c r="D2155" s="447" t="s">
        <v>20917</v>
      </c>
      <c r="E2155" s="448" t="s">
        <v>20755</v>
      </c>
      <c r="F2155" s="447" t="s">
        <v>20755</v>
      </c>
      <c r="G2155" s="449">
        <v>92778</v>
      </c>
      <c r="H2155" s="447" t="s">
        <v>2907</v>
      </c>
      <c r="I2155" s="447" t="s">
        <v>130</v>
      </c>
      <c r="J2155" s="447" t="s">
        <v>240</v>
      </c>
      <c r="K2155" s="450">
        <v>16.8</v>
      </c>
      <c r="L2155" s="447" t="s">
        <v>241</v>
      </c>
    </row>
    <row r="2156" spans="1:12">
      <c r="A2156" s="447" t="s">
        <v>20906</v>
      </c>
      <c r="B2156" s="447" t="s">
        <v>20907</v>
      </c>
      <c r="C2156" s="447" t="s">
        <v>20916</v>
      </c>
      <c r="D2156" s="447" t="s">
        <v>20917</v>
      </c>
      <c r="E2156" s="448" t="s">
        <v>20755</v>
      </c>
      <c r="F2156" s="447" t="s">
        <v>20755</v>
      </c>
      <c r="G2156" s="449">
        <v>92779</v>
      </c>
      <c r="H2156" s="447" t="s">
        <v>2909</v>
      </c>
      <c r="I2156" s="447" t="s">
        <v>130</v>
      </c>
      <c r="J2156" s="447" t="s">
        <v>240</v>
      </c>
      <c r="K2156" s="450">
        <v>14.27</v>
      </c>
      <c r="L2156" s="447" t="s">
        <v>241</v>
      </c>
    </row>
    <row r="2157" spans="1:12">
      <c r="A2157" s="447" t="s">
        <v>20906</v>
      </c>
      <c r="B2157" s="447" t="s">
        <v>20907</v>
      </c>
      <c r="C2157" s="447" t="s">
        <v>20916</v>
      </c>
      <c r="D2157" s="447" t="s">
        <v>20917</v>
      </c>
      <c r="E2157" s="448" t="s">
        <v>20755</v>
      </c>
      <c r="F2157" s="447" t="s">
        <v>20755</v>
      </c>
      <c r="G2157" s="449">
        <v>92780</v>
      </c>
      <c r="H2157" s="447" t="s">
        <v>2911</v>
      </c>
      <c r="I2157" s="447" t="s">
        <v>130</v>
      </c>
      <c r="J2157" s="447" t="s">
        <v>240</v>
      </c>
      <c r="K2157" s="450">
        <v>13.73</v>
      </c>
      <c r="L2157" s="447" t="s">
        <v>241</v>
      </c>
    </row>
    <row r="2158" spans="1:12">
      <c r="A2158" s="447" t="s">
        <v>20906</v>
      </c>
      <c r="B2158" s="447" t="s">
        <v>20907</v>
      </c>
      <c r="C2158" s="447" t="s">
        <v>20916</v>
      </c>
      <c r="D2158" s="447" t="s">
        <v>20917</v>
      </c>
      <c r="E2158" s="448" t="s">
        <v>20755</v>
      </c>
      <c r="F2158" s="447" t="s">
        <v>20755</v>
      </c>
      <c r="G2158" s="449">
        <v>92781</v>
      </c>
      <c r="H2158" s="447" t="s">
        <v>2912</v>
      </c>
      <c r="I2158" s="447" t="s">
        <v>130</v>
      </c>
      <c r="J2158" s="447" t="s">
        <v>240</v>
      </c>
      <c r="K2158" s="450">
        <v>15.59</v>
      </c>
      <c r="L2158" s="447" t="s">
        <v>241</v>
      </c>
    </row>
    <row r="2159" spans="1:12">
      <c r="A2159" s="447" t="s">
        <v>20906</v>
      </c>
      <c r="B2159" s="447" t="s">
        <v>20907</v>
      </c>
      <c r="C2159" s="447" t="s">
        <v>20916</v>
      </c>
      <c r="D2159" s="447" t="s">
        <v>20917</v>
      </c>
      <c r="E2159" s="448" t="s">
        <v>20755</v>
      </c>
      <c r="F2159" s="447" t="s">
        <v>20755</v>
      </c>
      <c r="G2159" s="449">
        <v>92782</v>
      </c>
      <c r="H2159" s="447" t="s">
        <v>2913</v>
      </c>
      <c r="I2159" s="447" t="s">
        <v>130</v>
      </c>
      <c r="J2159" s="447" t="s">
        <v>334</v>
      </c>
      <c r="K2159" s="450">
        <v>15.31</v>
      </c>
      <c r="L2159" s="447" t="s">
        <v>241</v>
      </c>
    </row>
    <row r="2160" spans="1:12">
      <c r="A2160" s="447" t="s">
        <v>20906</v>
      </c>
      <c r="B2160" s="447" t="s">
        <v>20907</v>
      </c>
      <c r="C2160" s="447" t="s">
        <v>20916</v>
      </c>
      <c r="D2160" s="447" t="s">
        <v>20917</v>
      </c>
      <c r="E2160" s="448" t="s">
        <v>20755</v>
      </c>
      <c r="F2160" s="447" t="s">
        <v>20755</v>
      </c>
      <c r="G2160" s="449">
        <v>92783</v>
      </c>
      <c r="H2160" s="447" t="s">
        <v>2914</v>
      </c>
      <c r="I2160" s="447" t="s">
        <v>130</v>
      </c>
      <c r="J2160" s="447" t="s">
        <v>240</v>
      </c>
      <c r="K2160" s="450">
        <v>19.489999999999998</v>
      </c>
      <c r="L2160" s="447" t="s">
        <v>241</v>
      </c>
    </row>
    <row r="2161" spans="1:12">
      <c r="A2161" s="447" t="s">
        <v>20906</v>
      </c>
      <c r="B2161" s="447" t="s">
        <v>20907</v>
      </c>
      <c r="C2161" s="447" t="s">
        <v>20916</v>
      </c>
      <c r="D2161" s="447" t="s">
        <v>20917</v>
      </c>
      <c r="E2161" s="448" t="s">
        <v>20755</v>
      </c>
      <c r="F2161" s="447" t="s">
        <v>20755</v>
      </c>
      <c r="G2161" s="449">
        <v>92784</v>
      </c>
      <c r="H2161" s="447" t="s">
        <v>2915</v>
      </c>
      <c r="I2161" s="447" t="s">
        <v>130</v>
      </c>
      <c r="J2161" s="447" t="s">
        <v>240</v>
      </c>
      <c r="K2161" s="450">
        <v>17.95</v>
      </c>
      <c r="L2161" s="447" t="s">
        <v>241</v>
      </c>
    </row>
    <row r="2162" spans="1:12">
      <c r="A2162" s="447" t="s">
        <v>20906</v>
      </c>
      <c r="B2162" s="447" t="s">
        <v>20907</v>
      </c>
      <c r="C2162" s="447" t="s">
        <v>20916</v>
      </c>
      <c r="D2162" s="447" t="s">
        <v>20917</v>
      </c>
      <c r="E2162" s="448" t="s">
        <v>20755</v>
      </c>
      <c r="F2162" s="447" t="s">
        <v>20755</v>
      </c>
      <c r="G2162" s="449">
        <v>92785</v>
      </c>
      <c r="H2162" s="447" t="s">
        <v>2917</v>
      </c>
      <c r="I2162" s="447" t="s">
        <v>130</v>
      </c>
      <c r="J2162" s="447" t="s">
        <v>240</v>
      </c>
      <c r="K2162" s="450">
        <v>17.98</v>
      </c>
      <c r="L2162" s="447" t="s">
        <v>241</v>
      </c>
    </row>
    <row r="2163" spans="1:12">
      <c r="A2163" s="447" t="s">
        <v>20906</v>
      </c>
      <c r="B2163" s="447" t="s">
        <v>20907</v>
      </c>
      <c r="C2163" s="447" t="s">
        <v>20916</v>
      </c>
      <c r="D2163" s="447" t="s">
        <v>20917</v>
      </c>
      <c r="E2163" s="448" t="s">
        <v>20755</v>
      </c>
      <c r="F2163" s="447" t="s">
        <v>20755</v>
      </c>
      <c r="G2163" s="449">
        <v>92786</v>
      </c>
      <c r="H2163" s="447" t="s">
        <v>2918</v>
      </c>
      <c r="I2163" s="447" t="s">
        <v>130</v>
      </c>
      <c r="J2163" s="447" t="s">
        <v>240</v>
      </c>
      <c r="K2163" s="450">
        <v>17.59</v>
      </c>
      <c r="L2163" s="447" t="s">
        <v>241</v>
      </c>
    </row>
    <row r="2164" spans="1:12">
      <c r="A2164" s="447" t="s">
        <v>20906</v>
      </c>
      <c r="B2164" s="447" t="s">
        <v>20907</v>
      </c>
      <c r="C2164" s="447" t="s">
        <v>20916</v>
      </c>
      <c r="D2164" s="447" t="s">
        <v>20917</v>
      </c>
      <c r="E2164" s="448" t="s">
        <v>20755</v>
      </c>
      <c r="F2164" s="447" t="s">
        <v>20755</v>
      </c>
      <c r="G2164" s="449">
        <v>92787</v>
      </c>
      <c r="H2164" s="447" t="s">
        <v>2920</v>
      </c>
      <c r="I2164" s="447" t="s">
        <v>130</v>
      </c>
      <c r="J2164" s="447" t="s">
        <v>240</v>
      </c>
      <c r="K2164" s="450">
        <v>16.04</v>
      </c>
      <c r="L2164" s="447" t="s">
        <v>241</v>
      </c>
    </row>
    <row r="2165" spans="1:12">
      <c r="A2165" s="447" t="s">
        <v>20906</v>
      </c>
      <c r="B2165" s="447" t="s">
        <v>20907</v>
      </c>
      <c r="C2165" s="447" t="s">
        <v>20916</v>
      </c>
      <c r="D2165" s="447" t="s">
        <v>20917</v>
      </c>
      <c r="E2165" s="448" t="s">
        <v>20755</v>
      </c>
      <c r="F2165" s="447" t="s">
        <v>20755</v>
      </c>
      <c r="G2165" s="449">
        <v>92788</v>
      </c>
      <c r="H2165" s="447" t="s">
        <v>2921</v>
      </c>
      <c r="I2165" s="447" t="s">
        <v>130</v>
      </c>
      <c r="J2165" s="447" t="s">
        <v>240</v>
      </c>
      <c r="K2165" s="450">
        <v>13.68</v>
      </c>
      <c r="L2165" s="447" t="s">
        <v>241</v>
      </c>
    </row>
    <row r="2166" spans="1:12">
      <c r="A2166" s="447" t="s">
        <v>20906</v>
      </c>
      <c r="B2166" s="447" t="s">
        <v>20907</v>
      </c>
      <c r="C2166" s="447" t="s">
        <v>20916</v>
      </c>
      <c r="D2166" s="447" t="s">
        <v>20917</v>
      </c>
      <c r="E2166" s="448" t="s">
        <v>20755</v>
      </c>
      <c r="F2166" s="447" t="s">
        <v>20755</v>
      </c>
      <c r="G2166" s="449">
        <v>92789</v>
      </c>
      <c r="H2166" s="447" t="s">
        <v>2922</v>
      </c>
      <c r="I2166" s="447" t="s">
        <v>130</v>
      </c>
      <c r="J2166" s="447" t="s">
        <v>334</v>
      </c>
      <c r="K2166" s="450">
        <v>13.3</v>
      </c>
      <c r="L2166" s="447" t="s">
        <v>241</v>
      </c>
    </row>
    <row r="2167" spans="1:12">
      <c r="A2167" s="447" t="s">
        <v>20906</v>
      </c>
      <c r="B2167" s="447" t="s">
        <v>20907</v>
      </c>
      <c r="C2167" s="447" t="s">
        <v>20916</v>
      </c>
      <c r="D2167" s="447" t="s">
        <v>20917</v>
      </c>
      <c r="E2167" s="448" t="s">
        <v>20755</v>
      </c>
      <c r="F2167" s="447" t="s">
        <v>20755</v>
      </c>
      <c r="G2167" s="449">
        <v>92790</v>
      </c>
      <c r="H2167" s="447" t="s">
        <v>2923</v>
      </c>
      <c r="I2167" s="447" t="s">
        <v>130</v>
      </c>
      <c r="J2167" s="447" t="s">
        <v>334</v>
      </c>
      <c r="K2167" s="450">
        <v>15.29</v>
      </c>
      <c r="L2167" s="447" t="s">
        <v>241</v>
      </c>
    </row>
    <row r="2168" spans="1:12">
      <c r="A2168" s="447" t="s">
        <v>20906</v>
      </c>
      <c r="B2168" s="447" t="s">
        <v>20907</v>
      </c>
      <c r="C2168" s="447" t="s">
        <v>20916</v>
      </c>
      <c r="D2168" s="447" t="s">
        <v>20917</v>
      </c>
      <c r="E2168" s="448" t="s">
        <v>20755</v>
      </c>
      <c r="F2168" s="447" t="s">
        <v>20755</v>
      </c>
      <c r="G2168" s="449">
        <v>92791</v>
      </c>
      <c r="H2168" s="447" t="s">
        <v>2925</v>
      </c>
      <c r="I2168" s="447" t="s">
        <v>130</v>
      </c>
      <c r="J2168" s="447" t="s">
        <v>334</v>
      </c>
      <c r="K2168" s="450">
        <v>14.35</v>
      </c>
      <c r="L2168" s="447" t="s">
        <v>241</v>
      </c>
    </row>
    <row r="2169" spans="1:12">
      <c r="A2169" s="447" t="s">
        <v>20906</v>
      </c>
      <c r="B2169" s="447" t="s">
        <v>20907</v>
      </c>
      <c r="C2169" s="447" t="s">
        <v>20916</v>
      </c>
      <c r="D2169" s="447" t="s">
        <v>20917</v>
      </c>
      <c r="E2169" s="448" t="s">
        <v>20755</v>
      </c>
      <c r="F2169" s="447" t="s">
        <v>20755</v>
      </c>
      <c r="G2169" s="449">
        <v>92792</v>
      </c>
      <c r="H2169" s="447" t="s">
        <v>2927</v>
      </c>
      <c r="I2169" s="447" t="s">
        <v>130</v>
      </c>
      <c r="J2169" s="447" t="s">
        <v>334</v>
      </c>
      <c r="K2169" s="450">
        <v>15.13</v>
      </c>
      <c r="L2169" s="447" t="s">
        <v>241</v>
      </c>
    </row>
    <row r="2170" spans="1:12">
      <c r="A2170" s="447" t="s">
        <v>20906</v>
      </c>
      <c r="B2170" s="447" t="s">
        <v>20907</v>
      </c>
      <c r="C2170" s="447" t="s">
        <v>20916</v>
      </c>
      <c r="D2170" s="447" t="s">
        <v>20917</v>
      </c>
      <c r="E2170" s="448" t="s">
        <v>20755</v>
      </c>
      <c r="F2170" s="447" t="s">
        <v>20755</v>
      </c>
      <c r="G2170" s="449">
        <v>92793</v>
      </c>
      <c r="H2170" s="447" t="s">
        <v>2928</v>
      </c>
      <c r="I2170" s="447" t="s">
        <v>130</v>
      </c>
      <c r="J2170" s="447" t="s">
        <v>334</v>
      </c>
      <c r="K2170" s="450">
        <v>15.38</v>
      </c>
      <c r="L2170" s="447" t="s">
        <v>241</v>
      </c>
    </row>
    <row r="2171" spans="1:12">
      <c r="A2171" s="447" t="s">
        <v>20906</v>
      </c>
      <c r="B2171" s="447" t="s">
        <v>20907</v>
      </c>
      <c r="C2171" s="447" t="s">
        <v>20916</v>
      </c>
      <c r="D2171" s="447" t="s">
        <v>20917</v>
      </c>
      <c r="E2171" s="448" t="s">
        <v>20755</v>
      </c>
      <c r="F2171" s="447" t="s">
        <v>20755</v>
      </c>
      <c r="G2171" s="449">
        <v>92794</v>
      </c>
      <c r="H2171" s="447" t="s">
        <v>2930</v>
      </c>
      <c r="I2171" s="447" t="s">
        <v>130</v>
      </c>
      <c r="J2171" s="447" t="s">
        <v>334</v>
      </c>
      <c r="K2171" s="450">
        <v>14.32</v>
      </c>
      <c r="L2171" s="447" t="s">
        <v>241</v>
      </c>
    </row>
    <row r="2172" spans="1:12">
      <c r="A2172" s="447" t="s">
        <v>20906</v>
      </c>
      <c r="B2172" s="447" t="s">
        <v>20907</v>
      </c>
      <c r="C2172" s="447" t="s">
        <v>20916</v>
      </c>
      <c r="D2172" s="447" t="s">
        <v>20917</v>
      </c>
      <c r="E2172" s="448" t="s">
        <v>20755</v>
      </c>
      <c r="F2172" s="447" t="s">
        <v>20755</v>
      </c>
      <c r="G2172" s="449">
        <v>92795</v>
      </c>
      <c r="H2172" s="447" t="s">
        <v>2931</v>
      </c>
      <c r="I2172" s="447" t="s">
        <v>130</v>
      </c>
      <c r="J2172" s="447" t="s">
        <v>334</v>
      </c>
      <c r="K2172" s="450">
        <v>12.34</v>
      </c>
      <c r="L2172" s="447" t="s">
        <v>241</v>
      </c>
    </row>
    <row r="2173" spans="1:12">
      <c r="A2173" s="447" t="s">
        <v>20906</v>
      </c>
      <c r="B2173" s="447" t="s">
        <v>20907</v>
      </c>
      <c r="C2173" s="447" t="s">
        <v>20916</v>
      </c>
      <c r="D2173" s="447" t="s">
        <v>20917</v>
      </c>
      <c r="E2173" s="448" t="s">
        <v>20755</v>
      </c>
      <c r="F2173" s="447" t="s">
        <v>20755</v>
      </c>
      <c r="G2173" s="449">
        <v>92796</v>
      </c>
      <c r="H2173" s="447" t="s">
        <v>2933</v>
      </c>
      <c r="I2173" s="447" t="s">
        <v>130</v>
      </c>
      <c r="J2173" s="447" t="s">
        <v>334</v>
      </c>
      <c r="K2173" s="450">
        <v>12.27</v>
      </c>
      <c r="L2173" s="447" t="s">
        <v>241</v>
      </c>
    </row>
    <row r="2174" spans="1:12">
      <c r="A2174" s="447" t="s">
        <v>20906</v>
      </c>
      <c r="B2174" s="447" t="s">
        <v>20907</v>
      </c>
      <c r="C2174" s="447" t="s">
        <v>20916</v>
      </c>
      <c r="D2174" s="447" t="s">
        <v>20917</v>
      </c>
      <c r="E2174" s="448" t="s">
        <v>20755</v>
      </c>
      <c r="F2174" s="447" t="s">
        <v>20755</v>
      </c>
      <c r="G2174" s="449">
        <v>92797</v>
      </c>
      <c r="H2174" s="447" t="s">
        <v>2934</v>
      </c>
      <c r="I2174" s="447" t="s">
        <v>130</v>
      </c>
      <c r="J2174" s="447" t="s">
        <v>334</v>
      </c>
      <c r="K2174" s="450">
        <v>14.48</v>
      </c>
      <c r="L2174" s="447" t="s">
        <v>241</v>
      </c>
    </row>
    <row r="2175" spans="1:12">
      <c r="A2175" s="447" t="s">
        <v>20906</v>
      </c>
      <c r="B2175" s="447" t="s">
        <v>20907</v>
      </c>
      <c r="C2175" s="447" t="s">
        <v>20916</v>
      </c>
      <c r="D2175" s="447" t="s">
        <v>20917</v>
      </c>
      <c r="E2175" s="448" t="s">
        <v>20755</v>
      </c>
      <c r="F2175" s="447" t="s">
        <v>20755</v>
      </c>
      <c r="G2175" s="449">
        <v>92798</v>
      </c>
      <c r="H2175" s="447" t="s">
        <v>2935</v>
      </c>
      <c r="I2175" s="447" t="s">
        <v>130</v>
      </c>
      <c r="J2175" s="447" t="s">
        <v>334</v>
      </c>
      <c r="K2175" s="450">
        <v>14.46</v>
      </c>
      <c r="L2175" s="447" t="s">
        <v>241</v>
      </c>
    </row>
    <row r="2176" spans="1:12">
      <c r="A2176" s="447" t="s">
        <v>20906</v>
      </c>
      <c r="B2176" s="447" t="s">
        <v>20907</v>
      </c>
      <c r="C2176" s="447" t="s">
        <v>20916</v>
      </c>
      <c r="D2176" s="447" t="s">
        <v>20917</v>
      </c>
      <c r="E2176" s="448" t="s">
        <v>20755</v>
      </c>
      <c r="F2176" s="447" t="s">
        <v>20755</v>
      </c>
      <c r="G2176" s="449">
        <v>92799</v>
      </c>
      <c r="H2176" s="447" t="s">
        <v>2937</v>
      </c>
      <c r="I2176" s="447" t="s">
        <v>130</v>
      </c>
      <c r="J2176" s="447" t="s">
        <v>334</v>
      </c>
      <c r="K2176" s="450">
        <v>14.67</v>
      </c>
      <c r="L2176" s="447" t="s">
        <v>241</v>
      </c>
    </row>
    <row r="2177" spans="1:12">
      <c r="A2177" s="447" t="s">
        <v>20906</v>
      </c>
      <c r="B2177" s="447" t="s">
        <v>20907</v>
      </c>
      <c r="C2177" s="447" t="s">
        <v>20916</v>
      </c>
      <c r="D2177" s="447" t="s">
        <v>20917</v>
      </c>
      <c r="E2177" s="448" t="s">
        <v>20755</v>
      </c>
      <c r="F2177" s="447" t="s">
        <v>20755</v>
      </c>
      <c r="G2177" s="449">
        <v>92800</v>
      </c>
      <c r="H2177" s="447" t="s">
        <v>2938</v>
      </c>
      <c r="I2177" s="447" t="s">
        <v>130</v>
      </c>
      <c r="J2177" s="447" t="s">
        <v>334</v>
      </c>
      <c r="K2177" s="450">
        <v>13.98</v>
      </c>
      <c r="L2177" s="447" t="s">
        <v>241</v>
      </c>
    </row>
    <row r="2178" spans="1:12">
      <c r="A2178" s="447" t="s">
        <v>20906</v>
      </c>
      <c r="B2178" s="447" t="s">
        <v>20907</v>
      </c>
      <c r="C2178" s="447" t="s">
        <v>20916</v>
      </c>
      <c r="D2178" s="447" t="s">
        <v>20917</v>
      </c>
      <c r="E2178" s="448" t="s">
        <v>20755</v>
      </c>
      <c r="F2178" s="447" t="s">
        <v>20755</v>
      </c>
      <c r="G2178" s="449">
        <v>92801</v>
      </c>
      <c r="H2178" s="447" t="s">
        <v>2940</v>
      </c>
      <c r="I2178" s="447" t="s">
        <v>130</v>
      </c>
      <c r="J2178" s="447" t="s">
        <v>334</v>
      </c>
      <c r="K2178" s="450">
        <v>14.92</v>
      </c>
      <c r="L2178" s="447" t="s">
        <v>241</v>
      </c>
    </row>
    <row r="2179" spans="1:12">
      <c r="A2179" s="447" t="s">
        <v>20906</v>
      </c>
      <c r="B2179" s="447" t="s">
        <v>20907</v>
      </c>
      <c r="C2179" s="447" t="s">
        <v>20916</v>
      </c>
      <c r="D2179" s="447" t="s">
        <v>20917</v>
      </c>
      <c r="E2179" s="448" t="s">
        <v>20755</v>
      </c>
      <c r="F2179" s="447" t="s">
        <v>20755</v>
      </c>
      <c r="G2179" s="449">
        <v>92802</v>
      </c>
      <c r="H2179" s="447" t="s">
        <v>2942</v>
      </c>
      <c r="I2179" s="447" t="s">
        <v>130</v>
      </c>
      <c r="J2179" s="447" t="s">
        <v>334</v>
      </c>
      <c r="K2179" s="450">
        <v>15.26</v>
      </c>
      <c r="L2179" s="447" t="s">
        <v>241</v>
      </c>
    </row>
    <row r="2180" spans="1:12">
      <c r="A2180" s="447" t="s">
        <v>20906</v>
      </c>
      <c r="B2180" s="447" t="s">
        <v>20907</v>
      </c>
      <c r="C2180" s="447" t="s">
        <v>20916</v>
      </c>
      <c r="D2180" s="447" t="s">
        <v>20917</v>
      </c>
      <c r="E2180" s="448" t="s">
        <v>20755</v>
      </c>
      <c r="F2180" s="447" t="s">
        <v>20755</v>
      </c>
      <c r="G2180" s="449">
        <v>92803</v>
      </c>
      <c r="H2180" s="447" t="s">
        <v>2944</v>
      </c>
      <c r="I2180" s="447" t="s">
        <v>130</v>
      </c>
      <c r="J2180" s="447" t="s">
        <v>334</v>
      </c>
      <c r="K2180" s="450">
        <v>14.25</v>
      </c>
      <c r="L2180" s="447" t="s">
        <v>241</v>
      </c>
    </row>
    <row r="2181" spans="1:12">
      <c r="A2181" s="447" t="s">
        <v>20906</v>
      </c>
      <c r="B2181" s="447" t="s">
        <v>20907</v>
      </c>
      <c r="C2181" s="447" t="s">
        <v>20916</v>
      </c>
      <c r="D2181" s="447" t="s">
        <v>20917</v>
      </c>
      <c r="E2181" s="448" t="s">
        <v>20755</v>
      </c>
      <c r="F2181" s="447" t="s">
        <v>20755</v>
      </c>
      <c r="G2181" s="449">
        <v>92804</v>
      </c>
      <c r="H2181" s="447" t="s">
        <v>2945</v>
      </c>
      <c r="I2181" s="447" t="s">
        <v>130</v>
      </c>
      <c r="J2181" s="447" t="s">
        <v>334</v>
      </c>
      <c r="K2181" s="450">
        <v>12.29</v>
      </c>
      <c r="L2181" s="447" t="s">
        <v>241</v>
      </c>
    </row>
    <row r="2182" spans="1:12">
      <c r="A2182" s="447" t="s">
        <v>20906</v>
      </c>
      <c r="B2182" s="447" t="s">
        <v>20907</v>
      </c>
      <c r="C2182" s="447" t="s">
        <v>20916</v>
      </c>
      <c r="D2182" s="447" t="s">
        <v>20917</v>
      </c>
      <c r="E2182" s="448" t="s">
        <v>20755</v>
      </c>
      <c r="F2182" s="447" t="s">
        <v>20755</v>
      </c>
      <c r="G2182" s="449">
        <v>92805</v>
      </c>
      <c r="H2182" s="447" t="s">
        <v>2947</v>
      </c>
      <c r="I2182" s="447" t="s">
        <v>130</v>
      </c>
      <c r="J2182" s="447" t="s">
        <v>334</v>
      </c>
      <c r="K2182" s="450">
        <v>12.25</v>
      </c>
      <c r="L2182" s="447" t="s">
        <v>241</v>
      </c>
    </row>
    <row r="2183" spans="1:12">
      <c r="A2183" s="447" t="s">
        <v>20906</v>
      </c>
      <c r="B2183" s="447" t="s">
        <v>20907</v>
      </c>
      <c r="C2183" s="447" t="s">
        <v>20916</v>
      </c>
      <c r="D2183" s="447" t="s">
        <v>20917</v>
      </c>
      <c r="E2183" s="448" t="s">
        <v>20755</v>
      </c>
      <c r="F2183" s="447" t="s">
        <v>20755</v>
      </c>
      <c r="G2183" s="449">
        <v>92806</v>
      </c>
      <c r="H2183" s="447" t="s">
        <v>2948</v>
      </c>
      <c r="I2183" s="447" t="s">
        <v>130</v>
      </c>
      <c r="J2183" s="447" t="s">
        <v>334</v>
      </c>
      <c r="K2183" s="450">
        <v>14.47</v>
      </c>
      <c r="L2183" s="447" t="s">
        <v>241</v>
      </c>
    </row>
    <row r="2184" spans="1:12">
      <c r="A2184" s="447" t="s">
        <v>20906</v>
      </c>
      <c r="B2184" s="447" t="s">
        <v>20907</v>
      </c>
      <c r="C2184" s="447" t="s">
        <v>20916</v>
      </c>
      <c r="D2184" s="447" t="s">
        <v>20917</v>
      </c>
      <c r="E2184" s="448" t="s">
        <v>20755</v>
      </c>
      <c r="F2184" s="447" t="s">
        <v>20755</v>
      </c>
      <c r="G2184" s="449">
        <v>92875</v>
      </c>
      <c r="H2184" s="447" t="s">
        <v>2949</v>
      </c>
      <c r="I2184" s="447" t="s">
        <v>130</v>
      </c>
      <c r="J2184" s="447" t="s">
        <v>334</v>
      </c>
      <c r="K2184" s="450">
        <v>13.84</v>
      </c>
      <c r="L2184" s="447" t="s">
        <v>241</v>
      </c>
    </row>
    <row r="2185" spans="1:12">
      <c r="A2185" s="447" t="s">
        <v>20906</v>
      </c>
      <c r="B2185" s="447" t="s">
        <v>20907</v>
      </c>
      <c r="C2185" s="447" t="s">
        <v>20916</v>
      </c>
      <c r="D2185" s="447" t="s">
        <v>20917</v>
      </c>
      <c r="E2185" s="448" t="s">
        <v>20755</v>
      </c>
      <c r="F2185" s="447" t="s">
        <v>20755</v>
      </c>
      <c r="G2185" s="449">
        <v>92876</v>
      </c>
      <c r="H2185" s="447" t="s">
        <v>2951</v>
      </c>
      <c r="I2185" s="447" t="s">
        <v>130</v>
      </c>
      <c r="J2185" s="447" t="s">
        <v>334</v>
      </c>
      <c r="K2185" s="450">
        <v>13.96</v>
      </c>
      <c r="L2185" s="447" t="s">
        <v>241</v>
      </c>
    </row>
    <row r="2186" spans="1:12">
      <c r="A2186" s="447" t="s">
        <v>20906</v>
      </c>
      <c r="B2186" s="447" t="s">
        <v>20907</v>
      </c>
      <c r="C2186" s="447" t="s">
        <v>20916</v>
      </c>
      <c r="D2186" s="447" t="s">
        <v>20917</v>
      </c>
      <c r="E2186" s="448" t="s">
        <v>20755</v>
      </c>
      <c r="F2186" s="447" t="s">
        <v>20755</v>
      </c>
      <c r="G2186" s="449">
        <v>92877</v>
      </c>
      <c r="H2186" s="447" t="s">
        <v>2953</v>
      </c>
      <c r="I2186" s="447" t="s">
        <v>130</v>
      </c>
      <c r="J2186" s="447" t="s">
        <v>334</v>
      </c>
      <c r="K2186" s="450">
        <v>15.37</v>
      </c>
      <c r="L2186" s="447" t="s">
        <v>241</v>
      </c>
    </row>
    <row r="2187" spans="1:12">
      <c r="A2187" s="447" t="s">
        <v>20906</v>
      </c>
      <c r="B2187" s="447" t="s">
        <v>20907</v>
      </c>
      <c r="C2187" s="447" t="s">
        <v>20916</v>
      </c>
      <c r="D2187" s="447" t="s">
        <v>20917</v>
      </c>
      <c r="E2187" s="448" t="s">
        <v>20755</v>
      </c>
      <c r="F2187" s="447" t="s">
        <v>20755</v>
      </c>
      <c r="G2187" s="449">
        <v>92878</v>
      </c>
      <c r="H2187" s="447" t="s">
        <v>2954</v>
      </c>
      <c r="I2187" s="447" t="s">
        <v>130</v>
      </c>
      <c r="J2187" s="447" t="s">
        <v>334</v>
      </c>
      <c r="K2187" s="450">
        <v>15.27</v>
      </c>
      <c r="L2187" s="447" t="s">
        <v>241</v>
      </c>
    </row>
    <row r="2188" spans="1:12">
      <c r="A2188" s="447" t="s">
        <v>20906</v>
      </c>
      <c r="B2188" s="447" t="s">
        <v>20907</v>
      </c>
      <c r="C2188" s="447" t="s">
        <v>20916</v>
      </c>
      <c r="D2188" s="447" t="s">
        <v>20917</v>
      </c>
      <c r="E2188" s="448" t="s">
        <v>20755</v>
      </c>
      <c r="F2188" s="447" t="s">
        <v>20755</v>
      </c>
      <c r="G2188" s="449">
        <v>92879</v>
      </c>
      <c r="H2188" s="447" t="s">
        <v>2956</v>
      </c>
      <c r="I2188" s="447" t="s">
        <v>130</v>
      </c>
      <c r="J2188" s="447" t="s">
        <v>334</v>
      </c>
      <c r="K2188" s="450">
        <v>15.2</v>
      </c>
      <c r="L2188" s="447" t="s">
        <v>241</v>
      </c>
    </row>
    <row r="2189" spans="1:12">
      <c r="A2189" s="447" t="s">
        <v>20906</v>
      </c>
      <c r="B2189" s="447" t="s">
        <v>20907</v>
      </c>
      <c r="C2189" s="447" t="s">
        <v>20916</v>
      </c>
      <c r="D2189" s="447" t="s">
        <v>20917</v>
      </c>
      <c r="E2189" s="448" t="s">
        <v>20755</v>
      </c>
      <c r="F2189" s="447" t="s">
        <v>20755</v>
      </c>
      <c r="G2189" s="449">
        <v>92880</v>
      </c>
      <c r="H2189" s="447" t="s">
        <v>2957</v>
      </c>
      <c r="I2189" s="447" t="s">
        <v>130</v>
      </c>
      <c r="J2189" s="447" t="s">
        <v>334</v>
      </c>
      <c r="K2189" s="450">
        <v>15.57</v>
      </c>
      <c r="L2189" s="447" t="s">
        <v>241</v>
      </c>
    </row>
    <row r="2190" spans="1:12">
      <c r="A2190" s="447" t="s">
        <v>20906</v>
      </c>
      <c r="B2190" s="447" t="s">
        <v>20907</v>
      </c>
      <c r="C2190" s="447" t="s">
        <v>20916</v>
      </c>
      <c r="D2190" s="447" t="s">
        <v>20917</v>
      </c>
      <c r="E2190" s="448" t="s">
        <v>20755</v>
      </c>
      <c r="F2190" s="447" t="s">
        <v>20755</v>
      </c>
      <c r="G2190" s="449">
        <v>92881</v>
      </c>
      <c r="H2190" s="447" t="s">
        <v>2959</v>
      </c>
      <c r="I2190" s="447" t="s">
        <v>130</v>
      </c>
      <c r="J2190" s="447" t="s">
        <v>334</v>
      </c>
      <c r="K2190" s="450">
        <v>15.55</v>
      </c>
      <c r="L2190" s="447" t="s">
        <v>241</v>
      </c>
    </row>
    <row r="2191" spans="1:12">
      <c r="A2191" s="447" t="s">
        <v>20906</v>
      </c>
      <c r="B2191" s="447" t="s">
        <v>20907</v>
      </c>
      <c r="C2191" s="447" t="s">
        <v>20916</v>
      </c>
      <c r="D2191" s="447" t="s">
        <v>20917</v>
      </c>
      <c r="E2191" s="448" t="s">
        <v>20755</v>
      </c>
      <c r="F2191" s="447" t="s">
        <v>20755</v>
      </c>
      <c r="G2191" s="449">
        <v>92882</v>
      </c>
      <c r="H2191" s="447" t="s">
        <v>2960</v>
      </c>
      <c r="I2191" s="447" t="s">
        <v>130</v>
      </c>
      <c r="J2191" s="447" t="s">
        <v>240</v>
      </c>
      <c r="K2191" s="450">
        <v>16.39</v>
      </c>
      <c r="L2191" s="447" t="s">
        <v>241</v>
      </c>
    </row>
    <row r="2192" spans="1:12">
      <c r="A2192" s="447" t="s">
        <v>20906</v>
      </c>
      <c r="B2192" s="447" t="s">
        <v>20907</v>
      </c>
      <c r="C2192" s="447" t="s">
        <v>20916</v>
      </c>
      <c r="D2192" s="447" t="s">
        <v>20917</v>
      </c>
      <c r="E2192" s="448" t="s">
        <v>20755</v>
      </c>
      <c r="F2192" s="447" t="s">
        <v>20755</v>
      </c>
      <c r="G2192" s="449">
        <v>92883</v>
      </c>
      <c r="H2192" s="447" t="s">
        <v>2961</v>
      </c>
      <c r="I2192" s="447" t="s">
        <v>130</v>
      </c>
      <c r="J2192" s="447" t="s">
        <v>240</v>
      </c>
      <c r="K2192" s="450">
        <v>15.99</v>
      </c>
      <c r="L2192" s="447" t="s">
        <v>241</v>
      </c>
    </row>
    <row r="2193" spans="1:12">
      <c r="A2193" s="447" t="s">
        <v>20906</v>
      </c>
      <c r="B2193" s="447" t="s">
        <v>20907</v>
      </c>
      <c r="C2193" s="447" t="s">
        <v>20916</v>
      </c>
      <c r="D2193" s="447" t="s">
        <v>20917</v>
      </c>
      <c r="E2193" s="448" t="s">
        <v>20755</v>
      </c>
      <c r="F2193" s="447" t="s">
        <v>20755</v>
      </c>
      <c r="G2193" s="449">
        <v>92884</v>
      </c>
      <c r="H2193" s="447" t="s">
        <v>2963</v>
      </c>
      <c r="I2193" s="447" t="s">
        <v>130</v>
      </c>
      <c r="J2193" s="447" t="s">
        <v>240</v>
      </c>
      <c r="K2193" s="450">
        <v>17</v>
      </c>
      <c r="L2193" s="447" t="s">
        <v>241</v>
      </c>
    </row>
    <row r="2194" spans="1:12">
      <c r="A2194" s="447" t="s">
        <v>20906</v>
      </c>
      <c r="B2194" s="447" t="s">
        <v>20907</v>
      </c>
      <c r="C2194" s="447" t="s">
        <v>20916</v>
      </c>
      <c r="D2194" s="447" t="s">
        <v>20917</v>
      </c>
      <c r="E2194" s="448" t="s">
        <v>20755</v>
      </c>
      <c r="F2194" s="447" t="s">
        <v>20755</v>
      </c>
      <c r="G2194" s="449">
        <v>92885</v>
      </c>
      <c r="H2194" s="447" t="s">
        <v>2964</v>
      </c>
      <c r="I2194" s="447" t="s">
        <v>130</v>
      </c>
      <c r="J2194" s="447" t="s">
        <v>240</v>
      </c>
      <c r="K2194" s="450">
        <v>16.579999999999998</v>
      </c>
      <c r="L2194" s="447" t="s">
        <v>241</v>
      </c>
    </row>
    <row r="2195" spans="1:12">
      <c r="A2195" s="447" t="s">
        <v>20906</v>
      </c>
      <c r="B2195" s="447" t="s">
        <v>20907</v>
      </c>
      <c r="C2195" s="447" t="s">
        <v>20916</v>
      </c>
      <c r="D2195" s="447" t="s">
        <v>20917</v>
      </c>
      <c r="E2195" s="448" t="s">
        <v>20755</v>
      </c>
      <c r="F2195" s="447" t="s">
        <v>20755</v>
      </c>
      <c r="G2195" s="449">
        <v>92886</v>
      </c>
      <c r="H2195" s="447" t="s">
        <v>2965</v>
      </c>
      <c r="I2195" s="447" t="s">
        <v>130</v>
      </c>
      <c r="J2195" s="447" t="s">
        <v>240</v>
      </c>
      <c r="K2195" s="450">
        <v>16.23</v>
      </c>
      <c r="L2195" s="447" t="s">
        <v>241</v>
      </c>
    </row>
    <row r="2196" spans="1:12">
      <c r="A2196" s="447" t="s">
        <v>20906</v>
      </c>
      <c r="B2196" s="447" t="s">
        <v>20907</v>
      </c>
      <c r="C2196" s="447" t="s">
        <v>20916</v>
      </c>
      <c r="D2196" s="447" t="s">
        <v>20917</v>
      </c>
      <c r="E2196" s="448" t="s">
        <v>20755</v>
      </c>
      <c r="F2196" s="447" t="s">
        <v>20755</v>
      </c>
      <c r="G2196" s="449">
        <v>92887</v>
      </c>
      <c r="H2196" s="447" t="s">
        <v>2966</v>
      </c>
      <c r="I2196" s="447" t="s">
        <v>130</v>
      </c>
      <c r="J2196" s="447" t="s">
        <v>240</v>
      </c>
      <c r="K2196" s="450">
        <v>16.41</v>
      </c>
      <c r="L2196" s="447" t="s">
        <v>241</v>
      </c>
    </row>
    <row r="2197" spans="1:12">
      <c r="A2197" s="447" t="s">
        <v>20906</v>
      </c>
      <c r="B2197" s="447" t="s">
        <v>20907</v>
      </c>
      <c r="C2197" s="447" t="s">
        <v>20916</v>
      </c>
      <c r="D2197" s="447" t="s">
        <v>20917</v>
      </c>
      <c r="E2197" s="448" t="s">
        <v>20755</v>
      </c>
      <c r="F2197" s="447" t="s">
        <v>20755</v>
      </c>
      <c r="G2197" s="449">
        <v>92888</v>
      </c>
      <c r="H2197" s="447" t="s">
        <v>2968</v>
      </c>
      <c r="I2197" s="447" t="s">
        <v>130</v>
      </c>
      <c r="J2197" s="447" t="s">
        <v>334</v>
      </c>
      <c r="K2197" s="450">
        <v>16.23</v>
      </c>
      <c r="L2197" s="447" t="s">
        <v>241</v>
      </c>
    </row>
    <row r="2198" spans="1:12">
      <c r="A2198" s="447" t="s">
        <v>20906</v>
      </c>
      <c r="B2198" s="447" t="s">
        <v>20907</v>
      </c>
      <c r="C2198" s="447" t="s">
        <v>20916</v>
      </c>
      <c r="D2198" s="447" t="s">
        <v>20917</v>
      </c>
      <c r="E2198" s="448" t="s">
        <v>20755</v>
      </c>
      <c r="F2198" s="447" t="s">
        <v>20755</v>
      </c>
      <c r="G2198" s="449">
        <v>92915</v>
      </c>
      <c r="H2198" s="447" t="s">
        <v>2970</v>
      </c>
      <c r="I2198" s="447" t="s">
        <v>130</v>
      </c>
      <c r="J2198" s="447" t="s">
        <v>240</v>
      </c>
      <c r="K2198" s="450">
        <v>18.52</v>
      </c>
      <c r="L2198" s="447" t="s">
        <v>241</v>
      </c>
    </row>
    <row r="2199" spans="1:12">
      <c r="A2199" s="447" t="s">
        <v>20906</v>
      </c>
      <c r="B2199" s="447" t="s">
        <v>20907</v>
      </c>
      <c r="C2199" s="447" t="s">
        <v>20916</v>
      </c>
      <c r="D2199" s="447" t="s">
        <v>20917</v>
      </c>
      <c r="E2199" s="448" t="s">
        <v>20755</v>
      </c>
      <c r="F2199" s="447" t="s">
        <v>20755</v>
      </c>
      <c r="G2199" s="449">
        <v>92916</v>
      </c>
      <c r="H2199" s="447" t="s">
        <v>2972</v>
      </c>
      <c r="I2199" s="447" t="s">
        <v>130</v>
      </c>
      <c r="J2199" s="447" t="s">
        <v>240</v>
      </c>
      <c r="K2199" s="450">
        <v>18.440000000000001</v>
      </c>
      <c r="L2199" s="447" t="s">
        <v>241</v>
      </c>
    </row>
    <row r="2200" spans="1:12">
      <c r="A2200" s="447" t="s">
        <v>20906</v>
      </c>
      <c r="B2200" s="447" t="s">
        <v>20907</v>
      </c>
      <c r="C2200" s="447" t="s">
        <v>20916</v>
      </c>
      <c r="D2200" s="447" t="s">
        <v>20917</v>
      </c>
      <c r="E2200" s="448" t="s">
        <v>20755</v>
      </c>
      <c r="F2200" s="447" t="s">
        <v>20755</v>
      </c>
      <c r="G2200" s="449">
        <v>92917</v>
      </c>
      <c r="H2200" s="447" t="s">
        <v>2974</v>
      </c>
      <c r="I2200" s="447" t="s">
        <v>130</v>
      </c>
      <c r="J2200" s="447" t="s">
        <v>240</v>
      </c>
      <c r="K2200" s="450">
        <v>17.97</v>
      </c>
      <c r="L2200" s="447" t="s">
        <v>241</v>
      </c>
    </row>
    <row r="2201" spans="1:12">
      <c r="A2201" s="447" t="s">
        <v>20906</v>
      </c>
      <c r="B2201" s="447" t="s">
        <v>20907</v>
      </c>
      <c r="C2201" s="447" t="s">
        <v>20916</v>
      </c>
      <c r="D2201" s="447" t="s">
        <v>20917</v>
      </c>
      <c r="E2201" s="448" t="s">
        <v>20755</v>
      </c>
      <c r="F2201" s="447" t="s">
        <v>20755</v>
      </c>
      <c r="G2201" s="449">
        <v>92919</v>
      </c>
      <c r="H2201" s="447" t="s">
        <v>2976</v>
      </c>
      <c r="I2201" s="447" t="s">
        <v>130</v>
      </c>
      <c r="J2201" s="447" t="s">
        <v>240</v>
      </c>
      <c r="K2201" s="450">
        <v>16.38</v>
      </c>
      <c r="L2201" s="447" t="s">
        <v>241</v>
      </c>
    </row>
    <row r="2202" spans="1:12">
      <c r="A2202" s="447" t="s">
        <v>20906</v>
      </c>
      <c r="B2202" s="447" t="s">
        <v>20907</v>
      </c>
      <c r="C2202" s="447" t="s">
        <v>20916</v>
      </c>
      <c r="D2202" s="447" t="s">
        <v>20917</v>
      </c>
      <c r="E2202" s="448" t="s">
        <v>20755</v>
      </c>
      <c r="F2202" s="447" t="s">
        <v>20755</v>
      </c>
      <c r="G2202" s="449">
        <v>92921</v>
      </c>
      <c r="H2202" s="447" t="s">
        <v>2977</v>
      </c>
      <c r="I2202" s="447" t="s">
        <v>130</v>
      </c>
      <c r="J2202" s="447" t="s">
        <v>240</v>
      </c>
      <c r="K2202" s="450">
        <v>13.96</v>
      </c>
      <c r="L2202" s="447" t="s">
        <v>241</v>
      </c>
    </row>
    <row r="2203" spans="1:12">
      <c r="A2203" s="447" t="s">
        <v>20906</v>
      </c>
      <c r="B2203" s="447" t="s">
        <v>20907</v>
      </c>
      <c r="C2203" s="447" t="s">
        <v>20916</v>
      </c>
      <c r="D2203" s="447" t="s">
        <v>20917</v>
      </c>
      <c r="E2203" s="448" t="s">
        <v>20755</v>
      </c>
      <c r="F2203" s="447" t="s">
        <v>20755</v>
      </c>
      <c r="G2203" s="449">
        <v>92922</v>
      </c>
      <c r="H2203" s="447" t="s">
        <v>2978</v>
      </c>
      <c r="I2203" s="447" t="s">
        <v>130</v>
      </c>
      <c r="J2203" s="447" t="s">
        <v>240</v>
      </c>
      <c r="K2203" s="450">
        <v>13.52</v>
      </c>
      <c r="L2203" s="447" t="s">
        <v>241</v>
      </c>
    </row>
    <row r="2204" spans="1:12">
      <c r="A2204" s="447" t="s">
        <v>20906</v>
      </c>
      <c r="B2204" s="447" t="s">
        <v>20907</v>
      </c>
      <c r="C2204" s="447" t="s">
        <v>20916</v>
      </c>
      <c r="D2204" s="447" t="s">
        <v>20917</v>
      </c>
      <c r="E2204" s="448" t="s">
        <v>20755</v>
      </c>
      <c r="F2204" s="447" t="s">
        <v>20755</v>
      </c>
      <c r="G2204" s="449">
        <v>92923</v>
      </c>
      <c r="H2204" s="447" t="s">
        <v>2980</v>
      </c>
      <c r="I2204" s="447" t="s">
        <v>130</v>
      </c>
      <c r="J2204" s="447" t="s">
        <v>240</v>
      </c>
      <c r="K2204" s="450">
        <v>15.46</v>
      </c>
      <c r="L2204" s="447" t="s">
        <v>241</v>
      </c>
    </row>
    <row r="2205" spans="1:12">
      <c r="A2205" s="447" t="s">
        <v>20906</v>
      </c>
      <c r="B2205" s="447" t="s">
        <v>20907</v>
      </c>
      <c r="C2205" s="447" t="s">
        <v>20916</v>
      </c>
      <c r="D2205" s="447" t="s">
        <v>20917</v>
      </c>
      <c r="E2205" s="448" t="s">
        <v>20755</v>
      </c>
      <c r="F2205" s="447" t="s">
        <v>20755</v>
      </c>
      <c r="G2205" s="449">
        <v>92924</v>
      </c>
      <c r="H2205" s="447" t="s">
        <v>2981</v>
      </c>
      <c r="I2205" s="447" t="s">
        <v>130</v>
      </c>
      <c r="J2205" s="447" t="s">
        <v>334</v>
      </c>
      <c r="K2205" s="450">
        <v>15.22</v>
      </c>
      <c r="L2205" s="447" t="s">
        <v>241</v>
      </c>
    </row>
    <row r="2206" spans="1:12">
      <c r="A2206" s="447" t="s">
        <v>20906</v>
      </c>
      <c r="B2206" s="447" t="s">
        <v>20907</v>
      </c>
      <c r="C2206" s="447" t="s">
        <v>20916</v>
      </c>
      <c r="D2206" s="447" t="s">
        <v>20917</v>
      </c>
      <c r="E2206" s="448" t="s">
        <v>20755</v>
      </c>
      <c r="F2206" s="447" t="s">
        <v>20755</v>
      </c>
      <c r="G2206" s="449">
        <v>95445</v>
      </c>
      <c r="H2206" s="447" t="s">
        <v>2982</v>
      </c>
      <c r="I2206" s="447" t="s">
        <v>130</v>
      </c>
      <c r="J2206" s="447" t="s">
        <v>334</v>
      </c>
      <c r="K2206" s="450">
        <v>12.51</v>
      </c>
      <c r="L2206" s="447" t="s">
        <v>241</v>
      </c>
    </row>
    <row r="2207" spans="1:12">
      <c r="A2207" s="447" t="s">
        <v>20906</v>
      </c>
      <c r="B2207" s="447" t="s">
        <v>20907</v>
      </c>
      <c r="C2207" s="447" t="s">
        <v>20916</v>
      </c>
      <c r="D2207" s="447" t="s">
        <v>20917</v>
      </c>
      <c r="E2207" s="448" t="s">
        <v>20755</v>
      </c>
      <c r="F2207" s="447" t="s">
        <v>20755</v>
      </c>
      <c r="G2207" s="449">
        <v>95446</v>
      </c>
      <c r="H2207" s="447" t="s">
        <v>2984</v>
      </c>
      <c r="I2207" s="447" t="s">
        <v>130</v>
      </c>
      <c r="J2207" s="447" t="s">
        <v>334</v>
      </c>
      <c r="K2207" s="450">
        <v>13.76</v>
      </c>
      <c r="L2207" s="447" t="s">
        <v>241</v>
      </c>
    </row>
    <row r="2208" spans="1:12">
      <c r="A2208" s="447" t="s">
        <v>20906</v>
      </c>
      <c r="B2208" s="447" t="s">
        <v>20907</v>
      </c>
      <c r="C2208" s="447" t="s">
        <v>20916</v>
      </c>
      <c r="D2208" s="447" t="s">
        <v>20917</v>
      </c>
      <c r="E2208" s="448" t="s">
        <v>20755</v>
      </c>
      <c r="F2208" s="447" t="s">
        <v>20755</v>
      </c>
      <c r="G2208" s="449">
        <v>95448</v>
      </c>
      <c r="H2208" s="447" t="s">
        <v>2985</v>
      </c>
      <c r="I2208" s="447" t="s">
        <v>130</v>
      </c>
      <c r="J2208" s="447" t="s">
        <v>334</v>
      </c>
      <c r="K2208" s="450">
        <v>15.9</v>
      </c>
      <c r="L2208" s="447" t="s">
        <v>241</v>
      </c>
    </row>
    <row r="2209" spans="1:12">
      <c r="A2209" s="447" t="s">
        <v>20906</v>
      </c>
      <c r="B2209" s="447" t="s">
        <v>20907</v>
      </c>
      <c r="C2209" s="447" t="s">
        <v>20916</v>
      </c>
      <c r="D2209" s="447" t="s">
        <v>20917</v>
      </c>
      <c r="E2209" s="448" t="s">
        <v>20755</v>
      </c>
      <c r="F2209" s="447" t="s">
        <v>20755</v>
      </c>
      <c r="G2209" s="449">
        <v>95576</v>
      </c>
      <c r="H2209" s="447" t="s">
        <v>2987</v>
      </c>
      <c r="I2209" s="447" t="s">
        <v>130</v>
      </c>
      <c r="J2209" s="447" t="s">
        <v>334</v>
      </c>
      <c r="K2209" s="450">
        <v>17.420000000000002</v>
      </c>
      <c r="L2209" s="447" t="s">
        <v>241</v>
      </c>
    </row>
    <row r="2210" spans="1:12">
      <c r="A2210" s="447" t="s">
        <v>20906</v>
      </c>
      <c r="B2210" s="447" t="s">
        <v>20907</v>
      </c>
      <c r="C2210" s="447" t="s">
        <v>20916</v>
      </c>
      <c r="D2210" s="447" t="s">
        <v>20917</v>
      </c>
      <c r="E2210" s="448" t="s">
        <v>20755</v>
      </c>
      <c r="F2210" s="447" t="s">
        <v>20755</v>
      </c>
      <c r="G2210" s="449">
        <v>95577</v>
      </c>
      <c r="H2210" s="447" t="s">
        <v>2989</v>
      </c>
      <c r="I2210" s="447" t="s">
        <v>130</v>
      </c>
      <c r="J2210" s="447" t="s">
        <v>334</v>
      </c>
      <c r="K2210" s="450">
        <v>16.04</v>
      </c>
      <c r="L2210" s="447" t="s">
        <v>241</v>
      </c>
    </row>
    <row r="2211" spans="1:12">
      <c r="A2211" s="447" t="s">
        <v>20906</v>
      </c>
      <c r="B2211" s="447" t="s">
        <v>20907</v>
      </c>
      <c r="C2211" s="447" t="s">
        <v>20916</v>
      </c>
      <c r="D2211" s="447" t="s">
        <v>20917</v>
      </c>
      <c r="E2211" s="448" t="s">
        <v>20755</v>
      </c>
      <c r="F2211" s="447" t="s">
        <v>20755</v>
      </c>
      <c r="G2211" s="449">
        <v>95578</v>
      </c>
      <c r="H2211" s="447" t="s">
        <v>2991</v>
      </c>
      <c r="I2211" s="447" t="s">
        <v>130</v>
      </c>
      <c r="J2211" s="447" t="s">
        <v>334</v>
      </c>
      <c r="K2211" s="450">
        <v>13.81</v>
      </c>
      <c r="L2211" s="447" t="s">
        <v>241</v>
      </c>
    </row>
    <row r="2212" spans="1:12">
      <c r="A2212" s="447" t="s">
        <v>20906</v>
      </c>
      <c r="B2212" s="447" t="s">
        <v>20907</v>
      </c>
      <c r="C2212" s="447" t="s">
        <v>20916</v>
      </c>
      <c r="D2212" s="447" t="s">
        <v>20917</v>
      </c>
      <c r="E2212" s="448" t="s">
        <v>20755</v>
      </c>
      <c r="F2212" s="447" t="s">
        <v>20755</v>
      </c>
      <c r="G2212" s="449">
        <v>95579</v>
      </c>
      <c r="H2212" s="447" t="s">
        <v>2993</v>
      </c>
      <c r="I2212" s="447" t="s">
        <v>130</v>
      </c>
      <c r="J2212" s="447" t="s">
        <v>334</v>
      </c>
      <c r="K2212" s="450">
        <v>13.49</v>
      </c>
      <c r="L2212" s="447" t="s">
        <v>241</v>
      </c>
    </row>
    <row r="2213" spans="1:12">
      <c r="A2213" s="447" t="s">
        <v>20906</v>
      </c>
      <c r="B2213" s="447" t="s">
        <v>20907</v>
      </c>
      <c r="C2213" s="447" t="s">
        <v>20916</v>
      </c>
      <c r="D2213" s="447" t="s">
        <v>20917</v>
      </c>
      <c r="E2213" s="448" t="s">
        <v>20755</v>
      </c>
      <c r="F2213" s="447" t="s">
        <v>20755</v>
      </c>
      <c r="G2213" s="449">
        <v>95580</v>
      </c>
      <c r="H2213" s="447" t="s">
        <v>2994</v>
      </c>
      <c r="I2213" s="447" t="s">
        <v>130</v>
      </c>
      <c r="J2213" s="447" t="s">
        <v>334</v>
      </c>
      <c r="K2213" s="450">
        <v>15.55</v>
      </c>
      <c r="L2213" s="447" t="s">
        <v>241</v>
      </c>
    </row>
    <row r="2214" spans="1:12">
      <c r="A2214" s="447" t="s">
        <v>20906</v>
      </c>
      <c r="B2214" s="447" t="s">
        <v>20907</v>
      </c>
      <c r="C2214" s="447" t="s">
        <v>20916</v>
      </c>
      <c r="D2214" s="447" t="s">
        <v>20917</v>
      </c>
      <c r="E2214" s="448" t="s">
        <v>20755</v>
      </c>
      <c r="F2214" s="447" t="s">
        <v>20755</v>
      </c>
      <c r="G2214" s="449">
        <v>95581</v>
      </c>
      <c r="H2214" s="447" t="s">
        <v>2995</v>
      </c>
      <c r="I2214" s="447" t="s">
        <v>130</v>
      </c>
      <c r="J2214" s="447" t="s">
        <v>334</v>
      </c>
      <c r="K2214" s="450">
        <v>15.39</v>
      </c>
      <c r="L2214" s="447" t="s">
        <v>241</v>
      </c>
    </row>
    <row r="2215" spans="1:12">
      <c r="A2215" s="447" t="s">
        <v>20906</v>
      </c>
      <c r="B2215" s="447" t="s">
        <v>20907</v>
      </c>
      <c r="C2215" s="447" t="s">
        <v>20916</v>
      </c>
      <c r="D2215" s="447" t="s">
        <v>20917</v>
      </c>
      <c r="E2215" s="448" t="s">
        <v>20755</v>
      </c>
      <c r="F2215" s="447" t="s">
        <v>20755</v>
      </c>
      <c r="G2215" s="449">
        <v>95582</v>
      </c>
      <c r="H2215" s="447" t="s">
        <v>2997</v>
      </c>
      <c r="I2215" s="447" t="s">
        <v>130</v>
      </c>
      <c r="J2215" s="447" t="s">
        <v>334</v>
      </c>
      <c r="K2215" s="450">
        <v>16.73</v>
      </c>
      <c r="L2215" s="447" t="s">
        <v>241</v>
      </c>
    </row>
    <row r="2216" spans="1:12">
      <c r="A2216" s="447" t="s">
        <v>20906</v>
      </c>
      <c r="B2216" s="447" t="s">
        <v>20907</v>
      </c>
      <c r="C2216" s="447" t="s">
        <v>20916</v>
      </c>
      <c r="D2216" s="447" t="s">
        <v>20917</v>
      </c>
      <c r="E2216" s="448" t="s">
        <v>20755</v>
      </c>
      <c r="F2216" s="447" t="s">
        <v>20755</v>
      </c>
      <c r="G2216" s="449">
        <v>95583</v>
      </c>
      <c r="H2216" s="447" t="s">
        <v>2999</v>
      </c>
      <c r="I2216" s="447" t="s">
        <v>130</v>
      </c>
      <c r="J2216" s="447" t="s">
        <v>334</v>
      </c>
      <c r="K2216" s="450">
        <v>18.21</v>
      </c>
      <c r="L2216" s="447" t="s">
        <v>241</v>
      </c>
    </row>
    <row r="2217" spans="1:12">
      <c r="A2217" s="447" t="s">
        <v>20906</v>
      </c>
      <c r="B2217" s="447" t="s">
        <v>20907</v>
      </c>
      <c r="C2217" s="447" t="s">
        <v>20916</v>
      </c>
      <c r="D2217" s="447" t="s">
        <v>20917</v>
      </c>
      <c r="E2217" s="448" t="s">
        <v>20755</v>
      </c>
      <c r="F2217" s="447" t="s">
        <v>20755</v>
      </c>
      <c r="G2217" s="449">
        <v>95584</v>
      </c>
      <c r="H2217" s="447" t="s">
        <v>3000</v>
      </c>
      <c r="I2217" s="447" t="s">
        <v>130</v>
      </c>
      <c r="J2217" s="447" t="s">
        <v>334</v>
      </c>
      <c r="K2217" s="450">
        <v>17.45</v>
      </c>
      <c r="L2217" s="447" t="s">
        <v>241</v>
      </c>
    </row>
    <row r="2218" spans="1:12">
      <c r="A2218" s="447" t="s">
        <v>20906</v>
      </c>
      <c r="B2218" s="447" t="s">
        <v>20907</v>
      </c>
      <c r="C2218" s="447" t="s">
        <v>20916</v>
      </c>
      <c r="D2218" s="447" t="s">
        <v>20917</v>
      </c>
      <c r="E2218" s="448" t="s">
        <v>20755</v>
      </c>
      <c r="F2218" s="447" t="s">
        <v>20755</v>
      </c>
      <c r="G2218" s="449">
        <v>95585</v>
      </c>
      <c r="H2218" s="447" t="s">
        <v>3002</v>
      </c>
      <c r="I2218" s="447" t="s">
        <v>130</v>
      </c>
      <c r="J2218" s="447" t="s">
        <v>334</v>
      </c>
      <c r="K2218" s="450">
        <v>17.77</v>
      </c>
      <c r="L2218" s="447" t="s">
        <v>241</v>
      </c>
    </row>
    <row r="2219" spans="1:12">
      <c r="A2219" s="447" t="s">
        <v>20906</v>
      </c>
      <c r="B2219" s="447" t="s">
        <v>20907</v>
      </c>
      <c r="C2219" s="447" t="s">
        <v>20916</v>
      </c>
      <c r="D2219" s="447" t="s">
        <v>20917</v>
      </c>
      <c r="E2219" s="448" t="s">
        <v>20755</v>
      </c>
      <c r="F2219" s="447" t="s">
        <v>20755</v>
      </c>
      <c r="G2219" s="449">
        <v>95586</v>
      </c>
      <c r="H2219" s="447" t="s">
        <v>3004</v>
      </c>
      <c r="I2219" s="447" t="s">
        <v>130</v>
      </c>
      <c r="J2219" s="447" t="s">
        <v>334</v>
      </c>
      <c r="K2219" s="450">
        <v>16.3</v>
      </c>
      <c r="L2219" s="447" t="s">
        <v>241</v>
      </c>
    </row>
    <row r="2220" spans="1:12">
      <c r="A2220" s="447" t="s">
        <v>20906</v>
      </c>
      <c r="B2220" s="447" t="s">
        <v>20907</v>
      </c>
      <c r="C2220" s="447" t="s">
        <v>20916</v>
      </c>
      <c r="D2220" s="447" t="s">
        <v>20917</v>
      </c>
      <c r="E2220" s="448" t="s">
        <v>20755</v>
      </c>
      <c r="F2220" s="447" t="s">
        <v>20755</v>
      </c>
      <c r="G2220" s="449">
        <v>95587</v>
      </c>
      <c r="H2220" s="447" t="s">
        <v>3006</v>
      </c>
      <c r="I2220" s="447" t="s">
        <v>130</v>
      </c>
      <c r="J2220" s="447" t="s">
        <v>334</v>
      </c>
      <c r="K2220" s="450">
        <v>14.02</v>
      </c>
      <c r="L2220" s="447" t="s">
        <v>241</v>
      </c>
    </row>
    <row r="2221" spans="1:12">
      <c r="A2221" s="447" t="s">
        <v>20906</v>
      </c>
      <c r="B2221" s="447" t="s">
        <v>20907</v>
      </c>
      <c r="C2221" s="447" t="s">
        <v>20916</v>
      </c>
      <c r="D2221" s="447" t="s">
        <v>20917</v>
      </c>
      <c r="E2221" s="448" t="s">
        <v>20755</v>
      </c>
      <c r="F2221" s="447" t="s">
        <v>20755</v>
      </c>
      <c r="G2221" s="449">
        <v>95588</v>
      </c>
      <c r="H2221" s="447" t="s">
        <v>3007</v>
      </c>
      <c r="I2221" s="447" t="s">
        <v>130</v>
      </c>
      <c r="J2221" s="447" t="s">
        <v>334</v>
      </c>
      <c r="K2221" s="450">
        <v>13.67</v>
      </c>
      <c r="L2221" s="447" t="s">
        <v>241</v>
      </c>
    </row>
    <row r="2222" spans="1:12">
      <c r="A2222" s="447" t="s">
        <v>20906</v>
      </c>
      <c r="B2222" s="447" t="s">
        <v>20907</v>
      </c>
      <c r="C2222" s="447" t="s">
        <v>20916</v>
      </c>
      <c r="D2222" s="447" t="s">
        <v>20917</v>
      </c>
      <c r="E2222" s="448" t="s">
        <v>20755</v>
      </c>
      <c r="F2222" s="447" t="s">
        <v>20755</v>
      </c>
      <c r="G2222" s="449">
        <v>95589</v>
      </c>
      <c r="H2222" s="447" t="s">
        <v>3009</v>
      </c>
      <c r="I2222" s="447" t="s">
        <v>130</v>
      </c>
      <c r="J2222" s="447" t="s">
        <v>334</v>
      </c>
      <c r="K2222" s="450">
        <v>15.68</v>
      </c>
      <c r="L2222" s="447" t="s">
        <v>241</v>
      </c>
    </row>
    <row r="2223" spans="1:12">
      <c r="A2223" s="447" t="s">
        <v>20906</v>
      </c>
      <c r="B2223" s="447" t="s">
        <v>20907</v>
      </c>
      <c r="C2223" s="447" t="s">
        <v>20916</v>
      </c>
      <c r="D2223" s="447" t="s">
        <v>20917</v>
      </c>
      <c r="E2223" s="448" t="s">
        <v>20755</v>
      </c>
      <c r="F2223" s="447" t="s">
        <v>20755</v>
      </c>
      <c r="G2223" s="449">
        <v>95590</v>
      </c>
      <c r="H2223" s="447" t="s">
        <v>3011</v>
      </c>
      <c r="I2223" s="447" t="s">
        <v>130</v>
      </c>
      <c r="J2223" s="447" t="s">
        <v>334</v>
      </c>
      <c r="K2223" s="450">
        <v>15.51</v>
      </c>
      <c r="L2223" s="447" t="s">
        <v>241</v>
      </c>
    </row>
    <row r="2224" spans="1:12">
      <c r="A2224" s="447" t="s">
        <v>20906</v>
      </c>
      <c r="B2224" s="447" t="s">
        <v>20907</v>
      </c>
      <c r="C2224" s="447" t="s">
        <v>20916</v>
      </c>
      <c r="D2224" s="447" t="s">
        <v>20917</v>
      </c>
      <c r="E2224" s="448" t="s">
        <v>20755</v>
      </c>
      <c r="F2224" s="447" t="s">
        <v>20755</v>
      </c>
      <c r="G2224" s="449">
        <v>95591</v>
      </c>
      <c r="H2224" s="447" t="s">
        <v>3012</v>
      </c>
      <c r="I2224" s="447" t="s">
        <v>130</v>
      </c>
      <c r="J2224" s="447" t="s">
        <v>334</v>
      </c>
      <c r="K2224" s="450">
        <v>16.8</v>
      </c>
      <c r="L2224" s="447" t="s">
        <v>241</v>
      </c>
    </row>
    <row r="2225" spans="1:12">
      <c r="A2225" s="447" t="s">
        <v>20906</v>
      </c>
      <c r="B2225" s="447" t="s">
        <v>20907</v>
      </c>
      <c r="C2225" s="447" t="s">
        <v>20916</v>
      </c>
      <c r="D2225" s="447" t="s">
        <v>20917</v>
      </c>
      <c r="E2225" s="448" t="s">
        <v>20755</v>
      </c>
      <c r="F2225" s="447" t="s">
        <v>20755</v>
      </c>
      <c r="G2225" s="449">
        <v>95592</v>
      </c>
      <c r="H2225" s="447" t="s">
        <v>3013</v>
      </c>
      <c r="I2225" s="447" t="s">
        <v>130</v>
      </c>
      <c r="J2225" s="447" t="s">
        <v>334</v>
      </c>
      <c r="K2225" s="450">
        <v>21.11</v>
      </c>
      <c r="L2225" s="447" t="s">
        <v>241</v>
      </c>
    </row>
    <row r="2226" spans="1:12">
      <c r="A2226" s="447" t="s">
        <v>20906</v>
      </c>
      <c r="B2226" s="447" t="s">
        <v>20907</v>
      </c>
      <c r="C2226" s="447" t="s">
        <v>20916</v>
      </c>
      <c r="D2226" s="447" t="s">
        <v>20917</v>
      </c>
      <c r="E2226" s="448" t="s">
        <v>20755</v>
      </c>
      <c r="F2226" s="447" t="s">
        <v>20755</v>
      </c>
      <c r="G2226" s="449">
        <v>95593</v>
      </c>
      <c r="H2226" s="447" t="s">
        <v>3015</v>
      </c>
      <c r="I2226" s="447" t="s">
        <v>130</v>
      </c>
      <c r="J2226" s="447" t="s">
        <v>334</v>
      </c>
      <c r="K2226" s="450">
        <v>19.47</v>
      </c>
      <c r="L2226" s="447" t="s">
        <v>241</v>
      </c>
    </row>
    <row r="2227" spans="1:12">
      <c r="A2227" s="447" t="s">
        <v>20906</v>
      </c>
      <c r="B2227" s="447" t="s">
        <v>20907</v>
      </c>
      <c r="C2227" s="447" t="s">
        <v>20916</v>
      </c>
      <c r="D2227" s="447" t="s">
        <v>20917</v>
      </c>
      <c r="E2227" s="448" t="s">
        <v>20755</v>
      </c>
      <c r="F2227" s="447" t="s">
        <v>20755</v>
      </c>
      <c r="G2227" s="449">
        <v>95943</v>
      </c>
      <c r="H2227" s="447" t="s">
        <v>3016</v>
      </c>
      <c r="I2227" s="447" t="s">
        <v>130</v>
      </c>
      <c r="J2227" s="447" t="s">
        <v>240</v>
      </c>
      <c r="K2227" s="450">
        <v>21.88</v>
      </c>
      <c r="L2227" s="447" t="s">
        <v>241</v>
      </c>
    </row>
    <row r="2228" spans="1:12">
      <c r="A2228" s="447" t="s">
        <v>20906</v>
      </c>
      <c r="B2228" s="447" t="s">
        <v>20907</v>
      </c>
      <c r="C2228" s="447" t="s">
        <v>20916</v>
      </c>
      <c r="D2228" s="447" t="s">
        <v>20917</v>
      </c>
      <c r="E2228" s="448" t="s">
        <v>20755</v>
      </c>
      <c r="F2228" s="447" t="s">
        <v>20755</v>
      </c>
      <c r="G2228" s="449">
        <v>95944</v>
      </c>
      <c r="H2228" s="447" t="s">
        <v>3017</v>
      </c>
      <c r="I2228" s="447" t="s">
        <v>130</v>
      </c>
      <c r="J2228" s="447" t="s">
        <v>240</v>
      </c>
      <c r="K2228" s="450">
        <v>21.42</v>
      </c>
      <c r="L2228" s="447" t="s">
        <v>241</v>
      </c>
    </row>
    <row r="2229" spans="1:12">
      <c r="A2229" s="447" t="s">
        <v>20906</v>
      </c>
      <c r="B2229" s="447" t="s">
        <v>20907</v>
      </c>
      <c r="C2229" s="447" t="s">
        <v>20916</v>
      </c>
      <c r="D2229" s="447" t="s">
        <v>20917</v>
      </c>
      <c r="E2229" s="448" t="s">
        <v>20755</v>
      </c>
      <c r="F2229" s="447" t="s">
        <v>20755</v>
      </c>
      <c r="G2229" s="449">
        <v>95945</v>
      </c>
      <c r="H2229" s="447" t="s">
        <v>3019</v>
      </c>
      <c r="I2229" s="447" t="s">
        <v>130</v>
      </c>
      <c r="J2229" s="447" t="s">
        <v>240</v>
      </c>
      <c r="K2229" s="450">
        <v>19.309999999999999</v>
      </c>
      <c r="L2229" s="447" t="s">
        <v>241</v>
      </c>
    </row>
    <row r="2230" spans="1:12">
      <c r="A2230" s="447" t="s">
        <v>20906</v>
      </c>
      <c r="B2230" s="447" t="s">
        <v>20907</v>
      </c>
      <c r="C2230" s="447" t="s">
        <v>20916</v>
      </c>
      <c r="D2230" s="447" t="s">
        <v>20917</v>
      </c>
      <c r="E2230" s="448" t="s">
        <v>20755</v>
      </c>
      <c r="F2230" s="447" t="s">
        <v>20755</v>
      </c>
      <c r="G2230" s="449">
        <v>95946</v>
      </c>
      <c r="H2230" s="447" t="s">
        <v>3020</v>
      </c>
      <c r="I2230" s="447" t="s">
        <v>130</v>
      </c>
      <c r="J2230" s="447" t="s">
        <v>240</v>
      </c>
      <c r="K2230" s="450">
        <v>16.68</v>
      </c>
      <c r="L2230" s="447" t="s">
        <v>241</v>
      </c>
    </row>
    <row r="2231" spans="1:12">
      <c r="A2231" s="447" t="s">
        <v>20906</v>
      </c>
      <c r="B2231" s="447" t="s">
        <v>20907</v>
      </c>
      <c r="C2231" s="447" t="s">
        <v>20916</v>
      </c>
      <c r="D2231" s="447" t="s">
        <v>20917</v>
      </c>
      <c r="E2231" s="448" t="s">
        <v>20755</v>
      </c>
      <c r="F2231" s="447" t="s">
        <v>20755</v>
      </c>
      <c r="G2231" s="449">
        <v>95947</v>
      </c>
      <c r="H2231" s="447" t="s">
        <v>3022</v>
      </c>
      <c r="I2231" s="447" t="s">
        <v>130</v>
      </c>
      <c r="J2231" s="447" t="s">
        <v>240</v>
      </c>
      <c r="K2231" s="450">
        <v>13.65</v>
      </c>
      <c r="L2231" s="447" t="s">
        <v>241</v>
      </c>
    </row>
    <row r="2232" spans="1:12">
      <c r="A2232" s="447" t="s">
        <v>20906</v>
      </c>
      <c r="B2232" s="447" t="s">
        <v>20907</v>
      </c>
      <c r="C2232" s="447" t="s">
        <v>20916</v>
      </c>
      <c r="D2232" s="447" t="s">
        <v>20917</v>
      </c>
      <c r="E2232" s="448" t="s">
        <v>20755</v>
      </c>
      <c r="F2232" s="447" t="s">
        <v>20755</v>
      </c>
      <c r="G2232" s="449">
        <v>95948</v>
      </c>
      <c r="H2232" s="447" t="s">
        <v>3023</v>
      </c>
      <c r="I2232" s="447" t="s">
        <v>130</v>
      </c>
      <c r="J2232" s="447" t="s">
        <v>240</v>
      </c>
      <c r="K2232" s="450">
        <v>12.9</v>
      </c>
      <c r="L2232" s="447" t="s">
        <v>241</v>
      </c>
    </row>
    <row r="2233" spans="1:12">
      <c r="A2233" s="447" t="s">
        <v>20906</v>
      </c>
      <c r="B2233" s="447" t="s">
        <v>20907</v>
      </c>
      <c r="C2233" s="447" t="s">
        <v>20916</v>
      </c>
      <c r="D2233" s="447" t="s">
        <v>20917</v>
      </c>
      <c r="E2233" s="448" t="s">
        <v>20755</v>
      </c>
      <c r="F2233" s="447" t="s">
        <v>20755</v>
      </c>
      <c r="G2233" s="449">
        <v>96544</v>
      </c>
      <c r="H2233" s="447" t="s">
        <v>3025</v>
      </c>
      <c r="I2233" s="447" t="s">
        <v>130</v>
      </c>
      <c r="J2233" s="447" t="s">
        <v>240</v>
      </c>
      <c r="K2233" s="450">
        <v>19.16</v>
      </c>
      <c r="L2233" s="447" t="s">
        <v>241</v>
      </c>
    </row>
    <row r="2234" spans="1:12">
      <c r="A2234" s="447" t="s">
        <v>20906</v>
      </c>
      <c r="B2234" s="447" t="s">
        <v>20907</v>
      </c>
      <c r="C2234" s="447" t="s">
        <v>20916</v>
      </c>
      <c r="D2234" s="447" t="s">
        <v>20917</v>
      </c>
      <c r="E2234" s="448" t="s">
        <v>20755</v>
      </c>
      <c r="F2234" s="447" t="s">
        <v>20755</v>
      </c>
      <c r="G2234" s="449">
        <v>96545</v>
      </c>
      <c r="H2234" s="447" t="s">
        <v>3027</v>
      </c>
      <c r="I2234" s="447" t="s">
        <v>130</v>
      </c>
      <c r="J2234" s="447" t="s">
        <v>240</v>
      </c>
      <c r="K2234" s="450">
        <v>18.55</v>
      </c>
      <c r="L2234" s="447" t="s">
        <v>241</v>
      </c>
    </row>
    <row r="2235" spans="1:12">
      <c r="A2235" s="447" t="s">
        <v>20906</v>
      </c>
      <c r="B2235" s="447" t="s">
        <v>20907</v>
      </c>
      <c r="C2235" s="447" t="s">
        <v>20916</v>
      </c>
      <c r="D2235" s="447" t="s">
        <v>20917</v>
      </c>
      <c r="E2235" s="448" t="s">
        <v>20755</v>
      </c>
      <c r="F2235" s="447" t="s">
        <v>20755</v>
      </c>
      <c r="G2235" s="449">
        <v>96546</v>
      </c>
      <c r="H2235" s="447" t="s">
        <v>3028</v>
      </c>
      <c r="I2235" s="447" t="s">
        <v>130</v>
      </c>
      <c r="J2235" s="447" t="s">
        <v>240</v>
      </c>
      <c r="K2235" s="450">
        <v>16.84</v>
      </c>
      <c r="L2235" s="447" t="s">
        <v>241</v>
      </c>
    </row>
    <row r="2236" spans="1:12">
      <c r="A2236" s="447" t="s">
        <v>20906</v>
      </c>
      <c r="B2236" s="447" t="s">
        <v>20907</v>
      </c>
      <c r="C2236" s="447" t="s">
        <v>20916</v>
      </c>
      <c r="D2236" s="447" t="s">
        <v>20917</v>
      </c>
      <c r="E2236" s="448" t="s">
        <v>20755</v>
      </c>
      <c r="F2236" s="447" t="s">
        <v>20755</v>
      </c>
      <c r="G2236" s="449">
        <v>96547</v>
      </c>
      <c r="H2236" s="447" t="s">
        <v>3030</v>
      </c>
      <c r="I2236" s="447" t="s">
        <v>130</v>
      </c>
      <c r="J2236" s="447" t="s">
        <v>240</v>
      </c>
      <c r="K2236" s="450">
        <v>14.37</v>
      </c>
      <c r="L2236" s="447" t="s">
        <v>241</v>
      </c>
    </row>
    <row r="2237" spans="1:12">
      <c r="A2237" s="447" t="s">
        <v>20906</v>
      </c>
      <c r="B2237" s="447" t="s">
        <v>20907</v>
      </c>
      <c r="C2237" s="447" t="s">
        <v>20916</v>
      </c>
      <c r="D2237" s="447" t="s">
        <v>20917</v>
      </c>
      <c r="E2237" s="448" t="s">
        <v>20755</v>
      </c>
      <c r="F2237" s="447" t="s">
        <v>20755</v>
      </c>
      <c r="G2237" s="449">
        <v>96548</v>
      </c>
      <c r="H2237" s="447" t="s">
        <v>3032</v>
      </c>
      <c r="I2237" s="447" t="s">
        <v>130</v>
      </c>
      <c r="J2237" s="447" t="s">
        <v>240</v>
      </c>
      <c r="K2237" s="450">
        <v>13.88</v>
      </c>
      <c r="L2237" s="447" t="s">
        <v>241</v>
      </c>
    </row>
    <row r="2238" spans="1:12">
      <c r="A2238" s="447" t="s">
        <v>20906</v>
      </c>
      <c r="B2238" s="447" t="s">
        <v>20907</v>
      </c>
      <c r="C2238" s="447" t="s">
        <v>20916</v>
      </c>
      <c r="D2238" s="447" t="s">
        <v>20917</v>
      </c>
      <c r="E2238" s="448" t="s">
        <v>20755</v>
      </c>
      <c r="F2238" s="447" t="s">
        <v>20755</v>
      </c>
      <c r="G2238" s="449">
        <v>96549</v>
      </c>
      <c r="H2238" s="447" t="s">
        <v>3034</v>
      </c>
      <c r="I2238" s="447" t="s">
        <v>130</v>
      </c>
      <c r="J2238" s="447" t="s">
        <v>240</v>
      </c>
      <c r="K2238" s="450">
        <v>15.79</v>
      </c>
      <c r="L2238" s="447" t="s">
        <v>241</v>
      </c>
    </row>
    <row r="2239" spans="1:12">
      <c r="A2239" s="447" t="s">
        <v>20906</v>
      </c>
      <c r="B2239" s="447" t="s">
        <v>20907</v>
      </c>
      <c r="C2239" s="447" t="s">
        <v>20916</v>
      </c>
      <c r="D2239" s="447" t="s">
        <v>20917</v>
      </c>
      <c r="E2239" s="448" t="s">
        <v>20755</v>
      </c>
      <c r="F2239" s="447" t="s">
        <v>20755</v>
      </c>
      <c r="G2239" s="449">
        <v>96550</v>
      </c>
      <c r="H2239" s="447" t="s">
        <v>3036</v>
      </c>
      <c r="I2239" s="447" t="s">
        <v>130</v>
      </c>
      <c r="J2239" s="447" t="s">
        <v>240</v>
      </c>
      <c r="K2239" s="450">
        <v>15.53</v>
      </c>
      <c r="L2239" s="447" t="s">
        <v>241</v>
      </c>
    </row>
    <row r="2240" spans="1:12">
      <c r="A2240" s="447" t="s">
        <v>20906</v>
      </c>
      <c r="B2240" s="447" t="s">
        <v>20907</v>
      </c>
      <c r="C2240" s="447" t="s">
        <v>20916</v>
      </c>
      <c r="D2240" s="447" t="s">
        <v>20917</v>
      </c>
      <c r="E2240" s="448" t="s">
        <v>20755</v>
      </c>
      <c r="F2240" s="447" t="s">
        <v>20755</v>
      </c>
      <c r="G2240" s="449">
        <v>100064</v>
      </c>
      <c r="H2240" s="447" t="s">
        <v>14450</v>
      </c>
      <c r="I2240" s="447" t="s">
        <v>130</v>
      </c>
      <c r="J2240" s="447" t="s">
        <v>240</v>
      </c>
      <c r="K2240" s="450">
        <v>16.59</v>
      </c>
      <c r="L2240" s="447" t="s">
        <v>241</v>
      </c>
    </row>
    <row r="2241" spans="1:12">
      <c r="A2241" s="447" t="s">
        <v>20906</v>
      </c>
      <c r="B2241" s="447" t="s">
        <v>20907</v>
      </c>
      <c r="C2241" s="447" t="s">
        <v>20916</v>
      </c>
      <c r="D2241" s="447" t="s">
        <v>20917</v>
      </c>
      <c r="E2241" s="448" t="s">
        <v>20755</v>
      </c>
      <c r="F2241" s="447" t="s">
        <v>20755</v>
      </c>
      <c r="G2241" s="449">
        <v>100066</v>
      </c>
      <c r="H2241" s="447" t="s">
        <v>3037</v>
      </c>
      <c r="I2241" s="447" t="s">
        <v>130</v>
      </c>
      <c r="J2241" s="447" t="s">
        <v>240</v>
      </c>
      <c r="K2241" s="450">
        <v>16.64</v>
      </c>
      <c r="L2241" s="447" t="s">
        <v>241</v>
      </c>
    </row>
    <row r="2242" spans="1:12">
      <c r="A2242" s="447" t="s">
        <v>20906</v>
      </c>
      <c r="B2242" s="447" t="s">
        <v>20907</v>
      </c>
      <c r="C2242" s="447" t="s">
        <v>20916</v>
      </c>
      <c r="D2242" s="447" t="s">
        <v>20917</v>
      </c>
      <c r="E2242" s="448" t="s">
        <v>20755</v>
      </c>
      <c r="F2242" s="447" t="s">
        <v>20755</v>
      </c>
      <c r="G2242" s="449">
        <v>100067</v>
      </c>
      <c r="H2242" s="447" t="s">
        <v>3038</v>
      </c>
      <c r="I2242" s="447" t="s">
        <v>130</v>
      </c>
      <c r="J2242" s="447" t="s">
        <v>334</v>
      </c>
      <c r="K2242" s="450">
        <v>15.66</v>
      </c>
      <c r="L2242" s="447" t="s">
        <v>241</v>
      </c>
    </row>
    <row r="2243" spans="1:12">
      <c r="A2243" s="447" t="s">
        <v>20906</v>
      </c>
      <c r="B2243" s="447" t="s">
        <v>20907</v>
      </c>
      <c r="C2243" s="447" t="s">
        <v>20916</v>
      </c>
      <c r="D2243" s="447" t="s">
        <v>20917</v>
      </c>
      <c r="E2243" s="448" t="s">
        <v>20755</v>
      </c>
      <c r="F2243" s="447" t="s">
        <v>20755</v>
      </c>
      <c r="G2243" s="449">
        <v>100068</v>
      </c>
      <c r="H2243" s="447" t="s">
        <v>3039</v>
      </c>
      <c r="I2243" s="447" t="s">
        <v>130</v>
      </c>
      <c r="J2243" s="447" t="s">
        <v>334</v>
      </c>
      <c r="K2243" s="450">
        <v>13.16</v>
      </c>
      <c r="L2243" s="447" t="s">
        <v>241</v>
      </c>
    </row>
    <row r="2244" spans="1:12">
      <c r="A2244" s="447" t="s">
        <v>20906</v>
      </c>
      <c r="B2244" s="447" t="s">
        <v>20907</v>
      </c>
      <c r="C2244" s="447" t="s">
        <v>20918</v>
      </c>
      <c r="D2244" s="447" t="s">
        <v>20919</v>
      </c>
      <c r="E2244" s="448" t="s">
        <v>20755</v>
      </c>
      <c r="F2244" s="447" t="s">
        <v>20755</v>
      </c>
      <c r="G2244" s="449">
        <v>89993</v>
      </c>
      <c r="H2244" s="447" t="s">
        <v>3041</v>
      </c>
      <c r="I2244" s="447" t="s">
        <v>133</v>
      </c>
      <c r="J2244" s="447" t="s">
        <v>334</v>
      </c>
      <c r="K2244" s="450">
        <v>668.41</v>
      </c>
      <c r="L2244" s="447" t="s">
        <v>241</v>
      </c>
    </row>
    <row r="2245" spans="1:12">
      <c r="A2245" s="447" t="s">
        <v>20906</v>
      </c>
      <c r="B2245" s="447" t="s">
        <v>20907</v>
      </c>
      <c r="C2245" s="447" t="s">
        <v>20918</v>
      </c>
      <c r="D2245" s="447" t="s">
        <v>20919</v>
      </c>
      <c r="E2245" s="448" t="s">
        <v>20755</v>
      </c>
      <c r="F2245" s="447" t="s">
        <v>20755</v>
      </c>
      <c r="G2245" s="449">
        <v>89994</v>
      </c>
      <c r="H2245" s="447" t="s">
        <v>3042</v>
      </c>
      <c r="I2245" s="447" t="s">
        <v>133</v>
      </c>
      <c r="J2245" s="447" t="s">
        <v>334</v>
      </c>
      <c r="K2245" s="450">
        <v>575.48</v>
      </c>
      <c r="L2245" s="447" t="s">
        <v>241</v>
      </c>
    </row>
    <row r="2246" spans="1:12">
      <c r="A2246" s="447" t="s">
        <v>20906</v>
      </c>
      <c r="B2246" s="447" t="s">
        <v>20907</v>
      </c>
      <c r="C2246" s="447" t="s">
        <v>20918</v>
      </c>
      <c r="D2246" s="447" t="s">
        <v>20919</v>
      </c>
      <c r="E2246" s="448" t="s">
        <v>20755</v>
      </c>
      <c r="F2246" s="447" t="s">
        <v>20755</v>
      </c>
      <c r="G2246" s="449">
        <v>89995</v>
      </c>
      <c r="H2246" s="447" t="s">
        <v>3043</v>
      </c>
      <c r="I2246" s="447" t="s">
        <v>133</v>
      </c>
      <c r="J2246" s="447" t="s">
        <v>334</v>
      </c>
      <c r="K2246" s="450">
        <v>644.64</v>
      </c>
      <c r="L2246" s="447" t="s">
        <v>241</v>
      </c>
    </row>
    <row r="2247" spans="1:12">
      <c r="A2247" s="447" t="s">
        <v>20906</v>
      </c>
      <c r="B2247" s="447" t="s">
        <v>20907</v>
      </c>
      <c r="C2247" s="447" t="s">
        <v>20918</v>
      </c>
      <c r="D2247" s="447" t="s">
        <v>20919</v>
      </c>
      <c r="E2247" s="448" t="s">
        <v>20755</v>
      </c>
      <c r="F2247" s="447" t="s">
        <v>20755</v>
      </c>
      <c r="G2247" s="449">
        <v>90278</v>
      </c>
      <c r="H2247" s="447" t="s">
        <v>3044</v>
      </c>
      <c r="I2247" s="447" t="s">
        <v>133</v>
      </c>
      <c r="J2247" s="447" t="s">
        <v>334</v>
      </c>
      <c r="K2247" s="450">
        <v>343.86</v>
      </c>
      <c r="L2247" s="447" t="s">
        <v>241</v>
      </c>
    </row>
    <row r="2248" spans="1:12">
      <c r="A2248" s="447" t="s">
        <v>20906</v>
      </c>
      <c r="B2248" s="447" t="s">
        <v>20907</v>
      </c>
      <c r="C2248" s="447" t="s">
        <v>20918</v>
      </c>
      <c r="D2248" s="447" t="s">
        <v>20919</v>
      </c>
      <c r="E2248" s="448" t="s">
        <v>20755</v>
      </c>
      <c r="F2248" s="447" t="s">
        <v>20755</v>
      </c>
      <c r="G2248" s="449">
        <v>90279</v>
      </c>
      <c r="H2248" s="447" t="s">
        <v>3045</v>
      </c>
      <c r="I2248" s="447" t="s">
        <v>133</v>
      </c>
      <c r="J2248" s="447" t="s">
        <v>334</v>
      </c>
      <c r="K2248" s="450">
        <v>369.89</v>
      </c>
      <c r="L2248" s="447" t="s">
        <v>241</v>
      </c>
    </row>
    <row r="2249" spans="1:12">
      <c r="A2249" s="447" t="s">
        <v>20906</v>
      </c>
      <c r="B2249" s="447" t="s">
        <v>20907</v>
      </c>
      <c r="C2249" s="447" t="s">
        <v>20918</v>
      </c>
      <c r="D2249" s="447" t="s">
        <v>20919</v>
      </c>
      <c r="E2249" s="448" t="s">
        <v>20755</v>
      </c>
      <c r="F2249" s="447" t="s">
        <v>20755</v>
      </c>
      <c r="G2249" s="449">
        <v>90280</v>
      </c>
      <c r="H2249" s="447" t="s">
        <v>3046</v>
      </c>
      <c r="I2249" s="447" t="s">
        <v>133</v>
      </c>
      <c r="J2249" s="447" t="s">
        <v>334</v>
      </c>
      <c r="K2249" s="450">
        <v>414.13</v>
      </c>
      <c r="L2249" s="447" t="s">
        <v>241</v>
      </c>
    </row>
    <row r="2250" spans="1:12">
      <c r="A2250" s="447" t="s">
        <v>20906</v>
      </c>
      <c r="B2250" s="447" t="s">
        <v>20907</v>
      </c>
      <c r="C2250" s="447" t="s">
        <v>20918</v>
      </c>
      <c r="D2250" s="447" t="s">
        <v>20919</v>
      </c>
      <c r="E2250" s="448" t="s">
        <v>20755</v>
      </c>
      <c r="F2250" s="447" t="s">
        <v>20755</v>
      </c>
      <c r="G2250" s="449">
        <v>90281</v>
      </c>
      <c r="H2250" s="447" t="s">
        <v>3047</v>
      </c>
      <c r="I2250" s="447" t="s">
        <v>133</v>
      </c>
      <c r="J2250" s="447" t="s">
        <v>334</v>
      </c>
      <c r="K2250" s="450">
        <v>478.54</v>
      </c>
      <c r="L2250" s="447" t="s">
        <v>241</v>
      </c>
    </row>
    <row r="2251" spans="1:12">
      <c r="A2251" s="447" t="s">
        <v>20906</v>
      </c>
      <c r="B2251" s="447" t="s">
        <v>20907</v>
      </c>
      <c r="C2251" s="447" t="s">
        <v>20918</v>
      </c>
      <c r="D2251" s="447" t="s">
        <v>20919</v>
      </c>
      <c r="E2251" s="448" t="s">
        <v>20755</v>
      </c>
      <c r="F2251" s="447" t="s">
        <v>20755</v>
      </c>
      <c r="G2251" s="449">
        <v>90282</v>
      </c>
      <c r="H2251" s="447" t="s">
        <v>3048</v>
      </c>
      <c r="I2251" s="447" t="s">
        <v>133</v>
      </c>
      <c r="J2251" s="447" t="s">
        <v>334</v>
      </c>
      <c r="K2251" s="450">
        <v>347.61</v>
      </c>
      <c r="L2251" s="447" t="s">
        <v>241</v>
      </c>
    </row>
    <row r="2252" spans="1:12">
      <c r="A2252" s="447" t="s">
        <v>20906</v>
      </c>
      <c r="B2252" s="447" t="s">
        <v>20907</v>
      </c>
      <c r="C2252" s="447" t="s">
        <v>20918</v>
      </c>
      <c r="D2252" s="447" t="s">
        <v>20919</v>
      </c>
      <c r="E2252" s="448" t="s">
        <v>20755</v>
      </c>
      <c r="F2252" s="447" t="s">
        <v>20755</v>
      </c>
      <c r="G2252" s="449">
        <v>90283</v>
      </c>
      <c r="H2252" s="447" t="s">
        <v>3049</v>
      </c>
      <c r="I2252" s="447" t="s">
        <v>133</v>
      </c>
      <c r="J2252" s="447" t="s">
        <v>334</v>
      </c>
      <c r="K2252" s="450">
        <v>375</v>
      </c>
      <c r="L2252" s="447" t="s">
        <v>241</v>
      </c>
    </row>
    <row r="2253" spans="1:12">
      <c r="A2253" s="447" t="s">
        <v>20906</v>
      </c>
      <c r="B2253" s="447" t="s">
        <v>20907</v>
      </c>
      <c r="C2253" s="447" t="s">
        <v>20918</v>
      </c>
      <c r="D2253" s="447" t="s">
        <v>20919</v>
      </c>
      <c r="E2253" s="448" t="s">
        <v>20755</v>
      </c>
      <c r="F2253" s="447" t="s">
        <v>20755</v>
      </c>
      <c r="G2253" s="449">
        <v>90284</v>
      </c>
      <c r="H2253" s="447" t="s">
        <v>3050</v>
      </c>
      <c r="I2253" s="447" t="s">
        <v>133</v>
      </c>
      <c r="J2253" s="447" t="s">
        <v>334</v>
      </c>
      <c r="K2253" s="450">
        <v>420.27</v>
      </c>
      <c r="L2253" s="447" t="s">
        <v>241</v>
      </c>
    </row>
    <row r="2254" spans="1:12">
      <c r="A2254" s="447" t="s">
        <v>20906</v>
      </c>
      <c r="B2254" s="447" t="s">
        <v>20907</v>
      </c>
      <c r="C2254" s="447" t="s">
        <v>20918</v>
      </c>
      <c r="D2254" s="447" t="s">
        <v>20919</v>
      </c>
      <c r="E2254" s="448" t="s">
        <v>20755</v>
      </c>
      <c r="F2254" s="447" t="s">
        <v>20755</v>
      </c>
      <c r="G2254" s="449">
        <v>90285</v>
      </c>
      <c r="H2254" s="447" t="s">
        <v>3051</v>
      </c>
      <c r="I2254" s="447" t="s">
        <v>133</v>
      </c>
      <c r="J2254" s="447" t="s">
        <v>334</v>
      </c>
      <c r="K2254" s="450">
        <v>487.72</v>
      </c>
      <c r="L2254" s="447" t="s">
        <v>241</v>
      </c>
    </row>
    <row r="2255" spans="1:12">
      <c r="A2255" s="447" t="s">
        <v>20906</v>
      </c>
      <c r="B2255" s="447" t="s">
        <v>20907</v>
      </c>
      <c r="C2255" s="447" t="s">
        <v>20918</v>
      </c>
      <c r="D2255" s="447" t="s">
        <v>20919</v>
      </c>
      <c r="E2255" s="448" t="s">
        <v>20755</v>
      </c>
      <c r="F2255" s="447" t="s">
        <v>20755</v>
      </c>
      <c r="G2255" s="449">
        <v>90853</v>
      </c>
      <c r="H2255" s="447" t="s">
        <v>3052</v>
      </c>
      <c r="I2255" s="447" t="s">
        <v>133</v>
      </c>
      <c r="J2255" s="447" t="s">
        <v>240</v>
      </c>
      <c r="K2255" s="450">
        <v>574.46</v>
      </c>
      <c r="L2255" s="447" t="s">
        <v>241</v>
      </c>
    </row>
    <row r="2256" spans="1:12">
      <c r="A2256" s="447" t="s">
        <v>20906</v>
      </c>
      <c r="B2256" s="447" t="s">
        <v>20907</v>
      </c>
      <c r="C2256" s="447" t="s">
        <v>20918</v>
      </c>
      <c r="D2256" s="447" t="s">
        <v>20919</v>
      </c>
      <c r="E2256" s="448" t="s">
        <v>20755</v>
      </c>
      <c r="F2256" s="447" t="s">
        <v>20755</v>
      </c>
      <c r="G2256" s="449">
        <v>90854</v>
      </c>
      <c r="H2256" s="447" t="s">
        <v>3053</v>
      </c>
      <c r="I2256" s="447" t="s">
        <v>133</v>
      </c>
      <c r="J2256" s="447" t="s">
        <v>240</v>
      </c>
      <c r="K2256" s="450">
        <v>557.57000000000005</v>
      </c>
      <c r="L2256" s="447" t="s">
        <v>241</v>
      </c>
    </row>
    <row r="2257" spans="1:12">
      <c r="A2257" s="447" t="s">
        <v>20906</v>
      </c>
      <c r="B2257" s="447" t="s">
        <v>20907</v>
      </c>
      <c r="C2257" s="447" t="s">
        <v>20918</v>
      </c>
      <c r="D2257" s="447" t="s">
        <v>20919</v>
      </c>
      <c r="E2257" s="448" t="s">
        <v>20755</v>
      </c>
      <c r="F2257" s="447" t="s">
        <v>20755</v>
      </c>
      <c r="G2257" s="449">
        <v>90855</v>
      </c>
      <c r="H2257" s="447" t="s">
        <v>3054</v>
      </c>
      <c r="I2257" s="447" t="s">
        <v>133</v>
      </c>
      <c r="J2257" s="447" t="s">
        <v>240</v>
      </c>
      <c r="K2257" s="450">
        <v>604.74</v>
      </c>
      <c r="L2257" s="447" t="s">
        <v>241</v>
      </c>
    </row>
    <row r="2258" spans="1:12">
      <c r="A2258" s="447" t="s">
        <v>20906</v>
      </c>
      <c r="B2258" s="447" t="s">
        <v>20907</v>
      </c>
      <c r="C2258" s="447" t="s">
        <v>20918</v>
      </c>
      <c r="D2258" s="447" t="s">
        <v>20919</v>
      </c>
      <c r="E2258" s="448" t="s">
        <v>20755</v>
      </c>
      <c r="F2258" s="447" t="s">
        <v>20755</v>
      </c>
      <c r="G2258" s="449">
        <v>90856</v>
      </c>
      <c r="H2258" s="447" t="s">
        <v>3055</v>
      </c>
      <c r="I2258" s="447" t="s">
        <v>133</v>
      </c>
      <c r="J2258" s="447" t="s">
        <v>240</v>
      </c>
      <c r="K2258" s="450">
        <v>577.66</v>
      </c>
      <c r="L2258" s="447" t="s">
        <v>241</v>
      </c>
    </row>
    <row r="2259" spans="1:12">
      <c r="A2259" s="447" t="s">
        <v>20906</v>
      </c>
      <c r="B2259" s="447" t="s">
        <v>20907</v>
      </c>
      <c r="C2259" s="447" t="s">
        <v>20918</v>
      </c>
      <c r="D2259" s="447" t="s">
        <v>20919</v>
      </c>
      <c r="E2259" s="448" t="s">
        <v>20755</v>
      </c>
      <c r="F2259" s="447" t="s">
        <v>20755</v>
      </c>
      <c r="G2259" s="449">
        <v>90857</v>
      </c>
      <c r="H2259" s="447" t="s">
        <v>3056</v>
      </c>
      <c r="I2259" s="447" t="s">
        <v>133</v>
      </c>
      <c r="J2259" s="447" t="s">
        <v>240</v>
      </c>
      <c r="K2259" s="450">
        <v>559.69000000000005</v>
      </c>
      <c r="L2259" s="447" t="s">
        <v>241</v>
      </c>
    </row>
    <row r="2260" spans="1:12">
      <c r="A2260" s="447" t="s">
        <v>20906</v>
      </c>
      <c r="B2260" s="447" t="s">
        <v>20907</v>
      </c>
      <c r="C2260" s="447" t="s">
        <v>20918</v>
      </c>
      <c r="D2260" s="447" t="s">
        <v>20919</v>
      </c>
      <c r="E2260" s="448" t="s">
        <v>20755</v>
      </c>
      <c r="F2260" s="447" t="s">
        <v>20755</v>
      </c>
      <c r="G2260" s="449">
        <v>90858</v>
      </c>
      <c r="H2260" s="447" t="s">
        <v>3057</v>
      </c>
      <c r="I2260" s="447" t="s">
        <v>133</v>
      </c>
      <c r="J2260" s="447" t="s">
        <v>240</v>
      </c>
      <c r="K2260" s="450">
        <v>619.37</v>
      </c>
      <c r="L2260" s="447" t="s">
        <v>241</v>
      </c>
    </row>
    <row r="2261" spans="1:12">
      <c r="A2261" s="447" t="s">
        <v>20906</v>
      </c>
      <c r="B2261" s="447" t="s">
        <v>20907</v>
      </c>
      <c r="C2261" s="447" t="s">
        <v>20918</v>
      </c>
      <c r="D2261" s="447" t="s">
        <v>20919</v>
      </c>
      <c r="E2261" s="448" t="s">
        <v>20755</v>
      </c>
      <c r="F2261" s="447" t="s">
        <v>20755</v>
      </c>
      <c r="G2261" s="449">
        <v>90859</v>
      </c>
      <c r="H2261" s="447" t="s">
        <v>3058</v>
      </c>
      <c r="I2261" s="447" t="s">
        <v>133</v>
      </c>
      <c r="J2261" s="447" t="s">
        <v>334</v>
      </c>
      <c r="K2261" s="450">
        <v>579.6</v>
      </c>
      <c r="L2261" s="447" t="s">
        <v>241</v>
      </c>
    </row>
    <row r="2262" spans="1:12">
      <c r="A2262" s="447" t="s">
        <v>20906</v>
      </c>
      <c r="B2262" s="447" t="s">
        <v>20907</v>
      </c>
      <c r="C2262" s="447" t="s">
        <v>20918</v>
      </c>
      <c r="D2262" s="447" t="s">
        <v>20919</v>
      </c>
      <c r="E2262" s="448" t="s">
        <v>20755</v>
      </c>
      <c r="F2262" s="447" t="s">
        <v>20755</v>
      </c>
      <c r="G2262" s="449">
        <v>90860</v>
      </c>
      <c r="H2262" s="447" t="s">
        <v>3059</v>
      </c>
      <c r="I2262" s="447" t="s">
        <v>133</v>
      </c>
      <c r="J2262" s="447" t="s">
        <v>334</v>
      </c>
      <c r="K2262" s="450">
        <v>584.01</v>
      </c>
      <c r="L2262" s="447" t="s">
        <v>241</v>
      </c>
    </row>
    <row r="2263" spans="1:12">
      <c r="A2263" s="447" t="s">
        <v>20906</v>
      </c>
      <c r="B2263" s="447" t="s">
        <v>20907</v>
      </c>
      <c r="C2263" s="447" t="s">
        <v>20918</v>
      </c>
      <c r="D2263" s="447" t="s">
        <v>20919</v>
      </c>
      <c r="E2263" s="448" t="s">
        <v>20755</v>
      </c>
      <c r="F2263" s="447" t="s">
        <v>20755</v>
      </c>
      <c r="G2263" s="449">
        <v>90861</v>
      </c>
      <c r="H2263" s="447" t="s">
        <v>3060</v>
      </c>
      <c r="I2263" s="447" t="s">
        <v>133</v>
      </c>
      <c r="J2263" s="447" t="s">
        <v>240</v>
      </c>
      <c r="K2263" s="450">
        <v>564.98</v>
      </c>
      <c r="L2263" s="447" t="s">
        <v>241</v>
      </c>
    </row>
    <row r="2264" spans="1:12">
      <c r="A2264" s="447" t="s">
        <v>20906</v>
      </c>
      <c r="B2264" s="447" t="s">
        <v>20907</v>
      </c>
      <c r="C2264" s="447" t="s">
        <v>20918</v>
      </c>
      <c r="D2264" s="447" t="s">
        <v>20919</v>
      </c>
      <c r="E2264" s="448" t="s">
        <v>20755</v>
      </c>
      <c r="F2264" s="447" t="s">
        <v>20755</v>
      </c>
      <c r="G2264" s="449">
        <v>90862</v>
      </c>
      <c r="H2264" s="447" t="s">
        <v>3061</v>
      </c>
      <c r="I2264" s="447" t="s">
        <v>133</v>
      </c>
      <c r="J2264" s="447" t="s">
        <v>334</v>
      </c>
      <c r="K2264" s="450">
        <v>546.37</v>
      </c>
      <c r="L2264" s="447" t="s">
        <v>241</v>
      </c>
    </row>
    <row r="2265" spans="1:12">
      <c r="A2265" s="447" t="s">
        <v>20906</v>
      </c>
      <c r="B2265" s="447" t="s">
        <v>20907</v>
      </c>
      <c r="C2265" s="447" t="s">
        <v>20918</v>
      </c>
      <c r="D2265" s="447" t="s">
        <v>20919</v>
      </c>
      <c r="E2265" s="448" t="s">
        <v>20755</v>
      </c>
      <c r="F2265" s="447" t="s">
        <v>20755</v>
      </c>
      <c r="G2265" s="449">
        <v>92718</v>
      </c>
      <c r="H2265" s="447" t="s">
        <v>3062</v>
      </c>
      <c r="I2265" s="447" t="s">
        <v>133</v>
      </c>
      <c r="J2265" s="447" t="s">
        <v>240</v>
      </c>
      <c r="K2265" s="450">
        <v>617.66999999999996</v>
      </c>
      <c r="L2265" s="447" t="s">
        <v>241</v>
      </c>
    </row>
    <row r="2266" spans="1:12">
      <c r="A2266" s="447" t="s">
        <v>20906</v>
      </c>
      <c r="B2266" s="447" t="s">
        <v>20907</v>
      </c>
      <c r="C2266" s="447" t="s">
        <v>20918</v>
      </c>
      <c r="D2266" s="447" t="s">
        <v>20919</v>
      </c>
      <c r="E2266" s="448" t="s">
        <v>20755</v>
      </c>
      <c r="F2266" s="447" t="s">
        <v>20755</v>
      </c>
      <c r="G2266" s="449">
        <v>92719</v>
      </c>
      <c r="H2266" s="447" t="s">
        <v>3063</v>
      </c>
      <c r="I2266" s="447" t="s">
        <v>133</v>
      </c>
      <c r="J2266" s="447" t="s">
        <v>240</v>
      </c>
      <c r="K2266" s="450">
        <v>501.05</v>
      </c>
      <c r="L2266" s="447" t="s">
        <v>241</v>
      </c>
    </row>
    <row r="2267" spans="1:12">
      <c r="A2267" s="447" t="s">
        <v>20906</v>
      </c>
      <c r="B2267" s="447" t="s">
        <v>20907</v>
      </c>
      <c r="C2267" s="447" t="s">
        <v>20918</v>
      </c>
      <c r="D2267" s="447" t="s">
        <v>20919</v>
      </c>
      <c r="E2267" s="448" t="s">
        <v>20755</v>
      </c>
      <c r="F2267" s="447" t="s">
        <v>20755</v>
      </c>
      <c r="G2267" s="449">
        <v>92720</v>
      </c>
      <c r="H2267" s="447" t="s">
        <v>3064</v>
      </c>
      <c r="I2267" s="447" t="s">
        <v>133</v>
      </c>
      <c r="J2267" s="447" t="s">
        <v>240</v>
      </c>
      <c r="K2267" s="450">
        <v>536.79</v>
      </c>
      <c r="L2267" s="447" t="s">
        <v>241</v>
      </c>
    </row>
    <row r="2268" spans="1:12">
      <c r="A2268" s="447" t="s">
        <v>20906</v>
      </c>
      <c r="B2268" s="447" t="s">
        <v>20907</v>
      </c>
      <c r="C2268" s="447" t="s">
        <v>20918</v>
      </c>
      <c r="D2268" s="447" t="s">
        <v>20919</v>
      </c>
      <c r="E2268" s="448" t="s">
        <v>20755</v>
      </c>
      <c r="F2268" s="447" t="s">
        <v>20755</v>
      </c>
      <c r="G2268" s="449">
        <v>92721</v>
      </c>
      <c r="H2268" s="447" t="s">
        <v>3065</v>
      </c>
      <c r="I2268" s="447" t="s">
        <v>133</v>
      </c>
      <c r="J2268" s="447" t="s">
        <v>240</v>
      </c>
      <c r="K2268" s="450">
        <v>493.9</v>
      </c>
      <c r="L2268" s="447" t="s">
        <v>241</v>
      </c>
    </row>
    <row r="2269" spans="1:12">
      <c r="A2269" s="447" t="s">
        <v>20906</v>
      </c>
      <c r="B2269" s="447" t="s">
        <v>20907</v>
      </c>
      <c r="C2269" s="447" t="s">
        <v>20918</v>
      </c>
      <c r="D2269" s="447" t="s">
        <v>20919</v>
      </c>
      <c r="E2269" s="448" t="s">
        <v>20755</v>
      </c>
      <c r="F2269" s="447" t="s">
        <v>20755</v>
      </c>
      <c r="G2269" s="449">
        <v>92722</v>
      </c>
      <c r="H2269" s="447" t="s">
        <v>3066</v>
      </c>
      <c r="I2269" s="447" t="s">
        <v>133</v>
      </c>
      <c r="J2269" s="447" t="s">
        <v>240</v>
      </c>
      <c r="K2269" s="450">
        <v>533.83000000000004</v>
      </c>
      <c r="L2269" s="447" t="s">
        <v>241</v>
      </c>
    </row>
    <row r="2270" spans="1:12">
      <c r="A2270" s="447" t="s">
        <v>20906</v>
      </c>
      <c r="B2270" s="447" t="s">
        <v>20907</v>
      </c>
      <c r="C2270" s="447" t="s">
        <v>20918</v>
      </c>
      <c r="D2270" s="447" t="s">
        <v>20919</v>
      </c>
      <c r="E2270" s="448" t="s">
        <v>20755</v>
      </c>
      <c r="F2270" s="447" t="s">
        <v>20755</v>
      </c>
      <c r="G2270" s="449">
        <v>92723</v>
      </c>
      <c r="H2270" s="447" t="s">
        <v>3067</v>
      </c>
      <c r="I2270" s="447" t="s">
        <v>133</v>
      </c>
      <c r="J2270" s="447" t="s">
        <v>240</v>
      </c>
      <c r="K2270" s="450">
        <v>521.54999999999995</v>
      </c>
      <c r="L2270" s="447" t="s">
        <v>241</v>
      </c>
    </row>
    <row r="2271" spans="1:12">
      <c r="A2271" s="447" t="s">
        <v>20906</v>
      </c>
      <c r="B2271" s="447" t="s">
        <v>20907</v>
      </c>
      <c r="C2271" s="447" t="s">
        <v>20918</v>
      </c>
      <c r="D2271" s="447" t="s">
        <v>20919</v>
      </c>
      <c r="E2271" s="448" t="s">
        <v>20755</v>
      </c>
      <c r="F2271" s="447" t="s">
        <v>20755</v>
      </c>
      <c r="G2271" s="449">
        <v>92724</v>
      </c>
      <c r="H2271" s="447" t="s">
        <v>3068</v>
      </c>
      <c r="I2271" s="447" t="s">
        <v>133</v>
      </c>
      <c r="J2271" s="447" t="s">
        <v>240</v>
      </c>
      <c r="K2271" s="450">
        <v>518.96</v>
      </c>
      <c r="L2271" s="447" t="s">
        <v>241</v>
      </c>
    </row>
    <row r="2272" spans="1:12">
      <c r="A2272" s="447" t="s">
        <v>20906</v>
      </c>
      <c r="B2272" s="447" t="s">
        <v>20907</v>
      </c>
      <c r="C2272" s="447" t="s">
        <v>20918</v>
      </c>
      <c r="D2272" s="447" t="s">
        <v>20919</v>
      </c>
      <c r="E2272" s="448" t="s">
        <v>20755</v>
      </c>
      <c r="F2272" s="447" t="s">
        <v>20755</v>
      </c>
      <c r="G2272" s="449">
        <v>92725</v>
      </c>
      <c r="H2272" s="447" t="s">
        <v>3069</v>
      </c>
      <c r="I2272" s="447" t="s">
        <v>133</v>
      </c>
      <c r="J2272" s="447" t="s">
        <v>240</v>
      </c>
      <c r="K2272" s="450">
        <v>517.85</v>
      </c>
      <c r="L2272" s="447" t="s">
        <v>241</v>
      </c>
    </row>
    <row r="2273" spans="1:12">
      <c r="A2273" s="447" t="s">
        <v>20906</v>
      </c>
      <c r="B2273" s="447" t="s">
        <v>20907</v>
      </c>
      <c r="C2273" s="447" t="s">
        <v>20918</v>
      </c>
      <c r="D2273" s="447" t="s">
        <v>20919</v>
      </c>
      <c r="E2273" s="448" t="s">
        <v>20755</v>
      </c>
      <c r="F2273" s="447" t="s">
        <v>20755</v>
      </c>
      <c r="G2273" s="449">
        <v>92726</v>
      </c>
      <c r="H2273" s="447" t="s">
        <v>3070</v>
      </c>
      <c r="I2273" s="447" t="s">
        <v>133</v>
      </c>
      <c r="J2273" s="447" t="s">
        <v>240</v>
      </c>
      <c r="K2273" s="450">
        <v>516</v>
      </c>
      <c r="L2273" s="447" t="s">
        <v>241</v>
      </c>
    </row>
    <row r="2274" spans="1:12">
      <c r="A2274" s="447" t="s">
        <v>20906</v>
      </c>
      <c r="B2274" s="447" t="s">
        <v>20907</v>
      </c>
      <c r="C2274" s="447" t="s">
        <v>20918</v>
      </c>
      <c r="D2274" s="447" t="s">
        <v>20919</v>
      </c>
      <c r="E2274" s="448" t="s">
        <v>20755</v>
      </c>
      <c r="F2274" s="447" t="s">
        <v>20755</v>
      </c>
      <c r="G2274" s="449">
        <v>92727</v>
      </c>
      <c r="H2274" s="447" t="s">
        <v>3071</v>
      </c>
      <c r="I2274" s="447" t="s">
        <v>133</v>
      </c>
      <c r="J2274" s="447" t="s">
        <v>240</v>
      </c>
      <c r="K2274" s="450">
        <v>561.69000000000005</v>
      </c>
      <c r="L2274" s="447" t="s">
        <v>241</v>
      </c>
    </row>
    <row r="2275" spans="1:12">
      <c r="A2275" s="447" t="s">
        <v>20906</v>
      </c>
      <c r="B2275" s="447" t="s">
        <v>20907</v>
      </c>
      <c r="C2275" s="447" t="s">
        <v>20918</v>
      </c>
      <c r="D2275" s="447" t="s">
        <v>20919</v>
      </c>
      <c r="E2275" s="448" t="s">
        <v>20755</v>
      </c>
      <c r="F2275" s="447" t="s">
        <v>20755</v>
      </c>
      <c r="G2275" s="449">
        <v>92728</v>
      </c>
      <c r="H2275" s="447" t="s">
        <v>3072</v>
      </c>
      <c r="I2275" s="447" t="s">
        <v>133</v>
      </c>
      <c r="J2275" s="447" t="s">
        <v>240</v>
      </c>
      <c r="K2275" s="450">
        <v>543.1</v>
      </c>
      <c r="L2275" s="447" t="s">
        <v>241</v>
      </c>
    </row>
    <row r="2276" spans="1:12">
      <c r="A2276" s="447" t="s">
        <v>20906</v>
      </c>
      <c r="B2276" s="447" t="s">
        <v>20907</v>
      </c>
      <c r="C2276" s="447" t="s">
        <v>20918</v>
      </c>
      <c r="D2276" s="447" t="s">
        <v>20919</v>
      </c>
      <c r="E2276" s="448" t="s">
        <v>20755</v>
      </c>
      <c r="F2276" s="447" t="s">
        <v>20755</v>
      </c>
      <c r="G2276" s="449">
        <v>92729</v>
      </c>
      <c r="H2276" s="447" t="s">
        <v>3073</v>
      </c>
      <c r="I2276" s="447" t="s">
        <v>133</v>
      </c>
      <c r="J2276" s="447" t="s">
        <v>240</v>
      </c>
      <c r="K2276" s="450">
        <v>535.24</v>
      </c>
      <c r="L2276" s="447" t="s">
        <v>241</v>
      </c>
    </row>
    <row r="2277" spans="1:12">
      <c r="A2277" s="447" t="s">
        <v>20906</v>
      </c>
      <c r="B2277" s="447" t="s">
        <v>20907</v>
      </c>
      <c r="C2277" s="447" t="s">
        <v>20918</v>
      </c>
      <c r="D2277" s="447" t="s">
        <v>20919</v>
      </c>
      <c r="E2277" s="448" t="s">
        <v>20755</v>
      </c>
      <c r="F2277" s="447" t="s">
        <v>20755</v>
      </c>
      <c r="G2277" s="449">
        <v>92730</v>
      </c>
      <c r="H2277" s="447" t="s">
        <v>3074</v>
      </c>
      <c r="I2277" s="447" t="s">
        <v>133</v>
      </c>
      <c r="J2277" s="447" t="s">
        <v>240</v>
      </c>
      <c r="K2277" s="450">
        <v>522.11</v>
      </c>
      <c r="L2277" s="447" t="s">
        <v>241</v>
      </c>
    </row>
    <row r="2278" spans="1:12">
      <c r="A2278" s="447" t="s">
        <v>20906</v>
      </c>
      <c r="B2278" s="447" t="s">
        <v>20907</v>
      </c>
      <c r="C2278" s="447" t="s">
        <v>20918</v>
      </c>
      <c r="D2278" s="447" t="s">
        <v>20919</v>
      </c>
      <c r="E2278" s="448" t="s">
        <v>20755</v>
      </c>
      <c r="F2278" s="447" t="s">
        <v>20755</v>
      </c>
      <c r="G2278" s="449">
        <v>92731</v>
      </c>
      <c r="H2278" s="447" t="s">
        <v>3075</v>
      </c>
      <c r="I2278" s="447" t="s">
        <v>133</v>
      </c>
      <c r="J2278" s="447" t="s">
        <v>240</v>
      </c>
      <c r="K2278" s="450">
        <v>537.29</v>
      </c>
      <c r="L2278" s="447" t="s">
        <v>241</v>
      </c>
    </row>
    <row r="2279" spans="1:12">
      <c r="A2279" s="447" t="s">
        <v>20906</v>
      </c>
      <c r="B2279" s="447" t="s">
        <v>20907</v>
      </c>
      <c r="C2279" s="447" t="s">
        <v>20918</v>
      </c>
      <c r="D2279" s="447" t="s">
        <v>20919</v>
      </c>
      <c r="E2279" s="448" t="s">
        <v>20755</v>
      </c>
      <c r="F2279" s="447" t="s">
        <v>20755</v>
      </c>
      <c r="G2279" s="449">
        <v>92732</v>
      </c>
      <c r="H2279" s="447" t="s">
        <v>3076</v>
      </c>
      <c r="I2279" s="447" t="s">
        <v>133</v>
      </c>
      <c r="J2279" s="447" t="s">
        <v>240</v>
      </c>
      <c r="K2279" s="450">
        <v>524.54999999999995</v>
      </c>
      <c r="L2279" s="447" t="s">
        <v>241</v>
      </c>
    </row>
    <row r="2280" spans="1:12">
      <c r="A2280" s="447" t="s">
        <v>20906</v>
      </c>
      <c r="B2280" s="447" t="s">
        <v>20907</v>
      </c>
      <c r="C2280" s="447" t="s">
        <v>20918</v>
      </c>
      <c r="D2280" s="447" t="s">
        <v>20919</v>
      </c>
      <c r="E2280" s="448" t="s">
        <v>20755</v>
      </c>
      <c r="F2280" s="447" t="s">
        <v>20755</v>
      </c>
      <c r="G2280" s="449">
        <v>92733</v>
      </c>
      <c r="H2280" s="447" t="s">
        <v>3077</v>
      </c>
      <c r="I2280" s="447" t="s">
        <v>133</v>
      </c>
      <c r="J2280" s="447" t="s">
        <v>240</v>
      </c>
      <c r="K2280" s="450">
        <v>519.13</v>
      </c>
      <c r="L2280" s="447" t="s">
        <v>241</v>
      </c>
    </row>
    <row r="2281" spans="1:12">
      <c r="A2281" s="447" t="s">
        <v>20906</v>
      </c>
      <c r="B2281" s="447" t="s">
        <v>20907</v>
      </c>
      <c r="C2281" s="447" t="s">
        <v>20918</v>
      </c>
      <c r="D2281" s="447" t="s">
        <v>20919</v>
      </c>
      <c r="E2281" s="448" t="s">
        <v>20755</v>
      </c>
      <c r="F2281" s="447" t="s">
        <v>20755</v>
      </c>
      <c r="G2281" s="449">
        <v>92734</v>
      </c>
      <c r="H2281" s="447" t="s">
        <v>3078</v>
      </c>
      <c r="I2281" s="447" t="s">
        <v>133</v>
      </c>
      <c r="J2281" s="447" t="s">
        <v>240</v>
      </c>
      <c r="K2281" s="450">
        <v>510.15</v>
      </c>
      <c r="L2281" s="447" t="s">
        <v>241</v>
      </c>
    </row>
    <row r="2282" spans="1:12">
      <c r="A2282" s="447" t="s">
        <v>20906</v>
      </c>
      <c r="B2282" s="447" t="s">
        <v>20907</v>
      </c>
      <c r="C2282" s="447" t="s">
        <v>20918</v>
      </c>
      <c r="D2282" s="447" t="s">
        <v>20919</v>
      </c>
      <c r="E2282" s="448" t="s">
        <v>20755</v>
      </c>
      <c r="F2282" s="447" t="s">
        <v>20755</v>
      </c>
      <c r="G2282" s="449">
        <v>92735</v>
      </c>
      <c r="H2282" s="447" t="s">
        <v>3079</v>
      </c>
      <c r="I2282" s="447" t="s">
        <v>133</v>
      </c>
      <c r="J2282" s="447" t="s">
        <v>240</v>
      </c>
      <c r="K2282" s="450">
        <v>515.37</v>
      </c>
      <c r="L2282" s="447" t="s">
        <v>241</v>
      </c>
    </row>
    <row r="2283" spans="1:12">
      <c r="A2283" s="447" t="s">
        <v>20906</v>
      </c>
      <c r="B2283" s="447" t="s">
        <v>20907</v>
      </c>
      <c r="C2283" s="447" t="s">
        <v>20918</v>
      </c>
      <c r="D2283" s="447" t="s">
        <v>20919</v>
      </c>
      <c r="E2283" s="448" t="s">
        <v>20755</v>
      </c>
      <c r="F2283" s="447" t="s">
        <v>20755</v>
      </c>
      <c r="G2283" s="449">
        <v>92736</v>
      </c>
      <c r="H2283" s="447" t="s">
        <v>3080</v>
      </c>
      <c r="I2283" s="447" t="s">
        <v>133</v>
      </c>
      <c r="J2283" s="447" t="s">
        <v>240</v>
      </c>
      <c r="K2283" s="450">
        <v>505.66</v>
      </c>
      <c r="L2283" s="447" t="s">
        <v>241</v>
      </c>
    </row>
    <row r="2284" spans="1:12">
      <c r="A2284" s="447" t="s">
        <v>20906</v>
      </c>
      <c r="B2284" s="447" t="s">
        <v>20907</v>
      </c>
      <c r="C2284" s="447" t="s">
        <v>20918</v>
      </c>
      <c r="D2284" s="447" t="s">
        <v>20919</v>
      </c>
      <c r="E2284" s="448" t="s">
        <v>20755</v>
      </c>
      <c r="F2284" s="447" t="s">
        <v>20755</v>
      </c>
      <c r="G2284" s="449">
        <v>92739</v>
      </c>
      <c r="H2284" s="447" t="s">
        <v>3081</v>
      </c>
      <c r="I2284" s="447" t="s">
        <v>133</v>
      </c>
      <c r="J2284" s="447" t="s">
        <v>240</v>
      </c>
      <c r="K2284" s="450">
        <v>491.55</v>
      </c>
      <c r="L2284" s="447" t="s">
        <v>241</v>
      </c>
    </row>
    <row r="2285" spans="1:12">
      <c r="A2285" s="447" t="s">
        <v>20906</v>
      </c>
      <c r="B2285" s="447" t="s">
        <v>20907</v>
      </c>
      <c r="C2285" s="447" t="s">
        <v>20918</v>
      </c>
      <c r="D2285" s="447" t="s">
        <v>20919</v>
      </c>
      <c r="E2285" s="448" t="s">
        <v>20755</v>
      </c>
      <c r="F2285" s="447" t="s">
        <v>20755</v>
      </c>
      <c r="G2285" s="449">
        <v>92740</v>
      </c>
      <c r="H2285" s="447" t="s">
        <v>3082</v>
      </c>
      <c r="I2285" s="447" t="s">
        <v>133</v>
      </c>
      <c r="J2285" s="447" t="s">
        <v>240</v>
      </c>
      <c r="K2285" s="450">
        <v>486.74</v>
      </c>
      <c r="L2285" s="447" t="s">
        <v>241</v>
      </c>
    </row>
    <row r="2286" spans="1:12">
      <c r="A2286" s="447" t="s">
        <v>20906</v>
      </c>
      <c r="B2286" s="447" t="s">
        <v>20907</v>
      </c>
      <c r="C2286" s="447" t="s">
        <v>20918</v>
      </c>
      <c r="D2286" s="447" t="s">
        <v>20919</v>
      </c>
      <c r="E2286" s="448" t="s">
        <v>20755</v>
      </c>
      <c r="F2286" s="447" t="s">
        <v>20755</v>
      </c>
      <c r="G2286" s="449">
        <v>92741</v>
      </c>
      <c r="H2286" s="447" t="s">
        <v>3083</v>
      </c>
      <c r="I2286" s="447" t="s">
        <v>133</v>
      </c>
      <c r="J2286" s="447" t="s">
        <v>240</v>
      </c>
      <c r="K2286" s="450">
        <v>663.58</v>
      </c>
      <c r="L2286" s="447" t="s">
        <v>241</v>
      </c>
    </row>
    <row r="2287" spans="1:12">
      <c r="A2287" s="447" t="s">
        <v>20906</v>
      </c>
      <c r="B2287" s="447" t="s">
        <v>20907</v>
      </c>
      <c r="C2287" s="447" t="s">
        <v>20918</v>
      </c>
      <c r="D2287" s="447" t="s">
        <v>20919</v>
      </c>
      <c r="E2287" s="448" t="s">
        <v>20755</v>
      </c>
      <c r="F2287" s="447" t="s">
        <v>20755</v>
      </c>
      <c r="G2287" s="449">
        <v>92742</v>
      </c>
      <c r="H2287" s="447" t="s">
        <v>3084</v>
      </c>
      <c r="I2287" s="447" t="s">
        <v>133</v>
      </c>
      <c r="J2287" s="447" t="s">
        <v>240</v>
      </c>
      <c r="K2287" s="450">
        <v>849.53</v>
      </c>
      <c r="L2287" s="447" t="s">
        <v>241</v>
      </c>
    </row>
    <row r="2288" spans="1:12">
      <c r="A2288" s="447" t="s">
        <v>20906</v>
      </c>
      <c r="B2288" s="447" t="s">
        <v>20907</v>
      </c>
      <c r="C2288" s="447" t="s">
        <v>20918</v>
      </c>
      <c r="D2288" s="447" t="s">
        <v>20919</v>
      </c>
      <c r="E2288" s="448" t="s">
        <v>20755</v>
      </c>
      <c r="F2288" s="447" t="s">
        <v>20755</v>
      </c>
      <c r="G2288" s="449">
        <v>92873</v>
      </c>
      <c r="H2288" s="447" t="s">
        <v>3085</v>
      </c>
      <c r="I2288" s="447" t="s">
        <v>133</v>
      </c>
      <c r="J2288" s="447" t="s">
        <v>240</v>
      </c>
      <c r="K2288" s="450">
        <v>144.19999999999999</v>
      </c>
      <c r="L2288" s="447" t="s">
        <v>241</v>
      </c>
    </row>
    <row r="2289" spans="1:12">
      <c r="A2289" s="447" t="s">
        <v>20906</v>
      </c>
      <c r="B2289" s="447" t="s">
        <v>20907</v>
      </c>
      <c r="C2289" s="447" t="s">
        <v>20918</v>
      </c>
      <c r="D2289" s="447" t="s">
        <v>20919</v>
      </c>
      <c r="E2289" s="448" t="s">
        <v>20755</v>
      </c>
      <c r="F2289" s="447" t="s">
        <v>20755</v>
      </c>
      <c r="G2289" s="449">
        <v>92874</v>
      </c>
      <c r="H2289" s="447" t="s">
        <v>3086</v>
      </c>
      <c r="I2289" s="447" t="s">
        <v>133</v>
      </c>
      <c r="J2289" s="447" t="s">
        <v>240</v>
      </c>
      <c r="K2289" s="450">
        <v>23.86</v>
      </c>
      <c r="L2289" s="447" t="s">
        <v>241</v>
      </c>
    </row>
    <row r="2290" spans="1:12">
      <c r="A2290" s="447" t="s">
        <v>20906</v>
      </c>
      <c r="B2290" s="447" t="s">
        <v>20907</v>
      </c>
      <c r="C2290" s="447" t="s">
        <v>20918</v>
      </c>
      <c r="D2290" s="447" t="s">
        <v>20919</v>
      </c>
      <c r="E2290" s="448" t="s">
        <v>20755</v>
      </c>
      <c r="F2290" s="447" t="s">
        <v>20755</v>
      </c>
      <c r="G2290" s="449">
        <v>94962</v>
      </c>
      <c r="H2290" s="447" t="s">
        <v>14452</v>
      </c>
      <c r="I2290" s="447" t="s">
        <v>133</v>
      </c>
      <c r="J2290" s="447" t="s">
        <v>334</v>
      </c>
      <c r="K2290" s="450">
        <v>296.02</v>
      </c>
      <c r="L2290" s="447" t="s">
        <v>241</v>
      </c>
    </row>
    <row r="2291" spans="1:12">
      <c r="A2291" s="447" t="s">
        <v>20906</v>
      </c>
      <c r="B2291" s="447" t="s">
        <v>20907</v>
      </c>
      <c r="C2291" s="447" t="s">
        <v>20918</v>
      </c>
      <c r="D2291" s="447" t="s">
        <v>20919</v>
      </c>
      <c r="E2291" s="448" t="s">
        <v>20755</v>
      </c>
      <c r="F2291" s="447" t="s">
        <v>20755</v>
      </c>
      <c r="G2291" s="449">
        <v>94963</v>
      </c>
      <c r="H2291" s="447" t="s">
        <v>14453</v>
      </c>
      <c r="I2291" s="447" t="s">
        <v>133</v>
      </c>
      <c r="J2291" s="447" t="s">
        <v>334</v>
      </c>
      <c r="K2291" s="450">
        <v>333.13</v>
      </c>
      <c r="L2291" s="447" t="s">
        <v>241</v>
      </c>
    </row>
    <row r="2292" spans="1:12">
      <c r="A2292" s="447" t="s">
        <v>20906</v>
      </c>
      <c r="B2292" s="447" t="s">
        <v>20907</v>
      </c>
      <c r="C2292" s="447" t="s">
        <v>20918</v>
      </c>
      <c r="D2292" s="447" t="s">
        <v>20919</v>
      </c>
      <c r="E2292" s="448" t="s">
        <v>20755</v>
      </c>
      <c r="F2292" s="447" t="s">
        <v>20755</v>
      </c>
      <c r="G2292" s="449">
        <v>94964</v>
      </c>
      <c r="H2292" s="447" t="s">
        <v>14454</v>
      </c>
      <c r="I2292" s="447" t="s">
        <v>133</v>
      </c>
      <c r="J2292" s="447" t="s">
        <v>334</v>
      </c>
      <c r="K2292" s="450">
        <v>366.82</v>
      </c>
      <c r="L2292" s="447" t="s">
        <v>241</v>
      </c>
    </row>
    <row r="2293" spans="1:12">
      <c r="A2293" s="447" t="s">
        <v>20906</v>
      </c>
      <c r="B2293" s="447" t="s">
        <v>20907</v>
      </c>
      <c r="C2293" s="447" t="s">
        <v>20918</v>
      </c>
      <c r="D2293" s="447" t="s">
        <v>20919</v>
      </c>
      <c r="E2293" s="448" t="s">
        <v>20755</v>
      </c>
      <c r="F2293" s="447" t="s">
        <v>20755</v>
      </c>
      <c r="G2293" s="449">
        <v>94965</v>
      </c>
      <c r="H2293" s="447" t="s">
        <v>14455</v>
      </c>
      <c r="I2293" s="447" t="s">
        <v>133</v>
      </c>
      <c r="J2293" s="447" t="s">
        <v>334</v>
      </c>
      <c r="K2293" s="450">
        <v>385.25</v>
      </c>
      <c r="L2293" s="447" t="s">
        <v>241</v>
      </c>
    </row>
    <row r="2294" spans="1:12">
      <c r="A2294" s="447" t="s">
        <v>20906</v>
      </c>
      <c r="B2294" s="447" t="s">
        <v>20907</v>
      </c>
      <c r="C2294" s="447" t="s">
        <v>20918</v>
      </c>
      <c r="D2294" s="447" t="s">
        <v>20919</v>
      </c>
      <c r="E2294" s="448" t="s">
        <v>20755</v>
      </c>
      <c r="F2294" s="447" t="s">
        <v>20755</v>
      </c>
      <c r="G2294" s="449">
        <v>94966</v>
      </c>
      <c r="H2294" s="447" t="s">
        <v>14456</v>
      </c>
      <c r="I2294" s="447" t="s">
        <v>133</v>
      </c>
      <c r="J2294" s="447" t="s">
        <v>334</v>
      </c>
      <c r="K2294" s="450">
        <v>400.15</v>
      </c>
      <c r="L2294" s="447" t="s">
        <v>241</v>
      </c>
    </row>
    <row r="2295" spans="1:12">
      <c r="A2295" s="447" t="s">
        <v>20906</v>
      </c>
      <c r="B2295" s="447" t="s">
        <v>20907</v>
      </c>
      <c r="C2295" s="447" t="s">
        <v>20918</v>
      </c>
      <c r="D2295" s="447" t="s">
        <v>20919</v>
      </c>
      <c r="E2295" s="448" t="s">
        <v>20755</v>
      </c>
      <c r="F2295" s="447" t="s">
        <v>20755</v>
      </c>
      <c r="G2295" s="449">
        <v>94967</v>
      </c>
      <c r="H2295" s="447" t="s">
        <v>14457</v>
      </c>
      <c r="I2295" s="447" t="s">
        <v>133</v>
      </c>
      <c r="J2295" s="447" t="s">
        <v>334</v>
      </c>
      <c r="K2295" s="450">
        <v>461.41</v>
      </c>
      <c r="L2295" s="447" t="s">
        <v>241</v>
      </c>
    </row>
    <row r="2296" spans="1:12">
      <c r="A2296" s="447" t="s">
        <v>20906</v>
      </c>
      <c r="B2296" s="447" t="s">
        <v>20907</v>
      </c>
      <c r="C2296" s="447" t="s">
        <v>20918</v>
      </c>
      <c r="D2296" s="447" t="s">
        <v>20919</v>
      </c>
      <c r="E2296" s="448" t="s">
        <v>20755</v>
      </c>
      <c r="F2296" s="447" t="s">
        <v>20755</v>
      </c>
      <c r="G2296" s="449">
        <v>94968</v>
      </c>
      <c r="H2296" s="447" t="s">
        <v>14458</v>
      </c>
      <c r="I2296" s="447" t="s">
        <v>133</v>
      </c>
      <c r="J2296" s="447" t="s">
        <v>334</v>
      </c>
      <c r="K2296" s="450">
        <v>294.70999999999998</v>
      </c>
      <c r="L2296" s="447" t="s">
        <v>241</v>
      </c>
    </row>
    <row r="2297" spans="1:12">
      <c r="A2297" s="447" t="s">
        <v>20906</v>
      </c>
      <c r="B2297" s="447" t="s">
        <v>20907</v>
      </c>
      <c r="C2297" s="447" t="s">
        <v>20918</v>
      </c>
      <c r="D2297" s="447" t="s">
        <v>20919</v>
      </c>
      <c r="E2297" s="448" t="s">
        <v>20755</v>
      </c>
      <c r="F2297" s="447" t="s">
        <v>20755</v>
      </c>
      <c r="G2297" s="449">
        <v>94969</v>
      </c>
      <c r="H2297" s="447" t="s">
        <v>14459</v>
      </c>
      <c r="I2297" s="447" t="s">
        <v>133</v>
      </c>
      <c r="J2297" s="447" t="s">
        <v>334</v>
      </c>
      <c r="K2297" s="450">
        <v>329.74</v>
      </c>
      <c r="L2297" s="447" t="s">
        <v>241</v>
      </c>
    </row>
    <row r="2298" spans="1:12">
      <c r="A2298" s="447" t="s">
        <v>20906</v>
      </c>
      <c r="B2298" s="447" t="s">
        <v>20907</v>
      </c>
      <c r="C2298" s="447" t="s">
        <v>20918</v>
      </c>
      <c r="D2298" s="447" t="s">
        <v>20919</v>
      </c>
      <c r="E2298" s="448" t="s">
        <v>20755</v>
      </c>
      <c r="F2298" s="447" t="s">
        <v>20755</v>
      </c>
      <c r="G2298" s="449">
        <v>94970</v>
      </c>
      <c r="H2298" s="447" t="s">
        <v>14460</v>
      </c>
      <c r="I2298" s="447" t="s">
        <v>133</v>
      </c>
      <c r="J2298" s="447" t="s">
        <v>334</v>
      </c>
      <c r="K2298" s="450">
        <v>359.67</v>
      </c>
      <c r="L2298" s="447" t="s">
        <v>241</v>
      </c>
    </row>
    <row r="2299" spans="1:12">
      <c r="A2299" s="447" t="s">
        <v>20906</v>
      </c>
      <c r="B2299" s="447" t="s">
        <v>20907</v>
      </c>
      <c r="C2299" s="447" t="s">
        <v>20918</v>
      </c>
      <c r="D2299" s="447" t="s">
        <v>20919</v>
      </c>
      <c r="E2299" s="448" t="s">
        <v>20755</v>
      </c>
      <c r="F2299" s="447" t="s">
        <v>20755</v>
      </c>
      <c r="G2299" s="449">
        <v>94971</v>
      </c>
      <c r="H2299" s="447" t="s">
        <v>14461</v>
      </c>
      <c r="I2299" s="447" t="s">
        <v>133</v>
      </c>
      <c r="J2299" s="447" t="s">
        <v>334</v>
      </c>
      <c r="K2299" s="450">
        <v>382.05</v>
      </c>
      <c r="L2299" s="447" t="s">
        <v>241</v>
      </c>
    </row>
    <row r="2300" spans="1:12">
      <c r="A2300" s="447" t="s">
        <v>20906</v>
      </c>
      <c r="B2300" s="447" t="s">
        <v>20907</v>
      </c>
      <c r="C2300" s="447" t="s">
        <v>20918</v>
      </c>
      <c r="D2300" s="447" t="s">
        <v>20919</v>
      </c>
      <c r="E2300" s="448" t="s">
        <v>20755</v>
      </c>
      <c r="F2300" s="447" t="s">
        <v>20755</v>
      </c>
      <c r="G2300" s="449">
        <v>94972</v>
      </c>
      <c r="H2300" s="447" t="s">
        <v>14462</v>
      </c>
      <c r="I2300" s="447" t="s">
        <v>133</v>
      </c>
      <c r="J2300" s="447" t="s">
        <v>334</v>
      </c>
      <c r="K2300" s="450">
        <v>396.94</v>
      </c>
      <c r="L2300" s="447" t="s">
        <v>241</v>
      </c>
    </row>
    <row r="2301" spans="1:12">
      <c r="A2301" s="447" t="s">
        <v>20906</v>
      </c>
      <c r="B2301" s="447" t="s">
        <v>20907</v>
      </c>
      <c r="C2301" s="447" t="s">
        <v>20918</v>
      </c>
      <c r="D2301" s="447" t="s">
        <v>20919</v>
      </c>
      <c r="E2301" s="448" t="s">
        <v>20755</v>
      </c>
      <c r="F2301" s="447" t="s">
        <v>20755</v>
      </c>
      <c r="G2301" s="449">
        <v>94973</v>
      </c>
      <c r="H2301" s="447" t="s">
        <v>14463</v>
      </c>
      <c r="I2301" s="447" t="s">
        <v>133</v>
      </c>
      <c r="J2301" s="447" t="s">
        <v>334</v>
      </c>
      <c r="K2301" s="450">
        <v>457.3</v>
      </c>
      <c r="L2301" s="447" t="s">
        <v>241</v>
      </c>
    </row>
    <row r="2302" spans="1:12">
      <c r="A2302" s="447" t="s">
        <v>20906</v>
      </c>
      <c r="B2302" s="447" t="s">
        <v>20907</v>
      </c>
      <c r="C2302" s="447" t="s">
        <v>20918</v>
      </c>
      <c r="D2302" s="447" t="s">
        <v>20919</v>
      </c>
      <c r="E2302" s="448" t="s">
        <v>20755</v>
      </c>
      <c r="F2302" s="447" t="s">
        <v>20755</v>
      </c>
      <c r="G2302" s="449">
        <v>94974</v>
      </c>
      <c r="H2302" s="447" t="s">
        <v>14464</v>
      </c>
      <c r="I2302" s="447" t="s">
        <v>133</v>
      </c>
      <c r="J2302" s="447" t="s">
        <v>334</v>
      </c>
      <c r="K2302" s="450">
        <v>338.97</v>
      </c>
      <c r="L2302" s="447" t="s">
        <v>241</v>
      </c>
    </row>
    <row r="2303" spans="1:12">
      <c r="A2303" s="447" t="s">
        <v>20906</v>
      </c>
      <c r="B2303" s="447" t="s">
        <v>20907</v>
      </c>
      <c r="C2303" s="447" t="s">
        <v>20918</v>
      </c>
      <c r="D2303" s="447" t="s">
        <v>20919</v>
      </c>
      <c r="E2303" s="448" t="s">
        <v>20755</v>
      </c>
      <c r="F2303" s="447" t="s">
        <v>20755</v>
      </c>
      <c r="G2303" s="449">
        <v>94975</v>
      </c>
      <c r="H2303" s="447" t="s">
        <v>14465</v>
      </c>
      <c r="I2303" s="447" t="s">
        <v>133</v>
      </c>
      <c r="J2303" s="447" t="s">
        <v>334</v>
      </c>
      <c r="K2303" s="450">
        <v>372.35</v>
      </c>
      <c r="L2303" s="447" t="s">
        <v>241</v>
      </c>
    </row>
    <row r="2304" spans="1:12">
      <c r="A2304" s="447" t="s">
        <v>20906</v>
      </c>
      <c r="B2304" s="447" t="s">
        <v>20907</v>
      </c>
      <c r="C2304" s="447" t="s">
        <v>20918</v>
      </c>
      <c r="D2304" s="447" t="s">
        <v>20919</v>
      </c>
      <c r="E2304" s="448" t="s">
        <v>20755</v>
      </c>
      <c r="F2304" s="447" t="s">
        <v>20755</v>
      </c>
      <c r="G2304" s="449">
        <v>96555</v>
      </c>
      <c r="H2304" s="447" t="s">
        <v>3088</v>
      </c>
      <c r="I2304" s="447" t="s">
        <v>133</v>
      </c>
      <c r="J2304" s="447" t="s">
        <v>240</v>
      </c>
      <c r="K2304" s="450">
        <v>533.92999999999995</v>
      </c>
      <c r="L2304" s="447" t="s">
        <v>241</v>
      </c>
    </row>
    <row r="2305" spans="1:12">
      <c r="A2305" s="447" t="s">
        <v>20906</v>
      </c>
      <c r="B2305" s="447" t="s">
        <v>20907</v>
      </c>
      <c r="C2305" s="447" t="s">
        <v>20918</v>
      </c>
      <c r="D2305" s="447" t="s">
        <v>20919</v>
      </c>
      <c r="E2305" s="448" t="s">
        <v>20755</v>
      </c>
      <c r="F2305" s="447" t="s">
        <v>20755</v>
      </c>
      <c r="G2305" s="449">
        <v>96556</v>
      </c>
      <c r="H2305" s="447" t="s">
        <v>3089</v>
      </c>
      <c r="I2305" s="447" t="s">
        <v>133</v>
      </c>
      <c r="J2305" s="447" t="s">
        <v>240</v>
      </c>
      <c r="K2305" s="450">
        <v>590.63</v>
      </c>
      <c r="L2305" s="447" t="s">
        <v>241</v>
      </c>
    </row>
    <row r="2306" spans="1:12">
      <c r="A2306" s="447" t="s">
        <v>20906</v>
      </c>
      <c r="B2306" s="447" t="s">
        <v>20907</v>
      </c>
      <c r="C2306" s="447" t="s">
        <v>20918</v>
      </c>
      <c r="D2306" s="447" t="s">
        <v>20919</v>
      </c>
      <c r="E2306" s="448" t="s">
        <v>20755</v>
      </c>
      <c r="F2306" s="447" t="s">
        <v>20755</v>
      </c>
      <c r="G2306" s="449">
        <v>96557</v>
      </c>
      <c r="H2306" s="447" t="s">
        <v>3090</v>
      </c>
      <c r="I2306" s="447" t="s">
        <v>133</v>
      </c>
      <c r="J2306" s="447" t="s">
        <v>240</v>
      </c>
      <c r="K2306" s="450">
        <v>565.46</v>
      </c>
      <c r="L2306" s="447" t="s">
        <v>241</v>
      </c>
    </row>
    <row r="2307" spans="1:12">
      <c r="A2307" s="447" t="s">
        <v>20906</v>
      </c>
      <c r="B2307" s="447" t="s">
        <v>20907</v>
      </c>
      <c r="C2307" s="447" t="s">
        <v>20918</v>
      </c>
      <c r="D2307" s="447" t="s">
        <v>20919</v>
      </c>
      <c r="E2307" s="448" t="s">
        <v>20755</v>
      </c>
      <c r="F2307" s="447" t="s">
        <v>20755</v>
      </c>
      <c r="G2307" s="449">
        <v>96558</v>
      </c>
      <c r="H2307" s="447" t="s">
        <v>3091</v>
      </c>
      <c r="I2307" s="447" t="s">
        <v>133</v>
      </c>
      <c r="J2307" s="447" t="s">
        <v>240</v>
      </c>
      <c r="K2307" s="450">
        <v>570.58000000000004</v>
      </c>
      <c r="L2307" s="447" t="s">
        <v>241</v>
      </c>
    </row>
    <row r="2308" spans="1:12">
      <c r="A2308" s="447" t="s">
        <v>20906</v>
      </c>
      <c r="B2308" s="447" t="s">
        <v>20907</v>
      </c>
      <c r="C2308" s="447" t="s">
        <v>20918</v>
      </c>
      <c r="D2308" s="447" t="s">
        <v>20919</v>
      </c>
      <c r="E2308" s="448" t="s">
        <v>20755</v>
      </c>
      <c r="F2308" s="447" t="s">
        <v>20755</v>
      </c>
      <c r="G2308" s="449">
        <v>99235</v>
      </c>
      <c r="H2308" s="447" t="s">
        <v>3092</v>
      </c>
      <c r="I2308" s="447" t="s">
        <v>133</v>
      </c>
      <c r="J2308" s="447" t="s">
        <v>334</v>
      </c>
      <c r="K2308" s="450">
        <v>552.35</v>
      </c>
      <c r="L2308" s="447" t="s">
        <v>241</v>
      </c>
    </row>
    <row r="2309" spans="1:12">
      <c r="A2309" s="447" t="s">
        <v>20906</v>
      </c>
      <c r="B2309" s="447" t="s">
        <v>20907</v>
      </c>
      <c r="C2309" s="447" t="s">
        <v>20918</v>
      </c>
      <c r="D2309" s="447" t="s">
        <v>20919</v>
      </c>
      <c r="E2309" s="448" t="s">
        <v>20755</v>
      </c>
      <c r="F2309" s="447" t="s">
        <v>20755</v>
      </c>
      <c r="G2309" s="449">
        <v>99431</v>
      </c>
      <c r="H2309" s="447" t="s">
        <v>3093</v>
      </c>
      <c r="I2309" s="447" t="s">
        <v>133</v>
      </c>
      <c r="J2309" s="447" t="s">
        <v>240</v>
      </c>
      <c r="K2309" s="450">
        <v>572.08000000000004</v>
      </c>
      <c r="L2309" s="447" t="s">
        <v>241</v>
      </c>
    </row>
    <row r="2310" spans="1:12">
      <c r="A2310" s="447" t="s">
        <v>20906</v>
      </c>
      <c r="B2310" s="447" t="s">
        <v>20907</v>
      </c>
      <c r="C2310" s="447" t="s">
        <v>20918</v>
      </c>
      <c r="D2310" s="447" t="s">
        <v>20919</v>
      </c>
      <c r="E2310" s="448" t="s">
        <v>20755</v>
      </c>
      <c r="F2310" s="447" t="s">
        <v>20755</v>
      </c>
      <c r="G2310" s="449">
        <v>99432</v>
      </c>
      <c r="H2310" s="447" t="s">
        <v>3094</v>
      </c>
      <c r="I2310" s="447" t="s">
        <v>133</v>
      </c>
      <c r="J2310" s="447" t="s">
        <v>240</v>
      </c>
      <c r="K2310" s="450">
        <v>555.26</v>
      </c>
      <c r="L2310" s="447" t="s">
        <v>241</v>
      </c>
    </row>
    <row r="2311" spans="1:12">
      <c r="A2311" s="447" t="s">
        <v>20906</v>
      </c>
      <c r="B2311" s="447" t="s">
        <v>20907</v>
      </c>
      <c r="C2311" s="447" t="s">
        <v>20918</v>
      </c>
      <c r="D2311" s="447" t="s">
        <v>20919</v>
      </c>
      <c r="E2311" s="448" t="s">
        <v>20755</v>
      </c>
      <c r="F2311" s="447" t="s">
        <v>20755</v>
      </c>
      <c r="G2311" s="449">
        <v>99433</v>
      </c>
      <c r="H2311" s="447" t="s">
        <v>3095</v>
      </c>
      <c r="I2311" s="447" t="s">
        <v>133</v>
      </c>
      <c r="J2311" s="447" t="s">
        <v>240</v>
      </c>
      <c r="K2311" s="450">
        <v>602.28</v>
      </c>
      <c r="L2311" s="447" t="s">
        <v>241</v>
      </c>
    </row>
    <row r="2312" spans="1:12">
      <c r="A2312" s="447" t="s">
        <v>20906</v>
      </c>
      <c r="B2312" s="447" t="s">
        <v>20907</v>
      </c>
      <c r="C2312" s="447" t="s">
        <v>20918</v>
      </c>
      <c r="D2312" s="447" t="s">
        <v>20919</v>
      </c>
      <c r="E2312" s="448" t="s">
        <v>20755</v>
      </c>
      <c r="F2312" s="447" t="s">
        <v>20755</v>
      </c>
      <c r="G2312" s="449">
        <v>99434</v>
      </c>
      <c r="H2312" s="447" t="s">
        <v>3096</v>
      </c>
      <c r="I2312" s="447" t="s">
        <v>133</v>
      </c>
      <c r="J2312" s="447" t="s">
        <v>240</v>
      </c>
      <c r="K2312" s="450">
        <v>575.28</v>
      </c>
      <c r="L2312" s="447" t="s">
        <v>241</v>
      </c>
    </row>
    <row r="2313" spans="1:12">
      <c r="A2313" s="447" t="s">
        <v>20906</v>
      </c>
      <c r="B2313" s="447" t="s">
        <v>20907</v>
      </c>
      <c r="C2313" s="447" t="s">
        <v>20918</v>
      </c>
      <c r="D2313" s="447" t="s">
        <v>20919</v>
      </c>
      <c r="E2313" s="448" t="s">
        <v>20755</v>
      </c>
      <c r="F2313" s="447" t="s">
        <v>20755</v>
      </c>
      <c r="G2313" s="449">
        <v>99435</v>
      </c>
      <c r="H2313" s="447" t="s">
        <v>3097</v>
      </c>
      <c r="I2313" s="447" t="s">
        <v>133</v>
      </c>
      <c r="J2313" s="447" t="s">
        <v>240</v>
      </c>
      <c r="K2313" s="450">
        <v>557.38</v>
      </c>
      <c r="L2313" s="447" t="s">
        <v>241</v>
      </c>
    </row>
    <row r="2314" spans="1:12">
      <c r="A2314" s="447" t="s">
        <v>20906</v>
      </c>
      <c r="B2314" s="447" t="s">
        <v>20907</v>
      </c>
      <c r="C2314" s="447" t="s">
        <v>20918</v>
      </c>
      <c r="D2314" s="447" t="s">
        <v>20919</v>
      </c>
      <c r="E2314" s="448" t="s">
        <v>20755</v>
      </c>
      <c r="F2314" s="447" t="s">
        <v>20755</v>
      </c>
      <c r="G2314" s="449">
        <v>99436</v>
      </c>
      <c r="H2314" s="447" t="s">
        <v>3098</v>
      </c>
      <c r="I2314" s="447" t="s">
        <v>133</v>
      </c>
      <c r="J2314" s="447" t="s">
        <v>240</v>
      </c>
      <c r="K2314" s="450">
        <v>616.91</v>
      </c>
      <c r="L2314" s="447" t="s">
        <v>241</v>
      </c>
    </row>
    <row r="2315" spans="1:12">
      <c r="A2315" s="447" t="s">
        <v>20906</v>
      </c>
      <c r="B2315" s="447" t="s">
        <v>20907</v>
      </c>
      <c r="C2315" s="447" t="s">
        <v>20918</v>
      </c>
      <c r="D2315" s="447" t="s">
        <v>20919</v>
      </c>
      <c r="E2315" s="448" t="s">
        <v>20755</v>
      </c>
      <c r="F2315" s="447" t="s">
        <v>20755</v>
      </c>
      <c r="G2315" s="449">
        <v>99437</v>
      </c>
      <c r="H2315" s="447" t="s">
        <v>3099</v>
      </c>
      <c r="I2315" s="447" t="s">
        <v>133</v>
      </c>
      <c r="J2315" s="447" t="s">
        <v>334</v>
      </c>
      <c r="K2315" s="450">
        <v>585.91</v>
      </c>
      <c r="L2315" s="447" t="s">
        <v>241</v>
      </c>
    </row>
    <row r="2316" spans="1:12">
      <c r="A2316" s="447" t="s">
        <v>20906</v>
      </c>
      <c r="B2316" s="447" t="s">
        <v>20907</v>
      </c>
      <c r="C2316" s="447" t="s">
        <v>20918</v>
      </c>
      <c r="D2316" s="447" t="s">
        <v>20919</v>
      </c>
      <c r="E2316" s="448" t="s">
        <v>20755</v>
      </c>
      <c r="F2316" s="447" t="s">
        <v>20755</v>
      </c>
      <c r="G2316" s="449">
        <v>99438</v>
      </c>
      <c r="H2316" s="447" t="s">
        <v>3100</v>
      </c>
      <c r="I2316" s="447" t="s">
        <v>133</v>
      </c>
      <c r="J2316" s="447" t="s">
        <v>334</v>
      </c>
      <c r="K2316" s="450">
        <v>590.32000000000005</v>
      </c>
      <c r="L2316" s="447" t="s">
        <v>241</v>
      </c>
    </row>
    <row r="2317" spans="1:12">
      <c r="A2317" s="447" t="s">
        <v>20906</v>
      </c>
      <c r="B2317" s="447" t="s">
        <v>20907</v>
      </c>
      <c r="C2317" s="447" t="s">
        <v>20918</v>
      </c>
      <c r="D2317" s="447" t="s">
        <v>20919</v>
      </c>
      <c r="E2317" s="448" t="s">
        <v>20755</v>
      </c>
      <c r="F2317" s="447" t="s">
        <v>20755</v>
      </c>
      <c r="G2317" s="449">
        <v>99439</v>
      </c>
      <c r="H2317" s="447" t="s">
        <v>3101</v>
      </c>
      <c r="I2317" s="447" t="s">
        <v>133</v>
      </c>
      <c r="J2317" s="447" t="s">
        <v>240</v>
      </c>
      <c r="K2317" s="450">
        <v>562.64</v>
      </c>
      <c r="L2317" s="447" t="s">
        <v>241</v>
      </c>
    </row>
    <row r="2318" spans="1:12">
      <c r="A2318" s="447" t="s">
        <v>20906</v>
      </c>
      <c r="B2318" s="447" t="s">
        <v>20907</v>
      </c>
      <c r="C2318" s="447" t="s">
        <v>20918</v>
      </c>
      <c r="D2318" s="447" t="s">
        <v>20919</v>
      </c>
      <c r="E2318" s="448" t="s">
        <v>20755</v>
      </c>
      <c r="F2318" s="447" t="s">
        <v>20755</v>
      </c>
      <c r="G2318" s="449">
        <v>102473</v>
      </c>
      <c r="H2318" s="447" t="s">
        <v>14468</v>
      </c>
      <c r="I2318" s="447" t="s">
        <v>133</v>
      </c>
      <c r="J2318" s="447" t="s">
        <v>334</v>
      </c>
      <c r="K2318" s="450">
        <v>315.75</v>
      </c>
      <c r="L2318" s="447" t="s">
        <v>241</v>
      </c>
    </row>
    <row r="2319" spans="1:12">
      <c r="A2319" s="447" t="s">
        <v>20906</v>
      </c>
      <c r="B2319" s="447" t="s">
        <v>20907</v>
      </c>
      <c r="C2319" s="447" t="s">
        <v>20918</v>
      </c>
      <c r="D2319" s="447" t="s">
        <v>20919</v>
      </c>
      <c r="E2319" s="448" t="s">
        <v>20755</v>
      </c>
      <c r="F2319" s="447" t="s">
        <v>20755</v>
      </c>
      <c r="G2319" s="449">
        <v>102474</v>
      </c>
      <c r="H2319" s="447" t="s">
        <v>14469</v>
      </c>
      <c r="I2319" s="447" t="s">
        <v>133</v>
      </c>
      <c r="J2319" s="447" t="s">
        <v>334</v>
      </c>
      <c r="K2319" s="450">
        <v>352.7</v>
      </c>
      <c r="L2319" s="447" t="s">
        <v>241</v>
      </c>
    </row>
    <row r="2320" spans="1:12">
      <c r="A2320" s="447" t="s">
        <v>20906</v>
      </c>
      <c r="B2320" s="447" t="s">
        <v>20907</v>
      </c>
      <c r="C2320" s="447" t="s">
        <v>20918</v>
      </c>
      <c r="D2320" s="447" t="s">
        <v>20919</v>
      </c>
      <c r="E2320" s="448" t="s">
        <v>20755</v>
      </c>
      <c r="F2320" s="447" t="s">
        <v>20755</v>
      </c>
      <c r="G2320" s="449">
        <v>102475</v>
      </c>
      <c r="H2320" s="447" t="s">
        <v>14470</v>
      </c>
      <c r="I2320" s="447" t="s">
        <v>133</v>
      </c>
      <c r="J2320" s="447" t="s">
        <v>334</v>
      </c>
      <c r="K2320" s="450">
        <v>388.83</v>
      </c>
      <c r="L2320" s="447" t="s">
        <v>241</v>
      </c>
    </row>
    <row r="2321" spans="1:12">
      <c r="A2321" s="447" t="s">
        <v>20906</v>
      </c>
      <c r="B2321" s="447" t="s">
        <v>20907</v>
      </c>
      <c r="C2321" s="447" t="s">
        <v>20918</v>
      </c>
      <c r="D2321" s="447" t="s">
        <v>20919</v>
      </c>
      <c r="E2321" s="448" t="s">
        <v>20755</v>
      </c>
      <c r="F2321" s="447" t="s">
        <v>20755</v>
      </c>
      <c r="G2321" s="449">
        <v>102476</v>
      </c>
      <c r="H2321" s="447" t="s">
        <v>14471</v>
      </c>
      <c r="I2321" s="447" t="s">
        <v>133</v>
      </c>
      <c r="J2321" s="447" t="s">
        <v>334</v>
      </c>
      <c r="K2321" s="450">
        <v>409.37</v>
      </c>
      <c r="L2321" s="447" t="s">
        <v>241</v>
      </c>
    </row>
    <row r="2322" spans="1:12">
      <c r="A2322" s="447" t="s">
        <v>20906</v>
      </c>
      <c r="B2322" s="447" t="s">
        <v>20907</v>
      </c>
      <c r="C2322" s="447" t="s">
        <v>20918</v>
      </c>
      <c r="D2322" s="447" t="s">
        <v>20919</v>
      </c>
      <c r="E2322" s="448" t="s">
        <v>20755</v>
      </c>
      <c r="F2322" s="447" t="s">
        <v>20755</v>
      </c>
      <c r="G2322" s="449">
        <v>102477</v>
      </c>
      <c r="H2322" s="447" t="s">
        <v>14472</v>
      </c>
      <c r="I2322" s="447" t="s">
        <v>133</v>
      </c>
      <c r="J2322" s="447" t="s">
        <v>334</v>
      </c>
      <c r="K2322" s="450">
        <v>437.29</v>
      </c>
      <c r="L2322" s="447" t="s">
        <v>241</v>
      </c>
    </row>
    <row r="2323" spans="1:12">
      <c r="A2323" s="447" t="s">
        <v>20906</v>
      </c>
      <c r="B2323" s="447" t="s">
        <v>20907</v>
      </c>
      <c r="C2323" s="447" t="s">
        <v>20918</v>
      </c>
      <c r="D2323" s="447" t="s">
        <v>20919</v>
      </c>
      <c r="E2323" s="448" t="s">
        <v>20755</v>
      </c>
      <c r="F2323" s="447" t="s">
        <v>20755</v>
      </c>
      <c r="G2323" s="449">
        <v>102478</v>
      </c>
      <c r="H2323" s="447" t="s">
        <v>14473</v>
      </c>
      <c r="I2323" s="447" t="s">
        <v>133</v>
      </c>
      <c r="J2323" s="447" t="s">
        <v>334</v>
      </c>
      <c r="K2323" s="450">
        <v>488.65</v>
      </c>
      <c r="L2323" s="447" t="s">
        <v>241</v>
      </c>
    </row>
    <row r="2324" spans="1:12">
      <c r="A2324" s="447" t="s">
        <v>20906</v>
      </c>
      <c r="B2324" s="447" t="s">
        <v>20907</v>
      </c>
      <c r="C2324" s="447" t="s">
        <v>20918</v>
      </c>
      <c r="D2324" s="447" t="s">
        <v>20919</v>
      </c>
      <c r="E2324" s="448" t="s">
        <v>20755</v>
      </c>
      <c r="F2324" s="447" t="s">
        <v>20755</v>
      </c>
      <c r="G2324" s="449">
        <v>102479</v>
      </c>
      <c r="H2324" s="447" t="s">
        <v>14474</v>
      </c>
      <c r="I2324" s="447" t="s">
        <v>133</v>
      </c>
      <c r="J2324" s="447" t="s">
        <v>334</v>
      </c>
      <c r="K2324" s="450">
        <v>314.36</v>
      </c>
      <c r="L2324" s="447" t="s">
        <v>241</v>
      </c>
    </row>
    <row r="2325" spans="1:12">
      <c r="A2325" s="447" t="s">
        <v>20906</v>
      </c>
      <c r="B2325" s="447" t="s">
        <v>20907</v>
      </c>
      <c r="C2325" s="447" t="s">
        <v>20918</v>
      </c>
      <c r="D2325" s="447" t="s">
        <v>20919</v>
      </c>
      <c r="E2325" s="448" t="s">
        <v>20755</v>
      </c>
      <c r="F2325" s="447" t="s">
        <v>20755</v>
      </c>
      <c r="G2325" s="449">
        <v>102480</v>
      </c>
      <c r="H2325" s="447" t="s">
        <v>14475</v>
      </c>
      <c r="I2325" s="447" t="s">
        <v>133</v>
      </c>
      <c r="J2325" s="447" t="s">
        <v>334</v>
      </c>
      <c r="K2325" s="450">
        <v>349.37</v>
      </c>
      <c r="L2325" s="447" t="s">
        <v>241</v>
      </c>
    </row>
    <row r="2326" spans="1:12">
      <c r="A2326" s="447" t="s">
        <v>20906</v>
      </c>
      <c r="B2326" s="447" t="s">
        <v>20907</v>
      </c>
      <c r="C2326" s="447" t="s">
        <v>20918</v>
      </c>
      <c r="D2326" s="447" t="s">
        <v>20919</v>
      </c>
      <c r="E2326" s="448" t="s">
        <v>20755</v>
      </c>
      <c r="F2326" s="447" t="s">
        <v>20755</v>
      </c>
      <c r="G2326" s="449">
        <v>102481</v>
      </c>
      <c r="H2326" s="447" t="s">
        <v>14476</v>
      </c>
      <c r="I2326" s="447" t="s">
        <v>133</v>
      </c>
      <c r="J2326" s="447" t="s">
        <v>334</v>
      </c>
      <c r="K2326" s="450">
        <v>381.54</v>
      </c>
      <c r="L2326" s="447" t="s">
        <v>241</v>
      </c>
    </row>
    <row r="2327" spans="1:12">
      <c r="A2327" s="447" t="s">
        <v>20906</v>
      </c>
      <c r="B2327" s="447" t="s">
        <v>20907</v>
      </c>
      <c r="C2327" s="447" t="s">
        <v>20918</v>
      </c>
      <c r="D2327" s="447" t="s">
        <v>20919</v>
      </c>
      <c r="E2327" s="448" t="s">
        <v>20755</v>
      </c>
      <c r="F2327" s="447" t="s">
        <v>20755</v>
      </c>
      <c r="G2327" s="449">
        <v>102482</v>
      </c>
      <c r="H2327" s="447" t="s">
        <v>14477</v>
      </c>
      <c r="I2327" s="447" t="s">
        <v>133</v>
      </c>
      <c r="J2327" s="447" t="s">
        <v>334</v>
      </c>
      <c r="K2327" s="450">
        <v>408.28</v>
      </c>
      <c r="L2327" s="447" t="s">
        <v>241</v>
      </c>
    </row>
    <row r="2328" spans="1:12">
      <c r="A2328" s="447" t="s">
        <v>20906</v>
      </c>
      <c r="B2328" s="447" t="s">
        <v>20907</v>
      </c>
      <c r="C2328" s="447" t="s">
        <v>20918</v>
      </c>
      <c r="D2328" s="447" t="s">
        <v>20919</v>
      </c>
      <c r="E2328" s="448" t="s">
        <v>20755</v>
      </c>
      <c r="F2328" s="447" t="s">
        <v>20755</v>
      </c>
      <c r="G2328" s="449">
        <v>102483</v>
      </c>
      <c r="H2328" s="447" t="s">
        <v>14478</v>
      </c>
      <c r="I2328" s="447" t="s">
        <v>133</v>
      </c>
      <c r="J2328" s="447" t="s">
        <v>334</v>
      </c>
      <c r="K2328" s="450">
        <v>433.64</v>
      </c>
      <c r="L2328" s="447" t="s">
        <v>241</v>
      </c>
    </row>
    <row r="2329" spans="1:12">
      <c r="A2329" s="447" t="s">
        <v>20906</v>
      </c>
      <c r="B2329" s="447" t="s">
        <v>20907</v>
      </c>
      <c r="C2329" s="447" t="s">
        <v>20918</v>
      </c>
      <c r="D2329" s="447" t="s">
        <v>20919</v>
      </c>
      <c r="E2329" s="448" t="s">
        <v>20755</v>
      </c>
      <c r="F2329" s="447" t="s">
        <v>20755</v>
      </c>
      <c r="G2329" s="449">
        <v>102484</v>
      </c>
      <c r="H2329" s="447" t="s">
        <v>14479</v>
      </c>
      <c r="I2329" s="447" t="s">
        <v>133</v>
      </c>
      <c r="J2329" s="447" t="s">
        <v>334</v>
      </c>
      <c r="K2329" s="450">
        <v>488.83</v>
      </c>
      <c r="L2329" s="447" t="s">
        <v>241</v>
      </c>
    </row>
    <row r="2330" spans="1:12">
      <c r="A2330" s="447" t="s">
        <v>20906</v>
      </c>
      <c r="B2330" s="447" t="s">
        <v>20907</v>
      </c>
      <c r="C2330" s="447" t="s">
        <v>20918</v>
      </c>
      <c r="D2330" s="447" t="s">
        <v>20919</v>
      </c>
      <c r="E2330" s="448" t="s">
        <v>20755</v>
      </c>
      <c r="F2330" s="447" t="s">
        <v>20755</v>
      </c>
      <c r="G2330" s="449">
        <v>102485</v>
      </c>
      <c r="H2330" s="447" t="s">
        <v>14480</v>
      </c>
      <c r="I2330" s="447" t="s">
        <v>133</v>
      </c>
      <c r="J2330" s="447" t="s">
        <v>334</v>
      </c>
      <c r="K2330" s="450">
        <v>358.33</v>
      </c>
      <c r="L2330" s="447" t="s">
        <v>241</v>
      </c>
    </row>
    <row r="2331" spans="1:12">
      <c r="A2331" s="447" t="s">
        <v>20906</v>
      </c>
      <c r="B2331" s="447" t="s">
        <v>20907</v>
      </c>
      <c r="C2331" s="447" t="s">
        <v>20918</v>
      </c>
      <c r="D2331" s="447" t="s">
        <v>20919</v>
      </c>
      <c r="E2331" s="448" t="s">
        <v>20755</v>
      </c>
      <c r="F2331" s="447" t="s">
        <v>20755</v>
      </c>
      <c r="G2331" s="449">
        <v>102486</v>
      </c>
      <c r="H2331" s="447" t="s">
        <v>14481</v>
      </c>
      <c r="I2331" s="447" t="s">
        <v>133</v>
      </c>
      <c r="J2331" s="447" t="s">
        <v>334</v>
      </c>
      <c r="K2331" s="450">
        <v>391.42</v>
      </c>
      <c r="L2331" s="447" t="s">
        <v>241</v>
      </c>
    </row>
    <row r="2332" spans="1:12">
      <c r="A2332" s="447" t="s">
        <v>20906</v>
      </c>
      <c r="B2332" s="447" t="s">
        <v>20907</v>
      </c>
      <c r="C2332" s="447" t="s">
        <v>20918</v>
      </c>
      <c r="D2332" s="447" t="s">
        <v>20919</v>
      </c>
      <c r="E2332" s="448" t="s">
        <v>20755</v>
      </c>
      <c r="F2332" s="447" t="s">
        <v>20755</v>
      </c>
      <c r="G2332" s="449">
        <v>102487</v>
      </c>
      <c r="H2332" s="447" t="s">
        <v>14482</v>
      </c>
      <c r="I2332" s="447" t="s">
        <v>133</v>
      </c>
      <c r="J2332" s="447" t="s">
        <v>240</v>
      </c>
      <c r="K2332" s="450">
        <v>422.92</v>
      </c>
      <c r="L2332" s="447" t="s">
        <v>241</v>
      </c>
    </row>
    <row r="2333" spans="1:12">
      <c r="A2333" s="447" t="s">
        <v>20906</v>
      </c>
      <c r="B2333" s="447" t="s">
        <v>20907</v>
      </c>
      <c r="C2333" s="447" t="s">
        <v>20920</v>
      </c>
      <c r="D2333" s="447" t="s">
        <v>20921</v>
      </c>
      <c r="E2333" s="448" t="s">
        <v>20755</v>
      </c>
      <c r="F2333" s="447" t="s">
        <v>20755</v>
      </c>
      <c r="G2333" s="449">
        <v>101963</v>
      </c>
      <c r="H2333" s="447" t="s">
        <v>3102</v>
      </c>
      <c r="I2333" s="447" t="s">
        <v>145</v>
      </c>
      <c r="J2333" s="447" t="s">
        <v>240</v>
      </c>
      <c r="K2333" s="450">
        <v>158.47</v>
      </c>
      <c r="L2333" s="447" t="s">
        <v>241</v>
      </c>
    </row>
    <row r="2334" spans="1:12">
      <c r="A2334" s="447" t="s">
        <v>20906</v>
      </c>
      <c r="B2334" s="447" t="s">
        <v>20907</v>
      </c>
      <c r="C2334" s="447" t="s">
        <v>20920</v>
      </c>
      <c r="D2334" s="447" t="s">
        <v>20921</v>
      </c>
      <c r="E2334" s="448" t="s">
        <v>20755</v>
      </c>
      <c r="F2334" s="447" t="s">
        <v>20755</v>
      </c>
      <c r="G2334" s="449">
        <v>101964</v>
      </c>
      <c r="H2334" s="447" t="s">
        <v>3103</v>
      </c>
      <c r="I2334" s="447" t="s">
        <v>145</v>
      </c>
      <c r="J2334" s="447" t="s">
        <v>240</v>
      </c>
      <c r="K2334" s="450">
        <v>146.59</v>
      </c>
      <c r="L2334" s="447" t="s">
        <v>241</v>
      </c>
    </row>
    <row r="2335" spans="1:12">
      <c r="A2335" s="447" t="s">
        <v>20906</v>
      </c>
      <c r="B2335" s="447" t="s">
        <v>20907</v>
      </c>
      <c r="C2335" s="447" t="s">
        <v>20922</v>
      </c>
      <c r="D2335" s="447" t="s">
        <v>20923</v>
      </c>
      <c r="E2335" s="448" t="s">
        <v>20755</v>
      </c>
      <c r="F2335" s="447" t="s">
        <v>20755</v>
      </c>
      <c r="G2335" s="449">
        <v>101165</v>
      </c>
      <c r="H2335" s="447" t="s">
        <v>3105</v>
      </c>
      <c r="I2335" s="447" t="s">
        <v>133</v>
      </c>
      <c r="J2335" s="447" t="s">
        <v>334</v>
      </c>
      <c r="K2335" s="450">
        <v>674.78</v>
      </c>
      <c r="L2335" s="447" t="s">
        <v>241</v>
      </c>
    </row>
    <row r="2336" spans="1:12">
      <c r="A2336" s="447" t="s">
        <v>20906</v>
      </c>
      <c r="B2336" s="447" t="s">
        <v>20907</v>
      </c>
      <c r="C2336" s="447" t="s">
        <v>20922</v>
      </c>
      <c r="D2336" s="447" t="s">
        <v>20923</v>
      </c>
      <c r="E2336" s="448" t="s">
        <v>20755</v>
      </c>
      <c r="F2336" s="447" t="s">
        <v>20755</v>
      </c>
      <c r="G2336" s="449">
        <v>101166</v>
      </c>
      <c r="H2336" s="447" t="s">
        <v>3106</v>
      </c>
      <c r="I2336" s="447" t="s">
        <v>133</v>
      </c>
      <c r="J2336" s="447" t="s">
        <v>334</v>
      </c>
      <c r="K2336" s="450">
        <v>555.27</v>
      </c>
      <c r="L2336" s="447" t="s">
        <v>241</v>
      </c>
    </row>
    <row r="2337" spans="1:12">
      <c r="A2337" s="447" t="s">
        <v>20906</v>
      </c>
      <c r="B2337" s="447" t="s">
        <v>20907</v>
      </c>
      <c r="C2337" s="447" t="s">
        <v>20924</v>
      </c>
      <c r="D2337" s="447" t="s">
        <v>20925</v>
      </c>
      <c r="E2337" s="448" t="s">
        <v>20755</v>
      </c>
      <c r="F2337" s="447" t="s">
        <v>20755</v>
      </c>
      <c r="G2337" s="449">
        <v>98576</v>
      </c>
      <c r="H2337" s="447" t="s">
        <v>3107</v>
      </c>
      <c r="I2337" s="447" t="s">
        <v>239</v>
      </c>
      <c r="J2337" s="447" t="s">
        <v>334</v>
      </c>
      <c r="K2337" s="450">
        <v>20.56</v>
      </c>
      <c r="L2337" s="447" t="s">
        <v>241</v>
      </c>
    </row>
    <row r="2338" spans="1:12">
      <c r="A2338" s="447" t="s">
        <v>20906</v>
      </c>
      <c r="B2338" s="447" t="s">
        <v>20907</v>
      </c>
      <c r="C2338" s="447" t="s">
        <v>20926</v>
      </c>
      <c r="D2338" s="447" t="s">
        <v>20927</v>
      </c>
      <c r="E2338" s="448" t="s">
        <v>20755</v>
      </c>
      <c r="F2338" s="447" t="s">
        <v>20755</v>
      </c>
      <c r="G2338" s="449">
        <v>93182</v>
      </c>
      <c r="H2338" s="447" t="s">
        <v>3108</v>
      </c>
      <c r="I2338" s="447" t="s">
        <v>239</v>
      </c>
      <c r="J2338" s="447" t="s">
        <v>240</v>
      </c>
      <c r="K2338" s="450">
        <v>34.03</v>
      </c>
      <c r="L2338" s="447" t="s">
        <v>241</v>
      </c>
    </row>
    <row r="2339" spans="1:12">
      <c r="A2339" s="447" t="s">
        <v>20906</v>
      </c>
      <c r="B2339" s="447" t="s">
        <v>20907</v>
      </c>
      <c r="C2339" s="447" t="s">
        <v>20926</v>
      </c>
      <c r="D2339" s="447" t="s">
        <v>20927</v>
      </c>
      <c r="E2339" s="448" t="s">
        <v>20755</v>
      </c>
      <c r="F2339" s="447" t="s">
        <v>20755</v>
      </c>
      <c r="G2339" s="449">
        <v>93183</v>
      </c>
      <c r="H2339" s="447" t="s">
        <v>3109</v>
      </c>
      <c r="I2339" s="447" t="s">
        <v>239</v>
      </c>
      <c r="J2339" s="447" t="s">
        <v>240</v>
      </c>
      <c r="K2339" s="450">
        <v>44.74</v>
      </c>
      <c r="L2339" s="447" t="s">
        <v>241</v>
      </c>
    </row>
    <row r="2340" spans="1:12">
      <c r="A2340" s="447" t="s">
        <v>20906</v>
      </c>
      <c r="B2340" s="447" t="s">
        <v>20907</v>
      </c>
      <c r="C2340" s="447" t="s">
        <v>20926</v>
      </c>
      <c r="D2340" s="447" t="s">
        <v>20927</v>
      </c>
      <c r="E2340" s="448" t="s">
        <v>20755</v>
      </c>
      <c r="F2340" s="447" t="s">
        <v>20755</v>
      </c>
      <c r="G2340" s="449">
        <v>93184</v>
      </c>
      <c r="H2340" s="447" t="s">
        <v>3110</v>
      </c>
      <c r="I2340" s="447" t="s">
        <v>239</v>
      </c>
      <c r="J2340" s="447" t="s">
        <v>240</v>
      </c>
      <c r="K2340" s="450">
        <v>24.81</v>
      </c>
      <c r="L2340" s="447" t="s">
        <v>241</v>
      </c>
    </row>
    <row r="2341" spans="1:12">
      <c r="A2341" s="447" t="s">
        <v>20906</v>
      </c>
      <c r="B2341" s="447" t="s">
        <v>20907</v>
      </c>
      <c r="C2341" s="447" t="s">
        <v>20926</v>
      </c>
      <c r="D2341" s="447" t="s">
        <v>20927</v>
      </c>
      <c r="E2341" s="448" t="s">
        <v>20755</v>
      </c>
      <c r="F2341" s="447" t="s">
        <v>20755</v>
      </c>
      <c r="G2341" s="449">
        <v>93185</v>
      </c>
      <c r="H2341" s="447" t="s">
        <v>3112</v>
      </c>
      <c r="I2341" s="447" t="s">
        <v>239</v>
      </c>
      <c r="J2341" s="447" t="s">
        <v>240</v>
      </c>
      <c r="K2341" s="450">
        <v>44.18</v>
      </c>
      <c r="L2341" s="447" t="s">
        <v>241</v>
      </c>
    </row>
    <row r="2342" spans="1:12">
      <c r="A2342" s="447" t="s">
        <v>20906</v>
      </c>
      <c r="B2342" s="447" t="s">
        <v>20907</v>
      </c>
      <c r="C2342" s="447" t="s">
        <v>20926</v>
      </c>
      <c r="D2342" s="447" t="s">
        <v>20927</v>
      </c>
      <c r="E2342" s="448" t="s">
        <v>20755</v>
      </c>
      <c r="F2342" s="447" t="s">
        <v>20755</v>
      </c>
      <c r="G2342" s="449">
        <v>93186</v>
      </c>
      <c r="H2342" s="447" t="s">
        <v>3113</v>
      </c>
      <c r="I2342" s="447" t="s">
        <v>239</v>
      </c>
      <c r="J2342" s="447" t="s">
        <v>240</v>
      </c>
      <c r="K2342" s="450">
        <v>58.61</v>
      </c>
      <c r="L2342" s="447" t="s">
        <v>241</v>
      </c>
    </row>
    <row r="2343" spans="1:12">
      <c r="A2343" s="447" t="s">
        <v>20906</v>
      </c>
      <c r="B2343" s="447" t="s">
        <v>20907</v>
      </c>
      <c r="C2343" s="447" t="s">
        <v>20926</v>
      </c>
      <c r="D2343" s="447" t="s">
        <v>20927</v>
      </c>
      <c r="E2343" s="448" t="s">
        <v>20755</v>
      </c>
      <c r="F2343" s="447" t="s">
        <v>20755</v>
      </c>
      <c r="G2343" s="449">
        <v>93187</v>
      </c>
      <c r="H2343" s="447" t="s">
        <v>3114</v>
      </c>
      <c r="I2343" s="447" t="s">
        <v>239</v>
      </c>
      <c r="J2343" s="447" t="s">
        <v>240</v>
      </c>
      <c r="K2343" s="450">
        <v>68.540000000000006</v>
      </c>
      <c r="L2343" s="447" t="s">
        <v>241</v>
      </c>
    </row>
    <row r="2344" spans="1:12">
      <c r="A2344" s="447" t="s">
        <v>20906</v>
      </c>
      <c r="B2344" s="447" t="s">
        <v>20907</v>
      </c>
      <c r="C2344" s="447" t="s">
        <v>20926</v>
      </c>
      <c r="D2344" s="447" t="s">
        <v>20927</v>
      </c>
      <c r="E2344" s="448" t="s">
        <v>20755</v>
      </c>
      <c r="F2344" s="447" t="s">
        <v>20755</v>
      </c>
      <c r="G2344" s="449">
        <v>93188</v>
      </c>
      <c r="H2344" s="447" t="s">
        <v>3115</v>
      </c>
      <c r="I2344" s="447" t="s">
        <v>239</v>
      </c>
      <c r="J2344" s="447" t="s">
        <v>240</v>
      </c>
      <c r="K2344" s="450">
        <v>56.16</v>
      </c>
      <c r="L2344" s="447" t="s">
        <v>241</v>
      </c>
    </row>
    <row r="2345" spans="1:12">
      <c r="A2345" s="447" t="s">
        <v>20906</v>
      </c>
      <c r="B2345" s="447" t="s">
        <v>20907</v>
      </c>
      <c r="C2345" s="447" t="s">
        <v>20926</v>
      </c>
      <c r="D2345" s="447" t="s">
        <v>20927</v>
      </c>
      <c r="E2345" s="448" t="s">
        <v>20755</v>
      </c>
      <c r="F2345" s="447" t="s">
        <v>20755</v>
      </c>
      <c r="G2345" s="449">
        <v>93189</v>
      </c>
      <c r="H2345" s="447" t="s">
        <v>3116</v>
      </c>
      <c r="I2345" s="447" t="s">
        <v>239</v>
      </c>
      <c r="J2345" s="447" t="s">
        <v>240</v>
      </c>
      <c r="K2345" s="450">
        <v>69.56</v>
      </c>
      <c r="L2345" s="447" t="s">
        <v>241</v>
      </c>
    </row>
    <row r="2346" spans="1:12">
      <c r="A2346" s="447" t="s">
        <v>20906</v>
      </c>
      <c r="B2346" s="447" t="s">
        <v>20907</v>
      </c>
      <c r="C2346" s="447" t="s">
        <v>20926</v>
      </c>
      <c r="D2346" s="447" t="s">
        <v>20927</v>
      </c>
      <c r="E2346" s="448" t="s">
        <v>20755</v>
      </c>
      <c r="F2346" s="447" t="s">
        <v>20755</v>
      </c>
      <c r="G2346" s="449">
        <v>93190</v>
      </c>
      <c r="H2346" s="447" t="s">
        <v>3117</v>
      </c>
      <c r="I2346" s="447" t="s">
        <v>239</v>
      </c>
      <c r="J2346" s="447" t="s">
        <v>334</v>
      </c>
      <c r="K2346" s="450">
        <v>37.4</v>
      </c>
      <c r="L2346" s="447" t="s">
        <v>241</v>
      </c>
    </row>
    <row r="2347" spans="1:12">
      <c r="A2347" s="447" t="s">
        <v>20906</v>
      </c>
      <c r="B2347" s="447" t="s">
        <v>20907</v>
      </c>
      <c r="C2347" s="447" t="s">
        <v>20926</v>
      </c>
      <c r="D2347" s="447" t="s">
        <v>20927</v>
      </c>
      <c r="E2347" s="448" t="s">
        <v>20755</v>
      </c>
      <c r="F2347" s="447" t="s">
        <v>20755</v>
      </c>
      <c r="G2347" s="449">
        <v>93191</v>
      </c>
      <c r="H2347" s="447" t="s">
        <v>3118</v>
      </c>
      <c r="I2347" s="447" t="s">
        <v>239</v>
      </c>
      <c r="J2347" s="447" t="s">
        <v>334</v>
      </c>
      <c r="K2347" s="450">
        <v>40.75</v>
      </c>
      <c r="L2347" s="447" t="s">
        <v>241</v>
      </c>
    </row>
    <row r="2348" spans="1:12">
      <c r="A2348" s="447" t="s">
        <v>20906</v>
      </c>
      <c r="B2348" s="447" t="s">
        <v>20907</v>
      </c>
      <c r="C2348" s="447" t="s">
        <v>20926</v>
      </c>
      <c r="D2348" s="447" t="s">
        <v>20927</v>
      </c>
      <c r="E2348" s="448" t="s">
        <v>20755</v>
      </c>
      <c r="F2348" s="447" t="s">
        <v>20755</v>
      </c>
      <c r="G2348" s="449">
        <v>93192</v>
      </c>
      <c r="H2348" s="447" t="s">
        <v>3120</v>
      </c>
      <c r="I2348" s="447" t="s">
        <v>239</v>
      </c>
      <c r="J2348" s="447" t="s">
        <v>334</v>
      </c>
      <c r="K2348" s="450">
        <v>41.54</v>
      </c>
      <c r="L2348" s="447" t="s">
        <v>241</v>
      </c>
    </row>
    <row r="2349" spans="1:12">
      <c r="A2349" s="447" t="s">
        <v>20906</v>
      </c>
      <c r="B2349" s="447" t="s">
        <v>20907</v>
      </c>
      <c r="C2349" s="447" t="s">
        <v>20926</v>
      </c>
      <c r="D2349" s="447" t="s">
        <v>20927</v>
      </c>
      <c r="E2349" s="448" t="s">
        <v>20755</v>
      </c>
      <c r="F2349" s="447" t="s">
        <v>20755</v>
      </c>
      <c r="G2349" s="449">
        <v>93193</v>
      </c>
      <c r="H2349" s="447" t="s">
        <v>3121</v>
      </c>
      <c r="I2349" s="447" t="s">
        <v>239</v>
      </c>
      <c r="J2349" s="447" t="s">
        <v>334</v>
      </c>
      <c r="K2349" s="450">
        <v>41.82</v>
      </c>
      <c r="L2349" s="447" t="s">
        <v>241</v>
      </c>
    </row>
    <row r="2350" spans="1:12">
      <c r="A2350" s="447" t="s">
        <v>20906</v>
      </c>
      <c r="B2350" s="447" t="s">
        <v>20907</v>
      </c>
      <c r="C2350" s="447" t="s">
        <v>20926</v>
      </c>
      <c r="D2350" s="447" t="s">
        <v>20927</v>
      </c>
      <c r="E2350" s="448" t="s">
        <v>20755</v>
      </c>
      <c r="F2350" s="447" t="s">
        <v>20755</v>
      </c>
      <c r="G2350" s="449">
        <v>93194</v>
      </c>
      <c r="H2350" s="447" t="s">
        <v>3122</v>
      </c>
      <c r="I2350" s="447" t="s">
        <v>239</v>
      </c>
      <c r="J2350" s="447" t="s">
        <v>240</v>
      </c>
      <c r="K2350" s="450">
        <v>33.49</v>
      </c>
      <c r="L2350" s="447" t="s">
        <v>241</v>
      </c>
    </row>
    <row r="2351" spans="1:12">
      <c r="A2351" s="447" t="s">
        <v>20906</v>
      </c>
      <c r="B2351" s="447" t="s">
        <v>20907</v>
      </c>
      <c r="C2351" s="447" t="s">
        <v>20926</v>
      </c>
      <c r="D2351" s="447" t="s">
        <v>20927</v>
      </c>
      <c r="E2351" s="448" t="s">
        <v>20755</v>
      </c>
      <c r="F2351" s="447" t="s">
        <v>20755</v>
      </c>
      <c r="G2351" s="449">
        <v>93195</v>
      </c>
      <c r="H2351" s="447" t="s">
        <v>3123</v>
      </c>
      <c r="I2351" s="447" t="s">
        <v>239</v>
      </c>
      <c r="J2351" s="447" t="s">
        <v>240</v>
      </c>
      <c r="K2351" s="450">
        <v>39.64</v>
      </c>
      <c r="L2351" s="447" t="s">
        <v>241</v>
      </c>
    </row>
    <row r="2352" spans="1:12">
      <c r="A2352" s="447" t="s">
        <v>20906</v>
      </c>
      <c r="B2352" s="447" t="s">
        <v>20907</v>
      </c>
      <c r="C2352" s="447" t="s">
        <v>20926</v>
      </c>
      <c r="D2352" s="447" t="s">
        <v>20927</v>
      </c>
      <c r="E2352" s="448" t="s">
        <v>20755</v>
      </c>
      <c r="F2352" s="447" t="s">
        <v>20755</v>
      </c>
      <c r="G2352" s="449">
        <v>93196</v>
      </c>
      <c r="H2352" s="447" t="s">
        <v>3124</v>
      </c>
      <c r="I2352" s="447" t="s">
        <v>239</v>
      </c>
      <c r="J2352" s="447" t="s">
        <v>240</v>
      </c>
      <c r="K2352" s="450">
        <v>55.8</v>
      </c>
      <c r="L2352" s="447" t="s">
        <v>241</v>
      </c>
    </row>
    <row r="2353" spans="1:12">
      <c r="A2353" s="447" t="s">
        <v>20906</v>
      </c>
      <c r="B2353" s="447" t="s">
        <v>20907</v>
      </c>
      <c r="C2353" s="447" t="s">
        <v>20926</v>
      </c>
      <c r="D2353" s="447" t="s">
        <v>20927</v>
      </c>
      <c r="E2353" s="448" t="s">
        <v>20755</v>
      </c>
      <c r="F2353" s="447" t="s">
        <v>20755</v>
      </c>
      <c r="G2353" s="449">
        <v>93197</v>
      </c>
      <c r="H2353" s="447" t="s">
        <v>3126</v>
      </c>
      <c r="I2353" s="447" t="s">
        <v>239</v>
      </c>
      <c r="J2353" s="447" t="s">
        <v>240</v>
      </c>
      <c r="K2353" s="450">
        <v>62.05</v>
      </c>
      <c r="L2353" s="447" t="s">
        <v>241</v>
      </c>
    </row>
    <row r="2354" spans="1:12">
      <c r="A2354" s="447" t="s">
        <v>20906</v>
      </c>
      <c r="B2354" s="447" t="s">
        <v>20907</v>
      </c>
      <c r="C2354" s="447" t="s">
        <v>20926</v>
      </c>
      <c r="D2354" s="447" t="s">
        <v>20927</v>
      </c>
      <c r="E2354" s="448" t="s">
        <v>20755</v>
      </c>
      <c r="F2354" s="447" t="s">
        <v>20755</v>
      </c>
      <c r="G2354" s="449">
        <v>93198</v>
      </c>
      <c r="H2354" s="447" t="s">
        <v>3127</v>
      </c>
      <c r="I2354" s="447" t="s">
        <v>239</v>
      </c>
      <c r="J2354" s="447" t="s">
        <v>334</v>
      </c>
      <c r="K2354" s="450">
        <v>33.1</v>
      </c>
      <c r="L2354" s="447" t="s">
        <v>241</v>
      </c>
    </row>
    <row r="2355" spans="1:12">
      <c r="A2355" s="447" t="s">
        <v>20906</v>
      </c>
      <c r="B2355" s="447" t="s">
        <v>20907</v>
      </c>
      <c r="C2355" s="447" t="s">
        <v>20926</v>
      </c>
      <c r="D2355" s="447" t="s">
        <v>20927</v>
      </c>
      <c r="E2355" s="448" t="s">
        <v>20755</v>
      </c>
      <c r="F2355" s="447" t="s">
        <v>20755</v>
      </c>
      <c r="G2355" s="449">
        <v>93199</v>
      </c>
      <c r="H2355" s="447" t="s">
        <v>3129</v>
      </c>
      <c r="I2355" s="447" t="s">
        <v>239</v>
      </c>
      <c r="J2355" s="447" t="s">
        <v>334</v>
      </c>
      <c r="K2355" s="450">
        <v>32.71</v>
      </c>
      <c r="L2355" s="447" t="s">
        <v>241</v>
      </c>
    </row>
    <row r="2356" spans="1:12">
      <c r="A2356" s="447" t="s">
        <v>20906</v>
      </c>
      <c r="B2356" s="447" t="s">
        <v>20907</v>
      </c>
      <c r="C2356" s="447" t="s">
        <v>20926</v>
      </c>
      <c r="D2356" s="447" t="s">
        <v>20927</v>
      </c>
      <c r="E2356" s="448" t="s">
        <v>20755</v>
      </c>
      <c r="F2356" s="447" t="s">
        <v>20755</v>
      </c>
      <c r="G2356" s="449">
        <v>93200</v>
      </c>
      <c r="H2356" s="447" t="s">
        <v>3130</v>
      </c>
      <c r="I2356" s="447" t="s">
        <v>239</v>
      </c>
      <c r="J2356" s="447" t="s">
        <v>334</v>
      </c>
      <c r="K2356" s="450">
        <v>2.21</v>
      </c>
      <c r="L2356" s="447" t="s">
        <v>241</v>
      </c>
    </row>
    <row r="2357" spans="1:12">
      <c r="A2357" s="447" t="s">
        <v>20906</v>
      </c>
      <c r="B2357" s="447" t="s">
        <v>20907</v>
      </c>
      <c r="C2357" s="447" t="s">
        <v>20926</v>
      </c>
      <c r="D2357" s="447" t="s">
        <v>20927</v>
      </c>
      <c r="E2357" s="448" t="s">
        <v>20755</v>
      </c>
      <c r="F2357" s="447" t="s">
        <v>20755</v>
      </c>
      <c r="G2357" s="449">
        <v>93201</v>
      </c>
      <c r="H2357" s="447" t="s">
        <v>3131</v>
      </c>
      <c r="I2357" s="447" t="s">
        <v>239</v>
      </c>
      <c r="J2357" s="447" t="s">
        <v>334</v>
      </c>
      <c r="K2357" s="450">
        <v>4.41</v>
      </c>
      <c r="L2357" s="447" t="s">
        <v>241</v>
      </c>
    </row>
    <row r="2358" spans="1:12">
      <c r="A2358" s="447" t="s">
        <v>20906</v>
      </c>
      <c r="B2358" s="447" t="s">
        <v>20907</v>
      </c>
      <c r="C2358" s="447" t="s">
        <v>20926</v>
      </c>
      <c r="D2358" s="447" t="s">
        <v>20927</v>
      </c>
      <c r="E2358" s="448" t="s">
        <v>20755</v>
      </c>
      <c r="F2358" s="447" t="s">
        <v>20755</v>
      </c>
      <c r="G2358" s="449">
        <v>93202</v>
      </c>
      <c r="H2358" s="447" t="s">
        <v>3132</v>
      </c>
      <c r="I2358" s="447" t="s">
        <v>239</v>
      </c>
      <c r="J2358" s="447" t="s">
        <v>334</v>
      </c>
      <c r="K2358" s="450">
        <v>21.21</v>
      </c>
      <c r="L2358" s="447" t="s">
        <v>241</v>
      </c>
    </row>
    <row r="2359" spans="1:12">
      <c r="A2359" s="447" t="s">
        <v>20906</v>
      </c>
      <c r="B2359" s="447" t="s">
        <v>20907</v>
      </c>
      <c r="C2359" s="447" t="s">
        <v>20926</v>
      </c>
      <c r="D2359" s="447" t="s">
        <v>20927</v>
      </c>
      <c r="E2359" s="448" t="s">
        <v>20755</v>
      </c>
      <c r="F2359" s="447" t="s">
        <v>20755</v>
      </c>
      <c r="G2359" s="449">
        <v>93203</v>
      </c>
      <c r="H2359" s="447" t="s">
        <v>3134</v>
      </c>
      <c r="I2359" s="447" t="s">
        <v>239</v>
      </c>
      <c r="J2359" s="447" t="s">
        <v>709</v>
      </c>
      <c r="K2359" s="450">
        <v>13.49</v>
      </c>
      <c r="L2359" s="447" t="s">
        <v>241</v>
      </c>
    </row>
    <row r="2360" spans="1:12">
      <c r="A2360" s="447" t="s">
        <v>20906</v>
      </c>
      <c r="B2360" s="447" t="s">
        <v>20907</v>
      </c>
      <c r="C2360" s="447" t="s">
        <v>20926</v>
      </c>
      <c r="D2360" s="447" t="s">
        <v>20927</v>
      </c>
      <c r="E2360" s="448" t="s">
        <v>20755</v>
      </c>
      <c r="F2360" s="447" t="s">
        <v>20755</v>
      </c>
      <c r="G2360" s="449">
        <v>93204</v>
      </c>
      <c r="H2360" s="447" t="s">
        <v>3136</v>
      </c>
      <c r="I2360" s="447" t="s">
        <v>239</v>
      </c>
      <c r="J2360" s="447" t="s">
        <v>240</v>
      </c>
      <c r="K2360" s="450">
        <v>45.75</v>
      </c>
      <c r="L2360" s="447" t="s">
        <v>241</v>
      </c>
    </row>
    <row r="2361" spans="1:12">
      <c r="A2361" s="447" t="s">
        <v>20906</v>
      </c>
      <c r="B2361" s="447" t="s">
        <v>20907</v>
      </c>
      <c r="C2361" s="447" t="s">
        <v>20926</v>
      </c>
      <c r="D2361" s="447" t="s">
        <v>20927</v>
      </c>
      <c r="E2361" s="448" t="s">
        <v>20755</v>
      </c>
      <c r="F2361" s="447" t="s">
        <v>20755</v>
      </c>
      <c r="G2361" s="449">
        <v>93205</v>
      </c>
      <c r="H2361" s="447" t="s">
        <v>3137</v>
      </c>
      <c r="I2361" s="447" t="s">
        <v>239</v>
      </c>
      <c r="J2361" s="447" t="s">
        <v>334</v>
      </c>
      <c r="K2361" s="450">
        <v>34.119999999999997</v>
      </c>
      <c r="L2361" s="447" t="s">
        <v>241</v>
      </c>
    </row>
    <row r="2362" spans="1:12">
      <c r="A2362" s="447" t="s">
        <v>20906</v>
      </c>
      <c r="B2362" s="447" t="s">
        <v>20907</v>
      </c>
      <c r="C2362" s="447" t="s">
        <v>20928</v>
      </c>
      <c r="D2362" s="447" t="s">
        <v>20929</v>
      </c>
      <c r="E2362" s="448" t="s">
        <v>20755</v>
      </c>
      <c r="F2362" s="447" t="s">
        <v>20755</v>
      </c>
      <c r="G2362" s="449">
        <v>95952</v>
      </c>
      <c r="H2362" s="447" t="s">
        <v>3138</v>
      </c>
      <c r="I2362" s="447" t="s">
        <v>133</v>
      </c>
      <c r="J2362" s="447" t="s">
        <v>240</v>
      </c>
      <c r="K2362" s="451">
        <v>2165.0100000000002</v>
      </c>
      <c r="L2362" s="447" t="s">
        <v>241</v>
      </c>
    </row>
    <row r="2363" spans="1:12">
      <c r="A2363" s="447" t="s">
        <v>20906</v>
      </c>
      <c r="B2363" s="447" t="s">
        <v>20907</v>
      </c>
      <c r="C2363" s="447" t="s">
        <v>20928</v>
      </c>
      <c r="D2363" s="447" t="s">
        <v>20929</v>
      </c>
      <c r="E2363" s="448" t="s">
        <v>20755</v>
      </c>
      <c r="F2363" s="447" t="s">
        <v>20755</v>
      </c>
      <c r="G2363" s="449">
        <v>95953</v>
      </c>
      <c r="H2363" s="447" t="s">
        <v>3139</v>
      </c>
      <c r="I2363" s="447" t="s">
        <v>133</v>
      </c>
      <c r="J2363" s="447" t="s">
        <v>240</v>
      </c>
      <c r="K2363" s="451">
        <v>3184.39</v>
      </c>
      <c r="L2363" s="447" t="s">
        <v>241</v>
      </c>
    </row>
    <row r="2364" spans="1:12">
      <c r="A2364" s="447" t="s">
        <v>20906</v>
      </c>
      <c r="B2364" s="447" t="s">
        <v>20907</v>
      </c>
      <c r="C2364" s="447" t="s">
        <v>20928</v>
      </c>
      <c r="D2364" s="447" t="s">
        <v>20929</v>
      </c>
      <c r="E2364" s="448" t="s">
        <v>20755</v>
      </c>
      <c r="F2364" s="447" t="s">
        <v>20755</v>
      </c>
      <c r="G2364" s="449">
        <v>95954</v>
      </c>
      <c r="H2364" s="447" t="s">
        <v>3140</v>
      </c>
      <c r="I2364" s="447" t="s">
        <v>133</v>
      </c>
      <c r="J2364" s="447" t="s">
        <v>240</v>
      </c>
      <c r="K2364" s="451">
        <v>2381.9899999999998</v>
      </c>
      <c r="L2364" s="447" t="s">
        <v>241</v>
      </c>
    </row>
    <row r="2365" spans="1:12">
      <c r="A2365" s="447" t="s">
        <v>20906</v>
      </c>
      <c r="B2365" s="447" t="s">
        <v>20907</v>
      </c>
      <c r="C2365" s="447" t="s">
        <v>20928</v>
      </c>
      <c r="D2365" s="447" t="s">
        <v>20929</v>
      </c>
      <c r="E2365" s="448" t="s">
        <v>20755</v>
      </c>
      <c r="F2365" s="447" t="s">
        <v>20755</v>
      </c>
      <c r="G2365" s="449">
        <v>95955</v>
      </c>
      <c r="H2365" s="447" t="s">
        <v>3141</v>
      </c>
      <c r="I2365" s="447" t="s">
        <v>133</v>
      </c>
      <c r="J2365" s="447" t="s">
        <v>240</v>
      </c>
      <c r="K2365" s="451">
        <v>2823.37</v>
      </c>
      <c r="L2365" s="447" t="s">
        <v>241</v>
      </c>
    </row>
    <row r="2366" spans="1:12">
      <c r="A2366" s="447" t="s">
        <v>20906</v>
      </c>
      <c r="B2366" s="447" t="s">
        <v>20907</v>
      </c>
      <c r="C2366" s="447" t="s">
        <v>20928</v>
      </c>
      <c r="D2366" s="447" t="s">
        <v>20929</v>
      </c>
      <c r="E2366" s="448" t="s">
        <v>20755</v>
      </c>
      <c r="F2366" s="447" t="s">
        <v>20755</v>
      </c>
      <c r="G2366" s="449">
        <v>95956</v>
      </c>
      <c r="H2366" s="447" t="s">
        <v>3142</v>
      </c>
      <c r="I2366" s="447" t="s">
        <v>133</v>
      </c>
      <c r="J2366" s="447" t="s">
        <v>240</v>
      </c>
      <c r="K2366" s="451">
        <v>2298.56</v>
      </c>
      <c r="L2366" s="447" t="s">
        <v>241</v>
      </c>
    </row>
    <row r="2367" spans="1:12">
      <c r="A2367" s="447" t="s">
        <v>20906</v>
      </c>
      <c r="B2367" s="447" t="s">
        <v>20907</v>
      </c>
      <c r="C2367" s="447" t="s">
        <v>20928</v>
      </c>
      <c r="D2367" s="447" t="s">
        <v>20929</v>
      </c>
      <c r="E2367" s="448" t="s">
        <v>20755</v>
      </c>
      <c r="F2367" s="447" t="s">
        <v>20755</v>
      </c>
      <c r="G2367" s="449">
        <v>95957</v>
      </c>
      <c r="H2367" s="447" t="s">
        <v>3143</v>
      </c>
      <c r="I2367" s="447" t="s">
        <v>133</v>
      </c>
      <c r="J2367" s="447" t="s">
        <v>240</v>
      </c>
      <c r="K2367" s="451">
        <v>3090.75</v>
      </c>
      <c r="L2367" s="447" t="s">
        <v>241</v>
      </c>
    </row>
    <row r="2368" spans="1:12">
      <c r="A2368" s="447" t="s">
        <v>20906</v>
      </c>
      <c r="B2368" s="447" t="s">
        <v>20907</v>
      </c>
      <c r="C2368" s="447" t="s">
        <v>20928</v>
      </c>
      <c r="D2368" s="447" t="s">
        <v>20929</v>
      </c>
      <c r="E2368" s="448" t="s">
        <v>20755</v>
      </c>
      <c r="F2368" s="447" t="s">
        <v>20755</v>
      </c>
      <c r="G2368" s="449">
        <v>95969</v>
      </c>
      <c r="H2368" s="447" t="s">
        <v>3144</v>
      </c>
      <c r="I2368" s="447" t="s">
        <v>133</v>
      </c>
      <c r="J2368" s="447" t="s">
        <v>240</v>
      </c>
      <c r="K2368" s="451">
        <v>2748.99</v>
      </c>
      <c r="L2368" s="447" t="s">
        <v>241</v>
      </c>
    </row>
    <row r="2369" spans="1:12">
      <c r="A2369" s="447" t="s">
        <v>20906</v>
      </c>
      <c r="B2369" s="447" t="s">
        <v>20907</v>
      </c>
      <c r="C2369" s="447" t="s">
        <v>20928</v>
      </c>
      <c r="D2369" s="447" t="s">
        <v>20929</v>
      </c>
      <c r="E2369" s="448" t="s">
        <v>20755</v>
      </c>
      <c r="F2369" s="447" t="s">
        <v>20755</v>
      </c>
      <c r="G2369" s="449">
        <v>97733</v>
      </c>
      <c r="H2369" s="447" t="s">
        <v>3145</v>
      </c>
      <c r="I2369" s="447" t="s">
        <v>133</v>
      </c>
      <c r="J2369" s="447" t="s">
        <v>240</v>
      </c>
      <c r="K2369" s="451">
        <v>2661.89</v>
      </c>
      <c r="L2369" s="447" t="s">
        <v>241</v>
      </c>
    </row>
    <row r="2370" spans="1:12">
      <c r="A2370" s="447" t="s">
        <v>20906</v>
      </c>
      <c r="B2370" s="447" t="s">
        <v>20907</v>
      </c>
      <c r="C2370" s="447" t="s">
        <v>20928</v>
      </c>
      <c r="D2370" s="447" t="s">
        <v>20929</v>
      </c>
      <c r="E2370" s="448" t="s">
        <v>20755</v>
      </c>
      <c r="F2370" s="447" t="s">
        <v>20755</v>
      </c>
      <c r="G2370" s="449">
        <v>97734</v>
      </c>
      <c r="H2370" s="447" t="s">
        <v>3146</v>
      </c>
      <c r="I2370" s="447" t="s">
        <v>133</v>
      </c>
      <c r="J2370" s="447" t="s">
        <v>240</v>
      </c>
      <c r="K2370" s="451">
        <v>2255.35</v>
      </c>
      <c r="L2370" s="447" t="s">
        <v>241</v>
      </c>
    </row>
    <row r="2371" spans="1:12">
      <c r="A2371" s="447" t="s">
        <v>20906</v>
      </c>
      <c r="B2371" s="447" t="s">
        <v>20907</v>
      </c>
      <c r="C2371" s="447" t="s">
        <v>20928</v>
      </c>
      <c r="D2371" s="447" t="s">
        <v>20929</v>
      </c>
      <c r="E2371" s="448" t="s">
        <v>20755</v>
      </c>
      <c r="F2371" s="447" t="s">
        <v>20755</v>
      </c>
      <c r="G2371" s="449">
        <v>97735</v>
      </c>
      <c r="H2371" s="447" t="s">
        <v>3147</v>
      </c>
      <c r="I2371" s="447" t="s">
        <v>133</v>
      </c>
      <c r="J2371" s="447" t="s">
        <v>240</v>
      </c>
      <c r="K2371" s="451">
        <v>1930.43</v>
      </c>
      <c r="L2371" s="447" t="s">
        <v>241</v>
      </c>
    </row>
    <row r="2372" spans="1:12">
      <c r="A2372" s="447" t="s">
        <v>20906</v>
      </c>
      <c r="B2372" s="447" t="s">
        <v>20907</v>
      </c>
      <c r="C2372" s="447" t="s">
        <v>20928</v>
      </c>
      <c r="D2372" s="447" t="s">
        <v>20929</v>
      </c>
      <c r="E2372" s="448" t="s">
        <v>20755</v>
      </c>
      <c r="F2372" s="447" t="s">
        <v>20755</v>
      </c>
      <c r="G2372" s="449">
        <v>97736</v>
      </c>
      <c r="H2372" s="447" t="s">
        <v>3148</v>
      </c>
      <c r="I2372" s="447" t="s">
        <v>133</v>
      </c>
      <c r="J2372" s="447" t="s">
        <v>240</v>
      </c>
      <c r="K2372" s="451">
        <v>1356.73</v>
      </c>
      <c r="L2372" s="447" t="s">
        <v>241</v>
      </c>
    </row>
    <row r="2373" spans="1:12">
      <c r="A2373" s="447" t="s">
        <v>20906</v>
      </c>
      <c r="B2373" s="447" t="s">
        <v>20907</v>
      </c>
      <c r="C2373" s="447" t="s">
        <v>20928</v>
      </c>
      <c r="D2373" s="447" t="s">
        <v>20929</v>
      </c>
      <c r="E2373" s="448" t="s">
        <v>20755</v>
      </c>
      <c r="F2373" s="447" t="s">
        <v>20755</v>
      </c>
      <c r="G2373" s="449">
        <v>97737</v>
      </c>
      <c r="H2373" s="447" t="s">
        <v>3149</v>
      </c>
      <c r="I2373" s="447" t="s">
        <v>133</v>
      </c>
      <c r="J2373" s="447" t="s">
        <v>240</v>
      </c>
      <c r="K2373" s="451">
        <v>2879.73</v>
      </c>
      <c r="L2373" s="447" t="s">
        <v>241</v>
      </c>
    </row>
    <row r="2374" spans="1:12">
      <c r="A2374" s="447" t="s">
        <v>20906</v>
      </c>
      <c r="B2374" s="447" t="s">
        <v>20907</v>
      </c>
      <c r="C2374" s="447" t="s">
        <v>20928</v>
      </c>
      <c r="D2374" s="447" t="s">
        <v>20929</v>
      </c>
      <c r="E2374" s="448" t="s">
        <v>20755</v>
      </c>
      <c r="F2374" s="447" t="s">
        <v>20755</v>
      </c>
      <c r="G2374" s="449">
        <v>97738</v>
      </c>
      <c r="H2374" s="447" t="s">
        <v>3150</v>
      </c>
      <c r="I2374" s="447" t="s">
        <v>133</v>
      </c>
      <c r="J2374" s="447" t="s">
        <v>240</v>
      </c>
      <c r="K2374" s="451">
        <v>3359.47</v>
      </c>
      <c r="L2374" s="447" t="s">
        <v>241</v>
      </c>
    </row>
    <row r="2375" spans="1:12">
      <c r="A2375" s="447" t="s">
        <v>20906</v>
      </c>
      <c r="B2375" s="447" t="s">
        <v>20907</v>
      </c>
      <c r="C2375" s="447" t="s">
        <v>20928</v>
      </c>
      <c r="D2375" s="447" t="s">
        <v>20929</v>
      </c>
      <c r="E2375" s="448" t="s">
        <v>20755</v>
      </c>
      <c r="F2375" s="447" t="s">
        <v>20755</v>
      </c>
      <c r="G2375" s="449">
        <v>97739</v>
      </c>
      <c r="H2375" s="447" t="s">
        <v>3151</v>
      </c>
      <c r="I2375" s="447" t="s">
        <v>133</v>
      </c>
      <c r="J2375" s="447" t="s">
        <v>240</v>
      </c>
      <c r="K2375" s="451">
        <v>2173.15</v>
      </c>
      <c r="L2375" s="447" t="s">
        <v>241</v>
      </c>
    </row>
    <row r="2376" spans="1:12">
      <c r="A2376" s="447" t="s">
        <v>20906</v>
      </c>
      <c r="B2376" s="447" t="s">
        <v>20907</v>
      </c>
      <c r="C2376" s="447" t="s">
        <v>20928</v>
      </c>
      <c r="D2376" s="447" t="s">
        <v>20929</v>
      </c>
      <c r="E2376" s="448" t="s">
        <v>20755</v>
      </c>
      <c r="F2376" s="447" t="s">
        <v>20755</v>
      </c>
      <c r="G2376" s="449">
        <v>97740</v>
      </c>
      <c r="H2376" s="447" t="s">
        <v>3152</v>
      </c>
      <c r="I2376" s="447" t="s">
        <v>133</v>
      </c>
      <c r="J2376" s="447" t="s">
        <v>240</v>
      </c>
      <c r="K2376" s="451">
        <v>1749.83</v>
      </c>
      <c r="L2376" s="447" t="s">
        <v>241</v>
      </c>
    </row>
    <row r="2377" spans="1:12">
      <c r="A2377" s="447" t="s">
        <v>20906</v>
      </c>
      <c r="B2377" s="447" t="s">
        <v>20907</v>
      </c>
      <c r="C2377" s="447" t="s">
        <v>20928</v>
      </c>
      <c r="D2377" s="447" t="s">
        <v>20929</v>
      </c>
      <c r="E2377" s="448" t="s">
        <v>20755</v>
      </c>
      <c r="F2377" s="447" t="s">
        <v>20755</v>
      </c>
      <c r="G2377" s="449">
        <v>98615</v>
      </c>
      <c r="H2377" s="447" t="s">
        <v>3153</v>
      </c>
      <c r="I2377" s="447" t="s">
        <v>145</v>
      </c>
      <c r="J2377" s="447" t="s">
        <v>240</v>
      </c>
      <c r="K2377" s="450">
        <v>110.95</v>
      </c>
      <c r="L2377" s="447" t="s">
        <v>241</v>
      </c>
    </row>
    <row r="2378" spans="1:12">
      <c r="A2378" s="447" t="s">
        <v>20906</v>
      </c>
      <c r="B2378" s="447" t="s">
        <v>20907</v>
      </c>
      <c r="C2378" s="447" t="s">
        <v>20928</v>
      </c>
      <c r="D2378" s="447" t="s">
        <v>20929</v>
      </c>
      <c r="E2378" s="448" t="s">
        <v>20755</v>
      </c>
      <c r="F2378" s="447" t="s">
        <v>20755</v>
      </c>
      <c r="G2378" s="449">
        <v>98616</v>
      </c>
      <c r="H2378" s="447" t="s">
        <v>3154</v>
      </c>
      <c r="I2378" s="447" t="s">
        <v>145</v>
      </c>
      <c r="J2378" s="447" t="s">
        <v>240</v>
      </c>
      <c r="K2378" s="450">
        <v>89.62</v>
      </c>
      <c r="L2378" s="447" t="s">
        <v>241</v>
      </c>
    </row>
    <row r="2379" spans="1:12">
      <c r="A2379" s="447" t="s">
        <v>20906</v>
      </c>
      <c r="B2379" s="447" t="s">
        <v>20907</v>
      </c>
      <c r="C2379" s="447" t="s">
        <v>20928</v>
      </c>
      <c r="D2379" s="447" t="s">
        <v>20929</v>
      </c>
      <c r="E2379" s="448" t="s">
        <v>20755</v>
      </c>
      <c r="F2379" s="447" t="s">
        <v>20755</v>
      </c>
      <c r="G2379" s="449">
        <v>98617</v>
      </c>
      <c r="H2379" s="447" t="s">
        <v>3155</v>
      </c>
      <c r="I2379" s="447" t="s">
        <v>145</v>
      </c>
      <c r="J2379" s="447" t="s">
        <v>240</v>
      </c>
      <c r="K2379" s="450">
        <v>84</v>
      </c>
      <c r="L2379" s="447" t="s">
        <v>241</v>
      </c>
    </row>
    <row r="2380" spans="1:12">
      <c r="A2380" s="447" t="s">
        <v>20906</v>
      </c>
      <c r="B2380" s="447" t="s">
        <v>20907</v>
      </c>
      <c r="C2380" s="447" t="s">
        <v>20928</v>
      </c>
      <c r="D2380" s="447" t="s">
        <v>20929</v>
      </c>
      <c r="E2380" s="448" t="s">
        <v>20755</v>
      </c>
      <c r="F2380" s="447" t="s">
        <v>20755</v>
      </c>
      <c r="G2380" s="449">
        <v>98618</v>
      </c>
      <c r="H2380" s="447" t="s">
        <v>3156</v>
      </c>
      <c r="I2380" s="447" t="s">
        <v>145</v>
      </c>
      <c r="J2380" s="447" t="s">
        <v>240</v>
      </c>
      <c r="K2380" s="450">
        <v>114.68</v>
      </c>
      <c r="L2380" s="447" t="s">
        <v>241</v>
      </c>
    </row>
    <row r="2381" spans="1:12">
      <c r="A2381" s="447" t="s">
        <v>20906</v>
      </c>
      <c r="B2381" s="447" t="s">
        <v>20907</v>
      </c>
      <c r="C2381" s="447" t="s">
        <v>20928</v>
      </c>
      <c r="D2381" s="447" t="s">
        <v>20929</v>
      </c>
      <c r="E2381" s="448" t="s">
        <v>20755</v>
      </c>
      <c r="F2381" s="447" t="s">
        <v>20755</v>
      </c>
      <c r="G2381" s="449">
        <v>98619</v>
      </c>
      <c r="H2381" s="447" t="s">
        <v>3157</v>
      </c>
      <c r="I2381" s="447" t="s">
        <v>145</v>
      </c>
      <c r="J2381" s="447" t="s">
        <v>240</v>
      </c>
      <c r="K2381" s="450">
        <v>106.13</v>
      </c>
      <c r="L2381" s="447" t="s">
        <v>241</v>
      </c>
    </row>
    <row r="2382" spans="1:12">
      <c r="A2382" s="447" t="s">
        <v>20906</v>
      </c>
      <c r="B2382" s="447" t="s">
        <v>20907</v>
      </c>
      <c r="C2382" s="447" t="s">
        <v>20928</v>
      </c>
      <c r="D2382" s="447" t="s">
        <v>20929</v>
      </c>
      <c r="E2382" s="448" t="s">
        <v>20755</v>
      </c>
      <c r="F2382" s="447" t="s">
        <v>20755</v>
      </c>
      <c r="G2382" s="449">
        <v>98620</v>
      </c>
      <c r="H2382" s="447" t="s">
        <v>3158</v>
      </c>
      <c r="I2382" s="447" t="s">
        <v>145</v>
      </c>
      <c r="J2382" s="447" t="s">
        <v>240</v>
      </c>
      <c r="K2382" s="450">
        <v>101.82</v>
      </c>
      <c r="L2382" s="447" t="s">
        <v>241</v>
      </c>
    </row>
    <row r="2383" spans="1:12">
      <c r="A2383" s="447" t="s">
        <v>20906</v>
      </c>
      <c r="B2383" s="447" t="s">
        <v>20907</v>
      </c>
      <c r="C2383" s="447" t="s">
        <v>20928</v>
      </c>
      <c r="D2383" s="447" t="s">
        <v>20929</v>
      </c>
      <c r="E2383" s="448" t="s">
        <v>20755</v>
      </c>
      <c r="F2383" s="447" t="s">
        <v>20755</v>
      </c>
      <c r="G2383" s="449">
        <v>98621</v>
      </c>
      <c r="H2383" s="447" t="s">
        <v>3159</v>
      </c>
      <c r="I2383" s="447" t="s">
        <v>145</v>
      </c>
      <c r="J2383" s="447" t="s">
        <v>240</v>
      </c>
      <c r="K2383" s="450">
        <v>132.34</v>
      </c>
      <c r="L2383" s="447" t="s">
        <v>241</v>
      </c>
    </row>
    <row r="2384" spans="1:12">
      <c r="A2384" s="447" t="s">
        <v>20906</v>
      </c>
      <c r="B2384" s="447" t="s">
        <v>20907</v>
      </c>
      <c r="C2384" s="447" t="s">
        <v>20928</v>
      </c>
      <c r="D2384" s="447" t="s">
        <v>20929</v>
      </c>
      <c r="E2384" s="448" t="s">
        <v>20755</v>
      </c>
      <c r="F2384" s="447" t="s">
        <v>20755</v>
      </c>
      <c r="G2384" s="449">
        <v>98622</v>
      </c>
      <c r="H2384" s="447" t="s">
        <v>3160</v>
      </c>
      <c r="I2384" s="447" t="s">
        <v>145</v>
      </c>
      <c r="J2384" s="447" t="s">
        <v>240</v>
      </c>
      <c r="K2384" s="450">
        <v>125.47</v>
      </c>
      <c r="L2384" s="447" t="s">
        <v>241</v>
      </c>
    </row>
    <row r="2385" spans="1:12">
      <c r="A2385" s="447" t="s">
        <v>20906</v>
      </c>
      <c r="B2385" s="447" t="s">
        <v>20907</v>
      </c>
      <c r="C2385" s="447" t="s">
        <v>20928</v>
      </c>
      <c r="D2385" s="447" t="s">
        <v>20929</v>
      </c>
      <c r="E2385" s="448" t="s">
        <v>20755</v>
      </c>
      <c r="F2385" s="447" t="s">
        <v>20755</v>
      </c>
      <c r="G2385" s="449">
        <v>98623</v>
      </c>
      <c r="H2385" s="447" t="s">
        <v>3161</v>
      </c>
      <c r="I2385" s="447" t="s">
        <v>145</v>
      </c>
      <c r="J2385" s="447" t="s">
        <v>240</v>
      </c>
      <c r="K2385" s="450">
        <v>121.94</v>
      </c>
      <c r="L2385" s="447" t="s">
        <v>241</v>
      </c>
    </row>
    <row r="2386" spans="1:12">
      <c r="A2386" s="447" t="s">
        <v>20906</v>
      </c>
      <c r="B2386" s="447" t="s">
        <v>20907</v>
      </c>
      <c r="C2386" s="447" t="s">
        <v>20928</v>
      </c>
      <c r="D2386" s="447" t="s">
        <v>20929</v>
      </c>
      <c r="E2386" s="448" t="s">
        <v>20755</v>
      </c>
      <c r="F2386" s="447" t="s">
        <v>20755</v>
      </c>
      <c r="G2386" s="449">
        <v>98624</v>
      </c>
      <c r="H2386" s="447" t="s">
        <v>3163</v>
      </c>
      <c r="I2386" s="447" t="s">
        <v>145</v>
      </c>
      <c r="J2386" s="447" t="s">
        <v>240</v>
      </c>
      <c r="K2386" s="450">
        <v>151.08000000000001</v>
      </c>
      <c r="L2386" s="447" t="s">
        <v>241</v>
      </c>
    </row>
    <row r="2387" spans="1:12">
      <c r="A2387" s="447" t="s">
        <v>20906</v>
      </c>
      <c r="B2387" s="447" t="s">
        <v>20907</v>
      </c>
      <c r="C2387" s="447" t="s">
        <v>20928</v>
      </c>
      <c r="D2387" s="447" t="s">
        <v>20929</v>
      </c>
      <c r="E2387" s="448" t="s">
        <v>20755</v>
      </c>
      <c r="F2387" s="447" t="s">
        <v>20755</v>
      </c>
      <c r="G2387" s="449">
        <v>98625</v>
      </c>
      <c r="H2387" s="447" t="s">
        <v>3164</v>
      </c>
      <c r="I2387" s="447" t="s">
        <v>145</v>
      </c>
      <c r="J2387" s="447" t="s">
        <v>240</v>
      </c>
      <c r="K2387" s="450">
        <v>145.25</v>
      </c>
      <c r="L2387" s="447" t="s">
        <v>241</v>
      </c>
    </row>
    <row r="2388" spans="1:12">
      <c r="A2388" s="447" t="s">
        <v>20906</v>
      </c>
      <c r="B2388" s="447" t="s">
        <v>20907</v>
      </c>
      <c r="C2388" s="447" t="s">
        <v>20928</v>
      </c>
      <c r="D2388" s="447" t="s">
        <v>20929</v>
      </c>
      <c r="E2388" s="448" t="s">
        <v>20755</v>
      </c>
      <c r="F2388" s="447" t="s">
        <v>20755</v>
      </c>
      <c r="G2388" s="449">
        <v>98626</v>
      </c>
      <c r="H2388" s="447" t="s">
        <v>3165</v>
      </c>
      <c r="I2388" s="447" t="s">
        <v>145</v>
      </c>
      <c r="J2388" s="447" t="s">
        <v>240</v>
      </c>
      <c r="K2388" s="450">
        <v>142.19999999999999</v>
      </c>
      <c r="L2388" s="447" t="s">
        <v>241</v>
      </c>
    </row>
    <row r="2389" spans="1:12">
      <c r="A2389" s="447" t="s">
        <v>20906</v>
      </c>
      <c r="B2389" s="447" t="s">
        <v>20907</v>
      </c>
      <c r="C2389" s="447" t="s">
        <v>20928</v>
      </c>
      <c r="D2389" s="447" t="s">
        <v>20929</v>
      </c>
      <c r="E2389" s="448" t="s">
        <v>20755</v>
      </c>
      <c r="F2389" s="447" t="s">
        <v>20755</v>
      </c>
      <c r="G2389" s="449">
        <v>98655</v>
      </c>
      <c r="H2389" s="447" t="s">
        <v>3166</v>
      </c>
      <c r="I2389" s="447" t="s">
        <v>239</v>
      </c>
      <c r="J2389" s="447" t="s">
        <v>240</v>
      </c>
      <c r="K2389" s="450">
        <v>602.88</v>
      </c>
      <c r="L2389" s="447" t="s">
        <v>241</v>
      </c>
    </row>
    <row r="2390" spans="1:12">
      <c r="A2390" s="447" t="s">
        <v>20906</v>
      </c>
      <c r="B2390" s="447" t="s">
        <v>20907</v>
      </c>
      <c r="C2390" s="447" t="s">
        <v>20928</v>
      </c>
      <c r="D2390" s="447" t="s">
        <v>20929</v>
      </c>
      <c r="E2390" s="448" t="s">
        <v>20755</v>
      </c>
      <c r="F2390" s="447" t="s">
        <v>20755</v>
      </c>
      <c r="G2390" s="449">
        <v>98656</v>
      </c>
      <c r="H2390" s="447" t="s">
        <v>3167</v>
      </c>
      <c r="I2390" s="447" t="s">
        <v>239</v>
      </c>
      <c r="J2390" s="447" t="s">
        <v>240</v>
      </c>
      <c r="K2390" s="450">
        <v>609.28</v>
      </c>
      <c r="L2390" s="447" t="s">
        <v>241</v>
      </c>
    </row>
    <row r="2391" spans="1:12">
      <c r="A2391" s="447" t="s">
        <v>20906</v>
      </c>
      <c r="B2391" s="447" t="s">
        <v>20907</v>
      </c>
      <c r="C2391" s="447" t="s">
        <v>20928</v>
      </c>
      <c r="D2391" s="447" t="s">
        <v>20929</v>
      </c>
      <c r="E2391" s="448" t="s">
        <v>20755</v>
      </c>
      <c r="F2391" s="447" t="s">
        <v>20755</v>
      </c>
      <c r="G2391" s="449">
        <v>98657</v>
      </c>
      <c r="H2391" s="447" t="s">
        <v>3168</v>
      </c>
      <c r="I2391" s="447" t="s">
        <v>239</v>
      </c>
      <c r="J2391" s="447" t="s">
        <v>240</v>
      </c>
      <c r="K2391" s="450">
        <v>615.70000000000005</v>
      </c>
      <c r="L2391" s="447" t="s">
        <v>241</v>
      </c>
    </row>
    <row r="2392" spans="1:12">
      <c r="A2392" s="447" t="s">
        <v>20906</v>
      </c>
      <c r="B2392" s="447" t="s">
        <v>20907</v>
      </c>
      <c r="C2392" s="447" t="s">
        <v>20928</v>
      </c>
      <c r="D2392" s="447" t="s">
        <v>20929</v>
      </c>
      <c r="E2392" s="448" t="s">
        <v>20755</v>
      </c>
      <c r="F2392" s="447" t="s">
        <v>20755</v>
      </c>
      <c r="G2392" s="449">
        <v>98658</v>
      </c>
      <c r="H2392" s="447" t="s">
        <v>3169</v>
      </c>
      <c r="I2392" s="447" t="s">
        <v>239</v>
      </c>
      <c r="J2392" s="447" t="s">
        <v>240</v>
      </c>
      <c r="K2392" s="450">
        <v>622.11</v>
      </c>
      <c r="L2392" s="447" t="s">
        <v>241</v>
      </c>
    </row>
    <row r="2393" spans="1:12">
      <c r="A2393" s="447" t="s">
        <v>20906</v>
      </c>
      <c r="B2393" s="447" t="s">
        <v>20907</v>
      </c>
      <c r="C2393" s="447" t="s">
        <v>20928</v>
      </c>
      <c r="D2393" s="447" t="s">
        <v>20929</v>
      </c>
      <c r="E2393" s="448" t="s">
        <v>20755</v>
      </c>
      <c r="F2393" s="447" t="s">
        <v>20755</v>
      </c>
      <c r="G2393" s="449">
        <v>98659</v>
      </c>
      <c r="H2393" s="447" t="s">
        <v>3170</v>
      </c>
      <c r="I2393" s="447" t="s">
        <v>239</v>
      </c>
      <c r="J2393" s="447" t="s">
        <v>240</v>
      </c>
      <c r="K2393" s="450">
        <v>634.91999999999996</v>
      </c>
      <c r="L2393" s="447" t="s">
        <v>241</v>
      </c>
    </row>
    <row r="2394" spans="1:12">
      <c r="A2394" s="447" t="s">
        <v>20906</v>
      </c>
      <c r="B2394" s="447" t="s">
        <v>20907</v>
      </c>
      <c r="C2394" s="447" t="s">
        <v>20928</v>
      </c>
      <c r="D2394" s="447" t="s">
        <v>20929</v>
      </c>
      <c r="E2394" s="448" t="s">
        <v>20755</v>
      </c>
      <c r="F2394" s="447" t="s">
        <v>20755</v>
      </c>
      <c r="G2394" s="449">
        <v>98746</v>
      </c>
      <c r="H2394" s="447" t="s">
        <v>3171</v>
      </c>
      <c r="I2394" s="447" t="s">
        <v>239</v>
      </c>
      <c r="J2394" s="447" t="s">
        <v>334</v>
      </c>
      <c r="K2394" s="450">
        <v>39.89</v>
      </c>
      <c r="L2394" s="447" t="s">
        <v>241</v>
      </c>
    </row>
    <row r="2395" spans="1:12">
      <c r="A2395" s="447" t="s">
        <v>20906</v>
      </c>
      <c r="B2395" s="447" t="s">
        <v>20907</v>
      </c>
      <c r="C2395" s="447" t="s">
        <v>20928</v>
      </c>
      <c r="D2395" s="447" t="s">
        <v>20929</v>
      </c>
      <c r="E2395" s="448" t="s">
        <v>20755</v>
      </c>
      <c r="F2395" s="447" t="s">
        <v>20755</v>
      </c>
      <c r="G2395" s="449">
        <v>98749</v>
      </c>
      <c r="H2395" s="447" t="s">
        <v>3173</v>
      </c>
      <c r="I2395" s="447" t="s">
        <v>239</v>
      </c>
      <c r="J2395" s="447" t="s">
        <v>334</v>
      </c>
      <c r="K2395" s="450">
        <v>46.79</v>
      </c>
      <c r="L2395" s="447" t="s">
        <v>241</v>
      </c>
    </row>
    <row r="2396" spans="1:12">
      <c r="A2396" s="447" t="s">
        <v>20906</v>
      </c>
      <c r="B2396" s="447" t="s">
        <v>20907</v>
      </c>
      <c r="C2396" s="447" t="s">
        <v>20928</v>
      </c>
      <c r="D2396" s="447" t="s">
        <v>20929</v>
      </c>
      <c r="E2396" s="448" t="s">
        <v>20755</v>
      </c>
      <c r="F2396" s="447" t="s">
        <v>20755</v>
      </c>
      <c r="G2396" s="449">
        <v>98750</v>
      </c>
      <c r="H2396" s="447" t="s">
        <v>3174</v>
      </c>
      <c r="I2396" s="447" t="s">
        <v>239</v>
      </c>
      <c r="J2396" s="447" t="s">
        <v>334</v>
      </c>
      <c r="K2396" s="450">
        <v>55.08</v>
      </c>
      <c r="L2396" s="447" t="s">
        <v>241</v>
      </c>
    </row>
    <row r="2397" spans="1:12">
      <c r="A2397" s="447" t="s">
        <v>20906</v>
      </c>
      <c r="B2397" s="447" t="s">
        <v>20907</v>
      </c>
      <c r="C2397" s="447" t="s">
        <v>20928</v>
      </c>
      <c r="D2397" s="447" t="s">
        <v>20929</v>
      </c>
      <c r="E2397" s="448" t="s">
        <v>20755</v>
      </c>
      <c r="F2397" s="447" t="s">
        <v>20755</v>
      </c>
      <c r="G2397" s="449">
        <v>98751</v>
      </c>
      <c r="H2397" s="447" t="s">
        <v>3175</v>
      </c>
      <c r="I2397" s="447" t="s">
        <v>239</v>
      </c>
      <c r="J2397" s="447" t="s">
        <v>334</v>
      </c>
      <c r="K2397" s="450">
        <v>76.650000000000006</v>
      </c>
      <c r="L2397" s="447" t="s">
        <v>241</v>
      </c>
    </row>
    <row r="2398" spans="1:12">
      <c r="A2398" s="447" t="s">
        <v>20906</v>
      </c>
      <c r="B2398" s="447" t="s">
        <v>20907</v>
      </c>
      <c r="C2398" s="447" t="s">
        <v>20928</v>
      </c>
      <c r="D2398" s="447" t="s">
        <v>20929</v>
      </c>
      <c r="E2398" s="448" t="s">
        <v>20755</v>
      </c>
      <c r="F2398" s="447" t="s">
        <v>20755</v>
      </c>
      <c r="G2398" s="449">
        <v>98752</v>
      </c>
      <c r="H2398" s="447" t="s">
        <v>3176</v>
      </c>
      <c r="I2398" s="447" t="s">
        <v>239</v>
      </c>
      <c r="J2398" s="447" t="s">
        <v>334</v>
      </c>
      <c r="K2398" s="450">
        <v>102.51</v>
      </c>
      <c r="L2398" s="447" t="s">
        <v>241</v>
      </c>
    </row>
    <row r="2399" spans="1:12">
      <c r="A2399" s="447" t="s">
        <v>20906</v>
      </c>
      <c r="B2399" s="447" t="s">
        <v>20907</v>
      </c>
      <c r="C2399" s="447" t="s">
        <v>20928</v>
      </c>
      <c r="D2399" s="447" t="s">
        <v>20929</v>
      </c>
      <c r="E2399" s="448" t="s">
        <v>20755</v>
      </c>
      <c r="F2399" s="447" t="s">
        <v>20755</v>
      </c>
      <c r="G2399" s="449">
        <v>98753</v>
      </c>
      <c r="H2399" s="447" t="s">
        <v>3177</v>
      </c>
      <c r="I2399" s="447" t="s">
        <v>239</v>
      </c>
      <c r="J2399" s="447" t="s">
        <v>334</v>
      </c>
      <c r="K2399" s="450">
        <v>134.57</v>
      </c>
      <c r="L2399" s="447" t="s">
        <v>241</v>
      </c>
    </row>
    <row r="2400" spans="1:12">
      <c r="A2400" s="447" t="s">
        <v>20906</v>
      </c>
      <c r="B2400" s="447" t="s">
        <v>20907</v>
      </c>
      <c r="C2400" s="447" t="s">
        <v>20928</v>
      </c>
      <c r="D2400" s="447" t="s">
        <v>20929</v>
      </c>
      <c r="E2400" s="448" t="s">
        <v>20755</v>
      </c>
      <c r="F2400" s="447" t="s">
        <v>20755</v>
      </c>
      <c r="G2400" s="449">
        <v>100763</v>
      </c>
      <c r="H2400" s="447" t="s">
        <v>3178</v>
      </c>
      <c r="I2400" s="447" t="s">
        <v>130</v>
      </c>
      <c r="J2400" s="447" t="s">
        <v>240</v>
      </c>
      <c r="K2400" s="450">
        <v>16.03</v>
      </c>
      <c r="L2400" s="447" t="s">
        <v>241</v>
      </c>
    </row>
    <row r="2401" spans="1:12">
      <c r="A2401" s="447" t="s">
        <v>20906</v>
      </c>
      <c r="B2401" s="447" t="s">
        <v>20907</v>
      </c>
      <c r="C2401" s="447" t="s">
        <v>20928</v>
      </c>
      <c r="D2401" s="447" t="s">
        <v>20929</v>
      </c>
      <c r="E2401" s="448" t="s">
        <v>20755</v>
      </c>
      <c r="F2401" s="447" t="s">
        <v>20755</v>
      </c>
      <c r="G2401" s="449">
        <v>100764</v>
      </c>
      <c r="H2401" s="447" t="s">
        <v>3179</v>
      </c>
      <c r="I2401" s="447" t="s">
        <v>130</v>
      </c>
      <c r="J2401" s="447" t="s">
        <v>240</v>
      </c>
      <c r="K2401" s="450">
        <v>15.91</v>
      </c>
      <c r="L2401" s="447" t="s">
        <v>241</v>
      </c>
    </row>
    <row r="2402" spans="1:12">
      <c r="A2402" s="447" t="s">
        <v>20906</v>
      </c>
      <c r="B2402" s="447" t="s">
        <v>20907</v>
      </c>
      <c r="C2402" s="447" t="s">
        <v>20928</v>
      </c>
      <c r="D2402" s="447" t="s">
        <v>20929</v>
      </c>
      <c r="E2402" s="448" t="s">
        <v>20755</v>
      </c>
      <c r="F2402" s="447" t="s">
        <v>20755</v>
      </c>
      <c r="G2402" s="449">
        <v>100765</v>
      </c>
      <c r="H2402" s="447" t="s">
        <v>3180</v>
      </c>
      <c r="I2402" s="447" t="s">
        <v>130</v>
      </c>
      <c r="J2402" s="447" t="s">
        <v>240</v>
      </c>
      <c r="K2402" s="450">
        <v>15.6</v>
      </c>
      <c r="L2402" s="447" t="s">
        <v>241</v>
      </c>
    </row>
    <row r="2403" spans="1:12">
      <c r="A2403" s="447" t="s">
        <v>20906</v>
      </c>
      <c r="B2403" s="447" t="s">
        <v>20907</v>
      </c>
      <c r="C2403" s="447" t="s">
        <v>20928</v>
      </c>
      <c r="D2403" s="447" t="s">
        <v>20929</v>
      </c>
      <c r="E2403" s="448" t="s">
        <v>20755</v>
      </c>
      <c r="F2403" s="447" t="s">
        <v>20755</v>
      </c>
      <c r="G2403" s="449">
        <v>100766</v>
      </c>
      <c r="H2403" s="447" t="s">
        <v>14490</v>
      </c>
      <c r="I2403" s="447" t="s">
        <v>130</v>
      </c>
      <c r="J2403" s="447" t="s">
        <v>240</v>
      </c>
      <c r="K2403" s="450">
        <v>15.75</v>
      </c>
      <c r="L2403" s="447" t="s">
        <v>241</v>
      </c>
    </row>
    <row r="2404" spans="1:12">
      <c r="A2404" s="447" t="s">
        <v>20906</v>
      </c>
      <c r="B2404" s="447" t="s">
        <v>20907</v>
      </c>
      <c r="C2404" s="447" t="s">
        <v>20928</v>
      </c>
      <c r="D2404" s="447" t="s">
        <v>20929</v>
      </c>
      <c r="E2404" s="448" t="s">
        <v>20755</v>
      </c>
      <c r="F2404" s="447" t="s">
        <v>20755</v>
      </c>
      <c r="G2404" s="449">
        <v>100767</v>
      </c>
      <c r="H2404" s="447" t="s">
        <v>3182</v>
      </c>
      <c r="I2404" s="447" t="s">
        <v>130</v>
      </c>
      <c r="J2404" s="447" t="s">
        <v>240</v>
      </c>
      <c r="K2404" s="450">
        <v>14.54</v>
      </c>
      <c r="L2404" s="447" t="s">
        <v>241</v>
      </c>
    </row>
    <row r="2405" spans="1:12">
      <c r="A2405" s="447" t="s">
        <v>20906</v>
      </c>
      <c r="B2405" s="447" t="s">
        <v>20907</v>
      </c>
      <c r="C2405" s="447" t="s">
        <v>20928</v>
      </c>
      <c r="D2405" s="447" t="s">
        <v>20929</v>
      </c>
      <c r="E2405" s="448" t="s">
        <v>20755</v>
      </c>
      <c r="F2405" s="447" t="s">
        <v>20755</v>
      </c>
      <c r="G2405" s="449">
        <v>100768</v>
      </c>
      <c r="H2405" s="447" t="s">
        <v>14491</v>
      </c>
      <c r="I2405" s="447" t="s">
        <v>130</v>
      </c>
      <c r="J2405" s="447" t="s">
        <v>240</v>
      </c>
      <c r="K2405" s="450">
        <v>17.37</v>
      </c>
      <c r="L2405" s="447" t="s">
        <v>241</v>
      </c>
    </row>
    <row r="2406" spans="1:12">
      <c r="A2406" s="447" t="s">
        <v>20906</v>
      </c>
      <c r="B2406" s="447" t="s">
        <v>20907</v>
      </c>
      <c r="C2406" s="447" t="s">
        <v>20928</v>
      </c>
      <c r="D2406" s="447" t="s">
        <v>20929</v>
      </c>
      <c r="E2406" s="448" t="s">
        <v>20755</v>
      </c>
      <c r="F2406" s="447" t="s">
        <v>20755</v>
      </c>
      <c r="G2406" s="449">
        <v>100769</v>
      </c>
      <c r="H2406" s="447" t="s">
        <v>3185</v>
      </c>
      <c r="I2406" s="447" t="s">
        <v>130</v>
      </c>
      <c r="J2406" s="447" t="s">
        <v>240</v>
      </c>
      <c r="K2406" s="450">
        <v>20.29</v>
      </c>
      <c r="L2406" s="447" t="s">
        <v>241</v>
      </c>
    </row>
    <row r="2407" spans="1:12">
      <c r="A2407" s="447" t="s">
        <v>20906</v>
      </c>
      <c r="B2407" s="447" t="s">
        <v>20907</v>
      </c>
      <c r="C2407" s="447" t="s">
        <v>20928</v>
      </c>
      <c r="D2407" s="447" t="s">
        <v>20929</v>
      </c>
      <c r="E2407" s="448" t="s">
        <v>20755</v>
      </c>
      <c r="F2407" s="447" t="s">
        <v>20755</v>
      </c>
      <c r="G2407" s="449">
        <v>100770</v>
      </c>
      <c r="H2407" s="447" t="s">
        <v>14492</v>
      </c>
      <c r="I2407" s="447" t="s">
        <v>130</v>
      </c>
      <c r="J2407" s="447" t="s">
        <v>240</v>
      </c>
      <c r="K2407" s="450">
        <v>19.739999999999998</v>
      </c>
      <c r="L2407" s="447" t="s">
        <v>241</v>
      </c>
    </row>
    <row r="2408" spans="1:12">
      <c r="A2408" s="447" t="s">
        <v>20906</v>
      </c>
      <c r="B2408" s="447" t="s">
        <v>20907</v>
      </c>
      <c r="C2408" s="447" t="s">
        <v>20928</v>
      </c>
      <c r="D2408" s="447" t="s">
        <v>20929</v>
      </c>
      <c r="E2408" s="448" t="s">
        <v>20755</v>
      </c>
      <c r="F2408" s="447" t="s">
        <v>20755</v>
      </c>
      <c r="G2408" s="449">
        <v>100771</v>
      </c>
      <c r="H2408" s="447" t="s">
        <v>3187</v>
      </c>
      <c r="I2408" s="447" t="s">
        <v>130</v>
      </c>
      <c r="J2408" s="447" t="s">
        <v>240</v>
      </c>
      <c r="K2408" s="450">
        <v>22.44</v>
      </c>
      <c r="L2408" s="447" t="s">
        <v>241</v>
      </c>
    </row>
    <row r="2409" spans="1:12">
      <c r="A2409" s="447" t="s">
        <v>20906</v>
      </c>
      <c r="B2409" s="447" t="s">
        <v>20907</v>
      </c>
      <c r="C2409" s="447" t="s">
        <v>20928</v>
      </c>
      <c r="D2409" s="447" t="s">
        <v>20929</v>
      </c>
      <c r="E2409" s="448" t="s">
        <v>20755</v>
      </c>
      <c r="F2409" s="447" t="s">
        <v>20755</v>
      </c>
      <c r="G2409" s="449">
        <v>100772</v>
      </c>
      <c r="H2409" s="447" t="s">
        <v>14494</v>
      </c>
      <c r="I2409" s="447" t="s">
        <v>130</v>
      </c>
      <c r="J2409" s="447" t="s">
        <v>240</v>
      </c>
      <c r="K2409" s="450">
        <v>14.67</v>
      </c>
      <c r="L2409" s="447" t="s">
        <v>241</v>
      </c>
    </row>
    <row r="2410" spans="1:12">
      <c r="A2410" s="447" t="s">
        <v>20906</v>
      </c>
      <c r="B2410" s="447" t="s">
        <v>20907</v>
      </c>
      <c r="C2410" s="447" t="s">
        <v>20928</v>
      </c>
      <c r="D2410" s="447" t="s">
        <v>20929</v>
      </c>
      <c r="E2410" s="448" t="s">
        <v>20755</v>
      </c>
      <c r="F2410" s="447" t="s">
        <v>20755</v>
      </c>
      <c r="G2410" s="449">
        <v>100773</v>
      </c>
      <c r="H2410" s="447" t="s">
        <v>3190</v>
      </c>
      <c r="I2410" s="447" t="s">
        <v>130</v>
      </c>
      <c r="J2410" s="447" t="s">
        <v>240</v>
      </c>
      <c r="K2410" s="450">
        <v>18.489999999999998</v>
      </c>
      <c r="L2410" s="447" t="s">
        <v>241</v>
      </c>
    </row>
    <row r="2411" spans="1:12">
      <c r="A2411" s="447" t="s">
        <v>20906</v>
      </c>
      <c r="B2411" s="447" t="s">
        <v>20907</v>
      </c>
      <c r="C2411" s="447" t="s">
        <v>20928</v>
      </c>
      <c r="D2411" s="447" t="s">
        <v>20929</v>
      </c>
      <c r="E2411" s="448" t="s">
        <v>20755</v>
      </c>
      <c r="F2411" s="447" t="s">
        <v>20755</v>
      </c>
      <c r="G2411" s="449">
        <v>100774</v>
      </c>
      <c r="H2411" s="447" t="s">
        <v>3191</v>
      </c>
      <c r="I2411" s="447" t="s">
        <v>130</v>
      </c>
      <c r="J2411" s="447" t="s">
        <v>240</v>
      </c>
      <c r="K2411" s="450">
        <v>12.06</v>
      </c>
      <c r="L2411" s="447" t="s">
        <v>241</v>
      </c>
    </row>
    <row r="2412" spans="1:12">
      <c r="A2412" s="447" t="s">
        <v>20906</v>
      </c>
      <c r="B2412" s="447" t="s">
        <v>20907</v>
      </c>
      <c r="C2412" s="447" t="s">
        <v>20928</v>
      </c>
      <c r="D2412" s="447" t="s">
        <v>20929</v>
      </c>
      <c r="E2412" s="448" t="s">
        <v>20755</v>
      </c>
      <c r="F2412" s="447" t="s">
        <v>20755</v>
      </c>
      <c r="G2412" s="449">
        <v>100775</v>
      </c>
      <c r="H2412" s="447" t="s">
        <v>3193</v>
      </c>
      <c r="I2412" s="447" t="s">
        <v>130</v>
      </c>
      <c r="J2412" s="447" t="s">
        <v>240</v>
      </c>
      <c r="K2412" s="450">
        <v>13.56</v>
      </c>
      <c r="L2412" s="447" t="s">
        <v>241</v>
      </c>
    </row>
    <row r="2413" spans="1:12">
      <c r="A2413" s="447" t="s">
        <v>20906</v>
      </c>
      <c r="B2413" s="447" t="s">
        <v>20907</v>
      </c>
      <c r="C2413" s="447" t="s">
        <v>20928</v>
      </c>
      <c r="D2413" s="447" t="s">
        <v>20929</v>
      </c>
      <c r="E2413" s="448" t="s">
        <v>20755</v>
      </c>
      <c r="F2413" s="447" t="s">
        <v>20755</v>
      </c>
      <c r="G2413" s="449">
        <v>100776</v>
      </c>
      <c r="H2413" s="447" t="s">
        <v>3195</v>
      </c>
      <c r="I2413" s="447" t="s">
        <v>130</v>
      </c>
      <c r="J2413" s="447" t="s">
        <v>240</v>
      </c>
      <c r="K2413" s="450">
        <v>18.52</v>
      </c>
      <c r="L2413" s="447" t="s">
        <v>241</v>
      </c>
    </row>
    <row r="2414" spans="1:12">
      <c r="A2414" s="447" t="s">
        <v>20906</v>
      </c>
      <c r="B2414" s="447" t="s">
        <v>20907</v>
      </c>
      <c r="C2414" s="447" t="s">
        <v>20928</v>
      </c>
      <c r="D2414" s="447" t="s">
        <v>20929</v>
      </c>
      <c r="E2414" s="448" t="s">
        <v>20755</v>
      </c>
      <c r="F2414" s="447" t="s">
        <v>20755</v>
      </c>
      <c r="G2414" s="449">
        <v>100777</v>
      </c>
      <c r="H2414" s="447" t="s">
        <v>3196</v>
      </c>
      <c r="I2414" s="447" t="s">
        <v>130</v>
      </c>
      <c r="J2414" s="447" t="s">
        <v>240</v>
      </c>
      <c r="K2414" s="450">
        <v>14.28</v>
      </c>
      <c r="L2414" s="447" t="s">
        <v>241</v>
      </c>
    </row>
    <row r="2415" spans="1:12">
      <c r="A2415" s="447" t="s">
        <v>20906</v>
      </c>
      <c r="B2415" s="447" t="s">
        <v>20907</v>
      </c>
      <c r="C2415" s="447" t="s">
        <v>20928</v>
      </c>
      <c r="D2415" s="447" t="s">
        <v>20929</v>
      </c>
      <c r="E2415" s="448" t="s">
        <v>20755</v>
      </c>
      <c r="F2415" s="447" t="s">
        <v>20755</v>
      </c>
      <c r="G2415" s="449">
        <v>100778</v>
      </c>
      <c r="H2415" s="447" t="s">
        <v>3198</v>
      </c>
      <c r="I2415" s="447" t="s">
        <v>130</v>
      </c>
      <c r="J2415" s="447" t="s">
        <v>240</v>
      </c>
      <c r="K2415" s="450">
        <v>10.68</v>
      </c>
      <c r="L2415" s="447" t="s">
        <v>241</v>
      </c>
    </row>
    <row r="2416" spans="1:12">
      <c r="A2416" s="447" t="s">
        <v>20930</v>
      </c>
      <c r="B2416" s="447" t="s">
        <v>20931</v>
      </c>
      <c r="C2416" s="447" t="s">
        <v>20932</v>
      </c>
      <c r="D2416" s="447" t="s">
        <v>20933</v>
      </c>
      <c r="E2416" s="448" t="s">
        <v>20755</v>
      </c>
      <c r="F2416" s="447" t="s">
        <v>20755</v>
      </c>
      <c r="G2416" s="449">
        <v>98560</v>
      </c>
      <c r="H2416" s="447" t="s">
        <v>3200</v>
      </c>
      <c r="I2416" s="447" t="s">
        <v>145</v>
      </c>
      <c r="J2416" s="447" t="s">
        <v>334</v>
      </c>
      <c r="K2416" s="450">
        <v>34.5</v>
      </c>
      <c r="L2416" s="447" t="s">
        <v>241</v>
      </c>
    </row>
    <row r="2417" spans="1:12">
      <c r="A2417" s="447" t="s">
        <v>20930</v>
      </c>
      <c r="B2417" s="447" t="s">
        <v>20931</v>
      </c>
      <c r="C2417" s="447" t="s">
        <v>20932</v>
      </c>
      <c r="D2417" s="447" t="s">
        <v>20933</v>
      </c>
      <c r="E2417" s="448" t="s">
        <v>20755</v>
      </c>
      <c r="F2417" s="447" t="s">
        <v>20755</v>
      </c>
      <c r="G2417" s="449">
        <v>98561</v>
      </c>
      <c r="H2417" s="447" t="s">
        <v>3201</v>
      </c>
      <c r="I2417" s="447" t="s">
        <v>145</v>
      </c>
      <c r="J2417" s="447" t="s">
        <v>334</v>
      </c>
      <c r="K2417" s="450">
        <v>30.17</v>
      </c>
      <c r="L2417" s="447" t="s">
        <v>241</v>
      </c>
    </row>
    <row r="2418" spans="1:12">
      <c r="A2418" s="447" t="s">
        <v>20930</v>
      </c>
      <c r="B2418" s="447" t="s">
        <v>20931</v>
      </c>
      <c r="C2418" s="447" t="s">
        <v>20932</v>
      </c>
      <c r="D2418" s="447" t="s">
        <v>20933</v>
      </c>
      <c r="E2418" s="448" t="s">
        <v>20755</v>
      </c>
      <c r="F2418" s="447" t="s">
        <v>20755</v>
      </c>
      <c r="G2418" s="449">
        <v>98562</v>
      </c>
      <c r="H2418" s="447" t="s">
        <v>3202</v>
      </c>
      <c r="I2418" s="447" t="s">
        <v>145</v>
      </c>
      <c r="J2418" s="447" t="s">
        <v>334</v>
      </c>
      <c r="K2418" s="450">
        <v>30.99</v>
      </c>
      <c r="L2418" s="447" t="s">
        <v>241</v>
      </c>
    </row>
    <row r="2419" spans="1:12">
      <c r="A2419" s="447" t="s">
        <v>20930</v>
      </c>
      <c r="B2419" s="447" t="s">
        <v>20931</v>
      </c>
      <c r="C2419" s="447" t="s">
        <v>20934</v>
      </c>
      <c r="D2419" s="447" t="s">
        <v>20935</v>
      </c>
      <c r="E2419" s="448" t="s">
        <v>20755</v>
      </c>
      <c r="F2419" s="447" t="s">
        <v>20755</v>
      </c>
      <c r="G2419" s="449">
        <v>98555</v>
      </c>
      <c r="H2419" s="447" t="s">
        <v>3203</v>
      </c>
      <c r="I2419" s="447" t="s">
        <v>145</v>
      </c>
      <c r="J2419" s="447" t="s">
        <v>334</v>
      </c>
      <c r="K2419" s="450">
        <v>19.62</v>
      </c>
      <c r="L2419" s="447" t="s">
        <v>241</v>
      </c>
    </row>
    <row r="2420" spans="1:12">
      <c r="A2420" s="447" t="s">
        <v>20930</v>
      </c>
      <c r="B2420" s="447" t="s">
        <v>20931</v>
      </c>
      <c r="C2420" s="447" t="s">
        <v>20934</v>
      </c>
      <c r="D2420" s="447" t="s">
        <v>20935</v>
      </c>
      <c r="E2420" s="448" t="s">
        <v>20755</v>
      </c>
      <c r="F2420" s="447" t="s">
        <v>20755</v>
      </c>
      <c r="G2420" s="449">
        <v>98556</v>
      </c>
      <c r="H2420" s="447" t="s">
        <v>3204</v>
      </c>
      <c r="I2420" s="447" t="s">
        <v>145</v>
      </c>
      <c r="J2420" s="447" t="s">
        <v>334</v>
      </c>
      <c r="K2420" s="450">
        <v>38.770000000000003</v>
      </c>
      <c r="L2420" s="447" t="s">
        <v>241</v>
      </c>
    </row>
    <row r="2421" spans="1:12">
      <c r="A2421" s="447" t="s">
        <v>20930</v>
      </c>
      <c r="B2421" s="447" t="s">
        <v>20931</v>
      </c>
      <c r="C2421" s="447" t="s">
        <v>20934</v>
      </c>
      <c r="D2421" s="447" t="s">
        <v>20935</v>
      </c>
      <c r="E2421" s="448" t="s">
        <v>20755</v>
      </c>
      <c r="F2421" s="447" t="s">
        <v>20755</v>
      </c>
      <c r="G2421" s="449">
        <v>98558</v>
      </c>
      <c r="H2421" s="447" t="s">
        <v>3205</v>
      </c>
      <c r="I2421" s="447" t="s">
        <v>146</v>
      </c>
      <c r="J2421" s="447" t="s">
        <v>334</v>
      </c>
      <c r="K2421" s="450">
        <v>6.04</v>
      </c>
      <c r="L2421" s="447" t="s">
        <v>241</v>
      </c>
    </row>
    <row r="2422" spans="1:12">
      <c r="A2422" s="447" t="s">
        <v>20930</v>
      </c>
      <c r="B2422" s="447" t="s">
        <v>20931</v>
      </c>
      <c r="C2422" s="447" t="s">
        <v>20934</v>
      </c>
      <c r="D2422" s="447" t="s">
        <v>20935</v>
      </c>
      <c r="E2422" s="448" t="s">
        <v>20755</v>
      </c>
      <c r="F2422" s="447" t="s">
        <v>20755</v>
      </c>
      <c r="G2422" s="449">
        <v>98559</v>
      </c>
      <c r="H2422" s="447" t="s">
        <v>3207</v>
      </c>
      <c r="I2422" s="447" t="s">
        <v>239</v>
      </c>
      <c r="J2422" s="447" t="s">
        <v>334</v>
      </c>
      <c r="K2422" s="450">
        <v>3.95</v>
      </c>
      <c r="L2422" s="447" t="s">
        <v>241</v>
      </c>
    </row>
    <row r="2423" spans="1:12">
      <c r="A2423" s="447" t="s">
        <v>20930</v>
      </c>
      <c r="B2423" s="447" t="s">
        <v>20931</v>
      </c>
      <c r="C2423" s="447" t="s">
        <v>20936</v>
      </c>
      <c r="D2423" s="447" t="s">
        <v>20937</v>
      </c>
      <c r="E2423" s="448" t="s">
        <v>20755</v>
      </c>
      <c r="F2423" s="447" t="s">
        <v>20755</v>
      </c>
      <c r="G2423" s="449">
        <v>98546</v>
      </c>
      <c r="H2423" s="447" t="s">
        <v>3209</v>
      </c>
      <c r="I2423" s="447" t="s">
        <v>145</v>
      </c>
      <c r="J2423" s="447" t="s">
        <v>334</v>
      </c>
      <c r="K2423" s="450">
        <v>91.15</v>
      </c>
      <c r="L2423" s="447" t="s">
        <v>241</v>
      </c>
    </row>
    <row r="2424" spans="1:12">
      <c r="A2424" s="447" t="s">
        <v>20930</v>
      </c>
      <c r="B2424" s="447" t="s">
        <v>20931</v>
      </c>
      <c r="C2424" s="447" t="s">
        <v>20936</v>
      </c>
      <c r="D2424" s="447" t="s">
        <v>20937</v>
      </c>
      <c r="E2424" s="448" t="s">
        <v>20755</v>
      </c>
      <c r="F2424" s="447" t="s">
        <v>20755</v>
      </c>
      <c r="G2424" s="449">
        <v>98547</v>
      </c>
      <c r="H2424" s="447" t="s">
        <v>3210</v>
      </c>
      <c r="I2424" s="447" t="s">
        <v>145</v>
      </c>
      <c r="J2424" s="447" t="s">
        <v>334</v>
      </c>
      <c r="K2424" s="450">
        <v>173.07</v>
      </c>
      <c r="L2424" s="447" t="s">
        <v>241</v>
      </c>
    </row>
    <row r="2425" spans="1:12">
      <c r="A2425" s="447" t="s">
        <v>20930</v>
      </c>
      <c r="B2425" s="447" t="s">
        <v>20931</v>
      </c>
      <c r="C2425" s="447" t="s">
        <v>20936</v>
      </c>
      <c r="D2425" s="447" t="s">
        <v>20937</v>
      </c>
      <c r="E2425" s="448" t="s">
        <v>20755</v>
      </c>
      <c r="F2425" s="447" t="s">
        <v>20755</v>
      </c>
      <c r="G2425" s="449">
        <v>98553</v>
      </c>
      <c r="H2425" s="447" t="s">
        <v>3211</v>
      </c>
      <c r="I2425" s="447" t="s">
        <v>145</v>
      </c>
      <c r="J2425" s="447" t="s">
        <v>334</v>
      </c>
      <c r="K2425" s="450">
        <v>100.75</v>
      </c>
      <c r="L2425" s="447" t="s">
        <v>241</v>
      </c>
    </row>
    <row r="2426" spans="1:12">
      <c r="A2426" s="447" t="s">
        <v>20930</v>
      </c>
      <c r="B2426" s="447" t="s">
        <v>20931</v>
      </c>
      <c r="C2426" s="447" t="s">
        <v>20936</v>
      </c>
      <c r="D2426" s="447" t="s">
        <v>20937</v>
      </c>
      <c r="E2426" s="448" t="s">
        <v>20755</v>
      </c>
      <c r="F2426" s="447" t="s">
        <v>20755</v>
      </c>
      <c r="G2426" s="449">
        <v>98554</v>
      </c>
      <c r="H2426" s="447" t="s">
        <v>3212</v>
      </c>
      <c r="I2426" s="447" t="s">
        <v>145</v>
      </c>
      <c r="J2426" s="447" t="s">
        <v>334</v>
      </c>
      <c r="K2426" s="450">
        <v>33.64</v>
      </c>
      <c r="L2426" s="447" t="s">
        <v>241</v>
      </c>
    </row>
    <row r="2427" spans="1:12">
      <c r="A2427" s="447" t="s">
        <v>20930</v>
      </c>
      <c r="B2427" s="447" t="s">
        <v>20931</v>
      </c>
      <c r="C2427" s="447" t="s">
        <v>20938</v>
      </c>
      <c r="D2427" s="447" t="s">
        <v>20939</v>
      </c>
      <c r="E2427" s="448" t="s">
        <v>20755</v>
      </c>
      <c r="F2427" s="447" t="s">
        <v>20755</v>
      </c>
      <c r="G2427" s="449">
        <v>98557</v>
      </c>
      <c r="H2427" s="447" t="s">
        <v>3213</v>
      </c>
      <c r="I2427" s="447" t="s">
        <v>145</v>
      </c>
      <c r="J2427" s="447" t="s">
        <v>334</v>
      </c>
      <c r="K2427" s="450">
        <v>34.57</v>
      </c>
      <c r="L2427" s="447" t="s">
        <v>241</v>
      </c>
    </row>
    <row r="2428" spans="1:12">
      <c r="A2428" s="447" t="s">
        <v>20930</v>
      </c>
      <c r="B2428" s="447" t="s">
        <v>20931</v>
      </c>
      <c r="C2428" s="447" t="s">
        <v>20940</v>
      </c>
      <c r="D2428" s="447" t="s">
        <v>20941</v>
      </c>
      <c r="E2428" s="448" t="s">
        <v>20755</v>
      </c>
      <c r="F2428" s="447" t="s">
        <v>20755</v>
      </c>
      <c r="G2428" s="449">
        <v>98563</v>
      </c>
      <c r="H2428" s="447" t="s">
        <v>3214</v>
      </c>
      <c r="I2428" s="447" t="s">
        <v>145</v>
      </c>
      <c r="J2428" s="447" t="s">
        <v>334</v>
      </c>
      <c r="K2428" s="450">
        <v>26.04</v>
      </c>
      <c r="L2428" s="447" t="s">
        <v>241</v>
      </c>
    </row>
    <row r="2429" spans="1:12">
      <c r="A2429" s="447" t="s">
        <v>20930</v>
      </c>
      <c r="B2429" s="447" t="s">
        <v>20931</v>
      </c>
      <c r="C2429" s="447" t="s">
        <v>20940</v>
      </c>
      <c r="D2429" s="447" t="s">
        <v>20941</v>
      </c>
      <c r="E2429" s="448" t="s">
        <v>20755</v>
      </c>
      <c r="F2429" s="447" t="s">
        <v>20755</v>
      </c>
      <c r="G2429" s="449">
        <v>98564</v>
      </c>
      <c r="H2429" s="447" t="s">
        <v>3215</v>
      </c>
      <c r="I2429" s="447" t="s">
        <v>145</v>
      </c>
      <c r="J2429" s="447" t="s">
        <v>334</v>
      </c>
      <c r="K2429" s="450">
        <v>37.47</v>
      </c>
      <c r="L2429" s="447" t="s">
        <v>241</v>
      </c>
    </row>
    <row r="2430" spans="1:12">
      <c r="A2430" s="447" t="s">
        <v>20930</v>
      </c>
      <c r="B2430" s="447" t="s">
        <v>20931</v>
      </c>
      <c r="C2430" s="447" t="s">
        <v>20940</v>
      </c>
      <c r="D2430" s="447" t="s">
        <v>20941</v>
      </c>
      <c r="E2430" s="448" t="s">
        <v>20755</v>
      </c>
      <c r="F2430" s="447" t="s">
        <v>20755</v>
      </c>
      <c r="G2430" s="449">
        <v>98565</v>
      </c>
      <c r="H2430" s="447" t="s">
        <v>3216</v>
      </c>
      <c r="I2430" s="447" t="s">
        <v>145</v>
      </c>
      <c r="J2430" s="447" t="s">
        <v>334</v>
      </c>
      <c r="K2430" s="450">
        <v>37.119999999999997</v>
      </c>
      <c r="L2430" s="447" t="s">
        <v>241</v>
      </c>
    </row>
    <row r="2431" spans="1:12">
      <c r="A2431" s="447" t="s">
        <v>20930</v>
      </c>
      <c r="B2431" s="447" t="s">
        <v>20931</v>
      </c>
      <c r="C2431" s="447" t="s">
        <v>20940</v>
      </c>
      <c r="D2431" s="447" t="s">
        <v>20941</v>
      </c>
      <c r="E2431" s="448" t="s">
        <v>20755</v>
      </c>
      <c r="F2431" s="447" t="s">
        <v>20755</v>
      </c>
      <c r="G2431" s="449">
        <v>98566</v>
      </c>
      <c r="H2431" s="447" t="s">
        <v>3218</v>
      </c>
      <c r="I2431" s="447" t="s">
        <v>145</v>
      </c>
      <c r="J2431" s="447" t="s">
        <v>334</v>
      </c>
      <c r="K2431" s="450">
        <v>48.55</v>
      </c>
      <c r="L2431" s="447" t="s">
        <v>241</v>
      </c>
    </row>
    <row r="2432" spans="1:12">
      <c r="A2432" s="447" t="s">
        <v>20930</v>
      </c>
      <c r="B2432" s="447" t="s">
        <v>20931</v>
      </c>
      <c r="C2432" s="447" t="s">
        <v>20940</v>
      </c>
      <c r="D2432" s="447" t="s">
        <v>20941</v>
      </c>
      <c r="E2432" s="448" t="s">
        <v>20755</v>
      </c>
      <c r="F2432" s="447" t="s">
        <v>20755</v>
      </c>
      <c r="G2432" s="449">
        <v>98567</v>
      </c>
      <c r="H2432" s="447" t="s">
        <v>3219</v>
      </c>
      <c r="I2432" s="447" t="s">
        <v>145</v>
      </c>
      <c r="J2432" s="447" t="s">
        <v>334</v>
      </c>
      <c r="K2432" s="450">
        <v>47.6</v>
      </c>
      <c r="L2432" s="447" t="s">
        <v>241</v>
      </c>
    </row>
    <row r="2433" spans="1:12">
      <c r="A2433" s="447" t="s">
        <v>20930</v>
      </c>
      <c r="B2433" s="447" t="s">
        <v>20931</v>
      </c>
      <c r="C2433" s="447" t="s">
        <v>20940</v>
      </c>
      <c r="D2433" s="447" t="s">
        <v>20941</v>
      </c>
      <c r="E2433" s="448" t="s">
        <v>20755</v>
      </c>
      <c r="F2433" s="447" t="s">
        <v>20755</v>
      </c>
      <c r="G2433" s="449">
        <v>98568</v>
      </c>
      <c r="H2433" s="447" t="s">
        <v>3220</v>
      </c>
      <c r="I2433" s="447" t="s">
        <v>145</v>
      </c>
      <c r="J2433" s="447" t="s">
        <v>334</v>
      </c>
      <c r="K2433" s="450">
        <v>59.01</v>
      </c>
      <c r="L2433" s="447" t="s">
        <v>241</v>
      </c>
    </row>
    <row r="2434" spans="1:12">
      <c r="A2434" s="447" t="s">
        <v>20930</v>
      </c>
      <c r="B2434" s="447" t="s">
        <v>20931</v>
      </c>
      <c r="C2434" s="447" t="s">
        <v>20940</v>
      </c>
      <c r="D2434" s="447" t="s">
        <v>20941</v>
      </c>
      <c r="E2434" s="448" t="s">
        <v>20755</v>
      </c>
      <c r="F2434" s="447" t="s">
        <v>20755</v>
      </c>
      <c r="G2434" s="449">
        <v>98569</v>
      </c>
      <c r="H2434" s="447" t="s">
        <v>3221</v>
      </c>
      <c r="I2434" s="447" t="s">
        <v>145</v>
      </c>
      <c r="J2434" s="447" t="s">
        <v>334</v>
      </c>
      <c r="K2434" s="450">
        <v>58.66</v>
      </c>
      <c r="L2434" s="447" t="s">
        <v>241</v>
      </c>
    </row>
    <row r="2435" spans="1:12">
      <c r="A2435" s="447" t="s">
        <v>20930</v>
      </c>
      <c r="B2435" s="447" t="s">
        <v>20931</v>
      </c>
      <c r="C2435" s="447" t="s">
        <v>20940</v>
      </c>
      <c r="D2435" s="447" t="s">
        <v>20941</v>
      </c>
      <c r="E2435" s="448" t="s">
        <v>20755</v>
      </c>
      <c r="F2435" s="447" t="s">
        <v>20755</v>
      </c>
      <c r="G2435" s="449">
        <v>98570</v>
      </c>
      <c r="H2435" s="447" t="s">
        <v>3222</v>
      </c>
      <c r="I2435" s="447" t="s">
        <v>145</v>
      </c>
      <c r="J2435" s="447" t="s">
        <v>334</v>
      </c>
      <c r="K2435" s="450">
        <v>70.11</v>
      </c>
      <c r="L2435" s="447" t="s">
        <v>241</v>
      </c>
    </row>
    <row r="2436" spans="1:12">
      <c r="A2436" s="447" t="s">
        <v>20930</v>
      </c>
      <c r="B2436" s="447" t="s">
        <v>20931</v>
      </c>
      <c r="C2436" s="447" t="s">
        <v>20940</v>
      </c>
      <c r="D2436" s="447" t="s">
        <v>20941</v>
      </c>
      <c r="E2436" s="448" t="s">
        <v>20755</v>
      </c>
      <c r="F2436" s="447" t="s">
        <v>20755</v>
      </c>
      <c r="G2436" s="449">
        <v>98571</v>
      </c>
      <c r="H2436" s="447" t="s">
        <v>3223</v>
      </c>
      <c r="I2436" s="447" t="s">
        <v>145</v>
      </c>
      <c r="J2436" s="447" t="s">
        <v>334</v>
      </c>
      <c r="K2436" s="450">
        <v>32.71</v>
      </c>
      <c r="L2436" s="447" t="s">
        <v>241</v>
      </c>
    </row>
    <row r="2437" spans="1:12">
      <c r="A2437" s="447" t="s">
        <v>20930</v>
      </c>
      <c r="B2437" s="447" t="s">
        <v>20931</v>
      </c>
      <c r="C2437" s="447" t="s">
        <v>20940</v>
      </c>
      <c r="D2437" s="447" t="s">
        <v>20941</v>
      </c>
      <c r="E2437" s="448" t="s">
        <v>20755</v>
      </c>
      <c r="F2437" s="447" t="s">
        <v>20755</v>
      </c>
      <c r="G2437" s="449">
        <v>98572</v>
      </c>
      <c r="H2437" s="447" t="s">
        <v>3224</v>
      </c>
      <c r="I2437" s="447" t="s">
        <v>145</v>
      </c>
      <c r="J2437" s="447" t="s">
        <v>334</v>
      </c>
      <c r="K2437" s="450">
        <v>40.17</v>
      </c>
      <c r="L2437" s="447" t="s">
        <v>241</v>
      </c>
    </row>
    <row r="2438" spans="1:12">
      <c r="A2438" s="447" t="s">
        <v>20930</v>
      </c>
      <c r="B2438" s="447" t="s">
        <v>20931</v>
      </c>
      <c r="C2438" s="447" t="s">
        <v>20940</v>
      </c>
      <c r="D2438" s="447" t="s">
        <v>20941</v>
      </c>
      <c r="E2438" s="448" t="s">
        <v>20755</v>
      </c>
      <c r="F2438" s="447" t="s">
        <v>20755</v>
      </c>
      <c r="G2438" s="449">
        <v>98573</v>
      </c>
      <c r="H2438" s="447" t="s">
        <v>3225</v>
      </c>
      <c r="I2438" s="447" t="s">
        <v>145</v>
      </c>
      <c r="J2438" s="447" t="s">
        <v>334</v>
      </c>
      <c r="K2438" s="450">
        <v>51.33</v>
      </c>
      <c r="L2438" s="447" t="s">
        <v>241</v>
      </c>
    </row>
    <row r="2439" spans="1:12">
      <c r="A2439" s="447" t="s">
        <v>20942</v>
      </c>
      <c r="B2439" s="447" t="s">
        <v>20943</v>
      </c>
      <c r="C2439" s="447" t="s">
        <v>20944</v>
      </c>
      <c r="D2439" s="447" t="s">
        <v>20945</v>
      </c>
      <c r="E2439" s="448" t="s">
        <v>20755</v>
      </c>
      <c r="F2439" s="447" t="s">
        <v>20755</v>
      </c>
      <c r="G2439" s="449">
        <v>91831</v>
      </c>
      <c r="H2439" s="447" t="s">
        <v>3226</v>
      </c>
      <c r="I2439" s="447" t="s">
        <v>239</v>
      </c>
      <c r="J2439" s="447" t="s">
        <v>334</v>
      </c>
      <c r="K2439" s="450">
        <v>5.78</v>
      </c>
      <c r="L2439" s="447" t="s">
        <v>241</v>
      </c>
    </row>
    <row r="2440" spans="1:12">
      <c r="A2440" s="447" t="s">
        <v>20942</v>
      </c>
      <c r="B2440" s="447" t="s">
        <v>20943</v>
      </c>
      <c r="C2440" s="447" t="s">
        <v>20944</v>
      </c>
      <c r="D2440" s="447" t="s">
        <v>20945</v>
      </c>
      <c r="E2440" s="448" t="s">
        <v>20755</v>
      </c>
      <c r="F2440" s="447" t="s">
        <v>20755</v>
      </c>
      <c r="G2440" s="449">
        <v>91833</v>
      </c>
      <c r="H2440" s="447" t="s">
        <v>3227</v>
      </c>
      <c r="I2440" s="447" t="s">
        <v>239</v>
      </c>
      <c r="J2440" s="447" t="s">
        <v>334</v>
      </c>
      <c r="K2440" s="450">
        <v>6.15</v>
      </c>
      <c r="L2440" s="447" t="s">
        <v>241</v>
      </c>
    </row>
    <row r="2441" spans="1:12">
      <c r="A2441" s="447" t="s">
        <v>20942</v>
      </c>
      <c r="B2441" s="447" t="s">
        <v>20943</v>
      </c>
      <c r="C2441" s="447" t="s">
        <v>20944</v>
      </c>
      <c r="D2441" s="447" t="s">
        <v>20945</v>
      </c>
      <c r="E2441" s="448" t="s">
        <v>20755</v>
      </c>
      <c r="F2441" s="447" t="s">
        <v>20755</v>
      </c>
      <c r="G2441" s="449">
        <v>91834</v>
      </c>
      <c r="H2441" s="447" t="s">
        <v>3229</v>
      </c>
      <c r="I2441" s="447" t="s">
        <v>239</v>
      </c>
      <c r="J2441" s="447" t="s">
        <v>334</v>
      </c>
      <c r="K2441" s="450">
        <v>6.41</v>
      </c>
      <c r="L2441" s="447" t="s">
        <v>241</v>
      </c>
    </row>
    <row r="2442" spans="1:12">
      <c r="A2442" s="447" t="s">
        <v>20942</v>
      </c>
      <c r="B2442" s="447" t="s">
        <v>20943</v>
      </c>
      <c r="C2442" s="447" t="s">
        <v>20944</v>
      </c>
      <c r="D2442" s="447" t="s">
        <v>20945</v>
      </c>
      <c r="E2442" s="448" t="s">
        <v>20755</v>
      </c>
      <c r="F2442" s="447" t="s">
        <v>20755</v>
      </c>
      <c r="G2442" s="449">
        <v>91835</v>
      </c>
      <c r="H2442" s="447" t="s">
        <v>3231</v>
      </c>
      <c r="I2442" s="447" t="s">
        <v>239</v>
      </c>
      <c r="J2442" s="447" t="s">
        <v>334</v>
      </c>
      <c r="K2442" s="450">
        <v>7.33</v>
      </c>
      <c r="L2442" s="447" t="s">
        <v>241</v>
      </c>
    </row>
    <row r="2443" spans="1:12">
      <c r="A2443" s="447" t="s">
        <v>20942</v>
      </c>
      <c r="B2443" s="447" t="s">
        <v>20943</v>
      </c>
      <c r="C2443" s="447" t="s">
        <v>20944</v>
      </c>
      <c r="D2443" s="447" t="s">
        <v>20945</v>
      </c>
      <c r="E2443" s="448" t="s">
        <v>20755</v>
      </c>
      <c r="F2443" s="447" t="s">
        <v>20755</v>
      </c>
      <c r="G2443" s="449">
        <v>91836</v>
      </c>
      <c r="H2443" s="447" t="s">
        <v>3233</v>
      </c>
      <c r="I2443" s="447" t="s">
        <v>239</v>
      </c>
      <c r="J2443" s="447" t="s">
        <v>334</v>
      </c>
      <c r="K2443" s="450">
        <v>8.3000000000000007</v>
      </c>
      <c r="L2443" s="447" t="s">
        <v>241</v>
      </c>
    </row>
    <row r="2444" spans="1:12">
      <c r="A2444" s="447" t="s">
        <v>20942</v>
      </c>
      <c r="B2444" s="447" t="s">
        <v>20943</v>
      </c>
      <c r="C2444" s="447" t="s">
        <v>20944</v>
      </c>
      <c r="D2444" s="447" t="s">
        <v>20945</v>
      </c>
      <c r="E2444" s="448" t="s">
        <v>20755</v>
      </c>
      <c r="F2444" s="447" t="s">
        <v>20755</v>
      </c>
      <c r="G2444" s="449">
        <v>91837</v>
      </c>
      <c r="H2444" s="447" t="s">
        <v>3235</v>
      </c>
      <c r="I2444" s="447" t="s">
        <v>239</v>
      </c>
      <c r="J2444" s="447" t="s">
        <v>334</v>
      </c>
      <c r="K2444" s="450">
        <v>10.46</v>
      </c>
      <c r="L2444" s="447" t="s">
        <v>241</v>
      </c>
    </row>
    <row r="2445" spans="1:12">
      <c r="A2445" s="447" t="s">
        <v>20942</v>
      </c>
      <c r="B2445" s="447" t="s">
        <v>20943</v>
      </c>
      <c r="C2445" s="447" t="s">
        <v>20944</v>
      </c>
      <c r="D2445" s="447" t="s">
        <v>20945</v>
      </c>
      <c r="E2445" s="448" t="s">
        <v>20755</v>
      </c>
      <c r="F2445" s="447" t="s">
        <v>20755</v>
      </c>
      <c r="G2445" s="449">
        <v>91839</v>
      </c>
      <c r="H2445" s="447" t="s">
        <v>3237</v>
      </c>
      <c r="I2445" s="447" t="s">
        <v>239</v>
      </c>
      <c r="J2445" s="447" t="s">
        <v>334</v>
      </c>
      <c r="K2445" s="450">
        <v>7.71</v>
      </c>
      <c r="L2445" s="447" t="s">
        <v>241</v>
      </c>
    </row>
    <row r="2446" spans="1:12">
      <c r="A2446" s="447" t="s">
        <v>20942</v>
      </c>
      <c r="B2446" s="447" t="s">
        <v>20943</v>
      </c>
      <c r="C2446" s="447" t="s">
        <v>20944</v>
      </c>
      <c r="D2446" s="447" t="s">
        <v>20945</v>
      </c>
      <c r="E2446" s="448" t="s">
        <v>20755</v>
      </c>
      <c r="F2446" s="447" t="s">
        <v>20755</v>
      </c>
      <c r="G2446" s="449">
        <v>91840</v>
      </c>
      <c r="H2446" s="447" t="s">
        <v>3238</v>
      </c>
      <c r="I2446" s="447" t="s">
        <v>239</v>
      </c>
      <c r="J2446" s="447" t="s">
        <v>334</v>
      </c>
      <c r="K2446" s="450">
        <v>9.6999999999999993</v>
      </c>
      <c r="L2446" s="447" t="s">
        <v>241</v>
      </c>
    </row>
    <row r="2447" spans="1:12">
      <c r="A2447" s="447" t="s">
        <v>20942</v>
      </c>
      <c r="B2447" s="447" t="s">
        <v>20943</v>
      </c>
      <c r="C2447" s="447" t="s">
        <v>20944</v>
      </c>
      <c r="D2447" s="447" t="s">
        <v>20945</v>
      </c>
      <c r="E2447" s="448" t="s">
        <v>20755</v>
      </c>
      <c r="F2447" s="447" t="s">
        <v>20755</v>
      </c>
      <c r="G2447" s="449">
        <v>91841</v>
      </c>
      <c r="H2447" s="447" t="s">
        <v>3240</v>
      </c>
      <c r="I2447" s="447" t="s">
        <v>239</v>
      </c>
      <c r="J2447" s="447" t="s">
        <v>334</v>
      </c>
      <c r="K2447" s="450">
        <v>9.14</v>
      </c>
      <c r="L2447" s="447" t="s">
        <v>241</v>
      </c>
    </row>
    <row r="2448" spans="1:12">
      <c r="A2448" s="447" t="s">
        <v>20942</v>
      </c>
      <c r="B2448" s="447" t="s">
        <v>20943</v>
      </c>
      <c r="C2448" s="447" t="s">
        <v>20944</v>
      </c>
      <c r="D2448" s="447" t="s">
        <v>20945</v>
      </c>
      <c r="E2448" s="448" t="s">
        <v>20755</v>
      </c>
      <c r="F2448" s="447" t="s">
        <v>20755</v>
      </c>
      <c r="G2448" s="449">
        <v>91842</v>
      </c>
      <c r="H2448" s="447" t="s">
        <v>3241</v>
      </c>
      <c r="I2448" s="447" t="s">
        <v>239</v>
      </c>
      <c r="J2448" s="447" t="s">
        <v>334</v>
      </c>
      <c r="K2448" s="450">
        <v>3.96</v>
      </c>
      <c r="L2448" s="447" t="s">
        <v>241</v>
      </c>
    </row>
    <row r="2449" spans="1:12">
      <c r="A2449" s="447" t="s">
        <v>20942</v>
      </c>
      <c r="B2449" s="447" t="s">
        <v>20943</v>
      </c>
      <c r="C2449" s="447" t="s">
        <v>20944</v>
      </c>
      <c r="D2449" s="447" t="s">
        <v>20945</v>
      </c>
      <c r="E2449" s="448" t="s">
        <v>20755</v>
      </c>
      <c r="F2449" s="447" t="s">
        <v>20755</v>
      </c>
      <c r="G2449" s="449">
        <v>91843</v>
      </c>
      <c r="H2449" s="447" t="s">
        <v>3243</v>
      </c>
      <c r="I2449" s="447" t="s">
        <v>239</v>
      </c>
      <c r="J2449" s="447" t="s">
        <v>334</v>
      </c>
      <c r="K2449" s="450">
        <v>4.33</v>
      </c>
      <c r="L2449" s="447" t="s">
        <v>241</v>
      </c>
    </row>
    <row r="2450" spans="1:12">
      <c r="A2450" s="447" t="s">
        <v>20942</v>
      </c>
      <c r="B2450" s="447" t="s">
        <v>20943</v>
      </c>
      <c r="C2450" s="447" t="s">
        <v>20944</v>
      </c>
      <c r="D2450" s="447" t="s">
        <v>20945</v>
      </c>
      <c r="E2450" s="448" t="s">
        <v>20755</v>
      </c>
      <c r="F2450" s="447" t="s">
        <v>20755</v>
      </c>
      <c r="G2450" s="449">
        <v>91844</v>
      </c>
      <c r="H2450" s="447" t="s">
        <v>3245</v>
      </c>
      <c r="I2450" s="447" t="s">
        <v>239</v>
      </c>
      <c r="J2450" s="447" t="s">
        <v>334</v>
      </c>
      <c r="K2450" s="450">
        <v>4.59</v>
      </c>
      <c r="L2450" s="447" t="s">
        <v>241</v>
      </c>
    </row>
    <row r="2451" spans="1:12">
      <c r="A2451" s="447" t="s">
        <v>20942</v>
      </c>
      <c r="B2451" s="447" t="s">
        <v>20943</v>
      </c>
      <c r="C2451" s="447" t="s">
        <v>20944</v>
      </c>
      <c r="D2451" s="447" t="s">
        <v>20945</v>
      </c>
      <c r="E2451" s="448" t="s">
        <v>20755</v>
      </c>
      <c r="F2451" s="447" t="s">
        <v>20755</v>
      </c>
      <c r="G2451" s="449">
        <v>91845</v>
      </c>
      <c r="H2451" s="447" t="s">
        <v>3247</v>
      </c>
      <c r="I2451" s="447" t="s">
        <v>239</v>
      </c>
      <c r="J2451" s="447" t="s">
        <v>334</v>
      </c>
      <c r="K2451" s="450">
        <v>5.51</v>
      </c>
      <c r="L2451" s="447" t="s">
        <v>241</v>
      </c>
    </row>
    <row r="2452" spans="1:12">
      <c r="A2452" s="447" t="s">
        <v>20942</v>
      </c>
      <c r="B2452" s="447" t="s">
        <v>20943</v>
      </c>
      <c r="C2452" s="447" t="s">
        <v>20944</v>
      </c>
      <c r="D2452" s="447" t="s">
        <v>20945</v>
      </c>
      <c r="E2452" s="448" t="s">
        <v>20755</v>
      </c>
      <c r="F2452" s="447" t="s">
        <v>20755</v>
      </c>
      <c r="G2452" s="449">
        <v>91846</v>
      </c>
      <c r="H2452" s="447" t="s">
        <v>3248</v>
      </c>
      <c r="I2452" s="447" t="s">
        <v>239</v>
      </c>
      <c r="J2452" s="447" t="s">
        <v>334</v>
      </c>
      <c r="K2452" s="450">
        <v>6.48</v>
      </c>
      <c r="L2452" s="447" t="s">
        <v>241</v>
      </c>
    </row>
    <row r="2453" spans="1:12">
      <c r="A2453" s="447" t="s">
        <v>20942</v>
      </c>
      <c r="B2453" s="447" t="s">
        <v>20943</v>
      </c>
      <c r="C2453" s="447" t="s">
        <v>20944</v>
      </c>
      <c r="D2453" s="447" t="s">
        <v>20945</v>
      </c>
      <c r="E2453" s="448" t="s">
        <v>20755</v>
      </c>
      <c r="F2453" s="447" t="s">
        <v>20755</v>
      </c>
      <c r="G2453" s="449">
        <v>91847</v>
      </c>
      <c r="H2453" s="447" t="s">
        <v>3250</v>
      </c>
      <c r="I2453" s="447" t="s">
        <v>239</v>
      </c>
      <c r="J2453" s="447" t="s">
        <v>334</v>
      </c>
      <c r="K2453" s="450">
        <v>8.64</v>
      </c>
      <c r="L2453" s="447" t="s">
        <v>241</v>
      </c>
    </row>
    <row r="2454" spans="1:12">
      <c r="A2454" s="447" t="s">
        <v>20942</v>
      </c>
      <c r="B2454" s="447" t="s">
        <v>20943</v>
      </c>
      <c r="C2454" s="447" t="s">
        <v>20944</v>
      </c>
      <c r="D2454" s="447" t="s">
        <v>20945</v>
      </c>
      <c r="E2454" s="448" t="s">
        <v>20755</v>
      </c>
      <c r="F2454" s="447" t="s">
        <v>20755</v>
      </c>
      <c r="G2454" s="449">
        <v>91849</v>
      </c>
      <c r="H2454" s="447" t="s">
        <v>3252</v>
      </c>
      <c r="I2454" s="447" t="s">
        <v>239</v>
      </c>
      <c r="J2454" s="447" t="s">
        <v>334</v>
      </c>
      <c r="K2454" s="450">
        <v>5.89</v>
      </c>
      <c r="L2454" s="447" t="s">
        <v>241</v>
      </c>
    </row>
    <row r="2455" spans="1:12">
      <c r="A2455" s="447" t="s">
        <v>20942</v>
      </c>
      <c r="B2455" s="447" t="s">
        <v>20943</v>
      </c>
      <c r="C2455" s="447" t="s">
        <v>20944</v>
      </c>
      <c r="D2455" s="447" t="s">
        <v>20945</v>
      </c>
      <c r="E2455" s="448" t="s">
        <v>20755</v>
      </c>
      <c r="F2455" s="447" t="s">
        <v>20755</v>
      </c>
      <c r="G2455" s="449">
        <v>91850</v>
      </c>
      <c r="H2455" s="447" t="s">
        <v>3253</v>
      </c>
      <c r="I2455" s="447" t="s">
        <v>239</v>
      </c>
      <c r="J2455" s="447" t="s">
        <v>334</v>
      </c>
      <c r="K2455" s="450">
        <v>7.93</v>
      </c>
      <c r="L2455" s="447" t="s">
        <v>241</v>
      </c>
    </row>
    <row r="2456" spans="1:12">
      <c r="A2456" s="447" t="s">
        <v>20942</v>
      </c>
      <c r="B2456" s="447" t="s">
        <v>20943</v>
      </c>
      <c r="C2456" s="447" t="s">
        <v>20944</v>
      </c>
      <c r="D2456" s="447" t="s">
        <v>20945</v>
      </c>
      <c r="E2456" s="448" t="s">
        <v>20755</v>
      </c>
      <c r="F2456" s="447" t="s">
        <v>20755</v>
      </c>
      <c r="G2456" s="449">
        <v>91851</v>
      </c>
      <c r="H2456" s="447" t="s">
        <v>3255</v>
      </c>
      <c r="I2456" s="447" t="s">
        <v>239</v>
      </c>
      <c r="J2456" s="447" t="s">
        <v>334</v>
      </c>
      <c r="K2456" s="450">
        <v>7.37</v>
      </c>
      <c r="L2456" s="447" t="s">
        <v>241</v>
      </c>
    </row>
    <row r="2457" spans="1:12">
      <c r="A2457" s="447" t="s">
        <v>20942</v>
      </c>
      <c r="B2457" s="447" t="s">
        <v>20943</v>
      </c>
      <c r="C2457" s="447" t="s">
        <v>20944</v>
      </c>
      <c r="D2457" s="447" t="s">
        <v>20945</v>
      </c>
      <c r="E2457" s="448" t="s">
        <v>20755</v>
      </c>
      <c r="F2457" s="447" t="s">
        <v>20755</v>
      </c>
      <c r="G2457" s="449">
        <v>91852</v>
      </c>
      <c r="H2457" s="447" t="s">
        <v>3257</v>
      </c>
      <c r="I2457" s="447" t="s">
        <v>239</v>
      </c>
      <c r="J2457" s="447" t="s">
        <v>334</v>
      </c>
      <c r="K2457" s="450">
        <v>5.66</v>
      </c>
      <c r="L2457" s="447" t="s">
        <v>241</v>
      </c>
    </row>
    <row r="2458" spans="1:12">
      <c r="A2458" s="447" t="s">
        <v>20942</v>
      </c>
      <c r="B2458" s="447" t="s">
        <v>20943</v>
      </c>
      <c r="C2458" s="447" t="s">
        <v>20944</v>
      </c>
      <c r="D2458" s="447" t="s">
        <v>20945</v>
      </c>
      <c r="E2458" s="448" t="s">
        <v>20755</v>
      </c>
      <c r="F2458" s="447" t="s">
        <v>20755</v>
      </c>
      <c r="G2458" s="449">
        <v>91853</v>
      </c>
      <c r="H2458" s="447" t="s">
        <v>3258</v>
      </c>
      <c r="I2458" s="447" t="s">
        <v>239</v>
      </c>
      <c r="J2458" s="447" t="s">
        <v>334</v>
      </c>
      <c r="K2458" s="450">
        <v>6</v>
      </c>
      <c r="L2458" s="447" t="s">
        <v>241</v>
      </c>
    </row>
    <row r="2459" spans="1:12">
      <c r="A2459" s="447" t="s">
        <v>20942</v>
      </c>
      <c r="B2459" s="447" t="s">
        <v>20943</v>
      </c>
      <c r="C2459" s="447" t="s">
        <v>20944</v>
      </c>
      <c r="D2459" s="447" t="s">
        <v>20945</v>
      </c>
      <c r="E2459" s="448" t="s">
        <v>20755</v>
      </c>
      <c r="F2459" s="447" t="s">
        <v>20755</v>
      </c>
      <c r="G2459" s="449">
        <v>91854</v>
      </c>
      <c r="H2459" s="447" t="s">
        <v>3260</v>
      </c>
      <c r="I2459" s="447" t="s">
        <v>239</v>
      </c>
      <c r="J2459" s="447" t="s">
        <v>334</v>
      </c>
      <c r="K2459" s="450">
        <v>6.26</v>
      </c>
      <c r="L2459" s="447" t="s">
        <v>241</v>
      </c>
    </row>
    <row r="2460" spans="1:12">
      <c r="A2460" s="447" t="s">
        <v>20942</v>
      </c>
      <c r="B2460" s="447" t="s">
        <v>20943</v>
      </c>
      <c r="C2460" s="447" t="s">
        <v>20944</v>
      </c>
      <c r="D2460" s="447" t="s">
        <v>20945</v>
      </c>
      <c r="E2460" s="448" t="s">
        <v>20755</v>
      </c>
      <c r="F2460" s="447" t="s">
        <v>20755</v>
      </c>
      <c r="G2460" s="449">
        <v>91855</v>
      </c>
      <c r="H2460" s="447" t="s">
        <v>3261</v>
      </c>
      <c r="I2460" s="447" t="s">
        <v>239</v>
      </c>
      <c r="J2460" s="447" t="s">
        <v>334</v>
      </c>
      <c r="K2460" s="450">
        <v>7.12</v>
      </c>
      <c r="L2460" s="447" t="s">
        <v>241</v>
      </c>
    </row>
    <row r="2461" spans="1:12">
      <c r="A2461" s="447" t="s">
        <v>20942</v>
      </c>
      <c r="B2461" s="447" t="s">
        <v>20943</v>
      </c>
      <c r="C2461" s="447" t="s">
        <v>20944</v>
      </c>
      <c r="D2461" s="447" t="s">
        <v>20945</v>
      </c>
      <c r="E2461" s="448" t="s">
        <v>20755</v>
      </c>
      <c r="F2461" s="447" t="s">
        <v>20755</v>
      </c>
      <c r="G2461" s="449">
        <v>91856</v>
      </c>
      <c r="H2461" s="447" t="s">
        <v>3263</v>
      </c>
      <c r="I2461" s="447" t="s">
        <v>239</v>
      </c>
      <c r="J2461" s="447" t="s">
        <v>334</v>
      </c>
      <c r="K2461" s="450">
        <v>8.07</v>
      </c>
      <c r="L2461" s="447" t="s">
        <v>241</v>
      </c>
    </row>
    <row r="2462" spans="1:12">
      <c r="A2462" s="447" t="s">
        <v>20942</v>
      </c>
      <c r="B2462" s="447" t="s">
        <v>20943</v>
      </c>
      <c r="C2462" s="447" t="s">
        <v>20944</v>
      </c>
      <c r="D2462" s="447" t="s">
        <v>20945</v>
      </c>
      <c r="E2462" s="448" t="s">
        <v>20755</v>
      </c>
      <c r="F2462" s="447" t="s">
        <v>20755</v>
      </c>
      <c r="G2462" s="449">
        <v>91857</v>
      </c>
      <c r="H2462" s="447" t="s">
        <v>3264</v>
      </c>
      <c r="I2462" s="447" t="s">
        <v>239</v>
      </c>
      <c r="J2462" s="447" t="s">
        <v>334</v>
      </c>
      <c r="K2462" s="450">
        <v>10.06</v>
      </c>
      <c r="L2462" s="447" t="s">
        <v>241</v>
      </c>
    </row>
    <row r="2463" spans="1:12">
      <c r="A2463" s="447" t="s">
        <v>20942</v>
      </c>
      <c r="B2463" s="447" t="s">
        <v>20943</v>
      </c>
      <c r="C2463" s="447" t="s">
        <v>20944</v>
      </c>
      <c r="D2463" s="447" t="s">
        <v>20945</v>
      </c>
      <c r="E2463" s="448" t="s">
        <v>20755</v>
      </c>
      <c r="F2463" s="447" t="s">
        <v>20755</v>
      </c>
      <c r="G2463" s="449">
        <v>91859</v>
      </c>
      <c r="H2463" s="447" t="s">
        <v>3266</v>
      </c>
      <c r="I2463" s="447" t="s">
        <v>239</v>
      </c>
      <c r="J2463" s="447" t="s">
        <v>334</v>
      </c>
      <c r="K2463" s="450">
        <v>7.52</v>
      </c>
      <c r="L2463" s="447" t="s">
        <v>241</v>
      </c>
    </row>
    <row r="2464" spans="1:12">
      <c r="A2464" s="447" t="s">
        <v>20942</v>
      </c>
      <c r="B2464" s="447" t="s">
        <v>20943</v>
      </c>
      <c r="C2464" s="447" t="s">
        <v>20944</v>
      </c>
      <c r="D2464" s="447" t="s">
        <v>20945</v>
      </c>
      <c r="E2464" s="448" t="s">
        <v>20755</v>
      </c>
      <c r="F2464" s="447" t="s">
        <v>20755</v>
      </c>
      <c r="G2464" s="449">
        <v>91860</v>
      </c>
      <c r="H2464" s="447" t="s">
        <v>3268</v>
      </c>
      <c r="I2464" s="447" t="s">
        <v>239</v>
      </c>
      <c r="J2464" s="447" t="s">
        <v>334</v>
      </c>
      <c r="K2464" s="450">
        <v>9.4600000000000009</v>
      </c>
      <c r="L2464" s="447" t="s">
        <v>241</v>
      </c>
    </row>
    <row r="2465" spans="1:12">
      <c r="A2465" s="447" t="s">
        <v>20942</v>
      </c>
      <c r="B2465" s="447" t="s">
        <v>20943</v>
      </c>
      <c r="C2465" s="447" t="s">
        <v>20944</v>
      </c>
      <c r="D2465" s="447" t="s">
        <v>20945</v>
      </c>
      <c r="E2465" s="448" t="s">
        <v>20755</v>
      </c>
      <c r="F2465" s="447" t="s">
        <v>20755</v>
      </c>
      <c r="G2465" s="449">
        <v>91861</v>
      </c>
      <c r="H2465" s="447" t="s">
        <v>3269</v>
      </c>
      <c r="I2465" s="447" t="s">
        <v>239</v>
      </c>
      <c r="J2465" s="447" t="s">
        <v>334</v>
      </c>
      <c r="K2465" s="450">
        <v>8.94</v>
      </c>
      <c r="L2465" s="447" t="s">
        <v>241</v>
      </c>
    </row>
    <row r="2466" spans="1:12">
      <c r="A2466" s="447" t="s">
        <v>20942</v>
      </c>
      <c r="B2466" s="447" t="s">
        <v>20943</v>
      </c>
      <c r="C2466" s="447" t="s">
        <v>20944</v>
      </c>
      <c r="D2466" s="447" t="s">
        <v>20945</v>
      </c>
      <c r="E2466" s="448" t="s">
        <v>20755</v>
      </c>
      <c r="F2466" s="447" t="s">
        <v>20755</v>
      </c>
      <c r="G2466" s="449">
        <v>91862</v>
      </c>
      <c r="H2466" s="447" t="s">
        <v>3271</v>
      </c>
      <c r="I2466" s="447" t="s">
        <v>239</v>
      </c>
      <c r="J2466" s="447" t="s">
        <v>334</v>
      </c>
      <c r="K2466" s="450">
        <v>6.97</v>
      </c>
      <c r="L2466" s="447" t="s">
        <v>241</v>
      </c>
    </row>
    <row r="2467" spans="1:12">
      <c r="A2467" s="447" t="s">
        <v>20942</v>
      </c>
      <c r="B2467" s="447" t="s">
        <v>20943</v>
      </c>
      <c r="C2467" s="447" t="s">
        <v>20944</v>
      </c>
      <c r="D2467" s="447" t="s">
        <v>20945</v>
      </c>
      <c r="E2467" s="448" t="s">
        <v>20755</v>
      </c>
      <c r="F2467" s="447" t="s">
        <v>20755</v>
      </c>
      <c r="G2467" s="449">
        <v>91863</v>
      </c>
      <c r="H2467" s="447" t="s">
        <v>3273</v>
      </c>
      <c r="I2467" s="447" t="s">
        <v>239</v>
      </c>
      <c r="J2467" s="447" t="s">
        <v>334</v>
      </c>
      <c r="K2467" s="450">
        <v>8.1300000000000008</v>
      </c>
      <c r="L2467" s="447" t="s">
        <v>241</v>
      </c>
    </row>
    <row r="2468" spans="1:12">
      <c r="A2468" s="447" t="s">
        <v>20942</v>
      </c>
      <c r="B2468" s="447" t="s">
        <v>20943</v>
      </c>
      <c r="C2468" s="447" t="s">
        <v>20944</v>
      </c>
      <c r="D2468" s="447" t="s">
        <v>20945</v>
      </c>
      <c r="E2468" s="448" t="s">
        <v>20755</v>
      </c>
      <c r="F2468" s="447" t="s">
        <v>20755</v>
      </c>
      <c r="G2468" s="449">
        <v>91864</v>
      </c>
      <c r="H2468" s="447" t="s">
        <v>3274</v>
      </c>
      <c r="I2468" s="447" t="s">
        <v>239</v>
      </c>
      <c r="J2468" s="447" t="s">
        <v>334</v>
      </c>
      <c r="K2468" s="450">
        <v>10.64</v>
      </c>
      <c r="L2468" s="447" t="s">
        <v>241</v>
      </c>
    </row>
    <row r="2469" spans="1:12">
      <c r="A2469" s="447" t="s">
        <v>20942</v>
      </c>
      <c r="B2469" s="447" t="s">
        <v>20943</v>
      </c>
      <c r="C2469" s="447" t="s">
        <v>20944</v>
      </c>
      <c r="D2469" s="447" t="s">
        <v>20945</v>
      </c>
      <c r="E2469" s="448" t="s">
        <v>20755</v>
      </c>
      <c r="F2469" s="447" t="s">
        <v>20755</v>
      </c>
      <c r="G2469" s="449">
        <v>91865</v>
      </c>
      <c r="H2469" s="447" t="s">
        <v>3276</v>
      </c>
      <c r="I2469" s="447" t="s">
        <v>239</v>
      </c>
      <c r="J2469" s="447" t="s">
        <v>334</v>
      </c>
      <c r="K2469" s="450">
        <v>13.15</v>
      </c>
      <c r="L2469" s="447" t="s">
        <v>241</v>
      </c>
    </row>
    <row r="2470" spans="1:12">
      <c r="A2470" s="447" t="s">
        <v>20942</v>
      </c>
      <c r="B2470" s="447" t="s">
        <v>20943</v>
      </c>
      <c r="C2470" s="447" t="s">
        <v>20944</v>
      </c>
      <c r="D2470" s="447" t="s">
        <v>20945</v>
      </c>
      <c r="E2470" s="448" t="s">
        <v>20755</v>
      </c>
      <c r="F2470" s="447" t="s">
        <v>20755</v>
      </c>
      <c r="G2470" s="449">
        <v>91866</v>
      </c>
      <c r="H2470" s="447" t="s">
        <v>3278</v>
      </c>
      <c r="I2470" s="447" t="s">
        <v>239</v>
      </c>
      <c r="J2470" s="447" t="s">
        <v>334</v>
      </c>
      <c r="K2470" s="450">
        <v>5.26</v>
      </c>
      <c r="L2470" s="447" t="s">
        <v>241</v>
      </c>
    </row>
    <row r="2471" spans="1:12">
      <c r="A2471" s="447" t="s">
        <v>20942</v>
      </c>
      <c r="B2471" s="447" t="s">
        <v>20943</v>
      </c>
      <c r="C2471" s="447" t="s">
        <v>20944</v>
      </c>
      <c r="D2471" s="447" t="s">
        <v>20945</v>
      </c>
      <c r="E2471" s="448" t="s">
        <v>20755</v>
      </c>
      <c r="F2471" s="447" t="s">
        <v>20755</v>
      </c>
      <c r="G2471" s="449">
        <v>91867</v>
      </c>
      <c r="H2471" s="447" t="s">
        <v>3280</v>
      </c>
      <c r="I2471" s="447" t="s">
        <v>239</v>
      </c>
      <c r="J2471" s="447" t="s">
        <v>334</v>
      </c>
      <c r="K2471" s="450">
        <v>6.41</v>
      </c>
      <c r="L2471" s="447" t="s">
        <v>241</v>
      </c>
    </row>
    <row r="2472" spans="1:12">
      <c r="A2472" s="447" t="s">
        <v>20942</v>
      </c>
      <c r="B2472" s="447" t="s">
        <v>20943</v>
      </c>
      <c r="C2472" s="447" t="s">
        <v>20944</v>
      </c>
      <c r="D2472" s="447" t="s">
        <v>20945</v>
      </c>
      <c r="E2472" s="448" t="s">
        <v>20755</v>
      </c>
      <c r="F2472" s="447" t="s">
        <v>20755</v>
      </c>
      <c r="G2472" s="449">
        <v>91868</v>
      </c>
      <c r="H2472" s="447" t="s">
        <v>3281</v>
      </c>
      <c r="I2472" s="447" t="s">
        <v>239</v>
      </c>
      <c r="J2472" s="447" t="s">
        <v>334</v>
      </c>
      <c r="K2472" s="450">
        <v>8.93</v>
      </c>
      <c r="L2472" s="447" t="s">
        <v>241</v>
      </c>
    </row>
    <row r="2473" spans="1:12">
      <c r="A2473" s="447" t="s">
        <v>20942</v>
      </c>
      <c r="B2473" s="447" t="s">
        <v>20943</v>
      </c>
      <c r="C2473" s="447" t="s">
        <v>20944</v>
      </c>
      <c r="D2473" s="447" t="s">
        <v>20945</v>
      </c>
      <c r="E2473" s="448" t="s">
        <v>20755</v>
      </c>
      <c r="F2473" s="447" t="s">
        <v>20755</v>
      </c>
      <c r="G2473" s="449">
        <v>91869</v>
      </c>
      <c r="H2473" s="447" t="s">
        <v>3282</v>
      </c>
      <c r="I2473" s="447" t="s">
        <v>239</v>
      </c>
      <c r="J2473" s="447" t="s">
        <v>334</v>
      </c>
      <c r="K2473" s="450">
        <v>11.44</v>
      </c>
      <c r="L2473" s="447" t="s">
        <v>241</v>
      </c>
    </row>
    <row r="2474" spans="1:12">
      <c r="A2474" s="447" t="s">
        <v>20942</v>
      </c>
      <c r="B2474" s="447" t="s">
        <v>20943</v>
      </c>
      <c r="C2474" s="447" t="s">
        <v>20944</v>
      </c>
      <c r="D2474" s="447" t="s">
        <v>20945</v>
      </c>
      <c r="E2474" s="448" t="s">
        <v>20755</v>
      </c>
      <c r="F2474" s="447" t="s">
        <v>20755</v>
      </c>
      <c r="G2474" s="449">
        <v>91870</v>
      </c>
      <c r="H2474" s="447" t="s">
        <v>3283</v>
      </c>
      <c r="I2474" s="447" t="s">
        <v>239</v>
      </c>
      <c r="J2474" s="447" t="s">
        <v>334</v>
      </c>
      <c r="K2474" s="450">
        <v>7.39</v>
      </c>
      <c r="L2474" s="447" t="s">
        <v>241</v>
      </c>
    </row>
    <row r="2475" spans="1:12">
      <c r="A2475" s="447" t="s">
        <v>20942</v>
      </c>
      <c r="B2475" s="447" t="s">
        <v>20943</v>
      </c>
      <c r="C2475" s="447" t="s">
        <v>20944</v>
      </c>
      <c r="D2475" s="447" t="s">
        <v>20945</v>
      </c>
      <c r="E2475" s="448" t="s">
        <v>20755</v>
      </c>
      <c r="F2475" s="447" t="s">
        <v>20755</v>
      </c>
      <c r="G2475" s="449">
        <v>91871</v>
      </c>
      <c r="H2475" s="447" t="s">
        <v>3284</v>
      </c>
      <c r="I2475" s="447" t="s">
        <v>239</v>
      </c>
      <c r="J2475" s="447" t="s">
        <v>334</v>
      </c>
      <c r="K2475" s="450">
        <v>8.59</v>
      </c>
      <c r="L2475" s="447" t="s">
        <v>241</v>
      </c>
    </row>
    <row r="2476" spans="1:12">
      <c r="A2476" s="447" t="s">
        <v>20942</v>
      </c>
      <c r="B2476" s="447" t="s">
        <v>20943</v>
      </c>
      <c r="C2476" s="447" t="s">
        <v>20944</v>
      </c>
      <c r="D2476" s="447" t="s">
        <v>20945</v>
      </c>
      <c r="E2476" s="448" t="s">
        <v>20755</v>
      </c>
      <c r="F2476" s="447" t="s">
        <v>20755</v>
      </c>
      <c r="G2476" s="449">
        <v>91872</v>
      </c>
      <c r="H2476" s="447" t="s">
        <v>3285</v>
      </c>
      <c r="I2476" s="447" t="s">
        <v>239</v>
      </c>
      <c r="J2476" s="447" t="s">
        <v>334</v>
      </c>
      <c r="K2476" s="450">
        <v>11.1</v>
      </c>
      <c r="L2476" s="447" t="s">
        <v>241</v>
      </c>
    </row>
    <row r="2477" spans="1:12">
      <c r="A2477" s="447" t="s">
        <v>20942</v>
      </c>
      <c r="B2477" s="447" t="s">
        <v>20943</v>
      </c>
      <c r="C2477" s="447" t="s">
        <v>20944</v>
      </c>
      <c r="D2477" s="447" t="s">
        <v>20945</v>
      </c>
      <c r="E2477" s="448" t="s">
        <v>20755</v>
      </c>
      <c r="F2477" s="447" t="s">
        <v>20755</v>
      </c>
      <c r="G2477" s="449">
        <v>91873</v>
      </c>
      <c r="H2477" s="447" t="s">
        <v>3287</v>
      </c>
      <c r="I2477" s="447" t="s">
        <v>239</v>
      </c>
      <c r="J2477" s="447" t="s">
        <v>334</v>
      </c>
      <c r="K2477" s="450">
        <v>13.57</v>
      </c>
      <c r="L2477" s="447" t="s">
        <v>241</v>
      </c>
    </row>
    <row r="2478" spans="1:12">
      <c r="A2478" s="447" t="s">
        <v>20942</v>
      </c>
      <c r="B2478" s="447" t="s">
        <v>20943</v>
      </c>
      <c r="C2478" s="447" t="s">
        <v>20944</v>
      </c>
      <c r="D2478" s="447" t="s">
        <v>20945</v>
      </c>
      <c r="E2478" s="448" t="s">
        <v>20755</v>
      </c>
      <c r="F2478" s="447" t="s">
        <v>20755</v>
      </c>
      <c r="G2478" s="449">
        <v>93008</v>
      </c>
      <c r="H2478" s="447" t="s">
        <v>3289</v>
      </c>
      <c r="I2478" s="447" t="s">
        <v>239</v>
      </c>
      <c r="J2478" s="447" t="s">
        <v>334</v>
      </c>
      <c r="K2478" s="450">
        <v>11.26</v>
      </c>
      <c r="L2478" s="447" t="s">
        <v>241</v>
      </c>
    </row>
    <row r="2479" spans="1:12">
      <c r="A2479" s="447" t="s">
        <v>20942</v>
      </c>
      <c r="B2479" s="447" t="s">
        <v>20943</v>
      </c>
      <c r="C2479" s="447" t="s">
        <v>20944</v>
      </c>
      <c r="D2479" s="447" t="s">
        <v>20945</v>
      </c>
      <c r="E2479" s="448" t="s">
        <v>20755</v>
      </c>
      <c r="F2479" s="447" t="s">
        <v>20755</v>
      </c>
      <c r="G2479" s="449">
        <v>93009</v>
      </c>
      <c r="H2479" s="447" t="s">
        <v>3290</v>
      </c>
      <c r="I2479" s="447" t="s">
        <v>239</v>
      </c>
      <c r="J2479" s="447" t="s">
        <v>334</v>
      </c>
      <c r="K2479" s="450">
        <v>16.7</v>
      </c>
      <c r="L2479" s="447" t="s">
        <v>241</v>
      </c>
    </row>
    <row r="2480" spans="1:12">
      <c r="A2480" s="447" t="s">
        <v>20942</v>
      </c>
      <c r="B2480" s="447" t="s">
        <v>20943</v>
      </c>
      <c r="C2480" s="447" t="s">
        <v>20944</v>
      </c>
      <c r="D2480" s="447" t="s">
        <v>20945</v>
      </c>
      <c r="E2480" s="448" t="s">
        <v>20755</v>
      </c>
      <c r="F2480" s="447" t="s">
        <v>20755</v>
      </c>
      <c r="G2480" s="449">
        <v>93010</v>
      </c>
      <c r="H2480" s="447" t="s">
        <v>3291</v>
      </c>
      <c r="I2480" s="447" t="s">
        <v>239</v>
      </c>
      <c r="J2480" s="447" t="s">
        <v>334</v>
      </c>
      <c r="K2480" s="450">
        <v>23.25</v>
      </c>
      <c r="L2480" s="447" t="s">
        <v>241</v>
      </c>
    </row>
    <row r="2481" spans="1:12">
      <c r="A2481" s="447" t="s">
        <v>20942</v>
      </c>
      <c r="B2481" s="447" t="s">
        <v>20943</v>
      </c>
      <c r="C2481" s="447" t="s">
        <v>20944</v>
      </c>
      <c r="D2481" s="447" t="s">
        <v>20945</v>
      </c>
      <c r="E2481" s="448" t="s">
        <v>20755</v>
      </c>
      <c r="F2481" s="447" t="s">
        <v>20755</v>
      </c>
      <c r="G2481" s="449">
        <v>93011</v>
      </c>
      <c r="H2481" s="447" t="s">
        <v>3293</v>
      </c>
      <c r="I2481" s="447" t="s">
        <v>239</v>
      </c>
      <c r="J2481" s="447" t="s">
        <v>334</v>
      </c>
      <c r="K2481" s="450">
        <v>28.45</v>
      </c>
      <c r="L2481" s="447" t="s">
        <v>241</v>
      </c>
    </row>
    <row r="2482" spans="1:12">
      <c r="A2482" s="447" t="s">
        <v>20942</v>
      </c>
      <c r="B2482" s="447" t="s">
        <v>20943</v>
      </c>
      <c r="C2482" s="447" t="s">
        <v>20944</v>
      </c>
      <c r="D2482" s="447" t="s">
        <v>20945</v>
      </c>
      <c r="E2482" s="448" t="s">
        <v>20755</v>
      </c>
      <c r="F2482" s="447" t="s">
        <v>20755</v>
      </c>
      <c r="G2482" s="449">
        <v>93012</v>
      </c>
      <c r="H2482" s="447" t="s">
        <v>3295</v>
      </c>
      <c r="I2482" s="447" t="s">
        <v>239</v>
      </c>
      <c r="J2482" s="447" t="s">
        <v>334</v>
      </c>
      <c r="K2482" s="450">
        <v>43.01</v>
      </c>
      <c r="L2482" s="447" t="s">
        <v>241</v>
      </c>
    </row>
    <row r="2483" spans="1:12">
      <c r="A2483" s="447" t="s">
        <v>20942</v>
      </c>
      <c r="B2483" s="447" t="s">
        <v>20943</v>
      </c>
      <c r="C2483" s="447" t="s">
        <v>20944</v>
      </c>
      <c r="D2483" s="447" t="s">
        <v>20945</v>
      </c>
      <c r="E2483" s="448" t="s">
        <v>20755</v>
      </c>
      <c r="F2483" s="447" t="s">
        <v>20755</v>
      </c>
      <c r="G2483" s="449">
        <v>95726</v>
      </c>
      <c r="H2483" s="447" t="s">
        <v>3296</v>
      </c>
      <c r="I2483" s="447" t="s">
        <v>239</v>
      </c>
      <c r="J2483" s="447" t="s">
        <v>334</v>
      </c>
      <c r="K2483" s="450">
        <v>4.8600000000000003</v>
      </c>
      <c r="L2483" s="447" t="s">
        <v>241</v>
      </c>
    </row>
    <row r="2484" spans="1:12">
      <c r="A2484" s="447" t="s">
        <v>20942</v>
      </c>
      <c r="B2484" s="447" t="s">
        <v>20943</v>
      </c>
      <c r="C2484" s="447" t="s">
        <v>20944</v>
      </c>
      <c r="D2484" s="447" t="s">
        <v>20945</v>
      </c>
      <c r="E2484" s="448" t="s">
        <v>20755</v>
      </c>
      <c r="F2484" s="447" t="s">
        <v>20755</v>
      </c>
      <c r="G2484" s="449">
        <v>95727</v>
      </c>
      <c r="H2484" s="447" t="s">
        <v>3298</v>
      </c>
      <c r="I2484" s="447" t="s">
        <v>239</v>
      </c>
      <c r="J2484" s="447" t="s">
        <v>334</v>
      </c>
      <c r="K2484" s="450">
        <v>5.5</v>
      </c>
      <c r="L2484" s="447" t="s">
        <v>241</v>
      </c>
    </row>
    <row r="2485" spans="1:12">
      <c r="A2485" s="447" t="s">
        <v>20942</v>
      </c>
      <c r="B2485" s="447" t="s">
        <v>20943</v>
      </c>
      <c r="C2485" s="447" t="s">
        <v>20944</v>
      </c>
      <c r="D2485" s="447" t="s">
        <v>20945</v>
      </c>
      <c r="E2485" s="448" t="s">
        <v>20755</v>
      </c>
      <c r="F2485" s="447" t="s">
        <v>20755</v>
      </c>
      <c r="G2485" s="449">
        <v>95728</v>
      </c>
      <c r="H2485" s="447" t="s">
        <v>3300</v>
      </c>
      <c r="I2485" s="447" t="s">
        <v>239</v>
      </c>
      <c r="J2485" s="447" t="s">
        <v>334</v>
      </c>
      <c r="K2485" s="450">
        <v>6.89</v>
      </c>
      <c r="L2485" s="447" t="s">
        <v>241</v>
      </c>
    </row>
    <row r="2486" spans="1:12">
      <c r="A2486" s="447" t="s">
        <v>20942</v>
      </c>
      <c r="B2486" s="447" t="s">
        <v>20943</v>
      </c>
      <c r="C2486" s="447" t="s">
        <v>20944</v>
      </c>
      <c r="D2486" s="447" t="s">
        <v>20945</v>
      </c>
      <c r="E2486" s="448" t="s">
        <v>20755</v>
      </c>
      <c r="F2486" s="447" t="s">
        <v>20755</v>
      </c>
      <c r="G2486" s="449">
        <v>95729</v>
      </c>
      <c r="H2486" s="447" t="s">
        <v>3301</v>
      </c>
      <c r="I2486" s="447" t="s">
        <v>239</v>
      </c>
      <c r="J2486" s="447" t="s">
        <v>334</v>
      </c>
      <c r="K2486" s="450">
        <v>6.25</v>
      </c>
      <c r="L2486" s="447" t="s">
        <v>241</v>
      </c>
    </row>
    <row r="2487" spans="1:12">
      <c r="A2487" s="447" t="s">
        <v>20942</v>
      </c>
      <c r="B2487" s="447" t="s">
        <v>20943</v>
      </c>
      <c r="C2487" s="447" t="s">
        <v>20944</v>
      </c>
      <c r="D2487" s="447" t="s">
        <v>20945</v>
      </c>
      <c r="E2487" s="448" t="s">
        <v>20755</v>
      </c>
      <c r="F2487" s="447" t="s">
        <v>20755</v>
      </c>
      <c r="G2487" s="449">
        <v>95730</v>
      </c>
      <c r="H2487" s="447" t="s">
        <v>3303</v>
      </c>
      <c r="I2487" s="447" t="s">
        <v>239</v>
      </c>
      <c r="J2487" s="447" t="s">
        <v>334</v>
      </c>
      <c r="K2487" s="450">
        <v>6.89</v>
      </c>
      <c r="L2487" s="447" t="s">
        <v>241</v>
      </c>
    </row>
    <row r="2488" spans="1:12">
      <c r="A2488" s="447" t="s">
        <v>20942</v>
      </c>
      <c r="B2488" s="447" t="s">
        <v>20943</v>
      </c>
      <c r="C2488" s="447" t="s">
        <v>20944</v>
      </c>
      <c r="D2488" s="447" t="s">
        <v>20945</v>
      </c>
      <c r="E2488" s="448" t="s">
        <v>20755</v>
      </c>
      <c r="F2488" s="447" t="s">
        <v>20755</v>
      </c>
      <c r="G2488" s="449">
        <v>95731</v>
      </c>
      <c r="H2488" s="447" t="s">
        <v>3304</v>
      </c>
      <c r="I2488" s="447" t="s">
        <v>239</v>
      </c>
      <c r="J2488" s="447" t="s">
        <v>334</v>
      </c>
      <c r="K2488" s="450">
        <v>8.2799999999999994</v>
      </c>
      <c r="L2488" s="447" t="s">
        <v>241</v>
      </c>
    </row>
    <row r="2489" spans="1:12">
      <c r="A2489" s="447" t="s">
        <v>20942</v>
      </c>
      <c r="B2489" s="447" t="s">
        <v>20943</v>
      </c>
      <c r="C2489" s="447" t="s">
        <v>20944</v>
      </c>
      <c r="D2489" s="447" t="s">
        <v>20945</v>
      </c>
      <c r="E2489" s="448" t="s">
        <v>20755</v>
      </c>
      <c r="F2489" s="447" t="s">
        <v>20755</v>
      </c>
      <c r="G2489" s="449">
        <v>95732</v>
      </c>
      <c r="H2489" s="447" t="s">
        <v>3306</v>
      </c>
      <c r="I2489" s="447" t="s">
        <v>146</v>
      </c>
      <c r="J2489" s="447" t="s">
        <v>334</v>
      </c>
      <c r="K2489" s="450">
        <v>3.28</v>
      </c>
      <c r="L2489" s="447" t="s">
        <v>241</v>
      </c>
    </row>
    <row r="2490" spans="1:12">
      <c r="A2490" s="447" t="s">
        <v>20942</v>
      </c>
      <c r="B2490" s="447" t="s">
        <v>20943</v>
      </c>
      <c r="C2490" s="447" t="s">
        <v>20944</v>
      </c>
      <c r="D2490" s="447" t="s">
        <v>20945</v>
      </c>
      <c r="E2490" s="448" t="s">
        <v>20755</v>
      </c>
      <c r="F2490" s="447" t="s">
        <v>20755</v>
      </c>
      <c r="G2490" s="449">
        <v>95745</v>
      </c>
      <c r="H2490" s="447" t="s">
        <v>3308</v>
      </c>
      <c r="I2490" s="447" t="s">
        <v>239</v>
      </c>
      <c r="J2490" s="447" t="s">
        <v>334</v>
      </c>
      <c r="K2490" s="450">
        <v>17.23</v>
      </c>
      <c r="L2490" s="447" t="s">
        <v>241</v>
      </c>
    </row>
    <row r="2491" spans="1:12">
      <c r="A2491" s="447" t="s">
        <v>20942</v>
      </c>
      <c r="B2491" s="447" t="s">
        <v>20943</v>
      </c>
      <c r="C2491" s="447" t="s">
        <v>20944</v>
      </c>
      <c r="D2491" s="447" t="s">
        <v>20945</v>
      </c>
      <c r="E2491" s="448" t="s">
        <v>20755</v>
      </c>
      <c r="F2491" s="447" t="s">
        <v>20755</v>
      </c>
      <c r="G2491" s="449">
        <v>95746</v>
      </c>
      <c r="H2491" s="447" t="s">
        <v>3309</v>
      </c>
      <c r="I2491" s="447" t="s">
        <v>239</v>
      </c>
      <c r="J2491" s="447" t="s">
        <v>334</v>
      </c>
      <c r="K2491" s="450">
        <v>21.43</v>
      </c>
      <c r="L2491" s="447" t="s">
        <v>241</v>
      </c>
    </row>
    <row r="2492" spans="1:12">
      <c r="A2492" s="447" t="s">
        <v>20942</v>
      </c>
      <c r="B2492" s="447" t="s">
        <v>20943</v>
      </c>
      <c r="C2492" s="447" t="s">
        <v>20944</v>
      </c>
      <c r="D2492" s="447" t="s">
        <v>20945</v>
      </c>
      <c r="E2492" s="448" t="s">
        <v>20755</v>
      </c>
      <c r="F2492" s="447" t="s">
        <v>20755</v>
      </c>
      <c r="G2492" s="449">
        <v>95747</v>
      </c>
      <c r="H2492" s="447" t="s">
        <v>3311</v>
      </c>
      <c r="I2492" s="447" t="s">
        <v>239</v>
      </c>
      <c r="J2492" s="447" t="s">
        <v>334</v>
      </c>
      <c r="K2492" s="450">
        <v>35.89</v>
      </c>
      <c r="L2492" s="447" t="s">
        <v>241</v>
      </c>
    </row>
    <row r="2493" spans="1:12">
      <c r="A2493" s="447" t="s">
        <v>20942</v>
      </c>
      <c r="B2493" s="447" t="s">
        <v>20943</v>
      </c>
      <c r="C2493" s="447" t="s">
        <v>20944</v>
      </c>
      <c r="D2493" s="447" t="s">
        <v>20945</v>
      </c>
      <c r="E2493" s="448" t="s">
        <v>20755</v>
      </c>
      <c r="F2493" s="447" t="s">
        <v>20755</v>
      </c>
      <c r="G2493" s="449">
        <v>95748</v>
      </c>
      <c r="H2493" s="447" t="s">
        <v>3312</v>
      </c>
      <c r="I2493" s="447" t="s">
        <v>239</v>
      </c>
      <c r="J2493" s="447" t="s">
        <v>334</v>
      </c>
      <c r="K2493" s="450">
        <v>38.51</v>
      </c>
      <c r="L2493" s="447" t="s">
        <v>241</v>
      </c>
    </row>
    <row r="2494" spans="1:12">
      <c r="A2494" s="447" t="s">
        <v>20942</v>
      </c>
      <c r="B2494" s="447" t="s">
        <v>20943</v>
      </c>
      <c r="C2494" s="447" t="s">
        <v>20944</v>
      </c>
      <c r="D2494" s="447" t="s">
        <v>20945</v>
      </c>
      <c r="E2494" s="448" t="s">
        <v>20755</v>
      </c>
      <c r="F2494" s="447" t="s">
        <v>20755</v>
      </c>
      <c r="G2494" s="449">
        <v>95749</v>
      </c>
      <c r="H2494" s="447" t="s">
        <v>3313</v>
      </c>
      <c r="I2494" s="447" t="s">
        <v>239</v>
      </c>
      <c r="J2494" s="447" t="s">
        <v>334</v>
      </c>
      <c r="K2494" s="450">
        <v>21.71</v>
      </c>
      <c r="L2494" s="447" t="s">
        <v>241</v>
      </c>
    </row>
    <row r="2495" spans="1:12">
      <c r="A2495" s="447" t="s">
        <v>20942</v>
      </c>
      <c r="B2495" s="447" t="s">
        <v>20943</v>
      </c>
      <c r="C2495" s="447" t="s">
        <v>20944</v>
      </c>
      <c r="D2495" s="447" t="s">
        <v>20945</v>
      </c>
      <c r="E2495" s="448" t="s">
        <v>20755</v>
      </c>
      <c r="F2495" s="447" t="s">
        <v>20755</v>
      </c>
      <c r="G2495" s="449">
        <v>95750</v>
      </c>
      <c r="H2495" s="447" t="s">
        <v>3315</v>
      </c>
      <c r="I2495" s="447" t="s">
        <v>239</v>
      </c>
      <c r="J2495" s="447" t="s">
        <v>334</v>
      </c>
      <c r="K2495" s="450">
        <v>25.79</v>
      </c>
      <c r="L2495" s="447" t="s">
        <v>241</v>
      </c>
    </row>
    <row r="2496" spans="1:12">
      <c r="A2496" s="447" t="s">
        <v>20942</v>
      </c>
      <c r="B2496" s="447" t="s">
        <v>20943</v>
      </c>
      <c r="C2496" s="447" t="s">
        <v>20944</v>
      </c>
      <c r="D2496" s="447" t="s">
        <v>20945</v>
      </c>
      <c r="E2496" s="448" t="s">
        <v>20755</v>
      </c>
      <c r="F2496" s="447" t="s">
        <v>20755</v>
      </c>
      <c r="G2496" s="449">
        <v>95751</v>
      </c>
      <c r="H2496" s="447" t="s">
        <v>3316</v>
      </c>
      <c r="I2496" s="447" t="s">
        <v>239</v>
      </c>
      <c r="J2496" s="447" t="s">
        <v>334</v>
      </c>
      <c r="K2496" s="450">
        <v>40.130000000000003</v>
      </c>
      <c r="L2496" s="447" t="s">
        <v>241</v>
      </c>
    </row>
    <row r="2497" spans="1:12">
      <c r="A2497" s="447" t="s">
        <v>20942</v>
      </c>
      <c r="B2497" s="447" t="s">
        <v>20943</v>
      </c>
      <c r="C2497" s="447" t="s">
        <v>20944</v>
      </c>
      <c r="D2497" s="447" t="s">
        <v>20945</v>
      </c>
      <c r="E2497" s="448" t="s">
        <v>20755</v>
      </c>
      <c r="F2497" s="447" t="s">
        <v>20755</v>
      </c>
      <c r="G2497" s="449">
        <v>95752</v>
      </c>
      <c r="H2497" s="447" t="s">
        <v>3317</v>
      </c>
      <c r="I2497" s="447" t="s">
        <v>239</v>
      </c>
      <c r="J2497" s="447" t="s">
        <v>334</v>
      </c>
      <c r="K2497" s="450">
        <v>42.59</v>
      </c>
      <c r="L2497" s="447" t="s">
        <v>241</v>
      </c>
    </row>
    <row r="2498" spans="1:12">
      <c r="A2498" s="447" t="s">
        <v>20942</v>
      </c>
      <c r="B2498" s="447" t="s">
        <v>20943</v>
      </c>
      <c r="C2498" s="447" t="s">
        <v>20944</v>
      </c>
      <c r="D2498" s="447" t="s">
        <v>20945</v>
      </c>
      <c r="E2498" s="448" t="s">
        <v>20755</v>
      </c>
      <c r="F2498" s="447" t="s">
        <v>20755</v>
      </c>
      <c r="G2498" s="449">
        <v>97667</v>
      </c>
      <c r="H2498" s="447" t="s">
        <v>3318</v>
      </c>
      <c r="I2498" s="447" t="s">
        <v>239</v>
      </c>
      <c r="J2498" s="447" t="s">
        <v>334</v>
      </c>
      <c r="K2498" s="450">
        <v>6.2</v>
      </c>
      <c r="L2498" s="447" t="s">
        <v>241</v>
      </c>
    </row>
    <row r="2499" spans="1:12">
      <c r="A2499" s="447" t="s">
        <v>20942</v>
      </c>
      <c r="B2499" s="447" t="s">
        <v>20943</v>
      </c>
      <c r="C2499" s="447" t="s">
        <v>20944</v>
      </c>
      <c r="D2499" s="447" t="s">
        <v>20945</v>
      </c>
      <c r="E2499" s="448" t="s">
        <v>20755</v>
      </c>
      <c r="F2499" s="447" t="s">
        <v>20755</v>
      </c>
      <c r="G2499" s="449">
        <v>97668</v>
      </c>
      <c r="H2499" s="447" t="s">
        <v>3319</v>
      </c>
      <c r="I2499" s="447" t="s">
        <v>239</v>
      </c>
      <c r="J2499" s="447" t="s">
        <v>334</v>
      </c>
      <c r="K2499" s="450">
        <v>9.44</v>
      </c>
      <c r="L2499" s="447" t="s">
        <v>241</v>
      </c>
    </row>
    <row r="2500" spans="1:12">
      <c r="A2500" s="447" t="s">
        <v>20942</v>
      </c>
      <c r="B2500" s="447" t="s">
        <v>20943</v>
      </c>
      <c r="C2500" s="447" t="s">
        <v>20944</v>
      </c>
      <c r="D2500" s="447" t="s">
        <v>20945</v>
      </c>
      <c r="E2500" s="448" t="s">
        <v>20755</v>
      </c>
      <c r="F2500" s="447" t="s">
        <v>20755</v>
      </c>
      <c r="G2500" s="449">
        <v>97669</v>
      </c>
      <c r="H2500" s="447" t="s">
        <v>3321</v>
      </c>
      <c r="I2500" s="447" t="s">
        <v>239</v>
      </c>
      <c r="J2500" s="447" t="s">
        <v>334</v>
      </c>
      <c r="K2500" s="450">
        <v>14.79</v>
      </c>
      <c r="L2500" s="447" t="s">
        <v>241</v>
      </c>
    </row>
    <row r="2501" spans="1:12">
      <c r="A2501" s="447" t="s">
        <v>20942</v>
      </c>
      <c r="B2501" s="447" t="s">
        <v>20943</v>
      </c>
      <c r="C2501" s="447" t="s">
        <v>20944</v>
      </c>
      <c r="D2501" s="447" t="s">
        <v>20945</v>
      </c>
      <c r="E2501" s="448" t="s">
        <v>20755</v>
      </c>
      <c r="F2501" s="447" t="s">
        <v>20755</v>
      </c>
      <c r="G2501" s="449">
        <v>97670</v>
      </c>
      <c r="H2501" s="447" t="s">
        <v>3323</v>
      </c>
      <c r="I2501" s="447" t="s">
        <v>239</v>
      </c>
      <c r="J2501" s="447" t="s">
        <v>334</v>
      </c>
      <c r="K2501" s="450">
        <v>19.23</v>
      </c>
      <c r="L2501" s="447" t="s">
        <v>241</v>
      </c>
    </row>
    <row r="2502" spans="1:12">
      <c r="A2502" s="447" t="s">
        <v>20942</v>
      </c>
      <c r="B2502" s="447" t="s">
        <v>20943</v>
      </c>
      <c r="C2502" s="447" t="s">
        <v>20946</v>
      </c>
      <c r="D2502" s="447" t="s">
        <v>20947</v>
      </c>
      <c r="E2502" s="448" t="s">
        <v>20755</v>
      </c>
      <c r="F2502" s="447" t="s">
        <v>20755</v>
      </c>
      <c r="G2502" s="449">
        <v>91874</v>
      </c>
      <c r="H2502" s="447" t="s">
        <v>3325</v>
      </c>
      <c r="I2502" s="447" t="s">
        <v>146</v>
      </c>
      <c r="J2502" s="447" t="s">
        <v>334</v>
      </c>
      <c r="K2502" s="450">
        <v>3.26</v>
      </c>
      <c r="L2502" s="447" t="s">
        <v>241</v>
      </c>
    </row>
    <row r="2503" spans="1:12">
      <c r="A2503" s="447" t="s">
        <v>20942</v>
      </c>
      <c r="B2503" s="447" t="s">
        <v>20943</v>
      </c>
      <c r="C2503" s="447" t="s">
        <v>20946</v>
      </c>
      <c r="D2503" s="447" t="s">
        <v>20947</v>
      </c>
      <c r="E2503" s="448" t="s">
        <v>20755</v>
      </c>
      <c r="F2503" s="447" t="s">
        <v>20755</v>
      </c>
      <c r="G2503" s="449">
        <v>91875</v>
      </c>
      <c r="H2503" s="447" t="s">
        <v>3327</v>
      </c>
      <c r="I2503" s="447" t="s">
        <v>146</v>
      </c>
      <c r="J2503" s="447" t="s">
        <v>334</v>
      </c>
      <c r="K2503" s="450">
        <v>4.32</v>
      </c>
      <c r="L2503" s="447" t="s">
        <v>241</v>
      </c>
    </row>
    <row r="2504" spans="1:12">
      <c r="A2504" s="447" t="s">
        <v>20942</v>
      </c>
      <c r="B2504" s="447" t="s">
        <v>20943</v>
      </c>
      <c r="C2504" s="447" t="s">
        <v>20946</v>
      </c>
      <c r="D2504" s="447" t="s">
        <v>20947</v>
      </c>
      <c r="E2504" s="448" t="s">
        <v>20755</v>
      </c>
      <c r="F2504" s="447" t="s">
        <v>20755</v>
      </c>
      <c r="G2504" s="449">
        <v>91876</v>
      </c>
      <c r="H2504" s="447" t="s">
        <v>3328</v>
      </c>
      <c r="I2504" s="447" t="s">
        <v>146</v>
      </c>
      <c r="J2504" s="447" t="s">
        <v>334</v>
      </c>
      <c r="K2504" s="450">
        <v>5.7</v>
      </c>
      <c r="L2504" s="447" t="s">
        <v>241</v>
      </c>
    </row>
    <row r="2505" spans="1:12">
      <c r="A2505" s="447" t="s">
        <v>20942</v>
      </c>
      <c r="B2505" s="447" t="s">
        <v>20943</v>
      </c>
      <c r="C2505" s="447" t="s">
        <v>20946</v>
      </c>
      <c r="D2505" s="447" t="s">
        <v>20947</v>
      </c>
      <c r="E2505" s="448" t="s">
        <v>20755</v>
      </c>
      <c r="F2505" s="447" t="s">
        <v>20755</v>
      </c>
      <c r="G2505" s="449">
        <v>91877</v>
      </c>
      <c r="H2505" s="447" t="s">
        <v>3329</v>
      </c>
      <c r="I2505" s="447" t="s">
        <v>146</v>
      </c>
      <c r="J2505" s="447" t="s">
        <v>334</v>
      </c>
      <c r="K2505" s="450">
        <v>7.58</v>
      </c>
      <c r="L2505" s="447" t="s">
        <v>241</v>
      </c>
    </row>
    <row r="2506" spans="1:12">
      <c r="A2506" s="447" t="s">
        <v>20942</v>
      </c>
      <c r="B2506" s="447" t="s">
        <v>20943</v>
      </c>
      <c r="C2506" s="447" t="s">
        <v>20946</v>
      </c>
      <c r="D2506" s="447" t="s">
        <v>20947</v>
      </c>
      <c r="E2506" s="448" t="s">
        <v>20755</v>
      </c>
      <c r="F2506" s="447" t="s">
        <v>20755</v>
      </c>
      <c r="G2506" s="449">
        <v>91878</v>
      </c>
      <c r="H2506" s="447" t="s">
        <v>3330</v>
      </c>
      <c r="I2506" s="447" t="s">
        <v>146</v>
      </c>
      <c r="J2506" s="447" t="s">
        <v>334</v>
      </c>
      <c r="K2506" s="450">
        <v>4.1900000000000004</v>
      </c>
      <c r="L2506" s="447" t="s">
        <v>241</v>
      </c>
    </row>
    <row r="2507" spans="1:12">
      <c r="A2507" s="447" t="s">
        <v>20942</v>
      </c>
      <c r="B2507" s="447" t="s">
        <v>20943</v>
      </c>
      <c r="C2507" s="447" t="s">
        <v>20946</v>
      </c>
      <c r="D2507" s="447" t="s">
        <v>20947</v>
      </c>
      <c r="E2507" s="448" t="s">
        <v>20755</v>
      </c>
      <c r="F2507" s="447" t="s">
        <v>20755</v>
      </c>
      <c r="G2507" s="449">
        <v>91879</v>
      </c>
      <c r="H2507" s="447" t="s">
        <v>3331</v>
      </c>
      <c r="I2507" s="447" t="s">
        <v>146</v>
      </c>
      <c r="J2507" s="447" t="s">
        <v>334</v>
      </c>
      <c r="K2507" s="450">
        <v>5.24</v>
      </c>
      <c r="L2507" s="447" t="s">
        <v>241</v>
      </c>
    </row>
    <row r="2508" spans="1:12">
      <c r="A2508" s="447" t="s">
        <v>20942</v>
      </c>
      <c r="B2508" s="447" t="s">
        <v>20943</v>
      </c>
      <c r="C2508" s="447" t="s">
        <v>20946</v>
      </c>
      <c r="D2508" s="447" t="s">
        <v>20947</v>
      </c>
      <c r="E2508" s="448" t="s">
        <v>20755</v>
      </c>
      <c r="F2508" s="447" t="s">
        <v>20755</v>
      </c>
      <c r="G2508" s="449">
        <v>91880</v>
      </c>
      <c r="H2508" s="447" t="s">
        <v>3332</v>
      </c>
      <c r="I2508" s="447" t="s">
        <v>146</v>
      </c>
      <c r="J2508" s="447" t="s">
        <v>334</v>
      </c>
      <c r="K2508" s="450">
        <v>6.64</v>
      </c>
      <c r="L2508" s="447" t="s">
        <v>241</v>
      </c>
    </row>
    <row r="2509" spans="1:12">
      <c r="A2509" s="447" t="s">
        <v>20942</v>
      </c>
      <c r="B2509" s="447" t="s">
        <v>20943</v>
      </c>
      <c r="C2509" s="447" t="s">
        <v>20946</v>
      </c>
      <c r="D2509" s="447" t="s">
        <v>20947</v>
      </c>
      <c r="E2509" s="448" t="s">
        <v>20755</v>
      </c>
      <c r="F2509" s="447" t="s">
        <v>20755</v>
      </c>
      <c r="G2509" s="449">
        <v>91881</v>
      </c>
      <c r="H2509" s="447" t="s">
        <v>3334</v>
      </c>
      <c r="I2509" s="447" t="s">
        <v>146</v>
      </c>
      <c r="J2509" s="447" t="s">
        <v>334</v>
      </c>
      <c r="K2509" s="450">
        <v>8.52</v>
      </c>
      <c r="L2509" s="447" t="s">
        <v>241</v>
      </c>
    </row>
    <row r="2510" spans="1:12">
      <c r="A2510" s="447" t="s">
        <v>20942</v>
      </c>
      <c r="B2510" s="447" t="s">
        <v>20943</v>
      </c>
      <c r="C2510" s="447" t="s">
        <v>20946</v>
      </c>
      <c r="D2510" s="447" t="s">
        <v>20947</v>
      </c>
      <c r="E2510" s="448" t="s">
        <v>20755</v>
      </c>
      <c r="F2510" s="447" t="s">
        <v>20755</v>
      </c>
      <c r="G2510" s="449">
        <v>91882</v>
      </c>
      <c r="H2510" s="447" t="s">
        <v>3336</v>
      </c>
      <c r="I2510" s="447" t="s">
        <v>146</v>
      </c>
      <c r="J2510" s="447" t="s">
        <v>334</v>
      </c>
      <c r="K2510" s="450">
        <v>5.2</v>
      </c>
      <c r="L2510" s="447" t="s">
        <v>241</v>
      </c>
    </row>
    <row r="2511" spans="1:12">
      <c r="A2511" s="447" t="s">
        <v>20942</v>
      </c>
      <c r="B2511" s="447" t="s">
        <v>20943</v>
      </c>
      <c r="C2511" s="447" t="s">
        <v>20946</v>
      </c>
      <c r="D2511" s="447" t="s">
        <v>20947</v>
      </c>
      <c r="E2511" s="448" t="s">
        <v>20755</v>
      </c>
      <c r="F2511" s="447" t="s">
        <v>20755</v>
      </c>
      <c r="G2511" s="449">
        <v>91884</v>
      </c>
      <c r="H2511" s="447" t="s">
        <v>3338</v>
      </c>
      <c r="I2511" s="447" t="s">
        <v>146</v>
      </c>
      <c r="J2511" s="447" t="s">
        <v>334</v>
      </c>
      <c r="K2511" s="450">
        <v>6</v>
      </c>
      <c r="L2511" s="447" t="s">
        <v>241</v>
      </c>
    </row>
    <row r="2512" spans="1:12">
      <c r="A2512" s="447" t="s">
        <v>20942</v>
      </c>
      <c r="B2512" s="447" t="s">
        <v>20943</v>
      </c>
      <c r="C2512" s="447" t="s">
        <v>20946</v>
      </c>
      <c r="D2512" s="447" t="s">
        <v>20947</v>
      </c>
      <c r="E2512" s="448" t="s">
        <v>20755</v>
      </c>
      <c r="F2512" s="447" t="s">
        <v>20755</v>
      </c>
      <c r="G2512" s="449">
        <v>91885</v>
      </c>
      <c r="H2512" s="447" t="s">
        <v>3340</v>
      </c>
      <c r="I2512" s="447" t="s">
        <v>146</v>
      </c>
      <c r="J2512" s="447" t="s">
        <v>334</v>
      </c>
      <c r="K2512" s="450">
        <v>7.09</v>
      </c>
      <c r="L2512" s="447" t="s">
        <v>241</v>
      </c>
    </row>
    <row r="2513" spans="1:12">
      <c r="A2513" s="447" t="s">
        <v>20942</v>
      </c>
      <c r="B2513" s="447" t="s">
        <v>20943</v>
      </c>
      <c r="C2513" s="447" t="s">
        <v>20946</v>
      </c>
      <c r="D2513" s="447" t="s">
        <v>20947</v>
      </c>
      <c r="E2513" s="448" t="s">
        <v>20755</v>
      </c>
      <c r="F2513" s="447" t="s">
        <v>20755</v>
      </c>
      <c r="G2513" s="449">
        <v>91886</v>
      </c>
      <c r="H2513" s="447" t="s">
        <v>3342</v>
      </c>
      <c r="I2513" s="447" t="s">
        <v>146</v>
      </c>
      <c r="J2513" s="447" t="s">
        <v>334</v>
      </c>
      <c r="K2513" s="450">
        <v>8.61</v>
      </c>
      <c r="L2513" s="447" t="s">
        <v>241</v>
      </c>
    </row>
    <row r="2514" spans="1:12">
      <c r="A2514" s="447" t="s">
        <v>20942</v>
      </c>
      <c r="B2514" s="447" t="s">
        <v>20943</v>
      </c>
      <c r="C2514" s="447" t="s">
        <v>20946</v>
      </c>
      <c r="D2514" s="447" t="s">
        <v>20947</v>
      </c>
      <c r="E2514" s="448" t="s">
        <v>20755</v>
      </c>
      <c r="F2514" s="447" t="s">
        <v>20755</v>
      </c>
      <c r="G2514" s="449">
        <v>91887</v>
      </c>
      <c r="H2514" s="447" t="s">
        <v>3344</v>
      </c>
      <c r="I2514" s="447" t="s">
        <v>146</v>
      </c>
      <c r="J2514" s="447" t="s">
        <v>334</v>
      </c>
      <c r="K2514" s="450">
        <v>6.03</v>
      </c>
      <c r="L2514" s="447" t="s">
        <v>241</v>
      </c>
    </row>
    <row r="2515" spans="1:12">
      <c r="A2515" s="447" t="s">
        <v>20942</v>
      </c>
      <c r="B2515" s="447" t="s">
        <v>20943</v>
      </c>
      <c r="C2515" s="447" t="s">
        <v>20946</v>
      </c>
      <c r="D2515" s="447" t="s">
        <v>20947</v>
      </c>
      <c r="E2515" s="448" t="s">
        <v>20755</v>
      </c>
      <c r="F2515" s="447" t="s">
        <v>20755</v>
      </c>
      <c r="G2515" s="449">
        <v>91889</v>
      </c>
      <c r="H2515" s="447" t="s">
        <v>3345</v>
      </c>
      <c r="I2515" s="447" t="s">
        <v>146</v>
      </c>
      <c r="J2515" s="447" t="s">
        <v>334</v>
      </c>
      <c r="K2515" s="450">
        <v>5.81</v>
      </c>
      <c r="L2515" s="447" t="s">
        <v>241</v>
      </c>
    </row>
    <row r="2516" spans="1:12">
      <c r="A2516" s="447" t="s">
        <v>20942</v>
      </c>
      <c r="B2516" s="447" t="s">
        <v>20943</v>
      </c>
      <c r="C2516" s="447" t="s">
        <v>20946</v>
      </c>
      <c r="D2516" s="447" t="s">
        <v>20947</v>
      </c>
      <c r="E2516" s="448" t="s">
        <v>20755</v>
      </c>
      <c r="F2516" s="447" t="s">
        <v>20755</v>
      </c>
      <c r="G2516" s="449">
        <v>91890</v>
      </c>
      <c r="H2516" s="447" t="s">
        <v>3347</v>
      </c>
      <c r="I2516" s="447" t="s">
        <v>146</v>
      </c>
      <c r="J2516" s="447" t="s">
        <v>334</v>
      </c>
      <c r="K2516" s="450">
        <v>7.18</v>
      </c>
      <c r="L2516" s="447" t="s">
        <v>241</v>
      </c>
    </row>
    <row r="2517" spans="1:12">
      <c r="A2517" s="447" t="s">
        <v>20942</v>
      </c>
      <c r="B2517" s="447" t="s">
        <v>20943</v>
      </c>
      <c r="C2517" s="447" t="s">
        <v>20946</v>
      </c>
      <c r="D2517" s="447" t="s">
        <v>20947</v>
      </c>
      <c r="E2517" s="448" t="s">
        <v>20755</v>
      </c>
      <c r="F2517" s="447" t="s">
        <v>20755</v>
      </c>
      <c r="G2517" s="449">
        <v>91892</v>
      </c>
      <c r="H2517" s="447" t="s">
        <v>3348</v>
      </c>
      <c r="I2517" s="447" t="s">
        <v>146</v>
      </c>
      <c r="J2517" s="447" t="s">
        <v>334</v>
      </c>
      <c r="K2517" s="450">
        <v>8.6300000000000008</v>
      </c>
      <c r="L2517" s="447" t="s">
        <v>241</v>
      </c>
    </row>
    <row r="2518" spans="1:12">
      <c r="A2518" s="447" t="s">
        <v>20942</v>
      </c>
      <c r="B2518" s="447" t="s">
        <v>20943</v>
      </c>
      <c r="C2518" s="447" t="s">
        <v>20946</v>
      </c>
      <c r="D2518" s="447" t="s">
        <v>20947</v>
      </c>
      <c r="E2518" s="448" t="s">
        <v>20755</v>
      </c>
      <c r="F2518" s="447" t="s">
        <v>20755</v>
      </c>
      <c r="G2518" s="449">
        <v>91893</v>
      </c>
      <c r="H2518" s="447" t="s">
        <v>3350</v>
      </c>
      <c r="I2518" s="447" t="s">
        <v>146</v>
      </c>
      <c r="J2518" s="447" t="s">
        <v>334</v>
      </c>
      <c r="K2518" s="450">
        <v>9.81</v>
      </c>
      <c r="L2518" s="447" t="s">
        <v>241</v>
      </c>
    </row>
    <row r="2519" spans="1:12">
      <c r="A2519" s="447" t="s">
        <v>20942</v>
      </c>
      <c r="B2519" s="447" t="s">
        <v>20943</v>
      </c>
      <c r="C2519" s="447" t="s">
        <v>20946</v>
      </c>
      <c r="D2519" s="447" t="s">
        <v>20947</v>
      </c>
      <c r="E2519" s="448" t="s">
        <v>20755</v>
      </c>
      <c r="F2519" s="447" t="s">
        <v>20755</v>
      </c>
      <c r="G2519" s="449">
        <v>91895</v>
      </c>
      <c r="H2519" s="447" t="s">
        <v>3352</v>
      </c>
      <c r="I2519" s="447" t="s">
        <v>146</v>
      </c>
      <c r="J2519" s="447" t="s">
        <v>334</v>
      </c>
      <c r="K2519" s="450">
        <v>11.28</v>
      </c>
      <c r="L2519" s="447" t="s">
        <v>241</v>
      </c>
    </row>
    <row r="2520" spans="1:12">
      <c r="A2520" s="447" t="s">
        <v>20942</v>
      </c>
      <c r="B2520" s="447" t="s">
        <v>20943</v>
      </c>
      <c r="C2520" s="447" t="s">
        <v>20946</v>
      </c>
      <c r="D2520" s="447" t="s">
        <v>20947</v>
      </c>
      <c r="E2520" s="448" t="s">
        <v>20755</v>
      </c>
      <c r="F2520" s="447" t="s">
        <v>20755</v>
      </c>
      <c r="G2520" s="449">
        <v>91896</v>
      </c>
      <c r="H2520" s="447" t="s">
        <v>3353</v>
      </c>
      <c r="I2520" s="447" t="s">
        <v>146</v>
      </c>
      <c r="J2520" s="447" t="s">
        <v>334</v>
      </c>
      <c r="K2520" s="450">
        <v>11.98</v>
      </c>
      <c r="L2520" s="447" t="s">
        <v>241</v>
      </c>
    </row>
    <row r="2521" spans="1:12">
      <c r="A2521" s="447" t="s">
        <v>20942</v>
      </c>
      <c r="B2521" s="447" t="s">
        <v>20943</v>
      </c>
      <c r="C2521" s="447" t="s">
        <v>20946</v>
      </c>
      <c r="D2521" s="447" t="s">
        <v>20947</v>
      </c>
      <c r="E2521" s="448" t="s">
        <v>20755</v>
      </c>
      <c r="F2521" s="447" t="s">
        <v>20755</v>
      </c>
      <c r="G2521" s="449">
        <v>91898</v>
      </c>
      <c r="H2521" s="447" t="s">
        <v>3354</v>
      </c>
      <c r="I2521" s="447" t="s">
        <v>146</v>
      </c>
      <c r="J2521" s="447" t="s">
        <v>334</v>
      </c>
      <c r="K2521" s="450">
        <v>13.56</v>
      </c>
      <c r="L2521" s="447" t="s">
        <v>241</v>
      </c>
    </row>
    <row r="2522" spans="1:12">
      <c r="A2522" s="447" t="s">
        <v>20942</v>
      </c>
      <c r="B2522" s="447" t="s">
        <v>20943</v>
      </c>
      <c r="C2522" s="447" t="s">
        <v>20946</v>
      </c>
      <c r="D2522" s="447" t="s">
        <v>20947</v>
      </c>
      <c r="E2522" s="448" t="s">
        <v>20755</v>
      </c>
      <c r="F2522" s="447" t="s">
        <v>20755</v>
      </c>
      <c r="G2522" s="449">
        <v>91899</v>
      </c>
      <c r="H2522" s="447" t="s">
        <v>3356</v>
      </c>
      <c r="I2522" s="447" t="s">
        <v>146</v>
      </c>
      <c r="J2522" s="447" t="s">
        <v>334</v>
      </c>
      <c r="K2522" s="450">
        <v>7.38</v>
      </c>
      <c r="L2522" s="447" t="s">
        <v>241</v>
      </c>
    </row>
    <row r="2523" spans="1:12">
      <c r="A2523" s="447" t="s">
        <v>20942</v>
      </c>
      <c r="B2523" s="447" t="s">
        <v>20943</v>
      </c>
      <c r="C2523" s="447" t="s">
        <v>20946</v>
      </c>
      <c r="D2523" s="447" t="s">
        <v>20947</v>
      </c>
      <c r="E2523" s="448" t="s">
        <v>20755</v>
      </c>
      <c r="F2523" s="447" t="s">
        <v>20755</v>
      </c>
      <c r="G2523" s="449">
        <v>91901</v>
      </c>
      <c r="H2523" s="447" t="s">
        <v>3358</v>
      </c>
      <c r="I2523" s="447" t="s">
        <v>146</v>
      </c>
      <c r="J2523" s="447" t="s">
        <v>334</v>
      </c>
      <c r="K2523" s="450">
        <v>7.16</v>
      </c>
      <c r="L2523" s="447" t="s">
        <v>241</v>
      </c>
    </row>
    <row r="2524" spans="1:12">
      <c r="A2524" s="447" t="s">
        <v>20942</v>
      </c>
      <c r="B2524" s="447" t="s">
        <v>20943</v>
      </c>
      <c r="C2524" s="447" t="s">
        <v>20946</v>
      </c>
      <c r="D2524" s="447" t="s">
        <v>20947</v>
      </c>
      <c r="E2524" s="448" t="s">
        <v>20755</v>
      </c>
      <c r="F2524" s="447" t="s">
        <v>20755</v>
      </c>
      <c r="G2524" s="449">
        <v>91902</v>
      </c>
      <c r="H2524" s="447" t="s">
        <v>3360</v>
      </c>
      <c r="I2524" s="447" t="s">
        <v>146</v>
      </c>
      <c r="J2524" s="447" t="s">
        <v>334</v>
      </c>
      <c r="K2524" s="450">
        <v>8.5299999999999994</v>
      </c>
      <c r="L2524" s="447" t="s">
        <v>241</v>
      </c>
    </row>
    <row r="2525" spans="1:12">
      <c r="A2525" s="447" t="s">
        <v>20942</v>
      </c>
      <c r="B2525" s="447" t="s">
        <v>20943</v>
      </c>
      <c r="C2525" s="447" t="s">
        <v>20946</v>
      </c>
      <c r="D2525" s="447" t="s">
        <v>20947</v>
      </c>
      <c r="E2525" s="448" t="s">
        <v>20755</v>
      </c>
      <c r="F2525" s="447" t="s">
        <v>20755</v>
      </c>
      <c r="G2525" s="449">
        <v>91904</v>
      </c>
      <c r="H2525" s="447" t="s">
        <v>3361</v>
      </c>
      <c r="I2525" s="447" t="s">
        <v>146</v>
      </c>
      <c r="J2525" s="447" t="s">
        <v>334</v>
      </c>
      <c r="K2525" s="450">
        <v>9.98</v>
      </c>
      <c r="L2525" s="447" t="s">
        <v>241</v>
      </c>
    </row>
    <row r="2526" spans="1:12">
      <c r="A2526" s="447" t="s">
        <v>20942</v>
      </c>
      <c r="B2526" s="447" t="s">
        <v>20943</v>
      </c>
      <c r="C2526" s="447" t="s">
        <v>20946</v>
      </c>
      <c r="D2526" s="447" t="s">
        <v>20947</v>
      </c>
      <c r="E2526" s="448" t="s">
        <v>20755</v>
      </c>
      <c r="F2526" s="447" t="s">
        <v>20755</v>
      </c>
      <c r="G2526" s="449">
        <v>91905</v>
      </c>
      <c r="H2526" s="447" t="s">
        <v>3363</v>
      </c>
      <c r="I2526" s="447" t="s">
        <v>146</v>
      </c>
      <c r="J2526" s="447" t="s">
        <v>334</v>
      </c>
      <c r="K2526" s="450">
        <v>11.17</v>
      </c>
      <c r="L2526" s="447" t="s">
        <v>241</v>
      </c>
    </row>
    <row r="2527" spans="1:12">
      <c r="A2527" s="447" t="s">
        <v>20942</v>
      </c>
      <c r="B2527" s="447" t="s">
        <v>20943</v>
      </c>
      <c r="C2527" s="447" t="s">
        <v>20946</v>
      </c>
      <c r="D2527" s="447" t="s">
        <v>20947</v>
      </c>
      <c r="E2527" s="448" t="s">
        <v>20755</v>
      </c>
      <c r="F2527" s="447" t="s">
        <v>20755</v>
      </c>
      <c r="G2527" s="449">
        <v>91907</v>
      </c>
      <c r="H2527" s="447" t="s">
        <v>3365</v>
      </c>
      <c r="I2527" s="447" t="s">
        <v>146</v>
      </c>
      <c r="J2527" s="447" t="s">
        <v>334</v>
      </c>
      <c r="K2527" s="450">
        <v>12.64</v>
      </c>
      <c r="L2527" s="447" t="s">
        <v>241</v>
      </c>
    </row>
    <row r="2528" spans="1:12">
      <c r="A2528" s="447" t="s">
        <v>20942</v>
      </c>
      <c r="B2528" s="447" t="s">
        <v>20943</v>
      </c>
      <c r="C2528" s="447" t="s">
        <v>20946</v>
      </c>
      <c r="D2528" s="447" t="s">
        <v>20947</v>
      </c>
      <c r="E2528" s="448" t="s">
        <v>20755</v>
      </c>
      <c r="F2528" s="447" t="s">
        <v>20755</v>
      </c>
      <c r="G2528" s="449">
        <v>91908</v>
      </c>
      <c r="H2528" s="447" t="s">
        <v>3366</v>
      </c>
      <c r="I2528" s="447" t="s">
        <v>146</v>
      </c>
      <c r="J2528" s="447" t="s">
        <v>334</v>
      </c>
      <c r="K2528" s="450">
        <v>13.36</v>
      </c>
      <c r="L2528" s="447" t="s">
        <v>241</v>
      </c>
    </row>
    <row r="2529" spans="1:12">
      <c r="A2529" s="447" t="s">
        <v>20942</v>
      </c>
      <c r="B2529" s="447" t="s">
        <v>20943</v>
      </c>
      <c r="C2529" s="447" t="s">
        <v>20946</v>
      </c>
      <c r="D2529" s="447" t="s">
        <v>20947</v>
      </c>
      <c r="E2529" s="448" t="s">
        <v>20755</v>
      </c>
      <c r="F2529" s="447" t="s">
        <v>20755</v>
      </c>
      <c r="G2529" s="449">
        <v>91910</v>
      </c>
      <c r="H2529" s="447" t="s">
        <v>3367</v>
      </c>
      <c r="I2529" s="447" t="s">
        <v>146</v>
      </c>
      <c r="J2529" s="447" t="s">
        <v>334</v>
      </c>
      <c r="K2529" s="450">
        <v>14.94</v>
      </c>
      <c r="L2529" s="447" t="s">
        <v>241</v>
      </c>
    </row>
    <row r="2530" spans="1:12">
      <c r="A2530" s="447" t="s">
        <v>20942</v>
      </c>
      <c r="B2530" s="447" t="s">
        <v>20943</v>
      </c>
      <c r="C2530" s="447" t="s">
        <v>20946</v>
      </c>
      <c r="D2530" s="447" t="s">
        <v>20947</v>
      </c>
      <c r="E2530" s="448" t="s">
        <v>20755</v>
      </c>
      <c r="F2530" s="447" t="s">
        <v>20755</v>
      </c>
      <c r="G2530" s="449">
        <v>91911</v>
      </c>
      <c r="H2530" s="447" t="s">
        <v>3368</v>
      </c>
      <c r="I2530" s="447" t="s">
        <v>146</v>
      </c>
      <c r="J2530" s="447" t="s">
        <v>334</v>
      </c>
      <c r="K2530" s="450">
        <v>8.94</v>
      </c>
      <c r="L2530" s="447" t="s">
        <v>241</v>
      </c>
    </row>
    <row r="2531" spans="1:12">
      <c r="A2531" s="447" t="s">
        <v>20942</v>
      </c>
      <c r="B2531" s="447" t="s">
        <v>20943</v>
      </c>
      <c r="C2531" s="447" t="s">
        <v>20946</v>
      </c>
      <c r="D2531" s="447" t="s">
        <v>20947</v>
      </c>
      <c r="E2531" s="448" t="s">
        <v>20755</v>
      </c>
      <c r="F2531" s="447" t="s">
        <v>20755</v>
      </c>
      <c r="G2531" s="449">
        <v>91913</v>
      </c>
      <c r="H2531" s="447" t="s">
        <v>3370</v>
      </c>
      <c r="I2531" s="447" t="s">
        <v>146</v>
      </c>
      <c r="J2531" s="447" t="s">
        <v>334</v>
      </c>
      <c r="K2531" s="450">
        <v>8.7200000000000006</v>
      </c>
      <c r="L2531" s="447" t="s">
        <v>241</v>
      </c>
    </row>
    <row r="2532" spans="1:12">
      <c r="A2532" s="447" t="s">
        <v>20942</v>
      </c>
      <c r="B2532" s="447" t="s">
        <v>20943</v>
      </c>
      <c r="C2532" s="447" t="s">
        <v>20946</v>
      </c>
      <c r="D2532" s="447" t="s">
        <v>20947</v>
      </c>
      <c r="E2532" s="448" t="s">
        <v>20755</v>
      </c>
      <c r="F2532" s="447" t="s">
        <v>20755</v>
      </c>
      <c r="G2532" s="449">
        <v>91914</v>
      </c>
      <c r="H2532" s="447" t="s">
        <v>3372</v>
      </c>
      <c r="I2532" s="447" t="s">
        <v>146</v>
      </c>
      <c r="J2532" s="447" t="s">
        <v>334</v>
      </c>
      <c r="K2532" s="450">
        <v>9.73</v>
      </c>
      <c r="L2532" s="447" t="s">
        <v>241</v>
      </c>
    </row>
    <row r="2533" spans="1:12">
      <c r="A2533" s="447" t="s">
        <v>20942</v>
      </c>
      <c r="B2533" s="447" t="s">
        <v>20943</v>
      </c>
      <c r="C2533" s="447" t="s">
        <v>20946</v>
      </c>
      <c r="D2533" s="447" t="s">
        <v>20947</v>
      </c>
      <c r="E2533" s="448" t="s">
        <v>20755</v>
      </c>
      <c r="F2533" s="447" t="s">
        <v>20755</v>
      </c>
      <c r="G2533" s="449">
        <v>91916</v>
      </c>
      <c r="H2533" s="447" t="s">
        <v>3374</v>
      </c>
      <c r="I2533" s="447" t="s">
        <v>146</v>
      </c>
      <c r="J2533" s="447" t="s">
        <v>334</v>
      </c>
      <c r="K2533" s="450">
        <v>11.18</v>
      </c>
      <c r="L2533" s="447" t="s">
        <v>241</v>
      </c>
    </row>
    <row r="2534" spans="1:12">
      <c r="A2534" s="447" t="s">
        <v>20942</v>
      </c>
      <c r="B2534" s="447" t="s">
        <v>20943</v>
      </c>
      <c r="C2534" s="447" t="s">
        <v>20946</v>
      </c>
      <c r="D2534" s="447" t="s">
        <v>20947</v>
      </c>
      <c r="E2534" s="448" t="s">
        <v>20755</v>
      </c>
      <c r="F2534" s="447" t="s">
        <v>20755</v>
      </c>
      <c r="G2534" s="449">
        <v>91917</v>
      </c>
      <c r="H2534" s="447" t="s">
        <v>3376</v>
      </c>
      <c r="I2534" s="447" t="s">
        <v>146</v>
      </c>
      <c r="J2534" s="447" t="s">
        <v>334</v>
      </c>
      <c r="K2534" s="450">
        <v>11.88</v>
      </c>
      <c r="L2534" s="447" t="s">
        <v>241</v>
      </c>
    </row>
    <row r="2535" spans="1:12">
      <c r="A2535" s="447" t="s">
        <v>20942</v>
      </c>
      <c r="B2535" s="447" t="s">
        <v>20943</v>
      </c>
      <c r="C2535" s="447" t="s">
        <v>20946</v>
      </c>
      <c r="D2535" s="447" t="s">
        <v>20947</v>
      </c>
      <c r="E2535" s="448" t="s">
        <v>20755</v>
      </c>
      <c r="F2535" s="447" t="s">
        <v>20755</v>
      </c>
      <c r="G2535" s="449">
        <v>91919</v>
      </c>
      <c r="H2535" s="447" t="s">
        <v>3378</v>
      </c>
      <c r="I2535" s="447" t="s">
        <v>146</v>
      </c>
      <c r="J2535" s="447" t="s">
        <v>334</v>
      </c>
      <c r="K2535" s="450">
        <v>13.35</v>
      </c>
      <c r="L2535" s="447" t="s">
        <v>241</v>
      </c>
    </row>
    <row r="2536" spans="1:12">
      <c r="A2536" s="447" t="s">
        <v>20942</v>
      </c>
      <c r="B2536" s="447" t="s">
        <v>20943</v>
      </c>
      <c r="C2536" s="447" t="s">
        <v>20946</v>
      </c>
      <c r="D2536" s="447" t="s">
        <v>20947</v>
      </c>
      <c r="E2536" s="448" t="s">
        <v>20755</v>
      </c>
      <c r="F2536" s="447" t="s">
        <v>20755</v>
      </c>
      <c r="G2536" s="449">
        <v>91920</v>
      </c>
      <c r="H2536" s="447" t="s">
        <v>3380</v>
      </c>
      <c r="I2536" s="447" t="s">
        <v>146</v>
      </c>
      <c r="J2536" s="447" t="s">
        <v>334</v>
      </c>
      <c r="K2536" s="450">
        <v>13.52</v>
      </c>
      <c r="L2536" s="447" t="s">
        <v>241</v>
      </c>
    </row>
    <row r="2537" spans="1:12">
      <c r="A2537" s="447" t="s">
        <v>20942</v>
      </c>
      <c r="B2537" s="447" t="s">
        <v>20943</v>
      </c>
      <c r="C2537" s="447" t="s">
        <v>20946</v>
      </c>
      <c r="D2537" s="447" t="s">
        <v>20947</v>
      </c>
      <c r="E2537" s="448" t="s">
        <v>20755</v>
      </c>
      <c r="F2537" s="447" t="s">
        <v>20755</v>
      </c>
      <c r="G2537" s="449">
        <v>91922</v>
      </c>
      <c r="H2537" s="447" t="s">
        <v>3382</v>
      </c>
      <c r="I2537" s="447" t="s">
        <v>146</v>
      </c>
      <c r="J2537" s="447" t="s">
        <v>334</v>
      </c>
      <c r="K2537" s="450">
        <v>15.1</v>
      </c>
      <c r="L2537" s="447" t="s">
        <v>241</v>
      </c>
    </row>
    <row r="2538" spans="1:12">
      <c r="A2538" s="447" t="s">
        <v>20942</v>
      </c>
      <c r="B2538" s="447" t="s">
        <v>20943</v>
      </c>
      <c r="C2538" s="447" t="s">
        <v>20946</v>
      </c>
      <c r="D2538" s="447" t="s">
        <v>20947</v>
      </c>
      <c r="E2538" s="448" t="s">
        <v>20755</v>
      </c>
      <c r="F2538" s="447" t="s">
        <v>20755</v>
      </c>
      <c r="G2538" s="449">
        <v>93013</v>
      </c>
      <c r="H2538" s="447" t="s">
        <v>3383</v>
      </c>
      <c r="I2538" s="447" t="s">
        <v>146</v>
      </c>
      <c r="J2538" s="447" t="s">
        <v>334</v>
      </c>
      <c r="K2538" s="450">
        <v>9.84</v>
      </c>
      <c r="L2538" s="447" t="s">
        <v>241</v>
      </c>
    </row>
    <row r="2539" spans="1:12">
      <c r="A2539" s="447" t="s">
        <v>20942</v>
      </c>
      <c r="B2539" s="447" t="s">
        <v>20943</v>
      </c>
      <c r="C2539" s="447" t="s">
        <v>20946</v>
      </c>
      <c r="D2539" s="447" t="s">
        <v>20947</v>
      </c>
      <c r="E2539" s="448" t="s">
        <v>20755</v>
      </c>
      <c r="F2539" s="447" t="s">
        <v>20755</v>
      </c>
      <c r="G2539" s="449">
        <v>93014</v>
      </c>
      <c r="H2539" s="447" t="s">
        <v>3384</v>
      </c>
      <c r="I2539" s="447" t="s">
        <v>146</v>
      </c>
      <c r="J2539" s="447" t="s">
        <v>334</v>
      </c>
      <c r="K2539" s="450">
        <v>12.12</v>
      </c>
      <c r="L2539" s="447" t="s">
        <v>241</v>
      </c>
    </row>
    <row r="2540" spans="1:12">
      <c r="A2540" s="447" t="s">
        <v>20942</v>
      </c>
      <c r="B2540" s="447" t="s">
        <v>20943</v>
      </c>
      <c r="C2540" s="447" t="s">
        <v>20946</v>
      </c>
      <c r="D2540" s="447" t="s">
        <v>20947</v>
      </c>
      <c r="E2540" s="448" t="s">
        <v>20755</v>
      </c>
      <c r="F2540" s="447" t="s">
        <v>20755</v>
      </c>
      <c r="G2540" s="449">
        <v>93015</v>
      </c>
      <c r="H2540" s="447" t="s">
        <v>3386</v>
      </c>
      <c r="I2540" s="447" t="s">
        <v>146</v>
      </c>
      <c r="J2540" s="447" t="s">
        <v>334</v>
      </c>
      <c r="K2540" s="450">
        <v>18.36</v>
      </c>
      <c r="L2540" s="447" t="s">
        <v>241</v>
      </c>
    </row>
    <row r="2541" spans="1:12">
      <c r="A2541" s="447" t="s">
        <v>20942</v>
      </c>
      <c r="B2541" s="447" t="s">
        <v>20943</v>
      </c>
      <c r="C2541" s="447" t="s">
        <v>20946</v>
      </c>
      <c r="D2541" s="447" t="s">
        <v>20947</v>
      </c>
      <c r="E2541" s="448" t="s">
        <v>20755</v>
      </c>
      <c r="F2541" s="447" t="s">
        <v>20755</v>
      </c>
      <c r="G2541" s="449">
        <v>93016</v>
      </c>
      <c r="H2541" s="447" t="s">
        <v>3387</v>
      </c>
      <c r="I2541" s="447" t="s">
        <v>146</v>
      </c>
      <c r="J2541" s="447" t="s">
        <v>334</v>
      </c>
      <c r="K2541" s="450">
        <v>22.34</v>
      </c>
      <c r="L2541" s="447" t="s">
        <v>241</v>
      </c>
    </row>
    <row r="2542" spans="1:12">
      <c r="A2542" s="447" t="s">
        <v>20942</v>
      </c>
      <c r="B2542" s="447" t="s">
        <v>20943</v>
      </c>
      <c r="C2542" s="447" t="s">
        <v>20946</v>
      </c>
      <c r="D2542" s="447" t="s">
        <v>20947</v>
      </c>
      <c r="E2542" s="448" t="s">
        <v>20755</v>
      </c>
      <c r="F2542" s="447" t="s">
        <v>20755</v>
      </c>
      <c r="G2542" s="449">
        <v>93017</v>
      </c>
      <c r="H2542" s="447" t="s">
        <v>3388</v>
      </c>
      <c r="I2542" s="447" t="s">
        <v>146</v>
      </c>
      <c r="J2542" s="447" t="s">
        <v>334</v>
      </c>
      <c r="K2542" s="450">
        <v>33.630000000000003</v>
      </c>
      <c r="L2542" s="447" t="s">
        <v>241</v>
      </c>
    </row>
    <row r="2543" spans="1:12">
      <c r="A2543" s="447" t="s">
        <v>20942</v>
      </c>
      <c r="B2543" s="447" t="s">
        <v>20943</v>
      </c>
      <c r="C2543" s="447" t="s">
        <v>20946</v>
      </c>
      <c r="D2543" s="447" t="s">
        <v>20947</v>
      </c>
      <c r="E2543" s="448" t="s">
        <v>20755</v>
      </c>
      <c r="F2543" s="447" t="s">
        <v>20755</v>
      </c>
      <c r="G2543" s="449">
        <v>93018</v>
      </c>
      <c r="H2543" s="447" t="s">
        <v>3390</v>
      </c>
      <c r="I2543" s="447" t="s">
        <v>146</v>
      </c>
      <c r="J2543" s="447" t="s">
        <v>334</v>
      </c>
      <c r="K2543" s="450">
        <v>15.03</v>
      </c>
      <c r="L2543" s="447" t="s">
        <v>241</v>
      </c>
    </row>
    <row r="2544" spans="1:12">
      <c r="A2544" s="447" t="s">
        <v>20942</v>
      </c>
      <c r="B2544" s="447" t="s">
        <v>20943</v>
      </c>
      <c r="C2544" s="447" t="s">
        <v>20946</v>
      </c>
      <c r="D2544" s="447" t="s">
        <v>20947</v>
      </c>
      <c r="E2544" s="448" t="s">
        <v>20755</v>
      </c>
      <c r="F2544" s="447" t="s">
        <v>20755</v>
      </c>
      <c r="G2544" s="449">
        <v>93020</v>
      </c>
      <c r="H2544" s="447" t="s">
        <v>3391</v>
      </c>
      <c r="I2544" s="447" t="s">
        <v>146</v>
      </c>
      <c r="J2544" s="447" t="s">
        <v>334</v>
      </c>
      <c r="K2544" s="450">
        <v>19.3</v>
      </c>
      <c r="L2544" s="447" t="s">
        <v>241</v>
      </c>
    </row>
    <row r="2545" spans="1:12">
      <c r="A2545" s="447" t="s">
        <v>20942</v>
      </c>
      <c r="B2545" s="447" t="s">
        <v>20943</v>
      </c>
      <c r="C2545" s="447" t="s">
        <v>20946</v>
      </c>
      <c r="D2545" s="447" t="s">
        <v>20947</v>
      </c>
      <c r="E2545" s="448" t="s">
        <v>20755</v>
      </c>
      <c r="F2545" s="447" t="s">
        <v>20755</v>
      </c>
      <c r="G2545" s="449">
        <v>93022</v>
      </c>
      <c r="H2545" s="447" t="s">
        <v>3393</v>
      </c>
      <c r="I2545" s="447" t="s">
        <v>146</v>
      </c>
      <c r="J2545" s="447" t="s">
        <v>334</v>
      </c>
      <c r="K2545" s="450">
        <v>32.340000000000003</v>
      </c>
      <c r="L2545" s="447" t="s">
        <v>241</v>
      </c>
    </row>
    <row r="2546" spans="1:12">
      <c r="A2546" s="447" t="s">
        <v>20942</v>
      </c>
      <c r="B2546" s="447" t="s">
        <v>20943</v>
      </c>
      <c r="C2546" s="447" t="s">
        <v>20946</v>
      </c>
      <c r="D2546" s="447" t="s">
        <v>20947</v>
      </c>
      <c r="E2546" s="448" t="s">
        <v>20755</v>
      </c>
      <c r="F2546" s="447" t="s">
        <v>20755</v>
      </c>
      <c r="G2546" s="449">
        <v>93024</v>
      </c>
      <c r="H2546" s="447" t="s">
        <v>3394</v>
      </c>
      <c r="I2546" s="447" t="s">
        <v>146</v>
      </c>
      <c r="J2546" s="447" t="s">
        <v>334</v>
      </c>
      <c r="K2546" s="450">
        <v>33.97</v>
      </c>
      <c r="L2546" s="447" t="s">
        <v>241</v>
      </c>
    </row>
    <row r="2547" spans="1:12">
      <c r="A2547" s="447" t="s">
        <v>20942</v>
      </c>
      <c r="B2547" s="447" t="s">
        <v>20943</v>
      </c>
      <c r="C2547" s="447" t="s">
        <v>20946</v>
      </c>
      <c r="D2547" s="447" t="s">
        <v>20947</v>
      </c>
      <c r="E2547" s="448" t="s">
        <v>20755</v>
      </c>
      <c r="F2547" s="447" t="s">
        <v>20755</v>
      </c>
      <c r="G2547" s="449">
        <v>93026</v>
      </c>
      <c r="H2547" s="447" t="s">
        <v>3395</v>
      </c>
      <c r="I2547" s="447" t="s">
        <v>146</v>
      </c>
      <c r="J2547" s="447" t="s">
        <v>334</v>
      </c>
      <c r="K2547" s="450">
        <v>55.61</v>
      </c>
      <c r="L2547" s="447" t="s">
        <v>241</v>
      </c>
    </row>
    <row r="2548" spans="1:12">
      <c r="A2548" s="447" t="s">
        <v>20942</v>
      </c>
      <c r="B2548" s="447" t="s">
        <v>20943</v>
      </c>
      <c r="C2548" s="447" t="s">
        <v>20946</v>
      </c>
      <c r="D2548" s="447" t="s">
        <v>20947</v>
      </c>
      <c r="E2548" s="448" t="s">
        <v>20755</v>
      </c>
      <c r="F2548" s="447" t="s">
        <v>20755</v>
      </c>
      <c r="G2548" s="449">
        <v>95733</v>
      </c>
      <c r="H2548" s="447" t="s">
        <v>3396</v>
      </c>
      <c r="I2548" s="447" t="s">
        <v>146</v>
      </c>
      <c r="J2548" s="447" t="s">
        <v>334</v>
      </c>
      <c r="K2548" s="450">
        <v>4.2699999999999996</v>
      </c>
      <c r="L2548" s="447" t="s">
        <v>241</v>
      </c>
    </row>
    <row r="2549" spans="1:12">
      <c r="A2549" s="447" t="s">
        <v>20942</v>
      </c>
      <c r="B2549" s="447" t="s">
        <v>20943</v>
      </c>
      <c r="C2549" s="447" t="s">
        <v>20946</v>
      </c>
      <c r="D2549" s="447" t="s">
        <v>20947</v>
      </c>
      <c r="E2549" s="448" t="s">
        <v>20755</v>
      </c>
      <c r="F2549" s="447" t="s">
        <v>20755</v>
      </c>
      <c r="G2549" s="449">
        <v>95734</v>
      </c>
      <c r="H2549" s="447" t="s">
        <v>3398</v>
      </c>
      <c r="I2549" s="447" t="s">
        <v>146</v>
      </c>
      <c r="J2549" s="447" t="s">
        <v>334</v>
      </c>
      <c r="K2549" s="450">
        <v>5.67</v>
      </c>
      <c r="L2549" s="447" t="s">
        <v>241</v>
      </c>
    </row>
    <row r="2550" spans="1:12">
      <c r="A2550" s="447" t="s">
        <v>20942</v>
      </c>
      <c r="B2550" s="447" t="s">
        <v>20943</v>
      </c>
      <c r="C2550" s="447" t="s">
        <v>20946</v>
      </c>
      <c r="D2550" s="447" t="s">
        <v>20947</v>
      </c>
      <c r="E2550" s="448" t="s">
        <v>20755</v>
      </c>
      <c r="F2550" s="447" t="s">
        <v>20755</v>
      </c>
      <c r="G2550" s="449">
        <v>95735</v>
      </c>
      <c r="H2550" s="447" t="s">
        <v>3399</v>
      </c>
      <c r="I2550" s="447" t="s">
        <v>146</v>
      </c>
      <c r="J2550" s="447" t="s">
        <v>334</v>
      </c>
      <c r="K2550" s="450">
        <v>4.71</v>
      </c>
      <c r="L2550" s="447" t="s">
        <v>241</v>
      </c>
    </row>
    <row r="2551" spans="1:12">
      <c r="A2551" s="447" t="s">
        <v>20942</v>
      </c>
      <c r="B2551" s="447" t="s">
        <v>20943</v>
      </c>
      <c r="C2551" s="447" t="s">
        <v>20946</v>
      </c>
      <c r="D2551" s="447" t="s">
        <v>20947</v>
      </c>
      <c r="E2551" s="448" t="s">
        <v>20755</v>
      </c>
      <c r="F2551" s="447" t="s">
        <v>20755</v>
      </c>
      <c r="G2551" s="449">
        <v>95736</v>
      </c>
      <c r="H2551" s="447" t="s">
        <v>3401</v>
      </c>
      <c r="I2551" s="447" t="s">
        <v>146</v>
      </c>
      <c r="J2551" s="447" t="s">
        <v>334</v>
      </c>
      <c r="K2551" s="450">
        <v>5.53</v>
      </c>
      <c r="L2551" s="447" t="s">
        <v>241</v>
      </c>
    </row>
    <row r="2552" spans="1:12">
      <c r="A2552" s="447" t="s">
        <v>20942</v>
      </c>
      <c r="B2552" s="447" t="s">
        <v>20943</v>
      </c>
      <c r="C2552" s="447" t="s">
        <v>20946</v>
      </c>
      <c r="D2552" s="447" t="s">
        <v>20947</v>
      </c>
      <c r="E2552" s="448" t="s">
        <v>20755</v>
      </c>
      <c r="F2552" s="447" t="s">
        <v>20755</v>
      </c>
      <c r="G2552" s="449">
        <v>95738</v>
      </c>
      <c r="H2552" s="447" t="s">
        <v>3403</v>
      </c>
      <c r="I2552" s="447" t="s">
        <v>146</v>
      </c>
      <c r="J2552" s="447" t="s">
        <v>334</v>
      </c>
      <c r="K2552" s="450">
        <v>6.7</v>
      </c>
      <c r="L2552" s="447" t="s">
        <v>241</v>
      </c>
    </row>
    <row r="2553" spans="1:12">
      <c r="A2553" s="447" t="s">
        <v>20942</v>
      </c>
      <c r="B2553" s="447" t="s">
        <v>20943</v>
      </c>
      <c r="C2553" s="447" t="s">
        <v>20946</v>
      </c>
      <c r="D2553" s="447" t="s">
        <v>20947</v>
      </c>
      <c r="E2553" s="448" t="s">
        <v>20755</v>
      </c>
      <c r="F2553" s="447" t="s">
        <v>20755</v>
      </c>
      <c r="G2553" s="449">
        <v>95753</v>
      </c>
      <c r="H2553" s="447" t="s">
        <v>3404</v>
      </c>
      <c r="I2553" s="447" t="s">
        <v>146</v>
      </c>
      <c r="J2553" s="447" t="s">
        <v>334</v>
      </c>
      <c r="K2553" s="450">
        <v>5.23</v>
      </c>
      <c r="L2553" s="447" t="s">
        <v>241</v>
      </c>
    </row>
    <row r="2554" spans="1:12">
      <c r="A2554" s="447" t="s">
        <v>20942</v>
      </c>
      <c r="B2554" s="447" t="s">
        <v>20943</v>
      </c>
      <c r="C2554" s="447" t="s">
        <v>20946</v>
      </c>
      <c r="D2554" s="447" t="s">
        <v>20947</v>
      </c>
      <c r="E2554" s="448" t="s">
        <v>20755</v>
      </c>
      <c r="F2554" s="447" t="s">
        <v>20755</v>
      </c>
      <c r="G2554" s="449">
        <v>95754</v>
      </c>
      <c r="H2554" s="447" t="s">
        <v>3405</v>
      </c>
      <c r="I2554" s="447" t="s">
        <v>146</v>
      </c>
      <c r="J2554" s="447" t="s">
        <v>334</v>
      </c>
      <c r="K2554" s="450">
        <v>6.49</v>
      </c>
      <c r="L2554" s="447" t="s">
        <v>241</v>
      </c>
    </row>
    <row r="2555" spans="1:12">
      <c r="A2555" s="447" t="s">
        <v>20942</v>
      </c>
      <c r="B2555" s="447" t="s">
        <v>20943</v>
      </c>
      <c r="C2555" s="447" t="s">
        <v>20946</v>
      </c>
      <c r="D2555" s="447" t="s">
        <v>20947</v>
      </c>
      <c r="E2555" s="448" t="s">
        <v>20755</v>
      </c>
      <c r="F2555" s="447" t="s">
        <v>20755</v>
      </c>
      <c r="G2555" s="449">
        <v>95755</v>
      </c>
      <c r="H2555" s="447" t="s">
        <v>3406</v>
      </c>
      <c r="I2555" s="447" t="s">
        <v>146</v>
      </c>
      <c r="J2555" s="447" t="s">
        <v>334</v>
      </c>
      <c r="K2555" s="450">
        <v>9.48</v>
      </c>
      <c r="L2555" s="447" t="s">
        <v>241</v>
      </c>
    </row>
    <row r="2556" spans="1:12">
      <c r="A2556" s="447" t="s">
        <v>20942</v>
      </c>
      <c r="B2556" s="447" t="s">
        <v>20943</v>
      </c>
      <c r="C2556" s="447" t="s">
        <v>20946</v>
      </c>
      <c r="D2556" s="447" t="s">
        <v>20947</v>
      </c>
      <c r="E2556" s="448" t="s">
        <v>20755</v>
      </c>
      <c r="F2556" s="447" t="s">
        <v>20755</v>
      </c>
      <c r="G2556" s="449">
        <v>95756</v>
      </c>
      <c r="H2556" s="447" t="s">
        <v>3407</v>
      </c>
      <c r="I2556" s="447" t="s">
        <v>146</v>
      </c>
      <c r="J2556" s="447" t="s">
        <v>334</v>
      </c>
      <c r="K2556" s="450">
        <v>12.72</v>
      </c>
      <c r="L2556" s="447" t="s">
        <v>241</v>
      </c>
    </row>
    <row r="2557" spans="1:12">
      <c r="A2557" s="447" t="s">
        <v>20942</v>
      </c>
      <c r="B2557" s="447" t="s">
        <v>20943</v>
      </c>
      <c r="C2557" s="447" t="s">
        <v>20946</v>
      </c>
      <c r="D2557" s="447" t="s">
        <v>20947</v>
      </c>
      <c r="E2557" s="448" t="s">
        <v>20755</v>
      </c>
      <c r="F2557" s="447" t="s">
        <v>20755</v>
      </c>
      <c r="G2557" s="449">
        <v>95757</v>
      </c>
      <c r="H2557" s="447" t="s">
        <v>3408</v>
      </c>
      <c r="I2557" s="447" t="s">
        <v>146</v>
      </c>
      <c r="J2557" s="447" t="s">
        <v>334</v>
      </c>
      <c r="K2557" s="450">
        <v>7.72</v>
      </c>
      <c r="L2557" s="447" t="s">
        <v>241</v>
      </c>
    </row>
    <row r="2558" spans="1:12">
      <c r="A2558" s="447" t="s">
        <v>20942</v>
      </c>
      <c r="B2558" s="447" t="s">
        <v>20943</v>
      </c>
      <c r="C2558" s="447" t="s">
        <v>20946</v>
      </c>
      <c r="D2558" s="447" t="s">
        <v>20947</v>
      </c>
      <c r="E2558" s="448" t="s">
        <v>20755</v>
      </c>
      <c r="F2558" s="447" t="s">
        <v>20755</v>
      </c>
      <c r="G2558" s="449">
        <v>95758</v>
      </c>
      <c r="H2558" s="447" t="s">
        <v>3409</v>
      </c>
      <c r="I2558" s="447" t="s">
        <v>146</v>
      </c>
      <c r="J2558" s="447" t="s">
        <v>334</v>
      </c>
      <c r="K2558" s="450">
        <v>8.69</v>
      </c>
      <c r="L2558" s="447" t="s">
        <v>241</v>
      </c>
    </row>
    <row r="2559" spans="1:12">
      <c r="A2559" s="447" t="s">
        <v>20942</v>
      </c>
      <c r="B2559" s="447" t="s">
        <v>20943</v>
      </c>
      <c r="C2559" s="447" t="s">
        <v>20946</v>
      </c>
      <c r="D2559" s="447" t="s">
        <v>20947</v>
      </c>
      <c r="E2559" s="448" t="s">
        <v>20755</v>
      </c>
      <c r="F2559" s="447" t="s">
        <v>20755</v>
      </c>
      <c r="G2559" s="449">
        <v>95759</v>
      </c>
      <c r="H2559" s="447" t="s">
        <v>3410</v>
      </c>
      <c r="I2559" s="447" t="s">
        <v>146</v>
      </c>
      <c r="J2559" s="447" t="s">
        <v>334</v>
      </c>
      <c r="K2559" s="450">
        <v>11.27</v>
      </c>
      <c r="L2559" s="447" t="s">
        <v>241</v>
      </c>
    </row>
    <row r="2560" spans="1:12">
      <c r="A2560" s="447" t="s">
        <v>20942</v>
      </c>
      <c r="B2560" s="447" t="s">
        <v>20943</v>
      </c>
      <c r="C2560" s="447" t="s">
        <v>20946</v>
      </c>
      <c r="D2560" s="447" t="s">
        <v>20947</v>
      </c>
      <c r="E2560" s="448" t="s">
        <v>20755</v>
      </c>
      <c r="F2560" s="447" t="s">
        <v>20755</v>
      </c>
      <c r="G2560" s="449">
        <v>95760</v>
      </c>
      <c r="H2560" s="447" t="s">
        <v>3412</v>
      </c>
      <c r="I2560" s="447" t="s">
        <v>146</v>
      </c>
      <c r="J2560" s="447" t="s">
        <v>334</v>
      </c>
      <c r="K2560" s="450">
        <v>14.03</v>
      </c>
      <c r="L2560" s="447" t="s">
        <v>241</v>
      </c>
    </row>
    <row r="2561" spans="1:12">
      <c r="A2561" s="447" t="s">
        <v>20942</v>
      </c>
      <c r="B2561" s="447" t="s">
        <v>20943</v>
      </c>
      <c r="C2561" s="447" t="s">
        <v>20946</v>
      </c>
      <c r="D2561" s="447" t="s">
        <v>20947</v>
      </c>
      <c r="E2561" s="448" t="s">
        <v>20755</v>
      </c>
      <c r="F2561" s="447" t="s">
        <v>20755</v>
      </c>
      <c r="G2561" s="449">
        <v>97559</v>
      </c>
      <c r="H2561" s="447" t="s">
        <v>3413</v>
      </c>
      <c r="I2561" s="447" t="s">
        <v>146</v>
      </c>
      <c r="J2561" s="447" t="s">
        <v>334</v>
      </c>
      <c r="K2561" s="450">
        <v>7.02</v>
      </c>
      <c r="L2561" s="447" t="s">
        <v>241</v>
      </c>
    </row>
    <row r="2562" spans="1:12">
      <c r="A2562" s="447" t="s">
        <v>20942</v>
      </c>
      <c r="B2562" s="447" t="s">
        <v>20943</v>
      </c>
      <c r="C2562" s="447" t="s">
        <v>20946</v>
      </c>
      <c r="D2562" s="447" t="s">
        <v>20947</v>
      </c>
      <c r="E2562" s="448" t="s">
        <v>20755</v>
      </c>
      <c r="F2562" s="447" t="s">
        <v>20755</v>
      </c>
      <c r="G2562" s="449">
        <v>97562</v>
      </c>
      <c r="H2562" s="447" t="s">
        <v>3414</v>
      </c>
      <c r="I2562" s="447" t="s">
        <v>146</v>
      </c>
      <c r="J2562" s="447" t="s">
        <v>334</v>
      </c>
      <c r="K2562" s="450">
        <v>8.3699999999999992</v>
      </c>
      <c r="L2562" s="447" t="s">
        <v>241</v>
      </c>
    </row>
    <row r="2563" spans="1:12">
      <c r="A2563" s="447" t="s">
        <v>20942</v>
      </c>
      <c r="B2563" s="447" t="s">
        <v>20943</v>
      </c>
      <c r="C2563" s="447" t="s">
        <v>20946</v>
      </c>
      <c r="D2563" s="447" t="s">
        <v>20947</v>
      </c>
      <c r="E2563" s="448" t="s">
        <v>20755</v>
      </c>
      <c r="F2563" s="447" t="s">
        <v>20755</v>
      </c>
      <c r="G2563" s="449">
        <v>97564</v>
      </c>
      <c r="H2563" s="447" t="s">
        <v>3415</v>
      </c>
      <c r="I2563" s="447" t="s">
        <v>146</v>
      </c>
      <c r="J2563" s="447" t="s">
        <v>334</v>
      </c>
      <c r="K2563" s="450">
        <v>9.57</v>
      </c>
      <c r="L2563" s="447" t="s">
        <v>241</v>
      </c>
    </row>
    <row r="2564" spans="1:12">
      <c r="A2564" s="447" t="s">
        <v>20942</v>
      </c>
      <c r="B2564" s="447" t="s">
        <v>20943</v>
      </c>
      <c r="C2564" s="447" t="s">
        <v>20948</v>
      </c>
      <c r="D2564" s="447" t="s">
        <v>20949</v>
      </c>
      <c r="E2564" s="448" t="s">
        <v>20755</v>
      </c>
      <c r="F2564" s="447" t="s">
        <v>20755</v>
      </c>
      <c r="G2564" s="449">
        <v>91924</v>
      </c>
      <c r="H2564" s="447" t="s">
        <v>3417</v>
      </c>
      <c r="I2564" s="447" t="s">
        <v>239</v>
      </c>
      <c r="J2564" s="447" t="s">
        <v>334</v>
      </c>
      <c r="K2564" s="450">
        <v>2.59</v>
      </c>
      <c r="L2564" s="447" t="s">
        <v>241</v>
      </c>
    </row>
    <row r="2565" spans="1:12">
      <c r="A2565" s="447" t="s">
        <v>20942</v>
      </c>
      <c r="B2565" s="447" t="s">
        <v>20943</v>
      </c>
      <c r="C2565" s="447" t="s">
        <v>20948</v>
      </c>
      <c r="D2565" s="447" t="s">
        <v>20949</v>
      </c>
      <c r="E2565" s="448" t="s">
        <v>20755</v>
      </c>
      <c r="F2565" s="447" t="s">
        <v>20755</v>
      </c>
      <c r="G2565" s="449">
        <v>91925</v>
      </c>
      <c r="H2565" s="447" t="s">
        <v>3419</v>
      </c>
      <c r="I2565" s="447" t="s">
        <v>239</v>
      </c>
      <c r="J2565" s="447" t="s">
        <v>334</v>
      </c>
      <c r="K2565" s="450">
        <v>3.87</v>
      </c>
      <c r="L2565" s="447" t="s">
        <v>241</v>
      </c>
    </row>
    <row r="2566" spans="1:12">
      <c r="A2566" s="447" t="s">
        <v>20942</v>
      </c>
      <c r="B2566" s="447" t="s">
        <v>20943</v>
      </c>
      <c r="C2566" s="447" t="s">
        <v>20948</v>
      </c>
      <c r="D2566" s="447" t="s">
        <v>20949</v>
      </c>
      <c r="E2566" s="448" t="s">
        <v>20755</v>
      </c>
      <c r="F2566" s="447" t="s">
        <v>20755</v>
      </c>
      <c r="G2566" s="449">
        <v>91926</v>
      </c>
      <c r="H2566" s="447" t="s">
        <v>3420</v>
      </c>
      <c r="I2566" s="447" t="s">
        <v>239</v>
      </c>
      <c r="J2566" s="447" t="s">
        <v>334</v>
      </c>
      <c r="K2566" s="450">
        <v>3.86</v>
      </c>
      <c r="L2566" s="447" t="s">
        <v>241</v>
      </c>
    </row>
    <row r="2567" spans="1:12">
      <c r="A2567" s="447" t="s">
        <v>20942</v>
      </c>
      <c r="B2567" s="447" t="s">
        <v>20943</v>
      </c>
      <c r="C2567" s="447" t="s">
        <v>20948</v>
      </c>
      <c r="D2567" s="447" t="s">
        <v>20949</v>
      </c>
      <c r="E2567" s="448" t="s">
        <v>20755</v>
      </c>
      <c r="F2567" s="447" t="s">
        <v>20755</v>
      </c>
      <c r="G2567" s="449">
        <v>91927</v>
      </c>
      <c r="H2567" s="447" t="s">
        <v>3422</v>
      </c>
      <c r="I2567" s="447" t="s">
        <v>239</v>
      </c>
      <c r="J2567" s="447" t="s">
        <v>334</v>
      </c>
      <c r="K2567" s="450">
        <v>5.27</v>
      </c>
      <c r="L2567" s="447" t="s">
        <v>241</v>
      </c>
    </row>
    <row r="2568" spans="1:12">
      <c r="A2568" s="447" t="s">
        <v>20942</v>
      </c>
      <c r="B2568" s="447" t="s">
        <v>20943</v>
      </c>
      <c r="C2568" s="447" t="s">
        <v>20948</v>
      </c>
      <c r="D2568" s="447" t="s">
        <v>20949</v>
      </c>
      <c r="E2568" s="448" t="s">
        <v>20755</v>
      </c>
      <c r="F2568" s="447" t="s">
        <v>20755</v>
      </c>
      <c r="G2568" s="449">
        <v>91928</v>
      </c>
      <c r="H2568" s="447" t="s">
        <v>3423</v>
      </c>
      <c r="I2568" s="447" t="s">
        <v>239</v>
      </c>
      <c r="J2568" s="447" t="s">
        <v>334</v>
      </c>
      <c r="K2568" s="450">
        <v>6.47</v>
      </c>
      <c r="L2568" s="447" t="s">
        <v>241</v>
      </c>
    </row>
    <row r="2569" spans="1:12">
      <c r="A2569" s="447" t="s">
        <v>20942</v>
      </c>
      <c r="B2569" s="447" t="s">
        <v>20943</v>
      </c>
      <c r="C2569" s="447" t="s">
        <v>20948</v>
      </c>
      <c r="D2569" s="447" t="s">
        <v>20949</v>
      </c>
      <c r="E2569" s="448" t="s">
        <v>20755</v>
      </c>
      <c r="F2569" s="447" t="s">
        <v>20755</v>
      </c>
      <c r="G2569" s="449">
        <v>91929</v>
      </c>
      <c r="H2569" s="447" t="s">
        <v>3424</v>
      </c>
      <c r="I2569" s="447" t="s">
        <v>239</v>
      </c>
      <c r="J2569" s="447" t="s">
        <v>334</v>
      </c>
      <c r="K2569" s="450">
        <v>7.46</v>
      </c>
      <c r="L2569" s="447" t="s">
        <v>241</v>
      </c>
    </row>
    <row r="2570" spans="1:12">
      <c r="A2570" s="447" t="s">
        <v>20942</v>
      </c>
      <c r="B2570" s="447" t="s">
        <v>20943</v>
      </c>
      <c r="C2570" s="447" t="s">
        <v>20948</v>
      </c>
      <c r="D2570" s="447" t="s">
        <v>20949</v>
      </c>
      <c r="E2570" s="448" t="s">
        <v>20755</v>
      </c>
      <c r="F2570" s="447" t="s">
        <v>20755</v>
      </c>
      <c r="G2570" s="449">
        <v>91930</v>
      </c>
      <c r="H2570" s="447" t="s">
        <v>3425</v>
      </c>
      <c r="I2570" s="447" t="s">
        <v>239</v>
      </c>
      <c r="J2570" s="447" t="s">
        <v>334</v>
      </c>
      <c r="K2570" s="450">
        <v>8.91</v>
      </c>
      <c r="L2570" s="447" t="s">
        <v>241</v>
      </c>
    </row>
    <row r="2571" spans="1:12">
      <c r="A2571" s="447" t="s">
        <v>20942</v>
      </c>
      <c r="B2571" s="447" t="s">
        <v>20943</v>
      </c>
      <c r="C2571" s="447" t="s">
        <v>20948</v>
      </c>
      <c r="D2571" s="447" t="s">
        <v>20949</v>
      </c>
      <c r="E2571" s="448" t="s">
        <v>20755</v>
      </c>
      <c r="F2571" s="447" t="s">
        <v>20755</v>
      </c>
      <c r="G2571" s="449">
        <v>91931</v>
      </c>
      <c r="H2571" s="447" t="s">
        <v>3427</v>
      </c>
      <c r="I2571" s="447" t="s">
        <v>239</v>
      </c>
      <c r="J2571" s="447" t="s">
        <v>334</v>
      </c>
      <c r="K2571" s="450">
        <v>10.07</v>
      </c>
      <c r="L2571" s="447" t="s">
        <v>241</v>
      </c>
    </row>
    <row r="2572" spans="1:12">
      <c r="A2572" s="447" t="s">
        <v>20942</v>
      </c>
      <c r="B2572" s="447" t="s">
        <v>20943</v>
      </c>
      <c r="C2572" s="447" t="s">
        <v>20948</v>
      </c>
      <c r="D2572" s="447" t="s">
        <v>20949</v>
      </c>
      <c r="E2572" s="448" t="s">
        <v>20755</v>
      </c>
      <c r="F2572" s="447" t="s">
        <v>20755</v>
      </c>
      <c r="G2572" s="449">
        <v>91932</v>
      </c>
      <c r="H2572" s="447" t="s">
        <v>3428</v>
      </c>
      <c r="I2572" s="447" t="s">
        <v>239</v>
      </c>
      <c r="J2572" s="447" t="s">
        <v>334</v>
      </c>
      <c r="K2572" s="450">
        <v>14.81</v>
      </c>
      <c r="L2572" s="447" t="s">
        <v>241</v>
      </c>
    </row>
    <row r="2573" spans="1:12">
      <c r="A2573" s="447" t="s">
        <v>20942</v>
      </c>
      <c r="B2573" s="447" t="s">
        <v>20943</v>
      </c>
      <c r="C2573" s="447" t="s">
        <v>20948</v>
      </c>
      <c r="D2573" s="447" t="s">
        <v>20949</v>
      </c>
      <c r="E2573" s="448" t="s">
        <v>20755</v>
      </c>
      <c r="F2573" s="447" t="s">
        <v>20755</v>
      </c>
      <c r="G2573" s="449">
        <v>91933</v>
      </c>
      <c r="H2573" s="447" t="s">
        <v>3430</v>
      </c>
      <c r="I2573" s="447" t="s">
        <v>239</v>
      </c>
      <c r="J2573" s="447" t="s">
        <v>334</v>
      </c>
      <c r="K2573" s="450">
        <v>15.93</v>
      </c>
      <c r="L2573" s="447" t="s">
        <v>241</v>
      </c>
    </row>
    <row r="2574" spans="1:12">
      <c r="A2574" s="447" t="s">
        <v>20942</v>
      </c>
      <c r="B2574" s="447" t="s">
        <v>20943</v>
      </c>
      <c r="C2574" s="447" t="s">
        <v>20948</v>
      </c>
      <c r="D2574" s="447" t="s">
        <v>20949</v>
      </c>
      <c r="E2574" s="448" t="s">
        <v>20755</v>
      </c>
      <c r="F2574" s="447" t="s">
        <v>20755</v>
      </c>
      <c r="G2574" s="449">
        <v>91934</v>
      </c>
      <c r="H2574" s="447" t="s">
        <v>3431</v>
      </c>
      <c r="I2574" s="447" t="s">
        <v>239</v>
      </c>
      <c r="J2574" s="447" t="s">
        <v>334</v>
      </c>
      <c r="K2574" s="450">
        <v>22.72</v>
      </c>
      <c r="L2574" s="447" t="s">
        <v>241</v>
      </c>
    </row>
    <row r="2575" spans="1:12">
      <c r="A2575" s="447" t="s">
        <v>20942</v>
      </c>
      <c r="B2575" s="447" t="s">
        <v>20943</v>
      </c>
      <c r="C2575" s="447" t="s">
        <v>20948</v>
      </c>
      <c r="D2575" s="447" t="s">
        <v>20949</v>
      </c>
      <c r="E2575" s="448" t="s">
        <v>20755</v>
      </c>
      <c r="F2575" s="447" t="s">
        <v>20755</v>
      </c>
      <c r="G2575" s="449">
        <v>91935</v>
      </c>
      <c r="H2575" s="447" t="s">
        <v>3433</v>
      </c>
      <c r="I2575" s="447" t="s">
        <v>239</v>
      </c>
      <c r="J2575" s="447" t="s">
        <v>334</v>
      </c>
      <c r="K2575" s="450">
        <v>24.33</v>
      </c>
      <c r="L2575" s="447" t="s">
        <v>241</v>
      </c>
    </row>
    <row r="2576" spans="1:12">
      <c r="A2576" s="447" t="s">
        <v>20942</v>
      </c>
      <c r="B2576" s="447" t="s">
        <v>20943</v>
      </c>
      <c r="C2576" s="447" t="s">
        <v>20948</v>
      </c>
      <c r="D2576" s="447" t="s">
        <v>20949</v>
      </c>
      <c r="E2576" s="448" t="s">
        <v>20755</v>
      </c>
      <c r="F2576" s="447" t="s">
        <v>20755</v>
      </c>
      <c r="G2576" s="449">
        <v>92979</v>
      </c>
      <c r="H2576" s="447" t="s">
        <v>3435</v>
      </c>
      <c r="I2576" s="447" t="s">
        <v>239</v>
      </c>
      <c r="J2576" s="447" t="s">
        <v>334</v>
      </c>
      <c r="K2576" s="450">
        <v>10.94</v>
      </c>
      <c r="L2576" s="447" t="s">
        <v>241</v>
      </c>
    </row>
    <row r="2577" spans="1:12">
      <c r="A2577" s="447" t="s">
        <v>20942</v>
      </c>
      <c r="B2577" s="447" t="s">
        <v>20943</v>
      </c>
      <c r="C2577" s="447" t="s">
        <v>20948</v>
      </c>
      <c r="D2577" s="447" t="s">
        <v>20949</v>
      </c>
      <c r="E2577" s="448" t="s">
        <v>20755</v>
      </c>
      <c r="F2577" s="447" t="s">
        <v>20755</v>
      </c>
      <c r="G2577" s="449">
        <v>92980</v>
      </c>
      <c r="H2577" s="447" t="s">
        <v>3436</v>
      </c>
      <c r="I2577" s="447" t="s">
        <v>239</v>
      </c>
      <c r="J2577" s="447" t="s">
        <v>334</v>
      </c>
      <c r="K2577" s="450">
        <v>11.91</v>
      </c>
      <c r="L2577" s="447" t="s">
        <v>241</v>
      </c>
    </row>
    <row r="2578" spans="1:12">
      <c r="A2578" s="447" t="s">
        <v>20942</v>
      </c>
      <c r="B2578" s="447" t="s">
        <v>20943</v>
      </c>
      <c r="C2578" s="447" t="s">
        <v>20948</v>
      </c>
      <c r="D2578" s="447" t="s">
        <v>20949</v>
      </c>
      <c r="E2578" s="448" t="s">
        <v>20755</v>
      </c>
      <c r="F2578" s="447" t="s">
        <v>20755</v>
      </c>
      <c r="G2578" s="449">
        <v>92981</v>
      </c>
      <c r="H2578" s="447" t="s">
        <v>3438</v>
      </c>
      <c r="I2578" s="447" t="s">
        <v>239</v>
      </c>
      <c r="J2578" s="447" t="s">
        <v>334</v>
      </c>
      <c r="K2578" s="450">
        <v>16.829999999999998</v>
      </c>
      <c r="L2578" s="447" t="s">
        <v>241</v>
      </c>
    </row>
    <row r="2579" spans="1:12">
      <c r="A2579" s="447" t="s">
        <v>20942</v>
      </c>
      <c r="B2579" s="447" t="s">
        <v>20943</v>
      </c>
      <c r="C2579" s="447" t="s">
        <v>20948</v>
      </c>
      <c r="D2579" s="447" t="s">
        <v>20949</v>
      </c>
      <c r="E2579" s="448" t="s">
        <v>20755</v>
      </c>
      <c r="F2579" s="447" t="s">
        <v>20755</v>
      </c>
      <c r="G2579" s="449">
        <v>92982</v>
      </c>
      <c r="H2579" s="447" t="s">
        <v>3440</v>
      </c>
      <c r="I2579" s="447" t="s">
        <v>239</v>
      </c>
      <c r="J2579" s="447" t="s">
        <v>334</v>
      </c>
      <c r="K2579" s="450">
        <v>18.22</v>
      </c>
      <c r="L2579" s="447" t="s">
        <v>241</v>
      </c>
    </row>
    <row r="2580" spans="1:12">
      <c r="A2580" s="447" t="s">
        <v>20942</v>
      </c>
      <c r="B2580" s="447" t="s">
        <v>20943</v>
      </c>
      <c r="C2580" s="447" t="s">
        <v>20948</v>
      </c>
      <c r="D2580" s="447" t="s">
        <v>20949</v>
      </c>
      <c r="E2580" s="448" t="s">
        <v>20755</v>
      </c>
      <c r="F2580" s="447" t="s">
        <v>20755</v>
      </c>
      <c r="G2580" s="449">
        <v>92983</v>
      </c>
      <c r="H2580" s="447" t="s">
        <v>3441</v>
      </c>
      <c r="I2580" s="447" t="s">
        <v>239</v>
      </c>
      <c r="J2580" s="447" t="s">
        <v>334</v>
      </c>
      <c r="K2580" s="450">
        <v>28.06</v>
      </c>
      <c r="L2580" s="447" t="s">
        <v>241</v>
      </c>
    </row>
    <row r="2581" spans="1:12">
      <c r="A2581" s="447" t="s">
        <v>20942</v>
      </c>
      <c r="B2581" s="447" t="s">
        <v>20943</v>
      </c>
      <c r="C2581" s="447" t="s">
        <v>20948</v>
      </c>
      <c r="D2581" s="447" t="s">
        <v>20949</v>
      </c>
      <c r="E2581" s="448" t="s">
        <v>20755</v>
      </c>
      <c r="F2581" s="447" t="s">
        <v>20755</v>
      </c>
      <c r="G2581" s="449">
        <v>92984</v>
      </c>
      <c r="H2581" s="447" t="s">
        <v>3442</v>
      </c>
      <c r="I2581" s="447" t="s">
        <v>239</v>
      </c>
      <c r="J2581" s="447" t="s">
        <v>334</v>
      </c>
      <c r="K2581" s="450">
        <v>28.84</v>
      </c>
      <c r="L2581" s="447" t="s">
        <v>241</v>
      </c>
    </row>
    <row r="2582" spans="1:12">
      <c r="A2582" s="447" t="s">
        <v>20942</v>
      </c>
      <c r="B2582" s="447" t="s">
        <v>20943</v>
      </c>
      <c r="C2582" s="447" t="s">
        <v>20948</v>
      </c>
      <c r="D2582" s="447" t="s">
        <v>20949</v>
      </c>
      <c r="E2582" s="448" t="s">
        <v>20755</v>
      </c>
      <c r="F2582" s="447" t="s">
        <v>20755</v>
      </c>
      <c r="G2582" s="449">
        <v>92985</v>
      </c>
      <c r="H2582" s="447" t="s">
        <v>3443</v>
      </c>
      <c r="I2582" s="447" t="s">
        <v>239</v>
      </c>
      <c r="J2582" s="447" t="s">
        <v>334</v>
      </c>
      <c r="K2582" s="450">
        <v>38.090000000000003</v>
      </c>
      <c r="L2582" s="447" t="s">
        <v>241</v>
      </c>
    </row>
    <row r="2583" spans="1:12">
      <c r="A2583" s="447" t="s">
        <v>20942</v>
      </c>
      <c r="B2583" s="447" t="s">
        <v>20943</v>
      </c>
      <c r="C2583" s="447" t="s">
        <v>20948</v>
      </c>
      <c r="D2583" s="447" t="s">
        <v>20949</v>
      </c>
      <c r="E2583" s="448" t="s">
        <v>20755</v>
      </c>
      <c r="F2583" s="447" t="s">
        <v>20755</v>
      </c>
      <c r="G2583" s="449">
        <v>92986</v>
      </c>
      <c r="H2583" s="447" t="s">
        <v>3445</v>
      </c>
      <c r="I2583" s="447" t="s">
        <v>239</v>
      </c>
      <c r="J2583" s="447" t="s">
        <v>334</v>
      </c>
      <c r="K2583" s="450">
        <v>39.25</v>
      </c>
      <c r="L2583" s="447" t="s">
        <v>241</v>
      </c>
    </row>
    <row r="2584" spans="1:12">
      <c r="A2584" s="447" t="s">
        <v>20942</v>
      </c>
      <c r="B2584" s="447" t="s">
        <v>20943</v>
      </c>
      <c r="C2584" s="447" t="s">
        <v>20948</v>
      </c>
      <c r="D2584" s="447" t="s">
        <v>20949</v>
      </c>
      <c r="E2584" s="448" t="s">
        <v>20755</v>
      </c>
      <c r="F2584" s="447" t="s">
        <v>20755</v>
      </c>
      <c r="G2584" s="449">
        <v>92987</v>
      </c>
      <c r="H2584" s="447" t="s">
        <v>3447</v>
      </c>
      <c r="I2584" s="447" t="s">
        <v>239</v>
      </c>
      <c r="J2584" s="447" t="s">
        <v>334</v>
      </c>
      <c r="K2584" s="450">
        <v>55.24</v>
      </c>
      <c r="L2584" s="447" t="s">
        <v>241</v>
      </c>
    </row>
    <row r="2585" spans="1:12">
      <c r="A2585" s="447" t="s">
        <v>20942</v>
      </c>
      <c r="B2585" s="447" t="s">
        <v>20943</v>
      </c>
      <c r="C2585" s="447" t="s">
        <v>20948</v>
      </c>
      <c r="D2585" s="447" t="s">
        <v>20949</v>
      </c>
      <c r="E2585" s="448" t="s">
        <v>20755</v>
      </c>
      <c r="F2585" s="447" t="s">
        <v>20755</v>
      </c>
      <c r="G2585" s="449">
        <v>92988</v>
      </c>
      <c r="H2585" s="447" t="s">
        <v>3448</v>
      </c>
      <c r="I2585" s="447" t="s">
        <v>239</v>
      </c>
      <c r="J2585" s="447" t="s">
        <v>334</v>
      </c>
      <c r="K2585" s="450">
        <v>55.38</v>
      </c>
      <c r="L2585" s="447" t="s">
        <v>241</v>
      </c>
    </row>
    <row r="2586" spans="1:12">
      <c r="A2586" s="447" t="s">
        <v>20942</v>
      </c>
      <c r="B2586" s="447" t="s">
        <v>20943</v>
      </c>
      <c r="C2586" s="447" t="s">
        <v>20948</v>
      </c>
      <c r="D2586" s="447" t="s">
        <v>20949</v>
      </c>
      <c r="E2586" s="448" t="s">
        <v>20755</v>
      </c>
      <c r="F2586" s="447" t="s">
        <v>20755</v>
      </c>
      <c r="G2586" s="449">
        <v>92989</v>
      </c>
      <c r="H2586" s="447" t="s">
        <v>3449</v>
      </c>
      <c r="I2586" s="447" t="s">
        <v>239</v>
      </c>
      <c r="J2586" s="447" t="s">
        <v>334</v>
      </c>
      <c r="K2586" s="450">
        <v>77.13</v>
      </c>
      <c r="L2586" s="447" t="s">
        <v>241</v>
      </c>
    </row>
    <row r="2587" spans="1:12">
      <c r="A2587" s="447" t="s">
        <v>20942</v>
      </c>
      <c r="B2587" s="447" t="s">
        <v>20943</v>
      </c>
      <c r="C2587" s="447" t="s">
        <v>20948</v>
      </c>
      <c r="D2587" s="447" t="s">
        <v>20949</v>
      </c>
      <c r="E2587" s="448" t="s">
        <v>20755</v>
      </c>
      <c r="F2587" s="447" t="s">
        <v>20755</v>
      </c>
      <c r="G2587" s="449">
        <v>92990</v>
      </c>
      <c r="H2587" s="447" t="s">
        <v>3450</v>
      </c>
      <c r="I2587" s="447" t="s">
        <v>239</v>
      </c>
      <c r="J2587" s="447" t="s">
        <v>334</v>
      </c>
      <c r="K2587" s="450">
        <v>76.22</v>
      </c>
      <c r="L2587" s="447" t="s">
        <v>241</v>
      </c>
    </row>
    <row r="2588" spans="1:12">
      <c r="A2588" s="447" t="s">
        <v>20942</v>
      </c>
      <c r="B2588" s="447" t="s">
        <v>20943</v>
      </c>
      <c r="C2588" s="447" t="s">
        <v>20948</v>
      </c>
      <c r="D2588" s="447" t="s">
        <v>20949</v>
      </c>
      <c r="E2588" s="448" t="s">
        <v>20755</v>
      </c>
      <c r="F2588" s="447" t="s">
        <v>20755</v>
      </c>
      <c r="G2588" s="449">
        <v>92991</v>
      </c>
      <c r="H2588" s="447" t="s">
        <v>3451</v>
      </c>
      <c r="I2588" s="447" t="s">
        <v>239</v>
      </c>
      <c r="J2588" s="447" t="s">
        <v>334</v>
      </c>
      <c r="K2588" s="450">
        <v>100.8</v>
      </c>
      <c r="L2588" s="447" t="s">
        <v>241</v>
      </c>
    </row>
    <row r="2589" spans="1:12">
      <c r="A2589" s="447" t="s">
        <v>20942</v>
      </c>
      <c r="B2589" s="447" t="s">
        <v>20943</v>
      </c>
      <c r="C2589" s="447" t="s">
        <v>20948</v>
      </c>
      <c r="D2589" s="447" t="s">
        <v>20949</v>
      </c>
      <c r="E2589" s="448" t="s">
        <v>20755</v>
      </c>
      <c r="F2589" s="447" t="s">
        <v>20755</v>
      </c>
      <c r="G2589" s="449">
        <v>92992</v>
      </c>
      <c r="H2589" s="447" t="s">
        <v>3452</v>
      </c>
      <c r="I2589" s="447" t="s">
        <v>239</v>
      </c>
      <c r="J2589" s="447" t="s">
        <v>334</v>
      </c>
      <c r="K2589" s="450">
        <v>100.87</v>
      </c>
      <c r="L2589" s="447" t="s">
        <v>241</v>
      </c>
    </row>
    <row r="2590" spans="1:12">
      <c r="A2590" s="447" t="s">
        <v>20942</v>
      </c>
      <c r="B2590" s="447" t="s">
        <v>20943</v>
      </c>
      <c r="C2590" s="447" t="s">
        <v>20948</v>
      </c>
      <c r="D2590" s="447" t="s">
        <v>20949</v>
      </c>
      <c r="E2590" s="448" t="s">
        <v>20755</v>
      </c>
      <c r="F2590" s="447" t="s">
        <v>20755</v>
      </c>
      <c r="G2590" s="449">
        <v>92993</v>
      </c>
      <c r="H2590" s="447" t="s">
        <v>3453</v>
      </c>
      <c r="I2590" s="447" t="s">
        <v>239</v>
      </c>
      <c r="J2590" s="447" t="s">
        <v>334</v>
      </c>
      <c r="K2590" s="450">
        <v>129.51</v>
      </c>
      <c r="L2590" s="447" t="s">
        <v>241</v>
      </c>
    </row>
    <row r="2591" spans="1:12">
      <c r="A2591" s="447" t="s">
        <v>20942</v>
      </c>
      <c r="B2591" s="447" t="s">
        <v>20943</v>
      </c>
      <c r="C2591" s="447" t="s">
        <v>20948</v>
      </c>
      <c r="D2591" s="447" t="s">
        <v>20949</v>
      </c>
      <c r="E2591" s="448" t="s">
        <v>20755</v>
      </c>
      <c r="F2591" s="447" t="s">
        <v>20755</v>
      </c>
      <c r="G2591" s="449">
        <v>92994</v>
      </c>
      <c r="H2591" s="447" t="s">
        <v>3454</v>
      </c>
      <c r="I2591" s="447" t="s">
        <v>239</v>
      </c>
      <c r="J2591" s="447" t="s">
        <v>334</v>
      </c>
      <c r="K2591" s="450">
        <v>130.83000000000001</v>
      </c>
      <c r="L2591" s="447" t="s">
        <v>241</v>
      </c>
    </row>
    <row r="2592" spans="1:12">
      <c r="A2592" s="447" t="s">
        <v>20942</v>
      </c>
      <c r="B2592" s="447" t="s">
        <v>20943</v>
      </c>
      <c r="C2592" s="447" t="s">
        <v>20948</v>
      </c>
      <c r="D2592" s="447" t="s">
        <v>20949</v>
      </c>
      <c r="E2592" s="448" t="s">
        <v>20755</v>
      </c>
      <c r="F2592" s="447" t="s">
        <v>20755</v>
      </c>
      <c r="G2592" s="449">
        <v>92995</v>
      </c>
      <c r="H2592" s="447" t="s">
        <v>3455</v>
      </c>
      <c r="I2592" s="447" t="s">
        <v>239</v>
      </c>
      <c r="J2592" s="447" t="s">
        <v>334</v>
      </c>
      <c r="K2592" s="450">
        <v>161.33000000000001</v>
      </c>
      <c r="L2592" s="447" t="s">
        <v>241</v>
      </c>
    </row>
    <row r="2593" spans="1:12">
      <c r="A2593" s="447" t="s">
        <v>20942</v>
      </c>
      <c r="B2593" s="447" t="s">
        <v>20943</v>
      </c>
      <c r="C2593" s="447" t="s">
        <v>20948</v>
      </c>
      <c r="D2593" s="447" t="s">
        <v>20949</v>
      </c>
      <c r="E2593" s="448" t="s">
        <v>20755</v>
      </c>
      <c r="F2593" s="447" t="s">
        <v>20755</v>
      </c>
      <c r="G2593" s="449">
        <v>92996</v>
      </c>
      <c r="H2593" s="447" t="s">
        <v>3456</v>
      </c>
      <c r="I2593" s="447" t="s">
        <v>239</v>
      </c>
      <c r="J2593" s="447" t="s">
        <v>334</v>
      </c>
      <c r="K2593" s="450">
        <v>161.79</v>
      </c>
      <c r="L2593" s="447" t="s">
        <v>241</v>
      </c>
    </row>
    <row r="2594" spans="1:12">
      <c r="A2594" s="447" t="s">
        <v>20942</v>
      </c>
      <c r="B2594" s="447" t="s">
        <v>20943</v>
      </c>
      <c r="C2594" s="447" t="s">
        <v>20948</v>
      </c>
      <c r="D2594" s="447" t="s">
        <v>20949</v>
      </c>
      <c r="E2594" s="448" t="s">
        <v>20755</v>
      </c>
      <c r="F2594" s="447" t="s">
        <v>20755</v>
      </c>
      <c r="G2594" s="449">
        <v>92997</v>
      </c>
      <c r="H2594" s="447" t="s">
        <v>3457</v>
      </c>
      <c r="I2594" s="447" t="s">
        <v>239</v>
      </c>
      <c r="J2594" s="447" t="s">
        <v>334</v>
      </c>
      <c r="K2594" s="450">
        <v>196.14</v>
      </c>
      <c r="L2594" s="447" t="s">
        <v>241</v>
      </c>
    </row>
    <row r="2595" spans="1:12">
      <c r="A2595" s="447" t="s">
        <v>20942</v>
      </c>
      <c r="B2595" s="447" t="s">
        <v>20943</v>
      </c>
      <c r="C2595" s="447" t="s">
        <v>20948</v>
      </c>
      <c r="D2595" s="447" t="s">
        <v>20949</v>
      </c>
      <c r="E2595" s="448" t="s">
        <v>20755</v>
      </c>
      <c r="F2595" s="447" t="s">
        <v>20755</v>
      </c>
      <c r="G2595" s="449">
        <v>92998</v>
      </c>
      <c r="H2595" s="447" t="s">
        <v>3458</v>
      </c>
      <c r="I2595" s="447" t="s">
        <v>239</v>
      </c>
      <c r="J2595" s="447" t="s">
        <v>334</v>
      </c>
      <c r="K2595" s="450">
        <v>198.08</v>
      </c>
      <c r="L2595" s="447" t="s">
        <v>241</v>
      </c>
    </row>
    <row r="2596" spans="1:12">
      <c r="A2596" s="447" t="s">
        <v>20942</v>
      </c>
      <c r="B2596" s="447" t="s">
        <v>20943</v>
      </c>
      <c r="C2596" s="447" t="s">
        <v>20948</v>
      </c>
      <c r="D2596" s="447" t="s">
        <v>20949</v>
      </c>
      <c r="E2596" s="448" t="s">
        <v>20755</v>
      </c>
      <c r="F2596" s="447" t="s">
        <v>20755</v>
      </c>
      <c r="G2596" s="449">
        <v>92999</v>
      </c>
      <c r="H2596" s="447" t="s">
        <v>3459</v>
      </c>
      <c r="I2596" s="447" t="s">
        <v>239</v>
      </c>
      <c r="J2596" s="447" t="s">
        <v>334</v>
      </c>
      <c r="K2596" s="450">
        <v>258.7</v>
      </c>
      <c r="L2596" s="447" t="s">
        <v>241</v>
      </c>
    </row>
    <row r="2597" spans="1:12">
      <c r="A2597" s="447" t="s">
        <v>20942</v>
      </c>
      <c r="B2597" s="447" t="s">
        <v>20943</v>
      </c>
      <c r="C2597" s="447" t="s">
        <v>20948</v>
      </c>
      <c r="D2597" s="447" t="s">
        <v>20949</v>
      </c>
      <c r="E2597" s="448" t="s">
        <v>20755</v>
      </c>
      <c r="F2597" s="447" t="s">
        <v>20755</v>
      </c>
      <c r="G2597" s="449">
        <v>93000</v>
      </c>
      <c r="H2597" s="447" t="s">
        <v>3460</v>
      </c>
      <c r="I2597" s="447" t="s">
        <v>239</v>
      </c>
      <c r="J2597" s="447" t="s">
        <v>334</v>
      </c>
      <c r="K2597" s="450">
        <v>260.32</v>
      </c>
      <c r="L2597" s="447" t="s">
        <v>241</v>
      </c>
    </row>
    <row r="2598" spans="1:12">
      <c r="A2598" s="447" t="s">
        <v>20942</v>
      </c>
      <c r="B2598" s="447" t="s">
        <v>20943</v>
      </c>
      <c r="C2598" s="447" t="s">
        <v>20948</v>
      </c>
      <c r="D2598" s="447" t="s">
        <v>20949</v>
      </c>
      <c r="E2598" s="448" t="s">
        <v>20755</v>
      </c>
      <c r="F2598" s="447" t="s">
        <v>20755</v>
      </c>
      <c r="G2598" s="449">
        <v>93001</v>
      </c>
      <c r="H2598" s="447" t="s">
        <v>3461</v>
      </c>
      <c r="I2598" s="447" t="s">
        <v>239</v>
      </c>
      <c r="J2598" s="447" t="s">
        <v>334</v>
      </c>
      <c r="K2598" s="450">
        <v>316.19</v>
      </c>
      <c r="L2598" s="447" t="s">
        <v>241</v>
      </c>
    </row>
    <row r="2599" spans="1:12">
      <c r="A2599" s="447" t="s">
        <v>20942</v>
      </c>
      <c r="B2599" s="447" t="s">
        <v>20943</v>
      </c>
      <c r="C2599" s="447" t="s">
        <v>20948</v>
      </c>
      <c r="D2599" s="447" t="s">
        <v>20949</v>
      </c>
      <c r="E2599" s="448" t="s">
        <v>20755</v>
      </c>
      <c r="F2599" s="447" t="s">
        <v>20755</v>
      </c>
      <c r="G2599" s="449">
        <v>93002</v>
      </c>
      <c r="H2599" s="447" t="s">
        <v>3462</v>
      </c>
      <c r="I2599" s="447" t="s">
        <v>239</v>
      </c>
      <c r="J2599" s="447" t="s">
        <v>334</v>
      </c>
      <c r="K2599" s="450">
        <v>325.18</v>
      </c>
      <c r="L2599" s="447" t="s">
        <v>241</v>
      </c>
    </row>
    <row r="2600" spans="1:12">
      <c r="A2600" s="447" t="s">
        <v>20942</v>
      </c>
      <c r="B2600" s="447" t="s">
        <v>20943</v>
      </c>
      <c r="C2600" s="447" t="s">
        <v>20948</v>
      </c>
      <c r="D2600" s="447" t="s">
        <v>20949</v>
      </c>
      <c r="E2600" s="448" t="s">
        <v>20755</v>
      </c>
      <c r="F2600" s="447" t="s">
        <v>20755</v>
      </c>
      <c r="G2600" s="449">
        <v>101884</v>
      </c>
      <c r="H2600" s="447" t="s">
        <v>3463</v>
      </c>
      <c r="I2600" s="447" t="s">
        <v>239</v>
      </c>
      <c r="J2600" s="447" t="s">
        <v>334</v>
      </c>
      <c r="K2600" s="450">
        <v>10.77</v>
      </c>
      <c r="L2600" s="447" t="s">
        <v>241</v>
      </c>
    </row>
    <row r="2601" spans="1:12">
      <c r="A2601" s="447" t="s">
        <v>20942</v>
      </c>
      <c r="B2601" s="447" t="s">
        <v>20943</v>
      </c>
      <c r="C2601" s="447" t="s">
        <v>20948</v>
      </c>
      <c r="D2601" s="447" t="s">
        <v>20949</v>
      </c>
      <c r="E2601" s="448" t="s">
        <v>20755</v>
      </c>
      <c r="F2601" s="447" t="s">
        <v>20755</v>
      </c>
      <c r="G2601" s="449">
        <v>101885</v>
      </c>
      <c r="H2601" s="447" t="s">
        <v>3464</v>
      </c>
      <c r="I2601" s="447" t="s">
        <v>239</v>
      </c>
      <c r="J2601" s="447" t="s">
        <v>334</v>
      </c>
      <c r="K2601" s="450">
        <v>11.74</v>
      </c>
      <c r="L2601" s="447" t="s">
        <v>241</v>
      </c>
    </row>
    <row r="2602" spans="1:12">
      <c r="A2602" s="447" t="s">
        <v>20942</v>
      </c>
      <c r="B2602" s="447" t="s">
        <v>20943</v>
      </c>
      <c r="C2602" s="447" t="s">
        <v>20948</v>
      </c>
      <c r="D2602" s="447" t="s">
        <v>20949</v>
      </c>
      <c r="E2602" s="448" t="s">
        <v>20755</v>
      </c>
      <c r="F2602" s="447" t="s">
        <v>20755</v>
      </c>
      <c r="G2602" s="449">
        <v>101886</v>
      </c>
      <c r="H2602" s="447" t="s">
        <v>3465</v>
      </c>
      <c r="I2602" s="447" t="s">
        <v>239</v>
      </c>
      <c r="J2602" s="447" t="s">
        <v>334</v>
      </c>
      <c r="K2602" s="450">
        <v>16.63</v>
      </c>
      <c r="L2602" s="447" t="s">
        <v>241</v>
      </c>
    </row>
    <row r="2603" spans="1:12">
      <c r="A2603" s="447" t="s">
        <v>20942</v>
      </c>
      <c r="B2603" s="447" t="s">
        <v>20943</v>
      </c>
      <c r="C2603" s="447" t="s">
        <v>20948</v>
      </c>
      <c r="D2603" s="447" t="s">
        <v>20949</v>
      </c>
      <c r="E2603" s="448" t="s">
        <v>20755</v>
      </c>
      <c r="F2603" s="447" t="s">
        <v>20755</v>
      </c>
      <c r="G2603" s="449">
        <v>101887</v>
      </c>
      <c r="H2603" s="447" t="s">
        <v>3466</v>
      </c>
      <c r="I2603" s="447" t="s">
        <v>239</v>
      </c>
      <c r="J2603" s="447" t="s">
        <v>334</v>
      </c>
      <c r="K2603" s="450">
        <v>18.02</v>
      </c>
      <c r="L2603" s="447" t="s">
        <v>241</v>
      </c>
    </row>
    <row r="2604" spans="1:12">
      <c r="A2604" s="447" t="s">
        <v>20942</v>
      </c>
      <c r="B2604" s="447" t="s">
        <v>20943</v>
      </c>
      <c r="C2604" s="447" t="s">
        <v>20948</v>
      </c>
      <c r="D2604" s="447" t="s">
        <v>20949</v>
      </c>
      <c r="E2604" s="448" t="s">
        <v>20755</v>
      </c>
      <c r="F2604" s="447" t="s">
        <v>20755</v>
      </c>
      <c r="G2604" s="449">
        <v>101888</v>
      </c>
      <c r="H2604" s="447" t="s">
        <v>3467</v>
      </c>
      <c r="I2604" s="447" t="s">
        <v>239</v>
      </c>
      <c r="J2604" s="447" t="s">
        <v>334</v>
      </c>
      <c r="K2604" s="450">
        <v>26.69</v>
      </c>
      <c r="L2604" s="447" t="s">
        <v>241</v>
      </c>
    </row>
    <row r="2605" spans="1:12">
      <c r="A2605" s="447" t="s">
        <v>20942</v>
      </c>
      <c r="B2605" s="447" t="s">
        <v>20943</v>
      </c>
      <c r="C2605" s="447" t="s">
        <v>20948</v>
      </c>
      <c r="D2605" s="447" t="s">
        <v>20949</v>
      </c>
      <c r="E2605" s="448" t="s">
        <v>20755</v>
      </c>
      <c r="F2605" s="447" t="s">
        <v>20755</v>
      </c>
      <c r="G2605" s="449">
        <v>101889</v>
      </c>
      <c r="H2605" s="447" t="s">
        <v>3469</v>
      </c>
      <c r="I2605" s="447" t="s">
        <v>239</v>
      </c>
      <c r="J2605" s="447" t="s">
        <v>334</v>
      </c>
      <c r="K2605" s="450">
        <v>27.48</v>
      </c>
      <c r="L2605" s="447" t="s">
        <v>241</v>
      </c>
    </row>
    <row r="2606" spans="1:12">
      <c r="A2606" s="447" t="s">
        <v>20942</v>
      </c>
      <c r="B2606" s="447" t="s">
        <v>20943</v>
      </c>
      <c r="C2606" s="447" t="s">
        <v>20950</v>
      </c>
      <c r="D2606" s="447" t="s">
        <v>20951</v>
      </c>
      <c r="E2606" s="448" t="s">
        <v>20755</v>
      </c>
      <c r="F2606" s="447" t="s">
        <v>20755</v>
      </c>
      <c r="G2606" s="449">
        <v>91936</v>
      </c>
      <c r="H2606" s="447" t="s">
        <v>3470</v>
      </c>
      <c r="I2606" s="447" t="s">
        <v>146</v>
      </c>
      <c r="J2606" s="447" t="s">
        <v>334</v>
      </c>
      <c r="K2606" s="450">
        <v>9.1300000000000008</v>
      </c>
      <c r="L2606" s="447" t="s">
        <v>241</v>
      </c>
    </row>
    <row r="2607" spans="1:12">
      <c r="A2607" s="447" t="s">
        <v>20942</v>
      </c>
      <c r="B2607" s="447" t="s">
        <v>20943</v>
      </c>
      <c r="C2607" s="447" t="s">
        <v>20950</v>
      </c>
      <c r="D2607" s="447" t="s">
        <v>20951</v>
      </c>
      <c r="E2607" s="448" t="s">
        <v>20755</v>
      </c>
      <c r="F2607" s="447" t="s">
        <v>20755</v>
      </c>
      <c r="G2607" s="449">
        <v>91937</v>
      </c>
      <c r="H2607" s="447" t="s">
        <v>3472</v>
      </c>
      <c r="I2607" s="447" t="s">
        <v>146</v>
      </c>
      <c r="J2607" s="447" t="s">
        <v>334</v>
      </c>
      <c r="K2607" s="450">
        <v>7.74</v>
      </c>
      <c r="L2607" s="447" t="s">
        <v>241</v>
      </c>
    </row>
    <row r="2608" spans="1:12">
      <c r="A2608" s="447" t="s">
        <v>20942</v>
      </c>
      <c r="B2608" s="447" t="s">
        <v>20943</v>
      </c>
      <c r="C2608" s="447" t="s">
        <v>20950</v>
      </c>
      <c r="D2608" s="447" t="s">
        <v>20951</v>
      </c>
      <c r="E2608" s="448" t="s">
        <v>20755</v>
      </c>
      <c r="F2608" s="447" t="s">
        <v>20755</v>
      </c>
      <c r="G2608" s="449">
        <v>91939</v>
      </c>
      <c r="H2608" s="447" t="s">
        <v>3473</v>
      </c>
      <c r="I2608" s="447" t="s">
        <v>146</v>
      </c>
      <c r="J2608" s="447" t="s">
        <v>334</v>
      </c>
      <c r="K2608" s="450">
        <v>18.95</v>
      </c>
      <c r="L2608" s="447" t="s">
        <v>241</v>
      </c>
    </row>
    <row r="2609" spans="1:12">
      <c r="A2609" s="447" t="s">
        <v>20942</v>
      </c>
      <c r="B2609" s="447" t="s">
        <v>20943</v>
      </c>
      <c r="C2609" s="447" t="s">
        <v>20950</v>
      </c>
      <c r="D2609" s="447" t="s">
        <v>20951</v>
      </c>
      <c r="E2609" s="448" t="s">
        <v>20755</v>
      </c>
      <c r="F2609" s="447" t="s">
        <v>20755</v>
      </c>
      <c r="G2609" s="449">
        <v>91940</v>
      </c>
      <c r="H2609" s="447" t="s">
        <v>3474</v>
      </c>
      <c r="I2609" s="447" t="s">
        <v>146</v>
      </c>
      <c r="J2609" s="447" t="s">
        <v>334</v>
      </c>
      <c r="K2609" s="450">
        <v>10.17</v>
      </c>
      <c r="L2609" s="447" t="s">
        <v>241</v>
      </c>
    </row>
    <row r="2610" spans="1:12">
      <c r="A2610" s="447" t="s">
        <v>20942</v>
      </c>
      <c r="B2610" s="447" t="s">
        <v>20943</v>
      </c>
      <c r="C2610" s="447" t="s">
        <v>20950</v>
      </c>
      <c r="D2610" s="447" t="s">
        <v>20951</v>
      </c>
      <c r="E2610" s="448" t="s">
        <v>20755</v>
      </c>
      <c r="F2610" s="447" t="s">
        <v>20755</v>
      </c>
      <c r="G2610" s="449">
        <v>91941</v>
      </c>
      <c r="H2610" s="447" t="s">
        <v>3476</v>
      </c>
      <c r="I2610" s="447" t="s">
        <v>146</v>
      </c>
      <c r="J2610" s="447" t="s">
        <v>334</v>
      </c>
      <c r="K2610" s="450">
        <v>6.88</v>
      </c>
      <c r="L2610" s="447" t="s">
        <v>241</v>
      </c>
    </row>
    <row r="2611" spans="1:12">
      <c r="A2611" s="447" t="s">
        <v>20942</v>
      </c>
      <c r="B2611" s="447" t="s">
        <v>20943</v>
      </c>
      <c r="C2611" s="447" t="s">
        <v>20950</v>
      </c>
      <c r="D2611" s="447" t="s">
        <v>20951</v>
      </c>
      <c r="E2611" s="448" t="s">
        <v>20755</v>
      </c>
      <c r="F2611" s="447" t="s">
        <v>20755</v>
      </c>
      <c r="G2611" s="449">
        <v>91942</v>
      </c>
      <c r="H2611" s="447" t="s">
        <v>3478</v>
      </c>
      <c r="I2611" s="447" t="s">
        <v>146</v>
      </c>
      <c r="J2611" s="447" t="s">
        <v>334</v>
      </c>
      <c r="K2611" s="450">
        <v>23.32</v>
      </c>
      <c r="L2611" s="447" t="s">
        <v>241</v>
      </c>
    </row>
    <row r="2612" spans="1:12">
      <c r="A2612" s="447" t="s">
        <v>20942</v>
      </c>
      <c r="B2612" s="447" t="s">
        <v>20943</v>
      </c>
      <c r="C2612" s="447" t="s">
        <v>20950</v>
      </c>
      <c r="D2612" s="447" t="s">
        <v>20951</v>
      </c>
      <c r="E2612" s="448" t="s">
        <v>20755</v>
      </c>
      <c r="F2612" s="447" t="s">
        <v>20755</v>
      </c>
      <c r="G2612" s="449">
        <v>91943</v>
      </c>
      <c r="H2612" s="447" t="s">
        <v>3479</v>
      </c>
      <c r="I2612" s="447" t="s">
        <v>146</v>
      </c>
      <c r="J2612" s="447" t="s">
        <v>334</v>
      </c>
      <c r="K2612" s="450">
        <v>13.21</v>
      </c>
      <c r="L2612" s="447" t="s">
        <v>241</v>
      </c>
    </row>
    <row r="2613" spans="1:12">
      <c r="A2613" s="447" t="s">
        <v>20942</v>
      </c>
      <c r="B2613" s="447" t="s">
        <v>20943</v>
      </c>
      <c r="C2613" s="447" t="s">
        <v>20950</v>
      </c>
      <c r="D2613" s="447" t="s">
        <v>20951</v>
      </c>
      <c r="E2613" s="448" t="s">
        <v>20755</v>
      </c>
      <c r="F2613" s="447" t="s">
        <v>20755</v>
      </c>
      <c r="G2613" s="449">
        <v>91944</v>
      </c>
      <c r="H2613" s="447" t="s">
        <v>3480</v>
      </c>
      <c r="I2613" s="447" t="s">
        <v>146</v>
      </c>
      <c r="J2613" s="447" t="s">
        <v>334</v>
      </c>
      <c r="K2613" s="450">
        <v>9.43</v>
      </c>
      <c r="L2613" s="447" t="s">
        <v>241</v>
      </c>
    </row>
    <row r="2614" spans="1:12">
      <c r="A2614" s="447" t="s">
        <v>20942</v>
      </c>
      <c r="B2614" s="447" t="s">
        <v>20943</v>
      </c>
      <c r="C2614" s="447" t="s">
        <v>20950</v>
      </c>
      <c r="D2614" s="447" t="s">
        <v>20951</v>
      </c>
      <c r="E2614" s="448" t="s">
        <v>20755</v>
      </c>
      <c r="F2614" s="447" t="s">
        <v>20755</v>
      </c>
      <c r="G2614" s="449">
        <v>92865</v>
      </c>
      <c r="H2614" s="447" t="s">
        <v>3482</v>
      </c>
      <c r="I2614" s="447" t="s">
        <v>146</v>
      </c>
      <c r="J2614" s="447" t="s">
        <v>334</v>
      </c>
      <c r="K2614" s="450">
        <v>7.94</v>
      </c>
      <c r="L2614" s="447" t="s">
        <v>241</v>
      </c>
    </row>
    <row r="2615" spans="1:12">
      <c r="A2615" s="447" t="s">
        <v>20942</v>
      </c>
      <c r="B2615" s="447" t="s">
        <v>20943</v>
      </c>
      <c r="C2615" s="447" t="s">
        <v>20950</v>
      </c>
      <c r="D2615" s="447" t="s">
        <v>20951</v>
      </c>
      <c r="E2615" s="448" t="s">
        <v>20755</v>
      </c>
      <c r="F2615" s="447" t="s">
        <v>20755</v>
      </c>
      <c r="G2615" s="449">
        <v>92866</v>
      </c>
      <c r="H2615" s="447" t="s">
        <v>3484</v>
      </c>
      <c r="I2615" s="447" t="s">
        <v>146</v>
      </c>
      <c r="J2615" s="447" t="s">
        <v>334</v>
      </c>
      <c r="K2615" s="450">
        <v>6.13</v>
      </c>
      <c r="L2615" s="447" t="s">
        <v>241</v>
      </c>
    </row>
    <row r="2616" spans="1:12">
      <c r="A2616" s="447" t="s">
        <v>20942</v>
      </c>
      <c r="B2616" s="447" t="s">
        <v>20943</v>
      </c>
      <c r="C2616" s="447" t="s">
        <v>20950</v>
      </c>
      <c r="D2616" s="447" t="s">
        <v>20951</v>
      </c>
      <c r="E2616" s="448" t="s">
        <v>20755</v>
      </c>
      <c r="F2616" s="447" t="s">
        <v>20755</v>
      </c>
      <c r="G2616" s="449">
        <v>92867</v>
      </c>
      <c r="H2616" s="447" t="s">
        <v>3486</v>
      </c>
      <c r="I2616" s="447" t="s">
        <v>146</v>
      </c>
      <c r="J2616" s="447" t="s">
        <v>334</v>
      </c>
      <c r="K2616" s="450">
        <v>18.78</v>
      </c>
      <c r="L2616" s="447" t="s">
        <v>241</v>
      </c>
    </row>
    <row r="2617" spans="1:12">
      <c r="A2617" s="447" t="s">
        <v>20942</v>
      </c>
      <c r="B2617" s="447" t="s">
        <v>20943</v>
      </c>
      <c r="C2617" s="447" t="s">
        <v>20950</v>
      </c>
      <c r="D2617" s="447" t="s">
        <v>20951</v>
      </c>
      <c r="E2617" s="448" t="s">
        <v>20755</v>
      </c>
      <c r="F2617" s="447" t="s">
        <v>20755</v>
      </c>
      <c r="G2617" s="449">
        <v>92868</v>
      </c>
      <c r="H2617" s="447" t="s">
        <v>3487</v>
      </c>
      <c r="I2617" s="447" t="s">
        <v>146</v>
      </c>
      <c r="J2617" s="447" t="s">
        <v>334</v>
      </c>
      <c r="K2617" s="450">
        <v>10</v>
      </c>
      <c r="L2617" s="447" t="s">
        <v>241</v>
      </c>
    </row>
    <row r="2618" spans="1:12">
      <c r="A2618" s="447" t="s">
        <v>20942</v>
      </c>
      <c r="B2618" s="447" t="s">
        <v>20943</v>
      </c>
      <c r="C2618" s="447" t="s">
        <v>20950</v>
      </c>
      <c r="D2618" s="447" t="s">
        <v>20951</v>
      </c>
      <c r="E2618" s="448" t="s">
        <v>20755</v>
      </c>
      <c r="F2618" s="447" t="s">
        <v>20755</v>
      </c>
      <c r="G2618" s="449">
        <v>92869</v>
      </c>
      <c r="H2618" s="447" t="s">
        <v>3488</v>
      </c>
      <c r="I2618" s="447" t="s">
        <v>146</v>
      </c>
      <c r="J2618" s="447" t="s">
        <v>334</v>
      </c>
      <c r="K2618" s="450">
        <v>6.71</v>
      </c>
      <c r="L2618" s="447" t="s">
        <v>241</v>
      </c>
    </row>
    <row r="2619" spans="1:12">
      <c r="A2619" s="447" t="s">
        <v>20942</v>
      </c>
      <c r="B2619" s="447" t="s">
        <v>20943</v>
      </c>
      <c r="C2619" s="447" t="s">
        <v>20950</v>
      </c>
      <c r="D2619" s="447" t="s">
        <v>20951</v>
      </c>
      <c r="E2619" s="448" t="s">
        <v>20755</v>
      </c>
      <c r="F2619" s="447" t="s">
        <v>20755</v>
      </c>
      <c r="G2619" s="449">
        <v>92870</v>
      </c>
      <c r="H2619" s="447" t="s">
        <v>3489</v>
      </c>
      <c r="I2619" s="447" t="s">
        <v>146</v>
      </c>
      <c r="J2619" s="447" t="s">
        <v>334</v>
      </c>
      <c r="K2619" s="450">
        <v>23.18</v>
      </c>
      <c r="L2619" s="447" t="s">
        <v>241</v>
      </c>
    </row>
    <row r="2620" spans="1:12">
      <c r="A2620" s="447" t="s">
        <v>20942</v>
      </c>
      <c r="B2620" s="447" t="s">
        <v>20943</v>
      </c>
      <c r="C2620" s="447" t="s">
        <v>20950</v>
      </c>
      <c r="D2620" s="447" t="s">
        <v>20951</v>
      </c>
      <c r="E2620" s="448" t="s">
        <v>20755</v>
      </c>
      <c r="F2620" s="447" t="s">
        <v>20755</v>
      </c>
      <c r="G2620" s="449">
        <v>92871</v>
      </c>
      <c r="H2620" s="447" t="s">
        <v>3490</v>
      </c>
      <c r="I2620" s="447" t="s">
        <v>146</v>
      </c>
      <c r="J2620" s="447" t="s">
        <v>334</v>
      </c>
      <c r="K2620" s="450">
        <v>13.07</v>
      </c>
      <c r="L2620" s="447" t="s">
        <v>241</v>
      </c>
    </row>
    <row r="2621" spans="1:12">
      <c r="A2621" s="447" t="s">
        <v>20942</v>
      </c>
      <c r="B2621" s="447" t="s">
        <v>20943</v>
      </c>
      <c r="C2621" s="447" t="s">
        <v>20950</v>
      </c>
      <c r="D2621" s="447" t="s">
        <v>20951</v>
      </c>
      <c r="E2621" s="448" t="s">
        <v>20755</v>
      </c>
      <c r="F2621" s="447" t="s">
        <v>20755</v>
      </c>
      <c r="G2621" s="449">
        <v>92872</v>
      </c>
      <c r="H2621" s="447" t="s">
        <v>3492</v>
      </c>
      <c r="I2621" s="447" t="s">
        <v>146</v>
      </c>
      <c r="J2621" s="447" t="s">
        <v>334</v>
      </c>
      <c r="K2621" s="450">
        <v>9.2899999999999991</v>
      </c>
      <c r="L2621" s="447" t="s">
        <v>241</v>
      </c>
    </row>
    <row r="2622" spans="1:12">
      <c r="A2622" s="447" t="s">
        <v>20942</v>
      </c>
      <c r="B2622" s="447" t="s">
        <v>20943</v>
      </c>
      <c r="C2622" s="447" t="s">
        <v>20950</v>
      </c>
      <c r="D2622" s="447" t="s">
        <v>20951</v>
      </c>
      <c r="E2622" s="448" t="s">
        <v>20755</v>
      </c>
      <c r="F2622" s="447" t="s">
        <v>20755</v>
      </c>
      <c r="G2622" s="449">
        <v>95777</v>
      </c>
      <c r="H2622" s="447" t="s">
        <v>3494</v>
      </c>
      <c r="I2622" s="447" t="s">
        <v>146</v>
      </c>
      <c r="J2622" s="447" t="s">
        <v>334</v>
      </c>
      <c r="K2622" s="450">
        <v>20.86</v>
      </c>
      <c r="L2622" s="447" t="s">
        <v>241</v>
      </c>
    </row>
    <row r="2623" spans="1:12">
      <c r="A2623" s="447" t="s">
        <v>20942</v>
      </c>
      <c r="B2623" s="447" t="s">
        <v>20943</v>
      </c>
      <c r="C2623" s="447" t="s">
        <v>20950</v>
      </c>
      <c r="D2623" s="447" t="s">
        <v>20951</v>
      </c>
      <c r="E2623" s="448" t="s">
        <v>20755</v>
      </c>
      <c r="F2623" s="447" t="s">
        <v>20755</v>
      </c>
      <c r="G2623" s="449">
        <v>95778</v>
      </c>
      <c r="H2623" s="447" t="s">
        <v>3496</v>
      </c>
      <c r="I2623" s="447" t="s">
        <v>146</v>
      </c>
      <c r="J2623" s="447" t="s">
        <v>334</v>
      </c>
      <c r="K2623" s="450">
        <v>21.42</v>
      </c>
      <c r="L2623" s="447" t="s">
        <v>241</v>
      </c>
    </row>
    <row r="2624" spans="1:12">
      <c r="A2624" s="447" t="s">
        <v>20942</v>
      </c>
      <c r="B2624" s="447" t="s">
        <v>20943</v>
      </c>
      <c r="C2624" s="447" t="s">
        <v>20950</v>
      </c>
      <c r="D2624" s="447" t="s">
        <v>20951</v>
      </c>
      <c r="E2624" s="448" t="s">
        <v>20755</v>
      </c>
      <c r="F2624" s="447" t="s">
        <v>20755</v>
      </c>
      <c r="G2624" s="449">
        <v>95779</v>
      </c>
      <c r="H2624" s="447" t="s">
        <v>3497</v>
      </c>
      <c r="I2624" s="447" t="s">
        <v>146</v>
      </c>
      <c r="J2624" s="447" t="s">
        <v>334</v>
      </c>
      <c r="K2624" s="450">
        <v>19.54</v>
      </c>
      <c r="L2624" s="447" t="s">
        <v>241</v>
      </c>
    </row>
    <row r="2625" spans="1:12">
      <c r="A2625" s="447" t="s">
        <v>20942</v>
      </c>
      <c r="B2625" s="447" t="s">
        <v>20943</v>
      </c>
      <c r="C2625" s="447" t="s">
        <v>20950</v>
      </c>
      <c r="D2625" s="447" t="s">
        <v>20951</v>
      </c>
      <c r="E2625" s="448" t="s">
        <v>20755</v>
      </c>
      <c r="F2625" s="447" t="s">
        <v>20755</v>
      </c>
      <c r="G2625" s="449">
        <v>95780</v>
      </c>
      <c r="H2625" s="447" t="s">
        <v>3498</v>
      </c>
      <c r="I2625" s="447" t="s">
        <v>146</v>
      </c>
      <c r="J2625" s="447" t="s">
        <v>334</v>
      </c>
      <c r="K2625" s="450">
        <v>23.92</v>
      </c>
      <c r="L2625" s="447" t="s">
        <v>241</v>
      </c>
    </row>
    <row r="2626" spans="1:12">
      <c r="A2626" s="447" t="s">
        <v>20942</v>
      </c>
      <c r="B2626" s="447" t="s">
        <v>20943</v>
      </c>
      <c r="C2626" s="447" t="s">
        <v>20950</v>
      </c>
      <c r="D2626" s="447" t="s">
        <v>20951</v>
      </c>
      <c r="E2626" s="448" t="s">
        <v>20755</v>
      </c>
      <c r="F2626" s="447" t="s">
        <v>20755</v>
      </c>
      <c r="G2626" s="449">
        <v>95781</v>
      </c>
      <c r="H2626" s="447" t="s">
        <v>3499</v>
      </c>
      <c r="I2626" s="447" t="s">
        <v>146</v>
      </c>
      <c r="J2626" s="447" t="s">
        <v>334</v>
      </c>
      <c r="K2626" s="450">
        <v>24.34</v>
      </c>
      <c r="L2626" s="447" t="s">
        <v>241</v>
      </c>
    </row>
    <row r="2627" spans="1:12">
      <c r="A2627" s="447" t="s">
        <v>20942</v>
      </c>
      <c r="B2627" s="447" t="s">
        <v>20943</v>
      </c>
      <c r="C2627" s="447" t="s">
        <v>20950</v>
      </c>
      <c r="D2627" s="447" t="s">
        <v>20951</v>
      </c>
      <c r="E2627" s="448" t="s">
        <v>20755</v>
      </c>
      <c r="F2627" s="447" t="s">
        <v>20755</v>
      </c>
      <c r="G2627" s="449">
        <v>95782</v>
      </c>
      <c r="H2627" s="447" t="s">
        <v>3500</v>
      </c>
      <c r="I2627" s="447" t="s">
        <v>146</v>
      </c>
      <c r="J2627" s="447" t="s">
        <v>334</v>
      </c>
      <c r="K2627" s="450">
        <v>25.43</v>
      </c>
      <c r="L2627" s="447" t="s">
        <v>241</v>
      </c>
    </row>
    <row r="2628" spans="1:12">
      <c r="A2628" s="447" t="s">
        <v>20942</v>
      </c>
      <c r="B2628" s="447" t="s">
        <v>20943</v>
      </c>
      <c r="C2628" s="447" t="s">
        <v>20950</v>
      </c>
      <c r="D2628" s="447" t="s">
        <v>20951</v>
      </c>
      <c r="E2628" s="448" t="s">
        <v>20755</v>
      </c>
      <c r="F2628" s="447" t="s">
        <v>20755</v>
      </c>
      <c r="G2628" s="449">
        <v>95785</v>
      </c>
      <c r="H2628" s="447" t="s">
        <v>3502</v>
      </c>
      <c r="I2628" s="447" t="s">
        <v>146</v>
      </c>
      <c r="J2628" s="447" t="s">
        <v>334</v>
      </c>
      <c r="K2628" s="450">
        <v>29.09</v>
      </c>
      <c r="L2628" s="447" t="s">
        <v>241</v>
      </c>
    </row>
    <row r="2629" spans="1:12">
      <c r="A2629" s="447" t="s">
        <v>20942</v>
      </c>
      <c r="B2629" s="447" t="s">
        <v>20943</v>
      </c>
      <c r="C2629" s="447" t="s">
        <v>20950</v>
      </c>
      <c r="D2629" s="447" t="s">
        <v>20951</v>
      </c>
      <c r="E2629" s="448" t="s">
        <v>20755</v>
      </c>
      <c r="F2629" s="447" t="s">
        <v>20755</v>
      </c>
      <c r="G2629" s="449">
        <v>95787</v>
      </c>
      <c r="H2629" s="447" t="s">
        <v>3504</v>
      </c>
      <c r="I2629" s="447" t="s">
        <v>146</v>
      </c>
      <c r="J2629" s="447" t="s">
        <v>334</v>
      </c>
      <c r="K2629" s="450">
        <v>20.88</v>
      </c>
      <c r="L2629" s="447" t="s">
        <v>241</v>
      </c>
    </row>
    <row r="2630" spans="1:12">
      <c r="A2630" s="447" t="s">
        <v>20942</v>
      </c>
      <c r="B2630" s="447" t="s">
        <v>20943</v>
      </c>
      <c r="C2630" s="447" t="s">
        <v>20950</v>
      </c>
      <c r="D2630" s="447" t="s">
        <v>20951</v>
      </c>
      <c r="E2630" s="448" t="s">
        <v>20755</v>
      </c>
      <c r="F2630" s="447" t="s">
        <v>20755</v>
      </c>
      <c r="G2630" s="449">
        <v>95789</v>
      </c>
      <c r="H2630" s="447" t="s">
        <v>3505</v>
      </c>
      <c r="I2630" s="447" t="s">
        <v>146</v>
      </c>
      <c r="J2630" s="447" t="s">
        <v>334</v>
      </c>
      <c r="K2630" s="450">
        <v>26.29</v>
      </c>
      <c r="L2630" s="447" t="s">
        <v>241</v>
      </c>
    </row>
    <row r="2631" spans="1:12">
      <c r="A2631" s="447" t="s">
        <v>20942</v>
      </c>
      <c r="B2631" s="447" t="s">
        <v>20943</v>
      </c>
      <c r="C2631" s="447" t="s">
        <v>20950</v>
      </c>
      <c r="D2631" s="447" t="s">
        <v>20951</v>
      </c>
      <c r="E2631" s="448" t="s">
        <v>20755</v>
      </c>
      <c r="F2631" s="447" t="s">
        <v>20755</v>
      </c>
      <c r="G2631" s="449">
        <v>95791</v>
      </c>
      <c r="H2631" s="447" t="s">
        <v>3506</v>
      </c>
      <c r="I2631" s="447" t="s">
        <v>146</v>
      </c>
      <c r="J2631" s="447" t="s">
        <v>334</v>
      </c>
      <c r="K2631" s="450">
        <v>34.380000000000003</v>
      </c>
      <c r="L2631" s="447" t="s">
        <v>241</v>
      </c>
    </row>
    <row r="2632" spans="1:12">
      <c r="A2632" s="447" t="s">
        <v>20942</v>
      </c>
      <c r="B2632" s="447" t="s">
        <v>20943</v>
      </c>
      <c r="C2632" s="447" t="s">
        <v>20950</v>
      </c>
      <c r="D2632" s="447" t="s">
        <v>20951</v>
      </c>
      <c r="E2632" s="448" t="s">
        <v>20755</v>
      </c>
      <c r="F2632" s="447" t="s">
        <v>20755</v>
      </c>
      <c r="G2632" s="449">
        <v>95795</v>
      </c>
      <c r="H2632" s="447" t="s">
        <v>3508</v>
      </c>
      <c r="I2632" s="447" t="s">
        <v>146</v>
      </c>
      <c r="J2632" s="447" t="s">
        <v>334</v>
      </c>
      <c r="K2632" s="450">
        <v>24.09</v>
      </c>
      <c r="L2632" s="447" t="s">
        <v>241</v>
      </c>
    </row>
    <row r="2633" spans="1:12">
      <c r="A2633" s="447" t="s">
        <v>20942</v>
      </c>
      <c r="B2633" s="447" t="s">
        <v>20943</v>
      </c>
      <c r="C2633" s="447" t="s">
        <v>20950</v>
      </c>
      <c r="D2633" s="447" t="s">
        <v>20951</v>
      </c>
      <c r="E2633" s="448" t="s">
        <v>20755</v>
      </c>
      <c r="F2633" s="447" t="s">
        <v>20755</v>
      </c>
      <c r="G2633" s="449">
        <v>95796</v>
      </c>
      <c r="H2633" s="447" t="s">
        <v>3510</v>
      </c>
      <c r="I2633" s="447" t="s">
        <v>146</v>
      </c>
      <c r="J2633" s="447" t="s">
        <v>334</v>
      </c>
      <c r="K2633" s="450">
        <v>30.94</v>
      </c>
      <c r="L2633" s="447" t="s">
        <v>241</v>
      </c>
    </row>
    <row r="2634" spans="1:12">
      <c r="A2634" s="447" t="s">
        <v>20942</v>
      </c>
      <c r="B2634" s="447" t="s">
        <v>20943</v>
      </c>
      <c r="C2634" s="447" t="s">
        <v>20950</v>
      </c>
      <c r="D2634" s="447" t="s">
        <v>20951</v>
      </c>
      <c r="E2634" s="448" t="s">
        <v>20755</v>
      </c>
      <c r="F2634" s="447" t="s">
        <v>20755</v>
      </c>
      <c r="G2634" s="449">
        <v>95797</v>
      </c>
      <c r="H2634" s="447" t="s">
        <v>3511</v>
      </c>
      <c r="I2634" s="447" t="s">
        <v>146</v>
      </c>
      <c r="J2634" s="447" t="s">
        <v>334</v>
      </c>
      <c r="K2634" s="450">
        <v>39.83</v>
      </c>
      <c r="L2634" s="447" t="s">
        <v>241</v>
      </c>
    </row>
    <row r="2635" spans="1:12">
      <c r="A2635" s="447" t="s">
        <v>20942</v>
      </c>
      <c r="B2635" s="447" t="s">
        <v>20943</v>
      </c>
      <c r="C2635" s="447" t="s">
        <v>20950</v>
      </c>
      <c r="D2635" s="447" t="s">
        <v>20951</v>
      </c>
      <c r="E2635" s="448" t="s">
        <v>20755</v>
      </c>
      <c r="F2635" s="447" t="s">
        <v>20755</v>
      </c>
      <c r="G2635" s="449">
        <v>95801</v>
      </c>
      <c r="H2635" s="447" t="s">
        <v>3512</v>
      </c>
      <c r="I2635" s="447" t="s">
        <v>146</v>
      </c>
      <c r="J2635" s="447" t="s">
        <v>334</v>
      </c>
      <c r="K2635" s="450">
        <v>29.08</v>
      </c>
      <c r="L2635" s="447" t="s">
        <v>241</v>
      </c>
    </row>
    <row r="2636" spans="1:12">
      <c r="A2636" s="447" t="s">
        <v>20942</v>
      </c>
      <c r="B2636" s="447" t="s">
        <v>20943</v>
      </c>
      <c r="C2636" s="447" t="s">
        <v>20950</v>
      </c>
      <c r="D2636" s="447" t="s">
        <v>20951</v>
      </c>
      <c r="E2636" s="448" t="s">
        <v>20755</v>
      </c>
      <c r="F2636" s="447" t="s">
        <v>20755</v>
      </c>
      <c r="G2636" s="449">
        <v>95802</v>
      </c>
      <c r="H2636" s="447" t="s">
        <v>3513</v>
      </c>
      <c r="I2636" s="447" t="s">
        <v>146</v>
      </c>
      <c r="J2636" s="447" t="s">
        <v>334</v>
      </c>
      <c r="K2636" s="450">
        <v>32.549999999999997</v>
      </c>
      <c r="L2636" s="447" t="s">
        <v>241</v>
      </c>
    </row>
    <row r="2637" spans="1:12">
      <c r="A2637" s="447" t="s">
        <v>20942</v>
      </c>
      <c r="B2637" s="447" t="s">
        <v>20943</v>
      </c>
      <c r="C2637" s="447" t="s">
        <v>20950</v>
      </c>
      <c r="D2637" s="447" t="s">
        <v>20951</v>
      </c>
      <c r="E2637" s="448" t="s">
        <v>20755</v>
      </c>
      <c r="F2637" s="447" t="s">
        <v>20755</v>
      </c>
      <c r="G2637" s="449">
        <v>95803</v>
      </c>
      <c r="H2637" s="447" t="s">
        <v>3514</v>
      </c>
      <c r="I2637" s="447" t="s">
        <v>146</v>
      </c>
      <c r="J2637" s="447" t="s">
        <v>334</v>
      </c>
      <c r="K2637" s="450">
        <v>43.88</v>
      </c>
      <c r="L2637" s="447" t="s">
        <v>241</v>
      </c>
    </row>
    <row r="2638" spans="1:12">
      <c r="A2638" s="447" t="s">
        <v>20942</v>
      </c>
      <c r="B2638" s="447" t="s">
        <v>20943</v>
      </c>
      <c r="C2638" s="447" t="s">
        <v>20950</v>
      </c>
      <c r="D2638" s="447" t="s">
        <v>20951</v>
      </c>
      <c r="E2638" s="448" t="s">
        <v>20755</v>
      </c>
      <c r="F2638" s="447" t="s">
        <v>20755</v>
      </c>
      <c r="G2638" s="449">
        <v>95804</v>
      </c>
      <c r="H2638" s="447" t="s">
        <v>3515</v>
      </c>
      <c r="I2638" s="447" t="s">
        <v>146</v>
      </c>
      <c r="J2638" s="447" t="s">
        <v>334</v>
      </c>
      <c r="K2638" s="450">
        <v>16.96</v>
      </c>
      <c r="L2638" s="447" t="s">
        <v>241</v>
      </c>
    </row>
    <row r="2639" spans="1:12">
      <c r="A2639" s="447" t="s">
        <v>20942</v>
      </c>
      <c r="B2639" s="447" t="s">
        <v>20943</v>
      </c>
      <c r="C2639" s="447" t="s">
        <v>20950</v>
      </c>
      <c r="D2639" s="447" t="s">
        <v>20951</v>
      </c>
      <c r="E2639" s="448" t="s">
        <v>20755</v>
      </c>
      <c r="F2639" s="447" t="s">
        <v>20755</v>
      </c>
      <c r="G2639" s="449">
        <v>95805</v>
      </c>
      <c r="H2639" s="447" t="s">
        <v>3516</v>
      </c>
      <c r="I2639" s="447" t="s">
        <v>146</v>
      </c>
      <c r="J2639" s="447" t="s">
        <v>334</v>
      </c>
      <c r="K2639" s="450">
        <v>17.11</v>
      </c>
      <c r="L2639" s="447" t="s">
        <v>241</v>
      </c>
    </row>
    <row r="2640" spans="1:12">
      <c r="A2640" s="447" t="s">
        <v>20942</v>
      </c>
      <c r="B2640" s="447" t="s">
        <v>20943</v>
      </c>
      <c r="C2640" s="447" t="s">
        <v>20950</v>
      </c>
      <c r="D2640" s="447" t="s">
        <v>20951</v>
      </c>
      <c r="E2640" s="448" t="s">
        <v>20755</v>
      </c>
      <c r="F2640" s="447" t="s">
        <v>20755</v>
      </c>
      <c r="G2640" s="449">
        <v>95806</v>
      </c>
      <c r="H2640" s="447" t="s">
        <v>3518</v>
      </c>
      <c r="I2640" s="447" t="s">
        <v>146</v>
      </c>
      <c r="J2640" s="447" t="s">
        <v>334</v>
      </c>
      <c r="K2640" s="450">
        <v>17.649999999999999</v>
      </c>
      <c r="L2640" s="447" t="s">
        <v>241</v>
      </c>
    </row>
    <row r="2641" spans="1:12">
      <c r="A2641" s="447" t="s">
        <v>20942</v>
      </c>
      <c r="B2641" s="447" t="s">
        <v>20943</v>
      </c>
      <c r="C2641" s="447" t="s">
        <v>20950</v>
      </c>
      <c r="D2641" s="447" t="s">
        <v>20951</v>
      </c>
      <c r="E2641" s="448" t="s">
        <v>20755</v>
      </c>
      <c r="F2641" s="447" t="s">
        <v>20755</v>
      </c>
      <c r="G2641" s="449">
        <v>95807</v>
      </c>
      <c r="H2641" s="447" t="s">
        <v>3520</v>
      </c>
      <c r="I2641" s="447" t="s">
        <v>146</v>
      </c>
      <c r="J2641" s="447" t="s">
        <v>334</v>
      </c>
      <c r="K2641" s="450">
        <v>19.440000000000001</v>
      </c>
      <c r="L2641" s="447" t="s">
        <v>241</v>
      </c>
    </row>
    <row r="2642" spans="1:12">
      <c r="A2642" s="447" t="s">
        <v>20942</v>
      </c>
      <c r="B2642" s="447" t="s">
        <v>20943</v>
      </c>
      <c r="C2642" s="447" t="s">
        <v>20950</v>
      </c>
      <c r="D2642" s="447" t="s">
        <v>20951</v>
      </c>
      <c r="E2642" s="448" t="s">
        <v>20755</v>
      </c>
      <c r="F2642" s="447" t="s">
        <v>20755</v>
      </c>
      <c r="G2642" s="449">
        <v>95808</v>
      </c>
      <c r="H2642" s="447" t="s">
        <v>3521</v>
      </c>
      <c r="I2642" s="447" t="s">
        <v>146</v>
      </c>
      <c r="J2642" s="447" t="s">
        <v>334</v>
      </c>
      <c r="K2642" s="450">
        <v>19.899999999999999</v>
      </c>
      <c r="L2642" s="447" t="s">
        <v>241</v>
      </c>
    </row>
    <row r="2643" spans="1:12">
      <c r="A2643" s="447" t="s">
        <v>20942</v>
      </c>
      <c r="B2643" s="447" t="s">
        <v>20943</v>
      </c>
      <c r="C2643" s="447" t="s">
        <v>20950</v>
      </c>
      <c r="D2643" s="447" t="s">
        <v>20951</v>
      </c>
      <c r="E2643" s="448" t="s">
        <v>20755</v>
      </c>
      <c r="F2643" s="447" t="s">
        <v>20755</v>
      </c>
      <c r="G2643" s="449">
        <v>95809</v>
      </c>
      <c r="H2643" s="447" t="s">
        <v>3522</v>
      </c>
      <c r="I2643" s="447" t="s">
        <v>146</v>
      </c>
      <c r="J2643" s="447" t="s">
        <v>334</v>
      </c>
      <c r="K2643" s="450">
        <v>21.88</v>
      </c>
      <c r="L2643" s="447" t="s">
        <v>241</v>
      </c>
    </row>
    <row r="2644" spans="1:12">
      <c r="A2644" s="447" t="s">
        <v>20942</v>
      </c>
      <c r="B2644" s="447" t="s">
        <v>20943</v>
      </c>
      <c r="C2644" s="447" t="s">
        <v>20950</v>
      </c>
      <c r="D2644" s="447" t="s">
        <v>20951</v>
      </c>
      <c r="E2644" s="448" t="s">
        <v>20755</v>
      </c>
      <c r="F2644" s="447" t="s">
        <v>20755</v>
      </c>
      <c r="G2644" s="449">
        <v>95810</v>
      </c>
      <c r="H2644" s="447" t="s">
        <v>3524</v>
      </c>
      <c r="I2644" s="447" t="s">
        <v>146</v>
      </c>
      <c r="J2644" s="447" t="s">
        <v>334</v>
      </c>
      <c r="K2644" s="450">
        <v>10.7</v>
      </c>
      <c r="L2644" s="447" t="s">
        <v>241</v>
      </c>
    </row>
    <row r="2645" spans="1:12">
      <c r="A2645" s="447" t="s">
        <v>20942</v>
      </c>
      <c r="B2645" s="447" t="s">
        <v>20943</v>
      </c>
      <c r="C2645" s="447" t="s">
        <v>20950</v>
      </c>
      <c r="D2645" s="447" t="s">
        <v>20951</v>
      </c>
      <c r="E2645" s="448" t="s">
        <v>20755</v>
      </c>
      <c r="F2645" s="447" t="s">
        <v>20755</v>
      </c>
      <c r="G2645" s="449">
        <v>95811</v>
      </c>
      <c r="H2645" s="447" t="s">
        <v>3525</v>
      </c>
      <c r="I2645" s="447" t="s">
        <v>146</v>
      </c>
      <c r="J2645" s="447" t="s">
        <v>334</v>
      </c>
      <c r="K2645" s="450">
        <v>11.16</v>
      </c>
      <c r="L2645" s="447" t="s">
        <v>241</v>
      </c>
    </row>
    <row r="2646" spans="1:12">
      <c r="A2646" s="447" t="s">
        <v>20942</v>
      </c>
      <c r="B2646" s="447" t="s">
        <v>20943</v>
      </c>
      <c r="C2646" s="447" t="s">
        <v>20950</v>
      </c>
      <c r="D2646" s="447" t="s">
        <v>20951</v>
      </c>
      <c r="E2646" s="448" t="s">
        <v>20755</v>
      </c>
      <c r="F2646" s="447" t="s">
        <v>20755</v>
      </c>
      <c r="G2646" s="449">
        <v>95812</v>
      </c>
      <c r="H2646" s="447" t="s">
        <v>3527</v>
      </c>
      <c r="I2646" s="447" t="s">
        <v>146</v>
      </c>
      <c r="J2646" s="447" t="s">
        <v>334</v>
      </c>
      <c r="K2646" s="450">
        <v>13.13</v>
      </c>
      <c r="L2646" s="447" t="s">
        <v>241</v>
      </c>
    </row>
    <row r="2647" spans="1:12">
      <c r="A2647" s="447" t="s">
        <v>20942</v>
      </c>
      <c r="B2647" s="447" t="s">
        <v>20943</v>
      </c>
      <c r="C2647" s="447" t="s">
        <v>20950</v>
      </c>
      <c r="D2647" s="447" t="s">
        <v>20951</v>
      </c>
      <c r="E2647" s="448" t="s">
        <v>20755</v>
      </c>
      <c r="F2647" s="447" t="s">
        <v>20755</v>
      </c>
      <c r="G2647" s="449">
        <v>95813</v>
      </c>
      <c r="H2647" s="447" t="s">
        <v>3528</v>
      </c>
      <c r="I2647" s="447" t="s">
        <v>146</v>
      </c>
      <c r="J2647" s="447" t="s">
        <v>334</v>
      </c>
      <c r="K2647" s="450">
        <v>12.85</v>
      </c>
      <c r="L2647" s="447" t="s">
        <v>241</v>
      </c>
    </row>
    <row r="2648" spans="1:12">
      <c r="A2648" s="447" t="s">
        <v>20942</v>
      </c>
      <c r="B2648" s="447" t="s">
        <v>20943</v>
      </c>
      <c r="C2648" s="447" t="s">
        <v>20950</v>
      </c>
      <c r="D2648" s="447" t="s">
        <v>20951</v>
      </c>
      <c r="E2648" s="448" t="s">
        <v>20755</v>
      </c>
      <c r="F2648" s="447" t="s">
        <v>20755</v>
      </c>
      <c r="G2648" s="449">
        <v>95814</v>
      </c>
      <c r="H2648" s="447" t="s">
        <v>3530</v>
      </c>
      <c r="I2648" s="447" t="s">
        <v>146</v>
      </c>
      <c r="J2648" s="447" t="s">
        <v>334</v>
      </c>
      <c r="K2648" s="450">
        <v>13.53</v>
      </c>
      <c r="L2648" s="447" t="s">
        <v>241</v>
      </c>
    </row>
    <row r="2649" spans="1:12">
      <c r="A2649" s="447" t="s">
        <v>20942</v>
      </c>
      <c r="B2649" s="447" t="s">
        <v>20943</v>
      </c>
      <c r="C2649" s="447" t="s">
        <v>20950</v>
      </c>
      <c r="D2649" s="447" t="s">
        <v>20951</v>
      </c>
      <c r="E2649" s="448" t="s">
        <v>20755</v>
      </c>
      <c r="F2649" s="447" t="s">
        <v>20755</v>
      </c>
      <c r="G2649" s="449">
        <v>95815</v>
      </c>
      <c r="H2649" s="447" t="s">
        <v>3531</v>
      </c>
      <c r="I2649" s="447" t="s">
        <v>146</v>
      </c>
      <c r="J2649" s="447" t="s">
        <v>334</v>
      </c>
      <c r="K2649" s="450">
        <v>17.329999999999998</v>
      </c>
      <c r="L2649" s="447" t="s">
        <v>241</v>
      </c>
    </row>
    <row r="2650" spans="1:12">
      <c r="A2650" s="447" t="s">
        <v>20942</v>
      </c>
      <c r="B2650" s="447" t="s">
        <v>20943</v>
      </c>
      <c r="C2650" s="447" t="s">
        <v>20950</v>
      </c>
      <c r="D2650" s="447" t="s">
        <v>20951</v>
      </c>
      <c r="E2650" s="448" t="s">
        <v>20755</v>
      </c>
      <c r="F2650" s="447" t="s">
        <v>20755</v>
      </c>
      <c r="G2650" s="449">
        <v>95816</v>
      </c>
      <c r="H2650" s="447" t="s">
        <v>3532</v>
      </c>
      <c r="I2650" s="447" t="s">
        <v>146</v>
      </c>
      <c r="J2650" s="447" t="s">
        <v>334</v>
      </c>
      <c r="K2650" s="450">
        <v>23.92</v>
      </c>
      <c r="L2650" s="447" t="s">
        <v>241</v>
      </c>
    </row>
    <row r="2651" spans="1:12">
      <c r="A2651" s="447" t="s">
        <v>20942</v>
      </c>
      <c r="B2651" s="447" t="s">
        <v>20943</v>
      </c>
      <c r="C2651" s="447" t="s">
        <v>20950</v>
      </c>
      <c r="D2651" s="447" t="s">
        <v>20951</v>
      </c>
      <c r="E2651" s="448" t="s">
        <v>20755</v>
      </c>
      <c r="F2651" s="447" t="s">
        <v>20755</v>
      </c>
      <c r="G2651" s="449">
        <v>95817</v>
      </c>
      <c r="H2651" s="447" t="s">
        <v>3533</v>
      </c>
      <c r="I2651" s="447" t="s">
        <v>146</v>
      </c>
      <c r="J2651" s="447" t="s">
        <v>334</v>
      </c>
      <c r="K2651" s="450">
        <v>24.5</v>
      </c>
      <c r="L2651" s="447" t="s">
        <v>241</v>
      </c>
    </row>
    <row r="2652" spans="1:12">
      <c r="A2652" s="447" t="s">
        <v>20942</v>
      </c>
      <c r="B2652" s="447" t="s">
        <v>20943</v>
      </c>
      <c r="C2652" s="447" t="s">
        <v>20950</v>
      </c>
      <c r="D2652" s="447" t="s">
        <v>20951</v>
      </c>
      <c r="E2652" s="448" t="s">
        <v>20755</v>
      </c>
      <c r="F2652" s="447" t="s">
        <v>20755</v>
      </c>
      <c r="G2652" s="449">
        <v>95818</v>
      </c>
      <c r="H2652" s="447" t="s">
        <v>3534</v>
      </c>
      <c r="I2652" s="447" t="s">
        <v>146</v>
      </c>
      <c r="J2652" s="447" t="s">
        <v>334</v>
      </c>
      <c r="K2652" s="450">
        <v>29.63</v>
      </c>
      <c r="L2652" s="447" t="s">
        <v>241</v>
      </c>
    </row>
    <row r="2653" spans="1:12">
      <c r="A2653" s="447" t="s">
        <v>20942</v>
      </c>
      <c r="B2653" s="447" t="s">
        <v>20943</v>
      </c>
      <c r="C2653" s="447" t="s">
        <v>20950</v>
      </c>
      <c r="D2653" s="447" t="s">
        <v>20951</v>
      </c>
      <c r="E2653" s="448" t="s">
        <v>20755</v>
      </c>
      <c r="F2653" s="447" t="s">
        <v>20755</v>
      </c>
      <c r="G2653" s="449">
        <v>97881</v>
      </c>
      <c r="H2653" s="447" t="s">
        <v>3536</v>
      </c>
      <c r="I2653" s="447" t="s">
        <v>146</v>
      </c>
      <c r="J2653" s="447" t="s">
        <v>240</v>
      </c>
      <c r="K2653" s="450">
        <v>113.28</v>
      </c>
      <c r="L2653" s="447" t="s">
        <v>241</v>
      </c>
    </row>
    <row r="2654" spans="1:12">
      <c r="A2654" s="447" t="s">
        <v>20942</v>
      </c>
      <c r="B2654" s="447" t="s">
        <v>20943</v>
      </c>
      <c r="C2654" s="447" t="s">
        <v>20950</v>
      </c>
      <c r="D2654" s="447" t="s">
        <v>20951</v>
      </c>
      <c r="E2654" s="448" t="s">
        <v>20755</v>
      </c>
      <c r="F2654" s="447" t="s">
        <v>20755</v>
      </c>
      <c r="G2654" s="449">
        <v>97882</v>
      </c>
      <c r="H2654" s="447" t="s">
        <v>3537</v>
      </c>
      <c r="I2654" s="447" t="s">
        <v>146</v>
      </c>
      <c r="J2654" s="447" t="s">
        <v>240</v>
      </c>
      <c r="K2654" s="450">
        <v>178.38</v>
      </c>
      <c r="L2654" s="447" t="s">
        <v>241</v>
      </c>
    </row>
    <row r="2655" spans="1:12">
      <c r="A2655" s="447" t="s">
        <v>20942</v>
      </c>
      <c r="B2655" s="447" t="s">
        <v>20943</v>
      </c>
      <c r="C2655" s="447" t="s">
        <v>20950</v>
      </c>
      <c r="D2655" s="447" t="s">
        <v>20951</v>
      </c>
      <c r="E2655" s="448" t="s">
        <v>20755</v>
      </c>
      <c r="F2655" s="447" t="s">
        <v>20755</v>
      </c>
      <c r="G2655" s="449">
        <v>97883</v>
      </c>
      <c r="H2655" s="447" t="s">
        <v>3538</v>
      </c>
      <c r="I2655" s="447" t="s">
        <v>146</v>
      </c>
      <c r="J2655" s="447" t="s">
        <v>240</v>
      </c>
      <c r="K2655" s="450">
        <v>343.78</v>
      </c>
      <c r="L2655" s="447" t="s">
        <v>241</v>
      </c>
    </row>
    <row r="2656" spans="1:12">
      <c r="A2656" s="447" t="s">
        <v>20942</v>
      </c>
      <c r="B2656" s="447" t="s">
        <v>20943</v>
      </c>
      <c r="C2656" s="447" t="s">
        <v>20950</v>
      </c>
      <c r="D2656" s="447" t="s">
        <v>20951</v>
      </c>
      <c r="E2656" s="448" t="s">
        <v>20755</v>
      </c>
      <c r="F2656" s="447" t="s">
        <v>20755</v>
      </c>
      <c r="G2656" s="449">
        <v>97884</v>
      </c>
      <c r="H2656" s="447" t="s">
        <v>3539</v>
      </c>
      <c r="I2656" s="447" t="s">
        <v>146</v>
      </c>
      <c r="J2656" s="447" t="s">
        <v>240</v>
      </c>
      <c r="K2656" s="450">
        <v>675.94</v>
      </c>
      <c r="L2656" s="447" t="s">
        <v>241</v>
      </c>
    </row>
    <row r="2657" spans="1:12">
      <c r="A2657" s="447" t="s">
        <v>20942</v>
      </c>
      <c r="B2657" s="447" t="s">
        <v>20943</v>
      </c>
      <c r="C2657" s="447" t="s">
        <v>20950</v>
      </c>
      <c r="D2657" s="447" t="s">
        <v>20951</v>
      </c>
      <c r="E2657" s="448" t="s">
        <v>20755</v>
      </c>
      <c r="F2657" s="447" t="s">
        <v>20755</v>
      </c>
      <c r="G2657" s="449">
        <v>97885</v>
      </c>
      <c r="H2657" s="447" t="s">
        <v>3540</v>
      </c>
      <c r="I2657" s="447" t="s">
        <v>146</v>
      </c>
      <c r="J2657" s="447" t="s">
        <v>240</v>
      </c>
      <c r="K2657" s="451">
        <v>1048.8599999999999</v>
      </c>
      <c r="L2657" s="447" t="s">
        <v>241</v>
      </c>
    </row>
    <row r="2658" spans="1:12">
      <c r="A2658" s="447" t="s">
        <v>20942</v>
      </c>
      <c r="B2658" s="447" t="s">
        <v>20943</v>
      </c>
      <c r="C2658" s="447" t="s">
        <v>20950</v>
      </c>
      <c r="D2658" s="447" t="s">
        <v>20951</v>
      </c>
      <c r="E2658" s="448" t="s">
        <v>20755</v>
      </c>
      <c r="F2658" s="447" t="s">
        <v>20755</v>
      </c>
      <c r="G2658" s="449">
        <v>97886</v>
      </c>
      <c r="H2658" s="447" t="s">
        <v>3541</v>
      </c>
      <c r="I2658" s="447" t="s">
        <v>146</v>
      </c>
      <c r="J2658" s="447" t="s">
        <v>240</v>
      </c>
      <c r="K2658" s="450">
        <v>144.09</v>
      </c>
      <c r="L2658" s="447" t="s">
        <v>241</v>
      </c>
    </row>
    <row r="2659" spans="1:12">
      <c r="A2659" s="447" t="s">
        <v>20942</v>
      </c>
      <c r="B2659" s="447" t="s">
        <v>20943</v>
      </c>
      <c r="C2659" s="447" t="s">
        <v>20950</v>
      </c>
      <c r="D2659" s="447" t="s">
        <v>20951</v>
      </c>
      <c r="E2659" s="448" t="s">
        <v>20755</v>
      </c>
      <c r="F2659" s="447" t="s">
        <v>20755</v>
      </c>
      <c r="G2659" s="449">
        <v>97887</v>
      </c>
      <c r="H2659" s="447" t="s">
        <v>3542</v>
      </c>
      <c r="I2659" s="447" t="s">
        <v>146</v>
      </c>
      <c r="J2659" s="447" t="s">
        <v>240</v>
      </c>
      <c r="K2659" s="450">
        <v>228.24</v>
      </c>
      <c r="L2659" s="447" t="s">
        <v>241</v>
      </c>
    </row>
    <row r="2660" spans="1:12">
      <c r="A2660" s="447" t="s">
        <v>20942</v>
      </c>
      <c r="B2660" s="447" t="s">
        <v>20943</v>
      </c>
      <c r="C2660" s="447" t="s">
        <v>20950</v>
      </c>
      <c r="D2660" s="447" t="s">
        <v>20951</v>
      </c>
      <c r="E2660" s="448" t="s">
        <v>20755</v>
      </c>
      <c r="F2660" s="447" t="s">
        <v>20755</v>
      </c>
      <c r="G2660" s="449">
        <v>97888</v>
      </c>
      <c r="H2660" s="447" t="s">
        <v>3543</v>
      </c>
      <c r="I2660" s="447" t="s">
        <v>146</v>
      </c>
      <c r="J2660" s="447" t="s">
        <v>240</v>
      </c>
      <c r="K2660" s="450">
        <v>446.7</v>
      </c>
      <c r="L2660" s="447" t="s">
        <v>241</v>
      </c>
    </row>
    <row r="2661" spans="1:12">
      <c r="A2661" s="447" t="s">
        <v>20942</v>
      </c>
      <c r="B2661" s="447" t="s">
        <v>20943</v>
      </c>
      <c r="C2661" s="447" t="s">
        <v>20950</v>
      </c>
      <c r="D2661" s="447" t="s">
        <v>20951</v>
      </c>
      <c r="E2661" s="448" t="s">
        <v>20755</v>
      </c>
      <c r="F2661" s="447" t="s">
        <v>20755</v>
      </c>
      <c r="G2661" s="449">
        <v>97889</v>
      </c>
      <c r="H2661" s="447" t="s">
        <v>3544</v>
      </c>
      <c r="I2661" s="447" t="s">
        <v>146</v>
      </c>
      <c r="J2661" s="447" t="s">
        <v>240</v>
      </c>
      <c r="K2661" s="450">
        <v>597.33000000000004</v>
      </c>
      <c r="L2661" s="447" t="s">
        <v>241</v>
      </c>
    </row>
    <row r="2662" spans="1:12">
      <c r="A2662" s="447" t="s">
        <v>20942</v>
      </c>
      <c r="B2662" s="447" t="s">
        <v>20943</v>
      </c>
      <c r="C2662" s="447" t="s">
        <v>20950</v>
      </c>
      <c r="D2662" s="447" t="s">
        <v>20951</v>
      </c>
      <c r="E2662" s="448" t="s">
        <v>20755</v>
      </c>
      <c r="F2662" s="447" t="s">
        <v>20755</v>
      </c>
      <c r="G2662" s="449">
        <v>97890</v>
      </c>
      <c r="H2662" s="447" t="s">
        <v>3545</v>
      </c>
      <c r="I2662" s="447" t="s">
        <v>146</v>
      </c>
      <c r="J2662" s="447" t="s">
        <v>240</v>
      </c>
      <c r="K2662" s="450">
        <v>703.06</v>
      </c>
      <c r="L2662" s="447" t="s">
        <v>241</v>
      </c>
    </row>
    <row r="2663" spans="1:12">
      <c r="A2663" s="447" t="s">
        <v>20942</v>
      </c>
      <c r="B2663" s="447" t="s">
        <v>20943</v>
      </c>
      <c r="C2663" s="447" t="s">
        <v>20950</v>
      </c>
      <c r="D2663" s="447" t="s">
        <v>20951</v>
      </c>
      <c r="E2663" s="448" t="s">
        <v>20755</v>
      </c>
      <c r="F2663" s="447" t="s">
        <v>20755</v>
      </c>
      <c r="G2663" s="449">
        <v>97891</v>
      </c>
      <c r="H2663" s="447" t="s">
        <v>3546</v>
      </c>
      <c r="I2663" s="447" t="s">
        <v>146</v>
      </c>
      <c r="J2663" s="447" t="s">
        <v>240</v>
      </c>
      <c r="K2663" s="450">
        <v>154.6</v>
      </c>
      <c r="L2663" s="447" t="s">
        <v>241</v>
      </c>
    </row>
    <row r="2664" spans="1:12">
      <c r="A2664" s="447" t="s">
        <v>20942</v>
      </c>
      <c r="B2664" s="447" t="s">
        <v>20943</v>
      </c>
      <c r="C2664" s="447" t="s">
        <v>20950</v>
      </c>
      <c r="D2664" s="447" t="s">
        <v>20951</v>
      </c>
      <c r="E2664" s="448" t="s">
        <v>20755</v>
      </c>
      <c r="F2664" s="447" t="s">
        <v>20755</v>
      </c>
      <c r="G2664" s="449">
        <v>97892</v>
      </c>
      <c r="H2664" s="447" t="s">
        <v>3547</v>
      </c>
      <c r="I2664" s="447" t="s">
        <v>146</v>
      </c>
      <c r="J2664" s="447" t="s">
        <v>240</v>
      </c>
      <c r="K2664" s="450">
        <v>291</v>
      </c>
      <c r="L2664" s="447" t="s">
        <v>241</v>
      </c>
    </row>
    <row r="2665" spans="1:12">
      <c r="A2665" s="447" t="s">
        <v>20942</v>
      </c>
      <c r="B2665" s="447" t="s">
        <v>20943</v>
      </c>
      <c r="C2665" s="447" t="s">
        <v>20950</v>
      </c>
      <c r="D2665" s="447" t="s">
        <v>20951</v>
      </c>
      <c r="E2665" s="448" t="s">
        <v>20755</v>
      </c>
      <c r="F2665" s="447" t="s">
        <v>20755</v>
      </c>
      <c r="G2665" s="449">
        <v>97893</v>
      </c>
      <c r="H2665" s="447" t="s">
        <v>3548</v>
      </c>
      <c r="I2665" s="447" t="s">
        <v>146</v>
      </c>
      <c r="J2665" s="447" t="s">
        <v>240</v>
      </c>
      <c r="K2665" s="450">
        <v>398.79</v>
      </c>
      <c r="L2665" s="447" t="s">
        <v>241</v>
      </c>
    </row>
    <row r="2666" spans="1:12">
      <c r="A2666" s="447" t="s">
        <v>20942</v>
      </c>
      <c r="B2666" s="447" t="s">
        <v>20943</v>
      </c>
      <c r="C2666" s="447" t="s">
        <v>20950</v>
      </c>
      <c r="D2666" s="447" t="s">
        <v>20951</v>
      </c>
      <c r="E2666" s="448" t="s">
        <v>20755</v>
      </c>
      <c r="F2666" s="447" t="s">
        <v>20755</v>
      </c>
      <c r="G2666" s="449">
        <v>97894</v>
      </c>
      <c r="H2666" s="447" t="s">
        <v>3549</v>
      </c>
      <c r="I2666" s="447" t="s">
        <v>146</v>
      </c>
      <c r="J2666" s="447" t="s">
        <v>240</v>
      </c>
      <c r="K2666" s="450">
        <v>462.45</v>
      </c>
      <c r="L2666" s="447" t="s">
        <v>241</v>
      </c>
    </row>
    <row r="2667" spans="1:12">
      <c r="A2667" s="447" t="s">
        <v>20942</v>
      </c>
      <c r="B2667" s="447" t="s">
        <v>20943</v>
      </c>
      <c r="C2667" s="447" t="s">
        <v>20952</v>
      </c>
      <c r="D2667" s="447" t="s">
        <v>20953</v>
      </c>
      <c r="E2667" s="448" t="s">
        <v>20755</v>
      </c>
      <c r="F2667" s="447" t="s">
        <v>20755</v>
      </c>
      <c r="G2667" s="449">
        <v>93653</v>
      </c>
      <c r="H2667" s="447" t="s">
        <v>3550</v>
      </c>
      <c r="I2667" s="447" t="s">
        <v>146</v>
      </c>
      <c r="J2667" s="447" t="s">
        <v>334</v>
      </c>
      <c r="K2667" s="450">
        <v>10.09</v>
      </c>
      <c r="L2667" s="447" t="s">
        <v>241</v>
      </c>
    </row>
    <row r="2668" spans="1:12">
      <c r="A2668" s="447" t="s">
        <v>20942</v>
      </c>
      <c r="B2668" s="447" t="s">
        <v>20943</v>
      </c>
      <c r="C2668" s="447" t="s">
        <v>20952</v>
      </c>
      <c r="D2668" s="447" t="s">
        <v>20953</v>
      </c>
      <c r="E2668" s="448" t="s">
        <v>20755</v>
      </c>
      <c r="F2668" s="447" t="s">
        <v>20755</v>
      </c>
      <c r="G2668" s="449">
        <v>93654</v>
      </c>
      <c r="H2668" s="447" t="s">
        <v>3552</v>
      </c>
      <c r="I2668" s="447" t="s">
        <v>146</v>
      </c>
      <c r="J2668" s="447" t="s">
        <v>334</v>
      </c>
      <c r="K2668" s="450">
        <v>10.49</v>
      </c>
      <c r="L2668" s="447" t="s">
        <v>241</v>
      </c>
    </row>
    <row r="2669" spans="1:12">
      <c r="A2669" s="447" t="s">
        <v>20942</v>
      </c>
      <c r="B2669" s="447" t="s">
        <v>20943</v>
      </c>
      <c r="C2669" s="447" t="s">
        <v>20952</v>
      </c>
      <c r="D2669" s="447" t="s">
        <v>20953</v>
      </c>
      <c r="E2669" s="448" t="s">
        <v>20755</v>
      </c>
      <c r="F2669" s="447" t="s">
        <v>20755</v>
      </c>
      <c r="G2669" s="449">
        <v>93655</v>
      </c>
      <c r="H2669" s="447" t="s">
        <v>3554</v>
      </c>
      <c r="I2669" s="447" t="s">
        <v>146</v>
      </c>
      <c r="J2669" s="447" t="s">
        <v>334</v>
      </c>
      <c r="K2669" s="450">
        <v>11.33</v>
      </c>
      <c r="L2669" s="447" t="s">
        <v>241</v>
      </c>
    </row>
    <row r="2670" spans="1:12">
      <c r="A2670" s="447" t="s">
        <v>20942</v>
      </c>
      <c r="B2670" s="447" t="s">
        <v>20943</v>
      </c>
      <c r="C2670" s="447" t="s">
        <v>20952</v>
      </c>
      <c r="D2670" s="447" t="s">
        <v>20953</v>
      </c>
      <c r="E2670" s="448" t="s">
        <v>20755</v>
      </c>
      <c r="F2670" s="447" t="s">
        <v>20755</v>
      </c>
      <c r="G2670" s="449">
        <v>93656</v>
      </c>
      <c r="H2670" s="447" t="s">
        <v>3556</v>
      </c>
      <c r="I2670" s="447" t="s">
        <v>146</v>
      </c>
      <c r="J2670" s="447" t="s">
        <v>334</v>
      </c>
      <c r="K2670" s="450">
        <v>11.33</v>
      </c>
      <c r="L2670" s="447" t="s">
        <v>241</v>
      </c>
    </row>
    <row r="2671" spans="1:12">
      <c r="A2671" s="447" t="s">
        <v>20942</v>
      </c>
      <c r="B2671" s="447" t="s">
        <v>20943</v>
      </c>
      <c r="C2671" s="447" t="s">
        <v>20952</v>
      </c>
      <c r="D2671" s="447" t="s">
        <v>20953</v>
      </c>
      <c r="E2671" s="448" t="s">
        <v>20755</v>
      </c>
      <c r="F2671" s="447" t="s">
        <v>20755</v>
      </c>
      <c r="G2671" s="449">
        <v>93657</v>
      </c>
      <c r="H2671" s="447" t="s">
        <v>3557</v>
      </c>
      <c r="I2671" s="447" t="s">
        <v>146</v>
      </c>
      <c r="J2671" s="447" t="s">
        <v>334</v>
      </c>
      <c r="K2671" s="450">
        <v>12.32</v>
      </c>
      <c r="L2671" s="447" t="s">
        <v>241</v>
      </c>
    </row>
    <row r="2672" spans="1:12">
      <c r="A2672" s="447" t="s">
        <v>20942</v>
      </c>
      <c r="B2672" s="447" t="s">
        <v>20943</v>
      </c>
      <c r="C2672" s="447" t="s">
        <v>20952</v>
      </c>
      <c r="D2672" s="447" t="s">
        <v>20953</v>
      </c>
      <c r="E2672" s="448" t="s">
        <v>20755</v>
      </c>
      <c r="F2672" s="447" t="s">
        <v>20755</v>
      </c>
      <c r="G2672" s="449">
        <v>93658</v>
      </c>
      <c r="H2672" s="447" t="s">
        <v>3558</v>
      </c>
      <c r="I2672" s="447" t="s">
        <v>146</v>
      </c>
      <c r="J2672" s="447" t="s">
        <v>334</v>
      </c>
      <c r="K2672" s="450">
        <v>17.8</v>
      </c>
      <c r="L2672" s="447" t="s">
        <v>241</v>
      </c>
    </row>
    <row r="2673" spans="1:12">
      <c r="A2673" s="447" t="s">
        <v>20942</v>
      </c>
      <c r="B2673" s="447" t="s">
        <v>20943</v>
      </c>
      <c r="C2673" s="447" t="s">
        <v>20952</v>
      </c>
      <c r="D2673" s="447" t="s">
        <v>20953</v>
      </c>
      <c r="E2673" s="448" t="s">
        <v>20755</v>
      </c>
      <c r="F2673" s="447" t="s">
        <v>20755</v>
      </c>
      <c r="G2673" s="449">
        <v>93659</v>
      </c>
      <c r="H2673" s="447" t="s">
        <v>3559</v>
      </c>
      <c r="I2673" s="447" t="s">
        <v>146</v>
      </c>
      <c r="J2673" s="447" t="s">
        <v>334</v>
      </c>
      <c r="K2673" s="450">
        <v>19.78</v>
      </c>
      <c r="L2673" s="447" t="s">
        <v>241</v>
      </c>
    </row>
    <row r="2674" spans="1:12">
      <c r="A2674" s="447" t="s">
        <v>20942</v>
      </c>
      <c r="B2674" s="447" t="s">
        <v>20943</v>
      </c>
      <c r="C2674" s="447" t="s">
        <v>20952</v>
      </c>
      <c r="D2674" s="447" t="s">
        <v>20953</v>
      </c>
      <c r="E2674" s="448" t="s">
        <v>20755</v>
      </c>
      <c r="F2674" s="447" t="s">
        <v>20755</v>
      </c>
      <c r="G2674" s="449">
        <v>93660</v>
      </c>
      <c r="H2674" s="447" t="s">
        <v>3560</v>
      </c>
      <c r="I2674" s="447" t="s">
        <v>146</v>
      </c>
      <c r="J2674" s="447" t="s">
        <v>334</v>
      </c>
      <c r="K2674" s="450">
        <v>50.76</v>
      </c>
      <c r="L2674" s="447" t="s">
        <v>241</v>
      </c>
    </row>
    <row r="2675" spans="1:12">
      <c r="A2675" s="447" t="s">
        <v>20942</v>
      </c>
      <c r="B2675" s="447" t="s">
        <v>20943</v>
      </c>
      <c r="C2675" s="447" t="s">
        <v>20952</v>
      </c>
      <c r="D2675" s="447" t="s">
        <v>20953</v>
      </c>
      <c r="E2675" s="448" t="s">
        <v>20755</v>
      </c>
      <c r="F2675" s="447" t="s">
        <v>20755</v>
      </c>
      <c r="G2675" s="449">
        <v>93661</v>
      </c>
      <c r="H2675" s="447" t="s">
        <v>3561</v>
      </c>
      <c r="I2675" s="447" t="s">
        <v>146</v>
      </c>
      <c r="J2675" s="447" t="s">
        <v>334</v>
      </c>
      <c r="K2675" s="450">
        <v>51.57</v>
      </c>
      <c r="L2675" s="447" t="s">
        <v>241</v>
      </c>
    </row>
    <row r="2676" spans="1:12">
      <c r="A2676" s="447" t="s">
        <v>20942</v>
      </c>
      <c r="B2676" s="447" t="s">
        <v>20943</v>
      </c>
      <c r="C2676" s="447" t="s">
        <v>20952</v>
      </c>
      <c r="D2676" s="447" t="s">
        <v>20953</v>
      </c>
      <c r="E2676" s="448" t="s">
        <v>20755</v>
      </c>
      <c r="F2676" s="447" t="s">
        <v>20755</v>
      </c>
      <c r="G2676" s="449">
        <v>93662</v>
      </c>
      <c r="H2676" s="447" t="s">
        <v>3562</v>
      </c>
      <c r="I2676" s="447" t="s">
        <v>146</v>
      </c>
      <c r="J2676" s="447" t="s">
        <v>334</v>
      </c>
      <c r="K2676" s="450">
        <v>53.25</v>
      </c>
      <c r="L2676" s="447" t="s">
        <v>241</v>
      </c>
    </row>
    <row r="2677" spans="1:12">
      <c r="A2677" s="447" t="s">
        <v>20942</v>
      </c>
      <c r="B2677" s="447" t="s">
        <v>20943</v>
      </c>
      <c r="C2677" s="447" t="s">
        <v>20952</v>
      </c>
      <c r="D2677" s="447" t="s">
        <v>20953</v>
      </c>
      <c r="E2677" s="448" t="s">
        <v>20755</v>
      </c>
      <c r="F2677" s="447" t="s">
        <v>20755</v>
      </c>
      <c r="G2677" s="449">
        <v>93663</v>
      </c>
      <c r="H2677" s="447" t="s">
        <v>3563</v>
      </c>
      <c r="I2677" s="447" t="s">
        <v>146</v>
      </c>
      <c r="J2677" s="447" t="s">
        <v>334</v>
      </c>
      <c r="K2677" s="450">
        <v>53.25</v>
      </c>
      <c r="L2677" s="447" t="s">
        <v>241</v>
      </c>
    </row>
    <row r="2678" spans="1:12">
      <c r="A2678" s="447" t="s">
        <v>20942</v>
      </c>
      <c r="B2678" s="447" t="s">
        <v>20943</v>
      </c>
      <c r="C2678" s="447" t="s">
        <v>20952</v>
      </c>
      <c r="D2678" s="447" t="s">
        <v>20953</v>
      </c>
      <c r="E2678" s="448" t="s">
        <v>20755</v>
      </c>
      <c r="F2678" s="447" t="s">
        <v>20755</v>
      </c>
      <c r="G2678" s="449">
        <v>93664</v>
      </c>
      <c r="H2678" s="447" t="s">
        <v>3564</v>
      </c>
      <c r="I2678" s="447" t="s">
        <v>146</v>
      </c>
      <c r="J2678" s="447" t="s">
        <v>334</v>
      </c>
      <c r="K2678" s="450">
        <v>55.24</v>
      </c>
      <c r="L2678" s="447" t="s">
        <v>241</v>
      </c>
    </row>
    <row r="2679" spans="1:12">
      <c r="A2679" s="447" t="s">
        <v>20942</v>
      </c>
      <c r="B2679" s="447" t="s">
        <v>20943</v>
      </c>
      <c r="C2679" s="447" t="s">
        <v>20952</v>
      </c>
      <c r="D2679" s="447" t="s">
        <v>20953</v>
      </c>
      <c r="E2679" s="448" t="s">
        <v>20755</v>
      </c>
      <c r="F2679" s="447" t="s">
        <v>20755</v>
      </c>
      <c r="G2679" s="449">
        <v>93665</v>
      </c>
      <c r="H2679" s="447" t="s">
        <v>3565</v>
      </c>
      <c r="I2679" s="447" t="s">
        <v>146</v>
      </c>
      <c r="J2679" s="447" t="s">
        <v>334</v>
      </c>
      <c r="K2679" s="450">
        <v>57.57</v>
      </c>
      <c r="L2679" s="447" t="s">
        <v>241</v>
      </c>
    </row>
    <row r="2680" spans="1:12">
      <c r="A2680" s="447" t="s">
        <v>20942</v>
      </c>
      <c r="B2680" s="447" t="s">
        <v>20943</v>
      </c>
      <c r="C2680" s="447" t="s">
        <v>20952</v>
      </c>
      <c r="D2680" s="447" t="s">
        <v>20953</v>
      </c>
      <c r="E2680" s="448" t="s">
        <v>20755</v>
      </c>
      <c r="F2680" s="447" t="s">
        <v>20755</v>
      </c>
      <c r="G2680" s="449">
        <v>93666</v>
      </c>
      <c r="H2680" s="447" t="s">
        <v>3566</v>
      </c>
      <c r="I2680" s="447" t="s">
        <v>146</v>
      </c>
      <c r="J2680" s="447" t="s">
        <v>334</v>
      </c>
      <c r="K2680" s="450">
        <v>61.53</v>
      </c>
      <c r="L2680" s="447" t="s">
        <v>241</v>
      </c>
    </row>
    <row r="2681" spans="1:12">
      <c r="A2681" s="447" t="s">
        <v>20942</v>
      </c>
      <c r="B2681" s="447" t="s">
        <v>20943</v>
      </c>
      <c r="C2681" s="447" t="s">
        <v>20952</v>
      </c>
      <c r="D2681" s="447" t="s">
        <v>20953</v>
      </c>
      <c r="E2681" s="448" t="s">
        <v>20755</v>
      </c>
      <c r="F2681" s="447" t="s">
        <v>20755</v>
      </c>
      <c r="G2681" s="449">
        <v>93667</v>
      </c>
      <c r="H2681" s="447" t="s">
        <v>3567</v>
      </c>
      <c r="I2681" s="447" t="s">
        <v>146</v>
      </c>
      <c r="J2681" s="447" t="s">
        <v>334</v>
      </c>
      <c r="K2681" s="450">
        <v>63.24</v>
      </c>
      <c r="L2681" s="447" t="s">
        <v>241</v>
      </c>
    </row>
    <row r="2682" spans="1:12">
      <c r="A2682" s="447" t="s">
        <v>20942</v>
      </c>
      <c r="B2682" s="447" t="s">
        <v>20943</v>
      </c>
      <c r="C2682" s="447" t="s">
        <v>20952</v>
      </c>
      <c r="D2682" s="447" t="s">
        <v>20953</v>
      </c>
      <c r="E2682" s="448" t="s">
        <v>20755</v>
      </c>
      <c r="F2682" s="447" t="s">
        <v>20755</v>
      </c>
      <c r="G2682" s="449">
        <v>93668</v>
      </c>
      <c r="H2682" s="447" t="s">
        <v>3568</v>
      </c>
      <c r="I2682" s="447" t="s">
        <v>146</v>
      </c>
      <c r="J2682" s="447" t="s">
        <v>334</v>
      </c>
      <c r="K2682" s="450">
        <v>64.44</v>
      </c>
      <c r="L2682" s="447" t="s">
        <v>241</v>
      </c>
    </row>
    <row r="2683" spans="1:12">
      <c r="A2683" s="447" t="s">
        <v>20942</v>
      </c>
      <c r="B2683" s="447" t="s">
        <v>20943</v>
      </c>
      <c r="C2683" s="447" t="s">
        <v>20952</v>
      </c>
      <c r="D2683" s="447" t="s">
        <v>20953</v>
      </c>
      <c r="E2683" s="448" t="s">
        <v>20755</v>
      </c>
      <c r="F2683" s="447" t="s">
        <v>20755</v>
      </c>
      <c r="G2683" s="449">
        <v>93669</v>
      </c>
      <c r="H2683" s="447" t="s">
        <v>3569</v>
      </c>
      <c r="I2683" s="447" t="s">
        <v>146</v>
      </c>
      <c r="J2683" s="447" t="s">
        <v>334</v>
      </c>
      <c r="K2683" s="450">
        <v>66.97</v>
      </c>
      <c r="L2683" s="447" t="s">
        <v>241</v>
      </c>
    </row>
    <row r="2684" spans="1:12">
      <c r="A2684" s="447" t="s">
        <v>20942</v>
      </c>
      <c r="B2684" s="447" t="s">
        <v>20943</v>
      </c>
      <c r="C2684" s="447" t="s">
        <v>20952</v>
      </c>
      <c r="D2684" s="447" t="s">
        <v>20953</v>
      </c>
      <c r="E2684" s="448" t="s">
        <v>20755</v>
      </c>
      <c r="F2684" s="447" t="s">
        <v>20755</v>
      </c>
      <c r="G2684" s="449">
        <v>93670</v>
      </c>
      <c r="H2684" s="447" t="s">
        <v>3570</v>
      </c>
      <c r="I2684" s="447" t="s">
        <v>146</v>
      </c>
      <c r="J2684" s="447" t="s">
        <v>334</v>
      </c>
      <c r="K2684" s="450">
        <v>66.97</v>
      </c>
      <c r="L2684" s="447" t="s">
        <v>241</v>
      </c>
    </row>
    <row r="2685" spans="1:12">
      <c r="A2685" s="447" t="s">
        <v>20942</v>
      </c>
      <c r="B2685" s="447" t="s">
        <v>20943</v>
      </c>
      <c r="C2685" s="447" t="s">
        <v>20952</v>
      </c>
      <c r="D2685" s="447" t="s">
        <v>20953</v>
      </c>
      <c r="E2685" s="448" t="s">
        <v>20755</v>
      </c>
      <c r="F2685" s="447" t="s">
        <v>20755</v>
      </c>
      <c r="G2685" s="449">
        <v>93671</v>
      </c>
      <c r="H2685" s="447" t="s">
        <v>3571</v>
      </c>
      <c r="I2685" s="447" t="s">
        <v>146</v>
      </c>
      <c r="J2685" s="447" t="s">
        <v>334</v>
      </c>
      <c r="K2685" s="450">
        <v>69.95</v>
      </c>
      <c r="L2685" s="447" t="s">
        <v>241</v>
      </c>
    </row>
    <row r="2686" spans="1:12">
      <c r="A2686" s="447" t="s">
        <v>20942</v>
      </c>
      <c r="B2686" s="447" t="s">
        <v>20943</v>
      </c>
      <c r="C2686" s="447" t="s">
        <v>20952</v>
      </c>
      <c r="D2686" s="447" t="s">
        <v>20953</v>
      </c>
      <c r="E2686" s="448" t="s">
        <v>20755</v>
      </c>
      <c r="F2686" s="447" t="s">
        <v>20755</v>
      </c>
      <c r="G2686" s="449">
        <v>93672</v>
      </c>
      <c r="H2686" s="447" t="s">
        <v>3572</v>
      </c>
      <c r="I2686" s="447" t="s">
        <v>146</v>
      </c>
      <c r="J2686" s="447" t="s">
        <v>334</v>
      </c>
      <c r="K2686" s="450">
        <v>74.52</v>
      </c>
      <c r="L2686" s="447" t="s">
        <v>241</v>
      </c>
    </row>
    <row r="2687" spans="1:12">
      <c r="A2687" s="447" t="s">
        <v>20942</v>
      </c>
      <c r="B2687" s="447" t="s">
        <v>20943</v>
      </c>
      <c r="C2687" s="447" t="s">
        <v>20952</v>
      </c>
      <c r="D2687" s="447" t="s">
        <v>20953</v>
      </c>
      <c r="E2687" s="448" t="s">
        <v>20755</v>
      </c>
      <c r="F2687" s="447" t="s">
        <v>20755</v>
      </c>
      <c r="G2687" s="449">
        <v>93673</v>
      </c>
      <c r="H2687" s="447" t="s">
        <v>3573</v>
      </c>
      <c r="I2687" s="447" t="s">
        <v>146</v>
      </c>
      <c r="J2687" s="447" t="s">
        <v>334</v>
      </c>
      <c r="K2687" s="450">
        <v>80.47</v>
      </c>
      <c r="L2687" s="447" t="s">
        <v>241</v>
      </c>
    </row>
    <row r="2688" spans="1:12">
      <c r="A2688" s="447" t="s">
        <v>20942</v>
      </c>
      <c r="B2688" s="447" t="s">
        <v>20943</v>
      </c>
      <c r="C2688" s="447" t="s">
        <v>20952</v>
      </c>
      <c r="D2688" s="447" t="s">
        <v>20953</v>
      </c>
      <c r="E2688" s="448" t="s">
        <v>20755</v>
      </c>
      <c r="F2688" s="447" t="s">
        <v>20755</v>
      </c>
      <c r="G2688" s="449">
        <v>97359</v>
      </c>
      <c r="H2688" s="447" t="s">
        <v>3574</v>
      </c>
      <c r="I2688" s="447" t="s">
        <v>146</v>
      </c>
      <c r="J2688" s="447" t="s">
        <v>334</v>
      </c>
      <c r="K2688" s="451">
        <v>2795.7</v>
      </c>
      <c r="L2688" s="447" t="s">
        <v>241</v>
      </c>
    </row>
    <row r="2689" spans="1:12">
      <c r="A2689" s="447" t="s">
        <v>20942</v>
      </c>
      <c r="B2689" s="447" t="s">
        <v>20943</v>
      </c>
      <c r="C2689" s="447" t="s">
        <v>20952</v>
      </c>
      <c r="D2689" s="447" t="s">
        <v>20953</v>
      </c>
      <c r="E2689" s="448" t="s">
        <v>20755</v>
      </c>
      <c r="F2689" s="447" t="s">
        <v>20755</v>
      </c>
      <c r="G2689" s="449">
        <v>97360</v>
      </c>
      <c r="H2689" s="447" t="s">
        <v>3575</v>
      </c>
      <c r="I2689" s="447" t="s">
        <v>146</v>
      </c>
      <c r="J2689" s="447" t="s">
        <v>334</v>
      </c>
      <c r="K2689" s="451">
        <v>5398.43</v>
      </c>
      <c r="L2689" s="447" t="s">
        <v>241</v>
      </c>
    </row>
    <row r="2690" spans="1:12">
      <c r="A2690" s="447" t="s">
        <v>20942</v>
      </c>
      <c r="B2690" s="447" t="s">
        <v>20943</v>
      </c>
      <c r="C2690" s="447" t="s">
        <v>20952</v>
      </c>
      <c r="D2690" s="447" t="s">
        <v>20953</v>
      </c>
      <c r="E2690" s="448" t="s">
        <v>20755</v>
      </c>
      <c r="F2690" s="447" t="s">
        <v>20755</v>
      </c>
      <c r="G2690" s="449">
        <v>97361</v>
      </c>
      <c r="H2690" s="447" t="s">
        <v>3576</v>
      </c>
      <c r="I2690" s="447" t="s">
        <v>146</v>
      </c>
      <c r="J2690" s="447" t="s">
        <v>334</v>
      </c>
      <c r="K2690" s="451">
        <v>7197.9</v>
      </c>
      <c r="L2690" s="447" t="s">
        <v>241</v>
      </c>
    </row>
    <row r="2691" spans="1:12">
      <c r="A2691" s="447" t="s">
        <v>20942</v>
      </c>
      <c r="B2691" s="447" t="s">
        <v>20943</v>
      </c>
      <c r="C2691" s="447" t="s">
        <v>20952</v>
      </c>
      <c r="D2691" s="447" t="s">
        <v>20953</v>
      </c>
      <c r="E2691" s="448" t="s">
        <v>20755</v>
      </c>
      <c r="F2691" s="447" t="s">
        <v>20755</v>
      </c>
      <c r="G2691" s="449">
        <v>97362</v>
      </c>
      <c r="H2691" s="447" t="s">
        <v>3577</v>
      </c>
      <c r="I2691" s="447" t="s">
        <v>146</v>
      </c>
      <c r="J2691" s="447" t="s">
        <v>334</v>
      </c>
      <c r="K2691" s="451">
        <v>1791.16</v>
      </c>
      <c r="L2691" s="447" t="s">
        <v>241</v>
      </c>
    </row>
    <row r="2692" spans="1:12">
      <c r="A2692" s="447" t="s">
        <v>20942</v>
      </c>
      <c r="B2692" s="447" t="s">
        <v>20943</v>
      </c>
      <c r="C2692" s="447" t="s">
        <v>20952</v>
      </c>
      <c r="D2692" s="447" t="s">
        <v>20953</v>
      </c>
      <c r="E2692" s="448" t="s">
        <v>20755</v>
      </c>
      <c r="F2692" s="447" t="s">
        <v>20755</v>
      </c>
      <c r="G2692" s="449">
        <v>101875</v>
      </c>
      <c r="H2692" s="447" t="s">
        <v>3578</v>
      </c>
      <c r="I2692" s="447" t="s">
        <v>146</v>
      </c>
      <c r="J2692" s="447" t="s">
        <v>334</v>
      </c>
      <c r="K2692" s="450">
        <v>378.71</v>
      </c>
      <c r="L2692" s="447" t="s">
        <v>241</v>
      </c>
    </row>
    <row r="2693" spans="1:12">
      <c r="A2693" s="447" t="s">
        <v>20942</v>
      </c>
      <c r="B2693" s="447" t="s">
        <v>20943</v>
      </c>
      <c r="C2693" s="447" t="s">
        <v>20952</v>
      </c>
      <c r="D2693" s="447" t="s">
        <v>20953</v>
      </c>
      <c r="E2693" s="448" t="s">
        <v>20755</v>
      </c>
      <c r="F2693" s="447" t="s">
        <v>20755</v>
      </c>
      <c r="G2693" s="449">
        <v>101876</v>
      </c>
      <c r="H2693" s="447" t="s">
        <v>3579</v>
      </c>
      <c r="I2693" s="447" t="s">
        <v>146</v>
      </c>
      <c r="J2693" s="447" t="s">
        <v>334</v>
      </c>
      <c r="K2693" s="450">
        <v>61.15</v>
      </c>
      <c r="L2693" s="447" t="s">
        <v>241</v>
      </c>
    </row>
    <row r="2694" spans="1:12">
      <c r="A2694" s="447" t="s">
        <v>20942</v>
      </c>
      <c r="B2694" s="447" t="s">
        <v>20943</v>
      </c>
      <c r="C2694" s="447" t="s">
        <v>20952</v>
      </c>
      <c r="D2694" s="447" t="s">
        <v>20953</v>
      </c>
      <c r="E2694" s="448" t="s">
        <v>20755</v>
      </c>
      <c r="F2694" s="447" t="s">
        <v>20755</v>
      </c>
      <c r="G2694" s="449">
        <v>101877</v>
      </c>
      <c r="H2694" s="447" t="s">
        <v>3581</v>
      </c>
      <c r="I2694" s="447" t="s">
        <v>146</v>
      </c>
      <c r="J2694" s="447" t="s">
        <v>334</v>
      </c>
      <c r="K2694" s="450">
        <v>41.75</v>
      </c>
      <c r="L2694" s="447" t="s">
        <v>241</v>
      </c>
    </row>
    <row r="2695" spans="1:12">
      <c r="A2695" s="447" t="s">
        <v>20942</v>
      </c>
      <c r="B2695" s="447" t="s">
        <v>20943</v>
      </c>
      <c r="C2695" s="447" t="s">
        <v>20952</v>
      </c>
      <c r="D2695" s="447" t="s">
        <v>20953</v>
      </c>
      <c r="E2695" s="448" t="s">
        <v>20755</v>
      </c>
      <c r="F2695" s="447" t="s">
        <v>20755</v>
      </c>
      <c r="G2695" s="449">
        <v>101878</v>
      </c>
      <c r="H2695" s="447" t="s">
        <v>3582</v>
      </c>
      <c r="I2695" s="447" t="s">
        <v>146</v>
      </c>
      <c r="J2695" s="447" t="s">
        <v>334</v>
      </c>
      <c r="K2695" s="450">
        <v>512.67999999999995</v>
      </c>
      <c r="L2695" s="447" t="s">
        <v>241</v>
      </c>
    </row>
    <row r="2696" spans="1:12">
      <c r="A2696" s="447" t="s">
        <v>20942</v>
      </c>
      <c r="B2696" s="447" t="s">
        <v>20943</v>
      </c>
      <c r="C2696" s="447" t="s">
        <v>20952</v>
      </c>
      <c r="D2696" s="447" t="s">
        <v>20953</v>
      </c>
      <c r="E2696" s="448" t="s">
        <v>20755</v>
      </c>
      <c r="F2696" s="447" t="s">
        <v>20755</v>
      </c>
      <c r="G2696" s="449">
        <v>101879</v>
      </c>
      <c r="H2696" s="447" t="s">
        <v>3583</v>
      </c>
      <c r="I2696" s="447" t="s">
        <v>146</v>
      </c>
      <c r="J2696" s="447" t="s">
        <v>334</v>
      </c>
      <c r="K2696" s="450">
        <v>550.70000000000005</v>
      </c>
      <c r="L2696" s="447" t="s">
        <v>241</v>
      </c>
    </row>
    <row r="2697" spans="1:12">
      <c r="A2697" s="447" t="s">
        <v>20942</v>
      </c>
      <c r="B2697" s="447" t="s">
        <v>20943</v>
      </c>
      <c r="C2697" s="447" t="s">
        <v>20952</v>
      </c>
      <c r="D2697" s="447" t="s">
        <v>20953</v>
      </c>
      <c r="E2697" s="448" t="s">
        <v>20755</v>
      </c>
      <c r="F2697" s="447" t="s">
        <v>20755</v>
      </c>
      <c r="G2697" s="449">
        <v>101880</v>
      </c>
      <c r="H2697" s="447" t="s">
        <v>3584</v>
      </c>
      <c r="I2697" s="447" t="s">
        <v>146</v>
      </c>
      <c r="J2697" s="447" t="s">
        <v>334</v>
      </c>
      <c r="K2697" s="450">
        <v>633.54999999999995</v>
      </c>
      <c r="L2697" s="447" t="s">
        <v>241</v>
      </c>
    </row>
    <row r="2698" spans="1:12">
      <c r="A2698" s="447" t="s">
        <v>20942</v>
      </c>
      <c r="B2698" s="447" t="s">
        <v>20943</v>
      </c>
      <c r="C2698" s="447" t="s">
        <v>20952</v>
      </c>
      <c r="D2698" s="447" t="s">
        <v>20953</v>
      </c>
      <c r="E2698" s="448" t="s">
        <v>20755</v>
      </c>
      <c r="F2698" s="447" t="s">
        <v>20755</v>
      </c>
      <c r="G2698" s="449">
        <v>101881</v>
      </c>
      <c r="H2698" s="447" t="s">
        <v>3585</v>
      </c>
      <c r="I2698" s="447" t="s">
        <v>146</v>
      </c>
      <c r="J2698" s="447" t="s">
        <v>334</v>
      </c>
      <c r="K2698" s="450">
        <v>915.61</v>
      </c>
      <c r="L2698" s="447" t="s">
        <v>241</v>
      </c>
    </row>
    <row r="2699" spans="1:12">
      <c r="A2699" s="447" t="s">
        <v>20942</v>
      </c>
      <c r="B2699" s="447" t="s">
        <v>20943</v>
      </c>
      <c r="C2699" s="447" t="s">
        <v>20952</v>
      </c>
      <c r="D2699" s="447" t="s">
        <v>20953</v>
      </c>
      <c r="E2699" s="448" t="s">
        <v>20755</v>
      </c>
      <c r="F2699" s="447" t="s">
        <v>20755</v>
      </c>
      <c r="G2699" s="449">
        <v>101882</v>
      </c>
      <c r="H2699" s="447" t="s">
        <v>3586</v>
      </c>
      <c r="I2699" s="447" t="s">
        <v>146</v>
      </c>
      <c r="J2699" s="447" t="s">
        <v>334</v>
      </c>
      <c r="K2699" s="451">
        <v>1304.3900000000001</v>
      </c>
      <c r="L2699" s="447" t="s">
        <v>241</v>
      </c>
    </row>
    <row r="2700" spans="1:12">
      <c r="A2700" s="447" t="s">
        <v>20942</v>
      </c>
      <c r="B2700" s="447" t="s">
        <v>20943</v>
      </c>
      <c r="C2700" s="447" t="s">
        <v>20952</v>
      </c>
      <c r="D2700" s="447" t="s">
        <v>20953</v>
      </c>
      <c r="E2700" s="448" t="s">
        <v>20755</v>
      </c>
      <c r="F2700" s="447" t="s">
        <v>20755</v>
      </c>
      <c r="G2700" s="449">
        <v>101883</v>
      </c>
      <c r="H2700" s="447" t="s">
        <v>3587</v>
      </c>
      <c r="I2700" s="447" t="s">
        <v>146</v>
      </c>
      <c r="J2700" s="447" t="s">
        <v>334</v>
      </c>
      <c r="K2700" s="450">
        <v>524.66999999999996</v>
      </c>
      <c r="L2700" s="447" t="s">
        <v>241</v>
      </c>
    </row>
    <row r="2701" spans="1:12">
      <c r="A2701" s="447" t="s">
        <v>20942</v>
      </c>
      <c r="B2701" s="447" t="s">
        <v>20943</v>
      </c>
      <c r="C2701" s="447" t="s">
        <v>20952</v>
      </c>
      <c r="D2701" s="447" t="s">
        <v>20953</v>
      </c>
      <c r="E2701" s="448" t="s">
        <v>20755</v>
      </c>
      <c r="F2701" s="447" t="s">
        <v>20755</v>
      </c>
      <c r="G2701" s="449">
        <v>101890</v>
      </c>
      <c r="H2701" s="447" t="s">
        <v>3588</v>
      </c>
      <c r="I2701" s="447" t="s">
        <v>146</v>
      </c>
      <c r="J2701" s="447" t="s">
        <v>334</v>
      </c>
      <c r="K2701" s="450">
        <v>13.75</v>
      </c>
      <c r="L2701" s="447" t="s">
        <v>241</v>
      </c>
    </row>
    <row r="2702" spans="1:12">
      <c r="A2702" s="447" t="s">
        <v>20942</v>
      </c>
      <c r="B2702" s="447" t="s">
        <v>20943</v>
      </c>
      <c r="C2702" s="447" t="s">
        <v>20952</v>
      </c>
      <c r="D2702" s="447" t="s">
        <v>20953</v>
      </c>
      <c r="E2702" s="448" t="s">
        <v>20755</v>
      </c>
      <c r="F2702" s="447" t="s">
        <v>20755</v>
      </c>
      <c r="G2702" s="449">
        <v>101891</v>
      </c>
      <c r="H2702" s="447" t="s">
        <v>3589</v>
      </c>
      <c r="I2702" s="447" t="s">
        <v>146</v>
      </c>
      <c r="J2702" s="447" t="s">
        <v>334</v>
      </c>
      <c r="K2702" s="450">
        <v>23.46</v>
      </c>
      <c r="L2702" s="447" t="s">
        <v>241</v>
      </c>
    </row>
    <row r="2703" spans="1:12">
      <c r="A2703" s="447" t="s">
        <v>20942</v>
      </c>
      <c r="B2703" s="447" t="s">
        <v>20943</v>
      </c>
      <c r="C2703" s="447" t="s">
        <v>20952</v>
      </c>
      <c r="D2703" s="447" t="s">
        <v>20953</v>
      </c>
      <c r="E2703" s="448" t="s">
        <v>20755</v>
      </c>
      <c r="F2703" s="447" t="s">
        <v>20755</v>
      </c>
      <c r="G2703" s="449">
        <v>101892</v>
      </c>
      <c r="H2703" s="447" t="s">
        <v>3590</v>
      </c>
      <c r="I2703" s="447" t="s">
        <v>146</v>
      </c>
      <c r="J2703" s="447" t="s">
        <v>334</v>
      </c>
      <c r="K2703" s="450">
        <v>63.39</v>
      </c>
      <c r="L2703" s="447" t="s">
        <v>241</v>
      </c>
    </row>
    <row r="2704" spans="1:12">
      <c r="A2704" s="447" t="s">
        <v>20942</v>
      </c>
      <c r="B2704" s="447" t="s">
        <v>20943</v>
      </c>
      <c r="C2704" s="447" t="s">
        <v>20952</v>
      </c>
      <c r="D2704" s="447" t="s">
        <v>20953</v>
      </c>
      <c r="E2704" s="448" t="s">
        <v>20755</v>
      </c>
      <c r="F2704" s="447" t="s">
        <v>20755</v>
      </c>
      <c r="G2704" s="449">
        <v>101893</v>
      </c>
      <c r="H2704" s="447" t="s">
        <v>3591</v>
      </c>
      <c r="I2704" s="447" t="s">
        <v>146</v>
      </c>
      <c r="J2704" s="447" t="s">
        <v>334</v>
      </c>
      <c r="K2704" s="450">
        <v>80.66</v>
      </c>
      <c r="L2704" s="447" t="s">
        <v>241</v>
      </c>
    </row>
    <row r="2705" spans="1:12">
      <c r="A2705" s="447" t="s">
        <v>20942</v>
      </c>
      <c r="B2705" s="447" t="s">
        <v>20943</v>
      </c>
      <c r="C2705" s="447" t="s">
        <v>20952</v>
      </c>
      <c r="D2705" s="447" t="s">
        <v>20953</v>
      </c>
      <c r="E2705" s="448" t="s">
        <v>20755</v>
      </c>
      <c r="F2705" s="447" t="s">
        <v>20755</v>
      </c>
      <c r="G2705" s="449">
        <v>101894</v>
      </c>
      <c r="H2705" s="447" t="s">
        <v>3592</v>
      </c>
      <c r="I2705" s="447" t="s">
        <v>146</v>
      </c>
      <c r="J2705" s="447" t="s">
        <v>334</v>
      </c>
      <c r="K2705" s="450">
        <v>132.04</v>
      </c>
      <c r="L2705" s="447" t="s">
        <v>241</v>
      </c>
    </row>
    <row r="2706" spans="1:12">
      <c r="A2706" s="447" t="s">
        <v>20942</v>
      </c>
      <c r="B2706" s="447" t="s">
        <v>20943</v>
      </c>
      <c r="C2706" s="447" t="s">
        <v>20952</v>
      </c>
      <c r="D2706" s="447" t="s">
        <v>20953</v>
      </c>
      <c r="E2706" s="448" t="s">
        <v>20755</v>
      </c>
      <c r="F2706" s="447" t="s">
        <v>20755</v>
      </c>
      <c r="G2706" s="449">
        <v>101895</v>
      </c>
      <c r="H2706" s="447" t="s">
        <v>3593</v>
      </c>
      <c r="I2706" s="447" t="s">
        <v>146</v>
      </c>
      <c r="J2706" s="447" t="s">
        <v>334</v>
      </c>
      <c r="K2706" s="450">
        <v>369.09</v>
      </c>
      <c r="L2706" s="447" t="s">
        <v>241</v>
      </c>
    </row>
    <row r="2707" spans="1:12">
      <c r="A2707" s="447" t="s">
        <v>20942</v>
      </c>
      <c r="B2707" s="447" t="s">
        <v>20943</v>
      </c>
      <c r="C2707" s="447" t="s">
        <v>20952</v>
      </c>
      <c r="D2707" s="447" t="s">
        <v>20953</v>
      </c>
      <c r="E2707" s="448" t="s">
        <v>20755</v>
      </c>
      <c r="F2707" s="447" t="s">
        <v>20755</v>
      </c>
      <c r="G2707" s="449">
        <v>101896</v>
      </c>
      <c r="H2707" s="447" t="s">
        <v>3594</v>
      </c>
      <c r="I2707" s="447" t="s">
        <v>146</v>
      </c>
      <c r="J2707" s="447" t="s">
        <v>334</v>
      </c>
      <c r="K2707" s="450">
        <v>561.62</v>
      </c>
      <c r="L2707" s="447" t="s">
        <v>241</v>
      </c>
    </row>
    <row r="2708" spans="1:12">
      <c r="A2708" s="447" t="s">
        <v>20942</v>
      </c>
      <c r="B2708" s="447" t="s">
        <v>20943</v>
      </c>
      <c r="C2708" s="447" t="s">
        <v>20952</v>
      </c>
      <c r="D2708" s="447" t="s">
        <v>20953</v>
      </c>
      <c r="E2708" s="448" t="s">
        <v>20755</v>
      </c>
      <c r="F2708" s="447" t="s">
        <v>20755</v>
      </c>
      <c r="G2708" s="449">
        <v>101897</v>
      </c>
      <c r="H2708" s="447" t="s">
        <v>3595</v>
      </c>
      <c r="I2708" s="447" t="s">
        <v>146</v>
      </c>
      <c r="J2708" s="447" t="s">
        <v>334</v>
      </c>
      <c r="K2708" s="450">
        <v>906.52</v>
      </c>
      <c r="L2708" s="447" t="s">
        <v>241</v>
      </c>
    </row>
    <row r="2709" spans="1:12">
      <c r="A2709" s="447" t="s">
        <v>20942</v>
      </c>
      <c r="B2709" s="447" t="s">
        <v>20943</v>
      </c>
      <c r="C2709" s="447" t="s">
        <v>20952</v>
      </c>
      <c r="D2709" s="447" t="s">
        <v>20953</v>
      </c>
      <c r="E2709" s="448" t="s">
        <v>20755</v>
      </c>
      <c r="F2709" s="447" t="s">
        <v>20755</v>
      </c>
      <c r="G2709" s="449">
        <v>101898</v>
      </c>
      <c r="H2709" s="447" t="s">
        <v>3596</v>
      </c>
      <c r="I2709" s="447" t="s">
        <v>146</v>
      </c>
      <c r="J2709" s="447" t="s">
        <v>334</v>
      </c>
      <c r="K2709" s="451">
        <v>1219.1400000000001</v>
      </c>
      <c r="L2709" s="447" t="s">
        <v>241</v>
      </c>
    </row>
    <row r="2710" spans="1:12">
      <c r="A2710" s="447" t="s">
        <v>20942</v>
      </c>
      <c r="B2710" s="447" t="s">
        <v>20943</v>
      </c>
      <c r="C2710" s="447" t="s">
        <v>20952</v>
      </c>
      <c r="D2710" s="447" t="s">
        <v>20953</v>
      </c>
      <c r="E2710" s="448" t="s">
        <v>20755</v>
      </c>
      <c r="F2710" s="447" t="s">
        <v>20755</v>
      </c>
      <c r="G2710" s="449">
        <v>101899</v>
      </c>
      <c r="H2710" s="447" t="s">
        <v>3597</v>
      </c>
      <c r="I2710" s="447" t="s">
        <v>146</v>
      </c>
      <c r="J2710" s="447" t="s">
        <v>334</v>
      </c>
      <c r="K2710" s="451">
        <v>1962.75</v>
      </c>
      <c r="L2710" s="447" t="s">
        <v>241</v>
      </c>
    </row>
    <row r="2711" spans="1:12">
      <c r="A2711" s="447" t="s">
        <v>20942</v>
      </c>
      <c r="B2711" s="447" t="s">
        <v>20943</v>
      </c>
      <c r="C2711" s="447" t="s">
        <v>20952</v>
      </c>
      <c r="D2711" s="447" t="s">
        <v>20953</v>
      </c>
      <c r="E2711" s="448" t="s">
        <v>20755</v>
      </c>
      <c r="F2711" s="447" t="s">
        <v>20755</v>
      </c>
      <c r="G2711" s="449">
        <v>101900</v>
      </c>
      <c r="H2711" s="447" t="s">
        <v>3598</v>
      </c>
      <c r="I2711" s="447" t="s">
        <v>146</v>
      </c>
      <c r="J2711" s="447" t="s">
        <v>334</v>
      </c>
      <c r="K2711" s="451">
        <v>4116.5600000000004</v>
      </c>
      <c r="L2711" s="447" t="s">
        <v>241</v>
      </c>
    </row>
    <row r="2712" spans="1:12">
      <c r="A2712" s="447" t="s">
        <v>20942</v>
      </c>
      <c r="B2712" s="447" t="s">
        <v>20943</v>
      </c>
      <c r="C2712" s="447" t="s">
        <v>20952</v>
      </c>
      <c r="D2712" s="447" t="s">
        <v>20953</v>
      </c>
      <c r="E2712" s="448" t="s">
        <v>20755</v>
      </c>
      <c r="F2712" s="447" t="s">
        <v>20755</v>
      </c>
      <c r="G2712" s="449">
        <v>101901</v>
      </c>
      <c r="H2712" s="447" t="s">
        <v>3599</v>
      </c>
      <c r="I2712" s="447" t="s">
        <v>146</v>
      </c>
      <c r="J2712" s="447" t="s">
        <v>334</v>
      </c>
      <c r="K2712" s="450">
        <v>117.34</v>
      </c>
      <c r="L2712" s="447" t="s">
        <v>241</v>
      </c>
    </row>
    <row r="2713" spans="1:12">
      <c r="A2713" s="447" t="s">
        <v>20942</v>
      </c>
      <c r="B2713" s="447" t="s">
        <v>20943</v>
      </c>
      <c r="C2713" s="447" t="s">
        <v>20952</v>
      </c>
      <c r="D2713" s="447" t="s">
        <v>20953</v>
      </c>
      <c r="E2713" s="448" t="s">
        <v>20755</v>
      </c>
      <c r="F2713" s="447" t="s">
        <v>20755</v>
      </c>
      <c r="G2713" s="449">
        <v>101902</v>
      </c>
      <c r="H2713" s="447" t="s">
        <v>3600</v>
      </c>
      <c r="I2713" s="447" t="s">
        <v>146</v>
      </c>
      <c r="J2713" s="447" t="s">
        <v>334</v>
      </c>
      <c r="K2713" s="450">
        <v>144.85</v>
      </c>
      <c r="L2713" s="447" t="s">
        <v>241</v>
      </c>
    </row>
    <row r="2714" spans="1:12">
      <c r="A2714" s="447" t="s">
        <v>20942</v>
      </c>
      <c r="B2714" s="447" t="s">
        <v>20943</v>
      </c>
      <c r="C2714" s="447" t="s">
        <v>20952</v>
      </c>
      <c r="D2714" s="447" t="s">
        <v>20953</v>
      </c>
      <c r="E2714" s="448" t="s">
        <v>20755</v>
      </c>
      <c r="F2714" s="447" t="s">
        <v>20755</v>
      </c>
      <c r="G2714" s="449">
        <v>101903</v>
      </c>
      <c r="H2714" s="447" t="s">
        <v>3601</v>
      </c>
      <c r="I2714" s="447" t="s">
        <v>146</v>
      </c>
      <c r="J2714" s="447" t="s">
        <v>334</v>
      </c>
      <c r="K2714" s="450">
        <v>302.24</v>
      </c>
      <c r="L2714" s="447" t="s">
        <v>241</v>
      </c>
    </row>
    <row r="2715" spans="1:12">
      <c r="A2715" s="447" t="s">
        <v>20942</v>
      </c>
      <c r="B2715" s="447" t="s">
        <v>20943</v>
      </c>
      <c r="C2715" s="447" t="s">
        <v>20952</v>
      </c>
      <c r="D2715" s="447" t="s">
        <v>20953</v>
      </c>
      <c r="E2715" s="448" t="s">
        <v>20755</v>
      </c>
      <c r="F2715" s="447" t="s">
        <v>20755</v>
      </c>
      <c r="G2715" s="449">
        <v>101904</v>
      </c>
      <c r="H2715" s="447" t="s">
        <v>3602</v>
      </c>
      <c r="I2715" s="447" t="s">
        <v>146</v>
      </c>
      <c r="J2715" s="447" t="s">
        <v>334</v>
      </c>
      <c r="K2715" s="451">
        <v>1116.75</v>
      </c>
      <c r="L2715" s="447" t="s">
        <v>241</v>
      </c>
    </row>
    <row r="2716" spans="1:12">
      <c r="A2716" s="447" t="s">
        <v>20942</v>
      </c>
      <c r="B2716" s="447" t="s">
        <v>20943</v>
      </c>
      <c r="C2716" s="447" t="s">
        <v>20952</v>
      </c>
      <c r="D2716" s="447" t="s">
        <v>20953</v>
      </c>
      <c r="E2716" s="448" t="s">
        <v>20755</v>
      </c>
      <c r="F2716" s="447" t="s">
        <v>20755</v>
      </c>
      <c r="G2716" s="449">
        <v>101938</v>
      </c>
      <c r="H2716" s="447" t="s">
        <v>3603</v>
      </c>
      <c r="I2716" s="447" t="s">
        <v>146</v>
      </c>
      <c r="J2716" s="447" t="s">
        <v>334</v>
      </c>
      <c r="K2716" s="450">
        <v>82.28</v>
      </c>
      <c r="L2716" s="447" t="s">
        <v>241</v>
      </c>
    </row>
    <row r="2717" spans="1:12">
      <c r="A2717" s="447" t="s">
        <v>20942</v>
      </c>
      <c r="B2717" s="447" t="s">
        <v>20943</v>
      </c>
      <c r="C2717" s="447" t="s">
        <v>20952</v>
      </c>
      <c r="D2717" s="447" t="s">
        <v>20953</v>
      </c>
      <c r="E2717" s="448" t="s">
        <v>20755</v>
      </c>
      <c r="F2717" s="447" t="s">
        <v>20755</v>
      </c>
      <c r="G2717" s="449">
        <v>101946</v>
      </c>
      <c r="H2717" s="447" t="s">
        <v>3605</v>
      </c>
      <c r="I2717" s="447" t="s">
        <v>146</v>
      </c>
      <c r="J2717" s="447" t="s">
        <v>334</v>
      </c>
      <c r="K2717" s="450">
        <v>115.33</v>
      </c>
      <c r="L2717" s="447" t="s">
        <v>241</v>
      </c>
    </row>
    <row r="2718" spans="1:12">
      <c r="A2718" s="447" t="s">
        <v>20942</v>
      </c>
      <c r="B2718" s="447" t="s">
        <v>20943</v>
      </c>
      <c r="C2718" s="447" t="s">
        <v>20954</v>
      </c>
      <c r="D2718" s="447" t="s">
        <v>20955</v>
      </c>
      <c r="E2718" s="448" t="s">
        <v>20755</v>
      </c>
      <c r="F2718" s="447" t="s">
        <v>20755</v>
      </c>
      <c r="G2718" s="449">
        <v>91945</v>
      </c>
      <c r="H2718" s="447" t="s">
        <v>3606</v>
      </c>
      <c r="I2718" s="447" t="s">
        <v>146</v>
      </c>
      <c r="J2718" s="447" t="s">
        <v>334</v>
      </c>
      <c r="K2718" s="450">
        <v>6.75</v>
      </c>
      <c r="L2718" s="447" t="s">
        <v>241</v>
      </c>
    </row>
    <row r="2719" spans="1:12">
      <c r="A2719" s="447" t="s">
        <v>20942</v>
      </c>
      <c r="B2719" s="447" t="s">
        <v>20943</v>
      </c>
      <c r="C2719" s="447" t="s">
        <v>20954</v>
      </c>
      <c r="D2719" s="447" t="s">
        <v>20955</v>
      </c>
      <c r="E2719" s="448" t="s">
        <v>20755</v>
      </c>
      <c r="F2719" s="447" t="s">
        <v>20755</v>
      </c>
      <c r="G2719" s="449">
        <v>91946</v>
      </c>
      <c r="H2719" s="447" t="s">
        <v>3608</v>
      </c>
      <c r="I2719" s="447" t="s">
        <v>146</v>
      </c>
      <c r="J2719" s="447" t="s">
        <v>334</v>
      </c>
      <c r="K2719" s="450">
        <v>5.68</v>
      </c>
      <c r="L2719" s="447" t="s">
        <v>241</v>
      </c>
    </row>
    <row r="2720" spans="1:12">
      <c r="A2720" s="447" t="s">
        <v>20942</v>
      </c>
      <c r="B2720" s="447" t="s">
        <v>20943</v>
      </c>
      <c r="C2720" s="447" t="s">
        <v>20954</v>
      </c>
      <c r="D2720" s="447" t="s">
        <v>20955</v>
      </c>
      <c r="E2720" s="448" t="s">
        <v>20755</v>
      </c>
      <c r="F2720" s="447" t="s">
        <v>20755</v>
      </c>
      <c r="G2720" s="449">
        <v>91947</v>
      </c>
      <c r="H2720" s="447" t="s">
        <v>3610</v>
      </c>
      <c r="I2720" s="447" t="s">
        <v>146</v>
      </c>
      <c r="J2720" s="447" t="s">
        <v>334</v>
      </c>
      <c r="K2720" s="450">
        <v>5.03</v>
      </c>
      <c r="L2720" s="447" t="s">
        <v>241</v>
      </c>
    </row>
    <row r="2721" spans="1:12">
      <c r="A2721" s="447" t="s">
        <v>20942</v>
      </c>
      <c r="B2721" s="447" t="s">
        <v>20943</v>
      </c>
      <c r="C2721" s="447" t="s">
        <v>20954</v>
      </c>
      <c r="D2721" s="447" t="s">
        <v>20955</v>
      </c>
      <c r="E2721" s="448" t="s">
        <v>20755</v>
      </c>
      <c r="F2721" s="447" t="s">
        <v>20755</v>
      </c>
      <c r="G2721" s="449">
        <v>91949</v>
      </c>
      <c r="H2721" s="447" t="s">
        <v>3611</v>
      </c>
      <c r="I2721" s="447" t="s">
        <v>146</v>
      </c>
      <c r="J2721" s="447" t="s">
        <v>334</v>
      </c>
      <c r="K2721" s="450">
        <v>10.43</v>
      </c>
      <c r="L2721" s="447" t="s">
        <v>241</v>
      </c>
    </row>
    <row r="2722" spans="1:12">
      <c r="A2722" s="447" t="s">
        <v>20942</v>
      </c>
      <c r="B2722" s="447" t="s">
        <v>20943</v>
      </c>
      <c r="C2722" s="447" t="s">
        <v>20954</v>
      </c>
      <c r="D2722" s="447" t="s">
        <v>20955</v>
      </c>
      <c r="E2722" s="448" t="s">
        <v>20755</v>
      </c>
      <c r="F2722" s="447" t="s">
        <v>20755</v>
      </c>
      <c r="G2722" s="449">
        <v>91950</v>
      </c>
      <c r="H2722" s="447" t="s">
        <v>3613</v>
      </c>
      <c r="I2722" s="447" t="s">
        <v>146</v>
      </c>
      <c r="J2722" s="447" t="s">
        <v>334</v>
      </c>
      <c r="K2722" s="450">
        <v>9.15</v>
      </c>
      <c r="L2722" s="447" t="s">
        <v>241</v>
      </c>
    </row>
    <row r="2723" spans="1:12">
      <c r="A2723" s="447" t="s">
        <v>20942</v>
      </c>
      <c r="B2723" s="447" t="s">
        <v>20943</v>
      </c>
      <c r="C2723" s="447" t="s">
        <v>20954</v>
      </c>
      <c r="D2723" s="447" t="s">
        <v>20955</v>
      </c>
      <c r="E2723" s="448" t="s">
        <v>20755</v>
      </c>
      <c r="F2723" s="447" t="s">
        <v>20755</v>
      </c>
      <c r="G2723" s="449">
        <v>91951</v>
      </c>
      <c r="H2723" s="447" t="s">
        <v>3614</v>
      </c>
      <c r="I2723" s="447" t="s">
        <v>146</v>
      </c>
      <c r="J2723" s="447" t="s">
        <v>334</v>
      </c>
      <c r="K2723" s="450">
        <v>8.3800000000000008</v>
      </c>
      <c r="L2723" s="447" t="s">
        <v>241</v>
      </c>
    </row>
    <row r="2724" spans="1:12">
      <c r="A2724" s="447" t="s">
        <v>20942</v>
      </c>
      <c r="B2724" s="447" t="s">
        <v>20943</v>
      </c>
      <c r="C2724" s="447" t="s">
        <v>20954</v>
      </c>
      <c r="D2724" s="447" t="s">
        <v>20955</v>
      </c>
      <c r="E2724" s="448" t="s">
        <v>20755</v>
      </c>
      <c r="F2724" s="447" t="s">
        <v>20755</v>
      </c>
      <c r="G2724" s="449">
        <v>91952</v>
      </c>
      <c r="H2724" s="447" t="s">
        <v>3616</v>
      </c>
      <c r="I2724" s="447" t="s">
        <v>146</v>
      </c>
      <c r="J2724" s="447" t="s">
        <v>334</v>
      </c>
      <c r="K2724" s="450">
        <v>12.57</v>
      </c>
      <c r="L2724" s="447" t="s">
        <v>241</v>
      </c>
    </row>
    <row r="2725" spans="1:12">
      <c r="A2725" s="447" t="s">
        <v>20942</v>
      </c>
      <c r="B2725" s="447" t="s">
        <v>20943</v>
      </c>
      <c r="C2725" s="447" t="s">
        <v>20954</v>
      </c>
      <c r="D2725" s="447" t="s">
        <v>20955</v>
      </c>
      <c r="E2725" s="448" t="s">
        <v>20755</v>
      </c>
      <c r="F2725" s="447" t="s">
        <v>20755</v>
      </c>
      <c r="G2725" s="449">
        <v>91953</v>
      </c>
      <c r="H2725" s="447" t="s">
        <v>3617</v>
      </c>
      <c r="I2725" s="447" t="s">
        <v>146</v>
      </c>
      <c r="J2725" s="447" t="s">
        <v>334</v>
      </c>
      <c r="K2725" s="450">
        <v>18.25</v>
      </c>
      <c r="L2725" s="447" t="s">
        <v>241</v>
      </c>
    </row>
    <row r="2726" spans="1:12">
      <c r="A2726" s="447" t="s">
        <v>20942</v>
      </c>
      <c r="B2726" s="447" t="s">
        <v>20943</v>
      </c>
      <c r="C2726" s="447" t="s">
        <v>20954</v>
      </c>
      <c r="D2726" s="447" t="s">
        <v>20955</v>
      </c>
      <c r="E2726" s="448" t="s">
        <v>20755</v>
      </c>
      <c r="F2726" s="447" t="s">
        <v>20755</v>
      </c>
      <c r="G2726" s="449">
        <v>91954</v>
      </c>
      <c r="H2726" s="447" t="s">
        <v>3619</v>
      </c>
      <c r="I2726" s="447" t="s">
        <v>146</v>
      </c>
      <c r="J2726" s="447" t="s">
        <v>334</v>
      </c>
      <c r="K2726" s="450">
        <v>16.86</v>
      </c>
      <c r="L2726" s="447" t="s">
        <v>241</v>
      </c>
    </row>
    <row r="2727" spans="1:12">
      <c r="A2727" s="447" t="s">
        <v>20942</v>
      </c>
      <c r="B2727" s="447" t="s">
        <v>20943</v>
      </c>
      <c r="C2727" s="447" t="s">
        <v>20954</v>
      </c>
      <c r="D2727" s="447" t="s">
        <v>20955</v>
      </c>
      <c r="E2727" s="448" t="s">
        <v>20755</v>
      </c>
      <c r="F2727" s="447" t="s">
        <v>20755</v>
      </c>
      <c r="G2727" s="449">
        <v>91955</v>
      </c>
      <c r="H2727" s="447" t="s">
        <v>3620</v>
      </c>
      <c r="I2727" s="447" t="s">
        <v>146</v>
      </c>
      <c r="J2727" s="447" t="s">
        <v>334</v>
      </c>
      <c r="K2727" s="450">
        <v>22.54</v>
      </c>
      <c r="L2727" s="447" t="s">
        <v>241</v>
      </c>
    </row>
    <row r="2728" spans="1:12">
      <c r="A2728" s="447" t="s">
        <v>20942</v>
      </c>
      <c r="B2728" s="447" t="s">
        <v>20943</v>
      </c>
      <c r="C2728" s="447" t="s">
        <v>20954</v>
      </c>
      <c r="D2728" s="447" t="s">
        <v>20955</v>
      </c>
      <c r="E2728" s="448" t="s">
        <v>20755</v>
      </c>
      <c r="F2728" s="447" t="s">
        <v>20755</v>
      </c>
      <c r="G2728" s="449">
        <v>91956</v>
      </c>
      <c r="H2728" s="447" t="s">
        <v>3622</v>
      </c>
      <c r="I2728" s="447" t="s">
        <v>146</v>
      </c>
      <c r="J2728" s="447" t="s">
        <v>334</v>
      </c>
      <c r="K2728" s="450">
        <v>27.46</v>
      </c>
      <c r="L2728" s="447" t="s">
        <v>241</v>
      </c>
    </row>
    <row r="2729" spans="1:12">
      <c r="A2729" s="447" t="s">
        <v>20942</v>
      </c>
      <c r="B2729" s="447" t="s">
        <v>20943</v>
      </c>
      <c r="C2729" s="447" t="s">
        <v>20954</v>
      </c>
      <c r="D2729" s="447" t="s">
        <v>20955</v>
      </c>
      <c r="E2729" s="448" t="s">
        <v>20755</v>
      </c>
      <c r="F2729" s="447" t="s">
        <v>20755</v>
      </c>
      <c r="G2729" s="449">
        <v>91957</v>
      </c>
      <c r="H2729" s="447" t="s">
        <v>3624</v>
      </c>
      <c r="I2729" s="447" t="s">
        <v>146</v>
      </c>
      <c r="J2729" s="447" t="s">
        <v>334</v>
      </c>
      <c r="K2729" s="450">
        <v>33.14</v>
      </c>
      <c r="L2729" s="447" t="s">
        <v>241</v>
      </c>
    </row>
    <row r="2730" spans="1:12">
      <c r="A2730" s="447" t="s">
        <v>20942</v>
      </c>
      <c r="B2730" s="447" t="s">
        <v>20943</v>
      </c>
      <c r="C2730" s="447" t="s">
        <v>20954</v>
      </c>
      <c r="D2730" s="447" t="s">
        <v>20955</v>
      </c>
      <c r="E2730" s="448" t="s">
        <v>20755</v>
      </c>
      <c r="F2730" s="447" t="s">
        <v>20755</v>
      </c>
      <c r="G2730" s="449">
        <v>91958</v>
      </c>
      <c r="H2730" s="447" t="s">
        <v>3625</v>
      </c>
      <c r="I2730" s="447" t="s">
        <v>146</v>
      </c>
      <c r="J2730" s="447" t="s">
        <v>334</v>
      </c>
      <c r="K2730" s="450">
        <v>23.21</v>
      </c>
      <c r="L2730" s="447" t="s">
        <v>241</v>
      </c>
    </row>
    <row r="2731" spans="1:12">
      <c r="A2731" s="447" t="s">
        <v>20942</v>
      </c>
      <c r="B2731" s="447" t="s">
        <v>20943</v>
      </c>
      <c r="C2731" s="447" t="s">
        <v>20954</v>
      </c>
      <c r="D2731" s="447" t="s">
        <v>20955</v>
      </c>
      <c r="E2731" s="448" t="s">
        <v>20755</v>
      </c>
      <c r="F2731" s="447" t="s">
        <v>20755</v>
      </c>
      <c r="G2731" s="449">
        <v>91959</v>
      </c>
      <c r="H2731" s="447" t="s">
        <v>3626</v>
      </c>
      <c r="I2731" s="447" t="s">
        <v>146</v>
      </c>
      <c r="J2731" s="447" t="s">
        <v>334</v>
      </c>
      <c r="K2731" s="450">
        <v>28.89</v>
      </c>
      <c r="L2731" s="447" t="s">
        <v>241</v>
      </c>
    </row>
    <row r="2732" spans="1:12">
      <c r="A2732" s="447" t="s">
        <v>20942</v>
      </c>
      <c r="B2732" s="447" t="s">
        <v>20943</v>
      </c>
      <c r="C2732" s="447" t="s">
        <v>20954</v>
      </c>
      <c r="D2732" s="447" t="s">
        <v>20955</v>
      </c>
      <c r="E2732" s="448" t="s">
        <v>20755</v>
      </c>
      <c r="F2732" s="447" t="s">
        <v>20755</v>
      </c>
      <c r="G2732" s="449">
        <v>91960</v>
      </c>
      <c r="H2732" s="447" t="s">
        <v>3627</v>
      </c>
      <c r="I2732" s="447" t="s">
        <v>146</v>
      </c>
      <c r="J2732" s="447" t="s">
        <v>334</v>
      </c>
      <c r="K2732" s="450">
        <v>31.76</v>
      </c>
      <c r="L2732" s="447" t="s">
        <v>241</v>
      </c>
    </row>
    <row r="2733" spans="1:12">
      <c r="A2733" s="447" t="s">
        <v>20942</v>
      </c>
      <c r="B2733" s="447" t="s">
        <v>20943</v>
      </c>
      <c r="C2733" s="447" t="s">
        <v>20954</v>
      </c>
      <c r="D2733" s="447" t="s">
        <v>20955</v>
      </c>
      <c r="E2733" s="448" t="s">
        <v>20755</v>
      </c>
      <c r="F2733" s="447" t="s">
        <v>20755</v>
      </c>
      <c r="G2733" s="449">
        <v>91961</v>
      </c>
      <c r="H2733" s="447" t="s">
        <v>3628</v>
      </c>
      <c r="I2733" s="447" t="s">
        <v>146</v>
      </c>
      <c r="J2733" s="447" t="s">
        <v>334</v>
      </c>
      <c r="K2733" s="450">
        <v>37.44</v>
      </c>
      <c r="L2733" s="447" t="s">
        <v>241</v>
      </c>
    </row>
    <row r="2734" spans="1:12">
      <c r="A2734" s="447" t="s">
        <v>20942</v>
      </c>
      <c r="B2734" s="447" t="s">
        <v>20943</v>
      </c>
      <c r="C2734" s="447" t="s">
        <v>20954</v>
      </c>
      <c r="D2734" s="447" t="s">
        <v>20955</v>
      </c>
      <c r="E2734" s="448" t="s">
        <v>20755</v>
      </c>
      <c r="F2734" s="447" t="s">
        <v>20755</v>
      </c>
      <c r="G2734" s="449">
        <v>91962</v>
      </c>
      <c r="H2734" s="447" t="s">
        <v>3629</v>
      </c>
      <c r="I2734" s="447" t="s">
        <v>146</v>
      </c>
      <c r="J2734" s="447" t="s">
        <v>334</v>
      </c>
      <c r="K2734" s="450">
        <v>42.4</v>
      </c>
      <c r="L2734" s="447" t="s">
        <v>241</v>
      </c>
    </row>
    <row r="2735" spans="1:12">
      <c r="A2735" s="447" t="s">
        <v>20942</v>
      </c>
      <c r="B2735" s="447" t="s">
        <v>20943</v>
      </c>
      <c r="C2735" s="447" t="s">
        <v>20954</v>
      </c>
      <c r="D2735" s="447" t="s">
        <v>20955</v>
      </c>
      <c r="E2735" s="448" t="s">
        <v>20755</v>
      </c>
      <c r="F2735" s="447" t="s">
        <v>20755</v>
      </c>
      <c r="G2735" s="449">
        <v>91963</v>
      </c>
      <c r="H2735" s="447" t="s">
        <v>3630</v>
      </c>
      <c r="I2735" s="447" t="s">
        <v>146</v>
      </c>
      <c r="J2735" s="447" t="s">
        <v>334</v>
      </c>
      <c r="K2735" s="450">
        <v>48.08</v>
      </c>
      <c r="L2735" s="447" t="s">
        <v>241</v>
      </c>
    </row>
    <row r="2736" spans="1:12">
      <c r="A2736" s="447" t="s">
        <v>20942</v>
      </c>
      <c r="B2736" s="447" t="s">
        <v>20943</v>
      </c>
      <c r="C2736" s="447" t="s">
        <v>20954</v>
      </c>
      <c r="D2736" s="447" t="s">
        <v>20955</v>
      </c>
      <c r="E2736" s="448" t="s">
        <v>20755</v>
      </c>
      <c r="F2736" s="447" t="s">
        <v>20755</v>
      </c>
      <c r="G2736" s="449">
        <v>91964</v>
      </c>
      <c r="H2736" s="447" t="s">
        <v>3632</v>
      </c>
      <c r="I2736" s="447" t="s">
        <v>146</v>
      </c>
      <c r="J2736" s="447" t="s">
        <v>334</v>
      </c>
      <c r="K2736" s="450">
        <v>38.1</v>
      </c>
      <c r="L2736" s="447" t="s">
        <v>241</v>
      </c>
    </row>
    <row r="2737" spans="1:12">
      <c r="A2737" s="447" t="s">
        <v>20942</v>
      </c>
      <c r="B2737" s="447" t="s">
        <v>20943</v>
      </c>
      <c r="C2737" s="447" t="s">
        <v>20954</v>
      </c>
      <c r="D2737" s="447" t="s">
        <v>20955</v>
      </c>
      <c r="E2737" s="448" t="s">
        <v>20755</v>
      </c>
      <c r="F2737" s="447" t="s">
        <v>20755</v>
      </c>
      <c r="G2737" s="449">
        <v>91965</v>
      </c>
      <c r="H2737" s="447" t="s">
        <v>3633</v>
      </c>
      <c r="I2737" s="447" t="s">
        <v>146</v>
      </c>
      <c r="J2737" s="447" t="s">
        <v>334</v>
      </c>
      <c r="K2737" s="450">
        <v>43.78</v>
      </c>
      <c r="L2737" s="447" t="s">
        <v>241</v>
      </c>
    </row>
    <row r="2738" spans="1:12">
      <c r="A2738" s="447" t="s">
        <v>20942</v>
      </c>
      <c r="B2738" s="447" t="s">
        <v>20943</v>
      </c>
      <c r="C2738" s="447" t="s">
        <v>20954</v>
      </c>
      <c r="D2738" s="447" t="s">
        <v>20955</v>
      </c>
      <c r="E2738" s="448" t="s">
        <v>20755</v>
      </c>
      <c r="F2738" s="447" t="s">
        <v>20755</v>
      </c>
      <c r="G2738" s="449">
        <v>91966</v>
      </c>
      <c r="H2738" s="447" t="s">
        <v>3634</v>
      </c>
      <c r="I2738" s="447" t="s">
        <v>146</v>
      </c>
      <c r="J2738" s="447" t="s">
        <v>334</v>
      </c>
      <c r="K2738" s="450">
        <v>33.85</v>
      </c>
      <c r="L2738" s="447" t="s">
        <v>241</v>
      </c>
    </row>
    <row r="2739" spans="1:12">
      <c r="A2739" s="447" t="s">
        <v>20942</v>
      </c>
      <c r="B2739" s="447" t="s">
        <v>20943</v>
      </c>
      <c r="C2739" s="447" t="s">
        <v>20954</v>
      </c>
      <c r="D2739" s="447" t="s">
        <v>20955</v>
      </c>
      <c r="E2739" s="448" t="s">
        <v>20755</v>
      </c>
      <c r="F2739" s="447" t="s">
        <v>20755</v>
      </c>
      <c r="G2739" s="449">
        <v>91967</v>
      </c>
      <c r="H2739" s="447" t="s">
        <v>3635</v>
      </c>
      <c r="I2739" s="447" t="s">
        <v>146</v>
      </c>
      <c r="J2739" s="447" t="s">
        <v>334</v>
      </c>
      <c r="K2739" s="450">
        <v>39.53</v>
      </c>
      <c r="L2739" s="447" t="s">
        <v>241</v>
      </c>
    </row>
    <row r="2740" spans="1:12">
      <c r="A2740" s="447" t="s">
        <v>20942</v>
      </c>
      <c r="B2740" s="447" t="s">
        <v>20943</v>
      </c>
      <c r="C2740" s="447" t="s">
        <v>20954</v>
      </c>
      <c r="D2740" s="447" t="s">
        <v>20955</v>
      </c>
      <c r="E2740" s="448" t="s">
        <v>20755</v>
      </c>
      <c r="F2740" s="447" t="s">
        <v>20755</v>
      </c>
      <c r="G2740" s="449">
        <v>91968</v>
      </c>
      <c r="H2740" s="447" t="s">
        <v>3636</v>
      </c>
      <c r="I2740" s="447" t="s">
        <v>146</v>
      </c>
      <c r="J2740" s="447" t="s">
        <v>334</v>
      </c>
      <c r="K2740" s="450">
        <v>46.65</v>
      </c>
      <c r="L2740" s="447" t="s">
        <v>241</v>
      </c>
    </row>
    <row r="2741" spans="1:12">
      <c r="A2741" s="447" t="s">
        <v>20942</v>
      </c>
      <c r="B2741" s="447" t="s">
        <v>20943</v>
      </c>
      <c r="C2741" s="447" t="s">
        <v>20954</v>
      </c>
      <c r="D2741" s="447" t="s">
        <v>20955</v>
      </c>
      <c r="E2741" s="448" t="s">
        <v>20755</v>
      </c>
      <c r="F2741" s="447" t="s">
        <v>20755</v>
      </c>
      <c r="G2741" s="449">
        <v>91969</v>
      </c>
      <c r="H2741" s="447" t="s">
        <v>3637</v>
      </c>
      <c r="I2741" s="447" t="s">
        <v>146</v>
      </c>
      <c r="J2741" s="447" t="s">
        <v>334</v>
      </c>
      <c r="K2741" s="450">
        <v>52.33</v>
      </c>
      <c r="L2741" s="447" t="s">
        <v>241</v>
      </c>
    </row>
    <row r="2742" spans="1:12">
      <c r="A2742" s="447" t="s">
        <v>20942</v>
      </c>
      <c r="B2742" s="447" t="s">
        <v>20943</v>
      </c>
      <c r="C2742" s="447" t="s">
        <v>20954</v>
      </c>
      <c r="D2742" s="447" t="s">
        <v>20955</v>
      </c>
      <c r="E2742" s="448" t="s">
        <v>20755</v>
      </c>
      <c r="F2742" s="447" t="s">
        <v>20755</v>
      </c>
      <c r="G2742" s="449">
        <v>91970</v>
      </c>
      <c r="H2742" s="447" t="s">
        <v>3638</v>
      </c>
      <c r="I2742" s="447" t="s">
        <v>146</v>
      </c>
      <c r="J2742" s="447" t="s">
        <v>334</v>
      </c>
      <c r="K2742" s="450">
        <v>48.97</v>
      </c>
      <c r="L2742" s="447" t="s">
        <v>241</v>
      </c>
    </row>
    <row r="2743" spans="1:12">
      <c r="A2743" s="447" t="s">
        <v>20942</v>
      </c>
      <c r="B2743" s="447" t="s">
        <v>20943</v>
      </c>
      <c r="C2743" s="447" t="s">
        <v>20954</v>
      </c>
      <c r="D2743" s="447" t="s">
        <v>20955</v>
      </c>
      <c r="E2743" s="448" t="s">
        <v>20755</v>
      </c>
      <c r="F2743" s="447" t="s">
        <v>20755</v>
      </c>
      <c r="G2743" s="449">
        <v>91971</v>
      </c>
      <c r="H2743" s="447" t="s">
        <v>3639</v>
      </c>
      <c r="I2743" s="447" t="s">
        <v>146</v>
      </c>
      <c r="J2743" s="447" t="s">
        <v>334</v>
      </c>
      <c r="K2743" s="450">
        <v>58.12</v>
      </c>
      <c r="L2743" s="447" t="s">
        <v>241</v>
      </c>
    </row>
    <row r="2744" spans="1:12">
      <c r="A2744" s="447" t="s">
        <v>20942</v>
      </c>
      <c r="B2744" s="447" t="s">
        <v>20943</v>
      </c>
      <c r="C2744" s="447" t="s">
        <v>20954</v>
      </c>
      <c r="D2744" s="447" t="s">
        <v>20955</v>
      </c>
      <c r="E2744" s="448" t="s">
        <v>20755</v>
      </c>
      <c r="F2744" s="447" t="s">
        <v>20755</v>
      </c>
      <c r="G2744" s="449">
        <v>91972</v>
      </c>
      <c r="H2744" s="447" t="s">
        <v>3640</v>
      </c>
      <c r="I2744" s="447" t="s">
        <v>146</v>
      </c>
      <c r="J2744" s="447" t="s">
        <v>334</v>
      </c>
      <c r="K2744" s="450">
        <v>53.26</v>
      </c>
      <c r="L2744" s="447" t="s">
        <v>241</v>
      </c>
    </row>
    <row r="2745" spans="1:12">
      <c r="A2745" s="447" t="s">
        <v>20942</v>
      </c>
      <c r="B2745" s="447" t="s">
        <v>20943</v>
      </c>
      <c r="C2745" s="447" t="s">
        <v>20954</v>
      </c>
      <c r="D2745" s="447" t="s">
        <v>20955</v>
      </c>
      <c r="E2745" s="448" t="s">
        <v>20755</v>
      </c>
      <c r="F2745" s="447" t="s">
        <v>20755</v>
      </c>
      <c r="G2745" s="449">
        <v>91973</v>
      </c>
      <c r="H2745" s="447" t="s">
        <v>3641</v>
      </c>
      <c r="I2745" s="447" t="s">
        <v>146</v>
      </c>
      <c r="J2745" s="447" t="s">
        <v>334</v>
      </c>
      <c r="K2745" s="450">
        <v>62.41</v>
      </c>
      <c r="L2745" s="447" t="s">
        <v>241</v>
      </c>
    </row>
    <row r="2746" spans="1:12">
      <c r="A2746" s="447" t="s">
        <v>20942</v>
      </c>
      <c r="B2746" s="447" t="s">
        <v>20943</v>
      </c>
      <c r="C2746" s="447" t="s">
        <v>20954</v>
      </c>
      <c r="D2746" s="447" t="s">
        <v>20955</v>
      </c>
      <c r="E2746" s="448" t="s">
        <v>20755</v>
      </c>
      <c r="F2746" s="447" t="s">
        <v>20755</v>
      </c>
      <c r="G2746" s="449">
        <v>91974</v>
      </c>
      <c r="H2746" s="447" t="s">
        <v>3642</v>
      </c>
      <c r="I2746" s="447" t="s">
        <v>146</v>
      </c>
      <c r="J2746" s="447" t="s">
        <v>334</v>
      </c>
      <c r="K2746" s="450">
        <v>44.68</v>
      </c>
      <c r="L2746" s="447" t="s">
        <v>241</v>
      </c>
    </row>
    <row r="2747" spans="1:12">
      <c r="A2747" s="447" t="s">
        <v>20942</v>
      </c>
      <c r="B2747" s="447" t="s">
        <v>20943</v>
      </c>
      <c r="C2747" s="447" t="s">
        <v>20954</v>
      </c>
      <c r="D2747" s="447" t="s">
        <v>20955</v>
      </c>
      <c r="E2747" s="448" t="s">
        <v>20755</v>
      </c>
      <c r="F2747" s="447" t="s">
        <v>20755</v>
      </c>
      <c r="G2747" s="449">
        <v>91975</v>
      </c>
      <c r="H2747" s="447" t="s">
        <v>3643</v>
      </c>
      <c r="I2747" s="447" t="s">
        <v>146</v>
      </c>
      <c r="J2747" s="447" t="s">
        <v>334</v>
      </c>
      <c r="K2747" s="450">
        <v>53.83</v>
      </c>
      <c r="L2747" s="447" t="s">
        <v>241</v>
      </c>
    </row>
    <row r="2748" spans="1:12">
      <c r="A2748" s="447" t="s">
        <v>20942</v>
      </c>
      <c r="B2748" s="447" t="s">
        <v>20943</v>
      </c>
      <c r="C2748" s="447" t="s">
        <v>20954</v>
      </c>
      <c r="D2748" s="447" t="s">
        <v>20955</v>
      </c>
      <c r="E2748" s="448" t="s">
        <v>20755</v>
      </c>
      <c r="F2748" s="447" t="s">
        <v>20755</v>
      </c>
      <c r="G2748" s="449">
        <v>91976</v>
      </c>
      <c r="H2748" s="447" t="s">
        <v>3644</v>
      </c>
      <c r="I2748" s="447" t="s">
        <v>146</v>
      </c>
      <c r="J2748" s="447" t="s">
        <v>334</v>
      </c>
      <c r="K2748" s="450">
        <v>66.03</v>
      </c>
      <c r="L2748" s="447" t="s">
        <v>241</v>
      </c>
    </row>
    <row r="2749" spans="1:12">
      <c r="A2749" s="447" t="s">
        <v>20942</v>
      </c>
      <c r="B2749" s="447" t="s">
        <v>20943</v>
      </c>
      <c r="C2749" s="447" t="s">
        <v>20954</v>
      </c>
      <c r="D2749" s="447" t="s">
        <v>20955</v>
      </c>
      <c r="E2749" s="448" t="s">
        <v>20755</v>
      </c>
      <c r="F2749" s="447" t="s">
        <v>20755</v>
      </c>
      <c r="G2749" s="449">
        <v>91977</v>
      </c>
      <c r="H2749" s="447" t="s">
        <v>3645</v>
      </c>
      <c r="I2749" s="447" t="s">
        <v>146</v>
      </c>
      <c r="J2749" s="447" t="s">
        <v>334</v>
      </c>
      <c r="K2749" s="450">
        <v>75.180000000000007</v>
      </c>
      <c r="L2749" s="447" t="s">
        <v>241</v>
      </c>
    </row>
    <row r="2750" spans="1:12">
      <c r="A2750" s="447" t="s">
        <v>20942</v>
      </c>
      <c r="B2750" s="447" t="s">
        <v>20943</v>
      </c>
      <c r="C2750" s="447" t="s">
        <v>20954</v>
      </c>
      <c r="D2750" s="447" t="s">
        <v>20955</v>
      </c>
      <c r="E2750" s="448" t="s">
        <v>20755</v>
      </c>
      <c r="F2750" s="447" t="s">
        <v>20755</v>
      </c>
      <c r="G2750" s="449">
        <v>91978</v>
      </c>
      <c r="H2750" s="447" t="s">
        <v>3646</v>
      </c>
      <c r="I2750" s="447" t="s">
        <v>146</v>
      </c>
      <c r="J2750" s="447" t="s">
        <v>334</v>
      </c>
      <c r="K2750" s="450">
        <v>27.3</v>
      </c>
      <c r="L2750" s="447" t="s">
        <v>241</v>
      </c>
    </row>
    <row r="2751" spans="1:12">
      <c r="A2751" s="447" t="s">
        <v>20942</v>
      </c>
      <c r="B2751" s="447" t="s">
        <v>20943</v>
      </c>
      <c r="C2751" s="447" t="s">
        <v>20954</v>
      </c>
      <c r="D2751" s="447" t="s">
        <v>20955</v>
      </c>
      <c r="E2751" s="448" t="s">
        <v>20755</v>
      </c>
      <c r="F2751" s="447" t="s">
        <v>20755</v>
      </c>
      <c r="G2751" s="449">
        <v>91979</v>
      </c>
      <c r="H2751" s="447" t="s">
        <v>3648</v>
      </c>
      <c r="I2751" s="447" t="s">
        <v>146</v>
      </c>
      <c r="J2751" s="447" t="s">
        <v>334</v>
      </c>
      <c r="K2751" s="450">
        <v>32.979999999999997</v>
      </c>
      <c r="L2751" s="447" t="s">
        <v>241</v>
      </c>
    </row>
    <row r="2752" spans="1:12">
      <c r="A2752" s="447" t="s">
        <v>20942</v>
      </c>
      <c r="B2752" s="447" t="s">
        <v>20943</v>
      </c>
      <c r="C2752" s="447" t="s">
        <v>20954</v>
      </c>
      <c r="D2752" s="447" t="s">
        <v>20955</v>
      </c>
      <c r="E2752" s="448" t="s">
        <v>20755</v>
      </c>
      <c r="F2752" s="447" t="s">
        <v>20755</v>
      </c>
      <c r="G2752" s="449">
        <v>91980</v>
      </c>
      <c r="H2752" s="447" t="s">
        <v>3649</v>
      </c>
      <c r="I2752" s="447" t="s">
        <v>146</v>
      </c>
      <c r="J2752" s="447" t="s">
        <v>334</v>
      </c>
      <c r="K2752" s="450">
        <v>26.36</v>
      </c>
      <c r="L2752" s="447" t="s">
        <v>241</v>
      </c>
    </row>
    <row r="2753" spans="1:12">
      <c r="A2753" s="447" t="s">
        <v>20942</v>
      </c>
      <c r="B2753" s="447" t="s">
        <v>20943</v>
      </c>
      <c r="C2753" s="447" t="s">
        <v>20954</v>
      </c>
      <c r="D2753" s="447" t="s">
        <v>20955</v>
      </c>
      <c r="E2753" s="448" t="s">
        <v>20755</v>
      </c>
      <c r="F2753" s="447" t="s">
        <v>20755</v>
      </c>
      <c r="G2753" s="449">
        <v>91981</v>
      </c>
      <c r="H2753" s="447" t="s">
        <v>3650</v>
      </c>
      <c r="I2753" s="447" t="s">
        <v>146</v>
      </c>
      <c r="J2753" s="447" t="s">
        <v>334</v>
      </c>
      <c r="K2753" s="450">
        <v>32.04</v>
      </c>
      <c r="L2753" s="447" t="s">
        <v>241</v>
      </c>
    </row>
    <row r="2754" spans="1:12">
      <c r="A2754" s="447" t="s">
        <v>20942</v>
      </c>
      <c r="B2754" s="447" t="s">
        <v>20943</v>
      </c>
      <c r="C2754" s="447" t="s">
        <v>20954</v>
      </c>
      <c r="D2754" s="447" t="s">
        <v>20955</v>
      </c>
      <c r="E2754" s="448" t="s">
        <v>20755</v>
      </c>
      <c r="F2754" s="447" t="s">
        <v>20755</v>
      </c>
      <c r="G2754" s="449">
        <v>91982</v>
      </c>
      <c r="H2754" s="447" t="s">
        <v>3652</v>
      </c>
      <c r="I2754" s="447" t="s">
        <v>146</v>
      </c>
      <c r="J2754" s="447" t="s">
        <v>334</v>
      </c>
      <c r="K2754" s="450">
        <v>66.44</v>
      </c>
      <c r="L2754" s="447" t="s">
        <v>241</v>
      </c>
    </row>
    <row r="2755" spans="1:12">
      <c r="A2755" s="447" t="s">
        <v>20942</v>
      </c>
      <c r="B2755" s="447" t="s">
        <v>20943</v>
      </c>
      <c r="C2755" s="447" t="s">
        <v>20954</v>
      </c>
      <c r="D2755" s="447" t="s">
        <v>20955</v>
      </c>
      <c r="E2755" s="448" t="s">
        <v>20755</v>
      </c>
      <c r="F2755" s="447" t="s">
        <v>20755</v>
      </c>
      <c r="G2755" s="449">
        <v>91983</v>
      </c>
      <c r="H2755" s="447" t="s">
        <v>3653</v>
      </c>
      <c r="I2755" s="447" t="s">
        <v>146</v>
      </c>
      <c r="J2755" s="447" t="s">
        <v>334</v>
      </c>
      <c r="K2755" s="450">
        <v>72.12</v>
      </c>
      <c r="L2755" s="447" t="s">
        <v>241</v>
      </c>
    </row>
    <row r="2756" spans="1:12">
      <c r="A2756" s="447" t="s">
        <v>20942</v>
      </c>
      <c r="B2756" s="447" t="s">
        <v>20943</v>
      </c>
      <c r="C2756" s="447" t="s">
        <v>20954</v>
      </c>
      <c r="D2756" s="447" t="s">
        <v>20955</v>
      </c>
      <c r="E2756" s="448" t="s">
        <v>20755</v>
      </c>
      <c r="F2756" s="447" t="s">
        <v>20755</v>
      </c>
      <c r="G2756" s="449">
        <v>91984</v>
      </c>
      <c r="H2756" s="447" t="s">
        <v>3655</v>
      </c>
      <c r="I2756" s="447" t="s">
        <v>146</v>
      </c>
      <c r="J2756" s="447" t="s">
        <v>334</v>
      </c>
      <c r="K2756" s="450">
        <v>11.71</v>
      </c>
      <c r="L2756" s="447" t="s">
        <v>241</v>
      </c>
    </row>
    <row r="2757" spans="1:12">
      <c r="A2757" s="447" t="s">
        <v>20942</v>
      </c>
      <c r="B2757" s="447" t="s">
        <v>20943</v>
      </c>
      <c r="C2757" s="447" t="s">
        <v>20954</v>
      </c>
      <c r="D2757" s="447" t="s">
        <v>20955</v>
      </c>
      <c r="E2757" s="448" t="s">
        <v>20755</v>
      </c>
      <c r="F2757" s="447" t="s">
        <v>20755</v>
      </c>
      <c r="G2757" s="449">
        <v>91985</v>
      </c>
      <c r="H2757" s="447" t="s">
        <v>3656</v>
      </c>
      <c r="I2757" s="447" t="s">
        <v>146</v>
      </c>
      <c r="J2757" s="447" t="s">
        <v>334</v>
      </c>
      <c r="K2757" s="450">
        <v>17.39</v>
      </c>
      <c r="L2757" s="447" t="s">
        <v>241</v>
      </c>
    </row>
    <row r="2758" spans="1:12">
      <c r="A2758" s="447" t="s">
        <v>20942</v>
      </c>
      <c r="B2758" s="447" t="s">
        <v>20943</v>
      </c>
      <c r="C2758" s="447" t="s">
        <v>20954</v>
      </c>
      <c r="D2758" s="447" t="s">
        <v>20955</v>
      </c>
      <c r="E2758" s="448" t="s">
        <v>20755</v>
      </c>
      <c r="F2758" s="447" t="s">
        <v>20755</v>
      </c>
      <c r="G2758" s="449">
        <v>91986</v>
      </c>
      <c r="H2758" s="447" t="s">
        <v>3658</v>
      </c>
      <c r="I2758" s="447" t="s">
        <v>146</v>
      </c>
      <c r="J2758" s="447" t="s">
        <v>334</v>
      </c>
      <c r="K2758" s="450">
        <v>25.58</v>
      </c>
      <c r="L2758" s="447" t="s">
        <v>241</v>
      </c>
    </row>
    <row r="2759" spans="1:12">
      <c r="A2759" s="447" t="s">
        <v>20942</v>
      </c>
      <c r="B2759" s="447" t="s">
        <v>20943</v>
      </c>
      <c r="C2759" s="447" t="s">
        <v>20954</v>
      </c>
      <c r="D2759" s="447" t="s">
        <v>20955</v>
      </c>
      <c r="E2759" s="448" t="s">
        <v>20755</v>
      </c>
      <c r="F2759" s="447" t="s">
        <v>20755</v>
      </c>
      <c r="G2759" s="449">
        <v>91987</v>
      </c>
      <c r="H2759" s="447" t="s">
        <v>3659</v>
      </c>
      <c r="I2759" s="447" t="s">
        <v>146</v>
      </c>
      <c r="J2759" s="447" t="s">
        <v>334</v>
      </c>
      <c r="K2759" s="450">
        <v>31.26</v>
      </c>
      <c r="L2759" s="447" t="s">
        <v>241</v>
      </c>
    </row>
    <row r="2760" spans="1:12">
      <c r="A2760" s="447" t="s">
        <v>20942</v>
      </c>
      <c r="B2760" s="447" t="s">
        <v>20943</v>
      </c>
      <c r="C2760" s="447" t="s">
        <v>20954</v>
      </c>
      <c r="D2760" s="447" t="s">
        <v>20955</v>
      </c>
      <c r="E2760" s="448" t="s">
        <v>20755</v>
      </c>
      <c r="F2760" s="447" t="s">
        <v>20755</v>
      </c>
      <c r="G2760" s="449">
        <v>91988</v>
      </c>
      <c r="H2760" s="447" t="s">
        <v>3660</v>
      </c>
      <c r="I2760" s="447" t="s">
        <v>146</v>
      </c>
      <c r="J2760" s="447" t="s">
        <v>334</v>
      </c>
      <c r="K2760" s="450">
        <v>14.84</v>
      </c>
      <c r="L2760" s="447" t="s">
        <v>241</v>
      </c>
    </row>
    <row r="2761" spans="1:12">
      <c r="A2761" s="447" t="s">
        <v>20942</v>
      </c>
      <c r="B2761" s="447" t="s">
        <v>20943</v>
      </c>
      <c r="C2761" s="447" t="s">
        <v>20954</v>
      </c>
      <c r="D2761" s="447" t="s">
        <v>20955</v>
      </c>
      <c r="E2761" s="448" t="s">
        <v>20755</v>
      </c>
      <c r="F2761" s="447" t="s">
        <v>20755</v>
      </c>
      <c r="G2761" s="449">
        <v>91989</v>
      </c>
      <c r="H2761" s="447" t="s">
        <v>3662</v>
      </c>
      <c r="I2761" s="447" t="s">
        <v>146</v>
      </c>
      <c r="J2761" s="447" t="s">
        <v>334</v>
      </c>
      <c r="K2761" s="450">
        <v>20.52</v>
      </c>
      <c r="L2761" s="447" t="s">
        <v>241</v>
      </c>
    </row>
    <row r="2762" spans="1:12">
      <c r="A2762" s="447" t="s">
        <v>20942</v>
      </c>
      <c r="B2762" s="447" t="s">
        <v>20943</v>
      </c>
      <c r="C2762" s="447" t="s">
        <v>20954</v>
      </c>
      <c r="D2762" s="447" t="s">
        <v>20955</v>
      </c>
      <c r="E2762" s="448" t="s">
        <v>20755</v>
      </c>
      <c r="F2762" s="447" t="s">
        <v>20755</v>
      </c>
      <c r="G2762" s="449">
        <v>91990</v>
      </c>
      <c r="H2762" s="447" t="s">
        <v>3663</v>
      </c>
      <c r="I2762" s="447" t="s">
        <v>146</v>
      </c>
      <c r="J2762" s="447" t="s">
        <v>334</v>
      </c>
      <c r="K2762" s="450">
        <v>22.06</v>
      </c>
      <c r="L2762" s="447" t="s">
        <v>241</v>
      </c>
    </row>
    <row r="2763" spans="1:12">
      <c r="A2763" s="447" t="s">
        <v>20942</v>
      </c>
      <c r="B2763" s="447" t="s">
        <v>20943</v>
      </c>
      <c r="C2763" s="447" t="s">
        <v>20954</v>
      </c>
      <c r="D2763" s="447" t="s">
        <v>20955</v>
      </c>
      <c r="E2763" s="448" t="s">
        <v>20755</v>
      </c>
      <c r="F2763" s="447" t="s">
        <v>20755</v>
      </c>
      <c r="G2763" s="449">
        <v>91991</v>
      </c>
      <c r="H2763" s="447" t="s">
        <v>3665</v>
      </c>
      <c r="I2763" s="447" t="s">
        <v>146</v>
      </c>
      <c r="J2763" s="447" t="s">
        <v>334</v>
      </c>
      <c r="K2763" s="450">
        <v>23.75</v>
      </c>
      <c r="L2763" s="447" t="s">
        <v>241</v>
      </c>
    </row>
    <row r="2764" spans="1:12">
      <c r="A2764" s="447" t="s">
        <v>20942</v>
      </c>
      <c r="B2764" s="447" t="s">
        <v>20943</v>
      </c>
      <c r="C2764" s="447" t="s">
        <v>20954</v>
      </c>
      <c r="D2764" s="447" t="s">
        <v>20955</v>
      </c>
      <c r="E2764" s="448" t="s">
        <v>20755</v>
      </c>
      <c r="F2764" s="447" t="s">
        <v>20755</v>
      </c>
      <c r="G2764" s="449">
        <v>91992</v>
      </c>
      <c r="H2764" s="447" t="s">
        <v>3667</v>
      </c>
      <c r="I2764" s="447" t="s">
        <v>146</v>
      </c>
      <c r="J2764" s="447" t="s">
        <v>334</v>
      </c>
      <c r="K2764" s="450">
        <v>27.74</v>
      </c>
      <c r="L2764" s="447" t="s">
        <v>241</v>
      </c>
    </row>
    <row r="2765" spans="1:12">
      <c r="A2765" s="447" t="s">
        <v>20942</v>
      </c>
      <c r="B2765" s="447" t="s">
        <v>20943</v>
      </c>
      <c r="C2765" s="447" t="s">
        <v>20954</v>
      </c>
      <c r="D2765" s="447" t="s">
        <v>20955</v>
      </c>
      <c r="E2765" s="448" t="s">
        <v>20755</v>
      </c>
      <c r="F2765" s="447" t="s">
        <v>20755</v>
      </c>
      <c r="G2765" s="449">
        <v>91993</v>
      </c>
      <c r="H2765" s="447" t="s">
        <v>3668</v>
      </c>
      <c r="I2765" s="447" t="s">
        <v>146</v>
      </c>
      <c r="J2765" s="447" t="s">
        <v>334</v>
      </c>
      <c r="K2765" s="450">
        <v>29.43</v>
      </c>
      <c r="L2765" s="447" t="s">
        <v>241</v>
      </c>
    </row>
    <row r="2766" spans="1:12">
      <c r="A2766" s="447" t="s">
        <v>20942</v>
      </c>
      <c r="B2766" s="447" t="s">
        <v>20943</v>
      </c>
      <c r="C2766" s="447" t="s">
        <v>20954</v>
      </c>
      <c r="D2766" s="447" t="s">
        <v>20955</v>
      </c>
      <c r="E2766" s="448" t="s">
        <v>20755</v>
      </c>
      <c r="F2766" s="447" t="s">
        <v>20755</v>
      </c>
      <c r="G2766" s="449">
        <v>91994</v>
      </c>
      <c r="H2766" s="447" t="s">
        <v>3669</v>
      </c>
      <c r="I2766" s="447" t="s">
        <v>146</v>
      </c>
      <c r="J2766" s="447" t="s">
        <v>334</v>
      </c>
      <c r="K2766" s="450">
        <v>15.99</v>
      </c>
      <c r="L2766" s="447" t="s">
        <v>241</v>
      </c>
    </row>
    <row r="2767" spans="1:12">
      <c r="A2767" s="447" t="s">
        <v>20942</v>
      </c>
      <c r="B2767" s="447" t="s">
        <v>20943</v>
      </c>
      <c r="C2767" s="447" t="s">
        <v>20954</v>
      </c>
      <c r="D2767" s="447" t="s">
        <v>20955</v>
      </c>
      <c r="E2767" s="448" t="s">
        <v>20755</v>
      </c>
      <c r="F2767" s="447" t="s">
        <v>20755</v>
      </c>
      <c r="G2767" s="449">
        <v>91995</v>
      </c>
      <c r="H2767" s="447" t="s">
        <v>3670</v>
      </c>
      <c r="I2767" s="447" t="s">
        <v>146</v>
      </c>
      <c r="J2767" s="447" t="s">
        <v>334</v>
      </c>
      <c r="K2767" s="450">
        <v>17.68</v>
      </c>
      <c r="L2767" s="447" t="s">
        <v>241</v>
      </c>
    </row>
    <row r="2768" spans="1:12">
      <c r="A2768" s="447" t="s">
        <v>20942</v>
      </c>
      <c r="B2768" s="447" t="s">
        <v>20943</v>
      </c>
      <c r="C2768" s="447" t="s">
        <v>20954</v>
      </c>
      <c r="D2768" s="447" t="s">
        <v>20955</v>
      </c>
      <c r="E2768" s="448" t="s">
        <v>20755</v>
      </c>
      <c r="F2768" s="447" t="s">
        <v>20755</v>
      </c>
      <c r="G2768" s="449">
        <v>91996</v>
      </c>
      <c r="H2768" s="447" t="s">
        <v>3672</v>
      </c>
      <c r="I2768" s="447" t="s">
        <v>146</v>
      </c>
      <c r="J2768" s="447" t="s">
        <v>334</v>
      </c>
      <c r="K2768" s="450">
        <v>21.67</v>
      </c>
      <c r="L2768" s="447" t="s">
        <v>241</v>
      </c>
    </row>
    <row r="2769" spans="1:12">
      <c r="A2769" s="447" t="s">
        <v>20942</v>
      </c>
      <c r="B2769" s="447" t="s">
        <v>20943</v>
      </c>
      <c r="C2769" s="447" t="s">
        <v>20954</v>
      </c>
      <c r="D2769" s="447" t="s">
        <v>20955</v>
      </c>
      <c r="E2769" s="448" t="s">
        <v>20755</v>
      </c>
      <c r="F2769" s="447" t="s">
        <v>20755</v>
      </c>
      <c r="G2769" s="449">
        <v>91997</v>
      </c>
      <c r="H2769" s="447" t="s">
        <v>3673</v>
      </c>
      <c r="I2769" s="447" t="s">
        <v>146</v>
      </c>
      <c r="J2769" s="447" t="s">
        <v>334</v>
      </c>
      <c r="K2769" s="450">
        <v>23.36</v>
      </c>
      <c r="L2769" s="447" t="s">
        <v>241</v>
      </c>
    </row>
    <row r="2770" spans="1:12">
      <c r="A2770" s="447" t="s">
        <v>20942</v>
      </c>
      <c r="B2770" s="447" t="s">
        <v>20943</v>
      </c>
      <c r="C2770" s="447" t="s">
        <v>20954</v>
      </c>
      <c r="D2770" s="447" t="s">
        <v>20955</v>
      </c>
      <c r="E2770" s="448" t="s">
        <v>20755</v>
      </c>
      <c r="F2770" s="447" t="s">
        <v>20755</v>
      </c>
      <c r="G2770" s="449">
        <v>91998</v>
      </c>
      <c r="H2770" s="447" t="s">
        <v>3675</v>
      </c>
      <c r="I2770" s="447" t="s">
        <v>146</v>
      </c>
      <c r="J2770" s="447" t="s">
        <v>334</v>
      </c>
      <c r="K2770" s="450">
        <v>13.64</v>
      </c>
      <c r="L2770" s="447" t="s">
        <v>241</v>
      </c>
    </row>
    <row r="2771" spans="1:12">
      <c r="A2771" s="447" t="s">
        <v>20942</v>
      </c>
      <c r="B2771" s="447" t="s">
        <v>20943</v>
      </c>
      <c r="C2771" s="447" t="s">
        <v>20954</v>
      </c>
      <c r="D2771" s="447" t="s">
        <v>20955</v>
      </c>
      <c r="E2771" s="448" t="s">
        <v>20755</v>
      </c>
      <c r="F2771" s="447" t="s">
        <v>20755</v>
      </c>
      <c r="G2771" s="449">
        <v>91999</v>
      </c>
      <c r="H2771" s="447" t="s">
        <v>3677</v>
      </c>
      <c r="I2771" s="447" t="s">
        <v>146</v>
      </c>
      <c r="J2771" s="447" t="s">
        <v>334</v>
      </c>
      <c r="K2771" s="450">
        <v>15.33</v>
      </c>
      <c r="L2771" s="447" t="s">
        <v>241</v>
      </c>
    </row>
    <row r="2772" spans="1:12">
      <c r="A2772" s="447" t="s">
        <v>20942</v>
      </c>
      <c r="B2772" s="447" t="s">
        <v>20943</v>
      </c>
      <c r="C2772" s="447" t="s">
        <v>20954</v>
      </c>
      <c r="D2772" s="447" t="s">
        <v>20955</v>
      </c>
      <c r="E2772" s="448" t="s">
        <v>20755</v>
      </c>
      <c r="F2772" s="447" t="s">
        <v>20755</v>
      </c>
      <c r="G2772" s="449">
        <v>92000</v>
      </c>
      <c r="H2772" s="447" t="s">
        <v>3679</v>
      </c>
      <c r="I2772" s="447" t="s">
        <v>146</v>
      </c>
      <c r="J2772" s="447" t="s">
        <v>334</v>
      </c>
      <c r="K2772" s="450">
        <v>19.32</v>
      </c>
      <c r="L2772" s="447" t="s">
        <v>241</v>
      </c>
    </row>
    <row r="2773" spans="1:12">
      <c r="A2773" s="447" t="s">
        <v>20942</v>
      </c>
      <c r="B2773" s="447" t="s">
        <v>20943</v>
      </c>
      <c r="C2773" s="447" t="s">
        <v>20954</v>
      </c>
      <c r="D2773" s="447" t="s">
        <v>20955</v>
      </c>
      <c r="E2773" s="448" t="s">
        <v>20755</v>
      </c>
      <c r="F2773" s="447" t="s">
        <v>20755</v>
      </c>
      <c r="G2773" s="449">
        <v>92001</v>
      </c>
      <c r="H2773" s="447" t="s">
        <v>3681</v>
      </c>
      <c r="I2773" s="447" t="s">
        <v>146</v>
      </c>
      <c r="J2773" s="447" t="s">
        <v>334</v>
      </c>
      <c r="K2773" s="450">
        <v>21.01</v>
      </c>
      <c r="L2773" s="447" t="s">
        <v>241</v>
      </c>
    </row>
    <row r="2774" spans="1:12">
      <c r="A2774" s="447" t="s">
        <v>20942</v>
      </c>
      <c r="B2774" s="447" t="s">
        <v>20943</v>
      </c>
      <c r="C2774" s="447" t="s">
        <v>20954</v>
      </c>
      <c r="D2774" s="447" t="s">
        <v>20955</v>
      </c>
      <c r="E2774" s="448" t="s">
        <v>20755</v>
      </c>
      <c r="F2774" s="447" t="s">
        <v>20755</v>
      </c>
      <c r="G2774" s="449">
        <v>92002</v>
      </c>
      <c r="H2774" s="447" t="s">
        <v>3683</v>
      </c>
      <c r="I2774" s="447" t="s">
        <v>146</v>
      </c>
      <c r="J2774" s="447" t="s">
        <v>334</v>
      </c>
      <c r="K2774" s="450">
        <v>30.02</v>
      </c>
      <c r="L2774" s="447" t="s">
        <v>241</v>
      </c>
    </row>
    <row r="2775" spans="1:12">
      <c r="A2775" s="447" t="s">
        <v>20942</v>
      </c>
      <c r="B2775" s="447" t="s">
        <v>20943</v>
      </c>
      <c r="C2775" s="447" t="s">
        <v>20954</v>
      </c>
      <c r="D2775" s="447" t="s">
        <v>20955</v>
      </c>
      <c r="E2775" s="448" t="s">
        <v>20755</v>
      </c>
      <c r="F2775" s="447" t="s">
        <v>20755</v>
      </c>
      <c r="G2775" s="449">
        <v>92003</v>
      </c>
      <c r="H2775" s="447" t="s">
        <v>3684</v>
      </c>
      <c r="I2775" s="447" t="s">
        <v>146</v>
      </c>
      <c r="J2775" s="447" t="s">
        <v>334</v>
      </c>
      <c r="K2775" s="450">
        <v>33.4</v>
      </c>
      <c r="L2775" s="447" t="s">
        <v>241</v>
      </c>
    </row>
    <row r="2776" spans="1:12">
      <c r="A2776" s="447" t="s">
        <v>20942</v>
      </c>
      <c r="B2776" s="447" t="s">
        <v>20943</v>
      </c>
      <c r="C2776" s="447" t="s">
        <v>20954</v>
      </c>
      <c r="D2776" s="447" t="s">
        <v>20955</v>
      </c>
      <c r="E2776" s="448" t="s">
        <v>20755</v>
      </c>
      <c r="F2776" s="447" t="s">
        <v>20755</v>
      </c>
      <c r="G2776" s="449">
        <v>92004</v>
      </c>
      <c r="H2776" s="447" t="s">
        <v>3685</v>
      </c>
      <c r="I2776" s="447" t="s">
        <v>146</v>
      </c>
      <c r="J2776" s="447" t="s">
        <v>334</v>
      </c>
      <c r="K2776" s="450">
        <v>35.700000000000003</v>
      </c>
      <c r="L2776" s="447" t="s">
        <v>241</v>
      </c>
    </row>
    <row r="2777" spans="1:12">
      <c r="A2777" s="447" t="s">
        <v>20942</v>
      </c>
      <c r="B2777" s="447" t="s">
        <v>20943</v>
      </c>
      <c r="C2777" s="447" t="s">
        <v>20954</v>
      </c>
      <c r="D2777" s="447" t="s">
        <v>20955</v>
      </c>
      <c r="E2777" s="448" t="s">
        <v>20755</v>
      </c>
      <c r="F2777" s="447" t="s">
        <v>20755</v>
      </c>
      <c r="G2777" s="449">
        <v>92005</v>
      </c>
      <c r="H2777" s="447" t="s">
        <v>3686</v>
      </c>
      <c r="I2777" s="447" t="s">
        <v>146</v>
      </c>
      <c r="J2777" s="447" t="s">
        <v>334</v>
      </c>
      <c r="K2777" s="450">
        <v>39.08</v>
      </c>
      <c r="L2777" s="447" t="s">
        <v>241</v>
      </c>
    </row>
    <row r="2778" spans="1:12">
      <c r="A2778" s="447" t="s">
        <v>20942</v>
      </c>
      <c r="B2778" s="447" t="s">
        <v>20943</v>
      </c>
      <c r="C2778" s="447" t="s">
        <v>20954</v>
      </c>
      <c r="D2778" s="447" t="s">
        <v>20955</v>
      </c>
      <c r="E2778" s="448" t="s">
        <v>20755</v>
      </c>
      <c r="F2778" s="447" t="s">
        <v>20755</v>
      </c>
      <c r="G2778" s="449">
        <v>92006</v>
      </c>
      <c r="H2778" s="447" t="s">
        <v>3687</v>
      </c>
      <c r="I2778" s="447" t="s">
        <v>146</v>
      </c>
      <c r="J2778" s="447" t="s">
        <v>334</v>
      </c>
      <c r="K2778" s="450">
        <v>25.3</v>
      </c>
      <c r="L2778" s="447" t="s">
        <v>241</v>
      </c>
    </row>
    <row r="2779" spans="1:12">
      <c r="A2779" s="447" t="s">
        <v>20942</v>
      </c>
      <c r="B2779" s="447" t="s">
        <v>20943</v>
      </c>
      <c r="C2779" s="447" t="s">
        <v>20954</v>
      </c>
      <c r="D2779" s="447" t="s">
        <v>20955</v>
      </c>
      <c r="E2779" s="448" t="s">
        <v>20755</v>
      </c>
      <c r="F2779" s="447" t="s">
        <v>20755</v>
      </c>
      <c r="G2779" s="449">
        <v>92007</v>
      </c>
      <c r="H2779" s="447" t="s">
        <v>3689</v>
      </c>
      <c r="I2779" s="447" t="s">
        <v>146</v>
      </c>
      <c r="J2779" s="447" t="s">
        <v>334</v>
      </c>
      <c r="K2779" s="450">
        <v>28.68</v>
      </c>
      <c r="L2779" s="447" t="s">
        <v>241</v>
      </c>
    </row>
    <row r="2780" spans="1:12">
      <c r="A2780" s="447" t="s">
        <v>20942</v>
      </c>
      <c r="B2780" s="447" t="s">
        <v>20943</v>
      </c>
      <c r="C2780" s="447" t="s">
        <v>20954</v>
      </c>
      <c r="D2780" s="447" t="s">
        <v>20955</v>
      </c>
      <c r="E2780" s="448" t="s">
        <v>20755</v>
      </c>
      <c r="F2780" s="447" t="s">
        <v>20755</v>
      </c>
      <c r="G2780" s="449">
        <v>92008</v>
      </c>
      <c r="H2780" s="447" t="s">
        <v>3690</v>
      </c>
      <c r="I2780" s="447" t="s">
        <v>146</v>
      </c>
      <c r="J2780" s="447" t="s">
        <v>334</v>
      </c>
      <c r="K2780" s="450">
        <v>30.98</v>
      </c>
      <c r="L2780" s="447" t="s">
        <v>241</v>
      </c>
    </row>
    <row r="2781" spans="1:12">
      <c r="A2781" s="447" t="s">
        <v>20942</v>
      </c>
      <c r="B2781" s="447" t="s">
        <v>20943</v>
      </c>
      <c r="C2781" s="447" t="s">
        <v>20954</v>
      </c>
      <c r="D2781" s="447" t="s">
        <v>20955</v>
      </c>
      <c r="E2781" s="448" t="s">
        <v>20755</v>
      </c>
      <c r="F2781" s="447" t="s">
        <v>20755</v>
      </c>
      <c r="G2781" s="449">
        <v>92009</v>
      </c>
      <c r="H2781" s="447" t="s">
        <v>3692</v>
      </c>
      <c r="I2781" s="447" t="s">
        <v>146</v>
      </c>
      <c r="J2781" s="447" t="s">
        <v>334</v>
      </c>
      <c r="K2781" s="450">
        <v>34.36</v>
      </c>
      <c r="L2781" s="447" t="s">
        <v>241</v>
      </c>
    </row>
    <row r="2782" spans="1:12">
      <c r="A2782" s="447" t="s">
        <v>20942</v>
      </c>
      <c r="B2782" s="447" t="s">
        <v>20943</v>
      </c>
      <c r="C2782" s="447" t="s">
        <v>20954</v>
      </c>
      <c r="D2782" s="447" t="s">
        <v>20955</v>
      </c>
      <c r="E2782" s="448" t="s">
        <v>20755</v>
      </c>
      <c r="F2782" s="447" t="s">
        <v>20755</v>
      </c>
      <c r="G2782" s="449">
        <v>92010</v>
      </c>
      <c r="H2782" s="447" t="s">
        <v>3693</v>
      </c>
      <c r="I2782" s="447" t="s">
        <v>146</v>
      </c>
      <c r="J2782" s="447" t="s">
        <v>334</v>
      </c>
      <c r="K2782" s="450">
        <v>44.04</v>
      </c>
      <c r="L2782" s="447" t="s">
        <v>241</v>
      </c>
    </row>
    <row r="2783" spans="1:12">
      <c r="A2783" s="447" t="s">
        <v>20942</v>
      </c>
      <c r="B2783" s="447" t="s">
        <v>20943</v>
      </c>
      <c r="C2783" s="447" t="s">
        <v>20954</v>
      </c>
      <c r="D2783" s="447" t="s">
        <v>20955</v>
      </c>
      <c r="E2783" s="448" t="s">
        <v>20755</v>
      </c>
      <c r="F2783" s="447" t="s">
        <v>20755</v>
      </c>
      <c r="G2783" s="449">
        <v>92011</v>
      </c>
      <c r="H2783" s="447" t="s">
        <v>3694</v>
      </c>
      <c r="I2783" s="447" t="s">
        <v>146</v>
      </c>
      <c r="J2783" s="447" t="s">
        <v>334</v>
      </c>
      <c r="K2783" s="450">
        <v>49.11</v>
      </c>
      <c r="L2783" s="447" t="s">
        <v>241</v>
      </c>
    </row>
    <row r="2784" spans="1:12">
      <c r="A2784" s="447" t="s">
        <v>20942</v>
      </c>
      <c r="B2784" s="447" t="s">
        <v>20943</v>
      </c>
      <c r="C2784" s="447" t="s">
        <v>20954</v>
      </c>
      <c r="D2784" s="447" t="s">
        <v>20955</v>
      </c>
      <c r="E2784" s="448" t="s">
        <v>20755</v>
      </c>
      <c r="F2784" s="447" t="s">
        <v>20755</v>
      </c>
      <c r="G2784" s="449">
        <v>92012</v>
      </c>
      <c r="H2784" s="447" t="s">
        <v>3695</v>
      </c>
      <c r="I2784" s="447" t="s">
        <v>146</v>
      </c>
      <c r="J2784" s="447" t="s">
        <v>334</v>
      </c>
      <c r="K2784" s="450">
        <v>49.72</v>
      </c>
      <c r="L2784" s="447" t="s">
        <v>241</v>
      </c>
    </row>
    <row r="2785" spans="1:12">
      <c r="A2785" s="447" t="s">
        <v>20942</v>
      </c>
      <c r="B2785" s="447" t="s">
        <v>20943</v>
      </c>
      <c r="C2785" s="447" t="s">
        <v>20954</v>
      </c>
      <c r="D2785" s="447" t="s">
        <v>20955</v>
      </c>
      <c r="E2785" s="448" t="s">
        <v>20755</v>
      </c>
      <c r="F2785" s="447" t="s">
        <v>20755</v>
      </c>
      <c r="G2785" s="449">
        <v>92013</v>
      </c>
      <c r="H2785" s="447" t="s">
        <v>3696</v>
      </c>
      <c r="I2785" s="447" t="s">
        <v>146</v>
      </c>
      <c r="J2785" s="447" t="s">
        <v>334</v>
      </c>
      <c r="K2785" s="450">
        <v>54.79</v>
      </c>
      <c r="L2785" s="447" t="s">
        <v>241</v>
      </c>
    </row>
    <row r="2786" spans="1:12">
      <c r="A2786" s="447" t="s">
        <v>20942</v>
      </c>
      <c r="B2786" s="447" t="s">
        <v>20943</v>
      </c>
      <c r="C2786" s="447" t="s">
        <v>20954</v>
      </c>
      <c r="D2786" s="447" t="s">
        <v>20955</v>
      </c>
      <c r="E2786" s="448" t="s">
        <v>20755</v>
      </c>
      <c r="F2786" s="447" t="s">
        <v>20755</v>
      </c>
      <c r="G2786" s="449">
        <v>92014</v>
      </c>
      <c r="H2786" s="447" t="s">
        <v>3697</v>
      </c>
      <c r="I2786" s="447" t="s">
        <v>146</v>
      </c>
      <c r="J2786" s="447" t="s">
        <v>334</v>
      </c>
      <c r="K2786" s="450">
        <v>36.97</v>
      </c>
      <c r="L2786" s="447" t="s">
        <v>241</v>
      </c>
    </row>
    <row r="2787" spans="1:12">
      <c r="A2787" s="447" t="s">
        <v>20942</v>
      </c>
      <c r="B2787" s="447" t="s">
        <v>20943</v>
      </c>
      <c r="C2787" s="447" t="s">
        <v>20954</v>
      </c>
      <c r="D2787" s="447" t="s">
        <v>20955</v>
      </c>
      <c r="E2787" s="448" t="s">
        <v>20755</v>
      </c>
      <c r="F2787" s="447" t="s">
        <v>20755</v>
      </c>
      <c r="G2787" s="449">
        <v>92015</v>
      </c>
      <c r="H2787" s="447" t="s">
        <v>3699</v>
      </c>
      <c r="I2787" s="447" t="s">
        <v>146</v>
      </c>
      <c r="J2787" s="447" t="s">
        <v>334</v>
      </c>
      <c r="K2787" s="450">
        <v>42.04</v>
      </c>
      <c r="L2787" s="447" t="s">
        <v>241</v>
      </c>
    </row>
    <row r="2788" spans="1:12">
      <c r="A2788" s="447" t="s">
        <v>20942</v>
      </c>
      <c r="B2788" s="447" t="s">
        <v>20943</v>
      </c>
      <c r="C2788" s="447" t="s">
        <v>20954</v>
      </c>
      <c r="D2788" s="447" t="s">
        <v>20955</v>
      </c>
      <c r="E2788" s="448" t="s">
        <v>20755</v>
      </c>
      <c r="F2788" s="447" t="s">
        <v>20755</v>
      </c>
      <c r="G2788" s="449">
        <v>92016</v>
      </c>
      <c r="H2788" s="447" t="s">
        <v>3701</v>
      </c>
      <c r="I2788" s="447" t="s">
        <v>146</v>
      </c>
      <c r="J2788" s="447" t="s">
        <v>334</v>
      </c>
      <c r="K2788" s="450">
        <v>42.65</v>
      </c>
      <c r="L2788" s="447" t="s">
        <v>241</v>
      </c>
    </row>
    <row r="2789" spans="1:12">
      <c r="A2789" s="447" t="s">
        <v>20942</v>
      </c>
      <c r="B2789" s="447" t="s">
        <v>20943</v>
      </c>
      <c r="C2789" s="447" t="s">
        <v>20954</v>
      </c>
      <c r="D2789" s="447" t="s">
        <v>20955</v>
      </c>
      <c r="E2789" s="448" t="s">
        <v>20755</v>
      </c>
      <c r="F2789" s="447" t="s">
        <v>20755</v>
      </c>
      <c r="G2789" s="449">
        <v>92017</v>
      </c>
      <c r="H2789" s="447" t="s">
        <v>3702</v>
      </c>
      <c r="I2789" s="447" t="s">
        <v>146</v>
      </c>
      <c r="J2789" s="447" t="s">
        <v>334</v>
      </c>
      <c r="K2789" s="450">
        <v>47.72</v>
      </c>
      <c r="L2789" s="447" t="s">
        <v>241</v>
      </c>
    </row>
    <row r="2790" spans="1:12">
      <c r="A2790" s="447" t="s">
        <v>20942</v>
      </c>
      <c r="B2790" s="447" t="s">
        <v>20943</v>
      </c>
      <c r="C2790" s="447" t="s">
        <v>20954</v>
      </c>
      <c r="D2790" s="447" t="s">
        <v>20955</v>
      </c>
      <c r="E2790" s="448" t="s">
        <v>20755</v>
      </c>
      <c r="F2790" s="447" t="s">
        <v>20755</v>
      </c>
      <c r="G2790" s="449">
        <v>92018</v>
      </c>
      <c r="H2790" s="447" t="s">
        <v>3703</v>
      </c>
      <c r="I2790" s="447" t="s">
        <v>146</v>
      </c>
      <c r="J2790" s="447" t="s">
        <v>334</v>
      </c>
      <c r="K2790" s="450">
        <v>48.96</v>
      </c>
      <c r="L2790" s="447" t="s">
        <v>241</v>
      </c>
    </row>
    <row r="2791" spans="1:12">
      <c r="A2791" s="447" t="s">
        <v>20942</v>
      </c>
      <c r="B2791" s="447" t="s">
        <v>20943</v>
      </c>
      <c r="C2791" s="447" t="s">
        <v>20954</v>
      </c>
      <c r="D2791" s="447" t="s">
        <v>20955</v>
      </c>
      <c r="E2791" s="448" t="s">
        <v>20755</v>
      </c>
      <c r="F2791" s="447" t="s">
        <v>20755</v>
      </c>
      <c r="G2791" s="449">
        <v>92019</v>
      </c>
      <c r="H2791" s="447" t="s">
        <v>3704</v>
      </c>
      <c r="I2791" s="447" t="s">
        <v>146</v>
      </c>
      <c r="J2791" s="447" t="s">
        <v>334</v>
      </c>
      <c r="K2791" s="450">
        <v>58.11</v>
      </c>
      <c r="L2791" s="447" t="s">
        <v>241</v>
      </c>
    </row>
    <row r="2792" spans="1:12">
      <c r="A2792" s="447" t="s">
        <v>20942</v>
      </c>
      <c r="B2792" s="447" t="s">
        <v>20943</v>
      </c>
      <c r="C2792" s="447" t="s">
        <v>20954</v>
      </c>
      <c r="D2792" s="447" t="s">
        <v>20955</v>
      </c>
      <c r="E2792" s="448" t="s">
        <v>20755</v>
      </c>
      <c r="F2792" s="447" t="s">
        <v>20755</v>
      </c>
      <c r="G2792" s="449">
        <v>92020</v>
      </c>
      <c r="H2792" s="447" t="s">
        <v>3705</v>
      </c>
      <c r="I2792" s="447" t="s">
        <v>146</v>
      </c>
      <c r="J2792" s="447" t="s">
        <v>334</v>
      </c>
      <c r="K2792" s="450">
        <v>72.47</v>
      </c>
      <c r="L2792" s="447" t="s">
        <v>241</v>
      </c>
    </row>
    <row r="2793" spans="1:12">
      <c r="A2793" s="447" t="s">
        <v>20942</v>
      </c>
      <c r="B2793" s="447" t="s">
        <v>20943</v>
      </c>
      <c r="C2793" s="447" t="s">
        <v>20954</v>
      </c>
      <c r="D2793" s="447" t="s">
        <v>20955</v>
      </c>
      <c r="E2793" s="448" t="s">
        <v>20755</v>
      </c>
      <c r="F2793" s="447" t="s">
        <v>20755</v>
      </c>
      <c r="G2793" s="449">
        <v>92021</v>
      </c>
      <c r="H2793" s="447" t="s">
        <v>3706</v>
      </c>
      <c r="I2793" s="447" t="s">
        <v>146</v>
      </c>
      <c r="J2793" s="447" t="s">
        <v>334</v>
      </c>
      <c r="K2793" s="450">
        <v>81.62</v>
      </c>
      <c r="L2793" s="447" t="s">
        <v>241</v>
      </c>
    </row>
    <row r="2794" spans="1:12">
      <c r="A2794" s="447" t="s">
        <v>20942</v>
      </c>
      <c r="B2794" s="447" t="s">
        <v>20943</v>
      </c>
      <c r="C2794" s="447" t="s">
        <v>20954</v>
      </c>
      <c r="D2794" s="447" t="s">
        <v>20955</v>
      </c>
      <c r="E2794" s="448" t="s">
        <v>20755</v>
      </c>
      <c r="F2794" s="447" t="s">
        <v>20755</v>
      </c>
      <c r="G2794" s="449">
        <v>92022</v>
      </c>
      <c r="H2794" s="447" t="s">
        <v>3707</v>
      </c>
      <c r="I2794" s="447" t="s">
        <v>146</v>
      </c>
      <c r="J2794" s="447" t="s">
        <v>334</v>
      </c>
      <c r="K2794" s="450">
        <v>26.59</v>
      </c>
      <c r="L2794" s="447" t="s">
        <v>241</v>
      </c>
    </row>
    <row r="2795" spans="1:12">
      <c r="A2795" s="447" t="s">
        <v>20942</v>
      </c>
      <c r="B2795" s="447" t="s">
        <v>20943</v>
      </c>
      <c r="C2795" s="447" t="s">
        <v>20954</v>
      </c>
      <c r="D2795" s="447" t="s">
        <v>20955</v>
      </c>
      <c r="E2795" s="448" t="s">
        <v>20755</v>
      </c>
      <c r="F2795" s="447" t="s">
        <v>20755</v>
      </c>
      <c r="G2795" s="449">
        <v>92023</v>
      </c>
      <c r="H2795" s="447" t="s">
        <v>3708</v>
      </c>
      <c r="I2795" s="447" t="s">
        <v>146</v>
      </c>
      <c r="J2795" s="447" t="s">
        <v>334</v>
      </c>
      <c r="K2795" s="450">
        <v>32.270000000000003</v>
      </c>
      <c r="L2795" s="447" t="s">
        <v>241</v>
      </c>
    </row>
    <row r="2796" spans="1:12">
      <c r="A2796" s="447" t="s">
        <v>20942</v>
      </c>
      <c r="B2796" s="447" t="s">
        <v>20943</v>
      </c>
      <c r="C2796" s="447" t="s">
        <v>20954</v>
      </c>
      <c r="D2796" s="447" t="s">
        <v>20955</v>
      </c>
      <c r="E2796" s="448" t="s">
        <v>20755</v>
      </c>
      <c r="F2796" s="447" t="s">
        <v>20755</v>
      </c>
      <c r="G2796" s="449">
        <v>92024</v>
      </c>
      <c r="H2796" s="447" t="s">
        <v>3709</v>
      </c>
      <c r="I2796" s="447" t="s">
        <v>146</v>
      </c>
      <c r="J2796" s="447" t="s">
        <v>334</v>
      </c>
      <c r="K2796" s="450">
        <v>40.659999999999997</v>
      </c>
      <c r="L2796" s="447" t="s">
        <v>241</v>
      </c>
    </row>
    <row r="2797" spans="1:12">
      <c r="A2797" s="447" t="s">
        <v>20942</v>
      </c>
      <c r="B2797" s="447" t="s">
        <v>20943</v>
      </c>
      <c r="C2797" s="447" t="s">
        <v>20954</v>
      </c>
      <c r="D2797" s="447" t="s">
        <v>20955</v>
      </c>
      <c r="E2797" s="448" t="s">
        <v>20755</v>
      </c>
      <c r="F2797" s="447" t="s">
        <v>20755</v>
      </c>
      <c r="G2797" s="449">
        <v>92025</v>
      </c>
      <c r="H2797" s="447" t="s">
        <v>3710</v>
      </c>
      <c r="I2797" s="447" t="s">
        <v>146</v>
      </c>
      <c r="J2797" s="447" t="s">
        <v>334</v>
      </c>
      <c r="K2797" s="450">
        <v>46.34</v>
      </c>
      <c r="L2797" s="447" t="s">
        <v>241</v>
      </c>
    </row>
    <row r="2798" spans="1:12">
      <c r="A2798" s="447" t="s">
        <v>20942</v>
      </c>
      <c r="B2798" s="447" t="s">
        <v>20943</v>
      </c>
      <c r="C2798" s="447" t="s">
        <v>20954</v>
      </c>
      <c r="D2798" s="447" t="s">
        <v>20955</v>
      </c>
      <c r="E2798" s="448" t="s">
        <v>20755</v>
      </c>
      <c r="F2798" s="447" t="s">
        <v>20755</v>
      </c>
      <c r="G2798" s="449">
        <v>92026</v>
      </c>
      <c r="H2798" s="447" t="s">
        <v>3711</v>
      </c>
      <c r="I2798" s="447" t="s">
        <v>146</v>
      </c>
      <c r="J2798" s="447" t="s">
        <v>334</v>
      </c>
      <c r="K2798" s="450">
        <v>37.229999999999997</v>
      </c>
      <c r="L2798" s="447" t="s">
        <v>241</v>
      </c>
    </row>
    <row r="2799" spans="1:12">
      <c r="A2799" s="447" t="s">
        <v>20942</v>
      </c>
      <c r="B2799" s="447" t="s">
        <v>20943</v>
      </c>
      <c r="C2799" s="447" t="s">
        <v>20954</v>
      </c>
      <c r="D2799" s="447" t="s">
        <v>20955</v>
      </c>
      <c r="E2799" s="448" t="s">
        <v>20755</v>
      </c>
      <c r="F2799" s="447" t="s">
        <v>20755</v>
      </c>
      <c r="G2799" s="449">
        <v>92027</v>
      </c>
      <c r="H2799" s="447" t="s">
        <v>3713</v>
      </c>
      <c r="I2799" s="447" t="s">
        <v>146</v>
      </c>
      <c r="J2799" s="447" t="s">
        <v>334</v>
      </c>
      <c r="K2799" s="450">
        <v>42.91</v>
      </c>
      <c r="L2799" s="447" t="s">
        <v>241</v>
      </c>
    </row>
    <row r="2800" spans="1:12">
      <c r="A2800" s="447" t="s">
        <v>20942</v>
      </c>
      <c r="B2800" s="447" t="s">
        <v>20943</v>
      </c>
      <c r="C2800" s="447" t="s">
        <v>20954</v>
      </c>
      <c r="D2800" s="447" t="s">
        <v>20955</v>
      </c>
      <c r="E2800" s="448" t="s">
        <v>20755</v>
      </c>
      <c r="F2800" s="447" t="s">
        <v>20755</v>
      </c>
      <c r="G2800" s="449">
        <v>92028</v>
      </c>
      <c r="H2800" s="447" t="s">
        <v>3714</v>
      </c>
      <c r="I2800" s="447" t="s">
        <v>146</v>
      </c>
      <c r="J2800" s="447" t="s">
        <v>334</v>
      </c>
      <c r="K2800" s="450">
        <v>30.89</v>
      </c>
      <c r="L2800" s="447" t="s">
        <v>241</v>
      </c>
    </row>
    <row r="2801" spans="1:12">
      <c r="A2801" s="447" t="s">
        <v>20942</v>
      </c>
      <c r="B2801" s="447" t="s">
        <v>20943</v>
      </c>
      <c r="C2801" s="447" t="s">
        <v>20954</v>
      </c>
      <c r="D2801" s="447" t="s">
        <v>20955</v>
      </c>
      <c r="E2801" s="448" t="s">
        <v>20755</v>
      </c>
      <c r="F2801" s="447" t="s">
        <v>20755</v>
      </c>
      <c r="G2801" s="449">
        <v>92029</v>
      </c>
      <c r="H2801" s="447" t="s">
        <v>3715</v>
      </c>
      <c r="I2801" s="447" t="s">
        <v>146</v>
      </c>
      <c r="J2801" s="447" t="s">
        <v>334</v>
      </c>
      <c r="K2801" s="450">
        <v>36.57</v>
      </c>
      <c r="L2801" s="447" t="s">
        <v>241</v>
      </c>
    </row>
    <row r="2802" spans="1:12">
      <c r="A2802" s="447" t="s">
        <v>20942</v>
      </c>
      <c r="B2802" s="447" t="s">
        <v>20943</v>
      </c>
      <c r="C2802" s="447" t="s">
        <v>20954</v>
      </c>
      <c r="D2802" s="447" t="s">
        <v>20955</v>
      </c>
      <c r="E2802" s="448" t="s">
        <v>20755</v>
      </c>
      <c r="F2802" s="447" t="s">
        <v>20755</v>
      </c>
      <c r="G2802" s="449">
        <v>92030</v>
      </c>
      <c r="H2802" s="447" t="s">
        <v>3716</v>
      </c>
      <c r="I2802" s="447" t="s">
        <v>146</v>
      </c>
      <c r="J2802" s="447" t="s">
        <v>334</v>
      </c>
      <c r="K2802" s="450">
        <v>44.91</v>
      </c>
      <c r="L2802" s="447" t="s">
        <v>241</v>
      </c>
    </row>
    <row r="2803" spans="1:12">
      <c r="A2803" s="447" t="s">
        <v>20942</v>
      </c>
      <c r="B2803" s="447" t="s">
        <v>20943</v>
      </c>
      <c r="C2803" s="447" t="s">
        <v>20954</v>
      </c>
      <c r="D2803" s="447" t="s">
        <v>20955</v>
      </c>
      <c r="E2803" s="448" t="s">
        <v>20755</v>
      </c>
      <c r="F2803" s="447" t="s">
        <v>20755</v>
      </c>
      <c r="G2803" s="449">
        <v>92031</v>
      </c>
      <c r="H2803" s="447" t="s">
        <v>3717</v>
      </c>
      <c r="I2803" s="447" t="s">
        <v>146</v>
      </c>
      <c r="J2803" s="447" t="s">
        <v>334</v>
      </c>
      <c r="K2803" s="450">
        <v>50.59</v>
      </c>
      <c r="L2803" s="447" t="s">
        <v>241</v>
      </c>
    </row>
    <row r="2804" spans="1:12">
      <c r="A2804" s="447" t="s">
        <v>20942</v>
      </c>
      <c r="B2804" s="447" t="s">
        <v>20943</v>
      </c>
      <c r="C2804" s="447" t="s">
        <v>20954</v>
      </c>
      <c r="D2804" s="447" t="s">
        <v>20955</v>
      </c>
      <c r="E2804" s="448" t="s">
        <v>20755</v>
      </c>
      <c r="F2804" s="447" t="s">
        <v>20755</v>
      </c>
      <c r="G2804" s="449">
        <v>92032</v>
      </c>
      <c r="H2804" s="447" t="s">
        <v>3718</v>
      </c>
      <c r="I2804" s="447" t="s">
        <v>146</v>
      </c>
      <c r="J2804" s="447" t="s">
        <v>334</v>
      </c>
      <c r="K2804" s="450">
        <v>45.78</v>
      </c>
      <c r="L2804" s="447" t="s">
        <v>241</v>
      </c>
    </row>
    <row r="2805" spans="1:12">
      <c r="A2805" s="447" t="s">
        <v>20942</v>
      </c>
      <c r="B2805" s="447" t="s">
        <v>20943</v>
      </c>
      <c r="C2805" s="447" t="s">
        <v>20954</v>
      </c>
      <c r="D2805" s="447" t="s">
        <v>20955</v>
      </c>
      <c r="E2805" s="448" t="s">
        <v>20755</v>
      </c>
      <c r="F2805" s="447" t="s">
        <v>20755</v>
      </c>
      <c r="G2805" s="449">
        <v>92033</v>
      </c>
      <c r="H2805" s="447" t="s">
        <v>3720</v>
      </c>
      <c r="I2805" s="447" t="s">
        <v>146</v>
      </c>
      <c r="J2805" s="447" t="s">
        <v>334</v>
      </c>
      <c r="K2805" s="450">
        <v>51.46</v>
      </c>
      <c r="L2805" s="447" t="s">
        <v>241</v>
      </c>
    </row>
    <row r="2806" spans="1:12">
      <c r="A2806" s="447" t="s">
        <v>20942</v>
      </c>
      <c r="B2806" s="447" t="s">
        <v>20943</v>
      </c>
      <c r="C2806" s="447" t="s">
        <v>20954</v>
      </c>
      <c r="D2806" s="447" t="s">
        <v>20955</v>
      </c>
      <c r="E2806" s="448" t="s">
        <v>20755</v>
      </c>
      <c r="F2806" s="447" t="s">
        <v>20755</v>
      </c>
      <c r="G2806" s="449">
        <v>92034</v>
      </c>
      <c r="H2806" s="447" t="s">
        <v>3721</v>
      </c>
      <c r="I2806" s="447" t="s">
        <v>146</v>
      </c>
      <c r="J2806" s="447" t="s">
        <v>334</v>
      </c>
      <c r="K2806" s="450">
        <v>41.53</v>
      </c>
      <c r="L2806" s="447" t="s">
        <v>241</v>
      </c>
    </row>
    <row r="2807" spans="1:12">
      <c r="A2807" s="447" t="s">
        <v>20942</v>
      </c>
      <c r="B2807" s="447" t="s">
        <v>20943</v>
      </c>
      <c r="C2807" s="447" t="s">
        <v>20954</v>
      </c>
      <c r="D2807" s="447" t="s">
        <v>20955</v>
      </c>
      <c r="E2807" s="448" t="s">
        <v>20755</v>
      </c>
      <c r="F2807" s="447" t="s">
        <v>20755</v>
      </c>
      <c r="G2807" s="449">
        <v>92035</v>
      </c>
      <c r="H2807" s="447" t="s">
        <v>3722</v>
      </c>
      <c r="I2807" s="447" t="s">
        <v>146</v>
      </c>
      <c r="J2807" s="447" t="s">
        <v>334</v>
      </c>
      <c r="K2807" s="450">
        <v>47.21</v>
      </c>
      <c r="L2807" s="447" t="s">
        <v>241</v>
      </c>
    </row>
    <row r="2808" spans="1:12">
      <c r="A2808" s="447" t="s">
        <v>20942</v>
      </c>
      <c r="B2808" s="447" t="s">
        <v>20943</v>
      </c>
      <c r="C2808" s="447" t="s">
        <v>20956</v>
      </c>
      <c r="D2808" s="447" t="s">
        <v>20957</v>
      </c>
      <c r="E2808" s="448" t="s">
        <v>20755</v>
      </c>
      <c r="F2808" s="447" t="s">
        <v>20755</v>
      </c>
      <c r="G2808" s="449">
        <v>97583</v>
      </c>
      <c r="H2808" s="447" t="s">
        <v>3724</v>
      </c>
      <c r="I2808" s="447" t="s">
        <v>146</v>
      </c>
      <c r="J2808" s="447" t="s">
        <v>240</v>
      </c>
      <c r="K2808" s="450">
        <v>65.86</v>
      </c>
      <c r="L2808" s="447" t="s">
        <v>241</v>
      </c>
    </row>
    <row r="2809" spans="1:12">
      <c r="A2809" s="447" t="s">
        <v>20942</v>
      </c>
      <c r="B2809" s="447" t="s">
        <v>20943</v>
      </c>
      <c r="C2809" s="447" t="s">
        <v>20956</v>
      </c>
      <c r="D2809" s="447" t="s">
        <v>20957</v>
      </c>
      <c r="E2809" s="448" t="s">
        <v>20755</v>
      </c>
      <c r="F2809" s="447" t="s">
        <v>20755</v>
      </c>
      <c r="G2809" s="449">
        <v>97584</v>
      </c>
      <c r="H2809" s="447" t="s">
        <v>3725</v>
      </c>
      <c r="I2809" s="447" t="s">
        <v>146</v>
      </c>
      <c r="J2809" s="447" t="s">
        <v>240</v>
      </c>
      <c r="K2809" s="450">
        <v>93</v>
      </c>
      <c r="L2809" s="447" t="s">
        <v>241</v>
      </c>
    </row>
    <row r="2810" spans="1:12">
      <c r="A2810" s="447" t="s">
        <v>20942</v>
      </c>
      <c r="B2810" s="447" t="s">
        <v>20943</v>
      </c>
      <c r="C2810" s="447" t="s">
        <v>20956</v>
      </c>
      <c r="D2810" s="447" t="s">
        <v>20957</v>
      </c>
      <c r="E2810" s="448" t="s">
        <v>20755</v>
      </c>
      <c r="F2810" s="447" t="s">
        <v>20755</v>
      </c>
      <c r="G2810" s="449">
        <v>97585</v>
      </c>
      <c r="H2810" s="447" t="s">
        <v>3726</v>
      </c>
      <c r="I2810" s="447" t="s">
        <v>146</v>
      </c>
      <c r="J2810" s="447" t="s">
        <v>240</v>
      </c>
      <c r="K2810" s="450">
        <v>89.09</v>
      </c>
      <c r="L2810" s="447" t="s">
        <v>241</v>
      </c>
    </row>
    <row r="2811" spans="1:12">
      <c r="A2811" s="447" t="s">
        <v>20942</v>
      </c>
      <c r="B2811" s="447" t="s">
        <v>20943</v>
      </c>
      <c r="C2811" s="447" t="s">
        <v>20956</v>
      </c>
      <c r="D2811" s="447" t="s">
        <v>20957</v>
      </c>
      <c r="E2811" s="448" t="s">
        <v>20755</v>
      </c>
      <c r="F2811" s="447" t="s">
        <v>20755</v>
      </c>
      <c r="G2811" s="449">
        <v>97586</v>
      </c>
      <c r="H2811" s="447" t="s">
        <v>3727</v>
      </c>
      <c r="I2811" s="447" t="s">
        <v>146</v>
      </c>
      <c r="J2811" s="447" t="s">
        <v>240</v>
      </c>
      <c r="K2811" s="450">
        <v>121.85</v>
      </c>
      <c r="L2811" s="447" t="s">
        <v>241</v>
      </c>
    </row>
    <row r="2812" spans="1:12">
      <c r="A2812" s="447" t="s">
        <v>20942</v>
      </c>
      <c r="B2812" s="447" t="s">
        <v>20943</v>
      </c>
      <c r="C2812" s="447" t="s">
        <v>20956</v>
      </c>
      <c r="D2812" s="447" t="s">
        <v>20957</v>
      </c>
      <c r="E2812" s="448" t="s">
        <v>20755</v>
      </c>
      <c r="F2812" s="447" t="s">
        <v>20755</v>
      </c>
      <c r="G2812" s="449">
        <v>97587</v>
      </c>
      <c r="H2812" s="447" t="s">
        <v>3728</v>
      </c>
      <c r="I2812" s="447" t="s">
        <v>146</v>
      </c>
      <c r="J2812" s="447" t="s">
        <v>240</v>
      </c>
      <c r="K2812" s="450">
        <v>224.73</v>
      </c>
      <c r="L2812" s="447" t="s">
        <v>241</v>
      </c>
    </row>
    <row r="2813" spans="1:12">
      <c r="A2813" s="447" t="s">
        <v>20942</v>
      </c>
      <c r="B2813" s="447" t="s">
        <v>20943</v>
      </c>
      <c r="C2813" s="447" t="s">
        <v>20956</v>
      </c>
      <c r="D2813" s="447" t="s">
        <v>20957</v>
      </c>
      <c r="E2813" s="448" t="s">
        <v>20755</v>
      </c>
      <c r="F2813" s="447" t="s">
        <v>20755</v>
      </c>
      <c r="G2813" s="449">
        <v>97589</v>
      </c>
      <c r="H2813" s="447" t="s">
        <v>3729</v>
      </c>
      <c r="I2813" s="447" t="s">
        <v>146</v>
      </c>
      <c r="J2813" s="447" t="s">
        <v>240</v>
      </c>
      <c r="K2813" s="450">
        <v>27.5</v>
      </c>
      <c r="L2813" s="447" t="s">
        <v>241</v>
      </c>
    </row>
    <row r="2814" spans="1:12">
      <c r="A2814" s="447" t="s">
        <v>20942</v>
      </c>
      <c r="B2814" s="447" t="s">
        <v>20943</v>
      </c>
      <c r="C2814" s="447" t="s">
        <v>20956</v>
      </c>
      <c r="D2814" s="447" t="s">
        <v>20957</v>
      </c>
      <c r="E2814" s="448" t="s">
        <v>20755</v>
      </c>
      <c r="F2814" s="447" t="s">
        <v>20755</v>
      </c>
      <c r="G2814" s="449">
        <v>97590</v>
      </c>
      <c r="H2814" s="447" t="s">
        <v>3731</v>
      </c>
      <c r="I2814" s="447" t="s">
        <v>146</v>
      </c>
      <c r="J2814" s="447" t="s">
        <v>240</v>
      </c>
      <c r="K2814" s="450">
        <v>72.77</v>
      </c>
      <c r="L2814" s="447" t="s">
        <v>241</v>
      </c>
    </row>
    <row r="2815" spans="1:12">
      <c r="A2815" s="447" t="s">
        <v>20942</v>
      </c>
      <c r="B2815" s="447" t="s">
        <v>20943</v>
      </c>
      <c r="C2815" s="447" t="s">
        <v>20956</v>
      </c>
      <c r="D2815" s="447" t="s">
        <v>20957</v>
      </c>
      <c r="E2815" s="448" t="s">
        <v>20755</v>
      </c>
      <c r="F2815" s="447" t="s">
        <v>20755</v>
      </c>
      <c r="G2815" s="449">
        <v>97591</v>
      </c>
      <c r="H2815" s="447" t="s">
        <v>3732</v>
      </c>
      <c r="I2815" s="447" t="s">
        <v>146</v>
      </c>
      <c r="J2815" s="447" t="s">
        <v>240</v>
      </c>
      <c r="K2815" s="450">
        <v>93.77</v>
      </c>
      <c r="L2815" s="447" t="s">
        <v>241</v>
      </c>
    </row>
    <row r="2816" spans="1:12">
      <c r="A2816" s="447" t="s">
        <v>20942</v>
      </c>
      <c r="B2816" s="447" t="s">
        <v>20943</v>
      </c>
      <c r="C2816" s="447" t="s">
        <v>20956</v>
      </c>
      <c r="D2816" s="447" t="s">
        <v>20957</v>
      </c>
      <c r="E2816" s="448" t="s">
        <v>20755</v>
      </c>
      <c r="F2816" s="447" t="s">
        <v>20755</v>
      </c>
      <c r="G2816" s="449">
        <v>97592</v>
      </c>
      <c r="H2816" s="447" t="s">
        <v>3733</v>
      </c>
      <c r="I2816" s="447" t="s">
        <v>146</v>
      </c>
      <c r="J2816" s="447" t="s">
        <v>334</v>
      </c>
      <c r="K2816" s="450">
        <v>28.97</v>
      </c>
      <c r="L2816" s="447" t="s">
        <v>241</v>
      </c>
    </row>
    <row r="2817" spans="1:12">
      <c r="A2817" s="447" t="s">
        <v>20942</v>
      </c>
      <c r="B2817" s="447" t="s">
        <v>20943</v>
      </c>
      <c r="C2817" s="447" t="s">
        <v>20956</v>
      </c>
      <c r="D2817" s="447" t="s">
        <v>20957</v>
      </c>
      <c r="E2817" s="448" t="s">
        <v>20755</v>
      </c>
      <c r="F2817" s="447" t="s">
        <v>20755</v>
      </c>
      <c r="G2817" s="449">
        <v>97593</v>
      </c>
      <c r="H2817" s="447" t="s">
        <v>3734</v>
      </c>
      <c r="I2817" s="447" t="s">
        <v>146</v>
      </c>
      <c r="J2817" s="447" t="s">
        <v>240</v>
      </c>
      <c r="K2817" s="450">
        <v>108</v>
      </c>
      <c r="L2817" s="447" t="s">
        <v>241</v>
      </c>
    </row>
    <row r="2818" spans="1:12">
      <c r="A2818" s="447" t="s">
        <v>20942</v>
      </c>
      <c r="B2818" s="447" t="s">
        <v>20943</v>
      </c>
      <c r="C2818" s="447" t="s">
        <v>20956</v>
      </c>
      <c r="D2818" s="447" t="s">
        <v>20957</v>
      </c>
      <c r="E2818" s="448" t="s">
        <v>20755</v>
      </c>
      <c r="F2818" s="447" t="s">
        <v>20755</v>
      </c>
      <c r="G2818" s="449">
        <v>97594</v>
      </c>
      <c r="H2818" s="447" t="s">
        <v>3735</v>
      </c>
      <c r="I2818" s="447" t="s">
        <v>146</v>
      </c>
      <c r="J2818" s="447" t="s">
        <v>240</v>
      </c>
      <c r="K2818" s="450">
        <v>94.88</v>
      </c>
      <c r="L2818" s="447" t="s">
        <v>241</v>
      </c>
    </row>
    <row r="2819" spans="1:12">
      <c r="A2819" s="447" t="s">
        <v>20942</v>
      </c>
      <c r="B2819" s="447" t="s">
        <v>20943</v>
      </c>
      <c r="C2819" s="447" t="s">
        <v>20956</v>
      </c>
      <c r="D2819" s="447" t="s">
        <v>20957</v>
      </c>
      <c r="E2819" s="448" t="s">
        <v>20755</v>
      </c>
      <c r="F2819" s="447" t="s">
        <v>20755</v>
      </c>
      <c r="G2819" s="449">
        <v>97595</v>
      </c>
      <c r="H2819" s="447" t="s">
        <v>3736</v>
      </c>
      <c r="I2819" s="447" t="s">
        <v>146</v>
      </c>
      <c r="J2819" s="447" t="s">
        <v>240</v>
      </c>
      <c r="K2819" s="450">
        <v>77.709999999999994</v>
      </c>
      <c r="L2819" s="447" t="s">
        <v>241</v>
      </c>
    </row>
    <row r="2820" spans="1:12">
      <c r="A2820" s="447" t="s">
        <v>20942</v>
      </c>
      <c r="B2820" s="447" t="s">
        <v>20943</v>
      </c>
      <c r="C2820" s="447" t="s">
        <v>20956</v>
      </c>
      <c r="D2820" s="447" t="s">
        <v>20957</v>
      </c>
      <c r="E2820" s="448" t="s">
        <v>20755</v>
      </c>
      <c r="F2820" s="447" t="s">
        <v>20755</v>
      </c>
      <c r="G2820" s="449">
        <v>97596</v>
      </c>
      <c r="H2820" s="447" t="s">
        <v>3737</v>
      </c>
      <c r="I2820" s="447" t="s">
        <v>146</v>
      </c>
      <c r="J2820" s="447" t="s">
        <v>240</v>
      </c>
      <c r="K2820" s="450">
        <v>53.25</v>
      </c>
      <c r="L2820" s="447" t="s">
        <v>241</v>
      </c>
    </row>
    <row r="2821" spans="1:12">
      <c r="A2821" s="447" t="s">
        <v>20942</v>
      </c>
      <c r="B2821" s="447" t="s">
        <v>20943</v>
      </c>
      <c r="C2821" s="447" t="s">
        <v>20956</v>
      </c>
      <c r="D2821" s="447" t="s">
        <v>20957</v>
      </c>
      <c r="E2821" s="448" t="s">
        <v>20755</v>
      </c>
      <c r="F2821" s="447" t="s">
        <v>20755</v>
      </c>
      <c r="G2821" s="449">
        <v>97597</v>
      </c>
      <c r="H2821" s="447" t="s">
        <v>3738</v>
      </c>
      <c r="I2821" s="447" t="s">
        <v>146</v>
      </c>
      <c r="J2821" s="447" t="s">
        <v>240</v>
      </c>
      <c r="K2821" s="450">
        <v>53.68</v>
      </c>
      <c r="L2821" s="447" t="s">
        <v>241</v>
      </c>
    </row>
    <row r="2822" spans="1:12">
      <c r="A2822" s="447" t="s">
        <v>20942</v>
      </c>
      <c r="B2822" s="447" t="s">
        <v>20943</v>
      </c>
      <c r="C2822" s="447" t="s">
        <v>20956</v>
      </c>
      <c r="D2822" s="447" t="s">
        <v>20957</v>
      </c>
      <c r="E2822" s="448" t="s">
        <v>20755</v>
      </c>
      <c r="F2822" s="447" t="s">
        <v>20755</v>
      </c>
      <c r="G2822" s="449">
        <v>97598</v>
      </c>
      <c r="H2822" s="447" t="s">
        <v>3739</v>
      </c>
      <c r="I2822" s="447" t="s">
        <v>146</v>
      </c>
      <c r="J2822" s="447" t="s">
        <v>240</v>
      </c>
      <c r="K2822" s="450">
        <v>50.55</v>
      </c>
      <c r="L2822" s="447" t="s">
        <v>241</v>
      </c>
    </row>
    <row r="2823" spans="1:12">
      <c r="A2823" s="447" t="s">
        <v>20942</v>
      </c>
      <c r="B2823" s="447" t="s">
        <v>20943</v>
      </c>
      <c r="C2823" s="447" t="s">
        <v>20956</v>
      </c>
      <c r="D2823" s="447" t="s">
        <v>20957</v>
      </c>
      <c r="E2823" s="448" t="s">
        <v>20755</v>
      </c>
      <c r="F2823" s="447" t="s">
        <v>20755</v>
      </c>
      <c r="G2823" s="449">
        <v>97599</v>
      </c>
      <c r="H2823" s="447" t="s">
        <v>3741</v>
      </c>
      <c r="I2823" s="447" t="s">
        <v>146</v>
      </c>
      <c r="J2823" s="447" t="s">
        <v>334</v>
      </c>
      <c r="K2823" s="450">
        <v>21.88</v>
      </c>
      <c r="L2823" s="447" t="s">
        <v>241</v>
      </c>
    </row>
    <row r="2824" spans="1:12">
      <c r="A2824" s="447" t="s">
        <v>20942</v>
      </c>
      <c r="B2824" s="447" t="s">
        <v>20943</v>
      </c>
      <c r="C2824" s="447" t="s">
        <v>20956</v>
      </c>
      <c r="D2824" s="447" t="s">
        <v>20957</v>
      </c>
      <c r="E2824" s="448" t="s">
        <v>20755</v>
      </c>
      <c r="F2824" s="447" t="s">
        <v>20755</v>
      </c>
      <c r="G2824" s="449">
        <v>97609</v>
      </c>
      <c r="H2824" s="447" t="s">
        <v>3743</v>
      </c>
      <c r="I2824" s="447" t="s">
        <v>146</v>
      </c>
      <c r="J2824" s="447" t="s">
        <v>334</v>
      </c>
      <c r="K2824" s="450">
        <v>12.85</v>
      </c>
      <c r="L2824" s="447" t="s">
        <v>241</v>
      </c>
    </row>
    <row r="2825" spans="1:12">
      <c r="A2825" s="447" t="s">
        <v>20942</v>
      </c>
      <c r="B2825" s="447" t="s">
        <v>20943</v>
      </c>
      <c r="C2825" s="447" t="s">
        <v>20956</v>
      </c>
      <c r="D2825" s="447" t="s">
        <v>20957</v>
      </c>
      <c r="E2825" s="448" t="s">
        <v>20755</v>
      </c>
      <c r="F2825" s="447" t="s">
        <v>20755</v>
      </c>
      <c r="G2825" s="449">
        <v>97610</v>
      </c>
      <c r="H2825" s="447" t="s">
        <v>3744</v>
      </c>
      <c r="I2825" s="447" t="s">
        <v>146</v>
      </c>
      <c r="J2825" s="447" t="s">
        <v>334</v>
      </c>
      <c r="K2825" s="450">
        <v>13.77</v>
      </c>
      <c r="L2825" s="447" t="s">
        <v>241</v>
      </c>
    </row>
    <row r="2826" spans="1:12">
      <c r="A2826" s="447" t="s">
        <v>20942</v>
      </c>
      <c r="B2826" s="447" t="s">
        <v>20943</v>
      </c>
      <c r="C2826" s="447" t="s">
        <v>20956</v>
      </c>
      <c r="D2826" s="447" t="s">
        <v>20957</v>
      </c>
      <c r="E2826" s="448" t="s">
        <v>20755</v>
      </c>
      <c r="F2826" s="447" t="s">
        <v>20755</v>
      </c>
      <c r="G2826" s="449">
        <v>97611</v>
      </c>
      <c r="H2826" s="447" t="s">
        <v>3746</v>
      </c>
      <c r="I2826" s="447" t="s">
        <v>146</v>
      </c>
      <c r="J2826" s="447" t="s">
        <v>334</v>
      </c>
      <c r="K2826" s="450">
        <v>16</v>
      </c>
      <c r="L2826" s="447" t="s">
        <v>241</v>
      </c>
    </row>
    <row r="2827" spans="1:12">
      <c r="A2827" s="447" t="s">
        <v>20942</v>
      </c>
      <c r="B2827" s="447" t="s">
        <v>20943</v>
      </c>
      <c r="C2827" s="447" t="s">
        <v>20956</v>
      </c>
      <c r="D2827" s="447" t="s">
        <v>20957</v>
      </c>
      <c r="E2827" s="448" t="s">
        <v>20755</v>
      </c>
      <c r="F2827" s="447" t="s">
        <v>20755</v>
      </c>
      <c r="G2827" s="449">
        <v>97612</v>
      </c>
      <c r="H2827" s="447" t="s">
        <v>3747</v>
      </c>
      <c r="I2827" s="447" t="s">
        <v>146</v>
      </c>
      <c r="J2827" s="447" t="s">
        <v>334</v>
      </c>
      <c r="K2827" s="450">
        <v>17.3</v>
      </c>
      <c r="L2827" s="447" t="s">
        <v>241</v>
      </c>
    </row>
    <row r="2828" spans="1:12">
      <c r="A2828" s="447" t="s">
        <v>20942</v>
      </c>
      <c r="B2828" s="447" t="s">
        <v>20943</v>
      </c>
      <c r="C2828" s="447" t="s">
        <v>20956</v>
      </c>
      <c r="D2828" s="447" t="s">
        <v>20957</v>
      </c>
      <c r="E2828" s="448" t="s">
        <v>20755</v>
      </c>
      <c r="F2828" s="447" t="s">
        <v>20755</v>
      </c>
      <c r="G2828" s="449">
        <v>97613</v>
      </c>
      <c r="H2828" s="447" t="s">
        <v>3748</v>
      </c>
      <c r="I2828" s="447" t="s">
        <v>146</v>
      </c>
      <c r="J2828" s="447" t="s">
        <v>334</v>
      </c>
      <c r="K2828" s="450">
        <v>21.62</v>
      </c>
      <c r="L2828" s="447" t="s">
        <v>241</v>
      </c>
    </row>
    <row r="2829" spans="1:12">
      <c r="A2829" s="447" t="s">
        <v>20942</v>
      </c>
      <c r="B2829" s="447" t="s">
        <v>20943</v>
      </c>
      <c r="C2829" s="447" t="s">
        <v>20956</v>
      </c>
      <c r="D2829" s="447" t="s">
        <v>20957</v>
      </c>
      <c r="E2829" s="448" t="s">
        <v>20755</v>
      </c>
      <c r="F2829" s="447" t="s">
        <v>20755</v>
      </c>
      <c r="G2829" s="449">
        <v>97614</v>
      </c>
      <c r="H2829" s="447" t="s">
        <v>3749</v>
      </c>
      <c r="I2829" s="447" t="s">
        <v>146</v>
      </c>
      <c r="J2829" s="447" t="s">
        <v>334</v>
      </c>
      <c r="K2829" s="450">
        <v>37.21</v>
      </c>
      <c r="L2829" s="447" t="s">
        <v>241</v>
      </c>
    </row>
    <row r="2830" spans="1:12">
      <c r="A2830" s="447" t="s">
        <v>20942</v>
      </c>
      <c r="B2830" s="447" t="s">
        <v>20943</v>
      </c>
      <c r="C2830" s="447" t="s">
        <v>20956</v>
      </c>
      <c r="D2830" s="447" t="s">
        <v>20957</v>
      </c>
      <c r="E2830" s="448" t="s">
        <v>20755</v>
      </c>
      <c r="F2830" s="447" t="s">
        <v>20755</v>
      </c>
      <c r="G2830" s="449">
        <v>97615</v>
      </c>
      <c r="H2830" s="447" t="s">
        <v>3750</v>
      </c>
      <c r="I2830" s="447" t="s">
        <v>146</v>
      </c>
      <c r="J2830" s="447" t="s">
        <v>240</v>
      </c>
      <c r="K2830" s="450">
        <v>40.549999999999997</v>
      </c>
      <c r="L2830" s="447" t="s">
        <v>241</v>
      </c>
    </row>
    <row r="2831" spans="1:12">
      <c r="A2831" s="447" t="s">
        <v>20942</v>
      </c>
      <c r="B2831" s="447" t="s">
        <v>20943</v>
      </c>
      <c r="C2831" s="447" t="s">
        <v>20956</v>
      </c>
      <c r="D2831" s="447" t="s">
        <v>20957</v>
      </c>
      <c r="E2831" s="448" t="s">
        <v>20755</v>
      </c>
      <c r="F2831" s="447" t="s">
        <v>20755</v>
      </c>
      <c r="G2831" s="449">
        <v>97616</v>
      </c>
      <c r="H2831" s="447" t="s">
        <v>3751</v>
      </c>
      <c r="I2831" s="447" t="s">
        <v>146</v>
      </c>
      <c r="J2831" s="447" t="s">
        <v>240</v>
      </c>
      <c r="K2831" s="450">
        <v>46.73</v>
      </c>
      <c r="L2831" s="447" t="s">
        <v>241</v>
      </c>
    </row>
    <row r="2832" spans="1:12">
      <c r="A2832" s="447" t="s">
        <v>20942</v>
      </c>
      <c r="B2832" s="447" t="s">
        <v>20943</v>
      </c>
      <c r="C2832" s="447" t="s">
        <v>20956</v>
      </c>
      <c r="D2832" s="447" t="s">
        <v>20957</v>
      </c>
      <c r="E2832" s="448" t="s">
        <v>20755</v>
      </c>
      <c r="F2832" s="447" t="s">
        <v>20755</v>
      </c>
      <c r="G2832" s="449">
        <v>97617</v>
      </c>
      <c r="H2832" s="447" t="s">
        <v>3752</v>
      </c>
      <c r="I2832" s="447" t="s">
        <v>146</v>
      </c>
      <c r="J2832" s="447" t="s">
        <v>240</v>
      </c>
      <c r="K2832" s="450">
        <v>46.52</v>
      </c>
      <c r="L2832" s="447" t="s">
        <v>241</v>
      </c>
    </row>
    <row r="2833" spans="1:12">
      <c r="A2833" s="447" t="s">
        <v>20942</v>
      </c>
      <c r="B2833" s="447" t="s">
        <v>20943</v>
      </c>
      <c r="C2833" s="447" t="s">
        <v>20956</v>
      </c>
      <c r="D2833" s="447" t="s">
        <v>20957</v>
      </c>
      <c r="E2833" s="448" t="s">
        <v>20755</v>
      </c>
      <c r="F2833" s="447" t="s">
        <v>20755</v>
      </c>
      <c r="G2833" s="449">
        <v>97618</v>
      </c>
      <c r="H2833" s="447" t="s">
        <v>3753</v>
      </c>
      <c r="I2833" s="447" t="s">
        <v>146</v>
      </c>
      <c r="J2833" s="447" t="s">
        <v>240</v>
      </c>
      <c r="K2833" s="450">
        <v>42.37</v>
      </c>
      <c r="L2833" s="447" t="s">
        <v>241</v>
      </c>
    </row>
    <row r="2834" spans="1:12">
      <c r="A2834" s="447" t="s">
        <v>20942</v>
      </c>
      <c r="B2834" s="447" t="s">
        <v>20943</v>
      </c>
      <c r="C2834" s="447" t="s">
        <v>20956</v>
      </c>
      <c r="D2834" s="447" t="s">
        <v>20957</v>
      </c>
      <c r="E2834" s="448" t="s">
        <v>20755</v>
      </c>
      <c r="F2834" s="447" t="s">
        <v>20755</v>
      </c>
      <c r="G2834" s="449">
        <v>100902</v>
      </c>
      <c r="H2834" s="447" t="s">
        <v>3754</v>
      </c>
      <c r="I2834" s="447" t="s">
        <v>146</v>
      </c>
      <c r="J2834" s="447" t="s">
        <v>334</v>
      </c>
      <c r="K2834" s="450">
        <v>20.91</v>
      </c>
      <c r="L2834" s="447" t="s">
        <v>241</v>
      </c>
    </row>
    <row r="2835" spans="1:12">
      <c r="A2835" s="447" t="s">
        <v>20942</v>
      </c>
      <c r="B2835" s="447" t="s">
        <v>20943</v>
      </c>
      <c r="C2835" s="447" t="s">
        <v>20956</v>
      </c>
      <c r="D2835" s="447" t="s">
        <v>20957</v>
      </c>
      <c r="E2835" s="448" t="s">
        <v>20755</v>
      </c>
      <c r="F2835" s="447" t="s">
        <v>20755</v>
      </c>
      <c r="G2835" s="449">
        <v>100903</v>
      </c>
      <c r="H2835" s="447" t="s">
        <v>3756</v>
      </c>
      <c r="I2835" s="447" t="s">
        <v>146</v>
      </c>
      <c r="J2835" s="447" t="s">
        <v>334</v>
      </c>
      <c r="K2835" s="450">
        <v>24.97</v>
      </c>
      <c r="L2835" s="447" t="s">
        <v>241</v>
      </c>
    </row>
    <row r="2836" spans="1:12">
      <c r="A2836" s="447" t="s">
        <v>20942</v>
      </c>
      <c r="B2836" s="447" t="s">
        <v>20943</v>
      </c>
      <c r="C2836" s="447" t="s">
        <v>20956</v>
      </c>
      <c r="D2836" s="447" t="s">
        <v>20957</v>
      </c>
      <c r="E2836" s="448" t="s">
        <v>20755</v>
      </c>
      <c r="F2836" s="447" t="s">
        <v>20755</v>
      </c>
      <c r="G2836" s="449">
        <v>100904</v>
      </c>
      <c r="H2836" s="447" t="s">
        <v>3757</v>
      </c>
      <c r="I2836" s="447" t="s">
        <v>146</v>
      </c>
      <c r="J2836" s="447" t="s">
        <v>240</v>
      </c>
      <c r="K2836" s="450">
        <v>65.86</v>
      </c>
      <c r="L2836" s="447" t="s">
        <v>241</v>
      </c>
    </row>
    <row r="2837" spans="1:12">
      <c r="A2837" s="447" t="s">
        <v>20942</v>
      </c>
      <c r="B2837" s="447" t="s">
        <v>20943</v>
      </c>
      <c r="C2837" s="447" t="s">
        <v>20956</v>
      </c>
      <c r="D2837" s="447" t="s">
        <v>20957</v>
      </c>
      <c r="E2837" s="448" t="s">
        <v>20755</v>
      </c>
      <c r="F2837" s="447" t="s">
        <v>20755</v>
      </c>
      <c r="G2837" s="449">
        <v>100905</v>
      </c>
      <c r="H2837" s="447" t="s">
        <v>3758</v>
      </c>
      <c r="I2837" s="447" t="s">
        <v>146</v>
      </c>
      <c r="J2837" s="447" t="s">
        <v>240</v>
      </c>
      <c r="K2837" s="450">
        <v>178.19</v>
      </c>
      <c r="L2837" s="447" t="s">
        <v>241</v>
      </c>
    </row>
    <row r="2838" spans="1:12">
      <c r="A2838" s="447" t="s">
        <v>20942</v>
      </c>
      <c r="B2838" s="447" t="s">
        <v>20943</v>
      </c>
      <c r="C2838" s="447" t="s">
        <v>20956</v>
      </c>
      <c r="D2838" s="447" t="s">
        <v>20957</v>
      </c>
      <c r="E2838" s="448" t="s">
        <v>20755</v>
      </c>
      <c r="F2838" s="447" t="s">
        <v>20755</v>
      </c>
      <c r="G2838" s="449">
        <v>100906</v>
      </c>
      <c r="H2838" s="447" t="s">
        <v>3759</v>
      </c>
      <c r="I2838" s="447" t="s">
        <v>146</v>
      </c>
      <c r="J2838" s="447" t="s">
        <v>240</v>
      </c>
      <c r="K2838" s="450">
        <v>243.71</v>
      </c>
      <c r="L2838" s="447" t="s">
        <v>241</v>
      </c>
    </row>
    <row r="2839" spans="1:12">
      <c r="A2839" s="447" t="s">
        <v>20942</v>
      </c>
      <c r="B2839" s="447" t="s">
        <v>20943</v>
      </c>
      <c r="C2839" s="447" t="s">
        <v>20956</v>
      </c>
      <c r="D2839" s="447" t="s">
        <v>20957</v>
      </c>
      <c r="E2839" s="448" t="s">
        <v>20755</v>
      </c>
      <c r="F2839" s="447" t="s">
        <v>20755</v>
      </c>
      <c r="G2839" s="449">
        <v>100919</v>
      </c>
      <c r="H2839" s="447" t="s">
        <v>3760</v>
      </c>
      <c r="I2839" s="447" t="s">
        <v>146</v>
      </c>
      <c r="J2839" s="447" t="s">
        <v>334</v>
      </c>
      <c r="K2839" s="450">
        <v>42.3</v>
      </c>
      <c r="L2839" s="447" t="s">
        <v>241</v>
      </c>
    </row>
    <row r="2840" spans="1:12">
      <c r="A2840" s="447" t="s">
        <v>20942</v>
      </c>
      <c r="B2840" s="447" t="s">
        <v>20943</v>
      </c>
      <c r="C2840" s="447" t="s">
        <v>20956</v>
      </c>
      <c r="D2840" s="447" t="s">
        <v>20957</v>
      </c>
      <c r="E2840" s="448" t="s">
        <v>20755</v>
      </c>
      <c r="F2840" s="447" t="s">
        <v>20755</v>
      </c>
      <c r="G2840" s="449">
        <v>100920</v>
      </c>
      <c r="H2840" s="447" t="s">
        <v>3761</v>
      </c>
      <c r="I2840" s="447" t="s">
        <v>146</v>
      </c>
      <c r="J2840" s="447" t="s">
        <v>334</v>
      </c>
      <c r="K2840" s="450">
        <v>71.05</v>
      </c>
      <c r="L2840" s="447" t="s">
        <v>241</v>
      </c>
    </row>
    <row r="2841" spans="1:12">
      <c r="A2841" s="447" t="s">
        <v>20942</v>
      </c>
      <c r="B2841" s="447" t="s">
        <v>20943</v>
      </c>
      <c r="C2841" s="447" t="s">
        <v>20956</v>
      </c>
      <c r="D2841" s="447" t="s">
        <v>20957</v>
      </c>
      <c r="E2841" s="448" t="s">
        <v>20755</v>
      </c>
      <c r="F2841" s="447" t="s">
        <v>20755</v>
      </c>
      <c r="G2841" s="449">
        <v>100921</v>
      </c>
      <c r="H2841" s="447" t="s">
        <v>3763</v>
      </c>
      <c r="I2841" s="447" t="s">
        <v>146</v>
      </c>
      <c r="J2841" s="447" t="s">
        <v>240</v>
      </c>
      <c r="K2841" s="450">
        <v>48.48</v>
      </c>
      <c r="L2841" s="447" t="s">
        <v>241</v>
      </c>
    </row>
    <row r="2842" spans="1:12">
      <c r="A2842" s="447" t="s">
        <v>20942</v>
      </c>
      <c r="B2842" s="447" t="s">
        <v>20943</v>
      </c>
      <c r="C2842" s="447" t="s">
        <v>20956</v>
      </c>
      <c r="D2842" s="447" t="s">
        <v>20957</v>
      </c>
      <c r="E2842" s="448" t="s">
        <v>20755</v>
      </c>
      <c r="F2842" s="447" t="s">
        <v>20755</v>
      </c>
      <c r="G2842" s="449">
        <v>100922</v>
      </c>
      <c r="H2842" s="447" t="s">
        <v>3764</v>
      </c>
      <c r="I2842" s="447" t="s">
        <v>146</v>
      </c>
      <c r="J2842" s="447" t="s">
        <v>240</v>
      </c>
      <c r="K2842" s="450">
        <v>34.92</v>
      </c>
      <c r="L2842" s="447" t="s">
        <v>241</v>
      </c>
    </row>
    <row r="2843" spans="1:12">
      <c r="A2843" s="447" t="s">
        <v>20942</v>
      </c>
      <c r="B2843" s="447" t="s">
        <v>20943</v>
      </c>
      <c r="C2843" s="447" t="s">
        <v>20956</v>
      </c>
      <c r="D2843" s="447" t="s">
        <v>20957</v>
      </c>
      <c r="E2843" s="448" t="s">
        <v>20755</v>
      </c>
      <c r="F2843" s="447" t="s">
        <v>20755</v>
      </c>
      <c r="G2843" s="449">
        <v>100923</v>
      </c>
      <c r="H2843" s="447" t="s">
        <v>3765</v>
      </c>
      <c r="I2843" s="447" t="s">
        <v>146</v>
      </c>
      <c r="J2843" s="447" t="s">
        <v>240</v>
      </c>
      <c r="K2843" s="450">
        <v>40.770000000000003</v>
      </c>
      <c r="L2843" s="447" t="s">
        <v>241</v>
      </c>
    </row>
    <row r="2844" spans="1:12">
      <c r="A2844" s="447" t="s">
        <v>20942</v>
      </c>
      <c r="B2844" s="447" t="s">
        <v>20943</v>
      </c>
      <c r="C2844" s="447" t="s">
        <v>20958</v>
      </c>
      <c r="D2844" s="447" t="s">
        <v>20959</v>
      </c>
      <c r="E2844" s="448" t="s">
        <v>20755</v>
      </c>
      <c r="F2844" s="447" t="s">
        <v>20755</v>
      </c>
      <c r="G2844" s="449">
        <v>101489</v>
      </c>
      <c r="H2844" s="447" t="s">
        <v>3766</v>
      </c>
      <c r="I2844" s="447" t="s">
        <v>146</v>
      </c>
      <c r="J2844" s="447" t="s">
        <v>240</v>
      </c>
      <c r="K2844" s="451">
        <v>1002.46</v>
      </c>
      <c r="L2844" s="447" t="s">
        <v>241</v>
      </c>
    </row>
    <row r="2845" spans="1:12">
      <c r="A2845" s="447" t="s">
        <v>20942</v>
      </c>
      <c r="B2845" s="447" t="s">
        <v>20943</v>
      </c>
      <c r="C2845" s="447" t="s">
        <v>20958</v>
      </c>
      <c r="D2845" s="447" t="s">
        <v>20959</v>
      </c>
      <c r="E2845" s="448" t="s">
        <v>20755</v>
      </c>
      <c r="F2845" s="447" t="s">
        <v>20755</v>
      </c>
      <c r="G2845" s="449">
        <v>101490</v>
      </c>
      <c r="H2845" s="447" t="s">
        <v>3767</v>
      </c>
      <c r="I2845" s="447" t="s">
        <v>146</v>
      </c>
      <c r="J2845" s="447" t="s">
        <v>240</v>
      </c>
      <c r="K2845" s="451">
        <v>1094.8599999999999</v>
      </c>
      <c r="L2845" s="447" t="s">
        <v>241</v>
      </c>
    </row>
    <row r="2846" spans="1:12">
      <c r="A2846" s="447" t="s">
        <v>20942</v>
      </c>
      <c r="B2846" s="447" t="s">
        <v>20943</v>
      </c>
      <c r="C2846" s="447" t="s">
        <v>20958</v>
      </c>
      <c r="D2846" s="447" t="s">
        <v>20959</v>
      </c>
      <c r="E2846" s="448" t="s">
        <v>20755</v>
      </c>
      <c r="F2846" s="447" t="s">
        <v>20755</v>
      </c>
      <c r="G2846" s="449">
        <v>101491</v>
      </c>
      <c r="H2846" s="447" t="s">
        <v>3768</v>
      </c>
      <c r="I2846" s="447" t="s">
        <v>146</v>
      </c>
      <c r="J2846" s="447" t="s">
        <v>240</v>
      </c>
      <c r="K2846" s="451">
        <v>1144.47</v>
      </c>
      <c r="L2846" s="447" t="s">
        <v>241</v>
      </c>
    </row>
    <row r="2847" spans="1:12">
      <c r="A2847" s="447" t="s">
        <v>20942</v>
      </c>
      <c r="B2847" s="447" t="s">
        <v>20943</v>
      </c>
      <c r="C2847" s="447" t="s">
        <v>20958</v>
      </c>
      <c r="D2847" s="447" t="s">
        <v>20959</v>
      </c>
      <c r="E2847" s="448" t="s">
        <v>20755</v>
      </c>
      <c r="F2847" s="447" t="s">
        <v>20755</v>
      </c>
      <c r="G2847" s="449">
        <v>101492</v>
      </c>
      <c r="H2847" s="447" t="s">
        <v>3769</v>
      </c>
      <c r="I2847" s="447" t="s">
        <v>146</v>
      </c>
      <c r="J2847" s="447" t="s">
        <v>240</v>
      </c>
      <c r="K2847" s="451">
        <v>1278.83</v>
      </c>
      <c r="L2847" s="447" t="s">
        <v>241</v>
      </c>
    </row>
    <row r="2848" spans="1:12">
      <c r="A2848" s="447" t="s">
        <v>20942</v>
      </c>
      <c r="B2848" s="447" t="s">
        <v>20943</v>
      </c>
      <c r="C2848" s="447" t="s">
        <v>20958</v>
      </c>
      <c r="D2848" s="447" t="s">
        <v>20959</v>
      </c>
      <c r="E2848" s="448" t="s">
        <v>20755</v>
      </c>
      <c r="F2848" s="447" t="s">
        <v>20755</v>
      </c>
      <c r="G2848" s="449">
        <v>101493</v>
      </c>
      <c r="H2848" s="447" t="s">
        <v>3770</v>
      </c>
      <c r="I2848" s="447" t="s">
        <v>146</v>
      </c>
      <c r="J2848" s="447" t="s">
        <v>240</v>
      </c>
      <c r="K2848" s="450">
        <v>992.42</v>
      </c>
      <c r="L2848" s="447" t="s">
        <v>241</v>
      </c>
    </row>
    <row r="2849" spans="1:12">
      <c r="A2849" s="447" t="s">
        <v>20942</v>
      </c>
      <c r="B2849" s="447" t="s">
        <v>20943</v>
      </c>
      <c r="C2849" s="447" t="s">
        <v>20958</v>
      </c>
      <c r="D2849" s="447" t="s">
        <v>20959</v>
      </c>
      <c r="E2849" s="448" t="s">
        <v>20755</v>
      </c>
      <c r="F2849" s="447" t="s">
        <v>20755</v>
      </c>
      <c r="G2849" s="449">
        <v>101494</v>
      </c>
      <c r="H2849" s="447" t="s">
        <v>3771</v>
      </c>
      <c r="I2849" s="447" t="s">
        <v>146</v>
      </c>
      <c r="J2849" s="447" t="s">
        <v>240</v>
      </c>
      <c r="K2849" s="451">
        <v>1084.82</v>
      </c>
      <c r="L2849" s="447" t="s">
        <v>241</v>
      </c>
    </row>
    <row r="2850" spans="1:12">
      <c r="A2850" s="447" t="s">
        <v>20942</v>
      </c>
      <c r="B2850" s="447" t="s">
        <v>20943</v>
      </c>
      <c r="C2850" s="447" t="s">
        <v>20958</v>
      </c>
      <c r="D2850" s="447" t="s">
        <v>20959</v>
      </c>
      <c r="E2850" s="448" t="s">
        <v>20755</v>
      </c>
      <c r="F2850" s="447" t="s">
        <v>20755</v>
      </c>
      <c r="G2850" s="449">
        <v>101495</v>
      </c>
      <c r="H2850" s="447" t="s">
        <v>3772</v>
      </c>
      <c r="I2850" s="447" t="s">
        <v>146</v>
      </c>
      <c r="J2850" s="447" t="s">
        <v>240</v>
      </c>
      <c r="K2850" s="451">
        <v>1134.43</v>
      </c>
      <c r="L2850" s="447" t="s">
        <v>241</v>
      </c>
    </row>
    <row r="2851" spans="1:12">
      <c r="A2851" s="447" t="s">
        <v>20942</v>
      </c>
      <c r="B2851" s="447" t="s">
        <v>20943</v>
      </c>
      <c r="C2851" s="447" t="s">
        <v>20958</v>
      </c>
      <c r="D2851" s="447" t="s">
        <v>20959</v>
      </c>
      <c r="E2851" s="448" t="s">
        <v>20755</v>
      </c>
      <c r="F2851" s="447" t="s">
        <v>20755</v>
      </c>
      <c r="G2851" s="449">
        <v>101496</v>
      </c>
      <c r="H2851" s="447" t="s">
        <v>3773</v>
      </c>
      <c r="I2851" s="447" t="s">
        <v>146</v>
      </c>
      <c r="J2851" s="447" t="s">
        <v>240</v>
      </c>
      <c r="K2851" s="451">
        <v>1268.79</v>
      </c>
      <c r="L2851" s="447" t="s">
        <v>241</v>
      </c>
    </row>
    <row r="2852" spans="1:12">
      <c r="A2852" s="447" t="s">
        <v>20942</v>
      </c>
      <c r="B2852" s="447" t="s">
        <v>20943</v>
      </c>
      <c r="C2852" s="447" t="s">
        <v>20958</v>
      </c>
      <c r="D2852" s="447" t="s">
        <v>20959</v>
      </c>
      <c r="E2852" s="448" t="s">
        <v>20755</v>
      </c>
      <c r="F2852" s="447" t="s">
        <v>20755</v>
      </c>
      <c r="G2852" s="449">
        <v>101497</v>
      </c>
      <c r="H2852" s="447" t="s">
        <v>3774</v>
      </c>
      <c r="I2852" s="447" t="s">
        <v>146</v>
      </c>
      <c r="J2852" s="447" t="s">
        <v>240</v>
      </c>
      <c r="K2852" s="451">
        <v>1223.74</v>
      </c>
      <c r="L2852" s="447" t="s">
        <v>241</v>
      </c>
    </row>
    <row r="2853" spans="1:12">
      <c r="A2853" s="447" t="s">
        <v>20942</v>
      </c>
      <c r="B2853" s="447" t="s">
        <v>20943</v>
      </c>
      <c r="C2853" s="447" t="s">
        <v>20958</v>
      </c>
      <c r="D2853" s="447" t="s">
        <v>20959</v>
      </c>
      <c r="E2853" s="448" t="s">
        <v>20755</v>
      </c>
      <c r="F2853" s="447" t="s">
        <v>20755</v>
      </c>
      <c r="G2853" s="449">
        <v>101498</v>
      </c>
      <c r="H2853" s="447" t="s">
        <v>3775</v>
      </c>
      <c r="I2853" s="447" t="s">
        <v>146</v>
      </c>
      <c r="J2853" s="447" t="s">
        <v>240</v>
      </c>
      <c r="K2853" s="451">
        <v>1363.6</v>
      </c>
      <c r="L2853" s="447" t="s">
        <v>241</v>
      </c>
    </row>
    <row r="2854" spans="1:12">
      <c r="A2854" s="447" t="s">
        <v>20942</v>
      </c>
      <c r="B2854" s="447" t="s">
        <v>20943</v>
      </c>
      <c r="C2854" s="447" t="s">
        <v>20958</v>
      </c>
      <c r="D2854" s="447" t="s">
        <v>20959</v>
      </c>
      <c r="E2854" s="448" t="s">
        <v>20755</v>
      </c>
      <c r="F2854" s="447" t="s">
        <v>20755</v>
      </c>
      <c r="G2854" s="449">
        <v>101499</v>
      </c>
      <c r="H2854" s="447" t="s">
        <v>3776</v>
      </c>
      <c r="I2854" s="447" t="s">
        <v>146</v>
      </c>
      <c r="J2854" s="447" t="s">
        <v>240</v>
      </c>
      <c r="K2854" s="451">
        <v>1438.69</v>
      </c>
      <c r="L2854" s="447" t="s">
        <v>241</v>
      </c>
    </row>
    <row r="2855" spans="1:12">
      <c r="A2855" s="447" t="s">
        <v>20942</v>
      </c>
      <c r="B2855" s="447" t="s">
        <v>20943</v>
      </c>
      <c r="C2855" s="447" t="s">
        <v>20958</v>
      </c>
      <c r="D2855" s="447" t="s">
        <v>20959</v>
      </c>
      <c r="E2855" s="448" t="s">
        <v>20755</v>
      </c>
      <c r="F2855" s="447" t="s">
        <v>20755</v>
      </c>
      <c r="G2855" s="449">
        <v>101500</v>
      </c>
      <c r="H2855" s="447" t="s">
        <v>3777</v>
      </c>
      <c r="I2855" s="447" t="s">
        <v>146</v>
      </c>
      <c r="J2855" s="447" t="s">
        <v>240</v>
      </c>
      <c r="K2855" s="451">
        <v>1631.87</v>
      </c>
      <c r="L2855" s="447" t="s">
        <v>241</v>
      </c>
    </row>
    <row r="2856" spans="1:12">
      <c r="A2856" s="447" t="s">
        <v>20942</v>
      </c>
      <c r="B2856" s="447" t="s">
        <v>20943</v>
      </c>
      <c r="C2856" s="447" t="s">
        <v>20958</v>
      </c>
      <c r="D2856" s="447" t="s">
        <v>20959</v>
      </c>
      <c r="E2856" s="448" t="s">
        <v>20755</v>
      </c>
      <c r="F2856" s="447" t="s">
        <v>20755</v>
      </c>
      <c r="G2856" s="449">
        <v>101501</v>
      </c>
      <c r="H2856" s="447" t="s">
        <v>3778</v>
      </c>
      <c r="I2856" s="447" t="s">
        <v>146</v>
      </c>
      <c r="J2856" s="447" t="s">
        <v>240</v>
      </c>
      <c r="K2856" s="451">
        <v>1219.26</v>
      </c>
      <c r="L2856" s="447" t="s">
        <v>241</v>
      </c>
    </row>
    <row r="2857" spans="1:12">
      <c r="A2857" s="447" t="s">
        <v>20942</v>
      </c>
      <c r="B2857" s="447" t="s">
        <v>20943</v>
      </c>
      <c r="C2857" s="447" t="s">
        <v>20958</v>
      </c>
      <c r="D2857" s="447" t="s">
        <v>20959</v>
      </c>
      <c r="E2857" s="448" t="s">
        <v>20755</v>
      </c>
      <c r="F2857" s="447" t="s">
        <v>20755</v>
      </c>
      <c r="G2857" s="449">
        <v>101502</v>
      </c>
      <c r="H2857" s="447" t="s">
        <v>3779</v>
      </c>
      <c r="I2857" s="447" t="s">
        <v>146</v>
      </c>
      <c r="J2857" s="447" t="s">
        <v>240</v>
      </c>
      <c r="K2857" s="451">
        <v>1359.12</v>
      </c>
      <c r="L2857" s="447" t="s">
        <v>241</v>
      </c>
    </row>
    <row r="2858" spans="1:12">
      <c r="A2858" s="447" t="s">
        <v>20942</v>
      </c>
      <c r="B2858" s="447" t="s">
        <v>20943</v>
      </c>
      <c r="C2858" s="447" t="s">
        <v>20958</v>
      </c>
      <c r="D2858" s="447" t="s">
        <v>20959</v>
      </c>
      <c r="E2858" s="448" t="s">
        <v>20755</v>
      </c>
      <c r="F2858" s="447" t="s">
        <v>20755</v>
      </c>
      <c r="G2858" s="449">
        <v>101503</v>
      </c>
      <c r="H2858" s="447" t="s">
        <v>3780</v>
      </c>
      <c r="I2858" s="447" t="s">
        <v>146</v>
      </c>
      <c r="J2858" s="447" t="s">
        <v>240</v>
      </c>
      <c r="K2858" s="451">
        <v>1434.21</v>
      </c>
      <c r="L2858" s="447" t="s">
        <v>241</v>
      </c>
    </row>
    <row r="2859" spans="1:12">
      <c r="A2859" s="447" t="s">
        <v>20942</v>
      </c>
      <c r="B2859" s="447" t="s">
        <v>20943</v>
      </c>
      <c r="C2859" s="447" t="s">
        <v>20958</v>
      </c>
      <c r="D2859" s="447" t="s">
        <v>20959</v>
      </c>
      <c r="E2859" s="448" t="s">
        <v>20755</v>
      </c>
      <c r="F2859" s="447" t="s">
        <v>20755</v>
      </c>
      <c r="G2859" s="449">
        <v>101504</v>
      </c>
      <c r="H2859" s="447" t="s">
        <v>3781</v>
      </c>
      <c r="I2859" s="447" t="s">
        <v>146</v>
      </c>
      <c r="J2859" s="447" t="s">
        <v>240</v>
      </c>
      <c r="K2859" s="451">
        <v>1627.39</v>
      </c>
      <c r="L2859" s="447" t="s">
        <v>241</v>
      </c>
    </row>
    <row r="2860" spans="1:12">
      <c r="A2860" s="447" t="s">
        <v>20942</v>
      </c>
      <c r="B2860" s="447" t="s">
        <v>20943</v>
      </c>
      <c r="C2860" s="447" t="s">
        <v>20958</v>
      </c>
      <c r="D2860" s="447" t="s">
        <v>20959</v>
      </c>
      <c r="E2860" s="448" t="s">
        <v>20755</v>
      </c>
      <c r="F2860" s="447" t="s">
        <v>20755</v>
      </c>
      <c r="G2860" s="449">
        <v>101505</v>
      </c>
      <c r="H2860" s="447" t="s">
        <v>3782</v>
      </c>
      <c r="I2860" s="447" t="s">
        <v>146</v>
      </c>
      <c r="J2860" s="447" t="s">
        <v>240</v>
      </c>
      <c r="K2860" s="451">
        <v>1331.09</v>
      </c>
      <c r="L2860" s="447" t="s">
        <v>241</v>
      </c>
    </row>
    <row r="2861" spans="1:12">
      <c r="A2861" s="447" t="s">
        <v>20942</v>
      </c>
      <c r="B2861" s="447" t="s">
        <v>20943</v>
      </c>
      <c r="C2861" s="447" t="s">
        <v>20958</v>
      </c>
      <c r="D2861" s="447" t="s">
        <v>20959</v>
      </c>
      <c r="E2861" s="448" t="s">
        <v>20755</v>
      </c>
      <c r="F2861" s="447" t="s">
        <v>20755</v>
      </c>
      <c r="G2861" s="449">
        <v>101506</v>
      </c>
      <c r="H2861" s="447" t="s">
        <v>3783</v>
      </c>
      <c r="I2861" s="447" t="s">
        <v>146</v>
      </c>
      <c r="J2861" s="447" t="s">
        <v>240</v>
      </c>
      <c r="K2861" s="451">
        <v>1517.57</v>
      </c>
      <c r="L2861" s="447" t="s">
        <v>241</v>
      </c>
    </row>
    <row r="2862" spans="1:12">
      <c r="A2862" s="447" t="s">
        <v>20942</v>
      </c>
      <c r="B2862" s="447" t="s">
        <v>20943</v>
      </c>
      <c r="C2862" s="447" t="s">
        <v>20958</v>
      </c>
      <c r="D2862" s="447" t="s">
        <v>20959</v>
      </c>
      <c r="E2862" s="448" t="s">
        <v>20755</v>
      </c>
      <c r="F2862" s="447" t="s">
        <v>20755</v>
      </c>
      <c r="G2862" s="449">
        <v>101507</v>
      </c>
      <c r="H2862" s="447" t="s">
        <v>3784</v>
      </c>
      <c r="I2862" s="447" t="s">
        <v>146</v>
      </c>
      <c r="J2862" s="447" t="s">
        <v>240</v>
      </c>
      <c r="K2862" s="451">
        <v>1617.69</v>
      </c>
      <c r="L2862" s="447" t="s">
        <v>241</v>
      </c>
    </row>
    <row r="2863" spans="1:12">
      <c r="A2863" s="447" t="s">
        <v>20942</v>
      </c>
      <c r="B2863" s="447" t="s">
        <v>20943</v>
      </c>
      <c r="C2863" s="447" t="s">
        <v>20958</v>
      </c>
      <c r="D2863" s="447" t="s">
        <v>20959</v>
      </c>
      <c r="E2863" s="448" t="s">
        <v>20755</v>
      </c>
      <c r="F2863" s="447" t="s">
        <v>20755</v>
      </c>
      <c r="G2863" s="449">
        <v>101508</v>
      </c>
      <c r="H2863" s="447" t="s">
        <v>3785</v>
      </c>
      <c r="I2863" s="447" t="s">
        <v>146</v>
      </c>
      <c r="J2863" s="447" t="s">
        <v>240</v>
      </c>
      <c r="K2863" s="451">
        <v>1868.65</v>
      </c>
      <c r="L2863" s="447" t="s">
        <v>241</v>
      </c>
    </row>
    <row r="2864" spans="1:12">
      <c r="A2864" s="447" t="s">
        <v>20942</v>
      </c>
      <c r="B2864" s="447" t="s">
        <v>20943</v>
      </c>
      <c r="C2864" s="447" t="s">
        <v>20958</v>
      </c>
      <c r="D2864" s="447" t="s">
        <v>20959</v>
      </c>
      <c r="E2864" s="448" t="s">
        <v>20755</v>
      </c>
      <c r="F2864" s="447" t="s">
        <v>20755</v>
      </c>
      <c r="G2864" s="449">
        <v>101509</v>
      </c>
      <c r="H2864" s="447" t="s">
        <v>3786</v>
      </c>
      <c r="I2864" s="447" t="s">
        <v>146</v>
      </c>
      <c r="J2864" s="447" t="s">
        <v>240</v>
      </c>
      <c r="K2864" s="451">
        <v>1440.61</v>
      </c>
      <c r="L2864" s="447" t="s">
        <v>241</v>
      </c>
    </row>
    <row r="2865" spans="1:12">
      <c r="A2865" s="447" t="s">
        <v>20942</v>
      </c>
      <c r="B2865" s="447" t="s">
        <v>20943</v>
      </c>
      <c r="C2865" s="447" t="s">
        <v>20958</v>
      </c>
      <c r="D2865" s="447" t="s">
        <v>20959</v>
      </c>
      <c r="E2865" s="448" t="s">
        <v>20755</v>
      </c>
      <c r="F2865" s="447" t="s">
        <v>20755</v>
      </c>
      <c r="G2865" s="449">
        <v>101510</v>
      </c>
      <c r="H2865" s="447" t="s">
        <v>3787</v>
      </c>
      <c r="I2865" s="447" t="s">
        <v>146</v>
      </c>
      <c r="J2865" s="447" t="s">
        <v>240</v>
      </c>
      <c r="K2865" s="451">
        <v>1627.09</v>
      </c>
      <c r="L2865" s="447" t="s">
        <v>241</v>
      </c>
    </row>
    <row r="2866" spans="1:12">
      <c r="A2866" s="447" t="s">
        <v>20942</v>
      </c>
      <c r="B2866" s="447" t="s">
        <v>20943</v>
      </c>
      <c r="C2866" s="447" t="s">
        <v>20958</v>
      </c>
      <c r="D2866" s="447" t="s">
        <v>20959</v>
      </c>
      <c r="E2866" s="448" t="s">
        <v>20755</v>
      </c>
      <c r="F2866" s="447" t="s">
        <v>20755</v>
      </c>
      <c r="G2866" s="449">
        <v>101511</v>
      </c>
      <c r="H2866" s="447" t="s">
        <v>3788</v>
      </c>
      <c r="I2866" s="447" t="s">
        <v>146</v>
      </c>
      <c r="J2866" s="447" t="s">
        <v>240</v>
      </c>
      <c r="K2866" s="451">
        <v>1727.21</v>
      </c>
      <c r="L2866" s="447" t="s">
        <v>241</v>
      </c>
    </row>
    <row r="2867" spans="1:12">
      <c r="A2867" s="447" t="s">
        <v>20942</v>
      </c>
      <c r="B2867" s="447" t="s">
        <v>20943</v>
      </c>
      <c r="C2867" s="447" t="s">
        <v>20958</v>
      </c>
      <c r="D2867" s="447" t="s">
        <v>20959</v>
      </c>
      <c r="E2867" s="448" t="s">
        <v>20755</v>
      </c>
      <c r="F2867" s="447" t="s">
        <v>20755</v>
      </c>
      <c r="G2867" s="449">
        <v>101512</v>
      </c>
      <c r="H2867" s="447" t="s">
        <v>3789</v>
      </c>
      <c r="I2867" s="447" t="s">
        <v>146</v>
      </c>
      <c r="J2867" s="447" t="s">
        <v>240</v>
      </c>
      <c r="K2867" s="451">
        <v>1978.17</v>
      </c>
      <c r="L2867" s="447" t="s">
        <v>241</v>
      </c>
    </row>
    <row r="2868" spans="1:12">
      <c r="A2868" s="447" t="s">
        <v>20942</v>
      </c>
      <c r="B2868" s="447" t="s">
        <v>20943</v>
      </c>
      <c r="C2868" s="447" t="s">
        <v>20958</v>
      </c>
      <c r="D2868" s="447" t="s">
        <v>20959</v>
      </c>
      <c r="E2868" s="448" t="s">
        <v>20755</v>
      </c>
      <c r="F2868" s="447" t="s">
        <v>20755</v>
      </c>
      <c r="G2868" s="449">
        <v>101513</v>
      </c>
      <c r="H2868" s="447" t="s">
        <v>3790</v>
      </c>
      <c r="I2868" s="447" t="s">
        <v>146</v>
      </c>
      <c r="J2868" s="447" t="s">
        <v>334</v>
      </c>
      <c r="K2868" s="450">
        <v>601.88</v>
      </c>
      <c r="L2868" s="447" t="s">
        <v>241</v>
      </c>
    </row>
    <row r="2869" spans="1:12">
      <c r="A2869" s="447" t="s">
        <v>20942</v>
      </c>
      <c r="B2869" s="447" t="s">
        <v>20943</v>
      </c>
      <c r="C2869" s="447" t="s">
        <v>20958</v>
      </c>
      <c r="D2869" s="447" t="s">
        <v>20959</v>
      </c>
      <c r="E2869" s="448" t="s">
        <v>20755</v>
      </c>
      <c r="F2869" s="447" t="s">
        <v>20755</v>
      </c>
      <c r="G2869" s="449">
        <v>101514</v>
      </c>
      <c r="H2869" s="447" t="s">
        <v>3791</v>
      </c>
      <c r="I2869" s="447" t="s">
        <v>146</v>
      </c>
      <c r="J2869" s="447" t="s">
        <v>334</v>
      </c>
      <c r="K2869" s="450">
        <v>712.76</v>
      </c>
      <c r="L2869" s="447" t="s">
        <v>241</v>
      </c>
    </row>
    <row r="2870" spans="1:12">
      <c r="A2870" s="447" t="s">
        <v>20942</v>
      </c>
      <c r="B2870" s="447" t="s">
        <v>20943</v>
      </c>
      <c r="C2870" s="447" t="s">
        <v>20958</v>
      </c>
      <c r="D2870" s="447" t="s">
        <v>20959</v>
      </c>
      <c r="E2870" s="448" t="s">
        <v>20755</v>
      </c>
      <c r="F2870" s="447" t="s">
        <v>20755</v>
      </c>
      <c r="G2870" s="449">
        <v>101515</v>
      </c>
      <c r="H2870" s="447" t="s">
        <v>3792</v>
      </c>
      <c r="I2870" s="447" t="s">
        <v>146</v>
      </c>
      <c r="J2870" s="447" t="s">
        <v>334</v>
      </c>
      <c r="K2870" s="450">
        <v>772.29</v>
      </c>
      <c r="L2870" s="447" t="s">
        <v>241</v>
      </c>
    </row>
    <row r="2871" spans="1:12">
      <c r="A2871" s="447" t="s">
        <v>20942</v>
      </c>
      <c r="B2871" s="447" t="s">
        <v>20943</v>
      </c>
      <c r="C2871" s="447" t="s">
        <v>20958</v>
      </c>
      <c r="D2871" s="447" t="s">
        <v>20959</v>
      </c>
      <c r="E2871" s="448" t="s">
        <v>20755</v>
      </c>
      <c r="F2871" s="447" t="s">
        <v>20755</v>
      </c>
      <c r="G2871" s="449">
        <v>101516</v>
      </c>
      <c r="H2871" s="447" t="s">
        <v>3793</v>
      </c>
      <c r="I2871" s="447" t="s">
        <v>146</v>
      </c>
      <c r="J2871" s="447" t="s">
        <v>334</v>
      </c>
      <c r="K2871" s="450">
        <v>909.71</v>
      </c>
      <c r="L2871" s="447" t="s">
        <v>241</v>
      </c>
    </row>
    <row r="2872" spans="1:12">
      <c r="A2872" s="447" t="s">
        <v>20942</v>
      </c>
      <c r="B2872" s="447" t="s">
        <v>20943</v>
      </c>
      <c r="C2872" s="447" t="s">
        <v>20958</v>
      </c>
      <c r="D2872" s="447" t="s">
        <v>20959</v>
      </c>
      <c r="E2872" s="448" t="s">
        <v>20755</v>
      </c>
      <c r="F2872" s="447" t="s">
        <v>20755</v>
      </c>
      <c r="G2872" s="449">
        <v>101517</v>
      </c>
      <c r="H2872" s="447" t="s">
        <v>3794</v>
      </c>
      <c r="I2872" s="447" t="s">
        <v>146</v>
      </c>
      <c r="J2872" s="447" t="s">
        <v>334</v>
      </c>
      <c r="K2872" s="450">
        <v>591.85</v>
      </c>
      <c r="L2872" s="447" t="s">
        <v>241</v>
      </c>
    </row>
    <row r="2873" spans="1:12">
      <c r="A2873" s="447" t="s">
        <v>20942</v>
      </c>
      <c r="B2873" s="447" t="s">
        <v>20943</v>
      </c>
      <c r="C2873" s="447" t="s">
        <v>20958</v>
      </c>
      <c r="D2873" s="447" t="s">
        <v>20959</v>
      </c>
      <c r="E2873" s="448" t="s">
        <v>20755</v>
      </c>
      <c r="F2873" s="447" t="s">
        <v>20755</v>
      </c>
      <c r="G2873" s="449">
        <v>101518</v>
      </c>
      <c r="H2873" s="447" t="s">
        <v>3795</v>
      </c>
      <c r="I2873" s="447" t="s">
        <v>146</v>
      </c>
      <c r="J2873" s="447" t="s">
        <v>334</v>
      </c>
      <c r="K2873" s="450">
        <v>702.73</v>
      </c>
      <c r="L2873" s="447" t="s">
        <v>241</v>
      </c>
    </row>
    <row r="2874" spans="1:12">
      <c r="A2874" s="447" t="s">
        <v>20942</v>
      </c>
      <c r="B2874" s="447" t="s">
        <v>20943</v>
      </c>
      <c r="C2874" s="447" t="s">
        <v>20958</v>
      </c>
      <c r="D2874" s="447" t="s">
        <v>20959</v>
      </c>
      <c r="E2874" s="448" t="s">
        <v>20755</v>
      </c>
      <c r="F2874" s="447" t="s">
        <v>20755</v>
      </c>
      <c r="G2874" s="449">
        <v>101519</v>
      </c>
      <c r="H2874" s="447" t="s">
        <v>3796</v>
      </c>
      <c r="I2874" s="447" t="s">
        <v>146</v>
      </c>
      <c r="J2874" s="447" t="s">
        <v>334</v>
      </c>
      <c r="K2874" s="450">
        <v>762.26</v>
      </c>
      <c r="L2874" s="447" t="s">
        <v>241</v>
      </c>
    </row>
    <row r="2875" spans="1:12">
      <c r="A2875" s="447" t="s">
        <v>20942</v>
      </c>
      <c r="B2875" s="447" t="s">
        <v>20943</v>
      </c>
      <c r="C2875" s="447" t="s">
        <v>20958</v>
      </c>
      <c r="D2875" s="447" t="s">
        <v>20959</v>
      </c>
      <c r="E2875" s="448" t="s">
        <v>20755</v>
      </c>
      <c r="F2875" s="447" t="s">
        <v>20755</v>
      </c>
      <c r="G2875" s="449">
        <v>101520</v>
      </c>
      <c r="H2875" s="447" t="s">
        <v>3797</v>
      </c>
      <c r="I2875" s="447" t="s">
        <v>146</v>
      </c>
      <c r="J2875" s="447" t="s">
        <v>334</v>
      </c>
      <c r="K2875" s="450">
        <v>899.68</v>
      </c>
      <c r="L2875" s="447" t="s">
        <v>241</v>
      </c>
    </row>
    <row r="2876" spans="1:12">
      <c r="A2876" s="447" t="s">
        <v>20942</v>
      </c>
      <c r="B2876" s="447" t="s">
        <v>20943</v>
      </c>
      <c r="C2876" s="447" t="s">
        <v>20958</v>
      </c>
      <c r="D2876" s="447" t="s">
        <v>20959</v>
      </c>
      <c r="E2876" s="448" t="s">
        <v>20755</v>
      </c>
      <c r="F2876" s="447" t="s">
        <v>20755</v>
      </c>
      <c r="G2876" s="449">
        <v>101521</v>
      </c>
      <c r="H2876" s="447" t="s">
        <v>3798</v>
      </c>
      <c r="I2876" s="447" t="s">
        <v>146</v>
      </c>
      <c r="J2876" s="447" t="s">
        <v>334</v>
      </c>
      <c r="K2876" s="450">
        <v>838.3</v>
      </c>
      <c r="L2876" s="447" t="s">
        <v>241</v>
      </c>
    </row>
    <row r="2877" spans="1:12">
      <c r="A2877" s="447" t="s">
        <v>20942</v>
      </c>
      <c r="B2877" s="447" t="s">
        <v>20943</v>
      </c>
      <c r="C2877" s="447" t="s">
        <v>20958</v>
      </c>
      <c r="D2877" s="447" t="s">
        <v>20959</v>
      </c>
      <c r="E2877" s="448" t="s">
        <v>20755</v>
      </c>
      <c r="F2877" s="447" t="s">
        <v>20755</v>
      </c>
      <c r="G2877" s="449">
        <v>101522</v>
      </c>
      <c r="H2877" s="447" t="s">
        <v>3799</v>
      </c>
      <c r="I2877" s="447" t="s">
        <v>146</v>
      </c>
      <c r="J2877" s="447" t="s">
        <v>334</v>
      </c>
      <c r="K2877" s="451">
        <v>1004.62</v>
      </c>
      <c r="L2877" s="447" t="s">
        <v>241</v>
      </c>
    </row>
    <row r="2878" spans="1:12">
      <c r="A2878" s="447" t="s">
        <v>20942</v>
      </c>
      <c r="B2878" s="447" t="s">
        <v>20943</v>
      </c>
      <c r="C2878" s="447" t="s">
        <v>20958</v>
      </c>
      <c r="D2878" s="447" t="s">
        <v>20959</v>
      </c>
      <c r="E2878" s="448" t="s">
        <v>20755</v>
      </c>
      <c r="F2878" s="447" t="s">
        <v>20755</v>
      </c>
      <c r="G2878" s="449">
        <v>101523</v>
      </c>
      <c r="H2878" s="447" t="s">
        <v>3800</v>
      </c>
      <c r="I2878" s="447" t="s">
        <v>146</v>
      </c>
      <c r="J2878" s="447" t="s">
        <v>334</v>
      </c>
      <c r="K2878" s="451">
        <v>1093.92</v>
      </c>
      <c r="L2878" s="447" t="s">
        <v>241</v>
      </c>
    </row>
    <row r="2879" spans="1:12">
      <c r="A2879" s="447" t="s">
        <v>20942</v>
      </c>
      <c r="B2879" s="447" t="s">
        <v>20943</v>
      </c>
      <c r="C2879" s="447" t="s">
        <v>20958</v>
      </c>
      <c r="D2879" s="447" t="s">
        <v>20959</v>
      </c>
      <c r="E2879" s="448" t="s">
        <v>20755</v>
      </c>
      <c r="F2879" s="447" t="s">
        <v>20755</v>
      </c>
      <c r="G2879" s="449">
        <v>101524</v>
      </c>
      <c r="H2879" s="447" t="s">
        <v>3801</v>
      </c>
      <c r="I2879" s="447" t="s">
        <v>146</v>
      </c>
      <c r="J2879" s="447" t="s">
        <v>334</v>
      </c>
      <c r="K2879" s="451">
        <v>1300.04</v>
      </c>
      <c r="L2879" s="447" t="s">
        <v>241</v>
      </c>
    </row>
    <row r="2880" spans="1:12">
      <c r="A2880" s="447" t="s">
        <v>20942</v>
      </c>
      <c r="B2880" s="447" t="s">
        <v>20943</v>
      </c>
      <c r="C2880" s="447" t="s">
        <v>20958</v>
      </c>
      <c r="D2880" s="447" t="s">
        <v>20959</v>
      </c>
      <c r="E2880" s="448" t="s">
        <v>20755</v>
      </c>
      <c r="F2880" s="447" t="s">
        <v>20755</v>
      </c>
      <c r="G2880" s="449">
        <v>101525</v>
      </c>
      <c r="H2880" s="447" t="s">
        <v>3802</v>
      </c>
      <c r="I2880" s="447" t="s">
        <v>146</v>
      </c>
      <c r="J2880" s="447" t="s">
        <v>334</v>
      </c>
      <c r="K2880" s="450">
        <v>833.83</v>
      </c>
      <c r="L2880" s="447" t="s">
        <v>241</v>
      </c>
    </row>
    <row r="2881" spans="1:12">
      <c r="A2881" s="447" t="s">
        <v>20942</v>
      </c>
      <c r="B2881" s="447" t="s">
        <v>20943</v>
      </c>
      <c r="C2881" s="447" t="s">
        <v>20958</v>
      </c>
      <c r="D2881" s="447" t="s">
        <v>20959</v>
      </c>
      <c r="E2881" s="448" t="s">
        <v>20755</v>
      </c>
      <c r="F2881" s="447" t="s">
        <v>20755</v>
      </c>
      <c r="G2881" s="449">
        <v>101526</v>
      </c>
      <c r="H2881" s="447" t="s">
        <v>3803</v>
      </c>
      <c r="I2881" s="447" t="s">
        <v>146</v>
      </c>
      <c r="J2881" s="447" t="s">
        <v>334</v>
      </c>
      <c r="K2881" s="451">
        <v>1000.15</v>
      </c>
      <c r="L2881" s="447" t="s">
        <v>241</v>
      </c>
    </row>
    <row r="2882" spans="1:12">
      <c r="A2882" s="447" t="s">
        <v>20942</v>
      </c>
      <c r="B2882" s="447" t="s">
        <v>20943</v>
      </c>
      <c r="C2882" s="447" t="s">
        <v>20958</v>
      </c>
      <c r="D2882" s="447" t="s">
        <v>20959</v>
      </c>
      <c r="E2882" s="448" t="s">
        <v>20755</v>
      </c>
      <c r="F2882" s="447" t="s">
        <v>20755</v>
      </c>
      <c r="G2882" s="449">
        <v>101527</v>
      </c>
      <c r="H2882" s="447" t="s">
        <v>3804</v>
      </c>
      <c r="I2882" s="447" t="s">
        <v>146</v>
      </c>
      <c r="J2882" s="447" t="s">
        <v>334</v>
      </c>
      <c r="K2882" s="451">
        <v>1089.45</v>
      </c>
      <c r="L2882" s="447" t="s">
        <v>241</v>
      </c>
    </row>
    <row r="2883" spans="1:12">
      <c r="A2883" s="447" t="s">
        <v>20942</v>
      </c>
      <c r="B2883" s="447" t="s">
        <v>20943</v>
      </c>
      <c r="C2883" s="447" t="s">
        <v>20958</v>
      </c>
      <c r="D2883" s="447" t="s">
        <v>20959</v>
      </c>
      <c r="E2883" s="448" t="s">
        <v>20755</v>
      </c>
      <c r="F2883" s="447" t="s">
        <v>20755</v>
      </c>
      <c r="G2883" s="449">
        <v>101528</v>
      </c>
      <c r="H2883" s="447" t="s">
        <v>3805</v>
      </c>
      <c r="I2883" s="447" t="s">
        <v>146</v>
      </c>
      <c r="J2883" s="447" t="s">
        <v>334</v>
      </c>
      <c r="K2883" s="451">
        <v>1295.57</v>
      </c>
      <c r="L2883" s="447" t="s">
        <v>241</v>
      </c>
    </row>
    <row r="2884" spans="1:12">
      <c r="A2884" s="447" t="s">
        <v>20942</v>
      </c>
      <c r="B2884" s="447" t="s">
        <v>20943</v>
      </c>
      <c r="C2884" s="447" t="s">
        <v>20958</v>
      </c>
      <c r="D2884" s="447" t="s">
        <v>20959</v>
      </c>
      <c r="E2884" s="448" t="s">
        <v>20755</v>
      </c>
      <c r="F2884" s="447" t="s">
        <v>20755</v>
      </c>
      <c r="G2884" s="449">
        <v>101529</v>
      </c>
      <c r="H2884" s="447" t="s">
        <v>3806</v>
      </c>
      <c r="I2884" s="447" t="s">
        <v>146</v>
      </c>
      <c r="J2884" s="447" t="s">
        <v>334</v>
      </c>
      <c r="K2884" s="450">
        <v>962.38</v>
      </c>
      <c r="L2884" s="447" t="s">
        <v>241</v>
      </c>
    </row>
    <row r="2885" spans="1:12">
      <c r="A2885" s="447" t="s">
        <v>20942</v>
      </c>
      <c r="B2885" s="447" t="s">
        <v>20943</v>
      </c>
      <c r="C2885" s="447" t="s">
        <v>20958</v>
      </c>
      <c r="D2885" s="447" t="s">
        <v>20959</v>
      </c>
      <c r="E2885" s="448" t="s">
        <v>20755</v>
      </c>
      <c r="F2885" s="447" t="s">
        <v>20755</v>
      </c>
      <c r="G2885" s="449">
        <v>101530</v>
      </c>
      <c r="H2885" s="447" t="s">
        <v>3807</v>
      </c>
      <c r="I2885" s="447" t="s">
        <v>146</v>
      </c>
      <c r="J2885" s="447" t="s">
        <v>334</v>
      </c>
      <c r="K2885" s="451">
        <v>1184.1400000000001</v>
      </c>
      <c r="L2885" s="447" t="s">
        <v>241</v>
      </c>
    </row>
    <row r="2886" spans="1:12">
      <c r="A2886" s="447" t="s">
        <v>20942</v>
      </c>
      <c r="B2886" s="447" t="s">
        <v>20943</v>
      </c>
      <c r="C2886" s="447" t="s">
        <v>20958</v>
      </c>
      <c r="D2886" s="447" t="s">
        <v>20959</v>
      </c>
      <c r="E2886" s="448" t="s">
        <v>20755</v>
      </c>
      <c r="F2886" s="447" t="s">
        <v>20755</v>
      </c>
      <c r="G2886" s="449">
        <v>101531</v>
      </c>
      <c r="H2886" s="447" t="s">
        <v>3808</v>
      </c>
      <c r="I2886" s="447" t="s">
        <v>146</v>
      </c>
      <c r="J2886" s="447" t="s">
        <v>334</v>
      </c>
      <c r="K2886" s="451">
        <v>1303.2</v>
      </c>
      <c r="L2886" s="447" t="s">
        <v>241</v>
      </c>
    </row>
    <row r="2887" spans="1:12">
      <c r="A2887" s="447" t="s">
        <v>20942</v>
      </c>
      <c r="B2887" s="447" t="s">
        <v>20943</v>
      </c>
      <c r="C2887" s="447" t="s">
        <v>20958</v>
      </c>
      <c r="D2887" s="447" t="s">
        <v>20959</v>
      </c>
      <c r="E2887" s="448" t="s">
        <v>20755</v>
      </c>
      <c r="F2887" s="447" t="s">
        <v>20755</v>
      </c>
      <c r="G2887" s="449">
        <v>101532</v>
      </c>
      <c r="H2887" s="447" t="s">
        <v>3809</v>
      </c>
      <c r="I2887" s="447" t="s">
        <v>146</v>
      </c>
      <c r="J2887" s="447" t="s">
        <v>334</v>
      </c>
      <c r="K2887" s="451">
        <v>1578.03</v>
      </c>
      <c r="L2887" s="447" t="s">
        <v>241</v>
      </c>
    </row>
    <row r="2888" spans="1:12">
      <c r="A2888" s="447" t="s">
        <v>20942</v>
      </c>
      <c r="B2888" s="447" t="s">
        <v>20943</v>
      </c>
      <c r="C2888" s="447" t="s">
        <v>20958</v>
      </c>
      <c r="D2888" s="447" t="s">
        <v>20959</v>
      </c>
      <c r="E2888" s="448" t="s">
        <v>20755</v>
      </c>
      <c r="F2888" s="447" t="s">
        <v>20755</v>
      </c>
      <c r="G2888" s="449">
        <v>101533</v>
      </c>
      <c r="H2888" s="447" t="s">
        <v>3810</v>
      </c>
      <c r="I2888" s="447" t="s">
        <v>146</v>
      </c>
      <c r="J2888" s="447" t="s">
        <v>334</v>
      </c>
      <c r="K2888" s="451">
        <v>1071.9100000000001</v>
      </c>
      <c r="L2888" s="447" t="s">
        <v>241</v>
      </c>
    </row>
    <row r="2889" spans="1:12">
      <c r="A2889" s="447" t="s">
        <v>20942</v>
      </c>
      <c r="B2889" s="447" t="s">
        <v>20943</v>
      </c>
      <c r="C2889" s="447" t="s">
        <v>20958</v>
      </c>
      <c r="D2889" s="447" t="s">
        <v>20959</v>
      </c>
      <c r="E2889" s="448" t="s">
        <v>20755</v>
      </c>
      <c r="F2889" s="447" t="s">
        <v>20755</v>
      </c>
      <c r="G2889" s="449">
        <v>101534</v>
      </c>
      <c r="H2889" s="447" t="s">
        <v>3811</v>
      </c>
      <c r="I2889" s="447" t="s">
        <v>146</v>
      </c>
      <c r="J2889" s="447" t="s">
        <v>334</v>
      </c>
      <c r="K2889" s="451">
        <v>1293.67</v>
      </c>
      <c r="L2889" s="447" t="s">
        <v>241</v>
      </c>
    </row>
    <row r="2890" spans="1:12">
      <c r="A2890" s="447" t="s">
        <v>20942</v>
      </c>
      <c r="B2890" s="447" t="s">
        <v>20943</v>
      </c>
      <c r="C2890" s="447" t="s">
        <v>20958</v>
      </c>
      <c r="D2890" s="447" t="s">
        <v>20959</v>
      </c>
      <c r="E2890" s="448" t="s">
        <v>20755</v>
      </c>
      <c r="F2890" s="447" t="s">
        <v>20755</v>
      </c>
      <c r="G2890" s="449">
        <v>101535</v>
      </c>
      <c r="H2890" s="447" t="s">
        <v>3812</v>
      </c>
      <c r="I2890" s="447" t="s">
        <v>146</v>
      </c>
      <c r="J2890" s="447" t="s">
        <v>334</v>
      </c>
      <c r="K2890" s="451">
        <v>1412.73</v>
      </c>
      <c r="L2890" s="447" t="s">
        <v>241</v>
      </c>
    </row>
    <row r="2891" spans="1:12">
      <c r="A2891" s="447" t="s">
        <v>20942</v>
      </c>
      <c r="B2891" s="447" t="s">
        <v>20943</v>
      </c>
      <c r="C2891" s="447" t="s">
        <v>20958</v>
      </c>
      <c r="D2891" s="447" t="s">
        <v>20959</v>
      </c>
      <c r="E2891" s="448" t="s">
        <v>20755</v>
      </c>
      <c r="F2891" s="447" t="s">
        <v>20755</v>
      </c>
      <c r="G2891" s="449">
        <v>101536</v>
      </c>
      <c r="H2891" s="447" t="s">
        <v>3813</v>
      </c>
      <c r="I2891" s="447" t="s">
        <v>146</v>
      </c>
      <c r="J2891" s="447" t="s">
        <v>334</v>
      </c>
      <c r="K2891" s="451">
        <v>1687.56</v>
      </c>
      <c r="L2891" s="447" t="s">
        <v>241</v>
      </c>
    </row>
    <row r="2892" spans="1:12">
      <c r="A2892" s="447" t="s">
        <v>20942</v>
      </c>
      <c r="B2892" s="447" t="s">
        <v>20943</v>
      </c>
      <c r="C2892" s="447" t="s">
        <v>20958</v>
      </c>
      <c r="D2892" s="447" t="s">
        <v>20959</v>
      </c>
      <c r="E2892" s="448" t="s">
        <v>20755</v>
      </c>
      <c r="F2892" s="447" t="s">
        <v>20755</v>
      </c>
      <c r="G2892" s="449">
        <v>101537</v>
      </c>
      <c r="H2892" s="447" t="s">
        <v>3814</v>
      </c>
      <c r="I2892" s="447" t="s">
        <v>146</v>
      </c>
      <c r="J2892" s="447" t="s">
        <v>334</v>
      </c>
      <c r="K2892" s="450">
        <v>103.71</v>
      </c>
      <c r="L2892" s="447" t="s">
        <v>241</v>
      </c>
    </row>
    <row r="2893" spans="1:12">
      <c r="A2893" s="447" t="s">
        <v>20942</v>
      </c>
      <c r="B2893" s="447" t="s">
        <v>20943</v>
      </c>
      <c r="C2893" s="447" t="s">
        <v>20958</v>
      </c>
      <c r="D2893" s="447" t="s">
        <v>20959</v>
      </c>
      <c r="E2893" s="448" t="s">
        <v>20755</v>
      </c>
      <c r="F2893" s="447" t="s">
        <v>20755</v>
      </c>
      <c r="G2893" s="449">
        <v>101538</v>
      </c>
      <c r="H2893" s="447" t="s">
        <v>3815</v>
      </c>
      <c r="I2893" s="447" t="s">
        <v>146</v>
      </c>
      <c r="J2893" s="447" t="s">
        <v>240</v>
      </c>
      <c r="K2893" s="450">
        <v>36.61</v>
      </c>
      <c r="L2893" s="447" t="s">
        <v>241</v>
      </c>
    </row>
    <row r="2894" spans="1:12">
      <c r="A2894" s="447" t="s">
        <v>20942</v>
      </c>
      <c r="B2894" s="447" t="s">
        <v>20943</v>
      </c>
      <c r="C2894" s="447" t="s">
        <v>20958</v>
      </c>
      <c r="D2894" s="447" t="s">
        <v>20959</v>
      </c>
      <c r="E2894" s="448" t="s">
        <v>20755</v>
      </c>
      <c r="F2894" s="447" t="s">
        <v>20755</v>
      </c>
      <c r="G2894" s="449">
        <v>101539</v>
      </c>
      <c r="H2894" s="447" t="s">
        <v>3816</v>
      </c>
      <c r="I2894" s="447" t="s">
        <v>146</v>
      </c>
      <c r="J2894" s="447" t="s">
        <v>240</v>
      </c>
      <c r="K2894" s="450">
        <v>59.65</v>
      </c>
      <c r="L2894" s="447" t="s">
        <v>241</v>
      </c>
    </row>
    <row r="2895" spans="1:12">
      <c r="A2895" s="447" t="s">
        <v>20942</v>
      </c>
      <c r="B2895" s="447" t="s">
        <v>20943</v>
      </c>
      <c r="C2895" s="447" t="s">
        <v>20958</v>
      </c>
      <c r="D2895" s="447" t="s">
        <v>20959</v>
      </c>
      <c r="E2895" s="448" t="s">
        <v>20755</v>
      </c>
      <c r="F2895" s="447" t="s">
        <v>20755</v>
      </c>
      <c r="G2895" s="449">
        <v>101540</v>
      </c>
      <c r="H2895" s="447" t="s">
        <v>3817</v>
      </c>
      <c r="I2895" s="447" t="s">
        <v>146</v>
      </c>
      <c r="J2895" s="447" t="s">
        <v>240</v>
      </c>
      <c r="K2895" s="450">
        <v>101.53</v>
      </c>
      <c r="L2895" s="447" t="s">
        <v>241</v>
      </c>
    </row>
    <row r="2896" spans="1:12">
      <c r="A2896" s="447" t="s">
        <v>20942</v>
      </c>
      <c r="B2896" s="447" t="s">
        <v>20943</v>
      </c>
      <c r="C2896" s="447" t="s">
        <v>20958</v>
      </c>
      <c r="D2896" s="447" t="s">
        <v>20959</v>
      </c>
      <c r="E2896" s="448" t="s">
        <v>20755</v>
      </c>
      <c r="F2896" s="447" t="s">
        <v>20755</v>
      </c>
      <c r="G2896" s="449">
        <v>101541</v>
      </c>
      <c r="H2896" s="447" t="s">
        <v>3818</v>
      </c>
      <c r="I2896" s="447" t="s">
        <v>146</v>
      </c>
      <c r="J2896" s="447" t="s">
        <v>240</v>
      </c>
      <c r="K2896" s="450">
        <v>132.19999999999999</v>
      </c>
      <c r="L2896" s="447" t="s">
        <v>241</v>
      </c>
    </row>
    <row r="2897" spans="1:12">
      <c r="A2897" s="447" t="s">
        <v>20942</v>
      </c>
      <c r="B2897" s="447" t="s">
        <v>20943</v>
      </c>
      <c r="C2897" s="447" t="s">
        <v>20958</v>
      </c>
      <c r="D2897" s="447" t="s">
        <v>20959</v>
      </c>
      <c r="E2897" s="448" t="s">
        <v>20755</v>
      </c>
      <c r="F2897" s="447" t="s">
        <v>20755</v>
      </c>
      <c r="G2897" s="449">
        <v>101542</v>
      </c>
      <c r="H2897" s="447" t="s">
        <v>3819</v>
      </c>
      <c r="I2897" s="447" t="s">
        <v>146</v>
      </c>
      <c r="J2897" s="447" t="s">
        <v>240</v>
      </c>
      <c r="K2897" s="450">
        <v>27.43</v>
      </c>
      <c r="L2897" s="447" t="s">
        <v>241</v>
      </c>
    </row>
    <row r="2898" spans="1:12">
      <c r="A2898" s="447" t="s">
        <v>20942</v>
      </c>
      <c r="B2898" s="447" t="s">
        <v>20943</v>
      </c>
      <c r="C2898" s="447" t="s">
        <v>20958</v>
      </c>
      <c r="D2898" s="447" t="s">
        <v>20959</v>
      </c>
      <c r="E2898" s="448" t="s">
        <v>20755</v>
      </c>
      <c r="F2898" s="447" t="s">
        <v>20755</v>
      </c>
      <c r="G2898" s="449">
        <v>101543</v>
      </c>
      <c r="H2898" s="447" t="s">
        <v>3820</v>
      </c>
      <c r="I2898" s="447" t="s">
        <v>146</v>
      </c>
      <c r="J2898" s="447" t="s">
        <v>240</v>
      </c>
      <c r="K2898" s="450">
        <v>48.3</v>
      </c>
      <c r="L2898" s="447" t="s">
        <v>241</v>
      </c>
    </row>
    <row r="2899" spans="1:12">
      <c r="A2899" s="447" t="s">
        <v>20942</v>
      </c>
      <c r="B2899" s="447" t="s">
        <v>20943</v>
      </c>
      <c r="C2899" s="447" t="s">
        <v>20958</v>
      </c>
      <c r="D2899" s="447" t="s">
        <v>20959</v>
      </c>
      <c r="E2899" s="448" t="s">
        <v>20755</v>
      </c>
      <c r="F2899" s="447" t="s">
        <v>20755</v>
      </c>
      <c r="G2899" s="449">
        <v>101544</v>
      </c>
      <c r="H2899" s="447" t="s">
        <v>3821</v>
      </c>
      <c r="I2899" s="447" t="s">
        <v>146</v>
      </c>
      <c r="J2899" s="447" t="s">
        <v>240</v>
      </c>
      <c r="K2899" s="450">
        <v>77.69</v>
      </c>
      <c r="L2899" s="447" t="s">
        <v>241</v>
      </c>
    </row>
    <row r="2900" spans="1:12">
      <c r="A2900" s="447" t="s">
        <v>20942</v>
      </c>
      <c r="B2900" s="447" t="s">
        <v>20943</v>
      </c>
      <c r="C2900" s="447" t="s">
        <v>20958</v>
      </c>
      <c r="D2900" s="447" t="s">
        <v>20959</v>
      </c>
      <c r="E2900" s="448" t="s">
        <v>20755</v>
      </c>
      <c r="F2900" s="447" t="s">
        <v>20755</v>
      </c>
      <c r="G2900" s="449">
        <v>101545</v>
      </c>
      <c r="H2900" s="447" t="s">
        <v>3822</v>
      </c>
      <c r="I2900" s="447" t="s">
        <v>146</v>
      </c>
      <c r="J2900" s="447" t="s">
        <v>240</v>
      </c>
      <c r="K2900" s="450">
        <v>113.46</v>
      </c>
      <c r="L2900" s="447" t="s">
        <v>241</v>
      </c>
    </row>
    <row r="2901" spans="1:12">
      <c r="A2901" s="447" t="s">
        <v>20942</v>
      </c>
      <c r="B2901" s="447" t="s">
        <v>20943</v>
      </c>
      <c r="C2901" s="447" t="s">
        <v>20958</v>
      </c>
      <c r="D2901" s="447" t="s">
        <v>20959</v>
      </c>
      <c r="E2901" s="448" t="s">
        <v>20755</v>
      </c>
      <c r="F2901" s="447" t="s">
        <v>20755</v>
      </c>
      <c r="G2901" s="449">
        <v>101546</v>
      </c>
      <c r="H2901" s="447" t="s">
        <v>3823</v>
      </c>
      <c r="I2901" s="447" t="s">
        <v>146</v>
      </c>
      <c r="J2901" s="447" t="s">
        <v>240</v>
      </c>
      <c r="K2901" s="450">
        <v>23.82</v>
      </c>
      <c r="L2901" s="447" t="s">
        <v>241</v>
      </c>
    </row>
    <row r="2902" spans="1:12">
      <c r="A2902" s="447" t="s">
        <v>20942</v>
      </c>
      <c r="B2902" s="447" t="s">
        <v>20943</v>
      </c>
      <c r="C2902" s="447" t="s">
        <v>20958</v>
      </c>
      <c r="D2902" s="447" t="s">
        <v>20959</v>
      </c>
      <c r="E2902" s="448" t="s">
        <v>20755</v>
      </c>
      <c r="F2902" s="447" t="s">
        <v>20755</v>
      </c>
      <c r="G2902" s="449">
        <v>101547</v>
      </c>
      <c r="H2902" s="447" t="s">
        <v>3824</v>
      </c>
      <c r="I2902" s="447" t="s">
        <v>146</v>
      </c>
      <c r="J2902" s="447" t="s">
        <v>240</v>
      </c>
      <c r="K2902" s="450">
        <v>75.05</v>
      </c>
      <c r="L2902" s="447" t="s">
        <v>241</v>
      </c>
    </row>
    <row r="2903" spans="1:12">
      <c r="A2903" s="447" t="s">
        <v>20942</v>
      </c>
      <c r="B2903" s="447" t="s">
        <v>20943</v>
      </c>
      <c r="C2903" s="447" t="s">
        <v>20958</v>
      </c>
      <c r="D2903" s="447" t="s">
        <v>20959</v>
      </c>
      <c r="E2903" s="448" t="s">
        <v>20755</v>
      </c>
      <c r="F2903" s="447" t="s">
        <v>20755</v>
      </c>
      <c r="G2903" s="449">
        <v>101548</v>
      </c>
      <c r="H2903" s="447" t="s">
        <v>3825</v>
      </c>
      <c r="I2903" s="447" t="s">
        <v>146</v>
      </c>
      <c r="J2903" s="447" t="s">
        <v>240</v>
      </c>
      <c r="K2903" s="450">
        <v>5.75</v>
      </c>
      <c r="L2903" s="447" t="s">
        <v>241</v>
      </c>
    </row>
    <row r="2904" spans="1:12">
      <c r="A2904" s="447" t="s">
        <v>20942</v>
      </c>
      <c r="B2904" s="447" t="s">
        <v>20943</v>
      </c>
      <c r="C2904" s="447" t="s">
        <v>20958</v>
      </c>
      <c r="D2904" s="447" t="s">
        <v>20959</v>
      </c>
      <c r="E2904" s="448" t="s">
        <v>20755</v>
      </c>
      <c r="F2904" s="447" t="s">
        <v>20755</v>
      </c>
      <c r="G2904" s="449">
        <v>101549</v>
      </c>
      <c r="H2904" s="447" t="s">
        <v>3826</v>
      </c>
      <c r="I2904" s="447" t="s">
        <v>146</v>
      </c>
      <c r="J2904" s="447" t="s">
        <v>334</v>
      </c>
      <c r="K2904" s="450">
        <v>12.09</v>
      </c>
      <c r="L2904" s="447" t="s">
        <v>241</v>
      </c>
    </row>
    <row r="2905" spans="1:12">
      <c r="A2905" s="447" t="s">
        <v>20942</v>
      </c>
      <c r="B2905" s="447" t="s">
        <v>20943</v>
      </c>
      <c r="C2905" s="447" t="s">
        <v>20958</v>
      </c>
      <c r="D2905" s="447" t="s">
        <v>20959</v>
      </c>
      <c r="E2905" s="448" t="s">
        <v>20755</v>
      </c>
      <c r="F2905" s="447" t="s">
        <v>20755</v>
      </c>
      <c r="G2905" s="449">
        <v>101553</v>
      </c>
      <c r="H2905" s="447" t="s">
        <v>3828</v>
      </c>
      <c r="I2905" s="447" t="s">
        <v>146</v>
      </c>
      <c r="J2905" s="447" t="s">
        <v>334</v>
      </c>
      <c r="K2905" s="450">
        <v>12.81</v>
      </c>
      <c r="L2905" s="447" t="s">
        <v>241</v>
      </c>
    </row>
    <row r="2906" spans="1:12">
      <c r="A2906" s="447" t="s">
        <v>20942</v>
      </c>
      <c r="B2906" s="447" t="s">
        <v>20943</v>
      </c>
      <c r="C2906" s="447" t="s">
        <v>20958</v>
      </c>
      <c r="D2906" s="447" t="s">
        <v>20959</v>
      </c>
      <c r="E2906" s="448" t="s">
        <v>20755</v>
      </c>
      <c r="F2906" s="447" t="s">
        <v>20755</v>
      </c>
      <c r="G2906" s="449">
        <v>101554</v>
      </c>
      <c r="H2906" s="447" t="s">
        <v>3829</v>
      </c>
      <c r="I2906" s="447" t="s">
        <v>146</v>
      </c>
      <c r="J2906" s="447" t="s">
        <v>334</v>
      </c>
      <c r="K2906" s="450">
        <v>8.9700000000000006</v>
      </c>
      <c r="L2906" s="447" t="s">
        <v>241</v>
      </c>
    </row>
    <row r="2907" spans="1:12">
      <c r="A2907" s="447" t="s">
        <v>20942</v>
      </c>
      <c r="B2907" s="447" t="s">
        <v>20943</v>
      </c>
      <c r="C2907" s="447" t="s">
        <v>20958</v>
      </c>
      <c r="D2907" s="447" t="s">
        <v>20959</v>
      </c>
      <c r="E2907" s="448" t="s">
        <v>20755</v>
      </c>
      <c r="F2907" s="447" t="s">
        <v>20755</v>
      </c>
      <c r="G2907" s="449">
        <v>101555</v>
      </c>
      <c r="H2907" s="447" t="s">
        <v>3830</v>
      </c>
      <c r="I2907" s="447" t="s">
        <v>146</v>
      </c>
      <c r="J2907" s="447" t="s">
        <v>334</v>
      </c>
      <c r="K2907" s="450">
        <v>5.46</v>
      </c>
      <c r="L2907" s="447" t="s">
        <v>241</v>
      </c>
    </row>
    <row r="2908" spans="1:12">
      <c r="A2908" s="447" t="s">
        <v>20942</v>
      </c>
      <c r="B2908" s="447" t="s">
        <v>20943</v>
      </c>
      <c r="C2908" s="447" t="s">
        <v>20958</v>
      </c>
      <c r="D2908" s="447" t="s">
        <v>20959</v>
      </c>
      <c r="E2908" s="448" t="s">
        <v>20755</v>
      </c>
      <c r="F2908" s="447" t="s">
        <v>20755</v>
      </c>
      <c r="G2908" s="449">
        <v>101556</v>
      </c>
      <c r="H2908" s="447" t="s">
        <v>3831</v>
      </c>
      <c r="I2908" s="447" t="s">
        <v>146</v>
      </c>
      <c r="J2908" s="447" t="s">
        <v>334</v>
      </c>
      <c r="K2908" s="450">
        <v>4.9000000000000004</v>
      </c>
      <c r="L2908" s="447" t="s">
        <v>241</v>
      </c>
    </row>
    <row r="2909" spans="1:12">
      <c r="A2909" s="447" t="s">
        <v>20942</v>
      </c>
      <c r="B2909" s="447" t="s">
        <v>20943</v>
      </c>
      <c r="C2909" s="447" t="s">
        <v>20958</v>
      </c>
      <c r="D2909" s="447" t="s">
        <v>20959</v>
      </c>
      <c r="E2909" s="448" t="s">
        <v>20755</v>
      </c>
      <c r="F2909" s="447" t="s">
        <v>20755</v>
      </c>
      <c r="G2909" s="449">
        <v>101560</v>
      </c>
      <c r="H2909" s="447" t="s">
        <v>3833</v>
      </c>
      <c r="I2909" s="447" t="s">
        <v>239</v>
      </c>
      <c r="J2909" s="447" t="s">
        <v>334</v>
      </c>
      <c r="K2909" s="450">
        <v>11.79</v>
      </c>
      <c r="L2909" s="447" t="s">
        <v>241</v>
      </c>
    </row>
    <row r="2910" spans="1:12">
      <c r="A2910" s="447" t="s">
        <v>20942</v>
      </c>
      <c r="B2910" s="447" t="s">
        <v>20943</v>
      </c>
      <c r="C2910" s="447" t="s">
        <v>20958</v>
      </c>
      <c r="D2910" s="447" t="s">
        <v>20959</v>
      </c>
      <c r="E2910" s="448" t="s">
        <v>20755</v>
      </c>
      <c r="F2910" s="447" t="s">
        <v>20755</v>
      </c>
      <c r="G2910" s="449">
        <v>101561</v>
      </c>
      <c r="H2910" s="447" t="s">
        <v>3835</v>
      </c>
      <c r="I2910" s="447" t="s">
        <v>239</v>
      </c>
      <c r="J2910" s="447" t="s">
        <v>334</v>
      </c>
      <c r="K2910" s="450">
        <v>18.05</v>
      </c>
      <c r="L2910" s="447" t="s">
        <v>241</v>
      </c>
    </row>
    <row r="2911" spans="1:12">
      <c r="A2911" s="447" t="s">
        <v>20942</v>
      </c>
      <c r="B2911" s="447" t="s">
        <v>20943</v>
      </c>
      <c r="C2911" s="447" t="s">
        <v>20958</v>
      </c>
      <c r="D2911" s="447" t="s">
        <v>20959</v>
      </c>
      <c r="E2911" s="448" t="s">
        <v>20755</v>
      </c>
      <c r="F2911" s="447" t="s">
        <v>20755</v>
      </c>
      <c r="G2911" s="449">
        <v>101562</v>
      </c>
      <c r="H2911" s="447" t="s">
        <v>3836</v>
      </c>
      <c r="I2911" s="447" t="s">
        <v>239</v>
      </c>
      <c r="J2911" s="447" t="s">
        <v>334</v>
      </c>
      <c r="K2911" s="450">
        <v>27.46</v>
      </c>
      <c r="L2911" s="447" t="s">
        <v>241</v>
      </c>
    </row>
    <row r="2912" spans="1:12">
      <c r="A2912" s="447" t="s">
        <v>20942</v>
      </c>
      <c r="B2912" s="447" t="s">
        <v>20943</v>
      </c>
      <c r="C2912" s="447" t="s">
        <v>20958</v>
      </c>
      <c r="D2912" s="447" t="s">
        <v>20959</v>
      </c>
      <c r="E2912" s="448" t="s">
        <v>20755</v>
      </c>
      <c r="F2912" s="447" t="s">
        <v>20755</v>
      </c>
      <c r="G2912" s="449">
        <v>101563</v>
      </c>
      <c r="H2912" s="447" t="s">
        <v>3837</v>
      </c>
      <c r="I2912" s="447" t="s">
        <v>239</v>
      </c>
      <c r="J2912" s="447" t="s">
        <v>334</v>
      </c>
      <c r="K2912" s="450">
        <v>37.83</v>
      </c>
      <c r="L2912" s="447" t="s">
        <v>241</v>
      </c>
    </row>
    <row r="2913" spans="1:12">
      <c r="A2913" s="447" t="s">
        <v>20942</v>
      </c>
      <c r="B2913" s="447" t="s">
        <v>20943</v>
      </c>
      <c r="C2913" s="447" t="s">
        <v>20958</v>
      </c>
      <c r="D2913" s="447" t="s">
        <v>20959</v>
      </c>
      <c r="E2913" s="448" t="s">
        <v>20755</v>
      </c>
      <c r="F2913" s="447" t="s">
        <v>20755</v>
      </c>
      <c r="G2913" s="449">
        <v>101564</v>
      </c>
      <c r="H2913" s="447" t="s">
        <v>3838</v>
      </c>
      <c r="I2913" s="447" t="s">
        <v>239</v>
      </c>
      <c r="J2913" s="447" t="s">
        <v>334</v>
      </c>
      <c r="K2913" s="450">
        <v>53.9</v>
      </c>
      <c r="L2913" s="447" t="s">
        <v>241</v>
      </c>
    </row>
    <row r="2914" spans="1:12">
      <c r="A2914" s="447" t="s">
        <v>20942</v>
      </c>
      <c r="B2914" s="447" t="s">
        <v>20943</v>
      </c>
      <c r="C2914" s="447" t="s">
        <v>20958</v>
      </c>
      <c r="D2914" s="447" t="s">
        <v>20959</v>
      </c>
      <c r="E2914" s="448" t="s">
        <v>20755</v>
      </c>
      <c r="F2914" s="447" t="s">
        <v>20755</v>
      </c>
      <c r="G2914" s="449">
        <v>101565</v>
      </c>
      <c r="H2914" s="447" t="s">
        <v>3839</v>
      </c>
      <c r="I2914" s="447" t="s">
        <v>239</v>
      </c>
      <c r="J2914" s="447" t="s">
        <v>334</v>
      </c>
      <c r="K2914" s="450">
        <v>74.650000000000006</v>
      </c>
      <c r="L2914" s="447" t="s">
        <v>241</v>
      </c>
    </row>
    <row r="2915" spans="1:12">
      <c r="A2915" s="447" t="s">
        <v>20942</v>
      </c>
      <c r="B2915" s="447" t="s">
        <v>20943</v>
      </c>
      <c r="C2915" s="447" t="s">
        <v>20958</v>
      </c>
      <c r="D2915" s="447" t="s">
        <v>20959</v>
      </c>
      <c r="E2915" s="448" t="s">
        <v>20755</v>
      </c>
      <c r="F2915" s="447" t="s">
        <v>20755</v>
      </c>
      <c r="G2915" s="449">
        <v>101567</v>
      </c>
      <c r="H2915" s="447" t="s">
        <v>3840</v>
      </c>
      <c r="I2915" s="447" t="s">
        <v>239</v>
      </c>
      <c r="J2915" s="447" t="s">
        <v>334</v>
      </c>
      <c r="K2915" s="450">
        <v>99.16</v>
      </c>
      <c r="L2915" s="447" t="s">
        <v>241</v>
      </c>
    </row>
    <row r="2916" spans="1:12">
      <c r="A2916" s="447" t="s">
        <v>20942</v>
      </c>
      <c r="B2916" s="447" t="s">
        <v>20943</v>
      </c>
      <c r="C2916" s="447" t="s">
        <v>20958</v>
      </c>
      <c r="D2916" s="447" t="s">
        <v>20959</v>
      </c>
      <c r="E2916" s="448" t="s">
        <v>20755</v>
      </c>
      <c r="F2916" s="447" t="s">
        <v>20755</v>
      </c>
      <c r="G2916" s="449">
        <v>101568</v>
      </c>
      <c r="H2916" s="447" t="s">
        <v>3841</v>
      </c>
      <c r="I2916" s="447" t="s">
        <v>239</v>
      </c>
      <c r="J2916" s="447" t="s">
        <v>334</v>
      </c>
      <c r="K2916" s="450">
        <v>129.07</v>
      </c>
      <c r="L2916" s="447" t="s">
        <v>241</v>
      </c>
    </row>
    <row r="2917" spans="1:12">
      <c r="A2917" s="447" t="s">
        <v>20942</v>
      </c>
      <c r="B2917" s="447" t="s">
        <v>20943</v>
      </c>
      <c r="C2917" s="447" t="s">
        <v>20958</v>
      </c>
      <c r="D2917" s="447" t="s">
        <v>20959</v>
      </c>
      <c r="E2917" s="448" t="s">
        <v>20755</v>
      </c>
      <c r="F2917" s="447" t="s">
        <v>20755</v>
      </c>
      <c r="G2917" s="449">
        <v>101626</v>
      </c>
      <c r="H2917" s="447" t="s">
        <v>3842</v>
      </c>
      <c r="I2917" s="447" t="s">
        <v>146</v>
      </c>
      <c r="J2917" s="447" t="s">
        <v>240</v>
      </c>
      <c r="K2917" s="450">
        <v>132.52000000000001</v>
      </c>
      <c r="L2917" s="447" t="s">
        <v>241</v>
      </c>
    </row>
    <row r="2918" spans="1:12">
      <c r="A2918" s="447" t="s">
        <v>20942</v>
      </c>
      <c r="B2918" s="447" t="s">
        <v>20943</v>
      </c>
      <c r="C2918" s="447" t="s">
        <v>20958</v>
      </c>
      <c r="D2918" s="447" t="s">
        <v>20959</v>
      </c>
      <c r="E2918" s="448" t="s">
        <v>20755</v>
      </c>
      <c r="F2918" s="447" t="s">
        <v>20755</v>
      </c>
      <c r="G2918" s="449">
        <v>101627</v>
      </c>
      <c r="H2918" s="447" t="s">
        <v>3843</v>
      </c>
      <c r="I2918" s="447" t="s">
        <v>146</v>
      </c>
      <c r="J2918" s="447" t="s">
        <v>240</v>
      </c>
      <c r="K2918" s="450">
        <v>206.71</v>
      </c>
      <c r="L2918" s="447" t="s">
        <v>241</v>
      </c>
    </row>
    <row r="2919" spans="1:12">
      <c r="A2919" s="447" t="s">
        <v>20942</v>
      </c>
      <c r="B2919" s="447" t="s">
        <v>20943</v>
      </c>
      <c r="C2919" s="447" t="s">
        <v>20958</v>
      </c>
      <c r="D2919" s="447" t="s">
        <v>20959</v>
      </c>
      <c r="E2919" s="448" t="s">
        <v>20755</v>
      </c>
      <c r="F2919" s="447" t="s">
        <v>20755</v>
      </c>
      <c r="G2919" s="449">
        <v>101628</v>
      </c>
      <c r="H2919" s="447" t="s">
        <v>3844</v>
      </c>
      <c r="I2919" s="447" t="s">
        <v>146</v>
      </c>
      <c r="J2919" s="447" t="s">
        <v>240</v>
      </c>
      <c r="K2919" s="450">
        <v>98.2</v>
      </c>
      <c r="L2919" s="447" t="s">
        <v>241</v>
      </c>
    </row>
    <row r="2920" spans="1:12">
      <c r="A2920" s="447" t="s">
        <v>20942</v>
      </c>
      <c r="B2920" s="447" t="s">
        <v>20943</v>
      </c>
      <c r="C2920" s="447" t="s">
        <v>20958</v>
      </c>
      <c r="D2920" s="447" t="s">
        <v>20959</v>
      </c>
      <c r="E2920" s="448" t="s">
        <v>20755</v>
      </c>
      <c r="F2920" s="447" t="s">
        <v>20755</v>
      </c>
      <c r="G2920" s="449">
        <v>101629</v>
      </c>
      <c r="H2920" s="447" t="s">
        <v>3845</v>
      </c>
      <c r="I2920" s="447" t="s">
        <v>146</v>
      </c>
      <c r="J2920" s="447" t="s">
        <v>240</v>
      </c>
      <c r="K2920" s="450">
        <v>115.87</v>
      </c>
      <c r="L2920" s="447" t="s">
        <v>241</v>
      </c>
    </row>
    <row r="2921" spans="1:12">
      <c r="A2921" s="447" t="s">
        <v>20942</v>
      </c>
      <c r="B2921" s="447" t="s">
        <v>20943</v>
      </c>
      <c r="C2921" s="447" t="s">
        <v>20958</v>
      </c>
      <c r="D2921" s="447" t="s">
        <v>20959</v>
      </c>
      <c r="E2921" s="448" t="s">
        <v>20755</v>
      </c>
      <c r="F2921" s="447" t="s">
        <v>20755</v>
      </c>
      <c r="G2921" s="449">
        <v>101630</v>
      </c>
      <c r="H2921" s="447" t="s">
        <v>3846</v>
      </c>
      <c r="I2921" s="447" t="s">
        <v>146</v>
      </c>
      <c r="J2921" s="447" t="s">
        <v>240</v>
      </c>
      <c r="K2921" s="450">
        <v>52.14</v>
      </c>
      <c r="L2921" s="447" t="s">
        <v>241</v>
      </c>
    </row>
    <row r="2922" spans="1:12">
      <c r="A2922" s="447" t="s">
        <v>20942</v>
      </c>
      <c r="B2922" s="447" t="s">
        <v>20943</v>
      </c>
      <c r="C2922" s="447" t="s">
        <v>20958</v>
      </c>
      <c r="D2922" s="447" t="s">
        <v>20959</v>
      </c>
      <c r="E2922" s="448" t="s">
        <v>20755</v>
      </c>
      <c r="F2922" s="447" t="s">
        <v>20755</v>
      </c>
      <c r="G2922" s="449">
        <v>101631</v>
      </c>
      <c r="H2922" s="447" t="s">
        <v>3847</v>
      </c>
      <c r="I2922" s="447" t="s">
        <v>146</v>
      </c>
      <c r="J2922" s="447" t="s">
        <v>334</v>
      </c>
      <c r="K2922" s="450">
        <v>21.06</v>
      </c>
      <c r="L2922" s="447" t="s">
        <v>241</v>
      </c>
    </row>
    <row r="2923" spans="1:12">
      <c r="A2923" s="447" t="s">
        <v>20942</v>
      </c>
      <c r="B2923" s="447" t="s">
        <v>20943</v>
      </c>
      <c r="C2923" s="447" t="s">
        <v>20958</v>
      </c>
      <c r="D2923" s="447" t="s">
        <v>20959</v>
      </c>
      <c r="E2923" s="448" t="s">
        <v>20755</v>
      </c>
      <c r="F2923" s="447" t="s">
        <v>20755</v>
      </c>
      <c r="G2923" s="449">
        <v>101632</v>
      </c>
      <c r="H2923" s="447" t="s">
        <v>3848</v>
      </c>
      <c r="I2923" s="447" t="s">
        <v>146</v>
      </c>
      <c r="J2923" s="447" t="s">
        <v>240</v>
      </c>
      <c r="K2923" s="450">
        <v>29.63</v>
      </c>
      <c r="L2923" s="447" t="s">
        <v>241</v>
      </c>
    </row>
    <row r="2924" spans="1:12">
      <c r="A2924" s="447" t="s">
        <v>20942</v>
      </c>
      <c r="B2924" s="447" t="s">
        <v>20943</v>
      </c>
      <c r="C2924" s="447" t="s">
        <v>20958</v>
      </c>
      <c r="D2924" s="447" t="s">
        <v>20959</v>
      </c>
      <c r="E2924" s="448" t="s">
        <v>20755</v>
      </c>
      <c r="F2924" s="447" t="s">
        <v>20755</v>
      </c>
      <c r="G2924" s="449">
        <v>101633</v>
      </c>
      <c r="H2924" s="447" t="s">
        <v>3850</v>
      </c>
      <c r="I2924" s="447" t="s">
        <v>146</v>
      </c>
      <c r="J2924" s="447" t="s">
        <v>240</v>
      </c>
      <c r="K2924" s="450">
        <v>73.349999999999994</v>
      </c>
      <c r="L2924" s="447" t="s">
        <v>241</v>
      </c>
    </row>
    <row r="2925" spans="1:12">
      <c r="A2925" s="447" t="s">
        <v>20942</v>
      </c>
      <c r="B2925" s="447" t="s">
        <v>20943</v>
      </c>
      <c r="C2925" s="447" t="s">
        <v>20958</v>
      </c>
      <c r="D2925" s="447" t="s">
        <v>20959</v>
      </c>
      <c r="E2925" s="448" t="s">
        <v>20755</v>
      </c>
      <c r="F2925" s="447" t="s">
        <v>20755</v>
      </c>
      <c r="G2925" s="449">
        <v>101636</v>
      </c>
      <c r="H2925" s="447" t="s">
        <v>3852</v>
      </c>
      <c r="I2925" s="447" t="s">
        <v>146</v>
      </c>
      <c r="J2925" s="447" t="s">
        <v>240</v>
      </c>
      <c r="K2925" s="450">
        <v>114.82</v>
      </c>
      <c r="L2925" s="447" t="s">
        <v>241</v>
      </c>
    </row>
    <row r="2926" spans="1:12">
      <c r="A2926" s="447" t="s">
        <v>20942</v>
      </c>
      <c r="B2926" s="447" t="s">
        <v>20943</v>
      </c>
      <c r="C2926" s="447" t="s">
        <v>20958</v>
      </c>
      <c r="D2926" s="447" t="s">
        <v>20959</v>
      </c>
      <c r="E2926" s="448" t="s">
        <v>20755</v>
      </c>
      <c r="F2926" s="447" t="s">
        <v>20755</v>
      </c>
      <c r="G2926" s="449">
        <v>101637</v>
      </c>
      <c r="H2926" s="447" t="s">
        <v>3853</v>
      </c>
      <c r="I2926" s="447" t="s">
        <v>146</v>
      </c>
      <c r="J2926" s="447" t="s">
        <v>240</v>
      </c>
      <c r="K2926" s="450">
        <v>107.62</v>
      </c>
      <c r="L2926" s="447" t="s">
        <v>241</v>
      </c>
    </row>
    <row r="2927" spans="1:12">
      <c r="A2927" s="447" t="s">
        <v>20942</v>
      </c>
      <c r="B2927" s="447" t="s">
        <v>20943</v>
      </c>
      <c r="C2927" s="447" t="s">
        <v>20958</v>
      </c>
      <c r="D2927" s="447" t="s">
        <v>20959</v>
      </c>
      <c r="E2927" s="448" t="s">
        <v>20755</v>
      </c>
      <c r="F2927" s="447" t="s">
        <v>20755</v>
      </c>
      <c r="G2927" s="449">
        <v>101640</v>
      </c>
      <c r="H2927" s="447" t="s">
        <v>3855</v>
      </c>
      <c r="I2927" s="447" t="s">
        <v>146</v>
      </c>
      <c r="J2927" s="447" t="s">
        <v>334</v>
      </c>
      <c r="K2927" s="450">
        <v>60.42</v>
      </c>
      <c r="L2927" s="447" t="s">
        <v>241</v>
      </c>
    </row>
    <row r="2928" spans="1:12">
      <c r="A2928" s="447" t="s">
        <v>20942</v>
      </c>
      <c r="B2928" s="447" t="s">
        <v>20943</v>
      </c>
      <c r="C2928" s="447" t="s">
        <v>20958</v>
      </c>
      <c r="D2928" s="447" t="s">
        <v>20959</v>
      </c>
      <c r="E2928" s="448" t="s">
        <v>20755</v>
      </c>
      <c r="F2928" s="447" t="s">
        <v>20755</v>
      </c>
      <c r="G2928" s="449">
        <v>101641</v>
      </c>
      <c r="H2928" s="447" t="s">
        <v>3856</v>
      </c>
      <c r="I2928" s="447" t="s">
        <v>146</v>
      </c>
      <c r="J2928" s="447" t="s">
        <v>334</v>
      </c>
      <c r="K2928" s="450">
        <v>31.31</v>
      </c>
      <c r="L2928" s="447" t="s">
        <v>241</v>
      </c>
    </row>
    <row r="2929" spans="1:12">
      <c r="A2929" s="447" t="s">
        <v>20942</v>
      </c>
      <c r="B2929" s="447" t="s">
        <v>20943</v>
      </c>
      <c r="C2929" s="447" t="s">
        <v>20958</v>
      </c>
      <c r="D2929" s="447" t="s">
        <v>20959</v>
      </c>
      <c r="E2929" s="448" t="s">
        <v>20755</v>
      </c>
      <c r="F2929" s="447" t="s">
        <v>20755</v>
      </c>
      <c r="G2929" s="449">
        <v>101642</v>
      </c>
      <c r="H2929" s="447" t="s">
        <v>3857</v>
      </c>
      <c r="I2929" s="447" t="s">
        <v>146</v>
      </c>
      <c r="J2929" s="447" t="s">
        <v>334</v>
      </c>
      <c r="K2929" s="450">
        <v>15.72</v>
      </c>
      <c r="L2929" s="447" t="s">
        <v>241</v>
      </c>
    </row>
    <row r="2930" spans="1:12">
      <c r="A2930" s="447" t="s">
        <v>20942</v>
      </c>
      <c r="B2930" s="447" t="s">
        <v>20943</v>
      </c>
      <c r="C2930" s="447" t="s">
        <v>20958</v>
      </c>
      <c r="D2930" s="447" t="s">
        <v>20959</v>
      </c>
      <c r="E2930" s="448" t="s">
        <v>20755</v>
      </c>
      <c r="F2930" s="447" t="s">
        <v>20755</v>
      </c>
      <c r="G2930" s="449">
        <v>101643</v>
      </c>
      <c r="H2930" s="447" t="s">
        <v>3858</v>
      </c>
      <c r="I2930" s="447" t="s">
        <v>146</v>
      </c>
      <c r="J2930" s="447" t="s">
        <v>334</v>
      </c>
      <c r="K2930" s="450">
        <v>27.33</v>
      </c>
      <c r="L2930" s="447" t="s">
        <v>241</v>
      </c>
    </row>
    <row r="2931" spans="1:12">
      <c r="A2931" s="447" t="s">
        <v>20942</v>
      </c>
      <c r="B2931" s="447" t="s">
        <v>20943</v>
      </c>
      <c r="C2931" s="447" t="s">
        <v>20958</v>
      </c>
      <c r="D2931" s="447" t="s">
        <v>20959</v>
      </c>
      <c r="E2931" s="448" t="s">
        <v>20755</v>
      </c>
      <c r="F2931" s="447" t="s">
        <v>20755</v>
      </c>
      <c r="G2931" s="449">
        <v>101644</v>
      </c>
      <c r="H2931" s="447" t="s">
        <v>3859</v>
      </c>
      <c r="I2931" s="447" t="s">
        <v>146</v>
      </c>
      <c r="J2931" s="447" t="s">
        <v>334</v>
      </c>
      <c r="K2931" s="450">
        <v>36.97</v>
      </c>
      <c r="L2931" s="447" t="s">
        <v>241</v>
      </c>
    </row>
    <row r="2932" spans="1:12">
      <c r="A2932" s="447" t="s">
        <v>20942</v>
      </c>
      <c r="B2932" s="447" t="s">
        <v>20943</v>
      </c>
      <c r="C2932" s="447" t="s">
        <v>20958</v>
      </c>
      <c r="D2932" s="447" t="s">
        <v>20959</v>
      </c>
      <c r="E2932" s="448" t="s">
        <v>20755</v>
      </c>
      <c r="F2932" s="447" t="s">
        <v>20755</v>
      </c>
      <c r="G2932" s="449">
        <v>101645</v>
      </c>
      <c r="H2932" s="447" t="s">
        <v>3860</v>
      </c>
      <c r="I2932" s="447" t="s">
        <v>146</v>
      </c>
      <c r="J2932" s="447" t="s">
        <v>334</v>
      </c>
      <c r="K2932" s="450">
        <v>17.52</v>
      </c>
      <c r="L2932" s="447" t="s">
        <v>241</v>
      </c>
    </row>
    <row r="2933" spans="1:12">
      <c r="A2933" s="447" t="s">
        <v>20942</v>
      </c>
      <c r="B2933" s="447" t="s">
        <v>20943</v>
      </c>
      <c r="C2933" s="447" t="s">
        <v>20958</v>
      </c>
      <c r="D2933" s="447" t="s">
        <v>20959</v>
      </c>
      <c r="E2933" s="448" t="s">
        <v>20755</v>
      </c>
      <c r="F2933" s="447" t="s">
        <v>20755</v>
      </c>
      <c r="G2933" s="449">
        <v>101646</v>
      </c>
      <c r="H2933" s="447" t="s">
        <v>3862</v>
      </c>
      <c r="I2933" s="447" t="s">
        <v>146</v>
      </c>
      <c r="J2933" s="447" t="s">
        <v>334</v>
      </c>
      <c r="K2933" s="450">
        <v>23.25</v>
      </c>
      <c r="L2933" s="447" t="s">
        <v>241</v>
      </c>
    </row>
    <row r="2934" spans="1:12">
      <c r="A2934" s="447" t="s">
        <v>20942</v>
      </c>
      <c r="B2934" s="447" t="s">
        <v>20943</v>
      </c>
      <c r="C2934" s="447" t="s">
        <v>20958</v>
      </c>
      <c r="D2934" s="447" t="s">
        <v>20959</v>
      </c>
      <c r="E2934" s="448" t="s">
        <v>20755</v>
      </c>
      <c r="F2934" s="447" t="s">
        <v>20755</v>
      </c>
      <c r="G2934" s="449">
        <v>101647</v>
      </c>
      <c r="H2934" s="447" t="s">
        <v>3864</v>
      </c>
      <c r="I2934" s="447" t="s">
        <v>146</v>
      </c>
      <c r="J2934" s="447" t="s">
        <v>334</v>
      </c>
      <c r="K2934" s="450">
        <v>42.69</v>
      </c>
      <c r="L2934" s="447" t="s">
        <v>241</v>
      </c>
    </row>
    <row r="2935" spans="1:12">
      <c r="A2935" s="447" t="s">
        <v>20942</v>
      </c>
      <c r="B2935" s="447" t="s">
        <v>20943</v>
      </c>
      <c r="C2935" s="447" t="s">
        <v>20958</v>
      </c>
      <c r="D2935" s="447" t="s">
        <v>20959</v>
      </c>
      <c r="E2935" s="448" t="s">
        <v>20755</v>
      </c>
      <c r="F2935" s="447" t="s">
        <v>20755</v>
      </c>
      <c r="G2935" s="449">
        <v>101648</v>
      </c>
      <c r="H2935" s="447" t="s">
        <v>3866</v>
      </c>
      <c r="I2935" s="447" t="s">
        <v>146</v>
      </c>
      <c r="J2935" s="447" t="s">
        <v>334</v>
      </c>
      <c r="K2935" s="450">
        <v>33.020000000000003</v>
      </c>
      <c r="L2935" s="447" t="s">
        <v>241</v>
      </c>
    </row>
    <row r="2936" spans="1:12">
      <c r="A2936" s="447" t="s">
        <v>20942</v>
      </c>
      <c r="B2936" s="447" t="s">
        <v>20943</v>
      </c>
      <c r="C2936" s="447" t="s">
        <v>20958</v>
      </c>
      <c r="D2936" s="447" t="s">
        <v>20959</v>
      </c>
      <c r="E2936" s="448" t="s">
        <v>20755</v>
      </c>
      <c r="F2936" s="447" t="s">
        <v>20755</v>
      </c>
      <c r="G2936" s="449">
        <v>101649</v>
      </c>
      <c r="H2936" s="447" t="s">
        <v>3867</v>
      </c>
      <c r="I2936" s="447" t="s">
        <v>146</v>
      </c>
      <c r="J2936" s="447" t="s">
        <v>334</v>
      </c>
      <c r="K2936" s="450">
        <v>38.049999999999997</v>
      </c>
      <c r="L2936" s="447" t="s">
        <v>241</v>
      </c>
    </row>
    <row r="2937" spans="1:12">
      <c r="A2937" s="447" t="s">
        <v>20942</v>
      </c>
      <c r="B2937" s="447" t="s">
        <v>20943</v>
      </c>
      <c r="C2937" s="447" t="s">
        <v>20958</v>
      </c>
      <c r="D2937" s="447" t="s">
        <v>20959</v>
      </c>
      <c r="E2937" s="448" t="s">
        <v>20755</v>
      </c>
      <c r="F2937" s="447" t="s">
        <v>20755</v>
      </c>
      <c r="G2937" s="449">
        <v>101650</v>
      </c>
      <c r="H2937" s="447" t="s">
        <v>3868</v>
      </c>
      <c r="I2937" s="447" t="s">
        <v>146</v>
      </c>
      <c r="J2937" s="447" t="s">
        <v>334</v>
      </c>
      <c r="K2937" s="450">
        <v>44.22</v>
      </c>
      <c r="L2937" s="447" t="s">
        <v>241</v>
      </c>
    </row>
    <row r="2938" spans="1:12">
      <c r="A2938" s="447" t="s">
        <v>20942</v>
      </c>
      <c r="B2938" s="447" t="s">
        <v>20943</v>
      </c>
      <c r="C2938" s="447" t="s">
        <v>20958</v>
      </c>
      <c r="D2938" s="447" t="s">
        <v>20959</v>
      </c>
      <c r="E2938" s="448" t="s">
        <v>20755</v>
      </c>
      <c r="F2938" s="447" t="s">
        <v>20755</v>
      </c>
      <c r="G2938" s="449">
        <v>101651</v>
      </c>
      <c r="H2938" s="447" t="s">
        <v>3870</v>
      </c>
      <c r="I2938" s="447" t="s">
        <v>146</v>
      </c>
      <c r="J2938" s="447" t="s">
        <v>240</v>
      </c>
      <c r="K2938" s="450">
        <v>45.05</v>
      </c>
      <c r="L2938" s="447" t="s">
        <v>241</v>
      </c>
    </row>
    <row r="2939" spans="1:12">
      <c r="A2939" s="447" t="s">
        <v>20942</v>
      </c>
      <c r="B2939" s="447" t="s">
        <v>20943</v>
      </c>
      <c r="C2939" s="447" t="s">
        <v>20958</v>
      </c>
      <c r="D2939" s="447" t="s">
        <v>20959</v>
      </c>
      <c r="E2939" s="448" t="s">
        <v>20755</v>
      </c>
      <c r="F2939" s="447" t="s">
        <v>20755</v>
      </c>
      <c r="G2939" s="449">
        <v>101652</v>
      </c>
      <c r="H2939" s="447" t="s">
        <v>3872</v>
      </c>
      <c r="I2939" s="447" t="s">
        <v>146</v>
      </c>
      <c r="J2939" s="447" t="s">
        <v>240</v>
      </c>
      <c r="K2939" s="450">
        <v>388.56</v>
      </c>
      <c r="L2939" s="447" t="s">
        <v>241</v>
      </c>
    </row>
    <row r="2940" spans="1:12">
      <c r="A2940" s="447" t="s">
        <v>20942</v>
      </c>
      <c r="B2940" s="447" t="s">
        <v>20943</v>
      </c>
      <c r="C2940" s="447" t="s">
        <v>20958</v>
      </c>
      <c r="D2940" s="447" t="s">
        <v>20959</v>
      </c>
      <c r="E2940" s="448" t="s">
        <v>20755</v>
      </c>
      <c r="F2940" s="447" t="s">
        <v>20755</v>
      </c>
      <c r="G2940" s="449">
        <v>101653</v>
      </c>
      <c r="H2940" s="447" t="s">
        <v>3873</v>
      </c>
      <c r="I2940" s="447" t="s">
        <v>146</v>
      </c>
      <c r="J2940" s="447" t="s">
        <v>240</v>
      </c>
      <c r="K2940" s="450">
        <v>209.45</v>
      </c>
      <c r="L2940" s="447" t="s">
        <v>241</v>
      </c>
    </row>
    <row r="2941" spans="1:12">
      <c r="A2941" s="447" t="s">
        <v>20942</v>
      </c>
      <c r="B2941" s="447" t="s">
        <v>20943</v>
      </c>
      <c r="C2941" s="447" t="s">
        <v>20958</v>
      </c>
      <c r="D2941" s="447" t="s">
        <v>20959</v>
      </c>
      <c r="E2941" s="448" t="s">
        <v>20755</v>
      </c>
      <c r="F2941" s="447" t="s">
        <v>20755</v>
      </c>
      <c r="G2941" s="449">
        <v>101654</v>
      </c>
      <c r="H2941" s="447" t="s">
        <v>3874</v>
      </c>
      <c r="I2941" s="447" t="s">
        <v>146</v>
      </c>
      <c r="J2941" s="447" t="s">
        <v>240</v>
      </c>
      <c r="K2941" s="450">
        <v>231.04</v>
      </c>
      <c r="L2941" s="447" t="s">
        <v>241</v>
      </c>
    </row>
    <row r="2942" spans="1:12">
      <c r="A2942" s="447" t="s">
        <v>20942</v>
      </c>
      <c r="B2942" s="447" t="s">
        <v>20943</v>
      </c>
      <c r="C2942" s="447" t="s">
        <v>20958</v>
      </c>
      <c r="D2942" s="447" t="s">
        <v>20959</v>
      </c>
      <c r="E2942" s="448" t="s">
        <v>20755</v>
      </c>
      <c r="F2942" s="447" t="s">
        <v>20755</v>
      </c>
      <c r="G2942" s="449">
        <v>101655</v>
      </c>
      <c r="H2942" s="447" t="s">
        <v>3875</v>
      </c>
      <c r="I2942" s="447" t="s">
        <v>146</v>
      </c>
      <c r="J2942" s="447" t="s">
        <v>240</v>
      </c>
      <c r="K2942" s="450">
        <v>383.3</v>
      </c>
      <c r="L2942" s="447" t="s">
        <v>241</v>
      </c>
    </row>
    <row r="2943" spans="1:12">
      <c r="A2943" s="447" t="s">
        <v>20942</v>
      </c>
      <c r="B2943" s="447" t="s">
        <v>20943</v>
      </c>
      <c r="C2943" s="447" t="s">
        <v>20958</v>
      </c>
      <c r="D2943" s="447" t="s">
        <v>20959</v>
      </c>
      <c r="E2943" s="448" t="s">
        <v>20755</v>
      </c>
      <c r="F2943" s="447" t="s">
        <v>20755</v>
      </c>
      <c r="G2943" s="449">
        <v>101656</v>
      </c>
      <c r="H2943" s="447" t="s">
        <v>3876</v>
      </c>
      <c r="I2943" s="447" t="s">
        <v>146</v>
      </c>
      <c r="J2943" s="447" t="s">
        <v>240</v>
      </c>
      <c r="K2943" s="450">
        <v>418.85</v>
      </c>
      <c r="L2943" s="447" t="s">
        <v>241</v>
      </c>
    </row>
    <row r="2944" spans="1:12">
      <c r="A2944" s="447" t="s">
        <v>20942</v>
      </c>
      <c r="B2944" s="447" t="s">
        <v>20943</v>
      </c>
      <c r="C2944" s="447" t="s">
        <v>20958</v>
      </c>
      <c r="D2944" s="447" t="s">
        <v>20959</v>
      </c>
      <c r="E2944" s="448" t="s">
        <v>20755</v>
      </c>
      <c r="F2944" s="447" t="s">
        <v>20755</v>
      </c>
      <c r="G2944" s="449">
        <v>101657</v>
      </c>
      <c r="H2944" s="447" t="s">
        <v>3877</v>
      </c>
      <c r="I2944" s="447" t="s">
        <v>146</v>
      </c>
      <c r="J2944" s="447" t="s">
        <v>240</v>
      </c>
      <c r="K2944" s="450">
        <v>494.58</v>
      </c>
      <c r="L2944" s="447" t="s">
        <v>241</v>
      </c>
    </row>
    <row r="2945" spans="1:12">
      <c r="A2945" s="447" t="s">
        <v>20942</v>
      </c>
      <c r="B2945" s="447" t="s">
        <v>20943</v>
      </c>
      <c r="C2945" s="447" t="s">
        <v>20958</v>
      </c>
      <c r="D2945" s="447" t="s">
        <v>20959</v>
      </c>
      <c r="E2945" s="448" t="s">
        <v>20755</v>
      </c>
      <c r="F2945" s="447" t="s">
        <v>20755</v>
      </c>
      <c r="G2945" s="449">
        <v>101658</v>
      </c>
      <c r="H2945" s="447" t="s">
        <v>3878</v>
      </c>
      <c r="I2945" s="447" t="s">
        <v>146</v>
      </c>
      <c r="J2945" s="447" t="s">
        <v>240</v>
      </c>
      <c r="K2945" s="450">
        <v>650.29</v>
      </c>
      <c r="L2945" s="447" t="s">
        <v>241</v>
      </c>
    </row>
    <row r="2946" spans="1:12">
      <c r="A2946" s="447" t="s">
        <v>20942</v>
      </c>
      <c r="B2946" s="447" t="s">
        <v>20943</v>
      </c>
      <c r="C2946" s="447" t="s">
        <v>20958</v>
      </c>
      <c r="D2946" s="447" t="s">
        <v>20959</v>
      </c>
      <c r="E2946" s="448" t="s">
        <v>20755</v>
      </c>
      <c r="F2946" s="447" t="s">
        <v>20755</v>
      </c>
      <c r="G2946" s="449">
        <v>101659</v>
      </c>
      <c r="H2946" s="447" t="s">
        <v>3879</v>
      </c>
      <c r="I2946" s="447" t="s">
        <v>146</v>
      </c>
      <c r="J2946" s="447" t="s">
        <v>240</v>
      </c>
      <c r="K2946" s="450">
        <v>747.14</v>
      </c>
      <c r="L2946" s="447" t="s">
        <v>241</v>
      </c>
    </row>
    <row r="2947" spans="1:12">
      <c r="A2947" s="447" t="s">
        <v>20942</v>
      </c>
      <c r="B2947" s="447" t="s">
        <v>20943</v>
      </c>
      <c r="C2947" s="447" t="s">
        <v>20958</v>
      </c>
      <c r="D2947" s="447" t="s">
        <v>20959</v>
      </c>
      <c r="E2947" s="448" t="s">
        <v>20755</v>
      </c>
      <c r="F2947" s="447" t="s">
        <v>20755</v>
      </c>
      <c r="G2947" s="449">
        <v>101660</v>
      </c>
      <c r="H2947" s="447" t="s">
        <v>3880</v>
      </c>
      <c r="I2947" s="447" t="s">
        <v>146</v>
      </c>
      <c r="J2947" s="447" t="s">
        <v>240</v>
      </c>
      <c r="K2947" s="451">
        <v>1204.31</v>
      </c>
      <c r="L2947" s="447" t="s">
        <v>241</v>
      </c>
    </row>
    <row r="2948" spans="1:12">
      <c r="A2948" s="447" t="s">
        <v>20942</v>
      </c>
      <c r="B2948" s="447" t="s">
        <v>20943</v>
      </c>
      <c r="C2948" s="447" t="s">
        <v>20958</v>
      </c>
      <c r="D2948" s="447" t="s">
        <v>20959</v>
      </c>
      <c r="E2948" s="448" t="s">
        <v>20755</v>
      </c>
      <c r="F2948" s="447" t="s">
        <v>20755</v>
      </c>
      <c r="G2948" s="449">
        <v>101661</v>
      </c>
      <c r="H2948" s="447" t="s">
        <v>3881</v>
      </c>
      <c r="I2948" s="447" t="s">
        <v>146</v>
      </c>
      <c r="J2948" s="447" t="s">
        <v>240</v>
      </c>
      <c r="K2948" s="450">
        <v>77.05</v>
      </c>
      <c r="L2948" s="447" t="s">
        <v>241</v>
      </c>
    </row>
    <row r="2949" spans="1:12">
      <c r="A2949" s="447" t="s">
        <v>20942</v>
      </c>
      <c r="B2949" s="447" t="s">
        <v>20943</v>
      </c>
      <c r="C2949" s="447" t="s">
        <v>20958</v>
      </c>
      <c r="D2949" s="447" t="s">
        <v>20959</v>
      </c>
      <c r="E2949" s="448" t="s">
        <v>20755</v>
      </c>
      <c r="F2949" s="447" t="s">
        <v>20755</v>
      </c>
      <c r="G2949" s="449">
        <v>101662</v>
      </c>
      <c r="H2949" s="447" t="s">
        <v>3882</v>
      </c>
      <c r="I2949" s="447" t="s">
        <v>146</v>
      </c>
      <c r="J2949" s="447" t="s">
        <v>240</v>
      </c>
      <c r="K2949" s="450">
        <v>531.79</v>
      </c>
      <c r="L2949" s="447" t="s">
        <v>241</v>
      </c>
    </row>
    <row r="2950" spans="1:12">
      <c r="A2950" s="447" t="s">
        <v>20942</v>
      </c>
      <c r="B2950" s="447" t="s">
        <v>20943</v>
      </c>
      <c r="C2950" s="447" t="s">
        <v>20958</v>
      </c>
      <c r="D2950" s="447" t="s">
        <v>20959</v>
      </c>
      <c r="E2950" s="448" t="s">
        <v>20755</v>
      </c>
      <c r="F2950" s="447" t="s">
        <v>20755</v>
      </c>
      <c r="G2950" s="449">
        <v>101663</v>
      </c>
      <c r="H2950" s="447" t="s">
        <v>3883</v>
      </c>
      <c r="I2950" s="447" t="s">
        <v>146</v>
      </c>
      <c r="J2950" s="447" t="s">
        <v>240</v>
      </c>
      <c r="K2950" s="450">
        <v>16.149999999999999</v>
      </c>
      <c r="L2950" s="447" t="s">
        <v>241</v>
      </c>
    </row>
    <row r="2951" spans="1:12">
      <c r="A2951" s="447" t="s">
        <v>20942</v>
      </c>
      <c r="B2951" s="447" t="s">
        <v>20943</v>
      </c>
      <c r="C2951" s="447" t="s">
        <v>20958</v>
      </c>
      <c r="D2951" s="447" t="s">
        <v>20959</v>
      </c>
      <c r="E2951" s="448" t="s">
        <v>20755</v>
      </c>
      <c r="F2951" s="447" t="s">
        <v>20755</v>
      </c>
      <c r="G2951" s="449">
        <v>101664</v>
      </c>
      <c r="H2951" s="447" t="s">
        <v>3884</v>
      </c>
      <c r="I2951" s="447" t="s">
        <v>146</v>
      </c>
      <c r="J2951" s="447" t="s">
        <v>240</v>
      </c>
      <c r="K2951" s="450">
        <v>16.78</v>
      </c>
      <c r="L2951" s="447" t="s">
        <v>241</v>
      </c>
    </row>
    <row r="2952" spans="1:12">
      <c r="A2952" s="447" t="s">
        <v>20942</v>
      </c>
      <c r="B2952" s="447" t="s">
        <v>20943</v>
      </c>
      <c r="C2952" s="447" t="s">
        <v>20958</v>
      </c>
      <c r="D2952" s="447" t="s">
        <v>20959</v>
      </c>
      <c r="E2952" s="448" t="s">
        <v>20755</v>
      </c>
      <c r="F2952" s="447" t="s">
        <v>20755</v>
      </c>
      <c r="G2952" s="449">
        <v>101665</v>
      </c>
      <c r="H2952" s="447" t="s">
        <v>3886</v>
      </c>
      <c r="I2952" s="447" t="s">
        <v>146</v>
      </c>
      <c r="J2952" s="447" t="s">
        <v>240</v>
      </c>
      <c r="K2952" s="450">
        <v>19.47</v>
      </c>
      <c r="L2952" s="447" t="s">
        <v>241</v>
      </c>
    </row>
    <row r="2953" spans="1:12">
      <c r="A2953" s="447" t="s">
        <v>20942</v>
      </c>
      <c r="B2953" s="447" t="s">
        <v>20943</v>
      </c>
      <c r="C2953" s="447" t="s">
        <v>20958</v>
      </c>
      <c r="D2953" s="447" t="s">
        <v>20959</v>
      </c>
      <c r="E2953" s="448" t="s">
        <v>20755</v>
      </c>
      <c r="F2953" s="447" t="s">
        <v>20755</v>
      </c>
      <c r="G2953" s="449">
        <v>101666</v>
      </c>
      <c r="H2953" s="447" t="s">
        <v>3887</v>
      </c>
      <c r="I2953" s="447" t="s">
        <v>146</v>
      </c>
      <c r="J2953" s="447" t="s">
        <v>240</v>
      </c>
      <c r="K2953" s="450">
        <v>293.24</v>
      </c>
      <c r="L2953" s="447" t="s">
        <v>241</v>
      </c>
    </row>
    <row r="2954" spans="1:12">
      <c r="A2954" s="447" t="s">
        <v>20942</v>
      </c>
      <c r="B2954" s="447" t="s">
        <v>20943</v>
      </c>
      <c r="C2954" s="447" t="s">
        <v>20958</v>
      </c>
      <c r="D2954" s="447" t="s">
        <v>20959</v>
      </c>
      <c r="E2954" s="448" t="s">
        <v>20755</v>
      </c>
      <c r="F2954" s="447" t="s">
        <v>20755</v>
      </c>
      <c r="G2954" s="449">
        <v>102085</v>
      </c>
      <c r="H2954" s="447" t="s">
        <v>3888</v>
      </c>
      <c r="I2954" s="447" t="s">
        <v>146</v>
      </c>
      <c r="J2954" s="447" t="s">
        <v>240</v>
      </c>
      <c r="K2954" s="450">
        <v>151.57</v>
      </c>
      <c r="L2954" s="447" t="s">
        <v>241</v>
      </c>
    </row>
    <row r="2955" spans="1:12">
      <c r="A2955" s="447" t="s">
        <v>20942</v>
      </c>
      <c r="B2955" s="447" t="s">
        <v>20943</v>
      </c>
      <c r="C2955" s="447" t="s">
        <v>20960</v>
      </c>
      <c r="D2955" s="447" t="s">
        <v>20961</v>
      </c>
      <c r="E2955" s="448" t="s">
        <v>20755</v>
      </c>
      <c r="F2955" s="447" t="s">
        <v>20755</v>
      </c>
      <c r="G2955" s="449">
        <v>100578</v>
      </c>
      <c r="H2955" s="447" t="s">
        <v>3889</v>
      </c>
      <c r="I2955" s="447" t="s">
        <v>146</v>
      </c>
      <c r="J2955" s="447" t="s">
        <v>240</v>
      </c>
      <c r="K2955" s="450">
        <v>333.03</v>
      </c>
      <c r="L2955" s="447" t="s">
        <v>241</v>
      </c>
    </row>
    <row r="2956" spans="1:12">
      <c r="A2956" s="447" t="s">
        <v>20942</v>
      </c>
      <c r="B2956" s="447" t="s">
        <v>20943</v>
      </c>
      <c r="C2956" s="447" t="s">
        <v>20960</v>
      </c>
      <c r="D2956" s="447" t="s">
        <v>20961</v>
      </c>
      <c r="E2956" s="448" t="s">
        <v>20755</v>
      </c>
      <c r="F2956" s="447" t="s">
        <v>20755</v>
      </c>
      <c r="G2956" s="449">
        <v>100579</v>
      </c>
      <c r="H2956" s="447" t="s">
        <v>3890</v>
      </c>
      <c r="I2956" s="447" t="s">
        <v>146</v>
      </c>
      <c r="J2956" s="447" t="s">
        <v>240</v>
      </c>
      <c r="K2956" s="450">
        <v>365.47</v>
      </c>
      <c r="L2956" s="447" t="s">
        <v>241</v>
      </c>
    </row>
    <row r="2957" spans="1:12">
      <c r="A2957" s="447" t="s">
        <v>20942</v>
      </c>
      <c r="B2957" s="447" t="s">
        <v>20943</v>
      </c>
      <c r="C2957" s="447" t="s">
        <v>20960</v>
      </c>
      <c r="D2957" s="447" t="s">
        <v>20961</v>
      </c>
      <c r="E2957" s="448" t="s">
        <v>20755</v>
      </c>
      <c r="F2957" s="447" t="s">
        <v>20755</v>
      </c>
      <c r="G2957" s="449">
        <v>100580</v>
      </c>
      <c r="H2957" s="447" t="s">
        <v>3891</v>
      </c>
      <c r="I2957" s="447" t="s">
        <v>146</v>
      </c>
      <c r="J2957" s="447" t="s">
        <v>240</v>
      </c>
      <c r="K2957" s="450">
        <v>397.11</v>
      </c>
      <c r="L2957" s="447" t="s">
        <v>241</v>
      </c>
    </row>
    <row r="2958" spans="1:12">
      <c r="A2958" s="447" t="s">
        <v>20942</v>
      </c>
      <c r="B2958" s="447" t="s">
        <v>20943</v>
      </c>
      <c r="C2958" s="447" t="s">
        <v>20960</v>
      </c>
      <c r="D2958" s="447" t="s">
        <v>20961</v>
      </c>
      <c r="E2958" s="448" t="s">
        <v>20755</v>
      </c>
      <c r="F2958" s="447" t="s">
        <v>20755</v>
      </c>
      <c r="G2958" s="449">
        <v>100581</v>
      </c>
      <c r="H2958" s="447" t="s">
        <v>3892</v>
      </c>
      <c r="I2958" s="447" t="s">
        <v>146</v>
      </c>
      <c r="J2958" s="447" t="s">
        <v>240</v>
      </c>
      <c r="K2958" s="450">
        <v>381.56</v>
      </c>
      <c r="L2958" s="447" t="s">
        <v>241</v>
      </c>
    </row>
    <row r="2959" spans="1:12">
      <c r="A2959" s="447" t="s">
        <v>20942</v>
      </c>
      <c r="B2959" s="447" t="s">
        <v>20943</v>
      </c>
      <c r="C2959" s="447" t="s">
        <v>20960</v>
      </c>
      <c r="D2959" s="447" t="s">
        <v>20961</v>
      </c>
      <c r="E2959" s="448" t="s">
        <v>20755</v>
      </c>
      <c r="F2959" s="447" t="s">
        <v>20755</v>
      </c>
      <c r="G2959" s="449">
        <v>100582</v>
      </c>
      <c r="H2959" s="447" t="s">
        <v>3893</v>
      </c>
      <c r="I2959" s="447" t="s">
        <v>146</v>
      </c>
      <c r="J2959" s="447" t="s">
        <v>240</v>
      </c>
      <c r="K2959" s="450">
        <v>438.52</v>
      </c>
      <c r="L2959" s="447" t="s">
        <v>241</v>
      </c>
    </row>
    <row r="2960" spans="1:12">
      <c r="A2960" s="447" t="s">
        <v>20942</v>
      </c>
      <c r="B2960" s="447" t="s">
        <v>20943</v>
      </c>
      <c r="C2960" s="447" t="s">
        <v>20960</v>
      </c>
      <c r="D2960" s="447" t="s">
        <v>20961</v>
      </c>
      <c r="E2960" s="448" t="s">
        <v>20755</v>
      </c>
      <c r="F2960" s="447" t="s">
        <v>20755</v>
      </c>
      <c r="G2960" s="449">
        <v>100583</v>
      </c>
      <c r="H2960" s="447" t="s">
        <v>3894</v>
      </c>
      <c r="I2960" s="447" t="s">
        <v>146</v>
      </c>
      <c r="J2960" s="447" t="s">
        <v>240</v>
      </c>
      <c r="K2960" s="450">
        <v>398.69</v>
      </c>
      <c r="L2960" s="447" t="s">
        <v>241</v>
      </c>
    </row>
    <row r="2961" spans="1:12">
      <c r="A2961" s="447" t="s">
        <v>20942</v>
      </c>
      <c r="B2961" s="447" t="s">
        <v>20943</v>
      </c>
      <c r="C2961" s="447" t="s">
        <v>20960</v>
      </c>
      <c r="D2961" s="447" t="s">
        <v>20961</v>
      </c>
      <c r="E2961" s="448" t="s">
        <v>20755</v>
      </c>
      <c r="F2961" s="447" t="s">
        <v>20755</v>
      </c>
      <c r="G2961" s="449">
        <v>100584</v>
      </c>
      <c r="H2961" s="447" t="s">
        <v>3895</v>
      </c>
      <c r="I2961" s="447" t="s">
        <v>146</v>
      </c>
      <c r="J2961" s="447" t="s">
        <v>240</v>
      </c>
      <c r="K2961" s="450">
        <v>432.98</v>
      </c>
      <c r="L2961" s="447" t="s">
        <v>241</v>
      </c>
    </row>
    <row r="2962" spans="1:12">
      <c r="A2962" s="447" t="s">
        <v>20942</v>
      </c>
      <c r="B2962" s="447" t="s">
        <v>20943</v>
      </c>
      <c r="C2962" s="447" t="s">
        <v>20960</v>
      </c>
      <c r="D2962" s="447" t="s">
        <v>20961</v>
      </c>
      <c r="E2962" s="448" t="s">
        <v>20755</v>
      </c>
      <c r="F2962" s="447" t="s">
        <v>20755</v>
      </c>
      <c r="G2962" s="449">
        <v>100585</v>
      </c>
      <c r="H2962" s="447" t="s">
        <v>3896</v>
      </c>
      <c r="I2962" s="447" t="s">
        <v>146</v>
      </c>
      <c r="J2962" s="447" t="s">
        <v>240</v>
      </c>
      <c r="K2962" s="450">
        <v>432.05</v>
      </c>
      <c r="L2962" s="447" t="s">
        <v>241</v>
      </c>
    </row>
    <row r="2963" spans="1:12">
      <c r="A2963" s="447" t="s">
        <v>20942</v>
      </c>
      <c r="B2963" s="447" t="s">
        <v>20943</v>
      </c>
      <c r="C2963" s="447" t="s">
        <v>20960</v>
      </c>
      <c r="D2963" s="447" t="s">
        <v>20961</v>
      </c>
      <c r="E2963" s="448" t="s">
        <v>20755</v>
      </c>
      <c r="F2963" s="447" t="s">
        <v>20755</v>
      </c>
      <c r="G2963" s="449">
        <v>100586</v>
      </c>
      <c r="H2963" s="447" t="s">
        <v>3897</v>
      </c>
      <c r="I2963" s="447" t="s">
        <v>146</v>
      </c>
      <c r="J2963" s="447" t="s">
        <v>240</v>
      </c>
      <c r="K2963" s="450">
        <v>486.72</v>
      </c>
      <c r="L2963" s="447" t="s">
        <v>241</v>
      </c>
    </row>
    <row r="2964" spans="1:12">
      <c r="A2964" s="447" t="s">
        <v>20942</v>
      </c>
      <c r="B2964" s="447" t="s">
        <v>20943</v>
      </c>
      <c r="C2964" s="447" t="s">
        <v>20960</v>
      </c>
      <c r="D2964" s="447" t="s">
        <v>20961</v>
      </c>
      <c r="E2964" s="448" t="s">
        <v>20755</v>
      </c>
      <c r="F2964" s="447" t="s">
        <v>20755</v>
      </c>
      <c r="G2964" s="449">
        <v>100587</v>
      </c>
      <c r="H2964" s="447" t="s">
        <v>3898</v>
      </c>
      <c r="I2964" s="447" t="s">
        <v>146</v>
      </c>
      <c r="J2964" s="447" t="s">
        <v>240</v>
      </c>
      <c r="K2964" s="450">
        <v>466.5</v>
      </c>
      <c r="L2964" s="447" t="s">
        <v>241</v>
      </c>
    </row>
    <row r="2965" spans="1:12">
      <c r="A2965" s="447" t="s">
        <v>20942</v>
      </c>
      <c r="B2965" s="447" t="s">
        <v>20943</v>
      </c>
      <c r="C2965" s="447" t="s">
        <v>20960</v>
      </c>
      <c r="D2965" s="447" t="s">
        <v>20961</v>
      </c>
      <c r="E2965" s="448" t="s">
        <v>20755</v>
      </c>
      <c r="F2965" s="447" t="s">
        <v>20755</v>
      </c>
      <c r="G2965" s="449">
        <v>100588</v>
      </c>
      <c r="H2965" s="447" t="s">
        <v>3899</v>
      </c>
      <c r="I2965" s="447" t="s">
        <v>146</v>
      </c>
      <c r="J2965" s="447" t="s">
        <v>240</v>
      </c>
      <c r="K2965" s="450">
        <v>509</v>
      </c>
      <c r="L2965" s="447" t="s">
        <v>241</v>
      </c>
    </row>
    <row r="2966" spans="1:12">
      <c r="A2966" s="447" t="s">
        <v>20942</v>
      </c>
      <c r="B2966" s="447" t="s">
        <v>20943</v>
      </c>
      <c r="C2966" s="447" t="s">
        <v>20960</v>
      </c>
      <c r="D2966" s="447" t="s">
        <v>20961</v>
      </c>
      <c r="E2966" s="448" t="s">
        <v>20755</v>
      </c>
      <c r="F2966" s="447" t="s">
        <v>20755</v>
      </c>
      <c r="G2966" s="449">
        <v>100589</v>
      </c>
      <c r="H2966" s="447" t="s">
        <v>3900</v>
      </c>
      <c r="I2966" s="447" t="s">
        <v>146</v>
      </c>
      <c r="J2966" s="447" t="s">
        <v>240</v>
      </c>
      <c r="K2966" s="450">
        <v>513.09</v>
      </c>
      <c r="L2966" s="447" t="s">
        <v>241</v>
      </c>
    </row>
    <row r="2967" spans="1:12">
      <c r="A2967" s="447" t="s">
        <v>20942</v>
      </c>
      <c r="B2967" s="447" t="s">
        <v>20943</v>
      </c>
      <c r="C2967" s="447" t="s">
        <v>20960</v>
      </c>
      <c r="D2967" s="447" t="s">
        <v>20961</v>
      </c>
      <c r="E2967" s="448" t="s">
        <v>20755</v>
      </c>
      <c r="F2967" s="447" t="s">
        <v>20755</v>
      </c>
      <c r="G2967" s="449">
        <v>100590</v>
      </c>
      <c r="H2967" s="447" t="s">
        <v>3901</v>
      </c>
      <c r="I2967" s="447" t="s">
        <v>146</v>
      </c>
      <c r="J2967" s="447" t="s">
        <v>240</v>
      </c>
      <c r="K2967" s="450">
        <v>555.02</v>
      </c>
      <c r="L2967" s="447" t="s">
        <v>241</v>
      </c>
    </row>
    <row r="2968" spans="1:12">
      <c r="A2968" s="447" t="s">
        <v>20942</v>
      </c>
      <c r="B2968" s="447" t="s">
        <v>20943</v>
      </c>
      <c r="C2968" s="447" t="s">
        <v>20960</v>
      </c>
      <c r="D2968" s="447" t="s">
        <v>20961</v>
      </c>
      <c r="E2968" s="448" t="s">
        <v>20755</v>
      </c>
      <c r="F2968" s="447" t="s">
        <v>20755</v>
      </c>
      <c r="G2968" s="449">
        <v>100591</v>
      </c>
      <c r="H2968" s="447" t="s">
        <v>3902</v>
      </c>
      <c r="I2968" s="447" t="s">
        <v>146</v>
      </c>
      <c r="J2968" s="447" t="s">
        <v>240</v>
      </c>
      <c r="K2968" s="450">
        <v>512.12</v>
      </c>
      <c r="L2968" s="447" t="s">
        <v>241</v>
      </c>
    </row>
    <row r="2969" spans="1:12">
      <c r="A2969" s="447" t="s">
        <v>20942</v>
      </c>
      <c r="B2969" s="447" t="s">
        <v>20943</v>
      </c>
      <c r="C2969" s="447" t="s">
        <v>20960</v>
      </c>
      <c r="D2969" s="447" t="s">
        <v>20961</v>
      </c>
      <c r="E2969" s="448" t="s">
        <v>20755</v>
      </c>
      <c r="F2969" s="447" t="s">
        <v>20755</v>
      </c>
      <c r="G2969" s="449">
        <v>100592</v>
      </c>
      <c r="H2969" s="447" t="s">
        <v>3903</v>
      </c>
      <c r="I2969" s="447" t="s">
        <v>146</v>
      </c>
      <c r="J2969" s="447" t="s">
        <v>240</v>
      </c>
      <c r="K2969" s="450">
        <v>546.88</v>
      </c>
      <c r="L2969" s="447" t="s">
        <v>241</v>
      </c>
    </row>
    <row r="2970" spans="1:12">
      <c r="A2970" s="447" t="s">
        <v>20942</v>
      </c>
      <c r="B2970" s="447" t="s">
        <v>20943</v>
      </c>
      <c r="C2970" s="447" t="s">
        <v>20960</v>
      </c>
      <c r="D2970" s="447" t="s">
        <v>20961</v>
      </c>
      <c r="E2970" s="448" t="s">
        <v>20755</v>
      </c>
      <c r="F2970" s="447" t="s">
        <v>20755</v>
      </c>
      <c r="G2970" s="449">
        <v>100593</v>
      </c>
      <c r="H2970" s="447" t="s">
        <v>3904</v>
      </c>
      <c r="I2970" s="447" t="s">
        <v>146</v>
      </c>
      <c r="J2970" s="447" t="s">
        <v>240</v>
      </c>
      <c r="K2970" s="450">
        <v>548.47</v>
      </c>
      <c r="L2970" s="447" t="s">
        <v>241</v>
      </c>
    </row>
    <row r="2971" spans="1:12">
      <c r="A2971" s="447" t="s">
        <v>20942</v>
      </c>
      <c r="B2971" s="447" t="s">
        <v>20943</v>
      </c>
      <c r="C2971" s="447" t="s">
        <v>20960</v>
      </c>
      <c r="D2971" s="447" t="s">
        <v>20961</v>
      </c>
      <c r="E2971" s="448" t="s">
        <v>20755</v>
      </c>
      <c r="F2971" s="447" t="s">
        <v>20755</v>
      </c>
      <c r="G2971" s="449">
        <v>100594</v>
      </c>
      <c r="H2971" s="447" t="s">
        <v>3905</v>
      </c>
      <c r="I2971" s="447" t="s">
        <v>146</v>
      </c>
      <c r="J2971" s="447" t="s">
        <v>240</v>
      </c>
      <c r="K2971" s="450">
        <v>607.46</v>
      </c>
      <c r="L2971" s="447" t="s">
        <v>241</v>
      </c>
    </row>
    <row r="2972" spans="1:12">
      <c r="A2972" s="447" t="s">
        <v>20942</v>
      </c>
      <c r="B2972" s="447" t="s">
        <v>20943</v>
      </c>
      <c r="C2972" s="447" t="s">
        <v>20960</v>
      </c>
      <c r="D2972" s="447" t="s">
        <v>20961</v>
      </c>
      <c r="E2972" s="448" t="s">
        <v>20755</v>
      </c>
      <c r="F2972" s="447" t="s">
        <v>20755</v>
      </c>
      <c r="G2972" s="449">
        <v>100595</v>
      </c>
      <c r="H2972" s="447" t="s">
        <v>3906</v>
      </c>
      <c r="I2972" s="447" t="s">
        <v>146</v>
      </c>
      <c r="J2972" s="447" t="s">
        <v>240</v>
      </c>
      <c r="K2972" s="450">
        <v>657.48</v>
      </c>
      <c r="L2972" s="447" t="s">
        <v>241</v>
      </c>
    </row>
    <row r="2973" spans="1:12">
      <c r="A2973" s="447" t="s">
        <v>20942</v>
      </c>
      <c r="B2973" s="447" t="s">
        <v>20943</v>
      </c>
      <c r="C2973" s="447" t="s">
        <v>20960</v>
      </c>
      <c r="D2973" s="447" t="s">
        <v>20961</v>
      </c>
      <c r="E2973" s="448" t="s">
        <v>20755</v>
      </c>
      <c r="F2973" s="447" t="s">
        <v>20755</v>
      </c>
      <c r="G2973" s="449">
        <v>100596</v>
      </c>
      <c r="H2973" s="447" t="s">
        <v>3907</v>
      </c>
      <c r="I2973" s="447" t="s">
        <v>146</v>
      </c>
      <c r="J2973" s="447" t="s">
        <v>240</v>
      </c>
      <c r="K2973" s="450">
        <v>737.13</v>
      </c>
      <c r="L2973" s="447" t="s">
        <v>241</v>
      </c>
    </row>
    <row r="2974" spans="1:12">
      <c r="A2974" s="447" t="s">
        <v>20942</v>
      </c>
      <c r="B2974" s="447" t="s">
        <v>20943</v>
      </c>
      <c r="C2974" s="447" t="s">
        <v>20960</v>
      </c>
      <c r="D2974" s="447" t="s">
        <v>20961</v>
      </c>
      <c r="E2974" s="448" t="s">
        <v>20755</v>
      </c>
      <c r="F2974" s="447" t="s">
        <v>20755</v>
      </c>
      <c r="G2974" s="449">
        <v>100597</v>
      </c>
      <c r="H2974" s="447" t="s">
        <v>3908</v>
      </c>
      <c r="I2974" s="447" t="s">
        <v>146</v>
      </c>
      <c r="J2974" s="447" t="s">
        <v>240</v>
      </c>
      <c r="K2974" s="450">
        <v>757.23</v>
      </c>
      <c r="L2974" s="447" t="s">
        <v>241</v>
      </c>
    </row>
    <row r="2975" spans="1:12">
      <c r="A2975" s="447" t="s">
        <v>20942</v>
      </c>
      <c r="B2975" s="447" t="s">
        <v>20943</v>
      </c>
      <c r="C2975" s="447" t="s">
        <v>20960</v>
      </c>
      <c r="D2975" s="447" t="s">
        <v>20961</v>
      </c>
      <c r="E2975" s="448" t="s">
        <v>20755</v>
      </c>
      <c r="F2975" s="447" t="s">
        <v>20755</v>
      </c>
      <c r="G2975" s="449">
        <v>100598</v>
      </c>
      <c r="H2975" s="447" t="s">
        <v>3909</v>
      </c>
      <c r="I2975" s="447" t="s">
        <v>146</v>
      </c>
      <c r="J2975" s="447" t="s">
        <v>240</v>
      </c>
      <c r="K2975" s="450">
        <v>822.91</v>
      </c>
      <c r="L2975" s="447" t="s">
        <v>241</v>
      </c>
    </row>
    <row r="2976" spans="1:12">
      <c r="A2976" s="447" t="s">
        <v>20942</v>
      </c>
      <c r="B2976" s="447" t="s">
        <v>20943</v>
      </c>
      <c r="C2976" s="447" t="s">
        <v>20960</v>
      </c>
      <c r="D2976" s="447" t="s">
        <v>20961</v>
      </c>
      <c r="E2976" s="448" t="s">
        <v>20755</v>
      </c>
      <c r="F2976" s="447" t="s">
        <v>20755</v>
      </c>
      <c r="G2976" s="449">
        <v>100599</v>
      </c>
      <c r="H2976" s="447" t="s">
        <v>3910</v>
      </c>
      <c r="I2976" s="447" t="s">
        <v>146</v>
      </c>
      <c r="J2976" s="447" t="s">
        <v>240</v>
      </c>
      <c r="K2976" s="450">
        <v>352.8</v>
      </c>
      <c r="L2976" s="447" t="s">
        <v>241</v>
      </c>
    </row>
    <row r="2977" spans="1:12">
      <c r="A2977" s="447" t="s">
        <v>20942</v>
      </c>
      <c r="B2977" s="447" t="s">
        <v>20943</v>
      </c>
      <c r="C2977" s="447" t="s">
        <v>20960</v>
      </c>
      <c r="D2977" s="447" t="s">
        <v>20961</v>
      </c>
      <c r="E2977" s="448" t="s">
        <v>20755</v>
      </c>
      <c r="F2977" s="447" t="s">
        <v>20755</v>
      </c>
      <c r="G2977" s="449">
        <v>100600</v>
      </c>
      <c r="H2977" s="447" t="s">
        <v>3911</v>
      </c>
      <c r="I2977" s="447" t="s">
        <v>146</v>
      </c>
      <c r="J2977" s="447" t="s">
        <v>240</v>
      </c>
      <c r="K2977" s="450">
        <v>419.01</v>
      </c>
      <c r="L2977" s="447" t="s">
        <v>241</v>
      </c>
    </row>
    <row r="2978" spans="1:12">
      <c r="A2978" s="447" t="s">
        <v>20942</v>
      </c>
      <c r="B2978" s="447" t="s">
        <v>20943</v>
      </c>
      <c r="C2978" s="447" t="s">
        <v>20960</v>
      </c>
      <c r="D2978" s="447" t="s">
        <v>20961</v>
      </c>
      <c r="E2978" s="448" t="s">
        <v>20755</v>
      </c>
      <c r="F2978" s="447" t="s">
        <v>20755</v>
      </c>
      <c r="G2978" s="449">
        <v>100601</v>
      </c>
      <c r="H2978" s="447" t="s">
        <v>3912</v>
      </c>
      <c r="I2978" s="447" t="s">
        <v>146</v>
      </c>
      <c r="J2978" s="447" t="s">
        <v>240</v>
      </c>
      <c r="K2978" s="450">
        <v>533.51</v>
      </c>
      <c r="L2978" s="447" t="s">
        <v>241</v>
      </c>
    </row>
    <row r="2979" spans="1:12">
      <c r="A2979" s="447" t="s">
        <v>20942</v>
      </c>
      <c r="B2979" s="447" t="s">
        <v>20943</v>
      </c>
      <c r="C2979" s="447" t="s">
        <v>20960</v>
      </c>
      <c r="D2979" s="447" t="s">
        <v>20961</v>
      </c>
      <c r="E2979" s="448" t="s">
        <v>20755</v>
      </c>
      <c r="F2979" s="447" t="s">
        <v>20755</v>
      </c>
      <c r="G2979" s="449">
        <v>100602</v>
      </c>
      <c r="H2979" s="447" t="s">
        <v>3913</v>
      </c>
      <c r="I2979" s="447" t="s">
        <v>146</v>
      </c>
      <c r="J2979" s="447" t="s">
        <v>240</v>
      </c>
      <c r="K2979" s="450">
        <v>676.32</v>
      </c>
      <c r="L2979" s="447" t="s">
        <v>241</v>
      </c>
    </row>
    <row r="2980" spans="1:12">
      <c r="A2980" s="447" t="s">
        <v>20942</v>
      </c>
      <c r="B2980" s="447" t="s">
        <v>20943</v>
      </c>
      <c r="C2980" s="447" t="s">
        <v>20960</v>
      </c>
      <c r="D2980" s="447" t="s">
        <v>20961</v>
      </c>
      <c r="E2980" s="448" t="s">
        <v>20755</v>
      </c>
      <c r="F2980" s="447" t="s">
        <v>20755</v>
      </c>
      <c r="G2980" s="449">
        <v>100603</v>
      </c>
      <c r="H2980" s="447" t="s">
        <v>3914</v>
      </c>
      <c r="I2980" s="447" t="s">
        <v>146</v>
      </c>
      <c r="J2980" s="447" t="s">
        <v>240</v>
      </c>
      <c r="K2980" s="451">
        <v>1042.72</v>
      </c>
      <c r="L2980" s="447" t="s">
        <v>241</v>
      </c>
    </row>
    <row r="2981" spans="1:12">
      <c r="A2981" s="447" t="s">
        <v>20942</v>
      </c>
      <c r="B2981" s="447" t="s">
        <v>20943</v>
      </c>
      <c r="C2981" s="447" t="s">
        <v>20960</v>
      </c>
      <c r="D2981" s="447" t="s">
        <v>20961</v>
      </c>
      <c r="E2981" s="448" t="s">
        <v>20755</v>
      </c>
      <c r="F2981" s="447" t="s">
        <v>20755</v>
      </c>
      <c r="G2981" s="449">
        <v>100604</v>
      </c>
      <c r="H2981" s="447" t="s">
        <v>3915</v>
      </c>
      <c r="I2981" s="447" t="s">
        <v>146</v>
      </c>
      <c r="J2981" s="447" t="s">
        <v>240</v>
      </c>
      <c r="K2981" s="450">
        <v>444.59</v>
      </c>
      <c r="L2981" s="447" t="s">
        <v>241</v>
      </c>
    </row>
    <row r="2982" spans="1:12">
      <c r="A2982" s="447" t="s">
        <v>20942</v>
      </c>
      <c r="B2982" s="447" t="s">
        <v>20943</v>
      </c>
      <c r="C2982" s="447" t="s">
        <v>20960</v>
      </c>
      <c r="D2982" s="447" t="s">
        <v>20961</v>
      </c>
      <c r="E2982" s="448" t="s">
        <v>20755</v>
      </c>
      <c r="F2982" s="447" t="s">
        <v>20755</v>
      </c>
      <c r="G2982" s="449">
        <v>100605</v>
      </c>
      <c r="H2982" s="447" t="s">
        <v>3916</v>
      </c>
      <c r="I2982" s="447" t="s">
        <v>146</v>
      </c>
      <c r="J2982" s="447" t="s">
        <v>240</v>
      </c>
      <c r="K2982" s="450">
        <v>707.56</v>
      </c>
      <c r="L2982" s="447" t="s">
        <v>241</v>
      </c>
    </row>
    <row r="2983" spans="1:12">
      <c r="A2983" s="447" t="s">
        <v>20942</v>
      </c>
      <c r="B2983" s="447" t="s">
        <v>20943</v>
      </c>
      <c r="C2983" s="447" t="s">
        <v>20960</v>
      </c>
      <c r="D2983" s="447" t="s">
        <v>20961</v>
      </c>
      <c r="E2983" s="448" t="s">
        <v>20755</v>
      </c>
      <c r="F2983" s="447" t="s">
        <v>20755</v>
      </c>
      <c r="G2983" s="449">
        <v>100606</v>
      </c>
      <c r="H2983" s="447" t="s">
        <v>3917</v>
      </c>
      <c r="I2983" s="447" t="s">
        <v>146</v>
      </c>
      <c r="J2983" s="447" t="s">
        <v>240</v>
      </c>
      <c r="K2983" s="451">
        <v>1081.23</v>
      </c>
      <c r="L2983" s="447" t="s">
        <v>241</v>
      </c>
    </row>
    <row r="2984" spans="1:12">
      <c r="A2984" s="447" t="s">
        <v>20942</v>
      </c>
      <c r="B2984" s="447" t="s">
        <v>20943</v>
      </c>
      <c r="C2984" s="447" t="s">
        <v>20960</v>
      </c>
      <c r="D2984" s="447" t="s">
        <v>20961</v>
      </c>
      <c r="E2984" s="448" t="s">
        <v>20755</v>
      </c>
      <c r="F2984" s="447" t="s">
        <v>20755</v>
      </c>
      <c r="G2984" s="449">
        <v>100607</v>
      </c>
      <c r="H2984" s="447" t="s">
        <v>3918</v>
      </c>
      <c r="I2984" s="447" t="s">
        <v>146</v>
      </c>
      <c r="J2984" s="447" t="s">
        <v>240</v>
      </c>
      <c r="K2984" s="450">
        <v>456.71</v>
      </c>
      <c r="L2984" s="447" t="s">
        <v>241</v>
      </c>
    </row>
    <row r="2985" spans="1:12">
      <c r="A2985" s="447" t="s">
        <v>20942</v>
      </c>
      <c r="B2985" s="447" t="s">
        <v>20943</v>
      </c>
      <c r="C2985" s="447" t="s">
        <v>20960</v>
      </c>
      <c r="D2985" s="447" t="s">
        <v>20961</v>
      </c>
      <c r="E2985" s="448" t="s">
        <v>20755</v>
      </c>
      <c r="F2985" s="447" t="s">
        <v>20755</v>
      </c>
      <c r="G2985" s="449">
        <v>100608</v>
      </c>
      <c r="H2985" s="447" t="s">
        <v>3919</v>
      </c>
      <c r="I2985" s="447" t="s">
        <v>146</v>
      </c>
      <c r="J2985" s="447" t="s">
        <v>240</v>
      </c>
      <c r="K2985" s="450">
        <v>722.97</v>
      </c>
      <c r="L2985" s="447" t="s">
        <v>241</v>
      </c>
    </row>
    <row r="2986" spans="1:12">
      <c r="A2986" s="447" t="s">
        <v>20942</v>
      </c>
      <c r="B2986" s="447" t="s">
        <v>20943</v>
      </c>
      <c r="C2986" s="447" t="s">
        <v>20960</v>
      </c>
      <c r="D2986" s="447" t="s">
        <v>20961</v>
      </c>
      <c r="E2986" s="448" t="s">
        <v>20755</v>
      </c>
      <c r="F2986" s="447" t="s">
        <v>20755</v>
      </c>
      <c r="G2986" s="449">
        <v>100609</v>
      </c>
      <c r="H2986" s="447" t="s">
        <v>3920</v>
      </c>
      <c r="I2986" s="447" t="s">
        <v>146</v>
      </c>
      <c r="J2986" s="447" t="s">
        <v>240</v>
      </c>
      <c r="K2986" s="451">
        <v>1101.76</v>
      </c>
      <c r="L2986" s="447" t="s">
        <v>241</v>
      </c>
    </row>
    <row r="2987" spans="1:12">
      <c r="A2987" s="447" t="s">
        <v>20942</v>
      </c>
      <c r="B2987" s="447" t="s">
        <v>20943</v>
      </c>
      <c r="C2987" s="447" t="s">
        <v>20960</v>
      </c>
      <c r="D2987" s="447" t="s">
        <v>20961</v>
      </c>
      <c r="E2987" s="448" t="s">
        <v>20755</v>
      </c>
      <c r="F2987" s="447" t="s">
        <v>20755</v>
      </c>
      <c r="G2987" s="449">
        <v>100610</v>
      </c>
      <c r="H2987" s="447" t="s">
        <v>3921</v>
      </c>
      <c r="I2987" s="447" t="s">
        <v>146</v>
      </c>
      <c r="J2987" s="447" t="s">
        <v>240</v>
      </c>
      <c r="K2987" s="450">
        <v>468.81</v>
      </c>
      <c r="L2987" s="447" t="s">
        <v>241</v>
      </c>
    </row>
    <row r="2988" spans="1:12">
      <c r="A2988" s="447" t="s">
        <v>20942</v>
      </c>
      <c r="B2988" s="447" t="s">
        <v>20943</v>
      </c>
      <c r="C2988" s="447" t="s">
        <v>20960</v>
      </c>
      <c r="D2988" s="447" t="s">
        <v>20961</v>
      </c>
      <c r="E2988" s="448" t="s">
        <v>20755</v>
      </c>
      <c r="F2988" s="447" t="s">
        <v>20755</v>
      </c>
      <c r="G2988" s="449">
        <v>100611</v>
      </c>
      <c r="H2988" s="447" t="s">
        <v>3922</v>
      </c>
      <c r="I2988" s="447" t="s">
        <v>146</v>
      </c>
      <c r="J2988" s="447" t="s">
        <v>240</v>
      </c>
      <c r="K2988" s="450">
        <v>588.30999999999995</v>
      </c>
      <c r="L2988" s="447" t="s">
        <v>241</v>
      </c>
    </row>
    <row r="2989" spans="1:12">
      <c r="A2989" s="447" t="s">
        <v>20942</v>
      </c>
      <c r="B2989" s="447" t="s">
        <v>20943</v>
      </c>
      <c r="C2989" s="447" t="s">
        <v>20960</v>
      </c>
      <c r="D2989" s="447" t="s">
        <v>20961</v>
      </c>
      <c r="E2989" s="448" t="s">
        <v>20755</v>
      </c>
      <c r="F2989" s="447" t="s">
        <v>20755</v>
      </c>
      <c r="G2989" s="449">
        <v>100612</v>
      </c>
      <c r="H2989" s="447" t="s">
        <v>3923</v>
      </c>
      <c r="I2989" s="447" t="s">
        <v>146</v>
      </c>
      <c r="J2989" s="447" t="s">
        <v>240</v>
      </c>
      <c r="K2989" s="450">
        <v>738.08</v>
      </c>
      <c r="L2989" s="447" t="s">
        <v>241</v>
      </c>
    </row>
    <row r="2990" spans="1:12">
      <c r="A2990" s="447" t="s">
        <v>20942</v>
      </c>
      <c r="B2990" s="447" t="s">
        <v>20943</v>
      </c>
      <c r="C2990" s="447" t="s">
        <v>20960</v>
      </c>
      <c r="D2990" s="447" t="s">
        <v>20961</v>
      </c>
      <c r="E2990" s="448" t="s">
        <v>20755</v>
      </c>
      <c r="F2990" s="447" t="s">
        <v>20755</v>
      </c>
      <c r="G2990" s="449">
        <v>100613</v>
      </c>
      <c r="H2990" s="447" t="s">
        <v>3924</v>
      </c>
      <c r="I2990" s="447" t="s">
        <v>146</v>
      </c>
      <c r="J2990" s="447" t="s">
        <v>240</v>
      </c>
      <c r="K2990" s="451">
        <v>1121.77</v>
      </c>
      <c r="L2990" s="447" t="s">
        <v>241</v>
      </c>
    </row>
    <row r="2991" spans="1:12">
      <c r="A2991" s="447" t="s">
        <v>20942</v>
      </c>
      <c r="B2991" s="447" t="s">
        <v>20943</v>
      </c>
      <c r="C2991" s="447" t="s">
        <v>20960</v>
      </c>
      <c r="D2991" s="447" t="s">
        <v>20961</v>
      </c>
      <c r="E2991" s="448" t="s">
        <v>20755</v>
      </c>
      <c r="F2991" s="447" t="s">
        <v>20755</v>
      </c>
      <c r="G2991" s="449">
        <v>100614</v>
      </c>
      <c r="H2991" s="447" t="s">
        <v>3925</v>
      </c>
      <c r="I2991" s="447" t="s">
        <v>146</v>
      </c>
      <c r="J2991" s="447" t="s">
        <v>240</v>
      </c>
      <c r="K2991" s="450">
        <v>615.22</v>
      </c>
      <c r="L2991" s="447" t="s">
        <v>241</v>
      </c>
    </row>
    <row r="2992" spans="1:12">
      <c r="A2992" s="447" t="s">
        <v>20942</v>
      </c>
      <c r="B2992" s="447" t="s">
        <v>20943</v>
      </c>
      <c r="C2992" s="447" t="s">
        <v>20960</v>
      </c>
      <c r="D2992" s="447" t="s">
        <v>20961</v>
      </c>
      <c r="E2992" s="448" t="s">
        <v>20755</v>
      </c>
      <c r="F2992" s="447" t="s">
        <v>20755</v>
      </c>
      <c r="G2992" s="449">
        <v>100615</v>
      </c>
      <c r="H2992" s="447" t="s">
        <v>3926</v>
      </c>
      <c r="I2992" s="447" t="s">
        <v>146</v>
      </c>
      <c r="J2992" s="447" t="s">
        <v>240</v>
      </c>
      <c r="K2992" s="450">
        <v>768.01</v>
      </c>
      <c r="L2992" s="447" t="s">
        <v>241</v>
      </c>
    </row>
    <row r="2993" spans="1:12">
      <c r="A2993" s="447" t="s">
        <v>20942</v>
      </c>
      <c r="B2993" s="447" t="s">
        <v>20943</v>
      </c>
      <c r="C2993" s="447" t="s">
        <v>20960</v>
      </c>
      <c r="D2993" s="447" t="s">
        <v>20961</v>
      </c>
      <c r="E2993" s="448" t="s">
        <v>20755</v>
      </c>
      <c r="F2993" s="447" t="s">
        <v>20755</v>
      </c>
      <c r="G2993" s="449">
        <v>100616</v>
      </c>
      <c r="H2993" s="447" t="s">
        <v>3927</v>
      </c>
      <c r="I2993" s="447" t="s">
        <v>146</v>
      </c>
      <c r="J2993" s="447" t="s">
        <v>240</v>
      </c>
      <c r="K2993" s="451">
        <v>1163.74</v>
      </c>
      <c r="L2993" s="447" t="s">
        <v>241</v>
      </c>
    </row>
    <row r="2994" spans="1:12">
      <c r="A2994" s="447" t="s">
        <v>20942</v>
      </c>
      <c r="B2994" s="447" t="s">
        <v>20943</v>
      </c>
      <c r="C2994" s="447" t="s">
        <v>20960</v>
      </c>
      <c r="D2994" s="447" t="s">
        <v>20961</v>
      </c>
      <c r="E2994" s="448" t="s">
        <v>20755</v>
      </c>
      <c r="F2994" s="447" t="s">
        <v>20755</v>
      </c>
      <c r="G2994" s="449">
        <v>100617</v>
      </c>
      <c r="H2994" s="447" t="s">
        <v>3928</v>
      </c>
      <c r="I2994" s="447" t="s">
        <v>146</v>
      </c>
      <c r="J2994" s="447" t="s">
        <v>240</v>
      </c>
      <c r="K2994" s="450">
        <v>797.76</v>
      </c>
      <c r="L2994" s="447" t="s">
        <v>241</v>
      </c>
    </row>
    <row r="2995" spans="1:12">
      <c r="A2995" s="447" t="s">
        <v>20942</v>
      </c>
      <c r="B2995" s="447" t="s">
        <v>20943</v>
      </c>
      <c r="C2995" s="447" t="s">
        <v>20960</v>
      </c>
      <c r="D2995" s="447" t="s">
        <v>20961</v>
      </c>
      <c r="E2995" s="448" t="s">
        <v>20755</v>
      </c>
      <c r="F2995" s="447" t="s">
        <v>20755</v>
      </c>
      <c r="G2995" s="449">
        <v>100618</v>
      </c>
      <c r="H2995" s="447" t="s">
        <v>3929</v>
      </c>
      <c r="I2995" s="447" t="s">
        <v>146</v>
      </c>
      <c r="J2995" s="447" t="s">
        <v>240</v>
      </c>
      <c r="K2995" s="451">
        <v>1210.56</v>
      </c>
      <c r="L2995" s="447" t="s">
        <v>241</v>
      </c>
    </row>
    <row r="2996" spans="1:12">
      <c r="A2996" s="447" t="s">
        <v>20942</v>
      </c>
      <c r="B2996" s="447" t="s">
        <v>20943</v>
      </c>
      <c r="C2996" s="447" t="s">
        <v>20962</v>
      </c>
      <c r="D2996" s="447" t="s">
        <v>20963</v>
      </c>
      <c r="E2996" s="448" t="s">
        <v>20755</v>
      </c>
      <c r="F2996" s="447" t="s">
        <v>20755</v>
      </c>
      <c r="G2996" s="449">
        <v>100619</v>
      </c>
      <c r="H2996" s="447" t="s">
        <v>3930</v>
      </c>
      <c r="I2996" s="447" t="s">
        <v>146</v>
      </c>
      <c r="J2996" s="447" t="s">
        <v>240</v>
      </c>
      <c r="K2996" s="450">
        <v>480.03</v>
      </c>
      <c r="L2996" s="447" t="s">
        <v>241</v>
      </c>
    </row>
    <row r="2997" spans="1:12">
      <c r="A2997" s="447" t="s">
        <v>20942</v>
      </c>
      <c r="B2997" s="447" t="s">
        <v>20943</v>
      </c>
      <c r="C2997" s="447" t="s">
        <v>20962</v>
      </c>
      <c r="D2997" s="447" t="s">
        <v>20963</v>
      </c>
      <c r="E2997" s="448" t="s">
        <v>20755</v>
      </c>
      <c r="F2997" s="447" t="s">
        <v>20755</v>
      </c>
      <c r="G2997" s="449">
        <v>100620</v>
      </c>
      <c r="H2997" s="447" t="s">
        <v>3931</v>
      </c>
      <c r="I2997" s="447" t="s">
        <v>146</v>
      </c>
      <c r="J2997" s="447" t="s">
        <v>240</v>
      </c>
      <c r="K2997" s="451">
        <v>2920.03</v>
      </c>
      <c r="L2997" s="447" t="s">
        <v>241</v>
      </c>
    </row>
    <row r="2998" spans="1:12">
      <c r="A2998" s="447" t="s">
        <v>20942</v>
      </c>
      <c r="B2998" s="447" t="s">
        <v>20943</v>
      </c>
      <c r="C2998" s="447" t="s">
        <v>20962</v>
      </c>
      <c r="D2998" s="447" t="s">
        <v>20963</v>
      </c>
      <c r="E2998" s="448" t="s">
        <v>20755</v>
      </c>
      <c r="F2998" s="447" t="s">
        <v>20755</v>
      </c>
      <c r="G2998" s="449">
        <v>100621</v>
      </c>
      <c r="H2998" s="447" t="s">
        <v>3932</v>
      </c>
      <c r="I2998" s="447" t="s">
        <v>146</v>
      </c>
      <c r="J2998" s="447" t="s">
        <v>240</v>
      </c>
      <c r="K2998" s="451">
        <v>3358.22</v>
      </c>
      <c r="L2998" s="447" t="s">
        <v>241</v>
      </c>
    </row>
    <row r="2999" spans="1:12">
      <c r="A2999" s="447" t="s">
        <v>20942</v>
      </c>
      <c r="B2999" s="447" t="s">
        <v>20943</v>
      </c>
      <c r="C2999" s="447" t="s">
        <v>20962</v>
      </c>
      <c r="D2999" s="447" t="s">
        <v>20963</v>
      </c>
      <c r="E2999" s="448" t="s">
        <v>20755</v>
      </c>
      <c r="F2999" s="447" t="s">
        <v>20755</v>
      </c>
      <c r="G2999" s="449">
        <v>100622</v>
      </c>
      <c r="H2999" s="447" t="s">
        <v>3933</v>
      </c>
      <c r="I2999" s="447" t="s">
        <v>146</v>
      </c>
      <c r="J2999" s="447" t="s">
        <v>240</v>
      </c>
      <c r="K2999" s="451">
        <v>2365.83</v>
      </c>
      <c r="L2999" s="447" t="s">
        <v>241</v>
      </c>
    </row>
    <row r="3000" spans="1:12">
      <c r="A3000" s="447" t="s">
        <v>20942</v>
      </c>
      <c r="B3000" s="447" t="s">
        <v>20943</v>
      </c>
      <c r="C3000" s="447" t="s">
        <v>20962</v>
      </c>
      <c r="D3000" s="447" t="s">
        <v>20963</v>
      </c>
      <c r="E3000" s="448" t="s">
        <v>20755</v>
      </c>
      <c r="F3000" s="447" t="s">
        <v>20755</v>
      </c>
      <c r="G3000" s="449">
        <v>100623</v>
      </c>
      <c r="H3000" s="447" t="s">
        <v>3934</v>
      </c>
      <c r="I3000" s="447" t="s">
        <v>146</v>
      </c>
      <c r="J3000" s="447" t="s">
        <v>240</v>
      </c>
      <c r="K3000" s="451">
        <v>2523.35</v>
      </c>
      <c r="L3000" s="447" t="s">
        <v>241</v>
      </c>
    </row>
    <row r="3001" spans="1:12">
      <c r="A3001" s="447" t="s">
        <v>20942</v>
      </c>
      <c r="B3001" s="447" t="s">
        <v>20943</v>
      </c>
      <c r="C3001" s="447" t="s">
        <v>20964</v>
      </c>
      <c r="D3001" s="447" t="s">
        <v>20965</v>
      </c>
      <c r="E3001" s="448" t="s">
        <v>20755</v>
      </c>
      <c r="F3001" s="447" t="s">
        <v>20755</v>
      </c>
      <c r="G3001" s="449">
        <v>97600</v>
      </c>
      <c r="H3001" s="447" t="s">
        <v>3935</v>
      </c>
      <c r="I3001" s="447" t="s">
        <v>146</v>
      </c>
      <c r="J3001" s="447" t="s">
        <v>240</v>
      </c>
      <c r="K3001" s="450">
        <v>274.36</v>
      </c>
      <c r="L3001" s="447" t="s">
        <v>241</v>
      </c>
    </row>
    <row r="3002" spans="1:12">
      <c r="A3002" s="447" t="s">
        <v>20942</v>
      </c>
      <c r="B3002" s="447" t="s">
        <v>20943</v>
      </c>
      <c r="C3002" s="447" t="s">
        <v>20964</v>
      </c>
      <c r="D3002" s="447" t="s">
        <v>20965</v>
      </c>
      <c r="E3002" s="448" t="s">
        <v>20755</v>
      </c>
      <c r="F3002" s="447" t="s">
        <v>20755</v>
      </c>
      <c r="G3002" s="449">
        <v>97601</v>
      </c>
      <c r="H3002" s="447" t="s">
        <v>3936</v>
      </c>
      <c r="I3002" s="447" t="s">
        <v>146</v>
      </c>
      <c r="J3002" s="447" t="s">
        <v>240</v>
      </c>
      <c r="K3002" s="450">
        <v>285.97000000000003</v>
      </c>
      <c r="L3002" s="447" t="s">
        <v>241</v>
      </c>
    </row>
    <row r="3003" spans="1:12">
      <c r="A3003" s="447" t="s">
        <v>20942</v>
      </c>
      <c r="B3003" s="447" t="s">
        <v>20943</v>
      </c>
      <c r="C3003" s="447" t="s">
        <v>20964</v>
      </c>
      <c r="D3003" s="447" t="s">
        <v>20965</v>
      </c>
      <c r="E3003" s="448" t="s">
        <v>20755</v>
      </c>
      <c r="F3003" s="447" t="s">
        <v>20755</v>
      </c>
      <c r="G3003" s="449">
        <v>97605</v>
      </c>
      <c r="H3003" s="447" t="s">
        <v>3937</v>
      </c>
      <c r="I3003" s="447" t="s">
        <v>146</v>
      </c>
      <c r="J3003" s="447" t="s">
        <v>240</v>
      </c>
      <c r="K3003" s="450">
        <v>70.89</v>
      </c>
      <c r="L3003" s="447" t="s">
        <v>241</v>
      </c>
    </row>
    <row r="3004" spans="1:12">
      <c r="A3004" s="447" t="s">
        <v>20942</v>
      </c>
      <c r="B3004" s="447" t="s">
        <v>20943</v>
      </c>
      <c r="C3004" s="447" t="s">
        <v>20964</v>
      </c>
      <c r="D3004" s="447" t="s">
        <v>20965</v>
      </c>
      <c r="E3004" s="448" t="s">
        <v>20755</v>
      </c>
      <c r="F3004" s="447" t="s">
        <v>20755</v>
      </c>
      <c r="G3004" s="449">
        <v>97606</v>
      </c>
      <c r="H3004" s="447" t="s">
        <v>3938</v>
      </c>
      <c r="I3004" s="447" t="s">
        <v>146</v>
      </c>
      <c r="J3004" s="447" t="s">
        <v>240</v>
      </c>
      <c r="K3004" s="450">
        <v>74.040000000000006</v>
      </c>
      <c r="L3004" s="447" t="s">
        <v>241</v>
      </c>
    </row>
    <row r="3005" spans="1:12">
      <c r="A3005" s="447" t="s">
        <v>20942</v>
      </c>
      <c r="B3005" s="447" t="s">
        <v>20943</v>
      </c>
      <c r="C3005" s="447" t="s">
        <v>20964</v>
      </c>
      <c r="D3005" s="447" t="s">
        <v>20965</v>
      </c>
      <c r="E3005" s="448" t="s">
        <v>20755</v>
      </c>
      <c r="F3005" s="447" t="s">
        <v>20755</v>
      </c>
      <c r="G3005" s="449">
        <v>97607</v>
      </c>
      <c r="H3005" s="447" t="s">
        <v>3939</v>
      </c>
      <c r="I3005" s="447" t="s">
        <v>146</v>
      </c>
      <c r="J3005" s="447" t="s">
        <v>240</v>
      </c>
      <c r="K3005" s="450">
        <v>85.48</v>
      </c>
      <c r="L3005" s="447" t="s">
        <v>241</v>
      </c>
    </row>
    <row r="3006" spans="1:12">
      <c r="A3006" s="447" t="s">
        <v>20942</v>
      </c>
      <c r="B3006" s="447" t="s">
        <v>20943</v>
      </c>
      <c r="C3006" s="447" t="s">
        <v>20964</v>
      </c>
      <c r="D3006" s="447" t="s">
        <v>20965</v>
      </c>
      <c r="E3006" s="448" t="s">
        <v>20755</v>
      </c>
      <c r="F3006" s="447" t="s">
        <v>20755</v>
      </c>
      <c r="G3006" s="449">
        <v>97608</v>
      </c>
      <c r="H3006" s="447" t="s">
        <v>3940</v>
      </c>
      <c r="I3006" s="447" t="s">
        <v>146</v>
      </c>
      <c r="J3006" s="447" t="s">
        <v>240</v>
      </c>
      <c r="K3006" s="450">
        <v>88.63</v>
      </c>
      <c r="L3006" s="447" t="s">
        <v>241</v>
      </c>
    </row>
    <row r="3007" spans="1:12">
      <c r="A3007" s="447" t="s">
        <v>20942</v>
      </c>
      <c r="B3007" s="447" t="s">
        <v>20943</v>
      </c>
      <c r="C3007" s="447" t="s">
        <v>20966</v>
      </c>
      <c r="D3007" s="447" t="s">
        <v>20967</v>
      </c>
      <c r="E3007" s="448" t="s">
        <v>20755</v>
      </c>
      <c r="F3007" s="447" t="s">
        <v>20755</v>
      </c>
      <c r="G3007" s="449">
        <v>102102</v>
      </c>
      <c r="H3007" s="447" t="s">
        <v>3941</v>
      </c>
      <c r="I3007" s="447" t="s">
        <v>146</v>
      </c>
      <c r="J3007" s="447" t="s">
        <v>240</v>
      </c>
      <c r="K3007" s="451">
        <v>6503.68</v>
      </c>
      <c r="L3007" s="447" t="s">
        <v>241</v>
      </c>
    </row>
    <row r="3008" spans="1:12">
      <c r="A3008" s="447" t="s">
        <v>20942</v>
      </c>
      <c r="B3008" s="447" t="s">
        <v>20943</v>
      </c>
      <c r="C3008" s="447" t="s">
        <v>20966</v>
      </c>
      <c r="D3008" s="447" t="s">
        <v>20967</v>
      </c>
      <c r="E3008" s="448" t="s">
        <v>20755</v>
      </c>
      <c r="F3008" s="447" t="s">
        <v>20755</v>
      </c>
      <c r="G3008" s="449">
        <v>102103</v>
      </c>
      <c r="H3008" s="447" t="s">
        <v>3942</v>
      </c>
      <c r="I3008" s="447" t="s">
        <v>146</v>
      </c>
      <c r="J3008" s="447" t="s">
        <v>240</v>
      </c>
      <c r="K3008" s="451">
        <v>7236.69</v>
      </c>
      <c r="L3008" s="447" t="s">
        <v>241</v>
      </c>
    </row>
    <row r="3009" spans="1:12">
      <c r="A3009" s="447" t="s">
        <v>20942</v>
      </c>
      <c r="B3009" s="447" t="s">
        <v>20943</v>
      </c>
      <c r="C3009" s="447" t="s">
        <v>20966</v>
      </c>
      <c r="D3009" s="447" t="s">
        <v>20967</v>
      </c>
      <c r="E3009" s="448" t="s">
        <v>20755</v>
      </c>
      <c r="F3009" s="447" t="s">
        <v>20755</v>
      </c>
      <c r="G3009" s="449">
        <v>102104</v>
      </c>
      <c r="H3009" s="447" t="s">
        <v>3943</v>
      </c>
      <c r="I3009" s="447" t="s">
        <v>146</v>
      </c>
      <c r="J3009" s="447" t="s">
        <v>240</v>
      </c>
      <c r="K3009" s="451">
        <v>9279.84</v>
      </c>
      <c r="L3009" s="447" t="s">
        <v>241</v>
      </c>
    </row>
    <row r="3010" spans="1:12">
      <c r="A3010" s="447" t="s">
        <v>20942</v>
      </c>
      <c r="B3010" s="447" t="s">
        <v>20943</v>
      </c>
      <c r="C3010" s="447" t="s">
        <v>20966</v>
      </c>
      <c r="D3010" s="447" t="s">
        <v>20967</v>
      </c>
      <c r="E3010" s="448" t="s">
        <v>20755</v>
      </c>
      <c r="F3010" s="447" t="s">
        <v>20755</v>
      </c>
      <c r="G3010" s="449">
        <v>102105</v>
      </c>
      <c r="H3010" s="447" t="s">
        <v>3944</v>
      </c>
      <c r="I3010" s="447" t="s">
        <v>146</v>
      </c>
      <c r="J3010" s="447" t="s">
        <v>240</v>
      </c>
      <c r="K3010" s="451">
        <v>11402.71</v>
      </c>
      <c r="L3010" s="447" t="s">
        <v>241</v>
      </c>
    </row>
    <row r="3011" spans="1:12">
      <c r="A3011" s="447" t="s">
        <v>20942</v>
      </c>
      <c r="B3011" s="447" t="s">
        <v>20943</v>
      </c>
      <c r="C3011" s="447" t="s">
        <v>20966</v>
      </c>
      <c r="D3011" s="447" t="s">
        <v>20967</v>
      </c>
      <c r="E3011" s="448" t="s">
        <v>20755</v>
      </c>
      <c r="F3011" s="447" t="s">
        <v>20755</v>
      </c>
      <c r="G3011" s="449">
        <v>102106</v>
      </c>
      <c r="H3011" s="447" t="s">
        <v>3945</v>
      </c>
      <c r="I3011" s="447" t="s">
        <v>146</v>
      </c>
      <c r="J3011" s="447" t="s">
        <v>240</v>
      </c>
      <c r="K3011" s="451">
        <v>14299.36</v>
      </c>
      <c r="L3011" s="447" t="s">
        <v>241</v>
      </c>
    </row>
    <row r="3012" spans="1:12">
      <c r="A3012" s="447" t="s">
        <v>20942</v>
      </c>
      <c r="B3012" s="447" t="s">
        <v>20943</v>
      </c>
      <c r="C3012" s="447" t="s">
        <v>20966</v>
      </c>
      <c r="D3012" s="447" t="s">
        <v>20967</v>
      </c>
      <c r="E3012" s="448" t="s">
        <v>20755</v>
      </c>
      <c r="F3012" s="447" t="s">
        <v>20755</v>
      </c>
      <c r="G3012" s="449">
        <v>102107</v>
      </c>
      <c r="H3012" s="447" t="s">
        <v>3946</v>
      </c>
      <c r="I3012" s="447" t="s">
        <v>146</v>
      </c>
      <c r="J3012" s="447" t="s">
        <v>240</v>
      </c>
      <c r="K3012" s="451">
        <v>19948.27</v>
      </c>
      <c r="L3012" s="447" t="s">
        <v>241</v>
      </c>
    </row>
    <row r="3013" spans="1:12">
      <c r="A3013" s="447" t="s">
        <v>20942</v>
      </c>
      <c r="B3013" s="447" t="s">
        <v>20943</v>
      </c>
      <c r="C3013" s="447" t="s">
        <v>20966</v>
      </c>
      <c r="D3013" s="447" t="s">
        <v>20967</v>
      </c>
      <c r="E3013" s="448" t="s">
        <v>20755</v>
      </c>
      <c r="F3013" s="447" t="s">
        <v>20755</v>
      </c>
      <c r="G3013" s="449">
        <v>102108</v>
      </c>
      <c r="H3013" s="447" t="s">
        <v>3947</v>
      </c>
      <c r="I3013" s="447" t="s">
        <v>146</v>
      </c>
      <c r="J3013" s="447" t="s">
        <v>240</v>
      </c>
      <c r="K3013" s="451">
        <v>23227.91</v>
      </c>
      <c r="L3013" s="447" t="s">
        <v>241</v>
      </c>
    </row>
    <row r="3014" spans="1:12">
      <c r="A3014" s="447" t="s">
        <v>20942</v>
      </c>
      <c r="B3014" s="447" t="s">
        <v>20943</v>
      </c>
      <c r="C3014" s="447" t="s">
        <v>20966</v>
      </c>
      <c r="D3014" s="447" t="s">
        <v>20967</v>
      </c>
      <c r="E3014" s="448" t="s">
        <v>20755</v>
      </c>
      <c r="F3014" s="447" t="s">
        <v>20755</v>
      </c>
      <c r="G3014" s="449">
        <v>102109</v>
      </c>
      <c r="H3014" s="447" t="s">
        <v>3948</v>
      </c>
      <c r="I3014" s="447" t="s">
        <v>146</v>
      </c>
      <c r="J3014" s="447" t="s">
        <v>334</v>
      </c>
      <c r="K3014" s="450">
        <v>47.16</v>
      </c>
      <c r="L3014" s="447" t="s">
        <v>241</v>
      </c>
    </row>
    <row r="3015" spans="1:12">
      <c r="A3015" s="447" t="s">
        <v>20942</v>
      </c>
      <c r="B3015" s="447" t="s">
        <v>20943</v>
      </c>
      <c r="C3015" s="447" t="s">
        <v>20966</v>
      </c>
      <c r="D3015" s="447" t="s">
        <v>20967</v>
      </c>
      <c r="E3015" s="448" t="s">
        <v>20755</v>
      </c>
      <c r="F3015" s="447" t="s">
        <v>20755</v>
      </c>
      <c r="G3015" s="449">
        <v>102110</v>
      </c>
      <c r="H3015" s="447" t="s">
        <v>3949</v>
      </c>
      <c r="I3015" s="447" t="s">
        <v>146</v>
      </c>
      <c r="J3015" s="447" t="s">
        <v>334</v>
      </c>
      <c r="K3015" s="450">
        <v>157.5</v>
      </c>
      <c r="L3015" s="447" t="s">
        <v>241</v>
      </c>
    </row>
    <row r="3016" spans="1:12">
      <c r="A3016" s="447" t="s">
        <v>20942</v>
      </c>
      <c r="B3016" s="447" t="s">
        <v>20943</v>
      </c>
      <c r="C3016" s="447" t="s">
        <v>20968</v>
      </c>
      <c r="D3016" s="447" t="s">
        <v>20969</v>
      </c>
      <c r="E3016" s="448" t="s">
        <v>20755</v>
      </c>
      <c r="F3016" s="447" t="s">
        <v>20755</v>
      </c>
      <c r="G3016" s="449">
        <v>93128</v>
      </c>
      <c r="H3016" s="447" t="s">
        <v>3950</v>
      </c>
      <c r="I3016" s="447" t="s">
        <v>146</v>
      </c>
      <c r="J3016" s="447" t="s">
        <v>334</v>
      </c>
      <c r="K3016" s="450">
        <v>106.16</v>
      </c>
      <c r="L3016" s="447" t="s">
        <v>241</v>
      </c>
    </row>
    <row r="3017" spans="1:12">
      <c r="A3017" s="447" t="s">
        <v>20942</v>
      </c>
      <c r="B3017" s="447" t="s">
        <v>20943</v>
      </c>
      <c r="C3017" s="447" t="s">
        <v>20968</v>
      </c>
      <c r="D3017" s="447" t="s">
        <v>20969</v>
      </c>
      <c r="E3017" s="448" t="s">
        <v>20755</v>
      </c>
      <c r="F3017" s="447" t="s">
        <v>20755</v>
      </c>
      <c r="G3017" s="449">
        <v>93137</v>
      </c>
      <c r="H3017" s="447" t="s">
        <v>3951</v>
      </c>
      <c r="I3017" s="447" t="s">
        <v>146</v>
      </c>
      <c r="J3017" s="447" t="s">
        <v>334</v>
      </c>
      <c r="K3017" s="450">
        <v>127.68</v>
      </c>
      <c r="L3017" s="447" t="s">
        <v>241</v>
      </c>
    </row>
    <row r="3018" spans="1:12">
      <c r="A3018" s="447" t="s">
        <v>20942</v>
      </c>
      <c r="B3018" s="447" t="s">
        <v>20943</v>
      </c>
      <c r="C3018" s="447" t="s">
        <v>20968</v>
      </c>
      <c r="D3018" s="447" t="s">
        <v>20969</v>
      </c>
      <c r="E3018" s="448" t="s">
        <v>20755</v>
      </c>
      <c r="F3018" s="447" t="s">
        <v>20755</v>
      </c>
      <c r="G3018" s="449">
        <v>93138</v>
      </c>
      <c r="H3018" s="447" t="s">
        <v>3952</v>
      </c>
      <c r="I3018" s="447" t="s">
        <v>146</v>
      </c>
      <c r="J3018" s="447" t="s">
        <v>334</v>
      </c>
      <c r="K3018" s="450">
        <v>121.33</v>
      </c>
      <c r="L3018" s="447" t="s">
        <v>241</v>
      </c>
    </row>
    <row r="3019" spans="1:12">
      <c r="A3019" s="447" t="s">
        <v>20942</v>
      </c>
      <c r="B3019" s="447" t="s">
        <v>20943</v>
      </c>
      <c r="C3019" s="447" t="s">
        <v>20968</v>
      </c>
      <c r="D3019" s="447" t="s">
        <v>20969</v>
      </c>
      <c r="E3019" s="448" t="s">
        <v>20755</v>
      </c>
      <c r="F3019" s="447" t="s">
        <v>20755</v>
      </c>
      <c r="G3019" s="449">
        <v>93139</v>
      </c>
      <c r="H3019" s="447" t="s">
        <v>3953</v>
      </c>
      <c r="I3019" s="447" t="s">
        <v>146</v>
      </c>
      <c r="J3019" s="447" t="s">
        <v>334</v>
      </c>
      <c r="K3019" s="450">
        <v>157.99</v>
      </c>
      <c r="L3019" s="447" t="s">
        <v>241</v>
      </c>
    </row>
    <row r="3020" spans="1:12">
      <c r="A3020" s="447" t="s">
        <v>20942</v>
      </c>
      <c r="B3020" s="447" t="s">
        <v>20943</v>
      </c>
      <c r="C3020" s="447" t="s">
        <v>20968</v>
      </c>
      <c r="D3020" s="447" t="s">
        <v>20969</v>
      </c>
      <c r="E3020" s="448" t="s">
        <v>20755</v>
      </c>
      <c r="F3020" s="447" t="s">
        <v>20755</v>
      </c>
      <c r="G3020" s="449">
        <v>93140</v>
      </c>
      <c r="H3020" s="447" t="s">
        <v>3954</v>
      </c>
      <c r="I3020" s="447" t="s">
        <v>146</v>
      </c>
      <c r="J3020" s="447" t="s">
        <v>334</v>
      </c>
      <c r="K3020" s="450">
        <v>148.25</v>
      </c>
      <c r="L3020" s="447" t="s">
        <v>241</v>
      </c>
    </row>
    <row r="3021" spans="1:12">
      <c r="A3021" s="447" t="s">
        <v>20942</v>
      </c>
      <c r="B3021" s="447" t="s">
        <v>20943</v>
      </c>
      <c r="C3021" s="447" t="s">
        <v>20968</v>
      </c>
      <c r="D3021" s="447" t="s">
        <v>20969</v>
      </c>
      <c r="E3021" s="448" t="s">
        <v>20755</v>
      </c>
      <c r="F3021" s="447" t="s">
        <v>20755</v>
      </c>
      <c r="G3021" s="449">
        <v>93141</v>
      </c>
      <c r="H3021" s="447" t="s">
        <v>3955</v>
      </c>
      <c r="I3021" s="447" t="s">
        <v>146</v>
      </c>
      <c r="J3021" s="447" t="s">
        <v>334</v>
      </c>
      <c r="K3021" s="450">
        <v>136.46</v>
      </c>
      <c r="L3021" s="447" t="s">
        <v>241</v>
      </c>
    </row>
    <row r="3022" spans="1:12">
      <c r="A3022" s="447" t="s">
        <v>20942</v>
      </c>
      <c r="B3022" s="447" t="s">
        <v>20943</v>
      </c>
      <c r="C3022" s="447" t="s">
        <v>20968</v>
      </c>
      <c r="D3022" s="447" t="s">
        <v>20969</v>
      </c>
      <c r="E3022" s="448" t="s">
        <v>20755</v>
      </c>
      <c r="F3022" s="447" t="s">
        <v>20755</v>
      </c>
      <c r="G3022" s="449">
        <v>93142</v>
      </c>
      <c r="H3022" s="447" t="s">
        <v>3956</v>
      </c>
      <c r="I3022" s="447" t="s">
        <v>146</v>
      </c>
      <c r="J3022" s="447" t="s">
        <v>334</v>
      </c>
      <c r="K3022" s="450">
        <v>150.49</v>
      </c>
      <c r="L3022" s="447" t="s">
        <v>241</v>
      </c>
    </row>
    <row r="3023" spans="1:12">
      <c r="A3023" s="447" t="s">
        <v>20942</v>
      </c>
      <c r="B3023" s="447" t="s">
        <v>20943</v>
      </c>
      <c r="C3023" s="447" t="s">
        <v>20968</v>
      </c>
      <c r="D3023" s="447" t="s">
        <v>20969</v>
      </c>
      <c r="E3023" s="448" t="s">
        <v>20755</v>
      </c>
      <c r="F3023" s="447" t="s">
        <v>20755</v>
      </c>
      <c r="G3023" s="449">
        <v>93143</v>
      </c>
      <c r="H3023" s="447" t="s">
        <v>3957</v>
      </c>
      <c r="I3023" s="447" t="s">
        <v>146</v>
      </c>
      <c r="J3023" s="447" t="s">
        <v>334</v>
      </c>
      <c r="K3023" s="450">
        <v>138.15</v>
      </c>
      <c r="L3023" s="447" t="s">
        <v>241</v>
      </c>
    </row>
    <row r="3024" spans="1:12">
      <c r="A3024" s="447" t="s">
        <v>20942</v>
      </c>
      <c r="B3024" s="447" t="s">
        <v>20943</v>
      </c>
      <c r="C3024" s="447" t="s">
        <v>20968</v>
      </c>
      <c r="D3024" s="447" t="s">
        <v>20969</v>
      </c>
      <c r="E3024" s="448" t="s">
        <v>20755</v>
      </c>
      <c r="F3024" s="447" t="s">
        <v>20755</v>
      </c>
      <c r="G3024" s="449">
        <v>93144</v>
      </c>
      <c r="H3024" s="447" t="s">
        <v>3958</v>
      </c>
      <c r="I3024" s="447" t="s">
        <v>146</v>
      </c>
      <c r="J3024" s="447" t="s">
        <v>334</v>
      </c>
      <c r="K3024" s="450">
        <v>197.29</v>
      </c>
      <c r="L3024" s="447" t="s">
        <v>241</v>
      </c>
    </row>
    <row r="3025" spans="1:12">
      <c r="A3025" s="447" t="s">
        <v>20942</v>
      </c>
      <c r="B3025" s="447" t="s">
        <v>20943</v>
      </c>
      <c r="C3025" s="447" t="s">
        <v>20968</v>
      </c>
      <c r="D3025" s="447" t="s">
        <v>20969</v>
      </c>
      <c r="E3025" s="448" t="s">
        <v>20755</v>
      </c>
      <c r="F3025" s="447" t="s">
        <v>20755</v>
      </c>
      <c r="G3025" s="449">
        <v>93145</v>
      </c>
      <c r="H3025" s="447" t="s">
        <v>3959</v>
      </c>
      <c r="I3025" s="447" t="s">
        <v>146</v>
      </c>
      <c r="J3025" s="447" t="s">
        <v>334</v>
      </c>
      <c r="K3025" s="450">
        <v>168.81</v>
      </c>
      <c r="L3025" s="447" t="s">
        <v>241</v>
      </c>
    </row>
    <row r="3026" spans="1:12">
      <c r="A3026" s="447" t="s">
        <v>20942</v>
      </c>
      <c r="B3026" s="447" t="s">
        <v>20943</v>
      </c>
      <c r="C3026" s="447" t="s">
        <v>20968</v>
      </c>
      <c r="D3026" s="447" t="s">
        <v>20969</v>
      </c>
      <c r="E3026" s="448" t="s">
        <v>20755</v>
      </c>
      <c r="F3026" s="447" t="s">
        <v>20755</v>
      </c>
      <c r="G3026" s="449">
        <v>93146</v>
      </c>
      <c r="H3026" s="447" t="s">
        <v>3960</v>
      </c>
      <c r="I3026" s="447" t="s">
        <v>146</v>
      </c>
      <c r="J3026" s="447" t="s">
        <v>334</v>
      </c>
      <c r="K3026" s="450">
        <v>183.99</v>
      </c>
      <c r="L3026" s="447" t="s">
        <v>241</v>
      </c>
    </row>
    <row r="3027" spans="1:12">
      <c r="A3027" s="447" t="s">
        <v>20942</v>
      </c>
      <c r="B3027" s="447" t="s">
        <v>20943</v>
      </c>
      <c r="C3027" s="447" t="s">
        <v>20968</v>
      </c>
      <c r="D3027" s="447" t="s">
        <v>20969</v>
      </c>
      <c r="E3027" s="448" t="s">
        <v>20755</v>
      </c>
      <c r="F3027" s="447" t="s">
        <v>20755</v>
      </c>
      <c r="G3027" s="449">
        <v>93147</v>
      </c>
      <c r="H3027" s="447" t="s">
        <v>3961</v>
      </c>
      <c r="I3027" s="447" t="s">
        <v>146</v>
      </c>
      <c r="J3027" s="447" t="s">
        <v>334</v>
      </c>
      <c r="K3027" s="450">
        <v>210.95</v>
      </c>
      <c r="L3027" s="447" t="s">
        <v>241</v>
      </c>
    </row>
    <row r="3028" spans="1:12">
      <c r="A3028" s="447" t="s">
        <v>20942</v>
      </c>
      <c r="B3028" s="447" t="s">
        <v>20943</v>
      </c>
      <c r="C3028" s="447" t="s">
        <v>20970</v>
      </c>
      <c r="D3028" s="447" t="s">
        <v>20971</v>
      </c>
      <c r="E3028" s="448" t="s">
        <v>20755</v>
      </c>
      <c r="F3028" s="447" t="s">
        <v>20755</v>
      </c>
      <c r="G3028" s="449">
        <v>96971</v>
      </c>
      <c r="H3028" s="447" t="s">
        <v>3962</v>
      </c>
      <c r="I3028" s="447" t="s">
        <v>239</v>
      </c>
      <c r="J3028" s="447" t="s">
        <v>240</v>
      </c>
      <c r="K3028" s="450">
        <v>25.99</v>
      </c>
      <c r="L3028" s="447" t="s">
        <v>241</v>
      </c>
    </row>
    <row r="3029" spans="1:12">
      <c r="A3029" s="447" t="s">
        <v>20942</v>
      </c>
      <c r="B3029" s="447" t="s">
        <v>20943</v>
      </c>
      <c r="C3029" s="447" t="s">
        <v>20970</v>
      </c>
      <c r="D3029" s="447" t="s">
        <v>20971</v>
      </c>
      <c r="E3029" s="448" t="s">
        <v>20755</v>
      </c>
      <c r="F3029" s="447" t="s">
        <v>20755</v>
      </c>
      <c r="G3029" s="449">
        <v>96972</v>
      </c>
      <c r="H3029" s="447" t="s">
        <v>3963</v>
      </c>
      <c r="I3029" s="447" t="s">
        <v>239</v>
      </c>
      <c r="J3029" s="447" t="s">
        <v>240</v>
      </c>
      <c r="K3029" s="450">
        <v>35.69</v>
      </c>
      <c r="L3029" s="447" t="s">
        <v>241</v>
      </c>
    </row>
    <row r="3030" spans="1:12">
      <c r="A3030" s="447" t="s">
        <v>20942</v>
      </c>
      <c r="B3030" s="447" t="s">
        <v>20943</v>
      </c>
      <c r="C3030" s="447" t="s">
        <v>20970</v>
      </c>
      <c r="D3030" s="447" t="s">
        <v>20971</v>
      </c>
      <c r="E3030" s="448" t="s">
        <v>20755</v>
      </c>
      <c r="F3030" s="447" t="s">
        <v>20755</v>
      </c>
      <c r="G3030" s="449">
        <v>96973</v>
      </c>
      <c r="H3030" s="447" t="s">
        <v>3964</v>
      </c>
      <c r="I3030" s="447" t="s">
        <v>239</v>
      </c>
      <c r="J3030" s="447" t="s">
        <v>240</v>
      </c>
      <c r="K3030" s="450">
        <v>45.24</v>
      </c>
      <c r="L3030" s="447" t="s">
        <v>241</v>
      </c>
    </row>
    <row r="3031" spans="1:12">
      <c r="A3031" s="447" t="s">
        <v>20942</v>
      </c>
      <c r="B3031" s="447" t="s">
        <v>20943</v>
      </c>
      <c r="C3031" s="447" t="s">
        <v>20970</v>
      </c>
      <c r="D3031" s="447" t="s">
        <v>20971</v>
      </c>
      <c r="E3031" s="448" t="s">
        <v>20755</v>
      </c>
      <c r="F3031" s="447" t="s">
        <v>20755</v>
      </c>
      <c r="G3031" s="449">
        <v>96974</v>
      </c>
      <c r="H3031" s="447" t="s">
        <v>3965</v>
      </c>
      <c r="I3031" s="447" t="s">
        <v>239</v>
      </c>
      <c r="J3031" s="447" t="s">
        <v>240</v>
      </c>
      <c r="K3031" s="450">
        <v>58.03</v>
      </c>
      <c r="L3031" s="447" t="s">
        <v>241</v>
      </c>
    </row>
    <row r="3032" spans="1:12">
      <c r="A3032" s="447" t="s">
        <v>20942</v>
      </c>
      <c r="B3032" s="447" t="s">
        <v>20943</v>
      </c>
      <c r="C3032" s="447" t="s">
        <v>20970</v>
      </c>
      <c r="D3032" s="447" t="s">
        <v>20971</v>
      </c>
      <c r="E3032" s="448" t="s">
        <v>20755</v>
      </c>
      <c r="F3032" s="447" t="s">
        <v>20755</v>
      </c>
      <c r="G3032" s="449">
        <v>96975</v>
      </c>
      <c r="H3032" s="447" t="s">
        <v>3966</v>
      </c>
      <c r="I3032" s="447" t="s">
        <v>239</v>
      </c>
      <c r="J3032" s="447" t="s">
        <v>240</v>
      </c>
      <c r="K3032" s="450">
        <v>75.400000000000006</v>
      </c>
      <c r="L3032" s="447" t="s">
        <v>241</v>
      </c>
    </row>
    <row r="3033" spans="1:12">
      <c r="A3033" s="447" t="s">
        <v>20942</v>
      </c>
      <c r="B3033" s="447" t="s">
        <v>20943</v>
      </c>
      <c r="C3033" s="447" t="s">
        <v>20970</v>
      </c>
      <c r="D3033" s="447" t="s">
        <v>20971</v>
      </c>
      <c r="E3033" s="448" t="s">
        <v>20755</v>
      </c>
      <c r="F3033" s="447" t="s">
        <v>20755</v>
      </c>
      <c r="G3033" s="449">
        <v>96976</v>
      </c>
      <c r="H3033" s="447" t="s">
        <v>3967</v>
      </c>
      <c r="I3033" s="447" t="s">
        <v>239</v>
      </c>
      <c r="J3033" s="447" t="s">
        <v>240</v>
      </c>
      <c r="K3033" s="450">
        <v>98.76</v>
      </c>
      <c r="L3033" s="447" t="s">
        <v>241</v>
      </c>
    </row>
    <row r="3034" spans="1:12">
      <c r="A3034" s="447" t="s">
        <v>20942</v>
      </c>
      <c r="B3034" s="447" t="s">
        <v>20943</v>
      </c>
      <c r="C3034" s="447" t="s">
        <v>20970</v>
      </c>
      <c r="D3034" s="447" t="s">
        <v>20971</v>
      </c>
      <c r="E3034" s="448" t="s">
        <v>20755</v>
      </c>
      <c r="F3034" s="447" t="s">
        <v>20755</v>
      </c>
      <c r="G3034" s="449">
        <v>96977</v>
      </c>
      <c r="H3034" s="447" t="s">
        <v>3968</v>
      </c>
      <c r="I3034" s="447" t="s">
        <v>239</v>
      </c>
      <c r="J3034" s="447" t="s">
        <v>334</v>
      </c>
      <c r="K3034" s="450">
        <v>39.97</v>
      </c>
      <c r="L3034" s="447" t="s">
        <v>241</v>
      </c>
    </row>
    <row r="3035" spans="1:12">
      <c r="A3035" s="447" t="s">
        <v>20942</v>
      </c>
      <c r="B3035" s="447" t="s">
        <v>20943</v>
      </c>
      <c r="C3035" s="447" t="s">
        <v>20970</v>
      </c>
      <c r="D3035" s="447" t="s">
        <v>20971</v>
      </c>
      <c r="E3035" s="448" t="s">
        <v>20755</v>
      </c>
      <c r="F3035" s="447" t="s">
        <v>20755</v>
      </c>
      <c r="G3035" s="449">
        <v>96978</v>
      </c>
      <c r="H3035" s="447" t="s">
        <v>3970</v>
      </c>
      <c r="I3035" s="447" t="s">
        <v>239</v>
      </c>
      <c r="J3035" s="447" t="s">
        <v>334</v>
      </c>
      <c r="K3035" s="450">
        <v>56.1</v>
      </c>
      <c r="L3035" s="447" t="s">
        <v>241</v>
      </c>
    </row>
    <row r="3036" spans="1:12">
      <c r="A3036" s="447" t="s">
        <v>20942</v>
      </c>
      <c r="B3036" s="447" t="s">
        <v>20943</v>
      </c>
      <c r="C3036" s="447" t="s">
        <v>20970</v>
      </c>
      <c r="D3036" s="447" t="s">
        <v>20971</v>
      </c>
      <c r="E3036" s="448" t="s">
        <v>20755</v>
      </c>
      <c r="F3036" s="447" t="s">
        <v>20755</v>
      </c>
      <c r="G3036" s="449">
        <v>96979</v>
      </c>
      <c r="H3036" s="447" t="s">
        <v>3971</v>
      </c>
      <c r="I3036" s="447" t="s">
        <v>239</v>
      </c>
      <c r="J3036" s="447" t="s">
        <v>334</v>
      </c>
      <c r="K3036" s="450">
        <v>78.69</v>
      </c>
      <c r="L3036" s="447" t="s">
        <v>241</v>
      </c>
    </row>
    <row r="3037" spans="1:12">
      <c r="A3037" s="447" t="s">
        <v>20942</v>
      </c>
      <c r="B3037" s="447" t="s">
        <v>20943</v>
      </c>
      <c r="C3037" s="447" t="s">
        <v>20970</v>
      </c>
      <c r="D3037" s="447" t="s">
        <v>20971</v>
      </c>
      <c r="E3037" s="448" t="s">
        <v>20755</v>
      </c>
      <c r="F3037" s="447" t="s">
        <v>20755</v>
      </c>
      <c r="G3037" s="449">
        <v>96984</v>
      </c>
      <c r="H3037" s="447" t="s">
        <v>3972</v>
      </c>
      <c r="I3037" s="447" t="s">
        <v>146</v>
      </c>
      <c r="J3037" s="447" t="s">
        <v>334</v>
      </c>
      <c r="K3037" s="450">
        <v>39.76</v>
      </c>
      <c r="L3037" s="447" t="s">
        <v>241</v>
      </c>
    </row>
    <row r="3038" spans="1:12">
      <c r="A3038" s="447" t="s">
        <v>20942</v>
      </c>
      <c r="B3038" s="447" t="s">
        <v>20943</v>
      </c>
      <c r="C3038" s="447" t="s">
        <v>20970</v>
      </c>
      <c r="D3038" s="447" t="s">
        <v>20971</v>
      </c>
      <c r="E3038" s="448" t="s">
        <v>20755</v>
      </c>
      <c r="F3038" s="447" t="s">
        <v>20755</v>
      </c>
      <c r="G3038" s="449">
        <v>96985</v>
      </c>
      <c r="H3038" s="447" t="s">
        <v>3973</v>
      </c>
      <c r="I3038" s="447" t="s">
        <v>146</v>
      </c>
      <c r="J3038" s="447" t="s">
        <v>334</v>
      </c>
      <c r="K3038" s="450">
        <v>49.88</v>
      </c>
      <c r="L3038" s="447" t="s">
        <v>241</v>
      </c>
    </row>
    <row r="3039" spans="1:12">
      <c r="A3039" s="447" t="s">
        <v>20942</v>
      </c>
      <c r="B3039" s="447" t="s">
        <v>20943</v>
      </c>
      <c r="C3039" s="447" t="s">
        <v>20970</v>
      </c>
      <c r="D3039" s="447" t="s">
        <v>20971</v>
      </c>
      <c r="E3039" s="448" t="s">
        <v>20755</v>
      </c>
      <c r="F3039" s="447" t="s">
        <v>20755</v>
      </c>
      <c r="G3039" s="449">
        <v>96986</v>
      </c>
      <c r="H3039" s="447" t="s">
        <v>3974</v>
      </c>
      <c r="I3039" s="447" t="s">
        <v>146</v>
      </c>
      <c r="J3039" s="447" t="s">
        <v>334</v>
      </c>
      <c r="K3039" s="450">
        <v>74.47</v>
      </c>
      <c r="L3039" s="447" t="s">
        <v>241</v>
      </c>
    </row>
    <row r="3040" spans="1:12">
      <c r="A3040" s="447" t="s">
        <v>20942</v>
      </c>
      <c r="B3040" s="447" t="s">
        <v>20943</v>
      </c>
      <c r="C3040" s="447" t="s">
        <v>20970</v>
      </c>
      <c r="D3040" s="447" t="s">
        <v>20971</v>
      </c>
      <c r="E3040" s="448" t="s">
        <v>20755</v>
      </c>
      <c r="F3040" s="447" t="s">
        <v>20755</v>
      </c>
      <c r="G3040" s="449">
        <v>96987</v>
      </c>
      <c r="H3040" s="447" t="s">
        <v>3975</v>
      </c>
      <c r="I3040" s="447" t="s">
        <v>146</v>
      </c>
      <c r="J3040" s="447" t="s">
        <v>334</v>
      </c>
      <c r="K3040" s="450">
        <v>116.79</v>
      </c>
      <c r="L3040" s="447" t="s">
        <v>241</v>
      </c>
    </row>
    <row r="3041" spans="1:12">
      <c r="A3041" s="447" t="s">
        <v>20942</v>
      </c>
      <c r="B3041" s="447" t="s">
        <v>20943</v>
      </c>
      <c r="C3041" s="447" t="s">
        <v>20970</v>
      </c>
      <c r="D3041" s="447" t="s">
        <v>20971</v>
      </c>
      <c r="E3041" s="448" t="s">
        <v>20755</v>
      </c>
      <c r="F3041" s="447" t="s">
        <v>20755</v>
      </c>
      <c r="G3041" s="449">
        <v>96988</v>
      </c>
      <c r="H3041" s="447" t="s">
        <v>3977</v>
      </c>
      <c r="I3041" s="447" t="s">
        <v>146</v>
      </c>
      <c r="J3041" s="447" t="s">
        <v>334</v>
      </c>
      <c r="K3041" s="450">
        <v>188.92</v>
      </c>
      <c r="L3041" s="447" t="s">
        <v>241</v>
      </c>
    </row>
    <row r="3042" spans="1:12">
      <c r="A3042" s="447" t="s">
        <v>20942</v>
      </c>
      <c r="B3042" s="447" t="s">
        <v>20943</v>
      </c>
      <c r="C3042" s="447" t="s">
        <v>20970</v>
      </c>
      <c r="D3042" s="447" t="s">
        <v>20971</v>
      </c>
      <c r="E3042" s="448" t="s">
        <v>20755</v>
      </c>
      <c r="F3042" s="447" t="s">
        <v>20755</v>
      </c>
      <c r="G3042" s="449">
        <v>96989</v>
      </c>
      <c r="H3042" s="447" t="s">
        <v>3978</v>
      </c>
      <c r="I3042" s="447" t="s">
        <v>146</v>
      </c>
      <c r="J3042" s="447" t="s">
        <v>334</v>
      </c>
      <c r="K3042" s="450">
        <v>124.06</v>
      </c>
      <c r="L3042" s="447" t="s">
        <v>241</v>
      </c>
    </row>
    <row r="3043" spans="1:12">
      <c r="A3043" s="447" t="s">
        <v>20942</v>
      </c>
      <c r="B3043" s="447" t="s">
        <v>20943</v>
      </c>
      <c r="C3043" s="447" t="s">
        <v>20970</v>
      </c>
      <c r="D3043" s="447" t="s">
        <v>20971</v>
      </c>
      <c r="E3043" s="448" t="s">
        <v>20755</v>
      </c>
      <c r="F3043" s="447" t="s">
        <v>20755</v>
      </c>
      <c r="G3043" s="449">
        <v>98463</v>
      </c>
      <c r="H3043" s="447" t="s">
        <v>3979</v>
      </c>
      <c r="I3043" s="447" t="s">
        <v>146</v>
      </c>
      <c r="J3043" s="447" t="s">
        <v>240</v>
      </c>
      <c r="K3043" s="450">
        <v>20.85</v>
      </c>
      <c r="L3043" s="447" t="s">
        <v>241</v>
      </c>
    </row>
    <row r="3044" spans="1:12">
      <c r="A3044" s="447" t="s">
        <v>20972</v>
      </c>
      <c r="B3044" s="447" t="s">
        <v>20973</v>
      </c>
      <c r="C3044" s="447" t="s">
        <v>20974</v>
      </c>
      <c r="D3044" s="447" t="s">
        <v>20975</v>
      </c>
      <c r="E3044" s="448" t="s">
        <v>20755</v>
      </c>
      <c r="F3044" s="447" t="s">
        <v>20755</v>
      </c>
      <c r="G3044" s="449">
        <v>96765</v>
      </c>
      <c r="H3044" s="447" t="s">
        <v>3980</v>
      </c>
      <c r="I3044" s="447" t="s">
        <v>146</v>
      </c>
      <c r="J3044" s="447" t="s">
        <v>240</v>
      </c>
      <c r="K3044" s="451">
        <v>1192.77</v>
      </c>
      <c r="L3044" s="447" t="s">
        <v>241</v>
      </c>
    </row>
    <row r="3045" spans="1:12">
      <c r="A3045" s="447" t="s">
        <v>20972</v>
      </c>
      <c r="B3045" s="447" t="s">
        <v>20973</v>
      </c>
      <c r="C3045" s="447" t="s">
        <v>20974</v>
      </c>
      <c r="D3045" s="447" t="s">
        <v>20975</v>
      </c>
      <c r="E3045" s="448" t="s">
        <v>20755</v>
      </c>
      <c r="F3045" s="447" t="s">
        <v>20755</v>
      </c>
      <c r="G3045" s="449">
        <v>101905</v>
      </c>
      <c r="H3045" s="447" t="s">
        <v>3981</v>
      </c>
      <c r="I3045" s="447" t="s">
        <v>146</v>
      </c>
      <c r="J3045" s="447" t="s">
        <v>240</v>
      </c>
      <c r="K3045" s="450">
        <v>159.91</v>
      </c>
      <c r="L3045" s="447" t="s">
        <v>241</v>
      </c>
    </row>
    <row r="3046" spans="1:12">
      <c r="A3046" s="447" t="s">
        <v>20972</v>
      </c>
      <c r="B3046" s="447" t="s">
        <v>20973</v>
      </c>
      <c r="C3046" s="447" t="s">
        <v>20974</v>
      </c>
      <c r="D3046" s="447" t="s">
        <v>20975</v>
      </c>
      <c r="E3046" s="448" t="s">
        <v>20755</v>
      </c>
      <c r="F3046" s="447" t="s">
        <v>20755</v>
      </c>
      <c r="G3046" s="449">
        <v>101906</v>
      </c>
      <c r="H3046" s="447" t="s">
        <v>3982</v>
      </c>
      <c r="I3046" s="447" t="s">
        <v>146</v>
      </c>
      <c r="J3046" s="447" t="s">
        <v>240</v>
      </c>
      <c r="K3046" s="450">
        <v>473.79</v>
      </c>
      <c r="L3046" s="447" t="s">
        <v>241</v>
      </c>
    </row>
    <row r="3047" spans="1:12">
      <c r="A3047" s="447" t="s">
        <v>20972</v>
      </c>
      <c r="B3047" s="447" t="s">
        <v>20973</v>
      </c>
      <c r="C3047" s="447" t="s">
        <v>20974</v>
      </c>
      <c r="D3047" s="447" t="s">
        <v>20975</v>
      </c>
      <c r="E3047" s="448" t="s">
        <v>20755</v>
      </c>
      <c r="F3047" s="447" t="s">
        <v>20755</v>
      </c>
      <c r="G3047" s="449">
        <v>101907</v>
      </c>
      <c r="H3047" s="447" t="s">
        <v>3983</v>
      </c>
      <c r="I3047" s="447" t="s">
        <v>146</v>
      </c>
      <c r="J3047" s="447" t="s">
        <v>240</v>
      </c>
      <c r="K3047" s="450">
        <v>512.03</v>
      </c>
      <c r="L3047" s="447" t="s">
        <v>241</v>
      </c>
    </row>
    <row r="3048" spans="1:12">
      <c r="A3048" s="447" t="s">
        <v>20972</v>
      </c>
      <c r="B3048" s="447" t="s">
        <v>20973</v>
      </c>
      <c r="C3048" s="447" t="s">
        <v>20974</v>
      </c>
      <c r="D3048" s="447" t="s">
        <v>20975</v>
      </c>
      <c r="E3048" s="448" t="s">
        <v>20755</v>
      </c>
      <c r="F3048" s="447" t="s">
        <v>20755</v>
      </c>
      <c r="G3048" s="449">
        <v>101908</v>
      </c>
      <c r="H3048" s="447" t="s">
        <v>3984</v>
      </c>
      <c r="I3048" s="447" t="s">
        <v>146</v>
      </c>
      <c r="J3048" s="447" t="s">
        <v>240</v>
      </c>
      <c r="K3048" s="450">
        <v>155.13</v>
      </c>
      <c r="L3048" s="447" t="s">
        <v>241</v>
      </c>
    </row>
    <row r="3049" spans="1:12">
      <c r="A3049" s="447" t="s">
        <v>20972</v>
      </c>
      <c r="B3049" s="447" t="s">
        <v>20973</v>
      </c>
      <c r="C3049" s="447" t="s">
        <v>20974</v>
      </c>
      <c r="D3049" s="447" t="s">
        <v>20975</v>
      </c>
      <c r="E3049" s="448" t="s">
        <v>20755</v>
      </c>
      <c r="F3049" s="447" t="s">
        <v>20755</v>
      </c>
      <c r="G3049" s="449">
        <v>101909</v>
      </c>
      <c r="H3049" s="447" t="s">
        <v>3985</v>
      </c>
      <c r="I3049" s="447" t="s">
        <v>146</v>
      </c>
      <c r="J3049" s="447" t="s">
        <v>240</v>
      </c>
      <c r="K3049" s="450">
        <v>180.63</v>
      </c>
      <c r="L3049" s="447" t="s">
        <v>241</v>
      </c>
    </row>
    <row r="3050" spans="1:12">
      <c r="A3050" s="447" t="s">
        <v>20972</v>
      </c>
      <c r="B3050" s="447" t="s">
        <v>20973</v>
      </c>
      <c r="C3050" s="447" t="s">
        <v>20974</v>
      </c>
      <c r="D3050" s="447" t="s">
        <v>20975</v>
      </c>
      <c r="E3050" s="448" t="s">
        <v>20755</v>
      </c>
      <c r="F3050" s="447" t="s">
        <v>20755</v>
      </c>
      <c r="G3050" s="449">
        <v>101910</v>
      </c>
      <c r="H3050" s="447" t="s">
        <v>3986</v>
      </c>
      <c r="I3050" s="447" t="s">
        <v>146</v>
      </c>
      <c r="J3050" s="447" t="s">
        <v>240</v>
      </c>
      <c r="K3050" s="450">
        <v>212.49</v>
      </c>
      <c r="L3050" s="447" t="s">
        <v>241</v>
      </c>
    </row>
    <row r="3051" spans="1:12">
      <c r="A3051" s="447" t="s">
        <v>20972</v>
      </c>
      <c r="B3051" s="447" t="s">
        <v>20973</v>
      </c>
      <c r="C3051" s="447" t="s">
        <v>20974</v>
      </c>
      <c r="D3051" s="447" t="s">
        <v>20975</v>
      </c>
      <c r="E3051" s="448" t="s">
        <v>20755</v>
      </c>
      <c r="F3051" s="447" t="s">
        <v>20755</v>
      </c>
      <c r="G3051" s="449">
        <v>101911</v>
      </c>
      <c r="H3051" s="447" t="s">
        <v>3987</v>
      </c>
      <c r="I3051" s="447" t="s">
        <v>146</v>
      </c>
      <c r="J3051" s="447" t="s">
        <v>240</v>
      </c>
      <c r="K3051" s="450">
        <v>244.36</v>
      </c>
      <c r="L3051" s="447" t="s">
        <v>241</v>
      </c>
    </row>
    <row r="3052" spans="1:12">
      <c r="A3052" s="447" t="s">
        <v>20972</v>
      </c>
      <c r="B3052" s="447" t="s">
        <v>20973</v>
      </c>
      <c r="C3052" s="447" t="s">
        <v>20974</v>
      </c>
      <c r="D3052" s="447" t="s">
        <v>20975</v>
      </c>
      <c r="E3052" s="448" t="s">
        <v>20755</v>
      </c>
      <c r="F3052" s="447" t="s">
        <v>20755</v>
      </c>
      <c r="G3052" s="449">
        <v>101912</v>
      </c>
      <c r="H3052" s="447" t="s">
        <v>3988</v>
      </c>
      <c r="I3052" s="447" t="s">
        <v>146</v>
      </c>
      <c r="J3052" s="447" t="s">
        <v>334</v>
      </c>
      <c r="K3052" s="451">
        <v>1173.9100000000001</v>
      </c>
      <c r="L3052" s="447" t="s">
        <v>241</v>
      </c>
    </row>
    <row r="3053" spans="1:12">
      <c r="A3053" s="447" t="s">
        <v>20972</v>
      </c>
      <c r="B3053" s="447" t="s">
        <v>20973</v>
      </c>
      <c r="C3053" s="447" t="s">
        <v>20974</v>
      </c>
      <c r="D3053" s="447" t="s">
        <v>20975</v>
      </c>
      <c r="E3053" s="448" t="s">
        <v>20755</v>
      </c>
      <c r="F3053" s="447" t="s">
        <v>20755</v>
      </c>
      <c r="G3053" s="449">
        <v>101913</v>
      </c>
      <c r="H3053" s="447" t="s">
        <v>3989</v>
      </c>
      <c r="I3053" s="447" t="s">
        <v>146</v>
      </c>
      <c r="J3053" s="447" t="s">
        <v>334</v>
      </c>
      <c r="K3053" s="450">
        <v>362.19</v>
      </c>
      <c r="L3053" s="447" t="s">
        <v>241</v>
      </c>
    </row>
    <row r="3054" spans="1:12">
      <c r="A3054" s="447" t="s">
        <v>20972</v>
      </c>
      <c r="B3054" s="447" t="s">
        <v>20973</v>
      </c>
      <c r="C3054" s="447" t="s">
        <v>20974</v>
      </c>
      <c r="D3054" s="447" t="s">
        <v>20975</v>
      </c>
      <c r="E3054" s="448" t="s">
        <v>20755</v>
      </c>
      <c r="F3054" s="447" t="s">
        <v>20755</v>
      </c>
      <c r="G3054" s="449">
        <v>101914</v>
      </c>
      <c r="H3054" s="447" t="s">
        <v>3990</v>
      </c>
      <c r="I3054" s="447" t="s">
        <v>146</v>
      </c>
      <c r="J3054" s="447" t="s">
        <v>334</v>
      </c>
      <c r="K3054" s="450">
        <v>293.61</v>
      </c>
      <c r="L3054" s="447" t="s">
        <v>241</v>
      </c>
    </row>
    <row r="3055" spans="1:12">
      <c r="A3055" s="447" t="s">
        <v>20972</v>
      </c>
      <c r="B3055" s="447" t="s">
        <v>20973</v>
      </c>
      <c r="C3055" s="447" t="s">
        <v>20974</v>
      </c>
      <c r="D3055" s="447" t="s">
        <v>20975</v>
      </c>
      <c r="E3055" s="448" t="s">
        <v>20755</v>
      </c>
      <c r="F3055" s="447" t="s">
        <v>20755</v>
      </c>
      <c r="G3055" s="449">
        <v>101915</v>
      </c>
      <c r="H3055" s="447" t="s">
        <v>3991</v>
      </c>
      <c r="I3055" s="447" t="s">
        <v>146</v>
      </c>
      <c r="J3055" s="447" t="s">
        <v>334</v>
      </c>
      <c r="K3055" s="450">
        <v>333.9</v>
      </c>
      <c r="L3055" s="447" t="s">
        <v>241</v>
      </c>
    </row>
    <row r="3056" spans="1:12">
      <c r="A3056" s="447" t="s">
        <v>20972</v>
      </c>
      <c r="B3056" s="447" t="s">
        <v>20973</v>
      </c>
      <c r="C3056" s="447" t="s">
        <v>20974</v>
      </c>
      <c r="D3056" s="447" t="s">
        <v>20975</v>
      </c>
      <c r="E3056" s="448" t="s">
        <v>20755</v>
      </c>
      <c r="F3056" s="447" t="s">
        <v>20755</v>
      </c>
      <c r="G3056" s="449">
        <v>101916</v>
      </c>
      <c r="H3056" s="447" t="s">
        <v>3992</v>
      </c>
      <c r="I3056" s="447" t="s">
        <v>146</v>
      </c>
      <c r="J3056" s="447" t="s">
        <v>240</v>
      </c>
      <c r="K3056" s="451">
        <v>2434.29</v>
      </c>
      <c r="L3056" s="447" t="s">
        <v>241</v>
      </c>
    </row>
    <row r="3057" spans="1:12">
      <c r="A3057" s="447" t="s">
        <v>20972</v>
      </c>
      <c r="B3057" s="447" t="s">
        <v>20973</v>
      </c>
      <c r="C3057" s="447" t="s">
        <v>20974</v>
      </c>
      <c r="D3057" s="447" t="s">
        <v>20975</v>
      </c>
      <c r="E3057" s="448" t="s">
        <v>20755</v>
      </c>
      <c r="F3057" s="447" t="s">
        <v>20755</v>
      </c>
      <c r="G3057" s="449">
        <v>101917</v>
      </c>
      <c r="H3057" s="447" t="s">
        <v>3993</v>
      </c>
      <c r="I3057" s="447" t="s">
        <v>146</v>
      </c>
      <c r="J3057" s="447" t="s">
        <v>240</v>
      </c>
      <c r="K3057" s="450">
        <v>115.52</v>
      </c>
      <c r="L3057" s="447" t="s">
        <v>241</v>
      </c>
    </row>
    <row r="3058" spans="1:12">
      <c r="A3058" s="447" t="s">
        <v>20972</v>
      </c>
      <c r="B3058" s="447" t="s">
        <v>20973</v>
      </c>
      <c r="C3058" s="447" t="s">
        <v>20976</v>
      </c>
      <c r="D3058" s="447" t="s">
        <v>20977</v>
      </c>
      <c r="E3058" s="448" t="s">
        <v>20755</v>
      </c>
      <c r="F3058" s="447" t="s">
        <v>20755</v>
      </c>
      <c r="G3058" s="449">
        <v>98261</v>
      </c>
      <c r="H3058" s="447" t="s">
        <v>3994</v>
      </c>
      <c r="I3058" s="447" t="s">
        <v>239</v>
      </c>
      <c r="J3058" s="447" t="s">
        <v>334</v>
      </c>
      <c r="K3058" s="450">
        <v>2.89</v>
      </c>
      <c r="L3058" s="447" t="s">
        <v>241</v>
      </c>
    </row>
    <row r="3059" spans="1:12">
      <c r="A3059" s="447" t="s">
        <v>20972</v>
      </c>
      <c r="B3059" s="447" t="s">
        <v>20973</v>
      </c>
      <c r="C3059" s="447" t="s">
        <v>20976</v>
      </c>
      <c r="D3059" s="447" t="s">
        <v>20977</v>
      </c>
      <c r="E3059" s="448" t="s">
        <v>20755</v>
      </c>
      <c r="F3059" s="447" t="s">
        <v>20755</v>
      </c>
      <c r="G3059" s="449">
        <v>98262</v>
      </c>
      <c r="H3059" s="447" t="s">
        <v>3996</v>
      </c>
      <c r="I3059" s="447" t="s">
        <v>239</v>
      </c>
      <c r="J3059" s="447" t="s">
        <v>334</v>
      </c>
      <c r="K3059" s="450">
        <v>3.66</v>
      </c>
      <c r="L3059" s="447" t="s">
        <v>241</v>
      </c>
    </row>
    <row r="3060" spans="1:12">
      <c r="A3060" s="447" t="s">
        <v>20972</v>
      </c>
      <c r="B3060" s="447" t="s">
        <v>20973</v>
      </c>
      <c r="C3060" s="447" t="s">
        <v>20976</v>
      </c>
      <c r="D3060" s="447" t="s">
        <v>20977</v>
      </c>
      <c r="E3060" s="448" t="s">
        <v>20755</v>
      </c>
      <c r="F3060" s="447" t="s">
        <v>20755</v>
      </c>
      <c r="G3060" s="449">
        <v>98263</v>
      </c>
      <c r="H3060" s="447" t="s">
        <v>3998</v>
      </c>
      <c r="I3060" s="447" t="s">
        <v>239</v>
      </c>
      <c r="J3060" s="447" t="s">
        <v>334</v>
      </c>
      <c r="K3060" s="450">
        <v>4.62</v>
      </c>
      <c r="L3060" s="447" t="s">
        <v>241</v>
      </c>
    </row>
    <row r="3061" spans="1:12">
      <c r="A3061" s="447" t="s">
        <v>20972</v>
      </c>
      <c r="B3061" s="447" t="s">
        <v>20973</v>
      </c>
      <c r="C3061" s="447" t="s">
        <v>20976</v>
      </c>
      <c r="D3061" s="447" t="s">
        <v>20977</v>
      </c>
      <c r="E3061" s="448" t="s">
        <v>20755</v>
      </c>
      <c r="F3061" s="447" t="s">
        <v>20755</v>
      </c>
      <c r="G3061" s="449">
        <v>98264</v>
      </c>
      <c r="H3061" s="447" t="s">
        <v>4000</v>
      </c>
      <c r="I3061" s="447" t="s">
        <v>239</v>
      </c>
      <c r="J3061" s="447" t="s">
        <v>334</v>
      </c>
      <c r="K3061" s="450">
        <v>5.38</v>
      </c>
      <c r="L3061" s="447" t="s">
        <v>241</v>
      </c>
    </row>
    <row r="3062" spans="1:12">
      <c r="A3062" s="447" t="s">
        <v>20972</v>
      </c>
      <c r="B3062" s="447" t="s">
        <v>20973</v>
      </c>
      <c r="C3062" s="447" t="s">
        <v>20976</v>
      </c>
      <c r="D3062" s="447" t="s">
        <v>20977</v>
      </c>
      <c r="E3062" s="448" t="s">
        <v>20755</v>
      </c>
      <c r="F3062" s="447" t="s">
        <v>20755</v>
      </c>
      <c r="G3062" s="449">
        <v>98265</v>
      </c>
      <c r="H3062" s="447" t="s">
        <v>4002</v>
      </c>
      <c r="I3062" s="447" t="s">
        <v>239</v>
      </c>
      <c r="J3062" s="447" t="s">
        <v>334</v>
      </c>
      <c r="K3062" s="450">
        <v>6.52</v>
      </c>
      <c r="L3062" s="447" t="s">
        <v>241</v>
      </c>
    </row>
    <row r="3063" spans="1:12">
      <c r="A3063" s="447" t="s">
        <v>20972</v>
      </c>
      <c r="B3063" s="447" t="s">
        <v>20973</v>
      </c>
      <c r="C3063" s="447" t="s">
        <v>20976</v>
      </c>
      <c r="D3063" s="447" t="s">
        <v>20977</v>
      </c>
      <c r="E3063" s="448" t="s">
        <v>20755</v>
      </c>
      <c r="F3063" s="447" t="s">
        <v>20755</v>
      </c>
      <c r="G3063" s="449">
        <v>98266</v>
      </c>
      <c r="H3063" s="447" t="s">
        <v>4004</v>
      </c>
      <c r="I3063" s="447" t="s">
        <v>239</v>
      </c>
      <c r="J3063" s="447" t="s">
        <v>334</v>
      </c>
      <c r="K3063" s="450">
        <v>7.19</v>
      </c>
      <c r="L3063" s="447" t="s">
        <v>241</v>
      </c>
    </row>
    <row r="3064" spans="1:12">
      <c r="A3064" s="447" t="s">
        <v>20972</v>
      </c>
      <c r="B3064" s="447" t="s">
        <v>20973</v>
      </c>
      <c r="C3064" s="447" t="s">
        <v>20976</v>
      </c>
      <c r="D3064" s="447" t="s">
        <v>20977</v>
      </c>
      <c r="E3064" s="448" t="s">
        <v>20755</v>
      </c>
      <c r="F3064" s="447" t="s">
        <v>20755</v>
      </c>
      <c r="G3064" s="449">
        <v>98267</v>
      </c>
      <c r="H3064" s="447" t="s">
        <v>4005</v>
      </c>
      <c r="I3064" s="447" t="s">
        <v>239</v>
      </c>
      <c r="J3064" s="447" t="s">
        <v>334</v>
      </c>
      <c r="K3064" s="450">
        <v>12.57</v>
      </c>
      <c r="L3064" s="447" t="s">
        <v>241</v>
      </c>
    </row>
    <row r="3065" spans="1:12">
      <c r="A3065" s="447" t="s">
        <v>20972</v>
      </c>
      <c r="B3065" s="447" t="s">
        <v>20973</v>
      </c>
      <c r="C3065" s="447" t="s">
        <v>20976</v>
      </c>
      <c r="D3065" s="447" t="s">
        <v>20977</v>
      </c>
      <c r="E3065" s="448" t="s">
        <v>20755</v>
      </c>
      <c r="F3065" s="447" t="s">
        <v>20755</v>
      </c>
      <c r="G3065" s="449">
        <v>98268</v>
      </c>
      <c r="H3065" s="447" t="s">
        <v>4006</v>
      </c>
      <c r="I3065" s="447" t="s">
        <v>239</v>
      </c>
      <c r="J3065" s="447" t="s">
        <v>334</v>
      </c>
      <c r="K3065" s="450">
        <v>21.99</v>
      </c>
      <c r="L3065" s="447" t="s">
        <v>241</v>
      </c>
    </row>
    <row r="3066" spans="1:12">
      <c r="A3066" s="447" t="s">
        <v>20972</v>
      </c>
      <c r="B3066" s="447" t="s">
        <v>20973</v>
      </c>
      <c r="C3066" s="447" t="s">
        <v>20976</v>
      </c>
      <c r="D3066" s="447" t="s">
        <v>20977</v>
      </c>
      <c r="E3066" s="448" t="s">
        <v>20755</v>
      </c>
      <c r="F3066" s="447" t="s">
        <v>20755</v>
      </c>
      <c r="G3066" s="449">
        <v>98269</v>
      </c>
      <c r="H3066" s="447" t="s">
        <v>4007</v>
      </c>
      <c r="I3066" s="447" t="s">
        <v>239</v>
      </c>
      <c r="J3066" s="447" t="s">
        <v>334</v>
      </c>
      <c r="K3066" s="450">
        <v>29.06</v>
      </c>
      <c r="L3066" s="447" t="s">
        <v>241</v>
      </c>
    </row>
    <row r="3067" spans="1:12">
      <c r="A3067" s="447" t="s">
        <v>20972</v>
      </c>
      <c r="B3067" s="447" t="s">
        <v>20973</v>
      </c>
      <c r="C3067" s="447" t="s">
        <v>20976</v>
      </c>
      <c r="D3067" s="447" t="s">
        <v>20977</v>
      </c>
      <c r="E3067" s="448" t="s">
        <v>20755</v>
      </c>
      <c r="F3067" s="447" t="s">
        <v>20755</v>
      </c>
      <c r="G3067" s="449">
        <v>98270</v>
      </c>
      <c r="H3067" s="447" t="s">
        <v>4008</v>
      </c>
      <c r="I3067" s="447" t="s">
        <v>239</v>
      </c>
      <c r="J3067" s="447" t="s">
        <v>334</v>
      </c>
      <c r="K3067" s="450">
        <v>49.14</v>
      </c>
      <c r="L3067" s="447" t="s">
        <v>241</v>
      </c>
    </row>
    <row r="3068" spans="1:12">
      <c r="A3068" s="447" t="s">
        <v>20972</v>
      </c>
      <c r="B3068" s="447" t="s">
        <v>20973</v>
      </c>
      <c r="C3068" s="447" t="s">
        <v>20976</v>
      </c>
      <c r="D3068" s="447" t="s">
        <v>20977</v>
      </c>
      <c r="E3068" s="448" t="s">
        <v>20755</v>
      </c>
      <c r="F3068" s="447" t="s">
        <v>20755</v>
      </c>
      <c r="G3068" s="449">
        <v>98271</v>
      </c>
      <c r="H3068" s="447" t="s">
        <v>4009</v>
      </c>
      <c r="I3068" s="447" t="s">
        <v>239</v>
      </c>
      <c r="J3068" s="447" t="s">
        <v>334</v>
      </c>
      <c r="K3068" s="450">
        <v>78.08</v>
      </c>
      <c r="L3068" s="447" t="s">
        <v>241</v>
      </c>
    </row>
    <row r="3069" spans="1:12">
      <c r="A3069" s="447" t="s">
        <v>20972</v>
      </c>
      <c r="B3069" s="447" t="s">
        <v>20973</v>
      </c>
      <c r="C3069" s="447" t="s">
        <v>20976</v>
      </c>
      <c r="D3069" s="447" t="s">
        <v>20977</v>
      </c>
      <c r="E3069" s="448" t="s">
        <v>20755</v>
      </c>
      <c r="F3069" s="447" t="s">
        <v>20755</v>
      </c>
      <c r="G3069" s="449">
        <v>98272</v>
      </c>
      <c r="H3069" s="447" t="s">
        <v>4010</v>
      </c>
      <c r="I3069" s="447" t="s">
        <v>239</v>
      </c>
      <c r="J3069" s="447" t="s">
        <v>334</v>
      </c>
      <c r="K3069" s="450">
        <v>187.44</v>
      </c>
      <c r="L3069" s="447" t="s">
        <v>241</v>
      </c>
    </row>
    <row r="3070" spans="1:12">
      <c r="A3070" s="447" t="s">
        <v>20972</v>
      </c>
      <c r="B3070" s="447" t="s">
        <v>20973</v>
      </c>
      <c r="C3070" s="447" t="s">
        <v>20976</v>
      </c>
      <c r="D3070" s="447" t="s">
        <v>20977</v>
      </c>
      <c r="E3070" s="448" t="s">
        <v>20755</v>
      </c>
      <c r="F3070" s="447" t="s">
        <v>20755</v>
      </c>
      <c r="G3070" s="449">
        <v>98273</v>
      </c>
      <c r="H3070" s="447" t="s">
        <v>4011</v>
      </c>
      <c r="I3070" s="447" t="s">
        <v>239</v>
      </c>
      <c r="J3070" s="447" t="s">
        <v>334</v>
      </c>
      <c r="K3070" s="450">
        <v>3.43</v>
      </c>
      <c r="L3070" s="447" t="s">
        <v>241</v>
      </c>
    </row>
    <row r="3071" spans="1:12">
      <c r="A3071" s="447" t="s">
        <v>20972</v>
      </c>
      <c r="B3071" s="447" t="s">
        <v>20973</v>
      </c>
      <c r="C3071" s="447" t="s">
        <v>20976</v>
      </c>
      <c r="D3071" s="447" t="s">
        <v>20977</v>
      </c>
      <c r="E3071" s="448" t="s">
        <v>20755</v>
      </c>
      <c r="F3071" s="447" t="s">
        <v>20755</v>
      </c>
      <c r="G3071" s="449">
        <v>98274</v>
      </c>
      <c r="H3071" s="447" t="s">
        <v>4013</v>
      </c>
      <c r="I3071" s="447" t="s">
        <v>239</v>
      </c>
      <c r="J3071" s="447" t="s">
        <v>334</v>
      </c>
      <c r="K3071" s="450">
        <v>4.58</v>
      </c>
      <c r="L3071" s="447" t="s">
        <v>241</v>
      </c>
    </row>
    <row r="3072" spans="1:12">
      <c r="A3072" s="447" t="s">
        <v>20972</v>
      </c>
      <c r="B3072" s="447" t="s">
        <v>20973</v>
      </c>
      <c r="C3072" s="447" t="s">
        <v>20976</v>
      </c>
      <c r="D3072" s="447" t="s">
        <v>20977</v>
      </c>
      <c r="E3072" s="448" t="s">
        <v>20755</v>
      </c>
      <c r="F3072" s="447" t="s">
        <v>20755</v>
      </c>
      <c r="G3072" s="449">
        <v>98275</v>
      </c>
      <c r="H3072" s="447" t="s">
        <v>4014</v>
      </c>
      <c r="I3072" s="447" t="s">
        <v>239</v>
      </c>
      <c r="J3072" s="447" t="s">
        <v>334</v>
      </c>
      <c r="K3072" s="450">
        <v>5.24</v>
      </c>
      <c r="L3072" s="447" t="s">
        <v>241</v>
      </c>
    </row>
    <row r="3073" spans="1:12">
      <c r="A3073" s="447" t="s">
        <v>20972</v>
      </c>
      <c r="B3073" s="447" t="s">
        <v>20973</v>
      </c>
      <c r="C3073" s="447" t="s">
        <v>20976</v>
      </c>
      <c r="D3073" s="447" t="s">
        <v>20977</v>
      </c>
      <c r="E3073" s="448" t="s">
        <v>20755</v>
      </c>
      <c r="F3073" s="447" t="s">
        <v>20755</v>
      </c>
      <c r="G3073" s="449">
        <v>98276</v>
      </c>
      <c r="H3073" s="447" t="s">
        <v>4015</v>
      </c>
      <c r="I3073" s="447" t="s">
        <v>239</v>
      </c>
      <c r="J3073" s="447" t="s">
        <v>334</v>
      </c>
      <c r="K3073" s="450">
        <v>10.62</v>
      </c>
      <c r="L3073" s="447" t="s">
        <v>241</v>
      </c>
    </row>
    <row r="3074" spans="1:12">
      <c r="A3074" s="447" t="s">
        <v>20972</v>
      </c>
      <c r="B3074" s="447" t="s">
        <v>20973</v>
      </c>
      <c r="C3074" s="447" t="s">
        <v>20976</v>
      </c>
      <c r="D3074" s="447" t="s">
        <v>20977</v>
      </c>
      <c r="E3074" s="448" t="s">
        <v>20755</v>
      </c>
      <c r="F3074" s="447" t="s">
        <v>20755</v>
      </c>
      <c r="G3074" s="449">
        <v>98277</v>
      </c>
      <c r="H3074" s="447" t="s">
        <v>4017</v>
      </c>
      <c r="I3074" s="447" t="s">
        <v>239</v>
      </c>
      <c r="J3074" s="447" t="s">
        <v>334</v>
      </c>
      <c r="K3074" s="450">
        <v>20.05</v>
      </c>
      <c r="L3074" s="447" t="s">
        <v>241</v>
      </c>
    </row>
    <row r="3075" spans="1:12">
      <c r="A3075" s="447" t="s">
        <v>20972</v>
      </c>
      <c r="B3075" s="447" t="s">
        <v>20973</v>
      </c>
      <c r="C3075" s="447" t="s">
        <v>20976</v>
      </c>
      <c r="D3075" s="447" t="s">
        <v>20977</v>
      </c>
      <c r="E3075" s="448" t="s">
        <v>20755</v>
      </c>
      <c r="F3075" s="447" t="s">
        <v>20755</v>
      </c>
      <c r="G3075" s="449">
        <v>98278</v>
      </c>
      <c r="H3075" s="447" t="s">
        <v>4019</v>
      </c>
      <c r="I3075" s="447" t="s">
        <v>239</v>
      </c>
      <c r="J3075" s="447" t="s">
        <v>334</v>
      </c>
      <c r="K3075" s="450">
        <v>27.11</v>
      </c>
      <c r="L3075" s="447" t="s">
        <v>241</v>
      </c>
    </row>
    <row r="3076" spans="1:12">
      <c r="A3076" s="447" t="s">
        <v>20972</v>
      </c>
      <c r="B3076" s="447" t="s">
        <v>20973</v>
      </c>
      <c r="C3076" s="447" t="s">
        <v>20976</v>
      </c>
      <c r="D3076" s="447" t="s">
        <v>20977</v>
      </c>
      <c r="E3076" s="448" t="s">
        <v>20755</v>
      </c>
      <c r="F3076" s="447" t="s">
        <v>20755</v>
      </c>
      <c r="G3076" s="449">
        <v>98279</v>
      </c>
      <c r="H3076" s="447" t="s">
        <v>4020</v>
      </c>
      <c r="I3076" s="447" t="s">
        <v>239</v>
      </c>
      <c r="J3076" s="447" t="s">
        <v>334</v>
      </c>
      <c r="K3076" s="450">
        <v>47.19</v>
      </c>
      <c r="L3076" s="447" t="s">
        <v>241</v>
      </c>
    </row>
    <row r="3077" spans="1:12">
      <c r="A3077" s="447" t="s">
        <v>20972</v>
      </c>
      <c r="B3077" s="447" t="s">
        <v>20973</v>
      </c>
      <c r="C3077" s="447" t="s">
        <v>20976</v>
      </c>
      <c r="D3077" s="447" t="s">
        <v>20977</v>
      </c>
      <c r="E3077" s="448" t="s">
        <v>20755</v>
      </c>
      <c r="F3077" s="447" t="s">
        <v>20755</v>
      </c>
      <c r="G3077" s="449">
        <v>98280</v>
      </c>
      <c r="H3077" s="447" t="s">
        <v>4021</v>
      </c>
      <c r="I3077" s="447" t="s">
        <v>239</v>
      </c>
      <c r="J3077" s="447" t="s">
        <v>334</v>
      </c>
      <c r="K3077" s="450">
        <v>5.4</v>
      </c>
      <c r="L3077" s="447" t="s">
        <v>241</v>
      </c>
    </row>
    <row r="3078" spans="1:12">
      <c r="A3078" s="447" t="s">
        <v>20972</v>
      </c>
      <c r="B3078" s="447" t="s">
        <v>20973</v>
      </c>
      <c r="C3078" s="447" t="s">
        <v>20976</v>
      </c>
      <c r="D3078" s="447" t="s">
        <v>20977</v>
      </c>
      <c r="E3078" s="448" t="s">
        <v>20755</v>
      </c>
      <c r="F3078" s="447" t="s">
        <v>20755</v>
      </c>
      <c r="G3078" s="449">
        <v>98281</v>
      </c>
      <c r="H3078" s="447" t="s">
        <v>4023</v>
      </c>
      <c r="I3078" s="447" t="s">
        <v>239</v>
      </c>
      <c r="J3078" s="447" t="s">
        <v>334</v>
      </c>
      <c r="K3078" s="450">
        <v>6.17</v>
      </c>
      <c r="L3078" s="447" t="s">
        <v>241</v>
      </c>
    </row>
    <row r="3079" spans="1:12">
      <c r="A3079" s="447" t="s">
        <v>20972</v>
      </c>
      <c r="B3079" s="447" t="s">
        <v>20973</v>
      </c>
      <c r="C3079" s="447" t="s">
        <v>20976</v>
      </c>
      <c r="D3079" s="447" t="s">
        <v>20977</v>
      </c>
      <c r="E3079" s="448" t="s">
        <v>20755</v>
      </c>
      <c r="F3079" s="447" t="s">
        <v>20755</v>
      </c>
      <c r="G3079" s="449">
        <v>98282</v>
      </c>
      <c r="H3079" s="447" t="s">
        <v>4024</v>
      </c>
      <c r="I3079" s="447" t="s">
        <v>239</v>
      </c>
      <c r="J3079" s="447" t="s">
        <v>334</v>
      </c>
      <c r="K3079" s="450">
        <v>7.12</v>
      </c>
      <c r="L3079" s="447" t="s">
        <v>241</v>
      </c>
    </row>
    <row r="3080" spans="1:12">
      <c r="A3080" s="447" t="s">
        <v>20972</v>
      </c>
      <c r="B3080" s="447" t="s">
        <v>20973</v>
      </c>
      <c r="C3080" s="447" t="s">
        <v>20976</v>
      </c>
      <c r="D3080" s="447" t="s">
        <v>20977</v>
      </c>
      <c r="E3080" s="448" t="s">
        <v>20755</v>
      </c>
      <c r="F3080" s="447" t="s">
        <v>20755</v>
      </c>
      <c r="G3080" s="449">
        <v>98283</v>
      </c>
      <c r="H3080" s="447" t="s">
        <v>4026</v>
      </c>
      <c r="I3080" s="447" t="s">
        <v>239</v>
      </c>
      <c r="J3080" s="447" t="s">
        <v>334</v>
      </c>
      <c r="K3080" s="450">
        <v>7.88</v>
      </c>
      <c r="L3080" s="447" t="s">
        <v>241</v>
      </c>
    </row>
    <row r="3081" spans="1:12">
      <c r="A3081" s="447" t="s">
        <v>20972</v>
      </c>
      <c r="B3081" s="447" t="s">
        <v>20973</v>
      </c>
      <c r="C3081" s="447" t="s">
        <v>20976</v>
      </c>
      <c r="D3081" s="447" t="s">
        <v>20977</v>
      </c>
      <c r="E3081" s="448" t="s">
        <v>20755</v>
      </c>
      <c r="F3081" s="447" t="s">
        <v>20755</v>
      </c>
      <c r="G3081" s="449">
        <v>98284</v>
      </c>
      <c r="H3081" s="447" t="s">
        <v>4027</v>
      </c>
      <c r="I3081" s="447" t="s">
        <v>239</v>
      </c>
      <c r="J3081" s="447" t="s">
        <v>334</v>
      </c>
      <c r="K3081" s="450">
        <v>9.02</v>
      </c>
      <c r="L3081" s="447" t="s">
        <v>241</v>
      </c>
    </row>
    <row r="3082" spans="1:12">
      <c r="A3082" s="447" t="s">
        <v>20972</v>
      </c>
      <c r="B3082" s="447" t="s">
        <v>20973</v>
      </c>
      <c r="C3082" s="447" t="s">
        <v>20976</v>
      </c>
      <c r="D3082" s="447" t="s">
        <v>20977</v>
      </c>
      <c r="E3082" s="448" t="s">
        <v>20755</v>
      </c>
      <c r="F3082" s="447" t="s">
        <v>20755</v>
      </c>
      <c r="G3082" s="449">
        <v>98285</v>
      </c>
      <c r="H3082" s="447" t="s">
        <v>4029</v>
      </c>
      <c r="I3082" s="447" t="s">
        <v>239</v>
      </c>
      <c r="J3082" s="447" t="s">
        <v>334</v>
      </c>
      <c r="K3082" s="450">
        <v>9.69</v>
      </c>
      <c r="L3082" s="447" t="s">
        <v>241</v>
      </c>
    </row>
    <row r="3083" spans="1:12">
      <c r="A3083" s="447" t="s">
        <v>20972</v>
      </c>
      <c r="B3083" s="447" t="s">
        <v>20973</v>
      </c>
      <c r="C3083" s="447" t="s">
        <v>20976</v>
      </c>
      <c r="D3083" s="447" t="s">
        <v>20977</v>
      </c>
      <c r="E3083" s="448" t="s">
        <v>20755</v>
      </c>
      <c r="F3083" s="447" t="s">
        <v>20755</v>
      </c>
      <c r="G3083" s="449">
        <v>98286</v>
      </c>
      <c r="H3083" s="447" t="s">
        <v>4031</v>
      </c>
      <c r="I3083" s="447" t="s">
        <v>239</v>
      </c>
      <c r="J3083" s="447" t="s">
        <v>334</v>
      </c>
      <c r="K3083" s="450">
        <v>15.08</v>
      </c>
      <c r="L3083" s="447" t="s">
        <v>241</v>
      </c>
    </row>
    <row r="3084" spans="1:12">
      <c r="A3084" s="447" t="s">
        <v>20972</v>
      </c>
      <c r="B3084" s="447" t="s">
        <v>20973</v>
      </c>
      <c r="C3084" s="447" t="s">
        <v>20976</v>
      </c>
      <c r="D3084" s="447" t="s">
        <v>20977</v>
      </c>
      <c r="E3084" s="448" t="s">
        <v>20755</v>
      </c>
      <c r="F3084" s="447" t="s">
        <v>20755</v>
      </c>
      <c r="G3084" s="449">
        <v>98287</v>
      </c>
      <c r="H3084" s="447" t="s">
        <v>4033</v>
      </c>
      <c r="I3084" s="447" t="s">
        <v>239</v>
      </c>
      <c r="J3084" s="447" t="s">
        <v>334</v>
      </c>
      <c r="K3084" s="450">
        <v>1.39</v>
      </c>
      <c r="L3084" s="447" t="s">
        <v>241</v>
      </c>
    </row>
    <row r="3085" spans="1:12">
      <c r="A3085" s="447" t="s">
        <v>20972</v>
      </c>
      <c r="B3085" s="447" t="s">
        <v>20973</v>
      </c>
      <c r="C3085" s="447" t="s">
        <v>20976</v>
      </c>
      <c r="D3085" s="447" t="s">
        <v>20977</v>
      </c>
      <c r="E3085" s="448" t="s">
        <v>20755</v>
      </c>
      <c r="F3085" s="447" t="s">
        <v>20755</v>
      </c>
      <c r="G3085" s="449">
        <v>98288</v>
      </c>
      <c r="H3085" s="447" t="s">
        <v>4034</v>
      </c>
      <c r="I3085" s="447" t="s">
        <v>239</v>
      </c>
      <c r="J3085" s="447" t="s">
        <v>334</v>
      </c>
      <c r="K3085" s="450">
        <v>2.16</v>
      </c>
      <c r="L3085" s="447" t="s">
        <v>241</v>
      </c>
    </row>
    <row r="3086" spans="1:12">
      <c r="A3086" s="447" t="s">
        <v>20972</v>
      </c>
      <c r="B3086" s="447" t="s">
        <v>20973</v>
      </c>
      <c r="C3086" s="447" t="s">
        <v>20976</v>
      </c>
      <c r="D3086" s="447" t="s">
        <v>20977</v>
      </c>
      <c r="E3086" s="448" t="s">
        <v>20755</v>
      </c>
      <c r="F3086" s="447" t="s">
        <v>20755</v>
      </c>
      <c r="G3086" s="449">
        <v>98289</v>
      </c>
      <c r="H3086" s="447" t="s">
        <v>4035</v>
      </c>
      <c r="I3086" s="447" t="s">
        <v>239</v>
      </c>
      <c r="J3086" s="447" t="s">
        <v>334</v>
      </c>
      <c r="K3086" s="450">
        <v>3.12</v>
      </c>
      <c r="L3086" s="447" t="s">
        <v>241</v>
      </c>
    </row>
    <row r="3087" spans="1:12">
      <c r="A3087" s="447" t="s">
        <v>20972</v>
      </c>
      <c r="B3087" s="447" t="s">
        <v>20973</v>
      </c>
      <c r="C3087" s="447" t="s">
        <v>20976</v>
      </c>
      <c r="D3087" s="447" t="s">
        <v>20977</v>
      </c>
      <c r="E3087" s="448" t="s">
        <v>20755</v>
      </c>
      <c r="F3087" s="447" t="s">
        <v>20755</v>
      </c>
      <c r="G3087" s="449">
        <v>98290</v>
      </c>
      <c r="H3087" s="447" t="s">
        <v>4037</v>
      </c>
      <c r="I3087" s="447" t="s">
        <v>239</v>
      </c>
      <c r="J3087" s="447" t="s">
        <v>334</v>
      </c>
      <c r="K3087" s="450">
        <v>3.87</v>
      </c>
      <c r="L3087" s="447" t="s">
        <v>241</v>
      </c>
    </row>
    <row r="3088" spans="1:12">
      <c r="A3088" s="447" t="s">
        <v>20972</v>
      </c>
      <c r="B3088" s="447" t="s">
        <v>20973</v>
      </c>
      <c r="C3088" s="447" t="s">
        <v>20976</v>
      </c>
      <c r="D3088" s="447" t="s">
        <v>20977</v>
      </c>
      <c r="E3088" s="448" t="s">
        <v>20755</v>
      </c>
      <c r="F3088" s="447" t="s">
        <v>20755</v>
      </c>
      <c r="G3088" s="449">
        <v>98291</v>
      </c>
      <c r="H3088" s="447" t="s">
        <v>4038</v>
      </c>
      <c r="I3088" s="447" t="s">
        <v>239</v>
      </c>
      <c r="J3088" s="447" t="s">
        <v>334</v>
      </c>
      <c r="K3088" s="450">
        <v>5.0199999999999996</v>
      </c>
      <c r="L3088" s="447" t="s">
        <v>241</v>
      </c>
    </row>
    <row r="3089" spans="1:12">
      <c r="A3089" s="447" t="s">
        <v>20972</v>
      </c>
      <c r="B3089" s="447" t="s">
        <v>20973</v>
      </c>
      <c r="C3089" s="447" t="s">
        <v>20976</v>
      </c>
      <c r="D3089" s="447" t="s">
        <v>20977</v>
      </c>
      <c r="E3089" s="448" t="s">
        <v>20755</v>
      </c>
      <c r="F3089" s="447" t="s">
        <v>20755</v>
      </c>
      <c r="G3089" s="449">
        <v>98292</v>
      </c>
      <c r="H3089" s="447" t="s">
        <v>4039</v>
      </c>
      <c r="I3089" s="447" t="s">
        <v>239</v>
      </c>
      <c r="J3089" s="447" t="s">
        <v>334</v>
      </c>
      <c r="K3089" s="450">
        <v>5.69</v>
      </c>
      <c r="L3089" s="447" t="s">
        <v>241</v>
      </c>
    </row>
    <row r="3090" spans="1:12">
      <c r="A3090" s="447" t="s">
        <v>20972</v>
      </c>
      <c r="B3090" s="447" t="s">
        <v>20973</v>
      </c>
      <c r="C3090" s="447" t="s">
        <v>20976</v>
      </c>
      <c r="D3090" s="447" t="s">
        <v>20977</v>
      </c>
      <c r="E3090" s="448" t="s">
        <v>20755</v>
      </c>
      <c r="F3090" s="447" t="s">
        <v>20755</v>
      </c>
      <c r="G3090" s="449">
        <v>98293</v>
      </c>
      <c r="H3090" s="447" t="s">
        <v>4041</v>
      </c>
      <c r="I3090" s="447" t="s">
        <v>239</v>
      </c>
      <c r="J3090" s="447" t="s">
        <v>334</v>
      </c>
      <c r="K3090" s="450">
        <v>11.07</v>
      </c>
      <c r="L3090" s="447" t="s">
        <v>241</v>
      </c>
    </row>
    <row r="3091" spans="1:12">
      <c r="A3091" s="447" t="s">
        <v>20972</v>
      </c>
      <c r="B3091" s="447" t="s">
        <v>20973</v>
      </c>
      <c r="C3091" s="447" t="s">
        <v>20976</v>
      </c>
      <c r="D3091" s="447" t="s">
        <v>20977</v>
      </c>
      <c r="E3091" s="448" t="s">
        <v>20755</v>
      </c>
      <c r="F3091" s="447" t="s">
        <v>20755</v>
      </c>
      <c r="G3091" s="449">
        <v>98400</v>
      </c>
      <c r="H3091" s="447" t="s">
        <v>4043</v>
      </c>
      <c r="I3091" s="447" t="s">
        <v>239</v>
      </c>
      <c r="J3091" s="447" t="s">
        <v>334</v>
      </c>
      <c r="K3091" s="450">
        <v>15.45</v>
      </c>
      <c r="L3091" s="447" t="s">
        <v>241</v>
      </c>
    </row>
    <row r="3092" spans="1:12">
      <c r="A3092" s="447" t="s">
        <v>20972</v>
      </c>
      <c r="B3092" s="447" t="s">
        <v>20973</v>
      </c>
      <c r="C3092" s="447" t="s">
        <v>20976</v>
      </c>
      <c r="D3092" s="447" t="s">
        <v>20977</v>
      </c>
      <c r="E3092" s="448" t="s">
        <v>20755</v>
      </c>
      <c r="F3092" s="447" t="s">
        <v>20755</v>
      </c>
      <c r="G3092" s="449">
        <v>98401</v>
      </c>
      <c r="H3092" s="447" t="s">
        <v>4044</v>
      </c>
      <c r="I3092" s="447" t="s">
        <v>239</v>
      </c>
      <c r="J3092" s="447" t="s">
        <v>334</v>
      </c>
      <c r="K3092" s="450">
        <v>25.08</v>
      </c>
      <c r="L3092" s="447" t="s">
        <v>241</v>
      </c>
    </row>
    <row r="3093" spans="1:12">
      <c r="A3093" s="447" t="s">
        <v>20972</v>
      </c>
      <c r="B3093" s="447" t="s">
        <v>20973</v>
      </c>
      <c r="C3093" s="447" t="s">
        <v>20976</v>
      </c>
      <c r="D3093" s="447" t="s">
        <v>20977</v>
      </c>
      <c r="E3093" s="448" t="s">
        <v>20755</v>
      </c>
      <c r="F3093" s="447" t="s">
        <v>20755</v>
      </c>
      <c r="G3093" s="449">
        <v>98402</v>
      </c>
      <c r="H3093" s="447" t="s">
        <v>4046</v>
      </c>
      <c r="I3093" s="447" t="s">
        <v>239</v>
      </c>
      <c r="J3093" s="447" t="s">
        <v>334</v>
      </c>
      <c r="K3093" s="450">
        <v>33.18</v>
      </c>
      <c r="L3093" s="447" t="s">
        <v>241</v>
      </c>
    </row>
    <row r="3094" spans="1:12">
      <c r="A3094" s="447" t="s">
        <v>20972</v>
      </c>
      <c r="B3094" s="447" t="s">
        <v>20973</v>
      </c>
      <c r="C3094" s="447" t="s">
        <v>20976</v>
      </c>
      <c r="D3094" s="447" t="s">
        <v>20977</v>
      </c>
      <c r="E3094" s="448" t="s">
        <v>20755</v>
      </c>
      <c r="F3094" s="447" t="s">
        <v>20755</v>
      </c>
      <c r="G3094" s="449">
        <v>100556</v>
      </c>
      <c r="H3094" s="447" t="s">
        <v>4048</v>
      </c>
      <c r="I3094" s="447" t="s">
        <v>146</v>
      </c>
      <c r="J3094" s="447" t="s">
        <v>334</v>
      </c>
      <c r="K3094" s="450">
        <v>33.64</v>
      </c>
      <c r="L3094" s="447" t="s">
        <v>241</v>
      </c>
    </row>
    <row r="3095" spans="1:12">
      <c r="A3095" s="447" t="s">
        <v>20972</v>
      </c>
      <c r="B3095" s="447" t="s">
        <v>20973</v>
      </c>
      <c r="C3095" s="447" t="s">
        <v>20976</v>
      </c>
      <c r="D3095" s="447" t="s">
        <v>20977</v>
      </c>
      <c r="E3095" s="448" t="s">
        <v>20755</v>
      </c>
      <c r="F3095" s="447" t="s">
        <v>20755</v>
      </c>
      <c r="G3095" s="449">
        <v>100557</v>
      </c>
      <c r="H3095" s="447" t="s">
        <v>4049</v>
      </c>
      <c r="I3095" s="447" t="s">
        <v>146</v>
      </c>
      <c r="J3095" s="447" t="s">
        <v>334</v>
      </c>
      <c r="K3095" s="450">
        <v>453.25</v>
      </c>
      <c r="L3095" s="447" t="s">
        <v>241</v>
      </c>
    </row>
    <row r="3096" spans="1:12">
      <c r="A3096" s="447" t="s">
        <v>20972</v>
      </c>
      <c r="B3096" s="447" t="s">
        <v>20973</v>
      </c>
      <c r="C3096" s="447" t="s">
        <v>20976</v>
      </c>
      <c r="D3096" s="447" t="s">
        <v>20977</v>
      </c>
      <c r="E3096" s="448" t="s">
        <v>20755</v>
      </c>
      <c r="F3096" s="447" t="s">
        <v>20755</v>
      </c>
      <c r="G3096" s="449">
        <v>100560</v>
      </c>
      <c r="H3096" s="447" t="s">
        <v>4050</v>
      </c>
      <c r="I3096" s="447" t="s">
        <v>146</v>
      </c>
      <c r="J3096" s="447" t="s">
        <v>334</v>
      </c>
      <c r="K3096" s="450">
        <v>91.64</v>
      </c>
      <c r="L3096" s="447" t="s">
        <v>241</v>
      </c>
    </row>
    <row r="3097" spans="1:12">
      <c r="A3097" s="447" t="s">
        <v>20972</v>
      </c>
      <c r="B3097" s="447" t="s">
        <v>20973</v>
      </c>
      <c r="C3097" s="447" t="s">
        <v>20976</v>
      </c>
      <c r="D3097" s="447" t="s">
        <v>20977</v>
      </c>
      <c r="E3097" s="448" t="s">
        <v>20755</v>
      </c>
      <c r="F3097" s="447" t="s">
        <v>20755</v>
      </c>
      <c r="G3097" s="449">
        <v>100561</v>
      </c>
      <c r="H3097" s="447" t="s">
        <v>4051</v>
      </c>
      <c r="I3097" s="447" t="s">
        <v>146</v>
      </c>
      <c r="J3097" s="447" t="s">
        <v>334</v>
      </c>
      <c r="K3097" s="450">
        <v>173.43</v>
      </c>
      <c r="L3097" s="447" t="s">
        <v>241</v>
      </c>
    </row>
    <row r="3098" spans="1:12">
      <c r="A3098" s="447" t="s">
        <v>20972</v>
      </c>
      <c r="B3098" s="447" t="s">
        <v>20973</v>
      </c>
      <c r="C3098" s="447" t="s">
        <v>20976</v>
      </c>
      <c r="D3098" s="447" t="s">
        <v>20977</v>
      </c>
      <c r="E3098" s="448" t="s">
        <v>20755</v>
      </c>
      <c r="F3098" s="447" t="s">
        <v>20755</v>
      </c>
      <c r="G3098" s="449">
        <v>100562</v>
      </c>
      <c r="H3098" s="447" t="s">
        <v>4052</v>
      </c>
      <c r="I3098" s="447" t="s">
        <v>146</v>
      </c>
      <c r="J3098" s="447" t="s">
        <v>334</v>
      </c>
      <c r="K3098" s="450">
        <v>272.39</v>
      </c>
      <c r="L3098" s="447" t="s">
        <v>241</v>
      </c>
    </row>
    <row r="3099" spans="1:12">
      <c r="A3099" s="447" t="s">
        <v>20972</v>
      </c>
      <c r="B3099" s="447" t="s">
        <v>20973</v>
      </c>
      <c r="C3099" s="447" t="s">
        <v>20976</v>
      </c>
      <c r="D3099" s="447" t="s">
        <v>20977</v>
      </c>
      <c r="E3099" s="448" t="s">
        <v>20755</v>
      </c>
      <c r="F3099" s="447" t="s">
        <v>20755</v>
      </c>
      <c r="G3099" s="449">
        <v>100563</v>
      </c>
      <c r="H3099" s="447" t="s">
        <v>4053</v>
      </c>
      <c r="I3099" s="447" t="s">
        <v>146</v>
      </c>
      <c r="J3099" s="447" t="s">
        <v>334</v>
      </c>
      <c r="K3099" s="450">
        <v>395.89</v>
      </c>
      <c r="L3099" s="447" t="s">
        <v>241</v>
      </c>
    </row>
    <row r="3100" spans="1:12">
      <c r="A3100" s="447" t="s">
        <v>20972</v>
      </c>
      <c r="B3100" s="447" t="s">
        <v>20973</v>
      </c>
      <c r="C3100" s="447" t="s">
        <v>20976</v>
      </c>
      <c r="D3100" s="447" t="s">
        <v>20977</v>
      </c>
      <c r="E3100" s="448" t="s">
        <v>20755</v>
      </c>
      <c r="F3100" s="447" t="s">
        <v>20755</v>
      </c>
      <c r="G3100" s="449">
        <v>101795</v>
      </c>
      <c r="H3100" s="447" t="s">
        <v>4054</v>
      </c>
      <c r="I3100" s="447" t="s">
        <v>146</v>
      </c>
      <c r="J3100" s="447" t="s">
        <v>240</v>
      </c>
      <c r="K3100" s="450">
        <v>420.92</v>
      </c>
      <c r="L3100" s="447" t="s">
        <v>241</v>
      </c>
    </row>
    <row r="3101" spans="1:12">
      <c r="A3101" s="447" t="s">
        <v>20972</v>
      </c>
      <c r="B3101" s="447" t="s">
        <v>20973</v>
      </c>
      <c r="C3101" s="447" t="s">
        <v>20976</v>
      </c>
      <c r="D3101" s="447" t="s">
        <v>20977</v>
      </c>
      <c r="E3101" s="448" t="s">
        <v>20755</v>
      </c>
      <c r="F3101" s="447" t="s">
        <v>20755</v>
      </c>
      <c r="G3101" s="449">
        <v>101798</v>
      </c>
      <c r="H3101" s="447" t="s">
        <v>4055</v>
      </c>
      <c r="I3101" s="447" t="s">
        <v>146</v>
      </c>
      <c r="J3101" s="447" t="s">
        <v>240</v>
      </c>
      <c r="K3101" s="450">
        <v>368.51</v>
      </c>
      <c r="L3101" s="447" t="s">
        <v>241</v>
      </c>
    </row>
    <row r="3102" spans="1:12">
      <c r="A3102" s="447" t="s">
        <v>20972</v>
      </c>
      <c r="B3102" s="447" t="s">
        <v>20973</v>
      </c>
      <c r="C3102" s="447" t="s">
        <v>20976</v>
      </c>
      <c r="D3102" s="447" t="s">
        <v>20977</v>
      </c>
      <c r="E3102" s="448" t="s">
        <v>20755</v>
      </c>
      <c r="F3102" s="447" t="s">
        <v>20755</v>
      </c>
      <c r="G3102" s="449">
        <v>101799</v>
      </c>
      <c r="H3102" s="447" t="s">
        <v>4056</v>
      </c>
      <c r="I3102" s="447" t="s">
        <v>146</v>
      </c>
      <c r="J3102" s="447" t="s">
        <v>240</v>
      </c>
      <c r="K3102" s="450">
        <v>907.6</v>
      </c>
      <c r="L3102" s="447" t="s">
        <v>241</v>
      </c>
    </row>
    <row r="3103" spans="1:12">
      <c r="A3103" s="447" t="s">
        <v>20972</v>
      </c>
      <c r="B3103" s="447" t="s">
        <v>20973</v>
      </c>
      <c r="C3103" s="447" t="s">
        <v>20978</v>
      </c>
      <c r="D3103" s="447" t="s">
        <v>20979</v>
      </c>
      <c r="E3103" s="448" t="s">
        <v>20755</v>
      </c>
      <c r="F3103" s="447" t="s">
        <v>20755</v>
      </c>
      <c r="G3103" s="449">
        <v>98397</v>
      </c>
      <c r="H3103" s="447" t="s">
        <v>4057</v>
      </c>
      <c r="I3103" s="447" t="s">
        <v>145</v>
      </c>
      <c r="J3103" s="447" t="s">
        <v>334</v>
      </c>
      <c r="K3103" s="450">
        <v>8.42</v>
      </c>
      <c r="L3103" s="447" t="s">
        <v>241</v>
      </c>
    </row>
    <row r="3104" spans="1:12">
      <c r="A3104" s="447" t="s">
        <v>20972</v>
      </c>
      <c r="B3104" s="447" t="s">
        <v>20973</v>
      </c>
      <c r="C3104" s="447" t="s">
        <v>20980</v>
      </c>
      <c r="D3104" s="447" t="s">
        <v>20981</v>
      </c>
      <c r="E3104" s="448" t="s">
        <v>20755</v>
      </c>
      <c r="F3104" s="447" t="s">
        <v>20755</v>
      </c>
      <c r="G3104" s="449">
        <v>101936</v>
      </c>
      <c r="H3104" s="447" t="s">
        <v>4058</v>
      </c>
      <c r="I3104" s="447" t="s">
        <v>146</v>
      </c>
      <c r="J3104" s="447" t="s">
        <v>240</v>
      </c>
      <c r="K3104" s="451">
        <v>5165.6499999999996</v>
      </c>
      <c r="L3104" s="447" t="s">
        <v>241</v>
      </c>
    </row>
    <row r="3105" spans="1:12">
      <c r="A3105" s="447" t="s">
        <v>20972</v>
      </c>
      <c r="B3105" s="447" t="s">
        <v>20973</v>
      </c>
      <c r="C3105" s="447" t="s">
        <v>20980</v>
      </c>
      <c r="D3105" s="447" t="s">
        <v>20981</v>
      </c>
      <c r="E3105" s="448" t="s">
        <v>20755</v>
      </c>
      <c r="F3105" s="447" t="s">
        <v>20755</v>
      </c>
      <c r="G3105" s="449">
        <v>101937</v>
      </c>
      <c r="H3105" s="447" t="s">
        <v>4059</v>
      </c>
      <c r="I3105" s="447" t="s">
        <v>146</v>
      </c>
      <c r="J3105" s="447" t="s">
        <v>240</v>
      </c>
      <c r="K3105" s="451">
        <v>9324.6</v>
      </c>
      <c r="L3105" s="447" t="s">
        <v>241</v>
      </c>
    </row>
    <row r="3106" spans="1:12">
      <c r="A3106" s="447" t="s">
        <v>20972</v>
      </c>
      <c r="B3106" s="447" t="s">
        <v>20973</v>
      </c>
      <c r="C3106" s="447" t="s">
        <v>20982</v>
      </c>
      <c r="D3106" s="447" t="s">
        <v>20983</v>
      </c>
      <c r="E3106" s="448" t="s">
        <v>20755</v>
      </c>
      <c r="F3106" s="447" t="s">
        <v>20755</v>
      </c>
      <c r="G3106" s="449">
        <v>98294</v>
      </c>
      <c r="H3106" s="447" t="s">
        <v>4060</v>
      </c>
      <c r="I3106" s="447" t="s">
        <v>239</v>
      </c>
      <c r="J3106" s="447" t="s">
        <v>334</v>
      </c>
      <c r="K3106" s="450">
        <v>1.8</v>
      </c>
      <c r="L3106" s="447" t="s">
        <v>241</v>
      </c>
    </row>
    <row r="3107" spans="1:12">
      <c r="A3107" s="447" t="s">
        <v>20972</v>
      </c>
      <c r="B3107" s="447" t="s">
        <v>20973</v>
      </c>
      <c r="C3107" s="447" t="s">
        <v>20982</v>
      </c>
      <c r="D3107" s="447" t="s">
        <v>20983</v>
      </c>
      <c r="E3107" s="448" t="s">
        <v>20755</v>
      </c>
      <c r="F3107" s="447" t="s">
        <v>20755</v>
      </c>
      <c r="G3107" s="449">
        <v>98295</v>
      </c>
      <c r="H3107" s="447" t="s">
        <v>4062</v>
      </c>
      <c r="I3107" s="447" t="s">
        <v>239</v>
      </c>
      <c r="J3107" s="447" t="s">
        <v>334</v>
      </c>
      <c r="K3107" s="450">
        <v>1.35</v>
      </c>
      <c r="L3107" s="447" t="s">
        <v>241</v>
      </c>
    </row>
    <row r="3108" spans="1:12">
      <c r="A3108" s="447" t="s">
        <v>20972</v>
      </c>
      <c r="B3108" s="447" t="s">
        <v>20973</v>
      </c>
      <c r="C3108" s="447" t="s">
        <v>20982</v>
      </c>
      <c r="D3108" s="447" t="s">
        <v>20983</v>
      </c>
      <c r="E3108" s="448" t="s">
        <v>20755</v>
      </c>
      <c r="F3108" s="447" t="s">
        <v>20755</v>
      </c>
      <c r="G3108" s="449">
        <v>98296</v>
      </c>
      <c r="H3108" s="447" t="s">
        <v>4064</v>
      </c>
      <c r="I3108" s="447" t="s">
        <v>239</v>
      </c>
      <c r="J3108" s="447" t="s">
        <v>334</v>
      </c>
      <c r="K3108" s="450">
        <v>2.78</v>
      </c>
      <c r="L3108" s="447" t="s">
        <v>241</v>
      </c>
    </row>
    <row r="3109" spans="1:12">
      <c r="A3109" s="447" t="s">
        <v>20972</v>
      </c>
      <c r="B3109" s="447" t="s">
        <v>20973</v>
      </c>
      <c r="C3109" s="447" t="s">
        <v>20982</v>
      </c>
      <c r="D3109" s="447" t="s">
        <v>20983</v>
      </c>
      <c r="E3109" s="448" t="s">
        <v>20755</v>
      </c>
      <c r="F3109" s="447" t="s">
        <v>20755</v>
      </c>
      <c r="G3109" s="449">
        <v>98297</v>
      </c>
      <c r="H3109" s="447" t="s">
        <v>4066</v>
      </c>
      <c r="I3109" s="447" t="s">
        <v>239</v>
      </c>
      <c r="J3109" s="447" t="s">
        <v>334</v>
      </c>
      <c r="K3109" s="450">
        <v>2.06</v>
      </c>
      <c r="L3109" s="447" t="s">
        <v>241</v>
      </c>
    </row>
    <row r="3110" spans="1:12">
      <c r="A3110" s="447" t="s">
        <v>20972</v>
      </c>
      <c r="B3110" s="447" t="s">
        <v>20973</v>
      </c>
      <c r="C3110" s="447" t="s">
        <v>20982</v>
      </c>
      <c r="D3110" s="447" t="s">
        <v>20983</v>
      </c>
      <c r="E3110" s="448" t="s">
        <v>20755</v>
      </c>
      <c r="F3110" s="447" t="s">
        <v>20755</v>
      </c>
      <c r="G3110" s="449">
        <v>98301</v>
      </c>
      <c r="H3110" s="447" t="s">
        <v>4068</v>
      </c>
      <c r="I3110" s="447" t="s">
        <v>146</v>
      </c>
      <c r="J3110" s="447" t="s">
        <v>334</v>
      </c>
      <c r="K3110" s="450">
        <v>396.28</v>
      </c>
      <c r="L3110" s="447" t="s">
        <v>241</v>
      </c>
    </row>
    <row r="3111" spans="1:12">
      <c r="A3111" s="447" t="s">
        <v>20972</v>
      </c>
      <c r="B3111" s="447" t="s">
        <v>20973</v>
      </c>
      <c r="C3111" s="447" t="s">
        <v>20982</v>
      </c>
      <c r="D3111" s="447" t="s">
        <v>20983</v>
      </c>
      <c r="E3111" s="448" t="s">
        <v>20755</v>
      </c>
      <c r="F3111" s="447" t="s">
        <v>20755</v>
      </c>
      <c r="G3111" s="449">
        <v>98302</v>
      </c>
      <c r="H3111" s="447" t="s">
        <v>4069</v>
      </c>
      <c r="I3111" s="447" t="s">
        <v>146</v>
      </c>
      <c r="J3111" s="447" t="s">
        <v>334</v>
      </c>
      <c r="K3111" s="450">
        <v>541.91</v>
      </c>
      <c r="L3111" s="447" t="s">
        <v>241</v>
      </c>
    </row>
    <row r="3112" spans="1:12">
      <c r="A3112" s="447" t="s">
        <v>20972</v>
      </c>
      <c r="B3112" s="447" t="s">
        <v>20973</v>
      </c>
      <c r="C3112" s="447" t="s">
        <v>20982</v>
      </c>
      <c r="D3112" s="447" t="s">
        <v>20983</v>
      </c>
      <c r="E3112" s="448" t="s">
        <v>20755</v>
      </c>
      <c r="F3112" s="447" t="s">
        <v>20755</v>
      </c>
      <c r="G3112" s="449">
        <v>98304</v>
      </c>
      <c r="H3112" s="447" t="s">
        <v>4070</v>
      </c>
      <c r="I3112" s="447" t="s">
        <v>146</v>
      </c>
      <c r="J3112" s="447" t="s">
        <v>334</v>
      </c>
      <c r="K3112" s="450">
        <v>858.76</v>
      </c>
      <c r="L3112" s="447" t="s">
        <v>241</v>
      </c>
    </row>
    <row r="3113" spans="1:12">
      <c r="A3113" s="447" t="s">
        <v>20972</v>
      </c>
      <c r="B3113" s="447" t="s">
        <v>20973</v>
      </c>
      <c r="C3113" s="447" t="s">
        <v>20982</v>
      </c>
      <c r="D3113" s="447" t="s">
        <v>20983</v>
      </c>
      <c r="E3113" s="448" t="s">
        <v>20755</v>
      </c>
      <c r="F3113" s="447" t="s">
        <v>20755</v>
      </c>
      <c r="G3113" s="449">
        <v>98307</v>
      </c>
      <c r="H3113" s="447" t="s">
        <v>4071</v>
      </c>
      <c r="I3113" s="447" t="s">
        <v>146</v>
      </c>
      <c r="J3113" s="447" t="s">
        <v>334</v>
      </c>
      <c r="K3113" s="450">
        <v>34.299999999999997</v>
      </c>
      <c r="L3113" s="447" t="s">
        <v>241</v>
      </c>
    </row>
    <row r="3114" spans="1:12">
      <c r="A3114" s="447" t="s">
        <v>20972</v>
      </c>
      <c r="B3114" s="447" t="s">
        <v>20973</v>
      </c>
      <c r="C3114" s="447" t="s">
        <v>20982</v>
      </c>
      <c r="D3114" s="447" t="s">
        <v>20983</v>
      </c>
      <c r="E3114" s="448" t="s">
        <v>20755</v>
      </c>
      <c r="F3114" s="447" t="s">
        <v>20755</v>
      </c>
      <c r="G3114" s="449">
        <v>98308</v>
      </c>
      <c r="H3114" s="447" t="s">
        <v>4073</v>
      </c>
      <c r="I3114" s="447" t="s">
        <v>146</v>
      </c>
      <c r="J3114" s="447" t="s">
        <v>334</v>
      </c>
      <c r="K3114" s="450">
        <v>22.32</v>
      </c>
      <c r="L3114" s="447" t="s">
        <v>241</v>
      </c>
    </row>
    <row r="3115" spans="1:12">
      <c r="A3115" s="447" t="s">
        <v>20972</v>
      </c>
      <c r="B3115" s="447" t="s">
        <v>20973</v>
      </c>
      <c r="C3115" s="447" t="s">
        <v>20982</v>
      </c>
      <c r="D3115" s="447" t="s">
        <v>20983</v>
      </c>
      <c r="E3115" s="448" t="s">
        <v>20755</v>
      </c>
      <c r="F3115" s="447" t="s">
        <v>20755</v>
      </c>
      <c r="G3115" s="449">
        <v>98593</v>
      </c>
      <c r="H3115" s="447" t="s">
        <v>4074</v>
      </c>
      <c r="I3115" s="447" t="s">
        <v>146</v>
      </c>
      <c r="J3115" s="447" t="s">
        <v>334</v>
      </c>
      <c r="K3115" s="450">
        <v>684.82</v>
      </c>
      <c r="L3115" s="447" t="s">
        <v>241</v>
      </c>
    </row>
    <row r="3116" spans="1:12">
      <c r="A3116" s="447" t="s">
        <v>20984</v>
      </c>
      <c r="B3116" s="447" t="s">
        <v>20985</v>
      </c>
      <c r="C3116" s="447" t="s">
        <v>20986</v>
      </c>
      <c r="D3116" s="447" t="s">
        <v>20987</v>
      </c>
      <c r="E3116" s="448" t="s">
        <v>20755</v>
      </c>
      <c r="F3116" s="447" t="s">
        <v>20755</v>
      </c>
      <c r="G3116" s="449">
        <v>89355</v>
      </c>
      <c r="H3116" s="447" t="s">
        <v>4075</v>
      </c>
      <c r="I3116" s="447" t="s">
        <v>239</v>
      </c>
      <c r="J3116" s="447" t="s">
        <v>334</v>
      </c>
      <c r="K3116" s="450">
        <v>13.19</v>
      </c>
      <c r="L3116" s="447" t="s">
        <v>241</v>
      </c>
    </row>
    <row r="3117" spans="1:12">
      <c r="A3117" s="447" t="s">
        <v>20984</v>
      </c>
      <c r="B3117" s="447" t="s">
        <v>20985</v>
      </c>
      <c r="C3117" s="447" t="s">
        <v>20986</v>
      </c>
      <c r="D3117" s="447" t="s">
        <v>20987</v>
      </c>
      <c r="E3117" s="448" t="s">
        <v>20755</v>
      </c>
      <c r="F3117" s="447" t="s">
        <v>20755</v>
      </c>
      <c r="G3117" s="449">
        <v>89356</v>
      </c>
      <c r="H3117" s="447" t="s">
        <v>4076</v>
      </c>
      <c r="I3117" s="447" t="s">
        <v>239</v>
      </c>
      <c r="J3117" s="447" t="s">
        <v>334</v>
      </c>
      <c r="K3117" s="450">
        <v>15.63</v>
      </c>
      <c r="L3117" s="447" t="s">
        <v>241</v>
      </c>
    </row>
    <row r="3118" spans="1:12">
      <c r="A3118" s="447" t="s">
        <v>20984</v>
      </c>
      <c r="B3118" s="447" t="s">
        <v>20985</v>
      </c>
      <c r="C3118" s="447" t="s">
        <v>20986</v>
      </c>
      <c r="D3118" s="447" t="s">
        <v>20987</v>
      </c>
      <c r="E3118" s="448" t="s">
        <v>20755</v>
      </c>
      <c r="F3118" s="447" t="s">
        <v>20755</v>
      </c>
      <c r="G3118" s="449">
        <v>89357</v>
      </c>
      <c r="H3118" s="447" t="s">
        <v>4077</v>
      </c>
      <c r="I3118" s="447" t="s">
        <v>239</v>
      </c>
      <c r="J3118" s="447" t="s">
        <v>334</v>
      </c>
      <c r="K3118" s="450">
        <v>22.76</v>
      </c>
      <c r="L3118" s="447" t="s">
        <v>241</v>
      </c>
    </row>
    <row r="3119" spans="1:12">
      <c r="A3119" s="447" t="s">
        <v>20984</v>
      </c>
      <c r="B3119" s="447" t="s">
        <v>20985</v>
      </c>
      <c r="C3119" s="447" t="s">
        <v>20986</v>
      </c>
      <c r="D3119" s="447" t="s">
        <v>20987</v>
      </c>
      <c r="E3119" s="448" t="s">
        <v>20755</v>
      </c>
      <c r="F3119" s="447" t="s">
        <v>20755</v>
      </c>
      <c r="G3119" s="449">
        <v>89401</v>
      </c>
      <c r="H3119" s="447" t="s">
        <v>4078</v>
      </c>
      <c r="I3119" s="447" t="s">
        <v>239</v>
      </c>
      <c r="J3119" s="447" t="s">
        <v>334</v>
      </c>
      <c r="K3119" s="450">
        <v>6.11</v>
      </c>
      <c r="L3119" s="447" t="s">
        <v>241</v>
      </c>
    </row>
    <row r="3120" spans="1:12">
      <c r="A3120" s="447" t="s">
        <v>20984</v>
      </c>
      <c r="B3120" s="447" t="s">
        <v>20985</v>
      </c>
      <c r="C3120" s="447" t="s">
        <v>20986</v>
      </c>
      <c r="D3120" s="447" t="s">
        <v>20987</v>
      </c>
      <c r="E3120" s="448" t="s">
        <v>20755</v>
      </c>
      <c r="F3120" s="447" t="s">
        <v>20755</v>
      </c>
      <c r="G3120" s="449">
        <v>89402</v>
      </c>
      <c r="H3120" s="447" t="s">
        <v>4079</v>
      </c>
      <c r="I3120" s="447" t="s">
        <v>239</v>
      </c>
      <c r="J3120" s="447" t="s">
        <v>334</v>
      </c>
      <c r="K3120" s="450">
        <v>7.48</v>
      </c>
      <c r="L3120" s="447" t="s">
        <v>241</v>
      </c>
    </row>
    <row r="3121" spans="1:12">
      <c r="A3121" s="447" t="s">
        <v>20984</v>
      </c>
      <c r="B3121" s="447" t="s">
        <v>20985</v>
      </c>
      <c r="C3121" s="447" t="s">
        <v>20986</v>
      </c>
      <c r="D3121" s="447" t="s">
        <v>20987</v>
      </c>
      <c r="E3121" s="448" t="s">
        <v>20755</v>
      </c>
      <c r="F3121" s="447" t="s">
        <v>20755</v>
      </c>
      <c r="G3121" s="449">
        <v>89403</v>
      </c>
      <c r="H3121" s="447" t="s">
        <v>4080</v>
      </c>
      <c r="I3121" s="447" t="s">
        <v>239</v>
      </c>
      <c r="J3121" s="447" t="s">
        <v>334</v>
      </c>
      <c r="K3121" s="450">
        <v>12.99</v>
      </c>
      <c r="L3121" s="447" t="s">
        <v>241</v>
      </c>
    </row>
    <row r="3122" spans="1:12">
      <c r="A3122" s="447" t="s">
        <v>20984</v>
      </c>
      <c r="B3122" s="447" t="s">
        <v>20985</v>
      </c>
      <c r="C3122" s="447" t="s">
        <v>20986</v>
      </c>
      <c r="D3122" s="447" t="s">
        <v>20987</v>
      </c>
      <c r="E3122" s="448" t="s">
        <v>20755</v>
      </c>
      <c r="F3122" s="447" t="s">
        <v>20755</v>
      </c>
      <c r="G3122" s="449">
        <v>89446</v>
      </c>
      <c r="H3122" s="447" t="s">
        <v>4081</v>
      </c>
      <c r="I3122" s="447" t="s">
        <v>239</v>
      </c>
      <c r="J3122" s="447" t="s">
        <v>334</v>
      </c>
      <c r="K3122" s="450">
        <v>4.38</v>
      </c>
      <c r="L3122" s="447" t="s">
        <v>241</v>
      </c>
    </row>
    <row r="3123" spans="1:12">
      <c r="A3123" s="447" t="s">
        <v>20984</v>
      </c>
      <c r="B3123" s="447" t="s">
        <v>20985</v>
      </c>
      <c r="C3123" s="447" t="s">
        <v>20986</v>
      </c>
      <c r="D3123" s="447" t="s">
        <v>20987</v>
      </c>
      <c r="E3123" s="448" t="s">
        <v>20755</v>
      </c>
      <c r="F3123" s="447" t="s">
        <v>20755</v>
      </c>
      <c r="G3123" s="449">
        <v>89447</v>
      </c>
      <c r="H3123" s="447" t="s">
        <v>4082</v>
      </c>
      <c r="I3123" s="447" t="s">
        <v>239</v>
      </c>
      <c r="J3123" s="447" t="s">
        <v>334</v>
      </c>
      <c r="K3123" s="450">
        <v>9.35</v>
      </c>
      <c r="L3123" s="447" t="s">
        <v>241</v>
      </c>
    </row>
    <row r="3124" spans="1:12">
      <c r="A3124" s="447" t="s">
        <v>20984</v>
      </c>
      <c r="B3124" s="447" t="s">
        <v>20985</v>
      </c>
      <c r="C3124" s="447" t="s">
        <v>20986</v>
      </c>
      <c r="D3124" s="447" t="s">
        <v>20987</v>
      </c>
      <c r="E3124" s="448" t="s">
        <v>20755</v>
      </c>
      <c r="F3124" s="447" t="s">
        <v>20755</v>
      </c>
      <c r="G3124" s="449">
        <v>89448</v>
      </c>
      <c r="H3124" s="447" t="s">
        <v>4084</v>
      </c>
      <c r="I3124" s="447" t="s">
        <v>239</v>
      </c>
      <c r="J3124" s="447" t="s">
        <v>334</v>
      </c>
      <c r="K3124" s="450">
        <v>13.48</v>
      </c>
      <c r="L3124" s="447" t="s">
        <v>241</v>
      </c>
    </row>
    <row r="3125" spans="1:12">
      <c r="A3125" s="447" t="s">
        <v>20984</v>
      </c>
      <c r="B3125" s="447" t="s">
        <v>20985</v>
      </c>
      <c r="C3125" s="447" t="s">
        <v>20986</v>
      </c>
      <c r="D3125" s="447" t="s">
        <v>20987</v>
      </c>
      <c r="E3125" s="448" t="s">
        <v>20755</v>
      </c>
      <c r="F3125" s="447" t="s">
        <v>20755</v>
      </c>
      <c r="G3125" s="449">
        <v>89449</v>
      </c>
      <c r="H3125" s="447" t="s">
        <v>4086</v>
      </c>
      <c r="I3125" s="447" t="s">
        <v>239</v>
      </c>
      <c r="J3125" s="447" t="s">
        <v>334</v>
      </c>
      <c r="K3125" s="450">
        <v>15.49</v>
      </c>
      <c r="L3125" s="447" t="s">
        <v>241</v>
      </c>
    </row>
    <row r="3126" spans="1:12">
      <c r="A3126" s="447" t="s">
        <v>20984</v>
      </c>
      <c r="B3126" s="447" t="s">
        <v>20985</v>
      </c>
      <c r="C3126" s="447" t="s">
        <v>20986</v>
      </c>
      <c r="D3126" s="447" t="s">
        <v>20987</v>
      </c>
      <c r="E3126" s="448" t="s">
        <v>20755</v>
      </c>
      <c r="F3126" s="447" t="s">
        <v>20755</v>
      </c>
      <c r="G3126" s="449">
        <v>89450</v>
      </c>
      <c r="H3126" s="447" t="s">
        <v>4087</v>
      </c>
      <c r="I3126" s="447" t="s">
        <v>239</v>
      </c>
      <c r="J3126" s="447" t="s">
        <v>334</v>
      </c>
      <c r="K3126" s="450">
        <v>25.66</v>
      </c>
      <c r="L3126" s="447" t="s">
        <v>241</v>
      </c>
    </row>
    <row r="3127" spans="1:12">
      <c r="A3127" s="447" t="s">
        <v>20984</v>
      </c>
      <c r="B3127" s="447" t="s">
        <v>20985</v>
      </c>
      <c r="C3127" s="447" t="s">
        <v>20986</v>
      </c>
      <c r="D3127" s="447" t="s">
        <v>20987</v>
      </c>
      <c r="E3127" s="448" t="s">
        <v>20755</v>
      </c>
      <c r="F3127" s="447" t="s">
        <v>20755</v>
      </c>
      <c r="G3127" s="449">
        <v>89451</v>
      </c>
      <c r="H3127" s="447" t="s">
        <v>4089</v>
      </c>
      <c r="I3127" s="447" t="s">
        <v>239</v>
      </c>
      <c r="J3127" s="447" t="s">
        <v>334</v>
      </c>
      <c r="K3127" s="450">
        <v>42.53</v>
      </c>
      <c r="L3127" s="447" t="s">
        <v>241</v>
      </c>
    </row>
    <row r="3128" spans="1:12">
      <c r="A3128" s="447" t="s">
        <v>20984</v>
      </c>
      <c r="B3128" s="447" t="s">
        <v>20985</v>
      </c>
      <c r="C3128" s="447" t="s">
        <v>20986</v>
      </c>
      <c r="D3128" s="447" t="s">
        <v>20987</v>
      </c>
      <c r="E3128" s="448" t="s">
        <v>20755</v>
      </c>
      <c r="F3128" s="447" t="s">
        <v>20755</v>
      </c>
      <c r="G3128" s="449">
        <v>89452</v>
      </c>
      <c r="H3128" s="447" t="s">
        <v>4090</v>
      </c>
      <c r="I3128" s="447" t="s">
        <v>239</v>
      </c>
      <c r="J3128" s="447" t="s">
        <v>334</v>
      </c>
      <c r="K3128" s="450">
        <v>52.98</v>
      </c>
      <c r="L3128" s="447" t="s">
        <v>241</v>
      </c>
    </row>
    <row r="3129" spans="1:12">
      <c r="A3129" s="447" t="s">
        <v>20984</v>
      </c>
      <c r="B3129" s="447" t="s">
        <v>20985</v>
      </c>
      <c r="C3129" s="447" t="s">
        <v>20986</v>
      </c>
      <c r="D3129" s="447" t="s">
        <v>20987</v>
      </c>
      <c r="E3129" s="448" t="s">
        <v>20755</v>
      </c>
      <c r="F3129" s="447" t="s">
        <v>20755</v>
      </c>
      <c r="G3129" s="449">
        <v>89508</v>
      </c>
      <c r="H3129" s="447" t="s">
        <v>4091</v>
      </c>
      <c r="I3129" s="447" t="s">
        <v>239</v>
      </c>
      <c r="J3129" s="447" t="s">
        <v>334</v>
      </c>
      <c r="K3129" s="450">
        <v>17.14</v>
      </c>
      <c r="L3129" s="447" t="s">
        <v>241</v>
      </c>
    </row>
    <row r="3130" spans="1:12">
      <c r="A3130" s="447" t="s">
        <v>20984</v>
      </c>
      <c r="B3130" s="447" t="s">
        <v>20985</v>
      </c>
      <c r="C3130" s="447" t="s">
        <v>20986</v>
      </c>
      <c r="D3130" s="447" t="s">
        <v>20987</v>
      </c>
      <c r="E3130" s="448" t="s">
        <v>20755</v>
      </c>
      <c r="F3130" s="447" t="s">
        <v>20755</v>
      </c>
      <c r="G3130" s="449">
        <v>89509</v>
      </c>
      <c r="H3130" s="447" t="s">
        <v>4093</v>
      </c>
      <c r="I3130" s="447" t="s">
        <v>239</v>
      </c>
      <c r="J3130" s="447" t="s">
        <v>334</v>
      </c>
      <c r="K3130" s="450">
        <v>23.89</v>
      </c>
      <c r="L3130" s="447" t="s">
        <v>241</v>
      </c>
    </row>
    <row r="3131" spans="1:12">
      <c r="A3131" s="447" t="s">
        <v>20984</v>
      </c>
      <c r="B3131" s="447" t="s">
        <v>20985</v>
      </c>
      <c r="C3131" s="447" t="s">
        <v>20986</v>
      </c>
      <c r="D3131" s="447" t="s">
        <v>20987</v>
      </c>
      <c r="E3131" s="448" t="s">
        <v>20755</v>
      </c>
      <c r="F3131" s="447" t="s">
        <v>20755</v>
      </c>
      <c r="G3131" s="449">
        <v>89511</v>
      </c>
      <c r="H3131" s="447" t="s">
        <v>4094</v>
      </c>
      <c r="I3131" s="447" t="s">
        <v>239</v>
      </c>
      <c r="J3131" s="447" t="s">
        <v>334</v>
      </c>
      <c r="K3131" s="450">
        <v>35.42</v>
      </c>
      <c r="L3131" s="447" t="s">
        <v>241</v>
      </c>
    </row>
    <row r="3132" spans="1:12">
      <c r="A3132" s="447" t="s">
        <v>20984</v>
      </c>
      <c r="B3132" s="447" t="s">
        <v>20985</v>
      </c>
      <c r="C3132" s="447" t="s">
        <v>20986</v>
      </c>
      <c r="D3132" s="447" t="s">
        <v>20987</v>
      </c>
      <c r="E3132" s="448" t="s">
        <v>20755</v>
      </c>
      <c r="F3132" s="447" t="s">
        <v>20755</v>
      </c>
      <c r="G3132" s="449">
        <v>89512</v>
      </c>
      <c r="H3132" s="447" t="s">
        <v>4095</v>
      </c>
      <c r="I3132" s="447" t="s">
        <v>239</v>
      </c>
      <c r="J3132" s="447" t="s">
        <v>334</v>
      </c>
      <c r="K3132" s="450">
        <v>56.76</v>
      </c>
      <c r="L3132" s="447" t="s">
        <v>241</v>
      </c>
    </row>
    <row r="3133" spans="1:12">
      <c r="A3133" s="447" t="s">
        <v>20984</v>
      </c>
      <c r="B3133" s="447" t="s">
        <v>20985</v>
      </c>
      <c r="C3133" s="447" t="s">
        <v>20986</v>
      </c>
      <c r="D3133" s="447" t="s">
        <v>20987</v>
      </c>
      <c r="E3133" s="448" t="s">
        <v>20755</v>
      </c>
      <c r="F3133" s="447" t="s">
        <v>20755</v>
      </c>
      <c r="G3133" s="449">
        <v>89576</v>
      </c>
      <c r="H3133" s="447" t="s">
        <v>4096</v>
      </c>
      <c r="I3133" s="447" t="s">
        <v>239</v>
      </c>
      <c r="J3133" s="447" t="s">
        <v>334</v>
      </c>
      <c r="K3133" s="450">
        <v>22.34</v>
      </c>
      <c r="L3133" s="447" t="s">
        <v>241</v>
      </c>
    </row>
    <row r="3134" spans="1:12">
      <c r="A3134" s="447" t="s">
        <v>20984</v>
      </c>
      <c r="B3134" s="447" t="s">
        <v>20985</v>
      </c>
      <c r="C3134" s="447" t="s">
        <v>20986</v>
      </c>
      <c r="D3134" s="447" t="s">
        <v>20987</v>
      </c>
      <c r="E3134" s="448" t="s">
        <v>20755</v>
      </c>
      <c r="F3134" s="447" t="s">
        <v>20755</v>
      </c>
      <c r="G3134" s="449">
        <v>89578</v>
      </c>
      <c r="H3134" s="447" t="s">
        <v>4097</v>
      </c>
      <c r="I3134" s="447" t="s">
        <v>239</v>
      </c>
      <c r="J3134" s="447" t="s">
        <v>334</v>
      </c>
      <c r="K3134" s="450">
        <v>38.619999999999997</v>
      </c>
      <c r="L3134" s="447" t="s">
        <v>241</v>
      </c>
    </row>
    <row r="3135" spans="1:12">
      <c r="A3135" s="447" t="s">
        <v>20984</v>
      </c>
      <c r="B3135" s="447" t="s">
        <v>20985</v>
      </c>
      <c r="C3135" s="447" t="s">
        <v>20986</v>
      </c>
      <c r="D3135" s="447" t="s">
        <v>20987</v>
      </c>
      <c r="E3135" s="448" t="s">
        <v>20755</v>
      </c>
      <c r="F3135" s="447" t="s">
        <v>20755</v>
      </c>
      <c r="G3135" s="449">
        <v>89580</v>
      </c>
      <c r="H3135" s="447" t="s">
        <v>4098</v>
      </c>
      <c r="I3135" s="447" t="s">
        <v>239</v>
      </c>
      <c r="J3135" s="447" t="s">
        <v>334</v>
      </c>
      <c r="K3135" s="450">
        <v>76.36</v>
      </c>
      <c r="L3135" s="447" t="s">
        <v>241</v>
      </c>
    </row>
    <row r="3136" spans="1:12">
      <c r="A3136" s="447" t="s">
        <v>20984</v>
      </c>
      <c r="B3136" s="447" t="s">
        <v>20985</v>
      </c>
      <c r="C3136" s="447" t="s">
        <v>20986</v>
      </c>
      <c r="D3136" s="447" t="s">
        <v>20987</v>
      </c>
      <c r="E3136" s="448" t="s">
        <v>20755</v>
      </c>
      <c r="F3136" s="447" t="s">
        <v>20755</v>
      </c>
      <c r="G3136" s="449">
        <v>89633</v>
      </c>
      <c r="H3136" s="447" t="s">
        <v>4099</v>
      </c>
      <c r="I3136" s="447" t="s">
        <v>239</v>
      </c>
      <c r="J3136" s="447" t="s">
        <v>334</v>
      </c>
      <c r="K3136" s="450">
        <v>18.95</v>
      </c>
      <c r="L3136" s="447" t="s">
        <v>241</v>
      </c>
    </row>
    <row r="3137" spans="1:12">
      <c r="A3137" s="447" t="s">
        <v>20984</v>
      </c>
      <c r="B3137" s="447" t="s">
        <v>20985</v>
      </c>
      <c r="C3137" s="447" t="s">
        <v>20986</v>
      </c>
      <c r="D3137" s="447" t="s">
        <v>20987</v>
      </c>
      <c r="E3137" s="448" t="s">
        <v>20755</v>
      </c>
      <c r="F3137" s="447" t="s">
        <v>20755</v>
      </c>
      <c r="G3137" s="449">
        <v>89634</v>
      </c>
      <c r="H3137" s="447" t="s">
        <v>4100</v>
      </c>
      <c r="I3137" s="447" t="s">
        <v>239</v>
      </c>
      <c r="J3137" s="447" t="s">
        <v>334</v>
      </c>
      <c r="K3137" s="450">
        <v>29.35</v>
      </c>
      <c r="L3137" s="447" t="s">
        <v>241</v>
      </c>
    </row>
    <row r="3138" spans="1:12">
      <c r="A3138" s="447" t="s">
        <v>20984</v>
      </c>
      <c r="B3138" s="447" t="s">
        <v>20985</v>
      </c>
      <c r="C3138" s="447" t="s">
        <v>20986</v>
      </c>
      <c r="D3138" s="447" t="s">
        <v>20987</v>
      </c>
      <c r="E3138" s="448" t="s">
        <v>20755</v>
      </c>
      <c r="F3138" s="447" t="s">
        <v>20755</v>
      </c>
      <c r="G3138" s="449">
        <v>89635</v>
      </c>
      <c r="H3138" s="447" t="s">
        <v>4102</v>
      </c>
      <c r="I3138" s="447" t="s">
        <v>239</v>
      </c>
      <c r="J3138" s="447" t="s">
        <v>334</v>
      </c>
      <c r="K3138" s="450">
        <v>42.64</v>
      </c>
      <c r="L3138" s="447" t="s">
        <v>241</v>
      </c>
    </row>
    <row r="3139" spans="1:12">
      <c r="A3139" s="447" t="s">
        <v>20984</v>
      </c>
      <c r="B3139" s="447" t="s">
        <v>20985</v>
      </c>
      <c r="C3139" s="447" t="s">
        <v>20986</v>
      </c>
      <c r="D3139" s="447" t="s">
        <v>20987</v>
      </c>
      <c r="E3139" s="448" t="s">
        <v>20755</v>
      </c>
      <c r="F3139" s="447" t="s">
        <v>20755</v>
      </c>
      <c r="G3139" s="449">
        <v>89636</v>
      </c>
      <c r="H3139" s="447" t="s">
        <v>4103</v>
      </c>
      <c r="I3139" s="447" t="s">
        <v>239</v>
      </c>
      <c r="J3139" s="447" t="s">
        <v>334</v>
      </c>
      <c r="K3139" s="450">
        <v>52.03</v>
      </c>
      <c r="L3139" s="447" t="s">
        <v>241</v>
      </c>
    </row>
    <row r="3140" spans="1:12">
      <c r="A3140" s="447" t="s">
        <v>20984</v>
      </c>
      <c r="B3140" s="447" t="s">
        <v>20985</v>
      </c>
      <c r="C3140" s="447" t="s">
        <v>20986</v>
      </c>
      <c r="D3140" s="447" t="s">
        <v>20987</v>
      </c>
      <c r="E3140" s="448" t="s">
        <v>20755</v>
      </c>
      <c r="F3140" s="447" t="s">
        <v>20755</v>
      </c>
      <c r="G3140" s="449">
        <v>89711</v>
      </c>
      <c r="H3140" s="447" t="s">
        <v>4104</v>
      </c>
      <c r="I3140" s="447" t="s">
        <v>239</v>
      </c>
      <c r="J3140" s="447" t="s">
        <v>334</v>
      </c>
      <c r="K3140" s="450">
        <v>14.58</v>
      </c>
      <c r="L3140" s="447" t="s">
        <v>241</v>
      </c>
    </row>
    <row r="3141" spans="1:12">
      <c r="A3141" s="447" t="s">
        <v>20984</v>
      </c>
      <c r="B3141" s="447" t="s">
        <v>20985</v>
      </c>
      <c r="C3141" s="447" t="s">
        <v>20986</v>
      </c>
      <c r="D3141" s="447" t="s">
        <v>20987</v>
      </c>
      <c r="E3141" s="448" t="s">
        <v>20755</v>
      </c>
      <c r="F3141" s="447" t="s">
        <v>20755</v>
      </c>
      <c r="G3141" s="449">
        <v>89712</v>
      </c>
      <c r="H3141" s="447" t="s">
        <v>4105</v>
      </c>
      <c r="I3141" s="447" t="s">
        <v>239</v>
      </c>
      <c r="J3141" s="447" t="s">
        <v>334</v>
      </c>
      <c r="K3141" s="450">
        <v>22.69</v>
      </c>
      <c r="L3141" s="447" t="s">
        <v>241</v>
      </c>
    </row>
    <row r="3142" spans="1:12">
      <c r="A3142" s="447" t="s">
        <v>20984</v>
      </c>
      <c r="B3142" s="447" t="s">
        <v>20985</v>
      </c>
      <c r="C3142" s="447" t="s">
        <v>20986</v>
      </c>
      <c r="D3142" s="447" t="s">
        <v>20987</v>
      </c>
      <c r="E3142" s="448" t="s">
        <v>20755</v>
      </c>
      <c r="F3142" s="447" t="s">
        <v>20755</v>
      </c>
      <c r="G3142" s="449">
        <v>89713</v>
      </c>
      <c r="H3142" s="447" t="s">
        <v>4106</v>
      </c>
      <c r="I3142" s="447" t="s">
        <v>239</v>
      </c>
      <c r="J3142" s="447" t="s">
        <v>334</v>
      </c>
      <c r="K3142" s="450">
        <v>34.92</v>
      </c>
      <c r="L3142" s="447" t="s">
        <v>241</v>
      </c>
    </row>
    <row r="3143" spans="1:12">
      <c r="A3143" s="447" t="s">
        <v>20984</v>
      </c>
      <c r="B3143" s="447" t="s">
        <v>20985</v>
      </c>
      <c r="C3143" s="447" t="s">
        <v>20986</v>
      </c>
      <c r="D3143" s="447" t="s">
        <v>20987</v>
      </c>
      <c r="E3143" s="448" t="s">
        <v>20755</v>
      </c>
      <c r="F3143" s="447" t="s">
        <v>20755</v>
      </c>
      <c r="G3143" s="449">
        <v>89714</v>
      </c>
      <c r="H3143" s="447" t="s">
        <v>4108</v>
      </c>
      <c r="I3143" s="447" t="s">
        <v>239</v>
      </c>
      <c r="J3143" s="447" t="s">
        <v>334</v>
      </c>
      <c r="K3143" s="450">
        <v>44.67</v>
      </c>
      <c r="L3143" s="447" t="s">
        <v>241</v>
      </c>
    </row>
    <row r="3144" spans="1:12">
      <c r="A3144" s="447" t="s">
        <v>20984</v>
      </c>
      <c r="B3144" s="447" t="s">
        <v>20985</v>
      </c>
      <c r="C3144" s="447" t="s">
        <v>20986</v>
      </c>
      <c r="D3144" s="447" t="s">
        <v>20987</v>
      </c>
      <c r="E3144" s="448" t="s">
        <v>20755</v>
      </c>
      <c r="F3144" s="447" t="s">
        <v>20755</v>
      </c>
      <c r="G3144" s="449">
        <v>89716</v>
      </c>
      <c r="H3144" s="447" t="s">
        <v>4109</v>
      </c>
      <c r="I3144" s="447" t="s">
        <v>239</v>
      </c>
      <c r="J3144" s="447" t="s">
        <v>334</v>
      </c>
      <c r="K3144" s="450">
        <v>22</v>
      </c>
      <c r="L3144" s="447" t="s">
        <v>241</v>
      </c>
    </row>
    <row r="3145" spans="1:12">
      <c r="A3145" s="447" t="s">
        <v>20984</v>
      </c>
      <c r="B3145" s="447" t="s">
        <v>20985</v>
      </c>
      <c r="C3145" s="447" t="s">
        <v>20986</v>
      </c>
      <c r="D3145" s="447" t="s">
        <v>20987</v>
      </c>
      <c r="E3145" s="448" t="s">
        <v>20755</v>
      </c>
      <c r="F3145" s="447" t="s">
        <v>20755</v>
      </c>
      <c r="G3145" s="449">
        <v>89717</v>
      </c>
      <c r="H3145" s="447" t="s">
        <v>4111</v>
      </c>
      <c r="I3145" s="447" t="s">
        <v>239</v>
      </c>
      <c r="J3145" s="447" t="s">
        <v>334</v>
      </c>
      <c r="K3145" s="450">
        <v>33.979999999999997</v>
      </c>
      <c r="L3145" s="447" t="s">
        <v>241</v>
      </c>
    </row>
    <row r="3146" spans="1:12">
      <c r="A3146" s="447" t="s">
        <v>20984</v>
      </c>
      <c r="B3146" s="447" t="s">
        <v>20985</v>
      </c>
      <c r="C3146" s="447" t="s">
        <v>20986</v>
      </c>
      <c r="D3146" s="447" t="s">
        <v>20987</v>
      </c>
      <c r="E3146" s="448" t="s">
        <v>20755</v>
      </c>
      <c r="F3146" s="447" t="s">
        <v>20755</v>
      </c>
      <c r="G3146" s="449">
        <v>89770</v>
      </c>
      <c r="H3146" s="447" t="s">
        <v>4113</v>
      </c>
      <c r="I3146" s="447" t="s">
        <v>239</v>
      </c>
      <c r="J3146" s="447" t="s">
        <v>334</v>
      </c>
      <c r="K3146" s="450">
        <v>38.03</v>
      </c>
      <c r="L3146" s="447" t="s">
        <v>241</v>
      </c>
    </row>
    <row r="3147" spans="1:12">
      <c r="A3147" s="447" t="s">
        <v>20984</v>
      </c>
      <c r="B3147" s="447" t="s">
        <v>20985</v>
      </c>
      <c r="C3147" s="447" t="s">
        <v>20986</v>
      </c>
      <c r="D3147" s="447" t="s">
        <v>20987</v>
      </c>
      <c r="E3147" s="448" t="s">
        <v>20755</v>
      </c>
      <c r="F3147" s="447" t="s">
        <v>20755</v>
      </c>
      <c r="G3147" s="449">
        <v>89771</v>
      </c>
      <c r="H3147" s="447" t="s">
        <v>4115</v>
      </c>
      <c r="I3147" s="447" t="s">
        <v>239</v>
      </c>
      <c r="J3147" s="447" t="s">
        <v>334</v>
      </c>
      <c r="K3147" s="450">
        <v>52</v>
      </c>
      <c r="L3147" s="447" t="s">
        <v>241</v>
      </c>
    </row>
    <row r="3148" spans="1:12">
      <c r="A3148" s="447" t="s">
        <v>20984</v>
      </c>
      <c r="B3148" s="447" t="s">
        <v>20985</v>
      </c>
      <c r="C3148" s="447" t="s">
        <v>20986</v>
      </c>
      <c r="D3148" s="447" t="s">
        <v>20987</v>
      </c>
      <c r="E3148" s="448" t="s">
        <v>20755</v>
      </c>
      <c r="F3148" s="447" t="s">
        <v>20755</v>
      </c>
      <c r="G3148" s="449">
        <v>89773</v>
      </c>
      <c r="H3148" s="447" t="s">
        <v>4116</v>
      </c>
      <c r="I3148" s="447" t="s">
        <v>239</v>
      </c>
      <c r="J3148" s="447" t="s">
        <v>334</v>
      </c>
      <c r="K3148" s="450">
        <v>121.23</v>
      </c>
      <c r="L3148" s="447" t="s">
        <v>241</v>
      </c>
    </row>
    <row r="3149" spans="1:12">
      <c r="A3149" s="447" t="s">
        <v>20984</v>
      </c>
      <c r="B3149" s="447" t="s">
        <v>20985</v>
      </c>
      <c r="C3149" s="447" t="s">
        <v>20986</v>
      </c>
      <c r="D3149" s="447" t="s">
        <v>20987</v>
      </c>
      <c r="E3149" s="448" t="s">
        <v>20755</v>
      </c>
      <c r="F3149" s="447" t="s">
        <v>20755</v>
      </c>
      <c r="G3149" s="449">
        <v>89775</v>
      </c>
      <c r="H3149" s="447" t="s">
        <v>4118</v>
      </c>
      <c r="I3149" s="447" t="s">
        <v>239</v>
      </c>
      <c r="J3149" s="447" t="s">
        <v>334</v>
      </c>
      <c r="K3149" s="450">
        <v>191.62</v>
      </c>
      <c r="L3149" s="447" t="s">
        <v>241</v>
      </c>
    </row>
    <row r="3150" spans="1:12">
      <c r="A3150" s="447" t="s">
        <v>20984</v>
      </c>
      <c r="B3150" s="447" t="s">
        <v>20985</v>
      </c>
      <c r="C3150" s="447" t="s">
        <v>20986</v>
      </c>
      <c r="D3150" s="447" t="s">
        <v>20987</v>
      </c>
      <c r="E3150" s="448" t="s">
        <v>20755</v>
      </c>
      <c r="F3150" s="447" t="s">
        <v>20755</v>
      </c>
      <c r="G3150" s="449">
        <v>89798</v>
      </c>
      <c r="H3150" s="447" t="s">
        <v>4119</v>
      </c>
      <c r="I3150" s="447" t="s">
        <v>239</v>
      </c>
      <c r="J3150" s="447" t="s">
        <v>334</v>
      </c>
      <c r="K3150" s="450">
        <v>10.77</v>
      </c>
      <c r="L3150" s="447" t="s">
        <v>241</v>
      </c>
    </row>
    <row r="3151" spans="1:12">
      <c r="A3151" s="447" t="s">
        <v>20984</v>
      </c>
      <c r="B3151" s="447" t="s">
        <v>20985</v>
      </c>
      <c r="C3151" s="447" t="s">
        <v>20986</v>
      </c>
      <c r="D3151" s="447" t="s">
        <v>20987</v>
      </c>
      <c r="E3151" s="448" t="s">
        <v>20755</v>
      </c>
      <c r="F3151" s="447" t="s">
        <v>20755</v>
      </c>
      <c r="G3151" s="449">
        <v>89799</v>
      </c>
      <c r="H3151" s="447" t="s">
        <v>4121</v>
      </c>
      <c r="I3151" s="447" t="s">
        <v>239</v>
      </c>
      <c r="J3151" s="447" t="s">
        <v>334</v>
      </c>
      <c r="K3151" s="450">
        <v>17.399999999999999</v>
      </c>
      <c r="L3151" s="447" t="s">
        <v>241</v>
      </c>
    </row>
    <row r="3152" spans="1:12">
      <c r="A3152" s="447" t="s">
        <v>20984</v>
      </c>
      <c r="B3152" s="447" t="s">
        <v>20985</v>
      </c>
      <c r="C3152" s="447" t="s">
        <v>20986</v>
      </c>
      <c r="D3152" s="447" t="s">
        <v>20987</v>
      </c>
      <c r="E3152" s="448" t="s">
        <v>20755</v>
      </c>
      <c r="F3152" s="447" t="s">
        <v>20755</v>
      </c>
      <c r="G3152" s="449">
        <v>89800</v>
      </c>
      <c r="H3152" s="447" t="s">
        <v>4123</v>
      </c>
      <c r="I3152" s="447" t="s">
        <v>239</v>
      </c>
      <c r="J3152" s="447" t="s">
        <v>334</v>
      </c>
      <c r="K3152" s="450">
        <v>21.35</v>
      </c>
      <c r="L3152" s="447" t="s">
        <v>241</v>
      </c>
    </row>
    <row r="3153" spans="1:12">
      <c r="A3153" s="447" t="s">
        <v>20984</v>
      </c>
      <c r="B3153" s="447" t="s">
        <v>20985</v>
      </c>
      <c r="C3153" s="447" t="s">
        <v>20986</v>
      </c>
      <c r="D3153" s="447" t="s">
        <v>20987</v>
      </c>
      <c r="E3153" s="448" t="s">
        <v>20755</v>
      </c>
      <c r="F3153" s="447" t="s">
        <v>20755</v>
      </c>
      <c r="G3153" s="449">
        <v>89848</v>
      </c>
      <c r="H3153" s="447" t="s">
        <v>4124</v>
      </c>
      <c r="I3153" s="447" t="s">
        <v>239</v>
      </c>
      <c r="J3153" s="447" t="s">
        <v>334</v>
      </c>
      <c r="K3153" s="450">
        <v>25.26</v>
      </c>
      <c r="L3153" s="447" t="s">
        <v>241</v>
      </c>
    </row>
    <row r="3154" spans="1:12">
      <c r="A3154" s="447" t="s">
        <v>20984</v>
      </c>
      <c r="B3154" s="447" t="s">
        <v>20985</v>
      </c>
      <c r="C3154" s="447" t="s">
        <v>20986</v>
      </c>
      <c r="D3154" s="447" t="s">
        <v>20987</v>
      </c>
      <c r="E3154" s="448" t="s">
        <v>20755</v>
      </c>
      <c r="F3154" s="447" t="s">
        <v>20755</v>
      </c>
      <c r="G3154" s="449">
        <v>89849</v>
      </c>
      <c r="H3154" s="447" t="s">
        <v>4125</v>
      </c>
      <c r="I3154" s="447" t="s">
        <v>239</v>
      </c>
      <c r="J3154" s="447" t="s">
        <v>334</v>
      </c>
      <c r="K3154" s="450">
        <v>50.91</v>
      </c>
      <c r="L3154" s="447" t="s">
        <v>241</v>
      </c>
    </row>
    <row r="3155" spans="1:12">
      <c r="A3155" s="447" t="s">
        <v>20984</v>
      </c>
      <c r="B3155" s="447" t="s">
        <v>20985</v>
      </c>
      <c r="C3155" s="447" t="s">
        <v>20986</v>
      </c>
      <c r="D3155" s="447" t="s">
        <v>20987</v>
      </c>
      <c r="E3155" s="448" t="s">
        <v>20755</v>
      </c>
      <c r="F3155" s="447" t="s">
        <v>20755</v>
      </c>
      <c r="G3155" s="449">
        <v>89865</v>
      </c>
      <c r="H3155" s="447" t="s">
        <v>4126</v>
      </c>
      <c r="I3155" s="447" t="s">
        <v>239</v>
      </c>
      <c r="J3155" s="447" t="s">
        <v>334</v>
      </c>
      <c r="K3155" s="450">
        <v>9.89</v>
      </c>
      <c r="L3155" s="447" t="s">
        <v>241</v>
      </c>
    </row>
    <row r="3156" spans="1:12">
      <c r="A3156" s="447" t="s">
        <v>20984</v>
      </c>
      <c r="B3156" s="447" t="s">
        <v>20985</v>
      </c>
      <c r="C3156" s="447" t="s">
        <v>20986</v>
      </c>
      <c r="D3156" s="447" t="s">
        <v>20987</v>
      </c>
      <c r="E3156" s="448" t="s">
        <v>20755</v>
      </c>
      <c r="F3156" s="447" t="s">
        <v>20755</v>
      </c>
      <c r="G3156" s="449">
        <v>91784</v>
      </c>
      <c r="H3156" s="447" t="s">
        <v>4128</v>
      </c>
      <c r="I3156" s="447" t="s">
        <v>239</v>
      </c>
      <c r="J3156" s="447" t="s">
        <v>334</v>
      </c>
      <c r="K3156" s="450">
        <v>32.24</v>
      </c>
      <c r="L3156" s="447" t="s">
        <v>241</v>
      </c>
    </row>
    <row r="3157" spans="1:12">
      <c r="A3157" s="447" t="s">
        <v>20984</v>
      </c>
      <c r="B3157" s="447" t="s">
        <v>20985</v>
      </c>
      <c r="C3157" s="447" t="s">
        <v>20986</v>
      </c>
      <c r="D3157" s="447" t="s">
        <v>20987</v>
      </c>
      <c r="E3157" s="448" t="s">
        <v>20755</v>
      </c>
      <c r="F3157" s="447" t="s">
        <v>20755</v>
      </c>
      <c r="G3157" s="449">
        <v>91785</v>
      </c>
      <c r="H3157" s="447" t="s">
        <v>4129</v>
      </c>
      <c r="I3157" s="447" t="s">
        <v>239</v>
      </c>
      <c r="J3157" s="447" t="s">
        <v>240</v>
      </c>
      <c r="K3157" s="450">
        <v>32.04</v>
      </c>
      <c r="L3157" s="447" t="s">
        <v>241</v>
      </c>
    </row>
    <row r="3158" spans="1:12">
      <c r="A3158" s="447" t="s">
        <v>20984</v>
      </c>
      <c r="B3158" s="447" t="s">
        <v>20985</v>
      </c>
      <c r="C3158" s="447" t="s">
        <v>20986</v>
      </c>
      <c r="D3158" s="447" t="s">
        <v>20987</v>
      </c>
      <c r="E3158" s="448" t="s">
        <v>20755</v>
      </c>
      <c r="F3158" s="447" t="s">
        <v>20755</v>
      </c>
      <c r="G3158" s="449">
        <v>91786</v>
      </c>
      <c r="H3158" s="447" t="s">
        <v>4130</v>
      </c>
      <c r="I3158" s="447" t="s">
        <v>239</v>
      </c>
      <c r="J3158" s="447" t="s">
        <v>334</v>
      </c>
      <c r="K3158" s="450">
        <v>24.07</v>
      </c>
      <c r="L3158" s="447" t="s">
        <v>241</v>
      </c>
    </row>
    <row r="3159" spans="1:12">
      <c r="A3159" s="447" t="s">
        <v>20984</v>
      </c>
      <c r="B3159" s="447" t="s">
        <v>20985</v>
      </c>
      <c r="C3159" s="447" t="s">
        <v>20986</v>
      </c>
      <c r="D3159" s="447" t="s">
        <v>20987</v>
      </c>
      <c r="E3159" s="448" t="s">
        <v>20755</v>
      </c>
      <c r="F3159" s="447" t="s">
        <v>20755</v>
      </c>
      <c r="G3159" s="449">
        <v>91787</v>
      </c>
      <c r="H3159" s="447" t="s">
        <v>4131</v>
      </c>
      <c r="I3159" s="447" t="s">
        <v>239</v>
      </c>
      <c r="J3159" s="447" t="s">
        <v>240</v>
      </c>
      <c r="K3159" s="450">
        <v>28.49</v>
      </c>
      <c r="L3159" s="447" t="s">
        <v>241</v>
      </c>
    </row>
    <row r="3160" spans="1:12">
      <c r="A3160" s="447" t="s">
        <v>20984</v>
      </c>
      <c r="B3160" s="447" t="s">
        <v>20985</v>
      </c>
      <c r="C3160" s="447" t="s">
        <v>20986</v>
      </c>
      <c r="D3160" s="447" t="s">
        <v>20987</v>
      </c>
      <c r="E3160" s="448" t="s">
        <v>20755</v>
      </c>
      <c r="F3160" s="447" t="s">
        <v>20755</v>
      </c>
      <c r="G3160" s="449">
        <v>91788</v>
      </c>
      <c r="H3160" s="447" t="s">
        <v>4133</v>
      </c>
      <c r="I3160" s="447" t="s">
        <v>239</v>
      </c>
      <c r="J3160" s="447" t="s">
        <v>240</v>
      </c>
      <c r="K3160" s="450">
        <v>35.86</v>
      </c>
      <c r="L3160" s="447" t="s">
        <v>241</v>
      </c>
    </row>
    <row r="3161" spans="1:12">
      <c r="A3161" s="447" t="s">
        <v>20984</v>
      </c>
      <c r="B3161" s="447" t="s">
        <v>20985</v>
      </c>
      <c r="C3161" s="447" t="s">
        <v>20986</v>
      </c>
      <c r="D3161" s="447" t="s">
        <v>20987</v>
      </c>
      <c r="E3161" s="448" t="s">
        <v>20755</v>
      </c>
      <c r="F3161" s="447" t="s">
        <v>20755</v>
      </c>
      <c r="G3161" s="449">
        <v>91789</v>
      </c>
      <c r="H3161" s="447" t="s">
        <v>4134</v>
      </c>
      <c r="I3161" s="447" t="s">
        <v>239</v>
      </c>
      <c r="J3161" s="447" t="s">
        <v>334</v>
      </c>
      <c r="K3161" s="450">
        <v>40.92</v>
      </c>
      <c r="L3161" s="447" t="s">
        <v>241</v>
      </c>
    </row>
    <row r="3162" spans="1:12">
      <c r="A3162" s="447" t="s">
        <v>20984</v>
      </c>
      <c r="B3162" s="447" t="s">
        <v>20985</v>
      </c>
      <c r="C3162" s="447" t="s">
        <v>20986</v>
      </c>
      <c r="D3162" s="447" t="s">
        <v>20987</v>
      </c>
      <c r="E3162" s="448" t="s">
        <v>20755</v>
      </c>
      <c r="F3162" s="447" t="s">
        <v>20755</v>
      </c>
      <c r="G3162" s="449">
        <v>91790</v>
      </c>
      <c r="H3162" s="447" t="s">
        <v>4135</v>
      </c>
      <c r="I3162" s="447" t="s">
        <v>239</v>
      </c>
      <c r="J3162" s="447" t="s">
        <v>240</v>
      </c>
      <c r="K3162" s="450">
        <v>60.42</v>
      </c>
      <c r="L3162" s="447" t="s">
        <v>241</v>
      </c>
    </row>
    <row r="3163" spans="1:12">
      <c r="A3163" s="447" t="s">
        <v>20984</v>
      </c>
      <c r="B3163" s="447" t="s">
        <v>20985</v>
      </c>
      <c r="C3163" s="447" t="s">
        <v>20986</v>
      </c>
      <c r="D3163" s="447" t="s">
        <v>20987</v>
      </c>
      <c r="E3163" s="448" t="s">
        <v>20755</v>
      </c>
      <c r="F3163" s="447" t="s">
        <v>20755</v>
      </c>
      <c r="G3163" s="449">
        <v>91791</v>
      </c>
      <c r="H3163" s="447" t="s">
        <v>4136</v>
      </c>
      <c r="I3163" s="447" t="s">
        <v>239</v>
      </c>
      <c r="J3163" s="447" t="s">
        <v>240</v>
      </c>
      <c r="K3163" s="450">
        <v>81.83</v>
      </c>
      <c r="L3163" s="447" t="s">
        <v>241</v>
      </c>
    </row>
    <row r="3164" spans="1:12">
      <c r="A3164" s="447" t="s">
        <v>20984</v>
      </c>
      <c r="B3164" s="447" t="s">
        <v>20985</v>
      </c>
      <c r="C3164" s="447" t="s">
        <v>20986</v>
      </c>
      <c r="D3164" s="447" t="s">
        <v>20987</v>
      </c>
      <c r="E3164" s="448" t="s">
        <v>20755</v>
      </c>
      <c r="F3164" s="447" t="s">
        <v>20755</v>
      </c>
      <c r="G3164" s="449">
        <v>91792</v>
      </c>
      <c r="H3164" s="447" t="s">
        <v>4137</v>
      </c>
      <c r="I3164" s="447" t="s">
        <v>239</v>
      </c>
      <c r="J3164" s="447" t="s">
        <v>240</v>
      </c>
      <c r="K3164" s="450">
        <v>43.37</v>
      </c>
      <c r="L3164" s="447" t="s">
        <v>241</v>
      </c>
    </row>
    <row r="3165" spans="1:12">
      <c r="A3165" s="447" t="s">
        <v>20984</v>
      </c>
      <c r="B3165" s="447" t="s">
        <v>20985</v>
      </c>
      <c r="C3165" s="447" t="s">
        <v>20986</v>
      </c>
      <c r="D3165" s="447" t="s">
        <v>20987</v>
      </c>
      <c r="E3165" s="448" t="s">
        <v>20755</v>
      </c>
      <c r="F3165" s="447" t="s">
        <v>20755</v>
      </c>
      <c r="G3165" s="449">
        <v>91793</v>
      </c>
      <c r="H3165" s="447" t="s">
        <v>4138</v>
      </c>
      <c r="I3165" s="447" t="s">
        <v>239</v>
      </c>
      <c r="J3165" s="447" t="s">
        <v>240</v>
      </c>
      <c r="K3165" s="450">
        <v>72.650000000000006</v>
      </c>
      <c r="L3165" s="447" t="s">
        <v>241</v>
      </c>
    </row>
    <row r="3166" spans="1:12">
      <c r="A3166" s="447" t="s">
        <v>20984</v>
      </c>
      <c r="B3166" s="447" t="s">
        <v>20985</v>
      </c>
      <c r="C3166" s="447" t="s">
        <v>20986</v>
      </c>
      <c r="D3166" s="447" t="s">
        <v>20987</v>
      </c>
      <c r="E3166" s="448" t="s">
        <v>20755</v>
      </c>
      <c r="F3166" s="447" t="s">
        <v>20755</v>
      </c>
      <c r="G3166" s="449">
        <v>91794</v>
      </c>
      <c r="H3166" s="447" t="s">
        <v>4140</v>
      </c>
      <c r="I3166" s="447" t="s">
        <v>239</v>
      </c>
      <c r="J3166" s="447" t="s">
        <v>240</v>
      </c>
      <c r="K3166" s="450">
        <v>35.17</v>
      </c>
      <c r="L3166" s="447" t="s">
        <v>241</v>
      </c>
    </row>
    <row r="3167" spans="1:12">
      <c r="A3167" s="447" t="s">
        <v>20984</v>
      </c>
      <c r="B3167" s="447" t="s">
        <v>20985</v>
      </c>
      <c r="C3167" s="447" t="s">
        <v>20986</v>
      </c>
      <c r="D3167" s="447" t="s">
        <v>20987</v>
      </c>
      <c r="E3167" s="448" t="s">
        <v>20755</v>
      </c>
      <c r="F3167" s="447" t="s">
        <v>20755</v>
      </c>
      <c r="G3167" s="449">
        <v>91795</v>
      </c>
      <c r="H3167" s="447" t="s">
        <v>4141</v>
      </c>
      <c r="I3167" s="447" t="s">
        <v>239</v>
      </c>
      <c r="J3167" s="447" t="s">
        <v>240</v>
      </c>
      <c r="K3167" s="450">
        <v>58.52</v>
      </c>
      <c r="L3167" s="447" t="s">
        <v>241</v>
      </c>
    </row>
    <row r="3168" spans="1:12">
      <c r="A3168" s="447" t="s">
        <v>20984</v>
      </c>
      <c r="B3168" s="447" t="s">
        <v>20985</v>
      </c>
      <c r="C3168" s="447" t="s">
        <v>20986</v>
      </c>
      <c r="D3168" s="447" t="s">
        <v>20987</v>
      </c>
      <c r="E3168" s="448" t="s">
        <v>20755</v>
      </c>
      <c r="F3168" s="447" t="s">
        <v>20755</v>
      </c>
      <c r="G3168" s="449">
        <v>91796</v>
      </c>
      <c r="H3168" s="447" t="s">
        <v>4142</v>
      </c>
      <c r="I3168" s="447" t="s">
        <v>239</v>
      </c>
      <c r="J3168" s="447" t="s">
        <v>334</v>
      </c>
      <c r="K3168" s="450">
        <v>61.51</v>
      </c>
      <c r="L3168" s="447" t="s">
        <v>241</v>
      </c>
    </row>
    <row r="3169" spans="1:12">
      <c r="A3169" s="447" t="s">
        <v>20984</v>
      </c>
      <c r="B3169" s="447" t="s">
        <v>20985</v>
      </c>
      <c r="C3169" s="447" t="s">
        <v>20986</v>
      </c>
      <c r="D3169" s="447" t="s">
        <v>20987</v>
      </c>
      <c r="E3169" s="448" t="s">
        <v>20755</v>
      </c>
      <c r="F3169" s="447" t="s">
        <v>20755</v>
      </c>
      <c r="G3169" s="449">
        <v>92275</v>
      </c>
      <c r="H3169" s="447" t="s">
        <v>4144</v>
      </c>
      <c r="I3169" s="447" t="s">
        <v>239</v>
      </c>
      <c r="J3169" s="447" t="s">
        <v>240</v>
      </c>
      <c r="K3169" s="450">
        <v>53.92</v>
      </c>
      <c r="L3169" s="447" t="s">
        <v>241</v>
      </c>
    </row>
    <row r="3170" spans="1:12">
      <c r="A3170" s="447" t="s">
        <v>20984</v>
      </c>
      <c r="B3170" s="447" t="s">
        <v>20985</v>
      </c>
      <c r="C3170" s="447" t="s">
        <v>20986</v>
      </c>
      <c r="D3170" s="447" t="s">
        <v>20987</v>
      </c>
      <c r="E3170" s="448" t="s">
        <v>20755</v>
      </c>
      <c r="F3170" s="447" t="s">
        <v>20755</v>
      </c>
      <c r="G3170" s="449">
        <v>92276</v>
      </c>
      <c r="H3170" s="447" t="s">
        <v>4146</v>
      </c>
      <c r="I3170" s="447" t="s">
        <v>239</v>
      </c>
      <c r="J3170" s="447" t="s">
        <v>240</v>
      </c>
      <c r="K3170" s="450">
        <v>68.31</v>
      </c>
      <c r="L3170" s="447" t="s">
        <v>241</v>
      </c>
    </row>
    <row r="3171" spans="1:12">
      <c r="A3171" s="447" t="s">
        <v>20984</v>
      </c>
      <c r="B3171" s="447" t="s">
        <v>20985</v>
      </c>
      <c r="C3171" s="447" t="s">
        <v>20986</v>
      </c>
      <c r="D3171" s="447" t="s">
        <v>20987</v>
      </c>
      <c r="E3171" s="448" t="s">
        <v>20755</v>
      </c>
      <c r="F3171" s="447" t="s">
        <v>20755</v>
      </c>
      <c r="G3171" s="449">
        <v>92277</v>
      </c>
      <c r="H3171" s="447" t="s">
        <v>4147</v>
      </c>
      <c r="I3171" s="447" t="s">
        <v>239</v>
      </c>
      <c r="J3171" s="447" t="s">
        <v>240</v>
      </c>
      <c r="K3171" s="450">
        <v>98.73</v>
      </c>
      <c r="L3171" s="447" t="s">
        <v>241</v>
      </c>
    </row>
    <row r="3172" spans="1:12">
      <c r="A3172" s="447" t="s">
        <v>20984</v>
      </c>
      <c r="B3172" s="447" t="s">
        <v>20985</v>
      </c>
      <c r="C3172" s="447" t="s">
        <v>20986</v>
      </c>
      <c r="D3172" s="447" t="s">
        <v>20987</v>
      </c>
      <c r="E3172" s="448" t="s">
        <v>20755</v>
      </c>
      <c r="F3172" s="447" t="s">
        <v>20755</v>
      </c>
      <c r="G3172" s="449">
        <v>92278</v>
      </c>
      <c r="H3172" s="447" t="s">
        <v>4148</v>
      </c>
      <c r="I3172" s="447" t="s">
        <v>239</v>
      </c>
      <c r="J3172" s="447" t="s">
        <v>240</v>
      </c>
      <c r="K3172" s="450">
        <v>132.93</v>
      </c>
      <c r="L3172" s="447" t="s">
        <v>241</v>
      </c>
    </row>
    <row r="3173" spans="1:12">
      <c r="A3173" s="447" t="s">
        <v>20984</v>
      </c>
      <c r="B3173" s="447" t="s">
        <v>20985</v>
      </c>
      <c r="C3173" s="447" t="s">
        <v>20986</v>
      </c>
      <c r="D3173" s="447" t="s">
        <v>20987</v>
      </c>
      <c r="E3173" s="448" t="s">
        <v>20755</v>
      </c>
      <c r="F3173" s="447" t="s">
        <v>20755</v>
      </c>
      <c r="G3173" s="449">
        <v>92279</v>
      </c>
      <c r="H3173" s="447" t="s">
        <v>4149</v>
      </c>
      <c r="I3173" s="447" t="s">
        <v>239</v>
      </c>
      <c r="J3173" s="447" t="s">
        <v>240</v>
      </c>
      <c r="K3173" s="450">
        <v>192.29</v>
      </c>
      <c r="L3173" s="447" t="s">
        <v>241</v>
      </c>
    </row>
    <row r="3174" spans="1:12">
      <c r="A3174" s="447" t="s">
        <v>20984</v>
      </c>
      <c r="B3174" s="447" t="s">
        <v>20985</v>
      </c>
      <c r="C3174" s="447" t="s">
        <v>20986</v>
      </c>
      <c r="D3174" s="447" t="s">
        <v>20987</v>
      </c>
      <c r="E3174" s="448" t="s">
        <v>20755</v>
      </c>
      <c r="F3174" s="447" t="s">
        <v>20755</v>
      </c>
      <c r="G3174" s="449">
        <v>92280</v>
      </c>
      <c r="H3174" s="447" t="s">
        <v>4150</v>
      </c>
      <c r="I3174" s="447" t="s">
        <v>239</v>
      </c>
      <c r="J3174" s="447" t="s">
        <v>240</v>
      </c>
      <c r="K3174" s="450">
        <v>270.24</v>
      </c>
      <c r="L3174" s="447" t="s">
        <v>241</v>
      </c>
    </row>
    <row r="3175" spans="1:12">
      <c r="A3175" s="447" t="s">
        <v>20984</v>
      </c>
      <c r="B3175" s="447" t="s">
        <v>20985</v>
      </c>
      <c r="C3175" s="447" t="s">
        <v>20986</v>
      </c>
      <c r="D3175" s="447" t="s">
        <v>20987</v>
      </c>
      <c r="E3175" s="448" t="s">
        <v>20755</v>
      </c>
      <c r="F3175" s="447" t="s">
        <v>20755</v>
      </c>
      <c r="G3175" s="449">
        <v>92281</v>
      </c>
      <c r="H3175" s="447" t="s">
        <v>4151</v>
      </c>
      <c r="I3175" s="447" t="s">
        <v>239</v>
      </c>
      <c r="J3175" s="447" t="s">
        <v>240</v>
      </c>
      <c r="K3175" s="450">
        <v>144.04</v>
      </c>
      <c r="L3175" s="447" t="s">
        <v>241</v>
      </c>
    </row>
    <row r="3176" spans="1:12">
      <c r="A3176" s="447" t="s">
        <v>20984</v>
      </c>
      <c r="B3176" s="447" t="s">
        <v>20985</v>
      </c>
      <c r="C3176" s="447" t="s">
        <v>20986</v>
      </c>
      <c r="D3176" s="447" t="s">
        <v>20987</v>
      </c>
      <c r="E3176" s="448" t="s">
        <v>20755</v>
      </c>
      <c r="F3176" s="447" t="s">
        <v>20755</v>
      </c>
      <c r="G3176" s="449">
        <v>92282</v>
      </c>
      <c r="H3176" s="447" t="s">
        <v>4152</v>
      </c>
      <c r="I3176" s="447" t="s">
        <v>239</v>
      </c>
      <c r="J3176" s="447" t="s">
        <v>240</v>
      </c>
      <c r="K3176" s="450">
        <v>162.1</v>
      </c>
      <c r="L3176" s="447" t="s">
        <v>241</v>
      </c>
    </row>
    <row r="3177" spans="1:12">
      <c r="A3177" s="447" t="s">
        <v>20984</v>
      </c>
      <c r="B3177" s="447" t="s">
        <v>20985</v>
      </c>
      <c r="C3177" s="447" t="s">
        <v>20986</v>
      </c>
      <c r="D3177" s="447" t="s">
        <v>20987</v>
      </c>
      <c r="E3177" s="448" t="s">
        <v>20755</v>
      </c>
      <c r="F3177" s="447" t="s">
        <v>20755</v>
      </c>
      <c r="G3177" s="449">
        <v>92283</v>
      </c>
      <c r="H3177" s="447" t="s">
        <v>4153</v>
      </c>
      <c r="I3177" s="447" t="s">
        <v>239</v>
      </c>
      <c r="J3177" s="447" t="s">
        <v>240</v>
      </c>
      <c r="K3177" s="450">
        <v>217.41</v>
      </c>
      <c r="L3177" s="447" t="s">
        <v>241</v>
      </c>
    </row>
    <row r="3178" spans="1:12">
      <c r="A3178" s="447" t="s">
        <v>20984</v>
      </c>
      <c r="B3178" s="447" t="s">
        <v>20985</v>
      </c>
      <c r="C3178" s="447" t="s">
        <v>20986</v>
      </c>
      <c r="D3178" s="447" t="s">
        <v>20987</v>
      </c>
      <c r="E3178" s="448" t="s">
        <v>20755</v>
      </c>
      <c r="F3178" s="447" t="s">
        <v>20755</v>
      </c>
      <c r="G3178" s="449">
        <v>92284</v>
      </c>
      <c r="H3178" s="447" t="s">
        <v>4154</v>
      </c>
      <c r="I3178" s="447" t="s">
        <v>239</v>
      </c>
      <c r="J3178" s="447" t="s">
        <v>240</v>
      </c>
      <c r="K3178" s="450">
        <v>268.31</v>
      </c>
      <c r="L3178" s="447" t="s">
        <v>241</v>
      </c>
    </row>
    <row r="3179" spans="1:12">
      <c r="A3179" s="447" t="s">
        <v>20984</v>
      </c>
      <c r="B3179" s="447" t="s">
        <v>20985</v>
      </c>
      <c r="C3179" s="447" t="s">
        <v>20986</v>
      </c>
      <c r="D3179" s="447" t="s">
        <v>20987</v>
      </c>
      <c r="E3179" s="448" t="s">
        <v>20755</v>
      </c>
      <c r="F3179" s="447" t="s">
        <v>20755</v>
      </c>
      <c r="G3179" s="449">
        <v>92285</v>
      </c>
      <c r="H3179" s="447" t="s">
        <v>4155</v>
      </c>
      <c r="I3179" s="447" t="s">
        <v>239</v>
      </c>
      <c r="J3179" s="447" t="s">
        <v>240</v>
      </c>
      <c r="K3179" s="450">
        <v>354.14</v>
      </c>
      <c r="L3179" s="447" t="s">
        <v>241</v>
      </c>
    </row>
    <row r="3180" spans="1:12">
      <c r="A3180" s="447" t="s">
        <v>20984</v>
      </c>
      <c r="B3180" s="447" t="s">
        <v>20985</v>
      </c>
      <c r="C3180" s="447" t="s">
        <v>20986</v>
      </c>
      <c r="D3180" s="447" t="s">
        <v>20987</v>
      </c>
      <c r="E3180" s="448" t="s">
        <v>20755</v>
      </c>
      <c r="F3180" s="447" t="s">
        <v>20755</v>
      </c>
      <c r="G3180" s="449">
        <v>92286</v>
      </c>
      <c r="H3180" s="447" t="s">
        <v>4156</v>
      </c>
      <c r="I3180" s="447" t="s">
        <v>239</v>
      </c>
      <c r="J3180" s="447" t="s">
        <v>240</v>
      </c>
      <c r="K3180" s="450">
        <v>434.36</v>
      </c>
      <c r="L3180" s="447" t="s">
        <v>241</v>
      </c>
    </row>
    <row r="3181" spans="1:12">
      <c r="A3181" s="447" t="s">
        <v>20984</v>
      </c>
      <c r="B3181" s="447" t="s">
        <v>20985</v>
      </c>
      <c r="C3181" s="447" t="s">
        <v>20986</v>
      </c>
      <c r="D3181" s="447" t="s">
        <v>20987</v>
      </c>
      <c r="E3181" s="448" t="s">
        <v>20755</v>
      </c>
      <c r="F3181" s="447" t="s">
        <v>20755</v>
      </c>
      <c r="G3181" s="449">
        <v>92305</v>
      </c>
      <c r="H3181" s="447" t="s">
        <v>4157</v>
      </c>
      <c r="I3181" s="447" t="s">
        <v>239</v>
      </c>
      <c r="J3181" s="447" t="s">
        <v>240</v>
      </c>
      <c r="K3181" s="450">
        <v>34.380000000000003</v>
      </c>
      <c r="L3181" s="447" t="s">
        <v>241</v>
      </c>
    </row>
    <row r="3182" spans="1:12">
      <c r="A3182" s="447" t="s">
        <v>20984</v>
      </c>
      <c r="B3182" s="447" t="s">
        <v>20985</v>
      </c>
      <c r="C3182" s="447" t="s">
        <v>20986</v>
      </c>
      <c r="D3182" s="447" t="s">
        <v>20987</v>
      </c>
      <c r="E3182" s="448" t="s">
        <v>20755</v>
      </c>
      <c r="F3182" s="447" t="s">
        <v>20755</v>
      </c>
      <c r="G3182" s="449">
        <v>92306</v>
      </c>
      <c r="H3182" s="447" t="s">
        <v>4158</v>
      </c>
      <c r="I3182" s="447" t="s">
        <v>239</v>
      </c>
      <c r="J3182" s="447" t="s">
        <v>240</v>
      </c>
      <c r="K3182" s="450">
        <v>56.94</v>
      </c>
      <c r="L3182" s="447" t="s">
        <v>241</v>
      </c>
    </row>
    <row r="3183" spans="1:12">
      <c r="A3183" s="447" t="s">
        <v>20984</v>
      </c>
      <c r="B3183" s="447" t="s">
        <v>20985</v>
      </c>
      <c r="C3183" s="447" t="s">
        <v>20986</v>
      </c>
      <c r="D3183" s="447" t="s">
        <v>20987</v>
      </c>
      <c r="E3183" s="448" t="s">
        <v>20755</v>
      </c>
      <c r="F3183" s="447" t="s">
        <v>20755</v>
      </c>
      <c r="G3183" s="449">
        <v>92307</v>
      </c>
      <c r="H3183" s="447" t="s">
        <v>4160</v>
      </c>
      <c r="I3183" s="447" t="s">
        <v>239</v>
      </c>
      <c r="J3183" s="447" t="s">
        <v>240</v>
      </c>
      <c r="K3183" s="450">
        <v>71.55</v>
      </c>
      <c r="L3183" s="447" t="s">
        <v>241</v>
      </c>
    </row>
    <row r="3184" spans="1:12">
      <c r="A3184" s="447" t="s">
        <v>20984</v>
      </c>
      <c r="B3184" s="447" t="s">
        <v>20985</v>
      </c>
      <c r="C3184" s="447" t="s">
        <v>20986</v>
      </c>
      <c r="D3184" s="447" t="s">
        <v>20987</v>
      </c>
      <c r="E3184" s="448" t="s">
        <v>20755</v>
      </c>
      <c r="F3184" s="447" t="s">
        <v>20755</v>
      </c>
      <c r="G3184" s="449">
        <v>92308</v>
      </c>
      <c r="H3184" s="447" t="s">
        <v>4161</v>
      </c>
      <c r="I3184" s="447" t="s">
        <v>239</v>
      </c>
      <c r="J3184" s="447" t="s">
        <v>240</v>
      </c>
      <c r="K3184" s="450">
        <v>54.67</v>
      </c>
      <c r="L3184" s="447" t="s">
        <v>241</v>
      </c>
    </row>
    <row r="3185" spans="1:12">
      <c r="A3185" s="447" t="s">
        <v>20984</v>
      </c>
      <c r="B3185" s="447" t="s">
        <v>20985</v>
      </c>
      <c r="C3185" s="447" t="s">
        <v>20986</v>
      </c>
      <c r="D3185" s="447" t="s">
        <v>20987</v>
      </c>
      <c r="E3185" s="448" t="s">
        <v>20755</v>
      </c>
      <c r="F3185" s="447" t="s">
        <v>20755</v>
      </c>
      <c r="G3185" s="449">
        <v>92309</v>
      </c>
      <c r="H3185" s="447" t="s">
        <v>4162</v>
      </c>
      <c r="I3185" s="447" t="s">
        <v>239</v>
      </c>
      <c r="J3185" s="447" t="s">
        <v>240</v>
      </c>
      <c r="K3185" s="450">
        <v>148.58000000000001</v>
      </c>
      <c r="L3185" s="447" t="s">
        <v>241</v>
      </c>
    </row>
    <row r="3186" spans="1:12">
      <c r="A3186" s="447" t="s">
        <v>20984</v>
      </c>
      <c r="B3186" s="447" t="s">
        <v>20985</v>
      </c>
      <c r="C3186" s="447" t="s">
        <v>20986</v>
      </c>
      <c r="D3186" s="447" t="s">
        <v>20987</v>
      </c>
      <c r="E3186" s="448" t="s">
        <v>20755</v>
      </c>
      <c r="F3186" s="447" t="s">
        <v>20755</v>
      </c>
      <c r="G3186" s="449">
        <v>92310</v>
      </c>
      <c r="H3186" s="447" t="s">
        <v>4163</v>
      </c>
      <c r="I3186" s="447" t="s">
        <v>239</v>
      </c>
      <c r="J3186" s="447" t="s">
        <v>240</v>
      </c>
      <c r="K3186" s="450">
        <v>166.9</v>
      </c>
      <c r="L3186" s="447" t="s">
        <v>241</v>
      </c>
    </row>
    <row r="3187" spans="1:12">
      <c r="A3187" s="447" t="s">
        <v>20984</v>
      </c>
      <c r="B3187" s="447" t="s">
        <v>20985</v>
      </c>
      <c r="C3187" s="447" t="s">
        <v>20986</v>
      </c>
      <c r="D3187" s="447" t="s">
        <v>20987</v>
      </c>
      <c r="E3187" s="448" t="s">
        <v>20755</v>
      </c>
      <c r="F3187" s="447" t="s">
        <v>20755</v>
      </c>
      <c r="G3187" s="449">
        <v>92320</v>
      </c>
      <c r="H3187" s="447" t="s">
        <v>4164</v>
      </c>
      <c r="I3187" s="447" t="s">
        <v>239</v>
      </c>
      <c r="J3187" s="447" t="s">
        <v>240</v>
      </c>
      <c r="K3187" s="450">
        <v>41.01</v>
      </c>
      <c r="L3187" s="447" t="s">
        <v>241</v>
      </c>
    </row>
    <row r="3188" spans="1:12">
      <c r="A3188" s="447" t="s">
        <v>20984</v>
      </c>
      <c r="B3188" s="447" t="s">
        <v>20985</v>
      </c>
      <c r="C3188" s="447" t="s">
        <v>20986</v>
      </c>
      <c r="D3188" s="447" t="s">
        <v>20987</v>
      </c>
      <c r="E3188" s="448" t="s">
        <v>20755</v>
      </c>
      <c r="F3188" s="447" t="s">
        <v>20755</v>
      </c>
      <c r="G3188" s="449">
        <v>92321</v>
      </c>
      <c r="H3188" s="447" t="s">
        <v>4165</v>
      </c>
      <c r="I3188" s="447" t="s">
        <v>239</v>
      </c>
      <c r="J3188" s="447" t="s">
        <v>240</v>
      </c>
      <c r="K3188" s="450">
        <v>68.33</v>
      </c>
      <c r="L3188" s="447" t="s">
        <v>241</v>
      </c>
    </row>
    <row r="3189" spans="1:12">
      <c r="A3189" s="447" t="s">
        <v>20984</v>
      </c>
      <c r="B3189" s="447" t="s">
        <v>20985</v>
      </c>
      <c r="C3189" s="447" t="s">
        <v>20986</v>
      </c>
      <c r="D3189" s="447" t="s">
        <v>20987</v>
      </c>
      <c r="E3189" s="448" t="s">
        <v>20755</v>
      </c>
      <c r="F3189" s="447" t="s">
        <v>20755</v>
      </c>
      <c r="G3189" s="449">
        <v>92322</v>
      </c>
      <c r="H3189" s="447" t="s">
        <v>4167</v>
      </c>
      <c r="I3189" s="447" t="s">
        <v>239</v>
      </c>
      <c r="J3189" s="447" t="s">
        <v>240</v>
      </c>
      <c r="K3189" s="450">
        <v>87.09</v>
      </c>
      <c r="L3189" s="447" t="s">
        <v>241</v>
      </c>
    </row>
    <row r="3190" spans="1:12">
      <c r="A3190" s="447" t="s">
        <v>20984</v>
      </c>
      <c r="B3190" s="447" t="s">
        <v>20985</v>
      </c>
      <c r="C3190" s="447" t="s">
        <v>20986</v>
      </c>
      <c r="D3190" s="447" t="s">
        <v>20987</v>
      </c>
      <c r="E3190" s="448" t="s">
        <v>20755</v>
      </c>
      <c r="F3190" s="447" t="s">
        <v>20755</v>
      </c>
      <c r="G3190" s="449">
        <v>92323</v>
      </c>
      <c r="H3190" s="447" t="s">
        <v>4169</v>
      </c>
      <c r="I3190" s="447" t="s">
        <v>239</v>
      </c>
      <c r="J3190" s="447" t="s">
        <v>240</v>
      </c>
      <c r="K3190" s="450">
        <v>59.72</v>
      </c>
      <c r="L3190" s="447" t="s">
        <v>241</v>
      </c>
    </row>
    <row r="3191" spans="1:12">
      <c r="A3191" s="447" t="s">
        <v>20984</v>
      </c>
      <c r="B3191" s="447" t="s">
        <v>20985</v>
      </c>
      <c r="C3191" s="447" t="s">
        <v>20986</v>
      </c>
      <c r="D3191" s="447" t="s">
        <v>20987</v>
      </c>
      <c r="E3191" s="448" t="s">
        <v>20755</v>
      </c>
      <c r="F3191" s="447" t="s">
        <v>20755</v>
      </c>
      <c r="G3191" s="449">
        <v>92324</v>
      </c>
      <c r="H3191" s="447" t="s">
        <v>4170</v>
      </c>
      <c r="I3191" s="447" t="s">
        <v>239</v>
      </c>
      <c r="J3191" s="447" t="s">
        <v>240</v>
      </c>
      <c r="K3191" s="450">
        <v>158.38999999999999</v>
      </c>
      <c r="L3191" s="447" t="s">
        <v>241</v>
      </c>
    </row>
    <row r="3192" spans="1:12">
      <c r="A3192" s="447" t="s">
        <v>20984</v>
      </c>
      <c r="B3192" s="447" t="s">
        <v>20985</v>
      </c>
      <c r="C3192" s="447" t="s">
        <v>20986</v>
      </c>
      <c r="D3192" s="447" t="s">
        <v>20987</v>
      </c>
      <c r="E3192" s="448" t="s">
        <v>20755</v>
      </c>
      <c r="F3192" s="447" t="s">
        <v>20755</v>
      </c>
      <c r="G3192" s="449">
        <v>92325</v>
      </c>
      <c r="H3192" s="447" t="s">
        <v>4171</v>
      </c>
      <c r="I3192" s="447" t="s">
        <v>239</v>
      </c>
      <c r="J3192" s="447" t="s">
        <v>240</v>
      </c>
      <c r="K3192" s="450">
        <v>180.82</v>
      </c>
      <c r="L3192" s="447" t="s">
        <v>241</v>
      </c>
    </row>
    <row r="3193" spans="1:12">
      <c r="A3193" s="447" t="s">
        <v>20984</v>
      </c>
      <c r="B3193" s="447" t="s">
        <v>20985</v>
      </c>
      <c r="C3193" s="447" t="s">
        <v>20986</v>
      </c>
      <c r="D3193" s="447" t="s">
        <v>20987</v>
      </c>
      <c r="E3193" s="448" t="s">
        <v>20755</v>
      </c>
      <c r="F3193" s="447" t="s">
        <v>20755</v>
      </c>
      <c r="G3193" s="449">
        <v>92335</v>
      </c>
      <c r="H3193" s="447" t="s">
        <v>4172</v>
      </c>
      <c r="I3193" s="447" t="s">
        <v>239</v>
      </c>
      <c r="J3193" s="447" t="s">
        <v>240</v>
      </c>
      <c r="K3193" s="450">
        <v>101.11</v>
      </c>
      <c r="L3193" s="447" t="s">
        <v>241</v>
      </c>
    </row>
    <row r="3194" spans="1:12">
      <c r="A3194" s="447" t="s">
        <v>20984</v>
      </c>
      <c r="B3194" s="447" t="s">
        <v>20985</v>
      </c>
      <c r="C3194" s="447" t="s">
        <v>20986</v>
      </c>
      <c r="D3194" s="447" t="s">
        <v>20987</v>
      </c>
      <c r="E3194" s="448" t="s">
        <v>20755</v>
      </c>
      <c r="F3194" s="447" t="s">
        <v>20755</v>
      </c>
      <c r="G3194" s="449">
        <v>92336</v>
      </c>
      <c r="H3194" s="447" t="s">
        <v>4173</v>
      </c>
      <c r="I3194" s="447" t="s">
        <v>239</v>
      </c>
      <c r="J3194" s="447" t="s">
        <v>240</v>
      </c>
      <c r="K3194" s="450">
        <v>124.75</v>
      </c>
      <c r="L3194" s="447" t="s">
        <v>241</v>
      </c>
    </row>
    <row r="3195" spans="1:12">
      <c r="A3195" s="447" t="s">
        <v>20984</v>
      </c>
      <c r="B3195" s="447" t="s">
        <v>20985</v>
      </c>
      <c r="C3195" s="447" t="s">
        <v>20986</v>
      </c>
      <c r="D3195" s="447" t="s">
        <v>20987</v>
      </c>
      <c r="E3195" s="448" t="s">
        <v>20755</v>
      </c>
      <c r="F3195" s="447" t="s">
        <v>20755</v>
      </c>
      <c r="G3195" s="449">
        <v>92337</v>
      </c>
      <c r="H3195" s="447" t="s">
        <v>4174</v>
      </c>
      <c r="I3195" s="447" t="s">
        <v>239</v>
      </c>
      <c r="J3195" s="447" t="s">
        <v>240</v>
      </c>
      <c r="K3195" s="450">
        <v>165.83</v>
      </c>
      <c r="L3195" s="447" t="s">
        <v>241</v>
      </c>
    </row>
    <row r="3196" spans="1:12">
      <c r="A3196" s="447" t="s">
        <v>20984</v>
      </c>
      <c r="B3196" s="447" t="s">
        <v>20985</v>
      </c>
      <c r="C3196" s="447" t="s">
        <v>20986</v>
      </c>
      <c r="D3196" s="447" t="s">
        <v>20987</v>
      </c>
      <c r="E3196" s="448" t="s">
        <v>20755</v>
      </c>
      <c r="F3196" s="447" t="s">
        <v>20755</v>
      </c>
      <c r="G3196" s="449">
        <v>92338</v>
      </c>
      <c r="H3196" s="447" t="s">
        <v>4175</v>
      </c>
      <c r="I3196" s="447" t="s">
        <v>239</v>
      </c>
      <c r="J3196" s="447" t="s">
        <v>240</v>
      </c>
      <c r="K3196" s="450">
        <v>125.56</v>
      </c>
      <c r="L3196" s="447" t="s">
        <v>241</v>
      </c>
    </row>
    <row r="3197" spans="1:12">
      <c r="A3197" s="447" t="s">
        <v>20984</v>
      </c>
      <c r="B3197" s="447" t="s">
        <v>20985</v>
      </c>
      <c r="C3197" s="447" t="s">
        <v>20986</v>
      </c>
      <c r="D3197" s="447" t="s">
        <v>20987</v>
      </c>
      <c r="E3197" s="448" t="s">
        <v>20755</v>
      </c>
      <c r="F3197" s="447" t="s">
        <v>20755</v>
      </c>
      <c r="G3197" s="449">
        <v>92339</v>
      </c>
      <c r="H3197" s="447" t="s">
        <v>4176</v>
      </c>
      <c r="I3197" s="447" t="s">
        <v>239</v>
      </c>
      <c r="J3197" s="447" t="s">
        <v>240</v>
      </c>
      <c r="K3197" s="450">
        <v>193.89</v>
      </c>
      <c r="L3197" s="447" t="s">
        <v>241</v>
      </c>
    </row>
    <row r="3198" spans="1:12">
      <c r="A3198" s="447" t="s">
        <v>20984</v>
      </c>
      <c r="B3198" s="447" t="s">
        <v>20985</v>
      </c>
      <c r="C3198" s="447" t="s">
        <v>20986</v>
      </c>
      <c r="D3198" s="447" t="s">
        <v>20987</v>
      </c>
      <c r="E3198" s="448" t="s">
        <v>20755</v>
      </c>
      <c r="F3198" s="447" t="s">
        <v>20755</v>
      </c>
      <c r="G3198" s="449">
        <v>92341</v>
      </c>
      <c r="H3198" s="447" t="s">
        <v>4177</v>
      </c>
      <c r="I3198" s="447" t="s">
        <v>239</v>
      </c>
      <c r="J3198" s="447" t="s">
        <v>240</v>
      </c>
      <c r="K3198" s="450">
        <v>107.73</v>
      </c>
      <c r="L3198" s="447" t="s">
        <v>241</v>
      </c>
    </row>
    <row r="3199" spans="1:12">
      <c r="A3199" s="447" t="s">
        <v>20984</v>
      </c>
      <c r="B3199" s="447" t="s">
        <v>20985</v>
      </c>
      <c r="C3199" s="447" t="s">
        <v>20986</v>
      </c>
      <c r="D3199" s="447" t="s">
        <v>20987</v>
      </c>
      <c r="E3199" s="448" t="s">
        <v>20755</v>
      </c>
      <c r="F3199" s="447" t="s">
        <v>20755</v>
      </c>
      <c r="G3199" s="449">
        <v>92342</v>
      </c>
      <c r="H3199" s="447" t="s">
        <v>4178</v>
      </c>
      <c r="I3199" s="447" t="s">
        <v>239</v>
      </c>
      <c r="J3199" s="447" t="s">
        <v>240</v>
      </c>
      <c r="K3199" s="450">
        <v>131.41</v>
      </c>
      <c r="L3199" s="447" t="s">
        <v>241</v>
      </c>
    </row>
    <row r="3200" spans="1:12">
      <c r="A3200" s="447" t="s">
        <v>20984</v>
      </c>
      <c r="B3200" s="447" t="s">
        <v>20985</v>
      </c>
      <c r="C3200" s="447" t="s">
        <v>20986</v>
      </c>
      <c r="D3200" s="447" t="s">
        <v>20987</v>
      </c>
      <c r="E3200" s="448" t="s">
        <v>20755</v>
      </c>
      <c r="F3200" s="447" t="s">
        <v>20755</v>
      </c>
      <c r="G3200" s="449">
        <v>92343</v>
      </c>
      <c r="H3200" s="447" t="s">
        <v>4179</v>
      </c>
      <c r="I3200" s="447" t="s">
        <v>239</v>
      </c>
      <c r="J3200" s="447" t="s">
        <v>240</v>
      </c>
      <c r="K3200" s="450">
        <v>172.55</v>
      </c>
      <c r="L3200" s="447" t="s">
        <v>241</v>
      </c>
    </row>
    <row r="3201" spans="1:12">
      <c r="A3201" s="447" t="s">
        <v>20984</v>
      </c>
      <c r="B3201" s="447" t="s">
        <v>20985</v>
      </c>
      <c r="C3201" s="447" t="s">
        <v>20986</v>
      </c>
      <c r="D3201" s="447" t="s">
        <v>20987</v>
      </c>
      <c r="E3201" s="448" t="s">
        <v>20755</v>
      </c>
      <c r="F3201" s="447" t="s">
        <v>20755</v>
      </c>
      <c r="G3201" s="449">
        <v>92359</v>
      </c>
      <c r="H3201" s="447" t="s">
        <v>4180</v>
      </c>
      <c r="I3201" s="447" t="s">
        <v>239</v>
      </c>
      <c r="J3201" s="447" t="s">
        <v>240</v>
      </c>
      <c r="K3201" s="450">
        <v>62.11</v>
      </c>
      <c r="L3201" s="447" t="s">
        <v>241</v>
      </c>
    </row>
    <row r="3202" spans="1:12">
      <c r="A3202" s="447" t="s">
        <v>20984</v>
      </c>
      <c r="B3202" s="447" t="s">
        <v>20985</v>
      </c>
      <c r="C3202" s="447" t="s">
        <v>20986</v>
      </c>
      <c r="D3202" s="447" t="s">
        <v>20987</v>
      </c>
      <c r="E3202" s="448" t="s">
        <v>20755</v>
      </c>
      <c r="F3202" s="447" t="s">
        <v>20755</v>
      </c>
      <c r="G3202" s="449">
        <v>92360</v>
      </c>
      <c r="H3202" s="447" t="s">
        <v>4181</v>
      </c>
      <c r="I3202" s="447" t="s">
        <v>239</v>
      </c>
      <c r="J3202" s="447" t="s">
        <v>240</v>
      </c>
      <c r="K3202" s="450">
        <v>83.1</v>
      </c>
      <c r="L3202" s="447" t="s">
        <v>241</v>
      </c>
    </row>
    <row r="3203" spans="1:12">
      <c r="A3203" s="447" t="s">
        <v>20984</v>
      </c>
      <c r="B3203" s="447" t="s">
        <v>20985</v>
      </c>
      <c r="C3203" s="447" t="s">
        <v>20986</v>
      </c>
      <c r="D3203" s="447" t="s">
        <v>20987</v>
      </c>
      <c r="E3203" s="448" t="s">
        <v>20755</v>
      </c>
      <c r="F3203" s="447" t="s">
        <v>20755</v>
      </c>
      <c r="G3203" s="449">
        <v>92361</v>
      </c>
      <c r="H3203" s="447" t="s">
        <v>4182</v>
      </c>
      <c r="I3203" s="447" t="s">
        <v>239</v>
      </c>
      <c r="J3203" s="447" t="s">
        <v>240</v>
      </c>
      <c r="K3203" s="450">
        <v>111.83</v>
      </c>
      <c r="L3203" s="447" t="s">
        <v>241</v>
      </c>
    </row>
    <row r="3204" spans="1:12">
      <c r="A3204" s="447" t="s">
        <v>20984</v>
      </c>
      <c r="B3204" s="447" t="s">
        <v>20985</v>
      </c>
      <c r="C3204" s="447" t="s">
        <v>20986</v>
      </c>
      <c r="D3204" s="447" t="s">
        <v>20987</v>
      </c>
      <c r="E3204" s="448" t="s">
        <v>20755</v>
      </c>
      <c r="F3204" s="447" t="s">
        <v>20755</v>
      </c>
      <c r="G3204" s="449">
        <v>92362</v>
      </c>
      <c r="H3204" s="447" t="s">
        <v>4183</v>
      </c>
      <c r="I3204" s="447" t="s">
        <v>239</v>
      </c>
      <c r="J3204" s="447" t="s">
        <v>240</v>
      </c>
      <c r="K3204" s="450">
        <v>179.63</v>
      </c>
      <c r="L3204" s="447" t="s">
        <v>241</v>
      </c>
    </row>
    <row r="3205" spans="1:12">
      <c r="A3205" s="447" t="s">
        <v>20984</v>
      </c>
      <c r="B3205" s="447" t="s">
        <v>20985</v>
      </c>
      <c r="C3205" s="447" t="s">
        <v>20986</v>
      </c>
      <c r="D3205" s="447" t="s">
        <v>20987</v>
      </c>
      <c r="E3205" s="448" t="s">
        <v>20755</v>
      </c>
      <c r="F3205" s="447" t="s">
        <v>20755</v>
      </c>
      <c r="G3205" s="449">
        <v>92364</v>
      </c>
      <c r="H3205" s="447" t="s">
        <v>4184</v>
      </c>
      <c r="I3205" s="447" t="s">
        <v>239</v>
      </c>
      <c r="J3205" s="447" t="s">
        <v>240</v>
      </c>
      <c r="K3205" s="450">
        <v>60.96</v>
      </c>
      <c r="L3205" s="447" t="s">
        <v>241</v>
      </c>
    </row>
    <row r="3206" spans="1:12">
      <c r="A3206" s="447" t="s">
        <v>20984</v>
      </c>
      <c r="B3206" s="447" t="s">
        <v>20985</v>
      </c>
      <c r="C3206" s="447" t="s">
        <v>20986</v>
      </c>
      <c r="D3206" s="447" t="s">
        <v>20987</v>
      </c>
      <c r="E3206" s="448" t="s">
        <v>20755</v>
      </c>
      <c r="F3206" s="447" t="s">
        <v>20755</v>
      </c>
      <c r="G3206" s="449">
        <v>92365</v>
      </c>
      <c r="H3206" s="447" t="s">
        <v>4186</v>
      </c>
      <c r="I3206" s="447" t="s">
        <v>239</v>
      </c>
      <c r="J3206" s="447" t="s">
        <v>240</v>
      </c>
      <c r="K3206" s="450">
        <v>70.41</v>
      </c>
      <c r="L3206" s="447" t="s">
        <v>241</v>
      </c>
    </row>
    <row r="3207" spans="1:12">
      <c r="A3207" s="447" t="s">
        <v>20984</v>
      </c>
      <c r="B3207" s="447" t="s">
        <v>20985</v>
      </c>
      <c r="C3207" s="447" t="s">
        <v>20986</v>
      </c>
      <c r="D3207" s="447" t="s">
        <v>20987</v>
      </c>
      <c r="E3207" s="448" t="s">
        <v>20755</v>
      </c>
      <c r="F3207" s="447" t="s">
        <v>20755</v>
      </c>
      <c r="G3207" s="449">
        <v>92366</v>
      </c>
      <c r="H3207" s="447" t="s">
        <v>4187</v>
      </c>
      <c r="I3207" s="447" t="s">
        <v>239</v>
      </c>
      <c r="J3207" s="447" t="s">
        <v>240</v>
      </c>
      <c r="K3207" s="450">
        <v>99.53</v>
      </c>
      <c r="L3207" s="447" t="s">
        <v>241</v>
      </c>
    </row>
    <row r="3208" spans="1:12">
      <c r="A3208" s="447" t="s">
        <v>20984</v>
      </c>
      <c r="B3208" s="447" t="s">
        <v>20985</v>
      </c>
      <c r="C3208" s="447" t="s">
        <v>20986</v>
      </c>
      <c r="D3208" s="447" t="s">
        <v>20987</v>
      </c>
      <c r="E3208" s="448" t="s">
        <v>20755</v>
      </c>
      <c r="F3208" s="447" t="s">
        <v>20755</v>
      </c>
      <c r="G3208" s="449">
        <v>92367</v>
      </c>
      <c r="H3208" s="447" t="s">
        <v>4188</v>
      </c>
      <c r="I3208" s="447" t="s">
        <v>239</v>
      </c>
      <c r="J3208" s="447" t="s">
        <v>240</v>
      </c>
      <c r="K3208" s="450">
        <v>122.85</v>
      </c>
      <c r="L3208" s="447" t="s">
        <v>241</v>
      </c>
    </row>
    <row r="3209" spans="1:12">
      <c r="A3209" s="447" t="s">
        <v>20984</v>
      </c>
      <c r="B3209" s="447" t="s">
        <v>20985</v>
      </c>
      <c r="C3209" s="447" t="s">
        <v>20986</v>
      </c>
      <c r="D3209" s="447" t="s">
        <v>20987</v>
      </c>
      <c r="E3209" s="448" t="s">
        <v>20755</v>
      </c>
      <c r="F3209" s="447" t="s">
        <v>20755</v>
      </c>
      <c r="G3209" s="449">
        <v>92368</v>
      </c>
      <c r="H3209" s="447" t="s">
        <v>4189</v>
      </c>
      <c r="I3209" s="447" t="s">
        <v>239</v>
      </c>
      <c r="J3209" s="447" t="s">
        <v>240</v>
      </c>
      <c r="K3209" s="450">
        <v>163.65</v>
      </c>
      <c r="L3209" s="447" t="s">
        <v>241</v>
      </c>
    </row>
    <row r="3210" spans="1:12">
      <c r="A3210" s="447" t="s">
        <v>20984</v>
      </c>
      <c r="B3210" s="447" t="s">
        <v>20985</v>
      </c>
      <c r="C3210" s="447" t="s">
        <v>20986</v>
      </c>
      <c r="D3210" s="447" t="s">
        <v>20987</v>
      </c>
      <c r="E3210" s="448" t="s">
        <v>20755</v>
      </c>
      <c r="F3210" s="447" t="s">
        <v>20755</v>
      </c>
      <c r="G3210" s="449">
        <v>92645</v>
      </c>
      <c r="H3210" s="447" t="s">
        <v>4190</v>
      </c>
      <c r="I3210" s="447" t="s">
        <v>239</v>
      </c>
      <c r="J3210" s="447" t="s">
        <v>240</v>
      </c>
      <c r="K3210" s="450">
        <v>64.569999999999993</v>
      </c>
      <c r="L3210" s="447" t="s">
        <v>241</v>
      </c>
    </row>
    <row r="3211" spans="1:12">
      <c r="A3211" s="447" t="s">
        <v>20984</v>
      </c>
      <c r="B3211" s="447" t="s">
        <v>20985</v>
      </c>
      <c r="C3211" s="447" t="s">
        <v>20986</v>
      </c>
      <c r="D3211" s="447" t="s">
        <v>20987</v>
      </c>
      <c r="E3211" s="448" t="s">
        <v>20755</v>
      </c>
      <c r="F3211" s="447" t="s">
        <v>20755</v>
      </c>
      <c r="G3211" s="449">
        <v>92646</v>
      </c>
      <c r="H3211" s="447" t="s">
        <v>4191</v>
      </c>
      <c r="I3211" s="447" t="s">
        <v>239</v>
      </c>
      <c r="J3211" s="447" t="s">
        <v>240</v>
      </c>
      <c r="K3211" s="450">
        <v>85.56</v>
      </c>
      <c r="L3211" s="447" t="s">
        <v>241</v>
      </c>
    </row>
    <row r="3212" spans="1:12">
      <c r="A3212" s="447" t="s">
        <v>20984</v>
      </c>
      <c r="B3212" s="447" t="s">
        <v>20985</v>
      </c>
      <c r="C3212" s="447" t="s">
        <v>20986</v>
      </c>
      <c r="D3212" s="447" t="s">
        <v>20987</v>
      </c>
      <c r="E3212" s="448" t="s">
        <v>20755</v>
      </c>
      <c r="F3212" s="447" t="s">
        <v>20755</v>
      </c>
      <c r="G3212" s="449">
        <v>92648</v>
      </c>
      <c r="H3212" s="447" t="s">
        <v>4192</v>
      </c>
      <c r="I3212" s="447" t="s">
        <v>239</v>
      </c>
      <c r="J3212" s="447" t="s">
        <v>240</v>
      </c>
      <c r="K3212" s="450">
        <v>93.53</v>
      </c>
      <c r="L3212" s="447" t="s">
        <v>241</v>
      </c>
    </row>
    <row r="3213" spans="1:12">
      <c r="A3213" s="447" t="s">
        <v>20984</v>
      </c>
      <c r="B3213" s="447" t="s">
        <v>20985</v>
      </c>
      <c r="C3213" s="447" t="s">
        <v>20986</v>
      </c>
      <c r="D3213" s="447" t="s">
        <v>20987</v>
      </c>
      <c r="E3213" s="448" t="s">
        <v>20755</v>
      </c>
      <c r="F3213" s="447" t="s">
        <v>20755</v>
      </c>
      <c r="G3213" s="449">
        <v>92649</v>
      </c>
      <c r="H3213" s="447" t="s">
        <v>4193</v>
      </c>
      <c r="I3213" s="447" t="s">
        <v>239</v>
      </c>
      <c r="J3213" s="447" t="s">
        <v>240</v>
      </c>
      <c r="K3213" s="450">
        <v>114.3</v>
      </c>
      <c r="L3213" s="447" t="s">
        <v>241</v>
      </c>
    </row>
    <row r="3214" spans="1:12">
      <c r="A3214" s="447" t="s">
        <v>20984</v>
      </c>
      <c r="B3214" s="447" t="s">
        <v>20985</v>
      </c>
      <c r="C3214" s="447" t="s">
        <v>20986</v>
      </c>
      <c r="D3214" s="447" t="s">
        <v>20987</v>
      </c>
      <c r="E3214" s="448" t="s">
        <v>20755</v>
      </c>
      <c r="F3214" s="447" t="s">
        <v>20755</v>
      </c>
      <c r="G3214" s="449">
        <v>92650</v>
      </c>
      <c r="H3214" s="447" t="s">
        <v>4194</v>
      </c>
      <c r="I3214" s="447" t="s">
        <v>239</v>
      </c>
      <c r="J3214" s="447" t="s">
        <v>240</v>
      </c>
      <c r="K3214" s="450">
        <v>182.09</v>
      </c>
      <c r="L3214" s="447" t="s">
        <v>241</v>
      </c>
    </row>
    <row r="3215" spans="1:12">
      <c r="A3215" s="447" t="s">
        <v>20984</v>
      </c>
      <c r="B3215" s="447" t="s">
        <v>20985</v>
      </c>
      <c r="C3215" s="447" t="s">
        <v>20986</v>
      </c>
      <c r="D3215" s="447" t="s">
        <v>20987</v>
      </c>
      <c r="E3215" s="448" t="s">
        <v>20755</v>
      </c>
      <c r="F3215" s="447" t="s">
        <v>20755</v>
      </c>
      <c r="G3215" s="449">
        <v>92652</v>
      </c>
      <c r="H3215" s="447" t="s">
        <v>4195</v>
      </c>
      <c r="I3215" s="447" t="s">
        <v>239</v>
      </c>
      <c r="J3215" s="447" t="s">
        <v>240</v>
      </c>
      <c r="K3215" s="450">
        <v>63.98</v>
      </c>
      <c r="L3215" s="447" t="s">
        <v>241</v>
      </c>
    </row>
    <row r="3216" spans="1:12">
      <c r="A3216" s="447" t="s">
        <v>20984</v>
      </c>
      <c r="B3216" s="447" t="s">
        <v>20985</v>
      </c>
      <c r="C3216" s="447" t="s">
        <v>20986</v>
      </c>
      <c r="D3216" s="447" t="s">
        <v>20987</v>
      </c>
      <c r="E3216" s="448" t="s">
        <v>20755</v>
      </c>
      <c r="F3216" s="447" t="s">
        <v>20755</v>
      </c>
      <c r="G3216" s="449">
        <v>92653</v>
      </c>
      <c r="H3216" s="447" t="s">
        <v>4196</v>
      </c>
      <c r="I3216" s="447" t="s">
        <v>239</v>
      </c>
      <c r="J3216" s="447" t="s">
        <v>240</v>
      </c>
      <c r="K3216" s="450">
        <v>73.459999999999994</v>
      </c>
      <c r="L3216" s="447" t="s">
        <v>241</v>
      </c>
    </row>
    <row r="3217" spans="1:12">
      <c r="A3217" s="447" t="s">
        <v>20984</v>
      </c>
      <c r="B3217" s="447" t="s">
        <v>20985</v>
      </c>
      <c r="C3217" s="447" t="s">
        <v>20986</v>
      </c>
      <c r="D3217" s="447" t="s">
        <v>20987</v>
      </c>
      <c r="E3217" s="448" t="s">
        <v>20755</v>
      </c>
      <c r="F3217" s="447" t="s">
        <v>20755</v>
      </c>
      <c r="G3217" s="449">
        <v>92654</v>
      </c>
      <c r="H3217" s="447" t="s">
        <v>4197</v>
      </c>
      <c r="I3217" s="447" t="s">
        <v>239</v>
      </c>
      <c r="J3217" s="447" t="s">
        <v>240</v>
      </c>
      <c r="K3217" s="450">
        <v>102.58</v>
      </c>
      <c r="L3217" s="447" t="s">
        <v>241</v>
      </c>
    </row>
    <row r="3218" spans="1:12">
      <c r="A3218" s="447" t="s">
        <v>20984</v>
      </c>
      <c r="B3218" s="447" t="s">
        <v>20985</v>
      </c>
      <c r="C3218" s="447" t="s">
        <v>20986</v>
      </c>
      <c r="D3218" s="447" t="s">
        <v>20987</v>
      </c>
      <c r="E3218" s="448" t="s">
        <v>20755</v>
      </c>
      <c r="F3218" s="447" t="s">
        <v>20755</v>
      </c>
      <c r="G3218" s="449">
        <v>92655</v>
      </c>
      <c r="H3218" s="447" t="s">
        <v>4198</v>
      </c>
      <c r="I3218" s="447" t="s">
        <v>239</v>
      </c>
      <c r="J3218" s="447" t="s">
        <v>240</v>
      </c>
      <c r="K3218" s="450">
        <v>125.97</v>
      </c>
      <c r="L3218" s="447" t="s">
        <v>241</v>
      </c>
    </row>
    <row r="3219" spans="1:12">
      <c r="A3219" s="447" t="s">
        <v>20984</v>
      </c>
      <c r="B3219" s="447" t="s">
        <v>20985</v>
      </c>
      <c r="C3219" s="447" t="s">
        <v>20986</v>
      </c>
      <c r="D3219" s="447" t="s">
        <v>20987</v>
      </c>
      <c r="E3219" s="448" t="s">
        <v>20755</v>
      </c>
      <c r="F3219" s="447" t="s">
        <v>20755</v>
      </c>
      <c r="G3219" s="449">
        <v>92656</v>
      </c>
      <c r="H3219" s="447" t="s">
        <v>4199</v>
      </c>
      <c r="I3219" s="447" t="s">
        <v>239</v>
      </c>
      <c r="J3219" s="447" t="s">
        <v>240</v>
      </c>
      <c r="K3219" s="450">
        <v>166.76</v>
      </c>
      <c r="L3219" s="447" t="s">
        <v>241</v>
      </c>
    </row>
    <row r="3220" spans="1:12">
      <c r="A3220" s="447" t="s">
        <v>20984</v>
      </c>
      <c r="B3220" s="447" t="s">
        <v>20985</v>
      </c>
      <c r="C3220" s="447" t="s">
        <v>20986</v>
      </c>
      <c r="D3220" s="447" t="s">
        <v>20987</v>
      </c>
      <c r="E3220" s="448" t="s">
        <v>20755</v>
      </c>
      <c r="F3220" s="447" t="s">
        <v>20755</v>
      </c>
      <c r="G3220" s="449">
        <v>92687</v>
      </c>
      <c r="H3220" s="447" t="s">
        <v>4200</v>
      </c>
      <c r="I3220" s="447" t="s">
        <v>239</v>
      </c>
      <c r="J3220" s="447" t="s">
        <v>240</v>
      </c>
      <c r="K3220" s="450">
        <v>28.79</v>
      </c>
      <c r="L3220" s="447" t="s">
        <v>241</v>
      </c>
    </row>
    <row r="3221" spans="1:12">
      <c r="A3221" s="447" t="s">
        <v>20984</v>
      </c>
      <c r="B3221" s="447" t="s">
        <v>20985</v>
      </c>
      <c r="C3221" s="447" t="s">
        <v>20986</v>
      </c>
      <c r="D3221" s="447" t="s">
        <v>20987</v>
      </c>
      <c r="E3221" s="448" t="s">
        <v>20755</v>
      </c>
      <c r="F3221" s="447" t="s">
        <v>20755</v>
      </c>
      <c r="G3221" s="449">
        <v>92688</v>
      </c>
      <c r="H3221" s="447" t="s">
        <v>4201</v>
      </c>
      <c r="I3221" s="447" t="s">
        <v>239</v>
      </c>
      <c r="J3221" s="447" t="s">
        <v>240</v>
      </c>
      <c r="K3221" s="450">
        <v>38.86</v>
      </c>
      <c r="L3221" s="447" t="s">
        <v>241</v>
      </c>
    </row>
    <row r="3222" spans="1:12">
      <c r="A3222" s="447" t="s">
        <v>20984</v>
      </c>
      <c r="B3222" s="447" t="s">
        <v>20985</v>
      </c>
      <c r="C3222" s="447" t="s">
        <v>20986</v>
      </c>
      <c r="D3222" s="447" t="s">
        <v>20987</v>
      </c>
      <c r="E3222" s="448" t="s">
        <v>20755</v>
      </c>
      <c r="F3222" s="447" t="s">
        <v>20755</v>
      </c>
      <c r="G3222" s="449">
        <v>92689</v>
      </c>
      <c r="H3222" s="447" t="s">
        <v>4202</v>
      </c>
      <c r="I3222" s="447" t="s">
        <v>239</v>
      </c>
      <c r="J3222" s="447" t="s">
        <v>240</v>
      </c>
      <c r="K3222" s="450">
        <v>44.46</v>
      </c>
      <c r="L3222" s="447" t="s">
        <v>241</v>
      </c>
    </row>
    <row r="3223" spans="1:12">
      <c r="A3223" s="447" t="s">
        <v>20984</v>
      </c>
      <c r="B3223" s="447" t="s">
        <v>20985</v>
      </c>
      <c r="C3223" s="447" t="s">
        <v>20986</v>
      </c>
      <c r="D3223" s="447" t="s">
        <v>20987</v>
      </c>
      <c r="E3223" s="448" t="s">
        <v>20755</v>
      </c>
      <c r="F3223" s="447" t="s">
        <v>20755</v>
      </c>
      <c r="G3223" s="449">
        <v>92690</v>
      </c>
      <c r="H3223" s="447" t="s">
        <v>4203</v>
      </c>
      <c r="I3223" s="447" t="s">
        <v>239</v>
      </c>
      <c r="J3223" s="447" t="s">
        <v>240</v>
      </c>
      <c r="K3223" s="450">
        <v>62.67</v>
      </c>
      <c r="L3223" s="447" t="s">
        <v>241</v>
      </c>
    </row>
    <row r="3224" spans="1:12">
      <c r="A3224" s="447" t="s">
        <v>20984</v>
      </c>
      <c r="B3224" s="447" t="s">
        <v>20985</v>
      </c>
      <c r="C3224" s="447" t="s">
        <v>20986</v>
      </c>
      <c r="D3224" s="447" t="s">
        <v>20987</v>
      </c>
      <c r="E3224" s="448" t="s">
        <v>20755</v>
      </c>
      <c r="F3224" s="447" t="s">
        <v>20755</v>
      </c>
      <c r="G3224" s="449">
        <v>92691</v>
      </c>
      <c r="H3224" s="447" t="s">
        <v>4204</v>
      </c>
      <c r="I3224" s="447" t="s">
        <v>239</v>
      </c>
      <c r="J3224" s="447" t="s">
        <v>240</v>
      </c>
      <c r="K3224" s="450">
        <v>78.489999999999995</v>
      </c>
      <c r="L3224" s="447" t="s">
        <v>241</v>
      </c>
    </row>
    <row r="3225" spans="1:12">
      <c r="A3225" s="447" t="s">
        <v>20984</v>
      </c>
      <c r="B3225" s="447" t="s">
        <v>20985</v>
      </c>
      <c r="C3225" s="447" t="s">
        <v>20986</v>
      </c>
      <c r="D3225" s="447" t="s">
        <v>20987</v>
      </c>
      <c r="E3225" s="448" t="s">
        <v>20755</v>
      </c>
      <c r="F3225" s="447" t="s">
        <v>20755</v>
      </c>
      <c r="G3225" s="449">
        <v>94462</v>
      </c>
      <c r="H3225" s="447" t="s">
        <v>4205</v>
      </c>
      <c r="I3225" s="447" t="s">
        <v>239</v>
      </c>
      <c r="J3225" s="447" t="s">
        <v>240</v>
      </c>
      <c r="K3225" s="450">
        <v>103.66</v>
      </c>
      <c r="L3225" s="447" t="s">
        <v>241</v>
      </c>
    </row>
    <row r="3226" spans="1:12">
      <c r="A3226" s="447" t="s">
        <v>20984</v>
      </c>
      <c r="B3226" s="447" t="s">
        <v>20985</v>
      </c>
      <c r="C3226" s="447" t="s">
        <v>20986</v>
      </c>
      <c r="D3226" s="447" t="s">
        <v>20987</v>
      </c>
      <c r="E3226" s="448" t="s">
        <v>20755</v>
      </c>
      <c r="F3226" s="447" t="s">
        <v>20755</v>
      </c>
      <c r="G3226" s="449">
        <v>94463</v>
      </c>
      <c r="H3226" s="447" t="s">
        <v>4206</v>
      </c>
      <c r="I3226" s="447" t="s">
        <v>239</v>
      </c>
      <c r="J3226" s="447" t="s">
        <v>240</v>
      </c>
      <c r="K3226" s="450">
        <v>124.3</v>
      </c>
      <c r="L3226" s="447" t="s">
        <v>241</v>
      </c>
    </row>
    <row r="3227" spans="1:12">
      <c r="A3227" s="447" t="s">
        <v>20984</v>
      </c>
      <c r="B3227" s="447" t="s">
        <v>20985</v>
      </c>
      <c r="C3227" s="447" t="s">
        <v>20986</v>
      </c>
      <c r="D3227" s="447" t="s">
        <v>20987</v>
      </c>
      <c r="E3227" s="448" t="s">
        <v>20755</v>
      </c>
      <c r="F3227" s="447" t="s">
        <v>20755</v>
      </c>
      <c r="G3227" s="449">
        <v>94464</v>
      </c>
      <c r="H3227" s="447" t="s">
        <v>4207</v>
      </c>
      <c r="I3227" s="447" t="s">
        <v>239</v>
      </c>
      <c r="J3227" s="447" t="s">
        <v>240</v>
      </c>
      <c r="K3227" s="450">
        <v>177.63</v>
      </c>
      <c r="L3227" s="447" t="s">
        <v>241</v>
      </c>
    </row>
    <row r="3228" spans="1:12">
      <c r="A3228" s="447" t="s">
        <v>20984</v>
      </c>
      <c r="B3228" s="447" t="s">
        <v>20985</v>
      </c>
      <c r="C3228" s="447" t="s">
        <v>20986</v>
      </c>
      <c r="D3228" s="447" t="s">
        <v>20987</v>
      </c>
      <c r="E3228" s="448" t="s">
        <v>20755</v>
      </c>
      <c r="F3228" s="447" t="s">
        <v>20755</v>
      </c>
      <c r="G3228" s="449">
        <v>94602</v>
      </c>
      <c r="H3228" s="447" t="s">
        <v>4208</v>
      </c>
      <c r="I3228" s="447" t="s">
        <v>239</v>
      </c>
      <c r="J3228" s="447" t="s">
        <v>240</v>
      </c>
      <c r="K3228" s="450">
        <v>197.78</v>
      </c>
      <c r="L3228" s="447" t="s">
        <v>241</v>
      </c>
    </row>
    <row r="3229" spans="1:12">
      <c r="A3229" s="447" t="s">
        <v>20984</v>
      </c>
      <c r="B3229" s="447" t="s">
        <v>20985</v>
      </c>
      <c r="C3229" s="447" t="s">
        <v>20986</v>
      </c>
      <c r="D3229" s="447" t="s">
        <v>20987</v>
      </c>
      <c r="E3229" s="448" t="s">
        <v>20755</v>
      </c>
      <c r="F3229" s="447" t="s">
        <v>20755</v>
      </c>
      <c r="G3229" s="449">
        <v>94603</v>
      </c>
      <c r="H3229" s="447" t="s">
        <v>4209</v>
      </c>
      <c r="I3229" s="447" t="s">
        <v>239</v>
      </c>
      <c r="J3229" s="447" t="s">
        <v>240</v>
      </c>
      <c r="K3229" s="450">
        <v>269.95999999999998</v>
      </c>
      <c r="L3229" s="447" t="s">
        <v>241</v>
      </c>
    </row>
    <row r="3230" spans="1:12">
      <c r="A3230" s="447" t="s">
        <v>20984</v>
      </c>
      <c r="B3230" s="447" t="s">
        <v>20985</v>
      </c>
      <c r="C3230" s="447" t="s">
        <v>20986</v>
      </c>
      <c r="D3230" s="447" t="s">
        <v>20987</v>
      </c>
      <c r="E3230" s="448" t="s">
        <v>20755</v>
      </c>
      <c r="F3230" s="447" t="s">
        <v>20755</v>
      </c>
      <c r="G3230" s="449">
        <v>94604</v>
      </c>
      <c r="H3230" s="447" t="s">
        <v>4210</v>
      </c>
      <c r="I3230" s="447" t="s">
        <v>239</v>
      </c>
      <c r="J3230" s="447" t="s">
        <v>240</v>
      </c>
      <c r="K3230" s="450">
        <v>372.22</v>
      </c>
      <c r="L3230" s="447" t="s">
        <v>241</v>
      </c>
    </row>
    <row r="3231" spans="1:12">
      <c r="A3231" s="447" t="s">
        <v>20984</v>
      </c>
      <c r="B3231" s="447" t="s">
        <v>20985</v>
      </c>
      <c r="C3231" s="447" t="s">
        <v>20986</v>
      </c>
      <c r="D3231" s="447" t="s">
        <v>20987</v>
      </c>
      <c r="E3231" s="448" t="s">
        <v>20755</v>
      </c>
      <c r="F3231" s="447" t="s">
        <v>20755</v>
      </c>
      <c r="G3231" s="449">
        <v>94605</v>
      </c>
      <c r="H3231" s="447" t="s">
        <v>4211</v>
      </c>
      <c r="I3231" s="447" t="s">
        <v>239</v>
      </c>
      <c r="J3231" s="447" t="s">
        <v>240</v>
      </c>
      <c r="K3231" s="450">
        <v>537.89</v>
      </c>
      <c r="L3231" s="447" t="s">
        <v>241</v>
      </c>
    </row>
    <row r="3232" spans="1:12">
      <c r="A3232" s="447" t="s">
        <v>20984</v>
      </c>
      <c r="B3232" s="447" t="s">
        <v>20985</v>
      </c>
      <c r="C3232" s="447" t="s">
        <v>20986</v>
      </c>
      <c r="D3232" s="447" t="s">
        <v>20987</v>
      </c>
      <c r="E3232" s="448" t="s">
        <v>20755</v>
      </c>
      <c r="F3232" s="447" t="s">
        <v>20755</v>
      </c>
      <c r="G3232" s="449">
        <v>94648</v>
      </c>
      <c r="H3232" s="447" t="s">
        <v>4212</v>
      </c>
      <c r="I3232" s="447" t="s">
        <v>239</v>
      </c>
      <c r="J3232" s="447" t="s">
        <v>334</v>
      </c>
      <c r="K3232" s="450">
        <v>7.95</v>
      </c>
      <c r="L3232" s="447" t="s">
        <v>241</v>
      </c>
    </row>
    <row r="3233" spans="1:12">
      <c r="A3233" s="447" t="s">
        <v>20984</v>
      </c>
      <c r="B3233" s="447" t="s">
        <v>20985</v>
      </c>
      <c r="C3233" s="447" t="s">
        <v>20986</v>
      </c>
      <c r="D3233" s="447" t="s">
        <v>20987</v>
      </c>
      <c r="E3233" s="448" t="s">
        <v>20755</v>
      </c>
      <c r="F3233" s="447" t="s">
        <v>20755</v>
      </c>
      <c r="G3233" s="449">
        <v>94649</v>
      </c>
      <c r="H3233" s="447" t="s">
        <v>4214</v>
      </c>
      <c r="I3233" s="447" t="s">
        <v>239</v>
      </c>
      <c r="J3233" s="447" t="s">
        <v>334</v>
      </c>
      <c r="K3233" s="450">
        <v>12.72</v>
      </c>
      <c r="L3233" s="447" t="s">
        <v>241</v>
      </c>
    </row>
    <row r="3234" spans="1:12">
      <c r="A3234" s="447" t="s">
        <v>20984</v>
      </c>
      <c r="B3234" s="447" t="s">
        <v>20985</v>
      </c>
      <c r="C3234" s="447" t="s">
        <v>20986</v>
      </c>
      <c r="D3234" s="447" t="s">
        <v>20987</v>
      </c>
      <c r="E3234" s="448" t="s">
        <v>20755</v>
      </c>
      <c r="F3234" s="447" t="s">
        <v>20755</v>
      </c>
      <c r="G3234" s="449">
        <v>94650</v>
      </c>
      <c r="H3234" s="447" t="s">
        <v>4216</v>
      </c>
      <c r="I3234" s="447" t="s">
        <v>239</v>
      </c>
      <c r="J3234" s="447" t="s">
        <v>334</v>
      </c>
      <c r="K3234" s="450">
        <v>18.21</v>
      </c>
      <c r="L3234" s="447" t="s">
        <v>241</v>
      </c>
    </row>
    <row r="3235" spans="1:12">
      <c r="A3235" s="447" t="s">
        <v>20984</v>
      </c>
      <c r="B3235" s="447" t="s">
        <v>20985</v>
      </c>
      <c r="C3235" s="447" t="s">
        <v>20986</v>
      </c>
      <c r="D3235" s="447" t="s">
        <v>20987</v>
      </c>
      <c r="E3235" s="448" t="s">
        <v>20755</v>
      </c>
      <c r="F3235" s="447" t="s">
        <v>20755</v>
      </c>
      <c r="G3235" s="449">
        <v>94651</v>
      </c>
      <c r="H3235" s="447" t="s">
        <v>4218</v>
      </c>
      <c r="I3235" s="447" t="s">
        <v>239</v>
      </c>
      <c r="J3235" s="447" t="s">
        <v>334</v>
      </c>
      <c r="K3235" s="450">
        <v>20</v>
      </c>
      <c r="L3235" s="447" t="s">
        <v>241</v>
      </c>
    </row>
    <row r="3236" spans="1:12">
      <c r="A3236" s="447" t="s">
        <v>20984</v>
      </c>
      <c r="B3236" s="447" t="s">
        <v>20985</v>
      </c>
      <c r="C3236" s="447" t="s">
        <v>20986</v>
      </c>
      <c r="D3236" s="447" t="s">
        <v>20987</v>
      </c>
      <c r="E3236" s="448" t="s">
        <v>20755</v>
      </c>
      <c r="F3236" s="447" t="s">
        <v>20755</v>
      </c>
      <c r="G3236" s="449">
        <v>94652</v>
      </c>
      <c r="H3236" s="447" t="s">
        <v>4220</v>
      </c>
      <c r="I3236" s="447" t="s">
        <v>239</v>
      </c>
      <c r="J3236" s="447" t="s">
        <v>334</v>
      </c>
      <c r="K3236" s="450">
        <v>32.549999999999997</v>
      </c>
      <c r="L3236" s="447" t="s">
        <v>241</v>
      </c>
    </row>
    <row r="3237" spans="1:12">
      <c r="A3237" s="447" t="s">
        <v>20984</v>
      </c>
      <c r="B3237" s="447" t="s">
        <v>20985</v>
      </c>
      <c r="C3237" s="447" t="s">
        <v>20986</v>
      </c>
      <c r="D3237" s="447" t="s">
        <v>20987</v>
      </c>
      <c r="E3237" s="448" t="s">
        <v>20755</v>
      </c>
      <c r="F3237" s="447" t="s">
        <v>20755</v>
      </c>
      <c r="G3237" s="449">
        <v>94653</v>
      </c>
      <c r="H3237" s="447" t="s">
        <v>4222</v>
      </c>
      <c r="I3237" s="447" t="s">
        <v>239</v>
      </c>
      <c r="J3237" s="447" t="s">
        <v>334</v>
      </c>
      <c r="K3237" s="450">
        <v>48.07</v>
      </c>
      <c r="L3237" s="447" t="s">
        <v>241</v>
      </c>
    </row>
    <row r="3238" spans="1:12">
      <c r="A3238" s="447" t="s">
        <v>20984</v>
      </c>
      <c r="B3238" s="447" t="s">
        <v>20985</v>
      </c>
      <c r="C3238" s="447" t="s">
        <v>20986</v>
      </c>
      <c r="D3238" s="447" t="s">
        <v>20987</v>
      </c>
      <c r="E3238" s="448" t="s">
        <v>20755</v>
      </c>
      <c r="F3238" s="447" t="s">
        <v>20755</v>
      </c>
      <c r="G3238" s="449">
        <v>94654</v>
      </c>
      <c r="H3238" s="447" t="s">
        <v>4223</v>
      </c>
      <c r="I3238" s="447" t="s">
        <v>239</v>
      </c>
      <c r="J3238" s="447" t="s">
        <v>334</v>
      </c>
      <c r="K3238" s="450">
        <v>62.52</v>
      </c>
      <c r="L3238" s="447" t="s">
        <v>241</v>
      </c>
    </row>
    <row r="3239" spans="1:12">
      <c r="A3239" s="447" t="s">
        <v>20984</v>
      </c>
      <c r="B3239" s="447" t="s">
        <v>20985</v>
      </c>
      <c r="C3239" s="447" t="s">
        <v>20986</v>
      </c>
      <c r="D3239" s="447" t="s">
        <v>20987</v>
      </c>
      <c r="E3239" s="448" t="s">
        <v>20755</v>
      </c>
      <c r="F3239" s="447" t="s">
        <v>20755</v>
      </c>
      <c r="G3239" s="449">
        <v>94655</v>
      </c>
      <c r="H3239" s="447" t="s">
        <v>4224</v>
      </c>
      <c r="I3239" s="447" t="s">
        <v>239</v>
      </c>
      <c r="J3239" s="447" t="s">
        <v>334</v>
      </c>
      <c r="K3239" s="450">
        <v>90.15</v>
      </c>
      <c r="L3239" s="447" t="s">
        <v>241</v>
      </c>
    </row>
    <row r="3240" spans="1:12">
      <c r="A3240" s="447" t="s">
        <v>20984</v>
      </c>
      <c r="B3240" s="447" t="s">
        <v>20985</v>
      </c>
      <c r="C3240" s="447" t="s">
        <v>20986</v>
      </c>
      <c r="D3240" s="447" t="s">
        <v>20987</v>
      </c>
      <c r="E3240" s="448" t="s">
        <v>20755</v>
      </c>
      <c r="F3240" s="447" t="s">
        <v>20755</v>
      </c>
      <c r="G3240" s="449">
        <v>94716</v>
      </c>
      <c r="H3240" s="447" t="s">
        <v>4225</v>
      </c>
      <c r="I3240" s="447" t="s">
        <v>239</v>
      </c>
      <c r="J3240" s="447" t="s">
        <v>334</v>
      </c>
      <c r="K3240" s="450">
        <v>22.05</v>
      </c>
      <c r="L3240" s="447" t="s">
        <v>241</v>
      </c>
    </row>
    <row r="3241" spans="1:12">
      <c r="A3241" s="447" t="s">
        <v>20984</v>
      </c>
      <c r="B3241" s="447" t="s">
        <v>20985</v>
      </c>
      <c r="C3241" s="447" t="s">
        <v>20986</v>
      </c>
      <c r="D3241" s="447" t="s">
        <v>20987</v>
      </c>
      <c r="E3241" s="448" t="s">
        <v>20755</v>
      </c>
      <c r="F3241" s="447" t="s">
        <v>20755</v>
      </c>
      <c r="G3241" s="449">
        <v>94717</v>
      </c>
      <c r="H3241" s="447" t="s">
        <v>4227</v>
      </c>
      <c r="I3241" s="447" t="s">
        <v>239</v>
      </c>
      <c r="J3241" s="447" t="s">
        <v>334</v>
      </c>
      <c r="K3241" s="450">
        <v>33.07</v>
      </c>
      <c r="L3241" s="447" t="s">
        <v>241</v>
      </c>
    </row>
    <row r="3242" spans="1:12">
      <c r="A3242" s="447" t="s">
        <v>20984</v>
      </c>
      <c r="B3242" s="447" t="s">
        <v>20985</v>
      </c>
      <c r="C3242" s="447" t="s">
        <v>20986</v>
      </c>
      <c r="D3242" s="447" t="s">
        <v>20987</v>
      </c>
      <c r="E3242" s="448" t="s">
        <v>20755</v>
      </c>
      <c r="F3242" s="447" t="s">
        <v>20755</v>
      </c>
      <c r="G3242" s="449">
        <v>94718</v>
      </c>
      <c r="H3242" s="447" t="s">
        <v>4228</v>
      </c>
      <c r="I3242" s="447" t="s">
        <v>239</v>
      </c>
      <c r="J3242" s="447" t="s">
        <v>334</v>
      </c>
      <c r="K3242" s="450">
        <v>40.79</v>
      </c>
      <c r="L3242" s="447" t="s">
        <v>241</v>
      </c>
    </row>
    <row r="3243" spans="1:12">
      <c r="A3243" s="447" t="s">
        <v>20984</v>
      </c>
      <c r="B3243" s="447" t="s">
        <v>20985</v>
      </c>
      <c r="C3243" s="447" t="s">
        <v>20986</v>
      </c>
      <c r="D3243" s="447" t="s">
        <v>20987</v>
      </c>
      <c r="E3243" s="448" t="s">
        <v>20755</v>
      </c>
      <c r="F3243" s="447" t="s">
        <v>20755</v>
      </c>
      <c r="G3243" s="449">
        <v>94719</v>
      </c>
      <c r="H3243" s="447" t="s">
        <v>4230</v>
      </c>
      <c r="I3243" s="447" t="s">
        <v>239</v>
      </c>
      <c r="J3243" s="447" t="s">
        <v>334</v>
      </c>
      <c r="K3243" s="450">
        <v>54.01</v>
      </c>
      <c r="L3243" s="447" t="s">
        <v>241</v>
      </c>
    </row>
    <row r="3244" spans="1:12">
      <c r="A3244" s="447" t="s">
        <v>20984</v>
      </c>
      <c r="B3244" s="447" t="s">
        <v>20985</v>
      </c>
      <c r="C3244" s="447" t="s">
        <v>20986</v>
      </c>
      <c r="D3244" s="447" t="s">
        <v>20987</v>
      </c>
      <c r="E3244" s="448" t="s">
        <v>20755</v>
      </c>
      <c r="F3244" s="447" t="s">
        <v>20755</v>
      </c>
      <c r="G3244" s="449">
        <v>94720</v>
      </c>
      <c r="H3244" s="447" t="s">
        <v>4231</v>
      </c>
      <c r="I3244" s="447" t="s">
        <v>239</v>
      </c>
      <c r="J3244" s="447" t="s">
        <v>334</v>
      </c>
      <c r="K3244" s="450">
        <v>81.11</v>
      </c>
      <c r="L3244" s="447" t="s">
        <v>241</v>
      </c>
    </row>
    <row r="3245" spans="1:12">
      <c r="A3245" s="447" t="s">
        <v>20984</v>
      </c>
      <c r="B3245" s="447" t="s">
        <v>20985</v>
      </c>
      <c r="C3245" s="447" t="s">
        <v>20986</v>
      </c>
      <c r="D3245" s="447" t="s">
        <v>20987</v>
      </c>
      <c r="E3245" s="448" t="s">
        <v>20755</v>
      </c>
      <c r="F3245" s="447" t="s">
        <v>20755</v>
      </c>
      <c r="G3245" s="449">
        <v>94721</v>
      </c>
      <c r="H3245" s="447" t="s">
        <v>4232</v>
      </c>
      <c r="I3245" s="447" t="s">
        <v>239</v>
      </c>
      <c r="J3245" s="447" t="s">
        <v>334</v>
      </c>
      <c r="K3245" s="450">
        <v>119.86</v>
      </c>
      <c r="L3245" s="447" t="s">
        <v>241</v>
      </c>
    </row>
    <row r="3246" spans="1:12">
      <c r="A3246" s="447" t="s">
        <v>20984</v>
      </c>
      <c r="B3246" s="447" t="s">
        <v>20985</v>
      </c>
      <c r="C3246" s="447" t="s">
        <v>20986</v>
      </c>
      <c r="D3246" s="447" t="s">
        <v>20987</v>
      </c>
      <c r="E3246" s="448" t="s">
        <v>20755</v>
      </c>
      <c r="F3246" s="447" t="s">
        <v>20755</v>
      </c>
      <c r="G3246" s="449">
        <v>94722</v>
      </c>
      <c r="H3246" s="447" t="s">
        <v>4233</v>
      </c>
      <c r="I3246" s="447" t="s">
        <v>239</v>
      </c>
      <c r="J3246" s="447" t="s">
        <v>334</v>
      </c>
      <c r="K3246" s="450">
        <v>208</v>
      </c>
      <c r="L3246" s="447" t="s">
        <v>241</v>
      </c>
    </row>
    <row r="3247" spans="1:12">
      <c r="A3247" s="447" t="s">
        <v>20984</v>
      </c>
      <c r="B3247" s="447" t="s">
        <v>20985</v>
      </c>
      <c r="C3247" s="447" t="s">
        <v>20986</v>
      </c>
      <c r="D3247" s="447" t="s">
        <v>20987</v>
      </c>
      <c r="E3247" s="448" t="s">
        <v>20755</v>
      </c>
      <c r="F3247" s="447" t="s">
        <v>20755</v>
      </c>
      <c r="G3247" s="449">
        <v>95697</v>
      </c>
      <c r="H3247" s="447" t="s">
        <v>4234</v>
      </c>
      <c r="I3247" s="447" t="s">
        <v>239</v>
      </c>
      <c r="J3247" s="447" t="s">
        <v>240</v>
      </c>
      <c r="K3247" s="450">
        <v>91.05</v>
      </c>
      <c r="L3247" s="447" t="s">
        <v>241</v>
      </c>
    </row>
    <row r="3248" spans="1:12">
      <c r="A3248" s="447" t="s">
        <v>20984</v>
      </c>
      <c r="B3248" s="447" t="s">
        <v>20985</v>
      </c>
      <c r="C3248" s="447" t="s">
        <v>20986</v>
      </c>
      <c r="D3248" s="447" t="s">
        <v>20987</v>
      </c>
      <c r="E3248" s="448" t="s">
        <v>20755</v>
      </c>
      <c r="F3248" s="447" t="s">
        <v>20755</v>
      </c>
      <c r="G3248" s="449">
        <v>96635</v>
      </c>
      <c r="H3248" s="447" t="s">
        <v>4235</v>
      </c>
      <c r="I3248" s="447" t="s">
        <v>239</v>
      </c>
      <c r="J3248" s="447" t="s">
        <v>240</v>
      </c>
      <c r="K3248" s="450">
        <v>25.13</v>
      </c>
      <c r="L3248" s="447" t="s">
        <v>241</v>
      </c>
    </row>
    <row r="3249" spans="1:12">
      <c r="A3249" s="447" t="s">
        <v>20984</v>
      </c>
      <c r="B3249" s="447" t="s">
        <v>20985</v>
      </c>
      <c r="C3249" s="447" t="s">
        <v>20986</v>
      </c>
      <c r="D3249" s="447" t="s">
        <v>20987</v>
      </c>
      <c r="E3249" s="448" t="s">
        <v>20755</v>
      </c>
      <c r="F3249" s="447" t="s">
        <v>20755</v>
      </c>
      <c r="G3249" s="449">
        <v>96636</v>
      </c>
      <c r="H3249" s="447" t="s">
        <v>4237</v>
      </c>
      <c r="I3249" s="447" t="s">
        <v>239</v>
      </c>
      <c r="J3249" s="447" t="s">
        <v>240</v>
      </c>
      <c r="K3249" s="450">
        <v>26.25</v>
      </c>
      <c r="L3249" s="447" t="s">
        <v>241</v>
      </c>
    </row>
    <row r="3250" spans="1:12">
      <c r="A3250" s="447" t="s">
        <v>20984</v>
      </c>
      <c r="B3250" s="447" t="s">
        <v>20985</v>
      </c>
      <c r="C3250" s="447" t="s">
        <v>20986</v>
      </c>
      <c r="D3250" s="447" t="s">
        <v>20987</v>
      </c>
      <c r="E3250" s="448" t="s">
        <v>20755</v>
      </c>
      <c r="F3250" s="447" t="s">
        <v>20755</v>
      </c>
      <c r="G3250" s="449">
        <v>96644</v>
      </c>
      <c r="H3250" s="447" t="s">
        <v>4239</v>
      </c>
      <c r="I3250" s="447" t="s">
        <v>239</v>
      </c>
      <c r="J3250" s="447" t="s">
        <v>240</v>
      </c>
      <c r="K3250" s="450">
        <v>18.25</v>
      </c>
      <c r="L3250" s="447" t="s">
        <v>241</v>
      </c>
    </row>
    <row r="3251" spans="1:12">
      <c r="A3251" s="447" t="s">
        <v>20984</v>
      </c>
      <c r="B3251" s="447" t="s">
        <v>20985</v>
      </c>
      <c r="C3251" s="447" t="s">
        <v>20986</v>
      </c>
      <c r="D3251" s="447" t="s">
        <v>20987</v>
      </c>
      <c r="E3251" s="448" t="s">
        <v>20755</v>
      </c>
      <c r="F3251" s="447" t="s">
        <v>20755</v>
      </c>
      <c r="G3251" s="449">
        <v>96645</v>
      </c>
      <c r="H3251" s="447" t="s">
        <v>4240</v>
      </c>
      <c r="I3251" s="447" t="s">
        <v>239</v>
      </c>
      <c r="J3251" s="447" t="s">
        <v>240</v>
      </c>
      <c r="K3251" s="450">
        <v>23.4</v>
      </c>
      <c r="L3251" s="447" t="s">
        <v>241</v>
      </c>
    </row>
    <row r="3252" spans="1:12">
      <c r="A3252" s="447" t="s">
        <v>20984</v>
      </c>
      <c r="B3252" s="447" t="s">
        <v>20985</v>
      </c>
      <c r="C3252" s="447" t="s">
        <v>20986</v>
      </c>
      <c r="D3252" s="447" t="s">
        <v>20987</v>
      </c>
      <c r="E3252" s="448" t="s">
        <v>20755</v>
      </c>
      <c r="F3252" s="447" t="s">
        <v>20755</v>
      </c>
      <c r="G3252" s="449">
        <v>96646</v>
      </c>
      <c r="H3252" s="447" t="s">
        <v>4242</v>
      </c>
      <c r="I3252" s="447" t="s">
        <v>239</v>
      </c>
      <c r="J3252" s="447" t="s">
        <v>240</v>
      </c>
      <c r="K3252" s="450">
        <v>36.11</v>
      </c>
      <c r="L3252" s="447" t="s">
        <v>241</v>
      </c>
    </row>
    <row r="3253" spans="1:12">
      <c r="A3253" s="447" t="s">
        <v>20984</v>
      </c>
      <c r="B3253" s="447" t="s">
        <v>20985</v>
      </c>
      <c r="C3253" s="447" t="s">
        <v>20986</v>
      </c>
      <c r="D3253" s="447" t="s">
        <v>20987</v>
      </c>
      <c r="E3253" s="448" t="s">
        <v>20755</v>
      </c>
      <c r="F3253" s="447" t="s">
        <v>20755</v>
      </c>
      <c r="G3253" s="449">
        <v>96647</v>
      </c>
      <c r="H3253" s="447" t="s">
        <v>4244</v>
      </c>
      <c r="I3253" s="447" t="s">
        <v>239</v>
      </c>
      <c r="J3253" s="447" t="s">
        <v>240</v>
      </c>
      <c r="K3253" s="450">
        <v>17.010000000000002</v>
      </c>
      <c r="L3253" s="447" t="s">
        <v>241</v>
      </c>
    </row>
    <row r="3254" spans="1:12">
      <c r="A3254" s="447" t="s">
        <v>20984</v>
      </c>
      <c r="B3254" s="447" t="s">
        <v>20985</v>
      </c>
      <c r="C3254" s="447" t="s">
        <v>20986</v>
      </c>
      <c r="D3254" s="447" t="s">
        <v>20987</v>
      </c>
      <c r="E3254" s="448" t="s">
        <v>20755</v>
      </c>
      <c r="F3254" s="447" t="s">
        <v>20755</v>
      </c>
      <c r="G3254" s="449">
        <v>96648</v>
      </c>
      <c r="H3254" s="447" t="s">
        <v>4245</v>
      </c>
      <c r="I3254" s="447" t="s">
        <v>239</v>
      </c>
      <c r="J3254" s="447" t="s">
        <v>240</v>
      </c>
      <c r="K3254" s="450">
        <v>30.16</v>
      </c>
      <c r="L3254" s="447" t="s">
        <v>241</v>
      </c>
    </row>
    <row r="3255" spans="1:12">
      <c r="A3255" s="447" t="s">
        <v>20984</v>
      </c>
      <c r="B3255" s="447" t="s">
        <v>20985</v>
      </c>
      <c r="C3255" s="447" t="s">
        <v>20986</v>
      </c>
      <c r="D3255" s="447" t="s">
        <v>20987</v>
      </c>
      <c r="E3255" s="448" t="s">
        <v>20755</v>
      </c>
      <c r="F3255" s="447" t="s">
        <v>20755</v>
      </c>
      <c r="G3255" s="449">
        <v>96649</v>
      </c>
      <c r="H3255" s="447" t="s">
        <v>4247</v>
      </c>
      <c r="I3255" s="447" t="s">
        <v>239</v>
      </c>
      <c r="J3255" s="447" t="s">
        <v>240</v>
      </c>
      <c r="K3255" s="450">
        <v>43.64</v>
      </c>
      <c r="L3255" s="447" t="s">
        <v>241</v>
      </c>
    </row>
    <row r="3256" spans="1:12">
      <c r="A3256" s="447" t="s">
        <v>20984</v>
      </c>
      <c r="B3256" s="447" t="s">
        <v>20985</v>
      </c>
      <c r="C3256" s="447" t="s">
        <v>20986</v>
      </c>
      <c r="D3256" s="447" t="s">
        <v>20987</v>
      </c>
      <c r="E3256" s="448" t="s">
        <v>20755</v>
      </c>
      <c r="F3256" s="447" t="s">
        <v>20755</v>
      </c>
      <c r="G3256" s="449">
        <v>96668</v>
      </c>
      <c r="H3256" s="447" t="s">
        <v>4248</v>
      </c>
      <c r="I3256" s="447" t="s">
        <v>239</v>
      </c>
      <c r="J3256" s="447" t="s">
        <v>240</v>
      </c>
      <c r="K3256" s="450">
        <v>13.45</v>
      </c>
      <c r="L3256" s="447" t="s">
        <v>241</v>
      </c>
    </row>
    <row r="3257" spans="1:12">
      <c r="A3257" s="447" t="s">
        <v>20984</v>
      </c>
      <c r="B3257" s="447" t="s">
        <v>20985</v>
      </c>
      <c r="C3257" s="447" t="s">
        <v>20986</v>
      </c>
      <c r="D3257" s="447" t="s">
        <v>20987</v>
      </c>
      <c r="E3257" s="448" t="s">
        <v>20755</v>
      </c>
      <c r="F3257" s="447" t="s">
        <v>20755</v>
      </c>
      <c r="G3257" s="449">
        <v>96669</v>
      </c>
      <c r="H3257" s="447" t="s">
        <v>4250</v>
      </c>
      <c r="I3257" s="447" t="s">
        <v>239</v>
      </c>
      <c r="J3257" s="447" t="s">
        <v>240</v>
      </c>
      <c r="K3257" s="450">
        <v>16.77</v>
      </c>
      <c r="L3257" s="447" t="s">
        <v>241</v>
      </c>
    </row>
    <row r="3258" spans="1:12">
      <c r="A3258" s="447" t="s">
        <v>20984</v>
      </c>
      <c r="B3258" s="447" t="s">
        <v>20985</v>
      </c>
      <c r="C3258" s="447" t="s">
        <v>20986</v>
      </c>
      <c r="D3258" s="447" t="s">
        <v>20987</v>
      </c>
      <c r="E3258" s="448" t="s">
        <v>20755</v>
      </c>
      <c r="F3258" s="447" t="s">
        <v>20755</v>
      </c>
      <c r="G3258" s="449">
        <v>96670</v>
      </c>
      <c r="H3258" s="447" t="s">
        <v>4251</v>
      </c>
      <c r="I3258" s="447" t="s">
        <v>239</v>
      </c>
      <c r="J3258" s="447" t="s">
        <v>240</v>
      </c>
      <c r="K3258" s="450">
        <v>25.49</v>
      </c>
      <c r="L3258" s="447" t="s">
        <v>241</v>
      </c>
    </row>
    <row r="3259" spans="1:12">
      <c r="A3259" s="447" t="s">
        <v>20984</v>
      </c>
      <c r="B3259" s="447" t="s">
        <v>20985</v>
      </c>
      <c r="C3259" s="447" t="s">
        <v>20986</v>
      </c>
      <c r="D3259" s="447" t="s">
        <v>20987</v>
      </c>
      <c r="E3259" s="448" t="s">
        <v>20755</v>
      </c>
      <c r="F3259" s="447" t="s">
        <v>20755</v>
      </c>
      <c r="G3259" s="449">
        <v>96671</v>
      </c>
      <c r="H3259" s="447" t="s">
        <v>4252</v>
      </c>
      <c r="I3259" s="447" t="s">
        <v>239</v>
      </c>
      <c r="J3259" s="447" t="s">
        <v>240</v>
      </c>
      <c r="K3259" s="450">
        <v>33.979999999999997</v>
      </c>
      <c r="L3259" s="447" t="s">
        <v>241</v>
      </c>
    </row>
    <row r="3260" spans="1:12">
      <c r="A3260" s="447" t="s">
        <v>20984</v>
      </c>
      <c r="B3260" s="447" t="s">
        <v>20985</v>
      </c>
      <c r="C3260" s="447" t="s">
        <v>20986</v>
      </c>
      <c r="D3260" s="447" t="s">
        <v>20987</v>
      </c>
      <c r="E3260" s="448" t="s">
        <v>20755</v>
      </c>
      <c r="F3260" s="447" t="s">
        <v>20755</v>
      </c>
      <c r="G3260" s="449">
        <v>96672</v>
      </c>
      <c r="H3260" s="447" t="s">
        <v>4253</v>
      </c>
      <c r="I3260" s="447" t="s">
        <v>239</v>
      </c>
      <c r="J3260" s="447" t="s">
        <v>240</v>
      </c>
      <c r="K3260" s="450">
        <v>49.74</v>
      </c>
      <c r="L3260" s="447" t="s">
        <v>241</v>
      </c>
    </row>
    <row r="3261" spans="1:12">
      <c r="A3261" s="447" t="s">
        <v>20984</v>
      </c>
      <c r="B3261" s="447" t="s">
        <v>20985</v>
      </c>
      <c r="C3261" s="447" t="s">
        <v>20986</v>
      </c>
      <c r="D3261" s="447" t="s">
        <v>20987</v>
      </c>
      <c r="E3261" s="448" t="s">
        <v>20755</v>
      </c>
      <c r="F3261" s="447" t="s">
        <v>20755</v>
      </c>
      <c r="G3261" s="449">
        <v>96673</v>
      </c>
      <c r="H3261" s="447" t="s">
        <v>4254</v>
      </c>
      <c r="I3261" s="447" t="s">
        <v>239</v>
      </c>
      <c r="J3261" s="447" t="s">
        <v>240</v>
      </c>
      <c r="K3261" s="450">
        <v>81.900000000000006</v>
      </c>
      <c r="L3261" s="447" t="s">
        <v>241</v>
      </c>
    </row>
    <row r="3262" spans="1:12">
      <c r="A3262" s="447" t="s">
        <v>20984</v>
      </c>
      <c r="B3262" s="447" t="s">
        <v>20985</v>
      </c>
      <c r="C3262" s="447" t="s">
        <v>20986</v>
      </c>
      <c r="D3262" s="447" t="s">
        <v>20987</v>
      </c>
      <c r="E3262" s="448" t="s">
        <v>20755</v>
      </c>
      <c r="F3262" s="447" t="s">
        <v>20755</v>
      </c>
      <c r="G3262" s="449">
        <v>96674</v>
      </c>
      <c r="H3262" s="447" t="s">
        <v>4255</v>
      </c>
      <c r="I3262" s="447" t="s">
        <v>239</v>
      </c>
      <c r="J3262" s="447" t="s">
        <v>240</v>
      </c>
      <c r="K3262" s="450">
        <v>114.98</v>
      </c>
      <c r="L3262" s="447" t="s">
        <v>241</v>
      </c>
    </row>
    <row r="3263" spans="1:12">
      <c r="A3263" s="447" t="s">
        <v>20984</v>
      </c>
      <c r="B3263" s="447" t="s">
        <v>20985</v>
      </c>
      <c r="C3263" s="447" t="s">
        <v>20986</v>
      </c>
      <c r="D3263" s="447" t="s">
        <v>20987</v>
      </c>
      <c r="E3263" s="448" t="s">
        <v>20755</v>
      </c>
      <c r="F3263" s="447" t="s">
        <v>20755</v>
      </c>
      <c r="G3263" s="449">
        <v>96675</v>
      </c>
      <c r="H3263" s="447" t="s">
        <v>4256</v>
      </c>
      <c r="I3263" s="447" t="s">
        <v>239</v>
      </c>
      <c r="J3263" s="447" t="s">
        <v>240</v>
      </c>
      <c r="K3263" s="450">
        <v>201.11</v>
      </c>
      <c r="L3263" s="447" t="s">
        <v>241</v>
      </c>
    </row>
    <row r="3264" spans="1:12">
      <c r="A3264" s="447" t="s">
        <v>20984</v>
      </c>
      <c r="B3264" s="447" t="s">
        <v>20985</v>
      </c>
      <c r="C3264" s="447" t="s">
        <v>20986</v>
      </c>
      <c r="D3264" s="447" t="s">
        <v>20987</v>
      </c>
      <c r="E3264" s="448" t="s">
        <v>20755</v>
      </c>
      <c r="F3264" s="447" t="s">
        <v>20755</v>
      </c>
      <c r="G3264" s="449">
        <v>96676</v>
      </c>
      <c r="H3264" s="447" t="s">
        <v>4257</v>
      </c>
      <c r="I3264" s="447" t="s">
        <v>239</v>
      </c>
      <c r="J3264" s="447" t="s">
        <v>240</v>
      </c>
      <c r="K3264" s="450">
        <v>13.42</v>
      </c>
      <c r="L3264" s="447" t="s">
        <v>241</v>
      </c>
    </row>
    <row r="3265" spans="1:12">
      <c r="A3265" s="447" t="s">
        <v>20984</v>
      </c>
      <c r="B3265" s="447" t="s">
        <v>20985</v>
      </c>
      <c r="C3265" s="447" t="s">
        <v>20986</v>
      </c>
      <c r="D3265" s="447" t="s">
        <v>20987</v>
      </c>
      <c r="E3265" s="448" t="s">
        <v>20755</v>
      </c>
      <c r="F3265" s="447" t="s">
        <v>20755</v>
      </c>
      <c r="G3265" s="449">
        <v>96677</v>
      </c>
      <c r="H3265" s="447" t="s">
        <v>4258</v>
      </c>
      <c r="I3265" s="447" t="s">
        <v>239</v>
      </c>
      <c r="J3265" s="447" t="s">
        <v>240</v>
      </c>
      <c r="K3265" s="450">
        <v>22.25</v>
      </c>
      <c r="L3265" s="447" t="s">
        <v>241</v>
      </c>
    </row>
    <row r="3266" spans="1:12">
      <c r="A3266" s="447" t="s">
        <v>20984</v>
      </c>
      <c r="B3266" s="447" t="s">
        <v>20985</v>
      </c>
      <c r="C3266" s="447" t="s">
        <v>20986</v>
      </c>
      <c r="D3266" s="447" t="s">
        <v>20987</v>
      </c>
      <c r="E3266" s="448" t="s">
        <v>20755</v>
      </c>
      <c r="F3266" s="447" t="s">
        <v>20755</v>
      </c>
      <c r="G3266" s="449">
        <v>96678</v>
      </c>
      <c r="H3266" s="447" t="s">
        <v>4259</v>
      </c>
      <c r="I3266" s="447" t="s">
        <v>239</v>
      </c>
      <c r="J3266" s="447" t="s">
        <v>240</v>
      </c>
      <c r="K3266" s="450">
        <v>30.87</v>
      </c>
      <c r="L3266" s="447" t="s">
        <v>241</v>
      </c>
    </row>
    <row r="3267" spans="1:12">
      <c r="A3267" s="447" t="s">
        <v>20984</v>
      </c>
      <c r="B3267" s="447" t="s">
        <v>20985</v>
      </c>
      <c r="C3267" s="447" t="s">
        <v>20986</v>
      </c>
      <c r="D3267" s="447" t="s">
        <v>20987</v>
      </c>
      <c r="E3267" s="448" t="s">
        <v>20755</v>
      </c>
      <c r="F3267" s="447" t="s">
        <v>20755</v>
      </c>
      <c r="G3267" s="449">
        <v>96679</v>
      </c>
      <c r="H3267" s="447" t="s">
        <v>4261</v>
      </c>
      <c r="I3267" s="447" t="s">
        <v>239</v>
      </c>
      <c r="J3267" s="447" t="s">
        <v>240</v>
      </c>
      <c r="K3267" s="450">
        <v>45.01</v>
      </c>
      <c r="L3267" s="447" t="s">
        <v>241</v>
      </c>
    </row>
    <row r="3268" spans="1:12">
      <c r="A3268" s="447" t="s">
        <v>20984</v>
      </c>
      <c r="B3268" s="447" t="s">
        <v>20985</v>
      </c>
      <c r="C3268" s="447" t="s">
        <v>20986</v>
      </c>
      <c r="D3268" s="447" t="s">
        <v>20987</v>
      </c>
      <c r="E3268" s="448" t="s">
        <v>20755</v>
      </c>
      <c r="F3268" s="447" t="s">
        <v>20755</v>
      </c>
      <c r="G3268" s="449">
        <v>96680</v>
      </c>
      <c r="H3268" s="447" t="s">
        <v>4262</v>
      </c>
      <c r="I3268" s="447" t="s">
        <v>239</v>
      </c>
      <c r="J3268" s="447" t="s">
        <v>240</v>
      </c>
      <c r="K3268" s="450">
        <v>60.29</v>
      </c>
      <c r="L3268" s="447" t="s">
        <v>241</v>
      </c>
    </row>
    <row r="3269" spans="1:12">
      <c r="A3269" s="447" t="s">
        <v>20984</v>
      </c>
      <c r="B3269" s="447" t="s">
        <v>20985</v>
      </c>
      <c r="C3269" s="447" t="s">
        <v>20986</v>
      </c>
      <c r="D3269" s="447" t="s">
        <v>20987</v>
      </c>
      <c r="E3269" s="448" t="s">
        <v>20755</v>
      </c>
      <c r="F3269" s="447" t="s">
        <v>20755</v>
      </c>
      <c r="G3269" s="449">
        <v>96681</v>
      </c>
      <c r="H3269" s="447" t="s">
        <v>4263</v>
      </c>
      <c r="I3269" s="447" t="s">
        <v>239</v>
      </c>
      <c r="J3269" s="447" t="s">
        <v>240</v>
      </c>
      <c r="K3269" s="450">
        <v>113.89</v>
      </c>
      <c r="L3269" s="447" t="s">
        <v>241</v>
      </c>
    </row>
    <row r="3270" spans="1:12">
      <c r="A3270" s="447" t="s">
        <v>20984</v>
      </c>
      <c r="B3270" s="447" t="s">
        <v>20985</v>
      </c>
      <c r="C3270" s="447" t="s">
        <v>20986</v>
      </c>
      <c r="D3270" s="447" t="s">
        <v>20987</v>
      </c>
      <c r="E3270" s="448" t="s">
        <v>20755</v>
      </c>
      <c r="F3270" s="447" t="s">
        <v>20755</v>
      </c>
      <c r="G3270" s="449">
        <v>96682</v>
      </c>
      <c r="H3270" s="447" t="s">
        <v>4264</v>
      </c>
      <c r="I3270" s="447" t="s">
        <v>239</v>
      </c>
      <c r="J3270" s="447" t="s">
        <v>240</v>
      </c>
      <c r="K3270" s="450">
        <v>168.23</v>
      </c>
      <c r="L3270" s="447" t="s">
        <v>241</v>
      </c>
    </row>
    <row r="3271" spans="1:12">
      <c r="A3271" s="447" t="s">
        <v>20984</v>
      </c>
      <c r="B3271" s="447" t="s">
        <v>20985</v>
      </c>
      <c r="C3271" s="447" t="s">
        <v>20986</v>
      </c>
      <c r="D3271" s="447" t="s">
        <v>20987</v>
      </c>
      <c r="E3271" s="448" t="s">
        <v>20755</v>
      </c>
      <c r="F3271" s="447" t="s">
        <v>20755</v>
      </c>
      <c r="G3271" s="449">
        <v>96683</v>
      </c>
      <c r="H3271" s="447" t="s">
        <v>4265</v>
      </c>
      <c r="I3271" s="447" t="s">
        <v>239</v>
      </c>
      <c r="J3271" s="447" t="s">
        <v>240</v>
      </c>
      <c r="K3271" s="450">
        <v>229.62</v>
      </c>
      <c r="L3271" s="447" t="s">
        <v>241</v>
      </c>
    </row>
    <row r="3272" spans="1:12">
      <c r="A3272" s="447" t="s">
        <v>20984</v>
      </c>
      <c r="B3272" s="447" t="s">
        <v>20985</v>
      </c>
      <c r="C3272" s="447" t="s">
        <v>20986</v>
      </c>
      <c r="D3272" s="447" t="s">
        <v>20987</v>
      </c>
      <c r="E3272" s="448" t="s">
        <v>20755</v>
      </c>
      <c r="F3272" s="447" t="s">
        <v>20755</v>
      </c>
      <c r="G3272" s="449">
        <v>96718</v>
      </c>
      <c r="H3272" s="447" t="s">
        <v>4266</v>
      </c>
      <c r="I3272" s="447" t="s">
        <v>239</v>
      </c>
      <c r="J3272" s="447" t="s">
        <v>240</v>
      </c>
      <c r="K3272" s="450">
        <v>9.1</v>
      </c>
      <c r="L3272" s="447" t="s">
        <v>241</v>
      </c>
    </row>
    <row r="3273" spans="1:12">
      <c r="A3273" s="447" t="s">
        <v>20984</v>
      </c>
      <c r="B3273" s="447" t="s">
        <v>20985</v>
      </c>
      <c r="C3273" s="447" t="s">
        <v>20986</v>
      </c>
      <c r="D3273" s="447" t="s">
        <v>20987</v>
      </c>
      <c r="E3273" s="448" t="s">
        <v>20755</v>
      </c>
      <c r="F3273" s="447" t="s">
        <v>20755</v>
      </c>
      <c r="G3273" s="449">
        <v>96719</v>
      </c>
      <c r="H3273" s="447" t="s">
        <v>4267</v>
      </c>
      <c r="I3273" s="447" t="s">
        <v>239</v>
      </c>
      <c r="J3273" s="447" t="s">
        <v>240</v>
      </c>
      <c r="K3273" s="450">
        <v>16.13</v>
      </c>
      <c r="L3273" s="447" t="s">
        <v>241</v>
      </c>
    </row>
    <row r="3274" spans="1:12">
      <c r="A3274" s="447" t="s">
        <v>20984</v>
      </c>
      <c r="B3274" s="447" t="s">
        <v>20985</v>
      </c>
      <c r="C3274" s="447" t="s">
        <v>20986</v>
      </c>
      <c r="D3274" s="447" t="s">
        <v>20987</v>
      </c>
      <c r="E3274" s="448" t="s">
        <v>20755</v>
      </c>
      <c r="F3274" s="447" t="s">
        <v>20755</v>
      </c>
      <c r="G3274" s="449">
        <v>96720</v>
      </c>
      <c r="H3274" s="447" t="s">
        <v>4268</v>
      </c>
      <c r="I3274" s="447" t="s">
        <v>239</v>
      </c>
      <c r="J3274" s="447" t="s">
        <v>240</v>
      </c>
      <c r="K3274" s="450">
        <v>19.73</v>
      </c>
      <c r="L3274" s="447" t="s">
        <v>241</v>
      </c>
    </row>
    <row r="3275" spans="1:12">
      <c r="A3275" s="447" t="s">
        <v>20984</v>
      </c>
      <c r="B3275" s="447" t="s">
        <v>20985</v>
      </c>
      <c r="C3275" s="447" t="s">
        <v>20986</v>
      </c>
      <c r="D3275" s="447" t="s">
        <v>20987</v>
      </c>
      <c r="E3275" s="448" t="s">
        <v>20755</v>
      </c>
      <c r="F3275" s="447" t="s">
        <v>20755</v>
      </c>
      <c r="G3275" s="449">
        <v>96721</v>
      </c>
      <c r="H3275" s="447" t="s">
        <v>4270</v>
      </c>
      <c r="I3275" s="447" t="s">
        <v>239</v>
      </c>
      <c r="J3275" s="447" t="s">
        <v>240</v>
      </c>
      <c r="K3275" s="450">
        <v>27.56</v>
      </c>
      <c r="L3275" s="447" t="s">
        <v>241</v>
      </c>
    </row>
    <row r="3276" spans="1:12">
      <c r="A3276" s="447" t="s">
        <v>20984</v>
      </c>
      <c r="B3276" s="447" t="s">
        <v>20985</v>
      </c>
      <c r="C3276" s="447" t="s">
        <v>20986</v>
      </c>
      <c r="D3276" s="447" t="s">
        <v>20987</v>
      </c>
      <c r="E3276" s="448" t="s">
        <v>20755</v>
      </c>
      <c r="F3276" s="447" t="s">
        <v>20755</v>
      </c>
      <c r="G3276" s="449">
        <v>96722</v>
      </c>
      <c r="H3276" s="447" t="s">
        <v>4272</v>
      </c>
      <c r="I3276" s="447" t="s">
        <v>239</v>
      </c>
      <c r="J3276" s="447" t="s">
        <v>240</v>
      </c>
      <c r="K3276" s="450">
        <v>37.15</v>
      </c>
      <c r="L3276" s="447" t="s">
        <v>241</v>
      </c>
    </row>
    <row r="3277" spans="1:12">
      <c r="A3277" s="447" t="s">
        <v>20984</v>
      </c>
      <c r="B3277" s="447" t="s">
        <v>20985</v>
      </c>
      <c r="C3277" s="447" t="s">
        <v>20986</v>
      </c>
      <c r="D3277" s="447" t="s">
        <v>20987</v>
      </c>
      <c r="E3277" s="448" t="s">
        <v>20755</v>
      </c>
      <c r="F3277" s="447" t="s">
        <v>20755</v>
      </c>
      <c r="G3277" s="449">
        <v>96723</v>
      </c>
      <c r="H3277" s="447" t="s">
        <v>4273</v>
      </c>
      <c r="I3277" s="447" t="s">
        <v>239</v>
      </c>
      <c r="J3277" s="447" t="s">
        <v>240</v>
      </c>
      <c r="K3277" s="450">
        <v>50.85</v>
      </c>
      <c r="L3277" s="447" t="s">
        <v>241</v>
      </c>
    </row>
    <row r="3278" spans="1:12">
      <c r="A3278" s="447" t="s">
        <v>20984</v>
      </c>
      <c r="B3278" s="447" t="s">
        <v>20985</v>
      </c>
      <c r="C3278" s="447" t="s">
        <v>20986</v>
      </c>
      <c r="D3278" s="447" t="s">
        <v>20987</v>
      </c>
      <c r="E3278" s="448" t="s">
        <v>20755</v>
      </c>
      <c r="F3278" s="447" t="s">
        <v>20755</v>
      </c>
      <c r="G3278" s="449">
        <v>96724</v>
      </c>
      <c r="H3278" s="447" t="s">
        <v>4274</v>
      </c>
      <c r="I3278" s="447" t="s">
        <v>239</v>
      </c>
      <c r="J3278" s="447" t="s">
        <v>240</v>
      </c>
      <c r="K3278" s="450">
        <v>82.97</v>
      </c>
      <c r="L3278" s="447" t="s">
        <v>241</v>
      </c>
    </row>
    <row r="3279" spans="1:12">
      <c r="A3279" s="447" t="s">
        <v>20984</v>
      </c>
      <c r="B3279" s="447" t="s">
        <v>20985</v>
      </c>
      <c r="C3279" s="447" t="s">
        <v>20986</v>
      </c>
      <c r="D3279" s="447" t="s">
        <v>20987</v>
      </c>
      <c r="E3279" s="448" t="s">
        <v>20755</v>
      </c>
      <c r="F3279" s="447" t="s">
        <v>20755</v>
      </c>
      <c r="G3279" s="449">
        <v>96725</v>
      </c>
      <c r="H3279" s="447" t="s">
        <v>4275</v>
      </c>
      <c r="I3279" s="447" t="s">
        <v>239</v>
      </c>
      <c r="J3279" s="447" t="s">
        <v>240</v>
      </c>
      <c r="K3279" s="450">
        <v>111.55</v>
      </c>
      <c r="L3279" s="447" t="s">
        <v>241</v>
      </c>
    </row>
    <row r="3280" spans="1:12">
      <c r="A3280" s="447" t="s">
        <v>20984</v>
      </c>
      <c r="B3280" s="447" t="s">
        <v>20985</v>
      </c>
      <c r="C3280" s="447" t="s">
        <v>20986</v>
      </c>
      <c r="D3280" s="447" t="s">
        <v>20987</v>
      </c>
      <c r="E3280" s="448" t="s">
        <v>20755</v>
      </c>
      <c r="F3280" s="447" t="s">
        <v>20755</v>
      </c>
      <c r="G3280" s="449">
        <v>96726</v>
      </c>
      <c r="H3280" s="447" t="s">
        <v>4276</v>
      </c>
      <c r="I3280" s="447" t="s">
        <v>239</v>
      </c>
      <c r="J3280" s="447" t="s">
        <v>240</v>
      </c>
      <c r="K3280" s="450">
        <v>182.32</v>
      </c>
      <c r="L3280" s="447" t="s">
        <v>241</v>
      </c>
    </row>
    <row r="3281" spans="1:12">
      <c r="A3281" s="447" t="s">
        <v>20984</v>
      </c>
      <c r="B3281" s="447" t="s">
        <v>20985</v>
      </c>
      <c r="C3281" s="447" t="s">
        <v>20986</v>
      </c>
      <c r="D3281" s="447" t="s">
        <v>20987</v>
      </c>
      <c r="E3281" s="448" t="s">
        <v>20755</v>
      </c>
      <c r="F3281" s="447" t="s">
        <v>20755</v>
      </c>
      <c r="G3281" s="449">
        <v>96727</v>
      </c>
      <c r="H3281" s="447" t="s">
        <v>4277</v>
      </c>
      <c r="I3281" s="447" t="s">
        <v>239</v>
      </c>
      <c r="J3281" s="447" t="s">
        <v>240</v>
      </c>
      <c r="K3281" s="450">
        <v>13.33</v>
      </c>
      <c r="L3281" s="447" t="s">
        <v>241</v>
      </c>
    </row>
    <row r="3282" spans="1:12">
      <c r="A3282" s="447" t="s">
        <v>20984</v>
      </c>
      <c r="B3282" s="447" t="s">
        <v>20985</v>
      </c>
      <c r="C3282" s="447" t="s">
        <v>20986</v>
      </c>
      <c r="D3282" s="447" t="s">
        <v>20987</v>
      </c>
      <c r="E3282" s="448" t="s">
        <v>20755</v>
      </c>
      <c r="F3282" s="447" t="s">
        <v>20755</v>
      </c>
      <c r="G3282" s="449">
        <v>96728</v>
      </c>
      <c r="H3282" s="447" t="s">
        <v>4278</v>
      </c>
      <c r="I3282" s="447" t="s">
        <v>239</v>
      </c>
      <c r="J3282" s="447" t="s">
        <v>240</v>
      </c>
      <c r="K3282" s="450">
        <v>16.5</v>
      </c>
      <c r="L3282" s="447" t="s">
        <v>241</v>
      </c>
    </row>
    <row r="3283" spans="1:12">
      <c r="A3283" s="447" t="s">
        <v>20984</v>
      </c>
      <c r="B3283" s="447" t="s">
        <v>20985</v>
      </c>
      <c r="C3283" s="447" t="s">
        <v>20986</v>
      </c>
      <c r="D3283" s="447" t="s">
        <v>20987</v>
      </c>
      <c r="E3283" s="448" t="s">
        <v>20755</v>
      </c>
      <c r="F3283" s="447" t="s">
        <v>20755</v>
      </c>
      <c r="G3283" s="449">
        <v>96729</v>
      </c>
      <c r="H3283" s="447" t="s">
        <v>4280</v>
      </c>
      <c r="I3283" s="447" t="s">
        <v>239</v>
      </c>
      <c r="J3283" s="447" t="s">
        <v>240</v>
      </c>
      <c r="K3283" s="450">
        <v>25.66</v>
      </c>
      <c r="L3283" s="447" t="s">
        <v>241</v>
      </c>
    </row>
    <row r="3284" spans="1:12">
      <c r="A3284" s="447" t="s">
        <v>20984</v>
      </c>
      <c r="B3284" s="447" t="s">
        <v>20985</v>
      </c>
      <c r="C3284" s="447" t="s">
        <v>20986</v>
      </c>
      <c r="D3284" s="447" t="s">
        <v>20987</v>
      </c>
      <c r="E3284" s="448" t="s">
        <v>20755</v>
      </c>
      <c r="F3284" s="447" t="s">
        <v>20755</v>
      </c>
      <c r="G3284" s="449">
        <v>96730</v>
      </c>
      <c r="H3284" s="447" t="s">
        <v>4282</v>
      </c>
      <c r="I3284" s="447" t="s">
        <v>239</v>
      </c>
      <c r="J3284" s="447" t="s">
        <v>240</v>
      </c>
      <c r="K3284" s="450">
        <v>33.33</v>
      </c>
      <c r="L3284" s="447" t="s">
        <v>241</v>
      </c>
    </row>
    <row r="3285" spans="1:12">
      <c r="A3285" s="447" t="s">
        <v>20984</v>
      </c>
      <c r="B3285" s="447" t="s">
        <v>20985</v>
      </c>
      <c r="C3285" s="447" t="s">
        <v>20986</v>
      </c>
      <c r="D3285" s="447" t="s">
        <v>20987</v>
      </c>
      <c r="E3285" s="448" t="s">
        <v>20755</v>
      </c>
      <c r="F3285" s="447" t="s">
        <v>20755</v>
      </c>
      <c r="G3285" s="449">
        <v>96731</v>
      </c>
      <c r="H3285" s="447" t="s">
        <v>4283</v>
      </c>
      <c r="I3285" s="447" t="s">
        <v>239</v>
      </c>
      <c r="J3285" s="447" t="s">
        <v>240</v>
      </c>
      <c r="K3285" s="450">
        <v>48.56</v>
      </c>
      <c r="L3285" s="447" t="s">
        <v>241</v>
      </c>
    </row>
    <row r="3286" spans="1:12">
      <c r="A3286" s="447" t="s">
        <v>20984</v>
      </c>
      <c r="B3286" s="447" t="s">
        <v>20985</v>
      </c>
      <c r="C3286" s="447" t="s">
        <v>20986</v>
      </c>
      <c r="D3286" s="447" t="s">
        <v>20987</v>
      </c>
      <c r="E3286" s="448" t="s">
        <v>20755</v>
      </c>
      <c r="F3286" s="447" t="s">
        <v>20755</v>
      </c>
      <c r="G3286" s="449">
        <v>96732</v>
      </c>
      <c r="H3286" s="447" t="s">
        <v>4284</v>
      </c>
      <c r="I3286" s="447" t="s">
        <v>239</v>
      </c>
      <c r="J3286" s="447" t="s">
        <v>240</v>
      </c>
      <c r="K3286" s="450">
        <v>61.56</v>
      </c>
      <c r="L3286" s="447" t="s">
        <v>241</v>
      </c>
    </row>
    <row r="3287" spans="1:12">
      <c r="A3287" s="447" t="s">
        <v>20984</v>
      </c>
      <c r="B3287" s="447" t="s">
        <v>20985</v>
      </c>
      <c r="C3287" s="447" t="s">
        <v>20986</v>
      </c>
      <c r="D3287" s="447" t="s">
        <v>20987</v>
      </c>
      <c r="E3287" s="448" t="s">
        <v>20755</v>
      </c>
      <c r="F3287" s="447" t="s">
        <v>20755</v>
      </c>
      <c r="G3287" s="449">
        <v>96733</v>
      </c>
      <c r="H3287" s="447" t="s">
        <v>4285</v>
      </c>
      <c r="I3287" s="447" t="s">
        <v>239</v>
      </c>
      <c r="J3287" s="447" t="s">
        <v>240</v>
      </c>
      <c r="K3287" s="450">
        <v>114.01</v>
      </c>
      <c r="L3287" s="447" t="s">
        <v>241</v>
      </c>
    </row>
    <row r="3288" spans="1:12">
      <c r="A3288" s="447" t="s">
        <v>20984</v>
      </c>
      <c r="B3288" s="447" t="s">
        <v>20985</v>
      </c>
      <c r="C3288" s="447" t="s">
        <v>20986</v>
      </c>
      <c r="D3288" s="447" t="s">
        <v>20987</v>
      </c>
      <c r="E3288" s="448" t="s">
        <v>20755</v>
      </c>
      <c r="F3288" s="447" t="s">
        <v>20755</v>
      </c>
      <c r="G3288" s="449">
        <v>96734</v>
      </c>
      <c r="H3288" s="447" t="s">
        <v>4286</v>
      </c>
      <c r="I3288" s="447" t="s">
        <v>239</v>
      </c>
      <c r="J3288" s="447" t="s">
        <v>240</v>
      </c>
      <c r="K3288" s="450">
        <v>161.88999999999999</v>
      </c>
      <c r="L3288" s="447" t="s">
        <v>241</v>
      </c>
    </row>
    <row r="3289" spans="1:12">
      <c r="A3289" s="447" t="s">
        <v>20984</v>
      </c>
      <c r="B3289" s="447" t="s">
        <v>20985</v>
      </c>
      <c r="C3289" s="447" t="s">
        <v>20986</v>
      </c>
      <c r="D3289" s="447" t="s">
        <v>20987</v>
      </c>
      <c r="E3289" s="448" t="s">
        <v>20755</v>
      </c>
      <c r="F3289" s="447" t="s">
        <v>20755</v>
      </c>
      <c r="G3289" s="449">
        <v>96735</v>
      </c>
      <c r="H3289" s="447" t="s">
        <v>4287</v>
      </c>
      <c r="I3289" s="447" t="s">
        <v>239</v>
      </c>
      <c r="J3289" s="447" t="s">
        <v>240</v>
      </c>
      <c r="K3289" s="450">
        <v>208.7</v>
      </c>
      <c r="L3289" s="447" t="s">
        <v>241</v>
      </c>
    </row>
    <row r="3290" spans="1:12">
      <c r="A3290" s="447" t="s">
        <v>20984</v>
      </c>
      <c r="B3290" s="447" t="s">
        <v>20985</v>
      </c>
      <c r="C3290" s="447" t="s">
        <v>20986</v>
      </c>
      <c r="D3290" s="447" t="s">
        <v>20987</v>
      </c>
      <c r="E3290" s="448" t="s">
        <v>20755</v>
      </c>
      <c r="F3290" s="447" t="s">
        <v>20755</v>
      </c>
      <c r="G3290" s="449">
        <v>96794</v>
      </c>
      <c r="H3290" s="447" t="s">
        <v>4288</v>
      </c>
      <c r="I3290" s="447" t="s">
        <v>239</v>
      </c>
      <c r="J3290" s="447" t="s">
        <v>240</v>
      </c>
      <c r="K3290" s="450">
        <v>8.0299999999999994</v>
      </c>
      <c r="L3290" s="447" t="s">
        <v>241</v>
      </c>
    </row>
    <row r="3291" spans="1:12">
      <c r="A3291" s="447" t="s">
        <v>20984</v>
      </c>
      <c r="B3291" s="447" t="s">
        <v>20985</v>
      </c>
      <c r="C3291" s="447" t="s">
        <v>20986</v>
      </c>
      <c r="D3291" s="447" t="s">
        <v>20987</v>
      </c>
      <c r="E3291" s="448" t="s">
        <v>20755</v>
      </c>
      <c r="F3291" s="447" t="s">
        <v>20755</v>
      </c>
      <c r="G3291" s="449">
        <v>96795</v>
      </c>
      <c r="H3291" s="447" t="s">
        <v>4290</v>
      </c>
      <c r="I3291" s="447" t="s">
        <v>239</v>
      </c>
      <c r="J3291" s="447" t="s">
        <v>240</v>
      </c>
      <c r="K3291" s="450">
        <v>10.28</v>
      </c>
      <c r="L3291" s="447" t="s">
        <v>241</v>
      </c>
    </row>
    <row r="3292" spans="1:12">
      <c r="A3292" s="447" t="s">
        <v>20984</v>
      </c>
      <c r="B3292" s="447" t="s">
        <v>20985</v>
      </c>
      <c r="C3292" s="447" t="s">
        <v>20986</v>
      </c>
      <c r="D3292" s="447" t="s">
        <v>20987</v>
      </c>
      <c r="E3292" s="448" t="s">
        <v>20755</v>
      </c>
      <c r="F3292" s="447" t="s">
        <v>20755</v>
      </c>
      <c r="G3292" s="449">
        <v>96796</v>
      </c>
      <c r="H3292" s="447" t="s">
        <v>4291</v>
      </c>
      <c r="I3292" s="447" t="s">
        <v>239</v>
      </c>
      <c r="J3292" s="447" t="s">
        <v>240</v>
      </c>
      <c r="K3292" s="450">
        <v>14.58</v>
      </c>
      <c r="L3292" s="447" t="s">
        <v>241</v>
      </c>
    </row>
    <row r="3293" spans="1:12">
      <c r="A3293" s="447" t="s">
        <v>20984</v>
      </c>
      <c r="B3293" s="447" t="s">
        <v>20985</v>
      </c>
      <c r="C3293" s="447" t="s">
        <v>20986</v>
      </c>
      <c r="D3293" s="447" t="s">
        <v>20987</v>
      </c>
      <c r="E3293" s="448" t="s">
        <v>20755</v>
      </c>
      <c r="F3293" s="447" t="s">
        <v>20755</v>
      </c>
      <c r="G3293" s="449">
        <v>96797</v>
      </c>
      <c r="H3293" s="447" t="s">
        <v>4292</v>
      </c>
      <c r="I3293" s="447" t="s">
        <v>239</v>
      </c>
      <c r="J3293" s="447" t="s">
        <v>240</v>
      </c>
      <c r="K3293" s="450">
        <v>22.37</v>
      </c>
      <c r="L3293" s="447" t="s">
        <v>241</v>
      </c>
    </row>
    <row r="3294" spans="1:12">
      <c r="A3294" s="447" t="s">
        <v>20984</v>
      </c>
      <c r="B3294" s="447" t="s">
        <v>20985</v>
      </c>
      <c r="C3294" s="447" t="s">
        <v>20986</v>
      </c>
      <c r="D3294" s="447" t="s">
        <v>20987</v>
      </c>
      <c r="E3294" s="448" t="s">
        <v>20755</v>
      </c>
      <c r="F3294" s="447" t="s">
        <v>20755</v>
      </c>
      <c r="G3294" s="449">
        <v>96798</v>
      </c>
      <c r="H3294" s="447" t="s">
        <v>4293</v>
      </c>
      <c r="I3294" s="447" t="s">
        <v>239</v>
      </c>
      <c r="J3294" s="447" t="s">
        <v>240</v>
      </c>
      <c r="K3294" s="450">
        <v>8.1199999999999992</v>
      </c>
      <c r="L3294" s="447" t="s">
        <v>241</v>
      </c>
    </row>
    <row r="3295" spans="1:12">
      <c r="A3295" s="447" t="s">
        <v>20984</v>
      </c>
      <c r="B3295" s="447" t="s">
        <v>20985</v>
      </c>
      <c r="C3295" s="447" t="s">
        <v>20986</v>
      </c>
      <c r="D3295" s="447" t="s">
        <v>20987</v>
      </c>
      <c r="E3295" s="448" t="s">
        <v>20755</v>
      </c>
      <c r="F3295" s="447" t="s">
        <v>20755</v>
      </c>
      <c r="G3295" s="449">
        <v>96799</v>
      </c>
      <c r="H3295" s="447" t="s">
        <v>4295</v>
      </c>
      <c r="I3295" s="447" t="s">
        <v>239</v>
      </c>
      <c r="J3295" s="447" t="s">
        <v>240</v>
      </c>
      <c r="K3295" s="450">
        <v>10.82</v>
      </c>
      <c r="L3295" s="447" t="s">
        <v>241</v>
      </c>
    </row>
    <row r="3296" spans="1:12">
      <c r="A3296" s="447" t="s">
        <v>20984</v>
      </c>
      <c r="B3296" s="447" t="s">
        <v>20985</v>
      </c>
      <c r="C3296" s="447" t="s">
        <v>20986</v>
      </c>
      <c r="D3296" s="447" t="s">
        <v>20987</v>
      </c>
      <c r="E3296" s="448" t="s">
        <v>20755</v>
      </c>
      <c r="F3296" s="447" t="s">
        <v>20755</v>
      </c>
      <c r="G3296" s="449">
        <v>96800</v>
      </c>
      <c r="H3296" s="447" t="s">
        <v>4297</v>
      </c>
      <c r="I3296" s="447" t="s">
        <v>239</v>
      </c>
      <c r="J3296" s="447" t="s">
        <v>240</v>
      </c>
      <c r="K3296" s="450">
        <v>15.71</v>
      </c>
      <c r="L3296" s="447" t="s">
        <v>241</v>
      </c>
    </row>
    <row r="3297" spans="1:12">
      <c r="A3297" s="447" t="s">
        <v>20984</v>
      </c>
      <c r="B3297" s="447" t="s">
        <v>20985</v>
      </c>
      <c r="C3297" s="447" t="s">
        <v>20986</v>
      </c>
      <c r="D3297" s="447" t="s">
        <v>20987</v>
      </c>
      <c r="E3297" s="448" t="s">
        <v>20755</v>
      </c>
      <c r="F3297" s="447" t="s">
        <v>20755</v>
      </c>
      <c r="G3297" s="449">
        <v>96801</v>
      </c>
      <c r="H3297" s="447" t="s">
        <v>4298</v>
      </c>
      <c r="I3297" s="447" t="s">
        <v>239</v>
      </c>
      <c r="J3297" s="447" t="s">
        <v>240</v>
      </c>
      <c r="K3297" s="450">
        <v>24.31</v>
      </c>
      <c r="L3297" s="447" t="s">
        <v>241</v>
      </c>
    </row>
    <row r="3298" spans="1:12">
      <c r="A3298" s="447" t="s">
        <v>20984</v>
      </c>
      <c r="B3298" s="447" t="s">
        <v>20985</v>
      </c>
      <c r="C3298" s="447" t="s">
        <v>20986</v>
      </c>
      <c r="D3298" s="447" t="s">
        <v>20987</v>
      </c>
      <c r="E3298" s="448" t="s">
        <v>20755</v>
      </c>
      <c r="F3298" s="447" t="s">
        <v>20755</v>
      </c>
      <c r="G3298" s="449">
        <v>97327</v>
      </c>
      <c r="H3298" s="447" t="s">
        <v>4299</v>
      </c>
      <c r="I3298" s="447" t="s">
        <v>239</v>
      </c>
      <c r="J3298" s="447" t="s">
        <v>240</v>
      </c>
      <c r="K3298" s="450">
        <v>27.4</v>
      </c>
      <c r="L3298" s="447" t="s">
        <v>241</v>
      </c>
    </row>
    <row r="3299" spans="1:12">
      <c r="A3299" s="447" t="s">
        <v>20984</v>
      </c>
      <c r="B3299" s="447" t="s">
        <v>20985</v>
      </c>
      <c r="C3299" s="447" t="s">
        <v>20986</v>
      </c>
      <c r="D3299" s="447" t="s">
        <v>20987</v>
      </c>
      <c r="E3299" s="448" t="s">
        <v>20755</v>
      </c>
      <c r="F3299" s="447" t="s">
        <v>20755</v>
      </c>
      <c r="G3299" s="449">
        <v>97328</v>
      </c>
      <c r="H3299" s="447" t="s">
        <v>4300</v>
      </c>
      <c r="I3299" s="447" t="s">
        <v>239</v>
      </c>
      <c r="J3299" s="447" t="s">
        <v>240</v>
      </c>
      <c r="K3299" s="450">
        <v>47.86</v>
      </c>
      <c r="L3299" s="447" t="s">
        <v>241</v>
      </c>
    </row>
    <row r="3300" spans="1:12">
      <c r="A3300" s="447" t="s">
        <v>20984</v>
      </c>
      <c r="B3300" s="447" t="s">
        <v>20985</v>
      </c>
      <c r="C3300" s="447" t="s">
        <v>20986</v>
      </c>
      <c r="D3300" s="447" t="s">
        <v>20987</v>
      </c>
      <c r="E3300" s="448" t="s">
        <v>20755</v>
      </c>
      <c r="F3300" s="447" t="s">
        <v>20755</v>
      </c>
      <c r="G3300" s="449">
        <v>97329</v>
      </c>
      <c r="H3300" s="447" t="s">
        <v>4301</v>
      </c>
      <c r="I3300" s="447" t="s">
        <v>239</v>
      </c>
      <c r="J3300" s="447" t="s">
        <v>240</v>
      </c>
      <c r="K3300" s="450">
        <v>60.18</v>
      </c>
      <c r="L3300" s="447" t="s">
        <v>241</v>
      </c>
    </row>
    <row r="3301" spans="1:12">
      <c r="A3301" s="447" t="s">
        <v>20984</v>
      </c>
      <c r="B3301" s="447" t="s">
        <v>20985</v>
      </c>
      <c r="C3301" s="447" t="s">
        <v>20986</v>
      </c>
      <c r="D3301" s="447" t="s">
        <v>20987</v>
      </c>
      <c r="E3301" s="448" t="s">
        <v>20755</v>
      </c>
      <c r="F3301" s="447" t="s">
        <v>20755</v>
      </c>
      <c r="G3301" s="449">
        <v>97330</v>
      </c>
      <c r="H3301" s="447" t="s">
        <v>4302</v>
      </c>
      <c r="I3301" s="447" t="s">
        <v>239</v>
      </c>
      <c r="J3301" s="447" t="s">
        <v>240</v>
      </c>
      <c r="K3301" s="450">
        <v>73.61</v>
      </c>
      <c r="L3301" s="447" t="s">
        <v>241</v>
      </c>
    </row>
    <row r="3302" spans="1:12">
      <c r="A3302" s="447" t="s">
        <v>20984</v>
      </c>
      <c r="B3302" s="447" t="s">
        <v>20985</v>
      </c>
      <c r="C3302" s="447" t="s">
        <v>20986</v>
      </c>
      <c r="D3302" s="447" t="s">
        <v>20987</v>
      </c>
      <c r="E3302" s="448" t="s">
        <v>20755</v>
      </c>
      <c r="F3302" s="447" t="s">
        <v>20755</v>
      </c>
      <c r="G3302" s="449">
        <v>97331</v>
      </c>
      <c r="H3302" s="447" t="s">
        <v>4303</v>
      </c>
      <c r="I3302" s="447" t="s">
        <v>239</v>
      </c>
      <c r="J3302" s="447" t="s">
        <v>240</v>
      </c>
      <c r="K3302" s="450">
        <v>27.62</v>
      </c>
      <c r="L3302" s="447" t="s">
        <v>241</v>
      </c>
    </row>
    <row r="3303" spans="1:12">
      <c r="A3303" s="447" t="s">
        <v>20984</v>
      </c>
      <c r="B3303" s="447" t="s">
        <v>20985</v>
      </c>
      <c r="C3303" s="447" t="s">
        <v>20986</v>
      </c>
      <c r="D3303" s="447" t="s">
        <v>20987</v>
      </c>
      <c r="E3303" s="448" t="s">
        <v>20755</v>
      </c>
      <c r="F3303" s="447" t="s">
        <v>20755</v>
      </c>
      <c r="G3303" s="449">
        <v>97332</v>
      </c>
      <c r="H3303" s="447" t="s">
        <v>4305</v>
      </c>
      <c r="I3303" s="447" t="s">
        <v>239</v>
      </c>
      <c r="J3303" s="447" t="s">
        <v>240</v>
      </c>
      <c r="K3303" s="450">
        <v>48.11</v>
      </c>
      <c r="L3303" s="447" t="s">
        <v>241</v>
      </c>
    </row>
    <row r="3304" spans="1:12">
      <c r="A3304" s="447" t="s">
        <v>20984</v>
      </c>
      <c r="B3304" s="447" t="s">
        <v>20985</v>
      </c>
      <c r="C3304" s="447" t="s">
        <v>20986</v>
      </c>
      <c r="D3304" s="447" t="s">
        <v>20987</v>
      </c>
      <c r="E3304" s="448" t="s">
        <v>20755</v>
      </c>
      <c r="F3304" s="447" t="s">
        <v>20755</v>
      </c>
      <c r="G3304" s="449">
        <v>97333</v>
      </c>
      <c r="H3304" s="447" t="s">
        <v>4306</v>
      </c>
      <c r="I3304" s="447" t="s">
        <v>239</v>
      </c>
      <c r="J3304" s="447" t="s">
        <v>240</v>
      </c>
      <c r="K3304" s="450">
        <v>60.49</v>
      </c>
      <c r="L3304" s="447" t="s">
        <v>241</v>
      </c>
    </row>
    <row r="3305" spans="1:12">
      <c r="A3305" s="447" t="s">
        <v>20984</v>
      </c>
      <c r="B3305" s="447" t="s">
        <v>20985</v>
      </c>
      <c r="C3305" s="447" t="s">
        <v>20986</v>
      </c>
      <c r="D3305" s="447" t="s">
        <v>20987</v>
      </c>
      <c r="E3305" s="448" t="s">
        <v>20755</v>
      </c>
      <c r="F3305" s="447" t="s">
        <v>20755</v>
      </c>
      <c r="G3305" s="449">
        <v>97334</v>
      </c>
      <c r="H3305" s="447" t="s">
        <v>4307</v>
      </c>
      <c r="I3305" s="447" t="s">
        <v>239</v>
      </c>
      <c r="J3305" s="447" t="s">
        <v>240</v>
      </c>
      <c r="K3305" s="450">
        <v>73.95</v>
      </c>
      <c r="L3305" s="447" t="s">
        <v>241</v>
      </c>
    </row>
    <row r="3306" spans="1:12">
      <c r="A3306" s="447" t="s">
        <v>20984</v>
      </c>
      <c r="B3306" s="447" t="s">
        <v>20985</v>
      </c>
      <c r="C3306" s="447" t="s">
        <v>20986</v>
      </c>
      <c r="D3306" s="447" t="s">
        <v>20987</v>
      </c>
      <c r="E3306" s="448" t="s">
        <v>20755</v>
      </c>
      <c r="F3306" s="447" t="s">
        <v>20755</v>
      </c>
      <c r="G3306" s="449">
        <v>97335</v>
      </c>
      <c r="H3306" s="447" t="s">
        <v>4308</v>
      </c>
      <c r="I3306" s="447" t="s">
        <v>239</v>
      </c>
      <c r="J3306" s="447" t="s">
        <v>240</v>
      </c>
      <c r="K3306" s="450">
        <v>77.86</v>
      </c>
      <c r="L3306" s="447" t="s">
        <v>241</v>
      </c>
    </row>
    <row r="3307" spans="1:12">
      <c r="A3307" s="447" t="s">
        <v>20984</v>
      </c>
      <c r="B3307" s="447" t="s">
        <v>20985</v>
      </c>
      <c r="C3307" s="447" t="s">
        <v>20986</v>
      </c>
      <c r="D3307" s="447" t="s">
        <v>20987</v>
      </c>
      <c r="E3307" s="448" t="s">
        <v>20755</v>
      </c>
      <c r="F3307" s="447" t="s">
        <v>20755</v>
      </c>
      <c r="G3307" s="449">
        <v>97336</v>
      </c>
      <c r="H3307" s="447" t="s">
        <v>4310</v>
      </c>
      <c r="I3307" s="447" t="s">
        <v>239</v>
      </c>
      <c r="J3307" s="447" t="s">
        <v>240</v>
      </c>
      <c r="K3307" s="450">
        <v>98.92</v>
      </c>
      <c r="L3307" s="447" t="s">
        <v>241</v>
      </c>
    </row>
    <row r="3308" spans="1:12">
      <c r="A3308" s="447" t="s">
        <v>20984</v>
      </c>
      <c r="B3308" s="447" t="s">
        <v>20985</v>
      </c>
      <c r="C3308" s="447" t="s">
        <v>20986</v>
      </c>
      <c r="D3308" s="447" t="s">
        <v>20987</v>
      </c>
      <c r="E3308" s="448" t="s">
        <v>20755</v>
      </c>
      <c r="F3308" s="447" t="s">
        <v>20755</v>
      </c>
      <c r="G3308" s="449">
        <v>97337</v>
      </c>
      <c r="H3308" s="447" t="s">
        <v>4311</v>
      </c>
      <c r="I3308" s="447" t="s">
        <v>239</v>
      </c>
      <c r="J3308" s="447" t="s">
        <v>240</v>
      </c>
      <c r="K3308" s="450">
        <v>148.84</v>
      </c>
      <c r="L3308" s="447" t="s">
        <v>241</v>
      </c>
    </row>
    <row r="3309" spans="1:12">
      <c r="A3309" s="447" t="s">
        <v>20984</v>
      </c>
      <c r="B3309" s="447" t="s">
        <v>20985</v>
      </c>
      <c r="C3309" s="447" t="s">
        <v>20986</v>
      </c>
      <c r="D3309" s="447" t="s">
        <v>20987</v>
      </c>
      <c r="E3309" s="448" t="s">
        <v>20755</v>
      </c>
      <c r="F3309" s="447" t="s">
        <v>20755</v>
      </c>
      <c r="G3309" s="449">
        <v>97338</v>
      </c>
      <c r="H3309" s="447" t="s">
        <v>4312</v>
      </c>
      <c r="I3309" s="447" t="s">
        <v>239</v>
      </c>
      <c r="J3309" s="447" t="s">
        <v>240</v>
      </c>
      <c r="K3309" s="450">
        <v>178.98</v>
      </c>
      <c r="L3309" s="447" t="s">
        <v>241</v>
      </c>
    </row>
    <row r="3310" spans="1:12">
      <c r="A3310" s="447" t="s">
        <v>20984</v>
      </c>
      <c r="B3310" s="447" t="s">
        <v>20985</v>
      </c>
      <c r="C3310" s="447" t="s">
        <v>20986</v>
      </c>
      <c r="D3310" s="447" t="s">
        <v>20987</v>
      </c>
      <c r="E3310" s="448" t="s">
        <v>20755</v>
      </c>
      <c r="F3310" s="447" t="s">
        <v>20755</v>
      </c>
      <c r="G3310" s="449">
        <v>97339</v>
      </c>
      <c r="H3310" s="447" t="s">
        <v>4313</v>
      </c>
      <c r="I3310" s="447" t="s">
        <v>239</v>
      </c>
      <c r="J3310" s="447" t="s">
        <v>240</v>
      </c>
      <c r="K3310" s="450">
        <v>192.29</v>
      </c>
      <c r="L3310" s="447" t="s">
        <v>241</v>
      </c>
    </row>
    <row r="3311" spans="1:12">
      <c r="A3311" s="447" t="s">
        <v>20984</v>
      </c>
      <c r="B3311" s="447" t="s">
        <v>20985</v>
      </c>
      <c r="C3311" s="447" t="s">
        <v>20986</v>
      </c>
      <c r="D3311" s="447" t="s">
        <v>20987</v>
      </c>
      <c r="E3311" s="448" t="s">
        <v>20755</v>
      </c>
      <c r="F3311" s="447" t="s">
        <v>20755</v>
      </c>
      <c r="G3311" s="449">
        <v>97340</v>
      </c>
      <c r="H3311" s="447" t="s">
        <v>4314</v>
      </c>
      <c r="I3311" s="447" t="s">
        <v>239</v>
      </c>
      <c r="J3311" s="447" t="s">
        <v>240</v>
      </c>
      <c r="K3311" s="450">
        <v>192.82</v>
      </c>
      <c r="L3311" s="447" t="s">
        <v>241</v>
      </c>
    </row>
    <row r="3312" spans="1:12">
      <c r="A3312" s="447" t="s">
        <v>20984</v>
      </c>
      <c r="B3312" s="447" t="s">
        <v>20985</v>
      </c>
      <c r="C3312" s="447" t="s">
        <v>20986</v>
      </c>
      <c r="D3312" s="447" t="s">
        <v>20987</v>
      </c>
      <c r="E3312" s="448" t="s">
        <v>20755</v>
      </c>
      <c r="F3312" s="447" t="s">
        <v>20755</v>
      </c>
      <c r="G3312" s="449">
        <v>97341</v>
      </c>
      <c r="H3312" s="447" t="s">
        <v>4315</v>
      </c>
      <c r="I3312" s="447" t="s">
        <v>239</v>
      </c>
      <c r="J3312" s="447" t="s">
        <v>240</v>
      </c>
      <c r="K3312" s="450">
        <v>51.1</v>
      </c>
      <c r="L3312" s="447" t="s">
        <v>241</v>
      </c>
    </row>
    <row r="3313" spans="1:12">
      <c r="A3313" s="447" t="s">
        <v>20984</v>
      </c>
      <c r="B3313" s="447" t="s">
        <v>20985</v>
      </c>
      <c r="C3313" s="447" t="s">
        <v>20986</v>
      </c>
      <c r="D3313" s="447" t="s">
        <v>20987</v>
      </c>
      <c r="E3313" s="448" t="s">
        <v>20755</v>
      </c>
      <c r="F3313" s="447" t="s">
        <v>20755</v>
      </c>
      <c r="G3313" s="449">
        <v>97342</v>
      </c>
      <c r="H3313" s="447" t="s">
        <v>4316</v>
      </c>
      <c r="I3313" s="447" t="s">
        <v>239</v>
      </c>
      <c r="J3313" s="447" t="s">
        <v>240</v>
      </c>
      <c r="K3313" s="450">
        <v>80.88</v>
      </c>
      <c r="L3313" s="447" t="s">
        <v>241</v>
      </c>
    </row>
    <row r="3314" spans="1:12">
      <c r="A3314" s="447" t="s">
        <v>20984</v>
      </c>
      <c r="B3314" s="447" t="s">
        <v>20985</v>
      </c>
      <c r="C3314" s="447" t="s">
        <v>20986</v>
      </c>
      <c r="D3314" s="447" t="s">
        <v>20987</v>
      </c>
      <c r="E3314" s="448" t="s">
        <v>20755</v>
      </c>
      <c r="F3314" s="447" t="s">
        <v>20755</v>
      </c>
      <c r="G3314" s="449">
        <v>97343</v>
      </c>
      <c r="H3314" s="447" t="s">
        <v>4318</v>
      </c>
      <c r="I3314" s="447" t="s">
        <v>239</v>
      </c>
      <c r="J3314" s="447" t="s">
        <v>240</v>
      </c>
      <c r="K3314" s="450">
        <v>102.16</v>
      </c>
      <c r="L3314" s="447" t="s">
        <v>241</v>
      </c>
    </row>
    <row r="3315" spans="1:12">
      <c r="A3315" s="447" t="s">
        <v>20984</v>
      </c>
      <c r="B3315" s="447" t="s">
        <v>20985</v>
      </c>
      <c r="C3315" s="447" t="s">
        <v>20986</v>
      </c>
      <c r="D3315" s="447" t="s">
        <v>20987</v>
      </c>
      <c r="E3315" s="448" t="s">
        <v>20755</v>
      </c>
      <c r="F3315" s="447" t="s">
        <v>20755</v>
      </c>
      <c r="G3315" s="449">
        <v>97344</v>
      </c>
      <c r="H3315" s="447" t="s">
        <v>4319</v>
      </c>
      <c r="I3315" s="447" t="s">
        <v>239</v>
      </c>
      <c r="J3315" s="447" t="s">
        <v>240</v>
      </c>
      <c r="K3315" s="450">
        <v>57.73</v>
      </c>
      <c r="L3315" s="447" t="s">
        <v>241</v>
      </c>
    </row>
    <row r="3316" spans="1:12">
      <c r="A3316" s="447" t="s">
        <v>20984</v>
      </c>
      <c r="B3316" s="447" t="s">
        <v>20985</v>
      </c>
      <c r="C3316" s="447" t="s">
        <v>20986</v>
      </c>
      <c r="D3316" s="447" t="s">
        <v>20987</v>
      </c>
      <c r="E3316" s="448" t="s">
        <v>20755</v>
      </c>
      <c r="F3316" s="447" t="s">
        <v>20755</v>
      </c>
      <c r="G3316" s="449">
        <v>97345</v>
      </c>
      <c r="H3316" s="447" t="s">
        <v>4321</v>
      </c>
      <c r="I3316" s="447" t="s">
        <v>239</v>
      </c>
      <c r="J3316" s="447" t="s">
        <v>240</v>
      </c>
      <c r="K3316" s="450">
        <v>92.27</v>
      </c>
      <c r="L3316" s="447" t="s">
        <v>241</v>
      </c>
    </row>
    <row r="3317" spans="1:12">
      <c r="A3317" s="447" t="s">
        <v>20984</v>
      </c>
      <c r="B3317" s="447" t="s">
        <v>20985</v>
      </c>
      <c r="C3317" s="447" t="s">
        <v>20986</v>
      </c>
      <c r="D3317" s="447" t="s">
        <v>20987</v>
      </c>
      <c r="E3317" s="448" t="s">
        <v>20755</v>
      </c>
      <c r="F3317" s="447" t="s">
        <v>20755</v>
      </c>
      <c r="G3317" s="449">
        <v>97346</v>
      </c>
      <c r="H3317" s="447" t="s">
        <v>4322</v>
      </c>
      <c r="I3317" s="447" t="s">
        <v>239</v>
      </c>
      <c r="J3317" s="447" t="s">
        <v>240</v>
      </c>
      <c r="K3317" s="450">
        <v>117.7</v>
      </c>
      <c r="L3317" s="447" t="s">
        <v>241</v>
      </c>
    </row>
    <row r="3318" spans="1:12">
      <c r="A3318" s="447" t="s">
        <v>20984</v>
      </c>
      <c r="B3318" s="447" t="s">
        <v>20985</v>
      </c>
      <c r="C3318" s="447" t="s">
        <v>20986</v>
      </c>
      <c r="D3318" s="447" t="s">
        <v>20987</v>
      </c>
      <c r="E3318" s="448" t="s">
        <v>20755</v>
      </c>
      <c r="F3318" s="447" t="s">
        <v>20755</v>
      </c>
      <c r="G3318" s="449">
        <v>97347</v>
      </c>
      <c r="H3318" s="447" t="s">
        <v>4323</v>
      </c>
      <c r="I3318" s="447" t="s">
        <v>239</v>
      </c>
      <c r="J3318" s="447" t="s">
        <v>240</v>
      </c>
      <c r="K3318" s="450">
        <v>93.92</v>
      </c>
      <c r="L3318" s="447" t="s">
        <v>241</v>
      </c>
    </row>
    <row r="3319" spans="1:12">
      <c r="A3319" s="447" t="s">
        <v>20984</v>
      </c>
      <c r="B3319" s="447" t="s">
        <v>20985</v>
      </c>
      <c r="C3319" s="447" t="s">
        <v>20986</v>
      </c>
      <c r="D3319" s="447" t="s">
        <v>20987</v>
      </c>
      <c r="E3319" s="448" t="s">
        <v>20755</v>
      </c>
      <c r="F3319" s="447" t="s">
        <v>20755</v>
      </c>
      <c r="G3319" s="449">
        <v>97348</v>
      </c>
      <c r="H3319" s="447" t="s">
        <v>4324</v>
      </c>
      <c r="I3319" s="447" t="s">
        <v>239</v>
      </c>
      <c r="J3319" s="447" t="s">
        <v>240</v>
      </c>
      <c r="K3319" s="450">
        <v>129.82</v>
      </c>
      <c r="L3319" s="447" t="s">
        <v>241</v>
      </c>
    </row>
    <row r="3320" spans="1:12">
      <c r="A3320" s="447" t="s">
        <v>20984</v>
      </c>
      <c r="B3320" s="447" t="s">
        <v>20985</v>
      </c>
      <c r="C3320" s="447" t="s">
        <v>20986</v>
      </c>
      <c r="D3320" s="447" t="s">
        <v>20987</v>
      </c>
      <c r="E3320" s="448" t="s">
        <v>20755</v>
      </c>
      <c r="F3320" s="447" t="s">
        <v>20755</v>
      </c>
      <c r="G3320" s="449">
        <v>97349</v>
      </c>
      <c r="H3320" s="447" t="s">
        <v>4325</v>
      </c>
      <c r="I3320" s="447" t="s">
        <v>239</v>
      </c>
      <c r="J3320" s="447" t="s">
        <v>240</v>
      </c>
      <c r="K3320" s="450">
        <v>187.31</v>
      </c>
      <c r="L3320" s="447" t="s">
        <v>241</v>
      </c>
    </row>
    <row r="3321" spans="1:12">
      <c r="A3321" s="447" t="s">
        <v>20984</v>
      </c>
      <c r="B3321" s="447" t="s">
        <v>20985</v>
      </c>
      <c r="C3321" s="447" t="s">
        <v>20986</v>
      </c>
      <c r="D3321" s="447" t="s">
        <v>20987</v>
      </c>
      <c r="E3321" s="448" t="s">
        <v>20755</v>
      </c>
      <c r="F3321" s="447" t="s">
        <v>20755</v>
      </c>
      <c r="G3321" s="449">
        <v>97350</v>
      </c>
      <c r="H3321" s="447" t="s">
        <v>4326</v>
      </c>
      <c r="I3321" s="447" t="s">
        <v>239</v>
      </c>
      <c r="J3321" s="447" t="s">
        <v>240</v>
      </c>
      <c r="K3321" s="450">
        <v>227.5</v>
      </c>
      <c r="L3321" s="447" t="s">
        <v>241</v>
      </c>
    </row>
    <row r="3322" spans="1:12">
      <c r="A3322" s="447" t="s">
        <v>20984</v>
      </c>
      <c r="B3322" s="447" t="s">
        <v>20985</v>
      </c>
      <c r="C3322" s="447" t="s">
        <v>20986</v>
      </c>
      <c r="D3322" s="447" t="s">
        <v>20987</v>
      </c>
      <c r="E3322" s="448" t="s">
        <v>20755</v>
      </c>
      <c r="F3322" s="447" t="s">
        <v>20755</v>
      </c>
      <c r="G3322" s="449">
        <v>97351</v>
      </c>
      <c r="H3322" s="447" t="s">
        <v>4327</v>
      </c>
      <c r="I3322" s="447" t="s">
        <v>239</v>
      </c>
      <c r="J3322" s="447" t="s">
        <v>240</v>
      </c>
      <c r="K3322" s="450">
        <v>314.69</v>
      </c>
      <c r="L3322" s="447" t="s">
        <v>241</v>
      </c>
    </row>
    <row r="3323" spans="1:12">
      <c r="A3323" s="447" t="s">
        <v>20984</v>
      </c>
      <c r="B3323" s="447" t="s">
        <v>20985</v>
      </c>
      <c r="C3323" s="447" t="s">
        <v>20986</v>
      </c>
      <c r="D3323" s="447" t="s">
        <v>20987</v>
      </c>
      <c r="E3323" s="448" t="s">
        <v>20755</v>
      </c>
      <c r="F3323" s="447" t="s">
        <v>20755</v>
      </c>
      <c r="G3323" s="449">
        <v>97352</v>
      </c>
      <c r="H3323" s="447" t="s">
        <v>4328</v>
      </c>
      <c r="I3323" s="447" t="s">
        <v>239</v>
      </c>
      <c r="J3323" s="447" t="s">
        <v>240</v>
      </c>
      <c r="K3323" s="450">
        <v>407.96</v>
      </c>
      <c r="L3323" s="447" t="s">
        <v>241</v>
      </c>
    </row>
    <row r="3324" spans="1:12">
      <c r="A3324" s="447" t="s">
        <v>20984</v>
      </c>
      <c r="B3324" s="447" t="s">
        <v>20985</v>
      </c>
      <c r="C3324" s="447" t="s">
        <v>20986</v>
      </c>
      <c r="D3324" s="447" t="s">
        <v>20987</v>
      </c>
      <c r="E3324" s="448" t="s">
        <v>20755</v>
      </c>
      <c r="F3324" s="447" t="s">
        <v>20755</v>
      </c>
      <c r="G3324" s="449">
        <v>97353</v>
      </c>
      <c r="H3324" s="447" t="s">
        <v>4329</v>
      </c>
      <c r="I3324" s="447" t="s">
        <v>239</v>
      </c>
      <c r="J3324" s="447" t="s">
        <v>240</v>
      </c>
      <c r="K3324" s="450">
        <v>60.6</v>
      </c>
      <c r="L3324" s="447" t="s">
        <v>241</v>
      </c>
    </row>
    <row r="3325" spans="1:12">
      <c r="A3325" s="447" t="s">
        <v>20984</v>
      </c>
      <c r="B3325" s="447" t="s">
        <v>20985</v>
      </c>
      <c r="C3325" s="447" t="s">
        <v>20986</v>
      </c>
      <c r="D3325" s="447" t="s">
        <v>20987</v>
      </c>
      <c r="E3325" s="448" t="s">
        <v>20755</v>
      </c>
      <c r="F3325" s="447" t="s">
        <v>20755</v>
      </c>
      <c r="G3325" s="449">
        <v>97354</v>
      </c>
      <c r="H3325" s="447" t="s">
        <v>4331</v>
      </c>
      <c r="I3325" s="447" t="s">
        <v>239</v>
      </c>
      <c r="J3325" s="447" t="s">
        <v>240</v>
      </c>
      <c r="K3325" s="450">
        <v>96.94</v>
      </c>
      <c r="L3325" s="447" t="s">
        <v>241</v>
      </c>
    </row>
    <row r="3326" spans="1:12">
      <c r="A3326" s="447" t="s">
        <v>20984</v>
      </c>
      <c r="B3326" s="447" t="s">
        <v>20985</v>
      </c>
      <c r="C3326" s="447" t="s">
        <v>20986</v>
      </c>
      <c r="D3326" s="447" t="s">
        <v>20987</v>
      </c>
      <c r="E3326" s="448" t="s">
        <v>20755</v>
      </c>
      <c r="F3326" s="447" t="s">
        <v>20755</v>
      </c>
      <c r="G3326" s="449">
        <v>97355</v>
      </c>
      <c r="H3326" s="447" t="s">
        <v>4332</v>
      </c>
      <c r="I3326" s="447" t="s">
        <v>239</v>
      </c>
      <c r="J3326" s="447" t="s">
        <v>240</v>
      </c>
      <c r="K3326" s="450">
        <v>133.06</v>
      </c>
      <c r="L3326" s="447" t="s">
        <v>241</v>
      </c>
    </row>
    <row r="3327" spans="1:12">
      <c r="A3327" s="447" t="s">
        <v>20984</v>
      </c>
      <c r="B3327" s="447" t="s">
        <v>20985</v>
      </c>
      <c r="C3327" s="447" t="s">
        <v>20986</v>
      </c>
      <c r="D3327" s="447" t="s">
        <v>20987</v>
      </c>
      <c r="E3327" s="448" t="s">
        <v>20755</v>
      </c>
      <c r="F3327" s="447" t="s">
        <v>20755</v>
      </c>
      <c r="G3327" s="449">
        <v>97356</v>
      </c>
      <c r="H3327" s="447" t="s">
        <v>4333</v>
      </c>
      <c r="I3327" s="447" t="s">
        <v>239</v>
      </c>
      <c r="J3327" s="447" t="s">
        <v>240</v>
      </c>
      <c r="K3327" s="450">
        <v>67.23</v>
      </c>
      <c r="L3327" s="447" t="s">
        <v>241</v>
      </c>
    </row>
    <row r="3328" spans="1:12">
      <c r="A3328" s="447" t="s">
        <v>20984</v>
      </c>
      <c r="B3328" s="447" t="s">
        <v>20985</v>
      </c>
      <c r="C3328" s="447" t="s">
        <v>20986</v>
      </c>
      <c r="D3328" s="447" t="s">
        <v>20987</v>
      </c>
      <c r="E3328" s="448" t="s">
        <v>20755</v>
      </c>
      <c r="F3328" s="447" t="s">
        <v>20755</v>
      </c>
      <c r="G3328" s="449">
        <v>97357</v>
      </c>
      <c r="H3328" s="447" t="s">
        <v>4334</v>
      </c>
      <c r="I3328" s="447" t="s">
        <v>239</v>
      </c>
      <c r="J3328" s="447" t="s">
        <v>240</v>
      </c>
      <c r="K3328" s="450">
        <v>108.33</v>
      </c>
      <c r="L3328" s="447" t="s">
        <v>241</v>
      </c>
    </row>
    <row r="3329" spans="1:12">
      <c r="A3329" s="447" t="s">
        <v>20984</v>
      </c>
      <c r="B3329" s="447" t="s">
        <v>20985</v>
      </c>
      <c r="C3329" s="447" t="s">
        <v>20986</v>
      </c>
      <c r="D3329" s="447" t="s">
        <v>20987</v>
      </c>
      <c r="E3329" s="448" t="s">
        <v>20755</v>
      </c>
      <c r="F3329" s="447" t="s">
        <v>20755</v>
      </c>
      <c r="G3329" s="449">
        <v>97358</v>
      </c>
      <c r="H3329" s="447" t="s">
        <v>4335</v>
      </c>
      <c r="I3329" s="447" t="s">
        <v>239</v>
      </c>
      <c r="J3329" s="447" t="s">
        <v>240</v>
      </c>
      <c r="K3329" s="450">
        <v>148.6</v>
      </c>
      <c r="L3329" s="447" t="s">
        <v>241</v>
      </c>
    </row>
    <row r="3330" spans="1:12">
      <c r="A3330" s="447" t="s">
        <v>20984</v>
      </c>
      <c r="B3330" s="447" t="s">
        <v>20985</v>
      </c>
      <c r="C3330" s="447" t="s">
        <v>20986</v>
      </c>
      <c r="D3330" s="447" t="s">
        <v>20987</v>
      </c>
      <c r="E3330" s="448" t="s">
        <v>20755</v>
      </c>
      <c r="F3330" s="447" t="s">
        <v>20755</v>
      </c>
      <c r="G3330" s="449">
        <v>97498</v>
      </c>
      <c r="H3330" s="447" t="s">
        <v>4336</v>
      </c>
      <c r="I3330" s="447" t="s">
        <v>239</v>
      </c>
      <c r="J3330" s="447" t="s">
        <v>240</v>
      </c>
      <c r="K3330" s="450">
        <v>49</v>
      </c>
      <c r="L3330" s="447" t="s">
        <v>241</v>
      </c>
    </row>
    <row r="3331" spans="1:12">
      <c r="A3331" s="447" t="s">
        <v>20984</v>
      </c>
      <c r="B3331" s="447" t="s">
        <v>20985</v>
      </c>
      <c r="C3331" s="447" t="s">
        <v>20986</v>
      </c>
      <c r="D3331" s="447" t="s">
        <v>20987</v>
      </c>
      <c r="E3331" s="448" t="s">
        <v>20755</v>
      </c>
      <c r="F3331" s="447" t="s">
        <v>20755</v>
      </c>
      <c r="G3331" s="449">
        <v>97535</v>
      </c>
      <c r="H3331" s="447" t="s">
        <v>4338</v>
      </c>
      <c r="I3331" s="447" t="s">
        <v>239</v>
      </c>
      <c r="J3331" s="447" t="s">
        <v>240</v>
      </c>
      <c r="K3331" s="450">
        <v>52.03</v>
      </c>
      <c r="L3331" s="447" t="s">
        <v>241</v>
      </c>
    </row>
    <row r="3332" spans="1:12">
      <c r="A3332" s="447" t="s">
        <v>20984</v>
      </c>
      <c r="B3332" s="447" t="s">
        <v>20985</v>
      </c>
      <c r="C3332" s="447" t="s">
        <v>20986</v>
      </c>
      <c r="D3332" s="447" t="s">
        <v>20987</v>
      </c>
      <c r="E3332" s="448" t="s">
        <v>20755</v>
      </c>
      <c r="F3332" s="447" t="s">
        <v>20755</v>
      </c>
      <c r="G3332" s="449">
        <v>97536</v>
      </c>
      <c r="H3332" s="447" t="s">
        <v>4339</v>
      </c>
      <c r="I3332" s="447" t="s">
        <v>239</v>
      </c>
      <c r="J3332" s="447" t="s">
        <v>240</v>
      </c>
      <c r="K3332" s="450">
        <v>58.97</v>
      </c>
      <c r="L3332" s="447" t="s">
        <v>241</v>
      </c>
    </row>
    <row r="3333" spans="1:12">
      <c r="A3333" s="447" t="s">
        <v>20984</v>
      </c>
      <c r="B3333" s="447" t="s">
        <v>20985</v>
      </c>
      <c r="C3333" s="447" t="s">
        <v>20986</v>
      </c>
      <c r="D3333" s="447" t="s">
        <v>20987</v>
      </c>
      <c r="E3333" s="448" t="s">
        <v>20755</v>
      </c>
      <c r="F3333" s="447" t="s">
        <v>20755</v>
      </c>
      <c r="G3333" s="449">
        <v>100788</v>
      </c>
      <c r="H3333" s="447" t="s">
        <v>4340</v>
      </c>
      <c r="I3333" s="447" t="s">
        <v>146</v>
      </c>
      <c r="J3333" s="447" t="s">
        <v>240</v>
      </c>
      <c r="K3333" s="450">
        <v>421.89</v>
      </c>
      <c r="L3333" s="447" t="s">
        <v>241</v>
      </c>
    </row>
    <row r="3334" spans="1:12">
      <c r="A3334" s="447" t="s">
        <v>20984</v>
      </c>
      <c r="B3334" s="447" t="s">
        <v>20985</v>
      </c>
      <c r="C3334" s="447" t="s">
        <v>20986</v>
      </c>
      <c r="D3334" s="447" t="s">
        <v>20987</v>
      </c>
      <c r="E3334" s="448" t="s">
        <v>20755</v>
      </c>
      <c r="F3334" s="447" t="s">
        <v>20755</v>
      </c>
      <c r="G3334" s="449">
        <v>100791</v>
      </c>
      <c r="H3334" s="447" t="s">
        <v>4341</v>
      </c>
      <c r="I3334" s="447" t="s">
        <v>239</v>
      </c>
      <c r="J3334" s="447" t="s">
        <v>240</v>
      </c>
      <c r="K3334" s="450">
        <v>16.350000000000001</v>
      </c>
      <c r="L3334" s="447" t="s">
        <v>241</v>
      </c>
    </row>
    <row r="3335" spans="1:12">
      <c r="A3335" s="447" t="s">
        <v>20984</v>
      </c>
      <c r="B3335" s="447" t="s">
        <v>20985</v>
      </c>
      <c r="C3335" s="447" t="s">
        <v>20986</v>
      </c>
      <c r="D3335" s="447" t="s">
        <v>20987</v>
      </c>
      <c r="E3335" s="448" t="s">
        <v>20755</v>
      </c>
      <c r="F3335" s="447" t="s">
        <v>20755</v>
      </c>
      <c r="G3335" s="449">
        <v>100792</v>
      </c>
      <c r="H3335" s="447" t="s">
        <v>4342</v>
      </c>
      <c r="I3335" s="447" t="s">
        <v>239</v>
      </c>
      <c r="J3335" s="447" t="s">
        <v>240</v>
      </c>
      <c r="K3335" s="450">
        <v>24.55</v>
      </c>
      <c r="L3335" s="447" t="s">
        <v>241</v>
      </c>
    </row>
    <row r="3336" spans="1:12">
      <c r="A3336" s="447" t="s">
        <v>20984</v>
      </c>
      <c r="B3336" s="447" t="s">
        <v>20985</v>
      </c>
      <c r="C3336" s="447" t="s">
        <v>20986</v>
      </c>
      <c r="D3336" s="447" t="s">
        <v>20987</v>
      </c>
      <c r="E3336" s="448" t="s">
        <v>20755</v>
      </c>
      <c r="F3336" s="447" t="s">
        <v>20755</v>
      </c>
      <c r="G3336" s="449">
        <v>100793</v>
      </c>
      <c r="H3336" s="447" t="s">
        <v>4343</v>
      </c>
      <c r="I3336" s="447" t="s">
        <v>239</v>
      </c>
      <c r="J3336" s="447" t="s">
        <v>240</v>
      </c>
      <c r="K3336" s="450">
        <v>32.880000000000003</v>
      </c>
      <c r="L3336" s="447" t="s">
        <v>241</v>
      </c>
    </row>
    <row r="3337" spans="1:12">
      <c r="A3337" s="447" t="s">
        <v>20984</v>
      </c>
      <c r="B3337" s="447" t="s">
        <v>20985</v>
      </c>
      <c r="C3337" s="447" t="s">
        <v>20986</v>
      </c>
      <c r="D3337" s="447" t="s">
        <v>20987</v>
      </c>
      <c r="E3337" s="448" t="s">
        <v>20755</v>
      </c>
      <c r="F3337" s="447" t="s">
        <v>20755</v>
      </c>
      <c r="G3337" s="449">
        <v>100794</v>
      </c>
      <c r="H3337" s="447" t="s">
        <v>4344</v>
      </c>
      <c r="I3337" s="447" t="s">
        <v>239</v>
      </c>
      <c r="J3337" s="447" t="s">
        <v>240</v>
      </c>
      <c r="K3337" s="450">
        <v>44.72</v>
      </c>
      <c r="L3337" s="447" t="s">
        <v>241</v>
      </c>
    </row>
    <row r="3338" spans="1:12">
      <c r="A3338" s="447" t="s">
        <v>20984</v>
      </c>
      <c r="B3338" s="447" t="s">
        <v>20985</v>
      </c>
      <c r="C3338" s="447" t="s">
        <v>20986</v>
      </c>
      <c r="D3338" s="447" t="s">
        <v>20987</v>
      </c>
      <c r="E3338" s="448" t="s">
        <v>20755</v>
      </c>
      <c r="F3338" s="447" t="s">
        <v>20755</v>
      </c>
      <c r="G3338" s="449">
        <v>100799</v>
      </c>
      <c r="H3338" s="447" t="s">
        <v>14592</v>
      </c>
      <c r="I3338" s="447" t="s">
        <v>239</v>
      </c>
      <c r="J3338" s="447" t="s">
        <v>240</v>
      </c>
      <c r="K3338" s="450">
        <v>16.66</v>
      </c>
      <c r="L3338" s="447" t="s">
        <v>241</v>
      </c>
    </row>
    <row r="3339" spans="1:12">
      <c r="A3339" s="447" t="s">
        <v>20984</v>
      </c>
      <c r="B3339" s="447" t="s">
        <v>20985</v>
      </c>
      <c r="C3339" s="447" t="s">
        <v>20986</v>
      </c>
      <c r="D3339" s="447" t="s">
        <v>20987</v>
      </c>
      <c r="E3339" s="448" t="s">
        <v>20755</v>
      </c>
      <c r="F3339" s="447" t="s">
        <v>20755</v>
      </c>
      <c r="G3339" s="449">
        <v>100800</v>
      </c>
      <c r="H3339" s="447" t="s">
        <v>14593</v>
      </c>
      <c r="I3339" s="447" t="s">
        <v>239</v>
      </c>
      <c r="J3339" s="447" t="s">
        <v>240</v>
      </c>
      <c r="K3339" s="450">
        <v>24.87</v>
      </c>
      <c r="L3339" s="447" t="s">
        <v>241</v>
      </c>
    </row>
    <row r="3340" spans="1:12">
      <c r="A3340" s="447" t="s">
        <v>20984</v>
      </c>
      <c r="B3340" s="447" t="s">
        <v>20985</v>
      </c>
      <c r="C3340" s="447" t="s">
        <v>20986</v>
      </c>
      <c r="D3340" s="447" t="s">
        <v>20987</v>
      </c>
      <c r="E3340" s="448" t="s">
        <v>20755</v>
      </c>
      <c r="F3340" s="447" t="s">
        <v>20755</v>
      </c>
      <c r="G3340" s="449">
        <v>100801</v>
      </c>
      <c r="H3340" s="447" t="s">
        <v>14594</v>
      </c>
      <c r="I3340" s="447" t="s">
        <v>239</v>
      </c>
      <c r="J3340" s="447" t="s">
        <v>240</v>
      </c>
      <c r="K3340" s="450">
        <v>33.19</v>
      </c>
      <c r="L3340" s="447" t="s">
        <v>241</v>
      </c>
    </row>
    <row r="3341" spans="1:12">
      <c r="A3341" s="447" t="s">
        <v>20984</v>
      </c>
      <c r="B3341" s="447" t="s">
        <v>20985</v>
      </c>
      <c r="C3341" s="447" t="s">
        <v>20986</v>
      </c>
      <c r="D3341" s="447" t="s">
        <v>20987</v>
      </c>
      <c r="E3341" s="448" t="s">
        <v>20755</v>
      </c>
      <c r="F3341" s="447" t="s">
        <v>20755</v>
      </c>
      <c r="G3341" s="449">
        <v>100802</v>
      </c>
      <c r="H3341" s="447" t="s">
        <v>14595</v>
      </c>
      <c r="I3341" s="447" t="s">
        <v>239</v>
      </c>
      <c r="J3341" s="447" t="s">
        <v>240</v>
      </c>
      <c r="K3341" s="450">
        <v>45.03</v>
      </c>
      <c r="L3341" s="447" t="s">
        <v>241</v>
      </c>
    </row>
    <row r="3342" spans="1:12">
      <c r="A3342" s="447" t="s">
        <v>20984</v>
      </c>
      <c r="B3342" s="447" t="s">
        <v>20985</v>
      </c>
      <c r="C3342" s="447" t="s">
        <v>20986</v>
      </c>
      <c r="D3342" s="447" t="s">
        <v>20987</v>
      </c>
      <c r="E3342" s="448" t="s">
        <v>20755</v>
      </c>
      <c r="F3342" s="447" t="s">
        <v>20755</v>
      </c>
      <c r="G3342" s="449">
        <v>100803</v>
      </c>
      <c r="H3342" s="447" t="s">
        <v>4346</v>
      </c>
      <c r="I3342" s="447" t="s">
        <v>239</v>
      </c>
      <c r="J3342" s="447" t="s">
        <v>240</v>
      </c>
      <c r="K3342" s="450">
        <v>15.7</v>
      </c>
      <c r="L3342" s="447" t="s">
        <v>241</v>
      </c>
    </row>
    <row r="3343" spans="1:12">
      <c r="A3343" s="447" t="s">
        <v>20984</v>
      </c>
      <c r="B3343" s="447" t="s">
        <v>20985</v>
      </c>
      <c r="C3343" s="447" t="s">
        <v>20986</v>
      </c>
      <c r="D3343" s="447" t="s">
        <v>20987</v>
      </c>
      <c r="E3343" s="448" t="s">
        <v>20755</v>
      </c>
      <c r="F3343" s="447" t="s">
        <v>20755</v>
      </c>
      <c r="G3343" s="449">
        <v>100804</v>
      </c>
      <c r="H3343" s="447" t="s">
        <v>4347</v>
      </c>
      <c r="I3343" s="447" t="s">
        <v>239</v>
      </c>
      <c r="J3343" s="447" t="s">
        <v>240</v>
      </c>
      <c r="K3343" s="450">
        <v>23.78</v>
      </c>
      <c r="L3343" s="447" t="s">
        <v>241</v>
      </c>
    </row>
    <row r="3344" spans="1:12">
      <c r="A3344" s="447" t="s">
        <v>20984</v>
      </c>
      <c r="B3344" s="447" t="s">
        <v>20985</v>
      </c>
      <c r="C3344" s="447" t="s">
        <v>20986</v>
      </c>
      <c r="D3344" s="447" t="s">
        <v>20987</v>
      </c>
      <c r="E3344" s="448" t="s">
        <v>20755</v>
      </c>
      <c r="F3344" s="447" t="s">
        <v>20755</v>
      </c>
      <c r="G3344" s="449">
        <v>100805</v>
      </c>
      <c r="H3344" s="447" t="s">
        <v>4348</v>
      </c>
      <c r="I3344" s="447" t="s">
        <v>239</v>
      </c>
      <c r="J3344" s="447" t="s">
        <v>240</v>
      </c>
      <c r="K3344" s="450">
        <v>31.97</v>
      </c>
      <c r="L3344" s="447" t="s">
        <v>241</v>
      </c>
    </row>
    <row r="3345" spans="1:12">
      <c r="A3345" s="447" t="s">
        <v>20984</v>
      </c>
      <c r="B3345" s="447" t="s">
        <v>20985</v>
      </c>
      <c r="C3345" s="447" t="s">
        <v>20986</v>
      </c>
      <c r="D3345" s="447" t="s">
        <v>20987</v>
      </c>
      <c r="E3345" s="448" t="s">
        <v>20755</v>
      </c>
      <c r="F3345" s="447" t="s">
        <v>20755</v>
      </c>
      <c r="G3345" s="449">
        <v>100806</v>
      </c>
      <c r="H3345" s="447" t="s">
        <v>4349</v>
      </c>
      <c r="I3345" s="447" t="s">
        <v>239</v>
      </c>
      <c r="J3345" s="447" t="s">
        <v>240</v>
      </c>
      <c r="K3345" s="450">
        <v>43.6</v>
      </c>
      <c r="L3345" s="447" t="s">
        <v>241</v>
      </c>
    </row>
    <row r="3346" spans="1:12">
      <c r="A3346" s="447" t="s">
        <v>20984</v>
      </c>
      <c r="B3346" s="447" t="s">
        <v>20985</v>
      </c>
      <c r="C3346" s="447" t="s">
        <v>20986</v>
      </c>
      <c r="D3346" s="447" t="s">
        <v>20987</v>
      </c>
      <c r="E3346" s="448" t="s">
        <v>20755</v>
      </c>
      <c r="F3346" s="447" t="s">
        <v>20755</v>
      </c>
      <c r="G3346" s="449">
        <v>100807</v>
      </c>
      <c r="H3346" s="447" t="s">
        <v>14596</v>
      </c>
      <c r="I3346" s="447" t="s">
        <v>239</v>
      </c>
      <c r="J3346" s="447" t="s">
        <v>240</v>
      </c>
      <c r="K3346" s="450">
        <v>20.32</v>
      </c>
      <c r="L3346" s="447" t="s">
        <v>241</v>
      </c>
    </row>
    <row r="3347" spans="1:12">
      <c r="A3347" s="447" t="s">
        <v>20984</v>
      </c>
      <c r="B3347" s="447" t="s">
        <v>20985</v>
      </c>
      <c r="C3347" s="447" t="s">
        <v>20986</v>
      </c>
      <c r="D3347" s="447" t="s">
        <v>20987</v>
      </c>
      <c r="E3347" s="448" t="s">
        <v>20755</v>
      </c>
      <c r="F3347" s="447" t="s">
        <v>20755</v>
      </c>
      <c r="G3347" s="449">
        <v>100808</v>
      </c>
      <c r="H3347" s="447" t="s">
        <v>14597</v>
      </c>
      <c r="I3347" s="447" t="s">
        <v>239</v>
      </c>
      <c r="J3347" s="447" t="s">
        <v>240</v>
      </c>
      <c r="K3347" s="450">
        <v>29.21</v>
      </c>
      <c r="L3347" s="447" t="s">
        <v>241</v>
      </c>
    </row>
    <row r="3348" spans="1:12">
      <c r="A3348" s="447" t="s">
        <v>20984</v>
      </c>
      <c r="B3348" s="447" t="s">
        <v>20985</v>
      </c>
      <c r="C3348" s="447" t="s">
        <v>20986</v>
      </c>
      <c r="D3348" s="447" t="s">
        <v>20987</v>
      </c>
      <c r="E3348" s="448" t="s">
        <v>20755</v>
      </c>
      <c r="F3348" s="447" t="s">
        <v>20755</v>
      </c>
      <c r="G3348" s="449">
        <v>100809</v>
      </c>
      <c r="H3348" s="447" t="s">
        <v>14598</v>
      </c>
      <c r="I3348" s="447" t="s">
        <v>239</v>
      </c>
      <c r="J3348" s="447" t="s">
        <v>240</v>
      </c>
      <c r="K3348" s="450">
        <v>38.39</v>
      </c>
      <c r="L3348" s="447" t="s">
        <v>241</v>
      </c>
    </row>
    <row r="3349" spans="1:12">
      <c r="A3349" s="447" t="s">
        <v>20984</v>
      </c>
      <c r="B3349" s="447" t="s">
        <v>20985</v>
      </c>
      <c r="C3349" s="447" t="s">
        <v>20986</v>
      </c>
      <c r="D3349" s="447" t="s">
        <v>20987</v>
      </c>
      <c r="E3349" s="448" t="s">
        <v>20755</v>
      </c>
      <c r="F3349" s="447" t="s">
        <v>20755</v>
      </c>
      <c r="G3349" s="449">
        <v>100810</v>
      </c>
      <c r="H3349" s="447" t="s">
        <v>14599</v>
      </c>
      <c r="I3349" s="447" t="s">
        <v>239</v>
      </c>
      <c r="J3349" s="447" t="s">
        <v>240</v>
      </c>
      <c r="K3349" s="450">
        <v>51.42</v>
      </c>
      <c r="L3349" s="447" t="s">
        <v>241</v>
      </c>
    </row>
    <row r="3350" spans="1:12">
      <c r="A3350" s="447" t="s">
        <v>20984</v>
      </c>
      <c r="B3350" s="447" t="s">
        <v>20985</v>
      </c>
      <c r="C3350" s="447" t="s">
        <v>20986</v>
      </c>
      <c r="D3350" s="447" t="s">
        <v>20987</v>
      </c>
      <c r="E3350" s="448" t="s">
        <v>20755</v>
      </c>
      <c r="F3350" s="447" t="s">
        <v>20755</v>
      </c>
      <c r="G3350" s="449">
        <v>101918</v>
      </c>
      <c r="H3350" s="447" t="s">
        <v>4350</v>
      </c>
      <c r="I3350" s="447" t="s">
        <v>239</v>
      </c>
      <c r="J3350" s="447" t="s">
        <v>240</v>
      </c>
      <c r="K3350" s="450">
        <v>232.91</v>
      </c>
      <c r="L3350" s="447" t="s">
        <v>241</v>
      </c>
    </row>
    <row r="3351" spans="1:12">
      <c r="A3351" s="447" t="s">
        <v>20984</v>
      </c>
      <c r="B3351" s="447" t="s">
        <v>20985</v>
      </c>
      <c r="C3351" s="447" t="s">
        <v>20986</v>
      </c>
      <c r="D3351" s="447" t="s">
        <v>20987</v>
      </c>
      <c r="E3351" s="448" t="s">
        <v>20755</v>
      </c>
      <c r="F3351" s="447" t="s">
        <v>20755</v>
      </c>
      <c r="G3351" s="449">
        <v>101919</v>
      </c>
      <c r="H3351" s="447" t="s">
        <v>4351</v>
      </c>
      <c r="I3351" s="447" t="s">
        <v>146</v>
      </c>
      <c r="J3351" s="447" t="s">
        <v>334</v>
      </c>
      <c r="K3351" s="450">
        <v>256.5</v>
      </c>
      <c r="L3351" s="447" t="s">
        <v>241</v>
      </c>
    </row>
    <row r="3352" spans="1:12">
      <c r="A3352" s="447" t="s">
        <v>20984</v>
      </c>
      <c r="B3352" s="447" t="s">
        <v>20985</v>
      </c>
      <c r="C3352" s="447" t="s">
        <v>20986</v>
      </c>
      <c r="D3352" s="447" t="s">
        <v>20987</v>
      </c>
      <c r="E3352" s="448" t="s">
        <v>20755</v>
      </c>
      <c r="F3352" s="447" t="s">
        <v>20755</v>
      </c>
      <c r="G3352" s="449">
        <v>101920</v>
      </c>
      <c r="H3352" s="447" t="s">
        <v>4352</v>
      </c>
      <c r="I3352" s="447" t="s">
        <v>146</v>
      </c>
      <c r="J3352" s="447" t="s">
        <v>334</v>
      </c>
      <c r="K3352" s="450">
        <v>122.58</v>
      </c>
      <c r="L3352" s="447" t="s">
        <v>241</v>
      </c>
    </row>
    <row r="3353" spans="1:12">
      <c r="A3353" s="447" t="s">
        <v>20984</v>
      </c>
      <c r="B3353" s="447" t="s">
        <v>20985</v>
      </c>
      <c r="C3353" s="447" t="s">
        <v>20986</v>
      </c>
      <c r="D3353" s="447" t="s">
        <v>20987</v>
      </c>
      <c r="E3353" s="448" t="s">
        <v>20755</v>
      </c>
      <c r="F3353" s="447" t="s">
        <v>20755</v>
      </c>
      <c r="G3353" s="449">
        <v>101921</v>
      </c>
      <c r="H3353" s="447" t="s">
        <v>4353</v>
      </c>
      <c r="I3353" s="447" t="s">
        <v>146</v>
      </c>
      <c r="J3353" s="447" t="s">
        <v>334</v>
      </c>
      <c r="K3353" s="450">
        <v>139.82</v>
      </c>
      <c r="L3353" s="447" t="s">
        <v>241</v>
      </c>
    </row>
    <row r="3354" spans="1:12">
      <c r="A3354" s="447" t="s">
        <v>20984</v>
      </c>
      <c r="B3354" s="447" t="s">
        <v>20985</v>
      </c>
      <c r="C3354" s="447" t="s">
        <v>20986</v>
      </c>
      <c r="D3354" s="447" t="s">
        <v>20987</v>
      </c>
      <c r="E3354" s="448" t="s">
        <v>20755</v>
      </c>
      <c r="F3354" s="447" t="s">
        <v>20755</v>
      </c>
      <c r="G3354" s="449">
        <v>101922</v>
      </c>
      <c r="H3354" s="447" t="s">
        <v>4354</v>
      </c>
      <c r="I3354" s="447" t="s">
        <v>146</v>
      </c>
      <c r="J3354" s="447" t="s">
        <v>334</v>
      </c>
      <c r="K3354" s="450">
        <v>139.82</v>
      </c>
      <c r="L3354" s="447" t="s">
        <v>241</v>
      </c>
    </row>
    <row r="3355" spans="1:12">
      <c r="A3355" s="447" t="s">
        <v>20984</v>
      </c>
      <c r="B3355" s="447" t="s">
        <v>20985</v>
      </c>
      <c r="C3355" s="447" t="s">
        <v>20986</v>
      </c>
      <c r="D3355" s="447" t="s">
        <v>20987</v>
      </c>
      <c r="E3355" s="448" t="s">
        <v>20755</v>
      </c>
      <c r="F3355" s="447" t="s">
        <v>20755</v>
      </c>
      <c r="G3355" s="449">
        <v>101923</v>
      </c>
      <c r="H3355" s="447" t="s">
        <v>4355</v>
      </c>
      <c r="I3355" s="447" t="s">
        <v>146</v>
      </c>
      <c r="J3355" s="447" t="s">
        <v>334</v>
      </c>
      <c r="K3355" s="450">
        <v>139.82</v>
      </c>
      <c r="L3355" s="447" t="s">
        <v>241</v>
      </c>
    </row>
    <row r="3356" spans="1:12">
      <c r="A3356" s="447" t="s">
        <v>20984</v>
      </c>
      <c r="B3356" s="447" t="s">
        <v>20985</v>
      </c>
      <c r="C3356" s="447" t="s">
        <v>20986</v>
      </c>
      <c r="D3356" s="447" t="s">
        <v>20987</v>
      </c>
      <c r="E3356" s="448" t="s">
        <v>20755</v>
      </c>
      <c r="F3356" s="447" t="s">
        <v>20755</v>
      </c>
      <c r="G3356" s="449">
        <v>101924</v>
      </c>
      <c r="H3356" s="447" t="s">
        <v>4356</v>
      </c>
      <c r="I3356" s="447" t="s">
        <v>146</v>
      </c>
      <c r="J3356" s="447" t="s">
        <v>334</v>
      </c>
      <c r="K3356" s="450">
        <v>115.36</v>
      </c>
      <c r="L3356" s="447" t="s">
        <v>241</v>
      </c>
    </row>
    <row r="3357" spans="1:12">
      <c r="A3357" s="447" t="s">
        <v>20984</v>
      </c>
      <c r="B3357" s="447" t="s">
        <v>20985</v>
      </c>
      <c r="C3357" s="447" t="s">
        <v>20986</v>
      </c>
      <c r="D3357" s="447" t="s">
        <v>20987</v>
      </c>
      <c r="E3357" s="448" t="s">
        <v>20755</v>
      </c>
      <c r="F3357" s="447" t="s">
        <v>20755</v>
      </c>
      <c r="G3357" s="449">
        <v>101925</v>
      </c>
      <c r="H3357" s="447" t="s">
        <v>4357</v>
      </c>
      <c r="I3357" s="447" t="s">
        <v>146</v>
      </c>
      <c r="J3357" s="447" t="s">
        <v>334</v>
      </c>
      <c r="K3357" s="450">
        <v>192.65</v>
      </c>
      <c r="L3357" s="447" t="s">
        <v>241</v>
      </c>
    </row>
    <row r="3358" spans="1:12">
      <c r="A3358" s="447" t="s">
        <v>20984</v>
      </c>
      <c r="B3358" s="447" t="s">
        <v>20985</v>
      </c>
      <c r="C3358" s="447" t="s">
        <v>20986</v>
      </c>
      <c r="D3358" s="447" t="s">
        <v>20987</v>
      </c>
      <c r="E3358" s="448" t="s">
        <v>20755</v>
      </c>
      <c r="F3358" s="447" t="s">
        <v>20755</v>
      </c>
      <c r="G3358" s="449">
        <v>101926</v>
      </c>
      <c r="H3358" s="447" t="s">
        <v>4358</v>
      </c>
      <c r="I3358" s="447" t="s">
        <v>146</v>
      </c>
      <c r="J3358" s="447" t="s">
        <v>334</v>
      </c>
      <c r="K3358" s="450">
        <v>248.49</v>
      </c>
      <c r="L3358" s="447" t="s">
        <v>241</v>
      </c>
    </row>
    <row r="3359" spans="1:12">
      <c r="A3359" s="447" t="s">
        <v>20984</v>
      </c>
      <c r="B3359" s="447" t="s">
        <v>20985</v>
      </c>
      <c r="C3359" s="447" t="s">
        <v>20986</v>
      </c>
      <c r="D3359" s="447" t="s">
        <v>20987</v>
      </c>
      <c r="E3359" s="448" t="s">
        <v>20755</v>
      </c>
      <c r="F3359" s="447" t="s">
        <v>20755</v>
      </c>
      <c r="G3359" s="449">
        <v>101927</v>
      </c>
      <c r="H3359" s="447" t="s">
        <v>4359</v>
      </c>
      <c r="I3359" s="447" t="s">
        <v>239</v>
      </c>
      <c r="J3359" s="447" t="s">
        <v>240</v>
      </c>
      <c r="K3359" s="450">
        <v>223.49</v>
      </c>
      <c r="L3359" s="447" t="s">
        <v>241</v>
      </c>
    </row>
    <row r="3360" spans="1:12">
      <c r="A3360" s="447" t="s">
        <v>20984</v>
      </c>
      <c r="B3360" s="447" t="s">
        <v>20985</v>
      </c>
      <c r="C3360" s="447" t="s">
        <v>20986</v>
      </c>
      <c r="D3360" s="447" t="s">
        <v>20987</v>
      </c>
      <c r="E3360" s="448" t="s">
        <v>20755</v>
      </c>
      <c r="F3360" s="447" t="s">
        <v>20755</v>
      </c>
      <c r="G3360" s="449">
        <v>101928</v>
      </c>
      <c r="H3360" s="447" t="s">
        <v>4360</v>
      </c>
      <c r="I3360" s="447" t="s">
        <v>146</v>
      </c>
      <c r="J3360" s="447" t="s">
        <v>334</v>
      </c>
      <c r="K3360" s="450">
        <v>260.10000000000002</v>
      </c>
      <c r="L3360" s="447" t="s">
        <v>241</v>
      </c>
    </row>
    <row r="3361" spans="1:12">
      <c r="A3361" s="447" t="s">
        <v>20984</v>
      </c>
      <c r="B3361" s="447" t="s">
        <v>20985</v>
      </c>
      <c r="C3361" s="447" t="s">
        <v>20986</v>
      </c>
      <c r="D3361" s="447" t="s">
        <v>20987</v>
      </c>
      <c r="E3361" s="448" t="s">
        <v>20755</v>
      </c>
      <c r="F3361" s="447" t="s">
        <v>20755</v>
      </c>
      <c r="G3361" s="449">
        <v>101929</v>
      </c>
      <c r="H3361" s="447" t="s">
        <v>4361</v>
      </c>
      <c r="I3361" s="447" t="s">
        <v>146</v>
      </c>
      <c r="J3361" s="447" t="s">
        <v>334</v>
      </c>
      <c r="K3361" s="450">
        <v>126.18</v>
      </c>
      <c r="L3361" s="447" t="s">
        <v>241</v>
      </c>
    </row>
    <row r="3362" spans="1:12">
      <c r="A3362" s="447" t="s">
        <v>20984</v>
      </c>
      <c r="B3362" s="447" t="s">
        <v>20985</v>
      </c>
      <c r="C3362" s="447" t="s">
        <v>20986</v>
      </c>
      <c r="D3362" s="447" t="s">
        <v>20987</v>
      </c>
      <c r="E3362" s="448" t="s">
        <v>20755</v>
      </c>
      <c r="F3362" s="447" t="s">
        <v>20755</v>
      </c>
      <c r="G3362" s="449">
        <v>101930</v>
      </c>
      <c r="H3362" s="447" t="s">
        <v>4362</v>
      </c>
      <c r="I3362" s="447" t="s">
        <v>146</v>
      </c>
      <c r="J3362" s="447" t="s">
        <v>334</v>
      </c>
      <c r="K3362" s="450">
        <v>143.41999999999999</v>
      </c>
      <c r="L3362" s="447" t="s">
        <v>241</v>
      </c>
    </row>
    <row r="3363" spans="1:12">
      <c r="A3363" s="447" t="s">
        <v>20984</v>
      </c>
      <c r="B3363" s="447" t="s">
        <v>20985</v>
      </c>
      <c r="C3363" s="447" t="s">
        <v>20986</v>
      </c>
      <c r="D3363" s="447" t="s">
        <v>20987</v>
      </c>
      <c r="E3363" s="448" t="s">
        <v>20755</v>
      </c>
      <c r="F3363" s="447" t="s">
        <v>20755</v>
      </c>
      <c r="G3363" s="449">
        <v>101931</v>
      </c>
      <c r="H3363" s="447" t="s">
        <v>4363</v>
      </c>
      <c r="I3363" s="447" t="s">
        <v>146</v>
      </c>
      <c r="J3363" s="447" t="s">
        <v>334</v>
      </c>
      <c r="K3363" s="450">
        <v>143.41999999999999</v>
      </c>
      <c r="L3363" s="447" t="s">
        <v>241</v>
      </c>
    </row>
    <row r="3364" spans="1:12">
      <c r="A3364" s="447" t="s">
        <v>20984</v>
      </c>
      <c r="B3364" s="447" t="s">
        <v>20985</v>
      </c>
      <c r="C3364" s="447" t="s">
        <v>20986</v>
      </c>
      <c r="D3364" s="447" t="s">
        <v>20987</v>
      </c>
      <c r="E3364" s="448" t="s">
        <v>20755</v>
      </c>
      <c r="F3364" s="447" t="s">
        <v>20755</v>
      </c>
      <c r="G3364" s="449">
        <v>101932</v>
      </c>
      <c r="H3364" s="447" t="s">
        <v>4364</v>
      </c>
      <c r="I3364" s="447" t="s">
        <v>146</v>
      </c>
      <c r="J3364" s="447" t="s">
        <v>334</v>
      </c>
      <c r="K3364" s="450">
        <v>143.41999999999999</v>
      </c>
      <c r="L3364" s="447" t="s">
        <v>241</v>
      </c>
    </row>
    <row r="3365" spans="1:12">
      <c r="A3365" s="447" t="s">
        <v>20984</v>
      </c>
      <c r="B3365" s="447" t="s">
        <v>20985</v>
      </c>
      <c r="C3365" s="447" t="s">
        <v>20986</v>
      </c>
      <c r="D3365" s="447" t="s">
        <v>20987</v>
      </c>
      <c r="E3365" s="448" t="s">
        <v>20755</v>
      </c>
      <c r="F3365" s="447" t="s">
        <v>20755</v>
      </c>
      <c r="G3365" s="449">
        <v>101933</v>
      </c>
      <c r="H3365" s="447" t="s">
        <v>4365</v>
      </c>
      <c r="I3365" s="447" t="s">
        <v>146</v>
      </c>
      <c r="J3365" s="447" t="s">
        <v>334</v>
      </c>
      <c r="K3365" s="450">
        <v>118.96</v>
      </c>
      <c r="L3365" s="447" t="s">
        <v>241</v>
      </c>
    </row>
    <row r="3366" spans="1:12">
      <c r="A3366" s="447" t="s">
        <v>20984</v>
      </c>
      <c r="B3366" s="447" t="s">
        <v>20985</v>
      </c>
      <c r="C3366" s="447" t="s">
        <v>20986</v>
      </c>
      <c r="D3366" s="447" t="s">
        <v>20987</v>
      </c>
      <c r="E3366" s="448" t="s">
        <v>20755</v>
      </c>
      <c r="F3366" s="447" t="s">
        <v>20755</v>
      </c>
      <c r="G3366" s="449">
        <v>101934</v>
      </c>
      <c r="H3366" s="447" t="s">
        <v>4366</v>
      </c>
      <c r="I3366" s="447" t="s">
        <v>146</v>
      </c>
      <c r="J3366" s="447" t="s">
        <v>334</v>
      </c>
      <c r="K3366" s="450">
        <v>198.07</v>
      </c>
      <c r="L3366" s="447" t="s">
        <v>241</v>
      </c>
    </row>
    <row r="3367" spans="1:12">
      <c r="A3367" s="447" t="s">
        <v>20984</v>
      </c>
      <c r="B3367" s="447" t="s">
        <v>20985</v>
      </c>
      <c r="C3367" s="447" t="s">
        <v>20986</v>
      </c>
      <c r="D3367" s="447" t="s">
        <v>20987</v>
      </c>
      <c r="E3367" s="448" t="s">
        <v>20755</v>
      </c>
      <c r="F3367" s="447" t="s">
        <v>20755</v>
      </c>
      <c r="G3367" s="449">
        <v>101935</v>
      </c>
      <c r="H3367" s="447" t="s">
        <v>4367</v>
      </c>
      <c r="I3367" s="447" t="s">
        <v>146</v>
      </c>
      <c r="J3367" s="447" t="s">
        <v>334</v>
      </c>
      <c r="K3367" s="450">
        <v>255.7</v>
      </c>
      <c r="L3367" s="447" t="s">
        <v>241</v>
      </c>
    </row>
    <row r="3368" spans="1:12">
      <c r="A3368" s="447" t="s">
        <v>20984</v>
      </c>
      <c r="B3368" s="447" t="s">
        <v>20985</v>
      </c>
      <c r="C3368" s="447" t="s">
        <v>20946</v>
      </c>
      <c r="D3368" s="447" t="s">
        <v>20988</v>
      </c>
      <c r="E3368" s="448" t="s">
        <v>20755</v>
      </c>
      <c r="F3368" s="447" t="s">
        <v>20755</v>
      </c>
      <c r="G3368" s="449">
        <v>89358</v>
      </c>
      <c r="H3368" s="447" t="s">
        <v>4368</v>
      </c>
      <c r="I3368" s="447" t="s">
        <v>146</v>
      </c>
      <c r="J3368" s="447" t="s">
        <v>334</v>
      </c>
      <c r="K3368" s="450">
        <v>5.51</v>
      </c>
      <c r="L3368" s="447" t="s">
        <v>241</v>
      </c>
    </row>
    <row r="3369" spans="1:12">
      <c r="A3369" s="447" t="s">
        <v>20984</v>
      </c>
      <c r="B3369" s="447" t="s">
        <v>20985</v>
      </c>
      <c r="C3369" s="447" t="s">
        <v>20946</v>
      </c>
      <c r="D3369" s="447" t="s">
        <v>20988</v>
      </c>
      <c r="E3369" s="448" t="s">
        <v>20755</v>
      </c>
      <c r="F3369" s="447" t="s">
        <v>20755</v>
      </c>
      <c r="G3369" s="449">
        <v>89359</v>
      </c>
      <c r="H3369" s="447" t="s">
        <v>4369</v>
      </c>
      <c r="I3369" s="447" t="s">
        <v>146</v>
      </c>
      <c r="J3369" s="447" t="s">
        <v>334</v>
      </c>
      <c r="K3369" s="450">
        <v>5.87</v>
      </c>
      <c r="L3369" s="447" t="s">
        <v>241</v>
      </c>
    </row>
    <row r="3370" spans="1:12">
      <c r="A3370" s="447" t="s">
        <v>20984</v>
      </c>
      <c r="B3370" s="447" t="s">
        <v>20985</v>
      </c>
      <c r="C3370" s="447" t="s">
        <v>20946</v>
      </c>
      <c r="D3370" s="447" t="s">
        <v>20988</v>
      </c>
      <c r="E3370" s="448" t="s">
        <v>20755</v>
      </c>
      <c r="F3370" s="447" t="s">
        <v>20755</v>
      </c>
      <c r="G3370" s="449">
        <v>89360</v>
      </c>
      <c r="H3370" s="447" t="s">
        <v>4370</v>
      </c>
      <c r="I3370" s="447" t="s">
        <v>146</v>
      </c>
      <c r="J3370" s="447" t="s">
        <v>334</v>
      </c>
      <c r="K3370" s="450">
        <v>7.34</v>
      </c>
      <c r="L3370" s="447" t="s">
        <v>241</v>
      </c>
    </row>
    <row r="3371" spans="1:12">
      <c r="A3371" s="447" t="s">
        <v>20984</v>
      </c>
      <c r="B3371" s="447" t="s">
        <v>20985</v>
      </c>
      <c r="C3371" s="447" t="s">
        <v>20946</v>
      </c>
      <c r="D3371" s="447" t="s">
        <v>20988</v>
      </c>
      <c r="E3371" s="448" t="s">
        <v>20755</v>
      </c>
      <c r="F3371" s="447" t="s">
        <v>20755</v>
      </c>
      <c r="G3371" s="449">
        <v>89361</v>
      </c>
      <c r="H3371" s="447" t="s">
        <v>4372</v>
      </c>
      <c r="I3371" s="447" t="s">
        <v>146</v>
      </c>
      <c r="J3371" s="447" t="s">
        <v>334</v>
      </c>
      <c r="K3371" s="450">
        <v>6.76</v>
      </c>
      <c r="L3371" s="447" t="s">
        <v>241</v>
      </c>
    </row>
    <row r="3372" spans="1:12">
      <c r="A3372" s="447" t="s">
        <v>20984</v>
      </c>
      <c r="B3372" s="447" t="s">
        <v>20985</v>
      </c>
      <c r="C3372" s="447" t="s">
        <v>20946</v>
      </c>
      <c r="D3372" s="447" t="s">
        <v>20988</v>
      </c>
      <c r="E3372" s="448" t="s">
        <v>20755</v>
      </c>
      <c r="F3372" s="447" t="s">
        <v>20755</v>
      </c>
      <c r="G3372" s="449">
        <v>89362</v>
      </c>
      <c r="H3372" s="447" t="s">
        <v>4374</v>
      </c>
      <c r="I3372" s="447" t="s">
        <v>146</v>
      </c>
      <c r="J3372" s="447" t="s">
        <v>334</v>
      </c>
      <c r="K3372" s="450">
        <v>6.6</v>
      </c>
      <c r="L3372" s="447" t="s">
        <v>241</v>
      </c>
    </row>
    <row r="3373" spans="1:12">
      <c r="A3373" s="447" t="s">
        <v>20984</v>
      </c>
      <c r="B3373" s="447" t="s">
        <v>20985</v>
      </c>
      <c r="C3373" s="447" t="s">
        <v>20946</v>
      </c>
      <c r="D3373" s="447" t="s">
        <v>20988</v>
      </c>
      <c r="E3373" s="448" t="s">
        <v>20755</v>
      </c>
      <c r="F3373" s="447" t="s">
        <v>20755</v>
      </c>
      <c r="G3373" s="449">
        <v>89363</v>
      </c>
      <c r="H3373" s="447" t="s">
        <v>4376</v>
      </c>
      <c r="I3373" s="447" t="s">
        <v>146</v>
      </c>
      <c r="J3373" s="447" t="s">
        <v>334</v>
      </c>
      <c r="K3373" s="450">
        <v>7.36</v>
      </c>
      <c r="L3373" s="447" t="s">
        <v>241</v>
      </c>
    </row>
    <row r="3374" spans="1:12">
      <c r="A3374" s="447" t="s">
        <v>20984</v>
      </c>
      <c r="B3374" s="447" t="s">
        <v>20985</v>
      </c>
      <c r="C3374" s="447" t="s">
        <v>20946</v>
      </c>
      <c r="D3374" s="447" t="s">
        <v>20988</v>
      </c>
      <c r="E3374" s="448" t="s">
        <v>20755</v>
      </c>
      <c r="F3374" s="447" t="s">
        <v>20755</v>
      </c>
      <c r="G3374" s="449">
        <v>89364</v>
      </c>
      <c r="H3374" s="447" t="s">
        <v>4377</v>
      </c>
      <c r="I3374" s="447" t="s">
        <v>146</v>
      </c>
      <c r="J3374" s="447" t="s">
        <v>334</v>
      </c>
      <c r="K3374" s="450">
        <v>8.92</v>
      </c>
      <c r="L3374" s="447" t="s">
        <v>241</v>
      </c>
    </row>
    <row r="3375" spans="1:12">
      <c r="A3375" s="447" t="s">
        <v>20984</v>
      </c>
      <c r="B3375" s="447" t="s">
        <v>20985</v>
      </c>
      <c r="C3375" s="447" t="s">
        <v>20946</v>
      </c>
      <c r="D3375" s="447" t="s">
        <v>20988</v>
      </c>
      <c r="E3375" s="448" t="s">
        <v>20755</v>
      </c>
      <c r="F3375" s="447" t="s">
        <v>20755</v>
      </c>
      <c r="G3375" s="449">
        <v>89365</v>
      </c>
      <c r="H3375" s="447" t="s">
        <v>4378</v>
      </c>
      <c r="I3375" s="447" t="s">
        <v>146</v>
      </c>
      <c r="J3375" s="447" t="s">
        <v>334</v>
      </c>
      <c r="K3375" s="450">
        <v>8.2200000000000006</v>
      </c>
      <c r="L3375" s="447" t="s">
        <v>241</v>
      </c>
    </row>
    <row r="3376" spans="1:12">
      <c r="A3376" s="447" t="s">
        <v>20984</v>
      </c>
      <c r="B3376" s="447" t="s">
        <v>20985</v>
      </c>
      <c r="C3376" s="447" t="s">
        <v>20946</v>
      </c>
      <c r="D3376" s="447" t="s">
        <v>20988</v>
      </c>
      <c r="E3376" s="448" t="s">
        <v>20755</v>
      </c>
      <c r="F3376" s="447" t="s">
        <v>20755</v>
      </c>
      <c r="G3376" s="449">
        <v>89366</v>
      </c>
      <c r="H3376" s="447" t="s">
        <v>4380</v>
      </c>
      <c r="I3376" s="447" t="s">
        <v>146</v>
      </c>
      <c r="J3376" s="447" t="s">
        <v>334</v>
      </c>
      <c r="K3376" s="450">
        <v>13.04</v>
      </c>
      <c r="L3376" s="447" t="s">
        <v>241</v>
      </c>
    </row>
    <row r="3377" spans="1:12">
      <c r="A3377" s="447" t="s">
        <v>20984</v>
      </c>
      <c r="B3377" s="447" t="s">
        <v>20985</v>
      </c>
      <c r="C3377" s="447" t="s">
        <v>20946</v>
      </c>
      <c r="D3377" s="447" t="s">
        <v>20988</v>
      </c>
      <c r="E3377" s="448" t="s">
        <v>20755</v>
      </c>
      <c r="F3377" s="447" t="s">
        <v>20755</v>
      </c>
      <c r="G3377" s="449">
        <v>89367</v>
      </c>
      <c r="H3377" s="447" t="s">
        <v>4381</v>
      </c>
      <c r="I3377" s="447" t="s">
        <v>146</v>
      </c>
      <c r="J3377" s="447" t="s">
        <v>334</v>
      </c>
      <c r="K3377" s="450">
        <v>9.36</v>
      </c>
      <c r="L3377" s="447" t="s">
        <v>241</v>
      </c>
    </row>
    <row r="3378" spans="1:12">
      <c r="A3378" s="447" t="s">
        <v>20984</v>
      </c>
      <c r="B3378" s="447" t="s">
        <v>20985</v>
      </c>
      <c r="C3378" s="447" t="s">
        <v>20946</v>
      </c>
      <c r="D3378" s="447" t="s">
        <v>20988</v>
      </c>
      <c r="E3378" s="448" t="s">
        <v>20755</v>
      </c>
      <c r="F3378" s="447" t="s">
        <v>20755</v>
      </c>
      <c r="G3378" s="449">
        <v>89368</v>
      </c>
      <c r="H3378" s="447" t="s">
        <v>4382</v>
      </c>
      <c r="I3378" s="447" t="s">
        <v>146</v>
      </c>
      <c r="J3378" s="447" t="s">
        <v>334</v>
      </c>
      <c r="K3378" s="450">
        <v>11.48</v>
      </c>
      <c r="L3378" s="447" t="s">
        <v>241</v>
      </c>
    </row>
    <row r="3379" spans="1:12">
      <c r="A3379" s="447" t="s">
        <v>20984</v>
      </c>
      <c r="B3379" s="447" t="s">
        <v>20985</v>
      </c>
      <c r="C3379" s="447" t="s">
        <v>20946</v>
      </c>
      <c r="D3379" s="447" t="s">
        <v>20988</v>
      </c>
      <c r="E3379" s="448" t="s">
        <v>20755</v>
      </c>
      <c r="F3379" s="447" t="s">
        <v>20755</v>
      </c>
      <c r="G3379" s="449">
        <v>89369</v>
      </c>
      <c r="H3379" s="447" t="s">
        <v>4384</v>
      </c>
      <c r="I3379" s="447" t="s">
        <v>146</v>
      </c>
      <c r="J3379" s="447" t="s">
        <v>334</v>
      </c>
      <c r="K3379" s="450">
        <v>14.1</v>
      </c>
      <c r="L3379" s="447" t="s">
        <v>241</v>
      </c>
    </row>
    <row r="3380" spans="1:12">
      <c r="A3380" s="447" t="s">
        <v>20984</v>
      </c>
      <c r="B3380" s="447" t="s">
        <v>20985</v>
      </c>
      <c r="C3380" s="447" t="s">
        <v>20946</v>
      </c>
      <c r="D3380" s="447" t="s">
        <v>20988</v>
      </c>
      <c r="E3380" s="448" t="s">
        <v>20755</v>
      </c>
      <c r="F3380" s="447" t="s">
        <v>20755</v>
      </c>
      <c r="G3380" s="449">
        <v>89370</v>
      </c>
      <c r="H3380" s="447" t="s">
        <v>4385</v>
      </c>
      <c r="I3380" s="447" t="s">
        <v>146</v>
      </c>
      <c r="J3380" s="447" t="s">
        <v>334</v>
      </c>
      <c r="K3380" s="450">
        <v>11.03</v>
      </c>
      <c r="L3380" s="447" t="s">
        <v>241</v>
      </c>
    </row>
    <row r="3381" spans="1:12">
      <c r="A3381" s="447" t="s">
        <v>20984</v>
      </c>
      <c r="B3381" s="447" t="s">
        <v>20985</v>
      </c>
      <c r="C3381" s="447" t="s">
        <v>20946</v>
      </c>
      <c r="D3381" s="447" t="s">
        <v>20988</v>
      </c>
      <c r="E3381" s="448" t="s">
        <v>20755</v>
      </c>
      <c r="F3381" s="447" t="s">
        <v>20755</v>
      </c>
      <c r="G3381" s="449">
        <v>89371</v>
      </c>
      <c r="H3381" s="447" t="s">
        <v>4387</v>
      </c>
      <c r="I3381" s="447" t="s">
        <v>146</v>
      </c>
      <c r="J3381" s="447" t="s">
        <v>334</v>
      </c>
      <c r="K3381" s="450">
        <v>4.28</v>
      </c>
      <c r="L3381" s="447" t="s">
        <v>241</v>
      </c>
    </row>
    <row r="3382" spans="1:12">
      <c r="A3382" s="447" t="s">
        <v>20984</v>
      </c>
      <c r="B3382" s="447" t="s">
        <v>20985</v>
      </c>
      <c r="C3382" s="447" t="s">
        <v>20946</v>
      </c>
      <c r="D3382" s="447" t="s">
        <v>20988</v>
      </c>
      <c r="E3382" s="448" t="s">
        <v>20755</v>
      </c>
      <c r="F3382" s="447" t="s">
        <v>20755</v>
      </c>
      <c r="G3382" s="449">
        <v>89372</v>
      </c>
      <c r="H3382" s="447" t="s">
        <v>4388</v>
      </c>
      <c r="I3382" s="447" t="s">
        <v>146</v>
      </c>
      <c r="J3382" s="447" t="s">
        <v>334</v>
      </c>
      <c r="K3382" s="450">
        <v>11.27</v>
      </c>
      <c r="L3382" s="447" t="s">
        <v>241</v>
      </c>
    </row>
    <row r="3383" spans="1:12">
      <c r="A3383" s="447" t="s">
        <v>20984</v>
      </c>
      <c r="B3383" s="447" t="s">
        <v>20985</v>
      </c>
      <c r="C3383" s="447" t="s">
        <v>20946</v>
      </c>
      <c r="D3383" s="447" t="s">
        <v>20988</v>
      </c>
      <c r="E3383" s="448" t="s">
        <v>20755</v>
      </c>
      <c r="F3383" s="447" t="s">
        <v>20755</v>
      </c>
      <c r="G3383" s="449">
        <v>89373</v>
      </c>
      <c r="H3383" s="447" t="s">
        <v>4389</v>
      </c>
      <c r="I3383" s="447" t="s">
        <v>146</v>
      </c>
      <c r="J3383" s="447" t="s">
        <v>334</v>
      </c>
      <c r="K3383" s="450">
        <v>4.92</v>
      </c>
      <c r="L3383" s="447" t="s">
        <v>241</v>
      </c>
    </row>
    <row r="3384" spans="1:12">
      <c r="A3384" s="447" t="s">
        <v>20984</v>
      </c>
      <c r="B3384" s="447" t="s">
        <v>20985</v>
      </c>
      <c r="C3384" s="447" t="s">
        <v>20946</v>
      </c>
      <c r="D3384" s="447" t="s">
        <v>20988</v>
      </c>
      <c r="E3384" s="448" t="s">
        <v>20755</v>
      </c>
      <c r="F3384" s="447" t="s">
        <v>20755</v>
      </c>
      <c r="G3384" s="449">
        <v>89374</v>
      </c>
      <c r="H3384" s="447" t="s">
        <v>4390</v>
      </c>
      <c r="I3384" s="447" t="s">
        <v>146</v>
      </c>
      <c r="J3384" s="447" t="s">
        <v>334</v>
      </c>
      <c r="K3384" s="450">
        <v>8.7100000000000009</v>
      </c>
      <c r="L3384" s="447" t="s">
        <v>241</v>
      </c>
    </row>
    <row r="3385" spans="1:12">
      <c r="A3385" s="447" t="s">
        <v>20984</v>
      </c>
      <c r="B3385" s="447" t="s">
        <v>20985</v>
      </c>
      <c r="C3385" s="447" t="s">
        <v>20946</v>
      </c>
      <c r="D3385" s="447" t="s">
        <v>20988</v>
      </c>
      <c r="E3385" s="448" t="s">
        <v>20755</v>
      </c>
      <c r="F3385" s="447" t="s">
        <v>20755</v>
      </c>
      <c r="G3385" s="449">
        <v>89375</v>
      </c>
      <c r="H3385" s="447" t="s">
        <v>4391</v>
      </c>
      <c r="I3385" s="447" t="s">
        <v>146</v>
      </c>
      <c r="J3385" s="447" t="s">
        <v>334</v>
      </c>
      <c r="K3385" s="450">
        <v>11</v>
      </c>
      <c r="L3385" s="447" t="s">
        <v>241</v>
      </c>
    </row>
    <row r="3386" spans="1:12">
      <c r="A3386" s="447" t="s">
        <v>20984</v>
      </c>
      <c r="B3386" s="447" t="s">
        <v>20985</v>
      </c>
      <c r="C3386" s="447" t="s">
        <v>20946</v>
      </c>
      <c r="D3386" s="447" t="s">
        <v>20988</v>
      </c>
      <c r="E3386" s="448" t="s">
        <v>20755</v>
      </c>
      <c r="F3386" s="447" t="s">
        <v>20755</v>
      </c>
      <c r="G3386" s="449">
        <v>89376</v>
      </c>
      <c r="H3386" s="447" t="s">
        <v>4392</v>
      </c>
      <c r="I3386" s="447" t="s">
        <v>146</v>
      </c>
      <c r="J3386" s="447" t="s">
        <v>334</v>
      </c>
      <c r="K3386" s="450">
        <v>4.3499999999999996</v>
      </c>
      <c r="L3386" s="447" t="s">
        <v>241</v>
      </c>
    </row>
    <row r="3387" spans="1:12">
      <c r="A3387" s="447" t="s">
        <v>20984</v>
      </c>
      <c r="B3387" s="447" t="s">
        <v>20985</v>
      </c>
      <c r="C3387" s="447" t="s">
        <v>20946</v>
      </c>
      <c r="D3387" s="447" t="s">
        <v>20988</v>
      </c>
      <c r="E3387" s="448" t="s">
        <v>20755</v>
      </c>
      <c r="F3387" s="447" t="s">
        <v>20755</v>
      </c>
      <c r="G3387" s="449">
        <v>89377</v>
      </c>
      <c r="H3387" s="447" t="s">
        <v>4394</v>
      </c>
      <c r="I3387" s="447" t="s">
        <v>146</v>
      </c>
      <c r="J3387" s="447" t="s">
        <v>334</v>
      </c>
      <c r="K3387" s="450">
        <v>7.73</v>
      </c>
      <c r="L3387" s="447" t="s">
        <v>241</v>
      </c>
    </row>
    <row r="3388" spans="1:12">
      <c r="A3388" s="447" t="s">
        <v>20984</v>
      </c>
      <c r="B3388" s="447" t="s">
        <v>20985</v>
      </c>
      <c r="C3388" s="447" t="s">
        <v>20946</v>
      </c>
      <c r="D3388" s="447" t="s">
        <v>20988</v>
      </c>
      <c r="E3388" s="448" t="s">
        <v>20755</v>
      </c>
      <c r="F3388" s="447" t="s">
        <v>20755</v>
      </c>
      <c r="G3388" s="449">
        <v>89378</v>
      </c>
      <c r="H3388" s="447" t="s">
        <v>4396</v>
      </c>
      <c r="I3388" s="447" t="s">
        <v>146</v>
      </c>
      <c r="J3388" s="447" t="s">
        <v>334</v>
      </c>
      <c r="K3388" s="450">
        <v>5.09</v>
      </c>
      <c r="L3388" s="447" t="s">
        <v>241</v>
      </c>
    </row>
    <row r="3389" spans="1:12">
      <c r="A3389" s="447" t="s">
        <v>20984</v>
      </c>
      <c r="B3389" s="447" t="s">
        <v>20985</v>
      </c>
      <c r="C3389" s="447" t="s">
        <v>20946</v>
      </c>
      <c r="D3389" s="447" t="s">
        <v>20988</v>
      </c>
      <c r="E3389" s="448" t="s">
        <v>20755</v>
      </c>
      <c r="F3389" s="447" t="s">
        <v>20755</v>
      </c>
      <c r="G3389" s="449">
        <v>89379</v>
      </c>
      <c r="H3389" s="447" t="s">
        <v>4397</v>
      </c>
      <c r="I3389" s="447" t="s">
        <v>146</v>
      </c>
      <c r="J3389" s="447" t="s">
        <v>334</v>
      </c>
      <c r="K3389" s="450">
        <v>14.41</v>
      </c>
      <c r="L3389" s="447" t="s">
        <v>241</v>
      </c>
    </row>
    <row r="3390" spans="1:12">
      <c r="A3390" s="447" t="s">
        <v>20984</v>
      </c>
      <c r="B3390" s="447" t="s">
        <v>20985</v>
      </c>
      <c r="C3390" s="447" t="s">
        <v>20946</v>
      </c>
      <c r="D3390" s="447" t="s">
        <v>20988</v>
      </c>
      <c r="E3390" s="448" t="s">
        <v>20755</v>
      </c>
      <c r="F3390" s="447" t="s">
        <v>20755</v>
      </c>
      <c r="G3390" s="449">
        <v>89380</v>
      </c>
      <c r="H3390" s="447" t="s">
        <v>4399</v>
      </c>
      <c r="I3390" s="447" t="s">
        <v>146</v>
      </c>
      <c r="J3390" s="447" t="s">
        <v>334</v>
      </c>
      <c r="K3390" s="450">
        <v>7.96</v>
      </c>
      <c r="L3390" s="447" t="s">
        <v>241</v>
      </c>
    </row>
    <row r="3391" spans="1:12">
      <c r="A3391" s="447" t="s">
        <v>20984</v>
      </c>
      <c r="B3391" s="447" t="s">
        <v>20985</v>
      </c>
      <c r="C3391" s="447" t="s">
        <v>20946</v>
      </c>
      <c r="D3391" s="447" t="s">
        <v>20988</v>
      </c>
      <c r="E3391" s="448" t="s">
        <v>20755</v>
      </c>
      <c r="F3391" s="447" t="s">
        <v>20755</v>
      </c>
      <c r="G3391" s="449">
        <v>89381</v>
      </c>
      <c r="H3391" s="447" t="s">
        <v>4401</v>
      </c>
      <c r="I3391" s="447" t="s">
        <v>146</v>
      </c>
      <c r="J3391" s="447" t="s">
        <v>334</v>
      </c>
      <c r="K3391" s="450">
        <v>10.99</v>
      </c>
      <c r="L3391" s="447" t="s">
        <v>241</v>
      </c>
    </row>
    <row r="3392" spans="1:12">
      <c r="A3392" s="447" t="s">
        <v>20984</v>
      </c>
      <c r="B3392" s="447" t="s">
        <v>20985</v>
      </c>
      <c r="C3392" s="447" t="s">
        <v>20946</v>
      </c>
      <c r="D3392" s="447" t="s">
        <v>20988</v>
      </c>
      <c r="E3392" s="448" t="s">
        <v>20755</v>
      </c>
      <c r="F3392" s="447" t="s">
        <v>20755</v>
      </c>
      <c r="G3392" s="449">
        <v>89382</v>
      </c>
      <c r="H3392" s="447" t="s">
        <v>4402</v>
      </c>
      <c r="I3392" s="447" t="s">
        <v>146</v>
      </c>
      <c r="J3392" s="447" t="s">
        <v>334</v>
      </c>
      <c r="K3392" s="450">
        <v>13.12</v>
      </c>
      <c r="L3392" s="447" t="s">
        <v>241</v>
      </c>
    </row>
    <row r="3393" spans="1:12">
      <c r="A3393" s="447" t="s">
        <v>20984</v>
      </c>
      <c r="B3393" s="447" t="s">
        <v>20985</v>
      </c>
      <c r="C3393" s="447" t="s">
        <v>20946</v>
      </c>
      <c r="D3393" s="447" t="s">
        <v>20988</v>
      </c>
      <c r="E3393" s="448" t="s">
        <v>20755</v>
      </c>
      <c r="F3393" s="447" t="s">
        <v>20755</v>
      </c>
      <c r="G3393" s="449">
        <v>89383</v>
      </c>
      <c r="H3393" s="447" t="s">
        <v>4403</v>
      </c>
      <c r="I3393" s="447" t="s">
        <v>146</v>
      </c>
      <c r="J3393" s="447" t="s">
        <v>334</v>
      </c>
      <c r="K3393" s="450">
        <v>5.19</v>
      </c>
      <c r="L3393" s="447" t="s">
        <v>241</v>
      </c>
    </row>
    <row r="3394" spans="1:12">
      <c r="A3394" s="447" t="s">
        <v>20984</v>
      </c>
      <c r="B3394" s="447" t="s">
        <v>20985</v>
      </c>
      <c r="C3394" s="447" t="s">
        <v>20946</v>
      </c>
      <c r="D3394" s="447" t="s">
        <v>20988</v>
      </c>
      <c r="E3394" s="448" t="s">
        <v>20755</v>
      </c>
      <c r="F3394" s="447" t="s">
        <v>20755</v>
      </c>
      <c r="G3394" s="449">
        <v>89384</v>
      </c>
      <c r="H3394" s="447" t="s">
        <v>4404</v>
      </c>
      <c r="I3394" s="447" t="s">
        <v>146</v>
      </c>
      <c r="J3394" s="447" t="s">
        <v>334</v>
      </c>
      <c r="K3394" s="450">
        <v>11.14</v>
      </c>
      <c r="L3394" s="447" t="s">
        <v>241</v>
      </c>
    </row>
    <row r="3395" spans="1:12">
      <c r="A3395" s="447" t="s">
        <v>20984</v>
      </c>
      <c r="B3395" s="447" t="s">
        <v>20985</v>
      </c>
      <c r="C3395" s="447" t="s">
        <v>20946</v>
      </c>
      <c r="D3395" s="447" t="s">
        <v>20988</v>
      </c>
      <c r="E3395" s="448" t="s">
        <v>20755</v>
      </c>
      <c r="F3395" s="447" t="s">
        <v>20755</v>
      </c>
      <c r="G3395" s="449">
        <v>89385</v>
      </c>
      <c r="H3395" s="447" t="s">
        <v>4406</v>
      </c>
      <c r="I3395" s="447" t="s">
        <v>146</v>
      </c>
      <c r="J3395" s="447" t="s">
        <v>334</v>
      </c>
      <c r="K3395" s="450">
        <v>5.93</v>
      </c>
      <c r="L3395" s="447" t="s">
        <v>241</v>
      </c>
    </row>
    <row r="3396" spans="1:12">
      <c r="A3396" s="447" t="s">
        <v>20984</v>
      </c>
      <c r="B3396" s="447" t="s">
        <v>20985</v>
      </c>
      <c r="C3396" s="447" t="s">
        <v>20946</v>
      </c>
      <c r="D3396" s="447" t="s">
        <v>20988</v>
      </c>
      <c r="E3396" s="448" t="s">
        <v>20755</v>
      </c>
      <c r="F3396" s="447" t="s">
        <v>20755</v>
      </c>
      <c r="G3396" s="449">
        <v>89386</v>
      </c>
      <c r="H3396" s="447" t="s">
        <v>4408</v>
      </c>
      <c r="I3396" s="447" t="s">
        <v>146</v>
      </c>
      <c r="J3396" s="447" t="s">
        <v>334</v>
      </c>
      <c r="K3396" s="450">
        <v>7.23</v>
      </c>
      <c r="L3396" s="447" t="s">
        <v>241</v>
      </c>
    </row>
    <row r="3397" spans="1:12">
      <c r="A3397" s="447" t="s">
        <v>20984</v>
      </c>
      <c r="B3397" s="447" t="s">
        <v>20985</v>
      </c>
      <c r="C3397" s="447" t="s">
        <v>20946</v>
      </c>
      <c r="D3397" s="447" t="s">
        <v>20988</v>
      </c>
      <c r="E3397" s="448" t="s">
        <v>20755</v>
      </c>
      <c r="F3397" s="447" t="s">
        <v>20755</v>
      </c>
      <c r="G3397" s="449">
        <v>89387</v>
      </c>
      <c r="H3397" s="447" t="s">
        <v>4410</v>
      </c>
      <c r="I3397" s="447" t="s">
        <v>146</v>
      </c>
      <c r="J3397" s="447" t="s">
        <v>334</v>
      </c>
      <c r="K3397" s="450">
        <v>29.47</v>
      </c>
      <c r="L3397" s="447" t="s">
        <v>241</v>
      </c>
    </row>
    <row r="3398" spans="1:12">
      <c r="A3398" s="447" t="s">
        <v>20984</v>
      </c>
      <c r="B3398" s="447" t="s">
        <v>20985</v>
      </c>
      <c r="C3398" s="447" t="s">
        <v>20946</v>
      </c>
      <c r="D3398" s="447" t="s">
        <v>20988</v>
      </c>
      <c r="E3398" s="448" t="s">
        <v>20755</v>
      </c>
      <c r="F3398" s="447" t="s">
        <v>20755</v>
      </c>
      <c r="G3398" s="449">
        <v>89388</v>
      </c>
      <c r="H3398" s="447" t="s">
        <v>4412</v>
      </c>
      <c r="I3398" s="447" t="s">
        <v>146</v>
      </c>
      <c r="J3398" s="447" t="s">
        <v>334</v>
      </c>
      <c r="K3398" s="450">
        <v>9.75</v>
      </c>
      <c r="L3398" s="447" t="s">
        <v>241</v>
      </c>
    </row>
    <row r="3399" spans="1:12">
      <c r="A3399" s="447" t="s">
        <v>20984</v>
      </c>
      <c r="B3399" s="447" t="s">
        <v>20985</v>
      </c>
      <c r="C3399" s="447" t="s">
        <v>20946</v>
      </c>
      <c r="D3399" s="447" t="s">
        <v>20988</v>
      </c>
      <c r="E3399" s="448" t="s">
        <v>20755</v>
      </c>
      <c r="F3399" s="447" t="s">
        <v>20755</v>
      </c>
      <c r="G3399" s="449">
        <v>89389</v>
      </c>
      <c r="H3399" s="447" t="s">
        <v>4414</v>
      </c>
      <c r="I3399" s="447" t="s">
        <v>146</v>
      </c>
      <c r="J3399" s="447" t="s">
        <v>334</v>
      </c>
      <c r="K3399" s="450">
        <v>10.61</v>
      </c>
      <c r="L3399" s="447" t="s">
        <v>241</v>
      </c>
    </row>
    <row r="3400" spans="1:12">
      <c r="A3400" s="447" t="s">
        <v>20984</v>
      </c>
      <c r="B3400" s="447" t="s">
        <v>20985</v>
      </c>
      <c r="C3400" s="447" t="s">
        <v>20946</v>
      </c>
      <c r="D3400" s="447" t="s">
        <v>20988</v>
      </c>
      <c r="E3400" s="448" t="s">
        <v>20755</v>
      </c>
      <c r="F3400" s="447" t="s">
        <v>20755</v>
      </c>
      <c r="G3400" s="449">
        <v>89390</v>
      </c>
      <c r="H3400" s="447" t="s">
        <v>4415</v>
      </c>
      <c r="I3400" s="447" t="s">
        <v>146</v>
      </c>
      <c r="J3400" s="447" t="s">
        <v>334</v>
      </c>
      <c r="K3400" s="450">
        <v>19.77</v>
      </c>
      <c r="L3400" s="447" t="s">
        <v>241</v>
      </c>
    </row>
    <row r="3401" spans="1:12">
      <c r="A3401" s="447" t="s">
        <v>20984</v>
      </c>
      <c r="B3401" s="447" t="s">
        <v>20985</v>
      </c>
      <c r="C3401" s="447" t="s">
        <v>20946</v>
      </c>
      <c r="D3401" s="447" t="s">
        <v>20988</v>
      </c>
      <c r="E3401" s="448" t="s">
        <v>20755</v>
      </c>
      <c r="F3401" s="447" t="s">
        <v>20755</v>
      </c>
      <c r="G3401" s="449">
        <v>89391</v>
      </c>
      <c r="H3401" s="447" t="s">
        <v>4417</v>
      </c>
      <c r="I3401" s="447" t="s">
        <v>146</v>
      </c>
      <c r="J3401" s="447" t="s">
        <v>334</v>
      </c>
      <c r="K3401" s="450">
        <v>7.13</v>
      </c>
      <c r="L3401" s="447" t="s">
        <v>241</v>
      </c>
    </row>
    <row r="3402" spans="1:12">
      <c r="A3402" s="447" t="s">
        <v>20984</v>
      </c>
      <c r="B3402" s="447" t="s">
        <v>20985</v>
      </c>
      <c r="C3402" s="447" t="s">
        <v>20946</v>
      </c>
      <c r="D3402" s="447" t="s">
        <v>20988</v>
      </c>
      <c r="E3402" s="448" t="s">
        <v>20755</v>
      </c>
      <c r="F3402" s="447" t="s">
        <v>20755</v>
      </c>
      <c r="G3402" s="449">
        <v>89392</v>
      </c>
      <c r="H3402" s="447" t="s">
        <v>4419</v>
      </c>
      <c r="I3402" s="447" t="s">
        <v>146</v>
      </c>
      <c r="J3402" s="447" t="s">
        <v>334</v>
      </c>
      <c r="K3402" s="450">
        <v>23.6</v>
      </c>
      <c r="L3402" s="447" t="s">
        <v>241</v>
      </c>
    </row>
    <row r="3403" spans="1:12">
      <c r="A3403" s="447" t="s">
        <v>20984</v>
      </c>
      <c r="B3403" s="447" t="s">
        <v>20985</v>
      </c>
      <c r="C3403" s="447" t="s">
        <v>20946</v>
      </c>
      <c r="D3403" s="447" t="s">
        <v>20988</v>
      </c>
      <c r="E3403" s="448" t="s">
        <v>20755</v>
      </c>
      <c r="F3403" s="447" t="s">
        <v>20755</v>
      </c>
      <c r="G3403" s="449">
        <v>89393</v>
      </c>
      <c r="H3403" s="447" t="s">
        <v>4421</v>
      </c>
      <c r="I3403" s="447" t="s">
        <v>146</v>
      </c>
      <c r="J3403" s="447" t="s">
        <v>334</v>
      </c>
      <c r="K3403" s="450">
        <v>7.77</v>
      </c>
      <c r="L3403" s="447" t="s">
        <v>241</v>
      </c>
    </row>
    <row r="3404" spans="1:12">
      <c r="A3404" s="447" t="s">
        <v>20984</v>
      </c>
      <c r="B3404" s="447" t="s">
        <v>20985</v>
      </c>
      <c r="C3404" s="447" t="s">
        <v>20946</v>
      </c>
      <c r="D3404" s="447" t="s">
        <v>20988</v>
      </c>
      <c r="E3404" s="448" t="s">
        <v>20755</v>
      </c>
      <c r="F3404" s="447" t="s">
        <v>20755</v>
      </c>
      <c r="G3404" s="449">
        <v>89394</v>
      </c>
      <c r="H3404" s="447" t="s">
        <v>4423</v>
      </c>
      <c r="I3404" s="447" t="s">
        <v>146</v>
      </c>
      <c r="J3404" s="447" t="s">
        <v>334</v>
      </c>
      <c r="K3404" s="450">
        <v>16.5</v>
      </c>
      <c r="L3404" s="447" t="s">
        <v>241</v>
      </c>
    </row>
    <row r="3405" spans="1:12">
      <c r="A3405" s="447" t="s">
        <v>20984</v>
      </c>
      <c r="B3405" s="447" t="s">
        <v>20985</v>
      </c>
      <c r="C3405" s="447" t="s">
        <v>20946</v>
      </c>
      <c r="D3405" s="447" t="s">
        <v>20988</v>
      </c>
      <c r="E3405" s="448" t="s">
        <v>20755</v>
      </c>
      <c r="F3405" s="447" t="s">
        <v>20755</v>
      </c>
      <c r="G3405" s="449">
        <v>89395</v>
      </c>
      <c r="H3405" s="447" t="s">
        <v>4425</v>
      </c>
      <c r="I3405" s="447" t="s">
        <v>146</v>
      </c>
      <c r="J3405" s="447" t="s">
        <v>334</v>
      </c>
      <c r="K3405" s="450">
        <v>9.34</v>
      </c>
      <c r="L3405" s="447" t="s">
        <v>241</v>
      </c>
    </row>
    <row r="3406" spans="1:12">
      <c r="A3406" s="447" t="s">
        <v>20984</v>
      </c>
      <c r="B3406" s="447" t="s">
        <v>20985</v>
      </c>
      <c r="C3406" s="447" t="s">
        <v>20946</v>
      </c>
      <c r="D3406" s="447" t="s">
        <v>20988</v>
      </c>
      <c r="E3406" s="448" t="s">
        <v>20755</v>
      </c>
      <c r="F3406" s="447" t="s">
        <v>20755</v>
      </c>
      <c r="G3406" s="449">
        <v>89396</v>
      </c>
      <c r="H3406" s="447" t="s">
        <v>4426</v>
      </c>
      <c r="I3406" s="447" t="s">
        <v>146</v>
      </c>
      <c r="J3406" s="447" t="s">
        <v>334</v>
      </c>
      <c r="K3406" s="450">
        <v>16.8</v>
      </c>
      <c r="L3406" s="447" t="s">
        <v>241</v>
      </c>
    </row>
    <row r="3407" spans="1:12">
      <c r="A3407" s="447" t="s">
        <v>20984</v>
      </c>
      <c r="B3407" s="447" t="s">
        <v>20985</v>
      </c>
      <c r="C3407" s="447" t="s">
        <v>20946</v>
      </c>
      <c r="D3407" s="447" t="s">
        <v>20988</v>
      </c>
      <c r="E3407" s="448" t="s">
        <v>20755</v>
      </c>
      <c r="F3407" s="447" t="s">
        <v>20755</v>
      </c>
      <c r="G3407" s="449">
        <v>89397</v>
      </c>
      <c r="H3407" s="447" t="s">
        <v>4428</v>
      </c>
      <c r="I3407" s="447" t="s">
        <v>146</v>
      </c>
      <c r="J3407" s="447" t="s">
        <v>334</v>
      </c>
      <c r="K3407" s="450">
        <v>11.33</v>
      </c>
      <c r="L3407" s="447" t="s">
        <v>241</v>
      </c>
    </row>
    <row r="3408" spans="1:12">
      <c r="A3408" s="447" t="s">
        <v>20984</v>
      </c>
      <c r="B3408" s="447" t="s">
        <v>20985</v>
      </c>
      <c r="C3408" s="447" t="s">
        <v>20946</v>
      </c>
      <c r="D3408" s="447" t="s">
        <v>20988</v>
      </c>
      <c r="E3408" s="448" t="s">
        <v>20755</v>
      </c>
      <c r="F3408" s="447" t="s">
        <v>20755</v>
      </c>
      <c r="G3408" s="449">
        <v>89398</v>
      </c>
      <c r="H3408" s="447" t="s">
        <v>4430</v>
      </c>
      <c r="I3408" s="447" t="s">
        <v>146</v>
      </c>
      <c r="J3408" s="447" t="s">
        <v>334</v>
      </c>
      <c r="K3408" s="450">
        <v>13.99</v>
      </c>
      <c r="L3408" s="447" t="s">
        <v>241</v>
      </c>
    </row>
    <row r="3409" spans="1:12">
      <c r="A3409" s="447" t="s">
        <v>20984</v>
      </c>
      <c r="B3409" s="447" t="s">
        <v>20985</v>
      </c>
      <c r="C3409" s="447" t="s">
        <v>20946</v>
      </c>
      <c r="D3409" s="447" t="s">
        <v>20988</v>
      </c>
      <c r="E3409" s="448" t="s">
        <v>20755</v>
      </c>
      <c r="F3409" s="447" t="s">
        <v>20755</v>
      </c>
      <c r="G3409" s="449">
        <v>89399</v>
      </c>
      <c r="H3409" s="447" t="s">
        <v>4431</v>
      </c>
      <c r="I3409" s="447" t="s">
        <v>146</v>
      </c>
      <c r="J3409" s="447" t="s">
        <v>334</v>
      </c>
      <c r="K3409" s="450">
        <v>26.66</v>
      </c>
      <c r="L3409" s="447" t="s">
        <v>241</v>
      </c>
    </row>
    <row r="3410" spans="1:12">
      <c r="A3410" s="447" t="s">
        <v>20984</v>
      </c>
      <c r="B3410" s="447" t="s">
        <v>20985</v>
      </c>
      <c r="C3410" s="447" t="s">
        <v>20946</v>
      </c>
      <c r="D3410" s="447" t="s">
        <v>20988</v>
      </c>
      <c r="E3410" s="448" t="s">
        <v>20755</v>
      </c>
      <c r="F3410" s="447" t="s">
        <v>20755</v>
      </c>
      <c r="G3410" s="449">
        <v>89400</v>
      </c>
      <c r="H3410" s="447" t="s">
        <v>4432</v>
      </c>
      <c r="I3410" s="447" t="s">
        <v>146</v>
      </c>
      <c r="J3410" s="447" t="s">
        <v>334</v>
      </c>
      <c r="K3410" s="450">
        <v>15.97</v>
      </c>
      <c r="L3410" s="447" t="s">
        <v>241</v>
      </c>
    </row>
    <row r="3411" spans="1:12">
      <c r="A3411" s="447" t="s">
        <v>20984</v>
      </c>
      <c r="B3411" s="447" t="s">
        <v>20985</v>
      </c>
      <c r="C3411" s="447" t="s">
        <v>20946</v>
      </c>
      <c r="D3411" s="447" t="s">
        <v>20988</v>
      </c>
      <c r="E3411" s="448" t="s">
        <v>20755</v>
      </c>
      <c r="F3411" s="447" t="s">
        <v>20755</v>
      </c>
      <c r="G3411" s="449">
        <v>89404</v>
      </c>
      <c r="H3411" s="447" t="s">
        <v>4433</v>
      </c>
      <c r="I3411" s="447" t="s">
        <v>146</v>
      </c>
      <c r="J3411" s="447" t="s">
        <v>334</v>
      </c>
      <c r="K3411" s="450">
        <v>3.85</v>
      </c>
      <c r="L3411" s="447" t="s">
        <v>241</v>
      </c>
    </row>
    <row r="3412" spans="1:12">
      <c r="A3412" s="447" t="s">
        <v>20984</v>
      </c>
      <c r="B3412" s="447" t="s">
        <v>20985</v>
      </c>
      <c r="C3412" s="447" t="s">
        <v>20946</v>
      </c>
      <c r="D3412" s="447" t="s">
        <v>20988</v>
      </c>
      <c r="E3412" s="448" t="s">
        <v>20755</v>
      </c>
      <c r="F3412" s="447" t="s">
        <v>20755</v>
      </c>
      <c r="G3412" s="449">
        <v>89405</v>
      </c>
      <c r="H3412" s="447" t="s">
        <v>4434</v>
      </c>
      <c r="I3412" s="447" t="s">
        <v>146</v>
      </c>
      <c r="J3412" s="447" t="s">
        <v>334</v>
      </c>
      <c r="K3412" s="450">
        <v>4.21</v>
      </c>
      <c r="L3412" s="447" t="s">
        <v>241</v>
      </c>
    </row>
    <row r="3413" spans="1:12">
      <c r="A3413" s="447" t="s">
        <v>20984</v>
      </c>
      <c r="B3413" s="447" t="s">
        <v>20985</v>
      </c>
      <c r="C3413" s="447" t="s">
        <v>20946</v>
      </c>
      <c r="D3413" s="447" t="s">
        <v>20988</v>
      </c>
      <c r="E3413" s="448" t="s">
        <v>20755</v>
      </c>
      <c r="F3413" s="447" t="s">
        <v>20755</v>
      </c>
      <c r="G3413" s="449">
        <v>89406</v>
      </c>
      <c r="H3413" s="447" t="s">
        <v>4435</v>
      </c>
      <c r="I3413" s="447" t="s">
        <v>146</v>
      </c>
      <c r="J3413" s="447" t="s">
        <v>334</v>
      </c>
      <c r="K3413" s="450">
        <v>5.68</v>
      </c>
      <c r="L3413" s="447" t="s">
        <v>241</v>
      </c>
    </row>
    <row r="3414" spans="1:12">
      <c r="A3414" s="447" t="s">
        <v>20984</v>
      </c>
      <c r="B3414" s="447" t="s">
        <v>20985</v>
      </c>
      <c r="C3414" s="447" t="s">
        <v>20946</v>
      </c>
      <c r="D3414" s="447" t="s">
        <v>20988</v>
      </c>
      <c r="E3414" s="448" t="s">
        <v>20755</v>
      </c>
      <c r="F3414" s="447" t="s">
        <v>20755</v>
      </c>
      <c r="G3414" s="449">
        <v>89407</v>
      </c>
      <c r="H3414" s="447" t="s">
        <v>4436</v>
      </c>
      <c r="I3414" s="447" t="s">
        <v>146</v>
      </c>
      <c r="J3414" s="447" t="s">
        <v>334</v>
      </c>
      <c r="K3414" s="450">
        <v>5.0999999999999996</v>
      </c>
      <c r="L3414" s="447" t="s">
        <v>241</v>
      </c>
    </row>
    <row r="3415" spans="1:12">
      <c r="A3415" s="447" t="s">
        <v>20984</v>
      </c>
      <c r="B3415" s="447" t="s">
        <v>20985</v>
      </c>
      <c r="C3415" s="447" t="s">
        <v>20946</v>
      </c>
      <c r="D3415" s="447" t="s">
        <v>20988</v>
      </c>
      <c r="E3415" s="448" t="s">
        <v>20755</v>
      </c>
      <c r="F3415" s="447" t="s">
        <v>20755</v>
      </c>
      <c r="G3415" s="449">
        <v>89408</v>
      </c>
      <c r="H3415" s="447" t="s">
        <v>4437</v>
      </c>
      <c r="I3415" s="447" t="s">
        <v>146</v>
      </c>
      <c r="J3415" s="447" t="s">
        <v>334</v>
      </c>
      <c r="K3415" s="450">
        <v>4.6900000000000004</v>
      </c>
      <c r="L3415" s="447" t="s">
        <v>241</v>
      </c>
    </row>
    <row r="3416" spans="1:12">
      <c r="A3416" s="447" t="s">
        <v>20984</v>
      </c>
      <c r="B3416" s="447" t="s">
        <v>20985</v>
      </c>
      <c r="C3416" s="447" t="s">
        <v>20946</v>
      </c>
      <c r="D3416" s="447" t="s">
        <v>20988</v>
      </c>
      <c r="E3416" s="448" t="s">
        <v>20755</v>
      </c>
      <c r="F3416" s="447" t="s">
        <v>20755</v>
      </c>
      <c r="G3416" s="449">
        <v>89409</v>
      </c>
      <c r="H3416" s="447" t="s">
        <v>4438</v>
      </c>
      <c r="I3416" s="447" t="s">
        <v>146</v>
      </c>
      <c r="J3416" s="447" t="s">
        <v>334</v>
      </c>
      <c r="K3416" s="450">
        <v>5.45</v>
      </c>
      <c r="L3416" s="447" t="s">
        <v>241</v>
      </c>
    </row>
    <row r="3417" spans="1:12">
      <c r="A3417" s="447" t="s">
        <v>20984</v>
      </c>
      <c r="B3417" s="447" t="s">
        <v>20985</v>
      </c>
      <c r="C3417" s="447" t="s">
        <v>20946</v>
      </c>
      <c r="D3417" s="447" t="s">
        <v>20988</v>
      </c>
      <c r="E3417" s="448" t="s">
        <v>20755</v>
      </c>
      <c r="F3417" s="447" t="s">
        <v>20755</v>
      </c>
      <c r="G3417" s="449">
        <v>89410</v>
      </c>
      <c r="H3417" s="447" t="s">
        <v>4440</v>
      </c>
      <c r="I3417" s="447" t="s">
        <v>146</v>
      </c>
      <c r="J3417" s="447" t="s">
        <v>334</v>
      </c>
      <c r="K3417" s="450">
        <v>7.01</v>
      </c>
      <c r="L3417" s="447" t="s">
        <v>241</v>
      </c>
    </row>
    <row r="3418" spans="1:12">
      <c r="A3418" s="447" t="s">
        <v>20984</v>
      </c>
      <c r="B3418" s="447" t="s">
        <v>20985</v>
      </c>
      <c r="C3418" s="447" t="s">
        <v>20946</v>
      </c>
      <c r="D3418" s="447" t="s">
        <v>20988</v>
      </c>
      <c r="E3418" s="448" t="s">
        <v>20755</v>
      </c>
      <c r="F3418" s="447" t="s">
        <v>20755</v>
      </c>
      <c r="G3418" s="449">
        <v>89411</v>
      </c>
      <c r="H3418" s="447" t="s">
        <v>4441</v>
      </c>
      <c r="I3418" s="447" t="s">
        <v>146</v>
      </c>
      <c r="J3418" s="447" t="s">
        <v>334</v>
      </c>
      <c r="K3418" s="450">
        <v>6.31</v>
      </c>
      <c r="L3418" s="447" t="s">
        <v>241</v>
      </c>
    </row>
    <row r="3419" spans="1:12">
      <c r="A3419" s="447" t="s">
        <v>20984</v>
      </c>
      <c r="B3419" s="447" t="s">
        <v>20985</v>
      </c>
      <c r="C3419" s="447" t="s">
        <v>20946</v>
      </c>
      <c r="D3419" s="447" t="s">
        <v>20988</v>
      </c>
      <c r="E3419" s="448" t="s">
        <v>20755</v>
      </c>
      <c r="F3419" s="447" t="s">
        <v>20755</v>
      </c>
      <c r="G3419" s="449">
        <v>89412</v>
      </c>
      <c r="H3419" s="447" t="s">
        <v>4442</v>
      </c>
      <c r="I3419" s="447" t="s">
        <v>146</v>
      </c>
      <c r="J3419" s="447" t="s">
        <v>334</v>
      </c>
      <c r="K3419" s="450">
        <v>7.26</v>
      </c>
      <c r="L3419" s="447" t="s">
        <v>241</v>
      </c>
    </row>
    <row r="3420" spans="1:12">
      <c r="A3420" s="447" t="s">
        <v>20984</v>
      </c>
      <c r="B3420" s="447" t="s">
        <v>20985</v>
      </c>
      <c r="C3420" s="447" t="s">
        <v>20946</v>
      </c>
      <c r="D3420" s="447" t="s">
        <v>20988</v>
      </c>
      <c r="E3420" s="448" t="s">
        <v>20755</v>
      </c>
      <c r="F3420" s="447" t="s">
        <v>20755</v>
      </c>
      <c r="G3420" s="449">
        <v>89413</v>
      </c>
      <c r="H3420" s="447" t="s">
        <v>4444</v>
      </c>
      <c r="I3420" s="447" t="s">
        <v>146</v>
      </c>
      <c r="J3420" s="447" t="s">
        <v>334</v>
      </c>
      <c r="K3420" s="450">
        <v>7.05</v>
      </c>
      <c r="L3420" s="447" t="s">
        <v>241</v>
      </c>
    </row>
    <row r="3421" spans="1:12">
      <c r="A3421" s="447" t="s">
        <v>20984</v>
      </c>
      <c r="B3421" s="447" t="s">
        <v>20985</v>
      </c>
      <c r="C3421" s="447" t="s">
        <v>20946</v>
      </c>
      <c r="D3421" s="447" t="s">
        <v>20988</v>
      </c>
      <c r="E3421" s="448" t="s">
        <v>20755</v>
      </c>
      <c r="F3421" s="447" t="s">
        <v>20755</v>
      </c>
      <c r="G3421" s="449">
        <v>89414</v>
      </c>
      <c r="H3421" s="447" t="s">
        <v>4446</v>
      </c>
      <c r="I3421" s="447" t="s">
        <v>146</v>
      </c>
      <c r="J3421" s="447" t="s">
        <v>334</v>
      </c>
      <c r="K3421" s="450">
        <v>9.17</v>
      </c>
      <c r="L3421" s="447" t="s">
        <v>241</v>
      </c>
    </row>
    <row r="3422" spans="1:12">
      <c r="A3422" s="447" t="s">
        <v>20984</v>
      </c>
      <c r="B3422" s="447" t="s">
        <v>20985</v>
      </c>
      <c r="C3422" s="447" t="s">
        <v>20946</v>
      </c>
      <c r="D3422" s="447" t="s">
        <v>20988</v>
      </c>
      <c r="E3422" s="448" t="s">
        <v>20755</v>
      </c>
      <c r="F3422" s="447" t="s">
        <v>20755</v>
      </c>
      <c r="G3422" s="449">
        <v>89415</v>
      </c>
      <c r="H3422" s="447" t="s">
        <v>4447</v>
      </c>
      <c r="I3422" s="447" t="s">
        <v>146</v>
      </c>
      <c r="J3422" s="447" t="s">
        <v>334</v>
      </c>
      <c r="K3422" s="450">
        <v>11.79</v>
      </c>
      <c r="L3422" s="447" t="s">
        <v>241</v>
      </c>
    </row>
    <row r="3423" spans="1:12">
      <c r="A3423" s="447" t="s">
        <v>20984</v>
      </c>
      <c r="B3423" s="447" t="s">
        <v>20985</v>
      </c>
      <c r="C3423" s="447" t="s">
        <v>20946</v>
      </c>
      <c r="D3423" s="447" t="s">
        <v>20988</v>
      </c>
      <c r="E3423" s="448" t="s">
        <v>20755</v>
      </c>
      <c r="F3423" s="447" t="s">
        <v>20755</v>
      </c>
      <c r="G3423" s="449">
        <v>89416</v>
      </c>
      <c r="H3423" s="447" t="s">
        <v>4448</v>
      </c>
      <c r="I3423" s="447" t="s">
        <v>146</v>
      </c>
      <c r="J3423" s="447" t="s">
        <v>334</v>
      </c>
      <c r="K3423" s="450">
        <v>8.7200000000000006</v>
      </c>
      <c r="L3423" s="447" t="s">
        <v>241</v>
      </c>
    </row>
    <row r="3424" spans="1:12">
      <c r="A3424" s="447" t="s">
        <v>20984</v>
      </c>
      <c r="B3424" s="447" t="s">
        <v>20985</v>
      </c>
      <c r="C3424" s="447" t="s">
        <v>20946</v>
      </c>
      <c r="D3424" s="447" t="s">
        <v>20988</v>
      </c>
      <c r="E3424" s="448" t="s">
        <v>20755</v>
      </c>
      <c r="F3424" s="447" t="s">
        <v>20755</v>
      </c>
      <c r="G3424" s="449">
        <v>89417</v>
      </c>
      <c r="H3424" s="447" t="s">
        <v>4449</v>
      </c>
      <c r="I3424" s="447" t="s">
        <v>146</v>
      </c>
      <c r="J3424" s="447" t="s">
        <v>334</v>
      </c>
      <c r="K3424" s="450">
        <v>3.19</v>
      </c>
      <c r="L3424" s="447" t="s">
        <v>241</v>
      </c>
    </row>
    <row r="3425" spans="1:12">
      <c r="A3425" s="447" t="s">
        <v>20984</v>
      </c>
      <c r="B3425" s="447" t="s">
        <v>20985</v>
      </c>
      <c r="C3425" s="447" t="s">
        <v>20946</v>
      </c>
      <c r="D3425" s="447" t="s">
        <v>20988</v>
      </c>
      <c r="E3425" s="448" t="s">
        <v>20755</v>
      </c>
      <c r="F3425" s="447" t="s">
        <v>20755</v>
      </c>
      <c r="G3425" s="449">
        <v>89418</v>
      </c>
      <c r="H3425" s="447" t="s">
        <v>4450</v>
      </c>
      <c r="I3425" s="447" t="s">
        <v>146</v>
      </c>
      <c r="J3425" s="447" t="s">
        <v>334</v>
      </c>
      <c r="K3425" s="450">
        <v>10.18</v>
      </c>
      <c r="L3425" s="447" t="s">
        <v>241</v>
      </c>
    </row>
    <row r="3426" spans="1:12">
      <c r="A3426" s="447" t="s">
        <v>20984</v>
      </c>
      <c r="B3426" s="447" t="s">
        <v>20985</v>
      </c>
      <c r="C3426" s="447" t="s">
        <v>20946</v>
      </c>
      <c r="D3426" s="447" t="s">
        <v>20988</v>
      </c>
      <c r="E3426" s="448" t="s">
        <v>20755</v>
      </c>
      <c r="F3426" s="447" t="s">
        <v>20755</v>
      </c>
      <c r="G3426" s="449">
        <v>89419</v>
      </c>
      <c r="H3426" s="447" t="s">
        <v>4451</v>
      </c>
      <c r="I3426" s="447" t="s">
        <v>146</v>
      </c>
      <c r="J3426" s="447" t="s">
        <v>334</v>
      </c>
      <c r="K3426" s="450">
        <v>3.83</v>
      </c>
      <c r="L3426" s="447" t="s">
        <v>241</v>
      </c>
    </row>
    <row r="3427" spans="1:12">
      <c r="A3427" s="447" t="s">
        <v>20984</v>
      </c>
      <c r="B3427" s="447" t="s">
        <v>20985</v>
      </c>
      <c r="C3427" s="447" t="s">
        <v>20946</v>
      </c>
      <c r="D3427" s="447" t="s">
        <v>20988</v>
      </c>
      <c r="E3427" s="448" t="s">
        <v>20755</v>
      </c>
      <c r="F3427" s="447" t="s">
        <v>20755</v>
      </c>
      <c r="G3427" s="449">
        <v>89420</v>
      </c>
      <c r="H3427" s="447" t="s">
        <v>4452</v>
      </c>
      <c r="I3427" s="447" t="s">
        <v>146</v>
      </c>
      <c r="J3427" s="447" t="s">
        <v>334</v>
      </c>
      <c r="K3427" s="450">
        <v>7.62</v>
      </c>
      <c r="L3427" s="447" t="s">
        <v>241</v>
      </c>
    </row>
    <row r="3428" spans="1:12">
      <c r="A3428" s="447" t="s">
        <v>20984</v>
      </c>
      <c r="B3428" s="447" t="s">
        <v>20985</v>
      </c>
      <c r="C3428" s="447" t="s">
        <v>20946</v>
      </c>
      <c r="D3428" s="447" t="s">
        <v>20988</v>
      </c>
      <c r="E3428" s="448" t="s">
        <v>20755</v>
      </c>
      <c r="F3428" s="447" t="s">
        <v>20755</v>
      </c>
      <c r="G3428" s="449">
        <v>89421</v>
      </c>
      <c r="H3428" s="447" t="s">
        <v>4454</v>
      </c>
      <c r="I3428" s="447" t="s">
        <v>146</v>
      </c>
      <c r="J3428" s="447" t="s">
        <v>334</v>
      </c>
      <c r="K3428" s="450">
        <v>9.91</v>
      </c>
      <c r="L3428" s="447" t="s">
        <v>241</v>
      </c>
    </row>
    <row r="3429" spans="1:12">
      <c r="A3429" s="447" t="s">
        <v>20984</v>
      </c>
      <c r="B3429" s="447" t="s">
        <v>20985</v>
      </c>
      <c r="C3429" s="447" t="s">
        <v>20946</v>
      </c>
      <c r="D3429" s="447" t="s">
        <v>20988</v>
      </c>
      <c r="E3429" s="448" t="s">
        <v>20755</v>
      </c>
      <c r="F3429" s="447" t="s">
        <v>20755</v>
      </c>
      <c r="G3429" s="449">
        <v>89422</v>
      </c>
      <c r="H3429" s="447" t="s">
        <v>4455</v>
      </c>
      <c r="I3429" s="447" t="s">
        <v>146</v>
      </c>
      <c r="J3429" s="447" t="s">
        <v>334</v>
      </c>
      <c r="K3429" s="450">
        <v>3.26</v>
      </c>
      <c r="L3429" s="447" t="s">
        <v>241</v>
      </c>
    </row>
    <row r="3430" spans="1:12">
      <c r="A3430" s="447" t="s">
        <v>20984</v>
      </c>
      <c r="B3430" s="447" t="s">
        <v>20985</v>
      </c>
      <c r="C3430" s="447" t="s">
        <v>20946</v>
      </c>
      <c r="D3430" s="447" t="s">
        <v>20988</v>
      </c>
      <c r="E3430" s="448" t="s">
        <v>20755</v>
      </c>
      <c r="F3430" s="447" t="s">
        <v>20755</v>
      </c>
      <c r="G3430" s="449">
        <v>89423</v>
      </c>
      <c r="H3430" s="447" t="s">
        <v>4456</v>
      </c>
      <c r="I3430" s="447" t="s">
        <v>146</v>
      </c>
      <c r="J3430" s="447" t="s">
        <v>334</v>
      </c>
      <c r="K3430" s="450">
        <v>7.15</v>
      </c>
      <c r="L3430" s="447" t="s">
        <v>241</v>
      </c>
    </row>
    <row r="3431" spans="1:12">
      <c r="A3431" s="447" t="s">
        <v>20984</v>
      </c>
      <c r="B3431" s="447" t="s">
        <v>20985</v>
      </c>
      <c r="C3431" s="447" t="s">
        <v>20946</v>
      </c>
      <c r="D3431" s="447" t="s">
        <v>20988</v>
      </c>
      <c r="E3431" s="448" t="s">
        <v>20755</v>
      </c>
      <c r="F3431" s="447" t="s">
        <v>20755</v>
      </c>
      <c r="G3431" s="449">
        <v>89424</v>
      </c>
      <c r="H3431" s="447" t="s">
        <v>4457</v>
      </c>
      <c r="I3431" s="447" t="s">
        <v>146</v>
      </c>
      <c r="J3431" s="447" t="s">
        <v>334</v>
      </c>
      <c r="K3431" s="450">
        <v>3.8</v>
      </c>
      <c r="L3431" s="447" t="s">
        <v>241</v>
      </c>
    </row>
    <row r="3432" spans="1:12">
      <c r="A3432" s="447" t="s">
        <v>20984</v>
      </c>
      <c r="B3432" s="447" t="s">
        <v>20985</v>
      </c>
      <c r="C3432" s="447" t="s">
        <v>20946</v>
      </c>
      <c r="D3432" s="447" t="s">
        <v>20988</v>
      </c>
      <c r="E3432" s="448" t="s">
        <v>20755</v>
      </c>
      <c r="F3432" s="447" t="s">
        <v>20755</v>
      </c>
      <c r="G3432" s="449">
        <v>89425</v>
      </c>
      <c r="H3432" s="447" t="s">
        <v>4459</v>
      </c>
      <c r="I3432" s="447" t="s">
        <v>146</v>
      </c>
      <c r="J3432" s="447" t="s">
        <v>334</v>
      </c>
      <c r="K3432" s="450">
        <v>13.12</v>
      </c>
      <c r="L3432" s="447" t="s">
        <v>241</v>
      </c>
    </row>
    <row r="3433" spans="1:12">
      <c r="A3433" s="447" t="s">
        <v>20984</v>
      </c>
      <c r="B3433" s="447" t="s">
        <v>20985</v>
      </c>
      <c r="C3433" s="447" t="s">
        <v>20946</v>
      </c>
      <c r="D3433" s="447" t="s">
        <v>20988</v>
      </c>
      <c r="E3433" s="448" t="s">
        <v>20755</v>
      </c>
      <c r="F3433" s="447" t="s">
        <v>20755</v>
      </c>
      <c r="G3433" s="449">
        <v>89426</v>
      </c>
      <c r="H3433" s="447" t="s">
        <v>4460</v>
      </c>
      <c r="I3433" s="447" t="s">
        <v>146</v>
      </c>
      <c r="J3433" s="447" t="s">
        <v>334</v>
      </c>
      <c r="K3433" s="450">
        <v>6.67</v>
      </c>
      <c r="L3433" s="447" t="s">
        <v>241</v>
      </c>
    </row>
    <row r="3434" spans="1:12">
      <c r="A3434" s="447" t="s">
        <v>20984</v>
      </c>
      <c r="B3434" s="447" t="s">
        <v>20985</v>
      </c>
      <c r="C3434" s="447" t="s">
        <v>20946</v>
      </c>
      <c r="D3434" s="447" t="s">
        <v>20988</v>
      </c>
      <c r="E3434" s="448" t="s">
        <v>20755</v>
      </c>
      <c r="F3434" s="447" t="s">
        <v>20755</v>
      </c>
      <c r="G3434" s="449">
        <v>89427</v>
      </c>
      <c r="H3434" s="447" t="s">
        <v>4461</v>
      </c>
      <c r="I3434" s="447" t="s">
        <v>146</v>
      </c>
      <c r="J3434" s="447" t="s">
        <v>334</v>
      </c>
      <c r="K3434" s="450">
        <v>9.6999999999999993</v>
      </c>
      <c r="L3434" s="447" t="s">
        <v>241</v>
      </c>
    </row>
    <row r="3435" spans="1:12">
      <c r="A3435" s="447" t="s">
        <v>20984</v>
      </c>
      <c r="B3435" s="447" t="s">
        <v>20985</v>
      </c>
      <c r="C3435" s="447" t="s">
        <v>20946</v>
      </c>
      <c r="D3435" s="447" t="s">
        <v>20988</v>
      </c>
      <c r="E3435" s="448" t="s">
        <v>20755</v>
      </c>
      <c r="F3435" s="447" t="s">
        <v>20755</v>
      </c>
      <c r="G3435" s="449">
        <v>89428</v>
      </c>
      <c r="H3435" s="447" t="s">
        <v>4463</v>
      </c>
      <c r="I3435" s="447" t="s">
        <v>146</v>
      </c>
      <c r="J3435" s="447" t="s">
        <v>334</v>
      </c>
      <c r="K3435" s="450">
        <v>11.83</v>
      </c>
      <c r="L3435" s="447" t="s">
        <v>241</v>
      </c>
    </row>
    <row r="3436" spans="1:12">
      <c r="A3436" s="447" t="s">
        <v>20984</v>
      </c>
      <c r="B3436" s="447" t="s">
        <v>20985</v>
      </c>
      <c r="C3436" s="447" t="s">
        <v>20946</v>
      </c>
      <c r="D3436" s="447" t="s">
        <v>20988</v>
      </c>
      <c r="E3436" s="448" t="s">
        <v>20755</v>
      </c>
      <c r="F3436" s="447" t="s">
        <v>20755</v>
      </c>
      <c r="G3436" s="449">
        <v>89429</v>
      </c>
      <c r="H3436" s="447" t="s">
        <v>4465</v>
      </c>
      <c r="I3436" s="447" t="s">
        <v>146</v>
      </c>
      <c r="J3436" s="447" t="s">
        <v>334</v>
      </c>
      <c r="K3436" s="450">
        <v>3.9</v>
      </c>
      <c r="L3436" s="447" t="s">
        <v>241</v>
      </c>
    </row>
    <row r="3437" spans="1:12">
      <c r="A3437" s="447" t="s">
        <v>20984</v>
      </c>
      <c r="B3437" s="447" t="s">
        <v>20985</v>
      </c>
      <c r="C3437" s="447" t="s">
        <v>20946</v>
      </c>
      <c r="D3437" s="447" t="s">
        <v>20988</v>
      </c>
      <c r="E3437" s="448" t="s">
        <v>20755</v>
      </c>
      <c r="F3437" s="447" t="s">
        <v>20755</v>
      </c>
      <c r="G3437" s="449">
        <v>89430</v>
      </c>
      <c r="H3437" s="447" t="s">
        <v>4466</v>
      </c>
      <c r="I3437" s="447" t="s">
        <v>146</v>
      </c>
      <c r="J3437" s="447" t="s">
        <v>334</v>
      </c>
      <c r="K3437" s="450">
        <v>9.85</v>
      </c>
      <c r="L3437" s="447" t="s">
        <v>241</v>
      </c>
    </row>
    <row r="3438" spans="1:12">
      <c r="A3438" s="447" t="s">
        <v>20984</v>
      </c>
      <c r="B3438" s="447" t="s">
        <v>20985</v>
      </c>
      <c r="C3438" s="447" t="s">
        <v>20946</v>
      </c>
      <c r="D3438" s="447" t="s">
        <v>20988</v>
      </c>
      <c r="E3438" s="448" t="s">
        <v>20755</v>
      </c>
      <c r="F3438" s="447" t="s">
        <v>20755</v>
      </c>
      <c r="G3438" s="449">
        <v>89431</v>
      </c>
      <c r="H3438" s="447" t="s">
        <v>4467</v>
      </c>
      <c r="I3438" s="447" t="s">
        <v>146</v>
      </c>
      <c r="J3438" s="447" t="s">
        <v>334</v>
      </c>
      <c r="K3438" s="450">
        <v>5.67</v>
      </c>
      <c r="L3438" s="447" t="s">
        <v>241</v>
      </c>
    </row>
    <row r="3439" spans="1:12">
      <c r="A3439" s="447" t="s">
        <v>20984</v>
      </c>
      <c r="B3439" s="447" t="s">
        <v>20985</v>
      </c>
      <c r="C3439" s="447" t="s">
        <v>20946</v>
      </c>
      <c r="D3439" s="447" t="s">
        <v>20988</v>
      </c>
      <c r="E3439" s="448" t="s">
        <v>20755</v>
      </c>
      <c r="F3439" s="447" t="s">
        <v>20755</v>
      </c>
      <c r="G3439" s="449">
        <v>89432</v>
      </c>
      <c r="H3439" s="447" t="s">
        <v>4468</v>
      </c>
      <c r="I3439" s="447" t="s">
        <v>146</v>
      </c>
      <c r="J3439" s="447" t="s">
        <v>334</v>
      </c>
      <c r="K3439" s="450">
        <v>27.91</v>
      </c>
      <c r="L3439" s="447" t="s">
        <v>241</v>
      </c>
    </row>
    <row r="3440" spans="1:12">
      <c r="A3440" s="447" t="s">
        <v>20984</v>
      </c>
      <c r="B3440" s="447" t="s">
        <v>20985</v>
      </c>
      <c r="C3440" s="447" t="s">
        <v>20946</v>
      </c>
      <c r="D3440" s="447" t="s">
        <v>20988</v>
      </c>
      <c r="E3440" s="448" t="s">
        <v>20755</v>
      </c>
      <c r="F3440" s="447" t="s">
        <v>20755</v>
      </c>
      <c r="G3440" s="449">
        <v>89433</v>
      </c>
      <c r="H3440" s="447" t="s">
        <v>4470</v>
      </c>
      <c r="I3440" s="447" t="s">
        <v>146</v>
      </c>
      <c r="J3440" s="447" t="s">
        <v>334</v>
      </c>
      <c r="K3440" s="450">
        <v>8.19</v>
      </c>
      <c r="L3440" s="447" t="s">
        <v>241</v>
      </c>
    </row>
    <row r="3441" spans="1:12">
      <c r="A3441" s="447" t="s">
        <v>20984</v>
      </c>
      <c r="B3441" s="447" t="s">
        <v>20985</v>
      </c>
      <c r="C3441" s="447" t="s">
        <v>20946</v>
      </c>
      <c r="D3441" s="447" t="s">
        <v>20988</v>
      </c>
      <c r="E3441" s="448" t="s">
        <v>20755</v>
      </c>
      <c r="F3441" s="447" t="s">
        <v>20755</v>
      </c>
      <c r="G3441" s="449">
        <v>89434</v>
      </c>
      <c r="H3441" s="447" t="s">
        <v>4471</v>
      </c>
      <c r="I3441" s="447" t="s">
        <v>146</v>
      </c>
      <c r="J3441" s="447" t="s">
        <v>334</v>
      </c>
      <c r="K3441" s="450">
        <v>9.0500000000000007</v>
      </c>
      <c r="L3441" s="447" t="s">
        <v>241</v>
      </c>
    </row>
    <row r="3442" spans="1:12">
      <c r="A3442" s="447" t="s">
        <v>20984</v>
      </c>
      <c r="B3442" s="447" t="s">
        <v>20985</v>
      </c>
      <c r="C3442" s="447" t="s">
        <v>20946</v>
      </c>
      <c r="D3442" s="447" t="s">
        <v>20988</v>
      </c>
      <c r="E3442" s="448" t="s">
        <v>20755</v>
      </c>
      <c r="F3442" s="447" t="s">
        <v>20755</v>
      </c>
      <c r="G3442" s="449">
        <v>89435</v>
      </c>
      <c r="H3442" s="447" t="s">
        <v>4472</v>
      </c>
      <c r="I3442" s="447" t="s">
        <v>146</v>
      </c>
      <c r="J3442" s="447" t="s">
        <v>334</v>
      </c>
      <c r="K3442" s="450">
        <v>18.21</v>
      </c>
      <c r="L3442" s="447" t="s">
        <v>241</v>
      </c>
    </row>
    <row r="3443" spans="1:12">
      <c r="A3443" s="447" t="s">
        <v>20984</v>
      </c>
      <c r="B3443" s="447" t="s">
        <v>20985</v>
      </c>
      <c r="C3443" s="447" t="s">
        <v>20946</v>
      </c>
      <c r="D3443" s="447" t="s">
        <v>20988</v>
      </c>
      <c r="E3443" s="448" t="s">
        <v>20755</v>
      </c>
      <c r="F3443" s="447" t="s">
        <v>20755</v>
      </c>
      <c r="G3443" s="449">
        <v>89436</v>
      </c>
      <c r="H3443" s="447" t="s">
        <v>4474</v>
      </c>
      <c r="I3443" s="447" t="s">
        <v>146</v>
      </c>
      <c r="J3443" s="447" t="s">
        <v>334</v>
      </c>
      <c r="K3443" s="450">
        <v>5.57</v>
      </c>
      <c r="L3443" s="447" t="s">
        <v>241</v>
      </c>
    </row>
    <row r="3444" spans="1:12">
      <c r="A3444" s="447" t="s">
        <v>20984</v>
      </c>
      <c r="B3444" s="447" t="s">
        <v>20985</v>
      </c>
      <c r="C3444" s="447" t="s">
        <v>20946</v>
      </c>
      <c r="D3444" s="447" t="s">
        <v>20988</v>
      </c>
      <c r="E3444" s="448" t="s">
        <v>20755</v>
      </c>
      <c r="F3444" s="447" t="s">
        <v>20755</v>
      </c>
      <c r="G3444" s="449">
        <v>89437</v>
      </c>
      <c r="H3444" s="447" t="s">
        <v>4476</v>
      </c>
      <c r="I3444" s="447" t="s">
        <v>146</v>
      </c>
      <c r="J3444" s="447" t="s">
        <v>334</v>
      </c>
      <c r="K3444" s="450">
        <v>22.04</v>
      </c>
      <c r="L3444" s="447" t="s">
        <v>241</v>
      </c>
    </row>
    <row r="3445" spans="1:12">
      <c r="A3445" s="447" t="s">
        <v>20984</v>
      </c>
      <c r="B3445" s="447" t="s">
        <v>20985</v>
      </c>
      <c r="C3445" s="447" t="s">
        <v>20946</v>
      </c>
      <c r="D3445" s="447" t="s">
        <v>20988</v>
      </c>
      <c r="E3445" s="448" t="s">
        <v>20755</v>
      </c>
      <c r="F3445" s="447" t="s">
        <v>20755</v>
      </c>
      <c r="G3445" s="449">
        <v>89438</v>
      </c>
      <c r="H3445" s="447" t="s">
        <v>4477</v>
      </c>
      <c r="I3445" s="447" t="s">
        <v>146</v>
      </c>
      <c r="J3445" s="447" t="s">
        <v>334</v>
      </c>
      <c r="K3445" s="450">
        <v>5.56</v>
      </c>
      <c r="L3445" s="447" t="s">
        <v>241</v>
      </c>
    </row>
    <row r="3446" spans="1:12">
      <c r="A3446" s="447" t="s">
        <v>20984</v>
      </c>
      <c r="B3446" s="447" t="s">
        <v>20985</v>
      </c>
      <c r="C3446" s="447" t="s">
        <v>20946</v>
      </c>
      <c r="D3446" s="447" t="s">
        <v>20988</v>
      </c>
      <c r="E3446" s="448" t="s">
        <v>20755</v>
      </c>
      <c r="F3446" s="447" t="s">
        <v>20755</v>
      </c>
      <c r="G3446" s="449">
        <v>89439</v>
      </c>
      <c r="H3446" s="447" t="s">
        <v>4479</v>
      </c>
      <c r="I3446" s="447" t="s">
        <v>146</v>
      </c>
      <c r="J3446" s="447" t="s">
        <v>334</v>
      </c>
      <c r="K3446" s="450">
        <v>7.56</v>
      </c>
      <c r="L3446" s="447" t="s">
        <v>241</v>
      </c>
    </row>
    <row r="3447" spans="1:12">
      <c r="A3447" s="447" t="s">
        <v>20984</v>
      </c>
      <c r="B3447" s="447" t="s">
        <v>20985</v>
      </c>
      <c r="C3447" s="447" t="s">
        <v>20946</v>
      </c>
      <c r="D3447" s="447" t="s">
        <v>20988</v>
      </c>
      <c r="E3447" s="448" t="s">
        <v>20755</v>
      </c>
      <c r="F3447" s="447" t="s">
        <v>20755</v>
      </c>
      <c r="G3447" s="449">
        <v>89440</v>
      </c>
      <c r="H3447" s="447" t="s">
        <v>4481</v>
      </c>
      <c r="I3447" s="447" t="s">
        <v>146</v>
      </c>
      <c r="J3447" s="447" t="s">
        <v>334</v>
      </c>
      <c r="K3447" s="450">
        <v>6.77</v>
      </c>
      <c r="L3447" s="447" t="s">
        <v>241</v>
      </c>
    </row>
    <row r="3448" spans="1:12">
      <c r="A3448" s="447" t="s">
        <v>20984</v>
      </c>
      <c r="B3448" s="447" t="s">
        <v>20985</v>
      </c>
      <c r="C3448" s="447" t="s">
        <v>20946</v>
      </c>
      <c r="D3448" s="447" t="s">
        <v>20988</v>
      </c>
      <c r="E3448" s="448" t="s">
        <v>20755</v>
      </c>
      <c r="F3448" s="447" t="s">
        <v>20755</v>
      </c>
      <c r="G3448" s="449">
        <v>89441</v>
      </c>
      <c r="H3448" s="447" t="s">
        <v>4483</v>
      </c>
      <c r="I3448" s="447" t="s">
        <v>146</v>
      </c>
      <c r="J3448" s="447" t="s">
        <v>334</v>
      </c>
      <c r="K3448" s="450">
        <v>14.23</v>
      </c>
      <c r="L3448" s="447" t="s">
        <v>241</v>
      </c>
    </row>
    <row r="3449" spans="1:12">
      <c r="A3449" s="447" t="s">
        <v>20984</v>
      </c>
      <c r="B3449" s="447" t="s">
        <v>20985</v>
      </c>
      <c r="C3449" s="447" t="s">
        <v>20946</v>
      </c>
      <c r="D3449" s="447" t="s">
        <v>20988</v>
      </c>
      <c r="E3449" s="448" t="s">
        <v>20755</v>
      </c>
      <c r="F3449" s="447" t="s">
        <v>20755</v>
      </c>
      <c r="G3449" s="449">
        <v>89442</v>
      </c>
      <c r="H3449" s="447" t="s">
        <v>4485</v>
      </c>
      <c r="I3449" s="447" t="s">
        <v>146</v>
      </c>
      <c r="J3449" s="447" t="s">
        <v>334</v>
      </c>
      <c r="K3449" s="450">
        <v>8.76</v>
      </c>
      <c r="L3449" s="447" t="s">
        <v>241</v>
      </c>
    </row>
    <row r="3450" spans="1:12">
      <c r="A3450" s="447" t="s">
        <v>20984</v>
      </c>
      <c r="B3450" s="447" t="s">
        <v>20985</v>
      </c>
      <c r="C3450" s="447" t="s">
        <v>20946</v>
      </c>
      <c r="D3450" s="447" t="s">
        <v>20988</v>
      </c>
      <c r="E3450" s="448" t="s">
        <v>20755</v>
      </c>
      <c r="F3450" s="447" t="s">
        <v>20755</v>
      </c>
      <c r="G3450" s="449">
        <v>89443</v>
      </c>
      <c r="H3450" s="447" t="s">
        <v>4487</v>
      </c>
      <c r="I3450" s="447" t="s">
        <v>146</v>
      </c>
      <c r="J3450" s="447" t="s">
        <v>334</v>
      </c>
      <c r="K3450" s="450">
        <v>10.95</v>
      </c>
      <c r="L3450" s="447" t="s">
        <v>241</v>
      </c>
    </row>
    <row r="3451" spans="1:12">
      <c r="A3451" s="447" t="s">
        <v>20984</v>
      </c>
      <c r="B3451" s="447" t="s">
        <v>20985</v>
      </c>
      <c r="C3451" s="447" t="s">
        <v>20946</v>
      </c>
      <c r="D3451" s="447" t="s">
        <v>20988</v>
      </c>
      <c r="E3451" s="448" t="s">
        <v>20755</v>
      </c>
      <c r="F3451" s="447" t="s">
        <v>20755</v>
      </c>
      <c r="G3451" s="449">
        <v>89444</v>
      </c>
      <c r="H3451" s="447" t="s">
        <v>4489</v>
      </c>
      <c r="I3451" s="447" t="s">
        <v>146</v>
      </c>
      <c r="J3451" s="447" t="s">
        <v>334</v>
      </c>
      <c r="K3451" s="450">
        <v>23.62</v>
      </c>
      <c r="L3451" s="447" t="s">
        <v>241</v>
      </c>
    </row>
    <row r="3452" spans="1:12">
      <c r="A3452" s="447" t="s">
        <v>20984</v>
      </c>
      <c r="B3452" s="447" t="s">
        <v>20985</v>
      </c>
      <c r="C3452" s="447" t="s">
        <v>20946</v>
      </c>
      <c r="D3452" s="447" t="s">
        <v>20988</v>
      </c>
      <c r="E3452" s="448" t="s">
        <v>20755</v>
      </c>
      <c r="F3452" s="447" t="s">
        <v>20755</v>
      </c>
      <c r="G3452" s="449">
        <v>89445</v>
      </c>
      <c r="H3452" s="447" t="s">
        <v>4490</v>
      </c>
      <c r="I3452" s="447" t="s">
        <v>146</v>
      </c>
      <c r="J3452" s="447" t="s">
        <v>334</v>
      </c>
      <c r="K3452" s="450">
        <v>12.93</v>
      </c>
      <c r="L3452" s="447" t="s">
        <v>241</v>
      </c>
    </row>
    <row r="3453" spans="1:12">
      <c r="A3453" s="447" t="s">
        <v>20984</v>
      </c>
      <c r="B3453" s="447" t="s">
        <v>20985</v>
      </c>
      <c r="C3453" s="447" t="s">
        <v>20946</v>
      </c>
      <c r="D3453" s="447" t="s">
        <v>20988</v>
      </c>
      <c r="E3453" s="448" t="s">
        <v>20755</v>
      </c>
      <c r="F3453" s="447" t="s">
        <v>20755</v>
      </c>
      <c r="G3453" s="449">
        <v>89481</v>
      </c>
      <c r="H3453" s="447" t="s">
        <v>4492</v>
      </c>
      <c r="I3453" s="447" t="s">
        <v>146</v>
      </c>
      <c r="J3453" s="447" t="s">
        <v>334</v>
      </c>
      <c r="K3453" s="450">
        <v>3.71</v>
      </c>
      <c r="L3453" s="447" t="s">
        <v>241</v>
      </c>
    </row>
    <row r="3454" spans="1:12">
      <c r="A3454" s="447" t="s">
        <v>20984</v>
      </c>
      <c r="B3454" s="447" t="s">
        <v>20985</v>
      </c>
      <c r="C3454" s="447" t="s">
        <v>20946</v>
      </c>
      <c r="D3454" s="447" t="s">
        <v>20988</v>
      </c>
      <c r="E3454" s="448" t="s">
        <v>20755</v>
      </c>
      <c r="F3454" s="447" t="s">
        <v>20755</v>
      </c>
      <c r="G3454" s="449">
        <v>89485</v>
      </c>
      <c r="H3454" s="447" t="s">
        <v>4493</v>
      </c>
      <c r="I3454" s="447" t="s">
        <v>146</v>
      </c>
      <c r="J3454" s="447" t="s">
        <v>334</v>
      </c>
      <c r="K3454" s="450">
        <v>4.47</v>
      </c>
      <c r="L3454" s="447" t="s">
        <v>241</v>
      </c>
    </row>
    <row r="3455" spans="1:12">
      <c r="A3455" s="447" t="s">
        <v>20984</v>
      </c>
      <c r="B3455" s="447" t="s">
        <v>20985</v>
      </c>
      <c r="C3455" s="447" t="s">
        <v>20946</v>
      </c>
      <c r="D3455" s="447" t="s">
        <v>20988</v>
      </c>
      <c r="E3455" s="448" t="s">
        <v>20755</v>
      </c>
      <c r="F3455" s="447" t="s">
        <v>20755</v>
      </c>
      <c r="G3455" s="449">
        <v>89489</v>
      </c>
      <c r="H3455" s="447" t="s">
        <v>4494</v>
      </c>
      <c r="I3455" s="447" t="s">
        <v>146</v>
      </c>
      <c r="J3455" s="447" t="s">
        <v>334</v>
      </c>
      <c r="K3455" s="450">
        <v>6.03</v>
      </c>
      <c r="L3455" s="447" t="s">
        <v>241</v>
      </c>
    </row>
    <row r="3456" spans="1:12">
      <c r="A3456" s="447" t="s">
        <v>20984</v>
      </c>
      <c r="B3456" s="447" t="s">
        <v>20985</v>
      </c>
      <c r="C3456" s="447" t="s">
        <v>20946</v>
      </c>
      <c r="D3456" s="447" t="s">
        <v>20988</v>
      </c>
      <c r="E3456" s="448" t="s">
        <v>20755</v>
      </c>
      <c r="F3456" s="447" t="s">
        <v>20755</v>
      </c>
      <c r="G3456" s="449">
        <v>89490</v>
      </c>
      <c r="H3456" s="447" t="s">
        <v>4496</v>
      </c>
      <c r="I3456" s="447" t="s">
        <v>146</v>
      </c>
      <c r="J3456" s="447" t="s">
        <v>334</v>
      </c>
      <c r="K3456" s="450">
        <v>5.33</v>
      </c>
      <c r="L3456" s="447" t="s">
        <v>241</v>
      </c>
    </row>
    <row r="3457" spans="1:12">
      <c r="A3457" s="447" t="s">
        <v>20984</v>
      </c>
      <c r="B3457" s="447" t="s">
        <v>20985</v>
      </c>
      <c r="C3457" s="447" t="s">
        <v>20946</v>
      </c>
      <c r="D3457" s="447" t="s">
        <v>20988</v>
      </c>
      <c r="E3457" s="448" t="s">
        <v>20755</v>
      </c>
      <c r="F3457" s="447" t="s">
        <v>20755</v>
      </c>
      <c r="G3457" s="449">
        <v>89492</v>
      </c>
      <c r="H3457" s="447" t="s">
        <v>4497</v>
      </c>
      <c r="I3457" s="447" t="s">
        <v>146</v>
      </c>
      <c r="J3457" s="447" t="s">
        <v>334</v>
      </c>
      <c r="K3457" s="450">
        <v>5.95</v>
      </c>
      <c r="L3457" s="447" t="s">
        <v>241</v>
      </c>
    </row>
    <row r="3458" spans="1:12">
      <c r="A3458" s="447" t="s">
        <v>20984</v>
      </c>
      <c r="B3458" s="447" t="s">
        <v>20985</v>
      </c>
      <c r="C3458" s="447" t="s">
        <v>20946</v>
      </c>
      <c r="D3458" s="447" t="s">
        <v>20988</v>
      </c>
      <c r="E3458" s="448" t="s">
        <v>20755</v>
      </c>
      <c r="F3458" s="447" t="s">
        <v>20755</v>
      </c>
      <c r="G3458" s="449">
        <v>89493</v>
      </c>
      <c r="H3458" s="447" t="s">
        <v>4498</v>
      </c>
      <c r="I3458" s="447" t="s">
        <v>146</v>
      </c>
      <c r="J3458" s="447" t="s">
        <v>334</v>
      </c>
      <c r="K3458" s="450">
        <v>8.07</v>
      </c>
      <c r="L3458" s="447" t="s">
        <v>241</v>
      </c>
    </row>
    <row r="3459" spans="1:12">
      <c r="A3459" s="447" t="s">
        <v>20984</v>
      </c>
      <c r="B3459" s="447" t="s">
        <v>20985</v>
      </c>
      <c r="C3459" s="447" t="s">
        <v>20946</v>
      </c>
      <c r="D3459" s="447" t="s">
        <v>20988</v>
      </c>
      <c r="E3459" s="448" t="s">
        <v>20755</v>
      </c>
      <c r="F3459" s="447" t="s">
        <v>20755</v>
      </c>
      <c r="G3459" s="449">
        <v>89494</v>
      </c>
      <c r="H3459" s="447" t="s">
        <v>4499</v>
      </c>
      <c r="I3459" s="447" t="s">
        <v>146</v>
      </c>
      <c r="J3459" s="447" t="s">
        <v>334</v>
      </c>
      <c r="K3459" s="450">
        <v>10.69</v>
      </c>
      <c r="L3459" s="447" t="s">
        <v>241</v>
      </c>
    </row>
    <row r="3460" spans="1:12">
      <c r="A3460" s="447" t="s">
        <v>20984</v>
      </c>
      <c r="B3460" s="447" t="s">
        <v>20985</v>
      </c>
      <c r="C3460" s="447" t="s">
        <v>20946</v>
      </c>
      <c r="D3460" s="447" t="s">
        <v>20988</v>
      </c>
      <c r="E3460" s="448" t="s">
        <v>20755</v>
      </c>
      <c r="F3460" s="447" t="s">
        <v>20755</v>
      </c>
      <c r="G3460" s="449">
        <v>89496</v>
      </c>
      <c r="H3460" s="447" t="s">
        <v>4501</v>
      </c>
      <c r="I3460" s="447" t="s">
        <v>146</v>
      </c>
      <c r="J3460" s="447" t="s">
        <v>334</v>
      </c>
      <c r="K3460" s="450">
        <v>7.62</v>
      </c>
      <c r="L3460" s="447" t="s">
        <v>241</v>
      </c>
    </row>
    <row r="3461" spans="1:12">
      <c r="A3461" s="447" t="s">
        <v>20984</v>
      </c>
      <c r="B3461" s="447" t="s">
        <v>20985</v>
      </c>
      <c r="C3461" s="447" t="s">
        <v>20946</v>
      </c>
      <c r="D3461" s="447" t="s">
        <v>20988</v>
      </c>
      <c r="E3461" s="448" t="s">
        <v>20755</v>
      </c>
      <c r="F3461" s="447" t="s">
        <v>20755</v>
      </c>
      <c r="G3461" s="449">
        <v>89497</v>
      </c>
      <c r="H3461" s="447" t="s">
        <v>4503</v>
      </c>
      <c r="I3461" s="447" t="s">
        <v>146</v>
      </c>
      <c r="J3461" s="447" t="s">
        <v>334</v>
      </c>
      <c r="K3461" s="450">
        <v>9.8699999999999992</v>
      </c>
      <c r="L3461" s="447" t="s">
        <v>241</v>
      </c>
    </row>
    <row r="3462" spans="1:12">
      <c r="A3462" s="447" t="s">
        <v>20984</v>
      </c>
      <c r="B3462" s="447" t="s">
        <v>20985</v>
      </c>
      <c r="C3462" s="447" t="s">
        <v>20946</v>
      </c>
      <c r="D3462" s="447" t="s">
        <v>20988</v>
      </c>
      <c r="E3462" s="448" t="s">
        <v>20755</v>
      </c>
      <c r="F3462" s="447" t="s">
        <v>20755</v>
      </c>
      <c r="G3462" s="449">
        <v>89498</v>
      </c>
      <c r="H3462" s="447" t="s">
        <v>4504</v>
      </c>
      <c r="I3462" s="447" t="s">
        <v>146</v>
      </c>
      <c r="J3462" s="447" t="s">
        <v>334</v>
      </c>
      <c r="K3462" s="450">
        <v>10.84</v>
      </c>
      <c r="L3462" s="447" t="s">
        <v>241</v>
      </c>
    </row>
    <row r="3463" spans="1:12">
      <c r="A3463" s="447" t="s">
        <v>20984</v>
      </c>
      <c r="B3463" s="447" t="s">
        <v>20985</v>
      </c>
      <c r="C3463" s="447" t="s">
        <v>20946</v>
      </c>
      <c r="D3463" s="447" t="s">
        <v>20988</v>
      </c>
      <c r="E3463" s="448" t="s">
        <v>20755</v>
      </c>
      <c r="F3463" s="447" t="s">
        <v>20755</v>
      </c>
      <c r="G3463" s="449">
        <v>89499</v>
      </c>
      <c r="H3463" s="447" t="s">
        <v>4505</v>
      </c>
      <c r="I3463" s="447" t="s">
        <v>146</v>
      </c>
      <c r="J3463" s="447" t="s">
        <v>334</v>
      </c>
      <c r="K3463" s="450">
        <v>17.010000000000002</v>
      </c>
      <c r="L3463" s="447" t="s">
        <v>241</v>
      </c>
    </row>
    <row r="3464" spans="1:12">
      <c r="A3464" s="447" t="s">
        <v>20984</v>
      </c>
      <c r="B3464" s="447" t="s">
        <v>20985</v>
      </c>
      <c r="C3464" s="447" t="s">
        <v>20946</v>
      </c>
      <c r="D3464" s="447" t="s">
        <v>20988</v>
      </c>
      <c r="E3464" s="448" t="s">
        <v>20755</v>
      </c>
      <c r="F3464" s="447" t="s">
        <v>20755</v>
      </c>
      <c r="G3464" s="449">
        <v>89500</v>
      </c>
      <c r="H3464" s="447" t="s">
        <v>4506</v>
      </c>
      <c r="I3464" s="447" t="s">
        <v>146</v>
      </c>
      <c r="J3464" s="447" t="s">
        <v>334</v>
      </c>
      <c r="K3464" s="450">
        <v>11.03</v>
      </c>
      <c r="L3464" s="447" t="s">
        <v>241</v>
      </c>
    </row>
    <row r="3465" spans="1:12">
      <c r="A3465" s="447" t="s">
        <v>20984</v>
      </c>
      <c r="B3465" s="447" t="s">
        <v>20985</v>
      </c>
      <c r="C3465" s="447" t="s">
        <v>20946</v>
      </c>
      <c r="D3465" s="447" t="s">
        <v>20988</v>
      </c>
      <c r="E3465" s="448" t="s">
        <v>20755</v>
      </c>
      <c r="F3465" s="447" t="s">
        <v>20755</v>
      </c>
      <c r="G3465" s="449">
        <v>89501</v>
      </c>
      <c r="H3465" s="447" t="s">
        <v>4508</v>
      </c>
      <c r="I3465" s="447" t="s">
        <v>146</v>
      </c>
      <c r="J3465" s="447" t="s">
        <v>334</v>
      </c>
      <c r="K3465" s="450">
        <v>11.95</v>
      </c>
      <c r="L3465" s="447" t="s">
        <v>241</v>
      </c>
    </row>
    <row r="3466" spans="1:12">
      <c r="A3466" s="447" t="s">
        <v>20984</v>
      </c>
      <c r="B3466" s="447" t="s">
        <v>20985</v>
      </c>
      <c r="C3466" s="447" t="s">
        <v>20946</v>
      </c>
      <c r="D3466" s="447" t="s">
        <v>20988</v>
      </c>
      <c r="E3466" s="448" t="s">
        <v>20755</v>
      </c>
      <c r="F3466" s="447" t="s">
        <v>20755</v>
      </c>
      <c r="G3466" s="449">
        <v>89502</v>
      </c>
      <c r="H3466" s="447" t="s">
        <v>4510</v>
      </c>
      <c r="I3466" s="447" t="s">
        <v>146</v>
      </c>
      <c r="J3466" s="447" t="s">
        <v>334</v>
      </c>
      <c r="K3466" s="450">
        <v>13.7</v>
      </c>
      <c r="L3466" s="447" t="s">
        <v>241</v>
      </c>
    </row>
    <row r="3467" spans="1:12">
      <c r="A3467" s="447" t="s">
        <v>20984</v>
      </c>
      <c r="B3467" s="447" t="s">
        <v>20985</v>
      </c>
      <c r="C3467" s="447" t="s">
        <v>20946</v>
      </c>
      <c r="D3467" s="447" t="s">
        <v>20988</v>
      </c>
      <c r="E3467" s="448" t="s">
        <v>20755</v>
      </c>
      <c r="F3467" s="447" t="s">
        <v>20755</v>
      </c>
      <c r="G3467" s="449">
        <v>89503</v>
      </c>
      <c r="H3467" s="447" t="s">
        <v>4512</v>
      </c>
      <c r="I3467" s="447" t="s">
        <v>146</v>
      </c>
      <c r="J3467" s="447" t="s">
        <v>334</v>
      </c>
      <c r="K3467" s="450">
        <v>21.36</v>
      </c>
      <c r="L3467" s="447" t="s">
        <v>241</v>
      </c>
    </row>
    <row r="3468" spans="1:12">
      <c r="A3468" s="447" t="s">
        <v>20984</v>
      </c>
      <c r="B3468" s="447" t="s">
        <v>20985</v>
      </c>
      <c r="C3468" s="447" t="s">
        <v>20946</v>
      </c>
      <c r="D3468" s="447" t="s">
        <v>20988</v>
      </c>
      <c r="E3468" s="448" t="s">
        <v>20755</v>
      </c>
      <c r="F3468" s="447" t="s">
        <v>20755</v>
      </c>
      <c r="G3468" s="449">
        <v>89504</v>
      </c>
      <c r="H3468" s="447" t="s">
        <v>4513</v>
      </c>
      <c r="I3468" s="447" t="s">
        <v>146</v>
      </c>
      <c r="J3468" s="447" t="s">
        <v>334</v>
      </c>
      <c r="K3468" s="450">
        <v>18.579999999999998</v>
      </c>
      <c r="L3468" s="447" t="s">
        <v>241</v>
      </c>
    </row>
    <row r="3469" spans="1:12">
      <c r="A3469" s="447" t="s">
        <v>20984</v>
      </c>
      <c r="B3469" s="447" t="s">
        <v>20985</v>
      </c>
      <c r="C3469" s="447" t="s">
        <v>20946</v>
      </c>
      <c r="D3469" s="447" t="s">
        <v>20988</v>
      </c>
      <c r="E3469" s="448" t="s">
        <v>20755</v>
      </c>
      <c r="F3469" s="447" t="s">
        <v>20755</v>
      </c>
      <c r="G3469" s="449">
        <v>89505</v>
      </c>
      <c r="H3469" s="447" t="s">
        <v>4515</v>
      </c>
      <c r="I3469" s="447" t="s">
        <v>146</v>
      </c>
      <c r="J3469" s="447" t="s">
        <v>334</v>
      </c>
      <c r="K3469" s="450">
        <v>32.159999999999997</v>
      </c>
      <c r="L3469" s="447" t="s">
        <v>241</v>
      </c>
    </row>
    <row r="3470" spans="1:12">
      <c r="A3470" s="447" t="s">
        <v>20984</v>
      </c>
      <c r="B3470" s="447" t="s">
        <v>20985</v>
      </c>
      <c r="C3470" s="447" t="s">
        <v>20946</v>
      </c>
      <c r="D3470" s="447" t="s">
        <v>20988</v>
      </c>
      <c r="E3470" s="448" t="s">
        <v>20755</v>
      </c>
      <c r="F3470" s="447" t="s">
        <v>20755</v>
      </c>
      <c r="G3470" s="449">
        <v>89506</v>
      </c>
      <c r="H3470" s="447" t="s">
        <v>4516</v>
      </c>
      <c r="I3470" s="447" t="s">
        <v>146</v>
      </c>
      <c r="J3470" s="447" t="s">
        <v>334</v>
      </c>
      <c r="K3470" s="450">
        <v>36.340000000000003</v>
      </c>
      <c r="L3470" s="447" t="s">
        <v>241</v>
      </c>
    </row>
    <row r="3471" spans="1:12">
      <c r="A3471" s="447" t="s">
        <v>20984</v>
      </c>
      <c r="B3471" s="447" t="s">
        <v>20985</v>
      </c>
      <c r="C3471" s="447" t="s">
        <v>20946</v>
      </c>
      <c r="D3471" s="447" t="s">
        <v>20988</v>
      </c>
      <c r="E3471" s="448" t="s">
        <v>20755</v>
      </c>
      <c r="F3471" s="447" t="s">
        <v>20755</v>
      </c>
      <c r="G3471" s="449">
        <v>89507</v>
      </c>
      <c r="H3471" s="447" t="s">
        <v>4518</v>
      </c>
      <c r="I3471" s="447" t="s">
        <v>146</v>
      </c>
      <c r="J3471" s="447" t="s">
        <v>334</v>
      </c>
      <c r="K3471" s="450">
        <v>45.04</v>
      </c>
      <c r="L3471" s="447" t="s">
        <v>241</v>
      </c>
    </row>
    <row r="3472" spans="1:12">
      <c r="A3472" s="447" t="s">
        <v>20984</v>
      </c>
      <c r="B3472" s="447" t="s">
        <v>20985</v>
      </c>
      <c r="C3472" s="447" t="s">
        <v>20946</v>
      </c>
      <c r="D3472" s="447" t="s">
        <v>20988</v>
      </c>
      <c r="E3472" s="448" t="s">
        <v>20755</v>
      </c>
      <c r="F3472" s="447" t="s">
        <v>20755</v>
      </c>
      <c r="G3472" s="449">
        <v>89510</v>
      </c>
      <c r="H3472" s="447" t="s">
        <v>4519</v>
      </c>
      <c r="I3472" s="447" t="s">
        <v>146</v>
      </c>
      <c r="J3472" s="447" t="s">
        <v>334</v>
      </c>
      <c r="K3472" s="450">
        <v>29.07</v>
      </c>
      <c r="L3472" s="447" t="s">
        <v>241</v>
      </c>
    </row>
    <row r="3473" spans="1:12">
      <c r="A3473" s="447" t="s">
        <v>20984</v>
      </c>
      <c r="B3473" s="447" t="s">
        <v>20985</v>
      </c>
      <c r="C3473" s="447" t="s">
        <v>20946</v>
      </c>
      <c r="D3473" s="447" t="s">
        <v>20988</v>
      </c>
      <c r="E3473" s="448" t="s">
        <v>20755</v>
      </c>
      <c r="F3473" s="447" t="s">
        <v>20755</v>
      </c>
      <c r="G3473" s="449">
        <v>89513</v>
      </c>
      <c r="H3473" s="447" t="s">
        <v>4521</v>
      </c>
      <c r="I3473" s="447" t="s">
        <v>146</v>
      </c>
      <c r="J3473" s="447" t="s">
        <v>334</v>
      </c>
      <c r="K3473" s="450">
        <v>102.21</v>
      </c>
      <c r="L3473" s="447" t="s">
        <v>241</v>
      </c>
    </row>
    <row r="3474" spans="1:12">
      <c r="A3474" s="447" t="s">
        <v>20984</v>
      </c>
      <c r="B3474" s="447" t="s">
        <v>20985</v>
      </c>
      <c r="C3474" s="447" t="s">
        <v>20946</v>
      </c>
      <c r="D3474" s="447" t="s">
        <v>20988</v>
      </c>
      <c r="E3474" s="448" t="s">
        <v>20755</v>
      </c>
      <c r="F3474" s="447" t="s">
        <v>20755</v>
      </c>
      <c r="G3474" s="449">
        <v>89514</v>
      </c>
      <c r="H3474" s="447" t="s">
        <v>4522</v>
      </c>
      <c r="I3474" s="447" t="s">
        <v>146</v>
      </c>
      <c r="J3474" s="447" t="s">
        <v>334</v>
      </c>
      <c r="K3474" s="450">
        <v>8.82</v>
      </c>
      <c r="L3474" s="447" t="s">
        <v>241</v>
      </c>
    </row>
    <row r="3475" spans="1:12">
      <c r="A3475" s="447" t="s">
        <v>20984</v>
      </c>
      <c r="B3475" s="447" t="s">
        <v>20985</v>
      </c>
      <c r="C3475" s="447" t="s">
        <v>20946</v>
      </c>
      <c r="D3475" s="447" t="s">
        <v>20988</v>
      </c>
      <c r="E3475" s="448" t="s">
        <v>20755</v>
      </c>
      <c r="F3475" s="447" t="s">
        <v>20755</v>
      </c>
      <c r="G3475" s="449">
        <v>89515</v>
      </c>
      <c r="H3475" s="447" t="s">
        <v>4524</v>
      </c>
      <c r="I3475" s="447" t="s">
        <v>146</v>
      </c>
      <c r="J3475" s="447" t="s">
        <v>334</v>
      </c>
      <c r="K3475" s="450">
        <v>76.760000000000005</v>
      </c>
      <c r="L3475" s="447" t="s">
        <v>241</v>
      </c>
    </row>
    <row r="3476" spans="1:12">
      <c r="A3476" s="447" t="s">
        <v>20984</v>
      </c>
      <c r="B3476" s="447" t="s">
        <v>20985</v>
      </c>
      <c r="C3476" s="447" t="s">
        <v>20946</v>
      </c>
      <c r="D3476" s="447" t="s">
        <v>20988</v>
      </c>
      <c r="E3476" s="448" t="s">
        <v>20755</v>
      </c>
      <c r="F3476" s="447" t="s">
        <v>20755</v>
      </c>
      <c r="G3476" s="449">
        <v>89516</v>
      </c>
      <c r="H3476" s="447" t="s">
        <v>4525</v>
      </c>
      <c r="I3476" s="447" t="s">
        <v>146</v>
      </c>
      <c r="J3476" s="447" t="s">
        <v>334</v>
      </c>
      <c r="K3476" s="450">
        <v>7.63</v>
      </c>
      <c r="L3476" s="447" t="s">
        <v>241</v>
      </c>
    </row>
    <row r="3477" spans="1:12">
      <c r="A3477" s="447" t="s">
        <v>20984</v>
      </c>
      <c r="B3477" s="447" t="s">
        <v>20985</v>
      </c>
      <c r="C3477" s="447" t="s">
        <v>20946</v>
      </c>
      <c r="D3477" s="447" t="s">
        <v>20988</v>
      </c>
      <c r="E3477" s="448" t="s">
        <v>20755</v>
      </c>
      <c r="F3477" s="447" t="s">
        <v>20755</v>
      </c>
      <c r="G3477" s="449">
        <v>89517</v>
      </c>
      <c r="H3477" s="447" t="s">
        <v>4526</v>
      </c>
      <c r="I3477" s="447" t="s">
        <v>146</v>
      </c>
      <c r="J3477" s="447" t="s">
        <v>334</v>
      </c>
      <c r="K3477" s="450">
        <v>64.38</v>
      </c>
      <c r="L3477" s="447" t="s">
        <v>241</v>
      </c>
    </row>
    <row r="3478" spans="1:12">
      <c r="A3478" s="447" t="s">
        <v>20984</v>
      </c>
      <c r="B3478" s="447" t="s">
        <v>20985</v>
      </c>
      <c r="C3478" s="447" t="s">
        <v>20946</v>
      </c>
      <c r="D3478" s="447" t="s">
        <v>20988</v>
      </c>
      <c r="E3478" s="448" t="s">
        <v>20755</v>
      </c>
      <c r="F3478" s="447" t="s">
        <v>20755</v>
      </c>
      <c r="G3478" s="449">
        <v>89518</v>
      </c>
      <c r="H3478" s="447" t="s">
        <v>4527</v>
      </c>
      <c r="I3478" s="447" t="s">
        <v>146</v>
      </c>
      <c r="J3478" s="447" t="s">
        <v>334</v>
      </c>
      <c r="K3478" s="450">
        <v>13.29</v>
      </c>
      <c r="L3478" s="447" t="s">
        <v>241</v>
      </c>
    </row>
    <row r="3479" spans="1:12">
      <c r="A3479" s="447" t="s">
        <v>20984</v>
      </c>
      <c r="B3479" s="447" t="s">
        <v>20985</v>
      </c>
      <c r="C3479" s="447" t="s">
        <v>20946</v>
      </c>
      <c r="D3479" s="447" t="s">
        <v>20988</v>
      </c>
      <c r="E3479" s="448" t="s">
        <v>20755</v>
      </c>
      <c r="F3479" s="447" t="s">
        <v>20755</v>
      </c>
      <c r="G3479" s="449">
        <v>89519</v>
      </c>
      <c r="H3479" s="447" t="s">
        <v>4529</v>
      </c>
      <c r="I3479" s="447" t="s">
        <v>146</v>
      </c>
      <c r="J3479" s="447" t="s">
        <v>334</v>
      </c>
      <c r="K3479" s="450">
        <v>43.02</v>
      </c>
      <c r="L3479" s="447" t="s">
        <v>241</v>
      </c>
    </row>
    <row r="3480" spans="1:12">
      <c r="A3480" s="447" t="s">
        <v>20984</v>
      </c>
      <c r="B3480" s="447" t="s">
        <v>20985</v>
      </c>
      <c r="C3480" s="447" t="s">
        <v>20946</v>
      </c>
      <c r="D3480" s="447" t="s">
        <v>20988</v>
      </c>
      <c r="E3480" s="448" t="s">
        <v>20755</v>
      </c>
      <c r="F3480" s="447" t="s">
        <v>20755</v>
      </c>
      <c r="G3480" s="449">
        <v>89520</v>
      </c>
      <c r="H3480" s="447" t="s">
        <v>4530</v>
      </c>
      <c r="I3480" s="447" t="s">
        <v>146</v>
      </c>
      <c r="J3480" s="447" t="s">
        <v>334</v>
      </c>
      <c r="K3480" s="450">
        <v>11.72</v>
      </c>
      <c r="L3480" s="447" t="s">
        <v>241</v>
      </c>
    </row>
    <row r="3481" spans="1:12">
      <c r="A3481" s="447" t="s">
        <v>20984</v>
      </c>
      <c r="B3481" s="447" t="s">
        <v>20985</v>
      </c>
      <c r="C3481" s="447" t="s">
        <v>20946</v>
      </c>
      <c r="D3481" s="447" t="s">
        <v>20988</v>
      </c>
      <c r="E3481" s="448" t="s">
        <v>20755</v>
      </c>
      <c r="F3481" s="447" t="s">
        <v>20755</v>
      </c>
      <c r="G3481" s="449">
        <v>89521</v>
      </c>
      <c r="H3481" s="447" t="s">
        <v>4531</v>
      </c>
      <c r="I3481" s="447" t="s">
        <v>146</v>
      </c>
      <c r="J3481" s="447" t="s">
        <v>334</v>
      </c>
      <c r="K3481" s="450">
        <v>120.56</v>
      </c>
      <c r="L3481" s="447" t="s">
        <v>241</v>
      </c>
    </row>
    <row r="3482" spans="1:12">
      <c r="A3482" s="447" t="s">
        <v>20984</v>
      </c>
      <c r="B3482" s="447" t="s">
        <v>20985</v>
      </c>
      <c r="C3482" s="447" t="s">
        <v>20946</v>
      </c>
      <c r="D3482" s="447" t="s">
        <v>20988</v>
      </c>
      <c r="E3482" s="448" t="s">
        <v>20755</v>
      </c>
      <c r="F3482" s="447" t="s">
        <v>20755</v>
      </c>
      <c r="G3482" s="449">
        <v>89522</v>
      </c>
      <c r="H3482" s="447" t="s">
        <v>4532</v>
      </c>
      <c r="I3482" s="447" t="s">
        <v>146</v>
      </c>
      <c r="J3482" s="447" t="s">
        <v>334</v>
      </c>
      <c r="K3482" s="450">
        <v>26.88</v>
      </c>
      <c r="L3482" s="447" t="s">
        <v>241</v>
      </c>
    </row>
    <row r="3483" spans="1:12">
      <c r="A3483" s="447" t="s">
        <v>20984</v>
      </c>
      <c r="B3483" s="447" t="s">
        <v>20985</v>
      </c>
      <c r="C3483" s="447" t="s">
        <v>20946</v>
      </c>
      <c r="D3483" s="447" t="s">
        <v>20988</v>
      </c>
      <c r="E3483" s="448" t="s">
        <v>20755</v>
      </c>
      <c r="F3483" s="447" t="s">
        <v>20755</v>
      </c>
      <c r="G3483" s="449">
        <v>89523</v>
      </c>
      <c r="H3483" s="447" t="s">
        <v>4533</v>
      </c>
      <c r="I3483" s="447" t="s">
        <v>146</v>
      </c>
      <c r="J3483" s="447" t="s">
        <v>334</v>
      </c>
      <c r="K3483" s="450">
        <v>90.6</v>
      </c>
      <c r="L3483" s="447" t="s">
        <v>241</v>
      </c>
    </row>
    <row r="3484" spans="1:12">
      <c r="A3484" s="447" t="s">
        <v>20984</v>
      </c>
      <c r="B3484" s="447" t="s">
        <v>20985</v>
      </c>
      <c r="C3484" s="447" t="s">
        <v>20946</v>
      </c>
      <c r="D3484" s="447" t="s">
        <v>20988</v>
      </c>
      <c r="E3484" s="448" t="s">
        <v>20755</v>
      </c>
      <c r="F3484" s="447" t="s">
        <v>20755</v>
      </c>
      <c r="G3484" s="449">
        <v>89524</v>
      </c>
      <c r="H3484" s="447" t="s">
        <v>4534</v>
      </c>
      <c r="I3484" s="447" t="s">
        <v>146</v>
      </c>
      <c r="J3484" s="447" t="s">
        <v>334</v>
      </c>
      <c r="K3484" s="450">
        <v>23.86</v>
      </c>
      <c r="L3484" s="447" t="s">
        <v>241</v>
      </c>
    </row>
    <row r="3485" spans="1:12">
      <c r="A3485" s="447" t="s">
        <v>20984</v>
      </c>
      <c r="B3485" s="447" t="s">
        <v>20985</v>
      </c>
      <c r="C3485" s="447" t="s">
        <v>20946</v>
      </c>
      <c r="D3485" s="447" t="s">
        <v>20988</v>
      </c>
      <c r="E3485" s="448" t="s">
        <v>20755</v>
      </c>
      <c r="F3485" s="447" t="s">
        <v>20755</v>
      </c>
      <c r="G3485" s="449">
        <v>89525</v>
      </c>
      <c r="H3485" s="447" t="s">
        <v>4535</v>
      </c>
      <c r="I3485" s="447" t="s">
        <v>146</v>
      </c>
      <c r="J3485" s="447" t="s">
        <v>334</v>
      </c>
      <c r="K3485" s="450">
        <v>89.08</v>
      </c>
      <c r="L3485" s="447" t="s">
        <v>241</v>
      </c>
    </row>
    <row r="3486" spans="1:12">
      <c r="A3486" s="447" t="s">
        <v>20984</v>
      </c>
      <c r="B3486" s="447" t="s">
        <v>20985</v>
      </c>
      <c r="C3486" s="447" t="s">
        <v>20946</v>
      </c>
      <c r="D3486" s="447" t="s">
        <v>20988</v>
      </c>
      <c r="E3486" s="448" t="s">
        <v>20755</v>
      </c>
      <c r="F3486" s="447" t="s">
        <v>20755</v>
      </c>
      <c r="G3486" s="449">
        <v>89526</v>
      </c>
      <c r="H3486" s="447" t="s">
        <v>4536</v>
      </c>
      <c r="I3486" s="447" t="s">
        <v>146</v>
      </c>
      <c r="J3486" s="447" t="s">
        <v>334</v>
      </c>
      <c r="K3486" s="450">
        <v>34.85</v>
      </c>
      <c r="L3486" s="447" t="s">
        <v>241</v>
      </c>
    </row>
    <row r="3487" spans="1:12">
      <c r="A3487" s="447" t="s">
        <v>20984</v>
      </c>
      <c r="B3487" s="447" t="s">
        <v>20985</v>
      </c>
      <c r="C3487" s="447" t="s">
        <v>20946</v>
      </c>
      <c r="D3487" s="447" t="s">
        <v>20988</v>
      </c>
      <c r="E3487" s="448" t="s">
        <v>20755</v>
      </c>
      <c r="F3487" s="447" t="s">
        <v>20755</v>
      </c>
      <c r="G3487" s="449">
        <v>89527</v>
      </c>
      <c r="H3487" s="447" t="s">
        <v>4537</v>
      </c>
      <c r="I3487" s="447" t="s">
        <v>146</v>
      </c>
      <c r="J3487" s="447" t="s">
        <v>334</v>
      </c>
      <c r="K3487" s="450">
        <v>68.06</v>
      </c>
      <c r="L3487" s="447" t="s">
        <v>241</v>
      </c>
    </row>
    <row r="3488" spans="1:12">
      <c r="A3488" s="447" t="s">
        <v>20984</v>
      </c>
      <c r="B3488" s="447" t="s">
        <v>20985</v>
      </c>
      <c r="C3488" s="447" t="s">
        <v>20946</v>
      </c>
      <c r="D3488" s="447" t="s">
        <v>20988</v>
      </c>
      <c r="E3488" s="448" t="s">
        <v>20755</v>
      </c>
      <c r="F3488" s="447" t="s">
        <v>20755</v>
      </c>
      <c r="G3488" s="449">
        <v>89528</v>
      </c>
      <c r="H3488" s="447" t="s">
        <v>4538</v>
      </c>
      <c r="I3488" s="447" t="s">
        <v>146</v>
      </c>
      <c r="J3488" s="447" t="s">
        <v>334</v>
      </c>
      <c r="K3488" s="450">
        <v>3.14</v>
      </c>
      <c r="L3488" s="447" t="s">
        <v>241</v>
      </c>
    </row>
    <row r="3489" spans="1:12">
      <c r="A3489" s="447" t="s">
        <v>20984</v>
      </c>
      <c r="B3489" s="447" t="s">
        <v>20985</v>
      </c>
      <c r="C3489" s="447" t="s">
        <v>20946</v>
      </c>
      <c r="D3489" s="447" t="s">
        <v>20988</v>
      </c>
      <c r="E3489" s="448" t="s">
        <v>20755</v>
      </c>
      <c r="F3489" s="447" t="s">
        <v>20755</v>
      </c>
      <c r="G3489" s="449">
        <v>89529</v>
      </c>
      <c r="H3489" s="447" t="s">
        <v>4539</v>
      </c>
      <c r="I3489" s="447" t="s">
        <v>146</v>
      </c>
      <c r="J3489" s="447" t="s">
        <v>334</v>
      </c>
      <c r="K3489" s="450">
        <v>39.31</v>
      </c>
      <c r="L3489" s="447" t="s">
        <v>241</v>
      </c>
    </row>
    <row r="3490" spans="1:12">
      <c r="A3490" s="447" t="s">
        <v>20984</v>
      </c>
      <c r="B3490" s="447" t="s">
        <v>20985</v>
      </c>
      <c r="C3490" s="447" t="s">
        <v>20946</v>
      </c>
      <c r="D3490" s="447" t="s">
        <v>20988</v>
      </c>
      <c r="E3490" s="448" t="s">
        <v>20755</v>
      </c>
      <c r="F3490" s="447" t="s">
        <v>20755</v>
      </c>
      <c r="G3490" s="449">
        <v>89530</v>
      </c>
      <c r="H3490" s="447" t="s">
        <v>4540</v>
      </c>
      <c r="I3490" s="447" t="s">
        <v>146</v>
      </c>
      <c r="J3490" s="447" t="s">
        <v>334</v>
      </c>
      <c r="K3490" s="450">
        <v>12.46</v>
      </c>
      <c r="L3490" s="447" t="s">
        <v>241</v>
      </c>
    </row>
    <row r="3491" spans="1:12">
      <c r="A3491" s="447" t="s">
        <v>20984</v>
      </c>
      <c r="B3491" s="447" t="s">
        <v>20985</v>
      </c>
      <c r="C3491" s="447" t="s">
        <v>20946</v>
      </c>
      <c r="D3491" s="447" t="s">
        <v>20988</v>
      </c>
      <c r="E3491" s="448" t="s">
        <v>20755</v>
      </c>
      <c r="F3491" s="447" t="s">
        <v>20755</v>
      </c>
      <c r="G3491" s="449">
        <v>89531</v>
      </c>
      <c r="H3491" s="447" t="s">
        <v>4541</v>
      </c>
      <c r="I3491" s="447" t="s">
        <v>146</v>
      </c>
      <c r="J3491" s="447" t="s">
        <v>334</v>
      </c>
      <c r="K3491" s="450">
        <v>31.97</v>
      </c>
      <c r="L3491" s="447" t="s">
        <v>241</v>
      </c>
    </row>
    <row r="3492" spans="1:12">
      <c r="A3492" s="447" t="s">
        <v>20984</v>
      </c>
      <c r="B3492" s="447" t="s">
        <v>20985</v>
      </c>
      <c r="C3492" s="447" t="s">
        <v>20946</v>
      </c>
      <c r="D3492" s="447" t="s">
        <v>20988</v>
      </c>
      <c r="E3492" s="448" t="s">
        <v>20755</v>
      </c>
      <c r="F3492" s="447" t="s">
        <v>20755</v>
      </c>
      <c r="G3492" s="449">
        <v>89532</v>
      </c>
      <c r="H3492" s="447" t="s">
        <v>4542</v>
      </c>
      <c r="I3492" s="447" t="s">
        <v>146</v>
      </c>
      <c r="J3492" s="447" t="s">
        <v>334</v>
      </c>
      <c r="K3492" s="450">
        <v>6.01</v>
      </c>
      <c r="L3492" s="447" t="s">
        <v>241</v>
      </c>
    </row>
    <row r="3493" spans="1:12">
      <c r="A3493" s="447" t="s">
        <v>20984</v>
      </c>
      <c r="B3493" s="447" t="s">
        <v>20985</v>
      </c>
      <c r="C3493" s="447" t="s">
        <v>20946</v>
      </c>
      <c r="D3493" s="447" t="s">
        <v>20988</v>
      </c>
      <c r="E3493" s="448" t="s">
        <v>20755</v>
      </c>
      <c r="F3493" s="447" t="s">
        <v>20755</v>
      </c>
      <c r="G3493" s="449">
        <v>89533</v>
      </c>
      <c r="H3493" s="447" t="s">
        <v>4544</v>
      </c>
      <c r="I3493" s="447" t="s">
        <v>146</v>
      </c>
      <c r="J3493" s="447" t="s">
        <v>334</v>
      </c>
      <c r="K3493" s="450">
        <v>31.97</v>
      </c>
      <c r="L3493" s="447" t="s">
        <v>241</v>
      </c>
    </row>
    <row r="3494" spans="1:12">
      <c r="A3494" s="447" t="s">
        <v>20984</v>
      </c>
      <c r="B3494" s="447" t="s">
        <v>20985</v>
      </c>
      <c r="C3494" s="447" t="s">
        <v>20946</v>
      </c>
      <c r="D3494" s="447" t="s">
        <v>20988</v>
      </c>
      <c r="E3494" s="448" t="s">
        <v>20755</v>
      </c>
      <c r="F3494" s="447" t="s">
        <v>20755</v>
      </c>
      <c r="G3494" s="449">
        <v>89534</v>
      </c>
      <c r="H3494" s="447" t="s">
        <v>4545</v>
      </c>
      <c r="I3494" s="447" t="s">
        <v>146</v>
      </c>
      <c r="J3494" s="447" t="s">
        <v>334</v>
      </c>
      <c r="K3494" s="450">
        <v>3.98</v>
      </c>
      <c r="L3494" s="447" t="s">
        <v>241</v>
      </c>
    </row>
    <row r="3495" spans="1:12">
      <c r="A3495" s="447" t="s">
        <v>20984</v>
      </c>
      <c r="B3495" s="447" t="s">
        <v>20985</v>
      </c>
      <c r="C3495" s="447" t="s">
        <v>20946</v>
      </c>
      <c r="D3495" s="447" t="s">
        <v>20988</v>
      </c>
      <c r="E3495" s="448" t="s">
        <v>20755</v>
      </c>
      <c r="F3495" s="447" t="s">
        <v>20755</v>
      </c>
      <c r="G3495" s="449">
        <v>89535</v>
      </c>
      <c r="H3495" s="447" t="s">
        <v>4546</v>
      </c>
      <c r="I3495" s="447" t="s">
        <v>146</v>
      </c>
      <c r="J3495" s="447" t="s">
        <v>334</v>
      </c>
      <c r="K3495" s="450">
        <v>50.81</v>
      </c>
      <c r="L3495" s="447" t="s">
        <v>241</v>
      </c>
    </row>
    <row r="3496" spans="1:12">
      <c r="A3496" s="447" t="s">
        <v>20984</v>
      </c>
      <c r="B3496" s="447" t="s">
        <v>20985</v>
      </c>
      <c r="C3496" s="447" t="s">
        <v>20946</v>
      </c>
      <c r="D3496" s="447" t="s">
        <v>20988</v>
      </c>
      <c r="E3496" s="448" t="s">
        <v>20755</v>
      </c>
      <c r="F3496" s="447" t="s">
        <v>20755</v>
      </c>
      <c r="G3496" s="449">
        <v>89536</v>
      </c>
      <c r="H3496" s="447" t="s">
        <v>4547</v>
      </c>
      <c r="I3496" s="447" t="s">
        <v>146</v>
      </c>
      <c r="J3496" s="447" t="s">
        <v>334</v>
      </c>
      <c r="K3496" s="450">
        <v>11.17</v>
      </c>
      <c r="L3496" s="447" t="s">
        <v>241</v>
      </c>
    </row>
    <row r="3497" spans="1:12">
      <c r="A3497" s="447" t="s">
        <v>20984</v>
      </c>
      <c r="B3497" s="447" t="s">
        <v>20985</v>
      </c>
      <c r="C3497" s="447" t="s">
        <v>20946</v>
      </c>
      <c r="D3497" s="447" t="s">
        <v>20988</v>
      </c>
      <c r="E3497" s="448" t="s">
        <v>20755</v>
      </c>
      <c r="F3497" s="447" t="s">
        <v>20755</v>
      </c>
      <c r="G3497" s="449">
        <v>89538</v>
      </c>
      <c r="H3497" s="447" t="s">
        <v>4548</v>
      </c>
      <c r="I3497" s="447" t="s">
        <v>146</v>
      </c>
      <c r="J3497" s="447" t="s">
        <v>334</v>
      </c>
      <c r="K3497" s="450">
        <v>3.24</v>
      </c>
      <c r="L3497" s="447" t="s">
        <v>241</v>
      </c>
    </row>
    <row r="3498" spans="1:12">
      <c r="A3498" s="447" t="s">
        <v>20984</v>
      </c>
      <c r="B3498" s="447" t="s">
        <v>20985</v>
      </c>
      <c r="C3498" s="447" t="s">
        <v>20946</v>
      </c>
      <c r="D3498" s="447" t="s">
        <v>20988</v>
      </c>
      <c r="E3498" s="448" t="s">
        <v>20755</v>
      </c>
      <c r="F3498" s="447" t="s">
        <v>20755</v>
      </c>
      <c r="G3498" s="449">
        <v>89539</v>
      </c>
      <c r="H3498" s="447" t="s">
        <v>14610</v>
      </c>
      <c r="I3498" s="447" t="s">
        <v>146</v>
      </c>
      <c r="J3498" s="447" t="s">
        <v>334</v>
      </c>
      <c r="K3498" s="450">
        <v>34.01</v>
      </c>
      <c r="L3498" s="447" t="s">
        <v>241</v>
      </c>
    </row>
    <row r="3499" spans="1:12">
      <c r="A3499" s="447" t="s">
        <v>20984</v>
      </c>
      <c r="B3499" s="447" t="s">
        <v>20985</v>
      </c>
      <c r="C3499" s="447" t="s">
        <v>20946</v>
      </c>
      <c r="D3499" s="447" t="s">
        <v>20988</v>
      </c>
      <c r="E3499" s="448" t="s">
        <v>20755</v>
      </c>
      <c r="F3499" s="447" t="s">
        <v>20755</v>
      </c>
      <c r="G3499" s="449">
        <v>89540</v>
      </c>
      <c r="H3499" s="447" t="s">
        <v>4549</v>
      </c>
      <c r="I3499" s="447" t="s">
        <v>146</v>
      </c>
      <c r="J3499" s="447" t="s">
        <v>334</v>
      </c>
      <c r="K3499" s="450">
        <v>9.19</v>
      </c>
      <c r="L3499" s="447" t="s">
        <v>241</v>
      </c>
    </row>
    <row r="3500" spans="1:12">
      <c r="A3500" s="447" t="s">
        <v>20984</v>
      </c>
      <c r="B3500" s="447" t="s">
        <v>20985</v>
      </c>
      <c r="C3500" s="447" t="s">
        <v>20946</v>
      </c>
      <c r="D3500" s="447" t="s">
        <v>20988</v>
      </c>
      <c r="E3500" s="448" t="s">
        <v>20755</v>
      </c>
      <c r="F3500" s="447" t="s">
        <v>20755</v>
      </c>
      <c r="G3500" s="449">
        <v>89541</v>
      </c>
      <c r="H3500" s="447" t="s">
        <v>4550</v>
      </c>
      <c r="I3500" s="447" t="s">
        <v>146</v>
      </c>
      <c r="J3500" s="447" t="s">
        <v>334</v>
      </c>
      <c r="K3500" s="450">
        <v>4.95</v>
      </c>
      <c r="L3500" s="447" t="s">
        <v>241</v>
      </c>
    </row>
    <row r="3501" spans="1:12">
      <c r="A3501" s="447" t="s">
        <v>20984</v>
      </c>
      <c r="B3501" s="447" t="s">
        <v>20985</v>
      </c>
      <c r="C3501" s="447" t="s">
        <v>20946</v>
      </c>
      <c r="D3501" s="447" t="s">
        <v>20988</v>
      </c>
      <c r="E3501" s="448" t="s">
        <v>20755</v>
      </c>
      <c r="F3501" s="447" t="s">
        <v>20755</v>
      </c>
      <c r="G3501" s="449">
        <v>89542</v>
      </c>
      <c r="H3501" s="447" t="s">
        <v>4552</v>
      </c>
      <c r="I3501" s="447" t="s">
        <v>146</v>
      </c>
      <c r="J3501" s="447" t="s">
        <v>334</v>
      </c>
      <c r="K3501" s="450">
        <v>27.19</v>
      </c>
      <c r="L3501" s="447" t="s">
        <v>241</v>
      </c>
    </row>
    <row r="3502" spans="1:12">
      <c r="A3502" s="447" t="s">
        <v>20984</v>
      </c>
      <c r="B3502" s="447" t="s">
        <v>20985</v>
      </c>
      <c r="C3502" s="447" t="s">
        <v>20946</v>
      </c>
      <c r="D3502" s="447" t="s">
        <v>20988</v>
      </c>
      <c r="E3502" s="448" t="s">
        <v>20755</v>
      </c>
      <c r="F3502" s="447" t="s">
        <v>20755</v>
      </c>
      <c r="G3502" s="449">
        <v>89544</v>
      </c>
      <c r="H3502" s="447" t="s">
        <v>4553</v>
      </c>
      <c r="I3502" s="447" t="s">
        <v>146</v>
      </c>
      <c r="J3502" s="447" t="s">
        <v>334</v>
      </c>
      <c r="K3502" s="450">
        <v>7.89</v>
      </c>
      <c r="L3502" s="447" t="s">
        <v>241</v>
      </c>
    </row>
    <row r="3503" spans="1:12">
      <c r="A3503" s="447" t="s">
        <v>20984</v>
      </c>
      <c r="B3503" s="447" t="s">
        <v>20985</v>
      </c>
      <c r="C3503" s="447" t="s">
        <v>20946</v>
      </c>
      <c r="D3503" s="447" t="s">
        <v>20988</v>
      </c>
      <c r="E3503" s="448" t="s">
        <v>20755</v>
      </c>
      <c r="F3503" s="447" t="s">
        <v>20755</v>
      </c>
      <c r="G3503" s="449">
        <v>89545</v>
      </c>
      <c r="H3503" s="447" t="s">
        <v>4554</v>
      </c>
      <c r="I3503" s="447" t="s">
        <v>146</v>
      </c>
      <c r="J3503" s="447" t="s">
        <v>334</v>
      </c>
      <c r="K3503" s="450">
        <v>12.33</v>
      </c>
      <c r="L3503" s="447" t="s">
        <v>241</v>
      </c>
    </row>
    <row r="3504" spans="1:12">
      <c r="A3504" s="447" t="s">
        <v>20984</v>
      </c>
      <c r="B3504" s="447" t="s">
        <v>20985</v>
      </c>
      <c r="C3504" s="447" t="s">
        <v>20946</v>
      </c>
      <c r="D3504" s="447" t="s">
        <v>20988</v>
      </c>
      <c r="E3504" s="448" t="s">
        <v>20755</v>
      </c>
      <c r="F3504" s="447" t="s">
        <v>20755</v>
      </c>
      <c r="G3504" s="449">
        <v>89546</v>
      </c>
      <c r="H3504" s="447" t="s">
        <v>4555</v>
      </c>
      <c r="I3504" s="447" t="s">
        <v>146</v>
      </c>
      <c r="J3504" s="447" t="s">
        <v>334</v>
      </c>
      <c r="K3504" s="450">
        <v>10.74</v>
      </c>
      <c r="L3504" s="447" t="s">
        <v>241</v>
      </c>
    </row>
    <row r="3505" spans="1:12">
      <c r="A3505" s="447" t="s">
        <v>20984</v>
      </c>
      <c r="B3505" s="447" t="s">
        <v>20985</v>
      </c>
      <c r="C3505" s="447" t="s">
        <v>20946</v>
      </c>
      <c r="D3505" s="447" t="s">
        <v>20988</v>
      </c>
      <c r="E3505" s="448" t="s">
        <v>20755</v>
      </c>
      <c r="F3505" s="447" t="s">
        <v>20755</v>
      </c>
      <c r="G3505" s="449">
        <v>89547</v>
      </c>
      <c r="H3505" s="447" t="s">
        <v>4556</v>
      </c>
      <c r="I3505" s="447" t="s">
        <v>146</v>
      </c>
      <c r="J3505" s="447" t="s">
        <v>334</v>
      </c>
      <c r="K3505" s="450">
        <v>18.75</v>
      </c>
      <c r="L3505" s="447" t="s">
        <v>241</v>
      </c>
    </row>
    <row r="3506" spans="1:12">
      <c r="A3506" s="447" t="s">
        <v>20984</v>
      </c>
      <c r="B3506" s="447" t="s">
        <v>20985</v>
      </c>
      <c r="C3506" s="447" t="s">
        <v>20946</v>
      </c>
      <c r="D3506" s="447" t="s">
        <v>20988</v>
      </c>
      <c r="E3506" s="448" t="s">
        <v>20755</v>
      </c>
      <c r="F3506" s="447" t="s">
        <v>20755</v>
      </c>
      <c r="G3506" s="449">
        <v>89548</v>
      </c>
      <c r="H3506" s="447" t="s">
        <v>4558</v>
      </c>
      <c r="I3506" s="447" t="s">
        <v>146</v>
      </c>
      <c r="J3506" s="447" t="s">
        <v>334</v>
      </c>
      <c r="K3506" s="450">
        <v>20.25</v>
      </c>
      <c r="L3506" s="447" t="s">
        <v>241</v>
      </c>
    </row>
    <row r="3507" spans="1:12">
      <c r="A3507" s="447" t="s">
        <v>20984</v>
      </c>
      <c r="B3507" s="447" t="s">
        <v>20985</v>
      </c>
      <c r="C3507" s="447" t="s">
        <v>20946</v>
      </c>
      <c r="D3507" s="447" t="s">
        <v>20988</v>
      </c>
      <c r="E3507" s="448" t="s">
        <v>20755</v>
      </c>
      <c r="F3507" s="447" t="s">
        <v>20755</v>
      </c>
      <c r="G3507" s="449">
        <v>89549</v>
      </c>
      <c r="H3507" s="447" t="s">
        <v>4559</v>
      </c>
      <c r="I3507" s="447" t="s">
        <v>146</v>
      </c>
      <c r="J3507" s="447" t="s">
        <v>334</v>
      </c>
      <c r="K3507" s="450">
        <v>14.73</v>
      </c>
      <c r="L3507" s="447" t="s">
        <v>241</v>
      </c>
    </row>
    <row r="3508" spans="1:12">
      <c r="A3508" s="447" t="s">
        <v>20984</v>
      </c>
      <c r="B3508" s="447" t="s">
        <v>20985</v>
      </c>
      <c r="C3508" s="447" t="s">
        <v>20946</v>
      </c>
      <c r="D3508" s="447" t="s">
        <v>20988</v>
      </c>
      <c r="E3508" s="448" t="s">
        <v>20755</v>
      </c>
      <c r="F3508" s="447" t="s">
        <v>20755</v>
      </c>
      <c r="G3508" s="449">
        <v>89550</v>
      </c>
      <c r="H3508" s="447" t="s">
        <v>4560</v>
      </c>
      <c r="I3508" s="447" t="s">
        <v>146</v>
      </c>
      <c r="J3508" s="447" t="s">
        <v>334</v>
      </c>
      <c r="K3508" s="450">
        <v>35.22</v>
      </c>
      <c r="L3508" s="447" t="s">
        <v>241</v>
      </c>
    </row>
    <row r="3509" spans="1:12">
      <c r="A3509" s="447" t="s">
        <v>20984</v>
      </c>
      <c r="B3509" s="447" t="s">
        <v>20985</v>
      </c>
      <c r="C3509" s="447" t="s">
        <v>20946</v>
      </c>
      <c r="D3509" s="447" t="s">
        <v>20988</v>
      </c>
      <c r="E3509" s="448" t="s">
        <v>20755</v>
      </c>
      <c r="F3509" s="447" t="s">
        <v>20755</v>
      </c>
      <c r="G3509" s="449">
        <v>89551</v>
      </c>
      <c r="H3509" s="447" t="s">
        <v>4561</v>
      </c>
      <c r="I3509" s="447" t="s">
        <v>146</v>
      </c>
      <c r="J3509" s="447" t="s">
        <v>334</v>
      </c>
      <c r="K3509" s="450">
        <v>8.33</v>
      </c>
      <c r="L3509" s="447" t="s">
        <v>241</v>
      </c>
    </row>
    <row r="3510" spans="1:12">
      <c r="A3510" s="447" t="s">
        <v>20984</v>
      </c>
      <c r="B3510" s="447" t="s">
        <v>20985</v>
      </c>
      <c r="C3510" s="447" t="s">
        <v>20946</v>
      </c>
      <c r="D3510" s="447" t="s">
        <v>20988</v>
      </c>
      <c r="E3510" s="448" t="s">
        <v>20755</v>
      </c>
      <c r="F3510" s="447" t="s">
        <v>20755</v>
      </c>
      <c r="G3510" s="449">
        <v>89552</v>
      </c>
      <c r="H3510" s="447" t="s">
        <v>4562</v>
      </c>
      <c r="I3510" s="447" t="s">
        <v>146</v>
      </c>
      <c r="J3510" s="447" t="s">
        <v>334</v>
      </c>
      <c r="K3510" s="450">
        <v>17.489999999999998</v>
      </c>
      <c r="L3510" s="447" t="s">
        <v>241</v>
      </c>
    </row>
    <row r="3511" spans="1:12">
      <c r="A3511" s="447" t="s">
        <v>20984</v>
      </c>
      <c r="B3511" s="447" t="s">
        <v>20985</v>
      </c>
      <c r="C3511" s="447" t="s">
        <v>20946</v>
      </c>
      <c r="D3511" s="447" t="s">
        <v>20988</v>
      </c>
      <c r="E3511" s="448" t="s">
        <v>20755</v>
      </c>
      <c r="F3511" s="447" t="s">
        <v>20755</v>
      </c>
      <c r="G3511" s="449">
        <v>89553</v>
      </c>
      <c r="H3511" s="447" t="s">
        <v>4563</v>
      </c>
      <c r="I3511" s="447" t="s">
        <v>146</v>
      </c>
      <c r="J3511" s="447" t="s">
        <v>334</v>
      </c>
      <c r="K3511" s="450">
        <v>4.8499999999999996</v>
      </c>
      <c r="L3511" s="447" t="s">
        <v>241</v>
      </c>
    </row>
    <row r="3512" spans="1:12">
      <c r="A3512" s="447" t="s">
        <v>20984</v>
      </c>
      <c r="B3512" s="447" t="s">
        <v>20985</v>
      </c>
      <c r="C3512" s="447" t="s">
        <v>20946</v>
      </c>
      <c r="D3512" s="447" t="s">
        <v>20988</v>
      </c>
      <c r="E3512" s="448" t="s">
        <v>20755</v>
      </c>
      <c r="F3512" s="447" t="s">
        <v>20755</v>
      </c>
      <c r="G3512" s="449">
        <v>89554</v>
      </c>
      <c r="H3512" s="447" t="s">
        <v>4565</v>
      </c>
      <c r="I3512" s="447" t="s">
        <v>146</v>
      </c>
      <c r="J3512" s="447" t="s">
        <v>334</v>
      </c>
      <c r="K3512" s="450">
        <v>22.78</v>
      </c>
      <c r="L3512" s="447" t="s">
        <v>241</v>
      </c>
    </row>
    <row r="3513" spans="1:12">
      <c r="A3513" s="447" t="s">
        <v>20984</v>
      </c>
      <c r="B3513" s="447" t="s">
        <v>20985</v>
      </c>
      <c r="C3513" s="447" t="s">
        <v>20946</v>
      </c>
      <c r="D3513" s="447" t="s">
        <v>20988</v>
      </c>
      <c r="E3513" s="448" t="s">
        <v>20755</v>
      </c>
      <c r="F3513" s="447" t="s">
        <v>20755</v>
      </c>
      <c r="G3513" s="449">
        <v>89555</v>
      </c>
      <c r="H3513" s="447" t="s">
        <v>4566</v>
      </c>
      <c r="I3513" s="447" t="s">
        <v>146</v>
      </c>
      <c r="J3513" s="447" t="s">
        <v>334</v>
      </c>
      <c r="K3513" s="450">
        <v>21.32</v>
      </c>
      <c r="L3513" s="447" t="s">
        <v>241</v>
      </c>
    </row>
    <row r="3514" spans="1:12">
      <c r="A3514" s="447" t="s">
        <v>20984</v>
      </c>
      <c r="B3514" s="447" t="s">
        <v>20985</v>
      </c>
      <c r="C3514" s="447" t="s">
        <v>20946</v>
      </c>
      <c r="D3514" s="447" t="s">
        <v>20988</v>
      </c>
      <c r="E3514" s="448" t="s">
        <v>20755</v>
      </c>
      <c r="F3514" s="447" t="s">
        <v>20755</v>
      </c>
      <c r="G3514" s="449">
        <v>89556</v>
      </c>
      <c r="H3514" s="447" t="s">
        <v>4567</v>
      </c>
      <c r="I3514" s="447" t="s">
        <v>146</v>
      </c>
      <c r="J3514" s="447" t="s">
        <v>334</v>
      </c>
      <c r="K3514" s="450">
        <v>33.049999999999997</v>
      </c>
      <c r="L3514" s="447" t="s">
        <v>241</v>
      </c>
    </row>
    <row r="3515" spans="1:12">
      <c r="A3515" s="447" t="s">
        <v>20984</v>
      </c>
      <c r="B3515" s="447" t="s">
        <v>20985</v>
      </c>
      <c r="C3515" s="447" t="s">
        <v>20946</v>
      </c>
      <c r="D3515" s="447" t="s">
        <v>20988</v>
      </c>
      <c r="E3515" s="448" t="s">
        <v>20755</v>
      </c>
      <c r="F3515" s="447" t="s">
        <v>20755</v>
      </c>
      <c r="G3515" s="449">
        <v>89557</v>
      </c>
      <c r="H3515" s="447" t="s">
        <v>4568</v>
      </c>
      <c r="I3515" s="447" t="s">
        <v>146</v>
      </c>
      <c r="J3515" s="447" t="s">
        <v>334</v>
      </c>
      <c r="K3515" s="450">
        <v>26.3</v>
      </c>
      <c r="L3515" s="447" t="s">
        <v>241</v>
      </c>
    </row>
    <row r="3516" spans="1:12">
      <c r="A3516" s="447" t="s">
        <v>20984</v>
      </c>
      <c r="B3516" s="447" t="s">
        <v>20985</v>
      </c>
      <c r="C3516" s="447" t="s">
        <v>20946</v>
      </c>
      <c r="D3516" s="447" t="s">
        <v>20988</v>
      </c>
      <c r="E3516" s="448" t="s">
        <v>20755</v>
      </c>
      <c r="F3516" s="447" t="s">
        <v>20755</v>
      </c>
      <c r="G3516" s="449">
        <v>89558</v>
      </c>
      <c r="H3516" s="447" t="s">
        <v>4569</v>
      </c>
      <c r="I3516" s="447" t="s">
        <v>146</v>
      </c>
      <c r="J3516" s="447" t="s">
        <v>334</v>
      </c>
      <c r="K3516" s="450">
        <v>7.69</v>
      </c>
      <c r="L3516" s="447" t="s">
        <v>241</v>
      </c>
    </row>
    <row r="3517" spans="1:12">
      <c r="A3517" s="447" t="s">
        <v>20984</v>
      </c>
      <c r="B3517" s="447" t="s">
        <v>20985</v>
      </c>
      <c r="C3517" s="447" t="s">
        <v>20946</v>
      </c>
      <c r="D3517" s="447" t="s">
        <v>20988</v>
      </c>
      <c r="E3517" s="448" t="s">
        <v>20755</v>
      </c>
      <c r="F3517" s="447" t="s">
        <v>20755</v>
      </c>
      <c r="G3517" s="449">
        <v>89559</v>
      </c>
      <c r="H3517" s="447" t="s">
        <v>4571</v>
      </c>
      <c r="I3517" s="447" t="s">
        <v>146</v>
      </c>
      <c r="J3517" s="447" t="s">
        <v>334</v>
      </c>
      <c r="K3517" s="450">
        <v>57.51</v>
      </c>
      <c r="L3517" s="447" t="s">
        <v>241</v>
      </c>
    </row>
    <row r="3518" spans="1:12">
      <c r="A3518" s="447" t="s">
        <v>20984</v>
      </c>
      <c r="B3518" s="447" t="s">
        <v>20985</v>
      </c>
      <c r="C3518" s="447" t="s">
        <v>20946</v>
      </c>
      <c r="D3518" s="447" t="s">
        <v>20988</v>
      </c>
      <c r="E3518" s="448" t="s">
        <v>20755</v>
      </c>
      <c r="F3518" s="447" t="s">
        <v>20755</v>
      </c>
      <c r="G3518" s="449">
        <v>89561</v>
      </c>
      <c r="H3518" s="447" t="s">
        <v>4572</v>
      </c>
      <c r="I3518" s="447" t="s">
        <v>146</v>
      </c>
      <c r="J3518" s="447" t="s">
        <v>334</v>
      </c>
      <c r="K3518" s="450">
        <v>11.38</v>
      </c>
      <c r="L3518" s="447" t="s">
        <v>241</v>
      </c>
    </row>
    <row r="3519" spans="1:12">
      <c r="A3519" s="447" t="s">
        <v>20984</v>
      </c>
      <c r="B3519" s="447" t="s">
        <v>20985</v>
      </c>
      <c r="C3519" s="447" t="s">
        <v>20946</v>
      </c>
      <c r="D3519" s="447" t="s">
        <v>20988</v>
      </c>
      <c r="E3519" s="448" t="s">
        <v>20755</v>
      </c>
      <c r="F3519" s="447" t="s">
        <v>20755</v>
      </c>
      <c r="G3519" s="449">
        <v>89562</v>
      </c>
      <c r="H3519" s="447" t="s">
        <v>4573</v>
      </c>
      <c r="I3519" s="447" t="s">
        <v>146</v>
      </c>
      <c r="J3519" s="447" t="s">
        <v>334</v>
      </c>
      <c r="K3519" s="450">
        <v>8.24</v>
      </c>
      <c r="L3519" s="447" t="s">
        <v>241</v>
      </c>
    </row>
    <row r="3520" spans="1:12">
      <c r="A3520" s="447" t="s">
        <v>20984</v>
      </c>
      <c r="B3520" s="447" t="s">
        <v>20985</v>
      </c>
      <c r="C3520" s="447" t="s">
        <v>20946</v>
      </c>
      <c r="D3520" s="447" t="s">
        <v>20988</v>
      </c>
      <c r="E3520" s="448" t="s">
        <v>20755</v>
      </c>
      <c r="F3520" s="447" t="s">
        <v>20755</v>
      </c>
      <c r="G3520" s="449">
        <v>89563</v>
      </c>
      <c r="H3520" s="447" t="s">
        <v>4574</v>
      </c>
      <c r="I3520" s="447" t="s">
        <v>146</v>
      </c>
      <c r="J3520" s="447" t="s">
        <v>334</v>
      </c>
      <c r="K3520" s="450">
        <v>20.43</v>
      </c>
      <c r="L3520" s="447" t="s">
        <v>241</v>
      </c>
    </row>
    <row r="3521" spans="1:12">
      <c r="A3521" s="447" t="s">
        <v>20984</v>
      </c>
      <c r="B3521" s="447" t="s">
        <v>20985</v>
      </c>
      <c r="C3521" s="447" t="s">
        <v>20946</v>
      </c>
      <c r="D3521" s="447" t="s">
        <v>20988</v>
      </c>
      <c r="E3521" s="448" t="s">
        <v>20755</v>
      </c>
      <c r="F3521" s="447" t="s">
        <v>20755</v>
      </c>
      <c r="G3521" s="449">
        <v>89564</v>
      </c>
      <c r="H3521" s="447" t="s">
        <v>4575</v>
      </c>
      <c r="I3521" s="447" t="s">
        <v>146</v>
      </c>
      <c r="J3521" s="447" t="s">
        <v>334</v>
      </c>
      <c r="K3521" s="450">
        <v>15.5</v>
      </c>
      <c r="L3521" s="447" t="s">
        <v>241</v>
      </c>
    </row>
    <row r="3522" spans="1:12">
      <c r="A3522" s="447" t="s">
        <v>20984</v>
      </c>
      <c r="B3522" s="447" t="s">
        <v>20985</v>
      </c>
      <c r="C3522" s="447" t="s">
        <v>20946</v>
      </c>
      <c r="D3522" s="447" t="s">
        <v>20988</v>
      </c>
      <c r="E3522" s="448" t="s">
        <v>20755</v>
      </c>
      <c r="F3522" s="447" t="s">
        <v>20755</v>
      </c>
      <c r="G3522" s="449">
        <v>89565</v>
      </c>
      <c r="H3522" s="447" t="s">
        <v>4576</v>
      </c>
      <c r="I3522" s="447" t="s">
        <v>146</v>
      </c>
      <c r="J3522" s="447" t="s">
        <v>334</v>
      </c>
      <c r="K3522" s="450">
        <v>49.69</v>
      </c>
      <c r="L3522" s="447" t="s">
        <v>241</v>
      </c>
    </row>
    <row r="3523" spans="1:12">
      <c r="A3523" s="447" t="s">
        <v>20984</v>
      </c>
      <c r="B3523" s="447" t="s">
        <v>20985</v>
      </c>
      <c r="C3523" s="447" t="s">
        <v>20946</v>
      </c>
      <c r="D3523" s="447" t="s">
        <v>20988</v>
      </c>
      <c r="E3523" s="448" t="s">
        <v>20755</v>
      </c>
      <c r="F3523" s="447" t="s">
        <v>20755</v>
      </c>
      <c r="G3523" s="449">
        <v>89566</v>
      </c>
      <c r="H3523" s="447" t="s">
        <v>4578</v>
      </c>
      <c r="I3523" s="447" t="s">
        <v>146</v>
      </c>
      <c r="J3523" s="447" t="s">
        <v>334</v>
      </c>
      <c r="K3523" s="450">
        <v>43.18</v>
      </c>
      <c r="L3523" s="447" t="s">
        <v>241</v>
      </c>
    </row>
    <row r="3524" spans="1:12">
      <c r="A3524" s="447" t="s">
        <v>20984</v>
      </c>
      <c r="B3524" s="447" t="s">
        <v>20985</v>
      </c>
      <c r="C3524" s="447" t="s">
        <v>20946</v>
      </c>
      <c r="D3524" s="447" t="s">
        <v>20988</v>
      </c>
      <c r="E3524" s="448" t="s">
        <v>20755</v>
      </c>
      <c r="F3524" s="447" t="s">
        <v>20755</v>
      </c>
      <c r="G3524" s="449">
        <v>89567</v>
      </c>
      <c r="H3524" s="447" t="s">
        <v>4579</v>
      </c>
      <c r="I3524" s="447" t="s">
        <v>146</v>
      </c>
      <c r="J3524" s="447" t="s">
        <v>334</v>
      </c>
      <c r="K3524" s="450">
        <v>72.39</v>
      </c>
      <c r="L3524" s="447" t="s">
        <v>241</v>
      </c>
    </row>
    <row r="3525" spans="1:12">
      <c r="A3525" s="447" t="s">
        <v>20984</v>
      </c>
      <c r="B3525" s="447" t="s">
        <v>20985</v>
      </c>
      <c r="C3525" s="447" t="s">
        <v>20946</v>
      </c>
      <c r="D3525" s="447" t="s">
        <v>20988</v>
      </c>
      <c r="E3525" s="448" t="s">
        <v>20755</v>
      </c>
      <c r="F3525" s="447" t="s">
        <v>20755</v>
      </c>
      <c r="G3525" s="449">
        <v>89568</v>
      </c>
      <c r="H3525" s="447" t="s">
        <v>4580</v>
      </c>
      <c r="I3525" s="447" t="s">
        <v>146</v>
      </c>
      <c r="J3525" s="447" t="s">
        <v>334</v>
      </c>
      <c r="K3525" s="450">
        <v>31.96</v>
      </c>
      <c r="L3525" s="447" t="s">
        <v>241</v>
      </c>
    </row>
    <row r="3526" spans="1:12">
      <c r="A3526" s="447" t="s">
        <v>20984</v>
      </c>
      <c r="B3526" s="447" t="s">
        <v>20985</v>
      </c>
      <c r="C3526" s="447" t="s">
        <v>20946</v>
      </c>
      <c r="D3526" s="447" t="s">
        <v>20988</v>
      </c>
      <c r="E3526" s="448" t="s">
        <v>20755</v>
      </c>
      <c r="F3526" s="447" t="s">
        <v>20755</v>
      </c>
      <c r="G3526" s="449">
        <v>89569</v>
      </c>
      <c r="H3526" s="447" t="s">
        <v>4581</v>
      </c>
      <c r="I3526" s="447" t="s">
        <v>146</v>
      </c>
      <c r="J3526" s="447" t="s">
        <v>334</v>
      </c>
      <c r="K3526" s="450">
        <v>68.400000000000006</v>
      </c>
      <c r="L3526" s="447" t="s">
        <v>241</v>
      </c>
    </row>
    <row r="3527" spans="1:12">
      <c r="A3527" s="447" t="s">
        <v>20984</v>
      </c>
      <c r="B3527" s="447" t="s">
        <v>20985</v>
      </c>
      <c r="C3527" s="447" t="s">
        <v>20946</v>
      </c>
      <c r="D3527" s="447" t="s">
        <v>20988</v>
      </c>
      <c r="E3527" s="448" t="s">
        <v>20755</v>
      </c>
      <c r="F3527" s="447" t="s">
        <v>20755</v>
      </c>
      <c r="G3527" s="449">
        <v>89570</v>
      </c>
      <c r="H3527" s="447" t="s">
        <v>4582</v>
      </c>
      <c r="I3527" s="447" t="s">
        <v>146</v>
      </c>
      <c r="J3527" s="447" t="s">
        <v>334</v>
      </c>
      <c r="K3527" s="450">
        <v>10.78</v>
      </c>
      <c r="L3527" s="447" t="s">
        <v>241</v>
      </c>
    </row>
    <row r="3528" spans="1:12">
      <c r="A3528" s="447" t="s">
        <v>20984</v>
      </c>
      <c r="B3528" s="447" t="s">
        <v>20985</v>
      </c>
      <c r="C3528" s="447" t="s">
        <v>20946</v>
      </c>
      <c r="D3528" s="447" t="s">
        <v>20988</v>
      </c>
      <c r="E3528" s="448" t="s">
        <v>20755</v>
      </c>
      <c r="F3528" s="447" t="s">
        <v>20755</v>
      </c>
      <c r="G3528" s="449">
        <v>89571</v>
      </c>
      <c r="H3528" s="447" t="s">
        <v>4583</v>
      </c>
      <c r="I3528" s="447" t="s">
        <v>146</v>
      </c>
      <c r="J3528" s="447" t="s">
        <v>334</v>
      </c>
      <c r="K3528" s="450">
        <v>66.69</v>
      </c>
      <c r="L3528" s="447" t="s">
        <v>241</v>
      </c>
    </row>
    <row r="3529" spans="1:12">
      <c r="A3529" s="447" t="s">
        <v>20984</v>
      </c>
      <c r="B3529" s="447" t="s">
        <v>20985</v>
      </c>
      <c r="C3529" s="447" t="s">
        <v>20946</v>
      </c>
      <c r="D3529" s="447" t="s">
        <v>20988</v>
      </c>
      <c r="E3529" s="448" t="s">
        <v>20755</v>
      </c>
      <c r="F3529" s="447" t="s">
        <v>20755</v>
      </c>
      <c r="G3529" s="449">
        <v>89572</v>
      </c>
      <c r="H3529" s="447" t="s">
        <v>4584</v>
      </c>
      <c r="I3529" s="447" t="s">
        <v>146</v>
      </c>
      <c r="J3529" s="447" t="s">
        <v>334</v>
      </c>
      <c r="K3529" s="450">
        <v>7.25</v>
      </c>
      <c r="L3529" s="447" t="s">
        <v>241</v>
      </c>
    </row>
    <row r="3530" spans="1:12">
      <c r="A3530" s="447" t="s">
        <v>20984</v>
      </c>
      <c r="B3530" s="447" t="s">
        <v>20985</v>
      </c>
      <c r="C3530" s="447" t="s">
        <v>20946</v>
      </c>
      <c r="D3530" s="447" t="s">
        <v>20988</v>
      </c>
      <c r="E3530" s="448" t="s">
        <v>20755</v>
      </c>
      <c r="F3530" s="447" t="s">
        <v>20755</v>
      </c>
      <c r="G3530" s="449">
        <v>89573</v>
      </c>
      <c r="H3530" s="447" t="s">
        <v>4585</v>
      </c>
      <c r="I3530" s="447" t="s">
        <v>146</v>
      </c>
      <c r="J3530" s="447" t="s">
        <v>334</v>
      </c>
      <c r="K3530" s="450">
        <v>60.68</v>
      </c>
      <c r="L3530" s="447" t="s">
        <v>241</v>
      </c>
    </row>
    <row r="3531" spans="1:12">
      <c r="A3531" s="447" t="s">
        <v>20984</v>
      </c>
      <c r="B3531" s="447" t="s">
        <v>20985</v>
      </c>
      <c r="C3531" s="447" t="s">
        <v>20946</v>
      </c>
      <c r="D3531" s="447" t="s">
        <v>20988</v>
      </c>
      <c r="E3531" s="448" t="s">
        <v>20755</v>
      </c>
      <c r="F3531" s="447" t="s">
        <v>20755</v>
      </c>
      <c r="G3531" s="449">
        <v>89574</v>
      </c>
      <c r="H3531" s="447" t="s">
        <v>4586</v>
      </c>
      <c r="I3531" s="447" t="s">
        <v>146</v>
      </c>
      <c r="J3531" s="447" t="s">
        <v>334</v>
      </c>
      <c r="K3531" s="450">
        <v>117.88</v>
      </c>
      <c r="L3531" s="447" t="s">
        <v>241</v>
      </c>
    </row>
    <row r="3532" spans="1:12">
      <c r="A3532" s="447" t="s">
        <v>20984</v>
      </c>
      <c r="B3532" s="447" t="s">
        <v>20985</v>
      </c>
      <c r="C3532" s="447" t="s">
        <v>20946</v>
      </c>
      <c r="D3532" s="447" t="s">
        <v>20988</v>
      </c>
      <c r="E3532" s="448" t="s">
        <v>20755</v>
      </c>
      <c r="F3532" s="447" t="s">
        <v>20755</v>
      </c>
      <c r="G3532" s="449">
        <v>89575</v>
      </c>
      <c r="H3532" s="447" t="s">
        <v>4588</v>
      </c>
      <c r="I3532" s="447" t="s">
        <v>146</v>
      </c>
      <c r="J3532" s="447" t="s">
        <v>334</v>
      </c>
      <c r="K3532" s="450">
        <v>9.84</v>
      </c>
      <c r="L3532" s="447" t="s">
        <v>241</v>
      </c>
    </row>
    <row r="3533" spans="1:12">
      <c r="A3533" s="447" t="s">
        <v>20984</v>
      </c>
      <c r="B3533" s="447" t="s">
        <v>20985</v>
      </c>
      <c r="C3533" s="447" t="s">
        <v>20946</v>
      </c>
      <c r="D3533" s="447" t="s">
        <v>20988</v>
      </c>
      <c r="E3533" s="448" t="s">
        <v>20755</v>
      </c>
      <c r="F3533" s="447" t="s">
        <v>20755</v>
      </c>
      <c r="G3533" s="449">
        <v>89577</v>
      </c>
      <c r="H3533" s="447" t="s">
        <v>4589</v>
      </c>
      <c r="I3533" s="447" t="s">
        <v>146</v>
      </c>
      <c r="J3533" s="447" t="s">
        <v>334</v>
      </c>
      <c r="K3533" s="450">
        <v>32.700000000000003</v>
      </c>
      <c r="L3533" s="447" t="s">
        <v>241</v>
      </c>
    </row>
    <row r="3534" spans="1:12">
      <c r="A3534" s="447" t="s">
        <v>20984</v>
      </c>
      <c r="B3534" s="447" t="s">
        <v>20985</v>
      </c>
      <c r="C3534" s="447" t="s">
        <v>20946</v>
      </c>
      <c r="D3534" s="447" t="s">
        <v>20988</v>
      </c>
      <c r="E3534" s="448" t="s">
        <v>20755</v>
      </c>
      <c r="F3534" s="447" t="s">
        <v>20755</v>
      </c>
      <c r="G3534" s="449">
        <v>89579</v>
      </c>
      <c r="H3534" s="447" t="s">
        <v>4590</v>
      </c>
      <c r="I3534" s="447" t="s">
        <v>146</v>
      </c>
      <c r="J3534" s="447" t="s">
        <v>334</v>
      </c>
      <c r="K3534" s="450">
        <v>10.1</v>
      </c>
      <c r="L3534" s="447" t="s">
        <v>241</v>
      </c>
    </row>
    <row r="3535" spans="1:12">
      <c r="A3535" s="447" t="s">
        <v>20984</v>
      </c>
      <c r="B3535" s="447" t="s">
        <v>20985</v>
      </c>
      <c r="C3535" s="447" t="s">
        <v>20946</v>
      </c>
      <c r="D3535" s="447" t="s">
        <v>20988</v>
      </c>
      <c r="E3535" s="448" t="s">
        <v>20755</v>
      </c>
      <c r="F3535" s="447" t="s">
        <v>20755</v>
      </c>
      <c r="G3535" s="449">
        <v>89581</v>
      </c>
      <c r="H3535" s="447" t="s">
        <v>4592</v>
      </c>
      <c r="I3535" s="447" t="s">
        <v>146</v>
      </c>
      <c r="J3535" s="447" t="s">
        <v>334</v>
      </c>
      <c r="K3535" s="450">
        <v>25.63</v>
      </c>
      <c r="L3535" s="447" t="s">
        <v>241</v>
      </c>
    </row>
    <row r="3536" spans="1:12">
      <c r="A3536" s="447" t="s">
        <v>20984</v>
      </c>
      <c r="B3536" s="447" t="s">
        <v>20985</v>
      </c>
      <c r="C3536" s="447" t="s">
        <v>20946</v>
      </c>
      <c r="D3536" s="447" t="s">
        <v>20988</v>
      </c>
      <c r="E3536" s="448" t="s">
        <v>20755</v>
      </c>
      <c r="F3536" s="447" t="s">
        <v>20755</v>
      </c>
      <c r="G3536" s="449">
        <v>89582</v>
      </c>
      <c r="H3536" s="447" t="s">
        <v>4593</v>
      </c>
      <c r="I3536" s="447" t="s">
        <v>146</v>
      </c>
      <c r="J3536" s="447" t="s">
        <v>334</v>
      </c>
      <c r="K3536" s="450">
        <v>22.61</v>
      </c>
      <c r="L3536" s="447" t="s">
        <v>241</v>
      </c>
    </row>
    <row r="3537" spans="1:12">
      <c r="A3537" s="447" t="s">
        <v>20984</v>
      </c>
      <c r="B3537" s="447" t="s">
        <v>20985</v>
      </c>
      <c r="C3537" s="447" t="s">
        <v>20946</v>
      </c>
      <c r="D3537" s="447" t="s">
        <v>20988</v>
      </c>
      <c r="E3537" s="448" t="s">
        <v>20755</v>
      </c>
      <c r="F3537" s="447" t="s">
        <v>20755</v>
      </c>
      <c r="G3537" s="449">
        <v>89583</v>
      </c>
      <c r="H3537" s="447" t="s">
        <v>4594</v>
      </c>
      <c r="I3537" s="447" t="s">
        <v>146</v>
      </c>
      <c r="J3537" s="447" t="s">
        <v>334</v>
      </c>
      <c r="K3537" s="450">
        <v>33.6</v>
      </c>
      <c r="L3537" s="447" t="s">
        <v>241</v>
      </c>
    </row>
    <row r="3538" spans="1:12">
      <c r="A3538" s="447" t="s">
        <v>20984</v>
      </c>
      <c r="B3538" s="447" t="s">
        <v>20985</v>
      </c>
      <c r="C3538" s="447" t="s">
        <v>20946</v>
      </c>
      <c r="D3538" s="447" t="s">
        <v>20988</v>
      </c>
      <c r="E3538" s="448" t="s">
        <v>20755</v>
      </c>
      <c r="F3538" s="447" t="s">
        <v>20755</v>
      </c>
      <c r="G3538" s="449">
        <v>89584</v>
      </c>
      <c r="H3538" s="447" t="s">
        <v>4596</v>
      </c>
      <c r="I3538" s="447" t="s">
        <v>146</v>
      </c>
      <c r="J3538" s="447" t="s">
        <v>334</v>
      </c>
      <c r="K3538" s="450">
        <v>38.06</v>
      </c>
      <c r="L3538" s="447" t="s">
        <v>241</v>
      </c>
    </row>
    <row r="3539" spans="1:12">
      <c r="A3539" s="447" t="s">
        <v>20984</v>
      </c>
      <c r="B3539" s="447" t="s">
        <v>20985</v>
      </c>
      <c r="C3539" s="447" t="s">
        <v>20946</v>
      </c>
      <c r="D3539" s="447" t="s">
        <v>20988</v>
      </c>
      <c r="E3539" s="448" t="s">
        <v>20755</v>
      </c>
      <c r="F3539" s="447" t="s">
        <v>20755</v>
      </c>
      <c r="G3539" s="449">
        <v>89585</v>
      </c>
      <c r="H3539" s="447" t="s">
        <v>4598</v>
      </c>
      <c r="I3539" s="447" t="s">
        <v>146</v>
      </c>
      <c r="J3539" s="447" t="s">
        <v>334</v>
      </c>
      <c r="K3539" s="450">
        <v>30.72</v>
      </c>
      <c r="L3539" s="447" t="s">
        <v>241</v>
      </c>
    </row>
    <row r="3540" spans="1:12">
      <c r="A3540" s="447" t="s">
        <v>20984</v>
      </c>
      <c r="B3540" s="447" t="s">
        <v>20985</v>
      </c>
      <c r="C3540" s="447" t="s">
        <v>20946</v>
      </c>
      <c r="D3540" s="447" t="s">
        <v>20988</v>
      </c>
      <c r="E3540" s="448" t="s">
        <v>20755</v>
      </c>
      <c r="F3540" s="447" t="s">
        <v>20755</v>
      </c>
      <c r="G3540" s="449">
        <v>89586</v>
      </c>
      <c r="H3540" s="447" t="s">
        <v>4600</v>
      </c>
      <c r="I3540" s="447" t="s">
        <v>146</v>
      </c>
      <c r="J3540" s="447" t="s">
        <v>334</v>
      </c>
      <c r="K3540" s="450">
        <v>30.72</v>
      </c>
      <c r="L3540" s="447" t="s">
        <v>241</v>
      </c>
    </row>
    <row r="3541" spans="1:12">
      <c r="A3541" s="447" t="s">
        <v>20984</v>
      </c>
      <c r="B3541" s="447" t="s">
        <v>20985</v>
      </c>
      <c r="C3541" s="447" t="s">
        <v>20946</v>
      </c>
      <c r="D3541" s="447" t="s">
        <v>20988</v>
      </c>
      <c r="E3541" s="448" t="s">
        <v>20755</v>
      </c>
      <c r="F3541" s="447" t="s">
        <v>20755</v>
      </c>
      <c r="G3541" s="449">
        <v>89587</v>
      </c>
      <c r="H3541" s="447" t="s">
        <v>4601</v>
      </c>
      <c r="I3541" s="447" t="s">
        <v>146</v>
      </c>
      <c r="J3541" s="447" t="s">
        <v>334</v>
      </c>
      <c r="K3541" s="450">
        <v>49.56</v>
      </c>
      <c r="L3541" s="447" t="s">
        <v>241</v>
      </c>
    </row>
    <row r="3542" spans="1:12">
      <c r="A3542" s="447" t="s">
        <v>20984</v>
      </c>
      <c r="B3542" s="447" t="s">
        <v>20985</v>
      </c>
      <c r="C3542" s="447" t="s">
        <v>20946</v>
      </c>
      <c r="D3542" s="447" t="s">
        <v>20988</v>
      </c>
      <c r="E3542" s="448" t="s">
        <v>20755</v>
      </c>
      <c r="F3542" s="447" t="s">
        <v>20755</v>
      </c>
      <c r="G3542" s="449">
        <v>89589</v>
      </c>
      <c r="H3542" s="447" t="s">
        <v>14618</v>
      </c>
      <c r="I3542" s="447" t="s">
        <v>146</v>
      </c>
      <c r="J3542" s="447" t="s">
        <v>334</v>
      </c>
      <c r="K3542" s="450">
        <v>32.76</v>
      </c>
      <c r="L3542" s="447" t="s">
        <v>241</v>
      </c>
    </row>
    <row r="3543" spans="1:12">
      <c r="A3543" s="447" t="s">
        <v>20984</v>
      </c>
      <c r="B3543" s="447" t="s">
        <v>20985</v>
      </c>
      <c r="C3543" s="447" t="s">
        <v>20946</v>
      </c>
      <c r="D3543" s="447" t="s">
        <v>20988</v>
      </c>
      <c r="E3543" s="448" t="s">
        <v>20755</v>
      </c>
      <c r="F3543" s="447" t="s">
        <v>20755</v>
      </c>
      <c r="G3543" s="449">
        <v>89590</v>
      </c>
      <c r="H3543" s="447" t="s">
        <v>4602</v>
      </c>
      <c r="I3543" s="447" t="s">
        <v>146</v>
      </c>
      <c r="J3543" s="447" t="s">
        <v>334</v>
      </c>
      <c r="K3543" s="450">
        <v>123.61</v>
      </c>
      <c r="L3543" s="447" t="s">
        <v>241</v>
      </c>
    </row>
    <row r="3544" spans="1:12">
      <c r="A3544" s="447" t="s">
        <v>20984</v>
      </c>
      <c r="B3544" s="447" t="s">
        <v>20985</v>
      </c>
      <c r="C3544" s="447" t="s">
        <v>20946</v>
      </c>
      <c r="D3544" s="447" t="s">
        <v>20988</v>
      </c>
      <c r="E3544" s="448" t="s">
        <v>20755</v>
      </c>
      <c r="F3544" s="447" t="s">
        <v>20755</v>
      </c>
      <c r="G3544" s="449">
        <v>89591</v>
      </c>
      <c r="H3544" s="447" t="s">
        <v>4603</v>
      </c>
      <c r="I3544" s="447" t="s">
        <v>146</v>
      </c>
      <c r="J3544" s="447" t="s">
        <v>334</v>
      </c>
      <c r="K3544" s="450">
        <v>102.54</v>
      </c>
      <c r="L3544" s="447" t="s">
        <v>241</v>
      </c>
    </row>
    <row r="3545" spans="1:12">
      <c r="A3545" s="447" t="s">
        <v>20984</v>
      </c>
      <c r="B3545" s="447" t="s">
        <v>20985</v>
      </c>
      <c r="C3545" s="447" t="s">
        <v>20946</v>
      </c>
      <c r="D3545" s="447" t="s">
        <v>20988</v>
      </c>
      <c r="E3545" s="448" t="s">
        <v>20755</v>
      </c>
      <c r="F3545" s="447" t="s">
        <v>20755</v>
      </c>
      <c r="G3545" s="449">
        <v>89592</v>
      </c>
      <c r="H3545" s="447" t="s">
        <v>4604</v>
      </c>
      <c r="I3545" s="447" t="s">
        <v>146</v>
      </c>
      <c r="J3545" s="447" t="s">
        <v>334</v>
      </c>
      <c r="K3545" s="450">
        <v>163.80000000000001</v>
      </c>
      <c r="L3545" s="447" t="s">
        <v>241</v>
      </c>
    </row>
    <row r="3546" spans="1:12">
      <c r="A3546" s="447" t="s">
        <v>20984</v>
      </c>
      <c r="B3546" s="447" t="s">
        <v>20985</v>
      </c>
      <c r="C3546" s="447" t="s">
        <v>20946</v>
      </c>
      <c r="D3546" s="447" t="s">
        <v>20988</v>
      </c>
      <c r="E3546" s="448" t="s">
        <v>20755</v>
      </c>
      <c r="F3546" s="447" t="s">
        <v>20755</v>
      </c>
      <c r="G3546" s="449">
        <v>89593</v>
      </c>
      <c r="H3546" s="447" t="s">
        <v>4605</v>
      </c>
      <c r="I3546" s="447" t="s">
        <v>146</v>
      </c>
      <c r="J3546" s="447" t="s">
        <v>334</v>
      </c>
      <c r="K3546" s="450">
        <v>29.54</v>
      </c>
      <c r="L3546" s="447" t="s">
        <v>241</v>
      </c>
    </row>
    <row r="3547" spans="1:12">
      <c r="A3547" s="447" t="s">
        <v>20984</v>
      </c>
      <c r="B3547" s="447" t="s">
        <v>20985</v>
      </c>
      <c r="C3547" s="447" t="s">
        <v>20946</v>
      </c>
      <c r="D3547" s="447" t="s">
        <v>20988</v>
      </c>
      <c r="E3547" s="448" t="s">
        <v>20755</v>
      </c>
      <c r="F3547" s="447" t="s">
        <v>20755</v>
      </c>
      <c r="G3547" s="449">
        <v>89594</v>
      </c>
      <c r="H3547" s="447" t="s">
        <v>4606</v>
      </c>
      <c r="I3547" s="447" t="s">
        <v>146</v>
      </c>
      <c r="J3547" s="447" t="s">
        <v>334</v>
      </c>
      <c r="K3547" s="450">
        <v>35.76</v>
      </c>
      <c r="L3547" s="447" t="s">
        <v>241</v>
      </c>
    </row>
    <row r="3548" spans="1:12">
      <c r="A3548" s="447" t="s">
        <v>20984</v>
      </c>
      <c r="B3548" s="447" t="s">
        <v>20985</v>
      </c>
      <c r="C3548" s="447" t="s">
        <v>20946</v>
      </c>
      <c r="D3548" s="447" t="s">
        <v>20988</v>
      </c>
      <c r="E3548" s="448" t="s">
        <v>20755</v>
      </c>
      <c r="F3548" s="447" t="s">
        <v>20755</v>
      </c>
      <c r="G3548" s="449">
        <v>89595</v>
      </c>
      <c r="H3548" s="447" t="s">
        <v>4607</v>
      </c>
      <c r="I3548" s="447" t="s">
        <v>146</v>
      </c>
      <c r="J3548" s="447" t="s">
        <v>334</v>
      </c>
      <c r="K3548" s="450">
        <v>13.32</v>
      </c>
      <c r="L3548" s="447" t="s">
        <v>241</v>
      </c>
    </row>
    <row r="3549" spans="1:12">
      <c r="A3549" s="447" t="s">
        <v>20984</v>
      </c>
      <c r="B3549" s="447" t="s">
        <v>20985</v>
      </c>
      <c r="C3549" s="447" t="s">
        <v>20946</v>
      </c>
      <c r="D3549" s="447" t="s">
        <v>20988</v>
      </c>
      <c r="E3549" s="448" t="s">
        <v>20755</v>
      </c>
      <c r="F3549" s="447" t="s">
        <v>20755</v>
      </c>
      <c r="G3549" s="449">
        <v>89596</v>
      </c>
      <c r="H3549" s="447" t="s">
        <v>4608</v>
      </c>
      <c r="I3549" s="447" t="s">
        <v>146</v>
      </c>
      <c r="J3549" s="447" t="s">
        <v>334</v>
      </c>
      <c r="K3549" s="450">
        <v>9.66</v>
      </c>
      <c r="L3549" s="447" t="s">
        <v>241</v>
      </c>
    </row>
    <row r="3550" spans="1:12">
      <c r="A3550" s="447" t="s">
        <v>20984</v>
      </c>
      <c r="B3550" s="447" t="s">
        <v>20985</v>
      </c>
      <c r="C3550" s="447" t="s">
        <v>20946</v>
      </c>
      <c r="D3550" s="447" t="s">
        <v>20988</v>
      </c>
      <c r="E3550" s="448" t="s">
        <v>20755</v>
      </c>
      <c r="F3550" s="447" t="s">
        <v>20755</v>
      </c>
      <c r="G3550" s="449">
        <v>89597</v>
      </c>
      <c r="H3550" s="447" t="s">
        <v>4610</v>
      </c>
      <c r="I3550" s="447" t="s">
        <v>146</v>
      </c>
      <c r="J3550" s="447" t="s">
        <v>334</v>
      </c>
      <c r="K3550" s="450">
        <v>18.59</v>
      </c>
      <c r="L3550" s="447" t="s">
        <v>241</v>
      </c>
    </row>
    <row r="3551" spans="1:12">
      <c r="A3551" s="447" t="s">
        <v>20984</v>
      </c>
      <c r="B3551" s="447" t="s">
        <v>20985</v>
      </c>
      <c r="C3551" s="447" t="s">
        <v>20946</v>
      </c>
      <c r="D3551" s="447" t="s">
        <v>20988</v>
      </c>
      <c r="E3551" s="448" t="s">
        <v>20755</v>
      </c>
      <c r="F3551" s="447" t="s">
        <v>20755</v>
      </c>
      <c r="G3551" s="449">
        <v>89598</v>
      </c>
      <c r="H3551" s="447" t="s">
        <v>4612</v>
      </c>
      <c r="I3551" s="447" t="s">
        <v>146</v>
      </c>
      <c r="J3551" s="447" t="s">
        <v>334</v>
      </c>
      <c r="K3551" s="450">
        <v>49.55</v>
      </c>
      <c r="L3551" s="447" t="s">
        <v>241</v>
      </c>
    </row>
    <row r="3552" spans="1:12">
      <c r="A3552" s="447" t="s">
        <v>20984</v>
      </c>
      <c r="B3552" s="447" t="s">
        <v>20985</v>
      </c>
      <c r="C3552" s="447" t="s">
        <v>20946</v>
      </c>
      <c r="D3552" s="447" t="s">
        <v>20988</v>
      </c>
      <c r="E3552" s="448" t="s">
        <v>20755</v>
      </c>
      <c r="F3552" s="447" t="s">
        <v>20755</v>
      </c>
      <c r="G3552" s="449">
        <v>89599</v>
      </c>
      <c r="H3552" s="447" t="s">
        <v>4613</v>
      </c>
      <c r="I3552" s="447" t="s">
        <v>146</v>
      </c>
      <c r="J3552" s="447" t="s">
        <v>334</v>
      </c>
      <c r="K3552" s="450">
        <v>17.809999999999999</v>
      </c>
      <c r="L3552" s="447" t="s">
        <v>241</v>
      </c>
    </row>
    <row r="3553" spans="1:12">
      <c r="A3553" s="447" t="s">
        <v>20984</v>
      </c>
      <c r="B3553" s="447" t="s">
        <v>20985</v>
      </c>
      <c r="C3553" s="447" t="s">
        <v>20946</v>
      </c>
      <c r="D3553" s="447" t="s">
        <v>20988</v>
      </c>
      <c r="E3553" s="448" t="s">
        <v>20755</v>
      </c>
      <c r="F3553" s="447" t="s">
        <v>20755</v>
      </c>
      <c r="G3553" s="449">
        <v>89600</v>
      </c>
      <c r="H3553" s="447" t="s">
        <v>4615</v>
      </c>
      <c r="I3553" s="447" t="s">
        <v>146</v>
      </c>
      <c r="J3553" s="447" t="s">
        <v>334</v>
      </c>
      <c r="K3553" s="450">
        <v>19.309999999999999</v>
      </c>
      <c r="L3553" s="447" t="s">
        <v>241</v>
      </c>
    </row>
    <row r="3554" spans="1:12">
      <c r="A3554" s="447" t="s">
        <v>20984</v>
      </c>
      <c r="B3554" s="447" t="s">
        <v>20985</v>
      </c>
      <c r="C3554" s="447" t="s">
        <v>20946</v>
      </c>
      <c r="D3554" s="447" t="s">
        <v>20988</v>
      </c>
      <c r="E3554" s="448" t="s">
        <v>20755</v>
      </c>
      <c r="F3554" s="447" t="s">
        <v>20755</v>
      </c>
      <c r="G3554" s="449">
        <v>89605</v>
      </c>
      <c r="H3554" s="447" t="s">
        <v>4616</v>
      </c>
      <c r="I3554" s="447" t="s">
        <v>146</v>
      </c>
      <c r="J3554" s="447" t="s">
        <v>334</v>
      </c>
      <c r="K3554" s="450">
        <v>18.13</v>
      </c>
      <c r="L3554" s="447" t="s">
        <v>241</v>
      </c>
    </row>
    <row r="3555" spans="1:12">
      <c r="A3555" s="447" t="s">
        <v>20984</v>
      </c>
      <c r="B3555" s="447" t="s">
        <v>20985</v>
      </c>
      <c r="C3555" s="447" t="s">
        <v>20946</v>
      </c>
      <c r="D3555" s="447" t="s">
        <v>20988</v>
      </c>
      <c r="E3555" s="448" t="s">
        <v>20755</v>
      </c>
      <c r="F3555" s="447" t="s">
        <v>20755</v>
      </c>
      <c r="G3555" s="449">
        <v>89609</v>
      </c>
      <c r="H3555" s="447" t="s">
        <v>4617</v>
      </c>
      <c r="I3555" s="447" t="s">
        <v>146</v>
      </c>
      <c r="J3555" s="447" t="s">
        <v>334</v>
      </c>
      <c r="K3555" s="450">
        <v>83.43</v>
      </c>
      <c r="L3555" s="447" t="s">
        <v>241</v>
      </c>
    </row>
    <row r="3556" spans="1:12">
      <c r="A3556" s="447" t="s">
        <v>20984</v>
      </c>
      <c r="B3556" s="447" t="s">
        <v>20985</v>
      </c>
      <c r="C3556" s="447" t="s">
        <v>20946</v>
      </c>
      <c r="D3556" s="447" t="s">
        <v>20988</v>
      </c>
      <c r="E3556" s="448" t="s">
        <v>20755</v>
      </c>
      <c r="F3556" s="447" t="s">
        <v>20755</v>
      </c>
      <c r="G3556" s="449">
        <v>89610</v>
      </c>
      <c r="H3556" s="447" t="s">
        <v>4618</v>
      </c>
      <c r="I3556" s="447" t="s">
        <v>146</v>
      </c>
      <c r="J3556" s="447" t="s">
        <v>334</v>
      </c>
      <c r="K3556" s="450">
        <v>18.600000000000001</v>
      </c>
      <c r="L3556" s="447" t="s">
        <v>241</v>
      </c>
    </row>
    <row r="3557" spans="1:12">
      <c r="A3557" s="447" t="s">
        <v>20984</v>
      </c>
      <c r="B3557" s="447" t="s">
        <v>20985</v>
      </c>
      <c r="C3557" s="447" t="s">
        <v>20946</v>
      </c>
      <c r="D3557" s="447" t="s">
        <v>20988</v>
      </c>
      <c r="E3557" s="448" t="s">
        <v>20755</v>
      </c>
      <c r="F3557" s="447" t="s">
        <v>20755</v>
      </c>
      <c r="G3557" s="449">
        <v>89611</v>
      </c>
      <c r="H3557" s="447" t="s">
        <v>4619</v>
      </c>
      <c r="I3557" s="447" t="s">
        <v>146</v>
      </c>
      <c r="J3557" s="447" t="s">
        <v>334</v>
      </c>
      <c r="K3557" s="450">
        <v>30.79</v>
      </c>
      <c r="L3557" s="447" t="s">
        <v>241</v>
      </c>
    </row>
    <row r="3558" spans="1:12">
      <c r="A3558" s="447" t="s">
        <v>20984</v>
      </c>
      <c r="B3558" s="447" t="s">
        <v>20985</v>
      </c>
      <c r="C3558" s="447" t="s">
        <v>20946</v>
      </c>
      <c r="D3558" s="447" t="s">
        <v>20988</v>
      </c>
      <c r="E3558" s="448" t="s">
        <v>20755</v>
      </c>
      <c r="F3558" s="447" t="s">
        <v>20755</v>
      </c>
      <c r="G3558" s="449">
        <v>89612</v>
      </c>
      <c r="H3558" s="447" t="s">
        <v>4620</v>
      </c>
      <c r="I3558" s="447" t="s">
        <v>146</v>
      </c>
      <c r="J3558" s="447" t="s">
        <v>334</v>
      </c>
      <c r="K3558" s="450">
        <v>164.93</v>
      </c>
      <c r="L3558" s="447" t="s">
        <v>241</v>
      </c>
    </row>
    <row r="3559" spans="1:12">
      <c r="A3559" s="447" t="s">
        <v>20984</v>
      </c>
      <c r="B3559" s="447" t="s">
        <v>20985</v>
      </c>
      <c r="C3559" s="447" t="s">
        <v>20946</v>
      </c>
      <c r="D3559" s="447" t="s">
        <v>20988</v>
      </c>
      <c r="E3559" s="448" t="s">
        <v>20755</v>
      </c>
      <c r="F3559" s="447" t="s">
        <v>20755</v>
      </c>
      <c r="G3559" s="449">
        <v>89613</v>
      </c>
      <c r="H3559" s="447" t="s">
        <v>4621</v>
      </c>
      <c r="I3559" s="447" t="s">
        <v>146</v>
      </c>
      <c r="J3559" s="447" t="s">
        <v>334</v>
      </c>
      <c r="K3559" s="450">
        <v>27.44</v>
      </c>
      <c r="L3559" s="447" t="s">
        <v>241</v>
      </c>
    </row>
    <row r="3560" spans="1:12">
      <c r="A3560" s="447" t="s">
        <v>20984</v>
      </c>
      <c r="B3560" s="447" t="s">
        <v>20985</v>
      </c>
      <c r="C3560" s="447" t="s">
        <v>20946</v>
      </c>
      <c r="D3560" s="447" t="s">
        <v>20988</v>
      </c>
      <c r="E3560" s="448" t="s">
        <v>20755</v>
      </c>
      <c r="F3560" s="447" t="s">
        <v>20755</v>
      </c>
      <c r="G3560" s="449">
        <v>89614</v>
      </c>
      <c r="H3560" s="447" t="s">
        <v>4622</v>
      </c>
      <c r="I3560" s="447" t="s">
        <v>146</v>
      </c>
      <c r="J3560" s="447" t="s">
        <v>334</v>
      </c>
      <c r="K3560" s="450">
        <v>58.88</v>
      </c>
      <c r="L3560" s="447" t="s">
        <v>241</v>
      </c>
    </row>
    <row r="3561" spans="1:12">
      <c r="A3561" s="447" t="s">
        <v>20984</v>
      </c>
      <c r="B3561" s="447" t="s">
        <v>20985</v>
      </c>
      <c r="C3561" s="447" t="s">
        <v>20946</v>
      </c>
      <c r="D3561" s="447" t="s">
        <v>20988</v>
      </c>
      <c r="E3561" s="448" t="s">
        <v>20755</v>
      </c>
      <c r="F3561" s="447" t="s">
        <v>20755</v>
      </c>
      <c r="G3561" s="449">
        <v>89615</v>
      </c>
      <c r="H3561" s="447" t="s">
        <v>4623</v>
      </c>
      <c r="I3561" s="447" t="s">
        <v>146</v>
      </c>
      <c r="J3561" s="447" t="s">
        <v>334</v>
      </c>
      <c r="K3561" s="450">
        <v>249.66</v>
      </c>
      <c r="L3561" s="447" t="s">
        <v>241</v>
      </c>
    </row>
    <row r="3562" spans="1:12">
      <c r="A3562" s="447" t="s">
        <v>20984</v>
      </c>
      <c r="B3562" s="447" t="s">
        <v>20985</v>
      </c>
      <c r="C3562" s="447" t="s">
        <v>20946</v>
      </c>
      <c r="D3562" s="447" t="s">
        <v>20988</v>
      </c>
      <c r="E3562" s="448" t="s">
        <v>20755</v>
      </c>
      <c r="F3562" s="447" t="s">
        <v>20755</v>
      </c>
      <c r="G3562" s="449">
        <v>89616</v>
      </c>
      <c r="H3562" s="447" t="s">
        <v>4624</v>
      </c>
      <c r="I3562" s="447" t="s">
        <v>146</v>
      </c>
      <c r="J3562" s="447" t="s">
        <v>334</v>
      </c>
      <c r="K3562" s="450">
        <v>40.049999999999997</v>
      </c>
      <c r="L3562" s="447" t="s">
        <v>241</v>
      </c>
    </row>
    <row r="3563" spans="1:12">
      <c r="A3563" s="447" t="s">
        <v>20984</v>
      </c>
      <c r="B3563" s="447" t="s">
        <v>20985</v>
      </c>
      <c r="C3563" s="447" t="s">
        <v>20946</v>
      </c>
      <c r="D3563" s="447" t="s">
        <v>20988</v>
      </c>
      <c r="E3563" s="448" t="s">
        <v>20755</v>
      </c>
      <c r="F3563" s="447" t="s">
        <v>20755</v>
      </c>
      <c r="G3563" s="449">
        <v>89617</v>
      </c>
      <c r="H3563" s="447" t="s">
        <v>4625</v>
      </c>
      <c r="I3563" s="447" t="s">
        <v>146</v>
      </c>
      <c r="J3563" s="447" t="s">
        <v>334</v>
      </c>
      <c r="K3563" s="450">
        <v>5.48</v>
      </c>
      <c r="L3563" s="447" t="s">
        <v>241</v>
      </c>
    </row>
    <row r="3564" spans="1:12">
      <c r="A3564" s="447" t="s">
        <v>20984</v>
      </c>
      <c r="B3564" s="447" t="s">
        <v>20985</v>
      </c>
      <c r="C3564" s="447" t="s">
        <v>20946</v>
      </c>
      <c r="D3564" s="447" t="s">
        <v>20988</v>
      </c>
      <c r="E3564" s="448" t="s">
        <v>20755</v>
      </c>
      <c r="F3564" s="447" t="s">
        <v>20755</v>
      </c>
      <c r="G3564" s="449">
        <v>89618</v>
      </c>
      <c r="H3564" s="447" t="s">
        <v>4626</v>
      </c>
      <c r="I3564" s="447" t="s">
        <v>146</v>
      </c>
      <c r="J3564" s="447" t="s">
        <v>334</v>
      </c>
      <c r="K3564" s="450">
        <v>12.94</v>
      </c>
      <c r="L3564" s="447" t="s">
        <v>241</v>
      </c>
    </row>
    <row r="3565" spans="1:12">
      <c r="A3565" s="447" t="s">
        <v>20984</v>
      </c>
      <c r="B3565" s="447" t="s">
        <v>20985</v>
      </c>
      <c r="C3565" s="447" t="s">
        <v>20946</v>
      </c>
      <c r="D3565" s="447" t="s">
        <v>20988</v>
      </c>
      <c r="E3565" s="448" t="s">
        <v>20755</v>
      </c>
      <c r="F3565" s="447" t="s">
        <v>20755</v>
      </c>
      <c r="G3565" s="449">
        <v>89619</v>
      </c>
      <c r="H3565" s="447" t="s">
        <v>4627</v>
      </c>
      <c r="I3565" s="447" t="s">
        <v>146</v>
      </c>
      <c r="J3565" s="447" t="s">
        <v>334</v>
      </c>
      <c r="K3565" s="450">
        <v>7.47</v>
      </c>
      <c r="L3565" s="447" t="s">
        <v>241</v>
      </c>
    </row>
    <row r="3566" spans="1:12">
      <c r="A3566" s="447" t="s">
        <v>20984</v>
      </c>
      <c r="B3566" s="447" t="s">
        <v>20985</v>
      </c>
      <c r="C3566" s="447" t="s">
        <v>20946</v>
      </c>
      <c r="D3566" s="447" t="s">
        <v>20988</v>
      </c>
      <c r="E3566" s="448" t="s">
        <v>20755</v>
      </c>
      <c r="F3566" s="447" t="s">
        <v>20755</v>
      </c>
      <c r="G3566" s="449">
        <v>89620</v>
      </c>
      <c r="H3566" s="447" t="s">
        <v>4629</v>
      </c>
      <c r="I3566" s="447" t="s">
        <v>146</v>
      </c>
      <c r="J3566" s="447" t="s">
        <v>334</v>
      </c>
      <c r="K3566" s="450">
        <v>9.5</v>
      </c>
      <c r="L3566" s="447" t="s">
        <v>241</v>
      </c>
    </row>
    <row r="3567" spans="1:12">
      <c r="A3567" s="447" t="s">
        <v>20984</v>
      </c>
      <c r="B3567" s="447" t="s">
        <v>20985</v>
      </c>
      <c r="C3567" s="447" t="s">
        <v>20946</v>
      </c>
      <c r="D3567" s="447" t="s">
        <v>20988</v>
      </c>
      <c r="E3567" s="448" t="s">
        <v>20755</v>
      </c>
      <c r="F3567" s="447" t="s">
        <v>20755</v>
      </c>
      <c r="G3567" s="449">
        <v>89621</v>
      </c>
      <c r="H3567" s="447" t="s">
        <v>4630</v>
      </c>
      <c r="I3567" s="447" t="s">
        <v>146</v>
      </c>
      <c r="J3567" s="447" t="s">
        <v>334</v>
      </c>
      <c r="K3567" s="450">
        <v>22.17</v>
      </c>
      <c r="L3567" s="447" t="s">
        <v>241</v>
      </c>
    </row>
    <row r="3568" spans="1:12">
      <c r="A3568" s="447" t="s">
        <v>20984</v>
      </c>
      <c r="B3568" s="447" t="s">
        <v>20985</v>
      </c>
      <c r="C3568" s="447" t="s">
        <v>20946</v>
      </c>
      <c r="D3568" s="447" t="s">
        <v>20988</v>
      </c>
      <c r="E3568" s="448" t="s">
        <v>20755</v>
      </c>
      <c r="F3568" s="447" t="s">
        <v>20755</v>
      </c>
      <c r="G3568" s="449">
        <v>89622</v>
      </c>
      <c r="H3568" s="447" t="s">
        <v>4631</v>
      </c>
      <c r="I3568" s="447" t="s">
        <v>146</v>
      </c>
      <c r="J3568" s="447" t="s">
        <v>334</v>
      </c>
      <c r="K3568" s="450">
        <v>11.48</v>
      </c>
      <c r="L3568" s="447" t="s">
        <v>241</v>
      </c>
    </row>
    <row r="3569" spans="1:12">
      <c r="A3569" s="447" t="s">
        <v>20984</v>
      </c>
      <c r="B3569" s="447" t="s">
        <v>20985</v>
      </c>
      <c r="C3569" s="447" t="s">
        <v>20946</v>
      </c>
      <c r="D3569" s="447" t="s">
        <v>20988</v>
      </c>
      <c r="E3569" s="448" t="s">
        <v>20755</v>
      </c>
      <c r="F3569" s="447" t="s">
        <v>20755</v>
      </c>
      <c r="G3569" s="449">
        <v>89623</v>
      </c>
      <c r="H3569" s="447" t="s">
        <v>4633</v>
      </c>
      <c r="I3569" s="447" t="s">
        <v>146</v>
      </c>
      <c r="J3569" s="447" t="s">
        <v>334</v>
      </c>
      <c r="K3569" s="450">
        <v>15.63</v>
      </c>
      <c r="L3569" s="447" t="s">
        <v>241</v>
      </c>
    </row>
    <row r="3570" spans="1:12">
      <c r="A3570" s="447" t="s">
        <v>20984</v>
      </c>
      <c r="B3570" s="447" t="s">
        <v>20985</v>
      </c>
      <c r="C3570" s="447" t="s">
        <v>20946</v>
      </c>
      <c r="D3570" s="447" t="s">
        <v>20988</v>
      </c>
      <c r="E3570" s="448" t="s">
        <v>20755</v>
      </c>
      <c r="F3570" s="447" t="s">
        <v>20755</v>
      </c>
      <c r="G3570" s="449">
        <v>89624</v>
      </c>
      <c r="H3570" s="447" t="s">
        <v>4635</v>
      </c>
      <c r="I3570" s="447" t="s">
        <v>146</v>
      </c>
      <c r="J3570" s="447" t="s">
        <v>334</v>
      </c>
      <c r="K3570" s="450">
        <v>16.63</v>
      </c>
      <c r="L3570" s="447" t="s">
        <v>241</v>
      </c>
    </row>
    <row r="3571" spans="1:12">
      <c r="A3571" s="447" t="s">
        <v>20984</v>
      </c>
      <c r="B3571" s="447" t="s">
        <v>20985</v>
      </c>
      <c r="C3571" s="447" t="s">
        <v>20946</v>
      </c>
      <c r="D3571" s="447" t="s">
        <v>20988</v>
      </c>
      <c r="E3571" s="448" t="s">
        <v>20755</v>
      </c>
      <c r="F3571" s="447" t="s">
        <v>20755</v>
      </c>
      <c r="G3571" s="449">
        <v>89625</v>
      </c>
      <c r="H3571" s="447" t="s">
        <v>4636</v>
      </c>
      <c r="I3571" s="447" t="s">
        <v>146</v>
      </c>
      <c r="J3571" s="447" t="s">
        <v>334</v>
      </c>
      <c r="K3571" s="450">
        <v>18.96</v>
      </c>
      <c r="L3571" s="447" t="s">
        <v>241</v>
      </c>
    </row>
    <row r="3572" spans="1:12">
      <c r="A3572" s="447" t="s">
        <v>20984</v>
      </c>
      <c r="B3572" s="447" t="s">
        <v>20985</v>
      </c>
      <c r="C3572" s="447" t="s">
        <v>20946</v>
      </c>
      <c r="D3572" s="447" t="s">
        <v>20988</v>
      </c>
      <c r="E3572" s="448" t="s">
        <v>20755</v>
      </c>
      <c r="F3572" s="447" t="s">
        <v>20755</v>
      </c>
      <c r="G3572" s="449">
        <v>89626</v>
      </c>
      <c r="H3572" s="447" t="s">
        <v>4638</v>
      </c>
      <c r="I3572" s="447" t="s">
        <v>146</v>
      </c>
      <c r="J3572" s="447" t="s">
        <v>334</v>
      </c>
      <c r="K3572" s="450">
        <v>26.65</v>
      </c>
      <c r="L3572" s="447" t="s">
        <v>241</v>
      </c>
    </row>
    <row r="3573" spans="1:12">
      <c r="A3573" s="447" t="s">
        <v>20984</v>
      </c>
      <c r="B3573" s="447" t="s">
        <v>20985</v>
      </c>
      <c r="C3573" s="447" t="s">
        <v>20946</v>
      </c>
      <c r="D3573" s="447" t="s">
        <v>20988</v>
      </c>
      <c r="E3573" s="448" t="s">
        <v>20755</v>
      </c>
      <c r="F3573" s="447" t="s">
        <v>20755</v>
      </c>
      <c r="G3573" s="449">
        <v>89627</v>
      </c>
      <c r="H3573" s="447" t="s">
        <v>4639</v>
      </c>
      <c r="I3573" s="447" t="s">
        <v>146</v>
      </c>
      <c r="J3573" s="447" t="s">
        <v>334</v>
      </c>
      <c r="K3573" s="450">
        <v>17.809999999999999</v>
      </c>
      <c r="L3573" s="447" t="s">
        <v>241</v>
      </c>
    </row>
    <row r="3574" spans="1:12">
      <c r="A3574" s="447" t="s">
        <v>20984</v>
      </c>
      <c r="B3574" s="447" t="s">
        <v>20985</v>
      </c>
      <c r="C3574" s="447" t="s">
        <v>20946</v>
      </c>
      <c r="D3574" s="447" t="s">
        <v>20988</v>
      </c>
      <c r="E3574" s="448" t="s">
        <v>20755</v>
      </c>
      <c r="F3574" s="447" t="s">
        <v>20755</v>
      </c>
      <c r="G3574" s="449">
        <v>89628</v>
      </c>
      <c r="H3574" s="447" t="s">
        <v>4640</v>
      </c>
      <c r="I3574" s="447" t="s">
        <v>146</v>
      </c>
      <c r="J3574" s="447" t="s">
        <v>334</v>
      </c>
      <c r="K3574" s="450">
        <v>41.15</v>
      </c>
      <c r="L3574" s="447" t="s">
        <v>241</v>
      </c>
    </row>
    <row r="3575" spans="1:12">
      <c r="A3575" s="447" t="s">
        <v>20984</v>
      </c>
      <c r="B3575" s="447" t="s">
        <v>20985</v>
      </c>
      <c r="C3575" s="447" t="s">
        <v>20946</v>
      </c>
      <c r="D3575" s="447" t="s">
        <v>20988</v>
      </c>
      <c r="E3575" s="448" t="s">
        <v>20755</v>
      </c>
      <c r="F3575" s="447" t="s">
        <v>20755</v>
      </c>
      <c r="G3575" s="449">
        <v>89629</v>
      </c>
      <c r="H3575" s="447" t="s">
        <v>4641</v>
      </c>
      <c r="I3575" s="447" t="s">
        <v>146</v>
      </c>
      <c r="J3575" s="447" t="s">
        <v>334</v>
      </c>
      <c r="K3575" s="450">
        <v>76.510000000000005</v>
      </c>
      <c r="L3575" s="447" t="s">
        <v>241</v>
      </c>
    </row>
    <row r="3576" spans="1:12">
      <c r="A3576" s="447" t="s">
        <v>20984</v>
      </c>
      <c r="B3576" s="447" t="s">
        <v>20985</v>
      </c>
      <c r="C3576" s="447" t="s">
        <v>20946</v>
      </c>
      <c r="D3576" s="447" t="s">
        <v>20988</v>
      </c>
      <c r="E3576" s="448" t="s">
        <v>20755</v>
      </c>
      <c r="F3576" s="447" t="s">
        <v>20755</v>
      </c>
      <c r="G3576" s="449">
        <v>89630</v>
      </c>
      <c r="H3576" s="447" t="s">
        <v>4642</v>
      </c>
      <c r="I3576" s="447" t="s">
        <v>146</v>
      </c>
      <c r="J3576" s="447" t="s">
        <v>334</v>
      </c>
      <c r="K3576" s="450">
        <v>66.040000000000006</v>
      </c>
      <c r="L3576" s="447" t="s">
        <v>241</v>
      </c>
    </row>
    <row r="3577" spans="1:12">
      <c r="A3577" s="447" t="s">
        <v>20984</v>
      </c>
      <c r="B3577" s="447" t="s">
        <v>20985</v>
      </c>
      <c r="C3577" s="447" t="s">
        <v>20946</v>
      </c>
      <c r="D3577" s="447" t="s">
        <v>20988</v>
      </c>
      <c r="E3577" s="448" t="s">
        <v>20755</v>
      </c>
      <c r="F3577" s="447" t="s">
        <v>20755</v>
      </c>
      <c r="G3577" s="449">
        <v>89631</v>
      </c>
      <c r="H3577" s="447" t="s">
        <v>4644</v>
      </c>
      <c r="I3577" s="447" t="s">
        <v>146</v>
      </c>
      <c r="J3577" s="447" t="s">
        <v>334</v>
      </c>
      <c r="K3577" s="450">
        <v>117.15</v>
      </c>
      <c r="L3577" s="447" t="s">
        <v>241</v>
      </c>
    </row>
    <row r="3578" spans="1:12">
      <c r="A3578" s="447" t="s">
        <v>20984</v>
      </c>
      <c r="B3578" s="447" t="s">
        <v>20985</v>
      </c>
      <c r="C3578" s="447" t="s">
        <v>20946</v>
      </c>
      <c r="D3578" s="447" t="s">
        <v>20988</v>
      </c>
      <c r="E3578" s="448" t="s">
        <v>20755</v>
      </c>
      <c r="F3578" s="447" t="s">
        <v>20755</v>
      </c>
      <c r="G3578" s="449">
        <v>89632</v>
      </c>
      <c r="H3578" s="447" t="s">
        <v>4645</v>
      </c>
      <c r="I3578" s="447" t="s">
        <v>146</v>
      </c>
      <c r="J3578" s="447" t="s">
        <v>334</v>
      </c>
      <c r="K3578" s="450">
        <v>95.73</v>
      </c>
      <c r="L3578" s="447" t="s">
        <v>241</v>
      </c>
    </row>
    <row r="3579" spans="1:12">
      <c r="A3579" s="447" t="s">
        <v>20984</v>
      </c>
      <c r="B3579" s="447" t="s">
        <v>20985</v>
      </c>
      <c r="C3579" s="447" t="s">
        <v>20946</v>
      </c>
      <c r="D3579" s="447" t="s">
        <v>20988</v>
      </c>
      <c r="E3579" s="448" t="s">
        <v>20755</v>
      </c>
      <c r="F3579" s="447" t="s">
        <v>20755</v>
      </c>
      <c r="G3579" s="449">
        <v>89637</v>
      </c>
      <c r="H3579" s="447" t="s">
        <v>4646</v>
      </c>
      <c r="I3579" s="447" t="s">
        <v>146</v>
      </c>
      <c r="J3579" s="447" t="s">
        <v>334</v>
      </c>
      <c r="K3579" s="450">
        <v>8.57</v>
      </c>
      <c r="L3579" s="447" t="s">
        <v>241</v>
      </c>
    </row>
    <row r="3580" spans="1:12">
      <c r="A3580" s="447" t="s">
        <v>20984</v>
      </c>
      <c r="B3580" s="447" t="s">
        <v>20985</v>
      </c>
      <c r="C3580" s="447" t="s">
        <v>20946</v>
      </c>
      <c r="D3580" s="447" t="s">
        <v>20988</v>
      </c>
      <c r="E3580" s="448" t="s">
        <v>20755</v>
      </c>
      <c r="F3580" s="447" t="s">
        <v>20755</v>
      </c>
      <c r="G3580" s="449">
        <v>89638</v>
      </c>
      <c r="H3580" s="447" t="s">
        <v>4647</v>
      </c>
      <c r="I3580" s="447" t="s">
        <v>146</v>
      </c>
      <c r="J3580" s="447" t="s">
        <v>334</v>
      </c>
      <c r="K3580" s="450">
        <v>9.86</v>
      </c>
      <c r="L3580" s="447" t="s">
        <v>241</v>
      </c>
    </row>
    <row r="3581" spans="1:12">
      <c r="A3581" s="447" t="s">
        <v>20984</v>
      </c>
      <c r="B3581" s="447" t="s">
        <v>20985</v>
      </c>
      <c r="C3581" s="447" t="s">
        <v>20946</v>
      </c>
      <c r="D3581" s="447" t="s">
        <v>20988</v>
      </c>
      <c r="E3581" s="448" t="s">
        <v>20755</v>
      </c>
      <c r="F3581" s="447" t="s">
        <v>20755</v>
      </c>
      <c r="G3581" s="449">
        <v>89639</v>
      </c>
      <c r="H3581" s="447" t="s">
        <v>4648</v>
      </c>
      <c r="I3581" s="447" t="s">
        <v>146</v>
      </c>
      <c r="J3581" s="447" t="s">
        <v>334</v>
      </c>
      <c r="K3581" s="450">
        <v>10.36</v>
      </c>
      <c r="L3581" s="447" t="s">
        <v>241</v>
      </c>
    </row>
    <row r="3582" spans="1:12">
      <c r="A3582" s="447" t="s">
        <v>20984</v>
      </c>
      <c r="B3582" s="447" t="s">
        <v>20985</v>
      </c>
      <c r="C3582" s="447" t="s">
        <v>20946</v>
      </c>
      <c r="D3582" s="447" t="s">
        <v>20988</v>
      </c>
      <c r="E3582" s="448" t="s">
        <v>20755</v>
      </c>
      <c r="F3582" s="447" t="s">
        <v>20755</v>
      </c>
      <c r="G3582" s="449">
        <v>89640</v>
      </c>
      <c r="H3582" s="447" t="s">
        <v>4649</v>
      </c>
      <c r="I3582" s="447" t="s">
        <v>146</v>
      </c>
      <c r="J3582" s="447" t="s">
        <v>334</v>
      </c>
      <c r="K3582" s="450">
        <v>18.05</v>
      </c>
      <c r="L3582" s="447" t="s">
        <v>241</v>
      </c>
    </row>
    <row r="3583" spans="1:12">
      <c r="A3583" s="447" t="s">
        <v>20984</v>
      </c>
      <c r="B3583" s="447" t="s">
        <v>20985</v>
      </c>
      <c r="C3583" s="447" t="s">
        <v>20946</v>
      </c>
      <c r="D3583" s="447" t="s">
        <v>20988</v>
      </c>
      <c r="E3583" s="448" t="s">
        <v>20755</v>
      </c>
      <c r="F3583" s="447" t="s">
        <v>20755</v>
      </c>
      <c r="G3583" s="449">
        <v>89641</v>
      </c>
      <c r="H3583" s="447" t="s">
        <v>4650</v>
      </c>
      <c r="I3583" s="447" t="s">
        <v>146</v>
      </c>
      <c r="J3583" s="447" t="s">
        <v>334</v>
      </c>
      <c r="K3583" s="450">
        <v>12.43</v>
      </c>
      <c r="L3583" s="447" t="s">
        <v>241</v>
      </c>
    </row>
    <row r="3584" spans="1:12">
      <c r="A3584" s="447" t="s">
        <v>20984</v>
      </c>
      <c r="B3584" s="447" t="s">
        <v>20985</v>
      </c>
      <c r="C3584" s="447" t="s">
        <v>20946</v>
      </c>
      <c r="D3584" s="447" t="s">
        <v>20988</v>
      </c>
      <c r="E3584" s="448" t="s">
        <v>20755</v>
      </c>
      <c r="F3584" s="447" t="s">
        <v>20755</v>
      </c>
      <c r="G3584" s="449">
        <v>89642</v>
      </c>
      <c r="H3584" s="447" t="s">
        <v>4651</v>
      </c>
      <c r="I3584" s="447" t="s">
        <v>146</v>
      </c>
      <c r="J3584" s="447" t="s">
        <v>334</v>
      </c>
      <c r="K3584" s="450">
        <v>14.91</v>
      </c>
      <c r="L3584" s="447" t="s">
        <v>241</v>
      </c>
    </row>
    <row r="3585" spans="1:12">
      <c r="A3585" s="447" t="s">
        <v>20984</v>
      </c>
      <c r="B3585" s="447" t="s">
        <v>20985</v>
      </c>
      <c r="C3585" s="447" t="s">
        <v>20946</v>
      </c>
      <c r="D3585" s="447" t="s">
        <v>20988</v>
      </c>
      <c r="E3585" s="448" t="s">
        <v>20755</v>
      </c>
      <c r="F3585" s="447" t="s">
        <v>20755</v>
      </c>
      <c r="G3585" s="449">
        <v>89643</v>
      </c>
      <c r="H3585" s="447" t="s">
        <v>4653</v>
      </c>
      <c r="I3585" s="447" t="s">
        <v>146</v>
      </c>
      <c r="J3585" s="447" t="s">
        <v>334</v>
      </c>
      <c r="K3585" s="450">
        <v>15.74</v>
      </c>
      <c r="L3585" s="447" t="s">
        <v>241</v>
      </c>
    </row>
    <row r="3586" spans="1:12">
      <c r="A3586" s="447" t="s">
        <v>20984</v>
      </c>
      <c r="B3586" s="447" t="s">
        <v>20985</v>
      </c>
      <c r="C3586" s="447" t="s">
        <v>20946</v>
      </c>
      <c r="D3586" s="447" t="s">
        <v>20988</v>
      </c>
      <c r="E3586" s="448" t="s">
        <v>20755</v>
      </c>
      <c r="F3586" s="447" t="s">
        <v>20755</v>
      </c>
      <c r="G3586" s="449">
        <v>89644</v>
      </c>
      <c r="H3586" s="447" t="s">
        <v>4654</v>
      </c>
      <c r="I3586" s="447" t="s">
        <v>146</v>
      </c>
      <c r="J3586" s="447" t="s">
        <v>334</v>
      </c>
      <c r="K3586" s="450">
        <v>27.46</v>
      </c>
      <c r="L3586" s="447" t="s">
        <v>241</v>
      </c>
    </row>
    <row r="3587" spans="1:12">
      <c r="A3587" s="447" t="s">
        <v>20984</v>
      </c>
      <c r="B3587" s="447" t="s">
        <v>20985</v>
      </c>
      <c r="C3587" s="447" t="s">
        <v>20946</v>
      </c>
      <c r="D3587" s="447" t="s">
        <v>20988</v>
      </c>
      <c r="E3587" s="448" t="s">
        <v>20755</v>
      </c>
      <c r="F3587" s="447" t="s">
        <v>20755</v>
      </c>
      <c r="G3587" s="449">
        <v>89645</v>
      </c>
      <c r="H3587" s="447" t="s">
        <v>4655</v>
      </c>
      <c r="I3587" s="447" t="s">
        <v>146</v>
      </c>
      <c r="J3587" s="447" t="s">
        <v>334</v>
      </c>
      <c r="K3587" s="450">
        <v>31.86</v>
      </c>
      <c r="L3587" s="447" t="s">
        <v>241</v>
      </c>
    </row>
    <row r="3588" spans="1:12">
      <c r="A3588" s="447" t="s">
        <v>20984</v>
      </c>
      <c r="B3588" s="447" t="s">
        <v>20985</v>
      </c>
      <c r="C3588" s="447" t="s">
        <v>20946</v>
      </c>
      <c r="D3588" s="447" t="s">
        <v>20988</v>
      </c>
      <c r="E3588" s="448" t="s">
        <v>20755</v>
      </c>
      <c r="F3588" s="447" t="s">
        <v>20755</v>
      </c>
      <c r="G3588" s="449">
        <v>89646</v>
      </c>
      <c r="H3588" s="447" t="s">
        <v>4657</v>
      </c>
      <c r="I3588" s="447" t="s">
        <v>146</v>
      </c>
      <c r="J3588" s="447" t="s">
        <v>334</v>
      </c>
      <c r="K3588" s="450">
        <v>20.8</v>
      </c>
      <c r="L3588" s="447" t="s">
        <v>241</v>
      </c>
    </row>
    <row r="3589" spans="1:12">
      <c r="A3589" s="447" t="s">
        <v>20984</v>
      </c>
      <c r="B3589" s="447" t="s">
        <v>20985</v>
      </c>
      <c r="C3589" s="447" t="s">
        <v>20946</v>
      </c>
      <c r="D3589" s="447" t="s">
        <v>20988</v>
      </c>
      <c r="E3589" s="448" t="s">
        <v>20755</v>
      </c>
      <c r="F3589" s="447" t="s">
        <v>20755</v>
      </c>
      <c r="G3589" s="449">
        <v>89647</v>
      </c>
      <c r="H3589" s="447" t="s">
        <v>4659</v>
      </c>
      <c r="I3589" s="447" t="s">
        <v>146</v>
      </c>
      <c r="J3589" s="447" t="s">
        <v>334</v>
      </c>
      <c r="K3589" s="450">
        <v>20.23</v>
      </c>
      <c r="L3589" s="447" t="s">
        <v>241</v>
      </c>
    </row>
    <row r="3590" spans="1:12">
      <c r="A3590" s="447" t="s">
        <v>20984</v>
      </c>
      <c r="B3590" s="447" t="s">
        <v>20985</v>
      </c>
      <c r="C3590" s="447" t="s">
        <v>20946</v>
      </c>
      <c r="D3590" s="447" t="s">
        <v>20988</v>
      </c>
      <c r="E3590" s="448" t="s">
        <v>20755</v>
      </c>
      <c r="F3590" s="447" t="s">
        <v>20755</v>
      </c>
      <c r="G3590" s="449">
        <v>89648</v>
      </c>
      <c r="H3590" s="447" t="s">
        <v>4661</v>
      </c>
      <c r="I3590" s="447" t="s">
        <v>146</v>
      </c>
      <c r="J3590" s="447" t="s">
        <v>334</v>
      </c>
      <c r="K3590" s="450">
        <v>22.89</v>
      </c>
      <c r="L3590" s="447" t="s">
        <v>241</v>
      </c>
    </row>
    <row r="3591" spans="1:12">
      <c r="A3591" s="447" t="s">
        <v>20984</v>
      </c>
      <c r="B3591" s="447" t="s">
        <v>20985</v>
      </c>
      <c r="C3591" s="447" t="s">
        <v>20946</v>
      </c>
      <c r="D3591" s="447" t="s">
        <v>20988</v>
      </c>
      <c r="E3591" s="448" t="s">
        <v>20755</v>
      </c>
      <c r="F3591" s="447" t="s">
        <v>20755</v>
      </c>
      <c r="G3591" s="449">
        <v>89649</v>
      </c>
      <c r="H3591" s="447" t="s">
        <v>4663</v>
      </c>
      <c r="I3591" s="447" t="s">
        <v>146</v>
      </c>
      <c r="J3591" s="447" t="s">
        <v>334</v>
      </c>
      <c r="K3591" s="450">
        <v>32.07</v>
      </c>
      <c r="L3591" s="447" t="s">
        <v>241</v>
      </c>
    </row>
    <row r="3592" spans="1:12">
      <c r="A3592" s="447" t="s">
        <v>20984</v>
      </c>
      <c r="B3592" s="447" t="s">
        <v>20985</v>
      </c>
      <c r="C3592" s="447" t="s">
        <v>20946</v>
      </c>
      <c r="D3592" s="447" t="s">
        <v>20988</v>
      </c>
      <c r="E3592" s="448" t="s">
        <v>20755</v>
      </c>
      <c r="F3592" s="447" t="s">
        <v>20755</v>
      </c>
      <c r="G3592" s="449">
        <v>89650</v>
      </c>
      <c r="H3592" s="447" t="s">
        <v>4664</v>
      </c>
      <c r="I3592" s="447" t="s">
        <v>146</v>
      </c>
      <c r="J3592" s="447" t="s">
        <v>334</v>
      </c>
      <c r="K3592" s="450">
        <v>32.07</v>
      </c>
      <c r="L3592" s="447" t="s">
        <v>241</v>
      </c>
    </row>
    <row r="3593" spans="1:12">
      <c r="A3593" s="447" t="s">
        <v>20984</v>
      </c>
      <c r="B3593" s="447" t="s">
        <v>20985</v>
      </c>
      <c r="C3593" s="447" t="s">
        <v>20946</v>
      </c>
      <c r="D3593" s="447" t="s">
        <v>20988</v>
      </c>
      <c r="E3593" s="448" t="s">
        <v>20755</v>
      </c>
      <c r="F3593" s="447" t="s">
        <v>20755</v>
      </c>
      <c r="G3593" s="449">
        <v>89651</v>
      </c>
      <c r="H3593" s="447" t="s">
        <v>4665</v>
      </c>
      <c r="I3593" s="447" t="s">
        <v>146</v>
      </c>
      <c r="J3593" s="447" t="s">
        <v>334</v>
      </c>
      <c r="K3593" s="450">
        <v>5.83</v>
      </c>
      <c r="L3593" s="447" t="s">
        <v>241</v>
      </c>
    </row>
    <row r="3594" spans="1:12">
      <c r="A3594" s="447" t="s">
        <v>20984</v>
      </c>
      <c r="B3594" s="447" t="s">
        <v>20985</v>
      </c>
      <c r="C3594" s="447" t="s">
        <v>20946</v>
      </c>
      <c r="D3594" s="447" t="s">
        <v>20988</v>
      </c>
      <c r="E3594" s="448" t="s">
        <v>20755</v>
      </c>
      <c r="F3594" s="447" t="s">
        <v>20755</v>
      </c>
      <c r="G3594" s="449">
        <v>89652</v>
      </c>
      <c r="H3594" s="447" t="s">
        <v>4666</v>
      </c>
      <c r="I3594" s="447" t="s">
        <v>146</v>
      </c>
      <c r="J3594" s="447" t="s">
        <v>334</v>
      </c>
      <c r="K3594" s="450">
        <v>11.51</v>
      </c>
      <c r="L3594" s="447" t="s">
        <v>241</v>
      </c>
    </row>
    <row r="3595" spans="1:12">
      <c r="A3595" s="447" t="s">
        <v>20984</v>
      </c>
      <c r="B3595" s="447" t="s">
        <v>20985</v>
      </c>
      <c r="C3595" s="447" t="s">
        <v>20946</v>
      </c>
      <c r="D3595" s="447" t="s">
        <v>20988</v>
      </c>
      <c r="E3595" s="448" t="s">
        <v>20755</v>
      </c>
      <c r="F3595" s="447" t="s">
        <v>20755</v>
      </c>
      <c r="G3595" s="449">
        <v>89653</v>
      </c>
      <c r="H3595" s="447" t="s">
        <v>4667</v>
      </c>
      <c r="I3595" s="447" t="s">
        <v>146</v>
      </c>
      <c r="J3595" s="447" t="s">
        <v>334</v>
      </c>
      <c r="K3595" s="450">
        <v>20.239999999999998</v>
      </c>
      <c r="L3595" s="447" t="s">
        <v>241</v>
      </c>
    </row>
    <row r="3596" spans="1:12">
      <c r="A3596" s="447" t="s">
        <v>20984</v>
      </c>
      <c r="B3596" s="447" t="s">
        <v>20985</v>
      </c>
      <c r="C3596" s="447" t="s">
        <v>20946</v>
      </c>
      <c r="D3596" s="447" t="s">
        <v>20988</v>
      </c>
      <c r="E3596" s="448" t="s">
        <v>20755</v>
      </c>
      <c r="F3596" s="447" t="s">
        <v>20755</v>
      </c>
      <c r="G3596" s="449">
        <v>89654</v>
      </c>
      <c r="H3596" s="447" t="s">
        <v>4668</v>
      </c>
      <c r="I3596" s="447" t="s">
        <v>146</v>
      </c>
      <c r="J3596" s="447" t="s">
        <v>334</v>
      </c>
      <c r="K3596" s="450">
        <v>19.670000000000002</v>
      </c>
      <c r="L3596" s="447" t="s">
        <v>241</v>
      </c>
    </row>
    <row r="3597" spans="1:12">
      <c r="A3597" s="447" t="s">
        <v>20984</v>
      </c>
      <c r="B3597" s="447" t="s">
        <v>20985</v>
      </c>
      <c r="C3597" s="447" t="s">
        <v>20946</v>
      </c>
      <c r="D3597" s="447" t="s">
        <v>20988</v>
      </c>
      <c r="E3597" s="448" t="s">
        <v>20755</v>
      </c>
      <c r="F3597" s="447" t="s">
        <v>20755</v>
      </c>
      <c r="G3597" s="449">
        <v>89655</v>
      </c>
      <c r="H3597" s="447" t="s">
        <v>4670</v>
      </c>
      <c r="I3597" s="447" t="s">
        <v>146</v>
      </c>
      <c r="J3597" s="447" t="s">
        <v>334</v>
      </c>
      <c r="K3597" s="450">
        <v>30.34</v>
      </c>
      <c r="L3597" s="447" t="s">
        <v>241</v>
      </c>
    </row>
    <row r="3598" spans="1:12">
      <c r="A3598" s="447" t="s">
        <v>20984</v>
      </c>
      <c r="B3598" s="447" t="s">
        <v>20985</v>
      </c>
      <c r="C3598" s="447" t="s">
        <v>20946</v>
      </c>
      <c r="D3598" s="447" t="s">
        <v>20988</v>
      </c>
      <c r="E3598" s="448" t="s">
        <v>20755</v>
      </c>
      <c r="F3598" s="447" t="s">
        <v>20755</v>
      </c>
      <c r="G3598" s="449">
        <v>89656</v>
      </c>
      <c r="H3598" s="447" t="s">
        <v>4671</v>
      </c>
      <c r="I3598" s="447" t="s">
        <v>146</v>
      </c>
      <c r="J3598" s="447" t="s">
        <v>334</v>
      </c>
      <c r="K3598" s="450">
        <v>12.41</v>
      </c>
      <c r="L3598" s="447" t="s">
        <v>241</v>
      </c>
    </row>
    <row r="3599" spans="1:12">
      <c r="A3599" s="447" t="s">
        <v>20984</v>
      </c>
      <c r="B3599" s="447" t="s">
        <v>20985</v>
      </c>
      <c r="C3599" s="447" t="s">
        <v>20946</v>
      </c>
      <c r="D3599" s="447" t="s">
        <v>20988</v>
      </c>
      <c r="E3599" s="448" t="s">
        <v>20755</v>
      </c>
      <c r="F3599" s="447" t="s">
        <v>20755</v>
      </c>
      <c r="G3599" s="449">
        <v>89657</v>
      </c>
      <c r="H3599" s="447" t="s">
        <v>4672</v>
      </c>
      <c r="I3599" s="447" t="s">
        <v>146</v>
      </c>
      <c r="J3599" s="447" t="s">
        <v>334</v>
      </c>
      <c r="K3599" s="450">
        <v>12.69</v>
      </c>
      <c r="L3599" s="447" t="s">
        <v>241</v>
      </c>
    </row>
    <row r="3600" spans="1:12">
      <c r="A3600" s="447" t="s">
        <v>20984</v>
      </c>
      <c r="B3600" s="447" t="s">
        <v>20985</v>
      </c>
      <c r="C3600" s="447" t="s">
        <v>20946</v>
      </c>
      <c r="D3600" s="447" t="s">
        <v>20988</v>
      </c>
      <c r="E3600" s="448" t="s">
        <v>20755</v>
      </c>
      <c r="F3600" s="447" t="s">
        <v>20755</v>
      </c>
      <c r="G3600" s="449">
        <v>89658</v>
      </c>
      <c r="H3600" s="447" t="s">
        <v>4674</v>
      </c>
      <c r="I3600" s="447" t="s">
        <v>146</v>
      </c>
      <c r="J3600" s="447" t="s">
        <v>334</v>
      </c>
      <c r="K3600" s="450">
        <v>8.1999999999999993</v>
      </c>
      <c r="L3600" s="447" t="s">
        <v>241</v>
      </c>
    </row>
    <row r="3601" spans="1:12">
      <c r="A3601" s="447" t="s">
        <v>20984</v>
      </c>
      <c r="B3601" s="447" t="s">
        <v>20985</v>
      </c>
      <c r="C3601" s="447" t="s">
        <v>20946</v>
      </c>
      <c r="D3601" s="447" t="s">
        <v>20988</v>
      </c>
      <c r="E3601" s="448" t="s">
        <v>20755</v>
      </c>
      <c r="F3601" s="447" t="s">
        <v>20755</v>
      </c>
      <c r="G3601" s="449">
        <v>89659</v>
      </c>
      <c r="H3601" s="447" t="s">
        <v>4676</v>
      </c>
      <c r="I3601" s="447" t="s">
        <v>146</v>
      </c>
      <c r="J3601" s="447" t="s">
        <v>334</v>
      </c>
      <c r="K3601" s="450">
        <v>16.899999999999999</v>
      </c>
      <c r="L3601" s="447" t="s">
        <v>241</v>
      </c>
    </row>
    <row r="3602" spans="1:12">
      <c r="A3602" s="447" t="s">
        <v>20984</v>
      </c>
      <c r="B3602" s="447" t="s">
        <v>20985</v>
      </c>
      <c r="C3602" s="447" t="s">
        <v>20946</v>
      </c>
      <c r="D3602" s="447" t="s">
        <v>20988</v>
      </c>
      <c r="E3602" s="448" t="s">
        <v>20755</v>
      </c>
      <c r="F3602" s="447" t="s">
        <v>20755</v>
      </c>
      <c r="G3602" s="449">
        <v>89660</v>
      </c>
      <c r="H3602" s="447" t="s">
        <v>4677</v>
      </c>
      <c r="I3602" s="447" t="s">
        <v>146</v>
      </c>
      <c r="J3602" s="447" t="s">
        <v>334</v>
      </c>
      <c r="K3602" s="450">
        <v>7.44</v>
      </c>
      <c r="L3602" s="447" t="s">
        <v>241</v>
      </c>
    </row>
    <row r="3603" spans="1:12">
      <c r="A3603" s="447" t="s">
        <v>20984</v>
      </c>
      <c r="B3603" s="447" t="s">
        <v>20985</v>
      </c>
      <c r="C3603" s="447" t="s">
        <v>20946</v>
      </c>
      <c r="D3603" s="447" t="s">
        <v>20988</v>
      </c>
      <c r="E3603" s="448" t="s">
        <v>20755</v>
      </c>
      <c r="F3603" s="447" t="s">
        <v>20755</v>
      </c>
      <c r="G3603" s="449">
        <v>89661</v>
      </c>
      <c r="H3603" s="447" t="s">
        <v>4678</v>
      </c>
      <c r="I3603" s="447" t="s">
        <v>146</v>
      </c>
      <c r="J3603" s="447" t="s">
        <v>334</v>
      </c>
      <c r="K3603" s="450">
        <v>23.51</v>
      </c>
      <c r="L3603" s="447" t="s">
        <v>241</v>
      </c>
    </row>
    <row r="3604" spans="1:12">
      <c r="A3604" s="447" t="s">
        <v>20984</v>
      </c>
      <c r="B3604" s="447" t="s">
        <v>20985</v>
      </c>
      <c r="C3604" s="447" t="s">
        <v>20946</v>
      </c>
      <c r="D3604" s="447" t="s">
        <v>20988</v>
      </c>
      <c r="E3604" s="448" t="s">
        <v>20755</v>
      </c>
      <c r="F3604" s="447" t="s">
        <v>20755</v>
      </c>
      <c r="G3604" s="449">
        <v>89662</v>
      </c>
      <c r="H3604" s="447" t="s">
        <v>4679</v>
      </c>
      <c r="I3604" s="447" t="s">
        <v>146</v>
      </c>
      <c r="J3604" s="447" t="s">
        <v>334</v>
      </c>
      <c r="K3604" s="450">
        <v>37.67</v>
      </c>
      <c r="L3604" s="447" t="s">
        <v>241</v>
      </c>
    </row>
    <row r="3605" spans="1:12">
      <c r="A3605" s="447" t="s">
        <v>20984</v>
      </c>
      <c r="B3605" s="447" t="s">
        <v>20985</v>
      </c>
      <c r="C3605" s="447" t="s">
        <v>20946</v>
      </c>
      <c r="D3605" s="447" t="s">
        <v>20988</v>
      </c>
      <c r="E3605" s="448" t="s">
        <v>20755</v>
      </c>
      <c r="F3605" s="447" t="s">
        <v>20755</v>
      </c>
      <c r="G3605" s="449">
        <v>89663</v>
      </c>
      <c r="H3605" s="447" t="s">
        <v>4680</v>
      </c>
      <c r="I3605" s="447" t="s">
        <v>146</v>
      </c>
      <c r="J3605" s="447" t="s">
        <v>334</v>
      </c>
      <c r="K3605" s="450">
        <v>13.95</v>
      </c>
      <c r="L3605" s="447" t="s">
        <v>241</v>
      </c>
    </row>
    <row r="3606" spans="1:12">
      <c r="A3606" s="447" t="s">
        <v>20984</v>
      </c>
      <c r="B3606" s="447" t="s">
        <v>20985</v>
      </c>
      <c r="C3606" s="447" t="s">
        <v>20946</v>
      </c>
      <c r="D3606" s="447" t="s">
        <v>20988</v>
      </c>
      <c r="E3606" s="448" t="s">
        <v>20755</v>
      </c>
      <c r="F3606" s="447" t="s">
        <v>20755</v>
      </c>
      <c r="G3606" s="449">
        <v>89664</v>
      </c>
      <c r="H3606" s="447" t="s">
        <v>4681</v>
      </c>
      <c r="I3606" s="447" t="s">
        <v>146</v>
      </c>
      <c r="J3606" s="447" t="s">
        <v>334</v>
      </c>
      <c r="K3606" s="450">
        <v>16.899999999999999</v>
      </c>
      <c r="L3606" s="447" t="s">
        <v>241</v>
      </c>
    </row>
    <row r="3607" spans="1:12">
      <c r="A3607" s="447" t="s">
        <v>20984</v>
      </c>
      <c r="B3607" s="447" t="s">
        <v>20985</v>
      </c>
      <c r="C3607" s="447" t="s">
        <v>20946</v>
      </c>
      <c r="D3607" s="447" t="s">
        <v>20988</v>
      </c>
      <c r="E3607" s="448" t="s">
        <v>20755</v>
      </c>
      <c r="F3607" s="447" t="s">
        <v>20755</v>
      </c>
      <c r="G3607" s="449">
        <v>89665</v>
      </c>
      <c r="H3607" s="447" t="s">
        <v>4682</v>
      </c>
      <c r="I3607" s="447" t="s">
        <v>146</v>
      </c>
      <c r="J3607" s="447" t="s">
        <v>334</v>
      </c>
      <c r="K3607" s="450">
        <v>13.79</v>
      </c>
      <c r="L3607" s="447" t="s">
        <v>241</v>
      </c>
    </row>
    <row r="3608" spans="1:12">
      <c r="A3608" s="447" t="s">
        <v>20984</v>
      </c>
      <c r="B3608" s="447" t="s">
        <v>20985</v>
      </c>
      <c r="C3608" s="447" t="s">
        <v>20946</v>
      </c>
      <c r="D3608" s="447" t="s">
        <v>20988</v>
      </c>
      <c r="E3608" s="448" t="s">
        <v>20755</v>
      </c>
      <c r="F3608" s="447" t="s">
        <v>20755</v>
      </c>
      <c r="G3608" s="449">
        <v>89666</v>
      </c>
      <c r="H3608" s="447" t="s">
        <v>4683</v>
      </c>
      <c r="I3608" s="447" t="s">
        <v>146</v>
      </c>
      <c r="J3608" s="447" t="s">
        <v>334</v>
      </c>
      <c r="K3608" s="450">
        <v>6.15</v>
      </c>
      <c r="L3608" s="447" t="s">
        <v>241</v>
      </c>
    </row>
    <row r="3609" spans="1:12">
      <c r="A3609" s="447" t="s">
        <v>20984</v>
      </c>
      <c r="B3609" s="447" t="s">
        <v>20985</v>
      </c>
      <c r="C3609" s="447" t="s">
        <v>20946</v>
      </c>
      <c r="D3609" s="447" t="s">
        <v>20988</v>
      </c>
      <c r="E3609" s="448" t="s">
        <v>20755</v>
      </c>
      <c r="F3609" s="447" t="s">
        <v>20755</v>
      </c>
      <c r="G3609" s="449">
        <v>89667</v>
      </c>
      <c r="H3609" s="447" t="s">
        <v>4684</v>
      </c>
      <c r="I3609" s="447" t="s">
        <v>146</v>
      </c>
      <c r="J3609" s="447" t="s">
        <v>334</v>
      </c>
      <c r="K3609" s="450">
        <v>34.28</v>
      </c>
      <c r="L3609" s="447" t="s">
        <v>241</v>
      </c>
    </row>
    <row r="3610" spans="1:12">
      <c r="A3610" s="447" t="s">
        <v>20984</v>
      </c>
      <c r="B3610" s="447" t="s">
        <v>20985</v>
      </c>
      <c r="C3610" s="447" t="s">
        <v>20946</v>
      </c>
      <c r="D3610" s="447" t="s">
        <v>20988</v>
      </c>
      <c r="E3610" s="448" t="s">
        <v>20755</v>
      </c>
      <c r="F3610" s="447" t="s">
        <v>20755</v>
      </c>
      <c r="G3610" s="449">
        <v>89668</v>
      </c>
      <c r="H3610" s="447" t="s">
        <v>4685</v>
      </c>
      <c r="I3610" s="447" t="s">
        <v>146</v>
      </c>
      <c r="J3610" s="447" t="s">
        <v>334</v>
      </c>
      <c r="K3610" s="450">
        <v>35.590000000000003</v>
      </c>
      <c r="L3610" s="447" t="s">
        <v>241</v>
      </c>
    </row>
    <row r="3611" spans="1:12">
      <c r="A3611" s="447" t="s">
        <v>20984</v>
      </c>
      <c r="B3611" s="447" t="s">
        <v>20985</v>
      </c>
      <c r="C3611" s="447" t="s">
        <v>20946</v>
      </c>
      <c r="D3611" s="447" t="s">
        <v>20988</v>
      </c>
      <c r="E3611" s="448" t="s">
        <v>20755</v>
      </c>
      <c r="F3611" s="447" t="s">
        <v>20755</v>
      </c>
      <c r="G3611" s="449">
        <v>89669</v>
      </c>
      <c r="H3611" s="447" t="s">
        <v>4686</v>
      </c>
      <c r="I3611" s="447" t="s">
        <v>146</v>
      </c>
      <c r="J3611" s="447" t="s">
        <v>334</v>
      </c>
      <c r="K3611" s="450">
        <v>22</v>
      </c>
      <c r="L3611" s="447" t="s">
        <v>241</v>
      </c>
    </row>
    <row r="3612" spans="1:12">
      <c r="A3612" s="447" t="s">
        <v>20984</v>
      </c>
      <c r="B3612" s="447" t="s">
        <v>20985</v>
      </c>
      <c r="C3612" s="447" t="s">
        <v>20946</v>
      </c>
      <c r="D3612" s="447" t="s">
        <v>20988</v>
      </c>
      <c r="E3612" s="448" t="s">
        <v>20755</v>
      </c>
      <c r="F3612" s="447" t="s">
        <v>20755</v>
      </c>
      <c r="G3612" s="449">
        <v>89670</v>
      </c>
      <c r="H3612" s="447" t="s">
        <v>4687</v>
      </c>
      <c r="I3612" s="447" t="s">
        <v>146</v>
      </c>
      <c r="J3612" s="447" t="s">
        <v>334</v>
      </c>
      <c r="K3612" s="450">
        <v>12.93</v>
      </c>
      <c r="L3612" s="447" t="s">
        <v>241</v>
      </c>
    </row>
    <row r="3613" spans="1:12">
      <c r="A3613" s="447" t="s">
        <v>20984</v>
      </c>
      <c r="B3613" s="447" t="s">
        <v>20985</v>
      </c>
      <c r="C3613" s="447" t="s">
        <v>20946</v>
      </c>
      <c r="D3613" s="447" t="s">
        <v>20988</v>
      </c>
      <c r="E3613" s="448" t="s">
        <v>20755</v>
      </c>
      <c r="F3613" s="447" t="s">
        <v>20755</v>
      </c>
      <c r="G3613" s="449">
        <v>89671</v>
      </c>
      <c r="H3613" s="447" t="s">
        <v>4688</v>
      </c>
      <c r="I3613" s="447" t="s">
        <v>146</v>
      </c>
      <c r="J3613" s="447" t="s">
        <v>334</v>
      </c>
      <c r="K3613" s="450">
        <v>32.270000000000003</v>
      </c>
      <c r="L3613" s="447" t="s">
        <v>241</v>
      </c>
    </row>
    <row r="3614" spans="1:12">
      <c r="A3614" s="447" t="s">
        <v>20984</v>
      </c>
      <c r="B3614" s="447" t="s">
        <v>20985</v>
      </c>
      <c r="C3614" s="447" t="s">
        <v>20946</v>
      </c>
      <c r="D3614" s="447" t="s">
        <v>20988</v>
      </c>
      <c r="E3614" s="448" t="s">
        <v>20755</v>
      </c>
      <c r="F3614" s="447" t="s">
        <v>20755</v>
      </c>
      <c r="G3614" s="449">
        <v>89672</v>
      </c>
      <c r="H3614" s="447" t="s">
        <v>4689</v>
      </c>
      <c r="I3614" s="447" t="s">
        <v>146</v>
      </c>
      <c r="J3614" s="447" t="s">
        <v>334</v>
      </c>
      <c r="K3614" s="450">
        <v>22.89</v>
      </c>
      <c r="L3614" s="447" t="s">
        <v>241</v>
      </c>
    </row>
    <row r="3615" spans="1:12">
      <c r="A3615" s="447" t="s">
        <v>20984</v>
      </c>
      <c r="B3615" s="447" t="s">
        <v>20985</v>
      </c>
      <c r="C3615" s="447" t="s">
        <v>20946</v>
      </c>
      <c r="D3615" s="447" t="s">
        <v>20988</v>
      </c>
      <c r="E3615" s="448" t="s">
        <v>20755</v>
      </c>
      <c r="F3615" s="447" t="s">
        <v>20755</v>
      </c>
      <c r="G3615" s="449">
        <v>89673</v>
      </c>
      <c r="H3615" s="447" t="s">
        <v>4691</v>
      </c>
      <c r="I3615" s="447" t="s">
        <v>146</v>
      </c>
      <c r="J3615" s="447" t="s">
        <v>334</v>
      </c>
      <c r="K3615" s="450">
        <v>25.52</v>
      </c>
      <c r="L3615" s="447" t="s">
        <v>241</v>
      </c>
    </row>
    <row r="3616" spans="1:12">
      <c r="A3616" s="447" t="s">
        <v>20984</v>
      </c>
      <c r="B3616" s="447" t="s">
        <v>20985</v>
      </c>
      <c r="C3616" s="447" t="s">
        <v>20946</v>
      </c>
      <c r="D3616" s="447" t="s">
        <v>20988</v>
      </c>
      <c r="E3616" s="448" t="s">
        <v>20755</v>
      </c>
      <c r="F3616" s="447" t="s">
        <v>20755</v>
      </c>
      <c r="G3616" s="449">
        <v>89674</v>
      </c>
      <c r="H3616" s="447" t="s">
        <v>4692</v>
      </c>
      <c r="I3616" s="447" t="s">
        <v>146</v>
      </c>
      <c r="J3616" s="447" t="s">
        <v>334</v>
      </c>
      <c r="K3616" s="450">
        <v>35.57</v>
      </c>
      <c r="L3616" s="447" t="s">
        <v>241</v>
      </c>
    </row>
    <row r="3617" spans="1:12">
      <c r="A3617" s="447" t="s">
        <v>20984</v>
      </c>
      <c r="B3617" s="447" t="s">
        <v>20985</v>
      </c>
      <c r="C3617" s="447" t="s">
        <v>20946</v>
      </c>
      <c r="D3617" s="447" t="s">
        <v>20988</v>
      </c>
      <c r="E3617" s="448" t="s">
        <v>20755</v>
      </c>
      <c r="F3617" s="447" t="s">
        <v>20755</v>
      </c>
      <c r="G3617" s="449">
        <v>89675</v>
      </c>
      <c r="H3617" s="447" t="s">
        <v>4694</v>
      </c>
      <c r="I3617" s="447" t="s">
        <v>146</v>
      </c>
      <c r="J3617" s="447" t="s">
        <v>334</v>
      </c>
      <c r="K3617" s="450">
        <v>56.73</v>
      </c>
      <c r="L3617" s="447" t="s">
        <v>241</v>
      </c>
    </row>
    <row r="3618" spans="1:12">
      <c r="A3618" s="447" t="s">
        <v>20984</v>
      </c>
      <c r="B3618" s="447" t="s">
        <v>20985</v>
      </c>
      <c r="C3618" s="447" t="s">
        <v>20946</v>
      </c>
      <c r="D3618" s="447" t="s">
        <v>20988</v>
      </c>
      <c r="E3618" s="448" t="s">
        <v>20755</v>
      </c>
      <c r="F3618" s="447" t="s">
        <v>20755</v>
      </c>
      <c r="G3618" s="449">
        <v>89676</v>
      </c>
      <c r="H3618" s="447" t="s">
        <v>4695</v>
      </c>
      <c r="I3618" s="447" t="s">
        <v>146</v>
      </c>
      <c r="J3618" s="447" t="s">
        <v>334</v>
      </c>
      <c r="K3618" s="450">
        <v>56.28</v>
      </c>
      <c r="L3618" s="447" t="s">
        <v>241</v>
      </c>
    </row>
    <row r="3619" spans="1:12">
      <c r="A3619" s="447" t="s">
        <v>20984</v>
      </c>
      <c r="B3619" s="447" t="s">
        <v>20985</v>
      </c>
      <c r="C3619" s="447" t="s">
        <v>20946</v>
      </c>
      <c r="D3619" s="447" t="s">
        <v>20988</v>
      </c>
      <c r="E3619" s="448" t="s">
        <v>20755</v>
      </c>
      <c r="F3619" s="447" t="s">
        <v>20755</v>
      </c>
      <c r="G3619" s="449">
        <v>89677</v>
      </c>
      <c r="H3619" s="447" t="s">
        <v>4696</v>
      </c>
      <c r="I3619" s="447" t="s">
        <v>146</v>
      </c>
      <c r="J3619" s="447" t="s">
        <v>334</v>
      </c>
      <c r="K3619" s="450">
        <v>66.83</v>
      </c>
      <c r="L3619" s="447" t="s">
        <v>241</v>
      </c>
    </row>
    <row r="3620" spans="1:12">
      <c r="A3620" s="447" t="s">
        <v>20984</v>
      </c>
      <c r="B3620" s="447" t="s">
        <v>20985</v>
      </c>
      <c r="C3620" s="447" t="s">
        <v>20946</v>
      </c>
      <c r="D3620" s="447" t="s">
        <v>20988</v>
      </c>
      <c r="E3620" s="448" t="s">
        <v>20755</v>
      </c>
      <c r="F3620" s="447" t="s">
        <v>20755</v>
      </c>
      <c r="G3620" s="449">
        <v>89678</v>
      </c>
      <c r="H3620" s="447" t="s">
        <v>4697</v>
      </c>
      <c r="I3620" s="447" t="s">
        <v>146</v>
      </c>
      <c r="J3620" s="447" t="s">
        <v>334</v>
      </c>
      <c r="K3620" s="450">
        <v>8.51</v>
      </c>
      <c r="L3620" s="447" t="s">
        <v>241</v>
      </c>
    </row>
    <row r="3621" spans="1:12">
      <c r="A3621" s="447" t="s">
        <v>20984</v>
      </c>
      <c r="B3621" s="447" t="s">
        <v>20985</v>
      </c>
      <c r="C3621" s="447" t="s">
        <v>20946</v>
      </c>
      <c r="D3621" s="447" t="s">
        <v>20988</v>
      </c>
      <c r="E3621" s="448" t="s">
        <v>20755</v>
      </c>
      <c r="F3621" s="447" t="s">
        <v>20755</v>
      </c>
      <c r="G3621" s="449">
        <v>89679</v>
      </c>
      <c r="H3621" s="447" t="s">
        <v>4698</v>
      </c>
      <c r="I3621" s="447" t="s">
        <v>146</v>
      </c>
      <c r="J3621" s="447" t="s">
        <v>334</v>
      </c>
      <c r="K3621" s="450">
        <v>103.46</v>
      </c>
      <c r="L3621" s="447" t="s">
        <v>241</v>
      </c>
    </row>
    <row r="3622" spans="1:12">
      <c r="A3622" s="447" t="s">
        <v>20984</v>
      </c>
      <c r="B3622" s="447" t="s">
        <v>20985</v>
      </c>
      <c r="C3622" s="447" t="s">
        <v>20946</v>
      </c>
      <c r="D3622" s="447" t="s">
        <v>20988</v>
      </c>
      <c r="E3622" s="448" t="s">
        <v>20755</v>
      </c>
      <c r="F3622" s="447" t="s">
        <v>20755</v>
      </c>
      <c r="G3622" s="449">
        <v>89680</v>
      </c>
      <c r="H3622" s="447" t="s">
        <v>4700</v>
      </c>
      <c r="I3622" s="447" t="s">
        <v>146</v>
      </c>
      <c r="J3622" s="447" t="s">
        <v>334</v>
      </c>
      <c r="K3622" s="450">
        <v>21.63</v>
      </c>
      <c r="L3622" s="447" t="s">
        <v>241</v>
      </c>
    </row>
    <row r="3623" spans="1:12">
      <c r="A3623" s="447" t="s">
        <v>20984</v>
      </c>
      <c r="B3623" s="447" t="s">
        <v>20985</v>
      </c>
      <c r="C3623" s="447" t="s">
        <v>20946</v>
      </c>
      <c r="D3623" s="447" t="s">
        <v>20988</v>
      </c>
      <c r="E3623" s="448" t="s">
        <v>20755</v>
      </c>
      <c r="F3623" s="447" t="s">
        <v>20755</v>
      </c>
      <c r="G3623" s="449">
        <v>89681</v>
      </c>
      <c r="H3623" s="447" t="s">
        <v>4702</v>
      </c>
      <c r="I3623" s="447" t="s">
        <v>146</v>
      </c>
      <c r="J3623" s="447" t="s">
        <v>334</v>
      </c>
      <c r="K3623" s="450">
        <v>73.319999999999993</v>
      </c>
      <c r="L3623" s="447" t="s">
        <v>241</v>
      </c>
    </row>
    <row r="3624" spans="1:12">
      <c r="A3624" s="447" t="s">
        <v>20984</v>
      </c>
      <c r="B3624" s="447" t="s">
        <v>20985</v>
      </c>
      <c r="C3624" s="447" t="s">
        <v>20946</v>
      </c>
      <c r="D3624" s="447" t="s">
        <v>20988</v>
      </c>
      <c r="E3624" s="448" t="s">
        <v>20755</v>
      </c>
      <c r="F3624" s="447" t="s">
        <v>20755</v>
      </c>
      <c r="G3624" s="449">
        <v>89682</v>
      </c>
      <c r="H3624" s="447" t="s">
        <v>4703</v>
      </c>
      <c r="I3624" s="447" t="s">
        <v>146</v>
      </c>
      <c r="J3624" s="447" t="s">
        <v>334</v>
      </c>
      <c r="K3624" s="450">
        <v>36.51</v>
      </c>
      <c r="L3624" s="447" t="s">
        <v>241</v>
      </c>
    </row>
    <row r="3625" spans="1:12">
      <c r="A3625" s="447" t="s">
        <v>20984</v>
      </c>
      <c r="B3625" s="447" t="s">
        <v>20985</v>
      </c>
      <c r="C3625" s="447" t="s">
        <v>20946</v>
      </c>
      <c r="D3625" s="447" t="s">
        <v>20988</v>
      </c>
      <c r="E3625" s="448" t="s">
        <v>20755</v>
      </c>
      <c r="F3625" s="447" t="s">
        <v>20755</v>
      </c>
      <c r="G3625" s="449">
        <v>89683</v>
      </c>
      <c r="H3625" s="447" t="s">
        <v>14630</v>
      </c>
      <c r="I3625" s="447" t="s">
        <v>146</v>
      </c>
      <c r="J3625" s="447" t="s">
        <v>334</v>
      </c>
      <c r="K3625" s="450">
        <v>252.86</v>
      </c>
      <c r="L3625" s="447" t="s">
        <v>241</v>
      </c>
    </row>
    <row r="3626" spans="1:12">
      <c r="A3626" s="447" t="s">
        <v>20984</v>
      </c>
      <c r="B3626" s="447" t="s">
        <v>20985</v>
      </c>
      <c r="C3626" s="447" t="s">
        <v>20946</v>
      </c>
      <c r="D3626" s="447" t="s">
        <v>20988</v>
      </c>
      <c r="E3626" s="448" t="s">
        <v>20755</v>
      </c>
      <c r="F3626" s="447" t="s">
        <v>20755</v>
      </c>
      <c r="G3626" s="449">
        <v>89684</v>
      </c>
      <c r="H3626" s="447" t="s">
        <v>4704</v>
      </c>
      <c r="I3626" s="447" t="s">
        <v>146</v>
      </c>
      <c r="J3626" s="447" t="s">
        <v>334</v>
      </c>
      <c r="K3626" s="450">
        <v>52.47</v>
      </c>
      <c r="L3626" s="447" t="s">
        <v>241</v>
      </c>
    </row>
    <row r="3627" spans="1:12">
      <c r="A3627" s="447" t="s">
        <v>20984</v>
      </c>
      <c r="B3627" s="447" t="s">
        <v>20985</v>
      </c>
      <c r="C3627" s="447" t="s">
        <v>20946</v>
      </c>
      <c r="D3627" s="447" t="s">
        <v>20988</v>
      </c>
      <c r="E3627" s="448" t="s">
        <v>20755</v>
      </c>
      <c r="F3627" s="447" t="s">
        <v>20755</v>
      </c>
      <c r="G3627" s="449">
        <v>89685</v>
      </c>
      <c r="H3627" s="447" t="s">
        <v>4705</v>
      </c>
      <c r="I3627" s="447" t="s">
        <v>146</v>
      </c>
      <c r="J3627" s="447" t="s">
        <v>334</v>
      </c>
      <c r="K3627" s="450">
        <v>47.98</v>
      </c>
      <c r="L3627" s="447" t="s">
        <v>241</v>
      </c>
    </row>
    <row r="3628" spans="1:12">
      <c r="A3628" s="447" t="s">
        <v>20984</v>
      </c>
      <c r="B3628" s="447" t="s">
        <v>20985</v>
      </c>
      <c r="C3628" s="447" t="s">
        <v>20946</v>
      </c>
      <c r="D3628" s="447" t="s">
        <v>20988</v>
      </c>
      <c r="E3628" s="448" t="s">
        <v>20755</v>
      </c>
      <c r="F3628" s="447" t="s">
        <v>20755</v>
      </c>
      <c r="G3628" s="449">
        <v>89686</v>
      </c>
      <c r="H3628" s="447" t="s">
        <v>4706</v>
      </c>
      <c r="I3628" s="447" t="s">
        <v>146</v>
      </c>
      <c r="J3628" s="447" t="s">
        <v>334</v>
      </c>
      <c r="K3628" s="450">
        <v>210.35</v>
      </c>
      <c r="L3628" s="447" t="s">
        <v>241</v>
      </c>
    </row>
    <row r="3629" spans="1:12">
      <c r="A3629" s="447" t="s">
        <v>20984</v>
      </c>
      <c r="B3629" s="447" t="s">
        <v>20985</v>
      </c>
      <c r="C3629" s="447" t="s">
        <v>20946</v>
      </c>
      <c r="D3629" s="447" t="s">
        <v>20988</v>
      </c>
      <c r="E3629" s="448" t="s">
        <v>20755</v>
      </c>
      <c r="F3629" s="447" t="s">
        <v>20755</v>
      </c>
      <c r="G3629" s="449">
        <v>89687</v>
      </c>
      <c r="H3629" s="447" t="s">
        <v>4707</v>
      </c>
      <c r="I3629" s="447" t="s">
        <v>146</v>
      </c>
      <c r="J3629" s="447" t="s">
        <v>334</v>
      </c>
      <c r="K3629" s="450">
        <v>41.47</v>
      </c>
      <c r="L3629" s="447" t="s">
        <v>241</v>
      </c>
    </row>
    <row r="3630" spans="1:12">
      <c r="A3630" s="447" t="s">
        <v>20984</v>
      </c>
      <c r="B3630" s="447" t="s">
        <v>20985</v>
      </c>
      <c r="C3630" s="447" t="s">
        <v>20946</v>
      </c>
      <c r="D3630" s="447" t="s">
        <v>20988</v>
      </c>
      <c r="E3630" s="448" t="s">
        <v>20755</v>
      </c>
      <c r="F3630" s="447" t="s">
        <v>20755</v>
      </c>
      <c r="G3630" s="449">
        <v>89689</v>
      </c>
      <c r="H3630" s="447" t="s">
        <v>4708</v>
      </c>
      <c r="I3630" s="447" t="s">
        <v>146</v>
      </c>
      <c r="J3630" s="447" t="s">
        <v>334</v>
      </c>
      <c r="K3630" s="450">
        <v>39.71</v>
      </c>
      <c r="L3630" s="447" t="s">
        <v>241</v>
      </c>
    </row>
    <row r="3631" spans="1:12">
      <c r="A3631" s="447" t="s">
        <v>20984</v>
      </c>
      <c r="B3631" s="447" t="s">
        <v>20985</v>
      </c>
      <c r="C3631" s="447" t="s">
        <v>20946</v>
      </c>
      <c r="D3631" s="447" t="s">
        <v>20988</v>
      </c>
      <c r="E3631" s="448" t="s">
        <v>20755</v>
      </c>
      <c r="F3631" s="447" t="s">
        <v>20755</v>
      </c>
      <c r="G3631" s="449">
        <v>89690</v>
      </c>
      <c r="H3631" s="447" t="s">
        <v>4709</v>
      </c>
      <c r="I3631" s="447" t="s">
        <v>146</v>
      </c>
      <c r="J3631" s="447" t="s">
        <v>334</v>
      </c>
      <c r="K3631" s="450">
        <v>70.680000000000007</v>
      </c>
      <c r="L3631" s="447" t="s">
        <v>241</v>
      </c>
    </row>
    <row r="3632" spans="1:12">
      <c r="A3632" s="447" t="s">
        <v>20984</v>
      </c>
      <c r="B3632" s="447" t="s">
        <v>20985</v>
      </c>
      <c r="C3632" s="447" t="s">
        <v>20946</v>
      </c>
      <c r="D3632" s="447" t="s">
        <v>20988</v>
      </c>
      <c r="E3632" s="448" t="s">
        <v>20755</v>
      </c>
      <c r="F3632" s="447" t="s">
        <v>20755</v>
      </c>
      <c r="G3632" s="449">
        <v>89691</v>
      </c>
      <c r="H3632" s="447" t="s">
        <v>4710</v>
      </c>
      <c r="I3632" s="447" t="s">
        <v>146</v>
      </c>
      <c r="J3632" s="447" t="s">
        <v>334</v>
      </c>
      <c r="K3632" s="450">
        <v>10.85</v>
      </c>
      <c r="L3632" s="447" t="s">
        <v>241</v>
      </c>
    </row>
    <row r="3633" spans="1:12">
      <c r="A3633" s="447" t="s">
        <v>20984</v>
      </c>
      <c r="B3633" s="447" t="s">
        <v>20985</v>
      </c>
      <c r="C3633" s="447" t="s">
        <v>20946</v>
      </c>
      <c r="D3633" s="447" t="s">
        <v>20988</v>
      </c>
      <c r="E3633" s="448" t="s">
        <v>20755</v>
      </c>
      <c r="F3633" s="447" t="s">
        <v>20755</v>
      </c>
      <c r="G3633" s="449">
        <v>89692</v>
      </c>
      <c r="H3633" s="447" t="s">
        <v>4711</v>
      </c>
      <c r="I3633" s="447" t="s">
        <v>146</v>
      </c>
      <c r="J3633" s="447" t="s">
        <v>334</v>
      </c>
      <c r="K3633" s="450">
        <v>66.69</v>
      </c>
      <c r="L3633" s="447" t="s">
        <v>241</v>
      </c>
    </row>
    <row r="3634" spans="1:12">
      <c r="A3634" s="447" t="s">
        <v>20984</v>
      </c>
      <c r="B3634" s="447" t="s">
        <v>20985</v>
      </c>
      <c r="C3634" s="447" t="s">
        <v>20946</v>
      </c>
      <c r="D3634" s="447" t="s">
        <v>20988</v>
      </c>
      <c r="E3634" s="448" t="s">
        <v>20755</v>
      </c>
      <c r="F3634" s="447" t="s">
        <v>20755</v>
      </c>
      <c r="G3634" s="449">
        <v>89693</v>
      </c>
      <c r="H3634" s="447" t="s">
        <v>4712</v>
      </c>
      <c r="I3634" s="447" t="s">
        <v>146</v>
      </c>
      <c r="J3634" s="447" t="s">
        <v>334</v>
      </c>
      <c r="K3634" s="450">
        <v>64.98</v>
      </c>
      <c r="L3634" s="447" t="s">
        <v>241</v>
      </c>
    </row>
    <row r="3635" spans="1:12">
      <c r="A3635" s="447" t="s">
        <v>20984</v>
      </c>
      <c r="B3635" s="447" t="s">
        <v>20985</v>
      </c>
      <c r="C3635" s="447" t="s">
        <v>20946</v>
      </c>
      <c r="D3635" s="447" t="s">
        <v>20988</v>
      </c>
      <c r="E3635" s="448" t="s">
        <v>20755</v>
      </c>
      <c r="F3635" s="447" t="s">
        <v>20755</v>
      </c>
      <c r="G3635" s="449">
        <v>89694</v>
      </c>
      <c r="H3635" s="447" t="s">
        <v>4713</v>
      </c>
      <c r="I3635" s="447" t="s">
        <v>146</v>
      </c>
      <c r="J3635" s="447" t="s">
        <v>334</v>
      </c>
      <c r="K3635" s="450">
        <v>20.6</v>
      </c>
      <c r="L3635" s="447" t="s">
        <v>241</v>
      </c>
    </row>
    <row r="3636" spans="1:12">
      <c r="A3636" s="447" t="s">
        <v>20984</v>
      </c>
      <c r="B3636" s="447" t="s">
        <v>20985</v>
      </c>
      <c r="C3636" s="447" t="s">
        <v>20946</v>
      </c>
      <c r="D3636" s="447" t="s">
        <v>20988</v>
      </c>
      <c r="E3636" s="448" t="s">
        <v>20755</v>
      </c>
      <c r="F3636" s="447" t="s">
        <v>20755</v>
      </c>
      <c r="G3636" s="449">
        <v>89695</v>
      </c>
      <c r="H3636" s="447" t="s">
        <v>4715</v>
      </c>
      <c r="I3636" s="447" t="s">
        <v>146</v>
      </c>
      <c r="J3636" s="447" t="s">
        <v>334</v>
      </c>
      <c r="K3636" s="450">
        <v>18.760000000000002</v>
      </c>
      <c r="L3636" s="447" t="s">
        <v>241</v>
      </c>
    </row>
    <row r="3637" spans="1:12">
      <c r="A3637" s="447" t="s">
        <v>20984</v>
      </c>
      <c r="B3637" s="447" t="s">
        <v>20985</v>
      </c>
      <c r="C3637" s="447" t="s">
        <v>20946</v>
      </c>
      <c r="D3637" s="447" t="s">
        <v>20988</v>
      </c>
      <c r="E3637" s="448" t="s">
        <v>20755</v>
      </c>
      <c r="F3637" s="447" t="s">
        <v>20755</v>
      </c>
      <c r="G3637" s="449">
        <v>89696</v>
      </c>
      <c r="H3637" s="447" t="s">
        <v>4716</v>
      </c>
      <c r="I3637" s="447" t="s">
        <v>146</v>
      </c>
      <c r="J3637" s="447" t="s">
        <v>334</v>
      </c>
      <c r="K3637" s="450">
        <v>58.97</v>
      </c>
      <c r="L3637" s="447" t="s">
        <v>241</v>
      </c>
    </row>
    <row r="3638" spans="1:12">
      <c r="A3638" s="447" t="s">
        <v>20984</v>
      </c>
      <c r="B3638" s="447" t="s">
        <v>20985</v>
      </c>
      <c r="C3638" s="447" t="s">
        <v>20946</v>
      </c>
      <c r="D3638" s="447" t="s">
        <v>20988</v>
      </c>
      <c r="E3638" s="448" t="s">
        <v>20755</v>
      </c>
      <c r="F3638" s="447" t="s">
        <v>20755</v>
      </c>
      <c r="G3638" s="449">
        <v>89697</v>
      </c>
      <c r="H3638" s="447" t="s">
        <v>4717</v>
      </c>
      <c r="I3638" s="447" t="s">
        <v>146</v>
      </c>
      <c r="J3638" s="447" t="s">
        <v>334</v>
      </c>
      <c r="K3638" s="450">
        <v>13.36</v>
      </c>
      <c r="L3638" s="447" t="s">
        <v>241</v>
      </c>
    </row>
    <row r="3639" spans="1:12">
      <c r="A3639" s="447" t="s">
        <v>20984</v>
      </c>
      <c r="B3639" s="447" t="s">
        <v>20985</v>
      </c>
      <c r="C3639" s="447" t="s">
        <v>20946</v>
      </c>
      <c r="D3639" s="447" t="s">
        <v>20988</v>
      </c>
      <c r="E3639" s="448" t="s">
        <v>20755</v>
      </c>
      <c r="F3639" s="447" t="s">
        <v>20755</v>
      </c>
      <c r="G3639" s="449">
        <v>89698</v>
      </c>
      <c r="H3639" s="447" t="s">
        <v>4718</v>
      </c>
      <c r="I3639" s="447" t="s">
        <v>146</v>
      </c>
      <c r="J3639" s="447" t="s">
        <v>334</v>
      </c>
      <c r="K3639" s="450">
        <v>215.07</v>
      </c>
      <c r="L3639" s="447" t="s">
        <v>241</v>
      </c>
    </row>
    <row r="3640" spans="1:12">
      <c r="A3640" s="447" t="s">
        <v>20984</v>
      </c>
      <c r="B3640" s="447" t="s">
        <v>20985</v>
      </c>
      <c r="C3640" s="447" t="s">
        <v>20946</v>
      </c>
      <c r="D3640" s="447" t="s">
        <v>20988</v>
      </c>
      <c r="E3640" s="448" t="s">
        <v>20755</v>
      </c>
      <c r="F3640" s="447" t="s">
        <v>20755</v>
      </c>
      <c r="G3640" s="449">
        <v>89699</v>
      </c>
      <c r="H3640" s="447" t="s">
        <v>4719</v>
      </c>
      <c r="I3640" s="447" t="s">
        <v>146</v>
      </c>
      <c r="J3640" s="447" t="s">
        <v>334</v>
      </c>
      <c r="K3640" s="450">
        <v>180.19</v>
      </c>
      <c r="L3640" s="447" t="s">
        <v>241</v>
      </c>
    </row>
    <row r="3641" spans="1:12">
      <c r="A3641" s="447" t="s">
        <v>20984</v>
      </c>
      <c r="B3641" s="447" t="s">
        <v>20985</v>
      </c>
      <c r="C3641" s="447" t="s">
        <v>20946</v>
      </c>
      <c r="D3641" s="447" t="s">
        <v>20988</v>
      </c>
      <c r="E3641" s="448" t="s">
        <v>20755</v>
      </c>
      <c r="F3641" s="447" t="s">
        <v>20755</v>
      </c>
      <c r="G3641" s="449">
        <v>89700</v>
      </c>
      <c r="H3641" s="447" t="s">
        <v>4720</v>
      </c>
      <c r="I3641" s="447" t="s">
        <v>146</v>
      </c>
      <c r="J3641" s="447" t="s">
        <v>334</v>
      </c>
      <c r="K3641" s="450">
        <v>21.7</v>
      </c>
      <c r="L3641" s="447" t="s">
        <v>241</v>
      </c>
    </row>
    <row r="3642" spans="1:12">
      <c r="A3642" s="447" t="s">
        <v>20984</v>
      </c>
      <c r="B3642" s="447" t="s">
        <v>20985</v>
      </c>
      <c r="C3642" s="447" t="s">
        <v>20946</v>
      </c>
      <c r="D3642" s="447" t="s">
        <v>20988</v>
      </c>
      <c r="E3642" s="448" t="s">
        <v>20755</v>
      </c>
      <c r="F3642" s="447" t="s">
        <v>20755</v>
      </c>
      <c r="G3642" s="449">
        <v>89701</v>
      </c>
      <c r="H3642" s="447" t="s">
        <v>4721</v>
      </c>
      <c r="I3642" s="447" t="s">
        <v>146</v>
      </c>
      <c r="J3642" s="447" t="s">
        <v>334</v>
      </c>
      <c r="K3642" s="450">
        <v>170.37</v>
      </c>
      <c r="L3642" s="447" t="s">
        <v>241</v>
      </c>
    </row>
    <row r="3643" spans="1:12">
      <c r="A3643" s="447" t="s">
        <v>20984</v>
      </c>
      <c r="B3643" s="447" t="s">
        <v>20985</v>
      </c>
      <c r="C3643" s="447" t="s">
        <v>20946</v>
      </c>
      <c r="D3643" s="447" t="s">
        <v>20988</v>
      </c>
      <c r="E3643" s="448" t="s">
        <v>20755</v>
      </c>
      <c r="F3643" s="447" t="s">
        <v>20755</v>
      </c>
      <c r="G3643" s="449">
        <v>89702</v>
      </c>
      <c r="H3643" s="447" t="s">
        <v>4722</v>
      </c>
      <c r="I3643" s="447" t="s">
        <v>146</v>
      </c>
      <c r="J3643" s="447" t="s">
        <v>334</v>
      </c>
      <c r="K3643" s="450">
        <v>21.7</v>
      </c>
      <c r="L3643" s="447" t="s">
        <v>241</v>
      </c>
    </row>
    <row r="3644" spans="1:12">
      <c r="A3644" s="447" t="s">
        <v>20984</v>
      </c>
      <c r="B3644" s="447" t="s">
        <v>20985</v>
      </c>
      <c r="C3644" s="447" t="s">
        <v>20946</v>
      </c>
      <c r="D3644" s="447" t="s">
        <v>20988</v>
      </c>
      <c r="E3644" s="448" t="s">
        <v>20755</v>
      </c>
      <c r="F3644" s="447" t="s">
        <v>20755</v>
      </c>
      <c r="G3644" s="449">
        <v>89703</v>
      </c>
      <c r="H3644" s="447" t="s">
        <v>4723</v>
      </c>
      <c r="I3644" s="447" t="s">
        <v>146</v>
      </c>
      <c r="J3644" s="447" t="s">
        <v>334</v>
      </c>
      <c r="K3644" s="450">
        <v>55.56</v>
      </c>
      <c r="L3644" s="447" t="s">
        <v>241</v>
      </c>
    </row>
    <row r="3645" spans="1:12">
      <c r="A3645" s="447" t="s">
        <v>20984</v>
      </c>
      <c r="B3645" s="447" t="s">
        <v>20985</v>
      </c>
      <c r="C3645" s="447" t="s">
        <v>20946</v>
      </c>
      <c r="D3645" s="447" t="s">
        <v>20988</v>
      </c>
      <c r="E3645" s="448" t="s">
        <v>20755</v>
      </c>
      <c r="F3645" s="447" t="s">
        <v>20755</v>
      </c>
      <c r="G3645" s="449">
        <v>89704</v>
      </c>
      <c r="H3645" s="447" t="s">
        <v>4724</v>
      </c>
      <c r="I3645" s="447" t="s">
        <v>146</v>
      </c>
      <c r="J3645" s="447" t="s">
        <v>334</v>
      </c>
      <c r="K3645" s="450">
        <v>116.11</v>
      </c>
      <c r="L3645" s="447" t="s">
        <v>241</v>
      </c>
    </row>
    <row r="3646" spans="1:12">
      <c r="A3646" s="447" t="s">
        <v>20984</v>
      </c>
      <c r="B3646" s="447" t="s">
        <v>20985</v>
      </c>
      <c r="C3646" s="447" t="s">
        <v>20946</v>
      </c>
      <c r="D3646" s="447" t="s">
        <v>20988</v>
      </c>
      <c r="E3646" s="448" t="s">
        <v>20755</v>
      </c>
      <c r="F3646" s="447" t="s">
        <v>20755</v>
      </c>
      <c r="G3646" s="449">
        <v>89705</v>
      </c>
      <c r="H3646" s="447" t="s">
        <v>4725</v>
      </c>
      <c r="I3646" s="447" t="s">
        <v>146</v>
      </c>
      <c r="J3646" s="447" t="s">
        <v>334</v>
      </c>
      <c r="K3646" s="450">
        <v>24.01</v>
      </c>
      <c r="L3646" s="447" t="s">
        <v>241</v>
      </c>
    </row>
    <row r="3647" spans="1:12">
      <c r="A3647" s="447" t="s">
        <v>20984</v>
      </c>
      <c r="B3647" s="447" t="s">
        <v>20985</v>
      </c>
      <c r="C3647" s="447" t="s">
        <v>20946</v>
      </c>
      <c r="D3647" s="447" t="s">
        <v>20988</v>
      </c>
      <c r="E3647" s="448" t="s">
        <v>20755</v>
      </c>
      <c r="F3647" s="447" t="s">
        <v>20755</v>
      </c>
      <c r="G3647" s="449">
        <v>89706</v>
      </c>
      <c r="H3647" s="447" t="s">
        <v>4726</v>
      </c>
      <c r="I3647" s="447" t="s">
        <v>146</v>
      </c>
      <c r="J3647" s="447" t="s">
        <v>334</v>
      </c>
      <c r="K3647" s="450">
        <v>59.13</v>
      </c>
      <c r="L3647" s="447" t="s">
        <v>241</v>
      </c>
    </row>
    <row r="3648" spans="1:12">
      <c r="A3648" s="447" t="s">
        <v>20984</v>
      </c>
      <c r="B3648" s="447" t="s">
        <v>20985</v>
      </c>
      <c r="C3648" s="447" t="s">
        <v>20946</v>
      </c>
      <c r="D3648" s="447" t="s">
        <v>20988</v>
      </c>
      <c r="E3648" s="448" t="s">
        <v>20755</v>
      </c>
      <c r="F3648" s="447" t="s">
        <v>20755</v>
      </c>
      <c r="G3648" s="449">
        <v>89718</v>
      </c>
      <c r="H3648" s="447" t="s">
        <v>4727</v>
      </c>
      <c r="I3648" s="447" t="s">
        <v>239</v>
      </c>
      <c r="J3648" s="447" t="s">
        <v>334</v>
      </c>
      <c r="K3648" s="450">
        <v>41.86</v>
      </c>
      <c r="L3648" s="447" t="s">
        <v>241</v>
      </c>
    </row>
    <row r="3649" spans="1:12">
      <c r="A3649" s="447" t="s">
        <v>20984</v>
      </c>
      <c r="B3649" s="447" t="s">
        <v>20985</v>
      </c>
      <c r="C3649" s="447" t="s">
        <v>20946</v>
      </c>
      <c r="D3649" s="447" t="s">
        <v>20988</v>
      </c>
      <c r="E3649" s="448" t="s">
        <v>20755</v>
      </c>
      <c r="F3649" s="447" t="s">
        <v>20755</v>
      </c>
      <c r="G3649" s="449">
        <v>89719</v>
      </c>
      <c r="H3649" s="447" t="s">
        <v>4729</v>
      </c>
      <c r="I3649" s="447" t="s">
        <v>146</v>
      </c>
      <c r="J3649" s="447" t="s">
        <v>334</v>
      </c>
      <c r="K3649" s="450">
        <v>10.68</v>
      </c>
      <c r="L3649" s="447" t="s">
        <v>241</v>
      </c>
    </row>
    <row r="3650" spans="1:12">
      <c r="A3650" s="447" t="s">
        <v>20984</v>
      </c>
      <c r="B3650" s="447" t="s">
        <v>20985</v>
      </c>
      <c r="C3650" s="447" t="s">
        <v>20946</v>
      </c>
      <c r="D3650" s="447" t="s">
        <v>20988</v>
      </c>
      <c r="E3650" s="448" t="s">
        <v>20755</v>
      </c>
      <c r="F3650" s="447" t="s">
        <v>20755</v>
      </c>
      <c r="G3650" s="449">
        <v>89720</v>
      </c>
      <c r="H3650" s="447" t="s">
        <v>4730</v>
      </c>
      <c r="I3650" s="447" t="s">
        <v>146</v>
      </c>
      <c r="J3650" s="447" t="s">
        <v>334</v>
      </c>
      <c r="K3650" s="450">
        <v>13.16</v>
      </c>
      <c r="L3650" s="447" t="s">
        <v>241</v>
      </c>
    </row>
    <row r="3651" spans="1:12">
      <c r="A3651" s="447" t="s">
        <v>20984</v>
      </c>
      <c r="B3651" s="447" t="s">
        <v>20985</v>
      </c>
      <c r="C3651" s="447" t="s">
        <v>20946</v>
      </c>
      <c r="D3651" s="447" t="s">
        <v>20988</v>
      </c>
      <c r="E3651" s="448" t="s">
        <v>20755</v>
      </c>
      <c r="F3651" s="447" t="s">
        <v>20755</v>
      </c>
      <c r="G3651" s="449">
        <v>89721</v>
      </c>
      <c r="H3651" s="447" t="s">
        <v>4731</v>
      </c>
      <c r="I3651" s="447" t="s">
        <v>146</v>
      </c>
      <c r="J3651" s="447" t="s">
        <v>334</v>
      </c>
      <c r="K3651" s="450">
        <v>13.99</v>
      </c>
      <c r="L3651" s="447" t="s">
        <v>241</v>
      </c>
    </row>
    <row r="3652" spans="1:12">
      <c r="A3652" s="447" t="s">
        <v>20984</v>
      </c>
      <c r="B3652" s="447" t="s">
        <v>20985</v>
      </c>
      <c r="C3652" s="447" t="s">
        <v>20946</v>
      </c>
      <c r="D3652" s="447" t="s">
        <v>20988</v>
      </c>
      <c r="E3652" s="448" t="s">
        <v>20755</v>
      </c>
      <c r="F3652" s="447" t="s">
        <v>20755</v>
      </c>
      <c r="G3652" s="449">
        <v>89722</v>
      </c>
      <c r="H3652" s="447" t="s">
        <v>4732</v>
      </c>
      <c r="I3652" s="447" t="s">
        <v>146</v>
      </c>
      <c r="J3652" s="447" t="s">
        <v>334</v>
      </c>
      <c r="K3652" s="450">
        <v>25.71</v>
      </c>
      <c r="L3652" s="447" t="s">
        <v>241</v>
      </c>
    </row>
    <row r="3653" spans="1:12">
      <c r="A3653" s="447" t="s">
        <v>20984</v>
      </c>
      <c r="B3653" s="447" t="s">
        <v>20985</v>
      </c>
      <c r="C3653" s="447" t="s">
        <v>20946</v>
      </c>
      <c r="D3653" s="447" t="s">
        <v>20988</v>
      </c>
      <c r="E3653" s="448" t="s">
        <v>20755</v>
      </c>
      <c r="F3653" s="447" t="s">
        <v>20755</v>
      </c>
      <c r="G3653" s="449">
        <v>89723</v>
      </c>
      <c r="H3653" s="447" t="s">
        <v>4734</v>
      </c>
      <c r="I3653" s="447" t="s">
        <v>146</v>
      </c>
      <c r="J3653" s="447" t="s">
        <v>334</v>
      </c>
      <c r="K3653" s="450">
        <v>18.77</v>
      </c>
      <c r="L3653" s="447" t="s">
        <v>241</v>
      </c>
    </row>
    <row r="3654" spans="1:12">
      <c r="A3654" s="447" t="s">
        <v>20984</v>
      </c>
      <c r="B3654" s="447" t="s">
        <v>20985</v>
      </c>
      <c r="C3654" s="447" t="s">
        <v>20946</v>
      </c>
      <c r="D3654" s="447" t="s">
        <v>20988</v>
      </c>
      <c r="E3654" s="448" t="s">
        <v>20755</v>
      </c>
      <c r="F3654" s="447" t="s">
        <v>20755</v>
      </c>
      <c r="G3654" s="449">
        <v>89724</v>
      </c>
      <c r="H3654" s="447" t="s">
        <v>4735</v>
      </c>
      <c r="I3654" s="447" t="s">
        <v>146</v>
      </c>
      <c r="J3654" s="447" t="s">
        <v>334</v>
      </c>
      <c r="K3654" s="450">
        <v>8.32</v>
      </c>
      <c r="L3654" s="447" t="s">
        <v>241</v>
      </c>
    </row>
    <row r="3655" spans="1:12">
      <c r="A3655" s="447" t="s">
        <v>20984</v>
      </c>
      <c r="B3655" s="447" t="s">
        <v>20985</v>
      </c>
      <c r="C3655" s="447" t="s">
        <v>20946</v>
      </c>
      <c r="D3655" s="447" t="s">
        <v>20988</v>
      </c>
      <c r="E3655" s="448" t="s">
        <v>20755</v>
      </c>
      <c r="F3655" s="447" t="s">
        <v>20755</v>
      </c>
      <c r="G3655" s="449">
        <v>89725</v>
      </c>
      <c r="H3655" s="447" t="s">
        <v>4736</v>
      </c>
      <c r="I3655" s="447" t="s">
        <v>146</v>
      </c>
      <c r="J3655" s="447" t="s">
        <v>334</v>
      </c>
      <c r="K3655" s="450">
        <v>18.2</v>
      </c>
      <c r="L3655" s="447" t="s">
        <v>241</v>
      </c>
    </row>
    <row r="3656" spans="1:12">
      <c r="A3656" s="447" t="s">
        <v>20984</v>
      </c>
      <c r="B3656" s="447" t="s">
        <v>20985</v>
      </c>
      <c r="C3656" s="447" t="s">
        <v>20946</v>
      </c>
      <c r="D3656" s="447" t="s">
        <v>20988</v>
      </c>
      <c r="E3656" s="448" t="s">
        <v>20755</v>
      </c>
      <c r="F3656" s="447" t="s">
        <v>20755</v>
      </c>
      <c r="G3656" s="449">
        <v>89726</v>
      </c>
      <c r="H3656" s="447" t="s">
        <v>4738</v>
      </c>
      <c r="I3656" s="447" t="s">
        <v>146</v>
      </c>
      <c r="J3656" s="447" t="s">
        <v>334</v>
      </c>
      <c r="K3656" s="450">
        <v>5.94</v>
      </c>
      <c r="L3656" s="447" t="s">
        <v>241</v>
      </c>
    </row>
    <row r="3657" spans="1:12">
      <c r="A3657" s="447" t="s">
        <v>20984</v>
      </c>
      <c r="B3657" s="447" t="s">
        <v>20985</v>
      </c>
      <c r="C3657" s="447" t="s">
        <v>20946</v>
      </c>
      <c r="D3657" s="447" t="s">
        <v>20988</v>
      </c>
      <c r="E3657" s="448" t="s">
        <v>20755</v>
      </c>
      <c r="F3657" s="447" t="s">
        <v>20755</v>
      </c>
      <c r="G3657" s="449">
        <v>89727</v>
      </c>
      <c r="H3657" s="447" t="s">
        <v>4740</v>
      </c>
      <c r="I3657" s="447" t="s">
        <v>146</v>
      </c>
      <c r="J3657" s="447" t="s">
        <v>334</v>
      </c>
      <c r="K3657" s="450">
        <v>20.86</v>
      </c>
      <c r="L3657" s="447" t="s">
        <v>241</v>
      </c>
    </row>
    <row r="3658" spans="1:12">
      <c r="A3658" s="447" t="s">
        <v>20984</v>
      </c>
      <c r="B3658" s="447" t="s">
        <v>20985</v>
      </c>
      <c r="C3658" s="447" t="s">
        <v>20946</v>
      </c>
      <c r="D3658" s="447" t="s">
        <v>20988</v>
      </c>
      <c r="E3658" s="448" t="s">
        <v>20755</v>
      </c>
      <c r="F3658" s="447" t="s">
        <v>20755</v>
      </c>
      <c r="G3658" s="449">
        <v>89728</v>
      </c>
      <c r="H3658" s="447" t="s">
        <v>4742</v>
      </c>
      <c r="I3658" s="447" t="s">
        <v>146</v>
      </c>
      <c r="J3658" s="447" t="s">
        <v>334</v>
      </c>
      <c r="K3658" s="450">
        <v>8.91</v>
      </c>
      <c r="L3658" s="447" t="s">
        <v>241</v>
      </c>
    </row>
    <row r="3659" spans="1:12">
      <c r="A3659" s="447" t="s">
        <v>20984</v>
      </c>
      <c r="B3659" s="447" t="s">
        <v>20985</v>
      </c>
      <c r="C3659" s="447" t="s">
        <v>20946</v>
      </c>
      <c r="D3659" s="447" t="s">
        <v>20988</v>
      </c>
      <c r="E3659" s="448" t="s">
        <v>20755</v>
      </c>
      <c r="F3659" s="447" t="s">
        <v>20755</v>
      </c>
      <c r="G3659" s="449">
        <v>89729</v>
      </c>
      <c r="H3659" s="447" t="s">
        <v>4743</v>
      </c>
      <c r="I3659" s="447" t="s">
        <v>146</v>
      </c>
      <c r="J3659" s="447" t="s">
        <v>334</v>
      </c>
      <c r="K3659" s="450">
        <v>29.67</v>
      </c>
      <c r="L3659" s="447" t="s">
        <v>241</v>
      </c>
    </row>
    <row r="3660" spans="1:12">
      <c r="A3660" s="447" t="s">
        <v>20984</v>
      </c>
      <c r="B3660" s="447" t="s">
        <v>20985</v>
      </c>
      <c r="C3660" s="447" t="s">
        <v>20946</v>
      </c>
      <c r="D3660" s="447" t="s">
        <v>20988</v>
      </c>
      <c r="E3660" s="448" t="s">
        <v>20755</v>
      </c>
      <c r="F3660" s="447" t="s">
        <v>20755</v>
      </c>
      <c r="G3660" s="449">
        <v>89730</v>
      </c>
      <c r="H3660" s="447" t="s">
        <v>4744</v>
      </c>
      <c r="I3660" s="447" t="s">
        <v>146</v>
      </c>
      <c r="J3660" s="447" t="s">
        <v>334</v>
      </c>
      <c r="K3660" s="450">
        <v>9.68</v>
      </c>
      <c r="L3660" s="447" t="s">
        <v>241</v>
      </c>
    </row>
    <row r="3661" spans="1:12">
      <c r="A3661" s="447" t="s">
        <v>20984</v>
      </c>
      <c r="B3661" s="447" t="s">
        <v>20985</v>
      </c>
      <c r="C3661" s="447" t="s">
        <v>20946</v>
      </c>
      <c r="D3661" s="447" t="s">
        <v>20988</v>
      </c>
      <c r="E3661" s="448" t="s">
        <v>20755</v>
      </c>
      <c r="F3661" s="447" t="s">
        <v>20755</v>
      </c>
      <c r="G3661" s="449">
        <v>89731</v>
      </c>
      <c r="H3661" s="447" t="s">
        <v>4745</v>
      </c>
      <c r="I3661" s="447" t="s">
        <v>146</v>
      </c>
      <c r="J3661" s="447" t="s">
        <v>334</v>
      </c>
      <c r="K3661" s="450">
        <v>9.8800000000000008</v>
      </c>
      <c r="L3661" s="447" t="s">
        <v>241</v>
      </c>
    </row>
    <row r="3662" spans="1:12">
      <c r="A3662" s="447" t="s">
        <v>20984</v>
      </c>
      <c r="B3662" s="447" t="s">
        <v>20985</v>
      </c>
      <c r="C3662" s="447" t="s">
        <v>20946</v>
      </c>
      <c r="D3662" s="447" t="s">
        <v>20988</v>
      </c>
      <c r="E3662" s="448" t="s">
        <v>20755</v>
      </c>
      <c r="F3662" s="447" t="s">
        <v>20755</v>
      </c>
      <c r="G3662" s="449">
        <v>89732</v>
      </c>
      <c r="H3662" s="447" t="s">
        <v>4746</v>
      </c>
      <c r="I3662" s="447" t="s">
        <v>146</v>
      </c>
      <c r="J3662" s="447" t="s">
        <v>334</v>
      </c>
      <c r="K3662" s="450">
        <v>10.44</v>
      </c>
      <c r="L3662" s="447" t="s">
        <v>241</v>
      </c>
    </row>
    <row r="3663" spans="1:12">
      <c r="A3663" s="447" t="s">
        <v>20984</v>
      </c>
      <c r="B3663" s="447" t="s">
        <v>20985</v>
      </c>
      <c r="C3663" s="447" t="s">
        <v>20946</v>
      </c>
      <c r="D3663" s="447" t="s">
        <v>20988</v>
      </c>
      <c r="E3663" s="448" t="s">
        <v>20755</v>
      </c>
      <c r="F3663" s="447" t="s">
        <v>20755</v>
      </c>
      <c r="G3663" s="449">
        <v>89733</v>
      </c>
      <c r="H3663" s="447" t="s">
        <v>4747</v>
      </c>
      <c r="I3663" s="447" t="s">
        <v>146</v>
      </c>
      <c r="J3663" s="447" t="s">
        <v>334</v>
      </c>
      <c r="K3663" s="450">
        <v>16.5</v>
      </c>
      <c r="L3663" s="447" t="s">
        <v>241</v>
      </c>
    </row>
    <row r="3664" spans="1:12">
      <c r="A3664" s="447" t="s">
        <v>20984</v>
      </c>
      <c r="B3664" s="447" t="s">
        <v>20985</v>
      </c>
      <c r="C3664" s="447" t="s">
        <v>20946</v>
      </c>
      <c r="D3664" s="447" t="s">
        <v>20988</v>
      </c>
      <c r="E3664" s="448" t="s">
        <v>20755</v>
      </c>
      <c r="F3664" s="447" t="s">
        <v>20755</v>
      </c>
      <c r="G3664" s="449">
        <v>89734</v>
      </c>
      <c r="H3664" s="447" t="s">
        <v>4749</v>
      </c>
      <c r="I3664" s="447" t="s">
        <v>146</v>
      </c>
      <c r="J3664" s="447" t="s">
        <v>334</v>
      </c>
      <c r="K3664" s="450">
        <v>29.67</v>
      </c>
      <c r="L3664" s="447" t="s">
        <v>241</v>
      </c>
    </row>
    <row r="3665" spans="1:12">
      <c r="A3665" s="447" t="s">
        <v>20984</v>
      </c>
      <c r="B3665" s="447" t="s">
        <v>20985</v>
      </c>
      <c r="C3665" s="447" t="s">
        <v>20946</v>
      </c>
      <c r="D3665" s="447" t="s">
        <v>20988</v>
      </c>
      <c r="E3665" s="448" t="s">
        <v>20755</v>
      </c>
      <c r="F3665" s="447" t="s">
        <v>20755</v>
      </c>
      <c r="G3665" s="449">
        <v>89735</v>
      </c>
      <c r="H3665" s="447" t="s">
        <v>4750</v>
      </c>
      <c r="I3665" s="447" t="s">
        <v>146</v>
      </c>
      <c r="J3665" s="447" t="s">
        <v>334</v>
      </c>
      <c r="K3665" s="450">
        <v>17.420000000000002</v>
      </c>
      <c r="L3665" s="447" t="s">
        <v>241</v>
      </c>
    </row>
    <row r="3666" spans="1:12">
      <c r="A3666" s="447" t="s">
        <v>20984</v>
      </c>
      <c r="B3666" s="447" t="s">
        <v>20985</v>
      </c>
      <c r="C3666" s="447" t="s">
        <v>20946</v>
      </c>
      <c r="D3666" s="447" t="s">
        <v>20988</v>
      </c>
      <c r="E3666" s="448" t="s">
        <v>20755</v>
      </c>
      <c r="F3666" s="447" t="s">
        <v>20755</v>
      </c>
      <c r="G3666" s="449">
        <v>89736</v>
      </c>
      <c r="H3666" s="447" t="s">
        <v>4752</v>
      </c>
      <c r="I3666" s="447" t="s">
        <v>146</v>
      </c>
      <c r="J3666" s="447" t="s">
        <v>334</v>
      </c>
      <c r="K3666" s="450">
        <v>7.05</v>
      </c>
      <c r="L3666" s="447" t="s">
        <v>241</v>
      </c>
    </row>
    <row r="3667" spans="1:12">
      <c r="A3667" s="447" t="s">
        <v>20984</v>
      </c>
      <c r="B3667" s="447" t="s">
        <v>20985</v>
      </c>
      <c r="C3667" s="447" t="s">
        <v>20946</v>
      </c>
      <c r="D3667" s="447" t="s">
        <v>20988</v>
      </c>
      <c r="E3667" s="448" t="s">
        <v>20755</v>
      </c>
      <c r="F3667" s="447" t="s">
        <v>20755</v>
      </c>
      <c r="G3667" s="449">
        <v>89737</v>
      </c>
      <c r="H3667" s="447" t="s">
        <v>4753</v>
      </c>
      <c r="I3667" s="447" t="s">
        <v>146</v>
      </c>
      <c r="J3667" s="447" t="s">
        <v>334</v>
      </c>
      <c r="K3667" s="450">
        <v>16.93</v>
      </c>
      <c r="L3667" s="447" t="s">
        <v>241</v>
      </c>
    </row>
    <row r="3668" spans="1:12">
      <c r="A3668" s="447" t="s">
        <v>20984</v>
      </c>
      <c r="B3668" s="447" t="s">
        <v>20985</v>
      </c>
      <c r="C3668" s="447" t="s">
        <v>20946</v>
      </c>
      <c r="D3668" s="447" t="s">
        <v>20988</v>
      </c>
      <c r="E3668" s="448" t="s">
        <v>20755</v>
      </c>
      <c r="F3668" s="447" t="s">
        <v>20755</v>
      </c>
      <c r="G3668" s="449">
        <v>89738</v>
      </c>
      <c r="H3668" s="447" t="s">
        <v>4755</v>
      </c>
      <c r="I3668" s="447" t="s">
        <v>146</v>
      </c>
      <c r="J3668" s="447" t="s">
        <v>334</v>
      </c>
      <c r="K3668" s="450">
        <v>15.75</v>
      </c>
      <c r="L3668" s="447" t="s">
        <v>241</v>
      </c>
    </row>
    <row r="3669" spans="1:12">
      <c r="A3669" s="447" t="s">
        <v>20984</v>
      </c>
      <c r="B3669" s="447" t="s">
        <v>20985</v>
      </c>
      <c r="C3669" s="447" t="s">
        <v>20946</v>
      </c>
      <c r="D3669" s="447" t="s">
        <v>20988</v>
      </c>
      <c r="E3669" s="448" t="s">
        <v>20755</v>
      </c>
      <c r="F3669" s="447" t="s">
        <v>20755</v>
      </c>
      <c r="G3669" s="449">
        <v>89739</v>
      </c>
      <c r="H3669" s="447" t="s">
        <v>4757</v>
      </c>
      <c r="I3669" s="447" t="s">
        <v>146</v>
      </c>
      <c r="J3669" s="447" t="s">
        <v>334</v>
      </c>
      <c r="K3669" s="450">
        <v>17.739999999999998</v>
      </c>
      <c r="L3669" s="447" t="s">
        <v>241</v>
      </c>
    </row>
    <row r="3670" spans="1:12">
      <c r="A3670" s="447" t="s">
        <v>20984</v>
      </c>
      <c r="B3670" s="447" t="s">
        <v>20985</v>
      </c>
      <c r="C3670" s="447" t="s">
        <v>20946</v>
      </c>
      <c r="D3670" s="447" t="s">
        <v>20988</v>
      </c>
      <c r="E3670" s="448" t="s">
        <v>20755</v>
      </c>
      <c r="F3670" s="447" t="s">
        <v>20755</v>
      </c>
      <c r="G3670" s="449">
        <v>89740</v>
      </c>
      <c r="H3670" s="447" t="s">
        <v>4758</v>
      </c>
      <c r="I3670" s="447" t="s">
        <v>146</v>
      </c>
      <c r="J3670" s="447" t="s">
        <v>334</v>
      </c>
      <c r="K3670" s="450">
        <v>6.29</v>
      </c>
      <c r="L3670" s="447" t="s">
        <v>241</v>
      </c>
    </row>
    <row r="3671" spans="1:12">
      <c r="A3671" s="447" t="s">
        <v>20984</v>
      </c>
      <c r="B3671" s="447" t="s">
        <v>20985</v>
      </c>
      <c r="C3671" s="447" t="s">
        <v>20946</v>
      </c>
      <c r="D3671" s="447" t="s">
        <v>20988</v>
      </c>
      <c r="E3671" s="448" t="s">
        <v>20755</v>
      </c>
      <c r="F3671" s="447" t="s">
        <v>20755</v>
      </c>
      <c r="G3671" s="449">
        <v>89741</v>
      </c>
      <c r="H3671" s="447" t="s">
        <v>4759</v>
      </c>
      <c r="I3671" s="447" t="s">
        <v>146</v>
      </c>
      <c r="J3671" s="447" t="s">
        <v>334</v>
      </c>
      <c r="K3671" s="450">
        <v>22.36</v>
      </c>
      <c r="L3671" s="447" t="s">
        <v>241</v>
      </c>
    </row>
    <row r="3672" spans="1:12">
      <c r="A3672" s="447" t="s">
        <v>20984</v>
      </c>
      <c r="B3672" s="447" t="s">
        <v>20985</v>
      </c>
      <c r="C3672" s="447" t="s">
        <v>20946</v>
      </c>
      <c r="D3672" s="447" t="s">
        <v>20988</v>
      </c>
      <c r="E3672" s="448" t="s">
        <v>20755</v>
      </c>
      <c r="F3672" s="447" t="s">
        <v>20755</v>
      </c>
      <c r="G3672" s="449">
        <v>89742</v>
      </c>
      <c r="H3672" s="447" t="s">
        <v>4760</v>
      </c>
      <c r="I3672" s="447" t="s">
        <v>146</v>
      </c>
      <c r="J3672" s="447" t="s">
        <v>334</v>
      </c>
      <c r="K3672" s="450">
        <v>28.4</v>
      </c>
      <c r="L3672" s="447" t="s">
        <v>241</v>
      </c>
    </row>
    <row r="3673" spans="1:12">
      <c r="A3673" s="447" t="s">
        <v>20984</v>
      </c>
      <c r="B3673" s="447" t="s">
        <v>20985</v>
      </c>
      <c r="C3673" s="447" t="s">
        <v>20946</v>
      </c>
      <c r="D3673" s="447" t="s">
        <v>20988</v>
      </c>
      <c r="E3673" s="448" t="s">
        <v>20755</v>
      </c>
      <c r="F3673" s="447" t="s">
        <v>20755</v>
      </c>
      <c r="G3673" s="449">
        <v>89743</v>
      </c>
      <c r="H3673" s="447" t="s">
        <v>4761</v>
      </c>
      <c r="I3673" s="447" t="s">
        <v>146</v>
      </c>
      <c r="J3673" s="447" t="s">
        <v>334</v>
      </c>
      <c r="K3673" s="450">
        <v>39.909999999999997</v>
      </c>
      <c r="L3673" s="447" t="s">
        <v>241</v>
      </c>
    </row>
    <row r="3674" spans="1:12">
      <c r="A3674" s="447" t="s">
        <v>20984</v>
      </c>
      <c r="B3674" s="447" t="s">
        <v>20985</v>
      </c>
      <c r="C3674" s="447" t="s">
        <v>20946</v>
      </c>
      <c r="D3674" s="447" t="s">
        <v>20988</v>
      </c>
      <c r="E3674" s="448" t="s">
        <v>20755</v>
      </c>
      <c r="F3674" s="447" t="s">
        <v>20755</v>
      </c>
      <c r="G3674" s="449">
        <v>89744</v>
      </c>
      <c r="H3674" s="447" t="s">
        <v>4762</v>
      </c>
      <c r="I3674" s="447" t="s">
        <v>146</v>
      </c>
      <c r="J3674" s="447" t="s">
        <v>334</v>
      </c>
      <c r="K3674" s="450">
        <v>21.96</v>
      </c>
      <c r="L3674" s="447" t="s">
        <v>241</v>
      </c>
    </row>
    <row r="3675" spans="1:12">
      <c r="A3675" s="447" t="s">
        <v>20984</v>
      </c>
      <c r="B3675" s="447" t="s">
        <v>20985</v>
      </c>
      <c r="C3675" s="447" t="s">
        <v>20946</v>
      </c>
      <c r="D3675" s="447" t="s">
        <v>20988</v>
      </c>
      <c r="E3675" s="448" t="s">
        <v>20755</v>
      </c>
      <c r="F3675" s="447" t="s">
        <v>20755</v>
      </c>
      <c r="G3675" s="449">
        <v>89745</v>
      </c>
      <c r="H3675" s="447" t="s">
        <v>4764</v>
      </c>
      <c r="I3675" s="447" t="s">
        <v>146</v>
      </c>
      <c r="J3675" s="447" t="s">
        <v>334</v>
      </c>
      <c r="K3675" s="450">
        <v>36.520000000000003</v>
      </c>
      <c r="L3675" s="447" t="s">
        <v>241</v>
      </c>
    </row>
    <row r="3676" spans="1:12">
      <c r="A3676" s="447" t="s">
        <v>20984</v>
      </c>
      <c r="B3676" s="447" t="s">
        <v>20985</v>
      </c>
      <c r="C3676" s="447" t="s">
        <v>20946</v>
      </c>
      <c r="D3676" s="447" t="s">
        <v>20988</v>
      </c>
      <c r="E3676" s="448" t="s">
        <v>20755</v>
      </c>
      <c r="F3676" s="447" t="s">
        <v>20755</v>
      </c>
      <c r="G3676" s="449">
        <v>89746</v>
      </c>
      <c r="H3676" s="447" t="s">
        <v>4765</v>
      </c>
      <c r="I3676" s="447" t="s">
        <v>146</v>
      </c>
      <c r="J3676" s="447" t="s">
        <v>334</v>
      </c>
      <c r="K3676" s="450">
        <v>21.91</v>
      </c>
      <c r="L3676" s="447" t="s">
        <v>241</v>
      </c>
    </row>
    <row r="3677" spans="1:12">
      <c r="A3677" s="447" t="s">
        <v>20984</v>
      </c>
      <c r="B3677" s="447" t="s">
        <v>20985</v>
      </c>
      <c r="C3677" s="447" t="s">
        <v>20946</v>
      </c>
      <c r="D3677" s="447" t="s">
        <v>20988</v>
      </c>
      <c r="E3677" s="448" t="s">
        <v>20755</v>
      </c>
      <c r="F3677" s="447" t="s">
        <v>20755</v>
      </c>
      <c r="G3677" s="449">
        <v>89747</v>
      </c>
      <c r="H3677" s="447" t="s">
        <v>4766</v>
      </c>
      <c r="I3677" s="447" t="s">
        <v>146</v>
      </c>
      <c r="J3677" s="447" t="s">
        <v>334</v>
      </c>
      <c r="K3677" s="450">
        <v>12.8</v>
      </c>
      <c r="L3677" s="447" t="s">
        <v>241</v>
      </c>
    </row>
    <row r="3678" spans="1:12">
      <c r="A3678" s="447" t="s">
        <v>20984</v>
      </c>
      <c r="B3678" s="447" t="s">
        <v>20985</v>
      </c>
      <c r="C3678" s="447" t="s">
        <v>20946</v>
      </c>
      <c r="D3678" s="447" t="s">
        <v>20988</v>
      </c>
      <c r="E3678" s="448" t="s">
        <v>20755</v>
      </c>
      <c r="F3678" s="447" t="s">
        <v>20755</v>
      </c>
      <c r="G3678" s="449">
        <v>89748</v>
      </c>
      <c r="H3678" s="447" t="s">
        <v>4767</v>
      </c>
      <c r="I3678" s="447" t="s">
        <v>146</v>
      </c>
      <c r="J3678" s="447" t="s">
        <v>334</v>
      </c>
      <c r="K3678" s="450">
        <v>34.44</v>
      </c>
      <c r="L3678" s="447" t="s">
        <v>241</v>
      </c>
    </row>
    <row r="3679" spans="1:12">
      <c r="A3679" s="447" t="s">
        <v>20984</v>
      </c>
      <c r="B3679" s="447" t="s">
        <v>20985</v>
      </c>
      <c r="C3679" s="447" t="s">
        <v>20946</v>
      </c>
      <c r="D3679" s="447" t="s">
        <v>20988</v>
      </c>
      <c r="E3679" s="448" t="s">
        <v>20755</v>
      </c>
      <c r="F3679" s="447" t="s">
        <v>20755</v>
      </c>
      <c r="G3679" s="449">
        <v>89749</v>
      </c>
      <c r="H3679" s="447" t="s">
        <v>4768</v>
      </c>
      <c r="I3679" s="447" t="s">
        <v>146</v>
      </c>
      <c r="J3679" s="447" t="s">
        <v>334</v>
      </c>
      <c r="K3679" s="450">
        <v>15.75</v>
      </c>
      <c r="L3679" s="447" t="s">
        <v>241</v>
      </c>
    </row>
    <row r="3680" spans="1:12">
      <c r="A3680" s="447" t="s">
        <v>20984</v>
      </c>
      <c r="B3680" s="447" t="s">
        <v>20985</v>
      </c>
      <c r="C3680" s="447" t="s">
        <v>20946</v>
      </c>
      <c r="D3680" s="447" t="s">
        <v>20988</v>
      </c>
      <c r="E3680" s="448" t="s">
        <v>20755</v>
      </c>
      <c r="F3680" s="447" t="s">
        <v>20755</v>
      </c>
      <c r="G3680" s="449">
        <v>89750</v>
      </c>
      <c r="H3680" s="447" t="s">
        <v>4769</v>
      </c>
      <c r="I3680" s="447" t="s">
        <v>146</v>
      </c>
      <c r="J3680" s="447" t="s">
        <v>334</v>
      </c>
      <c r="K3680" s="450">
        <v>56.57</v>
      </c>
      <c r="L3680" s="447" t="s">
        <v>241</v>
      </c>
    </row>
    <row r="3681" spans="1:12">
      <c r="A3681" s="447" t="s">
        <v>20984</v>
      </c>
      <c r="B3681" s="447" t="s">
        <v>20985</v>
      </c>
      <c r="C3681" s="447" t="s">
        <v>20946</v>
      </c>
      <c r="D3681" s="447" t="s">
        <v>20988</v>
      </c>
      <c r="E3681" s="448" t="s">
        <v>20755</v>
      </c>
      <c r="F3681" s="447" t="s">
        <v>20755</v>
      </c>
      <c r="G3681" s="449">
        <v>89751</v>
      </c>
      <c r="H3681" s="447" t="s">
        <v>4770</v>
      </c>
      <c r="I3681" s="447" t="s">
        <v>146</v>
      </c>
      <c r="J3681" s="447" t="s">
        <v>334</v>
      </c>
      <c r="K3681" s="450">
        <v>5</v>
      </c>
      <c r="L3681" s="447" t="s">
        <v>241</v>
      </c>
    </row>
    <row r="3682" spans="1:12">
      <c r="A3682" s="447" t="s">
        <v>20984</v>
      </c>
      <c r="B3682" s="447" t="s">
        <v>20985</v>
      </c>
      <c r="C3682" s="447" t="s">
        <v>20946</v>
      </c>
      <c r="D3682" s="447" t="s">
        <v>20988</v>
      </c>
      <c r="E3682" s="448" t="s">
        <v>20755</v>
      </c>
      <c r="F3682" s="447" t="s">
        <v>20755</v>
      </c>
      <c r="G3682" s="449">
        <v>89752</v>
      </c>
      <c r="H3682" s="447" t="s">
        <v>4771</v>
      </c>
      <c r="I3682" s="447" t="s">
        <v>146</v>
      </c>
      <c r="J3682" s="447" t="s">
        <v>334</v>
      </c>
      <c r="K3682" s="450">
        <v>5.23</v>
      </c>
      <c r="L3682" s="447" t="s">
        <v>241</v>
      </c>
    </row>
    <row r="3683" spans="1:12">
      <c r="A3683" s="447" t="s">
        <v>20984</v>
      </c>
      <c r="B3683" s="447" t="s">
        <v>20985</v>
      </c>
      <c r="C3683" s="447" t="s">
        <v>20946</v>
      </c>
      <c r="D3683" s="447" t="s">
        <v>20988</v>
      </c>
      <c r="E3683" s="448" t="s">
        <v>20755</v>
      </c>
      <c r="F3683" s="447" t="s">
        <v>20755</v>
      </c>
      <c r="G3683" s="449">
        <v>89753</v>
      </c>
      <c r="H3683" s="447" t="s">
        <v>4773</v>
      </c>
      <c r="I3683" s="447" t="s">
        <v>146</v>
      </c>
      <c r="J3683" s="447" t="s">
        <v>334</v>
      </c>
      <c r="K3683" s="450">
        <v>8.66</v>
      </c>
      <c r="L3683" s="447" t="s">
        <v>241</v>
      </c>
    </row>
    <row r="3684" spans="1:12">
      <c r="A3684" s="447" t="s">
        <v>20984</v>
      </c>
      <c r="B3684" s="447" t="s">
        <v>20985</v>
      </c>
      <c r="C3684" s="447" t="s">
        <v>20946</v>
      </c>
      <c r="D3684" s="447" t="s">
        <v>20988</v>
      </c>
      <c r="E3684" s="448" t="s">
        <v>20755</v>
      </c>
      <c r="F3684" s="447" t="s">
        <v>20755</v>
      </c>
      <c r="G3684" s="449">
        <v>89754</v>
      </c>
      <c r="H3684" s="447" t="s">
        <v>4774</v>
      </c>
      <c r="I3684" s="447" t="s">
        <v>146</v>
      </c>
      <c r="J3684" s="447" t="s">
        <v>334</v>
      </c>
      <c r="K3684" s="450">
        <v>15.38</v>
      </c>
      <c r="L3684" s="447" t="s">
        <v>241</v>
      </c>
    </row>
    <row r="3685" spans="1:12">
      <c r="A3685" s="447" t="s">
        <v>20984</v>
      </c>
      <c r="B3685" s="447" t="s">
        <v>20985</v>
      </c>
      <c r="C3685" s="447" t="s">
        <v>20946</v>
      </c>
      <c r="D3685" s="447" t="s">
        <v>20988</v>
      </c>
      <c r="E3685" s="448" t="s">
        <v>20755</v>
      </c>
      <c r="F3685" s="447" t="s">
        <v>20755</v>
      </c>
      <c r="G3685" s="449">
        <v>89755</v>
      </c>
      <c r="H3685" s="447" t="s">
        <v>4775</v>
      </c>
      <c r="I3685" s="447" t="s">
        <v>146</v>
      </c>
      <c r="J3685" s="447" t="s">
        <v>334</v>
      </c>
      <c r="K3685" s="450">
        <v>11.59</v>
      </c>
      <c r="L3685" s="447" t="s">
        <v>241</v>
      </c>
    </row>
    <row r="3686" spans="1:12">
      <c r="A3686" s="447" t="s">
        <v>20984</v>
      </c>
      <c r="B3686" s="447" t="s">
        <v>20985</v>
      </c>
      <c r="C3686" s="447" t="s">
        <v>20946</v>
      </c>
      <c r="D3686" s="447" t="s">
        <v>20988</v>
      </c>
      <c r="E3686" s="448" t="s">
        <v>20755</v>
      </c>
      <c r="F3686" s="447" t="s">
        <v>20755</v>
      </c>
      <c r="G3686" s="449">
        <v>89756</v>
      </c>
      <c r="H3686" s="447" t="s">
        <v>4776</v>
      </c>
      <c r="I3686" s="447" t="s">
        <v>146</v>
      </c>
      <c r="J3686" s="447" t="s">
        <v>334</v>
      </c>
      <c r="K3686" s="450">
        <v>21.55</v>
      </c>
      <c r="L3686" s="447" t="s">
        <v>241</v>
      </c>
    </row>
    <row r="3687" spans="1:12">
      <c r="A3687" s="447" t="s">
        <v>20984</v>
      </c>
      <c r="B3687" s="447" t="s">
        <v>20985</v>
      </c>
      <c r="C3687" s="447" t="s">
        <v>20946</v>
      </c>
      <c r="D3687" s="447" t="s">
        <v>20988</v>
      </c>
      <c r="E3687" s="448" t="s">
        <v>20755</v>
      </c>
      <c r="F3687" s="447" t="s">
        <v>20755</v>
      </c>
      <c r="G3687" s="449">
        <v>89757</v>
      </c>
      <c r="H3687" s="447" t="s">
        <v>4777</v>
      </c>
      <c r="I3687" s="447" t="s">
        <v>146</v>
      </c>
      <c r="J3687" s="447" t="s">
        <v>334</v>
      </c>
      <c r="K3687" s="450">
        <v>34.229999999999997</v>
      </c>
      <c r="L3687" s="447" t="s">
        <v>241</v>
      </c>
    </row>
    <row r="3688" spans="1:12">
      <c r="A3688" s="447" t="s">
        <v>20984</v>
      </c>
      <c r="B3688" s="447" t="s">
        <v>20985</v>
      </c>
      <c r="C3688" s="447" t="s">
        <v>20946</v>
      </c>
      <c r="D3688" s="447" t="s">
        <v>20988</v>
      </c>
      <c r="E3688" s="448" t="s">
        <v>20755</v>
      </c>
      <c r="F3688" s="447" t="s">
        <v>20755</v>
      </c>
      <c r="G3688" s="449">
        <v>89758</v>
      </c>
      <c r="H3688" s="447" t="s">
        <v>4779</v>
      </c>
      <c r="I3688" s="447" t="s">
        <v>146</v>
      </c>
      <c r="J3688" s="447" t="s">
        <v>334</v>
      </c>
      <c r="K3688" s="450">
        <v>54.94</v>
      </c>
      <c r="L3688" s="447" t="s">
        <v>241</v>
      </c>
    </row>
    <row r="3689" spans="1:12">
      <c r="A3689" s="447" t="s">
        <v>20984</v>
      </c>
      <c r="B3689" s="447" t="s">
        <v>20985</v>
      </c>
      <c r="C3689" s="447" t="s">
        <v>20946</v>
      </c>
      <c r="D3689" s="447" t="s">
        <v>20988</v>
      </c>
      <c r="E3689" s="448" t="s">
        <v>20755</v>
      </c>
      <c r="F3689" s="447" t="s">
        <v>20755</v>
      </c>
      <c r="G3689" s="449">
        <v>89759</v>
      </c>
      <c r="H3689" s="447" t="s">
        <v>4781</v>
      </c>
      <c r="I3689" s="447" t="s">
        <v>146</v>
      </c>
      <c r="J3689" s="447" t="s">
        <v>334</v>
      </c>
      <c r="K3689" s="450">
        <v>7.17</v>
      </c>
      <c r="L3689" s="447" t="s">
        <v>241</v>
      </c>
    </row>
    <row r="3690" spans="1:12">
      <c r="A3690" s="447" t="s">
        <v>20984</v>
      </c>
      <c r="B3690" s="447" t="s">
        <v>20985</v>
      </c>
      <c r="C3690" s="447" t="s">
        <v>20946</v>
      </c>
      <c r="D3690" s="447" t="s">
        <v>20988</v>
      </c>
      <c r="E3690" s="448" t="s">
        <v>20755</v>
      </c>
      <c r="F3690" s="447" t="s">
        <v>20755</v>
      </c>
      <c r="G3690" s="449">
        <v>89760</v>
      </c>
      <c r="H3690" s="447" t="s">
        <v>4782</v>
      </c>
      <c r="I3690" s="447" t="s">
        <v>146</v>
      </c>
      <c r="J3690" s="447" t="s">
        <v>334</v>
      </c>
      <c r="K3690" s="450">
        <v>20.04</v>
      </c>
      <c r="L3690" s="447" t="s">
        <v>241</v>
      </c>
    </row>
    <row r="3691" spans="1:12">
      <c r="A3691" s="447" t="s">
        <v>20984</v>
      </c>
      <c r="B3691" s="447" t="s">
        <v>20985</v>
      </c>
      <c r="C3691" s="447" t="s">
        <v>20946</v>
      </c>
      <c r="D3691" s="447" t="s">
        <v>20988</v>
      </c>
      <c r="E3691" s="448" t="s">
        <v>20755</v>
      </c>
      <c r="F3691" s="447" t="s">
        <v>20755</v>
      </c>
      <c r="G3691" s="449">
        <v>89761</v>
      </c>
      <c r="H3691" s="447" t="s">
        <v>4783</v>
      </c>
      <c r="I3691" s="447" t="s">
        <v>146</v>
      </c>
      <c r="J3691" s="447" t="s">
        <v>334</v>
      </c>
      <c r="K3691" s="450">
        <v>34.92</v>
      </c>
      <c r="L3691" s="447" t="s">
        <v>241</v>
      </c>
    </row>
    <row r="3692" spans="1:12">
      <c r="A3692" s="447" t="s">
        <v>20984</v>
      </c>
      <c r="B3692" s="447" t="s">
        <v>20985</v>
      </c>
      <c r="C3692" s="447" t="s">
        <v>20946</v>
      </c>
      <c r="D3692" s="447" t="s">
        <v>20988</v>
      </c>
      <c r="E3692" s="448" t="s">
        <v>20755</v>
      </c>
      <c r="F3692" s="447" t="s">
        <v>20755</v>
      </c>
      <c r="G3692" s="449">
        <v>89762</v>
      </c>
      <c r="H3692" s="447" t="s">
        <v>4784</v>
      </c>
      <c r="I3692" s="447" t="s">
        <v>146</v>
      </c>
      <c r="J3692" s="447" t="s">
        <v>334</v>
      </c>
      <c r="K3692" s="450">
        <v>50.88</v>
      </c>
      <c r="L3692" s="447" t="s">
        <v>241</v>
      </c>
    </row>
    <row r="3693" spans="1:12">
      <c r="A3693" s="447" t="s">
        <v>20984</v>
      </c>
      <c r="B3693" s="447" t="s">
        <v>20985</v>
      </c>
      <c r="C3693" s="447" t="s">
        <v>20946</v>
      </c>
      <c r="D3693" s="447" t="s">
        <v>20988</v>
      </c>
      <c r="E3693" s="448" t="s">
        <v>20755</v>
      </c>
      <c r="F3693" s="447" t="s">
        <v>20755</v>
      </c>
      <c r="G3693" s="449">
        <v>89763</v>
      </c>
      <c r="H3693" s="447" t="s">
        <v>4785</v>
      </c>
      <c r="I3693" s="447" t="s">
        <v>146</v>
      </c>
      <c r="J3693" s="447" t="s">
        <v>334</v>
      </c>
      <c r="K3693" s="450">
        <v>208.76</v>
      </c>
      <c r="L3693" s="447" t="s">
        <v>241</v>
      </c>
    </row>
    <row r="3694" spans="1:12">
      <c r="A3694" s="447" t="s">
        <v>20984</v>
      </c>
      <c r="B3694" s="447" t="s">
        <v>20985</v>
      </c>
      <c r="C3694" s="447" t="s">
        <v>20946</v>
      </c>
      <c r="D3694" s="447" t="s">
        <v>20988</v>
      </c>
      <c r="E3694" s="448" t="s">
        <v>20755</v>
      </c>
      <c r="F3694" s="447" t="s">
        <v>20755</v>
      </c>
      <c r="G3694" s="449">
        <v>89764</v>
      </c>
      <c r="H3694" s="447" t="s">
        <v>4786</v>
      </c>
      <c r="I3694" s="447" t="s">
        <v>146</v>
      </c>
      <c r="J3694" s="447" t="s">
        <v>334</v>
      </c>
      <c r="K3694" s="450">
        <v>38.119999999999997</v>
      </c>
      <c r="L3694" s="447" t="s">
        <v>241</v>
      </c>
    </row>
    <row r="3695" spans="1:12">
      <c r="A3695" s="447" t="s">
        <v>20984</v>
      </c>
      <c r="B3695" s="447" t="s">
        <v>20985</v>
      </c>
      <c r="C3695" s="447" t="s">
        <v>20946</v>
      </c>
      <c r="D3695" s="447" t="s">
        <v>20988</v>
      </c>
      <c r="E3695" s="448" t="s">
        <v>20755</v>
      </c>
      <c r="F3695" s="447" t="s">
        <v>20755</v>
      </c>
      <c r="G3695" s="449">
        <v>89765</v>
      </c>
      <c r="H3695" s="447" t="s">
        <v>4788</v>
      </c>
      <c r="I3695" s="447" t="s">
        <v>146</v>
      </c>
      <c r="J3695" s="447" t="s">
        <v>334</v>
      </c>
      <c r="K3695" s="450">
        <v>13.55</v>
      </c>
      <c r="L3695" s="447" t="s">
        <v>241</v>
      </c>
    </row>
    <row r="3696" spans="1:12">
      <c r="A3696" s="447" t="s">
        <v>20984</v>
      </c>
      <c r="B3696" s="447" t="s">
        <v>20985</v>
      </c>
      <c r="C3696" s="447" t="s">
        <v>20946</v>
      </c>
      <c r="D3696" s="447" t="s">
        <v>20988</v>
      </c>
      <c r="E3696" s="448" t="s">
        <v>20755</v>
      </c>
      <c r="F3696" s="447" t="s">
        <v>20755</v>
      </c>
      <c r="G3696" s="449">
        <v>89766</v>
      </c>
      <c r="H3696" s="447" t="s">
        <v>4789</v>
      </c>
      <c r="I3696" s="447" t="s">
        <v>146</v>
      </c>
      <c r="J3696" s="447" t="s">
        <v>334</v>
      </c>
      <c r="K3696" s="450">
        <v>21.89</v>
      </c>
      <c r="L3696" s="447" t="s">
        <v>241</v>
      </c>
    </row>
    <row r="3697" spans="1:12">
      <c r="A3697" s="447" t="s">
        <v>20984</v>
      </c>
      <c r="B3697" s="447" t="s">
        <v>20985</v>
      </c>
      <c r="C3697" s="447" t="s">
        <v>20946</v>
      </c>
      <c r="D3697" s="447" t="s">
        <v>20988</v>
      </c>
      <c r="E3697" s="448" t="s">
        <v>20755</v>
      </c>
      <c r="F3697" s="447" t="s">
        <v>20755</v>
      </c>
      <c r="G3697" s="449">
        <v>89767</v>
      </c>
      <c r="H3697" s="447" t="s">
        <v>4790</v>
      </c>
      <c r="I3697" s="447" t="s">
        <v>146</v>
      </c>
      <c r="J3697" s="447" t="s">
        <v>334</v>
      </c>
      <c r="K3697" s="450">
        <v>21.89</v>
      </c>
      <c r="L3697" s="447" t="s">
        <v>241</v>
      </c>
    </row>
    <row r="3698" spans="1:12">
      <c r="A3698" s="447" t="s">
        <v>20984</v>
      </c>
      <c r="B3698" s="447" t="s">
        <v>20985</v>
      </c>
      <c r="C3698" s="447" t="s">
        <v>20946</v>
      </c>
      <c r="D3698" s="447" t="s">
        <v>20988</v>
      </c>
      <c r="E3698" s="448" t="s">
        <v>20755</v>
      </c>
      <c r="F3698" s="447" t="s">
        <v>20755</v>
      </c>
      <c r="G3698" s="449">
        <v>89768</v>
      </c>
      <c r="H3698" s="447" t="s">
        <v>4791</v>
      </c>
      <c r="I3698" s="447" t="s">
        <v>146</v>
      </c>
      <c r="J3698" s="447" t="s">
        <v>334</v>
      </c>
      <c r="K3698" s="450">
        <v>21.29</v>
      </c>
      <c r="L3698" s="447" t="s">
        <v>241</v>
      </c>
    </row>
    <row r="3699" spans="1:12">
      <c r="A3699" s="447" t="s">
        <v>20984</v>
      </c>
      <c r="B3699" s="447" t="s">
        <v>20985</v>
      </c>
      <c r="C3699" s="447" t="s">
        <v>20946</v>
      </c>
      <c r="D3699" s="447" t="s">
        <v>20988</v>
      </c>
      <c r="E3699" s="448" t="s">
        <v>20755</v>
      </c>
      <c r="F3699" s="447" t="s">
        <v>20755</v>
      </c>
      <c r="G3699" s="449">
        <v>89769</v>
      </c>
      <c r="H3699" s="447" t="s">
        <v>4793</v>
      </c>
      <c r="I3699" s="447" t="s">
        <v>146</v>
      </c>
      <c r="J3699" s="447" t="s">
        <v>334</v>
      </c>
      <c r="K3699" s="450">
        <v>55.92</v>
      </c>
      <c r="L3699" s="447" t="s">
        <v>241</v>
      </c>
    </row>
    <row r="3700" spans="1:12">
      <c r="A3700" s="447" t="s">
        <v>20984</v>
      </c>
      <c r="B3700" s="447" t="s">
        <v>20985</v>
      </c>
      <c r="C3700" s="447" t="s">
        <v>20946</v>
      </c>
      <c r="D3700" s="447" t="s">
        <v>20988</v>
      </c>
      <c r="E3700" s="448" t="s">
        <v>20755</v>
      </c>
      <c r="F3700" s="447" t="s">
        <v>20755</v>
      </c>
      <c r="G3700" s="449">
        <v>89772</v>
      </c>
      <c r="H3700" s="447" t="s">
        <v>4794</v>
      </c>
      <c r="I3700" s="447" t="s">
        <v>239</v>
      </c>
      <c r="J3700" s="447" t="s">
        <v>334</v>
      </c>
      <c r="K3700" s="450">
        <v>79.05</v>
      </c>
      <c r="L3700" s="447" t="s">
        <v>241</v>
      </c>
    </row>
    <row r="3701" spans="1:12">
      <c r="A3701" s="447" t="s">
        <v>20984</v>
      </c>
      <c r="B3701" s="447" t="s">
        <v>20985</v>
      </c>
      <c r="C3701" s="447" t="s">
        <v>20946</v>
      </c>
      <c r="D3701" s="447" t="s">
        <v>20988</v>
      </c>
      <c r="E3701" s="448" t="s">
        <v>20755</v>
      </c>
      <c r="F3701" s="447" t="s">
        <v>20755</v>
      </c>
      <c r="G3701" s="449">
        <v>89774</v>
      </c>
      <c r="H3701" s="447" t="s">
        <v>4795</v>
      </c>
      <c r="I3701" s="447" t="s">
        <v>146</v>
      </c>
      <c r="J3701" s="447" t="s">
        <v>334</v>
      </c>
      <c r="K3701" s="450">
        <v>14.09</v>
      </c>
      <c r="L3701" s="447" t="s">
        <v>241</v>
      </c>
    </row>
    <row r="3702" spans="1:12">
      <c r="A3702" s="447" t="s">
        <v>20984</v>
      </c>
      <c r="B3702" s="447" t="s">
        <v>20985</v>
      </c>
      <c r="C3702" s="447" t="s">
        <v>20946</v>
      </c>
      <c r="D3702" s="447" t="s">
        <v>20988</v>
      </c>
      <c r="E3702" s="448" t="s">
        <v>20755</v>
      </c>
      <c r="F3702" s="447" t="s">
        <v>20755</v>
      </c>
      <c r="G3702" s="449">
        <v>89776</v>
      </c>
      <c r="H3702" s="447" t="s">
        <v>4797</v>
      </c>
      <c r="I3702" s="447" t="s">
        <v>146</v>
      </c>
      <c r="J3702" s="447" t="s">
        <v>334</v>
      </c>
      <c r="K3702" s="450">
        <v>19.28</v>
      </c>
      <c r="L3702" s="447" t="s">
        <v>241</v>
      </c>
    </row>
    <row r="3703" spans="1:12">
      <c r="A3703" s="447" t="s">
        <v>20984</v>
      </c>
      <c r="B3703" s="447" t="s">
        <v>20985</v>
      </c>
      <c r="C3703" s="447" t="s">
        <v>20946</v>
      </c>
      <c r="D3703" s="447" t="s">
        <v>20988</v>
      </c>
      <c r="E3703" s="448" t="s">
        <v>20755</v>
      </c>
      <c r="F3703" s="447" t="s">
        <v>20755</v>
      </c>
      <c r="G3703" s="449">
        <v>89777</v>
      </c>
      <c r="H3703" s="447" t="s">
        <v>4799</v>
      </c>
      <c r="I3703" s="447" t="s">
        <v>146</v>
      </c>
      <c r="J3703" s="447" t="s">
        <v>334</v>
      </c>
      <c r="K3703" s="450">
        <v>28.58</v>
      </c>
      <c r="L3703" s="447" t="s">
        <v>241</v>
      </c>
    </row>
    <row r="3704" spans="1:12">
      <c r="A3704" s="447" t="s">
        <v>20984</v>
      </c>
      <c r="B3704" s="447" t="s">
        <v>20985</v>
      </c>
      <c r="C3704" s="447" t="s">
        <v>20946</v>
      </c>
      <c r="D3704" s="447" t="s">
        <v>20988</v>
      </c>
      <c r="E3704" s="448" t="s">
        <v>20755</v>
      </c>
      <c r="F3704" s="447" t="s">
        <v>20755</v>
      </c>
      <c r="G3704" s="449">
        <v>89778</v>
      </c>
      <c r="H3704" s="447" t="s">
        <v>4801</v>
      </c>
      <c r="I3704" s="447" t="s">
        <v>146</v>
      </c>
      <c r="J3704" s="447" t="s">
        <v>334</v>
      </c>
      <c r="K3704" s="450">
        <v>17.670000000000002</v>
      </c>
      <c r="L3704" s="447" t="s">
        <v>241</v>
      </c>
    </row>
    <row r="3705" spans="1:12">
      <c r="A3705" s="447" t="s">
        <v>20984</v>
      </c>
      <c r="B3705" s="447" t="s">
        <v>20985</v>
      </c>
      <c r="C3705" s="447" t="s">
        <v>20946</v>
      </c>
      <c r="D3705" s="447" t="s">
        <v>20988</v>
      </c>
      <c r="E3705" s="448" t="s">
        <v>20755</v>
      </c>
      <c r="F3705" s="447" t="s">
        <v>20755</v>
      </c>
      <c r="G3705" s="449">
        <v>89779</v>
      </c>
      <c r="H3705" s="447" t="s">
        <v>4803</v>
      </c>
      <c r="I3705" s="447" t="s">
        <v>146</v>
      </c>
      <c r="J3705" s="447" t="s">
        <v>334</v>
      </c>
      <c r="K3705" s="450">
        <v>27.29</v>
      </c>
      <c r="L3705" s="447" t="s">
        <v>241</v>
      </c>
    </row>
    <row r="3706" spans="1:12">
      <c r="A3706" s="447" t="s">
        <v>20984</v>
      </c>
      <c r="B3706" s="447" t="s">
        <v>20985</v>
      </c>
      <c r="C3706" s="447" t="s">
        <v>20946</v>
      </c>
      <c r="D3706" s="447" t="s">
        <v>20988</v>
      </c>
      <c r="E3706" s="448" t="s">
        <v>20755</v>
      </c>
      <c r="F3706" s="447" t="s">
        <v>20755</v>
      </c>
      <c r="G3706" s="449">
        <v>89780</v>
      </c>
      <c r="H3706" s="447" t="s">
        <v>4804</v>
      </c>
      <c r="I3706" s="447" t="s">
        <v>146</v>
      </c>
      <c r="J3706" s="447" t="s">
        <v>334</v>
      </c>
      <c r="K3706" s="450">
        <v>28.58</v>
      </c>
      <c r="L3706" s="447" t="s">
        <v>241</v>
      </c>
    </row>
    <row r="3707" spans="1:12">
      <c r="A3707" s="447" t="s">
        <v>20984</v>
      </c>
      <c r="B3707" s="447" t="s">
        <v>20985</v>
      </c>
      <c r="C3707" s="447" t="s">
        <v>20946</v>
      </c>
      <c r="D3707" s="447" t="s">
        <v>20988</v>
      </c>
      <c r="E3707" s="448" t="s">
        <v>20755</v>
      </c>
      <c r="F3707" s="447" t="s">
        <v>20755</v>
      </c>
      <c r="G3707" s="449">
        <v>89781</v>
      </c>
      <c r="H3707" s="447" t="s">
        <v>4805</v>
      </c>
      <c r="I3707" s="447" t="s">
        <v>146</v>
      </c>
      <c r="J3707" s="447" t="s">
        <v>334</v>
      </c>
      <c r="K3707" s="450">
        <v>43.59</v>
      </c>
      <c r="L3707" s="447" t="s">
        <v>241</v>
      </c>
    </row>
    <row r="3708" spans="1:12">
      <c r="A3708" s="447" t="s">
        <v>20984</v>
      </c>
      <c r="B3708" s="447" t="s">
        <v>20985</v>
      </c>
      <c r="C3708" s="447" t="s">
        <v>20946</v>
      </c>
      <c r="D3708" s="447" t="s">
        <v>20988</v>
      </c>
      <c r="E3708" s="448" t="s">
        <v>20755</v>
      </c>
      <c r="F3708" s="447" t="s">
        <v>20755</v>
      </c>
      <c r="G3708" s="449">
        <v>89782</v>
      </c>
      <c r="H3708" s="447" t="s">
        <v>4806</v>
      </c>
      <c r="I3708" s="447" t="s">
        <v>146</v>
      </c>
      <c r="J3708" s="447" t="s">
        <v>334</v>
      </c>
      <c r="K3708" s="450">
        <v>9.8000000000000007</v>
      </c>
      <c r="L3708" s="447" t="s">
        <v>241</v>
      </c>
    </row>
    <row r="3709" spans="1:12">
      <c r="A3709" s="447" t="s">
        <v>20984</v>
      </c>
      <c r="B3709" s="447" t="s">
        <v>20985</v>
      </c>
      <c r="C3709" s="447" t="s">
        <v>20946</v>
      </c>
      <c r="D3709" s="447" t="s">
        <v>20988</v>
      </c>
      <c r="E3709" s="448" t="s">
        <v>20755</v>
      </c>
      <c r="F3709" s="447" t="s">
        <v>20755</v>
      </c>
      <c r="G3709" s="449">
        <v>89783</v>
      </c>
      <c r="H3709" s="447" t="s">
        <v>4808</v>
      </c>
      <c r="I3709" s="447" t="s">
        <v>146</v>
      </c>
      <c r="J3709" s="447" t="s">
        <v>334</v>
      </c>
      <c r="K3709" s="450">
        <v>10.039999999999999</v>
      </c>
      <c r="L3709" s="447" t="s">
        <v>241</v>
      </c>
    </row>
    <row r="3710" spans="1:12">
      <c r="A3710" s="447" t="s">
        <v>20984</v>
      </c>
      <c r="B3710" s="447" t="s">
        <v>20985</v>
      </c>
      <c r="C3710" s="447" t="s">
        <v>20946</v>
      </c>
      <c r="D3710" s="447" t="s">
        <v>20988</v>
      </c>
      <c r="E3710" s="448" t="s">
        <v>20755</v>
      </c>
      <c r="F3710" s="447" t="s">
        <v>20755</v>
      </c>
      <c r="G3710" s="449">
        <v>89784</v>
      </c>
      <c r="H3710" s="447" t="s">
        <v>4810</v>
      </c>
      <c r="I3710" s="447" t="s">
        <v>146</v>
      </c>
      <c r="J3710" s="447" t="s">
        <v>334</v>
      </c>
      <c r="K3710" s="450">
        <v>18.850000000000001</v>
      </c>
      <c r="L3710" s="447" t="s">
        <v>241</v>
      </c>
    </row>
    <row r="3711" spans="1:12">
      <c r="A3711" s="447" t="s">
        <v>20984</v>
      </c>
      <c r="B3711" s="447" t="s">
        <v>20985</v>
      </c>
      <c r="C3711" s="447" t="s">
        <v>20946</v>
      </c>
      <c r="D3711" s="447" t="s">
        <v>20988</v>
      </c>
      <c r="E3711" s="448" t="s">
        <v>20755</v>
      </c>
      <c r="F3711" s="447" t="s">
        <v>20755</v>
      </c>
      <c r="G3711" s="449">
        <v>89785</v>
      </c>
      <c r="H3711" s="447" t="s">
        <v>4812</v>
      </c>
      <c r="I3711" s="447" t="s">
        <v>146</v>
      </c>
      <c r="J3711" s="447" t="s">
        <v>334</v>
      </c>
      <c r="K3711" s="450">
        <v>20.45</v>
      </c>
      <c r="L3711" s="447" t="s">
        <v>241</v>
      </c>
    </row>
    <row r="3712" spans="1:12">
      <c r="A3712" s="447" t="s">
        <v>20984</v>
      </c>
      <c r="B3712" s="447" t="s">
        <v>20985</v>
      </c>
      <c r="C3712" s="447" t="s">
        <v>20946</v>
      </c>
      <c r="D3712" s="447" t="s">
        <v>20988</v>
      </c>
      <c r="E3712" s="448" t="s">
        <v>20755</v>
      </c>
      <c r="F3712" s="447" t="s">
        <v>20755</v>
      </c>
      <c r="G3712" s="449">
        <v>89786</v>
      </c>
      <c r="H3712" s="447" t="s">
        <v>4813</v>
      </c>
      <c r="I3712" s="447" t="s">
        <v>146</v>
      </c>
      <c r="J3712" s="447" t="s">
        <v>334</v>
      </c>
      <c r="K3712" s="450">
        <v>30.82</v>
      </c>
      <c r="L3712" s="447" t="s">
        <v>241</v>
      </c>
    </row>
    <row r="3713" spans="1:12">
      <c r="A3713" s="447" t="s">
        <v>20984</v>
      </c>
      <c r="B3713" s="447" t="s">
        <v>20985</v>
      </c>
      <c r="C3713" s="447" t="s">
        <v>20946</v>
      </c>
      <c r="D3713" s="447" t="s">
        <v>20988</v>
      </c>
      <c r="E3713" s="448" t="s">
        <v>20755</v>
      </c>
      <c r="F3713" s="447" t="s">
        <v>20755</v>
      </c>
      <c r="G3713" s="449">
        <v>89787</v>
      </c>
      <c r="H3713" s="447" t="s">
        <v>4814</v>
      </c>
      <c r="I3713" s="447" t="s">
        <v>146</v>
      </c>
      <c r="J3713" s="447" t="s">
        <v>334</v>
      </c>
      <c r="K3713" s="450">
        <v>43.59</v>
      </c>
      <c r="L3713" s="447" t="s">
        <v>241</v>
      </c>
    </row>
    <row r="3714" spans="1:12">
      <c r="A3714" s="447" t="s">
        <v>20984</v>
      </c>
      <c r="B3714" s="447" t="s">
        <v>20985</v>
      </c>
      <c r="C3714" s="447" t="s">
        <v>20946</v>
      </c>
      <c r="D3714" s="447" t="s">
        <v>20988</v>
      </c>
      <c r="E3714" s="448" t="s">
        <v>20755</v>
      </c>
      <c r="F3714" s="447" t="s">
        <v>20755</v>
      </c>
      <c r="G3714" s="449">
        <v>89788</v>
      </c>
      <c r="H3714" s="447" t="s">
        <v>4815</v>
      </c>
      <c r="I3714" s="447" t="s">
        <v>146</v>
      </c>
      <c r="J3714" s="447" t="s">
        <v>334</v>
      </c>
      <c r="K3714" s="450">
        <v>87.95</v>
      </c>
      <c r="L3714" s="447" t="s">
        <v>241</v>
      </c>
    </row>
    <row r="3715" spans="1:12">
      <c r="A3715" s="447" t="s">
        <v>20984</v>
      </c>
      <c r="B3715" s="447" t="s">
        <v>20985</v>
      </c>
      <c r="C3715" s="447" t="s">
        <v>20946</v>
      </c>
      <c r="D3715" s="447" t="s">
        <v>20988</v>
      </c>
      <c r="E3715" s="448" t="s">
        <v>20755</v>
      </c>
      <c r="F3715" s="447" t="s">
        <v>20755</v>
      </c>
      <c r="G3715" s="449">
        <v>89789</v>
      </c>
      <c r="H3715" s="447" t="s">
        <v>4816</v>
      </c>
      <c r="I3715" s="447" t="s">
        <v>146</v>
      </c>
      <c r="J3715" s="447" t="s">
        <v>334</v>
      </c>
      <c r="K3715" s="450">
        <v>89.42</v>
      </c>
      <c r="L3715" s="447" t="s">
        <v>241</v>
      </c>
    </row>
    <row r="3716" spans="1:12">
      <c r="A3716" s="447" t="s">
        <v>20984</v>
      </c>
      <c r="B3716" s="447" t="s">
        <v>20985</v>
      </c>
      <c r="C3716" s="447" t="s">
        <v>20946</v>
      </c>
      <c r="D3716" s="447" t="s">
        <v>20988</v>
      </c>
      <c r="E3716" s="448" t="s">
        <v>20755</v>
      </c>
      <c r="F3716" s="447" t="s">
        <v>20755</v>
      </c>
      <c r="G3716" s="449">
        <v>89790</v>
      </c>
      <c r="H3716" s="447" t="s">
        <v>4817</v>
      </c>
      <c r="I3716" s="447" t="s">
        <v>146</v>
      </c>
      <c r="J3716" s="447" t="s">
        <v>334</v>
      </c>
      <c r="K3716" s="450">
        <v>223.15</v>
      </c>
      <c r="L3716" s="447" t="s">
        <v>241</v>
      </c>
    </row>
    <row r="3717" spans="1:12">
      <c r="A3717" s="447" t="s">
        <v>20984</v>
      </c>
      <c r="B3717" s="447" t="s">
        <v>20985</v>
      </c>
      <c r="C3717" s="447" t="s">
        <v>20946</v>
      </c>
      <c r="D3717" s="447" t="s">
        <v>20988</v>
      </c>
      <c r="E3717" s="448" t="s">
        <v>20755</v>
      </c>
      <c r="F3717" s="447" t="s">
        <v>20755</v>
      </c>
      <c r="G3717" s="449">
        <v>89791</v>
      </c>
      <c r="H3717" s="447" t="s">
        <v>4818</v>
      </c>
      <c r="I3717" s="447" t="s">
        <v>146</v>
      </c>
      <c r="J3717" s="447" t="s">
        <v>334</v>
      </c>
      <c r="K3717" s="450">
        <v>228.54</v>
      </c>
      <c r="L3717" s="447" t="s">
        <v>241</v>
      </c>
    </row>
    <row r="3718" spans="1:12">
      <c r="A3718" s="447" t="s">
        <v>20984</v>
      </c>
      <c r="B3718" s="447" t="s">
        <v>20985</v>
      </c>
      <c r="C3718" s="447" t="s">
        <v>20946</v>
      </c>
      <c r="D3718" s="447" t="s">
        <v>20988</v>
      </c>
      <c r="E3718" s="448" t="s">
        <v>20755</v>
      </c>
      <c r="F3718" s="447" t="s">
        <v>20755</v>
      </c>
      <c r="G3718" s="449">
        <v>89792</v>
      </c>
      <c r="H3718" s="447" t="s">
        <v>4819</v>
      </c>
      <c r="I3718" s="447" t="s">
        <v>146</v>
      </c>
      <c r="J3718" s="447" t="s">
        <v>334</v>
      </c>
      <c r="K3718" s="450">
        <v>261.45</v>
      </c>
      <c r="L3718" s="447" t="s">
        <v>241</v>
      </c>
    </row>
    <row r="3719" spans="1:12">
      <c r="A3719" s="447" t="s">
        <v>20984</v>
      </c>
      <c r="B3719" s="447" t="s">
        <v>20985</v>
      </c>
      <c r="C3719" s="447" t="s">
        <v>20946</v>
      </c>
      <c r="D3719" s="447" t="s">
        <v>20988</v>
      </c>
      <c r="E3719" s="448" t="s">
        <v>20755</v>
      </c>
      <c r="F3719" s="447" t="s">
        <v>20755</v>
      </c>
      <c r="G3719" s="449">
        <v>89793</v>
      </c>
      <c r="H3719" s="447" t="s">
        <v>4820</v>
      </c>
      <c r="I3719" s="447" t="s">
        <v>146</v>
      </c>
      <c r="J3719" s="447" t="s">
        <v>334</v>
      </c>
      <c r="K3719" s="450">
        <v>268.70999999999998</v>
      </c>
      <c r="L3719" s="447" t="s">
        <v>241</v>
      </c>
    </row>
    <row r="3720" spans="1:12">
      <c r="A3720" s="447" t="s">
        <v>20984</v>
      </c>
      <c r="B3720" s="447" t="s">
        <v>20985</v>
      </c>
      <c r="C3720" s="447" t="s">
        <v>20946</v>
      </c>
      <c r="D3720" s="447" t="s">
        <v>20988</v>
      </c>
      <c r="E3720" s="448" t="s">
        <v>20755</v>
      </c>
      <c r="F3720" s="447" t="s">
        <v>20755</v>
      </c>
      <c r="G3720" s="449">
        <v>89794</v>
      </c>
      <c r="H3720" s="447" t="s">
        <v>4821</v>
      </c>
      <c r="I3720" s="447" t="s">
        <v>146</v>
      </c>
      <c r="J3720" s="447" t="s">
        <v>334</v>
      </c>
      <c r="K3720" s="450">
        <v>19.32</v>
      </c>
      <c r="L3720" s="447" t="s">
        <v>241</v>
      </c>
    </row>
    <row r="3721" spans="1:12">
      <c r="A3721" s="447" t="s">
        <v>20984</v>
      </c>
      <c r="B3721" s="447" t="s">
        <v>20985</v>
      </c>
      <c r="C3721" s="447" t="s">
        <v>20946</v>
      </c>
      <c r="D3721" s="447" t="s">
        <v>20988</v>
      </c>
      <c r="E3721" s="448" t="s">
        <v>20755</v>
      </c>
      <c r="F3721" s="447" t="s">
        <v>20755</v>
      </c>
      <c r="G3721" s="449">
        <v>89795</v>
      </c>
      <c r="H3721" s="447" t="s">
        <v>4822</v>
      </c>
      <c r="I3721" s="447" t="s">
        <v>146</v>
      </c>
      <c r="J3721" s="447" t="s">
        <v>334</v>
      </c>
      <c r="K3721" s="450">
        <v>33.020000000000003</v>
      </c>
      <c r="L3721" s="447" t="s">
        <v>241</v>
      </c>
    </row>
    <row r="3722" spans="1:12">
      <c r="A3722" s="447" t="s">
        <v>20984</v>
      </c>
      <c r="B3722" s="447" t="s">
        <v>20985</v>
      </c>
      <c r="C3722" s="447" t="s">
        <v>20946</v>
      </c>
      <c r="D3722" s="447" t="s">
        <v>20988</v>
      </c>
      <c r="E3722" s="448" t="s">
        <v>20755</v>
      </c>
      <c r="F3722" s="447" t="s">
        <v>20755</v>
      </c>
      <c r="G3722" s="449">
        <v>89796</v>
      </c>
      <c r="H3722" s="447" t="s">
        <v>4824</v>
      </c>
      <c r="I3722" s="447" t="s">
        <v>146</v>
      </c>
      <c r="J3722" s="447" t="s">
        <v>334</v>
      </c>
      <c r="K3722" s="450">
        <v>38.03</v>
      </c>
      <c r="L3722" s="447" t="s">
        <v>241</v>
      </c>
    </row>
    <row r="3723" spans="1:12">
      <c r="A3723" s="447" t="s">
        <v>20984</v>
      </c>
      <c r="B3723" s="447" t="s">
        <v>20985</v>
      </c>
      <c r="C3723" s="447" t="s">
        <v>20946</v>
      </c>
      <c r="D3723" s="447" t="s">
        <v>20988</v>
      </c>
      <c r="E3723" s="448" t="s">
        <v>20755</v>
      </c>
      <c r="F3723" s="447" t="s">
        <v>20755</v>
      </c>
      <c r="G3723" s="449">
        <v>89797</v>
      </c>
      <c r="H3723" s="447" t="s">
        <v>4825</v>
      </c>
      <c r="I3723" s="447" t="s">
        <v>146</v>
      </c>
      <c r="J3723" s="447" t="s">
        <v>334</v>
      </c>
      <c r="K3723" s="450">
        <v>43.19</v>
      </c>
      <c r="L3723" s="447" t="s">
        <v>241</v>
      </c>
    </row>
    <row r="3724" spans="1:12">
      <c r="A3724" s="447" t="s">
        <v>20984</v>
      </c>
      <c r="B3724" s="447" t="s">
        <v>20985</v>
      </c>
      <c r="C3724" s="447" t="s">
        <v>20946</v>
      </c>
      <c r="D3724" s="447" t="s">
        <v>20988</v>
      </c>
      <c r="E3724" s="448" t="s">
        <v>20755</v>
      </c>
      <c r="F3724" s="447" t="s">
        <v>20755</v>
      </c>
      <c r="G3724" s="449">
        <v>89801</v>
      </c>
      <c r="H3724" s="447" t="s">
        <v>4827</v>
      </c>
      <c r="I3724" s="447" t="s">
        <v>146</v>
      </c>
      <c r="J3724" s="447" t="s">
        <v>334</v>
      </c>
      <c r="K3724" s="450">
        <v>7.07</v>
      </c>
      <c r="L3724" s="447" t="s">
        <v>241</v>
      </c>
    </row>
    <row r="3725" spans="1:12">
      <c r="A3725" s="447" t="s">
        <v>20984</v>
      </c>
      <c r="B3725" s="447" t="s">
        <v>20985</v>
      </c>
      <c r="C3725" s="447" t="s">
        <v>20946</v>
      </c>
      <c r="D3725" s="447" t="s">
        <v>20988</v>
      </c>
      <c r="E3725" s="448" t="s">
        <v>20755</v>
      </c>
      <c r="F3725" s="447" t="s">
        <v>20755</v>
      </c>
      <c r="G3725" s="449">
        <v>89802</v>
      </c>
      <c r="H3725" s="447" t="s">
        <v>4828</v>
      </c>
      <c r="I3725" s="447" t="s">
        <v>146</v>
      </c>
      <c r="J3725" s="447" t="s">
        <v>334</v>
      </c>
      <c r="K3725" s="450">
        <v>7.63</v>
      </c>
      <c r="L3725" s="447" t="s">
        <v>241</v>
      </c>
    </row>
    <row r="3726" spans="1:12">
      <c r="A3726" s="447" t="s">
        <v>20984</v>
      </c>
      <c r="B3726" s="447" t="s">
        <v>20985</v>
      </c>
      <c r="C3726" s="447" t="s">
        <v>20946</v>
      </c>
      <c r="D3726" s="447" t="s">
        <v>20988</v>
      </c>
      <c r="E3726" s="448" t="s">
        <v>20755</v>
      </c>
      <c r="F3726" s="447" t="s">
        <v>20755</v>
      </c>
      <c r="G3726" s="449">
        <v>89803</v>
      </c>
      <c r="H3726" s="447" t="s">
        <v>4829</v>
      </c>
      <c r="I3726" s="447" t="s">
        <v>146</v>
      </c>
      <c r="J3726" s="447" t="s">
        <v>334</v>
      </c>
      <c r="K3726" s="450">
        <v>13.69</v>
      </c>
      <c r="L3726" s="447" t="s">
        <v>241</v>
      </c>
    </row>
    <row r="3727" spans="1:12">
      <c r="A3727" s="447" t="s">
        <v>20984</v>
      </c>
      <c r="B3727" s="447" t="s">
        <v>20985</v>
      </c>
      <c r="C3727" s="447" t="s">
        <v>20946</v>
      </c>
      <c r="D3727" s="447" t="s">
        <v>20988</v>
      </c>
      <c r="E3727" s="448" t="s">
        <v>20755</v>
      </c>
      <c r="F3727" s="447" t="s">
        <v>20755</v>
      </c>
      <c r="G3727" s="449">
        <v>89804</v>
      </c>
      <c r="H3727" s="447" t="s">
        <v>4830</v>
      </c>
      <c r="I3727" s="447" t="s">
        <v>146</v>
      </c>
      <c r="J3727" s="447" t="s">
        <v>334</v>
      </c>
      <c r="K3727" s="450">
        <v>14.61</v>
      </c>
      <c r="L3727" s="447" t="s">
        <v>241</v>
      </c>
    </row>
    <row r="3728" spans="1:12">
      <c r="A3728" s="447" t="s">
        <v>20984</v>
      </c>
      <c r="B3728" s="447" t="s">
        <v>20985</v>
      </c>
      <c r="C3728" s="447" t="s">
        <v>20946</v>
      </c>
      <c r="D3728" s="447" t="s">
        <v>20988</v>
      </c>
      <c r="E3728" s="448" t="s">
        <v>20755</v>
      </c>
      <c r="F3728" s="447" t="s">
        <v>20755</v>
      </c>
      <c r="G3728" s="449">
        <v>89805</v>
      </c>
      <c r="H3728" s="447" t="s">
        <v>4831</v>
      </c>
      <c r="I3728" s="447" t="s">
        <v>146</v>
      </c>
      <c r="J3728" s="447" t="s">
        <v>334</v>
      </c>
      <c r="K3728" s="450">
        <v>13.5</v>
      </c>
      <c r="L3728" s="447" t="s">
        <v>241</v>
      </c>
    </row>
    <row r="3729" spans="1:12">
      <c r="A3729" s="447" t="s">
        <v>20984</v>
      </c>
      <c r="B3729" s="447" t="s">
        <v>20985</v>
      </c>
      <c r="C3729" s="447" t="s">
        <v>20946</v>
      </c>
      <c r="D3729" s="447" t="s">
        <v>20988</v>
      </c>
      <c r="E3729" s="448" t="s">
        <v>20755</v>
      </c>
      <c r="F3729" s="447" t="s">
        <v>20755</v>
      </c>
      <c r="G3729" s="449">
        <v>89806</v>
      </c>
      <c r="H3729" s="447" t="s">
        <v>4833</v>
      </c>
      <c r="I3729" s="447" t="s">
        <v>146</v>
      </c>
      <c r="J3729" s="447" t="s">
        <v>334</v>
      </c>
      <c r="K3729" s="450">
        <v>14.31</v>
      </c>
      <c r="L3729" s="447" t="s">
        <v>241</v>
      </c>
    </row>
    <row r="3730" spans="1:12">
      <c r="A3730" s="447" t="s">
        <v>20984</v>
      </c>
      <c r="B3730" s="447" t="s">
        <v>20985</v>
      </c>
      <c r="C3730" s="447" t="s">
        <v>20946</v>
      </c>
      <c r="D3730" s="447" t="s">
        <v>20988</v>
      </c>
      <c r="E3730" s="448" t="s">
        <v>20755</v>
      </c>
      <c r="F3730" s="447" t="s">
        <v>20755</v>
      </c>
      <c r="G3730" s="449">
        <v>89807</v>
      </c>
      <c r="H3730" s="447" t="s">
        <v>4835</v>
      </c>
      <c r="I3730" s="447" t="s">
        <v>146</v>
      </c>
      <c r="J3730" s="447" t="s">
        <v>334</v>
      </c>
      <c r="K3730" s="450">
        <v>24.97</v>
      </c>
      <c r="L3730" s="447" t="s">
        <v>241</v>
      </c>
    </row>
    <row r="3731" spans="1:12">
      <c r="A3731" s="447" t="s">
        <v>20984</v>
      </c>
      <c r="B3731" s="447" t="s">
        <v>20985</v>
      </c>
      <c r="C3731" s="447" t="s">
        <v>20946</v>
      </c>
      <c r="D3731" s="447" t="s">
        <v>20988</v>
      </c>
      <c r="E3731" s="448" t="s">
        <v>20755</v>
      </c>
      <c r="F3731" s="447" t="s">
        <v>20755</v>
      </c>
      <c r="G3731" s="449">
        <v>89808</v>
      </c>
      <c r="H3731" s="447" t="s">
        <v>4836</v>
      </c>
      <c r="I3731" s="447" t="s">
        <v>146</v>
      </c>
      <c r="J3731" s="447" t="s">
        <v>334</v>
      </c>
      <c r="K3731" s="450">
        <v>36.479999999999997</v>
      </c>
      <c r="L3731" s="447" t="s">
        <v>241</v>
      </c>
    </row>
    <row r="3732" spans="1:12">
      <c r="A3732" s="447" t="s">
        <v>20984</v>
      </c>
      <c r="B3732" s="447" t="s">
        <v>20985</v>
      </c>
      <c r="C3732" s="447" t="s">
        <v>20946</v>
      </c>
      <c r="D3732" s="447" t="s">
        <v>20988</v>
      </c>
      <c r="E3732" s="448" t="s">
        <v>20755</v>
      </c>
      <c r="F3732" s="447" t="s">
        <v>20755</v>
      </c>
      <c r="G3732" s="449">
        <v>89809</v>
      </c>
      <c r="H3732" s="447" t="s">
        <v>4837</v>
      </c>
      <c r="I3732" s="447" t="s">
        <v>146</v>
      </c>
      <c r="J3732" s="447" t="s">
        <v>334</v>
      </c>
      <c r="K3732" s="450">
        <v>17.899999999999999</v>
      </c>
      <c r="L3732" s="447" t="s">
        <v>241</v>
      </c>
    </row>
    <row r="3733" spans="1:12">
      <c r="A3733" s="447" t="s">
        <v>20984</v>
      </c>
      <c r="B3733" s="447" t="s">
        <v>20985</v>
      </c>
      <c r="C3733" s="447" t="s">
        <v>20946</v>
      </c>
      <c r="D3733" s="447" t="s">
        <v>20988</v>
      </c>
      <c r="E3733" s="448" t="s">
        <v>20755</v>
      </c>
      <c r="F3733" s="447" t="s">
        <v>20755</v>
      </c>
      <c r="G3733" s="449">
        <v>89810</v>
      </c>
      <c r="H3733" s="447" t="s">
        <v>4839</v>
      </c>
      <c r="I3733" s="447" t="s">
        <v>146</v>
      </c>
      <c r="J3733" s="447" t="s">
        <v>334</v>
      </c>
      <c r="K3733" s="450">
        <v>17.850000000000001</v>
      </c>
      <c r="L3733" s="447" t="s">
        <v>241</v>
      </c>
    </row>
    <row r="3734" spans="1:12">
      <c r="A3734" s="447" t="s">
        <v>20984</v>
      </c>
      <c r="B3734" s="447" t="s">
        <v>20985</v>
      </c>
      <c r="C3734" s="447" t="s">
        <v>20946</v>
      </c>
      <c r="D3734" s="447" t="s">
        <v>20988</v>
      </c>
      <c r="E3734" s="448" t="s">
        <v>20755</v>
      </c>
      <c r="F3734" s="447" t="s">
        <v>20755</v>
      </c>
      <c r="G3734" s="449">
        <v>89811</v>
      </c>
      <c r="H3734" s="447" t="s">
        <v>4841</v>
      </c>
      <c r="I3734" s="447" t="s">
        <v>146</v>
      </c>
      <c r="J3734" s="447" t="s">
        <v>334</v>
      </c>
      <c r="K3734" s="450">
        <v>30.38</v>
      </c>
      <c r="L3734" s="447" t="s">
        <v>241</v>
      </c>
    </row>
    <row r="3735" spans="1:12">
      <c r="A3735" s="447" t="s">
        <v>20984</v>
      </c>
      <c r="B3735" s="447" t="s">
        <v>20985</v>
      </c>
      <c r="C3735" s="447" t="s">
        <v>20946</v>
      </c>
      <c r="D3735" s="447" t="s">
        <v>20988</v>
      </c>
      <c r="E3735" s="448" t="s">
        <v>20755</v>
      </c>
      <c r="F3735" s="447" t="s">
        <v>20755</v>
      </c>
      <c r="G3735" s="449">
        <v>89812</v>
      </c>
      <c r="H3735" s="447" t="s">
        <v>4843</v>
      </c>
      <c r="I3735" s="447" t="s">
        <v>146</v>
      </c>
      <c r="J3735" s="447" t="s">
        <v>334</v>
      </c>
      <c r="K3735" s="450">
        <v>52.51</v>
      </c>
      <c r="L3735" s="447" t="s">
        <v>241</v>
      </c>
    </row>
    <row r="3736" spans="1:12">
      <c r="A3736" s="447" t="s">
        <v>20984</v>
      </c>
      <c r="B3736" s="447" t="s">
        <v>20985</v>
      </c>
      <c r="C3736" s="447" t="s">
        <v>20946</v>
      </c>
      <c r="D3736" s="447" t="s">
        <v>20988</v>
      </c>
      <c r="E3736" s="448" t="s">
        <v>20755</v>
      </c>
      <c r="F3736" s="447" t="s">
        <v>20755</v>
      </c>
      <c r="G3736" s="449">
        <v>89813</v>
      </c>
      <c r="H3736" s="447" t="s">
        <v>4844</v>
      </c>
      <c r="I3736" s="447" t="s">
        <v>146</v>
      </c>
      <c r="J3736" s="447" t="s">
        <v>334</v>
      </c>
      <c r="K3736" s="450">
        <v>7.1</v>
      </c>
      <c r="L3736" s="447" t="s">
        <v>241</v>
      </c>
    </row>
    <row r="3737" spans="1:12">
      <c r="A3737" s="447" t="s">
        <v>20984</v>
      </c>
      <c r="B3737" s="447" t="s">
        <v>20985</v>
      </c>
      <c r="C3737" s="447" t="s">
        <v>20946</v>
      </c>
      <c r="D3737" s="447" t="s">
        <v>20988</v>
      </c>
      <c r="E3737" s="448" t="s">
        <v>20755</v>
      </c>
      <c r="F3737" s="447" t="s">
        <v>20755</v>
      </c>
      <c r="G3737" s="449">
        <v>89814</v>
      </c>
      <c r="H3737" s="447" t="s">
        <v>4845</v>
      </c>
      <c r="I3737" s="447" t="s">
        <v>146</v>
      </c>
      <c r="J3737" s="447" t="s">
        <v>334</v>
      </c>
      <c r="K3737" s="450">
        <v>13.82</v>
      </c>
      <c r="L3737" s="447" t="s">
        <v>241</v>
      </c>
    </row>
    <row r="3738" spans="1:12">
      <c r="A3738" s="447" t="s">
        <v>20984</v>
      </c>
      <c r="B3738" s="447" t="s">
        <v>20985</v>
      </c>
      <c r="C3738" s="447" t="s">
        <v>20946</v>
      </c>
      <c r="D3738" s="447" t="s">
        <v>20988</v>
      </c>
      <c r="E3738" s="448" t="s">
        <v>20755</v>
      </c>
      <c r="F3738" s="447" t="s">
        <v>20755</v>
      </c>
      <c r="G3738" s="449">
        <v>89815</v>
      </c>
      <c r="H3738" s="447" t="s">
        <v>4846</v>
      </c>
      <c r="I3738" s="447" t="s">
        <v>146</v>
      </c>
      <c r="J3738" s="447" t="s">
        <v>334</v>
      </c>
      <c r="K3738" s="450">
        <v>34.200000000000003</v>
      </c>
      <c r="L3738" s="447" t="s">
        <v>241</v>
      </c>
    </row>
    <row r="3739" spans="1:12">
      <c r="A3739" s="447" t="s">
        <v>20984</v>
      </c>
      <c r="B3739" s="447" t="s">
        <v>20985</v>
      </c>
      <c r="C3739" s="447" t="s">
        <v>20946</v>
      </c>
      <c r="D3739" s="447" t="s">
        <v>20988</v>
      </c>
      <c r="E3739" s="448" t="s">
        <v>20755</v>
      </c>
      <c r="F3739" s="447" t="s">
        <v>20755</v>
      </c>
      <c r="G3739" s="449">
        <v>89816</v>
      </c>
      <c r="H3739" s="447" t="s">
        <v>4847</v>
      </c>
      <c r="I3739" s="447" t="s">
        <v>146</v>
      </c>
      <c r="J3739" s="447" t="s">
        <v>334</v>
      </c>
      <c r="K3739" s="450">
        <v>50.16</v>
      </c>
      <c r="L3739" s="447" t="s">
        <v>241</v>
      </c>
    </row>
    <row r="3740" spans="1:12">
      <c r="A3740" s="447" t="s">
        <v>20984</v>
      </c>
      <c r="B3740" s="447" t="s">
        <v>20985</v>
      </c>
      <c r="C3740" s="447" t="s">
        <v>20946</v>
      </c>
      <c r="D3740" s="447" t="s">
        <v>20988</v>
      </c>
      <c r="E3740" s="448" t="s">
        <v>20755</v>
      </c>
      <c r="F3740" s="447" t="s">
        <v>20755</v>
      </c>
      <c r="G3740" s="449">
        <v>89817</v>
      </c>
      <c r="H3740" s="447" t="s">
        <v>4848</v>
      </c>
      <c r="I3740" s="447" t="s">
        <v>146</v>
      </c>
      <c r="J3740" s="447" t="s">
        <v>334</v>
      </c>
      <c r="K3740" s="450">
        <v>11.9</v>
      </c>
      <c r="L3740" s="447" t="s">
        <v>241</v>
      </c>
    </row>
    <row r="3741" spans="1:12">
      <c r="A3741" s="447" t="s">
        <v>20984</v>
      </c>
      <c r="B3741" s="447" t="s">
        <v>20985</v>
      </c>
      <c r="C3741" s="447" t="s">
        <v>20946</v>
      </c>
      <c r="D3741" s="447" t="s">
        <v>20988</v>
      </c>
      <c r="E3741" s="448" t="s">
        <v>20755</v>
      </c>
      <c r="F3741" s="447" t="s">
        <v>20755</v>
      </c>
      <c r="G3741" s="449">
        <v>89818</v>
      </c>
      <c r="H3741" s="447" t="s">
        <v>4849</v>
      </c>
      <c r="I3741" s="447" t="s">
        <v>146</v>
      </c>
      <c r="J3741" s="447" t="s">
        <v>334</v>
      </c>
      <c r="K3741" s="450">
        <v>208.04</v>
      </c>
      <c r="L3741" s="447" t="s">
        <v>241</v>
      </c>
    </row>
    <row r="3742" spans="1:12">
      <c r="A3742" s="447" t="s">
        <v>20984</v>
      </c>
      <c r="B3742" s="447" t="s">
        <v>20985</v>
      </c>
      <c r="C3742" s="447" t="s">
        <v>20946</v>
      </c>
      <c r="D3742" s="447" t="s">
        <v>20988</v>
      </c>
      <c r="E3742" s="448" t="s">
        <v>20755</v>
      </c>
      <c r="F3742" s="447" t="s">
        <v>20755</v>
      </c>
      <c r="G3742" s="449">
        <v>89819</v>
      </c>
      <c r="H3742" s="447" t="s">
        <v>4850</v>
      </c>
      <c r="I3742" s="447" t="s">
        <v>146</v>
      </c>
      <c r="J3742" s="447" t="s">
        <v>334</v>
      </c>
      <c r="K3742" s="450">
        <v>17.09</v>
      </c>
      <c r="L3742" s="447" t="s">
        <v>241</v>
      </c>
    </row>
    <row r="3743" spans="1:12">
      <c r="A3743" s="447" t="s">
        <v>20984</v>
      </c>
      <c r="B3743" s="447" t="s">
        <v>20985</v>
      </c>
      <c r="C3743" s="447" t="s">
        <v>20946</v>
      </c>
      <c r="D3743" s="447" t="s">
        <v>20988</v>
      </c>
      <c r="E3743" s="448" t="s">
        <v>20755</v>
      </c>
      <c r="F3743" s="447" t="s">
        <v>20755</v>
      </c>
      <c r="G3743" s="449">
        <v>89820</v>
      </c>
      <c r="H3743" s="447" t="s">
        <v>4851</v>
      </c>
      <c r="I3743" s="447" t="s">
        <v>146</v>
      </c>
      <c r="J3743" s="447" t="s">
        <v>334</v>
      </c>
      <c r="K3743" s="450">
        <v>37.4</v>
      </c>
      <c r="L3743" s="447" t="s">
        <v>241</v>
      </c>
    </row>
    <row r="3744" spans="1:12">
      <c r="A3744" s="447" t="s">
        <v>20984</v>
      </c>
      <c r="B3744" s="447" t="s">
        <v>20985</v>
      </c>
      <c r="C3744" s="447" t="s">
        <v>20946</v>
      </c>
      <c r="D3744" s="447" t="s">
        <v>20988</v>
      </c>
      <c r="E3744" s="448" t="s">
        <v>20755</v>
      </c>
      <c r="F3744" s="447" t="s">
        <v>20755</v>
      </c>
      <c r="G3744" s="449">
        <v>89821</v>
      </c>
      <c r="H3744" s="447" t="s">
        <v>4853</v>
      </c>
      <c r="I3744" s="447" t="s">
        <v>146</v>
      </c>
      <c r="J3744" s="447" t="s">
        <v>334</v>
      </c>
      <c r="K3744" s="450">
        <v>14.86</v>
      </c>
      <c r="L3744" s="447" t="s">
        <v>241</v>
      </c>
    </row>
    <row r="3745" spans="1:12">
      <c r="A3745" s="447" t="s">
        <v>20984</v>
      </c>
      <c r="B3745" s="447" t="s">
        <v>20985</v>
      </c>
      <c r="C3745" s="447" t="s">
        <v>20946</v>
      </c>
      <c r="D3745" s="447" t="s">
        <v>20988</v>
      </c>
      <c r="E3745" s="448" t="s">
        <v>20755</v>
      </c>
      <c r="F3745" s="447" t="s">
        <v>20755</v>
      </c>
      <c r="G3745" s="449">
        <v>89822</v>
      </c>
      <c r="H3745" s="447" t="s">
        <v>4855</v>
      </c>
      <c r="I3745" s="447" t="s">
        <v>146</v>
      </c>
      <c r="J3745" s="447" t="s">
        <v>334</v>
      </c>
      <c r="K3745" s="450">
        <v>25.72</v>
      </c>
      <c r="L3745" s="447" t="s">
        <v>241</v>
      </c>
    </row>
    <row r="3746" spans="1:12">
      <c r="A3746" s="447" t="s">
        <v>20984</v>
      </c>
      <c r="B3746" s="447" t="s">
        <v>20985</v>
      </c>
      <c r="C3746" s="447" t="s">
        <v>20946</v>
      </c>
      <c r="D3746" s="447" t="s">
        <v>20988</v>
      </c>
      <c r="E3746" s="448" t="s">
        <v>20755</v>
      </c>
      <c r="F3746" s="447" t="s">
        <v>20755</v>
      </c>
      <c r="G3746" s="449">
        <v>89823</v>
      </c>
      <c r="H3746" s="447" t="s">
        <v>4857</v>
      </c>
      <c r="I3746" s="447" t="s">
        <v>146</v>
      </c>
      <c r="J3746" s="447" t="s">
        <v>334</v>
      </c>
      <c r="K3746" s="450">
        <v>24.48</v>
      </c>
      <c r="L3746" s="447" t="s">
        <v>241</v>
      </c>
    </row>
    <row r="3747" spans="1:12">
      <c r="A3747" s="447" t="s">
        <v>20984</v>
      </c>
      <c r="B3747" s="447" t="s">
        <v>20985</v>
      </c>
      <c r="C3747" s="447" t="s">
        <v>20946</v>
      </c>
      <c r="D3747" s="447" t="s">
        <v>20988</v>
      </c>
      <c r="E3747" s="448" t="s">
        <v>20755</v>
      </c>
      <c r="F3747" s="447" t="s">
        <v>20755</v>
      </c>
      <c r="G3747" s="449">
        <v>89824</v>
      </c>
      <c r="H3747" s="447" t="s">
        <v>4858</v>
      </c>
      <c r="I3747" s="447" t="s">
        <v>146</v>
      </c>
      <c r="J3747" s="447" t="s">
        <v>334</v>
      </c>
      <c r="K3747" s="450">
        <v>46.93</v>
      </c>
      <c r="L3747" s="447" t="s">
        <v>241</v>
      </c>
    </row>
    <row r="3748" spans="1:12">
      <c r="A3748" s="447" t="s">
        <v>20984</v>
      </c>
      <c r="B3748" s="447" t="s">
        <v>20985</v>
      </c>
      <c r="C3748" s="447" t="s">
        <v>20946</v>
      </c>
      <c r="D3748" s="447" t="s">
        <v>20988</v>
      </c>
      <c r="E3748" s="448" t="s">
        <v>20755</v>
      </c>
      <c r="F3748" s="447" t="s">
        <v>20755</v>
      </c>
      <c r="G3748" s="449">
        <v>89825</v>
      </c>
      <c r="H3748" s="447" t="s">
        <v>4860</v>
      </c>
      <c r="I3748" s="447" t="s">
        <v>146</v>
      </c>
      <c r="J3748" s="447" t="s">
        <v>334</v>
      </c>
      <c r="K3748" s="450">
        <v>15.41</v>
      </c>
      <c r="L3748" s="447" t="s">
        <v>241</v>
      </c>
    </row>
    <row r="3749" spans="1:12">
      <c r="A3749" s="447" t="s">
        <v>20984</v>
      </c>
      <c r="B3749" s="447" t="s">
        <v>20985</v>
      </c>
      <c r="C3749" s="447" t="s">
        <v>20946</v>
      </c>
      <c r="D3749" s="447" t="s">
        <v>20988</v>
      </c>
      <c r="E3749" s="448" t="s">
        <v>20755</v>
      </c>
      <c r="F3749" s="447" t="s">
        <v>20755</v>
      </c>
      <c r="G3749" s="449">
        <v>89826</v>
      </c>
      <c r="H3749" s="447" t="s">
        <v>4862</v>
      </c>
      <c r="I3749" s="447" t="s">
        <v>146</v>
      </c>
      <c r="J3749" s="447" t="s">
        <v>334</v>
      </c>
      <c r="K3749" s="450">
        <v>212.03</v>
      </c>
      <c r="L3749" s="447" t="s">
        <v>241</v>
      </c>
    </row>
    <row r="3750" spans="1:12">
      <c r="A3750" s="447" t="s">
        <v>20984</v>
      </c>
      <c r="B3750" s="447" t="s">
        <v>20985</v>
      </c>
      <c r="C3750" s="447" t="s">
        <v>20946</v>
      </c>
      <c r="D3750" s="447" t="s">
        <v>20988</v>
      </c>
      <c r="E3750" s="448" t="s">
        <v>20755</v>
      </c>
      <c r="F3750" s="447" t="s">
        <v>20755</v>
      </c>
      <c r="G3750" s="449">
        <v>89827</v>
      </c>
      <c r="H3750" s="447" t="s">
        <v>4863</v>
      </c>
      <c r="I3750" s="447" t="s">
        <v>146</v>
      </c>
      <c r="J3750" s="447" t="s">
        <v>334</v>
      </c>
      <c r="K3750" s="450">
        <v>17.010000000000002</v>
      </c>
      <c r="L3750" s="447" t="s">
        <v>241</v>
      </c>
    </row>
    <row r="3751" spans="1:12">
      <c r="A3751" s="447" t="s">
        <v>20984</v>
      </c>
      <c r="B3751" s="447" t="s">
        <v>20985</v>
      </c>
      <c r="C3751" s="447" t="s">
        <v>20946</v>
      </c>
      <c r="D3751" s="447" t="s">
        <v>20988</v>
      </c>
      <c r="E3751" s="448" t="s">
        <v>20755</v>
      </c>
      <c r="F3751" s="447" t="s">
        <v>20755</v>
      </c>
      <c r="G3751" s="449">
        <v>89828</v>
      </c>
      <c r="H3751" s="447" t="s">
        <v>4864</v>
      </c>
      <c r="I3751" s="447" t="s">
        <v>146</v>
      </c>
      <c r="J3751" s="447" t="s">
        <v>334</v>
      </c>
      <c r="K3751" s="450">
        <v>73.099999999999994</v>
      </c>
      <c r="L3751" s="447" t="s">
        <v>241</v>
      </c>
    </row>
    <row r="3752" spans="1:12">
      <c r="A3752" s="447" t="s">
        <v>20984</v>
      </c>
      <c r="B3752" s="447" t="s">
        <v>20985</v>
      </c>
      <c r="C3752" s="447" t="s">
        <v>20946</v>
      </c>
      <c r="D3752" s="447" t="s">
        <v>20988</v>
      </c>
      <c r="E3752" s="448" t="s">
        <v>20755</v>
      </c>
      <c r="F3752" s="447" t="s">
        <v>20755</v>
      </c>
      <c r="G3752" s="449">
        <v>89829</v>
      </c>
      <c r="H3752" s="447" t="s">
        <v>4865</v>
      </c>
      <c r="I3752" s="447" t="s">
        <v>146</v>
      </c>
      <c r="J3752" s="447" t="s">
        <v>334</v>
      </c>
      <c r="K3752" s="450">
        <v>26.46</v>
      </c>
      <c r="L3752" s="447" t="s">
        <v>241</v>
      </c>
    </row>
    <row r="3753" spans="1:12">
      <c r="A3753" s="447" t="s">
        <v>20984</v>
      </c>
      <c r="B3753" s="447" t="s">
        <v>20985</v>
      </c>
      <c r="C3753" s="447" t="s">
        <v>20946</v>
      </c>
      <c r="D3753" s="447" t="s">
        <v>20988</v>
      </c>
      <c r="E3753" s="448" t="s">
        <v>20755</v>
      </c>
      <c r="F3753" s="447" t="s">
        <v>20755</v>
      </c>
      <c r="G3753" s="449">
        <v>89830</v>
      </c>
      <c r="H3753" s="447" t="s">
        <v>4866</v>
      </c>
      <c r="I3753" s="447" t="s">
        <v>146</v>
      </c>
      <c r="J3753" s="447" t="s">
        <v>334</v>
      </c>
      <c r="K3753" s="450">
        <v>28.66</v>
      </c>
      <c r="L3753" s="447" t="s">
        <v>241</v>
      </c>
    </row>
    <row r="3754" spans="1:12">
      <c r="A3754" s="447" t="s">
        <v>20984</v>
      </c>
      <c r="B3754" s="447" t="s">
        <v>20985</v>
      </c>
      <c r="C3754" s="447" t="s">
        <v>20946</v>
      </c>
      <c r="D3754" s="447" t="s">
        <v>20988</v>
      </c>
      <c r="E3754" s="448" t="s">
        <v>20755</v>
      </c>
      <c r="F3754" s="447" t="s">
        <v>20755</v>
      </c>
      <c r="G3754" s="449">
        <v>89831</v>
      </c>
      <c r="H3754" s="447" t="s">
        <v>4867</v>
      </c>
      <c r="I3754" s="447" t="s">
        <v>146</v>
      </c>
      <c r="J3754" s="447" t="s">
        <v>334</v>
      </c>
      <c r="K3754" s="450">
        <v>254.12</v>
      </c>
      <c r="L3754" s="447" t="s">
        <v>241</v>
      </c>
    </row>
    <row r="3755" spans="1:12">
      <c r="A3755" s="447" t="s">
        <v>20984</v>
      </c>
      <c r="B3755" s="447" t="s">
        <v>20985</v>
      </c>
      <c r="C3755" s="447" t="s">
        <v>20946</v>
      </c>
      <c r="D3755" s="447" t="s">
        <v>20988</v>
      </c>
      <c r="E3755" s="448" t="s">
        <v>20755</v>
      </c>
      <c r="F3755" s="447" t="s">
        <v>20755</v>
      </c>
      <c r="G3755" s="449">
        <v>89832</v>
      </c>
      <c r="H3755" s="447" t="s">
        <v>4868</v>
      </c>
      <c r="I3755" s="447" t="s">
        <v>146</v>
      </c>
      <c r="J3755" s="447" t="s">
        <v>334</v>
      </c>
      <c r="K3755" s="450">
        <v>49.34</v>
      </c>
      <c r="L3755" s="447" t="s">
        <v>241</v>
      </c>
    </row>
    <row r="3756" spans="1:12">
      <c r="A3756" s="447" t="s">
        <v>20984</v>
      </c>
      <c r="B3756" s="447" t="s">
        <v>20985</v>
      </c>
      <c r="C3756" s="447" t="s">
        <v>20946</v>
      </c>
      <c r="D3756" s="447" t="s">
        <v>20988</v>
      </c>
      <c r="E3756" s="448" t="s">
        <v>20755</v>
      </c>
      <c r="F3756" s="447" t="s">
        <v>20755</v>
      </c>
      <c r="G3756" s="449">
        <v>89833</v>
      </c>
      <c r="H3756" s="447" t="s">
        <v>4869</v>
      </c>
      <c r="I3756" s="447" t="s">
        <v>146</v>
      </c>
      <c r="J3756" s="447" t="s">
        <v>334</v>
      </c>
      <c r="K3756" s="450">
        <v>32.74</v>
      </c>
      <c r="L3756" s="447" t="s">
        <v>241</v>
      </c>
    </row>
    <row r="3757" spans="1:12">
      <c r="A3757" s="447" t="s">
        <v>20984</v>
      </c>
      <c r="B3757" s="447" t="s">
        <v>20985</v>
      </c>
      <c r="C3757" s="447" t="s">
        <v>20946</v>
      </c>
      <c r="D3757" s="447" t="s">
        <v>20988</v>
      </c>
      <c r="E3757" s="448" t="s">
        <v>20755</v>
      </c>
      <c r="F3757" s="447" t="s">
        <v>20755</v>
      </c>
      <c r="G3757" s="449">
        <v>89834</v>
      </c>
      <c r="H3757" s="447" t="s">
        <v>4870</v>
      </c>
      <c r="I3757" s="447" t="s">
        <v>146</v>
      </c>
      <c r="J3757" s="447" t="s">
        <v>334</v>
      </c>
      <c r="K3757" s="450">
        <v>37.9</v>
      </c>
      <c r="L3757" s="447" t="s">
        <v>241</v>
      </c>
    </row>
    <row r="3758" spans="1:12">
      <c r="A3758" s="447" t="s">
        <v>20984</v>
      </c>
      <c r="B3758" s="447" t="s">
        <v>20985</v>
      </c>
      <c r="C3758" s="447" t="s">
        <v>20946</v>
      </c>
      <c r="D3758" s="447" t="s">
        <v>20988</v>
      </c>
      <c r="E3758" s="448" t="s">
        <v>20755</v>
      </c>
      <c r="F3758" s="447" t="s">
        <v>20755</v>
      </c>
      <c r="G3758" s="449">
        <v>89835</v>
      </c>
      <c r="H3758" s="447" t="s">
        <v>4871</v>
      </c>
      <c r="I3758" s="447" t="s">
        <v>146</v>
      </c>
      <c r="J3758" s="447" t="s">
        <v>334</v>
      </c>
      <c r="K3758" s="450">
        <v>47.8</v>
      </c>
      <c r="L3758" s="447" t="s">
        <v>241</v>
      </c>
    </row>
    <row r="3759" spans="1:12">
      <c r="A3759" s="447" t="s">
        <v>20984</v>
      </c>
      <c r="B3759" s="447" t="s">
        <v>20985</v>
      </c>
      <c r="C3759" s="447" t="s">
        <v>20946</v>
      </c>
      <c r="D3759" s="447" t="s">
        <v>20988</v>
      </c>
      <c r="E3759" s="448" t="s">
        <v>20755</v>
      </c>
      <c r="F3759" s="447" t="s">
        <v>20755</v>
      </c>
      <c r="G3759" s="449">
        <v>89836</v>
      </c>
      <c r="H3759" s="447" t="s">
        <v>4872</v>
      </c>
      <c r="I3759" s="447" t="s">
        <v>146</v>
      </c>
      <c r="J3759" s="447" t="s">
        <v>334</v>
      </c>
      <c r="K3759" s="450">
        <v>343.7</v>
      </c>
      <c r="L3759" s="447" t="s">
        <v>241</v>
      </c>
    </row>
    <row r="3760" spans="1:12">
      <c r="A3760" s="447" t="s">
        <v>20984</v>
      </c>
      <c r="B3760" s="447" t="s">
        <v>20985</v>
      </c>
      <c r="C3760" s="447" t="s">
        <v>20946</v>
      </c>
      <c r="D3760" s="447" t="s">
        <v>20988</v>
      </c>
      <c r="E3760" s="448" t="s">
        <v>20755</v>
      </c>
      <c r="F3760" s="447" t="s">
        <v>20755</v>
      </c>
      <c r="G3760" s="449">
        <v>89837</v>
      </c>
      <c r="H3760" s="447" t="s">
        <v>4873</v>
      </c>
      <c r="I3760" s="447" t="s">
        <v>146</v>
      </c>
      <c r="J3760" s="447" t="s">
        <v>334</v>
      </c>
      <c r="K3760" s="450">
        <v>169.22</v>
      </c>
      <c r="L3760" s="447" t="s">
        <v>241</v>
      </c>
    </row>
    <row r="3761" spans="1:12">
      <c r="A3761" s="447" t="s">
        <v>20984</v>
      </c>
      <c r="B3761" s="447" t="s">
        <v>20985</v>
      </c>
      <c r="C3761" s="447" t="s">
        <v>20946</v>
      </c>
      <c r="D3761" s="447" t="s">
        <v>20988</v>
      </c>
      <c r="E3761" s="448" t="s">
        <v>20755</v>
      </c>
      <c r="F3761" s="447" t="s">
        <v>20755</v>
      </c>
      <c r="G3761" s="449">
        <v>89838</v>
      </c>
      <c r="H3761" s="447" t="s">
        <v>4874</v>
      </c>
      <c r="I3761" s="447" t="s">
        <v>146</v>
      </c>
      <c r="J3761" s="447" t="s">
        <v>334</v>
      </c>
      <c r="K3761" s="450">
        <v>184.19</v>
      </c>
      <c r="L3761" s="447" t="s">
        <v>241</v>
      </c>
    </row>
    <row r="3762" spans="1:12">
      <c r="A3762" s="447" t="s">
        <v>20984</v>
      </c>
      <c r="B3762" s="447" t="s">
        <v>20985</v>
      </c>
      <c r="C3762" s="447" t="s">
        <v>20946</v>
      </c>
      <c r="D3762" s="447" t="s">
        <v>20988</v>
      </c>
      <c r="E3762" s="448" t="s">
        <v>20755</v>
      </c>
      <c r="F3762" s="447" t="s">
        <v>20755</v>
      </c>
      <c r="G3762" s="449">
        <v>89839</v>
      </c>
      <c r="H3762" s="447" t="s">
        <v>4875</v>
      </c>
      <c r="I3762" s="447" t="s">
        <v>146</v>
      </c>
      <c r="J3762" s="447" t="s">
        <v>334</v>
      </c>
      <c r="K3762" s="450">
        <v>245.39</v>
      </c>
      <c r="L3762" s="447" t="s">
        <v>241</v>
      </c>
    </row>
    <row r="3763" spans="1:12">
      <c r="A3763" s="447" t="s">
        <v>20984</v>
      </c>
      <c r="B3763" s="447" t="s">
        <v>20985</v>
      </c>
      <c r="C3763" s="447" t="s">
        <v>20946</v>
      </c>
      <c r="D3763" s="447" t="s">
        <v>20988</v>
      </c>
      <c r="E3763" s="448" t="s">
        <v>20755</v>
      </c>
      <c r="F3763" s="447" t="s">
        <v>20755</v>
      </c>
      <c r="G3763" s="449">
        <v>89840</v>
      </c>
      <c r="H3763" s="447" t="s">
        <v>4876</v>
      </c>
      <c r="I3763" s="447" t="s">
        <v>146</v>
      </c>
      <c r="J3763" s="447" t="s">
        <v>334</v>
      </c>
      <c r="K3763" s="450">
        <v>210.84</v>
      </c>
      <c r="L3763" s="447" t="s">
        <v>241</v>
      </c>
    </row>
    <row r="3764" spans="1:12">
      <c r="A3764" s="447" t="s">
        <v>20984</v>
      </c>
      <c r="B3764" s="447" t="s">
        <v>20985</v>
      </c>
      <c r="C3764" s="447" t="s">
        <v>20946</v>
      </c>
      <c r="D3764" s="447" t="s">
        <v>20988</v>
      </c>
      <c r="E3764" s="448" t="s">
        <v>20755</v>
      </c>
      <c r="F3764" s="447" t="s">
        <v>20755</v>
      </c>
      <c r="G3764" s="449">
        <v>89841</v>
      </c>
      <c r="H3764" s="447" t="s">
        <v>4877</v>
      </c>
      <c r="I3764" s="447" t="s">
        <v>146</v>
      </c>
      <c r="J3764" s="447" t="s">
        <v>334</v>
      </c>
      <c r="K3764" s="450">
        <v>360.84</v>
      </c>
      <c r="L3764" s="447" t="s">
        <v>241</v>
      </c>
    </row>
    <row r="3765" spans="1:12">
      <c r="A3765" s="447" t="s">
        <v>20984</v>
      </c>
      <c r="B3765" s="447" t="s">
        <v>20985</v>
      </c>
      <c r="C3765" s="447" t="s">
        <v>20946</v>
      </c>
      <c r="D3765" s="447" t="s">
        <v>20988</v>
      </c>
      <c r="E3765" s="448" t="s">
        <v>20755</v>
      </c>
      <c r="F3765" s="447" t="s">
        <v>20755</v>
      </c>
      <c r="G3765" s="449">
        <v>89842</v>
      </c>
      <c r="H3765" s="447" t="s">
        <v>4878</v>
      </c>
      <c r="I3765" s="447" t="s">
        <v>146</v>
      </c>
      <c r="J3765" s="447" t="s">
        <v>334</v>
      </c>
      <c r="K3765" s="450">
        <v>54.49</v>
      </c>
      <c r="L3765" s="447" t="s">
        <v>241</v>
      </c>
    </row>
    <row r="3766" spans="1:12">
      <c r="A3766" s="447" t="s">
        <v>20984</v>
      </c>
      <c r="B3766" s="447" t="s">
        <v>20985</v>
      </c>
      <c r="C3766" s="447" t="s">
        <v>20946</v>
      </c>
      <c r="D3766" s="447" t="s">
        <v>20988</v>
      </c>
      <c r="E3766" s="448" t="s">
        <v>20755</v>
      </c>
      <c r="F3766" s="447" t="s">
        <v>20755</v>
      </c>
      <c r="G3766" s="449">
        <v>89844</v>
      </c>
      <c r="H3766" s="447" t="s">
        <v>4879</v>
      </c>
      <c r="I3766" s="447" t="s">
        <v>146</v>
      </c>
      <c r="J3766" s="447" t="s">
        <v>334</v>
      </c>
      <c r="K3766" s="450">
        <v>69.87</v>
      </c>
      <c r="L3766" s="447" t="s">
        <v>241</v>
      </c>
    </row>
    <row r="3767" spans="1:12">
      <c r="A3767" s="447" t="s">
        <v>20984</v>
      </c>
      <c r="B3767" s="447" t="s">
        <v>20985</v>
      </c>
      <c r="C3767" s="447" t="s">
        <v>20946</v>
      </c>
      <c r="D3767" s="447" t="s">
        <v>20988</v>
      </c>
      <c r="E3767" s="448" t="s">
        <v>20755</v>
      </c>
      <c r="F3767" s="447" t="s">
        <v>20755</v>
      </c>
      <c r="G3767" s="449">
        <v>89845</v>
      </c>
      <c r="H3767" s="447" t="s">
        <v>4880</v>
      </c>
      <c r="I3767" s="447" t="s">
        <v>146</v>
      </c>
      <c r="J3767" s="447" t="s">
        <v>334</v>
      </c>
      <c r="K3767" s="450">
        <v>110.2</v>
      </c>
      <c r="L3767" s="447" t="s">
        <v>241</v>
      </c>
    </row>
    <row r="3768" spans="1:12">
      <c r="A3768" s="447" t="s">
        <v>20984</v>
      </c>
      <c r="B3768" s="447" t="s">
        <v>20985</v>
      </c>
      <c r="C3768" s="447" t="s">
        <v>20946</v>
      </c>
      <c r="D3768" s="447" t="s">
        <v>20988</v>
      </c>
      <c r="E3768" s="448" t="s">
        <v>20755</v>
      </c>
      <c r="F3768" s="447" t="s">
        <v>20755</v>
      </c>
      <c r="G3768" s="449">
        <v>89846</v>
      </c>
      <c r="H3768" s="447" t="s">
        <v>4881</v>
      </c>
      <c r="I3768" s="447" t="s">
        <v>146</v>
      </c>
      <c r="J3768" s="447" t="s">
        <v>334</v>
      </c>
      <c r="K3768" s="450">
        <v>254.35</v>
      </c>
      <c r="L3768" s="447" t="s">
        <v>241</v>
      </c>
    </row>
    <row r="3769" spans="1:12">
      <c r="A3769" s="447" t="s">
        <v>20984</v>
      </c>
      <c r="B3769" s="447" t="s">
        <v>20985</v>
      </c>
      <c r="C3769" s="447" t="s">
        <v>20946</v>
      </c>
      <c r="D3769" s="447" t="s">
        <v>20988</v>
      </c>
      <c r="E3769" s="448" t="s">
        <v>20755</v>
      </c>
      <c r="F3769" s="447" t="s">
        <v>20755</v>
      </c>
      <c r="G3769" s="449">
        <v>89847</v>
      </c>
      <c r="H3769" s="447" t="s">
        <v>4882</v>
      </c>
      <c r="I3769" s="447" t="s">
        <v>146</v>
      </c>
      <c r="J3769" s="447" t="s">
        <v>334</v>
      </c>
      <c r="K3769" s="450">
        <v>311.77</v>
      </c>
      <c r="L3769" s="447" t="s">
        <v>241</v>
      </c>
    </row>
    <row r="3770" spans="1:12">
      <c r="A3770" s="447" t="s">
        <v>20984</v>
      </c>
      <c r="B3770" s="447" t="s">
        <v>20985</v>
      </c>
      <c r="C3770" s="447" t="s">
        <v>20946</v>
      </c>
      <c r="D3770" s="447" t="s">
        <v>20988</v>
      </c>
      <c r="E3770" s="448" t="s">
        <v>20755</v>
      </c>
      <c r="F3770" s="447" t="s">
        <v>20755</v>
      </c>
      <c r="G3770" s="449">
        <v>89850</v>
      </c>
      <c r="H3770" s="447" t="s">
        <v>4883</v>
      </c>
      <c r="I3770" s="447" t="s">
        <v>146</v>
      </c>
      <c r="J3770" s="447" t="s">
        <v>334</v>
      </c>
      <c r="K3770" s="450">
        <v>21.64</v>
      </c>
      <c r="L3770" s="447" t="s">
        <v>241</v>
      </c>
    </row>
    <row r="3771" spans="1:12">
      <c r="A3771" s="447" t="s">
        <v>20984</v>
      </c>
      <c r="B3771" s="447" t="s">
        <v>20985</v>
      </c>
      <c r="C3771" s="447" t="s">
        <v>20946</v>
      </c>
      <c r="D3771" s="447" t="s">
        <v>20988</v>
      </c>
      <c r="E3771" s="448" t="s">
        <v>20755</v>
      </c>
      <c r="F3771" s="447" t="s">
        <v>20755</v>
      </c>
      <c r="G3771" s="449">
        <v>89851</v>
      </c>
      <c r="H3771" s="447" t="s">
        <v>4884</v>
      </c>
      <c r="I3771" s="447" t="s">
        <v>146</v>
      </c>
      <c r="J3771" s="447" t="s">
        <v>334</v>
      </c>
      <c r="K3771" s="450">
        <v>21.59</v>
      </c>
      <c r="L3771" s="447" t="s">
        <v>241</v>
      </c>
    </row>
    <row r="3772" spans="1:12">
      <c r="A3772" s="447" t="s">
        <v>20984</v>
      </c>
      <c r="B3772" s="447" t="s">
        <v>20985</v>
      </c>
      <c r="C3772" s="447" t="s">
        <v>20946</v>
      </c>
      <c r="D3772" s="447" t="s">
        <v>20988</v>
      </c>
      <c r="E3772" s="448" t="s">
        <v>20755</v>
      </c>
      <c r="F3772" s="447" t="s">
        <v>20755</v>
      </c>
      <c r="G3772" s="449">
        <v>89852</v>
      </c>
      <c r="H3772" s="447" t="s">
        <v>4885</v>
      </c>
      <c r="I3772" s="447" t="s">
        <v>146</v>
      </c>
      <c r="J3772" s="447" t="s">
        <v>334</v>
      </c>
      <c r="K3772" s="450">
        <v>34.119999999999997</v>
      </c>
      <c r="L3772" s="447" t="s">
        <v>241</v>
      </c>
    </row>
    <row r="3773" spans="1:12">
      <c r="A3773" s="447" t="s">
        <v>20984</v>
      </c>
      <c r="B3773" s="447" t="s">
        <v>20985</v>
      </c>
      <c r="C3773" s="447" t="s">
        <v>20946</v>
      </c>
      <c r="D3773" s="447" t="s">
        <v>20988</v>
      </c>
      <c r="E3773" s="448" t="s">
        <v>20755</v>
      </c>
      <c r="F3773" s="447" t="s">
        <v>20755</v>
      </c>
      <c r="G3773" s="449">
        <v>89853</v>
      </c>
      <c r="H3773" s="447" t="s">
        <v>4886</v>
      </c>
      <c r="I3773" s="447" t="s">
        <v>146</v>
      </c>
      <c r="J3773" s="447" t="s">
        <v>334</v>
      </c>
      <c r="K3773" s="450">
        <v>56.25</v>
      </c>
      <c r="L3773" s="447" t="s">
        <v>241</v>
      </c>
    </row>
    <row r="3774" spans="1:12">
      <c r="A3774" s="447" t="s">
        <v>20984</v>
      </c>
      <c r="B3774" s="447" t="s">
        <v>20985</v>
      </c>
      <c r="C3774" s="447" t="s">
        <v>20946</v>
      </c>
      <c r="D3774" s="447" t="s">
        <v>20988</v>
      </c>
      <c r="E3774" s="448" t="s">
        <v>20755</v>
      </c>
      <c r="F3774" s="447" t="s">
        <v>20755</v>
      </c>
      <c r="G3774" s="449">
        <v>89854</v>
      </c>
      <c r="H3774" s="447" t="s">
        <v>4887</v>
      </c>
      <c r="I3774" s="447" t="s">
        <v>146</v>
      </c>
      <c r="J3774" s="447" t="s">
        <v>334</v>
      </c>
      <c r="K3774" s="450">
        <v>77.650000000000006</v>
      </c>
      <c r="L3774" s="447" t="s">
        <v>241</v>
      </c>
    </row>
    <row r="3775" spans="1:12">
      <c r="A3775" s="447" t="s">
        <v>20984</v>
      </c>
      <c r="B3775" s="447" t="s">
        <v>20985</v>
      </c>
      <c r="C3775" s="447" t="s">
        <v>20946</v>
      </c>
      <c r="D3775" s="447" t="s">
        <v>20988</v>
      </c>
      <c r="E3775" s="448" t="s">
        <v>20755</v>
      </c>
      <c r="F3775" s="447" t="s">
        <v>20755</v>
      </c>
      <c r="G3775" s="449">
        <v>89855</v>
      </c>
      <c r="H3775" s="447" t="s">
        <v>4889</v>
      </c>
      <c r="I3775" s="447" t="s">
        <v>146</v>
      </c>
      <c r="J3775" s="447" t="s">
        <v>334</v>
      </c>
      <c r="K3775" s="450">
        <v>82.11</v>
      </c>
      <c r="L3775" s="447" t="s">
        <v>241</v>
      </c>
    </row>
    <row r="3776" spans="1:12">
      <c r="A3776" s="447" t="s">
        <v>20984</v>
      </c>
      <c r="B3776" s="447" t="s">
        <v>20985</v>
      </c>
      <c r="C3776" s="447" t="s">
        <v>20946</v>
      </c>
      <c r="D3776" s="447" t="s">
        <v>20988</v>
      </c>
      <c r="E3776" s="448" t="s">
        <v>20755</v>
      </c>
      <c r="F3776" s="447" t="s">
        <v>20755</v>
      </c>
      <c r="G3776" s="449">
        <v>89856</v>
      </c>
      <c r="H3776" s="447" t="s">
        <v>4890</v>
      </c>
      <c r="I3776" s="447" t="s">
        <v>146</v>
      </c>
      <c r="J3776" s="447" t="s">
        <v>334</v>
      </c>
      <c r="K3776" s="450">
        <v>17.350000000000001</v>
      </c>
      <c r="L3776" s="447" t="s">
        <v>241</v>
      </c>
    </row>
    <row r="3777" spans="1:12">
      <c r="A3777" s="447" t="s">
        <v>20984</v>
      </c>
      <c r="B3777" s="447" t="s">
        <v>20985</v>
      </c>
      <c r="C3777" s="447" t="s">
        <v>20946</v>
      </c>
      <c r="D3777" s="447" t="s">
        <v>20988</v>
      </c>
      <c r="E3777" s="448" t="s">
        <v>20755</v>
      </c>
      <c r="F3777" s="447" t="s">
        <v>20755</v>
      </c>
      <c r="G3777" s="449">
        <v>89857</v>
      </c>
      <c r="H3777" s="447" t="s">
        <v>4891</v>
      </c>
      <c r="I3777" s="447" t="s">
        <v>146</v>
      </c>
      <c r="J3777" s="447" t="s">
        <v>334</v>
      </c>
      <c r="K3777" s="450">
        <v>26.97</v>
      </c>
      <c r="L3777" s="447" t="s">
        <v>241</v>
      </c>
    </row>
    <row r="3778" spans="1:12">
      <c r="A3778" s="447" t="s">
        <v>20984</v>
      </c>
      <c r="B3778" s="447" t="s">
        <v>20985</v>
      </c>
      <c r="C3778" s="447" t="s">
        <v>20946</v>
      </c>
      <c r="D3778" s="447" t="s">
        <v>20988</v>
      </c>
      <c r="E3778" s="448" t="s">
        <v>20755</v>
      </c>
      <c r="F3778" s="447" t="s">
        <v>20755</v>
      </c>
      <c r="G3778" s="449">
        <v>89859</v>
      </c>
      <c r="H3778" s="447" t="s">
        <v>4892</v>
      </c>
      <c r="I3778" s="447" t="s">
        <v>146</v>
      </c>
      <c r="J3778" s="447" t="s">
        <v>240</v>
      </c>
      <c r="K3778" s="450">
        <v>116.75</v>
      </c>
      <c r="L3778" s="447" t="s">
        <v>241</v>
      </c>
    </row>
    <row r="3779" spans="1:12">
      <c r="A3779" s="447" t="s">
        <v>20984</v>
      </c>
      <c r="B3779" s="447" t="s">
        <v>20985</v>
      </c>
      <c r="C3779" s="447" t="s">
        <v>20946</v>
      </c>
      <c r="D3779" s="447" t="s">
        <v>20988</v>
      </c>
      <c r="E3779" s="448" t="s">
        <v>20755</v>
      </c>
      <c r="F3779" s="447" t="s">
        <v>20755</v>
      </c>
      <c r="G3779" s="449">
        <v>89860</v>
      </c>
      <c r="H3779" s="447" t="s">
        <v>4893</v>
      </c>
      <c r="I3779" s="447" t="s">
        <v>146</v>
      </c>
      <c r="J3779" s="447" t="s">
        <v>334</v>
      </c>
      <c r="K3779" s="450">
        <v>37.729999999999997</v>
      </c>
      <c r="L3779" s="447" t="s">
        <v>241</v>
      </c>
    </row>
    <row r="3780" spans="1:12">
      <c r="A3780" s="447" t="s">
        <v>20984</v>
      </c>
      <c r="B3780" s="447" t="s">
        <v>20985</v>
      </c>
      <c r="C3780" s="447" t="s">
        <v>20946</v>
      </c>
      <c r="D3780" s="447" t="s">
        <v>20988</v>
      </c>
      <c r="E3780" s="448" t="s">
        <v>20755</v>
      </c>
      <c r="F3780" s="447" t="s">
        <v>20755</v>
      </c>
      <c r="G3780" s="449">
        <v>89861</v>
      </c>
      <c r="H3780" s="447" t="s">
        <v>4895</v>
      </c>
      <c r="I3780" s="447" t="s">
        <v>146</v>
      </c>
      <c r="J3780" s="447" t="s">
        <v>334</v>
      </c>
      <c r="K3780" s="450">
        <v>42.89</v>
      </c>
      <c r="L3780" s="447" t="s">
        <v>241</v>
      </c>
    </row>
    <row r="3781" spans="1:12">
      <c r="A3781" s="447" t="s">
        <v>20984</v>
      </c>
      <c r="B3781" s="447" t="s">
        <v>20985</v>
      </c>
      <c r="C3781" s="447" t="s">
        <v>20946</v>
      </c>
      <c r="D3781" s="447" t="s">
        <v>20988</v>
      </c>
      <c r="E3781" s="448" t="s">
        <v>20755</v>
      </c>
      <c r="F3781" s="447" t="s">
        <v>20755</v>
      </c>
      <c r="G3781" s="449">
        <v>89862</v>
      </c>
      <c r="H3781" s="447" t="s">
        <v>4896</v>
      </c>
      <c r="I3781" s="447" t="s">
        <v>146</v>
      </c>
      <c r="J3781" s="447" t="s">
        <v>334</v>
      </c>
      <c r="K3781" s="450">
        <v>90.62</v>
      </c>
      <c r="L3781" s="447" t="s">
        <v>241</v>
      </c>
    </row>
    <row r="3782" spans="1:12">
      <c r="A3782" s="447" t="s">
        <v>20984</v>
      </c>
      <c r="B3782" s="447" t="s">
        <v>20985</v>
      </c>
      <c r="C3782" s="447" t="s">
        <v>20946</v>
      </c>
      <c r="D3782" s="447" t="s">
        <v>20988</v>
      </c>
      <c r="E3782" s="448" t="s">
        <v>20755</v>
      </c>
      <c r="F3782" s="447" t="s">
        <v>20755</v>
      </c>
      <c r="G3782" s="449">
        <v>89863</v>
      </c>
      <c r="H3782" s="447" t="s">
        <v>4897</v>
      </c>
      <c r="I3782" s="447" t="s">
        <v>146</v>
      </c>
      <c r="J3782" s="447" t="s">
        <v>334</v>
      </c>
      <c r="K3782" s="450">
        <v>176.78</v>
      </c>
      <c r="L3782" s="447" t="s">
        <v>241</v>
      </c>
    </row>
    <row r="3783" spans="1:12">
      <c r="A3783" s="447" t="s">
        <v>20984</v>
      </c>
      <c r="B3783" s="447" t="s">
        <v>20985</v>
      </c>
      <c r="C3783" s="447" t="s">
        <v>20946</v>
      </c>
      <c r="D3783" s="447" t="s">
        <v>20988</v>
      </c>
      <c r="E3783" s="448" t="s">
        <v>20755</v>
      </c>
      <c r="F3783" s="447" t="s">
        <v>20755</v>
      </c>
      <c r="G3783" s="449">
        <v>89866</v>
      </c>
      <c r="H3783" s="447" t="s">
        <v>4898</v>
      </c>
      <c r="I3783" s="447" t="s">
        <v>146</v>
      </c>
      <c r="J3783" s="447" t="s">
        <v>334</v>
      </c>
      <c r="K3783" s="450">
        <v>4.0599999999999996</v>
      </c>
      <c r="L3783" s="447" t="s">
        <v>241</v>
      </c>
    </row>
    <row r="3784" spans="1:12">
      <c r="A3784" s="447" t="s">
        <v>20984</v>
      </c>
      <c r="B3784" s="447" t="s">
        <v>20985</v>
      </c>
      <c r="C3784" s="447" t="s">
        <v>20946</v>
      </c>
      <c r="D3784" s="447" t="s">
        <v>20988</v>
      </c>
      <c r="E3784" s="448" t="s">
        <v>20755</v>
      </c>
      <c r="F3784" s="447" t="s">
        <v>20755</v>
      </c>
      <c r="G3784" s="449">
        <v>89867</v>
      </c>
      <c r="H3784" s="447" t="s">
        <v>4900</v>
      </c>
      <c r="I3784" s="447" t="s">
        <v>146</v>
      </c>
      <c r="J3784" s="447" t="s">
        <v>334</v>
      </c>
      <c r="K3784" s="450">
        <v>4.82</v>
      </c>
      <c r="L3784" s="447" t="s">
        <v>241</v>
      </c>
    </row>
    <row r="3785" spans="1:12">
      <c r="A3785" s="447" t="s">
        <v>20984</v>
      </c>
      <c r="B3785" s="447" t="s">
        <v>20985</v>
      </c>
      <c r="C3785" s="447" t="s">
        <v>20946</v>
      </c>
      <c r="D3785" s="447" t="s">
        <v>20988</v>
      </c>
      <c r="E3785" s="448" t="s">
        <v>20755</v>
      </c>
      <c r="F3785" s="447" t="s">
        <v>20755</v>
      </c>
      <c r="G3785" s="449">
        <v>89868</v>
      </c>
      <c r="H3785" s="447" t="s">
        <v>4901</v>
      </c>
      <c r="I3785" s="447" t="s">
        <v>146</v>
      </c>
      <c r="J3785" s="447" t="s">
        <v>334</v>
      </c>
      <c r="K3785" s="450">
        <v>3.17</v>
      </c>
      <c r="L3785" s="447" t="s">
        <v>241</v>
      </c>
    </row>
    <row r="3786" spans="1:12">
      <c r="A3786" s="447" t="s">
        <v>20984</v>
      </c>
      <c r="B3786" s="447" t="s">
        <v>20985</v>
      </c>
      <c r="C3786" s="447" t="s">
        <v>20946</v>
      </c>
      <c r="D3786" s="447" t="s">
        <v>20988</v>
      </c>
      <c r="E3786" s="448" t="s">
        <v>20755</v>
      </c>
      <c r="F3786" s="447" t="s">
        <v>20755</v>
      </c>
      <c r="G3786" s="449">
        <v>89869</v>
      </c>
      <c r="H3786" s="447" t="s">
        <v>4903</v>
      </c>
      <c r="I3786" s="447" t="s">
        <v>146</v>
      </c>
      <c r="J3786" s="447" t="s">
        <v>334</v>
      </c>
      <c r="K3786" s="450">
        <v>6.87</v>
      </c>
      <c r="L3786" s="447" t="s">
        <v>241</v>
      </c>
    </row>
    <row r="3787" spans="1:12">
      <c r="A3787" s="447" t="s">
        <v>20984</v>
      </c>
      <c r="B3787" s="447" t="s">
        <v>20985</v>
      </c>
      <c r="C3787" s="447" t="s">
        <v>20946</v>
      </c>
      <c r="D3787" s="447" t="s">
        <v>20988</v>
      </c>
      <c r="E3787" s="448" t="s">
        <v>20755</v>
      </c>
      <c r="F3787" s="447" t="s">
        <v>20755</v>
      </c>
      <c r="G3787" s="449">
        <v>89979</v>
      </c>
      <c r="H3787" s="447" t="s">
        <v>4905</v>
      </c>
      <c r="I3787" s="447" t="s">
        <v>146</v>
      </c>
      <c r="J3787" s="447" t="s">
        <v>334</v>
      </c>
      <c r="K3787" s="450">
        <v>23.48</v>
      </c>
      <c r="L3787" s="447" t="s">
        <v>241</v>
      </c>
    </row>
    <row r="3788" spans="1:12">
      <c r="A3788" s="447" t="s">
        <v>20984</v>
      </c>
      <c r="B3788" s="447" t="s">
        <v>20985</v>
      </c>
      <c r="C3788" s="447" t="s">
        <v>20946</v>
      </c>
      <c r="D3788" s="447" t="s">
        <v>20988</v>
      </c>
      <c r="E3788" s="448" t="s">
        <v>20755</v>
      </c>
      <c r="F3788" s="447" t="s">
        <v>20755</v>
      </c>
      <c r="G3788" s="449">
        <v>89980</v>
      </c>
      <c r="H3788" s="447" t="s">
        <v>4907</v>
      </c>
      <c r="I3788" s="447" t="s">
        <v>146</v>
      </c>
      <c r="J3788" s="447" t="s">
        <v>334</v>
      </c>
      <c r="K3788" s="450">
        <v>9.0399999999999991</v>
      </c>
      <c r="L3788" s="447" t="s">
        <v>241</v>
      </c>
    </row>
    <row r="3789" spans="1:12">
      <c r="A3789" s="447" t="s">
        <v>20984</v>
      </c>
      <c r="B3789" s="447" t="s">
        <v>20985</v>
      </c>
      <c r="C3789" s="447" t="s">
        <v>20946</v>
      </c>
      <c r="D3789" s="447" t="s">
        <v>20988</v>
      </c>
      <c r="E3789" s="448" t="s">
        <v>20755</v>
      </c>
      <c r="F3789" s="447" t="s">
        <v>20755</v>
      </c>
      <c r="G3789" s="449">
        <v>89981</v>
      </c>
      <c r="H3789" s="447" t="s">
        <v>4908</v>
      </c>
      <c r="I3789" s="447" t="s">
        <v>146</v>
      </c>
      <c r="J3789" s="447" t="s">
        <v>334</v>
      </c>
      <c r="K3789" s="450">
        <v>21.2</v>
      </c>
      <c r="L3789" s="447" t="s">
        <v>241</v>
      </c>
    </row>
    <row r="3790" spans="1:12">
      <c r="A3790" s="447" t="s">
        <v>20984</v>
      </c>
      <c r="B3790" s="447" t="s">
        <v>20985</v>
      </c>
      <c r="C3790" s="447" t="s">
        <v>20946</v>
      </c>
      <c r="D3790" s="447" t="s">
        <v>20988</v>
      </c>
      <c r="E3790" s="448" t="s">
        <v>20755</v>
      </c>
      <c r="F3790" s="447" t="s">
        <v>20755</v>
      </c>
      <c r="G3790" s="449">
        <v>90373</v>
      </c>
      <c r="H3790" s="447" t="s">
        <v>4909</v>
      </c>
      <c r="I3790" s="447" t="s">
        <v>146</v>
      </c>
      <c r="J3790" s="447" t="s">
        <v>334</v>
      </c>
      <c r="K3790" s="450">
        <v>11.92</v>
      </c>
      <c r="L3790" s="447" t="s">
        <v>241</v>
      </c>
    </row>
    <row r="3791" spans="1:12">
      <c r="A3791" s="447" t="s">
        <v>20984</v>
      </c>
      <c r="B3791" s="447" t="s">
        <v>20985</v>
      </c>
      <c r="C3791" s="447" t="s">
        <v>20946</v>
      </c>
      <c r="D3791" s="447" t="s">
        <v>20988</v>
      </c>
      <c r="E3791" s="448" t="s">
        <v>20755</v>
      </c>
      <c r="F3791" s="447" t="s">
        <v>20755</v>
      </c>
      <c r="G3791" s="449">
        <v>90374</v>
      </c>
      <c r="H3791" s="447" t="s">
        <v>4910</v>
      </c>
      <c r="I3791" s="447" t="s">
        <v>146</v>
      </c>
      <c r="J3791" s="447" t="s">
        <v>334</v>
      </c>
      <c r="K3791" s="450">
        <v>18.98</v>
      </c>
      <c r="L3791" s="447" t="s">
        <v>241</v>
      </c>
    </row>
    <row r="3792" spans="1:12">
      <c r="A3792" s="447" t="s">
        <v>20984</v>
      </c>
      <c r="B3792" s="447" t="s">
        <v>20985</v>
      </c>
      <c r="C3792" s="447" t="s">
        <v>20946</v>
      </c>
      <c r="D3792" s="447" t="s">
        <v>20988</v>
      </c>
      <c r="E3792" s="448" t="s">
        <v>20755</v>
      </c>
      <c r="F3792" s="447" t="s">
        <v>20755</v>
      </c>
      <c r="G3792" s="449">
        <v>90375</v>
      </c>
      <c r="H3792" s="447" t="s">
        <v>4911</v>
      </c>
      <c r="I3792" s="447" t="s">
        <v>146</v>
      </c>
      <c r="J3792" s="447" t="s">
        <v>334</v>
      </c>
      <c r="K3792" s="450">
        <v>7.26</v>
      </c>
      <c r="L3792" s="447" t="s">
        <v>241</v>
      </c>
    </row>
    <row r="3793" spans="1:12">
      <c r="A3793" s="447" t="s">
        <v>20984</v>
      </c>
      <c r="B3793" s="447" t="s">
        <v>20985</v>
      </c>
      <c r="C3793" s="447" t="s">
        <v>20946</v>
      </c>
      <c r="D3793" s="447" t="s">
        <v>20988</v>
      </c>
      <c r="E3793" s="448" t="s">
        <v>20755</v>
      </c>
      <c r="F3793" s="447" t="s">
        <v>20755</v>
      </c>
      <c r="G3793" s="449">
        <v>92287</v>
      </c>
      <c r="H3793" s="447" t="s">
        <v>4913</v>
      </c>
      <c r="I3793" s="447" t="s">
        <v>146</v>
      </c>
      <c r="J3793" s="447" t="s">
        <v>240</v>
      </c>
      <c r="K3793" s="450">
        <v>16.059999999999999</v>
      </c>
      <c r="L3793" s="447" t="s">
        <v>241</v>
      </c>
    </row>
    <row r="3794" spans="1:12">
      <c r="A3794" s="447" t="s">
        <v>20984</v>
      </c>
      <c r="B3794" s="447" t="s">
        <v>20985</v>
      </c>
      <c r="C3794" s="447" t="s">
        <v>20946</v>
      </c>
      <c r="D3794" s="447" t="s">
        <v>20988</v>
      </c>
      <c r="E3794" s="448" t="s">
        <v>20755</v>
      </c>
      <c r="F3794" s="447" t="s">
        <v>20755</v>
      </c>
      <c r="G3794" s="449">
        <v>92288</v>
      </c>
      <c r="H3794" s="447" t="s">
        <v>4914</v>
      </c>
      <c r="I3794" s="447" t="s">
        <v>146</v>
      </c>
      <c r="J3794" s="447" t="s">
        <v>240</v>
      </c>
      <c r="K3794" s="450">
        <v>25.32</v>
      </c>
      <c r="L3794" s="447" t="s">
        <v>241</v>
      </c>
    </row>
    <row r="3795" spans="1:12">
      <c r="A3795" s="447" t="s">
        <v>20984</v>
      </c>
      <c r="B3795" s="447" t="s">
        <v>20985</v>
      </c>
      <c r="C3795" s="447" t="s">
        <v>20946</v>
      </c>
      <c r="D3795" s="447" t="s">
        <v>20988</v>
      </c>
      <c r="E3795" s="448" t="s">
        <v>20755</v>
      </c>
      <c r="F3795" s="447" t="s">
        <v>20755</v>
      </c>
      <c r="G3795" s="449">
        <v>92289</v>
      </c>
      <c r="H3795" s="447" t="s">
        <v>4916</v>
      </c>
      <c r="I3795" s="447" t="s">
        <v>146</v>
      </c>
      <c r="J3795" s="447" t="s">
        <v>240</v>
      </c>
      <c r="K3795" s="450">
        <v>45.44</v>
      </c>
      <c r="L3795" s="447" t="s">
        <v>241</v>
      </c>
    </row>
    <row r="3796" spans="1:12">
      <c r="A3796" s="447" t="s">
        <v>20984</v>
      </c>
      <c r="B3796" s="447" t="s">
        <v>20985</v>
      </c>
      <c r="C3796" s="447" t="s">
        <v>20946</v>
      </c>
      <c r="D3796" s="447" t="s">
        <v>20988</v>
      </c>
      <c r="E3796" s="448" t="s">
        <v>20755</v>
      </c>
      <c r="F3796" s="447" t="s">
        <v>20755</v>
      </c>
      <c r="G3796" s="449">
        <v>92290</v>
      </c>
      <c r="H3796" s="447" t="s">
        <v>4918</v>
      </c>
      <c r="I3796" s="447" t="s">
        <v>146</v>
      </c>
      <c r="J3796" s="447" t="s">
        <v>240</v>
      </c>
      <c r="K3796" s="450">
        <v>69.78</v>
      </c>
      <c r="L3796" s="447" t="s">
        <v>241</v>
      </c>
    </row>
    <row r="3797" spans="1:12">
      <c r="A3797" s="447" t="s">
        <v>20984</v>
      </c>
      <c r="B3797" s="447" t="s">
        <v>20985</v>
      </c>
      <c r="C3797" s="447" t="s">
        <v>20946</v>
      </c>
      <c r="D3797" s="447" t="s">
        <v>20988</v>
      </c>
      <c r="E3797" s="448" t="s">
        <v>20755</v>
      </c>
      <c r="F3797" s="447" t="s">
        <v>20755</v>
      </c>
      <c r="G3797" s="449">
        <v>92291</v>
      </c>
      <c r="H3797" s="447" t="s">
        <v>4920</v>
      </c>
      <c r="I3797" s="447" t="s">
        <v>146</v>
      </c>
      <c r="J3797" s="447" t="s">
        <v>240</v>
      </c>
      <c r="K3797" s="450">
        <v>107.62</v>
      </c>
      <c r="L3797" s="447" t="s">
        <v>241</v>
      </c>
    </row>
    <row r="3798" spans="1:12">
      <c r="A3798" s="447" t="s">
        <v>20984</v>
      </c>
      <c r="B3798" s="447" t="s">
        <v>20985</v>
      </c>
      <c r="C3798" s="447" t="s">
        <v>20946</v>
      </c>
      <c r="D3798" s="447" t="s">
        <v>20988</v>
      </c>
      <c r="E3798" s="448" t="s">
        <v>20755</v>
      </c>
      <c r="F3798" s="447" t="s">
        <v>20755</v>
      </c>
      <c r="G3798" s="449">
        <v>92292</v>
      </c>
      <c r="H3798" s="447" t="s">
        <v>4921</v>
      </c>
      <c r="I3798" s="447" t="s">
        <v>146</v>
      </c>
      <c r="J3798" s="447" t="s">
        <v>240</v>
      </c>
      <c r="K3798" s="450">
        <v>341.84</v>
      </c>
      <c r="L3798" s="447" t="s">
        <v>241</v>
      </c>
    </row>
    <row r="3799" spans="1:12">
      <c r="A3799" s="447" t="s">
        <v>20984</v>
      </c>
      <c r="B3799" s="447" t="s">
        <v>20985</v>
      </c>
      <c r="C3799" s="447" t="s">
        <v>20946</v>
      </c>
      <c r="D3799" s="447" t="s">
        <v>20988</v>
      </c>
      <c r="E3799" s="448" t="s">
        <v>20755</v>
      </c>
      <c r="F3799" s="447" t="s">
        <v>20755</v>
      </c>
      <c r="G3799" s="449">
        <v>92293</v>
      </c>
      <c r="H3799" s="447" t="s">
        <v>4922</v>
      </c>
      <c r="I3799" s="447" t="s">
        <v>146</v>
      </c>
      <c r="J3799" s="447" t="s">
        <v>240</v>
      </c>
      <c r="K3799" s="450">
        <v>9.11</v>
      </c>
      <c r="L3799" s="447" t="s">
        <v>241</v>
      </c>
    </row>
    <row r="3800" spans="1:12">
      <c r="A3800" s="447" t="s">
        <v>20984</v>
      </c>
      <c r="B3800" s="447" t="s">
        <v>20985</v>
      </c>
      <c r="C3800" s="447" t="s">
        <v>20946</v>
      </c>
      <c r="D3800" s="447" t="s">
        <v>20988</v>
      </c>
      <c r="E3800" s="448" t="s">
        <v>20755</v>
      </c>
      <c r="F3800" s="447" t="s">
        <v>20755</v>
      </c>
      <c r="G3800" s="449">
        <v>92294</v>
      </c>
      <c r="H3800" s="447" t="s">
        <v>4923</v>
      </c>
      <c r="I3800" s="447" t="s">
        <v>146</v>
      </c>
      <c r="J3800" s="447" t="s">
        <v>240</v>
      </c>
      <c r="K3800" s="450">
        <v>15.45</v>
      </c>
      <c r="L3800" s="447" t="s">
        <v>241</v>
      </c>
    </row>
    <row r="3801" spans="1:12">
      <c r="A3801" s="447" t="s">
        <v>20984</v>
      </c>
      <c r="B3801" s="447" t="s">
        <v>20985</v>
      </c>
      <c r="C3801" s="447" t="s">
        <v>20946</v>
      </c>
      <c r="D3801" s="447" t="s">
        <v>20988</v>
      </c>
      <c r="E3801" s="448" t="s">
        <v>20755</v>
      </c>
      <c r="F3801" s="447" t="s">
        <v>20755</v>
      </c>
      <c r="G3801" s="449">
        <v>92295</v>
      </c>
      <c r="H3801" s="447" t="s">
        <v>4924</v>
      </c>
      <c r="I3801" s="447" t="s">
        <v>146</v>
      </c>
      <c r="J3801" s="447" t="s">
        <v>240</v>
      </c>
      <c r="K3801" s="450">
        <v>29.56</v>
      </c>
      <c r="L3801" s="447" t="s">
        <v>241</v>
      </c>
    </row>
    <row r="3802" spans="1:12">
      <c r="A3802" s="447" t="s">
        <v>20984</v>
      </c>
      <c r="B3802" s="447" t="s">
        <v>20985</v>
      </c>
      <c r="C3802" s="447" t="s">
        <v>20946</v>
      </c>
      <c r="D3802" s="447" t="s">
        <v>20988</v>
      </c>
      <c r="E3802" s="448" t="s">
        <v>20755</v>
      </c>
      <c r="F3802" s="447" t="s">
        <v>20755</v>
      </c>
      <c r="G3802" s="449">
        <v>92296</v>
      </c>
      <c r="H3802" s="447" t="s">
        <v>4926</v>
      </c>
      <c r="I3802" s="447" t="s">
        <v>146</v>
      </c>
      <c r="J3802" s="447" t="s">
        <v>240</v>
      </c>
      <c r="K3802" s="450">
        <v>39.61</v>
      </c>
      <c r="L3802" s="447" t="s">
        <v>241</v>
      </c>
    </row>
    <row r="3803" spans="1:12">
      <c r="A3803" s="447" t="s">
        <v>20984</v>
      </c>
      <c r="B3803" s="447" t="s">
        <v>20985</v>
      </c>
      <c r="C3803" s="447" t="s">
        <v>20946</v>
      </c>
      <c r="D3803" s="447" t="s">
        <v>20988</v>
      </c>
      <c r="E3803" s="448" t="s">
        <v>20755</v>
      </c>
      <c r="F3803" s="447" t="s">
        <v>20755</v>
      </c>
      <c r="G3803" s="449">
        <v>92297</v>
      </c>
      <c r="H3803" s="447" t="s">
        <v>4927</v>
      </c>
      <c r="I3803" s="447" t="s">
        <v>146</v>
      </c>
      <c r="J3803" s="447" t="s">
        <v>240</v>
      </c>
      <c r="K3803" s="450">
        <v>61.72</v>
      </c>
      <c r="L3803" s="447" t="s">
        <v>241</v>
      </c>
    </row>
    <row r="3804" spans="1:12">
      <c r="A3804" s="447" t="s">
        <v>20984</v>
      </c>
      <c r="B3804" s="447" t="s">
        <v>20985</v>
      </c>
      <c r="C3804" s="447" t="s">
        <v>20946</v>
      </c>
      <c r="D3804" s="447" t="s">
        <v>20988</v>
      </c>
      <c r="E3804" s="448" t="s">
        <v>20755</v>
      </c>
      <c r="F3804" s="447" t="s">
        <v>20755</v>
      </c>
      <c r="G3804" s="449">
        <v>92298</v>
      </c>
      <c r="H3804" s="447" t="s">
        <v>4928</v>
      </c>
      <c r="I3804" s="447" t="s">
        <v>146</v>
      </c>
      <c r="J3804" s="447" t="s">
        <v>240</v>
      </c>
      <c r="K3804" s="450">
        <v>176.42</v>
      </c>
      <c r="L3804" s="447" t="s">
        <v>241</v>
      </c>
    </row>
    <row r="3805" spans="1:12">
      <c r="A3805" s="447" t="s">
        <v>20984</v>
      </c>
      <c r="B3805" s="447" t="s">
        <v>20985</v>
      </c>
      <c r="C3805" s="447" t="s">
        <v>20946</v>
      </c>
      <c r="D3805" s="447" t="s">
        <v>20988</v>
      </c>
      <c r="E3805" s="448" t="s">
        <v>20755</v>
      </c>
      <c r="F3805" s="447" t="s">
        <v>20755</v>
      </c>
      <c r="G3805" s="449">
        <v>92299</v>
      </c>
      <c r="H3805" s="447" t="s">
        <v>4929</v>
      </c>
      <c r="I3805" s="447" t="s">
        <v>146</v>
      </c>
      <c r="J3805" s="447" t="s">
        <v>240</v>
      </c>
      <c r="K3805" s="450">
        <v>21.17</v>
      </c>
      <c r="L3805" s="447" t="s">
        <v>241</v>
      </c>
    </row>
    <row r="3806" spans="1:12">
      <c r="A3806" s="447" t="s">
        <v>20984</v>
      </c>
      <c r="B3806" s="447" t="s">
        <v>20985</v>
      </c>
      <c r="C3806" s="447" t="s">
        <v>20946</v>
      </c>
      <c r="D3806" s="447" t="s">
        <v>20988</v>
      </c>
      <c r="E3806" s="448" t="s">
        <v>20755</v>
      </c>
      <c r="F3806" s="447" t="s">
        <v>20755</v>
      </c>
      <c r="G3806" s="449">
        <v>92300</v>
      </c>
      <c r="H3806" s="447" t="s">
        <v>4930</v>
      </c>
      <c r="I3806" s="447" t="s">
        <v>146</v>
      </c>
      <c r="J3806" s="447" t="s">
        <v>240</v>
      </c>
      <c r="K3806" s="450">
        <v>32.15</v>
      </c>
      <c r="L3806" s="447" t="s">
        <v>241</v>
      </c>
    </row>
    <row r="3807" spans="1:12">
      <c r="A3807" s="447" t="s">
        <v>20984</v>
      </c>
      <c r="B3807" s="447" t="s">
        <v>20985</v>
      </c>
      <c r="C3807" s="447" t="s">
        <v>20946</v>
      </c>
      <c r="D3807" s="447" t="s">
        <v>20988</v>
      </c>
      <c r="E3807" s="448" t="s">
        <v>20755</v>
      </c>
      <c r="F3807" s="447" t="s">
        <v>20755</v>
      </c>
      <c r="G3807" s="449">
        <v>92301</v>
      </c>
      <c r="H3807" s="447" t="s">
        <v>4931</v>
      </c>
      <c r="I3807" s="447" t="s">
        <v>146</v>
      </c>
      <c r="J3807" s="447" t="s">
        <v>240</v>
      </c>
      <c r="K3807" s="450">
        <v>64.84</v>
      </c>
      <c r="L3807" s="447" t="s">
        <v>241</v>
      </c>
    </row>
    <row r="3808" spans="1:12">
      <c r="A3808" s="447" t="s">
        <v>20984</v>
      </c>
      <c r="B3808" s="447" t="s">
        <v>20985</v>
      </c>
      <c r="C3808" s="447" t="s">
        <v>20946</v>
      </c>
      <c r="D3808" s="447" t="s">
        <v>20988</v>
      </c>
      <c r="E3808" s="448" t="s">
        <v>20755</v>
      </c>
      <c r="F3808" s="447" t="s">
        <v>20755</v>
      </c>
      <c r="G3808" s="449">
        <v>92302</v>
      </c>
      <c r="H3808" s="447" t="s">
        <v>4932</v>
      </c>
      <c r="I3808" s="447" t="s">
        <v>146</v>
      </c>
      <c r="J3808" s="447" t="s">
        <v>240</v>
      </c>
      <c r="K3808" s="450">
        <v>86.31</v>
      </c>
      <c r="L3808" s="447" t="s">
        <v>241</v>
      </c>
    </row>
    <row r="3809" spans="1:12">
      <c r="A3809" s="447" t="s">
        <v>20984</v>
      </c>
      <c r="B3809" s="447" t="s">
        <v>20985</v>
      </c>
      <c r="C3809" s="447" t="s">
        <v>20946</v>
      </c>
      <c r="D3809" s="447" t="s">
        <v>20988</v>
      </c>
      <c r="E3809" s="448" t="s">
        <v>20755</v>
      </c>
      <c r="F3809" s="447" t="s">
        <v>20755</v>
      </c>
      <c r="G3809" s="449">
        <v>92303</v>
      </c>
      <c r="H3809" s="447" t="s">
        <v>4934</v>
      </c>
      <c r="I3809" s="447" t="s">
        <v>146</v>
      </c>
      <c r="J3809" s="447" t="s">
        <v>240</v>
      </c>
      <c r="K3809" s="450">
        <v>159.97999999999999</v>
      </c>
      <c r="L3809" s="447" t="s">
        <v>241</v>
      </c>
    </row>
    <row r="3810" spans="1:12">
      <c r="A3810" s="447" t="s">
        <v>20984</v>
      </c>
      <c r="B3810" s="447" t="s">
        <v>20985</v>
      </c>
      <c r="C3810" s="447" t="s">
        <v>20946</v>
      </c>
      <c r="D3810" s="447" t="s">
        <v>20988</v>
      </c>
      <c r="E3810" s="448" t="s">
        <v>20755</v>
      </c>
      <c r="F3810" s="447" t="s">
        <v>20755</v>
      </c>
      <c r="G3810" s="449">
        <v>92304</v>
      </c>
      <c r="H3810" s="447" t="s">
        <v>4935</v>
      </c>
      <c r="I3810" s="447" t="s">
        <v>146</v>
      </c>
      <c r="J3810" s="447" t="s">
        <v>240</v>
      </c>
      <c r="K3810" s="450">
        <v>421.5</v>
      </c>
      <c r="L3810" s="447" t="s">
        <v>241</v>
      </c>
    </row>
    <row r="3811" spans="1:12">
      <c r="A3811" s="447" t="s">
        <v>20984</v>
      </c>
      <c r="B3811" s="447" t="s">
        <v>20985</v>
      </c>
      <c r="C3811" s="447" t="s">
        <v>20946</v>
      </c>
      <c r="D3811" s="447" t="s">
        <v>20988</v>
      </c>
      <c r="E3811" s="448" t="s">
        <v>20755</v>
      </c>
      <c r="F3811" s="447" t="s">
        <v>20755</v>
      </c>
      <c r="G3811" s="449">
        <v>92311</v>
      </c>
      <c r="H3811" s="447" t="s">
        <v>4936</v>
      </c>
      <c r="I3811" s="447" t="s">
        <v>146</v>
      </c>
      <c r="J3811" s="447" t="s">
        <v>240</v>
      </c>
      <c r="K3811" s="450">
        <v>10.35</v>
      </c>
      <c r="L3811" s="447" t="s">
        <v>241</v>
      </c>
    </row>
    <row r="3812" spans="1:12">
      <c r="A3812" s="447" t="s">
        <v>20984</v>
      </c>
      <c r="B3812" s="447" t="s">
        <v>20985</v>
      </c>
      <c r="C3812" s="447" t="s">
        <v>20946</v>
      </c>
      <c r="D3812" s="447" t="s">
        <v>20988</v>
      </c>
      <c r="E3812" s="448" t="s">
        <v>20755</v>
      </c>
      <c r="F3812" s="447" t="s">
        <v>20755</v>
      </c>
      <c r="G3812" s="449">
        <v>92312</v>
      </c>
      <c r="H3812" s="447" t="s">
        <v>4938</v>
      </c>
      <c r="I3812" s="447" t="s">
        <v>146</v>
      </c>
      <c r="J3812" s="447" t="s">
        <v>240</v>
      </c>
      <c r="K3812" s="450">
        <v>18.010000000000002</v>
      </c>
      <c r="L3812" s="447" t="s">
        <v>241</v>
      </c>
    </row>
    <row r="3813" spans="1:12">
      <c r="A3813" s="447" t="s">
        <v>20984</v>
      </c>
      <c r="B3813" s="447" t="s">
        <v>20985</v>
      </c>
      <c r="C3813" s="447" t="s">
        <v>20946</v>
      </c>
      <c r="D3813" s="447" t="s">
        <v>20988</v>
      </c>
      <c r="E3813" s="448" t="s">
        <v>20755</v>
      </c>
      <c r="F3813" s="447" t="s">
        <v>20755</v>
      </c>
      <c r="G3813" s="449">
        <v>92313</v>
      </c>
      <c r="H3813" s="447" t="s">
        <v>4939</v>
      </c>
      <c r="I3813" s="447" t="s">
        <v>146</v>
      </c>
      <c r="J3813" s="447" t="s">
        <v>240</v>
      </c>
      <c r="K3813" s="450">
        <v>27.26</v>
      </c>
      <c r="L3813" s="447" t="s">
        <v>241</v>
      </c>
    </row>
    <row r="3814" spans="1:12">
      <c r="A3814" s="447" t="s">
        <v>20984</v>
      </c>
      <c r="B3814" s="447" t="s">
        <v>20985</v>
      </c>
      <c r="C3814" s="447" t="s">
        <v>20946</v>
      </c>
      <c r="D3814" s="447" t="s">
        <v>20988</v>
      </c>
      <c r="E3814" s="448" t="s">
        <v>20755</v>
      </c>
      <c r="F3814" s="447" t="s">
        <v>20755</v>
      </c>
      <c r="G3814" s="449">
        <v>92314</v>
      </c>
      <c r="H3814" s="447" t="s">
        <v>4941</v>
      </c>
      <c r="I3814" s="447" t="s">
        <v>146</v>
      </c>
      <c r="J3814" s="447" t="s">
        <v>240</v>
      </c>
      <c r="K3814" s="450">
        <v>6.69</v>
      </c>
      <c r="L3814" s="447" t="s">
        <v>241</v>
      </c>
    </row>
    <row r="3815" spans="1:12">
      <c r="A3815" s="447" t="s">
        <v>20984</v>
      </c>
      <c r="B3815" s="447" t="s">
        <v>20985</v>
      </c>
      <c r="C3815" s="447" t="s">
        <v>20946</v>
      </c>
      <c r="D3815" s="447" t="s">
        <v>20988</v>
      </c>
      <c r="E3815" s="448" t="s">
        <v>20755</v>
      </c>
      <c r="F3815" s="447" t="s">
        <v>20755</v>
      </c>
      <c r="G3815" s="449">
        <v>92315</v>
      </c>
      <c r="H3815" s="447" t="s">
        <v>4943</v>
      </c>
      <c r="I3815" s="447" t="s">
        <v>146</v>
      </c>
      <c r="J3815" s="447" t="s">
        <v>240</v>
      </c>
      <c r="K3815" s="450">
        <v>10.43</v>
      </c>
      <c r="L3815" s="447" t="s">
        <v>241</v>
      </c>
    </row>
    <row r="3816" spans="1:12">
      <c r="A3816" s="447" t="s">
        <v>20984</v>
      </c>
      <c r="B3816" s="447" t="s">
        <v>20985</v>
      </c>
      <c r="C3816" s="447" t="s">
        <v>20946</v>
      </c>
      <c r="D3816" s="447" t="s">
        <v>20988</v>
      </c>
      <c r="E3816" s="448" t="s">
        <v>20755</v>
      </c>
      <c r="F3816" s="447" t="s">
        <v>20755</v>
      </c>
      <c r="G3816" s="449">
        <v>92316</v>
      </c>
      <c r="H3816" s="447" t="s">
        <v>4944</v>
      </c>
      <c r="I3816" s="447" t="s">
        <v>146</v>
      </c>
      <c r="J3816" s="447" t="s">
        <v>240</v>
      </c>
      <c r="K3816" s="450">
        <v>16.77</v>
      </c>
      <c r="L3816" s="447" t="s">
        <v>241</v>
      </c>
    </row>
    <row r="3817" spans="1:12">
      <c r="A3817" s="447" t="s">
        <v>20984</v>
      </c>
      <c r="B3817" s="447" t="s">
        <v>20985</v>
      </c>
      <c r="C3817" s="447" t="s">
        <v>20946</v>
      </c>
      <c r="D3817" s="447" t="s">
        <v>20988</v>
      </c>
      <c r="E3817" s="448" t="s">
        <v>20755</v>
      </c>
      <c r="F3817" s="447" t="s">
        <v>20755</v>
      </c>
      <c r="G3817" s="449">
        <v>92317</v>
      </c>
      <c r="H3817" s="447" t="s">
        <v>4946</v>
      </c>
      <c r="I3817" s="447" t="s">
        <v>146</v>
      </c>
      <c r="J3817" s="447" t="s">
        <v>240</v>
      </c>
      <c r="K3817" s="450">
        <v>14.12</v>
      </c>
      <c r="L3817" s="447" t="s">
        <v>241</v>
      </c>
    </row>
    <row r="3818" spans="1:12">
      <c r="A3818" s="447" t="s">
        <v>20984</v>
      </c>
      <c r="B3818" s="447" t="s">
        <v>20985</v>
      </c>
      <c r="C3818" s="447" t="s">
        <v>20946</v>
      </c>
      <c r="D3818" s="447" t="s">
        <v>20988</v>
      </c>
      <c r="E3818" s="448" t="s">
        <v>20755</v>
      </c>
      <c r="F3818" s="447" t="s">
        <v>20755</v>
      </c>
      <c r="G3818" s="449">
        <v>92318</v>
      </c>
      <c r="H3818" s="447" t="s">
        <v>4948</v>
      </c>
      <c r="I3818" s="447" t="s">
        <v>146</v>
      </c>
      <c r="J3818" s="447" t="s">
        <v>240</v>
      </c>
      <c r="K3818" s="450">
        <v>23.78</v>
      </c>
      <c r="L3818" s="447" t="s">
        <v>241</v>
      </c>
    </row>
    <row r="3819" spans="1:12">
      <c r="A3819" s="447" t="s">
        <v>20984</v>
      </c>
      <c r="B3819" s="447" t="s">
        <v>20985</v>
      </c>
      <c r="C3819" s="447" t="s">
        <v>20946</v>
      </c>
      <c r="D3819" s="447" t="s">
        <v>20988</v>
      </c>
      <c r="E3819" s="448" t="s">
        <v>20755</v>
      </c>
      <c r="F3819" s="447" t="s">
        <v>20755</v>
      </c>
      <c r="G3819" s="449">
        <v>92319</v>
      </c>
      <c r="H3819" s="447" t="s">
        <v>4950</v>
      </c>
      <c r="I3819" s="447" t="s">
        <v>146</v>
      </c>
      <c r="J3819" s="447" t="s">
        <v>240</v>
      </c>
      <c r="K3819" s="450">
        <v>34.770000000000003</v>
      </c>
      <c r="L3819" s="447" t="s">
        <v>241</v>
      </c>
    </row>
    <row r="3820" spans="1:12">
      <c r="A3820" s="447" t="s">
        <v>20984</v>
      </c>
      <c r="B3820" s="447" t="s">
        <v>20985</v>
      </c>
      <c r="C3820" s="447" t="s">
        <v>20946</v>
      </c>
      <c r="D3820" s="447" t="s">
        <v>20988</v>
      </c>
      <c r="E3820" s="448" t="s">
        <v>20755</v>
      </c>
      <c r="F3820" s="447" t="s">
        <v>20755</v>
      </c>
      <c r="G3820" s="449">
        <v>92326</v>
      </c>
      <c r="H3820" s="447" t="s">
        <v>4952</v>
      </c>
      <c r="I3820" s="447" t="s">
        <v>146</v>
      </c>
      <c r="J3820" s="447" t="s">
        <v>240</v>
      </c>
      <c r="K3820" s="450">
        <v>11.72</v>
      </c>
      <c r="L3820" s="447" t="s">
        <v>241</v>
      </c>
    </row>
    <row r="3821" spans="1:12">
      <c r="A3821" s="447" t="s">
        <v>20984</v>
      </c>
      <c r="B3821" s="447" t="s">
        <v>20985</v>
      </c>
      <c r="C3821" s="447" t="s">
        <v>20946</v>
      </c>
      <c r="D3821" s="447" t="s">
        <v>20988</v>
      </c>
      <c r="E3821" s="448" t="s">
        <v>20755</v>
      </c>
      <c r="F3821" s="447" t="s">
        <v>20755</v>
      </c>
      <c r="G3821" s="449">
        <v>92327</v>
      </c>
      <c r="H3821" s="447" t="s">
        <v>4953</v>
      </c>
      <c r="I3821" s="447" t="s">
        <v>146</v>
      </c>
      <c r="J3821" s="447" t="s">
        <v>240</v>
      </c>
      <c r="K3821" s="450">
        <v>19.82</v>
      </c>
      <c r="L3821" s="447" t="s">
        <v>241</v>
      </c>
    </row>
    <row r="3822" spans="1:12">
      <c r="A3822" s="447" t="s">
        <v>20984</v>
      </c>
      <c r="B3822" s="447" t="s">
        <v>20985</v>
      </c>
      <c r="C3822" s="447" t="s">
        <v>20946</v>
      </c>
      <c r="D3822" s="447" t="s">
        <v>20988</v>
      </c>
      <c r="E3822" s="448" t="s">
        <v>20755</v>
      </c>
      <c r="F3822" s="447" t="s">
        <v>20755</v>
      </c>
      <c r="G3822" s="449">
        <v>92328</v>
      </c>
      <c r="H3822" s="447" t="s">
        <v>4955</v>
      </c>
      <c r="I3822" s="447" t="s">
        <v>146</v>
      </c>
      <c r="J3822" s="447" t="s">
        <v>240</v>
      </c>
      <c r="K3822" s="450">
        <v>30.49</v>
      </c>
      <c r="L3822" s="447" t="s">
        <v>241</v>
      </c>
    </row>
    <row r="3823" spans="1:12">
      <c r="A3823" s="447" t="s">
        <v>20984</v>
      </c>
      <c r="B3823" s="447" t="s">
        <v>20985</v>
      </c>
      <c r="C3823" s="447" t="s">
        <v>20946</v>
      </c>
      <c r="D3823" s="447" t="s">
        <v>20988</v>
      </c>
      <c r="E3823" s="448" t="s">
        <v>20755</v>
      </c>
      <c r="F3823" s="447" t="s">
        <v>20755</v>
      </c>
      <c r="G3823" s="449">
        <v>92329</v>
      </c>
      <c r="H3823" s="447" t="s">
        <v>4957</v>
      </c>
      <c r="I3823" s="447" t="s">
        <v>146</v>
      </c>
      <c r="J3823" s="447" t="s">
        <v>240</v>
      </c>
      <c r="K3823" s="450">
        <v>6.82</v>
      </c>
      <c r="L3823" s="447" t="s">
        <v>241</v>
      </c>
    </row>
    <row r="3824" spans="1:12">
      <c r="A3824" s="447" t="s">
        <v>20984</v>
      </c>
      <c r="B3824" s="447" t="s">
        <v>20985</v>
      </c>
      <c r="C3824" s="447" t="s">
        <v>20946</v>
      </c>
      <c r="D3824" s="447" t="s">
        <v>20988</v>
      </c>
      <c r="E3824" s="448" t="s">
        <v>20755</v>
      </c>
      <c r="F3824" s="447" t="s">
        <v>20755</v>
      </c>
      <c r="G3824" s="449">
        <v>92330</v>
      </c>
      <c r="H3824" s="447" t="s">
        <v>4958</v>
      </c>
      <c r="I3824" s="447" t="s">
        <v>146</v>
      </c>
      <c r="J3824" s="447" t="s">
        <v>240</v>
      </c>
      <c r="K3824" s="450">
        <v>11.62</v>
      </c>
      <c r="L3824" s="447" t="s">
        <v>241</v>
      </c>
    </row>
    <row r="3825" spans="1:12">
      <c r="A3825" s="447" t="s">
        <v>20984</v>
      </c>
      <c r="B3825" s="447" t="s">
        <v>20985</v>
      </c>
      <c r="C3825" s="447" t="s">
        <v>20946</v>
      </c>
      <c r="D3825" s="447" t="s">
        <v>20988</v>
      </c>
      <c r="E3825" s="448" t="s">
        <v>20755</v>
      </c>
      <c r="F3825" s="447" t="s">
        <v>20755</v>
      </c>
      <c r="G3825" s="449">
        <v>92331</v>
      </c>
      <c r="H3825" s="447" t="s">
        <v>4960</v>
      </c>
      <c r="I3825" s="447" t="s">
        <v>146</v>
      </c>
      <c r="J3825" s="447" t="s">
        <v>240</v>
      </c>
      <c r="K3825" s="450">
        <v>18.93</v>
      </c>
      <c r="L3825" s="447" t="s">
        <v>241</v>
      </c>
    </row>
    <row r="3826" spans="1:12">
      <c r="A3826" s="447" t="s">
        <v>20984</v>
      </c>
      <c r="B3826" s="447" t="s">
        <v>20985</v>
      </c>
      <c r="C3826" s="447" t="s">
        <v>20946</v>
      </c>
      <c r="D3826" s="447" t="s">
        <v>20988</v>
      </c>
      <c r="E3826" s="448" t="s">
        <v>20755</v>
      </c>
      <c r="F3826" s="447" t="s">
        <v>20755</v>
      </c>
      <c r="G3826" s="449">
        <v>92332</v>
      </c>
      <c r="H3826" s="447" t="s">
        <v>4961</v>
      </c>
      <c r="I3826" s="447" t="s">
        <v>146</v>
      </c>
      <c r="J3826" s="447" t="s">
        <v>240</v>
      </c>
      <c r="K3826" s="450">
        <v>14.3</v>
      </c>
      <c r="L3826" s="447" t="s">
        <v>241</v>
      </c>
    </row>
    <row r="3827" spans="1:12">
      <c r="A3827" s="447" t="s">
        <v>20984</v>
      </c>
      <c r="B3827" s="447" t="s">
        <v>20985</v>
      </c>
      <c r="C3827" s="447" t="s">
        <v>20946</v>
      </c>
      <c r="D3827" s="447" t="s">
        <v>20988</v>
      </c>
      <c r="E3827" s="448" t="s">
        <v>20755</v>
      </c>
      <c r="F3827" s="447" t="s">
        <v>20755</v>
      </c>
      <c r="G3827" s="449">
        <v>92333</v>
      </c>
      <c r="H3827" s="447" t="s">
        <v>4962</v>
      </c>
      <c r="I3827" s="447" t="s">
        <v>146</v>
      </c>
      <c r="J3827" s="447" t="s">
        <v>240</v>
      </c>
      <c r="K3827" s="450">
        <v>26.18</v>
      </c>
      <c r="L3827" s="447" t="s">
        <v>241</v>
      </c>
    </row>
    <row r="3828" spans="1:12">
      <c r="A3828" s="447" t="s">
        <v>20984</v>
      </c>
      <c r="B3828" s="447" t="s">
        <v>20985</v>
      </c>
      <c r="C3828" s="447" t="s">
        <v>20946</v>
      </c>
      <c r="D3828" s="447" t="s">
        <v>20988</v>
      </c>
      <c r="E3828" s="448" t="s">
        <v>20755</v>
      </c>
      <c r="F3828" s="447" t="s">
        <v>20755</v>
      </c>
      <c r="G3828" s="449">
        <v>92334</v>
      </c>
      <c r="H3828" s="447" t="s">
        <v>4964</v>
      </c>
      <c r="I3828" s="447" t="s">
        <v>146</v>
      </c>
      <c r="J3828" s="447" t="s">
        <v>240</v>
      </c>
      <c r="K3828" s="450">
        <v>39.049999999999997</v>
      </c>
      <c r="L3828" s="447" t="s">
        <v>241</v>
      </c>
    </row>
    <row r="3829" spans="1:12">
      <c r="A3829" s="447" t="s">
        <v>20984</v>
      </c>
      <c r="B3829" s="447" t="s">
        <v>20985</v>
      </c>
      <c r="C3829" s="447" t="s">
        <v>20946</v>
      </c>
      <c r="D3829" s="447" t="s">
        <v>20988</v>
      </c>
      <c r="E3829" s="448" t="s">
        <v>20755</v>
      </c>
      <c r="F3829" s="447" t="s">
        <v>20755</v>
      </c>
      <c r="G3829" s="449">
        <v>92344</v>
      </c>
      <c r="H3829" s="447" t="s">
        <v>4966</v>
      </c>
      <c r="I3829" s="447" t="s">
        <v>146</v>
      </c>
      <c r="J3829" s="447" t="s">
        <v>334</v>
      </c>
      <c r="K3829" s="450">
        <v>42.66</v>
      </c>
      <c r="L3829" s="447" t="s">
        <v>241</v>
      </c>
    </row>
    <row r="3830" spans="1:12">
      <c r="A3830" s="447" t="s">
        <v>20984</v>
      </c>
      <c r="B3830" s="447" t="s">
        <v>20985</v>
      </c>
      <c r="C3830" s="447" t="s">
        <v>20946</v>
      </c>
      <c r="D3830" s="447" t="s">
        <v>20988</v>
      </c>
      <c r="E3830" s="448" t="s">
        <v>20755</v>
      </c>
      <c r="F3830" s="447" t="s">
        <v>20755</v>
      </c>
      <c r="G3830" s="449">
        <v>92345</v>
      </c>
      <c r="H3830" s="447" t="s">
        <v>4967</v>
      </c>
      <c r="I3830" s="447" t="s">
        <v>146</v>
      </c>
      <c r="J3830" s="447" t="s">
        <v>334</v>
      </c>
      <c r="K3830" s="450">
        <v>42.64</v>
      </c>
      <c r="L3830" s="447" t="s">
        <v>241</v>
      </c>
    </row>
    <row r="3831" spans="1:12">
      <c r="A3831" s="447" t="s">
        <v>20984</v>
      </c>
      <c r="B3831" s="447" t="s">
        <v>20985</v>
      </c>
      <c r="C3831" s="447" t="s">
        <v>20946</v>
      </c>
      <c r="D3831" s="447" t="s">
        <v>20988</v>
      </c>
      <c r="E3831" s="448" t="s">
        <v>20755</v>
      </c>
      <c r="F3831" s="447" t="s">
        <v>20755</v>
      </c>
      <c r="G3831" s="449">
        <v>92346</v>
      </c>
      <c r="H3831" s="447" t="s">
        <v>4968</v>
      </c>
      <c r="I3831" s="447" t="s">
        <v>146</v>
      </c>
      <c r="J3831" s="447" t="s">
        <v>334</v>
      </c>
      <c r="K3831" s="450">
        <v>56.24</v>
      </c>
      <c r="L3831" s="447" t="s">
        <v>241</v>
      </c>
    </row>
    <row r="3832" spans="1:12">
      <c r="A3832" s="447" t="s">
        <v>20984</v>
      </c>
      <c r="B3832" s="447" t="s">
        <v>20985</v>
      </c>
      <c r="C3832" s="447" t="s">
        <v>20946</v>
      </c>
      <c r="D3832" s="447" t="s">
        <v>20988</v>
      </c>
      <c r="E3832" s="448" t="s">
        <v>20755</v>
      </c>
      <c r="F3832" s="447" t="s">
        <v>20755</v>
      </c>
      <c r="G3832" s="449">
        <v>92347</v>
      </c>
      <c r="H3832" s="447" t="s">
        <v>4969</v>
      </c>
      <c r="I3832" s="447" t="s">
        <v>146</v>
      </c>
      <c r="J3832" s="447" t="s">
        <v>334</v>
      </c>
      <c r="K3832" s="450">
        <v>62.67</v>
      </c>
      <c r="L3832" s="447" t="s">
        <v>241</v>
      </c>
    </row>
    <row r="3833" spans="1:12">
      <c r="A3833" s="447" t="s">
        <v>20984</v>
      </c>
      <c r="B3833" s="447" t="s">
        <v>20985</v>
      </c>
      <c r="C3833" s="447" t="s">
        <v>20946</v>
      </c>
      <c r="D3833" s="447" t="s">
        <v>20988</v>
      </c>
      <c r="E3833" s="448" t="s">
        <v>20755</v>
      </c>
      <c r="F3833" s="447" t="s">
        <v>20755</v>
      </c>
      <c r="G3833" s="449">
        <v>92348</v>
      </c>
      <c r="H3833" s="447" t="s">
        <v>4970</v>
      </c>
      <c r="I3833" s="447" t="s">
        <v>146</v>
      </c>
      <c r="J3833" s="447" t="s">
        <v>334</v>
      </c>
      <c r="K3833" s="450">
        <v>79.2</v>
      </c>
      <c r="L3833" s="447" t="s">
        <v>241</v>
      </c>
    </row>
    <row r="3834" spans="1:12">
      <c r="A3834" s="447" t="s">
        <v>20984</v>
      </c>
      <c r="B3834" s="447" t="s">
        <v>20985</v>
      </c>
      <c r="C3834" s="447" t="s">
        <v>20946</v>
      </c>
      <c r="D3834" s="447" t="s">
        <v>20988</v>
      </c>
      <c r="E3834" s="448" t="s">
        <v>20755</v>
      </c>
      <c r="F3834" s="447" t="s">
        <v>20755</v>
      </c>
      <c r="G3834" s="449">
        <v>92349</v>
      </c>
      <c r="H3834" s="447" t="s">
        <v>4971</v>
      </c>
      <c r="I3834" s="447" t="s">
        <v>146</v>
      </c>
      <c r="J3834" s="447" t="s">
        <v>334</v>
      </c>
      <c r="K3834" s="450">
        <v>84.92</v>
      </c>
      <c r="L3834" s="447" t="s">
        <v>241</v>
      </c>
    </row>
    <row r="3835" spans="1:12">
      <c r="A3835" s="447" t="s">
        <v>20984</v>
      </c>
      <c r="B3835" s="447" t="s">
        <v>20985</v>
      </c>
      <c r="C3835" s="447" t="s">
        <v>20946</v>
      </c>
      <c r="D3835" s="447" t="s">
        <v>20988</v>
      </c>
      <c r="E3835" s="448" t="s">
        <v>20755</v>
      </c>
      <c r="F3835" s="447" t="s">
        <v>20755</v>
      </c>
      <c r="G3835" s="449">
        <v>92350</v>
      </c>
      <c r="H3835" s="447" t="s">
        <v>4972</v>
      </c>
      <c r="I3835" s="447" t="s">
        <v>146</v>
      </c>
      <c r="J3835" s="447" t="s">
        <v>334</v>
      </c>
      <c r="K3835" s="450">
        <v>63.34</v>
      </c>
      <c r="L3835" s="447" t="s">
        <v>241</v>
      </c>
    </row>
    <row r="3836" spans="1:12">
      <c r="A3836" s="447" t="s">
        <v>20984</v>
      </c>
      <c r="B3836" s="447" t="s">
        <v>20985</v>
      </c>
      <c r="C3836" s="447" t="s">
        <v>20946</v>
      </c>
      <c r="D3836" s="447" t="s">
        <v>20988</v>
      </c>
      <c r="E3836" s="448" t="s">
        <v>20755</v>
      </c>
      <c r="F3836" s="447" t="s">
        <v>20755</v>
      </c>
      <c r="G3836" s="449">
        <v>92351</v>
      </c>
      <c r="H3836" s="447" t="s">
        <v>4973</v>
      </c>
      <c r="I3836" s="447" t="s">
        <v>146</v>
      </c>
      <c r="J3836" s="447" t="s">
        <v>334</v>
      </c>
      <c r="K3836" s="450">
        <v>61.9</v>
      </c>
      <c r="L3836" s="447" t="s">
        <v>241</v>
      </c>
    </row>
    <row r="3837" spans="1:12">
      <c r="A3837" s="447" t="s">
        <v>20984</v>
      </c>
      <c r="B3837" s="447" t="s">
        <v>20985</v>
      </c>
      <c r="C3837" s="447" t="s">
        <v>20946</v>
      </c>
      <c r="D3837" s="447" t="s">
        <v>20988</v>
      </c>
      <c r="E3837" s="448" t="s">
        <v>20755</v>
      </c>
      <c r="F3837" s="447" t="s">
        <v>20755</v>
      </c>
      <c r="G3837" s="449">
        <v>92352</v>
      </c>
      <c r="H3837" s="447" t="s">
        <v>4975</v>
      </c>
      <c r="I3837" s="447" t="s">
        <v>146</v>
      </c>
      <c r="J3837" s="447" t="s">
        <v>334</v>
      </c>
      <c r="K3837" s="450">
        <v>96.58</v>
      </c>
      <c r="L3837" s="447" t="s">
        <v>241</v>
      </c>
    </row>
    <row r="3838" spans="1:12">
      <c r="A3838" s="447" t="s">
        <v>20984</v>
      </c>
      <c r="B3838" s="447" t="s">
        <v>20985</v>
      </c>
      <c r="C3838" s="447" t="s">
        <v>20946</v>
      </c>
      <c r="D3838" s="447" t="s">
        <v>20988</v>
      </c>
      <c r="E3838" s="448" t="s">
        <v>20755</v>
      </c>
      <c r="F3838" s="447" t="s">
        <v>20755</v>
      </c>
      <c r="G3838" s="449">
        <v>92353</v>
      </c>
      <c r="H3838" s="447" t="s">
        <v>4976</v>
      </c>
      <c r="I3838" s="447" t="s">
        <v>146</v>
      </c>
      <c r="J3838" s="447" t="s">
        <v>334</v>
      </c>
      <c r="K3838" s="450">
        <v>90.29</v>
      </c>
      <c r="L3838" s="447" t="s">
        <v>241</v>
      </c>
    </row>
    <row r="3839" spans="1:12">
      <c r="A3839" s="447" t="s">
        <v>20984</v>
      </c>
      <c r="B3839" s="447" t="s">
        <v>20985</v>
      </c>
      <c r="C3839" s="447" t="s">
        <v>20946</v>
      </c>
      <c r="D3839" s="447" t="s">
        <v>20988</v>
      </c>
      <c r="E3839" s="448" t="s">
        <v>20755</v>
      </c>
      <c r="F3839" s="447" t="s">
        <v>20755</v>
      </c>
      <c r="G3839" s="449">
        <v>92354</v>
      </c>
      <c r="H3839" s="447" t="s">
        <v>4977</v>
      </c>
      <c r="I3839" s="447" t="s">
        <v>146</v>
      </c>
      <c r="J3839" s="447" t="s">
        <v>334</v>
      </c>
      <c r="K3839" s="450">
        <v>128.51</v>
      </c>
      <c r="L3839" s="447" t="s">
        <v>241</v>
      </c>
    </row>
    <row r="3840" spans="1:12">
      <c r="A3840" s="447" t="s">
        <v>20984</v>
      </c>
      <c r="B3840" s="447" t="s">
        <v>20985</v>
      </c>
      <c r="C3840" s="447" t="s">
        <v>20946</v>
      </c>
      <c r="D3840" s="447" t="s">
        <v>20988</v>
      </c>
      <c r="E3840" s="448" t="s">
        <v>20755</v>
      </c>
      <c r="F3840" s="447" t="s">
        <v>20755</v>
      </c>
      <c r="G3840" s="449">
        <v>92355</v>
      </c>
      <c r="H3840" s="447" t="s">
        <v>4978</v>
      </c>
      <c r="I3840" s="447" t="s">
        <v>146</v>
      </c>
      <c r="J3840" s="447" t="s">
        <v>334</v>
      </c>
      <c r="K3840" s="450">
        <v>116.38</v>
      </c>
      <c r="L3840" s="447" t="s">
        <v>241</v>
      </c>
    </row>
    <row r="3841" spans="1:12">
      <c r="A3841" s="447" t="s">
        <v>20984</v>
      </c>
      <c r="B3841" s="447" t="s">
        <v>20985</v>
      </c>
      <c r="C3841" s="447" t="s">
        <v>20946</v>
      </c>
      <c r="D3841" s="447" t="s">
        <v>20988</v>
      </c>
      <c r="E3841" s="448" t="s">
        <v>20755</v>
      </c>
      <c r="F3841" s="447" t="s">
        <v>20755</v>
      </c>
      <c r="G3841" s="449">
        <v>92356</v>
      </c>
      <c r="H3841" s="447" t="s">
        <v>4979</v>
      </c>
      <c r="I3841" s="447" t="s">
        <v>146</v>
      </c>
      <c r="J3841" s="447" t="s">
        <v>334</v>
      </c>
      <c r="K3841" s="450">
        <v>82.55</v>
      </c>
      <c r="L3841" s="447" t="s">
        <v>241</v>
      </c>
    </row>
    <row r="3842" spans="1:12">
      <c r="A3842" s="447" t="s">
        <v>20984</v>
      </c>
      <c r="B3842" s="447" t="s">
        <v>20985</v>
      </c>
      <c r="C3842" s="447" t="s">
        <v>20946</v>
      </c>
      <c r="D3842" s="447" t="s">
        <v>20988</v>
      </c>
      <c r="E3842" s="448" t="s">
        <v>20755</v>
      </c>
      <c r="F3842" s="447" t="s">
        <v>20755</v>
      </c>
      <c r="G3842" s="449">
        <v>92357</v>
      </c>
      <c r="H3842" s="447" t="s">
        <v>4980</v>
      </c>
      <c r="I3842" s="447" t="s">
        <v>146</v>
      </c>
      <c r="J3842" s="447" t="s">
        <v>334</v>
      </c>
      <c r="K3842" s="450">
        <v>123.6</v>
      </c>
      <c r="L3842" s="447" t="s">
        <v>241</v>
      </c>
    </row>
    <row r="3843" spans="1:12">
      <c r="A3843" s="447" t="s">
        <v>20984</v>
      </c>
      <c r="B3843" s="447" t="s">
        <v>20985</v>
      </c>
      <c r="C3843" s="447" t="s">
        <v>20946</v>
      </c>
      <c r="D3843" s="447" t="s">
        <v>20988</v>
      </c>
      <c r="E3843" s="448" t="s">
        <v>20755</v>
      </c>
      <c r="F3843" s="447" t="s">
        <v>20755</v>
      </c>
      <c r="G3843" s="449">
        <v>92358</v>
      </c>
      <c r="H3843" s="447" t="s">
        <v>4981</v>
      </c>
      <c r="I3843" s="447" t="s">
        <v>146</v>
      </c>
      <c r="J3843" s="447" t="s">
        <v>334</v>
      </c>
      <c r="K3843" s="450">
        <v>154.07</v>
      </c>
      <c r="L3843" s="447" t="s">
        <v>241</v>
      </c>
    </row>
    <row r="3844" spans="1:12">
      <c r="A3844" s="447" t="s">
        <v>20984</v>
      </c>
      <c r="B3844" s="447" t="s">
        <v>20985</v>
      </c>
      <c r="C3844" s="447" t="s">
        <v>20946</v>
      </c>
      <c r="D3844" s="447" t="s">
        <v>20988</v>
      </c>
      <c r="E3844" s="448" t="s">
        <v>20755</v>
      </c>
      <c r="F3844" s="447" t="s">
        <v>20755</v>
      </c>
      <c r="G3844" s="449">
        <v>92369</v>
      </c>
      <c r="H3844" s="447" t="s">
        <v>4982</v>
      </c>
      <c r="I3844" s="447" t="s">
        <v>146</v>
      </c>
      <c r="J3844" s="447" t="s">
        <v>334</v>
      </c>
      <c r="K3844" s="450">
        <v>22.79</v>
      </c>
      <c r="L3844" s="447" t="s">
        <v>241</v>
      </c>
    </row>
    <row r="3845" spans="1:12">
      <c r="A3845" s="447" t="s">
        <v>20984</v>
      </c>
      <c r="B3845" s="447" t="s">
        <v>20985</v>
      </c>
      <c r="C3845" s="447" t="s">
        <v>20946</v>
      </c>
      <c r="D3845" s="447" t="s">
        <v>20988</v>
      </c>
      <c r="E3845" s="448" t="s">
        <v>20755</v>
      </c>
      <c r="F3845" s="447" t="s">
        <v>20755</v>
      </c>
      <c r="G3845" s="449">
        <v>92370</v>
      </c>
      <c r="H3845" s="447" t="s">
        <v>4983</v>
      </c>
      <c r="I3845" s="447" t="s">
        <v>146</v>
      </c>
      <c r="J3845" s="447" t="s">
        <v>334</v>
      </c>
      <c r="K3845" s="450">
        <v>23.94</v>
      </c>
      <c r="L3845" s="447" t="s">
        <v>241</v>
      </c>
    </row>
    <row r="3846" spans="1:12">
      <c r="A3846" s="447" t="s">
        <v>20984</v>
      </c>
      <c r="B3846" s="447" t="s">
        <v>20985</v>
      </c>
      <c r="C3846" s="447" t="s">
        <v>20946</v>
      </c>
      <c r="D3846" s="447" t="s">
        <v>20988</v>
      </c>
      <c r="E3846" s="448" t="s">
        <v>20755</v>
      </c>
      <c r="F3846" s="447" t="s">
        <v>20755</v>
      </c>
      <c r="G3846" s="449">
        <v>92371</v>
      </c>
      <c r="H3846" s="447" t="s">
        <v>4985</v>
      </c>
      <c r="I3846" s="447" t="s">
        <v>146</v>
      </c>
      <c r="J3846" s="447" t="s">
        <v>334</v>
      </c>
      <c r="K3846" s="450">
        <v>27.65</v>
      </c>
      <c r="L3846" s="447" t="s">
        <v>241</v>
      </c>
    </row>
    <row r="3847" spans="1:12">
      <c r="A3847" s="447" t="s">
        <v>20984</v>
      </c>
      <c r="B3847" s="447" t="s">
        <v>20985</v>
      </c>
      <c r="C3847" s="447" t="s">
        <v>20946</v>
      </c>
      <c r="D3847" s="447" t="s">
        <v>20988</v>
      </c>
      <c r="E3847" s="448" t="s">
        <v>20755</v>
      </c>
      <c r="F3847" s="447" t="s">
        <v>20755</v>
      </c>
      <c r="G3847" s="449">
        <v>92372</v>
      </c>
      <c r="H3847" s="447" t="s">
        <v>4986</v>
      </c>
      <c r="I3847" s="447" t="s">
        <v>146</v>
      </c>
      <c r="J3847" s="447" t="s">
        <v>334</v>
      </c>
      <c r="K3847" s="450">
        <v>28.73</v>
      </c>
      <c r="L3847" s="447" t="s">
        <v>241</v>
      </c>
    </row>
    <row r="3848" spans="1:12">
      <c r="A3848" s="447" t="s">
        <v>20984</v>
      </c>
      <c r="B3848" s="447" t="s">
        <v>20985</v>
      </c>
      <c r="C3848" s="447" t="s">
        <v>20946</v>
      </c>
      <c r="D3848" s="447" t="s">
        <v>20988</v>
      </c>
      <c r="E3848" s="448" t="s">
        <v>20755</v>
      </c>
      <c r="F3848" s="447" t="s">
        <v>20755</v>
      </c>
      <c r="G3848" s="449">
        <v>92373</v>
      </c>
      <c r="H3848" s="447" t="s">
        <v>4988</v>
      </c>
      <c r="I3848" s="447" t="s">
        <v>146</v>
      </c>
      <c r="J3848" s="447" t="s">
        <v>334</v>
      </c>
      <c r="K3848" s="450">
        <v>32.72</v>
      </c>
      <c r="L3848" s="447" t="s">
        <v>241</v>
      </c>
    </row>
    <row r="3849" spans="1:12">
      <c r="A3849" s="447" t="s">
        <v>20984</v>
      </c>
      <c r="B3849" s="447" t="s">
        <v>20985</v>
      </c>
      <c r="C3849" s="447" t="s">
        <v>20946</v>
      </c>
      <c r="D3849" s="447" t="s">
        <v>20988</v>
      </c>
      <c r="E3849" s="448" t="s">
        <v>20755</v>
      </c>
      <c r="F3849" s="447" t="s">
        <v>20755</v>
      </c>
      <c r="G3849" s="449">
        <v>92374</v>
      </c>
      <c r="H3849" s="447" t="s">
        <v>4989</v>
      </c>
      <c r="I3849" s="447" t="s">
        <v>146</v>
      </c>
      <c r="J3849" s="447" t="s">
        <v>334</v>
      </c>
      <c r="K3849" s="450">
        <v>32.93</v>
      </c>
      <c r="L3849" s="447" t="s">
        <v>241</v>
      </c>
    </row>
    <row r="3850" spans="1:12">
      <c r="A3850" s="447" t="s">
        <v>20984</v>
      </c>
      <c r="B3850" s="447" t="s">
        <v>20985</v>
      </c>
      <c r="C3850" s="447" t="s">
        <v>20946</v>
      </c>
      <c r="D3850" s="447" t="s">
        <v>20988</v>
      </c>
      <c r="E3850" s="448" t="s">
        <v>20755</v>
      </c>
      <c r="F3850" s="447" t="s">
        <v>20755</v>
      </c>
      <c r="G3850" s="449">
        <v>92375</v>
      </c>
      <c r="H3850" s="447" t="s">
        <v>4990</v>
      </c>
      <c r="I3850" s="447" t="s">
        <v>146</v>
      </c>
      <c r="J3850" s="447" t="s">
        <v>334</v>
      </c>
      <c r="K3850" s="450">
        <v>42.63</v>
      </c>
      <c r="L3850" s="447" t="s">
        <v>241</v>
      </c>
    </row>
    <row r="3851" spans="1:12">
      <c r="A3851" s="447" t="s">
        <v>20984</v>
      </c>
      <c r="B3851" s="447" t="s">
        <v>20985</v>
      </c>
      <c r="C3851" s="447" t="s">
        <v>20946</v>
      </c>
      <c r="D3851" s="447" t="s">
        <v>20988</v>
      </c>
      <c r="E3851" s="448" t="s">
        <v>20755</v>
      </c>
      <c r="F3851" s="447" t="s">
        <v>20755</v>
      </c>
      <c r="G3851" s="449">
        <v>92376</v>
      </c>
      <c r="H3851" s="447" t="s">
        <v>4991</v>
      </c>
      <c r="I3851" s="447" t="s">
        <v>146</v>
      </c>
      <c r="J3851" s="447" t="s">
        <v>334</v>
      </c>
      <c r="K3851" s="450">
        <v>42.61</v>
      </c>
      <c r="L3851" s="447" t="s">
        <v>241</v>
      </c>
    </row>
    <row r="3852" spans="1:12">
      <c r="A3852" s="447" t="s">
        <v>20984</v>
      </c>
      <c r="B3852" s="447" t="s">
        <v>20985</v>
      </c>
      <c r="C3852" s="447" t="s">
        <v>20946</v>
      </c>
      <c r="D3852" s="447" t="s">
        <v>20988</v>
      </c>
      <c r="E3852" s="448" t="s">
        <v>20755</v>
      </c>
      <c r="F3852" s="447" t="s">
        <v>20755</v>
      </c>
      <c r="G3852" s="449">
        <v>92377</v>
      </c>
      <c r="H3852" s="447" t="s">
        <v>4992</v>
      </c>
      <c r="I3852" s="447" t="s">
        <v>146</v>
      </c>
      <c r="J3852" s="447" t="s">
        <v>334</v>
      </c>
      <c r="K3852" s="450">
        <v>57.3</v>
      </c>
      <c r="L3852" s="447" t="s">
        <v>241</v>
      </c>
    </row>
    <row r="3853" spans="1:12">
      <c r="A3853" s="447" t="s">
        <v>20984</v>
      </c>
      <c r="B3853" s="447" t="s">
        <v>20985</v>
      </c>
      <c r="C3853" s="447" t="s">
        <v>20946</v>
      </c>
      <c r="D3853" s="447" t="s">
        <v>20988</v>
      </c>
      <c r="E3853" s="448" t="s">
        <v>20755</v>
      </c>
      <c r="F3853" s="447" t="s">
        <v>20755</v>
      </c>
      <c r="G3853" s="449">
        <v>92378</v>
      </c>
      <c r="H3853" s="447" t="s">
        <v>4994</v>
      </c>
      <c r="I3853" s="447" t="s">
        <v>146</v>
      </c>
      <c r="J3853" s="447" t="s">
        <v>334</v>
      </c>
      <c r="K3853" s="450">
        <v>63.73</v>
      </c>
      <c r="L3853" s="447" t="s">
        <v>241</v>
      </c>
    </row>
    <row r="3854" spans="1:12">
      <c r="A3854" s="447" t="s">
        <v>20984</v>
      </c>
      <c r="B3854" s="447" t="s">
        <v>20985</v>
      </c>
      <c r="C3854" s="447" t="s">
        <v>20946</v>
      </c>
      <c r="D3854" s="447" t="s">
        <v>20988</v>
      </c>
      <c r="E3854" s="448" t="s">
        <v>20755</v>
      </c>
      <c r="F3854" s="447" t="s">
        <v>20755</v>
      </c>
      <c r="G3854" s="449">
        <v>92379</v>
      </c>
      <c r="H3854" s="447" t="s">
        <v>4995</v>
      </c>
      <c r="I3854" s="447" t="s">
        <v>146</v>
      </c>
      <c r="J3854" s="447" t="s">
        <v>334</v>
      </c>
      <c r="K3854" s="450">
        <v>81.39</v>
      </c>
      <c r="L3854" s="447" t="s">
        <v>241</v>
      </c>
    </row>
    <row r="3855" spans="1:12">
      <c r="A3855" s="447" t="s">
        <v>20984</v>
      </c>
      <c r="B3855" s="447" t="s">
        <v>20985</v>
      </c>
      <c r="C3855" s="447" t="s">
        <v>20946</v>
      </c>
      <c r="D3855" s="447" t="s">
        <v>20988</v>
      </c>
      <c r="E3855" s="448" t="s">
        <v>20755</v>
      </c>
      <c r="F3855" s="447" t="s">
        <v>20755</v>
      </c>
      <c r="G3855" s="449">
        <v>92380</v>
      </c>
      <c r="H3855" s="447" t="s">
        <v>4996</v>
      </c>
      <c r="I3855" s="447" t="s">
        <v>146</v>
      </c>
      <c r="J3855" s="447" t="s">
        <v>334</v>
      </c>
      <c r="K3855" s="450">
        <v>87.11</v>
      </c>
      <c r="L3855" s="447" t="s">
        <v>241</v>
      </c>
    </row>
    <row r="3856" spans="1:12">
      <c r="A3856" s="447" t="s">
        <v>20984</v>
      </c>
      <c r="B3856" s="447" t="s">
        <v>20985</v>
      </c>
      <c r="C3856" s="447" t="s">
        <v>20946</v>
      </c>
      <c r="D3856" s="447" t="s">
        <v>20988</v>
      </c>
      <c r="E3856" s="448" t="s">
        <v>20755</v>
      </c>
      <c r="F3856" s="447" t="s">
        <v>20755</v>
      </c>
      <c r="G3856" s="449">
        <v>92381</v>
      </c>
      <c r="H3856" s="447" t="s">
        <v>4997</v>
      </c>
      <c r="I3856" s="447" t="s">
        <v>146</v>
      </c>
      <c r="J3856" s="447" t="s">
        <v>334</v>
      </c>
      <c r="K3856" s="450">
        <v>34.47</v>
      </c>
      <c r="L3856" s="447" t="s">
        <v>241</v>
      </c>
    </row>
    <row r="3857" spans="1:12">
      <c r="A3857" s="447" t="s">
        <v>20984</v>
      </c>
      <c r="B3857" s="447" t="s">
        <v>20985</v>
      </c>
      <c r="C3857" s="447" t="s">
        <v>20946</v>
      </c>
      <c r="D3857" s="447" t="s">
        <v>20988</v>
      </c>
      <c r="E3857" s="448" t="s">
        <v>20755</v>
      </c>
      <c r="F3857" s="447" t="s">
        <v>20755</v>
      </c>
      <c r="G3857" s="449">
        <v>92382</v>
      </c>
      <c r="H3857" s="447" t="s">
        <v>4998</v>
      </c>
      <c r="I3857" s="447" t="s">
        <v>146</v>
      </c>
      <c r="J3857" s="447" t="s">
        <v>334</v>
      </c>
      <c r="K3857" s="450">
        <v>32.93</v>
      </c>
      <c r="L3857" s="447" t="s">
        <v>241</v>
      </c>
    </row>
    <row r="3858" spans="1:12">
      <c r="A3858" s="447" t="s">
        <v>20984</v>
      </c>
      <c r="B3858" s="447" t="s">
        <v>20985</v>
      </c>
      <c r="C3858" s="447" t="s">
        <v>20946</v>
      </c>
      <c r="D3858" s="447" t="s">
        <v>20988</v>
      </c>
      <c r="E3858" s="448" t="s">
        <v>20755</v>
      </c>
      <c r="F3858" s="447" t="s">
        <v>20755</v>
      </c>
      <c r="G3858" s="449">
        <v>92383</v>
      </c>
      <c r="H3858" s="447" t="s">
        <v>4999</v>
      </c>
      <c r="I3858" s="447" t="s">
        <v>146</v>
      </c>
      <c r="J3858" s="447" t="s">
        <v>334</v>
      </c>
      <c r="K3858" s="450">
        <v>43.62</v>
      </c>
      <c r="L3858" s="447" t="s">
        <v>241</v>
      </c>
    </row>
    <row r="3859" spans="1:12">
      <c r="A3859" s="447" t="s">
        <v>20984</v>
      </c>
      <c r="B3859" s="447" t="s">
        <v>20985</v>
      </c>
      <c r="C3859" s="447" t="s">
        <v>20946</v>
      </c>
      <c r="D3859" s="447" t="s">
        <v>20988</v>
      </c>
      <c r="E3859" s="448" t="s">
        <v>20755</v>
      </c>
      <c r="F3859" s="447" t="s">
        <v>20755</v>
      </c>
      <c r="G3859" s="449">
        <v>92384</v>
      </c>
      <c r="H3859" s="447" t="s">
        <v>5000</v>
      </c>
      <c r="I3859" s="447" t="s">
        <v>146</v>
      </c>
      <c r="J3859" s="447" t="s">
        <v>334</v>
      </c>
      <c r="K3859" s="450">
        <v>40.57</v>
      </c>
      <c r="L3859" s="447" t="s">
        <v>241</v>
      </c>
    </row>
    <row r="3860" spans="1:12">
      <c r="A3860" s="447" t="s">
        <v>20984</v>
      </c>
      <c r="B3860" s="447" t="s">
        <v>20985</v>
      </c>
      <c r="C3860" s="447" t="s">
        <v>20946</v>
      </c>
      <c r="D3860" s="447" t="s">
        <v>20988</v>
      </c>
      <c r="E3860" s="448" t="s">
        <v>20755</v>
      </c>
      <c r="F3860" s="447" t="s">
        <v>20755</v>
      </c>
      <c r="G3860" s="449">
        <v>92385</v>
      </c>
      <c r="H3860" s="447" t="s">
        <v>5001</v>
      </c>
      <c r="I3860" s="447" t="s">
        <v>146</v>
      </c>
      <c r="J3860" s="447" t="s">
        <v>334</v>
      </c>
      <c r="K3860" s="450">
        <v>50.04</v>
      </c>
      <c r="L3860" s="447" t="s">
        <v>241</v>
      </c>
    </row>
    <row r="3861" spans="1:12">
      <c r="A3861" s="447" t="s">
        <v>20984</v>
      </c>
      <c r="B3861" s="447" t="s">
        <v>20985</v>
      </c>
      <c r="C3861" s="447" t="s">
        <v>20946</v>
      </c>
      <c r="D3861" s="447" t="s">
        <v>20988</v>
      </c>
      <c r="E3861" s="448" t="s">
        <v>20755</v>
      </c>
      <c r="F3861" s="447" t="s">
        <v>20755</v>
      </c>
      <c r="G3861" s="449">
        <v>92386</v>
      </c>
      <c r="H3861" s="447" t="s">
        <v>5002</v>
      </c>
      <c r="I3861" s="447" t="s">
        <v>146</v>
      </c>
      <c r="J3861" s="447" t="s">
        <v>334</v>
      </c>
      <c r="K3861" s="450">
        <v>47.93</v>
      </c>
      <c r="L3861" s="447" t="s">
        <v>241</v>
      </c>
    </row>
    <row r="3862" spans="1:12">
      <c r="A3862" s="447" t="s">
        <v>20984</v>
      </c>
      <c r="B3862" s="447" t="s">
        <v>20985</v>
      </c>
      <c r="C3862" s="447" t="s">
        <v>20946</v>
      </c>
      <c r="D3862" s="447" t="s">
        <v>20988</v>
      </c>
      <c r="E3862" s="448" t="s">
        <v>20755</v>
      </c>
      <c r="F3862" s="447" t="s">
        <v>20755</v>
      </c>
      <c r="G3862" s="449">
        <v>92387</v>
      </c>
      <c r="H3862" s="447" t="s">
        <v>5003</v>
      </c>
      <c r="I3862" s="447" t="s">
        <v>146</v>
      </c>
      <c r="J3862" s="447" t="s">
        <v>334</v>
      </c>
      <c r="K3862" s="450">
        <v>63.28</v>
      </c>
      <c r="L3862" s="447" t="s">
        <v>241</v>
      </c>
    </row>
    <row r="3863" spans="1:12">
      <c r="A3863" s="447" t="s">
        <v>20984</v>
      </c>
      <c r="B3863" s="447" t="s">
        <v>20985</v>
      </c>
      <c r="C3863" s="447" t="s">
        <v>20946</v>
      </c>
      <c r="D3863" s="447" t="s">
        <v>20988</v>
      </c>
      <c r="E3863" s="448" t="s">
        <v>20755</v>
      </c>
      <c r="F3863" s="447" t="s">
        <v>20755</v>
      </c>
      <c r="G3863" s="449">
        <v>92388</v>
      </c>
      <c r="H3863" s="447" t="s">
        <v>5004</v>
      </c>
      <c r="I3863" s="447" t="s">
        <v>146</v>
      </c>
      <c r="J3863" s="447" t="s">
        <v>334</v>
      </c>
      <c r="K3863" s="450">
        <v>61.84</v>
      </c>
      <c r="L3863" s="447" t="s">
        <v>241</v>
      </c>
    </row>
    <row r="3864" spans="1:12">
      <c r="A3864" s="447" t="s">
        <v>20984</v>
      </c>
      <c r="B3864" s="447" t="s">
        <v>20985</v>
      </c>
      <c r="C3864" s="447" t="s">
        <v>20946</v>
      </c>
      <c r="D3864" s="447" t="s">
        <v>20988</v>
      </c>
      <c r="E3864" s="448" t="s">
        <v>20755</v>
      </c>
      <c r="F3864" s="447" t="s">
        <v>20755</v>
      </c>
      <c r="G3864" s="449">
        <v>92389</v>
      </c>
      <c r="H3864" s="447" t="s">
        <v>5006</v>
      </c>
      <c r="I3864" s="447" t="s">
        <v>146</v>
      </c>
      <c r="J3864" s="447" t="s">
        <v>334</v>
      </c>
      <c r="K3864" s="450">
        <v>98.2</v>
      </c>
      <c r="L3864" s="447" t="s">
        <v>241</v>
      </c>
    </row>
    <row r="3865" spans="1:12">
      <c r="A3865" s="447" t="s">
        <v>20984</v>
      </c>
      <c r="B3865" s="447" t="s">
        <v>20985</v>
      </c>
      <c r="C3865" s="447" t="s">
        <v>20946</v>
      </c>
      <c r="D3865" s="447" t="s">
        <v>20988</v>
      </c>
      <c r="E3865" s="448" t="s">
        <v>20755</v>
      </c>
      <c r="F3865" s="447" t="s">
        <v>20755</v>
      </c>
      <c r="G3865" s="449">
        <v>92390</v>
      </c>
      <c r="H3865" s="447" t="s">
        <v>5007</v>
      </c>
      <c r="I3865" s="447" t="s">
        <v>146</v>
      </c>
      <c r="J3865" s="447" t="s">
        <v>334</v>
      </c>
      <c r="K3865" s="450">
        <v>91.91</v>
      </c>
      <c r="L3865" s="447" t="s">
        <v>241</v>
      </c>
    </row>
    <row r="3866" spans="1:12">
      <c r="A3866" s="447" t="s">
        <v>20984</v>
      </c>
      <c r="B3866" s="447" t="s">
        <v>20985</v>
      </c>
      <c r="C3866" s="447" t="s">
        <v>20946</v>
      </c>
      <c r="D3866" s="447" t="s">
        <v>20988</v>
      </c>
      <c r="E3866" s="448" t="s">
        <v>20755</v>
      </c>
      <c r="F3866" s="447" t="s">
        <v>20755</v>
      </c>
      <c r="G3866" s="449">
        <v>92635</v>
      </c>
      <c r="H3866" s="447" t="s">
        <v>5008</v>
      </c>
      <c r="I3866" s="447" t="s">
        <v>146</v>
      </c>
      <c r="J3866" s="447" t="s">
        <v>334</v>
      </c>
      <c r="K3866" s="450">
        <v>131.79</v>
      </c>
      <c r="L3866" s="447" t="s">
        <v>241</v>
      </c>
    </row>
    <row r="3867" spans="1:12">
      <c r="A3867" s="447" t="s">
        <v>20984</v>
      </c>
      <c r="B3867" s="447" t="s">
        <v>20985</v>
      </c>
      <c r="C3867" s="447" t="s">
        <v>20946</v>
      </c>
      <c r="D3867" s="447" t="s">
        <v>20988</v>
      </c>
      <c r="E3867" s="448" t="s">
        <v>20755</v>
      </c>
      <c r="F3867" s="447" t="s">
        <v>20755</v>
      </c>
      <c r="G3867" s="449">
        <v>92636</v>
      </c>
      <c r="H3867" s="447" t="s">
        <v>5009</v>
      </c>
      <c r="I3867" s="447" t="s">
        <v>146</v>
      </c>
      <c r="J3867" s="447" t="s">
        <v>334</v>
      </c>
      <c r="K3867" s="450">
        <v>119.66</v>
      </c>
      <c r="L3867" s="447" t="s">
        <v>241</v>
      </c>
    </row>
    <row r="3868" spans="1:12">
      <c r="A3868" s="447" t="s">
        <v>20984</v>
      </c>
      <c r="B3868" s="447" t="s">
        <v>20985</v>
      </c>
      <c r="C3868" s="447" t="s">
        <v>20946</v>
      </c>
      <c r="D3868" s="447" t="s">
        <v>20988</v>
      </c>
      <c r="E3868" s="448" t="s">
        <v>20755</v>
      </c>
      <c r="F3868" s="447" t="s">
        <v>20755</v>
      </c>
      <c r="G3868" s="449">
        <v>92637</v>
      </c>
      <c r="H3868" s="447" t="s">
        <v>5010</v>
      </c>
      <c r="I3868" s="447" t="s">
        <v>146</v>
      </c>
      <c r="J3868" s="447" t="s">
        <v>334</v>
      </c>
      <c r="K3868" s="450">
        <v>44.51</v>
      </c>
      <c r="L3868" s="447" t="s">
        <v>241</v>
      </c>
    </row>
    <row r="3869" spans="1:12">
      <c r="A3869" s="447" t="s">
        <v>20984</v>
      </c>
      <c r="B3869" s="447" t="s">
        <v>20985</v>
      </c>
      <c r="C3869" s="447" t="s">
        <v>20946</v>
      </c>
      <c r="D3869" s="447" t="s">
        <v>20988</v>
      </c>
      <c r="E3869" s="448" t="s">
        <v>20755</v>
      </c>
      <c r="F3869" s="447" t="s">
        <v>20755</v>
      </c>
      <c r="G3869" s="449">
        <v>92638</v>
      </c>
      <c r="H3869" s="447" t="s">
        <v>5011</v>
      </c>
      <c r="I3869" s="447" t="s">
        <v>146</v>
      </c>
      <c r="J3869" s="447" t="s">
        <v>334</v>
      </c>
      <c r="K3869" s="450">
        <v>54.47</v>
      </c>
      <c r="L3869" s="447" t="s">
        <v>241</v>
      </c>
    </row>
    <row r="3870" spans="1:12">
      <c r="A3870" s="447" t="s">
        <v>20984</v>
      </c>
      <c r="B3870" s="447" t="s">
        <v>20985</v>
      </c>
      <c r="C3870" s="447" t="s">
        <v>20946</v>
      </c>
      <c r="D3870" s="447" t="s">
        <v>20988</v>
      </c>
      <c r="E3870" s="448" t="s">
        <v>20755</v>
      </c>
      <c r="F3870" s="447" t="s">
        <v>20755</v>
      </c>
      <c r="G3870" s="449">
        <v>92639</v>
      </c>
      <c r="H3870" s="447" t="s">
        <v>5012</v>
      </c>
      <c r="I3870" s="447" t="s">
        <v>146</v>
      </c>
      <c r="J3870" s="447" t="s">
        <v>334</v>
      </c>
      <c r="K3870" s="450">
        <v>63.16</v>
      </c>
      <c r="L3870" s="447" t="s">
        <v>241</v>
      </c>
    </row>
    <row r="3871" spans="1:12">
      <c r="A3871" s="447" t="s">
        <v>20984</v>
      </c>
      <c r="B3871" s="447" t="s">
        <v>20985</v>
      </c>
      <c r="C3871" s="447" t="s">
        <v>20946</v>
      </c>
      <c r="D3871" s="447" t="s">
        <v>20988</v>
      </c>
      <c r="E3871" s="448" t="s">
        <v>20755</v>
      </c>
      <c r="F3871" s="447" t="s">
        <v>20755</v>
      </c>
      <c r="G3871" s="449">
        <v>92640</v>
      </c>
      <c r="H3871" s="447" t="s">
        <v>5013</v>
      </c>
      <c r="I3871" s="447" t="s">
        <v>146</v>
      </c>
      <c r="J3871" s="447" t="s">
        <v>334</v>
      </c>
      <c r="K3871" s="450">
        <v>82.45</v>
      </c>
      <c r="L3871" s="447" t="s">
        <v>241</v>
      </c>
    </row>
    <row r="3872" spans="1:12">
      <c r="A3872" s="447" t="s">
        <v>20984</v>
      </c>
      <c r="B3872" s="447" t="s">
        <v>20985</v>
      </c>
      <c r="C3872" s="447" t="s">
        <v>20946</v>
      </c>
      <c r="D3872" s="447" t="s">
        <v>20988</v>
      </c>
      <c r="E3872" s="448" t="s">
        <v>20755</v>
      </c>
      <c r="F3872" s="447" t="s">
        <v>20755</v>
      </c>
      <c r="G3872" s="449">
        <v>92642</v>
      </c>
      <c r="H3872" s="447" t="s">
        <v>5014</v>
      </c>
      <c r="I3872" s="447" t="s">
        <v>146</v>
      </c>
      <c r="J3872" s="447" t="s">
        <v>334</v>
      </c>
      <c r="K3872" s="450">
        <v>125.71</v>
      </c>
      <c r="L3872" s="447" t="s">
        <v>241</v>
      </c>
    </row>
    <row r="3873" spans="1:12">
      <c r="A3873" s="447" t="s">
        <v>20984</v>
      </c>
      <c r="B3873" s="447" t="s">
        <v>20985</v>
      </c>
      <c r="C3873" s="447" t="s">
        <v>20946</v>
      </c>
      <c r="D3873" s="447" t="s">
        <v>20988</v>
      </c>
      <c r="E3873" s="448" t="s">
        <v>20755</v>
      </c>
      <c r="F3873" s="447" t="s">
        <v>20755</v>
      </c>
      <c r="G3873" s="449">
        <v>92644</v>
      </c>
      <c r="H3873" s="447" t="s">
        <v>5015</v>
      </c>
      <c r="I3873" s="447" t="s">
        <v>146</v>
      </c>
      <c r="J3873" s="447" t="s">
        <v>334</v>
      </c>
      <c r="K3873" s="450">
        <v>158.43</v>
      </c>
      <c r="L3873" s="447" t="s">
        <v>241</v>
      </c>
    </row>
    <row r="3874" spans="1:12">
      <c r="A3874" s="447" t="s">
        <v>20984</v>
      </c>
      <c r="B3874" s="447" t="s">
        <v>20985</v>
      </c>
      <c r="C3874" s="447" t="s">
        <v>20946</v>
      </c>
      <c r="D3874" s="447" t="s">
        <v>20988</v>
      </c>
      <c r="E3874" s="448" t="s">
        <v>20755</v>
      </c>
      <c r="F3874" s="447" t="s">
        <v>20755</v>
      </c>
      <c r="G3874" s="449">
        <v>92657</v>
      </c>
      <c r="H3874" s="447" t="s">
        <v>5016</v>
      </c>
      <c r="I3874" s="447" t="s">
        <v>146</v>
      </c>
      <c r="J3874" s="447" t="s">
        <v>334</v>
      </c>
      <c r="K3874" s="450">
        <v>16.899999999999999</v>
      </c>
      <c r="L3874" s="447" t="s">
        <v>241</v>
      </c>
    </row>
    <row r="3875" spans="1:12">
      <c r="A3875" s="447" t="s">
        <v>20984</v>
      </c>
      <c r="B3875" s="447" t="s">
        <v>20985</v>
      </c>
      <c r="C3875" s="447" t="s">
        <v>20946</v>
      </c>
      <c r="D3875" s="447" t="s">
        <v>20988</v>
      </c>
      <c r="E3875" s="448" t="s">
        <v>20755</v>
      </c>
      <c r="F3875" s="447" t="s">
        <v>20755</v>
      </c>
      <c r="G3875" s="449">
        <v>92658</v>
      </c>
      <c r="H3875" s="447" t="s">
        <v>5017</v>
      </c>
      <c r="I3875" s="447" t="s">
        <v>146</v>
      </c>
      <c r="J3875" s="447" t="s">
        <v>334</v>
      </c>
      <c r="K3875" s="450">
        <v>18.05</v>
      </c>
      <c r="L3875" s="447" t="s">
        <v>241</v>
      </c>
    </row>
    <row r="3876" spans="1:12">
      <c r="A3876" s="447" t="s">
        <v>20984</v>
      </c>
      <c r="B3876" s="447" t="s">
        <v>20985</v>
      </c>
      <c r="C3876" s="447" t="s">
        <v>20946</v>
      </c>
      <c r="D3876" s="447" t="s">
        <v>20988</v>
      </c>
      <c r="E3876" s="448" t="s">
        <v>20755</v>
      </c>
      <c r="F3876" s="447" t="s">
        <v>20755</v>
      </c>
      <c r="G3876" s="449">
        <v>92659</v>
      </c>
      <c r="H3876" s="447" t="s">
        <v>5019</v>
      </c>
      <c r="I3876" s="447" t="s">
        <v>146</v>
      </c>
      <c r="J3876" s="447" t="s">
        <v>334</v>
      </c>
      <c r="K3876" s="450">
        <v>20.95</v>
      </c>
      <c r="L3876" s="447" t="s">
        <v>241</v>
      </c>
    </row>
    <row r="3877" spans="1:12">
      <c r="A3877" s="447" t="s">
        <v>20984</v>
      </c>
      <c r="B3877" s="447" t="s">
        <v>20985</v>
      </c>
      <c r="C3877" s="447" t="s">
        <v>20946</v>
      </c>
      <c r="D3877" s="447" t="s">
        <v>20988</v>
      </c>
      <c r="E3877" s="448" t="s">
        <v>20755</v>
      </c>
      <c r="F3877" s="447" t="s">
        <v>20755</v>
      </c>
      <c r="G3877" s="449">
        <v>92660</v>
      </c>
      <c r="H3877" s="447" t="s">
        <v>5021</v>
      </c>
      <c r="I3877" s="447" t="s">
        <v>146</v>
      </c>
      <c r="J3877" s="447" t="s">
        <v>334</v>
      </c>
      <c r="K3877" s="450">
        <v>22.03</v>
      </c>
      <c r="L3877" s="447" t="s">
        <v>241</v>
      </c>
    </row>
    <row r="3878" spans="1:12">
      <c r="A3878" s="447" t="s">
        <v>20984</v>
      </c>
      <c r="B3878" s="447" t="s">
        <v>20985</v>
      </c>
      <c r="C3878" s="447" t="s">
        <v>20946</v>
      </c>
      <c r="D3878" s="447" t="s">
        <v>20988</v>
      </c>
      <c r="E3878" s="448" t="s">
        <v>20755</v>
      </c>
      <c r="F3878" s="447" t="s">
        <v>20755</v>
      </c>
      <c r="G3878" s="449">
        <v>92661</v>
      </c>
      <c r="H3878" s="447" t="s">
        <v>5022</v>
      </c>
      <c r="I3878" s="447" t="s">
        <v>146</v>
      </c>
      <c r="J3878" s="447" t="s">
        <v>334</v>
      </c>
      <c r="K3878" s="450">
        <v>25.1</v>
      </c>
      <c r="L3878" s="447" t="s">
        <v>241</v>
      </c>
    </row>
    <row r="3879" spans="1:12">
      <c r="A3879" s="447" t="s">
        <v>20984</v>
      </c>
      <c r="B3879" s="447" t="s">
        <v>20985</v>
      </c>
      <c r="C3879" s="447" t="s">
        <v>20946</v>
      </c>
      <c r="D3879" s="447" t="s">
        <v>20988</v>
      </c>
      <c r="E3879" s="448" t="s">
        <v>20755</v>
      </c>
      <c r="F3879" s="447" t="s">
        <v>20755</v>
      </c>
      <c r="G3879" s="449">
        <v>92662</v>
      </c>
      <c r="H3879" s="447" t="s">
        <v>5023</v>
      </c>
      <c r="I3879" s="447" t="s">
        <v>146</v>
      </c>
      <c r="J3879" s="447" t="s">
        <v>334</v>
      </c>
      <c r="K3879" s="450">
        <v>25.31</v>
      </c>
      <c r="L3879" s="447" t="s">
        <v>241</v>
      </c>
    </row>
    <row r="3880" spans="1:12">
      <c r="A3880" s="447" t="s">
        <v>20984</v>
      </c>
      <c r="B3880" s="447" t="s">
        <v>20985</v>
      </c>
      <c r="C3880" s="447" t="s">
        <v>20946</v>
      </c>
      <c r="D3880" s="447" t="s">
        <v>20988</v>
      </c>
      <c r="E3880" s="448" t="s">
        <v>20755</v>
      </c>
      <c r="F3880" s="447" t="s">
        <v>20755</v>
      </c>
      <c r="G3880" s="449">
        <v>92663</v>
      </c>
      <c r="H3880" s="447" t="s">
        <v>5025</v>
      </c>
      <c r="I3880" s="447" t="s">
        <v>146</v>
      </c>
      <c r="J3880" s="447" t="s">
        <v>334</v>
      </c>
      <c r="K3880" s="450">
        <v>33.840000000000003</v>
      </c>
      <c r="L3880" s="447" t="s">
        <v>241</v>
      </c>
    </row>
    <row r="3881" spans="1:12">
      <c r="A3881" s="447" t="s">
        <v>20984</v>
      </c>
      <c r="B3881" s="447" t="s">
        <v>20985</v>
      </c>
      <c r="C3881" s="447" t="s">
        <v>20946</v>
      </c>
      <c r="D3881" s="447" t="s">
        <v>20988</v>
      </c>
      <c r="E3881" s="448" t="s">
        <v>20755</v>
      </c>
      <c r="F3881" s="447" t="s">
        <v>20755</v>
      </c>
      <c r="G3881" s="449">
        <v>92664</v>
      </c>
      <c r="H3881" s="447" t="s">
        <v>5027</v>
      </c>
      <c r="I3881" s="447" t="s">
        <v>146</v>
      </c>
      <c r="J3881" s="447" t="s">
        <v>334</v>
      </c>
      <c r="K3881" s="450">
        <v>33.82</v>
      </c>
      <c r="L3881" s="447" t="s">
        <v>241</v>
      </c>
    </row>
    <row r="3882" spans="1:12">
      <c r="A3882" s="447" t="s">
        <v>20984</v>
      </c>
      <c r="B3882" s="447" t="s">
        <v>20985</v>
      </c>
      <c r="C3882" s="447" t="s">
        <v>20946</v>
      </c>
      <c r="D3882" s="447" t="s">
        <v>20988</v>
      </c>
      <c r="E3882" s="448" t="s">
        <v>20755</v>
      </c>
      <c r="F3882" s="447" t="s">
        <v>20755</v>
      </c>
      <c r="G3882" s="449">
        <v>92665</v>
      </c>
      <c r="H3882" s="447" t="s">
        <v>5028</v>
      </c>
      <c r="I3882" s="447" t="s">
        <v>146</v>
      </c>
      <c r="J3882" s="447" t="s">
        <v>334</v>
      </c>
      <c r="K3882" s="450">
        <v>46.77</v>
      </c>
      <c r="L3882" s="447" t="s">
        <v>241</v>
      </c>
    </row>
    <row r="3883" spans="1:12">
      <c r="A3883" s="447" t="s">
        <v>20984</v>
      </c>
      <c r="B3883" s="447" t="s">
        <v>20985</v>
      </c>
      <c r="C3883" s="447" t="s">
        <v>20946</v>
      </c>
      <c r="D3883" s="447" t="s">
        <v>20988</v>
      </c>
      <c r="E3883" s="448" t="s">
        <v>20755</v>
      </c>
      <c r="F3883" s="447" t="s">
        <v>20755</v>
      </c>
      <c r="G3883" s="449">
        <v>92666</v>
      </c>
      <c r="H3883" s="447" t="s">
        <v>5029</v>
      </c>
      <c r="I3883" s="447" t="s">
        <v>146</v>
      </c>
      <c r="J3883" s="447" t="s">
        <v>334</v>
      </c>
      <c r="K3883" s="450">
        <v>53.2</v>
      </c>
      <c r="L3883" s="447" t="s">
        <v>241</v>
      </c>
    </row>
    <row r="3884" spans="1:12">
      <c r="A3884" s="447" t="s">
        <v>20984</v>
      </c>
      <c r="B3884" s="447" t="s">
        <v>20985</v>
      </c>
      <c r="C3884" s="447" t="s">
        <v>20946</v>
      </c>
      <c r="D3884" s="447" t="s">
        <v>20988</v>
      </c>
      <c r="E3884" s="448" t="s">
        <v>20755</v>
      </c>
      <c r="F3884" s="447" t="s">
        <v>20755</v>
      </c>
      <c r="G3884" s="449">
        <v>92667</v>
      </c>
      <c r="H3884" s="447" t="s">
        <v>5030</v>
      </c>
      <c r="I3884" s="447" t="s">
        <v>146</v>
      </c>
      <c r="J3884" s="447" t="s">
        <v>334</v>
      </c>
      <c r="K3884" s="450">
        <v>69.150000000000006</v>
      </c>
      <c r="L3884" s="447" t="s">
        <v>241</v>
      </c>
    </row>
    <row r="3885" spans="1:12">
      <c r="A3885" s="447" t="s">
        <v>20984</v>
      </c>
      <c r="B3885" s="447" t="s">
        <v>20985</v>
      </c>
      <c r="C3885" s="447" t="s">
        <v>20946</v>
      </c>
      <c r="D3885" s="447" t="s">
        <v>20988</v>
      </c>
      <c r="E3885" s="448" t="s">
        <v>20755</v>
      </c>
      <c r="F3885" s="447" t="s">
        <v>20755</v>
      </c>
      <c r="G3885" s="449">
        <v>92668</v>
      </c>
      <c r="H3885" s="447" t="s">
        <v>5031</v>
      </c>
      <c r="I3885" s="447" t="s">
        <v>146</v>
      </c>
      <c r="J3885" s="447" t="s">
        <v>334</v>
      </c>
      <c r="K3885" s="450">
        <v>74.87</v>
      </c>
      <c r="L3885" s="447" t="s">
        <v>241</v>
      </c>
    </row>
    <row r="3886" spans="1:12">
      <c r="A3886" s="447" t="s">
        <v>20984</v>
      </c>
      <c r="B3886" s="447" t="s">
        <v>20985</v>
      </c>
      <c r="C3886" s="447" t="s">
        <v>20946</v>
      </c>
      <c r="D3886" s="447" t="s">
        <v>20988</v>
      </c>
      <c r="E3886" s="448" t="s">
        <v>20755</v>
      </c>
      <c r="F3886" s="447" t="s">
        <v>20755</v>
      </c>
      <c r="G3886" s="449">
        <v>92669</v>
      </c>
      <c r="H3886" s="447" t="s">
        <v>5032</v>
      </c>
      <c r="I3886" s="447" t="s">
        <v>146</v>
      </c>
      <c r="J3886" s="447" t="s">
        <v>334</v>
      </c>
      <c r="K3886" s="450">
        <v>25.62</v>
      </c>
      <c r="L3886" s="447" t="s">
        <v>241</v>
      </c>
    </row>
    <row r="3887" spans="1:12">
      <c r="A3887" s="447" t="s">
        <v>20984</v>
      </c>
      <c r="B3887" s="447" t="s">
        <v>20985</v>
      </c>
      <c r="C3887" s="447" t="s">
        <v>20946</v>
      </c>
      <c r="D3887" s="447" t="s">
        <v>20988</v>
      </c>
      <c r="E3887" s="448" t="s">
        <v>20755</v>
      </c>
      <c r="F3887" s="447" t="s">
        <v>20755</v>
      </c>
      <c r="G3887" s="449">
        <v>92670</v>
      </c>
      <c r="H3887" s="447" t="s">
        <v>5034</v>
      </c>
      <c r="I3887" s="447" t="s">
        <v>146</v>
      </c>
      <c r="J3887" s="447" t="s">
        <v>334</v>
      </c>
      <c r="K3887" s="450">
        <v>24.08</v>
      </c>
      <c r="L3887" s="447" t="s">
        <v>241</v>
      </c>
    </row>
    <row r="3888" spans="1:12">
      <c r="A3888" s="447" t="s">
        <v>20984</v>
      </c>
      <c r="B3888" s="447" t="s">
        <v>20985</v>
      </c>
      <c r="C3888" s="447" t="s">
        <v>20946</v>
      </c>
      <c r="D3888" s="447" t="s">
        <v>20988</v>
      </c>
      <c r="E3888" s="448" t="s">
        <v>20755</v>
      </c>
      <c r="F3888" s="447" t="s">
        <v>20755</v>
      </c>
      <c r="G3888" s="449">
        <v>92671</v>
      </c>
      <c r="H3888" s="447" t="s">
        <v>5035</v>
      </c>
      <c r="I3888" s="447" t="s">
        <v>146</v>
      </c>
      <c r="J3888" s="447" t="s">
        <v>334</v>
      </c>
      <c r="K3888" s="450">
        <v>33.58</v>
      </c>
      <c r="L3888" s="447" t="s">
        <v>241</v>
      </c>
    </row>
    <row r="3889" spans="1:12">
      <c r="A3889" s="447" t="s">
        <v>20984</v>
      </c>
      <c r="B3889" s="447" t="s">
        <v>20985</v>
      </c>
      <c r="C3889" s="447" t="s">
        <v>20946</v>
      </c>
      <c r="D3889" s="447" t="s">
        <v>20988</v>
      </c>
      <c r="E3889" s="448" t="s">
        <v>20755</v>
      </c>
      <c r="F3889" s="447" t="s">
        <v>20755</v>
      </c>
      <c r="G3889" s="449">
        <v>92672</v>
      </c>
      <c r="H3889" s="447" t="s">
        <v>5036</v>
      </c>
      <c r="I3889" s="447" t="s">
        <v>146</v>
      </c>
      <c r="J3889" s="447" t="s">
        <v>334</v>
      </c>
      <c r="K3889" s="450">
        <v>30.53</v>
      </c>
      <c r="L3889" s="447" t="s">
        <v>241</v>
      </c>
    </row>
    <row r="3890" spans="1:12">
      <c r="A3890" s="447" t="s">
        <v>20984</v>
      </c>
      <c r="B3890" s="447" t="s">
        <v>20985</v>
      </c>
      <c r="C3890" s="447" t="s">
        <v>20946</v>
      </c>
      <c r="D3890" s="447" t="s">
        <v>20988</v>
      </c>
      <c r="E3890" s="448" t="s">
        <v>20755</v>
      </c>
      <c r="F3890" s="447" t="s">
        <v>20755</v>
      </c>
      <c r="G3890" s="449">
        <v>92673</v>
      </c>
      <c r="H3890" s="447" t="s">
        <v>5038</v>
      </c>
      <c r="I3890" s="447" t="s">
        <v>146</v>
      </c>
      <c r="J3890" s="447" t="s">
        <v>334</v>
      </c>
      <c r="K3890" s="450">
        <v>38.619999999999997</v>
      </c>
      <c r="L3890" s="447" t="s">
        <v>241</v>
      </c>
    </row>
    <row r="3891" spans="1:12">
      <c r="A3891" s="447" t="s">
        <v>20984</v>
      </c>
      <c r="B3891" s="447" t="s">
        <v>20985</v>
      </c>
      <c r="C3891" s="447" t="s">
        <v>20946</v>
      </c>
      <c r="D3891" s="447" t="s">
        <v>20988</v>
      </c>
      <c r="E3891" s="448" t="s">
        <v>20755</v>
      </c>
      <c r="F3891" s="447" t="s">
        <v>20755</v>
      </c>
      <c r="G3891" s="449">
        <v>92674</v>
      </c>
      <c r="H3891" s="447" t="s">
        <v>5040</v>
      </c>
      <c r="I3891" s="447" t="s">
        <v>146</v>
      </c>
      <c r="J3891" s="447" t="s">
        <v>334</v>
      </c>
      <c r="K3891" s="450">
        <v>36.51</v>
      </c>
      <c r="L3891" s="447" t="s">
        <v>241</v>
      </c>
    </row>
    <row r="3892" spans="1:12">
      <c r="A3892" s="447" t="s">
        <v>20984</v>
      </c>
      <c r="B3892" s="447" t="s">
        <v>20985</v>
      </c>
      <c r="C3892" s="447" t="s">
        <v>20946</v>
      </c>
      <c r="D3892" s="447" t="s">
        <v>20988</v>
      </c>
      <c r="E3892" s="448" t="s">
        <v>20755</v>
      </c>
      <c r="F3892" s="447" t="s">
        <v>20755</v>
      </c>
      <c r="G3892" s="449">
        <v>92675</v>
      </c>
      <c r="H3892" s="447" t="s">
        <v>5041</v>
      </c>
      <c r="I3892" s="447" t="s">
        <v>146</v>
      </c>
      <c r="J3892" s="447" t="s">
        <v>334</v>
      </c>
      <c r="K3892" s="450">
        <v>50.13</v>
      </c>
      <c r="L3892" s="447" t="s">
        <v>241</v>
      </c>
    </row>
    <row r="3893" spans="1:12">
      <c r="A3893" s="447" t="s">
        <v>20984</v>
      </c>
      <c r="B3893" s="447" t="s">
        <v>20985</v>
      </c>
      <c r="C3893" s="447" t="s">
        <v>20946</v>
      </c>
      <c r="D3893" s="447" t="s">
        <v>20988</v>
      </c>
      <c r="E3893" s="448" t="s">
        <v>20755</v>
      </c>
      <c r="F3893" s="447" t="s">
        <v>20755</v>
      </c>
      <c r="G3893" s="449">
        <v>92676</v>
      </c>
      <c r="H3893" s="447" t="s">
        <v>5042</v>
      </c>
      <c r="I3893" s="447" t="s">
        <v>146</v>
      </c>
      <c r="J3893" s="447" t="s">
        <v>334</v>
      </c>
      <c r="K3893" s="450">
        <v>48.69</v>
      </c>
      <c r="L3893" s="447" t="s">
        <v>241</v>
      </c>
    </row>
    <row r="3894" spans="1:12">
      <c r="A3894" s="447" t="s">
        <v>20984</v>
      </c>
      <c r="B3894" s="447" t="s">
        <v>20985</v>
      </c>
      <c r="C3894" s="447" t="s">
        <v>20946</v>
      </c>
      <c r="D3894" s="447" t="s">
        <v>20988</v>
      </c>
      <c r="E3894" s="448" t="s">
        <v>20755</v>
      </c>
      <c r="F3894" s="447" t="s">
        <v>20755</v>
      </c>
      <c r="G3894" s="449">
        <v>92677</v>
      </c>
      <c r="H3894" s="447" t="s">
        <v>5043</v>
      </c>
      <c r="I3894" s="447" t="s">
        <v>146</v>
      </c>
      <c r="J3894" s="447" t="s">
        <v>334</v>
      </c>
      <c r="K3894" s="450">
        <v>82.45</v>
      </c>
      <c r="L3894" s="447" t="s">
        <v>241</v>
      </c>
    </row>
    <row r="3895" spans="1:12">
      <c r="A3895" s="447" t="s">
        <v>20984</v>
      </c>
      <c r="B3895" s="447" t="s">
        <v>20985</v>
      </c>
      <c r="C3895" s="447" t="s">
        <v>20946</v>
      </c>
      <c r="D3895" s="447" t="s">
        <v>20988</v>
      </c>
      <c r="E3895" s="448" t="s">
        <v>20755</v>
      </c>
      <c r="F3895" s="447" t="s">
        <v>20755</v>
      </c>
      <c r="G3895" s="449">
        <v>92678</v>
      </c>
      <c r="H3895" s="447" t="s">
        <v>5044</v>
      </c>
      <c r="I3895" s="447" t="s">
        <v>146</v>
      </c>
      <c r="J3895" s="447" t="s">
        <v>334</v>
      </c>
      <c r="K3895" s="450">
        <v>76.16</v>
      </c>
      <c r="L3895" s="447" t="s">
        <v>241</v>
      </c>
    </row>
    <row r="3896" spans="1:12">
      <c r="A3896" s="447" t="s">
        <v>20984</v>
      </c>
      <c r="B3896" s="447" t="s">
        <v>20985</v>
      </c>
      <c r="C3896" s="447" t="s">
        <v>20946</v>
      </c>
      <c r="D3896" s="447" t="s">
        <v>20988</v>
      </c>
      <c r="E3896" s="448" t="s">
        <v>20755</v>
      </c>
      <c r="F3896" s="447" t="s">
        <v>20755</v>
      </c>
      <c r="G3896" s="449">
        <v>92679</v>
      </c>
      <c r="H3896" s="447" t="s">
        <v>5045</v>
      </c>
      <c r="I3896" s="447" t="s">
        <v>146</v>
      </c>
      <c r="J3896" s="447" t="s">
        <v>334</v>
      </c>
      <c r="K3896" s="450">
        <v>113.45</v>
      </c>
      <c r="L3896" s="447" t="s">
        <v>241</v>
      </c>
    </row>
    <row r="3897" spans="1:12">
      <c r="A3897" s="447" t="s">
        <v>20984</v>
      </c>
      <c r="B3897" s="447" t="s">
        <v>20985</v>
      </c>
      <c r="C3897" s="447" t="s">
        <v>20946</v>
      </c>
      <c r="D3897" s="447" t="s">
        <v>20988</v>
      </c>
      <c r="E3897" s="448" t="s">
        <v>20755</v>
      </c>
      <c r="F3897" s="447" t="s">
        <v>20755</v>
      </c>
      <c r="G3897" s="449">
        <v>92680</v>
      </c>
      <c r="H3897" s="447" t="s">
        <v>5046</v>
      </c>
      <c r="I3897" s="447" t="s">
        <v>146</v>
      </c>
      <c r="J3897" s="447" t="s">
        <v>334</v>
      </c>
      <c r="K3897" s="450">
        <v>101.32</v>
      </c>
      <c r="L3897" s="447" t="s">
        <v>241</v>
      </c>
    </row>
    <row r="3898" spans="1:12">
      <c r="A3898" s="447" t="s">
        <v>20984</v>
      </c>
      <c r="B3898" s="447" t="s">
        <v>20985</v>
      </c>
      <c r="C3898" s="447" t="s">
        <v>20946</v>
      </c>
      <c r="D3898" s="447" t="s">
        <v>20988</v>
      </c>
      <c r="E3898" s="448" t="s">
        <v>20755</v>
      </c>
      <c r="F3898" s="447" t="s">
        <v>20755</v>
      </c>
      <c r="G3898" s="449">
        <v>92681</v>
      </c>
      <c r="H3898" s="447" t="s">
        <v>5047</v>
      </c>
      <c r="I3898" s="447" t="s">
        <v>146</v>
      </c>
      <c r="J3898" s="447" t="s">
        <v>334</v>
      </c>
      <c r="K3898" s="450">
        <v>32.71</v>
      </c>
      <c r="L3898" s="447" t="s">
        <v>241</v>
      </c>
    </row>
    <row r="3899" spans="1:12">
      <c r="A3899" s="447" t="s">
        <v>20984</v>
      </c>
      <c r="B3899" s="447" t="s">
        <v>20985</v>
      </c>
      <c r="C3899" s="447" t="s">
        <v>20946</v>
      </c>
      <c r="D3899" s="447" t="s">
        <v>20988</v>
      </c>
      <c r="E3899" s="448" t="s">
        <v>20755</v>
      </c>
      <c r="F3899" s="447" t="s">
        <v>20755</v>
      </c>
      <c r="G3899" s="449">
        <v>92682</v>
      </c>
      <c r="H3899" s="447" t="s">
        <v>5048</v>
      </c>
      <c r="I3899" s="447" t="s">
        <v>146</v>
      </c>
      <c r="J3899" s="447" t="s">
        <v>334</v>
      </c>
      <c r="K3899" s="450">
        <v>41.05</v>
      </c>
      <c r="L3899" s="447" t="s">
        <v>241</v>
      </c>
    </row>
    <row r="3900" spans="1:12">
      <c r="A3900" s="447" t="s">
        <v>20984</v>
      </c>
      <c r="B3900" s="447" t="s">
        <v>20985</v>
      </c>
      <c r="C3900" s="447" t="s">
        <v>20946</v>
      </c>
      <c r="D3900" s="447" t="s">
        <v>20988</v>
      </c>
      <c r="E3900" s="448" t="s">
        <v>20755</v>
      </c>
      <c r="F3900" s="447" t="s">
        <v>20755</v>
      </c>
      <c r="G3900" s="449">
        <v>92683</v>
      </c>
      <c r="H3900" s="447" t="s">
        <v>5049</v>
      </c>
      <c r="I3900" s="447" t="s">
        <v>146</v>
      </c>
      <c r="J3900" s="447" t="s">
        <v>334</v>
      </c>
      <c r="K3900" s="450">
        <v>47.93</v>
      </c>
      <c r="L3900" s="447" t="s">
        <v>241</v>
      </c>
    </row>
    <row r="3901" spans="1:12">
      <c r="A3901" s="447" t="s">
        <v>20984</v>
      </c>
      <c r="B3901" s="447" t="s">
        <v>20985</v>
      </c>
      <c r="C3901" s="447" t="s">
        <v>20946</v>
      </c>
      <c r="D3901" s="447" t="s">
        <v>20988</v>
      </c>
      <c r="E3901" s="448" t="s">
        <v>20755</v>
      </c>
      <c r="F3901" s="447" t="s">
        <v>20755</v>
      </c>
      <c r="G3901" s="449">
        <v>92684</v>
      </c>
      <c r="H3901" s="447" t="s">
        <v>5050</v>
      </c>
      <c r="I3901" s="447" t="s">
        <v>146</v>
      </c>
      <c r="J3901" s="447" t="s">
        <v>334</v>
      </c>
      <c r="K3901" s="450">
        <v>64.92</v>
      </c>
      <c r="L3901" s="447" t="s">
        <v>241</v>
      </c>
    </row>
    <row r="3902" spans="1:12">
      <c r="A3902" s="447" t="s">
        <v>20984</v>
      </c>
      <c r="B3902" s="447" t="s">
        <v>20985</v>
      </c>
      <c r="C3902" s="447" t="s">
        <v>20946</v>
      </c>
      <c r="D3902" s="447" t="s">
        <v>20988</v>
      </c>
      <c r="E3902" s="448" t="s">
        <v>20755</v>
      </c>
      <c r="F3902" s="447" t="s">
        <v>20755</v>
      </c>
      <c r="G3902" s="449">
        <v>92685</v>
      </c>
      <c r="H3902" s="447" t="s">
        <v>5051</v>
      </c>
      <c r="I3902" s="447" t="s">
        <v>146</v>
      </c>
      <c r="J3902" s="447" t="s">
        <v>334</v>
      </c>
      <c r="K3902" s="450">
        <v>104.73</v>
      </c>
      <c r="L3902" s="447" t="s">
        <v>241</v>
      </c>
    </row>
    <row r="3903" spans="1:12">
      <c r="A3903" s="447" t="s">
        <v>20984</v>
      </c>
      <c r="B3903" s="447" t="s">
        <v>20985</v>
      </c>
      <c r="C3903" s="447" t="s">
        <v>20946</v>
      </c>
      <c r="D3903" s="447" t="s">
        <v>20988</v>
      </c>
      <c r="E3903" s="448" t="s">
        <v>20755</v>
      </c>
      <c r="F3903" s="447" t="s">
        <v>20755</v>
      </c>
      <c r="G3903" s="449">
        <v>92686</v>
      </c>
      <c r="H3903" s="447" t="s">
        <v>5052</v>
      </c>
      <c r="I3903" s="447" t="s">
        <v>146</v>
      </c>
      <c r="J3903" s="447" t="s">
        <v>334</v>
      </c>
      <c r="K3903" s="450">
        <v>133.94999999999999</v>
      </c>
      <c r="L3903" s="447" t="s">
        <v>241</v>
      </c>
    </row>
    <row r="3904" spans="1:12">
      <c r="A3904" s="447" t="s">
        <v>20984</v>
      </c>
      <c r="B3904" s="447" t="s">
        <v>20985</v>
      </c>
      <c r="C3904" s="447" t="s">
        <v>20946</v>
      </c>
      <c r="D3904" s="447" t="s">
        <v>20988</v>
      </c>
      <c r="E3904" s="448" t="s">
        <v>20755</v>
      </c>
      <c r="F3904" s="447" t="s">
        <v>20755</v>
      </c>
      <c r="G3904" s="449">
        <v>92692</v>
      </c>
      <c r="H3904" s="447" t="s">
        <v>5054</v>
      </c>
      <c r="I3904" s="447" t="s">
        <v>146</v>
      </c>
      <c r="J3904" s="447" t="s">
        <v>334</v>
      </c>
      <c r="K3904" s="450">
        <v>9.1</v>
      </c>
      <c r="L3904" s="447" t="s">
        <v>241</v>
      </c>
    </row>
    <row r="3905" spans="1:12">
      <c r="A3905" s="447" t="s">
        <v>20984</v>
      </c>
      <c r="B3905" s="447" t="s">
        <v>20985</v>
      </c>
      <c r="C3905" s="447" t="s">
        <v>20946</v>
      </c>
      <c r="D3905" s="447" t="s">
        <v>20988</v>
      </c>
      <c r="E3905" s="448" t="s">
        <v>20755</v>
      </c>
      <c r="F3905" s="447" t="s">
        <v>20755</v>
      </c>
      <c r="G3905" s="449">
        <v>92693</v>
      </c>
      <c r="H3905" s="447" t="s">
        <v>5055</v>
      </c>
      <c r="I3905" s="447" t="s">
        <v>146</v>
      </c>
      <c r="J3905" s="447" t="s">
        <v>334</v>
      </c>
      <c r="K3905" s="450">
        <v>9.36</v>
      </c>
      <c r="L3905" s="447" t="s">
        <v>241</v>
      </c>
    </row>
    <row r="3906" spans="1:12">
      <c r="A3906" s="447" t="s">
        <v>20984</v>
      </c>
      <c r="B3906" s="447" t="s">
        <v>20985</v>
      </c>
      <c r="C3906" s="447" t="s">
        <v>20946</v>
      </c>
      <c r="D3906" s="447" t="s">
        <v>20988</v>
      </c>
      <c r="E3906" s="448" t="s">
        <v>20755</v>
      </c>
      <c r="F3906" s="447" t="s">
        <v>20755</v>
      </c>
      <c r="G3906" s="449">
        <v>92694</v>
      </c>
      <c r="H3906" s="447" t="s">
        <v>5056</v>
      </c>
      <c r="I3906" s="447" t="s">
        <v>146</v>
      </c>
      <c r="J3906" s="447" t="s">
        <v>334</v>
      </c>
      <c r="K3906" s="450">
        <v>14.42</v>
      </c>
      <c r="L3906" s="447" t="s">
        <v>241</v>
      </c>
    </row>
    <row r="3907" spans="1:12">
      <c r="A3907" s="447" t="s">
        <v>20984</v>
      </c>
      <c r="B3907" s="447" t="s">
        <v>20985</v>
      </c>
      <c r="C3907" s="447" t="s">
        <v>20946</v>
      </c>
      <c r="D3907" s="447" t="s">
        <v>20988</v>
      </c>
      <c r="E3907" s="448" t="s">
        <v>20755</v>
      </c>
      <c r="F3907" s="447" t="s">
        <v>20755</v>
      </c>
      <c r="G3907" s="449">
        <v>92695</v>
      </c>
      <c r="H3907" s="447" t="s">
        <v>5057</v>
      </c>
      <c r="I3907" s="447" t="s">
        <v>146</v>
      </c>
      <c r="J3907" s="447" t="s">
        <v>334</v>
      </c>
      <c r="K3907" s="450">
        <v>14.67</v>
      </c>
      <c r="L3907" s="447" t="s">
        <v>241</v>
      </c>
    </row>
    <row r="3908" spans="1:12">
      <c r="A3908" s="447" t="s">
        <v>20984</v>
      </c>
      <c r="B3908" s="447" t="s">
        <v>20985</v>
      </c>
      <c r="C3908" s="447" t="s">
        <v>20946</v>
      </c>
      <c r="D3908" s="447" t="s">
        <v>20988</v>
      </c>
      <c r="E3908" s="448" t="s">
        <v>20755</v>
      </c>
      <c r="F3908" s="447" t="s">
        <v>20755</v>
      </c>
      <c r="G3908" s="449">
        <v>92696</v>
      </c>
      <c r="H3908" s="447" t="s">
        <v>5059</v>
      </c>
      <c r="I3908" s="447" t="s">
        <v>146</v>
      </c>
      <c r="J3908" s="447" t="s">
        <v>334</v>
      </c>
      <c r="K3908" s="450">
        <v>22.54</v>
      </c>
      <c r="L3908" s="447" t="s">
        <v>241</v>
      </c>
    </row>
    <row r="3909" spans="1:12">
      <c r="A3909" s="447" t="s">
        <v>20984</v>
      </c>
      <c r="B3909" s="447" t="s">
        <v>20985</v>
      </c>
      <c r="C3909" s="447" t="s">
        <v>20946</v>
      </c>
      <c r="D3909" s="447" t="s">
        <v>20988</v>
      </c>
      <c r="E3909" s="448" t="s">
        <v>20755</v>
      </c>
      <c r="F3909" s="447" t="s">
        <v>20755</v>
      </c>
      <c r="G3909" s="449">
        <v>92697</v>
      </c>
      <c r="H3909" s="447" t="s">
        <v>5061</v>
      </c>
      <c r="I3909" s="447" t="s">
        <v>146</v>
      </c>
      <c r="J3909" s="447" t="s">
        <v>334</v>
      </c>
      <c r="K3909" s="450">
        <v>23.69</v>
      </c>
      <c r="L3909" s="447" t="s">
        <v>241</v>
      </c>
    </row>
    <row r="3910" spans="1:12">
      <c r="A3910" s="447" t="s">
        <v>20984</v>
      </c>
      <c r="B3910" s="447" t="s">
        <v>20985</v>
      </c>
      <c r="C3910" s="447" t="s">
        <v>20946</v>
      </c>
      <c r="D3910" s="447" t="s">
        <v>20988</v>
      </c>
      <c r="E3910" s="448" t="s">
        <v>20755</v>
      </c>
      <c r="F3910" s="447" t="s">
        <v>20755</v>
      </c>
      <c r="G3910" s="449">
        <v>92698</v>
      </c>
      <c r="H3910" s="447" t="s">
        <v>5063</v>
      </c>
      <c r="I3910" s="447" t="s">
        <v>146</v>
      </c>
      <c r="J3910" s="447" t="s">
        <v>334</v>
      </c>
      <c r="K3910" s="450">
        <v>13.42</v>
      </c>
      <c r="L3910" s="447" t="s">
        <v>241</v>
      </c>
    </row>
    <row r="3911" spans="1:12">
      <c r="A3911" s="447" t="s">
        <v>20984</v>
      </c>
      <c r="B3911" s="447" t="s">
        <v>20985</v>
      </c>
      <c r="C3911" s="447" t="s">
        <v>20946</v>
      </c>
      <c r="D3911" s="447" t="s">
        <v>20988</v>
      </c>
      <c r="E3911" s="448" t="s">
        <v>20755</v>
      </c>
      <c r="F3911" s="447" t="s">
        <v>20755</v>
      </c>
      <c r="G3911" s="449">
        <v>92699</v>
      </c>
      <c r="H3911" s="447" t="s">
        <v>5064</v>
      </c>
      <c r="I3911" s="447" t="s">
        <v>146</v>
      </c>
      <c r="J3911" s="447" t="s">
        <v>334</v>
      </c>
      <c r="K3911" s="450">
        <v>12.58</v>
      </c>
      <c r="L3911" s="447" t="s">
        <v>241</v>
      </c>
    </row>
    <row r="3912" spans="1:12">
      <c r="A3912" s="447" t="s">
        <v>20984</v>
      </c>
      <c r="B3912" s="447" t="s">
        <v>20985</v>
      </c>
      <c r="C3912" s="447" t="s">
        <v>20946</v>
      </c>
      <c r="D3912" s="447" t="s">
        <v>20988</v>
      </c>
      <c r="E3912" s="448" t="s">
        <v>20755</v>
      </c>
      <c r="F3912" s="447" t="s">
        <v>20755</v>
      </c>
      <c r="G3912" s="449">
        <v>92700</v>
      </c>
      <c r="H3912" s="447" t="s">
        <v>5065</v>
      </c>
      <c r="I3912" s="447" t="s">
        <v>146</v>
      </c>
      <c r="J3912" s="447" t="s">
        <v>334</v>
      </c>
      <c r="K3912" s="450">
        <v>21.85</v>
      </c>
      <c r="L3912" s="447" t="s">
        <v>241</v>
      </c>
    </row>
    <row r="3913" spans="1:12">
      <c r="A3913" s="447" t="s">
        <v>20984</v>
      </c>
      <c r="B3913" s="447" t="s">
        <v>20985</v>
      </c>
      <c r="C3913" s="447" t="s">
        <v>20946</v>
      </c>
      <c r="D3913" s="447" t="s">
        <v>20988</v>
      </c>
      <c r="E3913" s="448" t="s">
        <v>20755</v>
      </c>
      <c r="F3913" s="447" t="s">
        <v>20755</v>
      </c>
      <c r="G3913" s="449">
        <v>92701</v>
      </c>
      <c r="H3913" s="447" t="s">
        <v>5066</v>
      </c>
      <c r="I3913" s="447" t="s">
        <v>146</v>
      </c>
      <c r="J3913" s="447" t="s">
        <v>334</v>
      </c>
      <c r="K3913" s="450">
        <v>20.61</v>
      </c>
      <c r="L3913" s="447" t="s">
        <v>241</v>
      </c>
    </row>
    <row r="3914" spans="1:12">
      <c r="A3914" s="447" t="s">
        <v>20984</v>
      </c>
      <c r="B3914" s="447" t="s">
        <v>20985</v>
      </c>
      <c r="C3914" s="447" t="s">
        <v>20946</v>
      </c>
      <c r="D3914" s="447" t="s">
        <v>20988</v>
      </c>
      <c r="E3914" s="448" t="s">
        <v>20755</v>
      </c>
      <c r="F3914" s="447" t="s">
        <v>20755</v>
      </c>
      <c r="G3914" s="449">
        <v>92702</v>
      </c>
      <c r="H3914" s="447" t="s">
        <v>5068</v>
      </c>
      <c r="I3914" s="447" t="s">
        <v>146</v>
      </c>
      <c r="J3914" s="447" t="s">
        <v>334</v>
      </c>
      <c r="K3914" s="450">
        <v>34.119999999999997</v>
      </c>
      <c r="L3914" s="447" t="s">
        <v>241</v>
      </c>
    </row>
    <row r="3915" spans="1:12">
      <c r="A3915" s="447" t="s">
        <v>20984</v>
      </c>
      <c r="B3915" s="447" t="s">
        <v>20985</v>
      </c>
      <c r="C3915" s="447" t="s">
        <v>20946</v>
      </c>
      <c r="D3915" s="447" t="s">
        <v>20988</v>
      </c>
      <c r="E3915" s="448" t="s">
        <v>20755</v>
      </c>
      <c r="F3915" s="447" t="s">
        <v>20755</v>
      </c>
      <c r="G3915" s="449">
        <v>92703</v>
      </c>
      <c r="H3915" s="447" t="s">
        <v>5069</v>
      </c>
      <c r="I3915" s="447" t="s">
        <v>146</v>
      </c>
      <c r="J3915" s="447" t="s">
        <v>334</v>
      </c>
      <c r="K3915" s="450">
        <v>32.58</v>
      </c>
      <c r="L3915" s="447" t="s">
        <v>241</v>
      </c>
    </row>
    <row r="3916" spans="1:12">
      <c r="A3916" s="447" t="s">
        <v>20984</v>
      </c>
      <c r="B3916" s="447" t="s">
        <v>20985</v>
      </c>
      <c r="C3916" s="447" t="s">
        <v>20946</v>
      </c>
      <c r="D3916" s="447" t="s">
        <v>20988</v>
      </c>
      <c r="E3916" s="448" t="s">
        <v>20755</v>
      </c>
      <c r="F3916" s="447" t="s">
        <v>20755</v>
      </c>
      <c r="G3916" s="449">
        <v>92704</v>
      </c>
      <c r="H3916" s="447" t="s">
        <v>5070</v>
      </c>
      <c r="I3916" s="447" t="s">
        <v>146</v>
      </c>
      <c r="J3916" s="447" t="s">
        <v>334</v>
      </c>
      <c r="K3916" s="450">
        <v>16.97</v>
      </c>
      <c r="L3916" s="447" t="s">
        <v>241</v>
      </c>
    </row>
    <row r="3917" spans="1:12">
      <c r="A3917" s="447" t="s">
        <v>20984</v>
      </c>
      <c r="B3917" s="447" t="s">
        <v>20985</v>
      </c>
      <c r="C3917" s="447" t="s">
        <v>20946</v>
      </c>
      <c r="D3917" s="447" t="s">
        <v>20988</v>
      </c>
      <c r="E3917" s="448" t="s">
        <v>20755</v>
      </c>
      <c r="F3917" s="447" t="s">
        <v>20755</v>
      </c>
      <c r="G3917" s="449">
        <v>92705</v>
      </c>
      <c r="H3917" s="447" t="s">
        <v>5071</v>
      </c>
      <c r="I3917" s="447" t="s">
        <v>146</v>
      </c>
      <c r="J3917" s="447" t="s">
        <v>334</v>
      </c>
      <c r="K3917" s="450">
        <v>27.25</v>
      </c>
      <c r="L3917" s="447" t="s">
        <v>241</v>
      </c>
    </row>
    <row r="3918" spans="1:12">
      <c r="A3918" s="447" t="s">
        <v>20984</v>
      </c>
      <c r="B3918" s="447" t="s">
        <v>20985</v>
      </c>
      <c r="C3918" s="447" t="s">
        <v>20946</v>
      </c>
      <c r="D3918" s="447" t="s">
        <v>20988</v>
      </c>
      <c r="E3918" s="448" t="s">
        <v>20755</v>
      </c>
      <c r="F3918" s="447" t="s">
        <v>20755</v>
      </c>
      <c r="G3918" s="449">
        <v>92706</v>
      </c>
      <c r="H3918" s="447" t="s">
        <v>5072</v>
      </c>
      <c r="I3918" s="447" t="s">
        <v>146</v>
      </c>
      <c r="J3918" s="447" t="s">
        <v>334</v>
      </c>
      <c r="K3918" s="450">
        <v>44.04</v>
      </c>
      <c r="L3918" s="447" t="s">
        <v>241</v>
      </c>
    </row>
    <row r="3919" spans="1:12">
      <c r="A3919" s="447" t="s">
        <v>20984</v>
      </c>
      <c r="B3919" s="447" t="s">
        <v>20985</v>
      </c>
      <c r="C3919" s="447" t="s">
        <v>20946</v>
      </c>
      <c r="D3919" s="447" t="s">
        <v>20988</v>
      </c>
      <c r="E3919" s="448" t="s">
        <v>20755</v>
      </c>
      <c r="F3919" s="447" t="s">
        <v>20755</v>
      </c>
      <c r="G3919" s="449">
        <v>92889</v>
      </c>
      <c r="H3919" s="447" t="s">
        <v>5073</v>
      </c>
      <c r="I3919" s="447" t="s">
        <v>146</v>
      </c>
      <c r="J3919" s="447" t="s">
        <v>334</v>
      </c>
      <c r="K3919" s="450">
        <v>84.39</v>
      </c>
      <c r="L3919" s="447" t="s">
        <v>241</v>
      </c>
    </row>
    <row r="3920" spans="1:12">
      <c r="A3920" s="447" t="s">
        <v>20984</v>
      </c>
      <c r="B3920" s="447" t="s">
        <v>20985</v>
      </c>
      <c r="C3920" s="447" t="s">
        <v>20946</v>
      </c>
      <c r="D3920" s="447" t="s">
        <v>20988</v>
      </c>
      <c r="E3920" s="448" t="s">
        <v>20755</v>
      </c>
      <c r="F3920" s="447" t="s">
        <v>20755</v>
      </c>
      <c r="G3920" s="449">
        <v>92890</v>
      </c>
      <c r="H3920" s="447" t="s">
        <v>5074</v>
      </c>
      <c r="I3920" s="447" t="s">
        <v>146</v>
      </c>
      <c r="J3920" s="447" t="s">
        <v>334</v>
      </c>
      <c r="K3920" s="450">
        <v>128.01</v>
      </c>
      <c r="L3920" s="447" t="s">
        <v>241</v>
      </c>
    </row>
    <row r="3921" spans="1:12">
      <c r="A3921" s="447" t="s">
        <v>20984</v>
      </c>
      <c r="B3921" s="447" t="s">
        <v>20985</v>
      </c>
      <c r="C3921" s="447" t="s">
        <v>20946</v>
      </c>
      <c r="D3921" s="447" t="s">
        <v>20988</v>
      </c>
      <c r="E3921" s="448" t="s">
        <v>20755</v>
      </c>
      <c r="F3921" s="447" t="s">
        <v>20755</v>
      </c>
      <c r="G3921" s="449">
        <v>92891</v>
      </c>
      <c r="H3921" s="447" t="s">
        <v>5075</v>
      </c>
      <c r="I3921" s="447" t="s">
        <v>146</v>
      </c>
      <c r="J3921" s="447" t="s">
        <v>334</v>
      </c>
      <c r="K3921" s="450">
        <v>187.78</v>
      </c>
      <c r="L3921" s="447" t="s">
        <v>241</v>
      </c>
    </row>
    <row r="3922" spans="1:12">
      <c r="A3922" s="447" t="s">
        <v>20984</v>
      </c>
      <c r="B3922" s="447" t="s">
        <v>20985</v>
      </c>
      <c r="C3922" s="447" t="s">
        <v>20946</v>
      </c>
      <c r="D3922" s="447" t="s">
        <v>20988</v>
      </c>
      <c r="E3922" s="448" t="s">
        <v>20755</v>
      </c>
      <c r="F3922" s="447" t="s">
        <v>20755</v>
      </c>
      <c r="G3922" s="449">
        <v>92892</v>
      </c>
      <c r="H3922" s="447" t="s">
        <v>5076</v>
      </c>
      <c r="I3922" s="447" t="s">
        <v>146</v>
      </c>
      <c r="J3922" s="447" t="s">
        <v>334</v>
      </c>
      <c r="K3922" s="450">
        <v>36.369999999999997</v>
      </c>
      <c r="L3922" s="447" t="s">
        <v>241</v>
      </c>
    </row>
    <row r="3923" spans="1:12">
      <c r="A3923" s="447" t="s">
        <v>20984</v>
      </c>
      <c r="B3923" s="447" t="s">
        <v>20985</v>
      </c>
      <c r="C3923" s="447" t="s">
        <v>20946</v>
      </c>
      <c r="D3923" s="447" t="s">
        <v>20988</v>
      </c>
      <c r="E3923" s="448" t="s">
        <v>20755</v>
      </c>
      <c r="F3923" s="447" t="s">
        <v>20755</v>
      </c>
      <c r="G3923" s="449">
        <v>92893</v>
      </c>
      <c r="H3923" s="447" t="s">
        <v>5077</v>
      </c>
      <c r="I3923" s="447" t="s">
        <v>146</v>
      </c>
      <c r="J3923" s="447" t="s">
        <v>334</v>
      </c>
      <c r="K3923" s="450">
        <v>51.82</v>
      </c>
      <c r="L3923" s="447" t="s">
        <v>241</v>
      </c>
    </row>
    <row r="3924" spans="1:12">
      <c r="A3924" s="447" t="s">
        <v>20984</v>
      </c>
      <c r="B3924" s="447" t="s">
        <v>20985</v>
      </c>
      <c r="C3924" s="447" t="s">
        <v>20946</v>
      </c>
      <c r="D3924" s="447" t="s">
        <v>20988</v>
      </c>
      <c r="E3924" s="448" t="s">
        <v>20755</v>
      </c>
      <c r="F3924" s="447" t="s">
        <v>20755</v>
      </c>
      <c r="G3924" s="449">
        <v>92894</v>
      </c>
      <c r="H3924" s="447" t="s">
        <v>5078</v>
      </c>
      <c r="I3924" s="447" t="s">
        <v>146</v>
      </c>
      <c r="J3924" s="447" t="s">
        <v>334</v>
      </c>
      <c r="K3924" s="450">
        <v>61.91</v>
      </c>
      <c r="L3924" s="447" t="s">
        <v>241</v>
      </c>
    </row>
    <row r="3925" spans="1:12">
      <c r="A3925" s="447" t="s">
        <v>20984</v>
      </c>
      <c r="B3925" s="447" t="s">
        <v>20985</v>
      </c>
      <c r="C3925" s="447" t="s">
        <v>20946</v>
      </c>
      <c r="D3925" s="447" t="s">
        <v>20988</v>
      </c>
      <c r="E3925" s="448" t="s">
        <v>20755</v>
      </c>
      <c r="F3925" s="447" t="s">
        <v>20755</v>
      </c>
      <c r="G3925" s="449">
        <v>92895</v>
      </c>
      <c r="H3925" s="447" t="s">
        <v>5079</v>
      </c>
      <c r="I3925" s="447" t="s">
        <v>146</v>
      </c>
      <c r="J3925" s="447" t="s">
        <v>334</v>
      </c>
      <c r="K3925" s="450">
        <v>84.36</v>
      </c>
      <c r="L3925" s="447" t="s">
        <v>241</v>
      </c>
    </row>
    <row r="3926" spans="1:12">
      <c r="A3926" s="447" t="s">
        <v>20984</v>
      </c>
      <c r="B3926" s="447" t="s">
        <v>20985</v>
      </c>
      <c r="C3926" s="447" t="s">
        <v>20946</v>
      </c>
      <c r="D3926" s="447" t="s">
        <v>20988</v>
      </c>
      <c r="E3926" s="448" t="s">
        <v>20755</v>
      </c>
      <c r="F3926" s="447" t="s">
        <v>20755</v>
      </c>
      <c r="G3926" s="449">
        <v>92896</v>
      </c>
      <c r="H3926" s="447" t="s">
        <v>5080</v>
      </c>
      <c r="I3926" s="447" t="s">
        <v>146</v>
      </c>
      <c r="J3926" s="447" t="s">
        <v>334</v>
      </c>
      <c r="K3926" s="450">
        <v>129.07</v>
      </c>
      <c r="L3926" s="447" t="s">
        <v>241</v>
      </c>
    </row>
    <row r="3927" spans="1:12">
      <c r="A3927" s="447" t="s">
        <v>20984</v>
      </c>
      <c r="B3927" s="447" t="s">
        <v>20985</v>
      </c>
      <c r="C3927" s="447" t="s">
        <v>20946</v>
      </c>
      <c r="D3927" s="447" t="s">
        <v>20988</v>
      </c>
      <c r="E3927" s="448" t="s">
        <v>20755</v>
      </c>
      <c r="F3927" s="447" t="s">
        <v>20755</v>
      </c>
      <c r="G3927" s="449">
        <v>92897</v>
      </c>
      <c r="H3927" s="447" t="s">
        <v>5081</v>
      </c>
      <c r="I3927" s="447" t="s">
        <v>146</v>
      </c>
      <c r="J3927" s="447" t="s">
        <v>334</v>
      </c>
      <c r="K3927" s="450">
        <v>189.97</v>
      </c>
      <c r="L3927" s="447" t="s">
        <v>241</v>
      </c>
    </row>
    <row r="3928" spans="1:12">
      <c r="A3928" s="447" t="s">
        <v>20984</v>
      </c>
      <c r="B3928" s="447" t="s">
        <v>20985</v>
      </c>
      <c r="C3928" s="447" t="s">
        <v>20946</v>
      </c>
      <c r="D3928" s="447" t="s">
        <v>20988</v>
      </c>
      <c r="E3928" s="448" t="s">
        <v>20755</v>
      </c>
      <c r="F3928" s="447" t="s">
        <v>20755</v>
      </c>
      <c r="G3928" s="449">
        <v>92898</v>
      </c>
      <c r="H3928" s="447" t="s">
        <v>5082</v>
      </c>
      <c r="I3928" s="447" t="s">
        <v>146</v>
      </c>
      <c r="J3928" s="447" t="s">
        <v>334</v>
      </c>
      <c r="K3928" s="450">
        <v>30.48</v>
      </c>
      <c r="L3928" s="447" t="s">
        <v>241</v>
      </c>
    </row>
    <row r="3929" spans="1:12">
      <c r="A3929" s="447" t="s">
        <v>20984</v>
      </c>
      <c r="B3929" s="447" t="s">
        <v>20985</v>
      </c>
      <c r="C3929" s="447" t="s">
        <v>20946</v>
      </c>
      <c r="D3929" s="447" t="s">
        <v>20988</v>
      </c>
      <c r="E3929" s="448" t="s">
        <v>20755</v>
      </c>
      <c r="F3929" s="447" t="s">
        <v>20755</v>
      </c>
      <c r="G3929" s="449">
        <v>92899</v>
      </c>
      <c r="H3929" s="447" t="s">
        <v>5083</v>
      </c>
      <c r="I3929" s="447" t="s">
        <v>146</v>
      </c>
      <c r="J3929" s="447" t="s">
        <v>334</v>
      </c>
      <c r="K3929" s="450">
        <v>45.12</v>
      </c>
      <c r="L3929" s="447" t="s">
        <v>241</v>
      </c>
    </row>
    <row r="3930" spans="1:12">
      <c r="A3930" s="447" t="s">
        <v>20984</v>
      </c>
      <c r="B3930" s="447" t="s">
        <v>20985</v>
      </c>
      <c r="C3930" s="447" t="s">
        <v>20946</v>
      </c>
      <c r="D3930" s="447" t="s">
        <v>20988</v>
      </c>
      <c r="E3930" s="448" t="s">
        <v>20755</v>
      </c>
      <c r="F3930" s="447" t="s">
        <v>20755</v>
      </c>
      <c r="G3930" s="449">
        <v>92900</v>
      </c>
      <c r="H3930" s="447" t="s">
        <v>5084</v>
      </c>
      <c r="I3930" s="447" t="s">
        <v>146</v>
      </c>
      <c r="J3930" s="447" t="s">
        <v>334</v>
      </c>
      <c r="K3930" s="450">
        <v>54.29</v>
      </c>
      <c r="L3930" s="447" t="s">
        <v>241</v>
      </c>
    </row>
    <row r="3931" spans="1:12">
      <c r="A3931" s="447" t="s">
        <v>20984</v>
      </c>
      <c r="B3931" s="447" t="s">
        <v>20985</v>
      </c>
      <c r="C3931" s="447" t="s">
        <v>20946</v>
      </c>
      <c r="D3931" s="447" t="s">
        <v>20988</v>
      </c>
      <c r="E3931" s="448" t="s">
        <v>20755</v>
      </c>
      <c r="F3931" s="447" t="s">
        <v>20755</v>
      </c>
      <c r="G3931" s="449">
        <v>92901</v>
      </c>
      <c r="H3931" s="447" t="s">
        <v>5085</v>
      </c>
      <c r="I3931" s="447" t="s">
        <v>146</v>
      </c>
      <c r="J3931" s="447" t="s">
        <v>334</v>
      </c>
      <c r="K3931" s="450">
        <v>75.569999999999993</v>
      </c>
      <c r="L3931" s="447" t="s">
        <v>241</v>
      </c>
    </row>
    <row r="3932" spans="1:12">
      <c r="A3932" s="447" t="s">
        <v>20984</v>
      </c>
      <c r="B3932" s="447" t="s">
        <v>20985</v>
      </c>
      <c r="C3932" s="447" t="s">
        <v>20946</v>
      </c>
      <c r="D3932" s="447" t="s">
        <v>20988</v>
      </c>
      <c r="E3932" s="448" t="s">
        <v>20755</v>
      </c>
      <c r="F3932" s="447" t="s">
        <v>20755</v>
      </c>
      <c r="G3932" s="449">
        <v>92902</v>
      </c>
      <c r="H3932" s="447" t="s">
        <v>5086</v>
      </c>
      <c r="I3932" s="447" t="s">
        <v>146</v>
      </c>
      <c r="J3932" s="447" t="s">
        <v>334</v>
      </c>
      <c r="K3932" s="450">
        <v>118.54</v>
      </c>
      <c r="L3932" s="447" t="s">
        <v>241</v>
      </c>
    </row>
    <row r="3933" spans="1:12">
      <c r="A3933" s="447" t="s">
        <v>20984</v>
      </c>
      <c r="B3933" s="447" t="s">
        <v>20985</v>
      </c>
      <c r="C3933" s="447" t="s">
        <v>20946</v>
      </c>
      <c r="D3933" s="447" t="s">
        <v>20988</v>
      </c>
      <c r="E3933" s="448" t="s">
        <v>20755</v>
      </c>
      <c r="F3933" s="447" t="s">
        <v>20755</v>
      </c>
      <c r="G3933" s="449">
        <v>92903</v>
      </c>
      <c r="H3933" s="447" t="s">
        <v>5087</v>
      </c>
      <c r="I3933" s="447" t="s">
        <v>146</v>
      </c>
      <c r="J3933" s="447" t="s">
        <v>334</v>
      </c>
      <c r="K3933" s="450">
        <v>177.73</v>
      </c>
      <c r="L3933" s="447" t="s">
        <v>241</v>
      </c>
    </row>
    <row r="3934" spans="1:12">
      <c r="A3934" s="447" t="s">
        <v>20984</v>
      </c>
      <c r="B3934" s="447" t="s">
        <v>20985</v>
      </c>
      <c r="C3934" s="447" t="s">
        <v>20946</v>
      </c>
      <c r="D3934" s="447" t="s">
        <v>20988</v>
      </c>
      <c r="E3934" s="448" t="s">
        <v>20755</v>
      </c>
      <c r="F3934" s="447" t="s">
        <v>20755</v>
      </c>
      <c r="G3934" s="449">
        <v>92904</v>
      </c>
      <c r="H3934" s="447" t="s">
        <v>5088</v>
      </c>
      <c r="I3934" s="447" t="s">
        <v>146</v>
      </c>
      <c r="J3934" s="447" t="s">
        <v>334</v>
      </c>
      <c r="K3934" s="450">
        <v>20.76</v>
      </c>
      <c r="L3934" s="447" t="s">
        <v>241</v>
      </c>
    </row>
    <row r="3935" spans="1:12">
      <c r="A3935" s="447" t="s">
        <v>20984</v>
      </c>
      <c r="B3935" s="447" t="s">
        <v>20985</v>
      </c>
      <c r="C3935" s="447" t="s">
        <v>20946</v>
      </c>
      <c r="D3935" s="447" t="s">
        <v>20988</v>
      </c>
      <c r="E3935" s="448" t="s">
        <v>20755</v>
      </c>
      <c r="F3935" s="447" t="s">
        <v>20755</v>
      </c>
      <c r="G3935" s="449">
        <v>92905</v>
      </c>
      <c r="H3935" s="447" t="s">
        <v>5089</v>
      </c>
      <c r="I3935" s="447" t="s">
        <v>146</v>
      </c>
      <c r="J3935" s="447" t="s">
        <v>334</v>
      </c>
      <c r="K3935" s="450">
        <v>29.64</v>
      </c>
      <c r="L3935" s="447" t="s">
        <v>241</v>
      </c>
    </row>
    <row r="3936" spans="1:12">
      <c r="A3936" s="447" t="s">
        <v>20984</v>
      </c>
      <c r="B3936" s="447" t="s">
        <v>20985</v>
      </c>
      <c r="C3936" s="447" t="s">
        <v>20946</v>
      </c>
      <c r="D3936" s="447" t="s">
        <v>20988</v>
      </c>
      <c r="E3936" s="448" t="s">
        <v>20755</v>
      </c>
      <c r="F3936" s="447" t="s">
        <v>20755</v>
      </c>
      <c r="G3936" s="449">
        <v>92906</v>
      </c>
      <c r="H3936" s="447" t="s">
        <v>5090</v>
      </c>
      <c r="I3936" s="447" t="s">
        <v>146</v>
      </c>
      <c r="J3936" s="447" t="s">
        <v>334</v>
      </c>
      <c r="K3936" s="450">
        <v>36.119999999999997</v>
      </c>
      <c r="L3936" s="447" t="s">
        <v>241</v>
      </c>
    </row>
    <row r="3937" spans="1:12">
      <c r="A3937" s="447" t="s">
        <v>20984</v>
      </c>
      <c r="B3937" s="447" t="s">
        <v>20985</v>
      </c>
      <c r="C3937" s="447" t="s">
        <v>20946</v>
      </c>
      <c r="D3937" s="447" t="s">
        <v>20988</v>
      </c>
      <c r="E3937" s="448" t="s">
        <v>20755</v>
      </c>
      <c r="F3937" s="447" t="s">
        <v>20755</v>
      </c>
      <c r="G3937" s="449">
        <v>92907</v>
      </c>
      <c r="H3937" s="447" t="s">
        <v>5092</v>
      </c>
      <c r="I3937" s="447" t="s">
        <v>146</v>
      </c>
      <c r="J3937" s="447" t="s">
        <v>334</v>
      </c>
      <c r="K3937" s="450">
        <v>45.07</v>
      </c>
      <c r="L3937" s="447" t="s">
        <v>241</v>
      </c>
    </row>
    <row r="3938" spans="1:12">
      <c r="A3938" s="447" t="s">
        <v>20984</v>
      </c>
      <c r="B3938" s="447" t="s">
        <v>20985</v>
      </c>
      <c r="C3938" s="447" t="s">
        <v>20946</v>
      </c>
      <c r="D3938" s="447" t="s">
        <v>20988</v>
      </c>
      <c r="E3938" s="448" t="s">
        <v>20755</v>
      </c>
      <c r="F3938" s="447" t="s">
        <v>20755</v>
      </c>
      <c r="G3938" s="449">
        <v>92908</v>
      </c>
      <c r="H3938" s="447" t="s">
        <v>5093</v>
      </c>
      <c r="I3938" s="447" t="s">
        <v>146</v>
      </c>
      <c r="J3938" s="447" t="s">
        <v>334</v>
      </c>
      <c r="K3938" s="450">
        <v>45.07</v>
      </c>
      <c r="L3938" s="447" t="s">
        <v>241</v>
      </c>
    </row>
    <row r="3939" spans="1:12">
      <c r="A3939" s="447" t="s">
        <v>20984</v>
      </c>
      <c r="B3939" s="447" t="s">
        <v>20985</v>
      </c>
      <c r="C3939" s="447" t="s">
        <v>20946</v>
      </c>
      <c r="D3939" s="447" t="s">
        <v>20988</v>
      </c>
      <c r="E3939" s="448" t="s">
        <v>20755</v>
      </c>
      <c r="F3939" s="447" t="s">
        <v>20755</v>
      </c>
      <c r="G3939" s="449">
        <v>92909</v>
      </c>
      <c r="H3939" s="447" t="s">
        <v>5094</v>
      </c>
      <c r="I3939" s="447" t="s">
        <v>146</v>
      </c>
      <c r="J3939" s="447" t="s">
        <v>334</v>
      </c>
      <c r="K3939" s="450">
        <v>45.07</v>
      </c>
      <c r="L3939" s="447" t="s">
        <v>241</v>
      </c>
    </row>
    <row r="3940" spans="1:12">
      <c r="A3940" s="447" t="s">
        <v>20984</v>
      </c>
      <c r="B3940" s="447" t="s">
        <v>20985</v>
      </c>
      <c r="C3940" s="447" t="s">
        <v>20946</v>
      </c>
      <c r="D3940" s="447" t="s">
        <v>20988</v>
      </c>
      <c r="E3940" s="448" t="s">
        <v>20755</v>
      </c>
      <c r="F3940" s="447" t="s">
        <v>20755</v>
      </c>
      <c r="G3940" s="449">
        <v>92910</v>
      </c>
      <c r="H3940" s="447" t="s">
        <v>5095</v>
      </c>
      <c r="I3940" s="447" t="s">
        <v>146</v>
      </c>
      <c r="J3940" s="447" t="s">
        <v>334</v>
      </c>
      <c r="K3940" s="450">
        <v>65.38</v>
      </c>
      <c r="L3940" s="447" t="s">
        <v>241</v>
      </c>
    </row>
    <row r="3941" spans="1:12">
      <c r="A3941" s="447" t="s">
        <v>20984</v>
      </c>
      <c r="B3941" s="447" t="s">
        <v>20985</v>
      </c>
      <c r="C3941" s="447" t="s">
        <v>20946</v>
      </c>
      <c r="D3941" s="447" t="s">
        <v>20988</v>
      </c>
      <c r="E3941" s="448" t="s">
        <v>20755</v>
      </c>
      <c r="F3941" s="447" t="s">
        <v>20755</v>
      </c>
      <c r="G3941" s="449">
        <v>92911</v>
      </c>
      <c r="H3941" s="447" t="s">
        <v>5096</v>
      </c>
      <c r="I3941" s="447" t="s">
        <v>146</v>
      </c>
      <c r="J3941" s="447" t="s">
        <v>334</v>
      </c>
      <c r="K3941" s="450">
        <v>65.38</v>
      </c>
      <c r="L3941" s="447" t="s">
        <v>241</v>
      </c>
    </row>
    <row r="3942" spans="1:12">
      <c r="A3942" s="447" t="s">
        <v>20984</v>
      </c>
      <c r="B3942" s="447" t="s">
        <v>20985</v>
      </c>
      <c r="C3942" s="447" t="s">
        <v>20946</v>
      </c>
      <c r="D3942" s="447" t="s">
        <v>20988</v>
      </c>
      <c r="E3942" s="448" t="s">
        <v>20755</v>
      </c>
      <c r="F3942" s="447" t="s">
        <v>20755</v>
      </c>
      <c r="G3942" s="449">
        <v>92912</v>
      </c>
      <c r="H3942" s="447" t="s">
        <v>5097</v>
      </c>
      <c r="I3942" s="447" t="s">
        <v>146</v>
      </c>
      <c r="J3942" s="447" t="s">
        <v>334</v>
      </c>
      <c r="K3942" s="450">
        <v>87.79</v>
      </c>
      <c r="L3942" s="447" t="s">
        <v>241</v>
      </c>
    </row>
    <row r="3943" spans="1:12">
      <c r="A3943" s="447" t="s">
        <v>20984</v>
      </c>
      <c r="B3943" s="447" t="s">
        <v>20985</v>
      </c>
      <c r="C3943" s="447" t="s">
        <v>20946</v>
      </c>
      <c r="D3943" s="447" t="s">
        <v>20988</v>
      </c>
      <c r="E3943" s="448" t="s">
        <v>20755</v>
      </c>
      <c r="F3943" s="447" t="s">
        <v>20755</v>
      </c>
      <c r="G3943" s="449">
        <v>92913</v>
      </c>
      <c r="H3943" s="447" t="s">
        <v>5098</v>
      </c>
      <c r="I3943" s="447" t="s">
        <v>146</v>
      </c>
      <c r="J3943" s="447" t="s">
        <v>334</v>
      </c>
      <c r="K3943" s="450">
        <v>89.66</v>
      </c>
      <c r="L3943" s="447" t="s">
        <v>241</v>
      </c>
    </row>
    <row r="3944" spans="1:12">
      <c r="A3944" s="447" t="s">
        <v>20984</v>
      </c>
      <c r="B3944" s="447" t="s">
        <v>20985</v>
      </c>
      <c r="C3944" s="447" t="s">
        <v>20946</v>
      </c>
      <c r="D3944" s="447" t="s">
        <v>20988</v>
      </c>
      <c r="E3944" s="448" t="s">
        <v>20755</v>
      </c>
      <c r="F3944" s="447" t="s">
        <v>20755</v>
      </c>
      <c r="G3944" s="449">
        <v>92914</v>
      </c>
      <c r="H3944" s="447" t="s">
        <v>5099</v>
      </c>
      <c r="I3944" s="447" t="s">
        <v>146</v>
      </c>
      <c r="J3944" s="447" t="s">
        <v>334</v>
      </c>
      <c r="K3944" s="450">
        <v>89.66</v>
      </c>
      <c r="L3944" s="447" t="s">
        <v>241</v>
      </c>
    </row>
    <row r="3945" spans="1:12">
      <c r="A3945" s="447" t="s">
        <v>20984</v>
      </c>
      <c r="B3945" s="447" t="s">
        <v>20985</v>
      </c>
      <c r="C3945" s="447" t="s">
        <v>20946</v>
      </c>
      <c r="D3945" s="447" t="s">
        <v>20988</v>
      </c>
      <c r="E3945" s="448" t="s">
        <v>20755</v>
      </c>
      <c r="F3945" s="447" t="s">
        <v>20755</v>
      </c>
      <c r="G3945" s="449">
        <v>92918</v>
      </c>
      <c r="H3945" s="447" t="s">
        <v>5100</v>
      </c>
      <c r="I3945" s="447" t="s">
        <v>146</v>
      </c>
      <c r="J3945" s="447" t="s">
        <v>334</v>
      </c>
      <c r="K3945" s="450">
        <v>23.85</v>
      </c>
      <c r="L3945" s="447" t="s">
        <v>241</v>
      </c>
    </row>
    <row r="3946" spans="1:12">
      <c r="A3946" s="447" t="s">
        <v>20984</v>
      </c>
      <c r="B3946" s="447" t="s">
        <v>20985</v>
      </c>
      <c r="C3946" s="447" t="s">
        <v>20946</v>
      </c>
      <c r="D3946" s="447" t="s">
        <v>20988</v>
      </c>
      <c r="E3946" s="448" t="s">
        <v>20755</v>
      </c>
      <c r="F3946" s="447" t="s">
        <v>20755</v>
      </c>
      <c r="G3946" s="449">
        <v>92920</v>
      </c>
      <c r="H3946" s="447" t="s">
        <v>5101</v>
      </c>
      <c r="I3946" s="447" t="s">
        <v>146</v>
      </c>
      <c r="J3946" s="447" t="s">
        <v>334</v>
      </c>
      <c r="K3946" s="450">
        <v>24.01</v>
      </c>
      <c r="L3946" s="447" t="s">
        <v>241</v>
      </c>
    </row>
    <row r="3947" spans="1:12">
      <c r="A3947" s="447" t="s">
        <v>20984</v>
      </c>
      <c r="B3947" s="447" t="s">
        <v>20985</v>
      </c>
      <c r="C3947" s="447" t="s">
        <v>20946</v>
      </c>
      <c r="D3947" s="447" t="s">
        <v>20988</v>
      </c>
      <c r="E3947" s="448" t="s">
        <v>20755</v>
      </c>
      <c r="F3947" s="447" t="s">
        <v>20755</v>
      </c>
      <c r="G3947" s="449">
        <v>92925</v>
      </c>
      <c r="H3947" s="447" t="s">
        <v>5103</v>
      </c>
      <c r="I3947" s="447" t="s">
        <v>146</v>
      </c>
      <c r="J3947" s="447" t="s">
        <v>334</v>
      </c>
      <c r="K3947" s="450">
        <v>29.59</v>
      </c>
      <c r="L3947" s="447" t="s">
        <v>241</v>
      </c>
    </row>
    <row r="3948" spans="1:12">
      <c r="A3948" s="447" t="s">
        <v>20984</v>
      </c>
      <c r="B3948" s="447" t="s">
        <v>20985</v>
      </c>
      <c r="C3948" s="447" t="s">
        <v>20946</v>
      </c>
      <c r="D3948" s="447" t="s">
        <v>20988</v>
      </c>
      <c r="E3948" s="448" t="s">
        <v>20755</v>
      </c>
      <c r="F3948" s="447" t="s">
        <v>20755</v>
      </c>
      <c r="G3948" s="449">
        <v>92926</v>
      </c>
      <c r="H3948" s="447" t="s">
        <v>5105</v>
      </c>
      <c r="I3948" s="447" t="s">
        <v>146</v>
      </c>
      <c r="J3948" s="447" t="s">
        <v>334</v>
      </c>
      <c r="K3948" s="450">
        <v>29.58</v>
      </c>
      <c r="L3948" s="447" t="s">
        <v>241</v>
      </c>
    </row>
    <row r="3949" spans="1:12">
      <c r="A3949" s="447" t="s">
        <v>20984</v>
      </c>
      <c r="B3949" s="447" t="s">
        <v>20985</v>
      </c>
      <c r="C3949" s="447" t="s">
        <v>20946</v>
      </c>
      <c r="D3949" s="447" t="s">
        <v>20988</v>
      </c>
      <c r="E3949" s="448" t="s">
        <v>20755</v>
      </c>
      <c r="F3949" s="447" t="s">
        <v>20755</v>
      </c>
      <c r="G3949" s="449">
        <v>92927</v>
      </c>
      <c r="H3949" s="447" t="s">
        <v>5106</v>
      </c>
      <c r="I3949" s="447" t="s">
        <v>146</v>
      </c>
      <c r="J3949" s="447" t="s">
        <v>334</v>
      </c>
      <c r="K3949" s="450">
        <v>29.58</v>
      </c>
      <c r="L3949" s="447" t="s">
        <v>241</v>
      </c>
    </row>
    <row r="3950" spans="1:12">
      <c r="A3950" s="447" t="s">
        <v>20984</v>
      </c>
      <c r="B3950" s="447" t="s">
        <v>20985</v>
      </c>
      <c r="C3950" s="447" t="s">
        <v>20946</v>
      </c>
      <c r="D3950" s="447" t="s">
        <v>20988</v>
      </c>
      <c r="E3950" s="448" t="s">
        <v>20755</v>
      </c>
      <c r="F3950" s="447" t="s">
        <v>20755</v>
      </c>
      <c r="G3950" s="449">
        <v>92928</v>
      </c>
      <c r="H3950" s="447" t="s">
        <v>5107</v>
      </c>
      <c r="I3950" s="447" t="s">
        <v>146</v>
      </c>
      <c r="J3950" s="447" t="s">
        <v>334</v>
      </c>
      <c r="K3950" s="450">
        <v>33.82</v>
      </c>
      <c r="L3950" s="447" t="s">
        <v>241</v>
      </c>
    </row>
    <row r="3951" spans="1:12">
      <c r="A3951" s="447" t="s">
        <v>20984</v>
      </c>
      <c r="B3951" s="447" t="s">
        <v>20985</v>
      </c>
      <c r="C3951" s="447" t="s">
        <v>20946</v>
      </c>
      <c r="D3951" s="447" t="s">
        <v>20988</v>
      </c>
      <c r="E3951" s="448" t="s">
        <v>20755</v>
      </c>
      <c r="F3951" s="447" t="s">
        <v>20755</v>
      </c>
      <c r="G3951" s="449">
        <v>92929</v>
      </c>
      <c r="H3951" s="447" t="s">
        <v>5108</v>
      </c>
      <c r="I3951" s="447" t="s">
        <v>146</v>
      </c>
      <c r="J3951" s="447" t="s">
        <v>334</v>
      </c>
      <c r="K3951" s="450">
        <v>33.82</v>
      </c>
      <c r="L3951" s="447" t="s">
        <v>241</v>
      </c>
    </row>
    <row r="3952" spans="1:12">
      <c r="A3952" s="447" t="s">
        <v>20984</v>
      </c>
      <c r="B3952" s="447" t="s">
        <v>20985</v>
      </c>
      <c r="C3952" s="447" t="s">
        <v>20946</v>
      </c>
      <c r="D3952" s="447" t="s">
        <v>20988</v>
      </c>
      <c r="E3952" s="448" t="s">
        <v>20755</v>
      </c>
      <c r="F3952" s="447" t="s">
        <v>20755</v>
      </c>
      <c r="G3952" s="449">
        <v>92930</v>
      </c>
      <c r="H3952" s="447" t="s">
        <v>5109</v>
      </c>
      <c r="I3952" s="447" t="s">
        <v>146</v>
      </c>
      <c r="J3952" s="447" t="s">
        <v>334</v>
      </c>
      <c r="K3952" s="450">
        <v>33.82</v>
      </c>
      <c r="L3952" s="447" t="s">
        <v>241</v>
      </c>
    </row>
    <row r="3953" spans="1:12">
      <c r="A3953" s="447" t="s">
        <v>20984</v>
      </c>
      <c r="B3953" s="447" t="s">
        <v>20985</v>
      </c>
      <c r="C3953" s="447" t="s">
        <v>20946</v>
      </c>
      <c r="D3953" s="447" t="s">
        <v>20988</v>
      </c>
      <c r="E3953" s="448" t="s">
        <v>20755</v>
      </c>
      <c r="F3953" s="447" t="s">
        <v>20755</v>
      </c>
      <c r="G3953" s="449">
        <v>92931</v>
      </c>
      <c r="H3953" s="447" t="s">
        <v>5110</v>
      </c>
      <c r="I3953" s="447" t="s">
        <v>146</v>
      </c>
      <c r="J3953" s="447" t="s">
        <v>334</v>
      </c>
      <c r="K3953" s="450">
        <v>45.04</v>
      </c>
      <c r="L3953" s="447" t="s">
        <v>241</v>
      </c>
    </row>
    <row r="3954" spans="1:12">
      <c r="A3954" s="447" t="s">
        <v>20984</v>
      </c>
      <c r="B3954" s="447" t="s">
        <v>20985</v>
      </c>
      <c r="C3954" s="447" t="s">
        <v>20946</v>
      </c>
      <c r="D3954" s="447" t="s">
        <v>20988</v>
      </c>
      <c r="E3954" s="448" t="s">
        <v>20755</v>
      </c>
      <c r="F3954" s="447" t="s">
        <v>20755</v>
      </c>
      <c r="G3954" s="449">
        <v>92932</v>
      </c>
      <c r="H3954" s="447" t="s">
        <v>5111</v>
      </c>
      <c r="I3954" s="447" t="s">
        <v>146</v>
      </c>
      <c r="J3954" s="447" t="s">
        <v>334</v>
      </c>
      <c r="K3954" s="450">
        <v>45.04</v>
      </c>
      <c r="L3954" s="447" t="s">
        <v>241</v>
      </c>
    </row>
    <row r="3955" spans="1:12">
      <c r="A3955" s="447" t="s">
        <v>20984</v>
      </c>
      <c r="B3955" s="447" t="s">
        <v>20985</v>
      </c>
      <c r="C3955" s="447" t="s">
        <v>20946</v>
      </c>
      <c r="D3955" s="447" t="s">
        <v>20988</v>
      </c>
      <c r="E3955" s="448" t="s">
        <v>20755</v>
      </c>
      <c r="F3955" s="447" t="s">
        <v>20755</v>
      </c>
      <c r="G3955" s="449">
        <v>92933</v>
      </c>
      <c r="H3955" s="447" t="s">
        <v>5112</v>
      </c>
      <c r="I3955" s="447" t="s">
        <v>146</v>
      </c>
      <c r="J3955" s="447" t="s">
        <v>334</v>
      </c>
      <c r="K3955" s="450">
        <v>45.04</v>
      </c>
      <c r="L3955" s="447" t="s">
        <v>241</v>
      </c>
    </row>
    <row r="3956" spans="1:12">
      <c r="A3956" s="447" t="s">
        <v>20984</v>
      </c>
      <c r="B3956" s="447" t="s">
        <v>20985</v>
      </c>
      <c r="C3956" s="447" t="s">
        <v>20946</v>
      </c>
      <c r="D3956" s="447" t="s">
        <v>20988</v>
      </c>
      <c r="E3956" s="448" t="s">
        <v>20755</v>
      </c>
      <c r="F3956" s="447" t="s">
        <v>20755</v>
      </c>
      <c r="G3956" s="449">
        <v>92934</v>
      </c>
      <c r="H3956" s="447" t="s">
        <v>5113</v>
      </c>
      <c r="I3956" s="447" t="s">
        <v>146</v>
      </c>
      <c r="J3956" s="447" t="s">
        <v>334</v>
      </c>
      <c r="K3956" s="450">
        <v>66.44</v>
      </c>
      <c r="L3956" s="447" t="s">
        <v>241</v>
      </c>
    </row>
    <row r="3957" spans="1:12">
      <c r="A3957" s="447" t="s">
        <v>20984</v>
      </c>
      <c r="B3957" s="447" t="s">
        <v>20985</v>
      </c>
      <c r="C3957" s="447" t="s">
        <v>20946</v>
      </c>
      <c r="D3957" s="447" t="s">
        <v>20988</v>
      </c>
      <c r="E3957" s="448" t="s">
        <v>20755</v>
      </c>
      <c r="F3957" s="447" t="s">
        <v>20755</v>
      </c>
      <c r="G3957" s="449">
        <v>92935</v>
      </c>
      <c r="H3957" s="447" t="s">
        <v>5114</v>
      </c>
      <c r="I3957" s="447" t="s">
        <v>146</v>
      </c>
      <c r="J3957" s="447" t="s">
        <v>334</v>
      </c>
      <c r="K3957" s="450">
        <v>66.44</v>
      </c>
      <c r="L3957" s="447" t="s">
        <v>241</v>
      </c>
    </row>
    <row r="3958" spans="1:12">
      <c r="A3958" s="447" t="s">
        <v>20984</v>
      </c>
      <c r="B3958" s="447" t="s">
        <v>20985</v>
      </c>
      <c r="C3958" s="447" t="s">
        <v>20946</v>
      </c>
      <c r="D3958" s="447" t="s">
        <v>20988</v>
      </c>
      <c r="E3958" s="448" t="s">
        <v>20755</v>
      </c>
      <c r="F3958" s="447" t="s">
        <v>20755</v>
      </c>
      <c r="G3958" s="449">
        <v>92936</v>
      </c>
      <c r="H3958" s="447" t="s">
        <v>5115</v>
      </c>
      <c r="I3958" s="447" t="s">
        <v>146</v>
      </c>
      <c r="J3958" s="447" t="s">
        <v>334</v>
      </c>
      <c r="K3958" s="450">
        <v>91.85</v>
      </c>
      <c r="L3958" s="447" t="s">
        <v>241</v>
      </c>
    </row>
    <row r="3959" spans="1:12">
      <c r="A3959" s="447" t="s">
        <v>20984</v>
      </c>
      <c r="B3959" s="447" t="s">
        <v>20985</v>
      </c>
      <c r="C3959" s="447" t="s">
        <v>20946</v>
      </c>
      <c r="D3959" s="447" t="s">
        <v>20988</v>
      </c>
      <c r="E3959" s="448" t="s">
        <v>20755</v>
      </c>
      <c r="F3959" s="447" t="s">
        <v>20755</v>
      </c>
      <c r="G3959" s="449">
        <v>92937</v>
      </c>
      <c r="H3959" s="447" t="s">
        <v>5116</v>
      </c>
      <c r="I3959" s="447" t="s">
        <v>146</v>
      </c>
      <c r="J3959" s="447" t="s">
        <v>334</v>
      </c>
      <c r="K3959" s="450">
        <v>91.85</v>
      </c>
      <c r="L3959" s="447" t="s">
        <v>241</v>
      </c>
    </row>
    <row r="3960" spans="1:12">
      <c r="A3960" s="447" t="s">
        <v>20984</v>
      </c>
      <c r="B3960" s="447" t="s">
        <v>20985</v>
      </c>
      <c r="C3960" s="447" t="s">
        <v>20946</v>
      </c>
      <c r="D3960" s="447" t="s">
        <v>20988</v>
      </c>
      <c r="E3960" s="448" t="s">
        <v>20755</v>
      </c>
      <c r="F3960" s="447" t="s">
        <v>20755</v>
      </c>
      <c r="G3960" s="449">
        <v>92938</v>
      </c>
      <c r="H3960" s="447" t="s">
        <v>5117</v>
      </c>
      <c r="I3960" s="447" t="s">
        <v>146</v>
      </c>
      <c r="J3960" s="447" t="s">
        <v>334</v>
      </c>
      <c r="K3960" s="450">
        <v>17.96</v>
      </c>
      <c r="L3960" s="447" t="s">
        <v>241</v>
      </c>
    </row>
    <row r="3961" spans="1:12">
      <c r="A3961" s="447" t="s">
        <v>20984</v>
      </c>
      <c r="B3961" s="447" t="s">
        <v>20985</v>
      </c>
      <c r="C3961" s="447" t="s">
        <v>20946</v>
      </c>
      <c r="D3961" s="447" t="s">
        <v>20988</v>
      </c>
      <c r="E3961" s="448" t="s">
        <v>20755</v>
      </c>
      <c r="F3961" s="447" t="s">
        <v>20755</v>
      </c>
      <c r="G3961" s="449">
        <v>92939</v>
      </c>
      <c r="H3961" s="447" t="s">
        <v>5118</v>
      </c>
      <c r="I3961" s="447" t="s">
        <v>146</v>
      </c>
      <c r="J3961" s="447" t="s">
        <v>334</v>
      </c>
      <c r="K3961" s="450">
        <v>18.12</v>
      </c>
      <c r="L3961" s="447" t="s">
        <v>241</v>
      </c>
    </row>
    <row r="3962" spans="1:12">
      <c r="A3962" s="447" t="s">
        <v>20984</v>
      </c>
      <c r="B3962" s="447" t="s">
        <v>20985</v>
      </c>
      <c r="C3962" s="447" t="s">
        <v>20946</v>
      </c>
      <c r="D3962" s="447" t="s">
        <v>20988</v>
      </c>
      <c r="E3962" s="448" t="s">
        <v>20755</v>
      </c>
      <c r="F3962" s="447" t="s">
        <v>20755</v>
      </c>
      <c r="G3962" s="449">
        <v>92940</v>
      </c>
      <c r="H3962" s="447" t="s">
        <v>5120</v>
      </c>
      <c r="I3962" s="447" t="s">
        <v>146</v>
      </c>
      <c r="J3962" s="447" t="s">
        <v>334</v>
      </c>
      <c r="K3962" s="450">
        <v>22.89</v>
      </c>
      <c r="L3962" s="447" t="s">
        <v>241</v>
      </c>
    </row>
    <row r="3963" spans="1:12">
      <c r="A3963" s="447" t="s">
        <v>20984</v>
      </c>
      <c r="B3963" s="447" t="s">
        <v>20985</v>
      </c>
      <c r="C3963" s="447" t="s">
        <v>20946</v>
      </c>
      <c r="D3963" s="447" t="s">
        <v>20988</v>
      </c>
      <c r="E3963" s="448" t="s">
        <v>20755</v>
      </c>
      <c r="F3963" s="447" t="s">
        <v>20755</v>
      </c>
      <c r="G3963" s="449">
        <v>92941</v>
      </c>
      <c r="H3963" s="447" t="s">
        <v>5121</v>
      </c>
      <c r="I3963" s="447" t="s">
        <v>146</v>
      </c>
      <c r="J3963" s="447" t="s">
        <v>334</v>
      </c>
      <c r="K3963" s="450">
        <v>22.88</v>
      </c>
      <c r="L3963" s="447" t="s">
        <v>241</v>
      </c>
    </row>
    <row r="3964" spans="1:12">
      <c r="A3964" s="447" t="s">
        <v>20984</v>
      </c>
      <c r="B3964" s="447" t="s">
        <v>20985</v>
      </c>
      <c r="C3964" s="447" t="s">
        <v>20946</v>
      </c>
      <c r="D3964" s="447" t="s">
        <v>20988</v>
      </c>
      <c r="E3964" s="448" t="s">
        <v>20755</v>
      </c>
      <c r="F3964" s="447" t="s">
        <v>20755</v>
      </c>
      <c r="G3964" s="449">
        <v>92942</v>
      </c>
      <c r="H3964" s="447" t="s">
        <v>5122</v>
      </c>
      <c r="I3964" s="447" t="s">
        <v>146</v>
      </c>
      <c r="J3964" s="447" t="s">
        <v>334</v>
      </c>
      <c r="K3964" s="450">
        <v>22.88</v>
      </c>
      <c r="L3964" s="447" t="s">
        <v>241</v>
      </c>
    </row>
    <row r="3965" spans="1:12">
      <c r="A3965" s="447" t="s">
        <v>20984</v>
      </c>
      <c r="B3965" s="447" t="s">
        <v>20985</v>
      </c>
      <c r="C3965" s="447" t="s">
        <v>20946</v>
      </c>
      <c r="D3965" s="447" t="s">
        <v>20988</v>
      </c>
      <c r="E3965" s="448" t="s">
        <v>20755</v>
      </c>
      <c r="F3965" s="447" t="s">
        <v>20755</v>
      </c>
      <c r="G3965" s="449">
        <v>92943</v>
      </c>
      <c r="H3965" s="447" t="s">
        <v>5123</v>
      </c>
      <c r="I3965" s="447" t="s">
        <v>146</v>
      </c>
      <c r="J3965" s="447" t="s">
        <v>334</v>
      </c>
      <c r="K3965" s="450">
        <v>26.2</v>
      </c>
      <c r="L3965" s="447" t="s">
        <v>241</v>
      </c>
    </row>
    <row r="3966" spans="1:12">
      <c r="A3966" s="447" t="s">
        <v>20984</v>
      </c>
      <c r="B3966" s="447" t="s">
        <v>20985</v>
      </c>
      <c r="C3966" s="447" t="s">
        <v>20946</v>
      </c>
      <c r="D3966" s="447" t="s">
        <v>20988</v>
      </c>
      <c r="E3966" s="448" t="s">
        <v>20755</v>
      </c>
      <c r="F3966" s="447" t="s">
        <v>20755</v>
      </c>
      <c r="G3966" s="449">
        <v>92944</v>
      </c>
      <c r="H3966" s="447" t="s">
        <v>5124</v>
      </c>
      <c r="I3966" s="447" t="s">
        <v>146</v>
      </c>
      <c r="J3966" s="447" t="s">
        <v>334</v>
      </c>
      <c r="K3966" s="450">
        <v>26.2</v>
      </c>
      <c r="L3966" s="447" t="s">
        <v>241</v>
      </c>
    </row>
    <row r="3967" spans="1:12">
      <c r="A3967" s="447" t="s">
        <v>20984</v>
      </c>
      <c r="B3967" s="447" t="s">
        <v>20985</v>
      </c>
      <c r="C3967" s="447" t="s">
        <v>20946</v>
      </c>
      <c r="D3967" s="447" t="s">
        <v>20988</v>
      </c>
      <c r="E3967" s="448" t="s">
        <v>20755</v>
      </c>
      <c r="F3967" s="447" t="s">
        <v>20755</v>
      </c>
      <c r="G3967" s="449">
        <v>92945</v>
      </c>
      <c r="H3967" s="447" t="s">
        <v>5125</v>
      </c>
      <c r="I3967" s="447" t="s">
        <v>146</v>
      </c>
      <c r="J3967" s="447" t="s">
        <v>334</v>
      </c>
      <c r="K3967" s="450">
        <v>26.2</v>
      </c>
      <c r="L3967" s="447" t="s">
        <v>241</v>
      </c>
    </row>
    <row r="3968" spans="1:12">
      <c r="A3968" s="447" t="s">
        <v>20984</v>
      </c>
      <c r="B3968" s="447" t="s">
        <v>20985</v>
      </c>
      <c r="C3968" s="447" t="s">
        <v>20946</v>
      </c>
      <c r="D3968" s="447" t="s">
        <v>20988</v>
      </c>
      <c r="E3968" s="448" t="s">
        <v>20755</v>
      </c>
      <c r="F3968" s="447" t="s">
        <v>20755</v>
      </c>
      <c r="G3968" s="449">
        <v>92946</v>
      </c>
      <c r="H3968" s="447" t="s">
        <v>5126</v>
      </c>
      <c r="I3968" s="447" t="s">
        <v>146</v>
      </c>
      <c r="J3968" s="447" t="s">
        <v>334</v>
      </c>
      <c r="K3968" s="450">
        <v>36.25</v>
      </c>
      <c r="L3968" s="447" t="s">
        <v>241</v>
      </c>
    </row>
    <row r="3969" spans="1:12">
      <c r="A3969" s="447" t="s">
        <v>20984</v>
      </c>
      <c r="B3969" s="447" t="s">
        <v>20985</v>
      </c>
      <c r="C3969" s="447" t="s">
        <v>20946</v>
      </c>
      <c r="D3969" s="447" t="s">
        <v>20988</v>
      </c>
      <c r="E3969" s="448" t="s">
        <v>20755</v>
      </c>
      <c r="F3969" s="447" t="s">
        <v>20755</v>
      </c>
      <c r="G3969" s="449">
        <v>92947</v>
      </c>
      <c r="H3969" s="447" t="s">
        <v>5127</v>
      </c>
      <c r="I3969" s="447" t="s">
        <v>146</v>
      </c>
      <c r="J3969" s="447" t="s">
        <v>334</v>
      </c>
      <c r="K3969" s="450">
        <v>36.25</v>
      </c>
      <c r="L3969" s="447" t="s">
        <v>241</v>
      </c>
    </row>
    <row r="3970" spans="1:12">
      <c r="A3970" s="447" t="s">
        <v>20984</v>
      </c>
      <c r="B3970" s="447" t="s">
        <v>20985</v>
      </c>
      <c r="C3970" s="447" t="s">
        <v>20946</v>
      </c>
      <c r="D3970" s="447" t="s">
        <v>20988</v>
      </c>
      <c r="E3970" s="448" t="s">
        <v>20755</v>
      </c>
      <c r="F3970" s="447" t="s">
        <v>20755</v>
      </c>
      <c r="G3970" s="449">
        <v>92948</v>
      </c>
      <c r="H3970" s="447" t="s">
        <v>5128</v>
      </c>
      <c r="I3970" s="447" t="s">
        <v>146</v>
      </c>
      <c r="J3970" s="447" t="s">
        <v>334</v>
      </c>
      <c r="K3970" s="450">
        <v>36.25</v>
      </c>
      <c r="L3970" s="447" t="s">
        <v>241</v>
      </c>
    </row>
    <row r="3971" spans="1:12">
      <c r="A3971" s="447" t="s">
        <v>20984</v>
      </c>
      <c r="B3971" s="447" t="s">
        <v>20985</v>
      </c>
      <c r="C3971" s="447" t="s">
        <v>20946</v>
      </c>
      <c r="D3971" s="447" t="s">
        <v>20988</v>
      </c>
      <c r="E3971" s="448" t="s">
        <v>20755</v>
      </c>
      <c r="F3971" s="447" t="s">
        <v>20755</v>
      </c>
      <c r="G3971" s="449">
        <v>92949</v>
      </c>
      <c r="H3971" s="447" t="s">
        <v>5129</v>
      </c>
      <c r="I3971" s="447" t="s">
        <v>146</v>
      </c>
      <c r="J3971" s="447" t="s">
        <v>334</v>
      </c>
      <c r="K3971" s="450">
        <v>55.91</v>
      </c>
      <c r="L3971" s="447" t="s">
        <v>241</v>
      </c>
    </row>
    <row r="3972" spans="1:12">
      <c r="A3972" s="447" t="s">
        <v>20984</v>
      </c>
      <c r="B3972" s="447" t="s">
        <v>20985</v>
      </c>
      <c r="C3972" s="447" t="s">
        <v>20946</v>
      </c>
      <c r="D3972" s="447" t="s">
        <v>20988</v>
      </c>
      <c r="E3972" s="448" t="s">
        <v>20755</v>
      </c>
      <c r="F3972" s="447" t="s">
        <v>20755</v>
      </c>
      <c r="G3972" s="449">
        <v>92950</v>
      </c>
      <c r="H3972" s="447" t="s">
        <v>5131</v>
      </c>
      <c r="I3972" s="447" t="s">
        <v>146</v>
      </c>
      <c r="J3972" s="447" t="s">
        <v>334</v>
      </c>
      <c r="K3972" s="450">
        <v>55.91</v>
      </c>
      <c r="L3972" s="447" t="s">
        <v>241</v>
      </c>
    </row>
    <row r="3973" spans="1:12">
      <c r="A3973" s="447" t="s">
        <v>20984</v>
      </c>
      <c r="B3973" s="447" t="s">
        <v>20985</v>
      </c>
      <c r="C3973" s="447" t="s">
        <v>20946</v>
      </c>
      <c r="D3973" s="447" t="s">
        <v>20988</v>
      </c>
      <c r="E3973" s="448" t="s">
        <v>20755</v>
      </c>
      <c r="F3973" s="447" t="s">
        <v>20755</v>
      </c>
      <c r="G3973" s="449">
        <v>92951</v>
      </c>
      <c r="H3973" s="447" t="s">
        <v>5132</v>
      </c>
      <c r="I3973" s="447" t="s">
        <v>146</v>
      </c>
      <c r="J3973" s="447" t="s">
        <v>334</v>
      </c>
      <c r="K3973" s="450">
        <v>79.61</v>
      </c>
      <c r="L3973" s="447" t="s">
        <v>241</v>
      </c>
    </row>
    <row r="3974" spans="1:12">
      <c r="A3974" s="447" t="s">
        <v>20984</v>
      </c>
      <c r="B3974" s="447" t="s">
        <v>20985</v>
      </c>
      <c r="C3974" s="447" t="s">
        <v>20946</v>
      </c>
      <c r="D3974" s="447" t="s">
        <v>20988</v>
      </c>
      <c r="E3974" s="448" t="s">
        <v>20755</v>
      </c>
      <c r="F3974" s="447" t="s">
        <v>20755</v>
      </c>
      <c r="G3974" s="449">
        <v>92952</v>
      </c>
      <c r="H3974" s="447" t="s">
        <v>5133</v>
      </c>
      <c r="I3974" s="447" t="s">
        <v>146</v>
      </c>
      <c r="J3974" s="447" t="s">
        <v>334</v>
      </c>
      <c r="K3974" s="450">
        <v>79.61</v>
      </c>
      <c r="L3974" s="447" t="s">
        <v>241</v>
      </c>
    </row>
    <row r="3975" spans="1:12">
      <c r="A3975" s="447" t="s">
        <v>20984</v>
      </c>
      <c r="B3975" s="447" t="s">
        <v>20985</v>
      </c>
      <c r="C3975" s="447" t="s">
        <v>20946</v>
      </c>
      <c r="D3975" s="447" t="s">
        <v>20988</v>
      </c>
      <c r="E3975" s="448" t="s">
        <v>20755</v>
      </c>
      <c r="F3975" s="447" t="s">
        <v>20755</v>
      </c>
      <c r="G3975" s="449">
        <v>92953</v>
      </c>
      <c r="H3975" s="447" t="s">
        <v>5134</v>
      </c>
      <c r="I3975" s="447" t="s">
        <v>146</v>
      </c>
      <c r="J3975" s="447" t="s">
        <v>334</v>
      </c>
      <c r="K3975" s="450">
        <v>15.51</v>
      </c>
      <c r="L3975" s="447" t="s">
        <v>241</v>
      </c>
    </row>
    <row r="3976" spans="1:12">
      <c r="A3976" s="447" t="s">
        <v>20984</v>
      </c>
      <c r="B3976" s="447" t="s">
        <v>20985</v>
      </c>
      <c r="C3976" s="447" t="s">
        <v>20946</v>
      </c>
      <c r="D3976" s="447" t="s">
        <v>20988</v>
      </c>
      <c r="E3976" s="448" t="s">
        <v>20755</v>
      </c>
      <c r="F3976" s="447" t="s">
        <v>20755</v>
      </c>
      <c r="G3976" s="449">
        <v>93050</v>
      </c>
      <c r="H3976" s="447" t="s">
        <v>5135</v>
      </c>
      <c r="I3976" s="447" t="s">
        <v>146</v>
      </c>
      <c r="J3976" s="447" t="s">
        <v>240</v>
      </c>
      <c r="K3976" s="450">
        <v>10.4</v>
      </c>
      <c r="L3976" s="447" t="s">
        <v>241</v>
      </c>
    </row>
    <row r="3977" spans="1:12">
      <c r="A3977" s="447" t="s">
        <v>20984</v>
      </c>
      <c r="B3977" s="447" t="s">
        <v>20985</v>
      </c>
      <c r="C3977" s="447" t="s">
        <v>20946</v>
      </c>
      <c r="D3977" s="447" t="s">
        <v>20988</v>
      </c>
      <c r="E3977" s="448" t="s">
        <v>20755</v>
      </c>
      <c r="F3977" s="447" t="s">
        <v>20755</v>
      </c>
      <c r="G3977" s="449">
        <v>93051</v>
      </c>
      <c r="H3977" s="447" t="s">
        <v>5137</v>
      </c>
      <c r="I3977" s="447" t="s">
        <v>146</v>
      </c>
      <c r="J3977" s="447" t="s">
        <v>240</v>
      </c>
      <c r="K3977" s="450">
        <v>9.52</v>
      </c>
      <c r="L3977" s="447" t="s">
        <v>241</v>
      </c>
    </row>
    <row r="3978" spans="1:12">
      <c r="A3978" s="447" t="s">
        <v>20984</v>
      </c>
      <c r="B3978" s="447" t="s">
        <v>20985</v>
      </c>
      <c r="C3978" s="447" t="s">
        <v>20946</v>
      </c>
      <c r="D3978" s="447" t="s">
        <v>20988</v>
      </c>
      <c r="E3978" s="448" t="s">
        <v>20755</v>
      </c>
      <c r="F3978" s="447" t="s">
        <v>20755</v>
      </c>
      <c r="G3978" s="449">
        <v>93052</v>
      </c>
      <c r="H3978" s="447" t="s">
        <v>5138</v>
      </c>
      <c r="I3978" s="447" t="s">
        <v>146</v>
      </c>
      <c r="J3978" s="447" t="s">
        <v>240</v>
      </c>
      <c r="K3978" s="450">
        <v>505.55</v>
      </c>
      <c r="L3978" s="447" t="s">
        <v>241</v>
      </c>
    </row>
    <row r="3979" spans="1:12">
      <c r="A3979" s="447" t="s">
        <v>20984</v>
      </c>
      <c r="B3979" s="447" t="s">
        <v>20985</v>
      </c>
      <c r="C3979" s="447" t="s">
        <v>20946</v>
      </c>
      <c r="D3979" s="447" t="s">
        <v>20988</v>
      </c>
      <c r="E3979" s="448" t="s">
        <v>20755</v>
      </c>
      <c r="F3979" s="447" t="s">
        <v>20755</v>
      </c>
      <c r="G3979" s="449">
        <v>93054</v>
      </c>
      <c r="H3979" s="447" t="s">
        <v>5139</v>
      </c>
      <c r="I3979" s="447" t="s">
        <v>146</v>
      </c>
      <c r="J3979" s="447" t="s">
        <v>240</v>
      </c>
      <c r="K3979" s="450">
        <v>20.72</v>
      </c>
      <c r="L3979" s="447" t="s">
        <v>241</v>
      </c>
    </row>
    <row r="3980" spans="1:12">
      <c r="A3980" s="447" t="s">
        <v>20984</v>
      </c>
      <c r="B3980" s="447" t="s">
        <v>20985</v>
      </c>
      <c r="C3980" s="447" t="s">
        <v>20946</v>
      </c>
      <c r="D3980" s="447" t="s">
        <v>20988</v>
      </c>
      <c r="E3980" s="448" t="s">
        <v>20755</v>
      </c>
      <c r="F3980" s="447" t="s">
        <v>20755</v>
      </c>
      <c r="G3980" s="449">
        <v>93055</v>
      </c>
      <c r="H3980" s="447" t="s">
        <v>5140</v>
      </c>
      <c r="I3980" s="447" t="s">
        <v>146</v>
      </c>
      <c r="J3980" s="447" t="s">
        <v>240</v>
      </c>
      <c r="K3980" s="450">
        <v>43.19</v>
      </c>
      <c r="L3980" s="447" t="s">
        <v>241</v>
      </c>
    </row>
    <row r="3981" spans="1:12">
      <c r="A3981" s="447" t="s">
        <v>20984</v>
      </c>
      <c r="B3981" s="447" t="s">
        <v>20985</v>
      </c>
      <c r="C3981" s="447" t="s">
        <v>20946</v>
      </c>
      <c r="D3981" s="447" t="s">
        <v>20988</v>
      </c>
      <c r="E3981" s="448" t="s">
        <v>20755</v>
      </c>
      <c r="F3981" s="447" t="s">
        <v>20755</v>
      </c>
      <c r="G3981" s="449">
        <v>93056</v>
      </c>
      <c r="H3981" s="447" t="s">
        <v>5141</v>
      </c>
      <c r="I3981" s="447" t="s">
        <v>146</v>
      </c>
      <c r="J3981" s="447" t="s">
        <v>240</v>
      </c>
      <c r="K3981" s="450">
        <v>15.45</v>
      </c>
      <c r="L3981" s="447" t="s">
        <v>241</v>
      </c>
    </row>
    <row r="3982" spans="1:12">
      <c r="A3982" s="447" t="s">
        <v>20984</v>
      </c>
      <c r="B3982" s="447" t="s">
        <v>20985</v>
      </c>
      <c r="C3982" s="447" t="s">
        <v>20946</v>
      </c>
      <c r="D3982" s="447" t="s">
        <v>20988</v>
      </c>
      <c r="E3982" s="448" t="s">
        <v>20755</v>
      </c>
      <c r="F3982" s="447" t="s">
        <v>20755</v>
      </c>
      <c r="G3982" s="449">
        <v>93057</v>
      </c>
      <c r="H3982" s="447" t="s">
        <v>5142</v>
      </c>
      <c r="I3982" s="447" t="s">
        <v>146</v>
      </c>
      <c r="J3982" s="447" t="s">
        <v>240</v>
      </c>
      <c r="K3982" s="450">
        <v>13.35</v>
      </c>
      <c r="L3982" s="447" t="s">
        <v>241</v>
      </c>
    </row>
    <row r="3983" spans="1:12">
      <c r="A3983" s="447" t="s">
        <v>20984</v>
      </c>
      <c r="B3983" s="447" t="s">
        <v>20985</v>
      </c>
      <c r="C3983" s="447" t="s">
        <v>20946</v>
      </c>
      <c r="D3983" s="447" t="s">
        <v>20988</v>
      </c>
      <c r="E3983" s="448" t="s">
        <v>20755</v>
      </c>
      <c r="F3983" s="447" t="s">
        <v>20755</v>
      </c>
      <c r="G3983" s="449">
        <v>93058</v>
      </c>
      <c r="H3983" s="447" t="s">
        <v>5144</v>
      </c>
      <c r="I3983" s="447" t="s">
        <v>146</v>
      </c>
      <c r="J3983" s="447" t="s">
        <v>240</v>
      </c>
      <c r="K3983" s="450">
        <v>555.85</v>
      </c>
      <c r="L3983" s="447" t="s">
        <v>241</v>
      </c>
    </row>
    <row r="3984" spans="1:12">
      <c r="A3984" s="447" t="s">
        <v>20984</v>
      </c>
      <c r="B3984" s="447" t="s">
        <v>20985</v>
      </c>
      <c r="C3984" s="447" t="s">
        <v>20946</v>
      </c>
      <c r="D3984" s="447" t="s">
        <v>20988</v>
      </c>
      <c r="E3984" s="448" t="s">
        <v>20755</v>
      </c>
      <c r="F3984" s="447" t="s">
        <v>20755</v>
      </c>
      <c r="G3984" s="449">
        <v>93059</v>
      </c>
      <c r="H3984" s="447" t="s">
        <v>5145</v>
      </c>
      <c r="I3984" s="447" t="s">
        <v>146</v>
      </c>
      <c r="J3984" s="447" t="s">
        <v>240</v>
      </c>
      <c r="K3984" s="450">
        <v>28.61</v>
      </c>
      <c r="L3984" s="447" t="s">
        <v>241</v>
      </c>
    </row>
    <row r="3985" spans="1:12">
      <c r="A3985" s="447" t="s">
        <v>20984</v>
      </c>
      <c r="B3985" s="447" t="s">
        <v>20985</v>
      </c>
      <c r="C3985" s="447" t="s">
        <v>20946</v>
      </c>
      <c r="D3985" s="447" t="s">
        <v>20988</v>
      </c>
      <c r="E3985" s="448" t="s">
        <v>20755</v>
      </c>
      <c r="F3985" s="447" t="s">
        <v>20755</v>
      </c>
      <c r="G3985" s="449">
        <v>93060</v>
      </c>
      <c r="H3985" s="447" t="s">
        <v>5146</v>
      </c>
      <c r="I3985" s="447" t="s">
        <v>146</v>
      </c>
      <c r="J3985" s="447" t="s">
        <v>240</v>
      </c>
      <c r="K3985" s="450">
        <v>75.739999999999995</v>
      </c>
      <c r="L3985" s="447" t="s">
        <v>241</v>
      </c>
    </row>
    <row r="3986" spans="1:12">
      <c r="A3986" s="447" t="s">
        <v>20984</v>
      </c>
      <c r="B3986" s="447" t="s">
        <v>20985</v>
      </c>
      <c r="C3986" s="447" t="s">
        <v>20946</v>
      </c>
      <c r="D3986" s="447" t="s">
        <v>20988</v>
      </c>
      <c r="E3986" s="448" t="s">
        <v>20755</v>
      </c>
      <c r="F3986" s="447" t="s">
        <v>20755</v>
      </c>
      <c r="G3986" s="449">
        <v>93061</v>
      </c>
      <c r="H3986" s="447" t="s">
        <v>5147</v>
      </c>
      <c r="I3986" s="447" t="s">
        <v>146</v>
      </c>
      <c r="J3986" s="447" t="s">
        <v>240</v>
      </c>
      <c r="K3986" s="450">
        <v>29.68</v>
      </c>
      <c r="L3986" s="447" t="s">
        <v>241</v>
      </c>
    </row>
    <row r="3987" spans="1:12">
      <c r="A3987" s="447" t="s">
        <v>20984</v>
      </c>
      <c r="B3987" s="447" t="s">
        <v>20985</v>
      </c>
      <c r="C3987" s="447" t="s">
        <v>20946</v>
      </c>
      <c r="D3987" s="447" t="s">
        <v>20988</v>
      </c>
      <c r="E3987" s="448" t="s">
        <v>20755</v>
      </c>
      <c r="F3987" s="447" t="s">
        <v>20755</v>
      </c>
      <c r="G3987" s="449">
        <v>93062</v>
      </c>
      <c r="H3987" s="447" t="s">
        <v>5149</v>
      </c>
      <c r="I3987" s="447" t="s">
        <v>146</v>
      </c>
      <c r="J3987" s="447" t="s">
        <v>240</v>
      </c>
      <c r="K3987" s="450">
        <v>25.61</v>
      </c>
      <c r="L3987" s="447" t="s">
        <v>241</v>
      </c>
    </row>
    <row r="3988" spans="1:12">
      <c r="A3988" s="447" t="s">
        <v>20984</v>
      </c>
      <c r="B3988" s="447" t="s">
        <v>20985</v>
      </c>
      <c r="C3988" s="447" t="s">
        <v>20946</v>
      </c>
      <c r="D3988" s="447" t="s">
        <v>20988</v>
      </c>
      <c r="E3988" s="448" t="s">
        <v>20755</v>
      </c>
      <c r="F3988" s="447" t="s">
        <v>20755</v>
      </c>
      <c r="G3988" s="449">
        <v>93063</v>
      </c>
      <c r="H3988" s="447" t="s">
        <v>5150</v>
      </c>
      <c r="I3988" s="447" t="s">
        <v>146</v>
      </c>
      <c r="J3988" s="447" t="s">
        <v>240</v>
      </c>
      <c r="K3988" s="450">
        <v>636.64</v>
      </c>
      <c r="L3988" s="447" t="s">
        <v>241</v>
      </c>
    </row>
    <row r="3989" spans="1:12">
      <c r="A3989" s="447" t="s">
        <v>20984</v>
      </c>
      <c r="B3989" s="447" t="s">
        <v>20985</v>
      </c>
      <c r="C3989" s="447" t="s">
        <v>20946</v>
      </c>
      <c r="D3989" s="447" t="s">
        <v>20988</v>
      </c>
      <c r="E3989" s="448" t="s">
        <v>20755</v>
      </c>
      <c r="F3989" s="447" t="s">
        <v>20755</v>
      </c>
      <c r="G3989" s="449">
        <v>93064</v>
      </c>
      <c r="H3989" s="447" t="s">
        <v>5152</v>
      </c>
      <c r="I3989" s="447" t="s">
        <v>146</v>
      </c>
      <c r="J3989" s="447" t="s">
        <v>240</v>
      </c>
      <c r="K3989" s="450">
        <v>46.29</v>
      </c>
      <c r="L3989" s="447" t="s">
        <v>241</v>
      </c>
    </row>
    <row r="3990" spans="1:12">
      <c r="A3990" s="447" t="s">
        <v>20984</v>
      </c>
      <c r="B3990" s="447" t="s">
        <v>20985</v>
      </c>
      <c r="C3990" s="447" t="s">
        <v>20946</v>
      </c>
      <c r="D3990" s="447" t="s">
        <v>20988</v>
      </c>
      <c r="E3990" s="448" t="s">
        <v>20755</v>
      </c>
      <c r="F3990" s="447" t="s">
        <v>20755</v>
      </c>
      <c r="G3990" s="449">
        <v>93065</v>
      </c>
      <c r="H3990" s="447" t="s">
        <v>5153</v>
      </c>
      <c r="I3990" s="447" t="s">
        <v>146</v>
      </c>
      <c r="J3990" s="447" t="s">
        <v>240</v>
      </c>
      <c r="K3990" s="450">
        <v>43.28</v>
      </c>
      <c r="L3990" s="447" t="s">
        <v>241</v>
      </c>
    </row>
    <row r="3991" spans="1:12">
      <c r="A3991" s="447" t="s">
        <v>20984</v>
      </c>
      <c r="B3991" s="447" t="s">
        <v>20985</v>
      </c>
      <c r="C3991" s="447" t="s">
        <v>20946</v>
      </c>
      <c r="D3991" s="447" t="s">
        <v>20988</v>
      </c>
      <c r="E3991" s="448" t="s">
        <v>20755</v>
      </c>
      <c r="F3991" s="447" t="s">
        <v>20755</v>
      </c>
      <c r="G3991" s="449">
        <v>93066</v>
      </c>
      <c r="H3991" s="447" t="s">
        <v>5154</v>
      </c>
      <c r="I3991" s="447" t="s">
        <v>146</v>
      </c>
      <c r="J3991" s="447" t="s">
        <v>240</v>
      </c>
      <c r="K3991" s="450">
        <v>799.29</v>
      </c>
      <c r="L3991" s="447" t="s">
        <v>241</v>
      </c>
    </row>
    <row r="3992" spans="1:12">
      <c r="A3992" s="447" t="s">
        <v>20984</v>
      </c>
      <c r="B3992" s="447" t="s">
        <v>20985</v>
      </c>
      <c r="C3992" s="447" t="s">
        <v>20946</v>
      </c>
      <c r="D3992" s="447" t="s">
        <v>20988</v>
      </c>
      <c r="E3992" s="448" t="s">
        <v>20755</v>
      </c>
      <c r="F3992" s="447" t="s">
        <v>20755</v>
      </c>
      <c r="G3992" s="449">
        <v>93067</v>
      </c>
      <c r="H3992" s="447" t="s">
        <v>5155</v>
      </c>
      <c r="I3992" s="447" t="s">
        <v>146</v>
      </c>
      <c r="J3992" s="447" t="s">
        <v>240</v>
      </c>
      <c r="K3992" s="450">
        <v>69</v>
      </c>
      <c r="L3992" s="447" t="s">
        <v>241</v>
      </c>
    </row>
    <row r="3993" spans="1:12">
      <c r="A3993" s="447" t="s">
        <v>20984</v>
      </c>
      <c r="B3993" s="447" t="s">
        <v>20985</v>
      </c>
      <c r="C3993" s="447" t="s">
        <v>20946</v>
      </c>
      <c r="D3993" s="447" t="s">
        <v>20988</v>
      </c>
      <c r="E3993" s="448" t="s">
        <v>20755</v>
      </c>
      <c r="F3993" s="447" t="s">
        <v>20755</v>
      </c>
      <c r="G3993" s="449">
        <v>93068</v>
      </c>
      <c r="H3993" s="447" t="s">
        <v>5156</v>
      </c>
      <c r="I3993" s="447" t="s">
        <v>146</v>
      </c>
      <c r="J3993" s="447" t="s">
        <v>240</v>
      </c>
      <c r="K3993" s="450">
        <v>60.16</v>
      </c>
      <c r="L3993" s="447" t="s">
        <v>241</v>
      </c>
    </row>
    <row r="3994" spans="1:12">
      <c r="A3994" s="447" t="s">
        <v>20984</v>
      </c>
      <c r="B3994" s="447" t="s">
        <v>20985</v>
      </c>
      <c r="C3994" s="447" t="s">
        <v>20946</v>
      </c>
      <c r="D3994" s="447" t="s">
        <v>20988</v>
      </c>
      <c r="E3994" s="448" t="s">
        <v>20755</v>
      </c>
      <c r="F3994" s="447" t="s">
        <v>20755</v>
      </c>
      <c r="G3994" s="449">
        <v>93069</v>
      </c>
      <c r="H3994" s="447" t="s">
        <v>5157</v>
      </c>
      <c r="I3994" s="447" t="s">
        <v>146</v>
      </c>
      <c r="J3994" s="447" t="s">
        <v>240</v>
      </c>
      <c r="K3994" s="451">
        <v>1107.94</v>
      </c>
      <c r="L3994" s="447" t="s">
        <v>241</v>
      </c>
    </row>
    <row r="3995" spans="1:12">
      <c r="A3995" s="447" t="s">
        <v>20984</v>
      </c>
      <c r="B3995" s="447" t="s">
        <v>20985</v>
      </c>
      <c r="C3995" s="447" t="s">
        <v>20946</v>
      </c>
      <c r="D3995" s="447" t="s">
        <v>20988</v>
      </c>
      <c r="E3995" s="448" t="s">
        <v>20755</v>
      </c>
      <c r="F3995" s="447" t="s">
        <v>20755</v>
      </c>
      <c r="G3995" s="449">
        <v>93070</v>
      </c>
      <c r="H3995" s="447" t="s">
        <v>5158</v>
      </c>
      <c r="I3995" s="447" t="s">
        <v>146</v>
      </c>
      <c r="J3995" s="447" t="s">
        <v>240</v>
      </c>
      <c r="K3995" s="450">
        <v>176.42</v>
      </c>
      <c r="L3995" s="447" t="s">
        <v>241</v>
      </c>
    </row>
    <row r="3996" spans="1:12">
      <c r="A3996" s="447" t="s">
        <v>20984</v>
      </c>
      <c r="B3996" s="447" t="s">
        <v>20985</v>
      </c>
      <c r="C3996" s="447" t="s">
        <v>20946</v>
      </c>
      <c r="D3996" s="447" t="s">
        <v>20988</v>
      </c>
      <c r="E3996" s="448" t="s">
        <v>20755</v>
      </c>
      <c r="F3996" s="447" t="s">
        <v>20755</v>
      </c>
      <c r="G3996" s="449">
        <v>93071</v>
      </c>
      <c r="H3996" s="447" t="s">
        <v>5159</v>
      </c>
      <c r="I3996" s="447" t="s">
        <v>146</v>
      </c>
      <c r="J3996" s="447" t="s">
        <v>240</v>
      </c>
      <c r="K3996" s="450">
        <v>163.68</v>
      </c>
      <c r="L3996" s="447" t="s">
        <v>241</v>
      </c>
    </row>
    <row r="3997" spans="1:12">
      <c r="A3997" s="447" t="s">
        <v>20984</v>
      </c>
      <c r="B3997" s="447" t="s">
        <v>20985</v>
      </c>
      <c r="C3997" s="447" t="s">
        <v>20946</v>
      </c>
      <c r="D3997" s="447" t="s">
        <v>20988</v>
      </c>
      <c r="E3997" s="448" t="s">
        <v>20755</v>
      </c>
      <c r="F3997" s="447" t="s">
        <v>20755</v>
      </c>
      <c r="G3997" s="449">
        <v>93072</v>
      </c>
      <c r="H3997" s="447" t="s">
        <v>5160</v>
      </c>
      <c r="I3997" s="447" t="s">
        <v>146</v>
      </c>
      <c r="J3997" s="447" t="s">
        <v>240</v>
      </c>
      <c r="K3997" s="451">
        <v>1462.04</v>
      </c>
      <c r="L3997" s="447" t="s">
        <v>241</v>
      </c>
    </row>
    <row r="3998" spans="1:12">
      <c r="A3998" s="447" t="s">
        <v>20984</v>
      </c>
      <c r="B3998" s="447" t="s">
        <v>20985</v>
      </c>
      <c r="C3998" s="447" t="s">
        <v>20946</v>
      </c>
      <c r="D3998" s="447" t="s">
        <v>20988</v>
      </c>
      <c r="E3998" s="448" t="s">
        <v>20755</v>
      </c>
      <c r="F3998" s="447" t="s">
        <v>20755</v>
      </c>
      <c r="G3998" s="449">
        <v>93073</v>
      </c>
      <c r="H3998" s="447" t="s">
        <v>5161</v>
      </c>
      <c r="I3998" s="447" t="s">
        <v>146</v>
      </c>
      <c r="J3998" s="447" t="s">
        <v>240</v>
      </c>
      <c r="K3998" s="450">
        <v>78.83</v>
      </c>
      <c r="L3998" s="447" t="s">
        <v>241</v>
      </c>
    </row>
    <row r="3999" spans="1:12">
      <c r="A3999" s="447" t="s">
        <v>20984</v>
      </c>
      <c r="B3999" s="447" t="s">
        <v>20985</v>
      </c>
      <c r="C3999" s="447" t="s">
        <v>20946</v>
      </c>
      <c r="D3999" s="447" t="s">
        <v>20988</v>
      </c>
      <c r="E3999" s="448" t="s">
        <v>20755</v>
      </c>
      <c r="F3999" s="447" t="s">
        <v>20755</v>
      </c>
      <c r="G3999" s="449">
        <v>93074</v>
      </c>
      <c r="H3999" s="447" t="s">
        <v>5162</v>
      </c>
      <c r="I3999" s="447" t="s">
        <v>146</v>
      </c>
      <c r="J3999" s="447" t="s">
        <v>240</v>
      </c>
      <c r="K3999" s="450">
        <v>10.31</v>
      </c>
      <c r="L3999" s="447" t="s">
        <v>241</v>
      </c>
    </row>
    <row r="4000" spans="1:12">
      <c r="A4000" s="447" t="s">
        <v>20984</v>
      </c>
      <c r="B4000" s="447" t="s">
        <v>20985</v>
      </c>
      <c r="C4000" s="447" t="s">
        <v>20946</v>
      </c>
      <c r="D4000" s="447" t="s">
        <v>20988</v>
      </c>
      <c r="E4000" s="448" t="s">
        <v>20755</v>
      </c>
      <c r="F4000" s="447" t="s">
        <v>20755</v>
      </c>
      <c r="G4000" s="449">
        <v>93075</v>
      </c>
      <c r="H4000" s="447" t="s">
        <v>5163</v>
      </c>
      <c r="I4000" s="447" t="s">
        <v>146</v>
      </c>
      <c r="J4000" s="447" t="s">
        <v>240</v>
      </c>
      <c r="K4000" s="450">
        <v>18.72</v>
      </c>
      <c r="L4000" s="447" t="s">
        <v>241</v>
      </c>
    </row>
    <row r="4001" spans="1:12">
      <c r="A4001" s="447" t="s">
        <v>20984</v>
      </c>
      <c r="B4001" s="447" t="s">
        <v>20985</v>
      </c>
      <c r="C4001" s="447" t="s">
        <v>20946</v>
      </c>
      <c r="D4001" s="447" t="s">
        <v>20988</v>
      </c>
      <c r="E4001" s="448" t="s">
        <v>20755</v>
      </c>
      <c r="F4001" s="447" t="s">
        <v>20755</v>
      </c>
      <c r="G4001" s="449">
        <v>93076</v>
      </c>
      <c r="H4001" s="447" t="s">
        <v>5165</v>
      </c>
      <c r="I4001" s="447" t="s">
        <v>146</v>
      </c>
      <c r="J4001" s="447" t="s">
        <v>240</v>
      </c>
      <c r="K4001" s="450">
        <v>17.73</v>
      </c>
      <c r="L4001" s="447" t="s">
        <v>241</v>
      </c>
    </row>
    <row r="4002" spans="1:12">
      <c r="A4002" s="447" t="s">
        <v>20984</v>
      </c>
      <c r="B4002" s="447" t="s">
        <v>20985</v>
      </c>
      <c r="C4002" s="447" t="s">
        <v>20946</v>
      </c>
      <c r="D4002" s="447" t="s">
        <v>20988</v>
      </c>
      <c r="E4002" s="448" t="s">
        <v>20755</v>
      </c>
      <c r="F4002" s="447" t="s">
        <v>20755</v>
      </c>
      <c r="G4002" s="449">
        <v>93077</v>
      </c>
      <c r="H4002" s="447" t="s">
        <v>5167</v>
      </c>
      <c r="I4002" s="447" t="s">
        <v>146</v>
      </c>
      <c r="J4002" s="447" t="s">
        <v>240</v>
      </c>
      <c r="K4002" s="450">
        <v>27.18</v>
      </c>
      <c r="L4002" s="447" t="s">
        <v>241</v>
      </c>
    </row>
    <row r="4003" spans="1:12">
      <c r="A4003" s="447" t="s">
        <v>20984</v>
      </c>
      <c r="B4003" s="447" t="s">
        <v>20985</v>
      </c>
      <c r="C4003" s="447" t="s">
        <v>20946</v>
      </c>
      <c r="D4003" s="447" t="s">
        <v>20988</v>
      </c>
      <c r="E4003" s="448" t="s">
        <v>20755</v>
      </c>
      <c r="F4003" s="447" t="s">
        <v>20755</v>
      </c>
      <c r="G4003" s="449">
        <v>93078</v>
      </c>
      <c r="H4003" s="447" t="s">
        <v>5168</v>
      </c>
      <c r="I4003" s="447" t="s">
        <v>146</v>
      </c>
      <c r="J4003" s="447" t="s">
        <v>240</v>
      </c>
      <c r="K4003" s="450">
        <v>29.65</v>
      </c>
      <c r="L4003" s="447" t="s">
        <v>241</v>
      </c>
    </row>
    <row r="4004" spans="1:12">
      <c r="A4004" s="447" t="s">
        <v>20984</v>
      </c>
      <c r="B4004" s="447" t="s">
        <v>20985</v>
      </c>
      <c r="C4004" s="447" t="s">
        <v>20946</v>
      </c>
      <c r="D4004" s="447" t="s">
        <v>20988</v>
      </c>
      <c r="E4004" s="448" t="s">
        <v>20755</v>
      </c>
      <c r="F4004" s="447" t="s">
        <v>20755</v>
      </c>
      <c r="G4004" s="449">
        <v>93079</v>
      </c>
      <c r="H4004" s="447" t="s">
        <v>5169</v>
      </c>
      <c r="I4004" s="447" t="s">
        <v>146</v>
      </c>
      <c r="J4004" s="447" t="s">
        <v>240</v>
      </c>
      <c r="K4004" s="450">
        <v>25.53</v>
      </c>
      <c r="L4004" s="447" t="s">
        <v>241</v>
      </c>
    </row>
    <row r="4005" spans="1:12">
      <c r="A4005" s="447" t="s">
        <v>20984</v>
      </c>
      <c r="B4005" s="447" t="s">
        <v>20985</v>
      </c>
      <c r="C4005" s="447" t="s">
        <v>20946</v>
      </c>
      <c r="D4005" s="447" t="s">
        <v>20988</v>
      </c>
      <c r="E4005" s="448" t="s">
        <v>20755</v>
      </c>
      <c r="F4005" s="447" t="s">
        <v>20755</v>
      </c>
      <c r="G4005" s="449">
        <v>93080</v>
      </c>
      <c r="H4005" s="447" t="s">
        <v>5171</v>
      </c>
      <c r="I4005" s="447" t="s">
        <v>146</v>
      </c>
      <c r="J4005" s="447" t="s">
        <v>240</v>
      </c>
      <c r="K4005" s="450">
        <v>6.72</v>
      </c>
      <c r="L4005" s="447" t="s">
        <v>241</v>
      </c>
    </row>
    <row r="4006" spans="1:12">
      <c r="A4006" s="447" t="s">
        <v>20984</v>
      </c>
      <c r="B4006" s="447" t="s">
        <v>20985</v>
      </c>
      <c r="C4006" s="447" t="s">
        <v>20946</v>
      </c>
      <c r="D4006" s="447" t="s">
        <v>20988</v>
      </c>
      <c r="E4006" s="448" t="s">
        <v>20755</v>
      </c>
      <c r="F4006" s="447" t="s">
        <v>20755</v>
      </c>
      <c r="G4006" s="449">
        <v>93081</v>
      </c>
      <c r="H4006" s="447" t="s">
        <v>5172</v>
      </c>
      <c r="I4006" s="447" t="s">
        <v>146</v>
      </c>
      <c r="J4006" s="447" t="s">
        <v>240</v>
      </c>
      <c r="K4006" s="450">
        <v>17.39</v>
      </c>
      <c r="L4006" s="447" t="s">
        <v>241</v>
      </c>
    </row>
    <row r="4007" spans="1:12">
      <c r="A4007" s="447" t="s">
        <v>20984</v>
      </c>
      <c r="B4007" s="447" t="s">
        <v>20985</v>
      </c>
      <c r="C4007" s="447" t="s">
        <v>20946</v>
      </c>
      <c r="D4007" s="447" t="s">
        <v>20988</v>
      </c>
      <c r="E4007" s="448" t="s">
        <v>20755</v>
      </c>
      <c r="F4007" s="447" t="s">
        <v>20755</v>
      </c>
      <c r="G4007" s="449">
        <v>93082</v>
      </c>
      <c r="H4007" s="447" t="s">
        <v>5173</v>
      </c>
      <c r="I4007" s="447" t="s">
        <v>146</v>
      </c>
      <c r="J4007" s="447" t="s">
        <v>240</v>
      </c>
      <c r="K4007" s="450">
        <v>21.64</v>
      </c>
      <c r="L4007" s="447" t="s">
        <v>241</v>
      </c>
    </row>
    <row r="4008" spans="1:12">
      <c r="A4008" s="447" t="s">
        <v>20984</v>
      </c>
      <c r="B4008" s="447" t="s">
        <v>20985</v>
      </c>
      <c r="C4008" s="447" t="s">
        <v>20946</v>
      </c>
      <c r="D4008" s="447" t="s">
        <v>20988</v>
      </c>
      <c r="E4008" s="448" t="s">
        <v>20755</v>
      </c>
      <c r="F4008" s="447" t="s">
        <v>20755</v>
      </c>
      <c r="G4008" s="449">
        <v>93083</v>
      </c>
      <c r="H4008" s="447" t="s">
        <v>5175</v>
      </c>
      <c r="I4008" s="447" t="s">
        <v>146</v>
      </c>
      <c r="J4008" s="447" t="s">
        <v>240</v>
      </c>
      <c r="K4008" s="450">
        <v>436.51</v>
      </c>
      <c r="L4008" s="447" t="s">
        <v>241</v>
      </c>
    </row>
    <row r="4009" spans="1:12">
      <c r="A4009" s="447" t="s">
        <v>20984</v>
      </c>
      <c r="B4009" s="447" t="s">
        <v>20985</v>
      </c>
      <c r="C4009" s="447" t="s">
        <v>20946</v>
      </c>
      <c r="D4009" s="447" t="s">
        <v>20988</v>
      </c>
      <c r="E4009" s="448" t="s">
        <v>20755</v>
      </c>
      <c r="F4009" s="447" t="s">
        <v>20755</v>
      </c>
      <c r="G4009" s="449">
        <v>93084</v>
      </c>
      <c r="H4009" s="447" t="s">
        <v>5176</v>
      </c>
      <c r="I4009" s="447" t="s">
        <v>146</v>
      </c>
      <c r="J4009" s="447" t="s">
        <v>240</v>
      </c>
      <c r="K4009" s="450">
        <v>11.72</v>
      </c>
      <c r="L4009" s="447" t="s">
        <v>241</v>
      </c>
    </row>
    <row r="4010" spans="1:12">
      <c r="A4010" s="447" t="s">
        <v>20984</v>
      </c>
      <c r="B4010" s="447" t="s">
        <v>20985</v>
      </c>
      <c r="C4010" s="447" t="s">
        <v>20946</v>
      </c>
      <c r="D4010" s="447" t="s">
        <v>20988</v>
      </c>
      <c r="E4010" s="448" t="s">
        <v>20755</v>
      </c>
      <c r="F4010" s="447" t="s">
        <v>20755</v>
      </c>
      <c r="G4010" s="449">
        <v>93085</v>
      </c>
      <c r="H4010" s="447" t="s">
        <v>5177</v>
      </c>
      <c r="I4010" s="447" t="s">
        <v>146</v>
      </c>
      <c r="J4010" s="447" t="s">
        <v>240</v>
      </c>
      <c r="K4010" s="450">
        <v>10.84</v>
      </c>
      <c r="L4010" s="447" t="s">
        <v>241</v>
      </c>
    </row>
    <row r="4011" spans="1:12">
      <c r="A4011" s="447" t="s">
        <v>20984</v>
      </c>
      <c r="B4011" s="447" t="s">
        <v>20985</v>
      </c>
      <c r="C4011" s="447" t="s">
        <v>20946</v>
      </c>
      <c r="D4011" s="447" t="s">
        <v>20988</v>
      </c>
      <c r="E4011" s="448" t="s">
        <v>20755</v>
      </c>
      <c r="F4011" s="447" t="s">
        <v>20755</v>
      </c>
      <c r="G4011" s="449">
        <v>93086</v>
      </c>
      <c r="H4011" s="447" t="s">
        <v>5179</v>
      </c>
      <c r="I4011" s="447" t="s">
        <v>146</v>
      </c>
      <c r="J4011" s="447" t="s">
        <v>240</v>
      </c>
      <c r="K4011" s="450">
        <v>506.87</v>
      </c>
      <c r="L4011" s="447" t="s">
        <v>241</v>
      </c>
    </row>
    <row r="4012" spans="1:12">
      <c r="A4012" s="447" t="s">
        <v>20984</v>
      </c>
      <c r="B4012" s="447" t="s">
        <v>20985</v>
      </c>
      <c r="C4012" s="447" t="s">
        <v>20946</v>
      </c>
      <c r="D4012" s="447" t="s">
        <v>20988</v>
      </c>
      <c r="E4012" s="448" t="s">
        <v>20755</v>
      </c>
      <c r="F4012" s="447" t="s">
        <v>20755</v>
      </c>
      <c r="G4012" s="449">
        <v>93087</v>
      </c>
      <c r="H4012" s="447" t="s">
        <v>5180</v>
      </c>
      <c r="I4012" s="447" t="s">
        <v>146</v>
      </c>
      <c r="J4012" s="447" t="s">
        <v>240</v>
      </c>
      <c r="K4012" s="450">
        <v>18.75</v>
      </c>
      <c r="L4012" s="447" t="s">
        <v>241</v>
      </c>
    </row>
    <row r="4013" spans="1:12">
      <c r="A4013" s="447" t="s">
        <v>20984</v>
      </c>
      <c r="B4013" s="447" t="s">
        <v>20985</v>
      </c>
      <c r="C4013" s="447" t="s">
        <v>20946</v>
      </c>
      <c r="D4013" s="447" t="s">
        <v>20988</v>
      </c>
      <c r="E4013" s="448" t="s">
        <v>20755</v>
      </c>
      <c r="F4013" s="447" t="s">
        <v>20755</v>
      </c>
      <c r="G4013" s="449">
        <v>93088</v>
      </c>
      <c r="H4013" s="447" t="s">
        <v>5181</v>
      </c>
      <c r="I4013" s="447" t="s">
        <v>146</v>
      </c>
      <c r="J4013" s="447" t="s">
        <v>240</v>
      </c>
      <c r="K4013" s="450">
        <v>22.22</v>
      </c>
      <c r="L4013" s="447" t="s">
        <v>241</v>
      </c>
    </row>
    <row r="4014" spans="1:12">
      <c r="A4014" s="447" t="s">
        <v>20984</v>
      </c>
      <c r="B4014" s="447" t="s">
        <v>20985</v>
      </c>
      <c r="C4014" s="447" t="s">
        <v>20946</v>
      </c>
      <c r="D4014" s="447" t="s">
        <v>20988</v>
      </c>
      <c r="E4014" s="448" t="s">
        <v>20755</v>
      </c>
      <c r="F4014" s="447" t="s">
        <v>20755</v>
      </c>
      <c r="G4014" s="449">
        <v>93089</v>
      </c>
      <c r="H4014" s="447" t="s">
        <v>5183</v>
      </c>
      <c r="I4014" s="447" t="s">
        <v>146</v>
      </c>
      <c r="J4014" s="447" t="s">
        <v>240</v>
      </c>
      <c r="K4014" s="450">
        <v>44.51</v>
      </c>
      <c r="L4014" s="447" t="s">
        <v>241</v>
      </c>
    </row>
    <row r="4015" spans="1:12">
      <c r="A4015" s="447" t="s">
        <v>20984</v>
      </c>
      <c r="B4015" s="447" t="s">
        <v>20985</v>
      </c>
      <c r="C4015" s="447" t="s">
        <v>20946</v>
      </c>
      <c r="D4015" s="447" t="s">
        <v>20988</v>
      </c>
      <c r="E4015" s="448" t="s">
        <v>20755</v>
      </c>
      <c r="F4015" s="447" t="s">
        <v>20755</v>
      </c>
      <c r="G4015" s="449">
        <v>93090</v>
      </c>
      <c r="H4015" s="447" t="s">
        <v>5184</v>
      </c>
      <c r="I4015" s="447" t="s">
        <v>146</v>
      </c>
      <c r="J4015" s="447" t="s">
        <v>240</v>
      </c>
      <c r="K4015" s="450">
        <v>16.77</v>
      </c>
      <c r="L4015" s="447" t="s">
        <v>241</v>
      </c>
    </row>
    <row r="4016" spans="1:12">
      <c r="A4016" s="447" t="s">
        <v>20984</v>
      </c>
      <c r="B4016" s="447" t="s">
        <v>20985</v>
      </c>
      <c r="C4016" s="447" t="s">
        <v>20946</v>
      </c>
      <c r="D4016" s="447" t="s">
        <v>20988</v>
      </c>
      <c r="E4016" s="448" t="s">
        <v>20755</v>
      </c>
      <c r="F4016" s="447" t="s">
        <v>20755</v>
      </c>
      <c r="G4016" s="449">
        <v>93091</v>
      </c>
      <c r="H4016" s="447" t="s">
        <v>5185</v>
      </c>
      <c r="I4016" s="447" t="s">
        <v>146</v>
      </c>
      <c r="J4016" s="447" t="s">
        <v>240</v>
      </c>
      <c r="K4016" s="450">
        <v>14.67</v>
      </c>
      <c r="L4016" s="447" t="s">
        <v>241</v>
      </c>
    </row>
    <row r="4017" spans="1:12">
      <c r="A4017" s="447" t="s">
        <v>20984</v>
      </c>
      <c r="B4017" s="447" t="s">
        <v>20985</v>
      </c>
      <c r="C4017" s="447" t="s">
        <v>20946</v>
      </c>
      <c r="D4017" s="447" t="s">
        <v>20988</v>
      </c>
      <c r="E4017" s="448" t="s">
        <v>20755</v>
      </c>
      <c r="F4017" s="447" t="s">
        <v>20755</v>
      </c>
      <c r="G4017" s="449">
        <v>93092</v>
      </c>
      <c r="H4017" s="447" t="s">
        <v>5186</v>
      </c>
      <c r="I4017" s="447" t="s">
        <v>146</v>
      </c>
      <c r="J4017" s="447" t="s">
        <v>240</v>
      </c>
      <c r="K4017" s="450">
        <v>557.16999999999996</v>
      </c>
      <c r="L4017" s="447" t="s">
        <v>241</v>
      </c>
    </row>
    <row r="4018" spans="1:12">
      <c r="A4018" s="447" t="s">
        <v>20984</v>
      </c>
      <c r="B4018" s="447" t="s">
        <v>20985</v>
      </c>
      <c r="C4018" s="447" t="s">
        <v>20946</v>
      </c>
      <c r="D4018" s="447" t="s">
        <v>20988</v>
      </c>
      <c r="E4018" s="448" t="s">
        <v>20755</v>
      </c>
      <c r="F4018" s="447" t="s">
        <v>20755</v>
      </c>
      <c r="G4018" s="449">
        <v>93093</v>
      </c>
      <c r="H4018" s="447" t="s">
        <v>5187</v>
      </c>
      <c r="I4018" s="447" t="s">
        <v>146</v>
      </c>
      <c r="J4018" s="447" t="s">
        <v>240</v>
      </c>
      <c r="K4018" s="450">
        <v>29.93</v>
      </c>
      <c r="L4018" s="447" t="s">
        <v>241</v>
      </c>
    </row>
    <row r="4019" spans="1:12">
      <c r="A4019" s="447" t="s">
        <v>20984</v>
      </c>
      <c r="B4019" s="447" t="s">
        <v>20985</v>
      </c>
      <c r="C4019" s="447" t="s">
        <v>20946</v>
      </c>
      <c r="D4019" s="447" t="s">
        <v>20988</v>
      </c>
      <c r="E4019" s="448" t="s">
        <v>20755</v>
      </c>
      <c r="F4019" s="447" t="s">
        <v>20755</v>
      </c>
      <c r="G4019" s="449">
        <v>93094</v>
      </c>
      <c r="H4019" s="447" t="s">
        <v>5188</v>
      </c>
      <c r="I4019" s="447" t="s">
        <v>146</v>
      </c>
      <c r="J4019" s="447" t="s">
        <v>240</v>
      </c>
      <c r="K4019" s="450">
        <v>77.06</v>
      </c>
      <c r="L4019" s="447" t="s">
        <v>241</v>
      </c>
    </row>
    <row r="4020" spans="1:12">
      <c r="A4020" s="447" t="s">
        <v>20984</v>
      </c>
      <c r="B4020" s="447" t="s">
        <v>20985</v>
      </c>
      <c r="C4020" s="447" t="s">
        <v>20946</v>
      </c>
      <c r="D4020" s="447" t="s">
        <v>20988</v>
      </c>
      <c r="E4020" s="448" t="s">
        <v>20755</v>
      </c>
      <c r="F4020" s="447" t="s">
        <v>20755</v>
      </c>
      <c r="G4020" s="449">
        <v>93095</v>
      </c>
      <c r="H4020" s="447" t="s">
        <v>5189</v>
      </c>
      <c r="I4020" s="447" t="s">
        <v>146</v>
      </c>
      <c r="J4020" s="447" t="s">
        <v>240</v>
      </c>
      <c r="K4020" s="450">
        <v>56.56</v>
      </c>
      <c r="L4020" s="447" t="s">
        <v>241</v>
      </c>
    </row>
    <row r="4021" spans="1:12">
      <c r="A4021" s="447" t="s">
        <v>20984</v>
      </c>
      <c r="B4021" s="447" t="s">
        <v>20985</v>
      </c>
      <c r="C4021" s="447" t="s">
        <v>20946</v>
      </c>
      <c r="D4021" s="447" t="s">
        <v>20988</v>
      </c>
      <c r="E4021" s="448" t="s">
        <v>20755</v>
      </c>
      <c r="F4021" s="447" t="s">
        <v>20755</v>
      </c>
      <c r="G4021" s="449">
        <v>93096</v>
      </c>
      <c r="H4021" s="447" t="s">
        <v>5190</v>
      </c>
      <c r="I4021" s="447" t="s">
        <v>146</v>
      </c>
      <c r="J4021" s="447" t="s">
        <v>240</v>
      </c>
      <c r="K4021" s="450">
        <v>81.44</v>
      </c>
      <c r="L4021" s="447" t="s">
        <v>241</v>
      </c>
    </row>
    <row r="4022" spans="1:12">
      <c r="A4022" s="447" t="s">
        <v>20984</v>
      </c>
      <c r="B4022" s="447" t="s">
        <v>20985</v>
      </c>
      <c r="C4022" s="447" t="s">
        <v>20946</v>
      </c>
      <c r="D4022" s="447" t="s">
        <v>20988</v>
      </c>
      <c r="E4022" s="448" t="s">
        <v>20755</v>
      </c>
      <c r="F4022" s="447" t="s">
        <v>20755</v>
      </c>
      <c r="G4022" s="449">
        <v>93097</v>
      </c>
      <c r="H4022" s="447" t="s">
        <v>5191</v>
      </c>
      <c r="I4022" s="447" t="s">
        <v>146</v>
      </c>
      <c r="J4022" s="447" t="s">
        <v>240</v>
      </c>
      <c r="K4022" s="450">
        <v>10.47</v>
      </c>
      <c r="L4022" s="447" t="s">
        <v>241</v>
      </c>
    </row>
    <row r="4023" spans="1:12">
      <c r="A4023" s="447" t="s">
        <v>20984</v>
      </c>
      <c r="B4023" s="447" t="s">
        <v>20985</v>
      </c>
      <c r="C4023" s="447" t="s">
        <v>20946</v>
      </c>
      <c r="D4023" s="447" t="s">
        <v>20988</v>
      </c>
      <c r="E4023" s="448" t="s">
        <v>20755</v>
      </c>
      <c r="F4023" s="447" t="s">
        <v>20755</v>
      </c>
      <c r="G4023" s="449">
        <v>93098</v>
      </c>
      <c r="H4023" s="447" t="s">
        <v>5193</v>
      </c>
      <c r="I4023" s="447" t="s">
        <v>146</v>
      </c>
      <c r="J4023" s="447" t="s">
        <v>240</v>
      </c>
      <c r="K4023" s="450">
        <v>18.88</v>
      </c>
      <c r="L4023" s="447" t="s">
        <v>241</v>
      </c>
    </row>
    <row r="4024" spans="1:12">
      <c r="A4024" s="447" t="s">
        <v>20984</v>
      </c>
      <c r="B4024" s="447" t="s">
        <v>20985</v>
      </c>
      <c r="C4024" s="447" t="s">
        <v>20946</v>
      </c>
      <c r="D4024" s="447" t="s">
        <v>20988</v>
      </c>
      <c r="E4024" s="448" t="s">
        <v>20755</v>
      </c>
      <c r="F4024" s="447" t="s">
        <v>20755</v>
      </c>
      <c r="G4024" s="449">
        <v>93099</v>
      </c>
      <c r="H4024" s="447" t="s">
        <v>5195</v>
      </c>
      <c r="I4024" s="447" t="s">
        <v>146</v>
      </c>
      <c r="J4024" s="447" t="s">
        <v>240</v>
      </c>
      <c r="K4024" s="450">
        <v>19.54</v>
      </c>
      <c r="L4024" s="447" t="s">
        <v>241</v>
      </c>
    </row>
    <row r="4025" spans="1:12">
      <c r="A4025" s="447" t="s">
        <v>20984</v>
      </c>
      <c r="B4025" s="447" t="s">
        <v>20985</v>
      </c>
      <c r="C4025" s="447" t="s">
        <v>20946</v>
      </c>
      <c r="D4025" s="447" t="s">
        <v>20988</v>
      </c>
      <c r="E4025" s="448" t="s">
        <v>20755</v>
      </c>
      <c r="F4025" s="447" t="s">
        <v>20755</v>
      </c>
      <c r="G4025" s="449">
        <v>93100</v>
      </c>
      <c r="H4025" s="447" t="s">
        <v>5197</v>
      </c>
      <c r="I4025" s="447" t="s">
        <v>146</v>
      </c>
      <c r="J4025" s="447" t="s">
        <v>240</v>
      </c>
      <c r="K4025" s="450">
        <v>28.99</v>
      </c>
      <c r="L4025" s="447" t="s">
        <v>241</v>
      </c>
    </row>
    <row r="4026" spans="1:12">
      <c r="A4026" s="447" t="s">
        <v>20984</v>
      </c>
      <c r="B4026" s="447" t="s">
        <v>20985</v>
      </c>
      <c r="C4026" s="447" t="s">
        <v>20946</v>
      </c>
      <c r="D4026" s="447" t="s">
        <v>20988</v>
      </c>
      <c r="E4026" s="448" t="s">
        <v>20755</v>
      </c>
      <c r="F4026" s="447" t="s">
        <v>20755</v>
      </c>
      <c r="G4026" s="449">
        <v>93101</v>
      </c>
      <c r="H4026" s="447" t="s">
        <v>5198</v>
      </c>
      <c r="I4026" s="447" t="s">
        <v>146</v>
      </c>
      <c r="J4026" s="447" t="s">
        <v>240</v>
      </c>
      <c r="K4026" s="450">
        <v>31.46</v>
      </c>
      <c r="L4026" s="447" t="s">
        <v>241</v>
      </c>
    </row>
    <row r="4027" spans="1:12">
      <c r="A4027" s="447" t="s">
        <v>20984</v>
      </c>
      <c r="B4027" s="447" t="s">
        <v>20985</v>
      </c>
      <c r="C4027" s="447" t="s">
        <v>20946</v>
      </c>
      <c r="D4027" s="447" t="s">
        <v>20988</v>
      </c>
      <c r="E4027" s="448" t="s">
        <v>20755</v>
      </c>
      <c r="F4027" s="447" t="s">
        <v>20755</v>
      </c>
      <c r="G4027" s="449">
        <v>93102</v>
      </c>
      <c r="H4027" s="447" t="s">
        <v>5199</v>
      </c>
      <c r="I4027" s="447" t="s">
        <v>146</v>
      </c>
      <c r="J4027" s="447" t="s">
        <v>240</v>
      </c>
      <c r="K4027" s="450">
        <v>27.19</v>
      </c>
      <c r="L4027" s="447" t="s">
        <v>241</v>
      </c>
    </row>
    <row r="4028" spans="1:12">
      <c r="A4028" s="447" t="s">
        <v>20984</v>
      </c>
      <c r="B4028" s="447" t="s">
        <v>20985</v>
      </c>
      <c r="C4028" s="447" t="s">
        <v>20946</v>
      </c>
      <c r="D4028" s="447" t="s">
        <v>20988</v>
      </c>
      <c r="E4028" s="448" t="s">
        <v>20755</v>
      </c>
      <c r="F4028" s="447" t="s">
        <v>20755</v>
      </c>
      <c r="G4028" s="449">
        <v>93103</v>
      </c>
      <c r="H4028" s="447" t="s">
        <v>5201</v>
      </c>
      <c r="I4028" s="447" t="s">
        <v>146</v>
      </c>
      <c r="J4028" s="447" t="s">
        <v>240</v>
      </c>
      <c r="K4028" s="450">
        <v>6.85</v>
      </c>
      <c r="L4028" s="447" t="s">
        <v>241</v>
      </c>
    </row>
    <row r="4029" spans="1:12">
      <c r="A4029" s="447" t="s">
        <v>20984</v>
      </c>
      <c r="B4029" s="447" t="s">
        <v>20985</v>
      </c>
      <c r="C4029" s="447" t="s">
        <v>20946</v>
      </c>
      <c r="D4029" s="447" t="s">
        <v>20988</v>
      </c>
      <c r="E4029" s="448" t="s">
        <v>20755</v>
      </c>
      <c r="F4029" s="447" t="s">
        <v>20755</v>
      </c>
      <c r="G4029" s="449">
        <v>93104</v>
      </c>
      <c r="H4029" s="447" t="s">
        <v>5202</v>
      </c>
      <c r="I4029" s="447" t="s">
        <v>146</v>
      </c>
      <c r="J4029" s="447" t="s">
        <v>240</v>
      </c>
      <c r="K4029" s="450">
        <v>17.52</v>
      </c>
      <c r="L4029" s="447" t="s">
        <v>241</v>
      </c>
    </row>
    <row r="4030" spans="1:12">
      <c r="A4030" s="447" t="s">
        <v>20984</v>
      </c>
      <c r="B4030" s="447" t="s">
        <v>20985</v>
      </c>
      <c r="C4030" s="447" t="s">
        <v>20946</v>
      </c>
      <c r="D4030" s="447" t="s">
        <v>20988</v>
      </c>
      <c r="E4030" s="448" t="s">
        <v>20755</v>
      </c>
      <c r="F4030" s="447" t="s">
        <v>20755</v>
      </c>
      <c r="G4030" s="449">
        <v>93105</v>
      </c>
      <c r="H4030" s="447" t="s">
        <v>5204</v>
      </c>
      <c r="I4030" s="447" t="s">
        <v>146</v>
      </c>
      <c r="J4030" s="447" t="s">
        <v>240</v>
      </c>
      <c r="K4030" s="450">
        <v>21.77</v>
      </c>
      <c r="L4030" s="447" t="s">
        <v>241</v>
      </c>
    </row>
    <row r="4031" spans="1:12">
      <c r="A4031" s="447" t="s">
        <v>20984</v>
      </c>
      <c r="B4031" s="447" t="s">
        <v>20985</v>
      </c>
      <c r="C4031" s="447" t="s">
        <v>20946</v>
      </c>
      <c r="D4031" s="447" t="s">
        <v>20988</v>
      </c>
      <c r="E4031" s="448" t="s">
        <v>20755</v>
      </c>
      <c r="F4031" s="447" t="s">
        <v>20755</v>
      </c>
      <c r="G4031" s="449">
        <v>93106</v>
      </c>
      <c r="H4031" s="447" t="s">
        <v>5205</v>
      </c>
      <c r="I4031" s="447" t="s">
        <v>146</v>
      </c>
      <c r="J4031" s="447" t="s">
        <v>240</v>
      </c>
      <c r="K4031" s="450">
        <v>436.64</v>
      </c>
      <c r="L4031" s="447" t="s">
        <v>241</v>
      </c>
    </row>
    <row r="4032" spans="1:12">
      <c r="A4032" s="447" t="s">
        <v>20984</v>
      </c>
      <c r="B4032" s="447" t="s">
        <v>20985</v>
      </c>
      <c r="C4032" s="447" t="s">
        <v>20946</v>
      </c>
      <c r="D4032" s="447" t="s">
        <v>20988</v>
      </c>
      <c r="E4032" s="448" t="s">
        <v>20755</v>
      </c>
      <c r="F4032" s="447" t="s">
        <v>20755</v>
      </c>
      <c r="G4032" s="449">
        <v>93107</v>
      </c>
      <c r="H4032" s="447" t="s">
        <v>5206</v>
      </c>
      <c r="I4032" s="447" t="s">
        <v>146</v>
      </c>
      <c r="J4032" s="447" t="s">
        <v>240</v>
      </c>
      <c r="K4032" s="450">
        <v>12.91</v>
      </c>
      <c r="L4032" s="447" t="s">
        <v>241</v>
      </c>
    </row>
    <row r="4033" spans="1:12">
      <c r="A4033" s="447" t="s">
        <v>20984</v>
      </c>
      <c r="B4033" s="447" t="s">
        <v>20985</v>
      </c>
      <c r="C4033" s="447" t="s">
        <v>20946</v>
      </c>
      <c r="D4033" s="447" t="s">
        <v>20988</v>
      </c>
      <c r="E4033" s="448" t="s">
        <v>20755</v>
      </c>
      <c r="F4033" s="447" t="s">
        <v>20755</v>
      </c>
      <c r="G4033" s="449">
        <v>93108</v>
      </c>
      <c r="H4033" s="447" t="s">
        <v>5208</v>
      </c>
      <c r="I4033" s="447" t="s">
        <v>146</v>
      </c>
      <c r="J4033" s="447" t="s">
        <v>240</v>
      </c>
      <c r="K4033" s="450">
        <v>12.03</v>
      </c>
      <c r="L4033" s="447" t="s">
        <v>241</v>
      </c>
    </row>
    <row r="4034" spans="1:12">
      <c r="A4034" s="447" t="s">
        <v>20984</v>
      </c>
      <c r="B4034" s="447" t="s">
        <v>20985</v>
      </c>
      <c r="C4034" s="447" t="s">
        <v>20946</v>
      </c>
      <c r="D4034" s="447" t="s">
        <v>20988</v>
      </c>
      <c r="E4034" s="448" t="s">
        <v>20755</v>
      </c>
      <c r="F4034" s="447" t="s">
        <v>20755</v>
      </c>
      <c r="G4034" s="449">
        <v>93109</v>
      </c>
      <c r="H4034" s="447" t="s">
        <v>5210</v>
      </c>
      <c r="I4034" s="447" t="s">
        <v>146</v>
      </c>
      <c r="J4034" s="447" t="s">
        <v>240</v>
      </c>
      <c r="K4034" s="450">
        <v>508.06</v>
      </c>
      <c r="L4034" s="447" t="s">
        <v>241</v>
      </c>
    </row>
    <row r="4035" spans="1:12">
      <c r="A4035" s="447" t="s">
        <v>20984</v>
      </c>
      <c r="B4035" s="447" t="s">
        <v>20985</v>
      </c>
      <c r="C4035" s="447" t="s">
        <v>20946</v>
      </c>
      <c r="D4035" s="447" t="s">
        <v>20988</v>
      </c>
      <c r="E4035" s="448" t="s">
        <v>20755</v>
      </c>
      <c r="F4035" s="447" t="s">
        <v>20755</v>
      </c>
      <c r="G4035" s="449">
        <v>93110</v>
      </c>
      <c r="H4035" s="447" t="s">
        <v>5211</v>
      </c>
      <c r="I4035" s="447" t="s">
        <v>146</v>
      </c>
      <c r="J4035" s="447" t="s">
        <v>240</v>
      </c>
      <c r="K4035" s="450">
        <v>19.940000000000001</v>
      </c>
      <c r="L4035" s="447" t="s">
        <v>241</v>
      </c>
    </row>
    <row r="4036" spans="1:12">
      <c r="A4036" s="447" t="s">
        <v>20984</v>
      </c>
      <c r="B4036" s="447" t="s">
        <v>20985</v>
      </c>
      <c r="C4036" s="447" t="s">
        <v>20946</v>
      </c>
      <c r="D4036" s="447" t="s">
        <v>20988</v>
      </c>
      <c r="E4036" s="448" t="s">
        <v>20755</v>
      </c>
      <c r="F4036" s="447" t="s">
        <v>20755</v>
      </c>
      <c r="G4036" s="449">
        <v>93111</v>
      </c>
      <c r="H4036" s="447" t="s">
        <v>5212</v>
      </c>
      <c r="I4036" s="447" t="s">
        <v>146</v>
      </c>
      <c r="J4036" s="447" t="s">
        <v>240</v>
      </c>
      <c r="K4036" s="450">
        <v>23.23</v>
      </c>
      <c r="L4036" s="447" t="s">
        <v>241</v>
      </c>
    </row>
    <row r="4037" spans="1:12">
      <c r="A4037" s="447" t="s">
        <v>20984</v>
      </c>
      <c r="B4037" s="447" t="s">
        <v>20985</v>
      </c>
      <c r="C4037" s="447" t="s">
        <v>20946</v>
      </c>
      <c r="D4037" s="447" t="s">
        <v>20988</v>
      </c>
      <c r="E4037" s="448" t="s">
        <v>20755</v>
      </c>
      <c r="F4037" s="447" t="s">
        <v>20755</v>
      </c>
      <c r="G4037" s="449">
        <v>93112</v>
      </c>
      <c r="H4037" s="447" t="s">
        <v>5213</v>
      </c>
      <c r="I4037" s="447" t="s">
        <v>146</v>
      </c>
      <c r="J4037" s="447" t="s">
        <v>240</v>
      </c>
      <c r="K4037" s="450">
        <v>45.7</v>
      </c>
      <c r="L4037" s="447" t="s">
        <v>241</v>
      </c>
    </row>
    <row r="4038" spans="1:12">
      <c r="A4038" s="447" t="s">
        <v>20984</v>
      </c>
      <c r="B4038" s="447" t="s">
        <v>20985</v>
      </c>
      <c r="C4038" s="447" t="s">
        <v>20946</v>
      </c>
      <c r="D4038" s="447" t="s">
        <v>20988</v>
      </c>
      <c r="E4038" s="448" t="s">
        <v>20755</v>
      </c>
      <c r="F4038" s="447" t="s">
        <v>20755</v>
      </c>
      <c r="G4038" s="449">
        <v>93113</v>
      </c>
      <c r="H4038" s="447" t="s">
        <v>5214</v>
      </c>
      <c r="I4038" s="447" t="s">
        <v>146</v>
      </c>
      <c r="J4038" s="447" t="s">
        <v>240</v>
      </c>
      <c r="K4038" s="450">
        <v>18.93</v>
      </c>
      <c r="L4038" s="447" t="s">
        <v>241</v>
      </c>
    </row>
    <row r="4039" spans="1:12">
      <c r="A4039" s="447" t="s">
        <v>20984</v>
      </c>
      <c r="B4039" s="447" t="s">
        <v>20985</v>
      </c>
      <c r="C4039" s="447" t="s">
        <v>20946</v>
      </c>
      <c r="D4039" s="447" t="s">
        <v>20988</v>
      </c>
      <c r="E4039" s="448" t="s">
        <v>20755</v>
      </c>
      <c r="F4039" s="447" t="s">
        <v>20755</v>
      </c>
      <c r="G4039" s="449">
        <v>93114</v>
      </c>
      <c r="H4039" s="447" t="s">
        <v>5215</v>
      </c>
      <c r="I4039" s="447" t="s">
        <v>146</v>
      </c>
      <c r="J4039" s="447" t="s">
        <v>240</v>
      </c>
      <c r="K4039" s="450">
        <v>32.090000000000003</v>
      </c>
      <c r="L4039" s="447" t="s">
        <v>241</v>
      </c>
    </row>
    <row r="4040" spans="1:12">
      <c r="A4040" s="447" t="s">
        <v>20984</v>
      </c>
      <c r="B4040" s="447" t="s">
        <v>20985</v>
      </c>
      <c r="C4040" s="447" t="s">
        <v>20946</v>
      </c>
      <c r="D4040" s="447" t="s">
        <v>20988</v>
      </c>
      <c r="E4040" s="448" t="s">
        <v>20755</v>
      </c>
      <c r="F4040" s="447" t="s">
        <v>20755</v>
      </c>
      <c r="G4040" s="449">
        <v>93115</v>
      </c>
      <c r="H4040" s="447" t="s">
        <v>5217</v>
      </c>
      <c r="I4040" s="447" t="s">
        <v>146</v>
      </c>
      <c r="J4040" s="447" t="s">
        <v>240</v>
      </c>
      <c r="K4040" s="450">
        <v>79.22</v>
      </c>
      <c r="L4040" s="447" t="s">
        <v>241</v>
      </c>
    </row>
    <row r="4041" spans="1:12">
      <c r="A4041" s="447" t="s">
        <v>20984</v>
      </c>
      <c r="B4041" s="447" t="s">
        <v>20985</v>
      </c>
      <c r="C4041" s="447" t="s">
        <v>20946</v>
      </c>
      <c r="D4041" s="447" t="s">
        <v>20988</v>
      </c>
      <c r="E4041" s="448" t="s">
        <v>20755</v>
      </c>
      <c r="F4041" s="447" t="s">
        <v>20755</v>
      </c>
      <c r="G4041" s="449">
        <v>93116</v>
      </c>
      <c r="H4041" s="447" t="s">
        <v>5218</v>
      </c>
      <c r="I4041" s="447" t="s">
        <v>146</v>
      </c>
      <c r="J4041" s="447" t="s">
        <v>240</v>
      </c>
      <c r="K4041" s="450">
        <v>559.33000000000004</v>
      </c>
      <c r="L4041" s="447" t="s">
        <v>241</v>
      </c>
    </row>
    <row r="4042" spans="1:12">
      <c r="A4042" s="447" t="s">
        <v>20984</v>
      </c>
      <c r="B4042" s="447" t="s">
        <v>20985</v>
      </c>
      <c r="C4042" s="447" t="s">
        <v>20946</v>
      </c>
      <c r="D4042" s="447" t="s">
        <v>20988</v>
      </c>
      <c r="E4042" s="448" t="s">
        <v>20755</v>
      </c>
      <c r="F4042" s="447" t="s">
        <v>20755</v>
      </c>
      <c r="G4042" s="449">
        <v>93117</v>
      </c>
      <c r="H4042" s="447" t="s">
        <v>5219</v>
      </c>
      <c r="I4042" s="447" t="s">
        <v>146</v>
      </c>
      <c r="J4042" s="447" t="s">
        <v>240</v>
      </c>
      <c r="K4042" s="450">
        <v>56.74</v>
      </c>
      <c r="L4042" s="447" t="s">
        <v>241</v>
      </c>
    </row>
    <row r="4043" spans="1:12">
      <c r="A4043" s="447" t="s">
        <v>20984</v>
      </c>
      <c r="B4043" s="447" t="s">
        <v>20985</v>
      </c>
      <c r="C4043" s="447" t="s">
        <v>20946</v>
      </c>
      <c r="D4043" s="447" t="s">
        <v>20988</v>
      </c>
      <c r="E4043" s="448" t="s">
        <v>20755</v>
      </c>
      <c r="F4043" s="447" t="s">
        <v>20755</v>
      </c>
      <c r="G4043" s="449">
        <v>93118</v>
      </c>
      <c r="H4043" s="447" t="s">
        <v>5221</v>
      </c>
      <c r="I4043" s="447" t="s">
        <v>146</v>
      </c>
      <c r="J4043" s="447" t="s">
        <v>240</v>
      </c>
      <c r="K4043" s="450">
        <v>83.84</v>
      </c>
      <c r="L4043" s="447" t="s">
        <v>241</v>
      </c>
    </row>
    <row r="4044" spans="1:12">
      <c r="A4044" s="447" t="s">
        <v>20984</v>
      </c>
      <c r="B4044" s="447" t="s">
        <v>20985</v>
      </c>
      <c r="C4044" s="447" t="s">
        <v>20946</v>
      </c>
      <c r="D4044" s="447" t="s">
        <v>20988</v>
      </c>
      <c r="E4044" s="448" t="s">
        <v>20755</v>
      </c>
      <c r="F4044" s="447" t="s">
        <v>20755</v>
      </c>
      <c r="G4044" s="449">
        <v>93119</v>
      </c>
      <c r="H4044" s="447" t="s">
        <v>5223</v>
      </c>
      <c r="I4044" s="447" t="s">
        <v>146</v>
      </c>
      <c r="J4044" s="447" t="s">
        <v>240</v>
      </c>
      <c r="K4044" s="450">
        <v>15.78</v>
      </c>
      <c r="L4044" s="447" t="s">
        <v>241</v>
      </c>
    </row>
    <row r="4045" spans="1:12">
      <c r="A4045" s="447" t="s">
        <v>20984</v>
      </c>
      <c r="B4045" s="447" t="s">
        <v>20985</v>
      </c>
      <c r="C4045" s="447" t="s">
        <v>20946</v>
      </c>
      <c r="D4045" s="447" t="s">
        <v>20988</v>
      </c>
      <c r="E4045" s="448" t="s">
        <v>20755</v>
      </c>
      <c r="F4045" s="447" t="s">
        <v>20755</v>
      </c>
      <c r="G4045" s="449">
        <v>93120</v>
      </c>
      <c r="H4045" s="447" t="s">
        <v>5224</v>
      </c>
      <c r="I4045" s="447" t="s">
        <v>146</v>
      </c>
      <c r="J4045" s="447" t="s">
        <v>240</v>
      </c>
      <c r="K4045" s="450">
        <v>25.23</v>
      </c>
      <c r="L4045" s="447" t="s">
        <v>241</v>
      </c>
    </row>
    <row r="4046" spans="1:12">
      <c r="A4046" s="447" t="s">
        <v>20984</v>
      </c>
      <c r="B4046" s="447" t="s">
        <v>20985</v>
      </c>
      <c r="C4046" s="447" t="s">
        <v>20946</v>
      </c>
      <c r="D4046" s="447" t="s">
        <v>20988</v>
      </c>
      <c r="E4046" s="448" t="s">
        <v>20755</v>
      </c>
      <c r="F4046" s="447" t="s">
        <v>20755</v>
      </c>
      <c r="G4046" s="449">
        <v>93121</v>
      </c>
      <c r="H4046" s="447" t="s">
        <v>5226</v>
      </c>
      <c r="I4046" s="447" t="s">
        <v>146</v>
      </c>
      <c r="J4046" s="447" t="s">
        <v>240</v>
      </c>
      <c r="K4046" s="450">
        <v>27.7</v>
      </c>
      <c r="L4046" s="447" t="s">
        <v>241</v>
      </c>
    </row>
    <row r="4047" spans="1:12">
      <c r="A4047" s="447" t="s">
        <v>20984</v>
      </c>
      <c r="B4047" s="447" t="s">
        <v>20985</v>
      </c>
      <c r="C4047" s="447" t="s">
        <v>20946</v>
      </c>
      <c r="D4047" s="447" t="s">
        <v>20988</v>
      </c>
      <c r="E4047" s="448" t="s">
        <v>20755</v>
      </c>
      <c r="F4047" s="447" t="s">
        <v>20755</v>
      </c>
      <c r="G4047" s="449">
        <v>93122</v>
      </c>
      <c r="H4047" s="447" t="s">
        <v>5227</v>
      </c>
      <c r="I4047" s="447" t="s">
        <v>146</v>
      </c>
      <c r="J4047" s="447" t="s">
        <v>240</v>
      </c>
      <c r="K4047" s="450">
        <v>23.59</v>
      </c>
      <c r="L4047" s="447" t="s">
        <v>241</v>
      </c>
    </row>
    <row r="4048" spans="1:12">
      <c r="A4048" s="447" t="s">
        <v>20984</v>
      </c>
      <c r="B4048" s="447" t="s">
        <v>20985</v>
      </c>
      <c r="C4048" s="447" t="s">
        <v>20946</v>
      </c>
      <c r="D4048" s="447" t="s">
        <v>20988</v>
      </c>
      <c r="E4048" s="448" t="s">
        <v>20755</v>
      </c>
      <c r="F4048" s="447" t="s">
        <v>20755</v>
      </c>
      <c r="G4048" s="449">
        <v>93123</v>
      </c>
      <c r="H4048" s="447" t="s">
        <v>5228</v>
      </c>
      <c r="I4048" s="447" t="s">
        <v>146</v>
      </c>
      <c r="J4048" s="447" t="s">
        <v>240</v>
      </c>
      <c r="K4048" s="450">
        <v>53.9</v>
      </c>
      <c r="L4048" s="447" t="s">
        <v>241</v>
      </c>
    </row>
    <row r="4049" spans="1:12">
      <c r="A4049" s="447" t="s">
        <v>20984</v>
      </c>
      <c r="B4049" s="447" t="s">
        <v>20985</v>
      </c>
      <c r="C4049" s="447" t="s">
        <v>20946</v>
      </c>
      <c r="D4049" s="447" t="s">
        <v>20988</v>
      </c>
      <c r="E4049" s="448" t="s">
        <v>20755</v>
      </c>
      <c r="F4049" s="447" t="s">
        <v>20755</v>
      </c>
      <c r="G4049" s="449">
        <v>93124</v>
      </c>
      <c r="H4049" s="447" t="s">
        <v>5229</v>
      </c>
      <c r="I4049" s="447" t="s">
        <v>146</v>
      </c>
      <c r="J4049" s="447" t="s">
        <v>240</v>
      </c>
      <c r="K4049" s="450">
        <v>85.66</v>
      </c>
      <c r="L4049" s="447" t="s">
        <v>241</v>
      </c>
    </row>
    <row r="4050" spans="1:12">
      <c r="A4050" s="447" t="s">
        <v>20984</v>
      </c>
      <c r="B4050" s="447" t="s">
        <v>20985</v>
      </c>
      <c r="C4050" s="447" t="s">
        <v>20946</v>
      </c>
      <c r="D4050" s="447" t="s">
        <v>20988</v>
      </c>
      <c r="E4050" s="448" t="s">
        <v>20755</v>
      </c>
      <c r="F4050" s="447" t="s">
        <v>20755</v>
      </c>
      <c r="G4050" s="449">
        <v>93125</v>
      </c>
      <c r="H4050" s="447" t="s">
        <v>5230</v>
      </c>
      <c r="I4050" s="447" t="s">
        <v>146</v>
      </c>
      <c r="J4050" s="447" t="s">
        <v>240</v>
      </c>
      <c r="K4050" s="450">
        <v>125.21</v>
      </c>
      <c r="L4050" s="447" t="s">
        <v>241</v>
      </c>
    </row>
    <row r="4051" spans="1:12">
      <c r="A4051" s="447" t="s">
        <v>20984</v>
      </c>
      <c r="B4051" s="447" t="s">
        <v>20985</v>
      </c>
      <c r="C4051" s="447" t="s">
        <v>20946</v>
      </c>
      <c r="D4051" s="447" t="s">
        <v>20988</v>
      </c>
      <c r="E4051" s="448" t="s">
        <v>20755</v>
      </c>
      <c r="F4051" s="447" t="s">
        <v>20755</v>
      </c>
      <c r="G4051" s="449">
        <v>93126</v>
      </c>
      <c r="H4051" s="447" t="s">
        <v>5231</v>
      </c>
      <c r="I4051" s="447" t="s">
        <v>146</v>
      </c>
      <c r="J4051" s="447" t="s">
        <v>240</v>
      </c>
      <c r="K4051" s="450">
        <v>280.68</v>
      </c>
      <c r="L4051" s="447" t="s">
        <v>241</v>
      </c>
    </row>
    <row r="4052" spans="1:12">
      <c r="A4052" s="447" t="s">
        <v>20984</v>
      </c>
      <c r="B4052" s="447" t="s">
        <v>20985</v>
      </c>
      <c r="C4052" s="447" t="s">
        <v>20946</v>
      </c>
      <c r="D4052" s="447" t="s">
        <v>20988</v>
      </c>
      <c r="E4052" s="448" t="s">
        <v>20755</v>
      </c>
      <c r="F4052" s="447" t="s">
        <v>20755</v>
      </c>
      <c r="G4052" s="449">
        <v>93133</v>
      </c>
      <c r="H4052" s="447" t="s">
        <v>5232</v>
      </c>
      <c r="I4052" s="447" t="s">
        <v>146</v>
      </c>
      <c r="J4052" s="447" t="s">
        <v>240</v>
      </c>
      <c r="K4052" s="450">
        <v>16.829999999999998</v>
      </c>
      <c r="L4052" s="447" t="s">
        <v>241</v>
      </c>
    </row>
    <row r="4053" spans="1:12">
      <c r="A4053" s="447" t="s">
        <v>20984</v>
      </c>
      <c r="B4053" s="447" t="s">
        <v>20985</v>
      </c>
      <c r="C4053" s="447" t="s">
        <v>20946</v>
      </c>
      <c r="D4053" s="447" t="s">
        <v>20988</v>
      </c>
      <c r="E4053" s="448" t="s">
        <v>20755</v>
      </c>
      <c r="F4053" s="447" t="s">
        <v>20755</v>
      </c>
      <c r="G4053" s="449">
        <v>94465</v>
      </c>
      <c r="H4053" s="447" t="s">
        <v>5233</v>
      </c>
      <c r="I4053" s="447" t="s">
        <v>146</v>
      </c>
      <c r="J4053" s="447" t="s">
        <v>334</v>
      </c>
      <c r="K4053" s="450">
        <v>33.369999999999997</v>
      </c>
      <c r="L4053" s="447" t="s">
        <v>241</v>
      </c>
    </row>
    <row r="4054" spans="1:12">
      <c r="A4054" s="447" t="s">
        <v>20984</v>
      </c>
      <c r="B4054" s="447" t="s">
        <v>20985</v>
      </c>
      <c r="C4054" s="447" t="s">
        <v>20946</v>
      </c>
      <c r="D4054" s="447" t="s">
        <v>20988</v>
      </c>
      <c r="E4054" s="448" t="s">
        <v>20755</v>
      </c>
      <c r="F4054" s="447" t="s">
        <v>20755</v>
      </c>
      <c r="G4054" s="449">
        <v>94466</v>
      </c>
      <c r="H4054" s="447" t="s">
        <v>5234</v>
      </c>
      <c r="I4054" s="447" t="s">
        <v>146</v>
      </c>
      <c r="J4054" s="447" t="s">
        <v>334</v>
      </c>
      <c r="K4054" s="450">
        <v>33.39</v>
      </c>
      <c r="L4054" s="447" t="s">
        <v>241</v>
      </c>
    </row>
    <row r="4055" spans="1:12">
      <c r="A4055" s="447" t="s">
        <v>20984</v>
      </c>
      <c r="B4055" s="447" t="s">
        <v>20985</v>
      </c>
      <c r="C4055" s="447" t="s">
        <v>20946</v>
      </c>
      <c r="D4055" s="447" t="s">
        <v>20988</v>
      </c>
      <c r="E4055" s="448" t="s">
        <v>20755</v>
      </c>
      <c r="F4055" s="447" t="s">
        <v>20755</v>
      </c>
      <c r="G4055" s="449">
        <v>94467</v>
      </c>
      <c r="H4055" s="447" t="s">
        <v>5235</v>
      </c>
      <c r="I4055" s="447" t="s">
        <v>146</v>
      </c>
      <c r="J4055" s="447" t="s">
        <v>334</v>
      </c>
      <c r="K4055" s="450">
        <v>51.49</v>
      </c>
      <c r="L4055" s="447" t="s">
        <v>241</v>
      </c>
    </row>
    <row r="4056" spans="1:12">
      <c r="A4056" s="447" t="s">
        <v>20984</v>
      </c>
      <c r="B4056" s="447" t="s">
        <v>20985</v>
      </c>
      <c r="C4056" s="447" t="s">
        <v>20946</v>
      </c>
      <c r="D4056" s="447" t="s">
        <v>20988</v>
      </c>
      <c r="E4056" s="448" t="s">
        <v>20755</v>
      </c>
      <c r="F4056" s="447" t="s">
        <v>20755</v>
      </c>
      <c r="G4056" s="449">
        <v>94468</v>
      </c>
      <c r="H4056" s="447" t="s">
        <v>5236</v>
      </c>
      <c r="I4056" s="447" t="s">
        <v>146</v>
      </c>
      <c r="J4056" s="447" t="s">
        <v>334</v>
      </c>
      <c r="K4056" s="450">
        <v>45.06</v>
      </c>
      <c r="L4056" s="447" t="s">
        <v>241</v>
      </c>
    </row>
    <row r="4057" spans="1:12">
      <c r="A4057" s="447" t="s">
        <v>20984</v>
      </c>
      <c r="B4057" s="447" t="s">
        <v>20985</v>
      </c>
      <c r="C4057" s="447" t="s">
        <v>20946</v>
      </c>
      <c r="D4057" s="447" t="s">
        <v>20988</v>
      </c>
      <c r="E4057" s="448" t="s">
        <v>20755</v>
      </c>
      <c r="F4057" s="447" t="s">
        <v>20755</v>
      </c>
      <c r="G4057" s="449">
        <v>94469</v>
      </c>
      <c r="H4057" s="447" t="s">
        <v>5237</v>
      </c>
      <c r="I4057" s="447" t="s">
        <v>146</v>
      </c>
      <c r="J4057" s="447" t="s">
        <v>334</v>
      </c>
      <c r="K4057" s="450">
        <v>74.760000000000005</v>
      </c>
      <c r="L4057" s="447" t="s">
        <v>241</v>
      </c>
    </row>
    <row r="4058" spans="1:12">
      <c r="A4058" s="447" t="s">
        <v>20984</v>
      </c>
      <c r="B4058" s="447" t="s">
        <v>20985</v>
      </c>
      <c r="C4058" s="447" t="s">
        <v>20946</v>
      </c>
      <c r="D4058" s="447" t="s">
        <v>20988</v>
      </c>
      <c r="E4058" s="448" t="s">
        <v>20755</v>
      </c>
      <c r="F4058" s="447" t="s">
        <v>20755</v>
      </c>
      <c r="G4058" s="449">
        <v>94470</v>
      </c>
      <c r="H4058" s="447" t="s">
        <v>5238</v>
      </c>
      <c r="I4058" s="447" t="s">
        <v>146</v>
      </c>
      <c r="J4058" s="447" t="s">
        <v>334</v>
      </c>
      <c r="K4058" s="450">
        <v>69.040000000000006</v>
      </c>
      <c r="L4058" s="447" t="s">
        <v>241</v>
      </c>
    </row>
    <row r="4059" spans="1:12">
      <c r="A4059" s="447" t="s">
        <v>20984</v>
      </c>
      <c r="B4059" s="447" t="s">
        <v>20985</v>
      </c>
      <c r="C4059" s="447" t="s">
        <v>20946</v>
      </c>
      <c r="D4059" s="447" t="s">
        <v>20988</v>
      </c>
      <c r="E4059" s="448" t="s">
        <v>20755</v>
      </c>
      <c r="F4059" s="447" t="s">
        <v>20755</v>
      </c>
      <c r="G4059" s="449">
        <v>94471</v>
      </c>
      <c r="H4059" s="447" t="s">
        <v>5239</v>
      </c>
      <c r="I4059" s="447" t="s">
        <v>146</v>
      </c>
      <c r="J4059" s="447" t="s">
        <v>334</v>
      </c>
      <c r="K4059" s="450">
        <v>48.02</v>
      </c>
      <c r="L4059" s="447" t="s">
        <v>241</v>
      </c>
    </row>
    <row r="4060" spans="1:12">
      <c r="A4060" s="447" t="s">
        <v>20984</v>
      </c>
      <c r="B4060" s="447" t="s">
        <v>20985</v>
      </c>
      <c r="C4060" s="447" t="s">
        <v>20946</v>
      </c>
      <c r="D4060" s="447" t="s">
        <v>20988</v>
      </c>
      <c r="E4060" s="448" t="s">
        <v>20755</v>
      </c>
      <c r="F4060" s="447" t="s">
        <v>20755</v>
      </c>
      <c r="G4060" s="449">
        <v>94472</v>
      </c>
      <c r="H4060" s="447" t="s">
        <v>5240</v>
      </c>
      <c r="I4060" s="447" t="s">
        <v>146</v>
      </c>
      <c r="J4060" s="447" t="s">
        <v>334</v>
      </c>
      <c r="K4060" s="450">
        <v>49.46</v>
      </c>
      <c r="L4060" s="447" t="s">
        <v>241</v>
      </c>
    </row>
    <row r="4061" spans="1:12">
      <c r="A4061" s="447" t="s">
        <v>20984</v>
      </c>
      <c r="B4061" s="447" t="s">
        <v>20985</v>
      </c>
      <c r="C4061" s="447" t="s">
        <v>20946</v>
      </c>
      <c r="D4061" s="447" t="s">
        <v>20988</v>
      </c>
      <c r="E4061" s="448" t="s">
        <v>20755</v>
      </c>
      <c r="F4061" s="447" t="s">
        <v>20755</v>
      </c>
      <c r="G4061" s="449">
        <v>94473</v>
      </c>
      <c r="H4061" s="447" t="s">
        <v>5242</v>
      </c>
      <c r="I4061" s="447" t="s">
        <v>146</v>
      </c>
      <c r="J4061" s="447" t="s">
        <v>334</v>
      </c>
      <c r="K4061" s="450">
        <v>73.62</v>
      </c>
      <c r="L4061" s="447" t="s">
        <v>241</v>
      </c>
    </row>
    <row r="4062" spans="1:12">
      <c r="A4062" s="447" t="s">
        <v>20984</v>
      </c>
      <c r="B4062" s="447" t="s">
        <v>20985</v>
      </c>
      <c r="C4062" s="447" t="s">
        <v>20946</v>
      </c>
      <c r="D4062" s="447" t="s">
        <v>20988</v>
      </c>
      <c r="E4062" s="448" t="s">
        <v>20755</v>
      </c>
      <c r="F4062" s="447" t="s">
        <v>20755</v>
      </c>
      <c r="G4062" s="449">
        <v>94474</v>
      </c>
      <c r="H4062" s="447" t="s">
        <v>5243</v>
      </c>
      <c r="I4062" s="447" t="s">
        <v>146</v>
      </c>
      <c r="J4062" s="447" t="s">
        <v>334</v>
      </c>
      <c r="K4062" s="450">
        <v>79.91</v>
      </c>
      <c r="L4062" s="447" t="s">
        <v>241</v>
      </c>
    </row>
    <row r="4063" spans="1:12">
      <c r="A4063" s="447" t="s">
        <v>20984</v>
      </c>
      <c r="B4063" s="447" t="s">
        <v>20985</v>
      </c>
      <c r="C4063" s="447" t="s">
        <v>20946</v>
      </c>
      <c r="D4063" s="447" t="s">
        <v>20988</v>
      </c>
      <c r="E4063" s="448" t="s">
        <v>20755</v>
      </c>
      <c r="F4063" s="447" t="s">
        <v>20755</v>
      </c>
      <c r="G4063" s="449">
        <v>94475</v>
      </c>
      <c r="H4063" s="447" t="s">
        <v>5244</v>
      </c>
      <c r="I4063" s="447" t="s">
        <v>146</v>
      </c>
      <c r="J4063" s="447" t="s">
        <v>334</v>
      </c>
      <c r="K4063" s="450">
        <v>101.17</v>
      </c>
      <c r="L4063" s="447" t="s">
        <v>241</v>
      </c>
    </row>
    <row r="4064" spans="1:12">
      <c r="A4064" s="447" t="s">
        <v>20984</v>
      </c>
      <c r="B4064" s="447" t="s">
        <v>20985</v>
      </c>
      <c r="C4064" s="447" t="s">
        <v>20946</v>
      </c>
      <c r="D4064" s="447" t="s">
        <v>20988</v>
      </c>
      <c r="E4064" s="448" t="s">
        <v>20755</v>
      </c>
      <c r="F4064" s="447" t="s">
        <v>20755</v>
      </c>
      <c r="G4064" s="449">
        <v>94476</v>
      </c>
      <c r="H4064" s="447" t="s">
        <v>5245</v>
      </c>
      <c r="I4064" s="447" t="s">
        <v>146</v>
      </c>
      <c r="J4064" s="447" t="s">
        <v>334</v>
      </c>
      <c r="K4064" s="450">
        <v>113.3</v>
      </c>
      <c r="L4064" s="447" t="s">
        <v>241</v>
      </c>
    </row>
    <row r="4065" spans="1:12">
      <c r="A4065" s="447" t="s">
        <v>20984</v>
      </c>
      <c r="B4065" s="447" t="s">
        <v>20985</v>
      </c>
      <c r="C4065" s="447" t="s">
        <v>20946</v>
      </c>
      <c r="D4065" s="447" t="s">
        <v>20988</v>
      </c>
      <c r="E4065" s="448" t="s">
        <v>20755</v>
      </c>
      <c r="F4065" s="447" t="s">
        <v>20755</v>
      </c>
      <c r="G4065" s="449">
        <v>94477</v>
      </c>
      <c r="H4065" s="447" t="s">
        <v>5246</v>
      </c>
      <c r="I4065" s="447" t="s">
        <v>146</v>
      </c>
      <c r="J4065" s="447" t="s">
        <v>334</v>
      </c>
      <c r="K4065" s="450">
        <v>63.96</v>
      </c>
      <c r="L4065" s="447" t="s">
        <v>241</v>
      </c>
    </row>
    <row r="4066" spans="1:12">
      <c r="A4066" s="447" t="s">
        <v>20984</v>
      </c>
      <c r="B4066" s="447" t="s">
        <v>20985</v>
      </c>
      <c r="C4066" s="447" t="s">
        <v>20946</v>
      </c>
      <c r="D4066" s="447" t="s">
        <v>20988</v>
      </c>
      <c r="E4066" s="448" t="s">
        <v>20755</v>
      </c>
      <c r="F4066" s="447" t="s">
        <v>20755</v>
      </c>
      <c r="G4066" s="449">
        <v>94478</v>
      </c>
      <c r="H4066" s="447" t="s">
        <v>5247</v>
      </c>
      <c r="I4066" s="447" t="s">
        <v>146</v>
      </c>
      <c r="J4066" s="447" t="s">
        <v>334</v>
      </c>
      <c r="K4066" s="450">
        <v>101.26</v>
      </c>
      <c r="L4066" s="447" t="s">
        <v>241</v>
      </c>
    </row>
    <row r="4067" spans="1:12">
      <c r="A4067" s="447" t="s">
        <v>20984</v>
      </c>
      <c r="B4067" s="447" t="s">
        <v>20985</v>
      </c>
      <c r="C4067" s="447" t="s">
        <v>20946</v>
      </c>
      <c r="D4067" s="447" t="s">
        <v>20988</v>
      </c>
      <c r="E4067" s="448" t="s">
        <v>20755</v>
      </c>
      <c r="F4067" s="447" t="s">
        <v>20755</v>
      </c>
      <c r="G4067" s="449">
        <v>94479</v>
      </c>
      <c r="H4067" s="447" t="s">
        <v>5248</v>
      </c>
      <c r="I4067" s="447" t="s">
        <v>146</v>
      </c>
      <c r="J4067" s="447" t="s">
        <v>334</v>
      </c>
      <c r="K4067" s="450">
        <v>133.68</v>
      </c>
      <c r="L4067" s="447" t="s">
        <v>241</v>
      </c>
    </row>
    <row r="4068" spans="1:12">
      <c r="A4068" s="447" t="s">
        <v>20984</v>
      </c>
      <c r="B4068" s="447" t="s">
        <v>20985</v>
      </c>
      <c r="C4068" s="447" t="s">
        <v>20946</v>
      </c>
      <c r="D4068" s="447" t="s">
        <v>20988</v>
      </c>
      <c r="E4068" s="448" t="s">
        <v>20755</v>
      </c>
      <c r="F4068" s="447" t="s">
        <v>20755</v>
      </c>
      <c r="G4068" s="449">
        <v>94606</v>
      </c>
      <c r="H4068" s="447" t="s">
        <v>5249</v>
      </c>
      <c r="I4068" s="447" t="s">
        <v>146</v>
      </c>
      <c r="J4068" s="447" t="s">
        <v>240</v>
      </c>
      <c r="K4068" s="450">
        <v>71.33</v>
      </c>
      <c r="L4068" s="447" t="s">
        <v>241</v>
      </c>
    </row>
    <row r="4069" spans="1:12">
      <c r="A4069" s="447" t="s">
        <v>20984</v>
      </c>
      <c r="B4069" s="447" t="s">
        <v>20985</v>
      </c>
      <c r="C4069" s="447" t="s">
        <v>20946</v>
      </c>
      <c r="D4069" s="447" t="s">
        <v>20988</v>
      </c>
      <c r="E4069" s="448" t="s">
        <v>20755</v>
      </c>
      <c r="F4069" s="447" t="s">
        <v>20755</v>
      </c>
      <c r="G4069" s="449">
        <v>94608</v>
      </c>
      <c r="H4069" s="447" t="s">
        <v>5250</v>
      </c>
      <c r="I4069" s="447" t="s">
        <v>146</v>
      </c>
      <c r="J4069" s="447" t="s">
        <v>240</v>
      </c>
      <c r="K4069" s="450">
        <v>183.38</v>
      </c>
      <c r="L4069" s="447" t="s">
        <v>241</v>
      </c>
    </row>
    <row r="4070" spans="1:12">
      <c r="A4070" s="447" t="s">
        <v>20984</v>
      </c>
      <c r="B4070" s="447" t="s">
        <v>20985</v>
      </c>
      <c r="C4070" s="447" t="s">
        <v>20946</v>
      </c>
      <c r="D4070" s="447" t="s">
        <v>20988</v>
      </c>
      <c r="E4070" s="448" t="s">
        <v>20755</v>
      </c>
      <c r="F4070" s="447" t="s">
        <v>20755</v>
      </c>
      <c r="G4070" s="449">
        <v>94610</v>
      </c>
      <c r="H4070" s="447" t="s">
        <v>5251</v>
      </c>
      <c r="I4070" s="447" t="s">
        <v>146</v>
      </c>
      <c r="J4070" s="447" t="s">
        <v>240</v>
      </c>
      <c r="K4070" s="450">
        <v>274.60000000000002</v>
      </c>
      <c r="L4070" s="447" t="s">
        <v>241</v>
      </c>
    </row>
    <row r="4071" spans="1:12">
      <c r="A4071" s="447" t="s">
        <v>20984</v>
      </c>
      <c r="B4071" s="447" t="s">
        <v>20985</v>
      </c>
      <c r="C4071" s="447" t="s">
        <v>20946</v>
      </c>
      <c r="D4071" s="447" t="s">
        <v>20988</v>
      </c>
      <c r="E4071" s="448" t="s">
        <v>20755</v>
      </c>
      <c r="F4071" s="447" t="s">
        <v>20755</v>
      </c>
      <c r="G4071" s="449">
        <v>94612</v>
      </c>
      <c r="H4071" s="447" t="s">
        <v>5252</v>
      </c>
      <c r="I4071" s="447" t="s">
        <v>146</v>
      </c>
      <c r="J4071" s="447" t="s">
        <v>240</v>
      </c>
      <c r="K4071" s="450">
        <v>387.72</v>
      </c>
      <c r="L4071" s="447" t="s">
        <v>241</v>
      </c>
    </row>
    <row r="4072" spans="1:12">
      <c r="A4072" s="447" t="s">
        <v>20984</v>
      </c>
      <c r="B4072" s="447" t="s">
        <v>20985</v>
      </c>
      <c r="C4072" s="447" t="s">
        <v>20946</v>
      </c>
      <c r="D4072" s="447" t="s">
        <v>20988</v>
      </c>
      <c r="E4072" s="448" t="s">
        <v>20755</v>
      </c>
      <c r="F4072" s="447" t="s">
        <v>20755</v>
      </c>
      <c r="G4072" s="449">
        <v>94614</v>
      </c>
      <c r="H4072" s="447" t="s">
        <v>5253</v>
      </c>
      <c r="I4072" s="447" t="s">
        <v>146</v>
      </c>
      <c r="J4072" s="447" t="s">
        <v>240</v>
      </c>
      <c r="K4072" s="450">
        <v>121.7</v>
      </c>
      <c r="L4072" s="447" t="s">
        <v>241</v>
      </c>
    </row>
    <row r="4073" spans="1:12">
      <c r="A4073" s="447" t="s">
        <v>20984</v>
      </c>
      <c r="B4073" s="447" t="s">
        <v>20985</v>
      </c>
      <c r="C4073" s="447" t="s">
        <v>20946</v>
      </c>
      <c r="D4073" s="447" t="s">
        <v>20988</v>
      </c>
      <c r="E4073" s="448" t="s">
        <v>20755</v>
      </c>
      <c r="F4073" s="447" t="s">
        <v>20755</v>
      </c>
      <c r="G4073" s="449">
        <v>94615</v>
      </c>
      <c r="H4073" s="447" t="s">
        <v>5254</v>
      </c>
      <c r="I4073" s="447" t="s">
        <v>146</v>
      </c>
      <c r="J4073" s="447" t="s">
        <v>240</v>
      </c>
      <c r="K4073" s="450">
        <v>139.29</v>
      </c>
      <c r="L4073" s="447" t="s">
        <v>241</v>
      </c>
    </row>
    <row r="4074" spans="1:12">
      <c r="A4074" s="447" t="s">
        <v>20984</v>
      </c>
      <c r="B4074" s="447" t="s">
        <v>20985</v>
      </c>
      <c r="C4074" s="447" t="s">
        <v>20946</v>
      </c>
      <c r="D4074" s="447" t="s">
        <v>20988</v>
      </c>
      <c r="E4074" s="448" t="s">
        <v>20755</v>
      </c>
      <c r="F4074" s="447" t="s">
        <v>20755</v>
      </c>
      <c r="G4074" s="449">
        <v>94616</v>
      </c>
      <c r="H4074" s="447" t="s">
        <v>5255</v>
      </c>
      <c r="I4074" s="447" t="s">
        <v>146</v>
      </c>
      <c r="J4074" s="447" t="s">
        <v>240</v>
      </c>
      <c r="K4074" s="450">
        <v>352.89</v>
      </c>
      <c r="L4074" s="447" t="s">
        <v>241</v>
      </c>
    </row>
    <row r="4075" spans="1:12">
      <c r="A4075" s="447" t="s">
        <v>20984</v>
      </c>
      <c r="B4075" s="447" t="s">
        <v>20985</v>
      </c>
      <c r="C4075" s="447" t="s">
        <v>20946</v>
      </c>
      <c r="D4075" s="447" t="s">
        <v>20988</v>
      </c>
      <c r="E4075" s="448" t="s">
        <v>20755</v>
      </c>
      <c r="F4075" s="447" t="s">
        <v>20755</v>
      </c>
      <c r="G4075" s="449">
        <v>94617</v>
      </c>
      <c r="H4075" s="447" t="s">
        <v>5256</v>
      </c>
      <c r="I4075" s="447" t="s">
        <v>146</v>
      </c>
      <c r="J4075" s="447" t="s">
        <v>240</v>
      </c>
      <c r="K4075" s="450">
        <v>291.73</v>
      </c>
      <c r="L4075" s="447" t="s">
        <v>241</v>
      </c>
    </row>
    <row r="4076" spans="1:12">
      <c r="A4076" s="447" t="s">
        <v>20984</v>
      </c>
      <c r="B4076" s="447" t="s">
        <v>20985</v>
      </c>
      <c r="C4076" s="447" t="s">
        <v>20946</v>
      </c>
      <c r="D4076" s="447" t="s">
        <v>20988</v>
      </c>
      <c r="E4076" s="448" t="s">
        <v>20755</v>
      </c>
      <c r="F4076" s="447" t="s">
        <v>20755</v>
      </c>
      <c r="G4076" s="449">
        <v>94618</v>
      </c>
      <c r="H4076" s="447" t="s">
        <v>5257</v>
      </c>
      <c r="I4076" s="447" t="s">
        <v>146</v>
      </c>
      <c r="J4076" s="447" t="s">
        <v>240</v>
      </c>
      <c r="K4076" s="450">
        <v>345.68</v>
      </c>
      <c r="L4076" s="447" t="s">
        <v>241</v>
      </c>
    </row>
    <row r="4077" spans="1:12">
      <c r="A4077" s="447" t="s">
        <v>20984</v>
      </c>
      <c r="B4077" s="447" t="s">
        <v>20985</v>
      </c>
      <c r="C4077" s="447" t="s">
        <v>20946</v>
      </c>
      <c r="D4077" s="447" t="s">
        <v>20988</v>
      </c>
      <c r="E4077" s="448" t="s">
        <v>20755</v>
      </c>
      <c r="F4077" s="447" t="s">
        <v>20755</v>
      </c>
      <c r="G4077" s="449">
        <v>94620</v>
      </c>
      <c r="H4077" s="447" t="s">
        <v>5258</v>
      </c>
      <c r="I4077" s="447" t="s">
        <v>146</v>
      </c>
      <c r="J4077" s="447" t="s">
        <v>240</v>
      </c>
      <c r="K4077" s="450">
        <v>803.18</v>
      </c>
      <c r="L4077" s="447" t="s">
        <v>241</v>
      </c>
    </row>
    <row r="4078" spans="1:12">
      <c r="A4078" s="447" t="s">
        <v>20984</v>
      </c>
      <c r="B4078" s="447" t="s">
        <v>20985</v>
      </c>
      <c r="C4078" s="447" t="s">
        <v>20946</v>
      </c>
      <c r="D4078" s="447" t="s">
        <v>20988</v>
      </c>
      <c r="E4078" s="448" t="s">
        <v>20755</v>
      </c>
      <c r="F4078" s="447" t="s">
        <v>20755</v>
      </c>
      <c r="G4078" s="449">
        <v>94622</v>
      </c>
      <c r="H4078" s="447" t="s">
        <v>5259</v>
      </c>
      <c r="I4078" s="447" t="s">
        <v>146</v>
      </c>
      <c r="J4078" s="447" t="s">
        <v>240</v>
      </c>
      <c r="K4078" s="450">
        <v>179.13</v>
      </c>
      <c r="L4078" s="447" t="s">
        <v>241</v>
      </c>
    </row>
    <row r="4079" spans="1:12">
      <c r="A4079" s="447" t="s">
        <v>20984</v>
      </c>
      <c r="B4079" s="447" t="s">
        <v>20985</v>
      </c>
      <c r="C4079" s="447" t="s">
        <v>20946</v>
      </c>
      <c r="D4079" s="447" t="s">
        <v>20988</v>
      </c>
      <c r="E4079" s="448" t="s">
        <v>20755</v>
      </c>
      <c r="F4079" s="447" t="s">
        <v>20755</v>
      </c>
      <c r="G4079" s="449">
        <v>94623</v>
      </c>
      <c r="H4079" s="447" t="s">
        <v>5260</v>
      </c>
      <c r="I4079" s="447" t="s">
        <v>146</v>
      </c>
      <c r="J4079" s="447" t="s">
        <v>240</v>
      </c>
      <c r="K4079" s="450">
        <v>436.28</v>
      </c>
      <c r="L4079" s="447" t="s">
        <v>241</v>
      </c>
    </row>
    <row r="4080" spans="1:12">
      <c r="A4080" s="447" t="s">
        <v>20984</v>
      </c>
      <c r="B4080" s="447" t="s">
        <v>20985</v>
      </c>
      <c r="C4080" s="447" t="s">
        <v>20946</v>
      </c>
      <c r="D4080" s="447" t="s">
        <v>20988</v>
      </c>
      <c r="E4080" s="448" t="s">
        <v>20755</v>
      </c>
      <c r="F4080" s="447" t="s">
        <v>20755</v>
      </c>
      <c r="G4080" s="449">
        <v>94624</v>
      </c>
      <c r="H4080" s="447" t="s">
        <v>5261</v>
      </c>
      <c r="I4080" s="447" t="s">
        <v>146</v>
      </c>
      <c r="J4080" s="447" t="s">
        <v>240</v>
      </c>
      <c r="K4080" s="450">
        <v>668.72</v>
      </c>
      <c r="L4080" s="447" t="s">
        <v>241</v>
      </c>
    </row>
    <row r="4081" spans="1:12">
      <c r="A4081" s="447" t="s">
        <v>20984</v>
      </c>
      <c r="B4081" s="447" t="s">
        <v>20985</v>
      </c>
      <c r="C4081" s="447" t="s">
        <v>20946</v>
      </c>
      <c r="D4081" s="447" t="s">
        <v>20988</v>
      </c>
      <c r="E4081" s="448" t="s">
        <v>20755</v>
      </c>
      <c r="F4081" s="447" t="s">
        <v>20755</v>
      </c>
      <c r="G4081" s="449">
        <v>94625</v>
      </c>
      <c r="H4081" s="447" t="s">
        <v>5262</v>
      </c>
      <c r="I4081" s="447" t="s">
        <v>146</v>
      </c>
      <c r="J4081" s="447" t="s">
        <v>240</v>
      </c>
      <c r="K4081" s="451">
        <v>1404.56</v>
      </c>
      <c r="L4081" s="447" t="s">
        <v>241</v>
      </c>
    </row>
    <row r="4082" spans="1:12">
      <c r="A4082" s="447" t="s">
        <v>20984</v>
      </c>
      <c r="B4082" s="447" t="s">
        <v>20985</v>
      </c>
      <c r="C4082" s="447" t="s">
        <v>20946</v>
      </c>
      <c r="D4082" s="447" t="s">
        <v>20988</v>
      </c>
      <c r="E4082" s="448" t="s">
        <v>20755</v>
      </c>
      <c r="F4082" s="447" t="s">
        <v>20755</v>
      </c>
      <c r="G4082" s="449">
        <v>94656</v>
      </c>
      <c r="H4082" s="447" t="s">
        <v>5263</v>
      </c>
      <c r="I4082" s="447" t="s">
        <v>146</v>
      </c>
      <c r="J4082" s="447" t="s">
        <v>334</v>
      </c>
      <c r="K4082" s="450">
        <v>5.09</v>
      </c>
      <c r="L4082" s="447" t="s">
        <v>241</v>
      </c>
    </row>
    <row r="4083" spans="1:12">
      <c r="A4083" s="447" t="s">
        <v>20984</v>
      </c>
      <c r="B4083" s="447" t="s">
        <v>20985</v>
      </c>
      <c r="C4083" s="447" t="s">
        <v>20946</v>
      </c>
      <c r="D4083" s="447" t="s">
        <v>20988</v>
      </c>
      <c r="E4083" s="448" t="s">
        <v>20755</v>
      </c>
      <c r="F4083" s="447" t="s">
        <v>20755</v>
      </c>
      <c r="G4083" s="449">
        <v>94657</v>
      </c>
      <c r="H4083" s="447" t="s">
        <v>5264</v>
      </c>
      <c r="I4083" s="447" t="s">
        <v>146</v>
      </c>
      <c r="J4083" s="447" t="s">
        <v>334</v>
      </c>
      <c r="K4083" s="450">
        <v>4.99</v>
      </c>
      <c r="L4083" s="447" t="s">
        <v>241</v>
      </c>
    </row>
    <row r="4084" spans="1:12">
      <c r="A4084" s="447" t="s">
        <v>20984</v>
      </c>
      <c r="B4084" s="447" t="s">
        <v>20985</v>
      </c>
      <c r="C4084" s="447" t="s">
        <v>20946</v>
      </c>
      <c r="D4084" s="447" t="s">
        <v>20988</v>
      </c>
      <c r="E4084" s="448" t="s">
        <v>20755</v>
      </c>
      <c r="F4084" s="447" t="s">
        <v>20755</v>
      </c>
      <c r="G4084" s="449">
        <v>94658</v>
      </c>
      <c r="H4084" s="447" t="s">
        <v>5265</v>
      </c>
      <c r="I4084" s="447" t="s">
        <v>146</v>
      </c>
      <c r="J4084" s="447" t="s">
        <v>334</v>
      </c>
      <c r="K4084" s="450">
        <v>6.02</v>
      </c>
      <c r="L4084" s="447" t="s">
        <v>241</v>
      </c>
    </row>
    <row r="4085" spans="1:12">
      <c r="A4085" s="447" t="s">
        <v>20984</v>
      </c>
      <c r="B4085" s="447" t="s">
        <v>20985</v>
      </c>
      <c r="C4085" s="447" t="s">
        <v>20946</v>
      </c>
      <c r="D4085" s="447" t="s">
        <v>20988</v>
      </c>
      <c r="E4085" s="448" t="s">
        <v>20755</v>
      </c>
      <c r="F4085" s="447" t="s">
        <v>20755</v>
      </c>
      <c r="G4085" s="449">
        <v>94659</v>
      </c>
      <c r="H4085" s="447" t="s">
        <v>5267</v>
      </c>
      <c r="I4085" s="447" t="s">
        <v>146</v>
      </c>
      <c r="J4085" s="447" t="s">
        <v>334</v>
      </c>
      <c r="K4085" s="450">
        <v>6.12</v>
      </c>
      <c r="L4085" s="447" t="s">
        <v>241</v>
      </c>
    </row>
    <row r="4086" spans="1:12">
      <c r="A4086" s="447" t="s">
        <v>20984</v>
      </c>
      <c r="B4086" s="447" t="s">
        <v>20985</v>
      </c>
      <c r="C4086" s="447" t="s">
        <v>20946</v>
      </c>
      <c r="D4086" s="447" t="s">
        <v>20988</v>
      </c>
      <c r="E4086" s="448" t="s">
        <v>20755</v>
      </c>
      <c r="F4086" s="447" t="s">
        <v>20755</v>
      </c>
      <c r="G4086" s="449">
        <v>94660</v>
      </c>
      <c r="H4086" s="447" t="s">
        <v>5269</v>
      </c>
      <c r="I4086" s="447" t="s">
        <v>146</v>
      </c>
      <c r="J4086" s="447" t="s">
        <v>334</v>
      </c>
      <c r="K4086" s="450">
        <v>10.07</v>
      </c>
      <c r="L4086" s="447" t="s">
        <v>241</v>
      </c>
    </row>
    <row r="4087" spans="1:12">
      <c r="A4087" s="447" t="s">
        <v>20984</v>
      </c>
      <c r="B4087" s="447" t="s">
        <v>20985</v>
      </c>
      <c r="C4087" s="447" t="s">
        <v>20946</v>
      </c>
      <c r="D4087" s="447" t="s">
        <v>20988</v>
      </c>
      <c r="E4087" s="448" t="s">
        <v>20755</v>
      </c>
      <c r="F4087" s="447" t="s">
        <v>20755</v>
      </c>
      <c r="G4087" s="449">
        <v>94661</v>
      </c>
      <c r="H4087" s="447" t="s">
        <v>5270</v>
      </c>
      <c r="I4087" s="447" t="s">
        <v>146</v>
      </c>
      <c r="J4087" s="447" t="s">
        <v>334</v>
      </c>
      <c r="K4087" s="450">
        <v>10.51</v>
      </c>
      <c r="L4087" s="447" t="s">
        <v>241</v>
      </c>
    </row>
    <row r="4088" spans="1:12">
      <c r="A4088" s="447" t="s">
        <v>20984</v>
      </c>
      <c r="B4088" s="447" t="s">
        <v>20985</v>
      </c>
      <c r="C4088" s="447" t="s">
        <v>20946</v>
      </c>
      <c r="D4088" s="447" t="s">
        <v>20988</v>
      </c>
      <c r="E4088" s="448" t="s">
        <v>20755</v>
      </c>
      <c r="F4088" s="447" t="s">
        <v>20755</v>
      </c>
      <c r="G4088" s="449">
        <v>94662</v>
      </c>
      <c r="H4088" s="447" t="s">
        <v>5272</v>
      </c>
      <c r="I4088" s="447" t="s">
        <v>146</v>
      </c>
      <c r="J4088" s="447" t="s">
        <v>334</v>
      </c>
      <c r="K4088" s="450">
        <v>11</v>
      </c>
      <c r="L4088" s="447" t="s">
        <v>241</v>
      </c>
    </row>
    <row r="4089" spans="1:12">
      <c r="A4089" s="447" t="s">
        <v>20984</v>
      </c>
      <c r="B4089" s="447" t="s">
        <v>20985</v>
      </c>
      <c r="C4089" s="447" t="s">
        <v>20946</v>
      </c>
      <c r="D4089" s="447" t="s">
        <v>20988</v>
      </c>
      <c r="E4089" s="448" t="s">
        <v>20755</v>
      </c>
      <c r="F4089" s="447" t="s">
        <v>20755</v>
      </c>
      <c r="G4089" s="449">
        <v>94663</v>
      </c>
      <c r="H4089" s="447" t="s">
        <v>5274</v>
      </c>
      <c r="I4089" s="447" t="s">
        <v>146</v>
      </c>
      <c r="J4089" s="447" t="s">
        <v>334</v>
      </c>
      <c r="K4089" s="450">
        <v>11.18</v>
      </c>
      <c r="L4089" s="447" t="s">
        <v>241</v>
      </c>
    </row>
    <row r="4090" spans="1:12">
      <c r="A4090" s="447" t="s">
        <v>20984</v>
      </c>
      <c r="B4090" s="447" t="s">
        <v>20985</v>
      </c>
      <c r="C4090" s="447" t="s">
        <v>20946</v>
      </c>
      <c r="D4090" s="447" t="s">
        <v>20988</v>
      </c>
      <c r="E4090" s="448" t="s">
        <v>20755</v>
      </c>
      <c r="F4090" s="447" t="s">
        <v>20755</v>
      </c>
      <c r="G4090" s="449">
        <v>94664</v>
      </c>
      <c r="H4090" s="447" t="s">
        <v>5276</v>
      </c>
      <c r="I4090" s="447" t="s">
        <v>146</v>
      </c>
      <c r="J4090" s="447" t="s">
        <v>334</v>
      </c>
      <c r="K4090" s="450">
        <v>24.45</v>
      </c>
      <c r="L4090" s="447" t="s">
        <v>241</v>
      </c>
    </row>
    <row r="4091" spans="1:12">
      <c r="A4091" s="447" t="s">
        <v>20984</v>
      </c>
      <c r="B4091" s="447" t="s">
        <v>20985</v>
      </c>
      <c r="C4091" s="447" t="s">
        <v>20946</v>
      </c>
      <c r="D4091" s="447" t="s">
        <v>20988</v>
      </c>
      <c r="E4091" s="448" t="s">
        <v>20755</v>
      </c>
      <c r="F4091" s="447" t="s">
        <v>20755</v>
      </c>
      <c r="G4091" s="449">
        <v>94665</v>
      </c>
      <c r="H4091" s="447" t="s">
        <v>5277</v>
      </c>
      <c r="I4091" s="447" t="s">
        <v>146</v>
      </c>
      <c r="J4091" s="447" t="s">
        <v>334</v>
      </c>
      <c r="K4091" s="450">
        <v>24.44</v>
      </c>
      <c r="L4091" s="447" t="s">
        <v>241</v>
      </c>
    </row>
    <row r="4092" spans="1:12">
      <c r="A4092" s="447" t="s">
        <v>20984</v>
      </c>
      <c r="B4092" s="447" t="s">
        <v>20985</v>
      </c>
      <c r="C4092" s="447" t="s">
        <v>20946</v>
      </c>
      <c r="D4092" s="447" t="s">
        <v>20988</v>
      </c>
      <c r="E4092" s="448" t="s">
        <v>20755</v>
      </c>
      <c r="F4092" s="447" t="s">
        <v>20755</v>
      </c>
      <c r="G4092" s="449">
        <v>94666</v>
      </c>
      <c r="H4092" s="447" t="s">
        <v>5278</v>
      </c>
      <c r="I4092" s="447" t="s">
        <v>146</v>
      </c>
      <c r="J4092" s="447" t="s">
        <v>334</v>
      </c>
      <c r="K4092" s="450">
        <v>29.84</v>
      </c>
      <c r="L4092" s="447" t="s">
        <v>241</v>
      </c>
    </row>
    <row r="4093" spans="1:12">
      <c r="A4093" s="447" t="s">
        <v>20984</v>
      </c>
      <c r="B4093" s="447" t="s">
        <v>20985</v>
      </c>
      <c r="C4093" s="447" t="s">
        <v>20946</v>
      </c>
      <c r="D4093" s="447" t="s">
        <v>20988</v>
      </c>
      <c r="E4093" s="448" t="s">
        <v>20755</v>
      </c>
      <c r="F4093" s="447" t="s">
        <v>20755</v>
      </c>
      <c r="G4093" s="449">
        <v>94667</v>
      </c>
      <c r="H4093" s="447" t="s">
        <v>5280</v>
      </c>
      <c r="I4093" s="447" t="s">
        <v>146</v>
      </c>
      <c r="J4093" s="447" t="s">
        <v>334</v>
      </c>
      <c r="K4093" s="450">
        <v>33.19</v>
      </c>
      <c r="L4093" s="447" t="s">
        <v>241</v>
      </c>
    </row>
    <row r="4094" spans="1:12">
      <c r="A4094" s="447" t="s">
        <v>20984</v>
      </c>
      <c r="B4094" s="447" t="s">
        <v>20985</v>
      </c>
      <c r="C4094" s="447" t="s">
        <v>20946</v>
      </c>
      <c r="D4094" s="447" t="s">
        <v>20988</v>
      </c>
      <c r="E4094" s="448" t="s">
        <v>20755</v>
      </c>
      <c r="F4094" s="447" t="s">
        <v>20755</v>
      </c>
      <c r="G4094" s="449">
        <v>94668</v>
      </c>
      <c r="H4094" s="447" t="s">
        <v>5281</v>
      </c>
      <c r="I4094" s="447" t="s">
        <v>146</v>
      </c>
      <c r="J4094" s="447" t="s">
        <v>334</v>
      </c>
      <c r="K4094" s="450">
        <v>51.21</v>
      </c>
      <c r="L4094" s="447" t="s">
        <v>241</v>
      </c>
    </row>
    <row r="4095" spans="1:12">
      <c r="A4095" s="447" t="s">
        <v>20984</v>
      </c>
      <c r="B4095" s="447" t="s">
        <v>20985</v>
      </c>
      <c r="C4095" s="447" t="s">
        <v>20946</v>
      </c>
      <c r="D4095" s="447" t="s">
        <v>20988</v>
      </c>
      <c r="E4095" s="448" t="s">
        <v>20755</v>
      </c>
      <c r="F4095" s="447" t="s">
        <v>20755</v>
      </c>
      <c r="G4095" s="449">
        <v>94669</v>
      </c>
      <c r="H4095" s="447" t="s">
        <v>5282</v>
      </c>
      <c r="I4095" s="447" t="s">
        <v>146</v>
      </c>
      <c r="J4095" s="447" t="s">
        <v>334</v>
      </c>
      <c r="K4095" s="450">
        <v>70.040000000000006</v>
      </c>
      <c r="L4095" s="447" t="s">
        <v>241</v>
      </c>
    </row>
    <row r="4096" spans="1:12">
      <c r="A4096" s="447" t="s">
        <v>20984</v>
      </c>
      <c r="B4096" s="447" t="s">
        <v>20985</v>
      </c>
      <c r="C4096" s="447" t="s">
        <v>20946</v>
      </c>
      <c r="D4096" s="447" t="s">
        <v>20988</v>
      </c>
      <c r="E4096" s="448" t="s">
        <v>20755</v>
      </c>
      <c r="F4096" s="447" t="s">
        <v>20755</v>
      </c>
      <c r="G4096" s="449">
        <v>94670</v>
      </c>
      <c r="H4096" s="447" t="s">
        <v>5283</v>
      </c>
      <c r="I4096" s="447" t="s">
        <v>146</v>
      </c>
      <c r="J4096" s="447" t="s">
        <v>334</v>
      </c>
      <c r="K4096" s="450">
        <v>67.97</v>
      </c>
      <c r="L4096" s="447" t="s">
        <v>241</v>
      </c>
    </row>
    <row r="4097" spans="1:12">
      <c r="A4097" s="447" t="s">
        <v>20984</v>
      </c>
      <c r="B4097" s="447" t="s">
        <v>20985</v>
      </c>
      <c r="C4097" s="447" t="s">
        <v>20946</v>
      </c>
      <c r="D4097" s="447" t="s">
        <v>20988</v>
      </c>
      <c r="E4097" s="448" t="s">
        <v>20755</v>
      </c>
      <c r="F4097" s="447" t="s">
        <v>20755</v>
      </c>
      <c r="G4097" s="449">
        <v>94671</v>
      </c>
      <c r="H4097" s="447" t="s">
        <v>5284</v>
      </c>
      <c r="I4097" s="447" t="s">
        <v>146</v>
      </c>
      <c r="J4097" s="447" t="s">
        <v>334</v>
      </c>
      <c r="K4097" s="450">
        <v>99.36</v>
      </c>
      <c r="L4097" s="447" t="s">
        <v>241</v>
      </c>
    </row>
    <row r="4098" spans="1:12">
      <c r="A4098" s="447" t="s">
        <v>20984</v>
      </c>
      <c r="B4098" s="447" t="s">
        <v>20985</v>
      </c>
      <c r="C4098" s="447" t="s">
        <v>20946</v>
      </c>
      <c r="D4098" s="447" t="s">
        <v>20988</v>
      </c>
      <c r="E4098" s="448" t="s">
        <v>20755</v>
      </c>
      <c r="F4098" s="447" t="s">
        <v>20755</v>
      </c>
      <c r="G4098" s="449">
        <v>94672</v>
      </c>
      <c r="H4098" s="447" t="s">
        <v>5285</v>
      </c>
      <c r="I4098" s="447" t="s">
        <v>146</v>
      </c>
      <c r="J4098" s="447" t="s">
        <v>334</v>
      </c>
      <c r="K4098" s="450">
        <v>8.76</v>
      </c>
      <c r="L4098" s="447" t="s">
        <v>241</v>
      </c>
    </row>
    <row r="4099" spans="1:12">
      <c r="A4099" s="447" t="s">
        <v>20984</v>
      </c>
      <c r="B4099" s="447" t="s">
        <v>20985</v>
      </c>
      <c r="C4099" s="447" t="s">
        <v>20946</v>
      </c>
      <c r="D4099" s="447" t="s">
        <v>20988</v>
      </c>
      <c r="E4099" s="448" t="s">
        <v>20755</v>
      </c>
      <c r="F4099" s="447" t="s">
        <v>20755</v>
      </c>
      <c r="G4099" s="449">
        <v>94673</v>
      </c>
      <c r="H4099" s="447" t="s">
        <v>5286</v>
      </c>
      <c r="I4099" s="447" t="s">
        <v>146</v>
      </c>
      <c r="J4099" s="447" t="s">
        <v>334</v>
      </c>
      <c r="K4099" s="450">
        <v>8.51</v>
      </c>
      <c r="L4099" s="447" t="s">
        <v>241</v>
      </c>
    </row>
    <row r="4100" spans="1:12">
      <c r="A4100" s="447" t="s">
        <v>20984</v>
      </c>
      <c r="B4100" s="447" t="s">
        <v>20985</v>
      </c>
      <c r="C4100" s="447" t="s">
        <v>20946</v>
      </c>
      <c r="D4100" s="447" t="s">
        <v>20988</v>
      </c>
      <c r="E4100" s="448" t="s">
        <v>20755</v>
      </c>
      <c r="F4100" s="447" t="s">
        <v>20755</v>
      </c>
      <c r="G4100" s="449">
        <v>94674</v>
      </c>
      <c r="H4100" s="447" t="s">
        <v>5287</v>
      </c>
      <c r="I4100" s="447" t="s">
        <v>146</v>
      </c>
      <c r="J4100" s="447" t="s">
        <v>334</v>
      </c>
      <c r="K4100" s="450">
        <v>7.63</v>
      </c>
      <c r="L4100" s="447" t="s">
        <v>241</v>
      </c>
    </row>
    <row r="4101" spans="1:12">
      <c r="A4101" s="447" t="s">
        <v>20984</v>
      </c>
      <c r="B4101" s="447" t="s">
        <v>20985</v>
      </c>
      <c r="C4101" s="447" t="s">
        <v>20946</v>
      </c>
      <c r="D4101" s="447" t="s">
        <v>20988</v>
      </c>
      <c r="E4101" s="448" t="s">
        <v>20755</v>
      </c>
      <c r="F4101" s="447" t="s">
        <v>20755</v>
      </c>
      <c r="G4101" s="449">
        <v>94675</v>
      </c>
      <c r="H4101" s="447" t="s">
        <v>5289</v>
      </c>
      <c r="I4101" s="447" t="s">
        <v>146</v>
      </c>
      <c r="J4101" s="447" t="s">
        <v>334</v>
      </c>
      <c r="K4101" s="450">
        <v>12.37</v>
      </c>
      <c r="L4101" s="447" t="s">
        <v>241</v>
      </c>
    </row>
    <row r="4102" spans="1:12">
      <c r="A4102" s="447" t="s">
        <v>20984</v>
      </c>
      <c r="B4102" s="447" t="s">
        <v>20985</v>
      </c>
      <c r="C4102" s="447" t="s">
        <v>20946</v>
      </c>
      <c r="D4102" s="447" t="s">
        <v>20988</v>
      </c>
      <c r="E4102" s="448" t="s">
        <v>20755</v>
      </c>
      <c r="F4102" s="447" t="s">
        <v>20755</v>
      </c>
      <c r="G4102" s="449">
        <v>94676</v>
      </c>
      <c r="H4102" s="447" t="s">
        <v>5290</v>
      </c>
      <c r="I4102" s="447" t="s">
        <v>146</v>
      </c>
      <c r="J4102" s="447" t="s">
        <v>334</v>
      </c>
      <c r="K4102" s="450">
        <v>13.54</v>
      </c>
      <c r="L4102" s="447" t="s">
        <v>241</v>
      </c>
    </row>
    <row r="4103" spans="1:12">
      <c r="A4103" s="447" t="s">
        <v>20984</v>
      </c>
      <c r="B4103" s="447" t="s">
        <v>20985</v>
      </c>
      <c r="C4103" s="447" t="s">
        <v>20946</v>
      </c>
      <c r="D4103" s="447" t="s">
        <v>20988</v>
      </c>
      <c r="E4103" s="448" t="s">
        <v>20755</v>
      </c>
      <c r="F4103" s="447" t="s">
        <v>20755</v>
      </c>
      <c r="G4103" s="449">
        <v>94677</v>
      </c>
      <c r="H4103" s="447" t="s">
        <v>5291</v>
      </c>
      <c r="I4103" s="447" t="s">
        <v>146</v>
      </c>
      <c r="J4103" s="447" t="s">
        <v>334</v>
      </c>
      <c r="K4103" s="450">
        <v>20.68</v>
      </c>
      <c r="L4103" s="447" t="s">
        <v>241</v>
      </c>
    </row>
    <row r="4104" spans="1:12">
      <c r="A4104" s="447" t="s">
        <v>20984</v>
      </c>
      <c r="B4104" s="447" t="s">
        <v>20985</v>
      </c>
      <c r="C4104" s="447" t="s">
        <v>20946</v>
      </c>
      <c r="D4104" s="447" t="s">
        <v>20988</v>
      </c>
      <c r="E4104" s="448" t="s">
        <v>20755</v>
      </c>
      <c r="F4104" s="447" t="s">
        <v>20755</v>
      </c>
      <c r="G4104" s="449">
        <v>94678</v>
      </c>
      <c r="H4104" s="447" t="s">
        <v>5292</v>
      </c>
      <c r="I4104" s="447" t="s">
        <v>146</v>
      </c>
      <c r="J4104" s="447" t="s">
        <v>334</v>
      </c>
      <c r="K4104" s="450">
        <v>13.96</v>
      </c>
      <c r="L4104" s="447" t="s">
        <v>241</v>
      </c>
    </row>
    <row r="4105" spans="1:12">
      <c r="A4105" s="447" t="s">
        <v>20984</v>
      </c>
      <c r="B4105" s="447" t="s">
        <v>20985</v>
      </c>
      <c r="C4105" s="447" t="s">
        <v>20946</v>
      </c>
      <c r="D4105" s="447" t="s">
        <v>20988</v>
      </c>
      <c r="E4105" s="448" t="s">
        <v>20755</v>
      </c>
      <c r="F4105" s="447" t="s">
        <v>20755</v>
      </c>
      <c r="G4105" s="449">
        <v>94679</v>
      </c>
      <c r="H4105" s="447" t="s">
        <v>5293</v>
      </c>
      <c r="I4105" s="447" t="s">
        <v>146</v>
      </c>
      <c r="J4105" s="447" t="s">
        <v>334</v>
      </c>
      <c r="K4105" s="450">
        <v>23.37</v>
      </c>
      <c r="L4105" s="447" t="s">
        <v>241</v>
      </c>
    </row>
    <row r="4106" spans="1:12">
      <c r="A4106" s="447" t="s">
        <v>20984</v>
      </c>
      <c r="B4106" s="447" t="s">
        <v>20985</v>
      </c>
      <c r="C4106" s="447" t="s">
        <v>20946</v>
      </c>
      <c r="D4106" s="447" t="s">
        <v>20988</v>
      </c>
      <c r="E4106" s="448" t="s">
        <v>20755</v>
      </c>
      <c r="F4106" s="447" t="s">
        <v>20755</v>
      </c>
      <c r="G4106" s="449">
        <v>94680</v>
      </c>
      <c r="H4106" s="447" t="s">
        <v>5294</v>
      </c>
      <c r="I4106" s="447" t="s">
        <v>146</v>
      </c>
      <c r="J4106" s="447" t="s">
        <v>334</v>
      </c>
      <c r="K4106" s="450">
        <v>39.57</v>
      </c>
      <c r="L4106" s="447" t="s">
        <v>241</v>
      </c>
    </row>
    <row r="4107" spans="1:12">
      <c r="A4107" s="447" t="s">
        <v>20984</v>
      </c>
      <c r="B4107" s="447" t="s">
        <v>20985</v>
      </c>
      <c r="C4107" s="447" t="s">
        <v>20946</v>
      </c>
      <c r="D4107" s="447" t="s">
        <v>20988</v>
      </c>
      <c r="E4107" s="448" t="s">
        <v>20755</v>
      </c>
      <c r="F4107" s="447" t="s">
        <v>20755</v>
      </c>
      <c r="G4107" s="449">
        <v>94681</v>
      </c>
      <c r="H4107" s="447" t="s">
        <v>5295</v>
      </c>
      <c r="I4107" s="447" t="s">
        <v>146</v>
      </c>
      <c r="J4107" s="447" t="s">
        <v>334</v>
      </c>
      <c r="K4107" s="450">
        <v>52.45</v>
      </c>
      <c r="L4107" s="447" t="s">
        <v>241</v>
      </c>
    </row>
    <row r="4108" spans="1:12">
      <c r="A4108" s="447" t="s">
        <v>20984</v>
      </c>
      <c r="B4108" s="447" t="s">
        <v>20985</v>
      </c>
      <c r="C4108" s="447" t="s">
        <v>20946</v>
      </c>
      <c r="D4108" s="447" t="s">
        <v>20988</v>
      </c>
      <c r="E4108" s="448" t="s">
        <v>20755</v>
      </c>
      <c r="F4108" s="447" t="s">
        <v>20755</v>
      </c>
      <c r="G4108" s="449">
        <v>94682</v>
      </c>
      <c r="H4108" s="447" t="s">
        <v>5296</v>
      </c>
      <c r="I4108" s="447" t="s">
        <v>146</v>
      </c>
      <c r="J4108" s="447" t="s">
        <v>334</v>
      </c>
      <c r="K4108" s="450">
        <v>105.86</v>
      </c>
      <c r="L4108" s="447" t="s">
        <v>241</v>
      </c>
    </row>
    <row r="4109" spans="1:12">
      <c r="A4109" s="447" t="s">
        <v>20984</v>
      </c>
      <c r="B4109" s="447" t="s">
        <v>20985</v>
      </c>
      <c r="C4109" s="447" t="s">
        <v>20946</v>
      </c>
      <c r="D4109" s="447" t="s">
        <v>20988</v>
      </c>
      <c r="E4109" s="448" t="s">
        <v>20755</v>
      </c>
      <c r="F4109" s="447" t="s">
        <v>20755</v>
      </c>
      <c r="G4109" s="449">
        <v>94683</v>
      </c>
      <c r="H4109" s="447" t="s">
        <v>5297</v>
      </c>
      <c r="I4109" s="447" t="s">
        <v>146</v>
      </c>
      <c r="J4109" s="447" t="s">
        <v>334</v>
      </c>
      <c r="K4109" s="450">
        <v>68.03</v>
      </c>
      <c r="L4109" s="447" t="s">
        <v>241</v>
      </c>
    </row>
    <row r="4110" spans="1:12">
      <c r="A4110" s="447" t="s">
        <v>20984</v>
      </c>
      <c r="B4110" s="447" t="s">
        <v>20985</v>
      </c>
      <c r="C4110" s="447" t="s">
        <v>20946</v>
      </c>
      <c r="D4110" s="447" t="s">
        <v>20988</v>
      </c>
      <c r="E4110" s="448" t="s">
        <v>20755</v>
      </c>
      <c r="F4110" s="447" t="s">
        <v>20755</v>
      </c>
      <c r="G4110" s="449">
        <v>94684</v>
      </c>
      <c r="H4110" s="447" t="s">
        <v>5298</v>
      </c>
      <c r="I4110" s="447" t="s">
        <v>146</v>
      </c>
      <c r="J4110" s="447" t="s">
        <v>334</v>
      </c>
      <c r="K4110" s="450">
        <v>134.94999999999999</v>
      </c>
      <c r="L4110" s="447" t="s">
        <v>241</v>
      </c>
    </row>
    <row r="4111" spans="1:12">
      <c r="A4111" s="447" t="s">
        <v>20984</v>
      </c>
      <c r="B4111" s="447" t="s">
        <v>20985</v>
      </c>
      <c r="C4111" s="447" t="s">
        <v>20946</v>
      </c>
      <c r="D4111" s="447" t="s">
        <v>20988</v>
      </c>
      <c r="E4111" s="448" t="s">
        <v>20755</v>
      </c>
      <c r="F4111" s="447" t="s">
        <v>20755</v>
      </c>
      <c r="G4111" s="449">
        <v>94685</v>
      </c>
      <c r="H4111" s="447" t="s">
        <v>5299</v>
      </c>
      <c r="I4111" s="447" t="s">
        <v>146</v>
      </c>
      <c r="J4111" s="447" t="s">
        <v>334</v>
      </c>
      <c r="K4111" s="450">
        <v>103.47</v>
      </c>
      <c r="L4111" s="447" t="s">
        <v>241</v>
      </c>
    </row>
    <row r="4112" spans="1:12">
      <c r="A4112" s="447" t="s">
        <v>20984</v>
      </c>
      <c r="B4112" s="447" t="s">
        <v>20985</v>
      </c>
      <c r="C4112" s="447" t="s">
        <v>20946</v>
      </c>
      <c r="D4112" s="447" t="s">
        <v>20988</v>
      </c>
      <c r="E4112" s="448" t="s">
        <v>20755</v>
      </c>
      <c r="F4112" s="447" t="s">
        <v>20755</v>
      </c>
      <c r="G4112" s="449">
        <v>94686</v>
      </c>
      <c r="H4112" s="447" t="s">
        <v>5300</v>
      </c>
      <c r="I4112" s="447" t="s">
        <v>146</v>
      </c>
      <c r="J4112" s="447" t="s">
        <v>334</v>
      </c>
      <c r="K4112" s="450">
        <v>253.64</v>
      </c>
      <c r="L4112" s="447" t="s">
        <v>241</v>
      </c>
    </row>
    <row r="4113" spans="1:12">
      <c r="A4113" s="447" t="s">
        <v>20984</v>
      </c>
      <c r="B4113" s="447" t="s">
        <v>20985</v>
      </c>
      <c r="C4113" s="447" t="s">
        <v>20946</v>
      </c>
      <c r="D4113" s="447" t="s">
        <v>20988</v>
      </c>
      <c r="E4113" s="448" t="s">
        <v>20755</v>
      </c>
      <c r="F4113" s="447" t="s">
        <v>20755</v>
      </c>
      <c r="G4113" s="449">
        <v>94687</v>
      </c>
      <c r="H4113" s="447" t="s">
        <v>5301</v>
      </c>
      <c r="I4113" s="447" t="s">
        <v>146</v>
      </c>
      <c r="J4113" s="447" t="s">
        <v>334</v>
      </c>
      <c r="K4113" s="450">
        <v>206.18</v>
      </c>
      <c r="L4113" s="447" t="s">
        <v>241</v>
      </c>
    </row>
    <row r="4114" spans="1:12">
      <c r="A4114" s="447" t="s">
        <v>20984</v>
      </c>
      <c r="B4114" s="447" t="s">
        <v>20985</v>
      </c>
      <c r="C4114" s="447" t="s">
        <v>20946</v>
      </c>
      <c r="D4114" s="447" t="s">
        <v>20988</v>
      </c>
      <c r="E4114" s="448" t="s">
        <v>20755</v>
      </c>
      <c r="F4114" s="447" t="s">
        <v>20755</v>
      </c>
      <c r="G4114" s="449">
        <v>94688</v>
      </c>
      <c r="H4114" s="447" t="s">
        <v>5302</v>
      </c>
      <c r="I4114" s="447" t="s">
        <v>146</v>
      </c>
      <c r="J4114" s="447" t="s">
        <v>334</v>
      </c>
      <c r="K4114" s="450">
        <v>8.74</v>
      </c>
      <c r="L4114" s="447" t="s">
        <v>241</v>
      </c>
    </row>
    <row r="4115" spans="1:12">
      <c r="A4115" s="447" t="s">
        <v>20984</v>
      </c>
      <c r="B4115" s="447" t="s">
        <v>20985</v>
      </c>
      <c r="C4115" s="447" t="s">
        <v>20946</v>
      </c>
      <c r="D4115" s="447" t="s">
        <v>20988</v>
      </c>
      <c r="E4115" s="448" t="s">
        <v>20755</v>
      </c>
      <c r="F4115" s="447" t="s">
        <v>20755</v>
      </c>
      <c r="G4115" s="449">
        <v>94689</v>
      </c>
      <c r="H4115" s="447" t="s">
        <v>5304</v>
      </c>
      <c r="I4115" s="447" t="s">
        <v>146</v>
      </c>
      <c r="J4115" s="447" t="s">
        <v>334</v>
      </c>
      <c r="K4115" s="450">
        <v>12.15</v>
      </c>
      <c r="L4115" s="447" t="s">
        <v>241</v>
      </c>
    </row>
    <row r="4116" spans="1:12">
      <c r="A4116" s="447" t="s">
        <v>20984</v>
      </c>
      <c r="B4116" s="447" t="s">
        <v>20985</v>
      </c>
      <c r="C4116" s="447" t="s">
        <v>20946</v>
      </c>
      <c r="D4116" s="447" t="s">
        <v>20988</v>
      </c>
      <c r="E4116" s="448" t="s">
        <v>20755</v>
      </c>
      <c r="F4116" s="447" t="s">
        <v>20755</v>
      </c>
      <c r="G4116" s="449">
        <v>94690</v>
      </c>
      <c r="H4116" s="447" t="s">
        <v>5306</v>
      </c>
      <c r="I4116" s="447" t="s">
        <v>146</v>
      </c>
      <c r="J4116" s="447" t="s">
        <v>334</v>
      </c>
      <c r="K4116" s="450">
        <v>11.59</v>
      </c>
      <c r="L4116" s="447" t="s">
        <v>241</v>
      </c>
    </row>
    <row r="4117" spans="1:12">
      <c r="A4117" s="447" t="s">
        <v>20984</v>
      </c>
      <c r="B4117" s="447" t="s">
        <v>20985</v>
      </c>
      <c r="C4117" s="447" t="s">
        <v>20946</v>
      </c>
      <c r="D4117" s="447" t="s">
        <v>20988</v>
      </c>
      <c r="E4117" s="448" t="s">
        <v>20755</v>
      </c>
      <c r="F4117" s="447" t="s">
        <v>20755</v>
      </c>
      <c r="G4117" s="449">
        <v>94691</v>
      </c>
      <c r="H4117" s="447" t="s">
        <v>5308</v>
      </c>
      <c r="I4117" s="447" t="s">
        <v>146</v>
      </c>
      <c r="J4117" s="447" t="s">
        <v>334</v>
      </c>
      <c r="K4117" s="450">
        <v>13.57</v>
      </c>
      <c r="L4117" s="447" t="s">
        <v>241</v>
      </c>
    </row>
    <row r="4118" spans="1:12">
      <c r="A4118" s="447" t="s">
        <v>20984</v>
      </c>
      <c r="B4118" s="447" t="s">
        <v>20985</v>
      </c>
      <c r="C4118" s="447" t="s">
        <v>20946</v>
      </c>
      <c r="D4118" s="447" t="s">
        <v>20988</v>
      </c>
      <c r="E4118" s="448" t="s">
        <v>20755</v>
      </c>
      <c r="F4118" s="447" t="s">
        <v>20755</v>
      </c>
      <c r="G4118" s="449">
        <v>94692</v>
      </c>
      <c r="H4118" s="447" t="s">
        <v>5309</v>
      </c>
      <c r="I4118" s="447" t="s">
        <v>146</v>
      </c>
      <c r="J4118" s="447" t="s">
        <v>334</v>
      </c>
      <c r="K4118" s="450">
        <v>20.7</v>
      </c>
      <c r="L4118" s="447" t="s">
        <v>241</v>
      </c>
    </row>
    <row r="4119" spans="1:12">
      <c r="A4119" s="447" t="s">
        <v>20984</v>
      </c>
      <c r="B4119" s="447" t="s">
        <v>20985</v>
      </c>
      <c r="C4119" s="447" t="s">
        <v>20946</v>
      </c>
      <c r="D4119" s="447" t="s">
        <v>20988</v>
      </c>
      <c r="E4119" s="448" t="s">
        <v>20755</v>
      </c>
      <c r="F4119" s="447" t="s">
        <v>20755</v>
      </c>
      <c r="G4119" s="449">
        <v>94693</v>
      </c>
      <c r="H4119" s="447" t="s">
        <v>5310</v>
      </c>
      <c r="I4119" s="447" t="s">
        <v>146</v>
      </c>
      <c r="J4119" s="447" t="s">
        <v>334</v>
      </c>
      <c r="K4119" s="450">
        <v>21.7</v>
      </c>
      <c r="L4119" s="447" t="s">
        <v>241</v>
      </c>
    </row>
    <row r="4120" spans="1:12">
      <c r="A4120" s="447" t="s">
        <v>20984</v>
      </c>
      <c r="B4120" s="447" t="s">
        <v>20985</v>
      </c>
      <c r="C4120" s="447" t="s">
        <v>20946</v>
      </c>
      <c r="D4120" s="447" t="s">
        <v>20988</v>
      </c>
      <c r="E4120" s="448" t="s">
        <v>20755</v>
      </c>
      <c r="F4120" s="447" t="s">
        <v>20755</v>
      </c>
      <c r="G4120" s="449">
        <v>94694</v>
      </c>
      <c r="H4120" s="447" t="s">
        <v>5311</v>
      </c>
      <c r="I4120" s="447" t="s">
        <v>146</v>
      </c>
      <c r="J4120" s="447" t="s">
        <v>334</v>
      </c>
      <c r="K4120" s="450">
        <v>21.75</v>
      </c>
      <c r="L4120" s="447" t="s">
        <v>241</v>
      </c>
    </row>
    <row r="4121" spans="1:12">
      <c r="A4121" s="447" t="s">
        <v>20984</v>
      </c>
      <c r="B4121" s="447" t="s">
        <v>20985</v>
      </c>
      <c r="C4121" s="447" t="s">
        <v>20946</v>
      </c>
      <c r="D4121" s="447" t="s">
        <v>20988</v>
      </c>
      <c r="E4121" s="448" t="s">
        <v>20755</v>
      </c>
      <c r="F4121" s="447" t="s">
        <v>20755</v>
      </c>
      <c r="G4121" s="449">
        <v>94695</v>
      </c>
      <c r="H4121" s="447" t="s">
        <v>5312</v>
      </c>
      <c r="I4121" s="447" t="s">
        <v>146</v>
      </c>
      <c r="J4121" s="447" t="s">
        <v>334</v>
      </c>
      <c r="K4121" s="450">
        <v>29.44</v>
      </c>
      <c r="L4121" s="447" t="s">
        <v>241</v>
      </c>
    </row>
    <row r="4122" spans="1:12">
      <c r="A4122" s="447" t="s">
        <v>20984</v>
      </c>
      <c r="B4122" s="447" t="s">
        <v>20985</v>
      </c>
      <c r="C4122" s="447" t="s">
        <v>20946</v>
      </c>
      <c r="D4122" s="447" t="s">
        <v>20988</v>
      </c>
      <c r="E4122" s="448" t="s">
        <v>20755</v>
      </c>
      <c r="F4122" s="447" t="s">
        <v>20755</v>
      </c>
      <c r="G4122" s="449">
        <v>94696</v>
      </c>
      <c r="H4122" s="447" t="s">
        <v>5313</v>
      </c>
      <c r="I4122" s="447" t="s">
        <v>146</v>
      </c>
      <c r="J4122" s="447" t="s">
        <v>334</v>
      </c>
      <c r="K4122" s="450">
        <v>51.65</v>
      </c>
      <c r="L4122" s="447" t="s">
        <v>241</v>
      </c>
    </row>
    <row r="4123" spans="1:12">
      <c r="A4123" s="447" t="s">
        <v>20984</v>
      </c>
      <c r="B4123" s="447" t="s">
        <v>20985</v>
      </c>
      <c r="C4123" s="447" t="s">
        <v>20946</v>
      </c>
      <c r="D4123" s="447" t="s">
        <v>20988</v>
      </c>
      <c r="E4123" s="448" t="s">
        <v>20755</v>
      </c>
      <c r="F4123" s="447" t="s">
        <v>20755</v>
      </c>
      <c r="G4123" s="449">
        <v>94697</v>
      </c>
      <c r="H4123" s="447" t="s">
        <v>5314</v>
      </c>
      <c r="I4123" s="447" t="s">
        <v>146</v>
      </c>
      <c r="J4123" s="447" t="s">
        <v>334</v>
      </c>
      <c r="K4123" s="450">
        <v>81.42</v>
      </c>
      <c r="L4123" s="447" t="s">
        <v>241</v>
      </c>
    </row>
    <row r="4124" spans="1:12">
      <c r="A4124" s="447" t="s">
        <v>20984</v>
      </c>
      <c r="B4124" s="447" t="s">
        <v>20985</v>
      </c>
      <c r="C4124" s="447" t="s">
        <v>20946</v>
      </c>
      <c r="D4124" s="447" t="s">
        <v>20988</v>
      </c>
      <c r="E4124" s="448" t="s">
        <v>20755</v>
      </c>
      <c r="F4124" s="447" t="s">
        <v>20755</v>
      </c>
      <c r="G4124" s="449">
        <v>94698</v>
      </c>
      <c r="H4124" s="447" t="s">
        <v>5315</v>
      </c>
      <c r="I4124" s="447" t="s">
        <v>146</v>
      </c>
      <c r="J4124" s="447" t="s">
        <v>334</v>
      </c>
      <c r="K4124" s="450">
        <v>70.95</v>
      </c>
      <c r="L4124" s="447" t="s">
        <v>241</v>
      </c>
    </row>
    <row r="4125" spans="1:12">
      <c r="A4125" s="447" t="s">
        <v>20984</v>
      </c>
      <c r="B4125" s="447" t="s">
        <v>20985</v>
      </c>
      <c r="C4125" s="447" t="s">
        <v>20946</v>
      </c>
      <c r="D4125" s="447" t="s">
        <v>20988</v>
      </c>
      <c r="E4125" s="448" t="s">
        <v>20755</v>
      </c>
      <c r="F4125" s="447" t="s">
        <v>20755</v>
      </c>
      <c r="G4125" s="449">
        <v>94699</v>
      </c>
      <c r="H4125" s="447" t="s">
        <v>5316</v>
      </c>
      <c r="I4125" s="447" t="s">
        <v>146</v>
      </c>
      <c r="J4125" s="447" t="s">
        <v>334</v>
      </c>
      <c r="K4125" s="450">
        <v>137.11000000000001</v>
      </c>
      <c r="L4125" s="447" t="s">
        <v>241</v>
      </c>
    </row>
    <row r="4126" spans="1:12">
      <c r="A4126" s="447" t="s">
        <v>20984</v>
      </c>
      <c r="B4126" s="447" t="s">
        <v>20985</v>
      </c>
      <c r="C4126" s="447" t="s">
        <v>20946</v>
      </c>
      <c r="D4126" s="447" t="s">
        <v>20988</v>
      </c>
      <c r="E4126" s="448" t="s">
        <v>20755</v>
      </c>
      <c r="F4126" s="447" t="s">
        <v>20755</v>
      </c>
      <c r="G4126" s="449">
        <v>94700</v>
      </c>
      <c r="H4126" s="447" t="s">
        <v>5317</v>
      </c>
      <c r="I4126" s="447" t="s">
        <v>146</v>
      </c>
      <c r="J4126" s="447" t="s">
        <v>334</v>
      </c>
      <c r="K4126" s="450">
        <v>115.69</v>
      </c>
      <c r="L4126" s="447" t="s">
        <v>241</v>
      </c>
    </row>
    <row r="4127" spans="1:12">
      <c r="A4127" s="447" t="s">
        <v>20984</v>
      </c>
      <c r="B4127" s="447" t="s">
        <v>20985</v>
      </c>
      <c r="C4127" s="447" t="s">
        <v>20946</v>
      </c>
      <c r="D4127" s="447" t="s">
        <v>20988</v>
      </c>
      <c r="E4127" s="448" t="s">
        <v>20755</v>
      </c>
      <c r="F4127" s="447" t="s">
        <v>20755</v>
      </c>
      <c r="G4127" s="449">
        <v>94701</v>
      </c>
      <c r="H4127" s="447" t="s">
        <v>5318</v>
      </c>
      <c r="I4127" s="447" t="s">
        <v>146</v>
      </c>
      <c r="J4127" s="447" t="s">
        <v>334</v>
      </c>
      <c r="K4127" s="450">
        <v>205.05</v>
      </c>
      <c r="L4127" s="447" t="s">
        <v>241</v>
      </c>
    </row>
    <row r="4128" spans="1:12">
      <c r="A4128" s="447" t="s">
        <v>20984</v>
      </c>
      <c r="B4128" s="447" t="s">
        <v>20985</v>
      </c>
      <c r="C4128" s="447" t="s">
        <v>20946</v>
      </c>
      <c r="D4128" s="447" t="s">
        <v>20988</v>
      </c>
      <c r="E4128" s="448" t="s">
        <v>20755</v>
      </c>
      <c r="F4128" s="447" t="s">
        <v>20755</v>
      </c>
      <c r="G4128" s="449">
        <v>94702</v>
      </c>
      <c r="H4128" s="447" t="s">
        <v>5319</v>
      </c>
      <c r="I4128" s="447" t="s">
        <v>146</v>
      </c>
      <c r="J4128" s="447" t="s">
        <v>334</v>
      </c>
      <c r="K4128" s="450">
        <v>194.09</v>
      </c>
      <c r="L4128" s="447" t="s">
        <v>241</v>
      </c>
    </row>
    <row r="4129" spans="1:12">
      <c r="A4129" s="447" t="s">
        <v>20984</v>
      </c>
      <c r="B4129" s="447" t="s">
        <v>20985</v>
      </c>
      <c r="C4129" s="447" t="s">
        <v>20946</v>
      </c>
      <c r="D4129" s="447" t="s">
        <v>20988</v>
      </c>
      <c r="E4129" s="448" t="s">
        <v>20755</v>
      </c>
      <c r="F4129" s="447" t="s">
        <v>20755</v>
      </c>
      <c r="G4129" s="449">
        <v>94703</v>
      </c>
      <c r="H4129" s="447" t="s">
        <v>5320</v>
      </c>
      <c r="I4129" s="447" t="s">
        <v>146</v>
      </c>
      <c r="J4129" s="447" t="s">
        <v>334</v>
      </c>
      <c r="K4129" s="450">
        <v>17.22</v>
      </c>
      <c r="L4129" s="447" t="s">
        <v>241</v>
      </c>
    </row>
    <row r="4130" spans="1:12">
      <c r="A4130" s="447" t="s">
        <v>20984</v>
      </c>
      <c r="B4130" s="447" t="s">
        <v>20985</v>
      </c>
      <c r="C4130" s="447" t="s">
        <v>20946</v>
      </c>
      <c r="D4130" s="447" t="s">
        <v>20988</v>
      </c>
      <c r="E4130" s="448" t="s">
        <v>20755</v>
      </c>
      <c r="F4130" s="447" t="s">
        <v>20755</v>
      </c>
      <c r="G4130" s="449">
        <v>94704</v>
      </c>
      <c r="H4130" s="447" t="s">
        <v>5321</v>
      </c>
      <c r="I4130" s="447" t="s">
        <v>146</v>
      </c>
      <c r="J4130" s="447" t="s">
        <v>334</v>
      </c>
      <c r="K4130" s="450">
        <v>20.51</v>
      </c>
      <c r="L4130" s="447" t="s">
        <v>241</v>
      </c>
    </row>
    <row r="4131" spans="1:12">
      <c r="A4131" s="447" t="s">
        <v>20984</v>
      </c>
      <c r="B4131" s="447" t="s">
        <v>20985</v>
      </c>
      <c r="C4131" s="447" t="s">
        <v>20946</v>
      </c>
      <c r="D4131" s="447" t="s">
        <v>20988</v>
      </c>
      <c r="E4131" s="448" t="s">
        <v>20755</v>
      </c>
      <c r="F4131" s="447" t="s">
        <v>20755</v>
      </c>
      <c r="G4131" s="449">
        <v>94705</v>
      </c>
      <c r="H4131" s="447" t="s">
        <v>5323</v>
      </c>
      <c r="I4131" s="447" t="s">
        <v>146</v>
      </c>
      <c r="J4131" s="447" t="s">
        <v>334</v>
      </c>
      <c r="K4131" s="450">
        <v>25.49</v>
      </c>
      <c r="L4131" s="447" t="s">
        <v>241</v>
      </c>
    </row>
    <row r="4132" spans="1:12">
      <c r="A4132" s="447" t="s">
        <v>20984</v>
      </c>
      <c r="B4132" s="447" t="s">
        <v>20985</v>
      </c>
      <c r="C4132" s="447" t="s">
        <v>20946</v>
      </c>
      <c r="D4132" s="447" t="s">
        <v>20988</v>
      </c>
      <c r="E4132" s="448" t="s">
        <v>20755</v>
      </c>
      <c r="F4132" s="447" t="s">
        <v>20755</v>
      </c>
      <c r="G4132" s="449">
        <v>94706</v>
      </c>
      <c r="H4132" s="447" t="s">
        <v>5324</v>
      </c>
      <c r="I4132" s="447" t="s">
        <v>146</v>
      </c>
      <c r="J4132" s="447" t="s">
        <v>334</v>
      </c>
      <c r="K4132" s="450">
        <v>37.68</v>
      </c>
      <c r="L4132" s="447" t="s">
        <v>241</v>
      </c>
    </row>
    <row r="4133" spans="1:12">
      <c r="A4133" s="447" t="s">
        <v>20984</v>
      </c>
      <c r="B4133" s="447" t="s">
        <v>20985</v>
      </c>
      <c r="C4133" s="447" t="s">
        <v>20946</v>
      </c>
      <c r="D4133" s="447" t="s">
        <v>20988</v>
      </c>
      <c r="E4133" s="448" t="s">
        <v>20755</v>
      </c>
      <c r="F4133" s="447" t="s">
        <v>20755</v>
      </c>
      <c r="G4133" s="449">
        <v>94707</v>
      </c>
      <c r="H4133" s="447" t="s">
        <v>5325</v>
      </c>
      <c r="I4133" s="447" t="s">
        <v>146</v>
      </c>
      <c r="J4133" s="447" t="s">
        <v>334</v>
      </c>
      <c r="K4133" s="450">
        <v>46.92</v>
      </c>
      <c r="L4133" s="447" t="s">
        <v>241</v>
      </c>
    </row>
    <row r="4134" spans="1:12">
      <c r="A4134" s="447" t="s">
        <v>20984</v>
      </c>
      <c r="B4134" s="447" t="s">
        <v>20985</v>
      </c>
      <c r="C4134" s="447" t="s">
        <v>20946</v>
      </c>
      <c r="D4134" s="447" t="s">
        <v>20988</v>
      </c>
      <c r="E4134" s="448" t="s">
        <v>20755</v>
      </c>
      <c r="F4134" s="447" t="s">
        <v>20755</v>
      </c>
      <c r="G4134" s="449">
        <v>94708</v>
      </c>
      <c r="H4134" s="447" t="s">
        <v>5327</v>
      </c>
      <c r="I4134" s="447" t="s">
        <v>146</v>
      </c>
      <c r="J4134" s="447" t="s">
        <v>334</v>
      </c>
      <c r="K4134" s="450">
        <v>21.57</v>
      </c>
      <c r="L4134" s="447" t="s">
        <v>241</v>
      </c>
    </row>
    <row r="4135" spans="1:12">
      <c r="A4135" s="447" t="s">
        <v>20984</v>
      </c>
      <c r="B4135" s="447" t="s">
        <v>20985</v>
      </c>
      <c r="C4135" s="447" t="s">
        <v>20946</v>
      </c>
      <c r="D4135" s="447" t="s">
        <v>20988</v>
      </c>
      <c r="E4135" s="448" t="s">
        <v>20755</v>
      </c>
      <c r="F4135" s="447" t="s">
        <v>20755</v>
      </c>
      <c r="G4135" s="449">
        <v>94709</v>
      </c>
      <c r="H4135" s="447" t="s">
        <v>5328</v>
      </c>
      <c r="I4135" s="447" t="s">
        <v>146</v>
      </c>
      <c r="J4135" s="447" t="s">
        <v>334</v>
      </c>
      <c r="K4135" s="450">
        <v>28.12</v>
      </c>
      <c r="L4135" s="447" t="s">
        <v>241</v>
      </c>
    </row>
    <row r="4136" spans="1:12">
      <c r="A4136" s="447" t="s">
        <v>20984</v>
      </c>
      <c r="B4136" s="447" t="s">
        <v>20985</v>
      </c>
      <c r="C4136" s="447" t="s">
        <v>20946</v>
      </c>
      <c r="D4136" s="447" t="s">
        <v>20988</v>
      </c>
      <c r="E4136" s="448" t="s">
        <v>20755</v>
      </c>
      <c r="F4136" s="447" t="s">
        <v>20755</v>
      </c>
      <c r="G4136" s="449">
        <v>94710</v>
      </c>
      <c r="H4136" s="447" t="s">
        <v>5329</v>
      </c>
      <c r="I4136" s="447" t="s">
        <v>146</v>
      </c>
      <c r="J4136" s="447" t="s">
        <v>334</v>
      </c>
      <c r="K4136" s="450">
        <v>44.4</v>
      </c>
      <c r="L4136" s="447" t="s">
        <v>241</v>
      </c>
    </row>
    <row r="4137" spans="1:12">
      <c r="A4137" s="447" t="s">
        <v>20984</v>
      </c>
      <c r="B4137" s="447" t="s">
        <v>20985</v>
      </c>
      <c r="C4137" s="447" t="s">
        <v>20946</v>
      </c>
      <c r="D4137" s="447" t="s">
        <v>20988</v>
      </c>
      <c r="E4137" s="448" t="s">
        <v>20755</v>
      </c>
      <c r="F4137" s="447" t="s">
        <v>20755</v>
      </c>
      <c r="G4137" s="449">
        <v>94711</v>
      </c>
      <c r="H4137" s="447" t="s">
        <v>5330</v>
      </c>
      <c r="I4137" s="447" t="s">
        <v>146</v>
      </c>
      <c r="J4137" s="447" t="s">
        <v>334</v>
      </c>
      <c r="K4137" s="450">
        <v>53.64</v>
      </c>
      <c r="L4137" s="447" t="s">
        <v>241</v>
      </c>
    </row>
    <row r="4138" spans="1:12">
      <c r="A4138" s="447" t="s">
        <v>20984</v>
      </c>
      <c r="B4138" s="447" t="s">
        <v>20985</v>
      </c>
      <c r="C4138" s="447" t="s">
        <v>20946</v>
      </c>
      <c r="D4138" s="447" t="s">
        <v>20988</v>
      </c>
      <c r="E4138" s="448" t="s">
        <v>20755</v>
      </c>
      <c r="F4138" s="447" t="s">
        <v>20755</v>
      </c>
      <c r="G4138" s="449">
        <v>94712</v>
      </c>
      <c r="H4138" s="447" t="s">
        <v>5331</v>
      </c>
      <c r="I4138" s="447" t="s">
        <v>146</v>
      </c>
      <c r="J4138" s="447" t="s">
        <v>334</v>
      </c>
      <c r="K4138" s="450">
        <v>72.319999999999993</v>
      </c>
      <c r="L4138" s="447" t="s">
        <v>241</v>
      </c>
    </row>
    <row r="4139" spans="1:12">
      <c r="A4139" s="447" t="s">
        <v>20984</v>
      </c>
      <c r="B4139" s="447" t="s">
        <v>20985</v>
      </c>
      <c r="C4139" s="447" t="s">
        <v>20946</v>
      </c>
      <c r="D4139" s="447" t="s">
        <v>20988</v>
      </c>
      <c r="E4139" s="448" t="s">
        <v>20755</v>
      </c>
      <c r="F4139" s="447" t="s">
        <v>20755</v>
      </c>
      <c r="G4139" s="449">
        <v>94713</v>
      </c>
      <c r="H4139" s="447" t="s">
        <v>5332</v>
      </c>
      <c r="I4139" s="447" t="s">
        <v>146</v>
      </c>
      <c r="J4139" s="447" t="s">
        <v>334</v>
      </c>
      <c r="K4139" s="450">
        <v>190.84</v>
      </c>
      <c r="L4139" s="447" t="s">
        <v>241</v>
      </c>
    </row>
    <row r="4140" spans="1:12">
      <c r="A4140" s="447" t="s">
        <v>20984</v>
      </c>
      <c r="B4140" s="447" t="s">
        <v>20985</v>
      </c>
      <c r="C4140" s="447" t="s">
        <v>20946</v>
      </c>
      <c r="D4140" s="447" t="s">
        <v>20988</v>
      </c>
      <c r="E4140" s="448" t="s">
        <v>20755</v>
      </c>
      <c r="F4140" s="447" t="s">
        <v>20755</v>
      </c>
      <c r="G4140" s="449">
        <v>94714</v>
      </c>
      <c r="H4140" s="447" t="s">
        <v>5333</v>
      </c>
      <c r="I4140" s="447" t="s">
        <v>146</v>
      </c>
      <c r="J4140" s="447" t="s">
        <v>334</v>
      </c>
      <c r="K4140" s="450">
        <v>259.19</v>
      </c>
      <c r="L4140" s="447" t="s">
        <v>241</v>
      </c>
    </row>
    <row r="4141" spans="1:12">
      <c r="A4141" s="447" t="s">
        <v>20984</v>
      </c>
      <c r="B4141" s="447" t="s">
        <v>20985</v>
      </c>
      <c r="C4141" s="447" t="s">
        <v>20946</v>
      </c>
      <c r="D4141" s="447" t="s">
        <v>20988</v>
      </c>
      <c r="E4141" s="448" t="s">
        <v>20755</v>
      </c>
      <c r="F4141" s="447" t="s">
        <v>20755</v>
      </c>
      <c r="G4141" s="449">
        <v>94715</v>
      </c>
      <c r="H4141" s="447" t="s">
        <v>5334</v>
      </c>
      <c r="I4141" s="447" t="s">
        <v>146</v>
      </c>
      <c r="J4141" s="447" t="s">
        <v>334</v>
      </c>
      <c r="K4141" s="450">
        <v>358.3</v>
      </c>
      <c r="L4141" s="447" t="s">
        <v>241</v>
      </c>
    </row>
    <row r="4142" spans="1:12">
      <c r="A4142" s="447" t="s">
        <v>20984</v>
      </c>
      <c r="B4142" s="447" t="s">
        <v>20985</v>
      </c>
      <c r="C4142" s="447" t="s">
        <v>20946</v>
      </c>
      <c r="D4142" s="447" t="s">
        <v>20988</v>
      </c>
      <c r="E4142" s="448" t="s">
        <v>20755</v>
      </c>
      <c r="F4142" s="447" t="s">
        <v>20755</v>
      </c>
      <c r="G4142" s="449">
        <v>94724</v>
      </c>
      <c r="H4142" s="447" t="s">
        <v>5335</v>
      </c>
      <c r="I4142" s="447" t="s">
        <v>146</v>
      </c>
      <c r="J4142" s="447" t="s">
        <v>334</v>
      </c>
      <c r="K4142" s="450">
        <v>33.880000000000003</v>
      </c>
      <c r="L4142" s="447" t="s">
        <v>241</v>
      </c>
    </row>
    <row r="4143" spans="1:12">
      <c r="A4143" s="447" t="s">
        <v>20984</v>
      </c>
      <c r="B4143" s="447" t="s">
        <v>20985</v>
      </c>
      <c r="C4143" s="447" t="s">
        <v>20946</v>
      </c>
      <c r="D4143" s="447" t="s">
        <v>20988</v>
      </c>
      <c r="E4143" s="448" t="s">
        <v>20755</v>
      </c>
      <c r="F4143" s="447" t="s">
        <v>20755</v>
      </c>
      <c r="G4143" s="449">
        <v>94725</v>
      </c>
      <c r="H4143" s="447" t="s">
        <v>5336</v>
      </c>
      <c r="I4143" s="447" t="s">
        <v>146</v>
      </c>
      <c r="J4143" s="447" t="s">
        <v>334</v>
      </c>
      <c r="K4143" s="450">
        <v>6.49</v>
      </c>
      <c r="L4143" s="447" t="s">
        <v>241</v>
      </c>
    </row>
    <row r="4144" spans="1:12">
      <c r="A4144" s="447" t="s">
        <v>20984</v>
      </c>
      <c r="B4144" s="447" t="s">
        <v>20985</v>
      </c>
      <c r="C4144" s="447" t="s">
        <v>20946</v>
      </c>
      <c r="D4144" s="447" t="s">
        <v>20988</v>
      </c>
      <c r="E4144" s="448" t="s">
        <v>20755</v>
      </c>
      <c r="F4144" s="447" t="s">
        <v>20755</v>
      </c>
      <c r="G4144" s="449">
        <v>94726</v>
      </c>
      <c r="H4144" s="447" t="s">
        <v>5338</v>
      </c>
      <c r="I4144" s="447" t="s">
        <v>146</v>
      </c>
      <c r="J4144" s="447" t="s">
        <v>334</v>
      </c>
      <c r="K4144" s="450">
        <v>53.47</v>
      </c>
      <c r="L4144" s="447" t="s">
        <v>241</v>
      </c>
    </row>
    <row r="4145" spans="1:12">
      <c r="A4145" s="447" t="s">
        <v>20984</v>
      </c>
      <c r="B4145" s="447" t="s">
        <v>20985</v>
      </c>
      <c r="C4145" s="447" t="s">
        <v>20946</v>
      </c>
      <c r="D4145" s="447" t="s">
        <v>20988</v>
      </c>
      <c r="E4145" s="448" t="s">
        <v>20755</v>
      </c>
      <c r="F4145" s="447" t="s">
        <v>20755</v>
      </c>
      <c r="G4145" s="449">
        <v>94727</v>
      </c>
      <c r="H4145" s="447" t="s">
        <v>5339</v>
      </c>
      <c r="I4145" s="447" t="s">
        <v>146</v>
      </c>
      <c r="J4145" s="447" t="s">
        <v>334</v>
      </c>
      <c r="K4145" s="450">
        <v>10.119999999999999</v>
      </c>
      <c r="L4145" s="447" t="s">
        <v>241</v>
      </c>
    </row>
    <row r="4146" spans="1:12">
      <c r="A4146" s="447" t="s">
        <v>20984</v>
      </c>
      <c r="B4146" s="447" t="s">
        <v>20985</v>
      </c>
      <c r="C4146" s="447" t="s">
        <v>20946</v>
      </c>
      <c r="D4146" s="447" t="s">
        <v>20988</v>
      </c>
      <c r="E4146" s="448" t="s">
        <v>20755</v>
      </c>
      <c r="F4146" s="447" t="s">
        <v>20755</v>
      </c>
      <c r="G4146" s="449">
        <v>94728</v>
      </c>
      <c r="H4146" s="447" t="s">
        <v>5340</v>
      </c>
      <c r="I4146" s="447" t="s">
        <v>146</v>
      </c>
      <c r="J4146" s="447" t="s">
        <v>334</v>
      </c>
      <c r="K4146" s="450">
        <v>207.5</v>
      </c>
      <c r="L4146" s="447" t="s">
        <v>241</v>
      </c>
    </row>
    <row r="4147" spans="1:12">
      <c r="A4147" s="447" t="s">
        <v>20984</v>
      </c>
      <c r="B4147" s="447" t="s">
        <v>20985</v>
      </c>
      <c r="C4147" s="447" t="s">
        <v>20946</v>
      </c>
      <c r="D4147" s="447" t="s">
        <v>20988</v>
      </c>
      <c r="E4147" s="448" t="s">
        <v>20755</v>
      </c>
      <c r="F4147" s="447" t="s">
        <v>20755</v>
      </c>
      <c r="G4147" s="449">
        <v>94729</v>
      </c>
      <c r="H4147" s="447" t="s">
        <v>5341</v>
      </c>
      <c r="I4147" s="447" t="s">
        <v>146</v>
      </c>
      <c r="J4147" s="447" t="s">
        <v>334</v>
      </c>
      <c r="K4147" s="450">
        <v>18.78</v>
      </c>
      <c r="L4147" s="447" t="s">
        <v>241</v>
      </c>
    </row>
    <row r="4148" spans="1:12">
      <c r="A4148" s="447" t="s">
        <v>20984</v>
      </c>
      <c r="B4148" s="447" t="s">
        <v>20985</v>
      </c>
      <c r="C4148" s="447" t="s">
        <v>20946</v>
      </c>
      <c r="D4148" s="447" t="s">
        <v>20988</v>
      </c>
      <c r="E4148" s="448" t="s">
        <v>20755</v>
      </c>
      <c r="F4148" s="447" t="s">
        <v>20755</v>
      </c>
      <c r="G4148" s="449">
        <v>94730</v>
      </c>
      <c r="H4148" s="447" t="s">
        <v>5343</v>
      </c>
      <c r="I4148" s="447" t="s">
        <v>146</v>
      </c>
      <c r="J4148" s="447" t="s">
        <v>334</v>
      </c>
      <c r="K4148" s="450">
        <v>252.68</v>
      </c>
      <c r="L4148" s="447" t="s">
        <v>241</v>
      </c>
    </row>
    <row r="4149" spans="1:12">
      <c r="A4149" s="447" t="s">
        <v>20984</v>
      </c>
      <c r="B4149" s="447" t="s">
        <v>20985</v>
      </c>
      <c r="C4149" s="447" t="s">
        <v>20946</v>
      </c>
      <c r="D4149" s="447" t="s">
        <v>20988</v>
      </c>
      <c r="E4149" s="448" t="s">
        <v>20755</v>
      </c>
      <c r="F4149" s="447" t="s">
        <v>20755</v>
      </c>
      <c r="G4149" s="449">
        <v>94731</v>
      </c>
      <c r="H4149" s="447" t="s">
        <v>5344</v>
      </c>
      <c r="I4149" s="447" t="s">
        <v>146</v>
      </c>
      <c r="J4149" s="447" t="s">
        <v>334</v>
      </c>
      <c r="K4149" s="450">
        <v>24.28</v>
      </c>
      <c r="L4149" s="447" t="s">
        <v>241</v>
      </c>
    </row>
    <row r="4150" spans="1:12">
      <c r="A4150" s="447" t="s">
        <v>20984</v>
      </c>
      <c r="B4150" s="447" t="s">
        <v>20985</v>
      </c>
      <c r="C4150" s="447" t="s">
        <v>20946</v>
      </c>
      <c r="D4150" s="447" t="s">
        <v>20988</v>
      </c>
      <c r="E4150" s="448" t="s">
        <v>20755</v>
      </c>
      <c r="F4150" s="447" t="s">
        <v>20755</v>
      </c>
      <c r="G4150" s="449">
        <v>94733</v>
      </c>
      <c r="H4150" s="447" t="s">
        <v>5345</v>
      </c>
      <c r="I4150" s="447" t="s">
        <v>146</v>
      </c>
      <c r="J4150" s="447" t="s">
        <v>334</v>
      </c>
      <c r="K4150" s="450">
        <v>47.72</v>
      </c>
      <c r="L4150" s="447" t="s">
        <v>241</v>
      </c>
    </row>
    <row r="4151" spans="1:12">
      <c r="A4151" s="447" t="s">
        <v>20984</v>
      </c>
      <c r="B4151" s="447" t="s">
        <v>20985</v>
      </c>
      <c r="C4151" s="447" t="s">
        <v>20946</v>
      </c>
      <c r="D4151" s="447" t="s">
        <v>20988</v>
      </c>
      <c r="E4151" s="448" t="s">
        <v>20755</v>
      </c>
      <c r="F4151" s="447" t="s">
        <v>20755</v>
      </c>
      <c r="G4151" s="449">
        <v>94737</v>
      </c>
      <c r="H4151" s="447" t="s">
        <v>5347</v>
      </c>
      <c r="I4151" s="447" t="s">
        <v>146</v>
      </c>
      <c r="J4151" s="447" t="s">
        <v>334</v>
      </c>
      <c r="K4151" s="450">
        <v>210.15</v>
      </c>
      <c r="L4151" s="447" t="s">
        <v>241</v>
      </c>
    </row>
    <row r="4152" spans="1:12">
      <c r="A4152" s="447" t="s">
        <v>20984</v>
      </c>
      <c r="B4152" s="447" t="s">
        <v>20985</v>
      </c>
      <c r="C4152" s="447" t="s">
        <v>20946</v>
      </c>
      <c r="D4152" s="447" t="s">
        <v>20988</v>
      </c>
      <c r="E4152" s="448" t="s">
        <v>20755</v>
      </c>
      <c r="F4152" s="447" t="s">
        <v>20755</v>
      </c>
      <c r="G4152" s="449">
        <v>94740</v>
      </c>
      <c r="H4152" s="447" t="s">
        <v>5348</v>
      </c>
      <c r="I4152" s="447" t="s">
        <v>146</v>
      </c>
      <c r="J4152" s="447" t="s">
        <v>334</v>
      </c>
      <c r="K4152" s="450">
        <v>10.43</v>
      </c>
      <c r="L4152" s="447" t="s">
        <v>241</v>
      </c>
    </row>
    <row r="4153" spans="1:12">
      <c r="A4153" s="447" t="s">
        <v>20984</v>
      </c>
      <c r="B4153" s="447" t="s">
        <v>20985</v>
      </c>
      <c r="C4153" s="447" t="s">
        <v>20946</v>
      </c>
      <c r="D4153" s="447" t="s">
        <v>20988</v>
      </c>
      <c r="E4153" s="448" t="s">
        <v>20755</v>
      </c>
      <c r="F4153" s="447" t="s">
        <v>20755</v>
      </c>
      <c r="G4153" s="449">
        <v>94741</v>
      </c>
      <c r="H4153" s="447" t="s">
        <v>5350</v>
      </c>
      <c r="I4153" s="447" t="s">
        <v>146</v>
      </c>
      <c r="J4153" s="447" t="s">
        <v>334</v>
      </c>
      <c r="K4153" s="450">
        <v>13.74</v>
      </c>
      <c r="L4153" s="447" t="s">
        <v>241</v>
      </c>
    </row>
    <row r="4154" spans="1:12">
      <c r="A4154" s="447" t="s">
        <v>20984</v>
      </c>
      <c r="B4154" s="447" t="s">
        <v>20985</v>
      </c>
      <c r="C4154" s="447" t="s">
        <v>20946</v>
      </c>
      <c r="D4154" s="447" t="s">
        <v>20988</v>
      </c>
      <c r="E4154" s="448" t="s">
        <v>20755</v>
      </c>
      <c r="F4154" s="447" t="s">
        <v>20755</v>
      </c>
      <c r="G4154" s="449">
        <v>94742</v>
      </c>
      <c r="H4154" s="447" t="s">
        <v>5351</v>
      </c>
      <c r="I4154" s="447" t="s">
        <v>146</v>
      </c>
      <c r="J4154" s="447" t="s">
        <v>334</v>
      </c>
      <c r="K4154" s="450">
        <v>17.440000000000001</v>
      </c>
      <c r="L4154" s="447" t="s">
        <v>241</v>
      </c>
    </row>
    <row r="4155" spans="1:12">
      <c r="A4155" s="447" t="s">
        <v>20984</v>
      </c>
      <c r="B4155" s="447" t="s">
        <v>20985</v>
      </c>
      <c r="C4155" s="447" t="s">
        <v>20946</v>
      </c>
      <c r="D4155" s="447" t="s">
        <v>20988</v>
      </c>
      <c r="E4155" s="448" t="s">
        <v>20755</v>
      </c>
      <c r="F4155" s="447" t="s">
        <v>20755</v>
      </c>
      <c r="G4155" s="449">
        <v>94743</v>
      </c>
      <c r="H4155" s="447" t="s">
        <v>5353</v>
      </c>
      <c r="I4155" s="447" t="s">
        <v>146</v>
      </c>
      <c r="J4155" s="447" t="s">
        <v>334</v>
      </c>
      <c r="K4155" s="450">
        <v>19.53</v>
      </c>
      <c r="L4155" s="447" t="s">
        <v>241</v>
      </c>
    </row>
    <row r="4156" spans="1:12">
      <c r="A4156" s="447" t="s">
        <v>20984</v>
      </c>
      <c r="B4156" s="447" t="s">
        <v>20985</v>
      </c>
      <c r="C4156" s="447" t="s">
        <v>20946</v>
      </c>
      <c r="D4156" s="447" t="s">
        <v>20988</v>
      </c>
      <c r="E4156" s="448" t="s">
        <v>20755</v>
      </c>
      <c r="F4156" s="447" t="s">
        <v>20755</v>
      </c>
      <c r="G4156" s="449">
        <v>94744</v>
      </c>
      <c r="H4156" s="447" t="s">
        <v>5354</v>
      </c>
      <c r="I4156" s="447" t="s">
        <v>146</v>
      </c>
      <c r="J4156" s="447" t="s">
        <v>334</v>
      </c>
      <c r="K4156" s="450">
        <v>28.73</v>
      </c>
      <c r="L4156" s="447" t="s">
        <v>241</v>
      </c>
    </row>
    <row r="4157" spans="1:12">
      <c r="A4157" s="447" t="s">
        <v>20984</v>
      </c>
      <c r="B4157" s="447" t="s">
        <v>20985</v>
      </c>
      <c r="C4157" s="447" t="s">
        <v>20946</v>
      </c>
      <c r="D4157" s="447" t="s">
        <v>20988</v>
      </c>
      <c r="E4157" s="448" t="s">
        <v>20755</v>
      </c>
      <c r="F4157" s="447" t="s">
        <v>20755</v>
      </c>
      <c r="G4157" s="449">
        <v>94746</v>
      </c>
      <c r="H4157" s="447" t="s">
        <v>5356</v>
      </c>
      <c r="I4157" s="447" t="s">
        <v>146</v>
      </c>
      <c r="J4157" s="447" t="s">
        <v>334</v>
      </c>
      <c r="K4157" s="450">
        <v>42.68</v>
      </c>
      <c r="L4157" s="447" t="s">
        <v>241</v>
      </c>
    </row>
    <row r="4158" spans="1:12">
      <c r="A4158" s="447" t="s">
        <v>20984</v>
      </c>
      <c r="B4158" s="447" t="s">
        <v>20985</v>
      </c>
      <c r="C4158" s="447" t="s">
        <v>20946</v>
      </c>
      <c r="D4158" s="447" t="s">
        <v>20988</v>
      </c>
      <c r="E4158" s="448" t="s">
        <v>20755</v>
      </c>
      <c r="F4158" s="447" t="s">
        <v>20755</v>
      </c>
      <c r="G4158" s="449">
        <v>94748</v>
      </c>
      <c r="H4158" s="447" t="s">
        <v>5357</v>
      </c>
      <c r="I4158" s="447" t="s">
        <v>146</v>
      </c>
      <c r="J4158" s="447" t="s">
        <v>334</v>
      </c>
      <c r="K4158" s="450">
        <v>89.31</v>
      </c>
      <c r="L4158" s="447" t="s">
        <v>241</v>
      </c>
    </row>
    <row r="4159" spans="1:12">
      <c r="A4159" s="447" t="s">
        <v>20984</v>
      </c>
      <c r="B4159" s="447" t="s">
        <v>20985</v>
      </c>
      <c r="C4159" s="447" t="s">
        <v>20946</v>
      </c>
      <c r="D4159" s="447" t="s">
        <v>20988</v>
      </c>
      <c r="E4159" s="448" t="s">
        <v>20755</v>
      </c>
      <c r="F4159" s="447" t="s">
        <v>20755</v>
      </c>
      <c r="G4159" s="449">
        <v>94750</v>
      </c>
      <c r="H4159" s="447" t="s">
        <v>5358</v>
      </c>
      <c r="I4159" s="447" t="s">
        <v>146</v>
      </c>
      <c r="J4159" s="447" t="s">
        <v>334</v>
      </c>
      <c r="K4159" s="450">
        <v>221.23</v>
      </c>
      <c r="L4159" s="447" t="s">
        <v>241</v>
      </c>
    </row>
    <row r="4160" spans="1:12">
      <c r="A4160" s="447" t="s">
        <v>20984</v>
      </c>
      <c r="B4160" s="447" t="s">
        <v>20985</v>
      </c>
      <c r="C4160" s="447" t="s">
        <v>20946</v>
      </c>
      <c r="D4160" s="447" t="s">
        <v>20988</v>
      </c>
      <c r="E4160" s="448" t="s">
        <v>20755</v>
      </c>
      <c r="F4160" s="447" t="s">
        <v>20755</v>
      </c>
      <c r="G4160" s="449">
        <v>94752</v>
      </c>
      <c r="H4160" s="447" t="s">
        <v>5359</v>
      </c>
      <c r="I4160" s="447" t="s">
        <v>146</v>
      </c>
      <c r="J4160" s="447" t="s">
        <v>334</v>
      </c>
      <c r="K4160" s="450">
        <v>264.24</v>
      </c>
      <c r="L4160" s="447" t="s">
        <v>241</v>
      </c>
    </row>
    <row r="4161" spans="1:12">
      <c r="A4161" s="447" t="s">
        <v>20984</v>
      </c>
      <c r="B4161" s="447" t="s">
        <v>20985</v>
      </c>
      <c r="C4161" s="447" t="s">
        <v>20946</v>
      </c>
      <c r="D4161" s="447" t="s">
        <v>20988</v>
      </c>
      <c r="E4161" s="448" t="s">
        <v>20755</v>
      </c>
      <c r="F4161" s="447" t="s">
        <v>20755</v>
      </c>
      <c r="G4161" s="449">
        <v>94756</v>
      </c>
      <c r="H4161" s="447" t="s">
        <v>5360</v>
      </c>
      <c r="I4161" s="447" t="s">
        <v>146</v>
      </c>
      <c r="J4161" s="447" t="s">
        <v>334</v>
      </c>
      <c r="K4161" s="450">
        <v>13</v>
      </c>
      <c r="L4161" s="447" t="s">
        <v>241</v>
      </c>
    </row>
    <row r="4162" spans="1:12">
      <c r="A4162" s="447" t="s">
        <v>20984</v>
      </c>
      <c r="B4162" s="447" t="s">
        <v>20985</v>
      </c>
      <c r="C4162" s="447" t="s">
        <v>20946</v>
      </c>
      <c r="D4162" s="447" t="s">
        <v>20988</v>
      </c>
      <c r="E4162" s="448" t="s">
        <v>20755</v>
      </c>
      <c r="F4162" s="447" t="s">
        <v>20755</v>
      </c>
      <c r="G4162" s="449">
        <v>94757</v>
      </c>
      <c r="H4162" s="447" t="s">
        <v>5361</v>
      </c>
      <c r="I4162" s="447" t="s">
        <v>146</v>
      </c>
      <c r="J4162" s="447" t="s">
        <v>334</v>
      </c>
      <c r="K4162" s="450">
        <v>19.25</v>
      </c>
      <c r="L4162" s="447" t="s">
        <v>241</v>
      </c>
    </row>
    <row r="4163" spans="1:12">
      <c r="A4163" s="447" t="s">
        <v>20984</v>
      </c>
      <c r="B4163" s="447" t="s">
        <v>20985</v>
      </c>
      <c r="C4163" s="447" t="s">
        <v>20946</v>
      </c>
      <c r="D4163" s="447" t="s">
        <v>20988</v>
      </c>
      <c r="E4163" s="448" t="s">
        <v>20755</v>
      </c>
      <c r="F4163" s="447" t="s">
        <v>20755</v>
      </c>
      <c r="G4163" s="449">
        <v>94758</v>
      </c>
      <c r="H4163" s="447" t="s">
        <v>5363</v>
      </c>
      <c r="I4163" s="447" t="s">
        <v>146</v>
      </c>
      <c r="J4163" s="447" t="s">
        <v>334</v>
      </c>
      <c r="K4163" s="450">
        <v>54.29</v>
      </c>
      <c r="L4163" s="447" t="s">
        <v>241</v>
      </c>
    </row>
    <row r="4164" spans="1:12">
      <c r="A4164" s="447" t="s">
        <v>20984</v>
      </c>
      <c r="B4164" s="447" t="s">
        <v>20985</v>
      </c>
      <c r="C4164" s="447" t="s">
        <v>20946</v>
      </c>
      <c r="D4164" s="447" t="s">
        <v>20988</v>
      </c>
      <c r="E4164" s="448" t="s">
        <v>20755</v>
      </c>
      <c r="F4164" s="447" t="s">
        <v>20755</v>
      </c>
      <c r="G4164" s="449">
        <v>94759</v>
      </c>
      <c r="H4164" s="447" t="s">
        <v>5364</v>
      </c>
      <c r="I4164" s="447" t="s">
        <v>146</v>
      </c>
      <c r="J4164" s="447" t="s">
        <v>334</v>
      </c>
      <c r="K4164" s="450">
        <v>68.2</v>
      </c>
      <c r="L4164" s="447" t="s">
        <v>241</v>
      </c>
    </row>
    <row r="4165" spans="1:12">
      <c r="A4165" s="447" t="s">
        <v>20984</v>
      </c>
      <c r="B4165" s="447" t="s">
        <v>20985</v>
      </c>
      <c r="C4165" s="447" t="s">
        <v>20946</v>
      </c>
      <c r="D4165" s="447" t="s">
        <v>20988</v>
      </c>
      <c r="E4165" s="448" t="s">
        <v>20755</v>
      </c>
      <c r="F4165" s="447" t="s">
        <v>20755</v>
      </c>
      <c r="G4165" s="449">
        <v>94760</v>
      </c>
      <c r="H4165" s="447" t="s">
        <v>5365</v>
      </c>
      <c r="I4165" s="447" t="s">
        <v>146</v>
      </c>
      <c r="J4165" s="447" t="s">
        <v>334</v>
      </c>
      <c r="K4165" s="450">
        <v>111.52</v>
      </c>
      <c r="L4165" s="447" t="s">
        <v>241</v>
      </c>
    </row>
    <row r="4166" spans="1:12">
      <c r="A4166" s="447" t="s">
        <v>20984</v>
      </c>
      <c r="B4166" s="447" t="s">
        <v>20985</v>
      </c>
      <c r="C4166" s="447" t="s">
        <v>20946</v>
      </c>
      <c r="D4166" s="447" t="s">
        <v>20988</v>
      </c>
      <c r="E4166" s="448" t="s">
        <v>20755</v>
      </c>
      <c r="F4166" s="447" t="s">
        <v>20755</v>
      </c>
      <c r="G4166" s="449">
        <v>94761</v>
      </c>
      <c r="H4166" s="447" t="s">
        <v>5366</v>
      </c>
      <c r="I4166" s="447" t="s">
        <v>146</v>
      </c>
      <c r="J4166" s="447" t="s">
        <v>334</v>
      </c>
      <c r="K4166" s="450">
        <v>250.95</v>
      </c>
      <c r="L4166" s="447" t="s">
        <v>241</v>
      </c>
    </row>
    <row r="4167" spans="1:12">
      <c r="A4167" s="447" t="s">
        <v>20984</v>
      </c>
      <c r="B4167" s="447" t="s">
        <v>20985</v>
      </c>
      <c r="C4167" s="447" t="s">
        <v>20946</v>
      </c>
      <c r="D4167" s="447" t="s">
        <v>20988</v>
      </c>
      <c r="E4167" s="448" t="s">
        <v>20755</v>
      </c>
      <c r="F4167" s="447" t="s">
        <v>20755</v>
      </c>
      <c r="G4167" s="449">
        <v>94762</v>
      </c>
      <c r="H4167" s="447" t="s">
        <v>5367</v>
      </c>
      <c r="I4167" s="447" t="s">
        <v>146</v>
      </c>
      <c r="J4167" s="447" t="s">
        <v>334</v>
      </c>
      <c r="K4167" s="450">
        <v>314.3</v>
      </c>
      <c r="L4167" s="447" t="s">
        <v>241</v>
      </c>
    </row>
    <row r="4168" spans="1:12">
      <c r="A4168" s="447" t="s">
        <v>20984</v>
      </c>
      <c r="B4168" s="447" t="s">
        <v>20985</v>
      </c>
      <c r="C4168" s="447" t="s">
        <v>20946</v>
      </c>
      <c r="D4168" s="447" t="s">
        <v>20988</v>
      </c>
      <c r="E4168" s="448" t="s">
        <v>20755</v>
      </c>
      <c r="F4168" s="447" t="s">
        <v>20755</v>
      </c>
      <c r="G4168" s="449">
        <v>94783</v>
      </c>
      <c r="H4168" s="447" t="s">
        <v>5368</v>
      </c>
      <c r="I4168" s="447" t="s">
        <v>146</v>
      </c>
      <c r="J4168" s="447" t="s">
        <v>334</v>
      </c>
      <c r="K4168" s="450">
        <v>15.79</v>
      </c>
      <c r="L4168" s="447" t="s">
        <v>241</v>
      </c>
    </row>
    <row r="4169" spans="1:12">
      <c r="A4169" s="447" t="s">
        <v>20984</v>
      </c>
      <c r="B4169" s="447" t="s">
        <v>20985</v>
      </c>
      <c r="C4169" s="447" t="s">
        <v>20946</v>
      </c>
      <c r="D4169" s="447" t="s">
        <v>20988</v>
      </c>
      <c r="E4169" s="448" t="s">
        <v>20755</v>
      </c>
      <c r="F4169" s="447" t="s">
        <v>20755</v>
      </c>
      <c r="G4169" s="449">
        <v>94785</v>
      </c>
      <c r="H4169" s="447" t="s">
        <v>5369</v>
      </c>
      <c r="I4169" s="447" t="s">
        <v>146</v>
      </c>
      <c r="J4169" s="447" t="s">
        <v>334</v>
      </c>
      <c r="K4169" s="450">
        <v>28.59</v>
      </c>
      <c r="L4169" s="447" t="s">
        <v>241</v>
      </c>
    </row>
    <row r="4170" spans="1:12">
      <c r="A4170" s="447" t="s">
        <v>20984</v>
      </c>
      <c r="B4170" s="447" t="s">
        <v>20985</v>
      </c>
      <c r="C4170" s="447" t="s">
        <v>20946</v>
      </c>
      <c r="D4170" s="447" t="s">
        <v>20988</v>
      </c>
      <c r="E4170" s="448" t="s">
        <v>20755</v>
      </c>
      <c r="F4170" s="447" t="s">
        <v>20755</v>
      </c>
      <c r="G4170" s="449">
        <v>94786</v>
      </c>
      <c r="H4170" s="447" t="s">
        <v>5370</v>
      </c>
      <c r="I4170" s="447" t="s">
        <v>146</v>
      </c>
      <c r="J4170" s="447" t="s">
        <v>334</v>
      </c>
      <c r="K4170" s="450">
        <v>37.880000000000003</v>
      </c>
      <c r="L4170" s="447" t="s">
        <v>241</v>
      </c>
    </row>
    <row r="4171" spans="1:12">
      <c r="A4171" s="447" t="s">
        <v>20984</v>
      </c>
      <c r="B4171" s="447" t="s">
        <v>20985</v>
      </c>
      <c r="C4171" s="447" t="s">
        <v>20946</v>
      </c>
      <c r="D4171" s="447" t="s">
        <v>20988</v>
      </c>
      <c r="E4171" s="448" t="s">
        <v>20755</v>
      </c>
      <c r="F4171" s="447" t="s">
        <v>20755</v>
      </c>
      <c r="G4171" s="449">
        <v>94787</v>
      </c>
      <c r="H4171" s="447" t="s">
        <v>5371</v>
      </c>
      <c r="I4171" s="447" t="s">
        <v>146</v>
      </c>
      <c r="J4171" s="447" t="s">
        <v>334</v>
      </c>
      <c r="K4171" s="450">
        <v>51.18</v>
      </c>
      <c r="L4171" s="447" t="s">
        <v>241</v>
      </c>
    </row>
    <row r="4172" spans="1:12">
      <c r="A4172" s="447" t="s">
        <v>20984</v>
      </c>
      <c r="B4172" s="447" t="s">
        <v>20985</v>
      </c>
      <c r="C4172" s="447" t="s">
        <v>20946</v>
      </c>
      <c r="D4172" s="447" t="s">
        <v>20988</v>
      </c>
      <c r="E4172" s="448" t="s">
        <v>20755</v>
      </c>
      <c r="F4172" s="447" t="s">
        <v>20755</v>
      </c>
      <c r="G4172" s="449">
        <v>94788</v>
      </c>
      <c r="H4172" s="447" t="s">
        <v>5372</v>
      </c>
      <c r="I4172" s="447" t="s">
        <v>146</v>
      </c>
      <c r="J4172" s="447" t="s">
        <v>334</v>
      </c>
      <c r="K4172" s="450">
        <v>74.540000000000006</v>
      </c>
      <c r="L4172" s="447" t="s">
        <v>241</v>
      </c>
    </row>
    <row r="4173" spans="1:12">
      <c r="A4173" s="447" t="s">
        <v>20984</v>
      </c>
      <c r="B4173" s="447" t="s">
        <v>20985</v>
      </c>
      <c r="C4173" s="447" t="s">
        <v>20946</v>
      </c>
      <c r="D4173" s="447" t="s">
        <v>20988</v>
      </c>
      <c r="E4173" s="448" t="s">
        <v>20755</v>
      </c>
      <c r="F4173" s="447" t="s">
        <v>20755</v>
      </c>
      <c r="G4173" s="449">
        <v>94789</v>
      </c>
      <c r="H4173" s="447" t="s">
        <v>5373</v>
      </c>
      <c r="I4173" s="447" t="s">
        <v>146</v>
      </c>
      <c r="J4173" s="447" t="s">
        <v>334</v>
      </c>
      <c r="K4173" s="450">
        <v>236.65</v>
      </c>
      <c r="L4173" s="447" t="s">
        <v>241</v>
      </c>
    </row>
    <row r="4174" spans="1:12">
      <c r="A4174" s="447" t="s">
        <v>20984</v>
      </c>
      <c r="B4174" s="447" t="s">
        <v>20985</v>
      </c>
      <c r="C4174" s="447" t="s">
        <v>20946</v>
      </c>
      <c r="D4174" s="447" t="s">
        <v>20988</v>
      </c>
      <c r="E4174" s="448" t="s">
        <v>20755</v>
      </c>
      <c r="F4174" s="447" t="s">
        <v>20755</v>
      </c>
      <c r="G4174" s="449">
        <v>94790</v>
      </c>
      <c r="H4174" s="447" t="s">
        <v>5374</v>
      </c>
      <c r="I4174" s="447" t="s">
        <v>146</v>
      </c>
      <c r="J4174" s="447" t="s">
        <v>334</v>
      </c>
      <c r="K4174" s="450">
        <v>273.94</v>
      </c>
      <c r="L4174" s="447" t="s">
        <v>241</v>
      </c>
    </row>
    <row r="4175" spans="1:12">
      <c r="A4175" s="447" t="s">
        <v>20984</v>
      </c>
      <c r="B4175" s="447" t="s">
        <v>20985</v>
      </c>
      <c r="C4175" s="447" t="s">
        <v>20946</v>
      </c>
      <c r="D4175" s="447" t="s">
        <v>20988</v>
      </c>
      <c r="E4175" s="448" t="s">
        <v>20755</v>
      </c>
      <c r="F4175" s="447" t="s">
        <v>20755</v>
      </c>
      <c r="G4175" s="449">
        <v>94791</v>
      </c>
      <c r="H4175" s="447" t="s">
        <v>5375</v>
      </c>
      <c r="I4175" s="447" t="s">
        <v>146</v>
      </c>
      <c r="J4175" s="447" t="s">
        <v>334</v>
      </c>
      <c r="K4175" s="450">
        <v>384.26</v>
      </c>
      <c r="L4175" s="447" t="s">
        <v>241</v>
      </c>
    </row>
    <row r="4176" spans="1:12">
      <c r="A4176" s="447" t="s">
        <v>20984</v>
      </c>
      <c r="B4176" s="447" t="s">
        <v>20985</v>
      </c>
      <c r="C4176" s="447" t="s">
        <v>20946</v>
      </c>
      <c r="D4176" s="447" t="s">
        <v>20988</v>
      </c>
      <c r="E4176" s="448" t="s">
        <v>20755</v>
      </c>
      <c r="F4176" s="447" t="s">
        <v>20755</v>
      </c>
      <c r="G4176" s="449">
        <v>94863</v>
      </c>
      <c r="H4176" s="447" t="s">
        <v>5376</v>
      </c>
      <c r="I4176" s="447" t="s">
        <v>146</v>
      </c>
      <c r="J4176" s="447" t="s">
        <v>334</v>
      </c>
      <c r="K4176" s="450">
        <v>182.41</v>
      </c>
      <c r="L4176" s="447" t="s">
        <v>241</v>
      </c>
    </row>
    <row r="4177" spans="1:12">
      <c r="A4177" s="447" t="s">
        <v>20984</v>
      </c>
      <c r="B4177" s="447" t="s">
        <v>20985</v>
      </c>
      <c r="C4177" s="447" t="s">
        <v>20946</v>
      </c>
      <c r="D4177" s="447" t="s">
        <v>20988</v>
      </c>
      <c r="E4177" s="448" t="s">
        <v>20755</v>
      </c>
      <c r="F4177" s="447" t="s">
        <v>20755</v>
      </c>
      <c r="G4177" s="449">
        <v>95141</v>
      </c>
      <c r="H4177" s="447" t="s">
        <v>5377</v>
      </c>
      <c r="I4177" s="447" t="s">
        <v>146</v>
      </c>
      <c r="J4177" s="447" t="s">
        <v>334</v>
      </c>
      <c r="K4177" s="450">
        <v>26.57</v>
      </c>
      <c r="L4177" s="447" t="s">
        <v>241</v>
      </c>
    </row>
    <row r="4178" spans="1:12">
      <c r="A4178" s="447" t="s">
        <v>20984</v>
      </c>
      <c r="B4178" s="447" t="s">
        <v>20985</v>
      </c>
      <c r="C4178" s="447" t="s">
        <v>20946</v>
      </c>
      <c r="D4178" s="447" t="s">
        <v>20988</v>
      </c>
      <c r="E4178" s="448" t="s">
        <v>20755</v>
      </c>
      <c r="F4178" s="447" t="s">
        <v>20755</v>
      </c>
      <c r="G4178" s="449">
        <v>95237</v>
      </c>
      <c r="H4178" s="447" t="s">
        <v>5378</v>
      </c>
      <c r="I4178" s="447" t="s">
        <v>146</v>
      </c>
      <c r="J4178" s="447" t="s">
        <v>334</v>
      </c>
      <c r="K4178" s="450">
        <v>21.92</v>
      </c>
      <c r="L4178" s="447" t="s">
        <v>241</v>
      </c>
    </row>
    <row r="4179" spans="1:12">
      <c r="A4179" s="447" t="s">
        <v>20984</v>
      </c>
      <c r="B4179" s="447" t="s">
        <v>20985</v>
      </c>
      <c r="C4179" s="447" t="s">
        <v>20946</v>
      </c>
      <c r="D4179" s="447" t="s">
        <v>20988</v>
      </c>
      <c r="E4179" s="448" t="s">
        <v>20755</v>
      </c>
      <c r="F4179" s="447" t="s">
        <v>20755</v>
      </c>
      <c r="G4179" s="449">
        <v>95693</v>
      </c>
      <c r="H4179" s="447" t="s">
        <v>5380</v>
      </c>
      <c r="I4179" s="447" t="s">
        <v>146</v>
      </c>
      <c r="J4179" s="447" t="s">
        <v>334</v>
      </c>
      <c r="K4179" s="450">
        <v>53.64</v>
      </c>
      <c r="L4179" s="447" t="s">
        <v>241</v>
      </c>
    </row>
    <row r="4180" spans="1:12">
      <c r="A4180" s="447" t="s">
        <v>20984</v>
      </c>
      <c r="B4180" s="447" t="s">
        <v>20985</v>
      </c>
      <c r="C4180" s="447" t="s">
        <v>20946</v>
      </c>
      <c r="D4180" s="447" t="s">
        <v>20988</v>
      </c>
      <c r="E4180" s="448" t="s">
        <v>20755</v>
      </c>
      <c r="F4180" s="447" t="s">
        <v>20755</v>
      </c>
      <c r="G4180" s="449">
        <v>95694</v>
      </c>
      <c r="H4180" s="447" t="s">
        <v>5382</v>
      </c>
      <c r="I4180" s="447" t="s">
        <v>146</v>
      </c>
      <c r="J4180" s="447" t="s">
        <v>334</v>
      </c>
      <c r="K4180" s="450">
        <v>63.25</v>
      </c>
      <c r="L4180" s="447" t="s">
        <v>241</v>
      </c>
    </row>
    <row r="4181" spans="1:12">
      <c r="A4181" s="447" t="s">
        <v>20984</v>
      </c>
      <c r="B4181" s="447" t="s">
        <v>20985</v>
      </c>
      <c r="C4181" s="447" t="s">
        <v>20946</v>
      </c>
      <c r="D4181" s="447" t="s">
        <v>20988</v>
      </c>
      <c r="E4181" s="448" t="s">
        <v>20755</v>
      </c>
      <c r="F4181" s="447" t="s">
        <v>20755</v>
      </c>
      <c r="G4181" s="449">
        <v>95695</v>
      </c>
      <c r="H4181" s="447" t="s">
        <v>5383</v>
      </c>
      <c r="I4181" s="447" t="s">
        <v>146</v>
      </c>
      <c r="J4181" s="447" t="s">
        <v>334</v>
      </c>
      <c r="K4181" s="450">
        <v>62</v>
      </c>
      <c r="L4181" s="447" t="s">
        <v>241</v>
      </c>
    </row>
    <row r="4182" spans="1:12">
      <c r="A4182" s="447" t="s">
        <v>20984</v>
      </c>
      <c r="B4182" s="447" t="s">
        <v>20985</v>
      </c>
      <c r="C4182" s="447" t="s">
        <v>20946</v>
      </c>
      <c r="D4182" s="447" t="s">
        <v>20988</v>
      </c>
      <c r="E4182" s="448" t="s">
        <v>20755</v>
      </c>
      <c r="F4182" s="447" t="s">
        <v>20755</v>
      </c>
      <c r="G4182" s="449">
        <v>95696</v>
      </c>
      <c r="H4182" s="447" t="s">
        <v>5384</v>
      </c>
      <c r="I4182" s="447" t="s">
        <v>146</v>
      </c>
      <c r="J4182" s="447" t="s">
        <v>334</v>
      </c>
      <c r="K4182" s="450">
        <v>41.79</v>
      </c>
      <c r="L4182" s="447" t="s">
        <v>241</v>
      </c>
    </row>
    <row r="4183" spans="1:12">
      <c r="A4183" s="447" t="s">
        <v>20984</v>
      </c>
      <c r="B4183" s="447" t="s">
        <v>20985</v>
      </c>
      <c r="C4183" s="447" t="s">
        <v>20946</v>
      </c>
      <c r="D4183" s="447" t="s">
        <v>20988</v>
      </c>
      <c r="E4183" s="448" t="s">
        <v>20755</v>
      </c>
      <c r="F4183" s="447" t="s">
        <v>20755</v>
      </c>
      <c r="G4183" s="449">
        <v>96637</v>
      </c>
      <c r="H4183" s="447" t="s">
        <v>5386</v>
      </c>
      <c r="I4183" s="447" t="s">
        <v>146</v>
      </c>
      <c r="J4183" s="447" t="s">
        <v>240</v>
      </c>
      <c r="K4183" s="450">
        <v>10.57</v>
      </c>
      <c r="L4183" s="447" t="s">
        <v>241</v>
      </c>
    </row>
    <row r="4184" spans="1:12">
      <c r="A4184" s="447" t="s">
        <v>20984</v>
      </c>
      <c r="B4184" s="447" t="s">
        <v>20985</v>
      </c>
      <c r="C4184" s="447" t="s">
        <v>20946</v>
      </c>
      <c r="D4184" s="447" t="s">
        <v>20988</v>
      </c>
      <c r="E4184" s="448" t="s">
        <v>20755</v>
      </c>
      <c r="F4184" s="447" t="s">
        <v>20755</v>
      </c>
      <c r="G4184" s="449">
        <v>96638</v>
      </c>
      <c r="H4184" s="447" t="s">
        <v>5387</v>
      </c>
      <c r="I4184" s="447" t="s">
        <v>146</v>
      </c>
      <c r="J4184" s="447" t="s">
        <v>240</v>
      </c>
      <c r="K4184" s="450">
        <v>9.9700000000000006</v>
      </c>
      <c r="L4184" s="447" t="s">
        <v>241</v>
      </c>
    </row>
    <row r="4185" spans="1:12">
      <c r="A4185" s="447" t="s">
        <v>20984</v>
      </c>
      <c r="B4185" s="447" t="s">
        <v>20985</v>
      </c>
      <c r="C4185" s="447" t="s">
        <v>20946</v>
      </c>
      <c r="D4185" s="447" t="s">
        <v>20988</v>
      </c>
      <c r="E4185" s="448" t="s">
        <v>20755</v>
      </c>
      <c r="F4185" s="447" t="s">
        <v>20755</v>
      </c>
      <c r="G4185" s="449">
        <v>96639</v>
      </c>
      <c r="H4185" s="447" t="s">
        <v>5388</v>
      </c>
      <c r="I4185" s="447" t="s">
        <v>146</v>
      </c>
      <c r="J4185" s="447" t="s">
        <v>240</v>
      </c>
      <c r="K4185" s="450">
        <v>7.54</v>
      </c>
      <c r="L4185" s="447" t="s">
        <v>241</v>
      </c>
    </row>
    <row r="4186" spans="1:12">
      <c r="A4186" s="447" t="s">
        <v>20984</v>
      </c>
      <c r="B4186" s="447" t="s">
        <v>20985</v>
      </c>
      <c r="C4186" s="447" t="s">
        <v>20946</v>
      </c>
      <c r="D4186" s="447" t="s">
        <v>20988</v>
      </c>
      <c r="E4186" s="448" t="s">
        <v>20755</v>
      </c>
      <c r="F4186" s="447" t="s">
        <v>20755</v>
      </c>
      <c r="G4186" s="449">
        <v>96640</v>
      </c>
      <c r="H4186" s="447" t="s">
        <v>5389</v>
      </c>
      <c r="I4186" s="447" t="s">
        <v>146</v>
      </c>
      <c r="J4186" s="447" t="s">
        <v>240</v>
      </c>
      <c r="K4186" s="450">
        <v>24.11</v>
      </c>
      <c r="L4186" s="447" t="s">
        <v>241</v>
      </c>
    </row>
    <row r="4187" spans="1:12">
      <c r="A4187" s="447" t="s">
        <v>20984</v>
      </c>
      <c r="B4187" s="447" t="s">
        <v>20985</v>
      </c>
      <c r="C4187" s="447" t="s">
        <v>20946</v>
      </c>
      <c r="D4187" s="447" t="s">
        <v>20988</v>
      </c>
      <c r="E4187" s="448" t="s">
        <v>20755</v>
      </c>
      <c r="F4187" s="447" t="s">
        <v>20755</v>
      </c>
      <c r="G4187" s="449">
        <v>96641</v>
      </c>
      <c r="H4187" s="447" t="s">
        <v>5390</v>
      </c>
      <c r="I4187" s="447" t="s">
        <v>146</v>
      </c>
      <c r="J4187" s="447" t="s">
        <v>240</v>
      </c>
      <c r="K4187" s="450">
        <v>18.190000000000001</v>
      </c>
      <c r="L4187" s="447" t="s">
        <v>241</v>
      </c>
    </row>
    <row r="4188" spans="1:12">
      <c r="A4188" s="447" t="s">
        <v>20984</v>
      </c>
      <c r="B4188" s="447" t="s">
        <v>20985</v>
      </c>
      <c r="C4188" s="447" t="s">
        <v>20946</v>
      </c>
      <c r="D4188" s="447" t="s">
        <v>20988</v>
      </c>
      <c r="E4188" s="448" t="s">
        <v>20755</v>
      </c>
      <c r="F4188" s="447" t="s">
        <v>20755</v>
      </c>
      <c r="G4188" s="449">
        <v>96642</v>
      </c>
      <c r="H4188" s="447" t="s">
        <v>5392</v>
      </c>
      <c r="I4188" s="447" t="s">
        <v>146</v>
      </c>
      <c r="J4188" s="447" t="s">
        <v>240</v>
      </c>
      <c r="K4188" s="450">
        <v>13.93</v>
      </c>
      <c r="L4188" s="447" t="s">
        <v>241</v>
      </c>
    </row>
    <row r="4189" spans="1:12">
      <c r="A4189" s="447" t="s">
        <v>20984</v>
      </c>
      <c r="B4189" s="447" t="s">
        <v>20985</v>
      </c>
      <c r="C4189" s="447" t="s">
        <v>20946</v>
      </c>
      <c r="D4189" s="447" t="s">
        <v>20988</v>
      </c>
      <c r="E4189" s="448" t="s">
        <v>20755</v>
      </c>
      <c r="F4189" s="447" t="s">
        <v>20755</v>
      </c>
      <c r="G4189" s="449">
        <v>96643</v>
      </c>
      <c r="H4189" s="447" t="s">
        <v>5393</v>
      </c>
      <c r="I4189" s="447" t="s">
        <v>146</v>
      </c>
      <c r="J4189" s="447" t="s">
        <v>240</v>
      </c>
      <c r="K4189" s="450">
        <v>48.64</v>
      </c>
      <c r="L4189" s="447" t="s">
        <v>241</v>
      </c>
    </row>
    <row r="4190" spans="1:12">
      <c r="A4190" s="447" t="s">
        <v>20984</v>
      </c>
      <c r="B4190" s="447" t="s">
        <v>20985</v>
      </c>
      <c r="C4190" s="447" t="s">
        <v>20946</v>
      </c>
      <c r="D4190" s="447" t="s">
        <v>20988</v>
      </c>
      <c r="E4190" s="448" t="s">
        <v>20755</v>
      </c>
      <c r="F4190" s="447" t="s">
        <v>20755</v>
      </c>
      <c r="G4190" s="449">
        <v>96650</v>
      </c>
      <c r="H4190" s="447" t="s">
        <v>5394</v>
      </c>
      <c r="I4190" s="447" t="s">
        <v>146</v>
      </c>
      <c r="J4190" s="447" t="s">
        <v>240</v>
      </c>
      <c r="K4190" s="450">
        <v>8.1999999999999993</v>
      </c>
      <c r="L4190" s="447" t="s">
        <v>241</v>
      </c>
    </row>
    <row r="4191" spans="1:12">
      <c r="A4191" s="447" t="s">
        <v>20984</v>
      </c>
      <c r="B4191" s="447" t="s">
        <v>20985</v>
      </c>
      <c r="C4191" s="447" t="s">
        <v>20946</v>
      </c>
      <c r="D4191" s="447" t="s">
        <v>20988</v>
      </c>
      <c r="E4191" s="448" t="s">
        <v>20755</v>
      </c>
      <c r="F4191" s="447" t="s">
        <v>20755</v>
      </c>
      <c r="G4191" s="449">
        <v>96651</v>
      </c>
      <c r="H4191" s="447" t="s">
        <v>5396</v>
      </c>
      <c r="I4191" s="447" t="s">
        <v>146</v>
      </c>
      <c r="J4191" s="447" t="s">
        <v>240</v>
      </c>
      <c r="K4191" s="450">
        <v>7.6</v>
      </c>
      <c r="L4191" s="447" t="s">
        <v>241</v>
      </c>
    </row>
    <row r="4192" spans="1:12">
      <c r="A4192" s="447" t="s">
        <v>20984</v>
      </c>
      <c r="B4192" s="447" t="s">
        <v>20985</v>
      </c>
      <c r="C4192" s="447" t="s">
        <v>20946</v>
      </c>
      <c r="D4192" s="447" t="s">
        <v>20988</v>
      </c>
      <c r="E4192" s="448" t="s">
        <v>20755</v>
      </c>
      <c r="F4192" s="447" t="s">
        <v>20755</v>
      </c>
      <c r="G4192" s="449">
        <v>96652</v>
      </c>
      <c r="H4192" s="447" t="s">
        <v>5397</v>
      </c>
      <c r="I4192" s="447" t="s">
        <v>146</v>
      </c>
      <c r="J4192" s="447" t="s">
        <v>240</v>
      </c>
      <c r="K4192" s="450">
        <v>15.15</v>
      </c>
      <c r="L4192" s="447" t="s">
        <v>241</v>
      </c>
    </row>
    <row r="4193" spans="1:12">
      <c r="A4193" s="447" t="s">
        <v>20984</v>
      </c>
      <c r="B4193" s="447" t="s">
        <v>20985</v>
      </c>
      <c r="C4193" s="447" t="s">
        <v>20946</v>
      </c>
      <c r="D4193" s="447" t="s">
        <v>20988</v>
      </c>
      <c r="E4193" s="448" t="s">
        <v>20755</v>
      </c>
      <c r="F4193" s="447" t="s">
        <v>20755</v>
      </c>
      <c r="G4193" s="449">
        <v>96653</v>
      </c>
      <c r="H4193" s="447" t="s">
        <v>5398</v>
      </c>
      <c r="I4193" s="447" t="s">
        <v>146</v>
      </c>
      <c r="J4193" s="447" t="s">
        <v>240</v>
      </c>
      <c r="K4193" s="450">
        <v>15.09</v>
      </c>
      <c r="L4193" s="447" t="s">
        <v>241</v>
      </c>
    </row>
    <row r="4194" spans="1:12">
      <c r="A4194" s="447" t="s">
        <v>20984</v>
      </c>
      <c r="B4194" s="447" t="s">
        <v>20985</v>
      </c>
      <c r="C4194" s="447" t="s">
        <v>20946</v>
      </c>
      <c r="D4194" s="447" t="s">
        <v>20988</v>
      </c>
      <c r="E4194" s="448" t="s">
        <v>20755</v>
      </c>
      <c r="F4194" s="447" t="s">
        <v>20755</v>
      </c>
      <c r="G4194" s="449">
        <v>96654</v>
      </c>
      <c r="H4194" s="447" t="s">
        <v>5400</v>
      </c>
      <c r="I4194" s="447" t="s">
        <v>146</v>
      </c>
      <c r="J4194" s="447" t="s">
        <v>240</v>
      </c>
      <c r="K4194" s="450">
        <v>25.57</v>
      </c>
      <c r="L4194" s="447" t="s">
        <v>241</v>
      </c>
    </row>
    <row r="4195" spans="1:12">
      <c r="A4195" s="447" t="s">
        <v>20984</v>
      </c>
      <c r="B4195" s="447" t="s">
        <v>20985</v>
      </c>
      <c r="C4195" s="447" t="s">
        <v>20946</v>
      </c>
      <c r="D4195" s="447" t="s">
        <v>20988</v>
      </c>
      <c r="E4195" s="448" t="s">
        <v>20755</v>
      </c>
      <c r="F4195" s="447" t="s">
        <v>20755</v>
      </c>
      <c r="G4195" s="449">
        <v>96655</v>
      </c>
      <c r="H4195" s="447" t="s">
        <v>5401</v>
      </c>
      <c r="I4195" s="447" t="s">
        <v>146</v>
      </c>
      <c r="J4195" s="447" t="s">
        <v>240</v>
      </c>
      <c r="K4195" s="450">
        <v>24.92</v>
      </c>
      <c r="L4195" s="447" t="s">
        <v>241</v>
      </c>
    </row>
    <row r="4196" spans="1:12">
      <c r="A4196" s="447" t="s">
        <v>20984</v>
      </c>
      <c r="B4196" s="447" t="s">
        <v>20985</v>
      </c>
      <c r="C4196" s="447" t="s">
        <v>20946</v>
      </c>
      <c r="D4196" s="447" t="s">
        <v>20988</v>
      </c>
      <c r="E4196" s="448" t="s">
        <v>20755</v>
      </c>
      <c r="F4196" s="447" t="s">
        <v>20755</v>
      </c>
      <c r="G4196" s="449">
        <v>96656</v>
      </c>
      <c r="H4196" s="447" t="s">
        <v>5402</v>
      </c>
      <c r="I4196" s="447" t="s">
        <v>146</v>
      </c>
      <c r="J4196" s="447" t="s">
        <v>240</v>
      </c>
      <c r="K4196" s="450">
        <v>5.98</v>
      </c>
      <c r="L4196" s="447" t="s">
        <v>241</v>
      </c>
    </row>
    <row r="4197" spans="1:12">
      <c r="A4197" s="447" t="s">
        <v>20984</v>
      </c>
      <c r="B4197" s="447" t="s">
        <v>20985</v>
      </c>
      <c r="C4197" s="447" t="s">
        <v>20946</v>
      </c>
      <c r="D4197" s="447" t="s">
        <v>20988</v>
      </c>
      <c r="E4197" s="448" t="s">
        <v>20755</v>
      </c>
      <c r="F4197" s="447" t="s">
        <v>20755</v>
      </c>
      <c r="G4197" s="449">
        <v>96657</v>
      </c>
      <c r="H4197" s="447" t="s">
        <v>5403</v>
      </c>
      <c r="I4197" s="447" t="s">
        <v>146</v>
      </c>
      <c r="J4197" s="447" t="s">
        <v>240</v>
      </c>
      <c r="K4197" s="450">
        <v>22.55</v>
      </c>
      <c r="L4197" s="447" t="s">
        <v>241</v>
      </c>
    </row>
    <row r="4198" spans="1:12">
      <c r="A4198" s="447" t="s">
        <v>20984</v>
      </c>
      <c r="B4198" s="447" t="s">
        <v>20985</v>
      </c>
      <c r="C4198" s="447" t="s">
        <v>20946</v>
      </c>
      <c r="D4198" s="447" t="s">
        <v>20988</v>
      </c>
      <c r="E4198" s="448" t="s">
        <v>20755</v>
      </c>
      <c r="F4198" s="447" t="s">
        <v>20755</v>
      </c>
      <c r="G4198" s="449">
        <v>96658</v>
      </c>
      <c r="H4198" s="447" t="s">
        <v>5404</v>
      </c>
      <c r="I4198" s="447" t="s">
        <v>146</v>
      </c>
      <c r="J4198" s="447" t="s">
        <v>240</v>
      </c>
      <c r="K4198" s="450">
        <v>16.63</v>
      </c>
      <c r="L4198" s="447" t="s">
        <v>241</v>
      </c>
    </row>
    <row r="4199" spans="1:12">
      <c r="A4199" s="447" t="s">
        <v>20984</v>
      </c>
      <c r="B4199" s="447" t="s">
        <v>20985</v>
      </c>
      <c r="C4199" s="447" t="s">
        <v>20946</v>
      </c>
      <c r="D4199" s="447" t="s">
        <v>20988</v>
      </c>
      <c r="E4199" s="448" t="s">
        <v>20755</v>
      </c>
      <c r="F4199" s="447" t="s">
        <v>20755</v>
      </c>
      <c r="G4199" s="449">
        <v>96659</v>
      </c>
      <c r="H4199" s="447" t="s">
        <v>5406</v>
      </c>
      <c r="I4199" s="447" t="s">
        <v>146</v>
      </c>
      <c r="J4199" s="447" t="s">
        <v>240</v>
      </c>
      <c r="K4199" s="450">
        <v>10.3</v>
      </c>
      <c r="L4199" s="447" t="s">
        <v>241</v>
      </c>
    </row>
    <row r="4200" spans="1:12">
      <c r="A4200" s="447" t="s">
        <v>20984</v>
      </c>
      <c r="B4200" s="447" t="s">
        <v>20985</v>
      </c>
      <c r="C4200" s="447" t="s">
        <v>20946</v>
      </c>
      <c r="D4200" s="447" t="s">
        <v>20988</v>
      </c>
      <c r="E4200" s="448" t="s">
        <v>20755</v>
      </c>
      <c r="F4200" s="447" t="s">
        <v>20755</v>
      </c>
      <c r="G4200" s="449">
        <v>96660</v>
      </c>
      <c r="H4200" s="447" t="s">
        <v>5408</v>
      </c>
      <c r="I4200" s="447" t="s">
        <v>146</v>
      </c>
      <c r="J4200" s="447" t="s">
        <v>240</v>
      </c>
      <c r="K4200" s="450">
        <v>37.94</v>
      </c>
      <c r="L4200" s="447" t="s">
        <v>241</v>
      </c>
    </row>
    <row r="4201" spans="1:12">
      <c r="A4201" s="447" t="s">
        <v>20984</v>
      </c>
      <c r="B4201" s="447" t="s">
        <v>20985</v>
      </c>
      <c r="C4201" s="447" t="s">
        <v>20946</v>
      </c>
      <c r="D4201" s="447" t="s">
        <v>20988</v>
      </c>
      <c r="E4201" s="448" t="s">
        <v>20755</v>
      </c>
      <c r="F4201" s="447" t="s">
        <v>20755</v>
      </c>
      <c r="G4201" s="449">
        <v>96661</v>
      </c>
      <c r="H4201" s="447" t="s">
        <v>5409</v>
      </c>
      <c r="I4201" s="447" t="s">
        <v>146</v>
      </c>
      <c r="J4201" s="447" t="s">
        <v>240</v>
      </c>
      <c r="K4201" s="450">
        <v>28.84</v>
      </c>
      <c r="L4201" s="447" t="s">
        <v>241</v>
      </c>
    </row>
    <row r="4202" spans="1:12">
      <c r="A4202" s="447" t="s">
        <v>20984</v>
      </c>
      <c r="B4202" s="447" t="s">
        <v>20985</v>
      </c>
      <c r="C4202" s="447" t="s">
        <v>20946</v>
      </c>
      <c r="D4202" s="447" t="s">
        <v>20988</v>
      </c>
      <c r="E4202" s="448" t="s">
        <v>20755</v>
      </c>
      <c r="F4202" s="447" t="s">
        <v>20755</v>
      </c>
      <c r="G4202" s="449">
        <v>96662</v>
      </c>
      <c r="H4202" s="447" t="s">
        <v>5410</v>
      </c>
      <c r="I4202" s="447" t="s">
        <v>146</v>
      </c>
      <c r="J4202" s="447" t="s">
        <v>240</v>
      </c>
      <c r="K4202" s="450">
        <v>10.61</v>
      </c>
      <c r="L4202" s="447" t="s">
        <v>241</v>
      </c>
    </row>
    <row r="4203" spans="1:12">
      <c r="A4203" s="447" t="s">
        <v>20984</v>
      </c>
      <c r="B4203" s="447" t="s">
        <v>20985</v>
      </c>
      <c r="C4203" s="447" t="s">
        <v>20946</v>
      </c>
      <c r="D4203" s="447" t="s">
        <v>20988</v>
      </c>
      <c r="E4203" s="448" t="s">
        <v>20755</v>
      </c>
      <c r="F4203" s="447" t="s">
        <v>20755</v>
      </c>
      <c r="G4203" s="449">
        <v>96663</v>
      </c>
      <c r="H4203" s="447" t="s">
        <v>5411</v>
      </c>
      <c r="I4203" s="447" t="s">
        <v>146</v>
      </c>
      <c r="J4203" s="447" t="s">
        <v>240</v>
      </c>
      <c r="K4203" s="450">
        <v>19.670000000000002</v>
      </c>
      <c r="L4203" s="447" t="s">
        <v>241</v>
      </c>
    </row>
    <row r="4204" spans="1:12">
      <c r="A4204" s="447" t="s">
        <v>20984</v>
      </c>
      <c r="B4204" s="447" t="s">
        <v>20985</v>
      </c>
      <c r="C4204" s="447" t="s">
        <v>20946</v>
      </c>
      <c r="D4204" s="447" t="s">
        <v>20988</v>
      </c>
      <c r="E4204" s="448" t="s">
        <v>20755</v>
      </c>
      <c r="F4204" s="447" t="s">
        <v>20755</v>
      </c>
      <c r="G4204" s="449">
        <v>96664</v>
      </c>
      <c r="H4204" s="447" t="s">
        <v>5413</v>
      </c>
      <c r="I4204" s="447" t="s">
        <v>146</v>
      </c>
      <c r="J4204" s="447" t="s">
        <v>240</v>
      </c>
      <c r="K4204" s="450">
        <v>21.62</v>
      </c>
      <c r="L4204" s="447" t="s">
        <v>241</v>
      </c>
    </row>
    <row r="4205" spans="1:12">
      <c r="A4205" s="447" t="s">
        <v>20984</v>
      </c>
      <c r="B4205" s="447" t="s">
        <v>20985</v>
      </c>
      <c r="C4205" s="447" t="s">
        <v>20946</v>
      </c>
      <c r="D4205" s="447" t="s">
        <v>20988</v>
      </c>
      <c r="E4205" s="448" t="s">
        <v>20755</v>
      </c>
      <c r="F4205" s="447" t="s">
        <v>20755</v>
      </c>
      <c r="G4205" s="449">
        <v>96665</v>
      </c>
      <c r="H4205" s="447" t="s">
        <v>5414</v>
      </c>
      <c r="I4205" s="447" t="s">
        <v>146</v>
      </c>
      <c r="J4205" s="447" t="s">
        <v>240</v>
      </c>
      <c r="K4205" s="450">
        <v>10.76</v>
      </c>
      <c r="L4205" s="447" t="s">
        <v>241</v>
      </c>
    </row>
    <row r="4206" spans="1:12">
      <c r="A4206" s="447" t="s">
        <v>20984</v>
      </c>
      <c r="B4206" s="447" t="s">
        <v>20985</v>
      </c>
      <c r="C4206" s="447" t="s">
        <v>20946</v>
      </c>
      <c r="D4206" s="447" t="s">
        <v>20988</v>
      </c>
      <c r="E4206" s="448" t="s">
        <v>20755</v>
      </c>
      <c r="F4206" s="447" t="s">
        <v>20755</v>
      </c>
      <c r="G4206" s="449">
        <v>96666</v>
      </c>
      <c r="H4206" s="447" t="s">
        <v>5415</v>
      </c>
      <c r="I4206" s="447" t="s">
        <v>146</v>
      </c>
      <c r="J4206" s="447" t="s">
        <v>240</v>
      </c>
      <c r="K4206" s="450">
        <v>20.34</v>
      </c>
      <c r="L4206" s="447" t="s">
        <v>241</v>
      </c>
    </row>
    <row r="4207" spans="1:12">
      <c r="A4207" s="447" t="s">
        <v>20984</v>
      </c>
      <c r="B4207" s="447" t="s">
        <v>20985</v>
      </c>
      <c r="C4207" s="447" t="s">
        <v>20946</v>
      </c>
      <c r="D4207" s="447" t="s">
        <v>20988</v>
      </c>
      <c r="E4207" s="448" t="s">
        <v>20755</v>
      </c>
      <c r="F4207" s="447" t="s">
        <v>20755</v>
      </c>
      <c r="G4207" s="449">
        <v>96667</v>
      </c>
      <c r="H4207" s="447" t="s">
        <v>5417</v>
      </c>
      <c r="I4207" s="447" t="s">
        <v>146</v>
      </c>
      <c r="J4207" s="447" t="s">
        <v>240</v>
      </c>
      <c r="K4207" s="450">
        <v>36.78</v>
      </c>
      <c r="L4207" s="447" t="s">
        <v>241</v>
      </c>
    </row>
    <row r="4208" spans="1:12">
      <c r="A4208" s="447" t="s">
        <v>20984</v>
      </c>
      <c r="B4208" s="447" t="s">
        <v>20985</v>
      </c>
      <c r="C4208" s="447" t="s">
        <v>20946</v>
      </c>
      <c r="D4208" s="447" t="s">
        <v>20988</v>
      </c>
      <c r="E4208" s="448" t="s">
        <v>20755</v>
      </c>
      <c r="F4208" s="447" t="s">
        <v>20755</v>
      </c>
      <c r="G4208" s="449">
        <v>96684</v>
      </c>
      <c r="H4208" s="447" t="s">
        <v>5418</v>
      </c>
      <c r="I4208" s="447" t="s">
        <v>146</v>
      </c>
      <c r="J4208" s="447" t="s">
        <v>240</v>
      </c>
      <c r="K4208" s="450">
        <v>4.66</v>
      </c>
      <c r="L4208" s="447" t="s">
        <v>241</v>
      </c>
    </row>
    <row r="4209" spans="1:12">
      <c r="A4209" s="447" t="s">
        <v>20984</v>
      </c>
      <c r="B4209" s="447" t="s">
        <v>20985</v>
      </c>
      <c r="C4209" s="447" t="s">
        <v>20946</v>
      </c>
      <c r="D4209" s="447" t="s">
        <v>20988</v>
      </c>
      <c r="E4209" s="448" t="s">
        <v>20755</v>
      </c>
      <c r="F4209" s="447" t="s">
        <v>20755</v>
      </c>
      <c r="G4209" s="449">
        <v>96685</v>
      </c>
      <c r="H4209" s="447" t="s">
        <v>5419</v>
      </c>
      <c r="I4209" s="447" t="s">
        <v>146</v>
      </c>
      <c r="J4209" s="447" t="s">
        <v>240</v>
      </c>
      <c r="K4209" s="450">
        <v>4.0599999999999996</v>
      </c>
      <c r="L4209" s="447" t="s">
        <v>241</v>
      </c>
    </row>
    <row r="4210" spans="1:12">
      <c r="A4210" s="447" t="s">
        <v>20984</v>
      </c>
      <c r="B4210" s="447" t="s">
        <v>20985</v>
      </c>
      <c r="C4210" s="447" t="s">
        <v>20946</v>
      </c>
      <c r="D4210" s="447" t="s">
        <v>20988</v>
      </c>
      <c r="E4210" s="448" t="s">
        <v>20755</v>
      </c>
      <c r="F4210" s="447" t="s">
        <v>20755</v>
      </c>
      <c r="G4210" s="449">
        <v>96686</v>
      </c>
      <c r="H4210" s="447" t="s">
        <v>5420</v>
      </c>
      <c r="I4210" s="447" t="s">
        <v>146</v>
      </c>
      <c r="J4210" s="447" t="s">
        <v>240</v>
      </c>
      <c r="K4210" s="450">
        <v>7.02</v>
      </c>
      <c r="L4210" s="447" t="s">
        <v>241</v>
      </c>
    </row>
    <row r="4211" spans="1:12">
      <c r="A4211" s="447" t="s">
        <v>20984</v>
      </c>
      <c r="B4211" s="447" t="s">
        <v>20985</v>
      </c>
      <c r="C4211" s="447" t="s">
        <v>20946</v>
      </c>
      <c r="D4211" s="447" t="s">
        <v>20988</v>
      </c>
      <c r="E4211" s="448" t="s">
        <v>20755</v>
      </c>
      <c r="F4211" s="447" t="s">
        <v>20755</v>
      </c>
      <c r="G4211" s="449">
        <v>96687</v>
      </c>
      <c r="H4211" s="447" t="s">
        <v>5421</v>
      </c>
      <c r="I4211" s="447" t="s">
        <v>146</v>
      </c>
      <c r="J4211" s="447" t="s">
        <v>240</v>
      </c>
      <c r="K4211" s="450">
        <v>6.96</v>
      </c>
      <c r="L4211" s="447" t="s">
        <v>241</v>
      </c>
    </row>
    <row r="4212" spans="1:12">
      <c r="A4212" s="447" t="s">
        <v>20984</v>
      </c>
      <c r="B4212" s="447" t="s">
        <v>20985</v>
      </c>
      <c r="C4212" s="447" t="s">
        <v>20946</v>
      </c>
      <c r="D4212" s="447" t="s">
        <v>20988</v>
      </c>
      <c r="E4212" s="448" t="s">
        <v>20755</v>
      </c>
      <c r="F4212" s="447" t="s">
        <v>20755</v>
      </c>
      <c r="G4212" s="449">
        <v>96688</v>
      </c>
      <c r="H4212" s="447" t="s">
        <v>5423</v>
      </c>
      <c r="I4212" s="447" t="s">
        <v>146</v>
      </c>
      <c r="J4212" s="447" t="s">
        <v>240</v>
      </c>
      <c r="K4212" s="450">
        <v>12.44</v>
      </c>
      <c r="L4212" s="447" t="s">
        <v>241</v>
      </c>
    </row>
    <row r="4213" spans="1:12">
      <c r="A4213" s="447" t="s">
        <v>20984</v>
      </c>
      <c r="B4213" s="447" t="s">
        <v>20985</v>
      </c>
      <c r="C4213" s="447" t="s">
        <v>20946</v>
      </c>
      <c r="D4213" s="447" t="s">
        <v>20988</v>
      </c>
      <c r="E4213" s="448" t="s">
        <v>20755</v>
      </c>
      <c r="F4213" s="447" t="s">
        <v>20755</v>
      </c>
      <c r="G4213" s="449">
        <v>96689</v>
      </c>
      <c r="H4213" s="447" t="s">
        <v>5424</v>
      </c>
      <c r="I4213" s="447" t="s">
        <v>146</v>
      </c>
      <c r="J4213" s="447" t="s">
        <v>240</v>
      </c>
      <c r="K4213" s="450">
        <v>11.79</v>
      </c>
      <c r="L4213" s="447" t="s">
        <v>241</v>
      </c>
    </row>
    <row r="4214" spans="1:12">
      <c r="A4214" s="447" t="s">
        <v>20984</v>
      </c>
      <c r="B4214" s="447" t="s">
        <v>20985</v>
      </c>
      <c r="C4214" s="447" t="s">
        <v>20946</v>
      </c>
      <c r="D4214" s="447" t="s">
        <v>20988</v>
      </c>
      <c r="E4214" s="448" t="s">
        <v>20755</v>
      </c>
      <c r="F4214" s="447" t="s">
        <v>20755</v>
      </c>
      <c r="G4214" s="449">
        <v>96690</v>
      </c>
      <c r="H4214" s="447" t="s">
        <v>5425</v>
      </c>
      <c r="I4214" s="447" t="s">
        <v>146</v>
      </c>
      <c r="J4214" s="447" t="s">
        <v>240</v>
      </c>
      <c r="K4214" s="450">
        <v>23.92</v>
      </c>
      <c r="L4214" s="447" t="s">
        <v>241</v>
      </c>
    </row>
    <row r="4215" spans="1:12">
      <c r="A4215" s="447" t="s">
        <v>20984</v>
      </c>
      <c r="B4215" s="447" t="s">
        <v>20985</v>
      </c>
      <c r="C4215" s="447" t="s">
        <v>20946</v>
      </c>
      <c r="D4215" s="447" t="s">
        <v>20988</v>
      </c>
      <c r="E4215" s="448" t="s">
        <v>20755</v>
      </c>
      <c r="F4215" s="447" t="s">
        <v>20755</v>
      </c>
      <c r="G4215" s="449">
        <v>96691</v>
      </c>
      <c r="H4215" s="447" t="s">
        <v>5427</v>
      </c>
      <c r="I4215" s="447" t="s">
        <v>146</v>
      </c>
      <c r="J4215" s="447" t="s">
        <v>240</v>
      </c>
      <c r="K4215" s="450">
        <v>24.8</v>
      </c>
      <c r="L4215" s="447" t="s">
        <v>241</v>
      </c>
    </row>
    <row r="4216" spans="1:12">
      <c r="A4216" s="447" t="s">
        <v>20984</v>
      </c>
      <c r="B4216" s="447" t="s">
        <v>20985</v>
      </c>
      <c r="C4216" s="447" t="s">
        <v>20946</v>
      </c>
      <c r="D4216" s="447" t="s">
        <v>20988</v>
      </c>
      <c r="E4216" s="448" t="s">
        <v>20755</v>
      </c>
      <c r="F4216" s="447" t="s">
        <v>20755</v>
      </c>
      <c r="G4216" s="449">
        <v>96692</v>
      </c>
      <c r="H4216" s="447" t="s">
        <v>5428</v>
      </c>
      <c r="I4216" s="447" t="s">
        <v>146</v>
      </c>
      <c r="J4216" s="447" t="s">
        <v>240</v>
      </c>
      <c r="K4216" s="450">
        <v>36.07</v>
      </c>
      <c r="L4216" s="447" t="s">
        <v>241</v>
      </c>
    </row>
    <row r="4217" spans="1:12">
      <c r="A4217" s="447" t="s">
        <v>20984</v>
      </c>
      <c r="B4217" s="447" t="s">
        <v>20985</v>
      </c>
      <c r="C4217" s="447" t="s">
        <v>20946</v>
      </c>
      <c r="D4217" s="447" t="s">
        <v>20988</v>
      </c>
      <c r="E4217" s="448" t="s">
        <v>20755</v>
      </c>
      <c r="F4217" s="447" t="s">
        <v>20755</v>
      </c>
      <c r="G4217" s="449">
        <v>96693</v>
      </c>
      <c r="H4217" s="447" t="s">
        <v>5429</v>
      </c>
      <c r="I4217" s="447" t="s">
        <v>146</v>
      </c>
      <c r="J4217" s="447" t="s">
        <v>240</v>
      </c>
      <c r="K4217" s="450">
        <v>33.9</v>
      </c>
      <c r="L4217" s="447" t="s">
        <v>241</v>
      </c>
    </row>
    <row r="4218" spans="1:12">
      <c r="A4218" s="447" t="s">
        <v>20984</v>
      </c>
      <c r="B4218" s="447" t="s">
        <v>20985</v>
      </c>
      <c r="C4218" s="447" t="s">
        <v>20946</v>
      </c>
      <c r="D4218" s="447" t="s">
        <v>20988</v>
      </c>
      <c r="E4218" s="448" t="s">
        <v>20755</v>
      </c>
      <c r="F4218" s="447" t="s">
        <v>20755</v>
      </c>
      <c r="G4218" s="449">
        <v>96694</v>
      </c>
      <c r="H4218" s="447" t="s">
        <v>5430</v>
      </c>
      <c r="I4218" s="447" t="s">
        <v>146</v>
      </c>
      <c r="J4218" s="447" t="s">
        <v>240</v>
      </c>
      <c r="K4218" s="450">
        <v>83.28</v>
      </c>
      <c r="L4218" s="447" t="s">
        <v>241</v>
      </c>
    </row>
    <row r="4219" spans="1:12">
      <c r="A4219" s="447" t="s">
        <v>20984</v>
      </c>
      <c r="B4219" s="447" t="s">
        <v>20985</v>
      </c>
      <c r="C4219" s="447" t="s">
        <v>20946</v>
      </c>
      <c r="D4219" s="447" t="s">
        <v>20988</v>
      </c>
      <c r="E4219" s="448" t="s">
        <v>20755</v>
      </c>
      <c r="F4219" s="447" t="s">
        <v>20755</v>
      </c>
      <c r="G4219" s="449">
        <v>96695</v>
      </c>
      <c r="H4219" s="447" t="s">
        <v>5431</v>
      </c>
      <c r="I4219" s="447" t="s">
        <v>146</v>
      </c>
      <c r="J4219" s="447" t="s">
        <v>240</v>
      </c>
      <c r="K4219" s="450">
        <v>80.72</v>
      </c>
      <c r="L4219" s="447" t="s">
        <v>241</v>
      </c>
    </row>
    <row r="4220" spans="1:12">
      <c r="A4220" s="447" t="s">
        <v>20984</v>
      </c>
      <c r="B4220" s="447" t="s">
        <v>20985</v>
      </c>
      <c r="C4220" s="447" t="s">
        <v>20946</v>
      </c>
      <c r="D4220" s="447" t="s">
        <v>20988</v>
      </c>
      <c r="E4220" s="448" t="s">
        <v>20755</v>
      </c>
      <c r="F4220" s="447" t="s">
        <v>20755</v>
      </c>
      <c r="G4220" s="449">
        <v>96696</v>
      </c>
      <c r="H4220" s="447" t="s">
        <v>5432</v>
      </c>
      <c r="I4220" s="447" t="s">
        <v>146</v>
      </c>
      <c r="J4220" s="447" t="s">
        <v>240</v>
      </c>
      <c r="K4220" s="450">
        <v>125.96</v>
      </c>
      <c r="L4220" s="447" t="s">
        <v>241</v>
      </c>
    </row>
    <row r="4221" spans="1:12">
      <c r="A4221" s="447" t="s">
        <v>20984</v>
      </c>
      <c r="B4221" s="447" t="s">
        <v>20985</v>
      </c>
      <c r="C4221" s="447" t="s">
        <v>20946</v>
      </c>
      <c r="D4221" s="447" t="s">
        <v>20988</v>
      </c>
      <c r="E4221" s="448" t="s">
        <v>20755</v>
      </c>
      <c r="F4221" s="447" t="s">
        <v>20755</v>
      </c>
      <c r="G4221" s="449">
        <v>96697</v>
      </c>
      <c r="H4221" s="447" t="s">
        <v>5433</v>
      </c>
      <c r="I4221" s="447" t="s">
        <v>146</v>
      </c>
      <c r="J4221" s="447" t="s">
        <v>240</v>
      </c>
      <c r="K4221" s="450">
        <v>188.62</v>
      </c>
      <c r="L4221" s="447" t="s">
        <v>241</v>
      </c>
    </row>
    <row r="4222" spans="1:12">
      <c r="A4222" s="447" t="s">
        <v>20984</v>
      </c>
      <c r="B4222" s="447" t="s">
        <v>20985</v>
      </c>
      <c r="C4222" s="447" t="s">
        <v>20946</v>
      </c>
      <c r="D4222" s="447" t="s">
        <v>20988</v>
      </c>
      <c r="E4222" s="448" t="s">
        <v>20755</v>
      </c>
      <c r="F4222" s="447" t="s">
        <v>20755</v>
      </c>
      <c r="G4222" s="449">
        <v>96698</v>
      </c>
      <c r="H4222" s="447" t="s">
        <v>5434</v>
      </c>
      <c r="I4222" s="447" t="s">
        <v>146</v>
      </c>
      <c r="J4222" s="447" t="s">
        <v>240</v>
      </c>
      <c r="K4222" s="450">
        <v>3.61</v>
      </c>
      <c r="L4222" s="447" t="s">
        <v>241</v>
      </c>
    </row>
    <row r="4223" spans="1:12">
      <c r="A4223" s="447" t="s">
        <v>20984</v>
      </c>
      <c r="B4223" s="447" t="s">
        <v>20985</v>
      </c>
      <c r="C4223" s="447" t="s">
        <v>20946</v>
      </c>
      <c r="D4223" s="447" t="s">
        <v>20988</v>
      </c>
      <c r="E4223" s="448" t="s">
        <v>20755</v>
      </c>
      <c r="F4223" s="447" t="s">
        <v>20755</v>
      </c>
      <c r="G4223" s="449">
        <v>96699</v>
      </c>
      <c r="H4223" s="447" t="s">
        <v>5436</v>
      </c>
      <c r="I4223" s="447" t="s">
        <v>146</v>
      </c>
      <c r="J4223" s="447" t="s">
        <v>240</v>
      </c>
      <c r="K4223" s="450">
        <v>20.18</v>
      </c>
      <c r="L4223" s="447" t="s">
        <v>241</v>
      </c>
    </row>
    <row r="4224" spans="1:12">
      <c r="A4224" s="447" t="s">
        <v>20984</v>
      </c>
      <c r="B4224" s="447" t="s">
        <v>20985</v>
      </c>
      <c r="C4224" s="447" t="s">
        <v>20946</v>
      </c>
      <c r="D4224" s="447" t="s">
        <v>20988</v>
      </c>
      <c r="E4224" s="448" t="s">
        <v>20755</v>
      </c>
      <c r="F4224" s="447" t="s">
        <v>20755</v>
      </c>
      <c r="G4224" s="449">
        <v>96700</v>
      </c>
      <c r="H4224" s="447" t="s">
        <v>5438</v>
      </c>
      <c r="I4224" s="447" t="s">
        <v>146</v>
      </c>
      <c r="J4224" s="447" t="s">
        <v>240</v>
      </c>
      <c r="K4224" s="450">
        <v>14.26</v>
      </c>
      <c r="L4224" s="447" t="s">
        <v>241</v>
      </c>
    </row>
    <row r="4225" spans="1:12">
      <c r="A4225" s="447" t="s">
        <v>20984</v>
      </c>
      <c r="B4225" s="447" t="s">
        <v>20985</v>
      </c>
      <c r="C4225" s="447" t="s">
        <v>20946</v>
      </c>
      <c r="D4225" s="447" t="s">
        <v>20988</v>
      </c>
      <c r="E4225" s="448" t="s">
        <v>20755</v>
      </c>
      <c r="F4225" s="447" t="s">
        <v>20755</v>
      </c>
      <c r="G4225" s="449">
        <v>96701</v>
      </c>
      <c r="H4225" s="447" t="s">
        <v>5439</v>
      </c>
      <c r="I4225" s="447" t="s">
        <v>146</v>
      </c>
      <c r="J4225" s="447" t="s">
        <v>240</v>
      </c>
      <c r="K4225" s="450">
        <v>4.88</v>
      </c>
      <c r="L4225" s="447" t="s">
        <v>241</v>
      </c>
    </row>
    <row r="4226" spans="1:12">
      <c r="A4226" s="447" t="s">
        <v>20984</v>
      </c>
      <c r="B4226" s="447" t="s">
        <v>20985</v>
      </c>
      <c r="C4226" s="447" t="s">
        <v>20946</v>
      </c>
      <c r="D4226" s="447" t="s">
        <v>20988</v>
      </c>
      <c r="E4226" s="448" t="s">
        <v>20755</v>
      </c>
      <c r="F4226" s="447" t="s">
        <v>20755</v>
      </c>
      <c r="G4226" s="449">
        <v>96702</v>
      </c>
      <c r="H4226" s="447" t="s">
        <v>5440</v>
      </c>
      <c r="I4226" s="447" t="s">
        <v>146</v>
      </c>
      <c r="J4226" s="447" t="s">
        <v>240</v>
      </c>
      <c r="K4226" s="450">
        <v>5.19</v>
      </c>
      <c r="L4226" s="447" t="s">
        <v>241</v>
      </c>
    </row>
    <row r="4227" spans="1:12">
      <c r="A4227" s="447" t="s">
        <v>20984</v>
      </c>
      <c r="B4227" s="447" t="s">
        <v>20985</v>
      </c>
      <c r="C4227" s="447" t="s">
        <v>20946</v>
      </c>
      <c r="D4227" s="447" t="s">
        <v>20988</v>
      </c>
      <c r="E4227" s="448" t="s">
        <v>20755</v>
      </c>
      <c r="F4227" s="447" t="s">
        <v>20755</v>
      </c>
      <c r="G4227" s="449">
        <v>96703</v>
      </c>
      <c r="H4227" s="447" t="s">
        <v>5441</v>
      </c>
      <c r="I4227" s="447" t="s">
        <v>146</v>
      </c>
      <c r="J4227" s="447" t="s">
        <v>240</v>
      </c>
      <c r="K4227" s="450">
        <v>10.89</v>
      </c>
      <c r="L4227" s="447" t="s">
        <v>241</v>
      </c>
    </row>
    <row r="4228" spans="1:12">
      <c r="A4228" s="447" t="s">
        <v>20984</v>
      </c>
      <c r="B4228" s="447" t="s">
        <v>20985</v>
      </c>
      <c r="C4228" s="447" t="s">
        <v>20946</v>
      </c>
      <c r="D4228" s="447" t="s">
        <v>20988</v>
      </c>
      <c r="E4228" s="448" t="s">
        <v>20755</v>
      </c>
      <c r="F4228" s="447" t="s">
        <v>20755</v>
      </c>
      <c r="G4228" s="449">
        <v>96704</v>
      </c>
      <c r="H4228" s="447" t="s">
        <v>5442</v>
      </c>
      <c r="I4228" s="447" t="s">
        <v>146</v>
      </c>
      <c r="J4228" s="447" t="s">
        <v>240</v>
      </c>
      <c r="K4228" s="450">
        <v>12.84</v>
      </c>
      <c r="L4228" s="447" t="s">
        <v>241</v>
      </c>
    </row>
    <row r="4229" spans="1:12">
      <c r="A4229" s="447" t="s">
        <v>20984</v>
      </c>
      <c r="B4229" s="447" t="s">
        <v>20985</v>
      </c>
      <c r="C4229" s="447" t="s">
        <v>20946</v>
      </c>
      <c r="D4229" s="447" t="s">
        <v>20988</v>
      </c>
      <c r="E4229" s="448" t="s">
        <v>20755</v>
      </c>
      <c r="F4229" s="447" t="s">
        <v>20755</v>
      </c>
      <c r="G4229" s="449">
        <v>96705</v>
      </c>
      <c r="H4229" s="447" t="s">
        <v>5443</v>
      </c>
      <c r="I4229" s="447" t="s">
        <v>146</v>
      </c>
      <c r="J4229" s="447" t="s">
        <v>240</v>
      </c>
      <c r="K4229" s="450">
        <v>16.43</v>
      </c>
      <c r="L4229" s="447" t="s">
        <v>241</v>
      </c>
    </row>
    <row r="4230" spans="1:12">
      <c r="A4230" s="447" t="s">
        <v>20984</v>
      </c>
      <c r="B4230" s="447" t="s">
        <v>20985</v>
      </c>
      <c r="C4230" s="447" t="s">
        <v>20946</v>
      </c>
      <c r="D4230" s="447" t="s">
        <v>20988</v>
      </c>
      <c r="E4230" s="448" t="s">
        <v>20755</v>
      </c>
      <c r="F4230" s="447" t="s">
        <v>20755</v>
      </c>
      <c r="G4230" s="449">
        <v>96706</v>
      </c>
      <c r="H4230" s="447" t="s">
        <v>5444</v>
      </c>
      <c r="I4230" s="447" t="s">
        <v>146</v>
      </c>
      <c r="J4230" s="447" t="s">
        <v>240</v>
      </c>
      <c r="K4230" s="450">
        <v>24.6</v>
      </c>
      <c r="L4230" s="447" t="s">
        <v>241</v>
      </c>
    </row>
    <row r="4231" spans="1:12">
      <c r="A4231" s="447" t="s">
        <v>20984</v>
      </c>
      <c r="B4231" s="447" t="s">
        <v>20985</v>
      </c>
      <c r="C4231" s="447" t="s">
        <v>20946</v>
      </c>
      <c r="D4231" s="447" t="s">
        <v>20988</v>
      </c>
      <c r="E4231" s="448" t="s">
        <v>20755</v>
      </c>
      <c r="F4231" s="447" t="s">
        <v>20755</v>
      </c>
      <c r="G4231" s="449">
        <v>96707</v>
      </c>
      <c r="H4231" s="447" t="s">
        <v>5446</v>
      </c>
      <c r="I4231" s="447" t="s">
        <v>146</v>
      </c>
      <c r="J4231" s="447" t="s">
        <v>240</v>
      </c>
      <c r="K4231" s="450">
        <v>53.36</v>
      </c>
      <c r="L4231" s="447" t="s">
        <v>241</v>
      </c>
    </row>
    <row r="4232" spans="1:12">
      <c r="A4232" s="447" t="s">
        <v>20984</v>
      </c>
      <c r="B4232" s="447" t="s">
        <v>20985</v>
      </c>
      <c r="C4232" s="447" t="s">
        <v>20946</v>
      </c>
      <c r="D4232" s="447" t="s">
        <v>20988</v>
      </c>
      <c r="E4232" s="448" t="s">
        <v>20755</v>
      </c>
      <c r="F4232" s="447" t="s">
        <v>20755</v>
      </c>
      <c r="G4232" s="449">
        <v>96708</v>
      </c>
      <c r="H4232" s="447" t="s">
        <v>5447</v>
      </c>
      <c r="I4232" s="447" t="s">
        <v>146</v>
      </c>
      <c r="J4232" s="447" t="s">
        <v>240</v>
      </c>
      <c r="K4232" s="450">
        <v>84.87</v>
      </c>
      <c r="L4232" s="447" t="s">
        <v>241</v>
      </c>
    </row>
    <row r="4233" spans="1:12">
      <c r="A4233" s="447" t="s">
        <v>20984</v>
      </c>
      <c r="B4233" s="447" t="s">
        <v>20985</v>
      </c>
      <c r="C4233" s="447" t="s">
        <v>20946</v>
      </c>
      <c r="D4233" s="447" t="s">
        <v>20988</v>
      </c>
      <c r="E4233" s="448" t="s">
        <v>20755</v>
      </c>
      <c r="F4233" s="447" t="s">
        <v>20755</v>
      </c>
      <c r="G4233" s="449">
        <v>96709</v>
      </c>
      <c r="H4233" s="447" t="s">
        <v>5448</v>
      </c>
      <c r="I4233" s="447" t="s">
        <v>146</v>
      </c>
      <c r="J4233" s="447" t="s">
        <v>240</v>
      </c>
      <c r="K4233" s="450">
        <v>134.69999999999999</v>
      </c>
      <c r="L4233" s="447" t="s">
        <v>241</v>
      </c>
    </row>
    <row r="4234" spans="1:12">
      <c r="A4234" s="447" t="s">
        <v>20984</v>
      </c>
      <c r="B4234" s="447" t="s">
        <v>20985</v>
      </c>
      <c r="C4234" s="447" t="s">
        <v>20946</v>
      </c>
      <c r="D4234" s="447" t="s">
        <v>20988</v>
      </c>
      <c r="E4234" s="448" t="s">
        <v>20755</v>
      </c>
      <c r="F4234" s="447" t="s">
        <v>20755</v>
      </c>
      <c r="G4234" s="449">
        <v>96710</v>
      </c>
      <c r="H4234" s="447" t="s">
        <v>5449</v>
      </c>
      <c r="I4234" s="447" t="s">
        <v>146</v>
      </c>
      <c r="J4234" s="447" t="s">
        <v>240</v>
      </c>
      <c r="K4234" s="450">
        <v>6.05</v>
      </c>
      <c r="L4234" s="447" t="s">
        <v>241</v>
      </c>
    </row>
    <row r="4235" spans="1:12">
      <c r="A4235" s="447" t="s">
        <v>20984</v>
      </c>
      <c r="B4235" s="447" t="s">
        <v>20985</v>
      </c>
      <c r="C4235" s="447" t="s">
        <v>20946</v>
      </c>
      <c r="D4235" s="447" t="s">
        <v>20988</v>
      </c>
      <c r="E4235" s="448" t="s">
        <v>20755</v>
      </c>
      <c r="F4235" s="447" t="s">
        <v>20755</v>
      </c>
      <c r="G4235" s="449">
        <v>96711</v>
      </c>
      <c r="H4235" s="447" t="s">
        <v>5450</v>
      </c>
      <c r="I4235" s="447" t="s">
        <v>146</v>
      </c>
      <c r="J4235" s="447" t="s">
        <v>240</v>
      </c>
      <c r="K4235" s="450">
        <v>9.5299999999999994</v>
      </c>
      <c r="L4235" s="447" t="s">
        <v>241</v>
      </c>
    </row>
    <row r="4236" spans="1:12">
      <c r="A4236" s="447" t="s">
        <v>20984</v>
      </c>
      <c r="B4236" s="447" t="s">
        <v>20985</v>
      </c>
      <c r="C4236" s="447" t="s">
        <v>20946</v>
      </c>
      <c r="D4236" s="447" t="s">
        <v>20988</v>
      </c>
      <c r="E4236" s="448" t="s">
        <v>20755</v>
      </c>
      <c r="F4236" s="447" t="s">
        <v>20755</v>
      </c>
      <c r="G4236" s="449">
        <v>96712</v>
      </c>
      <c r="H4236" s="447" t="s">
        <v>5451</v>
      </c>
      <c r="I4236" s="447" t="s">
        <v>146</v>
      </c>
      <c r="J4236" s="447" t="s">
        <v>240</v>
      </c>
      <c r="K4236" s="450">
        <v>19.22</v>
      </c>
      <c r="L4236" s="447" t="s">
        <v>241</v>
      </c>
    </row>
    <row r="4237" spans="1:12">
      <c r="A4237" s="447" t="s">
        <v>20984</v>
      </c>
      <c r="B4237" s="447" t="s">
        <v>20985</v>
      </c>
      <c r="C4237" s="447" t="s">
        <v>20946</v>
      </c>
      <c r="D4237" s="447" t="s">
        <v>20988</v>
      </c>
      <c r="E4237" s="448" t="s">
        <v>20755</v>
      </c>
      <c r="F4237" s="447" t="s">
        <v>20755</v>
      </c>
      <c r="G4237" s="449">
        <v>96713</v>
      </c>
      <c r="H4237" s="447" t="s">
        <v>5452</v>
      </c>
      <c r="I4237" s="447" t="s">
        <v>146</v>
      </c>
      <c r="J4237" s="447" t="s">
        <v>240</v>
      </c>
      <c r="K4237" s="450">
        <v>26.38</v>
      </c>
      <c r="L4237" s="447" t="s">
        <v>241</v>
      </c>
    </row>
    <row r="4238" spans="1:12">
      <c r="A4238" s="447" t="s">
        <v>20984</v>
      </c>
      <c r="B4238" s="447" t="s">
        <v>20985</v>
      </c>
      <c r="C4238" s="447" t="s">
        <v>20946</v>
      </c>
      <c r="D4238" s="447" t="s">
        <v>20988</v>
      </c>
      <c r="E4238" s="448" t="s">
        <v>20755</v>
      </c>
      <c r="F4238" s="447" t="s">
        <v>20755</v>
      </c>
      <c r="G4238" s="449">
        <v>96714</v>
      </c>
      <c r="H4238" s="447" t="s">
        <v>5453</v>
      </c>
      <c r="I4238" s="447" t="s">
        <v>146</v>
      </c>
      <c r="J4238" s="447" t="s">
        <v>240</v>
      </c>
      <c r="K4238" s="450">
        <v>45.16</v>
      </c>
      <c r="L4238" s="447" t="s">
        <v>241</v>
      </c>
    </row>
    <row r="4239" spans="1:12">
      <c r="A4239" s="447" t="s">
        <v>20984</v>
      </c>
      <c r="B4239" s="447" t="s">
        <v>20985</v>
      </c>
      <c r="C4239" s="447" t="s">
        <v>20946</v>
      </c>
      <c r="D4239" s="447" t="s">
        <v>20988</v>
      </c>
      <c r="E4239" s="448" t="s">
        <v>20755</v>
      </c>
      <c r="F4239" s="447" t="s">
        <v>20755</v>
      </c>
      <c r="G4239" s="449">
        <v>96715</v>
      </c>
      <c r="H4239" s="447" t="s">
        <v>5454</v>
      </c>
      <c r="I4239" s="447" t="s">
        <v>146</v>
      </c>
      <c r="J4239" s="447" t="s">
        <v>240</v>
      </c>
      <c r="K4239" s="450">
        <v>87.91</v>
      </c>
      <c r="L4239" s="447" t="s">
        <v>241</v>
      </c>
    </row>
    <row r="4240" spans="1:12">
      <c r="A4240" s="447" t="s">
        <v>20984</v>
      </c>
      <c r="B4240" s="447" t="s">
        <v>20985</v>
      </c>
      <c r="C4240" s="447" t="s">
        <v>20946</v>
      </c>
      <c r="D4240" s="447" t="s">
        <v>20988</v>
      </c>
      <c r="E4240" s="448" t="s">
        <v>20755</v>
      </c>
      <c r="F4240" s="447" t="s">
        <v>20755</v>
      </c>
      <c r="G4240" s="449">
        <v>96716</v>
      </c>
      <c r="H4240" s="447" t="s">
        <v>5455</v>
      </c>
      <c r="I4240" s="447" t="s">
        <v>146</v>
      </c>
      <c r="J4240" s="447" t="s">
        <v>240</v>
      </c>
      <c r="K4240" s="450">
        <v>132.75</v>
      </c>
      <c r="L4240" s="447" t="s">
        <v>241</v>
      </c>
    </row>
    <row r="4241" spans="1:12">
      <c r="A4241" s="447" t="s">
        <v>20984</v>
      </c>
      <c r="B4241" s="447" t="s">
        <v>20985</v>
      </c>
      <c r="C4241" s="447" t="s">
        <v>20946</v>
      </c>
      <c r="D4241" s="447" t="s">
        <v>20988</v>
      </c>
      <c r="E4241" s="448" t="s">
        <v>20755</v>
      </c>
      <c r="F4241" s="447" t="s">
        <v>20755</v>
      </c>
      <c r="G4241" s="449">
        <v>96717</v>
      </c>
      <c r="H4241" s="447" t="s">
        <v>5456</v>
      </c>
      <c r="I4241" s="447" t="s">
        <v>146</v>
      </c>
      <c r="J4241" s="447" t="s">
        <v>240</v>
      </c>
      <c r="K4241" s="450">
        <v>210.22</v>
      </c>
      <c r="L4241" s="447" t="s">
        <v>241</v>
      </c>
    </row>
    <row r="4242" spans="1:12">
      <c r="A4242" s="447" t="s">
        <v>20984</v>
      </c>
      <c r="B4242" s="447" t="s">
        <v>20985</v>
      </c>
      <c r="C4242" s="447" t="s">
        <v>20946</v>
      </c>
      <c r="D4242" s="447" t="s">
        <v>20988</v>
      </c>
      <c r="E4242" s="448" t="s">
        <v>20755</v>
      </c>
      <c r="F4242" s="447" t="s">
        <v>20755</v>
      </c>
      <c r="G4242" s="449">
        <v>96736</v>
      </c>
      <c r="H4242" s="447" t="s">
        <v>5457</v>
      </c>
      <c r="I4242" s="447" t="s">
        <v>146</v>
      </c>
      <c r="J4242" s="447" t="s">
        <v>240</v>
      </c>
      <c r="K4242" s="450">
        <v>4.41</v>
      </c>
      <c r="L4242" s="447" t="s">
        <v>241</v>
      </c>
    </row>
    <row r="4243" spans="1:12">
      <c r="A4243" s="447" t="s">
        <v>20984</v>
      </c>
      <c r="B4243" s="447" t="s">
        <v>20985</v>
      </c>
      <c r="C4243" s="447" t="s">
        <v>20946</v>
      </c>
      <c r="D4243" s="447" t="s">
        <v>20988</v>
      </c>
      <c r="E4243" s="448" t="s">
        <v>20755</v>
      </c>
      <c r="F4243" s="447" t="s">
        <v>20755</v>
      </c>
      <c r="G4243" s="449">
        <v>96737</v>
      </c>
      <c r="H4243" s="447" t="s">
        <v>5459</v>
      </c>
      <c r="I4243" s="447" t="s">
        <v>146</v>
      </c>
      <c r="J4243" s="447" t="s">
        <v>240</v>
      </c>
      <c r="K4243" s="450">
        <v>5.32</v>
      </c>
      <c r="L4243" s="447" t="s">
        <v>241</v>
      </c>
    </row>
    <row r="4244" spans="1:12">
      <c r="A4244" s="447" t="s">
        <v>20984</v>
      </c>
      <c r="B4244" s="447" t="s">
        <v>20985</v>
      </c>
      <c r="C4244" s="447" t="s">
        <v>20946</v>
      </c>
      <c r="D4244" s="447" t="s">
        <v>20988</v>
      </c>
      <c r="E4244" s="448" t="s">
        <v>20755</v>
      </c>
      <c r="F4244" s="447" t="s">
        <v>20755</v>
      </c>
      <c r="G4244" s="449">
        <v>96738</v>
      </c>
      <c r="H4244" s="447" t="s">
        <v>5461</v>
      </c>
      <c r="I4244" s="447" t="s">
        <v>146</v>
      </c>
      <c r="J4244" s="447" t="s">
        <v>240</v>
      </c>
      <c r="K4244" s="450">
        <v>21.89</v>
      </c>
      <c r="L4244" s="447" t="s">
        <v>241</v>
      </c>
    </row>
    <row r="4245" spans="1:12">
      <c r="A4245" s="447" t="s">
        <v>20984</v>
      </c>
      <c r="B4245" s="447" t="s">
        <v>20985</v>
      </c>
      <c r="C4245" s="447" t="s">
        <v>20946</v>
      </c>
      <c r="D4245" s="447" t="s">
        <v>20988</v>
      </c>
      <c r="E4245" s="448" t="s">
        <v>20755</v>
      </c>
      <c r="F4245" s="447" t="s">
        <v>20755</v>
      </c>
      <c r="G4245" s="449">
        <v>96739</v>
      </c>
      <c r="H4245" s="447" t="s">
        <v>5463</v>
      </c>
      <c r="I4245" s="447" t="s">
        <v>146</v>
      </c>
      <c r="J4245" s="447" t="s">
        <v>240</v>
      </c>
      <c r="K4245" s="450">
        <v>6.91</v>
      </c>
      <c r="L4245" s="447" t="s">
        <v>241</v>
      </c>
    </row>
    <row r="4246" spans="1:12">
      <c r="A4246" s="447" t="s">
        <v>20984</v>
      </c>
      <c r="B4246" s="447" t="s">
        <v>20985</v>
      </c>
      <c r="C4246" s="447" t="s">
        <v>20946</v>
      </c>
      <c r="D4246" s="447" t="s">
        <v>20988</v>
      </c>
      <c r="E4246" s="448" t="s">
        <v>20755</v>
      </c>
      <c r="F4246" s="447" t="s">
        <v>20755</v>
      </c>
      <c r="G4246" s="449">
        <v>96740</v>
      </c>
      <c r="H4246" s="447" t="s">
        <v>5465</v>
      </c>
      <c r="I4246" s="447" t="s">
        <v>146</v>
      </c>
      <c r="J4246" s="447" t="s">
        <v>240</v>
      </c>
      <c r="K4246" s="450">
        <v>34.549999999999997</v>
      </c>
      <c r="L4246" s="447" t="s">
        <v>241</v>
      </c>
    </row>
    <row r="4247" spans="1:12">
      <c r="A4247" s="447" t="s">
        <v>20984</v>
      </c>
      <c r="B4247" s="447" t="s">
        <v>20985</v>
      </c>
      <c r="C4247" s="447" t="s">
        <v>20946</v>
      </c>
      <c r="D4247" s="447" t="s">
        <v>20988</v>
      </c>
      <c r="E4247" s="448" t="s">
        <v>20755</v>
      </c>
      <c r="F4247" s="447" t="s">
        <v>20755</v>
      </c>
      <c r="G4247" s="449">
        <v>96741</v>
      </c>
      <c r="H4247" s="447" t="s">
        <v>5467</v>
      </c>
      <c r="I4247" s="447" t="s">
        <v>146</v>
      </c>
      <c r="J4247" s="447" t="s">
        <v>240</v>
      </c>
      <c r="K4247" s="450">
        <v>12.3</v>
      </c>
      <c r="L4247" s="447" t="s">
        <v>241</v>
      </c>
    </row>
    <row r="4248" spans="1:12">
      <c r="A4248" s="447" t="s">
        <v>20984</v>
      </c>
      <c r="B4248" s="447" t="s">
        <v>20985</v>
      </c>
      <c r="C4248" s="447" t="s">
        <v>20946</v>
      </c>
      <c r="D4248" s="447" t="s">
        <v>20988</v>
      </c>
      <c r="E4248" s="448" t="s">
        <v>20755</v>
      </c>
      <c r="F4248" s="447" t="s">
        <v>20755</v>
      </c>
      <c r="G4248" s="449">
        <v>96742</v>
      </c>
      <c r="H4248" s="447" t="s">
        <v>5468</v>
      </c>
      <c r="I4248" s="447" t="s">
        <v>146</v>
      </c>
      <c r="J4248" s="447" t="s">
        <v>240</v>
      </c>
      <c r="K4248" s="450">
        <v>18.64</v>
      </c>
      <c r="L4248" s="447" t="s">
        <v>241</v>
      </c>
    </row>
    <row r="4249" spans="1:12">
      <c r="A4249" s="447" t="s">
        <v>20984</v>
      </c>
      <c r="B4249" s="447" t="s">
        <v>20985</v>
      </c>
      <c r="C4249" s="447" t="s">
        <v>20946</v>
      </c>
      <c r="D4249" s="447" t="s">
        <v>20988</v>
      </c>
      <c r="E4249" s="448" t="s">
        <v>20755</v>
      </c>
      <c r="F4249" s="447" t="s">
        <v>20755</v>
      </c>
      <c r="G4249" s="449">
        <v>96743</v>
      </c>
      <c r="H4249" s="447" t="s">
        <v>5470</v>
      </c>
      <c r="I4249" s="447" t="s">
        <v>146</v>
      </c>
      <c r="J4249" s="447" t="s">
        <v>240</v>
      </c>
      <c r="K4249" s="450">
        <v>25.19</v>
      </c>
      <c r="L4249" s="447" t="s">
        <v>241</v>
      </c>
    </row>
    <row r="4250" spans="1:12">
      <c r="A4250" s="447" t="s">
        <v>20984</v>
      </c>
      <c r="B4250" s="447" t="s">
        <v>20985</v>
      </c>
      <c r="C4250" s="447" t="s">
        <v>20946</v>
      </c>
      <c r="D4250" s="447" t="s">
        <v>20988</v>
      </c>
      <c r="E4250" s="448" t="s">
        <v>20755</v>
      </c>
      <c r="F4250" s="447" t="s">
        <v>20755</v>
      </c>
      <c r="G4250" s="449">
        <v>96744</v>
      </c>
      <c r="H4250" s="447" t="s">
        <v>5472</v>
      </c>
      <c r="I4250" s="447" t="s">
        <v>146</v>
      </c>
      <c r="J4250" s="447" t="s">
        <v>240</v>
      </c>
      <c r="K4250" s="450">
        <v>55.54</v>
      </c>
      <c r="L4250" s="447" t="s">
        <v>241</v>
      </c>
    </row>
    <row r="4251" spans="1:12">
      <c r="A4251" s="447" t="s">
        <v>20984</v>
      </c>
      <c r="B4251" s="447" t="s">
        <v>20985</v>
      </c>
      <c r="C4251" s="447" t="s">
        <v>20946</v>
      </c>
      <c r="D4251" s="447" t="s">
        <v>20988</v>
      </c>
      <c r="E4251" s="448" t="s">
        <v>20755</v>
      </c>
      <c r="F4251" s="447" t="s">
        <v>20755</v>
      </c>
      <c r="G4251" s="449">
        <v>96745</v>
      </c>
      <c r="H4251" s="447" t="s">
        <v>5473</v>
      </c>
      <c r="I4251" s="447" t="s">
        <v>146</v>
      </c>
      <c r="J4251" s="447" t="s">
        <v>240</v>
      </c>
      <c r="K4251" s="450">
        <v>84.34</v>
      </c>
      <c r="L4251" s="447" t="s">
        <v>241</v>
      </c>
    </row>
    <row r="4252" spans="1:12">
      <c r="A4252" s="447" t="s">
        <v>20984</v>
      </c>
      <c r="B4252" s="447" t="s">
        <v>20985</v>
      </c>
      <c r="C4252" s="447" t="s">
        <v>20946</v>
      </c>
      <c r="D4252" s="447" t="s">
        <v>20988</v>
      </c>
      <c r="E4252" s="448" t="s">
        <v>20755</v>
      </c>
      <c r="F4252" s="447" t="s">
        <v>20755</v>
      </c>
      <c r="G4252" s="449">
        <v>96746</v>
      </c>
      <c r="H4252" s="447" t="s">
        <v>5474</v>
      </c>
      <c r="I4252" s="447" t="s">
        <v>146</v>
      </c>
      <c r="J4252" s="447" t="s">
        <v>240</v>
      </c>
      <c r="K4252" s="450">
        <v>134.66999999999999</v>
      </c>
      <c r="L4252" s="447" t="s">
        <v>241</v>
      </c>
    </row>
    <row r="4253" spans="1:12">
      <c r="A4253" s="447" t="s">
        <v>20984</v>
      </c>
      <c r="B4253" s="447" t="s">
        <v>20985</v>
      </c>
      <c r="C4253" s="447" t="s">
        <v>20946</v>
      </c>
      <c r="D4253" s="447" t="s">
        <v>20988</v>
      </c>
      <c r="E4253" s="448" t="s">
        <v>20755</v>
      </c>
      <c r="F4253" s="447" t="s">
        <v>20755</v>
      </c>
      <c r="G4253" s="449">
        <v>96747</v>
      </c>
      <c r="H4253" s="447" t="s">
        <v>5475</v>
      </c>
      <c r="I4253" s="447" t="s">
        <v>146</v>
      </c>
      <c r="J4253" s="447" t="s">
        <v>240</v>
      </c>
      <c r="K4253" s="450">
        <v>6.09</v>
      </c>
      <c r="L4253" s="447" t="s">
        <v>241</v>
      </c>
    </row>
    <row r="4254" spans="1:12">
      <c r="A4254" s="447" t="s">
        <v>20984</v>
      </c>
      <c r="B4254" s="447" t="s">
        <v>20985</v>
      </c>
      <c r="C4254" s="447" t="s">
        <v>20946</v>
      </c>
      <c r="D4254" s="447" t="s">
        <v>20988</v>
      </c>
      <c r="E4254" s="448" t="s">
        <v>20755</v>
      </c>
      <c r="F4254" s="447" t="s">
        <v>20755</v>
      </c>
      <c r="G4254" s="449">
        <v>96748</v>
      </c>
      <c r="H4254" s="447" t="s">
        <v>5477</v>
      </c>
      <c r="I4254" s="447" t="s">
        <v>146</v>
      </c>
      <c r="J4254" s="447" t="s">
        <v>240</v>
      </c>
      <c r="K4254" s="450">
        <v>7.23</v>
      </c>
      <c r="L4254" s="447" t="s">
        <v>241</v>
      </c>
    </row>
    <row r="4255" spans="1:12">
      <c r="A4255" s="447" t="s">
        <v>20984</v>
      </c>
      <c r="B4255" s="447" t="s">
        <v>20985</v>
      </c>
      <c r="C4255" s="447" t="s">
        <v>20946</v>
      </c>
      <c r="D4255" s="447" t="s">
        <v>20988</v>
      </c>
      <c r="E4255" s="448" t="s">
        <v>20755</v>
      </c>
      <c r="F4255" s="447" t="s">
        <v>20755</v>
      </c>
      <c r="G4255" s="449">
        <v>96749</v>
      </c>
      <c r="H4255" s="447" t="s">
        <v>5478</v>
      </c>
      <c r="I4255" s="447" t="s">
        <v>146</v>
      </c>
      <c r="J4255" s="447" t="s">
        <v>240</v>
      </c>
      <c r="K4255" s="450">
        <v>10.07</v>
      </c>
      <c r="L4255" s="447" t="s">
        <v>241</v>
      </c>
    </row>
    <row r="4256" spans="1:12">
      <c r="A4256" s="447" t="s">
        <v>20984</v>
      </c>
      <c r="B4256" s="447" t="s">
        <v>20985</v>
      </c>
      <c r="C4256" s="447" t="s">
        <v>20946</v>
      </c>
      <c r="D4256" s="447" t="s">
        <v>20988</v>
      </c>
      <c r="E4256" s="448" t="s">
        <v>20755</v>
      </c>
      <c r="F4256" s="447" t="s">
        <v>20755</v>
      </c>
      <c r="G4256" s="449">
        <v>96750</v>
      </c>
      <c r="H4256" s="447" t="s">
        <v>5479</v>
      </c>
      <c r="I4256" s="447" t="s">
        <v>146</v>
      </c>
      <c r="J4256" s="447" t="s">
        <v>240</v>
      </c>
      <c r="K4256" s="450">
        <v>14.52</v>
      </c>
      <c r="L4256" s="447" t="s">
        <v>241</v>
      </c>
    </row>
    <row r="4257" spans="1:12">
      <c r="A4257" s="447" t="s">
        <v>20984</v>
      </c>
      <c r="B4257" s="447" t="s">
        <v>20985</v>
      </c>
      <c r="C4257" s="447" t="s">
        <v>20946</v>
      </c>
      <c r="D4257" s="447" t="s">
        <v>20988</v>
      </c>
      <c r="E4257" s="448" t="s">
        <v>20755</v>
      </c>
      <c r="F4257" s="447" t="s">
        <v>20755</v>
      </c>
      <c r="G4257" s="449">
        <v>96751</v>
      </c>
      <c r="H4257" s="447" t="s">
        <v>5480</v>
      </c>
      <c r="I4257" s="447" t="s">
        <v>146</v>
      </c>
      <c r="J4257" s="447" t="s">
        <v>240</v>
      </c>
      <c r="K4257" s="450">
        <v>27.22</v>
      </c>
      <c r="L4257" s="447" t="s">
        <v>241</v>
      </c>
    </row>
    <row r="4258" spans="1:12">
      <c r="A4258" s="447" t="s">
        <v>20984</v>
      </c>
      <c r="B4258" s="447" t="s">
        <v>20985</v>
      </c>
      <c r="C4258" s="447" t="s">
        <v>20946</v>
      </c>
      <c r="D4258" s="447" t="s">
        <v>20988</v>
      </c>
      <c r="E4258" s="448" t="s">
        <v>20755</v>
      </c>
      <c r="F4258" s="447" t="s">
        <v>20755</v>
      </c>
      <c r="G4258" s="449">
        <v>96752</v>
      </c>
      <c r="H4258" s="447" t="s">
        <v>5481</v>
      </c>
      <c r="I4258" s="447" t="s">
        <v>146</v>
      </c>
      <c r="J4258" s="447" t="s">
        <v>240</v>
      </c>
      <c r="K4258" s="450">
        <v>36.950000000000003</v>
      </c>
      <c r="L4258" s="447" t="s">
        <v>241</v>
      </c>
    </row>
    <row r="4259" spans="1:12">
      <c r="A4259" s="447" t="s">
        <v>20984</v>
      </c>
      <c r="B4259" s="447" t="s">
        <v>20985</v>
      </c>
      <c r="C4259" s="447" t="s">
        <v>20946</v>
      </c>
      <c r="D4259" s="447" t="s">
        <v>20988</v>
      </c>
      <c r="E4259" s="448" t="s">
        <v>20755</v>
      </c>
      <c r="F4259" s="447" t="s">
        <v>20755</v>
      </c>
      <c r="G4259" s="449">
        <v>96753</v>
      </c>
      <c r="H4259" s="447" t="s">
        <v>5483</v>
      </c>
      <c r="I4259" s="447" t="s">
        <v>146</v>
      </c>
      <c r="J4259" s="447" t="s">
        <v>240</v>
      </c>
      <c r="K4259" s="450">
        <v>86.55</v>
      </c>
      <c r="L4259" s="447" t="s">
        <v>241</v>
      </c>
    </row>
    <row r="4260" spans="1:12">
      <c r="A4260" s="447" t="s">
        <v>20984</v>
      </c>
      <c r="B4260" s="447" t="s">
        <v>20985</v>
      </c>
      <c r="C4260" s="447" t="s">
        <v>20946</v>
      </c>
      <c r="D4260" s="447" t="s">
        <v>20988</v>
      </c>
      <c r="E4260" s="448" t="s">
        <v>20755</v>
      </c>
      <c r="F4260" s="447" t="s">
        <v>20755</v>
      </c>
      <c r="G4260" s="449">
        <v>96754</v>
      </c>
      <c r="H4260" s="447" t="s">
        <v>5484</v>
      </c>
      <c r="I4260" s="447" t="s">
        <v>146</v>
      </c>
      <c r="J4260" s="447" t="s">
        <v>240</v>
      </c>
      <c r="K4260" s="450">
        <v>125.15</v>
      </c>
      <c r="L4260" s="447" t="s">
        <v>241</v>
      </c>
    </row>
    <row r="4261" spans="1:12">
      <c r="A4261" s="447" t="s">
        <v>20984</v>
      </c>
      <c r="B4261" s="447" t="s">
        <v>20985</v>
      </c>
      <c r="C4261" s="447" t="s">
        <v>20946</v>
      </c>
      <c r="D4261" s="447" t="s">
        <v>20988</v>
      </c>
      <c r="E4261" s="448" t="s">
        <v>20755</v>
      </c>
      <c r="F4261" s="447" t="s">
        <v>20755</v>
      </c>
      <c r="G4261" s="449">
        <v>96755</v>
      </c>
      <c r="H4261" s="447" t="s">
        <v>5485</v>
      </c>
      <c r="I4261" s="447" t="s">
        <v>146</v>
      </c>
      <c r="J4261" s="447" t="s">
        <v>240</v>
      </c>
      <c r="K4261" s="450">
        <v>188.59</v>
      </c>
      <c r="L4261" s="447" t="s">
        <v>241</v>
      </c>
    </row>
    <row r="4262" spans="1:12">
      <c r="A4262" s="447" t="s">
        <v>20984</v>
      </c>
      <c r="B4262" s="447" t="s">
        <v>20985</v>
      </c>
      <c r="C4262" s="447" t="s">
        <v>20946</v>
      </c>
      <c r="D4262" s="447" t="s">
        <v>20988</v>
      </c>
      <c r="E4262" s="448" t="s">
        <v>20755</v>
      </c>
      <c r="F4262" s="447" t="s">
        <v>20755</v>
      </c>
      <c r="G4262" s="449">
        <v>96756</v>
      </c>
      <c r="H4262" s="447" t="s">
        <v>5486</v>
      </c>
      <c r="I4262" s="447" t="s">
        <v>146</v>
      </c>
      <c r="J4262" s="447" t="s">
        <v>240</v>
      </c>
      <c r="K4262" s="450">
        <v>12.43</v>
      </c>
      <c r="L4262" s="447" t="s">
        <v>241</v>
      </c>
    </row>
    <row r="4263" spans="1:12">
      <c r="A4263" s="447" t="s">
        <v>20984</v>
      </c>
      <c r="B4263" s="447" t="s">
        <v>20985</v>
      </c>
      <c r="C4263" s="447" t="s">
        <v>20946</v>
      </c>
      <c r="D4263" s="447" t="s">
        <v>20988</v>
      </c>
      <c r="E4263" s="448" t="s">
        <v>20755</v>
      </c>
      <c r="F4263" s="447" t="s">
        <v>20755</v>
      </c>
      <c r="G4263" s="449">
        <v>96757</v>
      </c>
      <c r="H4263" s="447" t="s">
        <v>5487</v>
      </c>
      <c r="I4263" s="447" t="s">
        <v>146</v>
      </c>
      <c r="J4263" s="447" t="s">
        <v>240</v>
      </c>
      <c r="K4263" s="450">
        <v>11.83</v>
      </c>
      <c r="L4263" s="447" t="s">
        <v>241</v>
      </c>
    </row>
    <row r="4264" spans="1:12">
      <c r="A4264" s="447" t="s">
        <v>20984</v>
      </c>
      <c r="B4264" s="447" t="s">
        <v>20985</v>
      </c>
      <c r="C4264" s="447" t="s">
        <v>20946</v>
      </c>
      <c r="D4264" s="447" t="s">
        <v>20988</v>
      </c>
      <c r="E4264" s="448" t="s">
        <v>20755</v>
      </c>
      <c r="F4264" s="447" t="s">
        <v>20755</v>
      </c>
      <c r="G4264" s="449">
        <v>96758</v>
      </c>
      <c r="H4264" s="447" t="s">
        <v>5489</v>
      </c>
      <c r="I4264" s="447" t="s">
        <v>146</v>
      </c>
      <c r="J4264" s="447" t="s">
        <v>240</v>
      </c>
      <c r="K4264" s="450">
        <v>13.58</v>
      </c>
      <c r="L4264" s="447" t="s">
        <v>241</v>
      </c>
    </row>
    <row r="4265" spans="1:12">
      <c r="A4265" s="447" t="s">
        <v>20984</v>
      </c>
      <c r="B4265" s="447" t="s">
        <v>20985</v>
      </c>
      <c r="C4265" s="447" t="s">
        <v>20946</v>
      </c>
      <c r="D4265" s="447" t="s">
        <v>20988</v>
      </c>
      <c r="E4265" s="448" t="s">
        <v>20755</v>
      </c>
      <c r="F4265" s="447" t="s">
        <v>20755</v>
      </c>
      <c r="G4265" s="449">
        <v>96759</v>
      </c>
      <c r="H4265" s="447" t="s">
        <v>5490</v>
      </c>
      <c r="I4265" s="447" t="s">
        <v>146</v>
      </c>
      <c r="J4265" s="447" t="s">
        <v>240</v>
      </c>
      <c r="K4265" s="450">
        <v>22.02</v>
      </c>
      <c r="L4265" s="447" t="s">
        <v>241</v>
      </c>
    </row>
    <row r="4266" spans="1:12">
      <c r="A4266" s="447" t="s">
        <v>20984</v>
      </c>
      <c r="B4266" s="447" t="s">
        <v>20985</v>
      </c>
      <c r="C4266" s="447" t="s">
        <v>20946</v>
      </c>
      <c r="D4266" s="447" t="s">
        <v>20988</v>
      </c>
      <c r="E4266" s="448" t="s">
        <v>20755</v>
      </c>
      <c r="F4266" s="447" t="s">
        <v>20755</v>
      </c>
      <c r="G4266" s="449">
        <v>96760</v>
      </c>
      <c r="H4266" s="447" t="s">
        <v>5491</v>
      </c>
      <c r="I4266" s="447" t="s">
        <v>146</v>
      </c>
      <c r="J4266" s="447" t="s">
        <v>240</v>
      </c>
      <c r="K4266" s="450">
        <v>30.77</v>
      </c>
      <c r="L4266" s="447" t="s">
        <v>241</v>
      </c>
    </row>
    <row r="4267" spans="1:12">
      <c r="A4267" s="447" t="s">
        <v>20984</v>
      </c>
      <c r="B4267" s="447" t="s">
        <v>20985</v>
      </c>
      <c r="C4267" s="447" t="s">
        <v>20946</v>
      </c>
      <c r="D4267" s="447" t="s">
        <v>20988</v>
      </c>
      <c r="E4267" s="448" t="s">
        <v>20755</v>
      </c>
      <c r="F4267" s="447" t="s">
        <v>20755</v>
      </c>
      <c r="G4267" s="449">
        <v>96761</v>
      </c>
      <c r="H4267" s="447" t="s">
        <v>5493</v>
      </c>
      <c r="I4267" s="447" t="s">
        <v>146</v>
      </c>
      <c r="J4267" s="447" t="s">
        <v>240</v>
      </c>
      <c r="K4267" s="450">
        <v>46.34</v>
      </c>
      <c r="L4267" s="447" t="s">
        <v>241</v>
      </c>
    </row>
    <row r="4268" spans="1:12">
      <c r="A4268" s="447" t="s">
        <v>20984</v>
      </c>
      <c r="B4268" s="447" t="s">
        <v>20985</v>
      </c>
      <c r="C4268" s="447" t="s">
        <v>20946</v>
      </c>
      <c r="D4268" s="447" t="s">
        <v>20988</v>
      </c>
      <c r="E4268" s="448" t="s">
        <v>20755</v>
      </c>
      <c r="F4268" s="447" t="s">
        <v>20755</v>
      </c>
      <c r="G4268" s="449">
        <v>96762</v>
      </c>
      <c r="H4268" s="447" t="s">
        <v>5495</v>
      </c>
      <c r="I4268" s="447" t="s">
        <v>146</v>
      </c>
      <c r="J4268" s="447" t="s">
        <v>240</v>
      </c>
      <c r="K4268" s="450">
        <v>92.23</v>
      </c>
      <c r="L4268" s="447" t="s">
        <v>241</v>
      </c>
    </row>
    <row r="4269" spans="1:12">
      <c r="A4269" s="447" t="s">
        <v>20984</v>
      </c>
      <c r="B4269" s="447" t="s">
        <v>20985</v>
      </c>
      <c r="C4269" s="447" t="s">
        <v>20946</v>
      </c>
      <c r="D4269" s="447" t="s">
        <v>20988</v>
      </c>
      <c r="E4269" s="448" t="s">
        <v>20755</v>
      </c>
      <c r="F4269" s="447" t="s">
        <v>20755</v>
      </c>
      <c r="G4269" s="449">
        <v>96763</v>
      </c>
      <c r="H4269" s="447" t="s">
        <v>5496</v>
      </c>
      <c r="I4269" s="447" t="s">
        <v>146</v>
      </c>
      <c r="J4269" s="447" t="s">
        <v>240</v>
      </c>
      <c r="K4269" s="450">
        <v>131.66</v>
      </c>
      <c r="L4269" s="447" t="s">
        <v>241</v>
      </c>
    </row>
    <row r="4270" spans="1:12">
      <c r="A4270" s="447" t="s">
        <v>20984</v>
      </c>
      <c r="B4270" s="447" t="s">
        <v>20985</v>
      </c>
      <c r="C4270" s="447" t="s">
        <v>20946</v>
      </c>
      <c r="D4270" s="447" t="s">
        <v>20988</v>
      </c>
      <c r="E4270" s="448" t="s">
        <v>20755</v>
      </c>
      <c r="F4270" s="447" t="s">
        <v>20755</v>
      </c>
      <c r="G4270" s="449">
        <v>96764</v>
      </c>
      <c r="H4270" s="447" t="s">
        <v>5497</v>
      </c>
      <c r="I4270" s="447" t="s">
        <v>146</v>
      </c>
      <c r="J4270" s="447" t="s">
        <v>240</v>
      </c>
      <c r="K4270" s="450">
        <v>210.16</v>
      </c>
      <c r="L4270" s="447" t="s">
        <v>241</v>
      </c>
    </row>
    <row r="4271" spans="1:12">
      <c r="A4271" s="447" t="s">
        <v>20984</v>
      </c>
      <c r="B4271" s="447" t="s">
        <v>20985</v>
      </c>
      <c r="C4271" s="447" t="s">
        <v>20946</v>
      </c>
      <c r="D4271" s="447" t="s">
        <v>20988</v>
      </c>
      <c r="E4271" s="448" t="s">
        <v>20755</v>
      </c>
      <c r="F4271" s="447" t="s">
        <v>20755</v>
      </c>
      <c r="G4271" s="449">
        <v>96802</v>
      </c>
      <c r="H4271" s="447" t="s">
        <v>5498</v>
      </c>
      <c r="I4271" s="447" t="s">
        <v>146</v>
      </c>
      <c r="J4271" s="447" t="s">
        <v>240</v>
      </c>
      <c r="K4271" s="450">
        <v>303.19</v>
      </c>
      <c r="L4271" s="447" t="s">
        <v>241</v>
      </c>
    </row>
    <row r="4272" spans="1:12">
      <c r="A4272" s="447" t="s">
        <v>20984</v>
      </c>
      <c r="B4272" s="447" t="s">
        <v>20985</v>
      </c>
      <c r="C4272" s="447" t="s">
        <v>20946</v>
      </c>
      <c r="D4272" s="447" t="s">
        <v>20988</v>
      </c>
      <c r="E4272" s="448" t="s">
        <v>20755</v>
      </c>
      <c r="F4272" s="447" t="s">
        <v>20755</v>
      </c>
      <c r="G4272" s="449">
        <v>96803</v>
      </c>
      <c r="H4272" s="447" t="s">
        <v>5499</v>
      </c>
      <c r="I4272" s="447" t="s">
        <v>146</v>
      </c>
      <c r="J4272" s="447" t="s">
        <v>240</v>
      </c>
      <c r="K4272" s="450">
        <v>153.91</v>
      </c>
      <c r="L4272" s="447" t="s">
        <v>241</v>
      </c>
    </row>
    <row r="4273" spans="1:12">
      <c r="A4273" s="447" t="s">
        <v>20984</v>
      </c>
      <c r="B4273" s="447" t="s">
        <v>20985</v>
      </c>
      <c r="C4273" s="447" t="s">
        <v>20946</v>
      </c>
      <c r="D4273" s="447" t="s">
        <v>20988</v>
      </c>
      <c r="E4273" s="448" t="s">
        <v>20755</v>
      </c>
      <c r="F4273" s="447" t="s">
        <v>20755</v>
      </c>
      <c r="G4273" s="449">
        <v>96804</v>
      </c>
      <c r="H4273" s="447" t="s">
        <v>5500</v>
      </c>
      <c r="I4273" s="447" t="s">
        <v>146</v>
      </c>
      <c r="J4273" s="447" t="s">
        <v>240</v>
      </c>
      <c r="K4273" s="450">
        <v>270.57</v>
      </c>
      <c r="L4273" s="447" t="s">
        <v>241</v>
      </c>
    </row>
    <row r="4274" spans="1:12">
      <c r="A4274" s="447" t="s">
        <v>20984</v>
      </c>
      <c r="B4274" s="447" t="s">
        <v>20985</v>
      </c>
      <c r="C4274" s="447" t="s">
        <v>20946</v>
      </c>
      <c r="D4274" s="447" t="s">
        <v>20988</v>
      </c>
      <c r="E4274" s="448" t="s">
        <v>20755</v>
      </c>
      <c r="F4274" s="447" t="s">
        <v>20755</v>
      </c>
      <c r="G4274" s="449">
        <v>96805</v>
      </c>
      <c r="H4274" s="447" t="s">
        <v>5501</v>
      </c>
      <c r="I4274" s="447" t="s">
        <v>146</v>
      </c>
      <c r="J4274" s="447" t="s">
        <v>240</v>
      </c>
      <c r="K4274" s="450">
        <v>309.63</v>
      </c>
      <c r="L4274" s="447" t="s">
        <v>241</v>
      </c>
    </row>
    <row r="4275" spans="1:12">
      <c r="A4275" s="447" t="s">
        <v>20984</v>
      </c>
      <c r="B4275" s="447" t="s">
        <v>20985</v>
      </c>
      <c r="C4275" s="447" t="s">
        <v>20946</v>
      </c>
      <c r="D4275" s="447" t="s">
        <v>20988</v>
      </c>
      <c r="E4275" s="448" t="s">
        <v>20755</v>
      </c>
      <c r="F4275" s="447" t="s">
        <v>20755</v>
      </c>
      <c r="G4275" s="449">
        <v>96806</v>
      </c>
      <c r="H4275" s="447" t="s">
        <v>5502</v>
      </c>
      <c r="I4275" s="447" t="s">
        <v>146</v>
      </c>
      <c r="J4275" s="447" t="s">
        <v>240</v>
      </c>
      <c r="K4275" s="450">
        <v>146.44</v>
      </c>
      <c r="L4275" s="447" t="s">
        <v>241</v>
      </c>
    </row>
    <row r="4276" spans="1:12">
      <c r="A4276" s="447" t="s">
        <v>20984</v>
      </c>
      <c r="B4276" s="447" t="s">
        <v>20985</v>
      </c>
      <c r="C4276" s="447" t="s">
        <v>20946</v>
      </c>
      <c r="D4276" s="447" t="s">
        <v>20988</v>
      </c>
      <c r="E4276" s="448" t="s">
        <v>20755</v>
      </c>
      <c r="F4276" s="447" t="s">
        <v>20755</v>
      </c>
      <c r="G4276" s="449">
        <v>96807</v>
      </c>
      <c r="H4276" s="447" t="s">
        <v>5503</v>
      </c>
      <c r="I4276" s="447" t="s">
        <v>146</v>
      </c>
      <c r="J4276" s="447" t="s">
        <v>240</v>
      </c>
      <c r="K4276" s="450">
        <v>241.12</v>
      </c>
      <c r="L4276" s="447" t="s">
        <v>241</v>
      </c>
    </row>
    <row r="4277" spans="1:12">
      <c r="A4277" s="447" t="s">
        <v>20984</v>
      </c>
      <c r="B4277" s="447" t="s">
        <v>20985</v>
      </c>
      <c r="C4277" s="447" t="s">
        <v>20946</v>
      </c>
      <c r="D4277" s="447" t="s">
        <v>20988</v>
      </c>
      <c r="E4277" s="448" t="s">
        <v>20755</v>
      </c>
      <c r="F4277" s="447" t="s">
        <v>20755</v>
      </c>
      <c r="G4277" s="449">
        <v>96808</v>
      </c>
      <c r="H4277" s="447" t="s">
        <v>5504</v>
      </c>
      <c r="I4277" s="447" t="s">
        <v>146</v>
      </c>
      <c r="J4277" s="447" t="s">
        <v>240</v>
      </c>
      <c r="K4277" s="450">
        <v>12.34</v>
      </c>
      <c r="L4277" s="447" t="s">
        <v>241</v>
      </c>
    </row>
    <row r="4278" spans="1:12">
      <c r="A4278" s="447" t="s">
        <v>20984</v>
      </c>
      <c r="B4278" s="447" t="s">
        <v>20985</v>
      </c>
      <c r="C4278" s="447" t="s">
        <v>20946</v>
      </c>
      <c r="D4278" s="447" t="s">
        <v>20988</v>
      </c>
      <c r="E4278" s="448" t="s">
        <v>20755</v>
      </c>
      <c r="F4278" s="447" t="s">
        <v>20755</v>
      </c>
      <c r="G4278" s="449">
        <v>96809</v>
      </c>
      <c r="H4278" s="447" t="s">
        <v>5505</v>
      </c>
      <c r="I4278" s="447" t="s">
        <v>146</v>
      </c>
      <c r="J4278" s="447" t="s">
        <v>240</v>
      </c>
      <c r="K4278" s="450">
        <v>14.43</v>
      </c>
      <c r="L4278" s="447" t="s">
        <v>241</v>
      </c>
    </row>
    <row r="4279" spans="1:12">
      <c r="A4279" s="447" t="s">
        <v>20984</v>
      </c>
      <c r="B4279" s="447" t="s">
        <v>20985</v>
      </c>
      <c r="C4279" s="447" t="s">
        <v>20946</v>
      </c>
      <c r="D4279" s="447" t="s">
        <v>20988</v>
      </c>
      <c r="E4279" s="448" t="s">
        <v>20755</v>
      </c>
      <c r="F4279" s="447" t="s">
        <v>20755</v>
      </c>
      <c r="G4279" s="449">
        <v>96810</v>
      </c>
      <c r="H4279" s="447" t="s">
        <v>5507</v>
      </c>
      <c r="I4279" s="447" t="s">
        <v>146</v>
      </c>
      <c r="J4279" s="447" t="s">
        <v>240</v>
      </c>
      <c r="K4279" s="450">
        <v>15.84</v>
      </c>
      <c r="L4279" s="447" t="s">
        <v>241</v>
      </c>
    </row>
    <row r="4280" spans="1:12">
      <c r="A4280" s="447" t="s">
        <v>20984</v>
      </c>
      <c r="B4280" s="447" t="s">
        <v>20985</v>
      </c>
      <c r="C4280" s="447" t="s">
        <v>20946</v>
      </c>
      <c r="D4280" s="447" t="s">
        <v>20988</v>
      </c>
      <c r="E4280" s="448" t="s">
        <v>20755</v>
      </c>
      <c r="F4280" s="447" t="s">
        <v>20755</v>
      </c>
      <c r="G4280" s="449">
        <v>96811</v>
      </c>
      <c r="H4280" s="447" t="s">
        <v>5508</v>
      </c>
      <c r="I4280" s="447" t="s">
        <v>146</v>
      </c>
      <c r="J4280" s="447" t="s">
        <v>240</v>
      </c>
      <c r="K4280" s="450">
        <v>16.82</v>
      </c>
      <c r="L4280" s="447" t="s">
        <v>241</v>
      </c>
    </row>
    <row r="4281" spans="1:12">
      <c r="A4281" s="447" t="s">
        <v>20984</v>
      </c>
      <c r="B4281" s="447" t="s">
        <v>20985</v>
      </c>
      <c r="C4281" s="447" t="s">
        <v>20946</v>
      </c>
      <c r="D4281" s="447" t="s">
        <v>20988</v>
      </c>
      <c r="E4281" s="448" t="s">
        <v>20755</v>
      </c>
      <c r="F4281" s="447" t="s">
        <v>20755</v>
      </c>
      <c r="G4281" s="449">
        <v>96812</v>
      </c>
      <c r="H4281" s="447" t="s">
        <v>5510</v>
      </c>
      <c r="I4281" s="447" t="s">
        <v>146</v>
      </c>
      <c r="J4281" s="447" t="s">
        <v>240</v>
      </c>
      <c r="K4281" s="450">
        <v>16.07</v>
      </c>
      <c r="L4281" s="447" t="s">
        <v>241</v>
      </c>
    </row>
    <row r="4282" spans="1:12">
      <c r="A4282" s="447" t="s">
        <v>20984</v>
      </c>
      <c r="B4282" s="447" t="s">
        <v>20985</v>
      </c>
      <c r="C4282" s="447" t="s">
        <v>20946</v>
      </c>
      <c r="D4282" s="447" t="s">
        <v>20988</v>
      </c>
      <c r="E4282" s="448" t="s">
        <v>20755</v>
      </c>
      <c r="F4282" s="447" t="s">
        <v>20755</v>
      </c>
      <c r="G4282" s="449">
        <v>96813</v>
      </c>
      <c r="H4282" s="447" t="s">
        <v>5511</v>
      </c>
      <c r="I4282" s="447" t="s">
        <v>146</v>
      </c>
      <c r="J4282" s="447" t="s">
        <v>240</v>
      </c>
      <c r="K4282" s="450">
        <v>18.87</v>
      </c>
      <c r="L4282" s="447" t="s">
        <v>241</v>
      </c>
    </row>
    <row r="4283" spans="1:12">
      <c r="A4283" s="447" t="s">
        <v>20984</v>
      </c>
      <c r="B4283" s="447" t="s">
        <v>20985</v>
      </c>
      <c r="C4283" s="447" t="s">
        <v>20946</v>
      </c>
      <c r="D4283" s="447" t="s">
        <v>20988</v>
      </c>
      <c r="E4283" s="448" t="s">
        <v>20755</v>
      </c>
      <c r="F4283" s="447" t="s">
        <v>20755</v>
      </c>
      <c r="G4283" s="449">
        <v>96814</v>
      </c>
      <c r="H4283" s="447" t="s">
        <v>5513</v>
      </c>
      <c r="I4283" s="447" t="s">
        <v>146</v>
      </c>
      <c r="J4283" s="447" t="s">
        <v>240</v>
      </c>
      <c r="K4283" s="450">
        <v>15.6</v>
      </c>
      <c r="L4283" s="447" t="s">
        <v>241</v>
      </c>
    </row>
    <row r="4284" spans="1:12">
      <c r="A4284" s="447" t="s">
        <v>20984</v>
      </c>
      <c r="B4284" s="447" t="s">
        <v>20985</v>
      </c>
      <c r="C4284" s="447" t="s">
        <v>20946</v>
      </c>
      <c r="D4284" s="447" t="s">
        <v>20988</v>
      </c>
      <c r="E4284" s="448" t="s">
        <v>20755</v>
      </c>
      <c r="F4284" s="447" t="s">
        <v>20755</v>
      </c>
      <c r="G4284" s="449">
        <v>96815</v>
      </c>
      <c r="H4284" s="447" t="s">
        <v>5515</v>
      </c>
      <c r="I4284" s="447" t="s">
        <v>146</v>
      </c>
      <c r="J4284" s="447" t="s">
        <v>240</v>
      </c>
      <c r="K4284" s="450">
        <v>27.43</v>
      </c>
      <c r="L4284" s="447" t="s">
        <v>241</v>
      </c>
    </row>
    <row r="4285" spans="1:12">
      <c r="A4285" s="447" t="s">
        <v>20984</v>
      </c>
      <c r="B4285" s="447" t="s">
        <v>20985</v>
      </c>
      <c r="C4285" s="447" t="s">
        <v>20946</v>
      </c>
      <c r="D4285" s="447" t="s">
        <v>20988</v>
      </c>
      <c r="E4285" s="448" t="s">
        <v>20755</v>
      </c>
      <c r="F4285" s="447" t="s">
        <v>20755</v>
      </c>
      <c r="G4285" s="449">
        <v>96816</v>
      </c>
      <c r="H4285" s="447" t="s">
        <v>5516</v>
      </c>
      <c r="I4285" s="447" t="s">
        <v>146</v>
      </c>
      <c r="J4285" s="447" t="s">
        <v>240</v>
      </c>
      <c r="K4285" s="450">
        <v>22.09</v>
      </c>
      <c r="L4285" s="447" t="s">
        <v>241</v>
      </c>
    </row>
    <row r="4286" spans="1:12">
      <c r="A4286" s="447" t="s">
        <v>20984</v>
      </c>
      <c r="B4286" s="447" t="s">
        <v>20985</v>
      </c>
      <c r="C4286" s="447" t="s">
        <v>20946</v>
      </c>
      <c r="D4286" s="447" t="s">
        <v>20988</v>
      </c>
      <c r="E4286" s="448" t="s">
        <v>20755</v>
      </c>
      <c r="F4286" s="447" t="s">
        <v>20755</v>
      </c>
      <c r="G4286" s="449">
        <v>96817</v>
      </c>
      <c r="H4286" s="447" t="s">
        <v>5517</v>
      </c>
      <c r="I4286" s="447" t="s">
        <v>146</v>
      </c>
      <c r="J4286" s="447" t="s">
        <v>240</v>
      </c>
      <c r="K4286" s="450">
        <v>25.49</v>
      </c>
      <c r="L4286" s="447" t="s">
        <v>241</v>
      </c>
    </row>
    <row r="4287" spans="1:12">
      <c r="A4287" s="447" t="s">
        <v>20984</v>
      </c>
      <c r="B4287" s="447" t="s">
        <v>20985</v>
      </c>
      <c r="C4287" s="447" t="s">
        <v>20946</v>
      </c>
      <c r="D4287" s="447" t="s">
        <v>20988</v>
      </c>
      <c r="E4287" s="448" t="s">
        <v>20755</v>
      </c>
      <c r="F4287" s="447" t="s">
        <v>20755</v>
      </c>
      <c r="G4287" s="449">
        <v>96818</v>
      </c>
      <c r="H4287" s="447" t="s">
        <v>5519</v>
      </c>
      <c r="I4287" s="447" t="s">
        <v>146</v>
      </c>
      <c r="J4287" s="447" t="s">
        <v>240</v>
      </c>
      <c r="K4287" s="450">
        <v>23.55</v>
      </c>
      <c r="L4287" s="447" t="s">
        <v>241</v>
      </c>
    </row>
    <row r="4288" spans="1:12">
      <c r="A4288" s="447" t="s">
        <v>20984</v>
      </c>
      <c r="B4288" s="447" t="s">
        <v>20985</v>
      </c>
      <c r="C4288" s="447" t="s">
        <v>20946</v>
      </c>
      <c r="D4288" s="447" t="s">
        <v>20988</v>
      </c>
      <c r="E4288" s="448" t="s">
        <v>20755</v>
      </c>
      <c r="F4288" s="447" t="s">
        <v>20755</v>
      </c>
      <c r="G4288" s="449">
        <v>96819</v>
      </c>
      <c r="H4288" s="447" t="s">
        <v>5520</v>
      </c>
      <c r="I4288" s="447" t="s">
        <v>146</v>
      </c>
      <c r="J4288" s="447" t="s">
        <v>240</v>
      </c>
      <c r="K4288" s="450">
        <v>23.55</v>
      </c>
      <c r="L4288" s="447" t="s">
        <v>241</v>
      </c>
    </row>
    <row r="4289" spans="1:12">
      <c r="A4289" s="447" t="s">
        <v>20984</v>
      </c>
      <c r="B4289" s="447" t="s">
        <v>20985</v>
      </c>
      <c r="C4289" s="447" t="s">
        <v>20946</v>
      </c>
      <c r="D4289" s="447" t="s">
        <v>20988</v>
      </c>
      <c r="E4289" s="448" t="s">
        <v>20755</v>
      </c>
      <c r="F4289" s="447" t="s">
        <v>20755</v>
      </c>
      <c r="G4289" s="449">
        <v>96820</v>
      </c>
      <c r="H4289" s="447" t="s">
        <v>5521</v>
      </c>
      <c r="I4289" s="447" t="s">
        <v>146</v>
      </c>
      <c r="J4289" s="447" t="s">
        <v>240</v>
      </c>
      <c r="K4289" s="450">
        <v>44.46</v>
      </c>
      <c r="L4289" s="447" t="s">
        <v>241</v>
      </c>
    </row>
    <row r="4290" spans="1:12">
      <c r="A4290" s="447" t="s">
        <v>20984</v>
      </c>
      <c r="B4290" s="447" t="s">
        <v>20985</v>
      </c>
      <c r="C4290" s="447" t="s">
        <v>20946</v>
      </c>
      <c r="D4290" s="447" t="s">
        <v>20988</v>
      </c>
      <c r="E4290" s="448" t="s">
        <v>20755</v>
      </c>
      <c r="F4290" s="447" t="s">
        <v>20755</v>
      </c>
      <c r="G4290" s="449">
        <v>96821</v>
      </c>
      <c r="H4290" s="447" t="s">
        <v>5522</v>
      </c>
      <c r="I4290" s="447" t="s">
        <v>146</v>
      </c>
      <c r="J4290" s="447" t="s">
        <v>240</v>
      </c>
      <c r="K4290" s="450">
        <v>37.380000000000003</v>
      </c>
      <c r="L4290" s="447" t="s">
        <v>241</v>
      </c>
    </row>
    <row r="4291" spans="1:12">
      <c r="A4291" s="447" t="s">
        <v>20984</v>
      </c>
      <c r="B4291" s="447" t="s">
        <v>20985</v>
      </c>
      <c r="C4291" s="447" t="s">
        <v>20946</v>
      </c>
      <c r="D4291" s="447" t="s">
        <v>20988</v>
      </c>
      <c r="E4291" s="448" t="s">
        <v>20755</v>
      </c>
      <c r="F4291" s="447" t="s">
        <v>20755</v>
      </c>
      <c r="G4291" s="449">
        <v>96822</v>
      </c>
      <c r="H4291" s="447" t="s">
        <v>5523</v>
      </c>
      <c r="I4291" s="447" t="s">
        <v>146</v>
      </c>
      <c r="J4291" s="447" t="s">
        <v>240</v>
      </c>
      <c r="K4291" s="450">
        <v>37.92</v>
      </c>
      <c r="L4291" s="447" t="s">
        <v>241</v>
      </c>
    </row>
    <row r="4292" spans="1:12">
      <c r="A4292" s="447" t="s">
        <v>20984</v>
      </c>
      <c r="B4292" s="447" t="s">
        <v>20985</v>
      </c>
      <c r="C4292" s="447" t="s">
        <v>20946</v>
      </c>
      <c r="D4292" s="447" t="s">
        <v>20988</v>
      </c>
      <c r="E4292" s="448" t="s">
        <v>20755</v>
      </c>
      <c r="F4292" s="447" t="s">
        <v>20755</v>
      </c>
      <c r="G4292" s="449">
        <v>96823</v>
      </c>
      <c r="H4292" s="447" t="s">
        <v>5524</v>
      </c>
      <c r="I4292" s="447" t="s">
        <v>146</v>
      </c>
      <c r="J4292" s="447" t="s">
        <v>240</v>
      </c>
      <c r="K4292" s="450">
        <v>15.55</v>
      </c>
      <c r="L4292" s="447" t="s">
        <v>241</v>
      </c>
    </row>
    <row r="4293" spans="1:12">
      <c r="A4293" s="447" t="s">
        <v>20984</v>
      </c>
      <c r="B4293" s="447" t="s">
        <v>20985</v>
      </c>
      <c r="C4293" s="447" t="s">
        <v>20946</v>
      </c>
      <c r="D4293" s="447" t="s">
        <v>20988</v>
      </c>
      <c r="E4293" s="448" t="s">
        <v>20755</v>
      </c>
      <c r="F4293" s="447" t="s">
        <v>20755</v>
      </c>
      <c r="G4293" s="449">
        <v>96824</v>
      </c>
      <c r="H4293" s="447" t="s">
        <v>5525</v>
      </c>
      <c r="I4293" s="447" t="s">
        <v>146</v>
      </c>
      <c r="J4293" s="447" t="s">
        <v>240</v>
      </c>
      <c r="K4293" s="450">
        <v>17.739999999999998</v>
      </c>
      <c r="L4293" s="447" t="s">
        <v>241</v>
      </c>
    </row>
    <row r="4294" spans="1:12">
      <c r="A4294" s="447" t="s">
        <v>20984</v>
      </c>
      <c r="B4294" s="447" t="s">
        <v>20985</v>
      </c>
      <c r="C4294" s="447" t="s">
        <v>20946</v>
      </c>
      <c r="D4294" s="447" t="s">
        <v>20988</v>
      </c>
      <c r="E4294" s="448" t="s">
        <v>20755</v>
      </c>
      <c r="F4294" s="447" t="s">
        <v>20755</v>
      </c>
      <c r="G4294" s="449">
        <v>96825</v>
      </c>
      <c r="H4294" s="447" t="s">
        <v>5526</v>
      </c>
      <c r="I4294" s="447" t="s">
        <v>146</v>
      </c>
      <c r="J4294" s="447" t="s">
        <v>240</v>
      </c>
      <c r="K4294" s="450">
        <v>24.54</v>
      </c>
      <c r="L4294" s="447" t="s">
        <v>241</v>
      </c>
    </row>
    <row r="4295" spans="1:12">
      <c r="A4295" s="447" t="s">
        <v>20984</v>
      </c>
      <c r="B4295" s="447" t="s">
        <v>20985</v>
      </c>
      <c r="C4295" s="447" t="s">
        <v>20946</v>
      </c>
      <c r="D4295" s="447" t="s">
        <v>20988</v>
      </c>
      <c r="E4295" s="448" t="s">
        <v>20755</v>
      </c>
      <c r="F4295" s="447" t="s">
        <v>20755</v>
      </c>
      <c r="G4295" s="449">
        <v>96826</v>
      </c>
      <c r="H4295" s="447" t="s">
        <v>5528</v>
      </c>
      <c r="I4295" s="447" t="s">
        <v>146</v>
      </c>
      <c r="J4295" s="447" t="s">
        <v>240</v>
      </c>
      <c r="K4295" s="450">
        <v>21.85</v>
      </c>
      <c r="L4295" s="447" t="s">
        <v>241</v>
      </c>
    </row>
    <row r="4296" spans="1:12">
      <c r="A4296" s="447" t="s">
        <v>20984</v>
      </c>
      <c r="B4296" s="447" t="s">
        <v>20985</v>
      </c>
      <c r="C4296" s="447" t="s">
        <v>20946</v>
      </c>
      <c r="D4296" s="447" t="s">
        <v>20988</v>
      </c>
      <c r="E4296" s="448" t="s">
        <v>20755</v>
      </c>
      <c r="F4296" s="447" t="s">
        <v>20755</v>
      </c>
      <c r="G4296" s="449">
        <v>96827</v>
      </c>
      <c r="H4296" s="447" t="s">
        <v>5530</v>
      </c>
      <c r="I4296" s="447" t="s">
        <v>146</v>
      </c>
      <c r="J4296" s="447" t="s">
        <v>240</v>
      </c>
      <c r="K4296" s="450">
        <v>22.73</v>
      </c>
      <c r="L4296" s="447" t="s">
        <v>241</v>
      </c>
    </row>
    <row r="4297" spans="1:12">
      <c r="A4297" s="447" t="s">
        <v>20984</v>
      </c>
      <c r="B4297" s="447" t="s">
        <v>20985</v>
      </c>
      <c r="C4297" s="447" t="s">
        <v>20946</v>
      </c>
      <c r="D4297" s="447" t="s">
        <v>20988</v>
      </c>
      <c r="E4297" s="448" t="s">
        <v>20755</v>
      </c>
      <c r="F4297" s="447" t="s">
        <v>20755</v>
      </c>
      <c r="G4297" s="449">
        <v>96828</v>
      </c>
      <c r="H4297" s="447" t="s">
        <v>5532</v>
      </c>
      <c r="I4297" s="447" t="s">
        <v>146</v>
      </c>
      <c r="J4297" s="447" t="s">
        <v>240</v>
      </c>
      <c r="K4297" s="450">
        <v>28.98</v>
      </c>
      <c r="L4297" s="447" t="s">
        <v>241</v>
      </c>
    </row>
    <row r="4298" spans="1:12">
      <c r="A4298" s="447" t="s">
        <v>20984</v>
      </c>
      <c r="B4298" s="447" t="s">
        <v>20985</v>
      </c>
      <c r="C4298" s="447" t="s">
        <v>20946</v>
      </c>
      <c r="D4298" s="447" t="s">
        <v>20988</v>
      </c>
      <c r="E4298" s="448" t="s">
        <v>20755</v>
      </c>
      <c r="F4298" s="447" t="s">
        <v>20755</v>
      </c>
      <c r="G4298" s="449">
        <v>96829</v>
      </c>
      <c r="H4298" s="447" t="s">
        <v>5533</v>
      </c>
      <c r="I4298" s="447" t="s">
        <v>146</v>
      </c>
      <c r="J4298" s="447" t="s">
        <v>240</v>
      </c>
      <c r="K4298" s="450">
        <v>21.81</v>
      </c>
      <c r="L4298" s="447" t="s">
        <v>241</v>
      </c>
    </row>
    <row r="4299" spans="1:12">
      <c r="A4299" s="447" t="s">
        <v>20984</v>
      </c>
      <c r="B4299" s="447" t="s">
        <v>20985</v>
      </c>
      <c r="C4299" s="447" t="s">
        <v>20946</v>
      </c>
      <c r="D4299" s="447" t="s">
        <v>20988</v>
      </c>
      <c r="E4299" s="448" t="s">
        <v>20755</v>
      </c>
      <c r="F4299" s="447" t="s">
        <v>20755</v>
      </c>
      <c r="G4299" s="449">
        <v>96830</v>
      </c>
      <c r="H4299" s="447" t="s">
        <v>5535</v>
      </c>
      <c r="I4299" s="447" t="s">
        <v>146</v>
      </c>
      <c r="J4299" s="447" t="s">
        <v>240</v>
      </c>
      <c r="K4299" s="450">
        <v>32.15</v>
      </c>
      <c r="L4299" s="447" t="s">
        <v>241</v>
      </c>
    </row>
    <row r="4300" spans="1:12">
      <c r="A4300" s="447" t="s">
        <v>20984</v>
      </c>
      <c r="B4300" s="447" t="s">
        <v>20985</v>
      </c>
      <c r="C4300" s="447" t="s">
        <v>20946</v>
      </c>
      <c r="D4300" s="447" t="s">
        <v>20988</v>
      </c>
      <c r="E4300" s="448" t="s">
        <v>20755</v>
      </c>
      <c r="F4300" s="447" t="s">
        <v>20755</v>
      </c>
      <c r="G4300" s="449">
        <v>96831</v>
      </c>
      <c r="H4300" s="447" t="s">
        <v>5537</v>
      </c>
      <c r="I4300" s="447" t="s">
        <v>146</v>
      </c>
      <c r="J4300" s="447" t="s">
        <v>240</v>
      </c>
      <c r="K4300" s="450">
        <v>25.83</v>
      </c>
      <c r="L4300" s="447" t="s">
        <v>241</v>
      </c>
    </row>
    <row r="4301" spans="1:12">
      <c r="A4301" s="447" t="s">
        <v>20984</v>
      </c>
      <c r="B4301" s="447" t="s">
        <v>20985</v>
      </c>
      <c r="C4301" s="447" t="s">
        <v>20946</v>
      </c>
      <c r="D4301" s="447" t="s">
        <v>20988</v>
      </c>
      <c r="E4301" s="448" t="s">
        <v>20755</v>
      </c>
      <c r="F4301" s="447" t="s">
        <v>20755</v>
      </c>
      <c r="G4301" s="449">
        <v>96832</v>
      </c>
      <c r="H4301" s="447" t="s">
        <v>5538</v>
      </c>
      <c r="I4301" s="447" t="s">
        <v>146</v>
      </c>
      <c r="J4301" s="447" t="s">
        <v>240</v>
      </c>
      <c r="K4301" s="450">
        <v>30.18</v>
      </c>
      <c r="L4301" s="447" t="s">
        <v>241</v>
      </c>
    </row>
    <row r="4302" spans="1:12">
      <c r="A4302" s="447" t="s">
        <v>20984</v>
      </c>
      <c r="B4302" s="447" t="s">
        <v>20985</v>
      </c>
      <c r="C4302" s="447" t="s">
        <v>20946</v>
      </c>
      <c r="D4302" s="447" t="s">
        <v>20988</v>
      </c>
      <c r="E4302" s="448" t="s">
        <v>20755</v>
      </c>
      <c r="F4302" s="447" t="s">
        <v>20755</v>
      </c>
      <c r="G4302" s="449">
        <v>96833</v>
      </c>
      <c r="H4302" s="447" t="s">
        <v>5539</v>
      </c>
      <c r="I4302" s="447" t="s">
        <v>146</v>
      </c>
      <c r="J4302" s="447" t="s">
        <v>240</v>
      </c>
      <c r="K4302" s="450">
        <v>28.13</v>
      </c>
      <c r="L4302" s="447" t="s">
        <v>241</v>
      </c>
    </row>
    <row r="4303" spans="1:12">
      <c r="A4303" s="447" t="s">
        <v>20984</v>
      </c>
      <c r="B4303" s="447" t="s">
        <v>20985</v>
      </c>
      <c r="C4303" s="447" t="s">
        <v>20946</v>
      </c>
      <c r="D4303" s="447" t="s">
        <v>20988</v>
      </c>
      <c r="E4303" s="448" t="s">
        <v>20755</v>
      </c>
      <c r="F4303" s="447" t="s">
        <v>20755</v>
      </c>
      <c r="G4303" s="449">
        <v>96834</v>
      </c>
      <c r="H4303" s="447" t="s">
        <v>5540</v>
      </c>
      <c r="I4303" s="447" t="s">
        <v>146</v>
      </c>
      <c r="J4303" s="447" t="s">
        <v>240</v>
      </c>
      <c r="K4303" s="450">
        <v>47.32</v>
      </c>
      <c r="L4303" s="447" t="s">
        <v>241</v>
      </c>
    </row>
    <row r="4304" spans="1:12">
      <c r="A4304" s="447" t="s">
        <v>20984</v>
      </c>
      <c r="B4304" s="447" t="s">
        <v>20985</v>
      </c>
      <c r="C4304" s="447" t="s">
        <v>20946</v>
      </c>
      <c r="D4304" s="447" t="s">
        <v>20988</v>
      </c>
      <c r="E4304" s="448" t="s">
        <v>20755</v>
      </c>
      <c r="F4304" s="447" t="s">
        <v>20755</v>
      </c>
      <c r="G4304" s="449">
        <v>96835</v>
      </c>
      <c r="H4304" s="447" t="s">
        <v>5541</v>
      </c>
      <c r="I4304" s="447" t="s">
        <v>146</v>
      </c>
      <c r="J4304" s="447" t="s">
        <v>240</v>
      </c>
      <c r="K4304" s="450">
        <v>40.58</v>
      </c>
      <c r="L4304" s="447" t="s">
        <v>241</v>
      </c>
    </row>
    <row r="4305" spans="1:12">
      <c r="A4305" s="447" t="s">
        <v>20984</v>
      </c>
      <c r="B4305" s="447" t="s">
        <v>20985</v>
      </c>
      <c r="C4305" s="447" t="s">
        <v>20946</v>
      </c>
      <c r="D4305" s="447" t="s">
        <v>20988</v>
      </c>
      <c r="E4305" s="448" t="s">
        <v>20755</v>
      </c>
      <c r="F4305" s="447" t="s">
        <v>20755</v>
      </c>
      <c r="G4305" s="449">
        <v>96836</v>
      </c>
      <c r="H4305" s="447" t="s">
        <v>5543</v>
      </c>
      <c r="I4305" s="447" t="s">
        <v>146</v>
      </c>
      <c r="J4305" s="447" t="s">
        <v>240</v>
      </c>
      <c r="K4305" s="450">
        <v>43.38</v>
      </c>
      <c r="L4305" s="447" t="s">
        <v>241</v>
      </c>
    </row>
    <row r="4306" spans="1:12">
      <c r="A4306" s="447" t="s">
        <v>20984</v>
      </c>
      <c r="B4306" s="447" t="s">
        <v>20985</v>
      </c>
      <c r="C4306" s="447" t="s">
        <v>20946</v>
      </c>
      <c r="D4306" s="447" t="s">
        <v>20988</v>
      </c>
      <c r="E4306" s="448" t="s">
        <v>20755</v>
      </c>
      <c r="F4306" s="447" t="s">
        <v>20755</v>
      </c>
      <c r="G4306" s="449">
        <v>96837</v>
      </c>
      <c r="H4306" s="447" t="s">
        <v>5544</v>
      </c>
      <c r="I4306" s="447" t="s">
        <v>146</v>
      </c>
      <c r="J4306" s="447" t="s">
        <v>240</v>
      </c>
      <c r="K4306" s="450">
        <v>22.06</v>
      </c>
      <c r="L4306" s="447" t="s">
        <v>241</v>
      </c>
    </row>
    <row r="4307" spans="1:12">
      <c r="A4307" s="447" t="s">
        <v>20984</v>
      </c>
      <c r="B4307" s="447" t="s">
        <v>20985</v>
      </c>
      <c r="C4307" s="447" t="s">
        <v>20946</v>
      </c>
      <c r="D4307" s="447" t="s">
        <v>20988</v>
      </c>
      <c r="E4307" s="448" t="s">
        <v>20755</v>
      </c>
      <c r="F4307" s="447" t="s">
        <v>20755</v>
      </c>
      <c r="G4307" s="449">
        <v>96838</v>
      </c>
      <c r="H4307" s="447" t="s">
        <v>5545</v>
      </c>
      <c r="I4307" s="447" t="s">
        <v>146</v>
      </c>
      <c r="J4307" s="447" t="s">
        <v>240</v>
      </c>
      <c r="K4307" s="450">
        <v>20.04</v>
      </c>
      <c r="L4307" s="447" t="s">
        <v>241</v>
      </c>
    </row>
    <row r="4308" spans="1:12">
      <c r="A4308" s="447" t="s">
        <v>20984</v>
      </c>
      <c r="B4308" s="447" t="s">
        <v>20985</v>
      </c>
      <c r="C4308" s="447" t="s">
        <v>20946</v>
      </c>
      <c r="D4308" s="447" t="s">
        <v>20988</v>
      </c>
      <c r="E4308" s="448" t="s">
        <v>20755</v>
      </c>
      <c r="F4308" s="447" t="s">
        <v>20755</v>
      </c>
      <c r="G4308" s="449">
        <v>96839</v>
      </c>
      <c r="H4308" s="447" t="s">
        <v>5546</v>
      </c>
      <c r="I4308" s="447" t="s">
        <v>146</v>
      </c>
      <c r="J4308" s="447" t="s">
        <v>240</v>
      </c>
      <c r="K4308" s="450">
        <v>19.68</v>
      </c>
      <c r="L4308" s="447" t="s">
        <v>241</v>
      </c>
    </row>
    <row r="4309" spans="1:12">
      <c r="A4309" s="447" t="s">
        <v>20984</v>
      </c>
      <c r="B4309" s="447" t="s">
        <v>20985</v>
      </c>
      <c r="C4309" s="447" t="s">
        <v>20946</v>
      </c>
      <c r="D4309" s="447" t="s">
        <v>20988</v>
      </c>
      <c r="E4309" s="448" t="s">
        <v>20755</v>
      </c>
      <c r="F4309" s="447" t="s">
        <v>20755</v>
      </c>
      <c r="G4309" s="449">
        <v>96840</v>
      </c>
      <c r="H4309" s="447" t="s">
        <v>5547</v>
      </c>
      <c r="I4309" s="447" t="s">
        <v>146</v>
      </c>
      <c r="J4309" s="447" t="s">
        <v>240</v>
      </c>
      <c r="K4309" s="450">
        <v>25.71</v>
      </c>
      <c r="L4309" s="447" t="s">
        <v>241</v>
      </c>
    </row>
    <row r="4310" spans="1:12">
      <c r="A4310" s="447" t="s">
        <v>20984</v>
      </c>
      <c r="B4310" s="447" t="s">
        <v>20985</v>
      </c>
      <c r="C4310" s="447" t="s">
        <v>20946</v>
      </c>
      <c r="D4310" s="447" t="s">
        <v>20988</v>
      </c>
      <c r="E4310" s="448" t="s">
        <v>20755</v>
      </c>
      <c r="F4310" s="447" t="s">
        <v>20755</v>
      </c>
      <c r="G4310" s="449">
        <v>96841</v>
      </c>
      <c r="H4310" s="447" t="s">
        <v>5549</v>
      </c>
      <c r="I4310" s="447" t="s">
        <v>146</v>
      </c>
      <c r="J4310" s="447" t="s">
        <v>240</v>
      </c>
      <c r="K4310" s="450">
        <v>22.08</v>
      </c>
      <c r="L4310" s="447" t="s">
        <v>241</v>
      </c>
    </row>
    <row r="4311" spans="1:12">
      <c r="A4311" s="447" t="s">
        <v>20984</v>
      </c>
      <c r="B4311" s="447" t="s">
        <v>20985</v>
      </c>
      <c r="C4311" s="447" t="s">
        <v>20946</v>
      </c>
      <c r="D4311" s="447" t="s">
        <v>20988</v>
      </c>
      <c r="E4311" s="448" t="s">
        <v>20755</v>
      </c>
      <c r="F4311" s="447" t="s">
        <v>20755</v>
      </c>
      <c r="G4311" s="449">
        <v>96842</v>
      </c>
      <c r="H4311" s="447" t="s">
        <v>5550</v>
      </c>
      <c r="I4311" s="447" t="s">
        <v>146</v>
      </c>
      <c r="J4311" s="447" t="s">
        <v>240</v>
      </c>
      <c r="K4311" s="450">
        <v>29.03</v>
      </c>
      <c r="L4311" s="447" t="s">
        <v>241</v>
      </c>
    </row>
    <row r="4312" spans="1:12">
      <c r="A4312" s="447" t="s">
        <v>20984</v>
      </c>
      <c r="B4312" s="447" t="s">
        <v>20985</v>
      </c>
      <c r="C4312" s="447" t="s">
        <v>20946</v>
      </c>
      <c r="D4312" s="447" t="s">
        <v>20988</v>
      </c>
      <c r="E4312" s="448" t="s">
        <v>20755</v>
      </c>
      <c r="F4312" s="447" t="s">
        <v>20755</v>
      </c>
      <c r="G4312" s="449">
        <v>96843</v>
      </c>
      <c r="H4312" s="447" t="s">
        <v>5552</v>
      </c>
      <c r="I4312" s="447" t="s">
        <v>146</v>
      </c>
      <c r="J4312" s="447" t="s">
        <v>240</v>
      </c>
      <c r="K4312" s="450">
        <v>27.79</v>
      </c>
      <c r="L4312" s="447" t="s">
        <v>241</v>
      </c>
    </row>
    <row r="4313" spans="1:12">
      <c r="A4313" s="447" t="s">
        <v>20984</v>
      </c>
      <c r="B4313" s="447" t="s">
        <v>20985</v>
      </c>
      <c r="C4313" s="447" t="s">
        <v>20946</v>
      </c>
      <c r="D4313" s="447" t="s">
        <v>20988</v>
      </c>
      <c r="E4313" s="448" t="s">
        <v>20755</v>
      </c>
      <c r="F4313" s="447" t="s">
        <v>20755</v>
      </c>
      <c r="G4313" s="449">
        <v>96844</v>
      </c>
      <c r="H4313" s="447" t="s">
        <v>5554</v>
      </c>
      <c r="I4313" s="447" t="s">
        <v>146</v>
      </c>
      <c r="J4313" s="447" t="s">
        <v>240</v>
      </c>
      <c r="K4313" s="450">
        <v>39.11</v>
      </c>
      <c r="L4313" s="447" t="s">
        <v>241</v>
      </c>
    </row>
    <row r="4314" spans="1:12">
      <c r="A4314" s="447" t="s">
        <v>20984</v>
      </c>
      <c r="B4314" s="447" t="s">
        <v>20985</v>
      </c>
      <c r="C4314" s="447" t="s">
        <v>20946</v>
      </c>
      <c r="D4314" s="447" t="s">
        <v>20988</v>
      </c>
      <c r="E4314" s="448" t="s">
        <v>20755</v>
      </c>
      <c r="F4314" s="447" t="s">
        <v>20755</v>
      </c>
      <c r="G4314" s="449">
        <v>96845</v>
      </c>
      <c r="H4314" s="447" t="s">
        <v>5555</v>
      </c>
      <c r="I4314" s="447" t="s">
        <v>146</v>
      </c>
      <c r="J4314" s="447" t="s">
        <v>240</v>
      </c>
      <c r="K4314" s="450">
        <v>41.46</v>
      </c>
      <c r="L4314" s="447" t="s">
        <v>241</v>
      </c>
    </row>
    <row r="4315" spans="1:12">
      <c r="A4315" s="447" t="s">
        <v>20984</v>
      </c>
      <c r="B4315" s="447" t="s">
        <v>20985</v>
      </c>
      <c r="C4315" s="447" t="s">
        <v>20946</v>
      </c>
      <c r="D4315" s="447" t="s">
        <v>20988</v>
      </c>
      <c r="E4315" s="448" t="s">
        <v>20755</v>
      </c>
      <c r="F4315" s="447" t="s">
        <v>20755</v>
      </c>
      <c r="G4315" s="449">
        <v>96846</v>
      </c>
      <c r="H4315" s="447" t="s">
        <v>5556</v>
      </c>
      <c r="I4315" s="447" t="s">
        <v>146</v>
      </c>
      <c r="J4315" s="447" t="s">
        <v>240</v>
      </c>
      <c r="K4315" s="450">
        <v>31.79</v>
      </c>
      <c r="L4315" s="447" t="s">
        <v>241</v>
      </c>
    </row>
    <row r="4316" spans="1:12">
      <c r="A4316" s="447" t="s">
        <v>20984</v>
      </c>
      <c r="B4316" s="447" t="s">
        <v>20985</v>
      </c>
      <c r="C4316" s="447" t="s">
        <v>20946</v>
      </c>
      <c r="D4316" s="447" t="s">
        <v>20988</v>
      </c>
      <c r="E4316" s="448" t="s">
        <v>20755</v>
      </c>
      <c r="F4316" s="447" t="s">
        <v>20755</v>
      </c>
      <c r="G4316" s="449">
        <v>96847</v>
      </c>
      <c r="H4316" s="447" t="s">
        <v>5557</v>
      </c>
      <c r="I4316" s="447" t="s">
        <v>146</v>
      </c>
      <c r="J4316" s="447" t="s">
        <v>240</v>
      </c>
      <c r="K4316" s="450">
        <v>35.33</v>
      </c>
      <c r="L4316" s="447" t="s">
        <v>241</v>
      </c>
    </row>
    <row r="4317" spans="1:12">
      <c r="A4317" s="447" t="s">
        <v>20984</v>
      </c>
      <c r="B4317" s="447" t="s">
        <v>20985</v>
      </c>
      <c r="C4317" s="447" t="s">
        <v>20946</v>
      </c>
      <c r="D4317" s="447" t="s">
        <v>20988</v>
      </c>
      <c r="E4317" s="448" t="s">
        <v>20755</v>
      </c>
      <c r="F4317" s="447" t="s">
        <v>20755</v>
      </c>
      <c r="G4317" s="449">
        <v>96848</v>
      </c>
      <c r="H4317" s="447" t="s">
        <v>5559</v>
      </c>
      <c r="I4317" s="447" t="s">
        <v>146</v>
      </c>
      <c r="J4317" s="447" t="s">
        <v>240</v>
      </c>
      <c r="K4317" s="450">
        <v>54.06</v>
      </c>
      <c r="L4317" s="447" t="s">
        <v>241</v>
      </c>
    </row>
    <row r="4318" spans="1:12">
      <c r="A4318" s="447" t="s">
        <v>20984</v>
      </c>
      <c r="B4318" s="447" t="s">
        <v>20985</v>
      </c>
      <c r="C4318" s="447" t="s">
        <v>20946</v>
      </c>
      <c r="D4318" s="447" t="s">
        <v>20988</v>
      </c>
      <c r="E4318" s="448" t="s">
        <v>20755</v>
      </c>
      <c r="F4318" s="447" t="s">
        <v>20755</v>
      </c>
      <c r="G4318" s="449">
        <v>96849</v>
      </c>
      <c r="H4318" s="447" t="s">
        <v>5561</v>
      </c>
      <c r="I4318" s="447" t="s">
        <v>146</v>
      </c>
      <c r="J4318" s="447" t="s">
        <v>240</v>
      </c>
      <c r="K4318" s="450">
        <v>19.239999999999998</v>
      </c>
      <c r="L4318" s="447" t="s">
        <v>241</v>
      </c>
    </row>
    <row r="4319" spans="1:12">
      <c r="A4319" s="447" t="s">
        <v>20984</v>
      </c>
      <c r="B4319" s="447" t="s">
        <v>20985</v>
      </c>
      <c r="C4319" s="447" t="s">
        <v>20946</v>
      </c>
      <c r="D4319" s="447" t="s">
        <v>20988</v>
      </c>
      <c r="E4319" s="448" t="s">
        <v>20755</v>
      </c>
      <c r="F4319" s="447" t="s">
        <v>20755</v>
      </c>
      <c r="G4319" s="449">
        <v>96850</v>
      </c>
      <c r="H4319" s="447" t="s">
        <v>5562</v>
      </c>
      <c r="I4319" s="447" t="s">
        <v>146</v>
      </c>
      <c r="J4319" s="447" t="s">
        <v>240</v>
      </c>
      <c r="K4319" s="450">
        <v>22.86</v>
      </c>
      <c r="L4319" s="447" t="s">
        <v>241</v>
      </c>
    </row>
    <row r="4320" spans="1:12">
      <c r="A4320" s="447" t="s">
        <v>20984</v>
      </c>
      <c r="B4320" s="447" t="s">
        <v>20985</v>
      </c>
      <c r="C4320" s="447" t="s">
        <v>20946</v>
      </c>
      <c r="D4320" s="447" t="s">
        <v>20988</v>
      </c>
      <c r="E4320" s="448" t="s">
        <v>20755</v>
      </c>
      <c r="F4320" s="447" t="s">
        <v>20755</v>
      </c>
      <c r="G4320" s="449">
        <v>96851</v>
      </c>
      <c r="H4320" s="447" t="s">
        <v>5563</v>
      </c>
      <c r="I4320" s="447" t="s">
        <v>146</v>
      </c>
      <c r="J4320" s="447" t="s">
        <v>240</v>
      </c>
      <c r="K4320" s="450">
        <v>30.97</v>
      </c>
      <c r="L4320" s="447" t="s">
        <v>241</v>
      </c>
    </row>
    <row r="4321" spans="1:12">
      <c r="A4321" s="447" t="s">
        <v>20984</v>
      </c>
      <c r="B4321" s="447" t="s">
        <v>20985</v>
      </c>
      <c r="C4321" s="447" t="s">
        <v>20946</v>
      </c>
      <c r="D4321" s="447" t="s">
        <v>20988</v>
      </c>
      <c r="E4321" s="448" t="s">
        <v>20755</v>
      </c>
      <c r="F4321" s="447" t="s">
        <v>20755</v>
      </c>
      <c r="G4321" s="449">
        <v>96852</v>
      </c>
      <c r="H4321" s="447" t="s">
        <v>5564</v>
      </c>
      <c r="I4321" s="447" t="s">
        <v>146</v>
      </c>
      <c r="J4321" s="447" t="s">
        <v>240</v>
      </c>
      <c r="K4321" s="450">
        <v>25.92</v>
      </c>
      <c r="L4321" s="447" t="s">
        <v>241</v>
      </c>
    </row>
    <row r="4322" spans="1:12">
      <c r="A4322" s="447" t="s">
        <v>20984</v>
      </c>
      <c r="B4322" s="447" t="s">
        <v>20985</v>
      </c>
      <c r="C4322" s="447" t="s">
        <v>20946</v>
      </c>
      <c r="D4322" s="447" t="s">
        <v>20988</v>
      </c>
      <c r="E4322" s="448" t="s">
        <v>20755</v>
      </c>
      <c r="F4322" s="447" t="s">
        <v>20755</v>
      </c>
      <c r="G4322" s="449">
        <v>96853</v>
      </c>
      <c r="H4322" s="447" t="s">
        <v>5565</v>
      </c>
      <c r="I4322" s="447" t="s">
        <v>146</v>
      </c>
      <c r="J4322" s="447" t="s">
        <v>240</v>
      </c>
      <c r="K4322" s="450">
        <v>29.46</v>
      </c>
      <c r="L4322" s="447" t="s">
        <v>241</v>
      </c>
    </row>
    <row r="4323" spans="1:12">
      <c r="A4323" s="447" t="s">
        <v>20984</v>
      </c>
      <c r="B4323" s="447" t="s">
        <v>20985</v>
      </c>
      <c r="C4323" s="447" t="s">
        <v>20946</v>
      </c>
      <c r="D4323" s="447" t="s">
        <v>20988</v>
      </c>
      <c r="E4323" s="448" t="s">
        <v>20755</v>
      </c>
      <c r="F4323" s="447" t="s">
        <v>20755</v>
      </c>
      <c r="G4323" s="449">
        <v>96854</v>
      </c>
      <c r="H4323" s="447" t="s">
        <v>5567</v>
      </c>
      <c r="I4323" s="447" t="s">
        <v>146</v>
      </c>
      <c r="J4323" s="447" t="s">
        <v>240</v>
      </c>
      <c r="K4323" s="450">
        <v>35.729999999999997</v>
      </c>
      <c r="L4323" s="447" t="s">
        <v>241</v>
      </c>
    </row>
    <row r="4324" spans="1:12">
      <c r="A4324" s="447" t="s">
        <v>20984</v>
      </c>
      <c r="B4324" s="447" t="s">
        <v>20985</v>
      </c>
      <c r="C4324" s="447" t="s">
        <v>20946</v>
      </c>
      <c r="D4324" s="447" t="s">
        <v>20988</v>
      </c>
      <c r="E4324" s="448" t="s">
        <v>20755</v>
      </c>
      <c r="F4324" s="447" t="s">
        <v>20755</v>
      </c>
      <c r="G4324" s="449">
        <v>96855</v>
      </c>
      <c r="H4324" s="447" t="s">
        <v>5568</v>
      </c>
      <c r="I4324" s="447" t="s">
        <v>146</v>
      </c>
      <c r="J4324" s="447" t="s">
        <v>240</v>
      </c>
      <c r="K4324" s="450">
        <v>32.31</v>
      </c>
      <c r="L4324" s="447" t="s">
        <v>241</v>
      </c>
    </row>
    <row r="4325" spans="1:12">
      <c r="A4325" s="447" t="s">
        <v>20984</v>
      </c>
      <c r="B4325" s="447" t="s">
        <v>20985</v>
      </c>
      <c r="C4325" s="447" t="s">
        <v>20946</v>
      </c>
      <c r="D4325" s="447" t="s">
        <v>20988</v>
      </c>
      <c r="E4325" s="448" t="s">
        <v>20755</v>
      </c>
      <c r="F4325" s="447" t="s">
        <v>20755</v>
      </c>
      <c r="G4325" s="449">
        <v>96856</v>
      </c>
      <c r="H4325" s="447" t="s">
        <v>5569</v>
      </c>
      <c r="I4325" s="447" t="s">
        <v>146</v>
      </c>
      <c r="J4325" s="447" t="s">
        <v>240</v>
      </c>
      <c r="K4325" s="450">
        <v>32.82</v>
      </c>
      <c r="L4325" s="447" t="s">
        <v>241</v>
      </c>
    </row>
    <row r="4326" spans="1:12">
      <c r="A4326" s="447" t="s">
        <v>20984</v>
      </c>
      <c r="B4326" s="447" t="s">
        <v>20985</v>
      </c>
      <c r="C4326" s="447" t="s">
        <v>20946</v>
      </c>
      <c r="D4326" s="447" t="s">
        <v>20988</v>
      </c>
      <c r="E4326" s="448" t="s">
        <v>20755</v>
      </c>
      <c r="F4326" s="447" t="s">
        <v>20755</v>
      </c>
      <c r="G4326" s="449">
        <v>96857</v>
      </c>
      <c r="H4326" s="447" t="s">
        <v>5570</v>
      </c>
      <c r="I4326" s="447" t="s">
        <v>146</v>
      </c>
      <c r="J4326" s="447" t="s">
        <v>240</v>
      </c>
      <c r="K4326" s="450">
        <v>54.03</v>
      </c>
      <c r="L4326" s="447" t="s">
        <v>241</v>
      </c>
    </row>
    <row r="4327" spans="1:12">
      <c r="A4327" s="447" t="s">
        <v>20984</v>
      </c>
      <c r="B4327" s="447" t="s">
        <v>20985</v>
      </c>
      <c r="C4327" s="447" t="s">
        <v>20946</v>
      </c>
      <c r="D4327" s="447" t="s">
        <v>20988</v>
      </c>
      <c r="E4327" s="448" t="s">
        <v>20755</v>
      </c>
      <c r="F4327" s="447" t="s">
        <v>20755</v>
      </c>
      <c r="G4327" s="449">
        <v>96858</v>
      </c>
      <c r="H4327" s="447" t="s">
        <v>5572</v>
      </c>
      <c r="I4327" s="447" t="s">
        <v>146</v>
      </c>
      <c r="J4327" s="447" t="s">
        <v>240</v>
      </c>
      <c r="K4327" s="450">
        <v>53.96</v>
      </c>
      <c r="L4327" s="447" t="s">
        <v>241</v>
      </c>
    </row>
    <row r="4328" spans="1:12">
      <c r="A4328" s="447" t="s">
        <v>20984</v>
      </c>
      <c r="B4328" s="447" t="s">
        <v>20985</v>
      </c>
      <c r="C4328" s="447" t="s">
        <v>20946</v>
      </c>
      <c r="D4328" s="447" t="s">
        <v>20988</v>
      </c>
      <c r="E4328" s="448" t="s">
        <v>20755</v>
      </c>
      <c r="F4328" s="447" t="s">
        <v>20755</v>
      </c>
      <c r="G4328" s="449">
        <v>96859</v>
      </c>
      <c r="H4328" s="447" t="s">
        <v>5573</v>
      </c>
      <c r="I4328" s="447" t="s">
        <v>146</v>
      </c>
      <c r="J4328" s="447" t="s">
        <v>240</v>
      </c>
      <c r="K4328" s="450">
        <v>67.739999999999995</v>
      </c>
      <c r="L4328" s="447" t="s">
        <v>241</v>
      </c>
    </row>
    <row r="4329" spans="1:12">
      <c r="A4329" s="447" t="s">
        <v>20984</v>
      </c>
      <c r="B4329" s="447" t="s">
        <v>20985</v>
      </c>
      <c r="C4329" s="447" t="s">
        <v>20946</v>
      </c>
      <c r="D4329" s="447" t="s">
        <v>20988</v>
      </c>
      <c r="E4329" s="448" t="s">
        <v>20755</v>
      </c>
      <c r="F4329" s="447" t="s">
        <v>20755</v>
      </c>
      <c r="G4329" s="449">
        <v>96860</v>
      </c>
      <c r="H4329" s="447" t="s">
        <v>5574</v>
      </c>
      <c r="I4329" s="447" t="s">
        <v>146</v>
      </c>
      <c r="J4329" s="447" t="s">
        <v>240</v>
      </c>
      <c r="K4329" s="450">
        <v>25.12</v>
      </c>
      <c r="L4329" s="447" t="s">
        <v>241</v>
      </c>
    </row>
    <row r="4330" spans="1:12">
      <c r="A4330" s="447" t="s">
        <v>20984</v>
      </c>
      <c r="B4330" s="447" t="s">
        <v>20985</v>
      </c>
      <c r="C4330" s="447" t="s">
        <v>20946</v>
      </c>
      <c r="D4330" s="447" t="s">
        <v>20988</v>
      </c>
      <c r="E4330" s="448" t="s">
        <v>20755</v>
      </c>
      <c r="F4330" s="447" t="s">
        <v>20755</v>
      </c>
      <c r="G4330" s="449">
        <v>96861</v>
      </c>
      <c r="H4330" s="447" t="s">
        <v>5575</v>
      </c>
      <c r="I4330" s="447" t="s">
        <v>146</v>
      </c>
      <c r="J4330" s="447" t="s">
        <v>240</v>
      </c>
      <c r="K4330" s="450">
        <v>27.41</v>
      </c>
      <c r="L4330" s="447" t="s">
        <v>241</v>
      </c>
    </row>
    <row r="4331" spans="1:12">
      <c r="A4331" s="447" t="s">
        <v>20984</v>
      </c>
      <c r="B4331" s="447" t="s">
        <v>20985</v>
      </c>
      <c r="C4331" s="447" t="s">
        <v>20946</v>
      </c>
      <c r="D4331" s="447" t="s">
        <v>20988</v>
      </c>
      <c r="E4331" s="448" t="s">
        <v>20755</v>
      </c>
      <c r="F4331" s="447" t="s">
        <v>20755</v>
      </c>
      <c r="G4331" s="449">
        <v>96862</v>
      </c>
      <c r="H4331" s="447" t="s">
        <v>5576</v>
      </c>
      <c r="I4331" s="447" t="s">
        <v>146</v>
      </c>
      <c r="J4331" s="447" t="s">
        <v>240</v>
      </c>
      <c r="K4331" s="450">
        <v>30.35</v>
      </c>
      <c r="L4331" s="447" t="s">
        <v>241</v>
      </c>
    </row>
    <row r="4332" spans="1:12">
      <c r="A4332" s="447" t="s">
        <v>20984</v>
      </c>
      <c r="B4332" s="447" t="s">
        <v>20985</v>
      </c>
      <c r="C4332" s="447" t="s">
        <v>20946</v>
      </c>
      <c r="D4332" s="447" t="s">
        <v>20988</v>
      </c>
      <c r="E4332" s="448" t="s">
        <v>20755</v>
      </c>
      <c r="F4332" s="447" t="s">
        <v>20755</v>
      </c>
      <c r="G4332" s="449">
        <v>96863</v>
      </c>
      <c r="H4332" s="447" t="s">
        <v>5578</v>
      </c>
      <c r="I4332" s="447" t="s">
        <v>146</v>
      </c>
      <c r="J4332" s="447" t="s">
        <v>240</v>
      </c>
      <c r="K4332" s="450">
        <v>29.97</v>
      </c>
      <c r="L4332" s="447" t="s">
        <v>241</v>
      </c>
    </row>
    <row r="4333" spans="1:12">
      <c r="A4333" s="447" t="s">
        <v>20984</v>
      </c>
      <c r="B4333" s="447" t="s">
        <v>20985</v>
      </c>
      <c r="C4333" s="447" t="s">
        <v>20946</v>
      </c>
      <c r="D4333" s="447" t="s">
        <v>20988</v>
      </c>
      <c r="E4333" s="448" t="s">
        <v>20755</v>
      </c>
      <c r="F4333" s="447" t="s">
        <v>20755</v>
      </c>
      <c r="G4333" s="449">
        <v>96864</v>
      </c>
      <c r="H4333" s="447" t="s">
        <v>5579</v>
      </c>
      <c r="I4333" s="447" t="s">
        <v>146</v>
      </c>
      <c r="J4333" s="447" t="s">
        <v>240</v>
      </c>
      <c r="K4333" s="450">
        <v>49.14</v>
      </c>
      <c r="L4333" s="447" t="s">
        <v>241</v>
      </c>
    </row>
    <row r="4334" spans="1:12">
      <c r="A4334" s="447" t="s">
        <v>20984</v>
      </c>
      <c r="B4334" s="447" t="s">
        <v>20985</v>
      </c>
      <c r="C4334" s="447" t="s">
        <v>20946</v>
      </c>
      <c r="D4334" s="447" t="s">
        <v>20988</v>
      </c>
      <c r="E4334" s="448" t="s">
        <v>20755</v>
      </c>
      <c r="F4334" s="447" t="s">
        <v>20755</v>
      </c>
      <c r="G4334" s="449">
        <v>96865</v>
      </c>
      <c r="H4334" s="447" t="s">
        <v>5580</v>
      </c>
      <c r="I4334" s="447" t="s">
        <v>146</v>
      </c>
      <c r="J4334" s="447" t="s">
        <v>240</v>
      </c>
      <c r="K4334" s="450">
        <v>48.03</v>
      </c>
      <c r="L4334" s="447" t="s">
        <v>241</v>
      </c>
    </row>
    <row r="4335" spans="1:12">
      <c r="A4335" s="447" t="s">
        <v>20984</v>
      </c>
      <c r="B4335" s="447" t="s">
        <v>20985</v>
      </c>
      <c r="C4335" s="447" t="s">
        <v>20946</v>
      </c>
      <c r="D4335" s="447" t="s">
        <v>20988</v>
      </c>
      <c r="E4335" s="448" t="s">
        <v>20755</v>
      </c>
      <c r="F4335" s="447" t="s">
        <v>20755</v>
      </c>
      <c r="G4335" s="449">
        <v>96866</v>
      </c>
      <c r="H4335" s="447" t="s">
        <v>5581</v>
      </c>
      <c r="I4335" s="447" t="s">
        <v>146</v>
      </c>
      <c r="J4335" s="447" t="s">
        <v>240</v>
      </c>
      <c r="K4335" s="450">
        <v>65.040000000000006</v>
      </c>
      <c r="L4335" s="447" t="s">
        <v>241</v>
      </c>
    </row>
    <row r="4336" spans="1:12">
      <c r="A4336" s="447" t="s">
        <v>20984</v>
      </c>
      <c r="B4336" s="447" t="s">
        <v>20985</v>
      </c>
      <c r="C4336" s="447" t="s">
        <v>20946</v>
      </c>
      <c r="D4336" s="447" t="s">
        <v>20988</v>
      </c>
      <c r="E4336" s="448" t="s">
        <v>20755</v>
      </c>
      <c r="F4336" s="447" t="s">
        <v>20755</v>
      </c>
      <c r="G4336" s="449">
        <v>96867</v>
      </c>
      <c r="H4336" s="447" t="s">
        <v>5582</v>
      </c>
      <c r="I4336" s="447" t="s">
        <v>146</v>
      </c>
      <c r="J4336" s="447" t="s">
        <v>240</v>
      </c>
      <c r="K4336" s="450">
        <v>76.61</v>
      </c>
      <c r="L4336" s="447" t="s">
        <v>241</v>
      </c>
    </row>
    <row r="4337" spans="1:12">
      <c r="A4337" s="447" t="s">
        <v>20984</v>
      </c>
      <c r="B4337" s="447" t="s">
        <v>20985</v>
      </c>
      <c r="C4337" s="447" t="s">
        <v>20946</v>
      </c>
      <c r="D4337" s="447" t="s">
        <v>20988</v>
      </c>
      <c r="E4337" s="448" t="s">
        <v>20755</v>
      </c>
      <c r="F4337" s="447" t="s">
        <v>20755</v>
      </c>
      <c r="G4337" s="449">
        <v>96868</v>
      </c>
      <c r="H4337" s="447" t="s">
        <v>5583</v>
      </c>
      <c r="I4337" s="447" t="s">
        <v>146</v>
      </c>
      <c r="J4337" s="447" t="s">
        <v>240</v>
      </c>
      <c r="K4337" s="450">
        <v>30.28</v>
      </c>
      <c r="L4337" s="447" t="s">
        <v>241</v>
      </c>
    </row>
    <row r="4338" spans="1:12">
      <c r="A4338" s="447" t="s">
        <v>20984</v>
      </c>
      <c r="B4338" s="447" t="s">
        <v>20985</v>
      </c>
      <c r="C4338" s="447" t="s">
        <v>20946</v>
      </c>
      <c r="D4338" s="447" t="s">
        <v>20988</v>
      </c>
      <c r="E4338" s="448" t="s">
        <v>20755</v>
      </c>
      <c r="F4338" s="447" t="s">
        <v>20755</v>
      </c>
      <c r="G4338" s="449">
        <v>96869</v>
      </c>
      <c r="H4338" s="447" t="s">
        <v>5584</v>
      </c>
      <c r="I4338" s="447" t="s">
        <v>146</v>
      </c>
      <c r="J4338" s="447" t="s">
        <v>240</v>
      </c>
      <c r="K4338" s="450">
        <v>36.200000000000003</v>
      </c>
      <c r="L4338" s="447" t="s">
        <v>241</v>
      </c>
    </row>
    <row r="4339" spans="1:12">
      <c r="A4339" s="447" t="s">
        <v>20984</v>
      </c>
      <c r="B4339" s="447" t="s">
        <v>20985</v>
      </c>
      <c r="C4339" s="447" t="s">
        <v>20946</v>
      </c>
      <c r="D4339" s="447" t="s">
        <v>20988</v>
      </c>
      <c r="E4339" s="448" t="s">
        <v>20755</v>
      </c>
      <c r="F4339" s="447" t="s">
        <v>20755</v>
      </c>
      <c r="G4339" s="449">
        <v>96870</v>
      </c>
      <c r="H4339" s="447" t="s">
        <v>5585</v>
      </c>
      <c r="I4339" s="447" t="s">
        <v>146</v>
      </c>
      <c r="J4339" s="447" t="s">
        <v>240</v>
      </c>
      <c r="K4339" s="450">
        <v>58.45</v>
      </c>
      <c r="L4339" s="447" t="s">
        <v>241</v>
      </c>
    </row>
    <row r="4340" spans="1:12">
      <c r="A4340" s="447" t="s">
        <v>20984</v>
      </c>
      <c r="B4340" s="447" t="s">
        <v>20985</v>
      </c>
      <c r="C4340" s="447" t="s">
        <v>20946</v>
      </c>
      <c r="D4340" s="447" t="s">
        <v>20988</v>
      </c>
      <c r="E4340" s="448" t="s">
        <v>20755</v>
      </c>
      <c r="F4340" s="447" t="s">
        <v>20755</v>
      </c>
      <c r="G4340" s="449">
        <v>96871</v>
      </c>
      <c r="H4340" s="447" t="s">
        <v>5586</v>
      </c>
      <c r="I4340" s="447" t="s">
        <v>146</v>
      </c>
      <c r="J4340" s="447" t="s">
        <v>240</v>
      </c>
      <c r="K4340" s="450">
        <v>85.59</v>
      </c>
      <c r="L4340" s="447" t="s">
        <v>241</v>
      </c>
    </row>
    <row r="4341" spans="1:12">
      <c r="A4341" s="447" t="s">
        <v>20984</v>
      </c>
      <c r="B4341" s="447" t="s">
        <v>20985</v>
      </c>
      <c r="C4341" s="447" t="s">
        <v>20946</v>
      </c>
      <c r="D4341" s="447" t="s">
        <v>20988</v>
      </c>
      <c r="E4341" s="448" t="s">
        <v>20755</v>
      </c>
      <c r="F4341" s="447" t="s">
        <v>20755</v>
      </c>
      <c r="G4341" s="449">
        <v>96872</v>
      </c>
      <c r="H4341" s="447" t="s">
        <v>5587</v>
      </c>
      <c r="I4341" s="447" t="s">
        <v>146</v>
      </c>
      <c r="J4341" s="447" t="s">
        <v>240</v>
      </c>
      <c r="K4341" s="450">
        <v>76.010000000000005</v>
      </c>
      <c r="L4341" s="447" t="s">
        <v>241</v>
      </c>
    </row>
    <row r="4342" spans="1:12">
      <c r="A4342" s="447" t="s">
        <v>20984</v>
      </c>
      <c r="B4342" s="447" t="s">
        <v>20985</v>
      </c>
      <c r="C4342" s="447" t="s">
        <v>20946</v>
      </c>
      <c r="D4342" s="447" t="s">
        <v>20988</v>
      </c>
      <c r="E4342" s="448" t="s">
        <v>20755</v>
      </c>
      <c r="F4342" s="447" t="s">
        <v>20755</v>
      </c>
      <c r="G4342" s="449">
        <v>96873</v>
      </c>
      <c r="H4342" s="447" t="s">
        <v>5588</v>
      </c>
      <c r="I4342" s="447" t="s">
        <v>146</v>
      </c>
      <c r="J4342" s="447" t="s">
        <v>240</v>
      </c>
      <c r="K4342" s="450">
        <v>88.77</v>
      </c>
      <c r="L4342" s="447" t="s">
        <v>241</v>
      </c>
    </row>
    <row r="4343" spans="1:12">
      <c r="A4343" s="447" t="s">
        <v>20984</v>
      </c>
      <c r="B4343" s="447" t="s">
        <v>20985</v>
      </c>
      <c r="C4343" s="447" t="s">
        <v>20946</v>
      </c>
      <c r="D4343" s="447" t="s">
        <v>20988</v>
      </c>
      <c r="E4343" s="448" t="s">
        <v>20755</v>
      </c>
      <c r="F4343" s="447" t="s">
        <v>20755</v>
      </c>
      <c r="G4343" s="449">
        <v>96874</v>
      </c>
      <c r="H4343" s="447" t="s">
        <v>5589</v>
      </c>
      <c r="I4343" s="447" t="s">
        <v>146</v>
      </c>
      <c r="J4343" s="447" t="s">
        <v>240</v>
      </c>
      <c r="K4343" s="450">
        <v>91.68</v>
      </c>
      <c r="L4343" s="447" t="s">
        <v>241</v>
      </c>
    </row>
    <row r="4344" spans="1:12">
      <c r="A4344" s="447" t="s">
        <v>20984</v>
      </c>
      <c r="B4344" s="447" t="s">
        <v>20985</v>
      </c>
      <c r="C4344" s="447" t="s">
        <v>20946</v>
      </c>
      <c r="D4344" s="447" t="s">
        <v>20988</v>
      </c>
      <c r="E4344" s="448" t="s">
        <v>20755</v>
      </c>
      <c r="F4344" s="447" t="s">
        <v>20755</v>
      </c>
      <c r="G4344" s="449">
        <v>96875</v>
      </c>
      <c r="H4344" s="447" t="s">
        <v>5590</v>
      </c>
      <c r="I4344" s="447" t="s">
        <v>146</v>
      </c>
      <c r="J4344" s="447" t="s">
        <v>240</v>
      </c>
      <c r="K4344" s="450">
        <v>112.2</v>
      </c>
      <c r="L4344" s="447" t="s">
        <v>241</v>
      </c>
    </row>
    <row r="4345" spans="1:12">
      <c r="A4345" s="447" t="s">
        <v>20984</v>
      </c>
      <c r="B4345" s="447" t="s">
        <v>20985</v>
      </c>
      <c r="C4345" s="447" t="s">
        <v>20946</v>
      </c>
      <c r="D4345" s="447" t="s">
        <v>20988</v>
      </c>
      <c r="E4345" s="448" t="s">
        <v>20755</v>
      </c>
      <c r="F4345" s="447" t="s">
        <v>20755</v>
      </c>
      <c r="G4345" s="449">
        <v>96876</v>
      </c>
      <c r="H4345" s="447" t="s">
        <v>5591</v>
      </c>
      <c r="I4345" s="447" t="s">
        <v>146</v>
      </c>
      <c r="J4345" s="447" t="s">
        <v>240</v>
      </c>
      <c r="K4345" s="450">
        <v>206.38</v>
      </c>
      <c r="L4345" s="447" t="s">
        <v>241</v>
      </c>
    </row>
    <row r="4346" spans="1:12">
      <c r="A4346" s="447" t="s">
        <v>20984</v>
      </c>
      <c r="B4346" s="447" t="s">
        <v>20985</v>
      </c>
      <c r="C4346" s="447" t="s">
        <v>20946</v>
      </c>
      <c r="D4346" s="447" t="s">
        <v>20988</v>
      </c>
      <c r="E4346" s="448" t="s">
        <v>20755</v>
      </c>
      <c r="F4346" s="447" t="s">
        <v>20755</v>
      </c>
      <c r="G4346" s="449">
        <v>96877</v>
      </c>
      <c r="H4346" s="447" t="s">
        <v>5592</v>
      </c>
      <c r="I4346" s="447" t="s">
        <v>146</v>
      </c>
      <c r="J4346" s="447" t="s">
        <v>240</v>
      </c>
      <c r="K4346" s="450">
        <v>221.28</v>
      </c>
      <c r="L4346" s="447" t="s">
        <v>241</v>
      </c>
    </row>
    <row r="4347" spans="1:12">
      <c r="A4347" s="447" t="s">
        <v>20984</v>
      </c>
      <c r="B4347" s="447" t="s">
        <v>20985</v>
      </c>
      <c r="C4347" s="447" t="s">
        <v>20946</v>
      </c>
      <c r="D4347" s="447" t="s">
        <v>20988</v>
      </c>
      <c r="E4347" s="448" t="s">
        <v>20755</v>
      </c>
      <c r="F4347" s="447" t="s">
        <v>20755</v>
      </c>
      <c r="G4347" s="449">
        <v>96878</v>
      </c>
      <c r="H4347" s="447" t="s">
        <v>5593</v>
      </c>
      <c r="I4347" s="447" t="s">
        <v>146</v>
      </c>
      <c r="J4347" s="447" t="s">
        <v>240</v>
      </c>
      <c r="K4347" s="450">
        <v>224.06</v>
      </c>
      <c r="L4347" s="447" t="s">
        <v>241</v>
      </c>
    </row>
    <row r="4348" spans="1:12">
      <c r="A4348" s="447" t="s">
        <v>20984</v>
      </c>
      <c r="B4348" s="447" t="s">
        <v>20985</v>
      </c>
      <c r="C4348" s="447" t="s">
        <v>20946</v>
      </c>
      <c r="D4348" s="447" t="s">
        <v>20988</v>
      </c>
      <c r="E4348" s="448" t="s">
        <v>20755</v>
      </c>
      <c r="F4348" s="447" t="s">
        <v>20755</v>
      </c>
      <c r="G4348" s="449">
        <v>96879</v>
      </c>
      <c r="H4348" s="447" t="s">
        <v>5594</v>
      </c>
      <c r="I4348" s="447" t="s">
        <v>146</v>
      </c>
      <c r="J4348" s="447" t="s">
        <v>240</v>
      </c>
      <c r="K4348" s="450">
        <v>223.15</v>
      </c>
      <c r="L4348" s="447" t="s">
        <v>241</v>
      </c>
    </row>
    <row r="4349" spans="1:12">
      <c r="A4349" s="447" t="s">
        <v>20984</v>
      </c>
      <c r="B4349" s="447" t="s">
        <v>20985</v>
      </c>
      <c r="C4349" s="447" t="s">
        <v>20946</v>
      </c>
      <c r="D4349" s="447" t="s">
        <v>20988</v>
      </c>
      <c r="E4349" s="448" t="s">
        <v>20755</v>
      </c>
      <c r="F4349" s="447" t="s">
        <v>20755</v>
      </c>
      <c r="G4349" s="449">
        <v>96880</v>
      </c>
      <c r="H4349" s="447" t="s">
        <v>5595</v>
      </c>
      <c r="I4349" s="447" t="s">
        <v>146</v>
      </c>
      <c r="J4349" s="447" t="s">
        <v>240</v>
      </c>
      <c r="K4349" s="450">
        <v>256.51</v>
      </c>
      <c r="L4349" s="447" t="s">
        <v>241</v>
      </c>
    </row>
    <row r="4350" spans="1:12">
      <c r="A4350" s="447" t="s">
        <v>20984</v>
      </c>
      <c r="B4350" s="447" t="s">
        <v>20985</v>
      </c>
      <c r="C4350" s="447" t="s">
        <v>20946</v>
      </c>
      <c r="D4350" s="447" t="s">
        <v>20988</v>
      </c>
      <c r="E4350" s="448" t="s">
        <v>20755</v>
      </c>
      <c r="F4350" s="447" t="s">
        <v>20755</v>
      </c>
      <c r="G4350" s="449">
        <v>96881</v>
      </c>
      <c r="H4350" s="447" t="s">
        <v>5596</v>
      </c>
      <c r="I4350" s="447" t="s">
        <v>146</v>
      </c>
      <c r="J4350" s="447" t="s">
        <v>240</v>
      </c>
      <c r="K4350" s="450">
        <v>271.62</v>
      </c>
      <c r="L4350" s="447" t="s">
        <v>241</v>
      </c>
    </row>
    <row r="4351" spans="1:12">
      <c r="A4351" s="447" t="s">
        <v>20984</v>
      </c>
      <c r="B4351" s="447" t="s">
        <v>20985</v>
      </c>
      <c r="C4351" s="447" t="s">
        <v>20946</v>
      </c>
      <c r="D4351" s="447" t="s">
        <v>20988</v>
      </c>
      <c r="E4351" s="448" t="s">
        <v>20755</v>
      </c>
      <c r="F4351" s="447" t="s">
        <v>20755</v>
      </c>
      <c r="G4351" s="449">
        <v>97425</v>
      </c>
      <c r="H4351" s="447" t="s">
        <v>5597</v>
      </c>
      <c r="I4351" s="447" t="s">
        <v>146</v>
      </c>
      <c r="J4351" s="447" t="s">
        <v>334</v>
      </c>
      <c r="K4351" s="450">
        <v>19.93</v>
      </c>
      <c r="L4351" s="447" t="s">
        <v>241</v>
      </c>
    </row>
    <row r="4352" spans="1:12">
      <c r="A4352" s="447" t="s">
        <v>20984</v>
      </c>
      <c r="B4352" s="447" t="s">
        <v>20985</v>
      </c>
      <c r="C4352" s="447" t="s">
        <v>20946</v>
      </c>
      <c r="D4352" s="447" t="s">
        <v>20988</v>
      </c>
      <c r="E4352" s="448" t="s">
        <v>20755</v>
      </c>
      <c r="F4352" s="447" t="s">
        <v>20755</v>
      </c>
      <c r="G4352" s="449">
        <v>97426</v>
      </c>
      <c r="H4352" s="447" t="s">
        <v>5598</v>
      </c>
      <c r="I4352" s="447" t="s">
        <v>146</v>
      </c>
      <c r="J4352" s="447" t="s">
        <v>334</v>
      </c>
      <c r="K4352" s="450">
        <v>24.14</v>
      </c>
      <c r="L4352" s="447" t="s">
        <v>241</v>
      </c>
    </row>
    <row r="4353" spans="1:12">
      <c r="A4353" s="447" t="s">
        <v>20984</v>
      </c>
      <c r="B4353" s="447" t="s">
        <v>20985</v>
      </c>
      <c r="C4353" s="447" t="s">
        <v>20946</v>
      </c>
      <c r="D4353" s="447" t="s">
        <v>20988</v>
      </c>
      <c r="E4353" s="448" t="s">
        <v>20755</v>
      </c>
      <c r="F4353" s="447" t="s">
        <v>20755</v>
      </c>
      <c r="G4353" s="449">
        <v>97427</v>
      </c>
      <c r="H4353" s="447" t="s">
        <v>5599</v>
      </c>
      <c r="I4353" s="447" t="s">
        <v>146</v>
      </c>
      <c r="J4353" s="447" t="s">
        <v>334</v>
      </c>
      <c r="K4353" s="450">
        <v>27.33</v>
      </c>
      <c r="L4353" s="447" t="s">
        <v>241</v>
      </c>
    </row>
    <row r="4354" spans="1:12">
      <c r="A4354" s="447" t="s">
        <v>20984</v>
      </c>
      <c r="B4354" s="447" t="s">
        <v>20985</v>
      </c>
      <c r="C4354" s="447" t="s">
        <v>20946</v>
      </c>
      <c r="D4354" s="447" t="s">
        <v>20988</v>
      </c>
      <c r="E4354" s="448" t="s">
        <v>20755</v>
      </c>
      <c r="F4354" s="447" t="s">
        <v>20755</v>
      </c>
      <c r="G4354" s="449">
        <v>97428</v>
      </c>
      <c r="H4354" s="447" t="s">
        <v>5600</v>
      </c>
      <c r="I4354" s="447" t="s">
        <v>146</v>
      </c>
      <c r="J4354" s="447" t="s">
        <v>334</v>
      </c>
      <c r="K4354" s="450">
        <v>34.71</v>
      </c>
      <c r="L4354" s="447" t="s">
        <v>241</v>
      </c>
    </row>
    <row r="4355" spans="1:12">
      <c r="A4355" s="447" t="s">
        <v>20984</v>
      </c>
      <c r="B4355" s="447" t="s">
        <v>20985</v>
      </c>
      <c r="C4355" s="447" t="s">
        <v>20946</v>
      </c>
      <c r="D4355" s="447" t="s">
        <v>20988</v>
      </c>
      <c r="E4355" s="448" t="s">
        <v>20755</v>
      </c>
      <c r="F4355" s="447" t="s">
        <v>20755</v>
      </c>
      <c r="G4355" s="449">
        <v>97429</v>
      </c>
      <c r="H4355" s="447" t="s">
        <v>5601</v>
      </c>
      <c r="I4355" s="447" t="s">
        <v>146</v>
      </c>
      <c r="J4355" s="447" t="s">
        <v>334</v>
      </c>
      <c r="K4355" s="450">
        <v>41.51</v>
      </c>
      <c r="L4355" s="447" t="s">
        <v>241</v>
      </c>
    </row>
    <row r="4356" spans="1:12">
      <c r="A4356" s="447" t="s">
        <v>20984</v>
      </c>
      <c r="B4356" s="447" t="s">
        <v>20985</v>
      </c>
      <c r="C4356" s="447" t="s">
        <v>20946</v>
      </c>
      <c r="D4356" s="447" t="s">
        <v>20988</v>
      </c>
      <c r="E4356" s="448" t="s">
        <v>20755</v>
      </c>
      <c r="F4356" s="447" t="s">
        <v>20755</v>
      </c>
      <c r="G4356" s="449">
        <v>97430</v>
      </c>
      <c r="H4356" s="447" t="s">
        <v>5602</v>
      </c>
      <c r="I4356" s="447" t="s">
        <v>146</v>
      </c>
      <c r="J4356" s="447" t="s">
        <v>240</v>
      </c>
      <c r="K4356" s="450">
        <v>35.020000000000003</v>
      </c>
      <c r="L4356" s="447" t="s">
        <v>241</v>
      </c>
    </row>
    <row r="4357" spans="1:12">
      <c r="A4357" s="447" t="s">
        <v>20984</v>
      </c>
      <c r="B4357" s="447" t="s">
        <v>20985</v>
      </c>
      <c r="C4357" s="447" t="s">
        <v>20946</v>
      </c>
      <c r="D4357" s="447" t="s">
        <v>20988</v>
      </c>
      <c r="E4357" s="448" t="s">
        <v>20755</v>
      </c>
      <c r="F4357" s="447" t="s">
        <v>20755</v>
      </c>
      <c r="G4357" s="449">
        <v>97431</v>
      </c>
      <c r="H4357" s="447" t="s">
        <v>5603</v>
      </c>
      <c r="I4357" s="447" t="s">
        <v>146</v>
      </c>
      <c r="J4357" s="447" t="s">
        <v>240</v>
      </c>
      <c r="K4357" s="450">
        <v>38.81</v>
      </c>
      <c r="L4357" s="447" t="s">
        <v>241</v>
      </c>
    </row>
    <row r="4358" spans="1:12">
      <c r="A4358" s="447" t="s">
        <v>20984</v>
      </c>
      <c r="B4358" s="447" t="s">
        <v>20985</v>
      </c>
      <c r="C4358" s="447" t="s">
        <v>20946</v>
      </c>
      <c r="D4358" s="447" t="s">
        <v>20988</v>
      </c>
      <c r="E4358" s="448" t="s">
        <v>20755</v>
      </c>
      <c r="F4358" s="447" t="s">
        <v>20755</v>
      </c>
      <c r="G4358" s="449">
        <v>97432</v>
      </c>
      <c r="H4358" s="447" t="s">
        <v>5604</v>
      </c>
      <c r="I4358" s="447" t="s">
        <v>146</v>
      </c>
      <c r="J4358" s="447" t="s">
        <v>240</v>
      </c>
      <c r="K4358" s="450">
        <v>43.77</v>
      </c>
      <c r="L4358" s="447" t="s">
        <v>241</v>
      </c>
    </row>
    <row r="4359" spans="1:12">
      <c r="A4359" s="447" t="s">
        <v>20984</v>
      </c>
      <c r="B4359" s="447" t="s">
        <v>20985</v>
      </c>
      <c r="C4359" s="447" t="s">
        <v>20946</v>
      </c>
      <c r="D4359" s="447" t="s">
        <v>20988</v>
      </c>
      <c r="E4359" s="448" t="s">
        <v>20755</v>
      </c>
      <c r="F4359" s="447" t="s">
        <v>20755</v>
      </c>
      <c r="G4359" s="449">
        <v>97433</v>
      </c>
      <c r="H4359" s="447" t="s">
        <v>5606</v>
      </c>
      <c r="I4359" s="447" t="s">
        <v>146</v>
      </c>
      <c r="J4359" s="447" t="s">
        <v>240</v>
      </c>
      <c r="K4359" s="450">
        <v>85.2</v>
      </c>
      <c r="L4359" s="447" t="s">
        <v>241</v>
      </c>
    </row>
    <row r="4360" spans="1:12">
      <c r="A4360" s="447" t="s">
        <v>20984</v>
      </c>
      <c r="B4360" s="447" t="s">
        <v>20985</v>
      </c>
      <c r="C4360" s="447" t="s">
        <v>20946</v>
      </c>
      <c r="D4360" s="447" t="s">
        <v>20988</v>
      </c>
      <c r="E4360" s="448" t="s">
        <v>20755</v>
      </c>
      <c r="F4360" s="447" t="s">
        <v>20755</v>
      </c>
      <c r="G4360" s="449">
        <v>97434</v>
      </c>
      <c r="H4360" s="447" t="s">
        <v>5607</v>
      </c>
      <c r="I4360" s="447" t="s">
        <v>146</v>
      </c>
      <c r="J4360" s="447" t="s">
        <v>240</v>
      </c>
      <c r="K4360" s="450">
        <v>86.99</v>
      </c>
      <c r="L4360" s="447" t="s">
        <v>241</v>
      </c>
    </row>
    <row r="4361" spans="1:12">
      <c r="A4361" s="447" t="s">
        <v>20984</v>
      </c>
      <c r="B4361" s="447" t="s">
        <v>20985</v>
      </c>
      <c r="C4361" s="447" t="s">
        <v>20946</v>
      </c>
      <c r="D4361" s="447" t="s">
        <v>20988</v>
      </c>
      <c r="E4361" s="448" t="s">
        <v>20755</v>
      </c>
      <c r="F4361" s="447" t="s">
        <v>20755</v>
      </c>
      <c r="G4361" s="449">
        <v>97435</v>
      </c>
      <c r="H4361" s="447" t="s">
        <v>5608</v>
      </c>
      <c r="I4361" s="447" t="s">
        <v>146</v>
      </c>
      <c r="J4361" s="447" t="s">
        <v>240</v>
      </c>
      <c r="K4361" s="450">
        <v>99.86</v>
      </c>
      <c r="L4361" s="447" t="s">
        <v>241</v>
      </c>
    </row>
    <row r="4362" spans="1:12">
      <c r="A4362" s="447" t="s">
        <v>20984</v>
      </c>
      <c r="B4362" s="447" t="s">
        <v>20985</v>
      </c>
      <c r="C4362" s="447" t="s">
        <v>20946</v>
      </c>
      <c r="D4362" s="447" t="s">
        <v>20988</v>
      </c>
      <c r="E4362" s="448" t="s">
        <v>20755</v>
      </c>
      <c r="F4362" s="447" t="s">
        <v>20755</v>
      </c>
      <c r="G4362" s="449">
        <v>97436</v>
      </c>
      <c r="H4362" s="447" t="s">
        <v>5609</v>
      </c>
      <c r="I4362" s="447" t="s">
        <v>146</v>
      </c>
      <c r="J4362" s="447" t="s">
        <v>240</v>
      </c>
      <c r="K4362" s="450">
        <v>103.29</v>
      </c>
      <c r="L4362" s="447" t="s">
        <v>241</v>
      </c>
    </row>
    <row r="4363" spans="1:12">
      <c r="A4363" s="447" t="s">
        <v>20984</v>
      </c>
      <c r="B4363" s="447" t="s">
        <v>20985</v>
      </c>
      <c r="C4363" s="447" t="s">
        <v>20946</v>
      </c>
      <c r="D4363" s="447" t="s">
        <v>20988</v>
      </c>
      <c r="E4363" s="448" t="s">
        <v>20755</v>
      </c>
      <c r="F4363" s="447" t="s">
        <v>20755</v>
      </c>
      <c r="G4363" s="449">
        <v>97437</v>
      </c>
      <c r="H4363" s="447" t="s">
        <v>5610</v>
      </c>
      <c r="I4363" s="447" t="s">
        <v>146</v>
      </c>
      <c r="J4363" s="447" t="s">
        <v>240</v>
      </c>
      <c r="K4363" s="450">
        <v>114.4</v>
      </c>
      <c r="L4363" s="447" t="s">
        <v>241</v>
      </c>
    </row>
    <row r="4364" spans="1:12">
      <c r="A4364" s="447" t="s">
        <v>20984</v>
      </c>
      <c r="B4364" s="447" t="s">
        <v>20985</v>
      </c>
      <c r="C4364" s="447" t="s">
        <v>20946</v>
      </c>
      <c r="D4364" s="447" t="s">
        <v>20988</v>
      </c>
      <c r="E4364" s="448" t="s">
        <v>20755</v>
      </c>
      <c r="F4364" s="447" t="s">
        <v>20755</v>
      </c>
      <c r="G4364" s="449">
        <v>97438</v>
      </c>
      <c r="H4364" s="447" t="s">
        <v>5611</v>
      </c>
      <c r="I4364" s="447" t="s">
        <v>146</v>
      </c>
      <c r="J4364" s="447" t="s">
        <v>240</v>
      </c>
      <c r="K4364" s="450">
        <v>118.08</v>
      </c>
      <c r="L4364" s="447" t="s">
        <v>241</v>
      </c>
    </row>
    <row r="4365" spans="1:12">
      <c r="A4365" s="447" t="s">
        <v>20984</v>
      </c>
      <c r="B4365" s="447" t="s">
        <v>20985</v>
      </c>
      <c r="C4365" s="447" t="s">
        <v>20946</v>
      </c>
      <c r="D4365" s="447" t="s">
        <v>20988</v>
      </c>
      <c r="E4365" s="448" t="s">
        <v>20755</v>
      </c>
      <c r="F4365" s="447" t="s">
        <v>20755</v>
      </c>
      <c r="G4365" s="449">
        <v>97439</v>
      </c>
      <c r="H4365" s="447" t="s">
        <v>5612</v>
      </c>
      <c r="I4365" s="447" t="s">
        <v>146</v>
      </c>
      <c r="J4365" s="447" t="s">
        <v>240</v>
      </c>
      <c r="K4365" s="450">
        <v>130.75</v>
      </c>
      <c r="L4365" s="447" t="s">
        <v>241</v>
      </c>
    </row>
    <row r="4366" spans="1:12">
      <c r="A4366" s="447" t="s">
        <v>20984</v>
      </c>
      <c r="B4366" s="447" t="s">
        <v>20985</v>
      </c>
      <c r="C4366" s="447" t="s">
        <v>20946</v>
      </c>
      <c r="D4366" s="447" t="s">
        <v>20988</v>
      </c>
      <c r="E4366" s="448" t="s">
        <v>20755</v>
      </c>
      <c r="F4366" s="447" t="s">
        <v>20755</v>
      </c>
      <c r="G4366" s="449">
        <v>97440</v>
      </c>
      <c r="H4366" s="447" t="s">
        <v>5613</v>
      </c>
      <c r="I4366" s="447" t="s">
        <v>146</v>
      </c>
      <c r="J4366" s="447" t="s">
        <v>240</v>
      </c>
      <c r="K4366" s="450">
        <v>157.38999999999999</v>
      </c>
      <c r="L4366" s="447" t="s">
        <v>241</v>
      </c>
    </row>
    <row r="4367" spans="1:12">
      <c r="A4367" s="447" t="s">
        <v>20984</v>
      </c>
      <c r="B4367" s="447" t="s">
        <v>20985</v>
      </c>
      <c r="C4367" s="447" t="s">
        <v>20946</v>
      </c>
      <c r="D4367" s="447" t="s">
        <v>20988</v>
      </c>
      <c r="E4367" s="448" t="s">
        <v>20755</v>
      </c>
      <c r="F4367" s="447" t="s">
        <v>20755</v>
      </c>
      <c r="G4367" s="449">
        <v>97442</v>
      </c>
      <c r="H4367" s="447" t="s">
        <v>5614</v>
      </c>
      <c r="I4367" s="447" t="s">
        <v>146</v>
      </c>
      <c r="J4367" s="447" t="s">
        <v>240</v>
      </c>
      <c r="K4367" s="450">
        <v>173.39</v>
      </c>
      <c r="L4367" s="447" t="s">
        <v>241</v>
      </c>
    </row>
    <row r="4368" spans="1:12">
      <c r="A4368" s="447" t="s">
        <v>20984</v>
      </c>
      <c r="B4368" s="447" t="s">
        <v>20985</v>
      </c>
      <c r="C4368" s="447" t="s">
        <v>20946</v>
      </c>
      <c r="D4368" s="447" t="s">
        <v>20988</v>
      </c>
      <c r="E4368" s="448" t="s">
        <v>20755</v>
      </c>
      <c r="F4368" s="447" t="s">
        <v>20755</v>
      </c>
      <c r="G4368" s="449">
        <v>97443</v>
      </c>
      <c r="H4368" s="447" t="s">
        <v>5615</v>
      </c>
      <c r="I4368" s="447" t="s">
        <v>146</v>
      </c>
      <c r="J4368" s="447" t="s">
        <v>240</v>
      </c>
      <c r="K4368" s="450">
        <v>77.98</v>
      </c>
      <c r="L4368" s="447" t="s">
        <v>241</v>
      </c>
    </row>
    <row r="4369" spans="1:12">
      <c r="A4369" s="447" t="s">
        <v>20984</v>
      </c>
      <c r="B4369" s="447" t="s">
        <v>20985</v>
      </c>
      <c r="C4369" s="447" t="s">
        <v>20946</v>
      </c>
      <c r="D4369" s="447" t="s">
        <v>20988</v>
      </c>
      <c r="E4369" s="448" t="s">
        <v>20755</v>
      </c>
      <c r="F4369" s="447" t="s">
        <v>20755</v>
      </c>
      <c r="G4369" s="449">
        <v>97444</v>
      </c>
      <c r="H4369" s="447" t="s">
        <v>5616</v>
      </c>
      <c r="I4369" s="447" t="s">
        <v>146</v>
      </c>
      <c r="J4369" s="447" t="s">
        <v>240</v>
      </c>
      <c r="K4369" s="450">
        <v>92.7</v>
      </c>
      <c r="L4369" s="447" t="s">
        <v>241</v>
      </c>
    </row>
    <row r="4370" spans="1:12">
      <c r="A4370" s="447" t="s">
        <v>20984</v>
      </c>
      <c r="B4370" s="447" t="s">
        <v>20985</v>
      </c>
      <c r="C4370" s="447" t="s">
        <v>20946</v>
      </c>
      <c r="D4370" s="447" t="s">
        <v>20988</v>
      </c>
      <c r="E4370" s="448" t="s">
        <v>20755</v>
      </c>
      <c r="F4370" s="447" t="s">
        <v>20755</v>
      </c>
      <c r="G4370" s="449">
        <v>97446</v>
      </c>
      <c r="H4370" s="447" t="s">
        <v>5617</v>
      </c>
      <c r="I4370" s="447" t="s">
        <v>146</v>
      </c>
      <c r="J4370" s="447" t="s">
        <v>240</v>
      </c>
      <c r="K4370" s="450">
        <v>163.44999999999999</v>
      </c>
      <c r="L4370" s="447" t="s">
        <v>241</v>
      </c>
    </row>
    <row r="4371" spans="1:12">
      <c r="A4371" s="447" t="s">
        <v>20984</v>
      </c>
      <c r="B4371" s="447" t="s">
        <v>20985</v>
      </c>
      <c r="C4371" s="447" t="s">
        <v>20946</v>
      </c>
      <c r="D4371" s="447" t="s">
        <v>20988</v>
      </c>
      <c r="E4371" s="448" t="s">
        <v>20755</v>
      </c>
      <c r="F4371" s="447" t="s">
        <v>20755</v>
      </c>
      <c r="G4371" s="449">
        <v>97447</v>
      </c>
      <c r="H4371" s="447" t="s">
        <v>5618</v>
      </c>
      <c r="I4371" s="447" t="s">
        <v>146</v>
      </c>
      <c r="J4371" s="447" t="s">
        <v>240</v>
      </c>
      <c r="K4371" s="450">
        <v>163.44999999999999</v>
      </c>
      <c r="L4371" s="447" t="s">
        <v>241</v>
      </c>
    </row>
    <row r="4372" spans="1:12">
      <c r="A4372" s="447" t="s">
        <v>20984</v>
      </c>
      <c r="B4372" s="447" t="s">
        <v>20985</v>
      </c>
      <c r="C4372" s="447" t="s">
        <v>20946</v>
      </c>
      <c r="D4372" s="447" t="s">
        <v>20988</v>
      </c>
      <c r="E4372" s="448" t="s">
        <v>20755</v>
      </c>
      <c r="F4372" s="447" t="s">
        <v>20755</v>
      </c>
      <c r="G4372" s="449">
        <v>97449</v>
      </c>
      <c r="H4372" s="447" t="s">
        <v>5619</v>
      </c>
      <c r="I4372" s="447" t="s">
        <v>146</v>
      </c>
      <c r="J4372" s="447" t="s">
        <v>240</v>
      </c>
      <c r="K4372" s="450">
        <v>173.79</v>
      </c>
      <c r="L4372" s="447" t="s">
        <v>241</v>
      </c>
    </row>
    <row r="4373" spans="1:12">
      <c r="A4373" s="447" t="s">
        <v>20984</v>
      </c>
      <c r="B4373" s="447" t="s">
        <v>20985</v>
      </c>
      <c r="C4373" s="447" t="s">
        <v>20946</v>
      </c>
      <c r="D4373" s="447" t="s">
        <v>20988</v>
      </c>
      <c r="E4373" s="448" t="s">
        <v>20755</v>
      </c>
      <c r="F4373" s="447" t="s">
        <v>20755</v>
      </c>
      <c r="G4373" s="449">
        <v>97450</v>
      </c>
      <c r="H4373" s="447" t="s">
        <v>5620</v>
      </c>
      <c r="I4373" s="447" t="s">
        <v>146</v>
      </c>
      <c r="J4373" s="447" t="s">
        <v>240</v>
      </c>
      <c r="K4373" s="450">
        <v>213.9</v>
      </c>
      <c r="L4373" s="447" t="s">
        <v>241</v>
      </c>
    </row>
    <row r="4374" spans="1:12">
      <c r="A4374" s="447" t="s">
        <v>20984</v>
      </c>
      <c r="B4374" s="447" t="s">
        <v>20985</v>
      </c>
      <c r="C4374" s="447" t="s">
        <v>20946</v>
      </c>
      <c r="D4374" s="447" t="s">
        <v>20988</v>
      </c>
      <c r="E4374" s="448" t="s">
        <v>20755</v>
      </c>
      <c r="F4374" s="447" t="s">
        <v>20755</v>
      </c>
      <c r="G4374" s="449">
        <v>97452</v>
      </c>
      <c r="H4374" s="447" t="s">
        <v>5621</v>
      </c>
      <c r="I4374" s="447" t="s">
        <v>146</v>
      </c>
      <c r="J4374" s="447" t="s">
        <v>240</v>
      </c>
      <c r="K4374" s="450">
        <v>129.16</v>
      </c>
      <c r="L4374" s="447" t="s">
        <v>241</v>
      </c>
    </row>
    <row r="4375" spans="1:12">
      <c r="A4375" s="447" t="s">
        <v>20984</v>
      </c>
      <c r="B4375" s="447" t="s">
        <v>20985</v>
      </c>
      <c r="C4375" s="447" t="s">
        <v>20946</v>
      </c>
      <c r="D4375" s="447" t="s">
        <v>20988</v>
      </c>
      <c r="E4375" s="448" t="s">
        <v>20755</v>
      </c>
      <c r="F4375" s="447" t="s">
        <v>20755</v>
      </c>
      <c r="G4375" s="449">
        <v>97453</v>
      </c>
      <c r="H4375" s="447" t="s">
        <v>5622</v>
      </c>
      <c r="I4375" s="447" t="s">
        <v>146</v>
      </c>
      <c r="J4375" s="447" t="s">
        <v>240</v>
      </c>
      <c r="K4375" s="450">
        <v>137.57</v>
      </c>
      <c r="L4375" s="447" t="s">
        <v>241</v>
      </c>
    </row>
    <row r="4376" spans="1:12">
      <c r="A4376" s="447" t="s">
        <v>20984</v>
      </c>
      <c r="B4376" s="447" t="s">
        <v>20985</v>
      </c>
      <c r="C4376" s="447" t="s">
        <v>20946</v>
      </c>
      <c r="D4376" s="447" t="s">
        <v>20988</v>
      </c>
      <c r="E4376" s="448" t="s">
        <v>20755</v>
      </c>
      <c r="F4376" s="447" t="s">
        <v>20755</v>
      </c>
      <c r="G4376" s="449">
        <v>97454</v>
      </c>
      <c r="H4376" s="447" t="s">
        <v>5623</v>
      </c>
      <c r="I4376" s="447" t="s">
        <v>146</v>
      </c>
      <c r="J4376" s="447" t="s">
        <v>240</v>
      </c>
      <c r="K4376" s="450">
        <v>224.17</v>
      </c>
      <c r="L4376" s="447" t="s">
        <v>241</v>
      </c>
    </row>
    <row r="4377" spans="1:12">
      <c r="A4377" s="447" t="s">
        <v>20984</v>
      </c>
      <c r="B4377" s="447" t="s">
        <v>20985</v>
      </c>
      <c r="C4377" s="447" t="s">
        <v>20946</v>
      </c>
      <c r="D4377" s="447" t="s">
        <v>20988</v>
      </c>
      <c r="E4377" s="448" t="s">
        <v>20755</v>
      </c>
      <c r="F4377" s="447" t="s">
        <v>20755</v>
      </c>
      <c r="G4377" s="449">
        <v>97455</v>
      </c>
      <c r="H4377" s="447" t="s">
        <v>5624</v>
      </c>
      <c r="I4377" s="447" t="s">
        <v>146</v>
      </c>
      <c r="J4377" s="447" t="s">
        <v>240</v>
      </c>
      <c r="K4377" s="450">
        <v>237.62</v>
      </c>
      <c r="L4377" s="447" t="s">
        <v>241</v>
      </c>
    </row>
    <row r="4378" spans="1:12">
      <c r="A4378" s="447" t="s">
        <v>20984</v>
      </c>
      <c r="B4378" s="447" t="s">
        <v>20985</v>
      </c>
      <c r="C4378" s="447" t="s">
        <v>20946</v>
      </c>
      <c r="D4378" s="447" t="s">
        <v>20988</v>
      </c>
      <c r="E4378" s="448" t="s">
        <v>20755</v>
      </c>
      <c r="F4378" s="447" t="s">
        <v>20755</v>
      </c>
      <c r="G4378" s="449">
        <v>97456</v>
      </c>
      <c r="H4378" s="447" t="s">
        <v>5625</v>
      </c>
      <c r="I4378" s="447" t="s">
        <v>146</v>
      </c>
      <c r="J4378" s="447" t="s">
        <v>240</v>
      </c>
      <c r="K4378" s="450">
        <v>517.63</v>
      </c>
      <c r="L4378" s="447" t="s">
        <v>241</v>
      </c>
    </row>
    <row r="4379" spans="1:12">
      <c r="A4379" s="447" t="s">
        <v>20984</v>
      </c>
      <c r="B4379" s="447" t="s">
        <v>20985</v>
      </c>
      <c r="C4379" s="447" t="s">
        <v>20946</v>
      </c>
      <c r="D4379" s="447" t="s">
        <v>20988</v>
      </c>
      <c r="E4379" s="448" t="s">
        <v>20755</v>
      </c>
      <c r="F4379" s="447" t="s">
        <v>20755</v>
      </c>
      <c r="G4379" s="449">
        <v>97457</v>
      </c>
      <c r="H4379" s="447" t="s">
        <v>5626</v>
      </c>
      <c r="I4379" s="447" t="s">
        <v>146</v>
      </c>
      <c r="J4379" s="447" t="s">
        <v>240</v>
      </c>
      <c r="K4379" s="450">
        <v>457.3</v>
      </c>
      <c r="L4379" s="447" t="s">
        <v>241</v>
      </c>
    </row>
    <row r="4380" spans="1:12">
      <c r="A4380" s="447" t="s">
        <v>20984</v>
      </c>
      <c r="B4380" s="447" t="s">
        <v>20985</v>
      </c>
      <c r="C4380" s="447" t="s">
        <v>20946</v>
      </c>
      <c r="D4380" s="447" t="s">
        <v>20988</v>
      </c>
      <c r="E4380" s="448" t="s">
        <v>20755</v>
      </c>
      <c r="F4380" s="447" t="s">
        <v>20755</v>
      </c>
      <c r="G4380" s="449">
        <v>97458</v>
      </c>
      <c r="H4380" s="447" t="s">
        <v>5627</v>
      </c>
      <c r="I4380" s="447" t="s">
        <v>146</v>
      </c>
      <c r="J4380" s="447" t="s">
        <v>240</v>
      </c>
      <c r="K4380" s="450">
        <v>205.94</v>
      </c>
      <c r="L4380" s="447" t="s">
        <v>241</v>
      </c>
    </row>
    <row r="4381" spans="1:12">
      <c r="A4381" s="447" t="s">
        <v>20984</v>
      </c>
      <c r="B4381" s="447" t="s">
        <v>20985</v>
      </c>
      <c r="C4381" s="447" t="s">
        <v>20946</v>
      </c>
      <c r="D4381" s="447" t="s">
        <v>20988</v>
      </c>
      <c r="E4381" s="448" t="s">
        <v>20755</v>
      </c>
      <c r="F4381" s="447" t="s">
        <v>20755</v>
      </c>
      <c r="G4381" s="449">
        <v>97459</v>
      </c>
      <c r="H4381" s="447" t="s">
        <v>5628</v>
      </c>
      <c r="I4381" s="447" t="s">
        <v>146</v>
      </c>
      <c r="J4381" s="447" t="s">
        <v>240</v>
      </c>
      <c r="K4381" s="450">
        <v>359.22</v>
      </c>
      <c r="L4381" s="447" t="s">
        <v>241</v>
      </c>
    </row>
    <row r="4382" spans="1:12">
      <c r="A4382" s="447" t="s">
        <v>20984</v>
      </c>
      <c r="B4382" s="447" t="s">
        <v>20985</v>
      </c>
      <c r="C4382" s="447" t="s">
        <v>20946</v>
      </c>
      <c r="D4382" s="447" t="s">
        <v>20988</v>
      </c>
      <c r="E4382" s="448" t="s">
        <v>20755</v>
      </c>
      <c r="F4382" s="447" t="s">
        <v>20755</v>
      </c>
      <c r="G4382" s="449">
        <v>97460</v>
      </c>
      <c r="H4382" s="447" t="s">
        <v>5629</v>
      </c>
      <c r="I4382" s="447" t="s">
        <v>146</v>
      </c>
      <c r="J4382" s="447" t="s">
        <v>240</v>
      </c>
      <c r="K4382" s="450">
        <v>556.99</v>
      </c>
      <c r="L4382" s="447" t="s">
        <v>241</v>
      </c>
    </row>
    <row r="4383" spans="1:12">
      <c r="A4383" s="447" t="s">
        <v>20984</v>
      </c>
      <c r="B4383" s="447" t="s">
        <v>20985</v>
      </c>
      <c r="C4383" s="447" t="s">
        <v>20946</v>
      </c>
      <c r="D4383" s="447" t="s">
        <v>20988</v>
      </c>
      <c r="E4383" s="448" t="s">
        <v>20755</v>
      </c>
      <c r="F4383" s="447" t="s">
        <v>20755</v>
      </c>
      <c r="G4383" s="449">
        <v>97461</v>
      </c>
      <c r="H4383" s="447" t="s">
        <v>5630</v>
      </c>
      <c r="I4383" s="447" t="s">
        <v>146</v>
      </c>
      <c r="J4383" s="447" t="s">
        <v>240</v>
      </c>
      <c r="K4383" s="450">
        <v>24.64</v>
      </c>
      <c r="L4383" s="447" t="s">
        <v>241</v>
      </c>
    </row>
    <row r="4384" spans="1:12">
      <c r="A4384" s="447" t="s">
        <v>20984</v>
      </c>
      <c r="B4384" s="447" t="s">
        <v>20985</v>
      </c>
      <c r="C4384" s="447" t="s">
        <v>20946</v>
      </c>
      <c r="D4384" s="447" t="s">
        <v>20988</v>
      </c>
      <c r="E4384" s="448" t="s">
        <v>20755</v>
      </c>
      <c r="F4384" s="447" t="s">
        <v>20755</v>
      </c>
      <c r="G4384" s="449">
        <v>97462</v>
      </c>
      <c r="H4384" s="447" t="s">
        <v>5631</v>
      </c>
      <c r="I4384" s="447" t="s">
        <v>146</v>
      </c>
      <c r="J4384" s="447" t="s">
        <v>240</v>
      </c>
      <c r="K4384" s="450">
        <v>20.32</v>
      </c>
      <c r="L4384" s="447" t="s">
        <v>241</v>
      </c>
    </row>
    <row r="4385" spans="1:12">
      <c r="A4385" s="447" t="s">
        <v>20984</v>
      </c>
      <c r="B4385" s="447" t="s">
        <v>20985</v>
      </c>
      <c r="C4385" s="447" t="s">
        <v>20946</v>
      </c>
      <c r="D4385" s="447" t="s">
        <v>20988</v>
      </c>
      <c r="E4385" s="448" t="s">
        <v>20755</v>
      </c>
      <c r="F4385" s="447" t="s">
        <v>20755</v>
      </c>
      <c r="G4385" s="449">
        <v>97464</v>
      </c>
      <c r="H4385" s="447" t="s">
        <v>5633</v>
      </c>
      <c r="I4385" s="447" t="s">
        <v>146</v>
      </c>
      <c r="J4385" s="447" t="s">
        <v>240</v>
      </c>
      <c r="K4385" s="450">
        <v>35.729999999999997</v>
      </c>
      <c r="L4385" s="447" t="s">
        <v>241</v>
      </c>
    </row>
    <row r="4386" spans="1:12">
      <c r="A4386" s="447" t="s">
        <v>20984</v>
      </c>
      <c r="B4386" s="447" t="s">
        <v>20985</v>
      </c>
      <c r="C4386" s="447" t="s">
        <v>20946</v>
      </c>
      <c r="D4386" s="447" t="s">
        <v>20988</v>
      </c>
      <c r="E4386" s="448" t="s">
        <v>20755</v>
      </c>
      <c r="F4386" s="447" t="s">
        <v>20755</v>
      </c>
      <c r="G4386" s="449">
        <v>97465</v>
      </c>
      <c r="H4386" s="447" t="s">
        <v>5634</v>
      </c>
      <c r="I4386" s="447" t="s">
        <v>146</v>
      </c>
      <c r="J4386" s="447" t="s">
        <v>240</v>
      </c>
      <c r="K4386" s="450">
        <v>43.01</v>
      </c>
      <c r="L4386" s="447" t="s">
        <v>241</v>
      </c>
    </row>
    <row r="4387" spans="1:12">
      <c r="A4387" s="447" t="s">
        <v>20984</v>
      </c>
      <c r="B4387" s="447" t="s">
        <v>20985</v>
      </c>
      <c r="C4387" s="447" t="s">
        <v>20946</v>
      </c>
      <c r="D4387" s="447" t="s">
        <v>20988</v>
      </c>
      <c r="E4387" s="448" t="s">
        <v>20755</v>
      </c>
      <c r="F4387" s="447" t="s">
        <v>20755</v>
      </c>
      <c r="G4387" s="449">
        <v>97467</v>
      </c>
      <c r="H4387" s="447" t="s">
        <v>5635</v>
      </c>
      <c r="I4387" s="447" t="s">
        <v>146</v>
      </c>
      <c r="J4387" s="447" t="s">
        <v>240</v>
      </c>
      <c r="K4387" s="450">
        <v>45.38</v>
      </c>
      <c r="L4387" s="447" t="s">
        <v>241</v>
      </c>
    </row>
    <row r="4388" spans="1:12">
      <c r="A4388" s="447" t="s">
        <v>20984</v>
      </c>
      <c r="B4388" s="447" t="s">
        <v>20985</v>
      </c>
      <c r="C4388" s="447" t="s">
        <v>20946</v>
      </c>
      <c r="D4388" s="447" t="s">
        <v>20988</v>
      </c>
      <c r="E4388" s="448" t="s">
        <v>20755</v>
      </c>
      <c r="F4388" s="447" t="s">
        <v>20755</v>
      </c>
      <c r="G4388" s="449">
        <v>97468</v>
      </c>
      <c r="H4388" s="447" t="s">
        <v>5636</v>
      </c>
      <c r="I4388" s="447" t="s">
        <v>146</v>
      </c>
      <c r="J4388" s="447" t="s">
        <v>240</v>
      </c>
      <c r="K4388" s="450">
        <v>54.69</v>
      </c>
      <c r="L4388" s="447" t="s">
        <v>241</v>
      </c>
    </row>
    <row r="4389" spans="1:12">
      <c r="A4389" s="447" t="s">
        <v>20984</v>
      </c>
      <c r="B4389" s="447" t="s">
        <v>20985</v>
      </c>
      <c r="C4389" s="447" t="s">
        <v>20946</v>
      </c>
      <c r="D4389" s="447" t="s">
        <v>20988</v>
      </c>
      <c r="E4389" s="448" t="s">
        <v>20755</v>
      </c>
      <c r="F4389" s="447" t="s">
        <v>20755</v>
      </c>
      <c r="G4389" s="449">
        <v>97470</v>
      </c>
      <c r="H4389" s="447" t="s">
        <v>5638</v>
      </c>
      <c r="I4389" s="447" t="s">
        <v>146</v>
      </c>
      <c r="J4389" s="447" t="s">
        <v>240</v>
      </c>
      <c r="K4389" s="450">
        <v>67.56</v>
      </c>
      <c r="L4389" s="447" t="s">
        <v>241</v>
      </c>
    </row>
    <row r="4390" spans="1:12">
      <c r="A4390" s="447" t="s">
        <v>20984</v>
      </c>
      <c r="B4390" s="447" t="s">
        <v>20985</v>
      </c>
      <c r="C4390" s="447" t="s">
        <v>20946</v>
      </c>
      <c r="D4390" s="447" t="s">
        <v>20988</v>
      </c>
      <c r="E4390" s="448" t="s">
        <v>20755</v>
      </c>
      <c r="F4390" s="447" t="s">
        <v>20755</v>
      </c>
      <c r="G4390" s="449">
        <v>97471</v>
      </c>
      <c r="H4390" s="447" t="s">
        <v>5639</v>
      </c>
      <c r="I4390" s="447" t="s">
        <v>146</v>
      </c>
      <c r="J4390" s="447" t="s">
        <v>240</v>
      </c>
      <c r="K4390" s="450">
        <v>82.28</v>
      </c>
      <c r="L4390" s="447" t="s">
        <v>241</v>
      </c>
    </row>
    <row r="4391" spans="1:12">
      <c r="A4391" s="447" t="s">
        <v>20984</v>
      </c>
      <c r="B4391" s="447" t="s">
        <v>20985</v>
      </c>
      <c r="C4391" s="447" t="s">
        <v>20946</v>
      </c>
      <c r="D4391" s="447" t="s">
        <v>20988</v>
      </c>
      <c r="E4391" s="448" t="s">
        <v>20755</v>
      </c>
      <c r="F4391" s="447" t="s">
        <v>20755</v>
      </c>
      <c r="G4391" s="449">
        <v>97474</v>
      </c>
      <c r="H4391" s="447" t="s">
        <v>5640</v>
      </c>
      <c r="I4391" s="447" t="s">
        <v>146</v>
      </c>
      <c r="J4391" s="447" t="s">
        <v>240</v>
      </c>
      <c r="K4391" s="450">
        <v>125.03</v>
      </c>
      <c r="L4391" s="447" t="s">
        <v>241</v>
      </c>
    </row>
    <row r="4392" spans="1:12">
      <c r="A4392" s="447" t="s">
        <v>20984</v>
      </c>
      <c r="B4392" s="447" t="s">
        <v>20985</v>
      </c>
      <c r="C4392" s="447" t="s">
        <v>20946</v>
      </c>
      <c r="D4392" s="447" t="s">
        <v>20988</v>
      </c>
      <c r="E4392" s="448" t="s">
        <v>20755</v>
      </c>
      <c r="F4392" s="447" t="s">
        <v>20755</v>
      </c>
      <c r="G4392" s="449">
        <v>97475</v>
      </c>
      <c r="H4392" s="447" t="s">
        <v>5641</v>
      </c>
      <c r="I4392" s="447" t="s">
        <v>146</v>
      </c>
      <c r="J4392" s="447" t="s">
        <v>240</v>
      </c>
      <c r="K4392" s="450">
        <v>154.81</v>
      </c>
      <c r="L4392" s="447" t="s">
        <v>241</v>
      </c>
    </row>
    <row r="4393" spans="1:12">
      <c r="A4393" s="447" t="s">
        <v>20984</v>
      </c>
      <c r="B4393" s="447" t="s">
        <v>20985</v>
      </c>
      <c r="C4393" s="447" t="s">
        <v>20946</v>
      </c>
      <c r="D4393" s="447" t="s">
        <v>20988</v>
      </c>
      <c r="E4393" s="448" t="s">
        <v>20755</v>
      </c>
      <c r="F4393" s="447" t="s">
        <v>20755</v>
      </c>
      <c r="G4393" s="449">
        <v>97477</v>
      </c>
      <c r="H4393" s="447" t="s">
        <v>5642</v>
      </c>
      <c r="I4393" s="447" t="s">
        <v>146</v>
      </c>
      <c r="J4393" s="447" t="s">
        <v>240</v>
      </c>
      <c r="K4393" s="450">
        <v>166.94</v>
      </c>
      <c r="L4393" s="447" t="s">
        <v>241</v>
      </c>
    </row>
    <row r="4394" spans="1:12">
      <c r="A4394" s="447" t="s">
        <v>20984</v>
      </c>
      <c r="B4394" s="447" t="s">
        <v>20985</v>
      </c>
      <c r="C4394" s="447" t="s">
        <v>20946</v>
      </c>
      <c r="D4394" s="447" t="s">
        <v>20988</v>
      </c>
      <c r="E4394" s="448" t="s">
        <v>20755</v>
      </c>
      <c r="F4394" s="447" t="s">
        <v>20755</v>
      </c>
      <c r="G4394" s="449">
        <v>97478</v>
      </c>
      <c r="H4394" s="447" t="s">
        <v>5643</v>
      </c>
      <c r="I4394" s="447" t="s">
        <v>146</v>
      </c>
      <c r="J4394" s="447" t="s">
        <v>240</v>
      </c>
      <c r="K4394" s="450">
        <v>207.05</v>
      </c>
      <c r="L4394" s="447" t="s">
        <v>241</v>
      </c>
    </row>
    <row r="4395" spans="1:12">
      <c r="A4395" s="447" t="s">
        <v>20984</v>
      </c>
      <c r="B4395" s="447" t="s">
        <v>20985</v>
      </c>
      <c r="C4395" s="447" t="s">
        <v>20946</v>
      </c>
      <c r="D4395" s="447" t="s">
        <v>20988</v>
      </c>
      <c r="E4395" s="448" t="s">
        <v>20755</v>
      </c>
      <c r="F4395" s="447" t="s">
        <v>20755</v>
      </c>
      <c r="G4395" s="449">
        <v>97479</v>
      </c>
      <c r="H4395" s="447" t="s">
        <v>5644</v>
      </c>
      <c r="I4395" s="447" t="s">
        <v>146</v>
      </c>
      <c r="J4395" s="447" t="s">
        <v>240</v>
      </c>
      <c r="K4395" s="450">
        <v>39.97</v>
      </c>
      <c r="L4395" s="447" t="s">
        <v>241</v>
      </c>
    </row>
    <row r="4396" spans="1:12">
      <c r="A4396" s="447" t="s">
        <v>20984</v>
      </c>
      <c r="B4396" s="447" t="s">
        <v>20985</v>
      </c>
      <c r="C4396" s="447" t="s">
        <v>20946</v>
      </c>
      <c r="D4396" s="447" t="s">
        <v>20988</v>
      </c>
      <c r="E4396" s="448" t="s">
        <v>20755</v>
      </c>
      <c r="F4396" s="447" t="s">
        <v>20755</v>
      </c>
      <c r="G4396" s="449">
        <v>97480</v>
      </c>
      <c r="H4396" s="447" t="s">
        <v>5646</v>
      </c>
      <c r="I4396" s="447" t="s">
        <v>146</v>
      </c>
      <c r="J4396" s="447" t="s">
        <v>240</v>
      </c>
      <c r="K4396" s="450">
        <v>39.97</v>
      </c>
      <c r="L4396" s="447" t="s">
        <v>241</v>
      </c>
    </row>
    <row r="4397" spans="1:12">
      <c r="A4397" s="447" t="s">
        <v>20984</v>
      </c>
      <c r="B4397" s="447" t="s">
        <v>20985</v>
      </c>
      <c r="C4397" s="447" t="s">
        <v>20946</v>
      </c>
      <c r="D4397" s="447" t="s">
        <v>20988</v>
      </c>
      <c r="E4397" s="448" t="s">
        <v>20755</v>
      </c>
      <c r="F4397" s="447" t="s">
        <v>20755</v>
      </c>
      <c r="G4397" s="449">
        <v>97481</v>
      </c>
      <c r="H4397" s="447" t="s">
        <v>5647</v>
      </c>
      <c r="I4397" s="447" t="s">
        <v>146</v>
      </c>
      <c r="J4397" s="447" t="s">
        <v>240</v>
      </c>
      <c r="K4397" s="450">
        <v>58.29</v>
      </c>
      <c r="L4397" s="447" t="s">
        <v>241</v>
      </c>
    </row>
    <row r="4398" spans="1:12">
      <c r="A4398" s="447" t="s">
        <v>20984</v>
      </c>
      <c r="B4398" s="447" t="s">
        <v>20985</v>
      </c>
      <c r="C4398" s="447" t="s">
        <v>20946</v>
      </c>
      <c r="D4398" s="447" t="s">
        <v>20988</v>
      </c>
      <c r="E4398" s="448" t="s">
        <v>20755</v>
      </c>
      <c r="F4398" s="447" t="s">
        <v>20755</v>
      </c>
      <c r="G4398" s="449">
        <v>97482</v>
      </c>
      <c r="H4398" s="447" t="s">
        <v>5648</v>
      </c>
      <c r="I4398" s="447" t="s">
        <v>146</v>
      </c>
      <c r="J4398" s="447" t="s">
        <v>240</v>
      </c>
      <c r="K4398" s="450">
        <v>58.29</v>
      </c>
      <c r="L4398" s="447" t="s">
        <v>241</v>
      </c>
    </row>
    <row r="4399" spans="1:12">
      <c r="A4399" s="447" t="s">
        <v>20984</v>
      </c>
      <c r="B4399" s="447" t="s">
        <v>20985</v>
      </c>
      <c r="C4399" s="447" t="s">
        <v>20946</v>
      </c>
      <c r="D4399" s="447" t="s">
        <v>20988</v>
      </c>
      <c r="E4399" s="448" t="s">
        <v>20755</v>
      </c>
      <c r="F4399" s="447" t="s">
        <v>20755</v>
      </c>
      <c r="G4399" s="449">
        <v>97483</v>
      </c>
      <c r="H4399" s="447" t="s">
        <v>5649</v>
      </c>
      <c r="I4399" s="447" t="s">
        <v>146</v>
      </c>
      <c r="J4399" s="447" t="s">
        <v>240</v>
      </c>
      <c r="K4399" s="450">
        <v>82.04</v>
      </c>
      <c r="L4399" s="447" t="s">
        <v>241</v>
      </c>
    </row>
    <row r="4400" spans="1:12">
      <c r="A4400" s="447" t="s">
        <v>20984</v>
      </c>
      <c r="B4400" s="447" t="s">
        <v>20985</v>
      </c>
      <c r="C4400" s="447" t="s">
        <v>20946</v>
      </c>
      <c r="D4400" s="447" t="s">
        <v>20988</v>
      </c>
      <c r="E4400" s="448" t="s">
        <v>20755</v>
      </c>
      <c r="F4400" s="447" t="s">
        <v>20755</v>
      </c>
      <c r="G4400" s="449">
        <v>97484</v>
      </c>
      <c r="H4400" s="447" t="s">
        <v>5650</v>
      </c>
      <c r="I4400" s="447" t="s">
        <v>146</v>
      </c>
      <c r="J4400" s="447" t="s">
        <v>240</v>
      </c>
      <c r="K4400" s="450">
        <v>82.04</v>
      </c>
      <c r="L4400" s="447" t="s">
        <v>241</v>
      </c>
    </row>
    <row r="4401" spans="1:12">
      <c r="A4401" s="447" t="s">
        <v>20984</v>
      </c>
      <c r="B4401" s="447" t="s">
        <v>20985</v>
      </c>
      <c r="C4401" s="447" t="s">
        <v>20946</v>
      </c>
      <c r="D4401" s="447" t="s">
        <v>20988</v>
      </c>
      <c r="E4401" s="448" t="s">
        <v>20755</v>
      </c>
      <c r="F4401" s="447" t="s">
        <v>20755</v>
      </c>
      <c r="G4401" s="449">
        <v>97485</v>
      </c>
      <c r="H4401" s="447" t="s">
        <v>5651</v>
      </c>
      <c r="I4401" s="447" t="s">
        <v>146</v>
      </c>
      <c r="J4401" s="447" t="s">
        <v>240</v>
      </c>
      <c r="K4401" s="450">
        <v>113.55</v>
      </c>
      <c r="L4401" s="447" t="s">
        <v>241</v>
      </c>
    </row>
    <row r="4402" spans="1:12">
      <c r="A4402" s="447" t="s">
        <v>20984</v>
      </c>
      <c r="B4402" s="447" t="s">
        <v>20985</v>
      </c>
      <c r="C4402" s="447" t="s">
        <v>20946</v>
      </c>
      <c r="D4402" s="447" t="s">
        <v>20988</v>
      </c>
      <c r="E4402" s="448" t="s">
        <v>20755</v>
      </c>
      <c r="F4402" s="447" t="s">
        <v>20755</v>
      </c>
      <c r="G4402" s="449">
        <v>97486</v>
      </c>
      <c r="H4402" s="447" t="s">
        <v>5652</v>
      </c>
      <c r="I4402" s="447" t="s">
        <v>146</v>
      </c>
      <c r="J4402" s="447" t="s">
        <v>240</v>
      </c>
      <c r="K4402" s="450">
        <v>121.96</v>
      </c>
      <c r="L4402" s="447" t="s">
        <v>241</v>
      </c>
    </row>
    <row r="4403" spans="1:12">
      <c r="A4403" s="447" t="s">
        <v>20984</v>
      </c>
      <c r="B4403" s="447" t="s">
        <v>20985</v>
      </c>
      <c r="C4403" s="447" t="s">
        <v>20946</v>
      </c>
      <c r="D4403" s="447" t="s">
        <v>20988</v>
      </c>
      <c r="E4403" s="448" t="s">
        <v>20755</v>
      </c>
      <c r="F4403" s="447" t="s">
        <v>20755</v>
      </c>
      <c r="G4403" s="449">
        <v>97487</v>
      </c>
      <c r="H4403" s="447" t="s">
        <v>5653</v>
      </c>
      <c r="I4403" s="447" t="s">
        <v>146</v>
      </c>
      <c r="J4403" s="447" t="s">
        <v>240</v>
      </c>
      <c r="K4403" s="450">
        <v>211.22</v>
      </c>
      <c r="L4403" s="447" t="s">
        <v>241</v>
      </c>
    </row>
    <row r="4404" spans="1:12">
      <c r="A4404" s="447" t="s">
        <v>20984</v>
      </c>
      <c r="B4404" s="447" t="s">
        <v>20985</v>
      </c>
      <c r="C4404" s="447" t="s">
        <v>20946</v>
      </c>
      <c r="D4404" s="447" t="s">
        <v>20988</v>
      </c>
      <c r="E4404" s="448" t="s">
        <v>20755</v>
      </c>
      <c r="F4404" s="447" t="s">
        <v>20755</v>
      </c>
      <c r="G4404" s="449">
        <v>97488</v>
      </c>
      <c r="H4404" s="447" t="s">
        <v>5654</v>
      </c>
      <c r="I4404" s="447" t="s">
        <v>146</v>
      </c>
      <c r="J4404" s="447" t="s">
        <v>240</v>
      </c>
      <c r="K4404" s="450">
        <v>224.67</v>
      </c>
      <c r="L4404" s="447" t="s">
        <v>241</v>
      </c>
    </row>
    <row r="4405" spans="1:12">
      <c r="A4405" s="447" t="s">
        <v>20984</v>
      </c>
      <c r="B4405" s="447" t="s">
        <v>20985</v>
      </c>
      <c r="C4405" s="447" t="s">
        <v>20946</v>
      </c>
      <c r="D4405" s="447" t="s">
        <v>20988</v>
      </c>
      <c r="E4405" s="448" t="s">
        <v>20755</v>
      </c>
      <c r="F4405" s="447" t="s">
        <v>20755</v>
      </c>
      <c r="G4405" s="449">
        <v>97489</v>
      </c>
      <c r="H4405" s="447" t="s">
        <v>5655</v>
      </c>
      <c r="I4405" s="447" t="s">
        <v>146</v>
      </c>
      <c r="J4405" s="447" t="s">
        <v>240</v>
      </c>
      <c r="K4405" s="450">
        <v>507.31</v>
      </c>
      <c r="L4405" s="447" t="s">
        <v>241</v>
      </c>
    </row>
    <row r="4406" spans="1:12">
      <c r="A4406" s="447" t="s">
        <v>20984</v>
      </c>
      <c r="B4406" s="447" t="s">
        <v>20985</v>
      </c>
      <c r="C4406" s="447" t="s">
        <v>20946</v>
      </c>
      <c r="D4406" s="447" t="s">
        <v>20988</v>
      </c>
      <c r="E4406" s="448" t="s">
        <v>20755</v>
      </c>
      <c r="F4406" s="447" t="s">
        <v>20755</v>
      </c>
      <c r="G4406" s="449">
        <v>97490</v>
      </c>
      <c r="H4406" s="447" t="s">
        <v>5656</v>
      </c>
      <c r="I4406" s="447" t="s">
        <v>146</v>
      </c>
      <c r="J4406" s="447" t="s">
        <v>240</v>
      </c>
      <c r="K4406" s="450">
        <v>446.98</v>
      </c>
      <c r="L4406" s="447" t="s">
        <v>241</v>
      </c>
    </row>
    <row r="4407" spans="1:12">
      <c r="A4407" s="447" t="s">
        <v>20984</v>
      </c>
      <c r="B4407" s="447" t="s">
        <v>20985</v>
      </c>
      <c r="C4407" s="447" t="s">
        <v>20946</v>
      </c>
      <c r="D4407" s="447" t="s">
        <v>20988</v>
      </c>
      <c r="E4407" s="448" t="s">
        <v>20755</v>
      </c>
      <c r="F4407" s="447" t="s">
        <v>20755</v>
      </c>
      <c r="G4407" s="449">
        <v>97491</v>
      </c>
      <c r="H4407" s="447" t="s">
        <v>5657</v>
      </c>
      <c r="I4407" s="447" t="s">
        <v>146</v>
      </c>
      <c r="J4407" s="447" t="s">
        <v>240</v>
      </c>
      <c r="K4407" s="450">
        <v>62.2</v>
      </c>
      <c r="L4407" s="447" t="s">
        <v>241</v>
      </c>
    </row>
    <row r="4408" spans="1:12">
      <c r="A4408" s="447" t="s">
        <v>20984</v>
      </c>
      <c r="B4408" s="447" t="s">
        <v>20985</v>
      </c>
      <c r="C4408" s="447" t="s">
        <v>20946</v>
      </c>
      <c r="D4408" s="447" t="s">
        <v>20988</v>
      </c>
      <c r="E4408" s="448" t="s">
        <v>20755</v>
      </c>
      <c r="F4408" s="447" t="s">
        <v>20755</v>
      </c>
      <c r="G4408" s="449">
        <v>97492</v>
      </c>
      <c r="H4408" s="447" t="s">
        <v>5659</v>
      </c>
      <c r="I4408" s="447" t="s">
        <v>146</v>
      </c>
      <c r="J4408" s="447" t="s">
        <v>240</v>
      </c>
      <c r="K4408" s="450">
        <v>91.74</v>
      </c>
      <c r="L4408" s="447" t="s">
        <v>241</v>
      </c>
    </row>
    <row r="4409" spans="1:12">
      <c r="A4409" s="447" t="s">
        <v>20984</v>
      </c>
      <c r="B4409" s="447" t="s">
        <v>20985</v>
      </c>
      <c r="C4409" s="447" t="s">
        <v>20946</v>
      </c>
      <c r="D4409" s="447" t="s">
        <v>20988</v>
      </c>
      <c r="E4409" s="448" t="s">
        <v>20755</v>
      </c>
      <c r="F4409" s="447" t="s">
        <v>20755</v>
      </c>
      <c r="G4409" s="449">
        <v>97493</v>
      </c>
      <c r="H4409" s="447" t="s">
        <v>5660</v>
      </c>
      <c r="I4409" s="447" t="s">
        <v>146</v>
      </c>
      <c r="J4409" s="447" t="s">
        <v>240</v>
      </c>
      <c r="K4409" s="450">
        <v>118.48</v>
      </c>
      <c r="L4409" s="447" t="s">
        <v>241</v>
      </c>
    </row>
    <row r="4410" spans="1:12">
      <c r="A4410" s="447" t="s">
        <v>20984</v>
      </c>
      <c r="B4410" s="447" t="s">
        <v>20985</v>
      </c>
      <c r="C4410" s="447" t="s">
        <v>20946</v>
      </c>
      <c r="D4410" s="447" t="s">
        <v>20988</v>
      </c>
      <c r="E4410" s="448" t="s">
        <v>20755</v>
      </c>
      <c r="F4410" s="447" t="s">
        <v>20755</v>
      </c>
      <c r="G4410" s="449">
        <v>97494</v>
      </c>
      <c r="H4410" s="447" t="s">
        <v>5661</v>
      </c>
      <c r="I4410" s="447" t="s">
        <v>146</v>
      </c>
      <c r="J4410" s="447" t="s">
        <v>240</v>
      </c>
      <c r="K4410" s="450">
        <v>185.1</v>
      </c>
      <c r="L4410" s="447" t="s">
        <v>241</v>
      </c>
    </row>
    <row r="4411" spans="1:12">
      <c r="A4411" s="447" t="s">
        <v>20984</v>
      </c>
      <c r="B4411" s="447" t="s">
        <v>20985</v>
      </c>
      <c r="C4411" s="447" t="s">
        <v>20946</v>
      </c>
      <c r="D4411" s="447" t="s">
        <v>20988</v>
      </c>
      <c r="E4411" s="448" t="s">
        <v>20755</v>
      </c>
      <c r="F4411" s="447" t="s">
        <v>20755</v>
      </c>
      <c r="G4411" s="449">
        <v>97495</v>
      </c>
      <c r="H4411" s="447" t="s">
        <v>5662</v>
      </c>
      <c r="I4411" s="447" t="s">
        <v>146</v>
      </c>
      <c r="J4411" s="447" t="s">
        <v>240</v>
      </c>
      <c r="K4411" s="450">
        <v>341.94</v>
      </c>
      <c r="L4411" s="447" t="s">
        <v>241</v>
      </c>
    </row>
    <row r="4412" spans="1:12">
      <c r="A4412" s="447" t="s">
        <v>20984</v>
      </c>
      <c r="B4412" s="447" t="s">
        <v>20985</v>
      </c>
      <c r="C4412" s="447" t="s">
        <v>20946</v>
      </c>
      <c r="D4412" s="447" t="s">
        <v>20988</v>
      </c>
      <c r="E4412" s="448" t="s">
        <v>20755</v>
      </c>
      <c r="F4412" s="447" t="s">
        <v>20755</v>
      </c>
      <c r="G4412" s="449">
        <v>97496</v>
      </c>
      <c r="H4412" s="447" t="s">
        <v>5663</v>
      </c>
      <c r="I4412" s="447" t="s">
        <v>146</v>
      </c>
      <c r="J4412" s="447" t="s">
        <v>240</v>
      </c>
      <c r="K4412" s="450">
        <v>543.26</v>
      </c>
      <c r="L4412" s="447" t="s">
        <v>241</v>
      </c>
    </row>
    <row r="4413" spans="1:12">
      <c r="A4413" s="447" t="s">
        <v>20984</v>
      </c>
      <c r="B4413" s="447" t="s">
        <v>20985</v>
      </c>
      <c r="C4413" s="447" t="s">
        <v>20946</v>
      </c>
      <c r="D4413" s="447" t="s">
        <v>20988</v>
      </c>
      <c r="E4413" s="448" t="s">
        <v>20755</v>
      </c>
      <c r="F4413" s="447" t="s">
        <v>20755</v>
      </c>
      <c r="G4413" s="449">
        <v>97499</v>
      </c>
      <c r="H4413" s="447" t="s">
        <v>5664</v>
      </c>
      <c r="I4413" s="447" t="s">
        <v>146</v>
      </c>
      <c r="J4413" s="447" t="s">
        <v>240</v>
      </c>
      <c r="K4413" s="450">
        <v>22.96</v>
      </c>
      <c r="L4413" s="447" t="s">
        <v>241</v>
      </c>
    </row>
    <row r="4414" spans="1:12">
      <c r="A4414" s="447" t="s">
        <v>20984</v>
      </c>
      <c r="B4414" s="447" t="s">
        <v>20985</v>
      </c>
      <c r="C4414" s="447" t="s">
        <v>20946</v>
      </c>
      <c r="D4414" s="447" t="s">
        <v>20988</v>
      </c>
      <c r="E4414" s="448" t="s">
        <v>20755</v>
      </c>
      <c r="F4414" s="447" t="s">
        <v>20755</v>
      </c>
      <c r="G4414" s="449">
        <v>97500</v>
      </c>
      <c r="H4414" s="447" t="s">
        <v>5665</v>
      </c>
      <c r="I4414" s="447" t="s">
        <v>146</v>
      </c>
      <c r="J4414" s="447" t="s">
        <v>240</v>
      </c>
      <c r="K4414" s="450">
        <v>18.64</v>
      </c>
      <c r="L4414" s="447" t="s">
        <v>241</v>
      </c>
    </row>
    <row r="4415" spans="1:12">
      <c r="A4415" s="447" t="s">
        <v>20984</v>
      </c>
      <c r="B4415" s="447" t="s">
        <v>20985</v>
      </c>
      <c r="C4415" s="447" t="s">
        <v>20946</v>
      </c>
      <c r="D4415" s="447" t="s">
        <v>20988</v>
      </c>
      <c r="E4415" s="448" t="s">
        <v>20755</v>
      </c>
      <c r="F4415" s="447" t="s">
        <v>20755</v>
      </c>
      <c r="G4415" s="449">
        <v>97502</v>
      </c>
      <c r="H4415" s="447" t="s">
        <v>5667</v>
      </c>
      <c r="I4415" s="447" t="s">
        <v>146</v>
      </c>
      <c r="J4415" s="447" t="s">
        <v>240</v>
      </c>
      <c r="K4415" s="450">
        <v>32.6</v>
      </c>
      <c r="L4415" s="447" t="s">
        <v>241</v>
      </c>
    </row>
    <row r="4416" spans="1:12">
      <c r="A4416" s="447" t="s">
        <v>20984</v>
      </c>
      <c r="B4416" s="447" t="s">
        <v>20985</v>
      </c>
      <c r="C4416" s="447" t="s">
        <v>20946</v>
      </c>
      <c r="D4416" s="447" t="s">
        <v>20988</v>
      </c>
      <c r="E4416" s="448" t="s">
        <v>20755</v>
      </c>
      <c r="F4416" s="447" t="s">
        <v>20755</v>
      </c>
      <c r="G4416" s="449">
        <v>97503</v>
      </c>
      <c r="H4416" s="447" t="s">
        <v>5669</v>
      </c>
      <c r="I4416" s="447" t="s">
        <v>146</v>
      </c>
      <c r="J4416" s="447" t="s">
        <v>240</v>
      </c>
      <c r="K4416" s="450">
        <v>40.04</v>
      </c>
      <c r="L4416" s="447" t="s">
        <v>241</v>
      </c>
    </row>
    <row r="4417" spans="1:12">
      <c r="A4417" s="447" t="s">
        <v>20984</v>
      </c>
      <c r="B4417" s="447" t="s">
        <v>20985</v>
      </c>
      <c r="C4417" s="447" t="s">
        <v>20946</v>
      </c>
      <c r="D4417" s="447" t="s">
        <v>20988</v>
      </c>
      <c r="E4417" s="448" t="s">
        <v>20755</v>
      </c>
      <c r="F4417" s="447" t="s">
        <v>20755</v>
      </c>
      <c r="G4417" s="449">
        <v>97505</v>
      </c>
      <c r="H4417" s="447" t="s">
        <v>5670</v>
      </c>
      <c r="I4417" s="447" t="s">
        <v>146</v>
      </c>
      <c r="J4417" s="447" t="s">
        <v>240</v>
      </c>
      <c r="K4417" s="450">
        <v>40.99</v>
      </c>
      <c r="L4417" s="447" t="s">
        <v>241</v>
      </c>
    </row>
    <row r="4418" spans="1:12">
      <c r="A4418" s="447" t="s">
        <v>20984</v>
      </c>
      <c r="B4418" s="447" t="s">
        <v>20985</v>
      </c>
      <c r="C4418" s="447" t="s">
        <v>20946</v>
      </c>
      <c r="D4418" s="447" t="s">
        <v>20988</v>
      </c>
      <c r="E4418" s="448" t="s">
        <v>20755</v>
      </c>
      <c r="F4418" s="447" t="s">
        <v>20755</v>
      </c>
      <c r="G4418" s="449">
        <v>97506</v>
      </c>
      <c r="H4418" s="447" t="s">
        <v>5671</v>
      </c>
      <c r="I4418" s="447" t="s">
        <v>146</v>
      </c>
      <c r="J4418" s="447" t="s">
        <v>240</v>
      </c>
      <c r="K4418" s="450">
        <v>50.3</v>
      </c>
      <c r="L4418" s="447" t="s">
        <v>241</v>
      </c>
    </row>
    <row r="4419" spans="1:12">
      <c r="A4419" s="447" t="s">
        <v>20984</v>
      </c>
      <c r="B4419" s="447" t="s">
        <v>20985</v>
      </c>
      <c r="C4419" s="447" t="s">
        <v>20946</v>
      </c>
      <c r="D4419" s="447" t="s">
        <v>20988</v>
      </c>
      <c r="E4419" s="448" t="s">
        <v>20755</v>
      </c>
      <c r="F4419" s="447" t="s">
        <v>20755</v>
      </c>
      <c r="G4419" s="449">
        <v>97508</v>
      </c>
      <c r="H4419" s="447" t="s">
        <v>5672</v>
      </c>
      <c r="I4419" s="447" t="s">
        <v>146</v>
      </c>
      <c r="J4419" s="447" t="s">
        <v>240</v>
      </c>
      <c r="K4419" s="450">
        <v>61.34</v>
      </c>
      <c r="L4419" s="447" t="s">
        <v>241</v>
      </c>
    </row>
    <row r="4420" spans="1:12">
      <c r="A4420" s="447" t="s">
        <v>20984</v>
      </c>
      <c r="B4420" s="447" t="s">
        <v>20985</v>
      </c>
      <c r="C4420" s="447" t="s">
        <v>20946</v>
      </c>
      <c r="D4420" s="447" t="s">
        <v>20988</v>
      </c>
      <c r="E4420" s="448" t="s">
        <v>20755</v>
      </c>
      <c r="F4420" s="447" t="s">
        <v>20755</v>
      </c>
      <c r="G4420" s="449">
        <v>97509</v>
      </c>
      <c r="H4420" s="447" t="s">
        <v>5673</v>
      </c>
      <c r="I4420" s="447" t="s">
        <v>146</v>
      </c>
      <c r="J4420" s="447" t="s">
        <v>240</v>
      </c>
      <c r="K4420" s="450">
        <v>76.06</v>
      </c>
      <c r="L4420" s="447" t="s">
        <v>241</v>
      </c>
    </row>
    <row r="4421" spans="1:12">
      <c r="A4421" s="447" t="s">
        <v>20984</v>
      </c>
      <c r="B4421" s="447" t="s">
        <v>20985</v>
      </c>
      <c r="C4421" s="447" t="s">
        <v>20946</v>
      </c>
      <c r="D4421" s="447" t="s">
        <v>20988</v>
      </c>
      <c r="E4421" s="448" t="s">
        <v>20755</v>
      </c>
      <c r="F4421" s="447" t="s">
        <v>20755</v>
      </c>
      <c r="G4421" s="449">
        <v>97511</v>
      </c>
      <c r="H4421" s="447" t="s">
        <v>5674</v>
      </c>
      <c r="I4421" s="447" t="s">
        <v>146</v>
      </c>
      <c r="J4421" s="447" t="s">
        <v>240</v>
      </c>
      <c r="K4421" s="450">
        <v>116.1</v>
      </c>
      <c r="L4421" s="447" t="s">
        <v>241</v>
      </c>
    </row>
    <row r="4422" spans="1:12">
      <c r="A4422" s="447" t="s">
        <v>20984</v>
      </c>
      <c r="B4422" s="447" t="s">
        <v>20985</v>
      </c>
      <c r="C4422" s="447" t="s">
        <v>20946</v>
      </c>
      <c r="D4422" s="447" t="s">
        <v>20988</v>
      </c>
      <c r="E4422" s="448" t="s">
        <v>20755</v>
      </c>
      <c r="F4422" s="447" t="s">
        <v>20755</v>
      </c>
      <c r="G4422" s="449">
        <v>97512</v>
      </c>
      <c r="H4422" s="447" t="s">
        <v>5675</v>
      </c>
      <c r="I4422" s="447" t="s">
        <v>146</v>
      </c>
      <c r="J4422" s="447" t="s">
        <v>240</v>
      </c>
      <c r="K4422" s="450">
        <v>145.88</v>
      </c>
      <c r="L4422" s="447" t="s">
        <v>241</v>
      </c>
    </row>
    <row r="4423" spans="1:12">
      <c r="A4423" s="447" t="s">
        <v>20984</v>
      </c>
      <c r="B4423" s="447" t="s">
        <v>20985</v>
      </c>
      <c r="C4423" s="447" t="s">
        <v>20946</v>
      </c>
      <c r="D4423" s="447" t="s">
        <v>20988</v>
      </c>
      <c r="E4423" s="448" t="s">
        <v>20755</v>
      </c>
      <c r="F4423" s="447" t="s">
        <v>20755</v>
      </c>
      <c r="G4423" s="449">
        <v>97514</v>
      </c>
      <c r="H4423" s="447" t="s">
        <v>5676</v>
      </c>
      <c r="I4423" s="447" t="s">
        <v>146</v>
      </c>
      <c r="J4423" s="447" t="s">
        <v>240</v>
      </c>
      <c r="K4423" s="450">
        <v>155.19</v>
      </c>
      <c r="L4423" s="447" t="s">
        <v>241</v>
      </c>
    </row>
    <row r="4424" spans="1:12">
      <c r="A4424" s="447" t="s">
        <v>20984</v>
      </c>
      <c r="B4424" s="447" t="s">
        <v>20985</v>
      </c>
      <c r="C4424" s="447" t="s">
        <v>20946</v>
      </c>
      <c r="D4424" s="447" t="s">
        <v>20988</v>
      </c>
      <c r="E4424" s="448" t="s">
        <v>20755</v>
      </c>
      <c r="F4424" s="447" t="s">
        <v>20755</v>
      </c>
      <c r="G4424" s="449">
        <v>97515</v>
      </c>
      <c r="H4424" s="447" t="s">
        <v>5677</v>
      </c>
      <c r="I4424" s="447" t="s">
        <v>146</v>
      </c>
      <c r="J4424" s="447" t="s">
        <v>240</v>
      </c>
      <c r="K4424" s="450">
        <v>195.3</v>
      </c>
      <c r="L4424" s="447" t="s">
        <v>241</v>
      </c>
    </row>
    <row r="4425" spans="1:12">
      <c r="A4425" s="447" t="s">
        <v>20984</v>
      </c>
      <c r="B4425" s="447" t="s">
        <v>20985</v>
      </c>
      <c r="C4425" s="447" t="s">
        <v>20946</v>
      </c>
      <c r="D4425" s="447" t="s">
        <v>20988</v>
      </c>
      <c r="E4425" s="448" t="s">
        <v>20755</v>
      </c>
      <c r="F4425" s="447" t="s">
        <v>20755</v>
      </c>
      <c r="G4425" s="449">
        <v>97517</v>
      </c>
      <c r="H4425" s="447" t="s">
        <v>5678</v>
      </c>
      <c r="I4425" s="447" t="s">
        <v>146</v>
      </c>
      <c r="J4425" s="447" t="s">
        <v>240</v>
      </c>
      <c r="K4425" s="450">
        <v>37.450000000000003</v>
      </c>
      <c r="L4425" s="447" t="s">
        <v>241</v>
      </c>
    </row>
    <row r="4426" spans="1:12">
      <c r="A4426" s="447" t="s">
        <v>20984</v>
      </c>
      <c r="B4426" s="447" t="s">
        <v>20985</v>
      </c>
      <c r="C4426" s="447" t="s">
        <v>20946</v>
      </c>
      <c r="D4426" s="447" t="s">
        <v>20988</v>
      </c>
      <c r="E4426" s="448" t="s">
        <v>20755</v>
      </c>
      <c r="F4426" s="447" t="s">
        <v>20755</v>
      </c>
      <c r="G4426" s="449">
        <v>97518</v>
      </c>
      <c r="H4426" s="447" t="s">
        <v>5679</v>
      </c>
      <c r="I4426" s="447" t="s">
        <v>146</v>
      </c>
      <c r="J4426" s="447" t="s">
        <v>240</v>
      </c>
      <c r="K4426" s="450">
        <v>37.450000000000003</v>
      </c>
      <c r="L4426" s="447" t="s">
        <v>241</v>
      </c>
    </row>
    <row r="4427" spans="1:12">
      <c r="A4427" s="447" t="s">
        <v>20984</v>
      </c>
      <c r="B4427" s="447" t="s">
        <v>20985</v>
      </c>
      <c r="C4427" s="447" t="s">
        <v>20946</v>
      </c>
      <c r="D4427" s="447" t="s">
        <v>20988</v>
      </c>
      <c r="E4427" s="448" t="s">
        <v>20755</v>
      </c>
      <c r="F4427" s="447" t="s">
        <v>20755</v>
      </c>
      <c r="G4427" s="449">
        <v>97519</v>
      </c>
      <c r="H4427" s="447" t="s">
        <v>5680</v>
      </c>
      <c r="I4427" s="447" t="s">
        <v>146</v>
      </c>
      <c r="J4427" s="447" t="s">
        <v>240</v>
      </c>
      <c r="K4427" s="450">
        <v>53.84</v>
      </c>
      <c r="L4427" s="447" t="s">
        <v>241</v>
      </c>
    </row>
    <row r="4428" spans="1:12">
      <c r="A4428" s="447" t="s">
        <v>20984</v>
      </c>
      <c r="B4428" s="447" t="s">
        <v>20985</v>
      </c>
      <c r="C4428" s="447" t="s">
        <v>20946</v>
      </c>
      <c r="D4428" s="447" t="s">
        <v>20988</v>
      </c>
      <c r="E4428" s="448" t="s">
        <v>20755</v>
      </c>
      <c r="F4428" s="447" t="s">
        <v>20755</v>
      </c>
      <c r="G4428" s="449">
        <v>97520</v>
      </c>
      <c r="H4428" s="447" t="s">
        <v>5681</v>
      </c>
      <c r="I4428" s="447" t="s">
        <v>146</v>
      </c>
      <c r="J4428" s="447" t="s">
        <v>240</v>
      </c>
      <c r="K4428" s="450">
        <v>53.84</v>
      </c>
      <c r="L4428" s="447" t="s">
        <v>241</v>
      </c>
    </row>
    <row r="4429" spans="1:12">
      <c r="A4429" s="447" t="s">
        <v>20984</v>
      </c>
      <c r="B4429" s="447" t="s">
        <v>20985</v>
      </c>
      <c r="C4429" s="447" t="s">
        <v>20946</v>
      </c>
      <c r="D4429" s="447" t="s">
        <v>20988</v>
      </c>
      <c r="E4429" s="448" t="s">
        <v>20755</v>
      </c>
      <c r="F4429" s="447" t="s">
        <v>20755</v>
      </c>
      <c r="G4429" s="449">
        <v>97521</v>
      </c>
      <c r="H4429" s="447" t="s">
        <v>5682</v>
      </c>
      <c r="I4429" s="447" t="s">
        <v>146</v>
      </c>
      <c r="J4429" s="447" t="s">
        <v>240</v>
      </c>
      <c r="K4429" s="450">
        <v>75.430000000000007</v>
      </c>
      <c r="L4429" s="447" t="s">
        <v>241</v>
      </c>
    </row>
    <row r="4430" spans="1:12">
      <c r="A4430" s="447" t="s">
        <v>20984</v>
      </c>
      <c r="B4430" s="447" t="s">
        <v>20985</v>
      </c>
      <c r="C4430" s="447" t="s">
        <v>20946</v>
      </c>
      <c r="D4430" s="447" t="s">
        <v>20988</v>
      </c>
      <c r="E4430" s="448" t="s">
        <v>20755</v>
      </c>
      <c r="F4430" s="447" t="s">
        <v>20755</v>
      </c>
      <c r="G4430" s="449">
        <v>97522</v>
      </c>
      <c r="H4430" s="447" t="s">
        <v>5683</v>
      </c>
      <c r="I4430" s="447" t="s">
        <v>146</v>
      </c>
      <c r="J4430" s="447" t="s">
        <v>240</v>
      </c>
      <c r="K4430" s="450">
        <v>75.430000000000007</v>
      </c>
      <c r="L4430" s="447" t="s">
        <v>241</v>
      </c>
    </row>
    <row r="4431" spans="1:12">
      <c r="A4431" s="447" t="s">
        <v>20984</v>
      </c>
      <c r="B4431" s="447" t="s">
        <v>20985</v>
      </c>
      <c r="C4431" s="447" t="s">
        <v>20946</v>
      </c>
      <c r="D4431" s="447" t="s">
        <v>20988</v>
      </c>
      <c r="E4431" s="448" t="s">
        <v>20755</v>
      </c>
      <c r="F4431" s="447" t="s">
        <v>20755</v>
      </c>
      <c r="G4431" s="449">
        <v>97523</v>
      </c>
      <c r="H4431" s="447" t="s">
        <v>5684</v>
      </c>
      <c r="I4431" s="447" t="s">
        <v>146</v>
      </c>
      <c r="J4431" s="447" t="s">
        <v>240</v>
      </c>
      <c r="K4431" s="450">
        <v>104.22</v>
      </c>
      <c r="L4431" s="447" t="s">
        <v>241</v>
      </c>
    </row>
    <row r="4432" spans="1:12">
      <c r="A4432" s="447" t="s">
        <v>20984</v>
      </c>
      <c r="B4432" s="447" t="s">
        <v>20985</v>
      </c>
      <c r="C4432" s="447" t="s">
        <v>20946</v>
      </c>
      <c r="D4432" s="447" t="s">
        <v>20988</v>
      </c>
      <c r="E4432" s="448" t="s">
        <v>20755</v>
      </c>
      <c r="F4432" s="447" t="s">
        <v>20755</v>
      </c>
      <c r="G4432" s="449">
        <v>97524</v>
      </c>
      <c r="H4432" s="447" t="s">
        <v>5685</v>
      </c>
      <c r="I4432" s="447" t="s">
        <v>146</v>
      </c>
      <c r="J4432" s="447" t="s">
        <v>240</v>
      </c>
      <c r="K4432" s="450">
        <v>112.63</v>
      </c>
      <c r="L4432" s="447" t="s">
        <v>241</v>
      </c>
    </row>
    <row r="4433" spans="1:12">
      <c r="A4433" s="447" t="s">
        <v>20984</v>
      </c>
      <c r="B4433" s="447" t="s">
        <v>20985</v>
      </c>
      <c r="C4433" s="447" t="s">
        <v>20946</v>
      </c>
      <c r="D4433" s="447" t="s">
        <v>20988</v>
      </c>
      <c r="E4433" s="448" t="s">
        <v>20755</v>
      </c>
      <c r="F4433" s="447" t="s">
        <v>20755</v>
      </c>
      <c r="G4433" s="449">
        <v>97525</v>
      </c>
      <c r="H4433" s="447" t="s">
        <v>5686</v>
      </c>
      <c r="I4433" s="447" t="s">
        <v>146</v>
      </c>
      <c r="J4433" s="447" t="s">
        <v>240</v>
      </c>
      <c r="K4433" s="450">
        <v>197.74</v>
      </c>
      <c r="L4433" s="447" t="s">
        <v>241</v>
      </c>
    </row>
    <row r="4434" spans="1:12">
      <c r="A4434" s="447" t="s">
        <v>20984</v>
      </c>
      <c r="B4434" s="447" t="s">
        <v>20985</v>
      </c>
      <c r="C4434" s="447" t="s">
        <v>20946</v>
      </c>
      <c r="D4434" s="447" t="s">
        <v>20988</v>
      </c>
      <c r="E4434" s="448" t="s">
        <v>20755</v>
      </c>
      <c r="F4434" s="447" t="s">
        <v>20755</v>
      </c>
      <c r="G4434" s="449">
        <v>97526</v>
      </c>
      <c r="H4434" s="447" t="s">
        <v>5687</v>
      </c>
      <c r="I4434" s="447" t="s">
        <v>146</v>
      </c>
      <c r="J4434" s="447" t="s">
        <v>240</v>
      </c>
      <c r="K4434" s="450">
        <v>211.19</v>
      </c>
      <c r="L4434" s="447" t="s">
        <v>241</v>
      </c>
    </row>
    <row r="4435" spans="1:12">
      <c r="A4435" s="447" t="s">
        <v>20984</v>
      </c>
      <c r="B4435" s="447" t="s">
        <v>20985</v>
      </c>
      <c r="C4435" s="447" t="s">
        <v>20946</v>
      </c>
      <c r="D4435" s="447" t="s">
        <v>20988</v>
      </c>
      <c r="E4435" s="448" t="s">
        <v>20755</v>
      </c>
      <c r="F4435" s="447" t="s">
        <v>20755</v>
      </c>
      <c r="G4435" s="449">
        <v>97527</v>
      </c>
      <c r="H4435" s="447" t="s">
        <v>5688</v>
      </c>
      <c r="I4435" s="447" t="s">
        <v>146</v>
      </c>
      <c r="J4435" s="447" t="s">
        <v>240</v>
      </c>
      <c r="K4435" s="450">
        <v>489.73</v>
      </c>
      <c r="L4435" s="447" t="s">
        <v>241</v>
      </c>
    </row>
    <row r="4436" spans="1:12">
      <c r="A4436" s="447" t="s">
        <v>20984</v>
      </c>
      <c r="B4436" s="447" t="s">
        <v>20985</v>
      </c>
      <c r="C4436" s="447" t="s">
        <v>20946</v>
      </c>
      <c r="D4436" s="447" t="s">
        <v>20988</v>
      </c>
      <c r="E4436" s="448" t="s">
        <v>20755</v>
      </c>
      <c r="F4436" s="447" t="s">
        <v>20755</v>
      </c>
      <c r="G4436" s="449">
        <v>97528</v>
      </c>
      <c r="H4436" s="447" t="s">
        <v>5689</v>
      </c>
      <c r="I4436" s="447" t="s">
        <v>146</v>
      </c>
      <c r="J4436" s="447" t="s">
        <v>240</v>
      </c>
      <c r="K4436" s="450">
        <v>429.4</v>
      </c>
      <c r="L4436" s="447" t="s">
        <v>241</v>
      </c>
    </row>
    <row r="4437" spans="1:12">
      <c r="A4437" s="447" t="s">
        <v>20984</v>
      </c>
      <c r="B4437" s="447" t="s">
        <v>20985</v>
      </c>
      <c r="C4437" s="447" t="s">
        <v>20946</v>
      </c>
      <c r="D4437" s="447" t="s">
        <v>20988</v>
      </c>
      <c r="E4437" s="448" t="s">
        <v>20755</v>
      </c>
      <c r="F4437" s="447" t="s">
        <v>20755</v>
      </c>
      <c r="G4437" s="449">
        <v>97529</v>
      </c>
      <c r="H4437" s="447" t="s">
        <v>5690</v>
      </c>
      <c r="I4437" s="447" t="s">
        <v>146</v>
      </c>
      <c r="J4437" s="447" t="s">
        <v>240</v>
      </c>
      <c r="K4437" s="450">
        <v>58.88</v>
      </c>
      <c r="L4437" s="447" t="s">
        <v>241</v>
      </c>
    </row>
    <row r="4438" spans="1:12">
      <c r="A4438" s="447" t="s">
        <v>20984</v>
      </c>
      <c r="B4438" s="447" t="s">
        <v>20985</v>
      </c>
      <c r="C4438" s="447" t="s">
        <v>20946</v>
      </c>
      <c r="D4438" s="447" t="s">
        <v>20988</v>
      </c>
      <c r="E4438" s="448" t="s">
        <v>20755</v>
      </c>
      <c r="F4438" s="447" t="s">
        <v>20755</v>
      </c>
      <c r="G4438" s="449">
        <v>97530</v>
      </c>
      <c r="H4438" s="447" t="s">
        <v>5692</v>
      </c>
      <c r="I4438" s="447" t="s">
        <v>146</v>
      </c>
      <c r="J4438" s="447" t="s">
        <v>240</v>
      </c>
      <c r="K4438" s="450">
        <v>85.81</v>
      </c>
      <c r="L4438" s="447" t="s">
        <v>241</v>
      </c>
    </row>
    <row r="4439" spans="1:12">
      <c r="A4439" s="447" t="s">
        <v>20984</v>
      </c>
      <c r="B4439" s="447" t="s">
        <v>20985</v>
      </c>
      <c r="C4439" s="447" t="s">
        <v>20946</v>
      </c>
      <c r="D4439" s="447" t="s">
        <v>20988</v>
      </c>
      <c r="E4439" s="448" t="s">
        <v>20755</v>
      </c>
      <c r="F4439" s="447" t="s">
        <v>20755</v>
      </c>
      <c r="G4439" s="449">
        <v>97531</v>
      </c>
      <c r="H4439" s="447" t="s">
        <v>5693</v>
      </c>
      <c r="I4439" s="447" t="s">
        <v>146</v>
      </c>
      <c r="J4439" s="447" t="s">
        <v>240</v>
      </c>
      <c r="K4439" s="450">
        <v>109.64</v>
      </c>
      <c r="L4439" s="447" t="s">
        <v>241</v>
      </c>
    </row>
    <row r="4440" spans="1:12">
      <c r="A4440" s="447" t="s">
        <v>20984</v>
      </c>
      <c r="B4440" s="447" t="s">
        <v>20985</v>
      </c>
      <c r="C4440" s="447" t="s">
        <v>20946</v>
      </c>
      <c r="D4440" s="447" t="s">
        <v>20988</v>
      </c>
      <c r="E4440" s="448" t="s">
        <v>20755</v>
      </c>
      <c r="F4440" s="447" t="s">
        <v>20755</v>
      </c>
      <c r="G4440" s="449">
        <v>97532</v>
      </c>
      <c r="H4440" s="447" t="s">
        <v>5694</v>
      </c>
      <c r="I4440" s="447" t="s">
        <v>146</v>
      </c>
      <c r="J4440" s="447" t="s">
        <v>240</v>
      </c>
      <c r="K4440" s="450">
        <v>172.66</v>
      </c>
      <c r="L4440" s="447" t="s">
        <v>241</v>
      </c>
    </row>
    <row r="4441" spans="1:12">
      <c r="A4441" s="447" t="s">
        <v>20984</v>
      </c>
      <c r="B4441" s="447" t="s">
        <v>20985</v>
      </c>
      <c r="C4441" s="447" t="s">
        <v>20946</v>
      </c>
      <c r="D4441" s="447" t="s">
        <v>20988</v>
      </c>
      <c r="E4441" s="448" t="s">
        <v>20755</v>
      </c>
      <c r="F4441" s="447" t="s">
        <v>20755</v>
      </c>
      <c r="G4441" s="449">
        <v>97533</v>
      </c>
      <c r="H4441" s="447" t="s">
        <v>5695</v>
      </c>
      <c r="I4441" s="447" t="s">
        <v>146</v>
      </c>
      <c r="J4441" s="447" t="s">
        <v>240</v>
      </c>
      <c r="K4441" s="450">
        <v>326.63</v>
      </c>
      <c r="L4441" s="447" t="s">
        <v>241</v>
      </c>
    </row>
    <row r="4442" spans="1:12">
      <c r="A4442" s="447" t="s">
        <v>20984</v>
      </c>
      <c r="B4442" s="447" t="s">
        <v>20985</v>
      </c>
      <c r="C4442" s="447" t="s">
        <v>20946</v>
      </c>
      <c r="D4442" s="447" t="s">
        <v>20988</v>
      </c>
      <c r="E4442" s="448" t="s">
        <v>20755</v>
      </c>
      <c r="F4442" s="447" t="s">
        <v>20755</v>
      </c>
      <c r="G4442" s="449">
        <v>97534</v>
      </c>
      <c r="H4442" s="447" t="s">
        <v>5696</v>
      </c>
      <c r="I4442" s="447" t="s">
        <v>146</v>
      </c>
      <c r="J4442" s="447" t="s">
        <v>240</v>
      </c>
      <c r="K4442" s="450">
        <v>519.82000000000005</v>
      </c>
      <c r="L4442" s="447" t="s">
        <v>241</v>
      </c>
    </row>
    <row r="4443" spans="1:12">
      <c r="A4443" s="447" t="s">
        <v>20984</v>
      </c>
      <c r="B4443" s="447" t="s">
        <v>20985</v>
      </c>
      <c r="C4443" s="447" t="s">
        <v>20946</v>
      </c>
      <c r="D4443" s="447" t="s">
        <v>20988</v>
      </c>
      <c r="E4443" s="448" t="s">
        <v>20755</v>
      </c>
      <c r="F4443" s="447" t="s">
        <v>20755</v>
      </c>
      <c r="G4443" s="449">
        <v>97537</v>
      </c>
      <c r="H4443" s="447" t="s">
        <v>5697</v>
      </c>
      <c r="I4443" s="447" t="s">
        <v>146</v>
      </c>
      <c r="J4443" s="447" t="s">
        <v>240</v>
      </c>
      <c r="K4443" s="450">
        <v>17.010000000000002</v>
      </c>
      <c r="L4443" s="447" t="s">
        <v>241</v>
      </c>
    </row>
    <row r="4444" spans="1:12">
      <c r="A4444" s="447" t="s">
        <v>20984</v>
      </c>
      <c r="B4444" s="447" t="s">
        <v>20985</v>
      </c>
      <c r="C4444" s="447" t="s">
        <v>20946</v>
      </c>
      <c r="D4444" s="447" t="s">
        <v>20988</v>
      </c>
      <c r="E4444" s="448" t="s">
        <v>20755</v>
      </c>
      <c r="F4444" s="447" t="s">
        <v>20755</v>
      </c>
      <c r="G4444" s="449">
        <v>97540</v>
      </c>
      <c r="H4444" s="447" t="s">
        <v>5698</v>
      </c>
      <c r="I4444" s="447" t="s">
        <v>146</v>
      </c>
      <c r="J4444" s="447" t="s">
        <v>240</v>
      </c>
      <c r="K4444" s="450">
        <v>22.5</v>
      </c>
      <c r="L4444" s="447" t="s">
        <v>241</v>
      </c>
    </row>
    <row r="4445" spans="1:12">
      <c r="A4445" s="447" t="s">
        <v>20984</v>
      </c>
      <c r="B4445" s="447" t="s">
        <v>20985</v>
      </c>
      <c r="C4445" s="447" t="s">
        <v>20946</v>
      </c>
      <c r="D4445" s="447" t="s">
        <v>20988</v>
      </c>
      <c r="E4445" s="448" t="s">
        <v>20755</v>
      </c>
      <c r="F4445" s="447" t="s">
        <v>20755</v>
      </c>
      <c r="G4445" s="449">
        <v>97541</v>
      </c>
      <c r="H4445" s="447" t="s">
        <v>5699</v>
      </c>
      <c r="I4445" s="447" t="s">
        <v>146</v>
      </c>
      <c r="J4445" s="447" t="s">
        <v>240</v>
      </c>
      <c r="K4445" s="450">
        <v>18.920000000000002</v>
      </c>
      <c r="L4445" s="447" t="s">
        <v>241</v>
      </c>
    </row>
    <row r="4446" spans="1:12">
      <c r="A4446" s="447" t="s">
        <v>20984</v>
      </c>
      <c r="B4446" s="447" t="s">
        <v>20985</v>
      </c>
      <c r="C4446" s="447" t="s">
        <v>20946</v>
      </c>
      <c r="D4446" s="447" t="s">
        <v>20988</v>
      </c>
      <c r="E4446" s="448" t="s">
        <v>20755</v>
      </c>
      <c r="F4446" s="447" t="s">
        <v>20755</v>
      </c>
      <c r="G4446" s="449">
        <v>97543</v>
      </c>
      <c r="H4446" s="447" t="s">
        <v>5700</v>
      </c>
      <c r="I4446" s="447" t="s">
        <v>146</v>
      </c>
      <c r="J4446" s="447" t="s">
        <v>240</v>
      </c>
      <c r="K4446" s="450">
        <v>36.04</v>
      </c>
      <c r="L4446" s="447" t="s">
        <v>241</v>
      </c>
    </row>
    <row r="4447" spans="1:12">
      <c r="A4447" s="447" t="s">
        <v>20984</v>
      </c>
      <c r="B4447" s="447" t="s">
        <v>20985</v>
      </c>
      <c r="C4447" s="447" t="s">
        <v>20946</v>
      </c>
      <c r="D4447" s="447" t="s">
        <v>20988</v>
      </c>
      <c r="E4447" s="448" t="s">
        <v>20755</v>
      </c>
      <c r="F4447" s="447" t="s">
        <v>20755</v>
      </c>
      <c r="G4447" s="449">
        <v>97544</v>
      </c>
      <c r="H4447" s="447" t="s">
        <v>5701</v>
      </c>
      <c r="I4447" s="447" t="s">
        <v>146</v>
      </c>
      <c r="J4447" s="447" t="s">
        <v>240</v>
      </c>
      <c r="K4447" s="450">
        <v>31.72</v>
      </c>
      <c r="L4447" s="447" t="s">
        <v>241</v>
      </c>
    </row>
    <row r="4448" spans="1:12">
      <c r="A4448" s="447" t="s">
        <v>20984</v>
      </c>
      <c r="B4448" s="447" t="s">
        <v>20985</v>
      </c>
      <c r="C4448" s="447" t="s">
        <v>20946</v>
      </c>
      <c r="D4448" s="447" t="s">
        <v>20988</v>
      </c>
      <c r="E4448" s="448" t="s">
        <v>20755</v>
      </c>
      <c r="F4448" s="447" t="s">
        <v>20755</v>
      </c>
      <c r="G4448" s="449">
        <v>97546</v>
      </c>
      <c r="H4448" s="447" t="s">
        <v>5703</v>
      </c>
      <c r="I4448" s="447" t="s">
        <v>146</v>
      </c>
      <c r="J4448" s="447" t="s">
        <v>240</v>
      </c>
      <c r="K4448" s="450">
        <v>23.71</v>
      </c>
      <c r="L4448" s="447" t="s">
        <v>241</v>
      </c>
    </row>
    <row r="4449" spans="1:12">
      <c r="A4449" s="447" t="s">
        <v>20984</v>
      </c>
      <c r="B4449" s="447" t="s">
        <v>20985</v>
      </c>
      <c r="C4449" s="447" t="s">
        <v>20946</v>
      </c>
      <c r="D4449" s="447" t="s">
        <v>20988</v>
      </c>
      <c r="E4449" s="448" t="s">
        <v>20755</v>
      </c>
      <c r="F4449" s="447" t="s">
        <v>20755</v>
      </c>
      <c r="G4449" s="449">
        <v>97547</v>
      </c>
      <c r="H4449" s="447" t="s">
        <v>5704</v>
      </c>
      <c r="I4449" s="447" t="s">
        <v>146</v>
      </c>
      <c r="J4449" s="447" t="s">
        <v>240</v>
      </c>
      <c r="K4449" s="450">
        <v>23.71</v>
      </c>
      <c r="L4449" s="447" t="s">
        <v>241</v>
      </c>
    </row>
    <row r="4450" spans="1:12">
      <c r="A4450" s="447" t="s">
        <v>20984</v>
      </c>
      <c r="B4450" s="447" t="s">
        <v>20985</v>
      </c>
      <c r="C4450" s="447" t="s">
        <v>20946</v>
      </c>
      <c r="D4450" s="447" t="s">
        <v>20988</v>
      </c>
      <c r="E4450" s="448" t="s">
        <v>20755</v>
      </c>
      <c r="F4450" s="447" t="s">
        <v>20755</v>
      </c>
      <c r="G4450" s="449">
        <v>97548</v>
      </c>
      <c r="H4450" s="447" t="s">
        <v>5705</v>
      </c>
      <c r="I4450" s="447" t="s">
        <v>146</v>
      </c>
      <c r="J4450" s="447" t="s">
        <v>240</v>
      </c>
      <c r="K4450" s="450">
        <v>34.840000000000003</v>
      </c>
      <c r="L4450" s="447" t="s">
        <v>241</v>
      </c>
    </row>
    <row r="4451" spans="1:12">
      <c r="A4451" s="447" t="s">
        <v>20984</v>
      </c>
      <c r="B4451" s="447" t="s">
        <v>20985</v>
      </c>
      <c r="C4451" s="447" t="s">
        <v>20946</v>
      </c>
      <c r="D4451" s="447" t="s">
        <v>20988</v>
      </c>
      <c r="E4451" s="448" t="s">
        <v>20755</v>
      </c>
      <c r="F4451" s="447" t="s">
        <v>20755</v>
      </c>
      <c r="G4451" s="449">
        <v>97549</v>
      </c>
      <c r="H4451" s="447" t="s">
        <v>5706</v>
      </c>
      <c r="I4451" s="447" t="s">
        <v>146</v>
      </c>
      <c r="J4451" s="447" t="s">
        <v>240</v>
      </c>
      <c r="K4451" s="450">
        <v>34.840000000000003</v>
      </c>
      <c r="L4451" s="447" t="s">
        <v>241</v>
      </c>
    </row>
    <row r="4452" spans="1:12">
      <c r="A4452" s="447" t="s">
        <v>20984</v>
      </c>
      <c r="B4452" s="447" t="s">
        <v>20985</v>
      </c>
      <c r="C4452" s="447" t="s">
        <v>20946</v>
      </c>
      <c r="D4452" s="447" t="s">
        <v>20988</v>
      </c>
      <c r="E4452" s="448" t="s">
        <v>20755</v>
      </c>
      <c r="F4452" s="447" t="s">
        <v>20755</v>
      </c>
      <c r="G4452" s="449">
        <v>97550</v>
      </c>
      <c r="H4452" s="447" t="s">
        <v>5707</v>
      </c>
      <c r="I4452" s="447" t="s">
        <v>146</v>
      </c>
      <c r="J4452" s="447" t="s">
        <v>240</v>
      </c>
      <c r="K4452" s="450">
        <v>57.11</v>
      </c>
      <c r="L4452" s="447" t="s">
        <v>241</v>
      </c>
    </row>
    <row r="4453" spans="1:12">
      <c r="A4453" s="447" t="s">
        <v>20984</v>
      </c>
      <c r="B4453" s="447" t="s">
        <v>20985</v>
      </c>
      <c r="C4453" s="447" t="s">
        <v>20946</v>
      </c>
      <c r="D4453" s="447" t="s">
        <v>20988</v>
      </c>
      <c r="E4453" s="448" t="s">
        <v>20755</v>
      </c>
      <c r="F4453" s="447" t="s">
        <v>20755</v>
      </c>
      <c r="G4453" s="449">
        <v>97551</v>
      </c>
      <c r="H4453" s="447" t="s">
        <v>5708</v>
      </c>
      <c r="I4453" s="447" t="s">
        <v>146</v>
      </c>
      <c r="J4453" s="447" t="s">
        <v>240</v>
      </c>
      <c r="K4453" s="450">
        <v>57.11</v>
      </c>
      <c r="L4453" s="447" t="s">
        <v>241</v>
      </c>
    </row>
    <row r="4454" spans="1:12">
      <c r="A4454" s="447" t="s">
        <v>20984</v>
      </c>
      <c r="B4454" s="447" t="s">
        <v>20985</v>
      </c>
      <c r="C4454" s="447" t="s">
        <v>20946</v>
      </c>
      <c r="D4454" s="447" t="s">
        <v>20988</v>
      </c>
      <c r="E4454" s="448" t="s">
        <v>20755</v>
      </c>
      <c r="F4454" s="447" t="s">
        <v>20755</v>
      </c>
      <c r="G4454" s="449">
        <v>97552</v>
      </c>
      <c r="H4454" s="447" t="s">
        <v>5709</v>
      </c>
      <c r="I4454" s="447" t="s">
        <v>146</v>
      </c>
      <c r="J4454" s="447" t="s">
        <v>240</v>
      </c>
      <c r="K4454" s="450">
        <v>34.74</v>
      </c>
      <c r="L4454" s="447" t="s">
        <v>241</v>
      </c>
    </row>
    <row r="4455" spans="1:12">
      <c r="A4455" s="447" t="s">
        <v>20984</v>
      </c>
      <c r="B4455" s="447" t="s">
        <v>20985</v>
      </c>
      <c r="C4455" s="447" t="s">
        <v>20946</v>
      </c>
      <c r="D4455" s="447" t="s">
        <v>20988</v>
      </c>
      <c r="E4455" s="448" t="s">
        <v>20755</v>
      </c>
      <c r="F4455" s="447" t="s">
        <v>20755</v>
      </c>
      <c r="G4455" s="449">
        <v>97553</v>
      </c>
      <c r="H4455" s="447" t="s">
        <v>5710</v>
      </c>
      <c r="I4455" s="447" t="s">
        <v>146</v>
      </c>
      <c r="J4455" s="447" t="s">
        <v>240</v>
      </c>
      <c r="K4455" s="450">
        <v>49.56</v>
      </c>
      <c r="L4455" s="447" t="s">
        <v>241</v>
      </c>
    </row>
    <row r="4456" spans="1:12">
      <c r="A4456" s="447" t="s">
        <v>20984</v>
      </c>
      <c r="B4456" s="447" t="s">
        <v>20985</v>
      </c>
      <c r="C4456" s="447" t="s">
        <v>20946</v>
      </c>
      <c r="D4456" s="447" t="s">
        <v>20988</v>
      </c>
      <c r="E4456" s="448" t="s">
        <v>20755</v>
      </c>
      <c r="F4456" s="447" t="s">
        <v>20755</v>
      </c>
      <c r="G4456" s="449">
        <v>97554</v>
      </c>
      <c r="H4456" s="447" t="s">
        <v>5711</v>
      </c>
      <c r="I4456" s="447" t="s">
        <v>146</v>
      </c>
      <c r="J4456" s="447" t="s">
        <v>240</v>
      </c>
      <c r="K4456" s="450">
        <v>85.1</v>
      </c>
      <c r="L4456" s="447" t="s">
        <v>241</v>
      </c>
    </row>
    <row r="4457" spans="1:12">
      <c r="A4457" s="447" t="s">
        <v>20984</v>
      </c>
      <c r="B4457" s="447" t="s">
        <v>20985</v>
      </c>
      <c r="C4457" s="447" t="s">
        <v>20946</v>
      </c>
      <c r="D4457" s="447" t="s">
        <v>20988</v>
      </c>
      <c r="E4457" s="448" t="s">
        <v>20755</v>
      </c>
      <c r="F4457" s="447" t="s">
        <v>20755</v>
      </c>
      <c r="G4457" s="449">
        <v>98602</v>
      </c>
      <c r="H4457" s="447" t="s">
        <v>5712</v>
      </c>
      <c r="I4457" s="447" t="s">
        <v>146</v>
      </c>
      <c r="J4457" s="447" t="s">
        <v>240</v>
      </c>
      <c r="K4457" s="450">
        <v>17.43</v>
      </c>
      <c r="L4457" s="447" t="s">
        <v>241</v>
      </c>
    </row>
    <row r="4458" spans="1:12">
      <c r="A4458" s="447" t="s">
        <v>20984</v>
      </c>
      <c r="B4458" s="447" t="s">
        <v>20985</v>
      </c>
      <c r="C4458" s="447" t="s">
        <v>20989</v>
      </c>
      <c r="D4458" s="447" t="s">
        <v>20990</v>
      </c>
      <c r="E4458" s="448" t="s">
        <v>20755</v>
      </c>
      <c r="F4458" s="447" t="s">
        <v>20755</v>
      </c>
      <c r="G4458" s="449">
        <v>88503</v>
      </c>
      <c r="H4458" s="447" t="s">
        <v>5713</v>
      </c>
      <c r="I4458" s="447" t="s">
        <v>146</v>
      </c>
      <c r="J4458" s="447" t="s">
        <v>334</v>
      </c>
      <c r="K4458" s="450">
        <v>785.75</v>
      </c>
      <c r="L4458" s="447" t="s">
        <v>241</v>
      </c>
    </row>
    <row r="4459" spans="1:12">
      <c r="A4459" s="447" t="s">
        <v>20984</v>
      </c>
      <c r="B4459" s="447" t="s">
        <v>20985</v>
      </c>
      <c r="C4459" s="447" t="s">
        <v>20989</v>
      </c>
      <c r="D4459" s="447" t="s">
        <v>20990</v>
      </c>
      <c r="E4459" s="448" t="s">
        <v>20755</v>
      </c>
      <c r="F4459" s="447" t="s">
        <v>20755</v>
      </c>
      <c r="G4459" s="449">
        <v>88504</v>
      </c>
      <c r="H4459" s="447" t="s">
        <v>5714</v>
      </c>
      <c r="I4459" s="447" t="s">
        <v>146</v>
      </c>
      <c r="J4459" s="447" t="s">
        <v>334</v>
      </c>
      <c r="K4459" s="450">
        <v>615.45000000000005</v>
      </c>
      <c r="L4459" s="447" t="s">
        <v>241</v>
      </c>
    </row>
    <row r="4460" spans="1:12">
      <c r="A4460" s="447" t="s">
        <v>20984</v>
      </c>
      <c r="B4460" s="447" t="s">
        <v>20985</v>
      </c>
      <c r="C4460" s="447" t="s">
        <v>20989</v>
      </c>
      <c r="D4460" s="447" t="s">
        <v>20990</v>
      </c>
      <c r="E4460" s="448" t="s">
        <v>20755</v>
      </c>
      <c r="F4460" s="447" t="s">
        <v>20755</v>
      </c>
      <c r="G4460" s="449">
        <v>97895</v>
      </c>
      <c r="H4460" s="447" t="s">
        <v>5715</v>
      </c>
      <c r="I4460" s="447" t="s">
        <v>146</v>
      </c>
      <c r="J4460" s="447" t="s">
        <v>240</v>
      </c>
      <c r="K4460" s="450">
        <v>183.74</v>
      </c>
      <c r="L4460" s="447" t="s">
        <v>241</v>
      </c>
    </row>
    <row r="4461" spans="1:12">
      <c r="A4461" s="447" t="s">
        <v>20984</v>
      </c>
      <c r="B4461" s="447" t="s">
        <v>20985</v>
      </c>
      <c r="C4461" s="447" t="s">
        <v>20989</v>
      </c>
      <c r="D4461" s="447" t="s">
        <v>20990</v>
      </c>
      <c r="E4461" s="448" t="s">
        <v>20755</v>
      </c>
      <c r="F4461" s="447" t="s">
        <v>20755</v>
      </c>
      <c r="G4461" s="449">
        <v>97896</v>
      </c>
      <c r="H4461" s="447" t="s">
        <v>5716</v>
      </c>
      <c r="I4461" s="447" t="s">
        <v>146</v>
      </c>
      <c r="J4461" s="447" t="s">
        <v>240</v>
      </c>
      <c r="K4461" s="450">
        <v>327.39</v>
      </c>
      <c r="L4461" s="447" t="s">
        <v>241</v>
      </c>
    </row>
    <row r="4462" spans="1:12">
      <c r="A4462" s="447" t="s">
        <v>20984</v>
      </c>
      <c r="B4462" s="447" t="s">
        <v>20985</v>
      </c>
      <c r="C4462" s="447" t="s">
        <v>20989</v>
      </c>
      <c r="D4462" s="447" t="s">
        <v>20990</v>
      </c>
      <c r="E4462" s="448" t="s">
        <v>20755</v>
      </c>
      <c r="F4462" s="447" t="s">
        <v>20755</v>
      </c>
      <c r="G4462" s="449">
        <v>97897</v>
      </c>
      <c r="H4462" s="447" t="s">
        <v>5717</v>
      </c>
      <c r="I4462" s="447" t="s">
        <v>146</v>
      </c>
      <c r="J4462" s="447" t="s">
        <v>240</v>
      </c>
      <c r="K4462" s="450">
        <v>442.2</v>
      </c>
      <c r="L4462" s="447" t="s">
        <v>241</v>
      </c>
    </row>
    <row r="4463" spans="1:12">
      <c r="A4463" s="447" t="s">
        <v>20984</v>
      </c>
      <c r="B4463" s="447" t="s">
        <v>20985</v>
      </c>
      <c r="C4463" s="447" t="s">
        <v>20989</v>
      </c>
      <c r="D4463" s="447" t="s">
        <v>20990</v>
      </c>
      <c r="E4463" s="448" t="s">
        <v>20755</v>
      </c>
      <c r="F4463" s="447" t="s">
        <v>20755</v>
      </c>
      <c r="G4463" s="449">
        <v>97898</v>
      </c>
      <c r="H4463" s="447" t="s">
        <v>5718</v>
      </c>
      <c r="I4463" s="447" t="s">
        <v>146</v>
      </c>
      <c r="J4463" s="447" t="s">
        <v>240</v>
      </c>
      <c r="K4463" s="450">
        <v>721.7</v>
      </c>
      <c r="L4463" s="447" t="s">
        <v>241</v>
      </c>
    </row>
    <row r="4464" spans="1:12">
      <c r="A4464" s="447" t="s">
        <v>20984</v>
      </c>
      <c r="B4464" s="447" t="s">
        <v>20985</v>
      </c>
      <c r="C4464" s="447" t="s">
        <v>20989</v>
      </c>
      <c r="D4464" s="447" t="s">
        <v>20990</v>
      </c>
      <c r="E4464" s="448" t="s">
        <v>20755</v>
      </c>
      <c r="F4464" s="447" t="s">
        <v>20755</v>
      </c>
      <c r="G4464" s="449">
        <v>97900</v>
      </c>
      <c r="H4464" s="447" t="s">
        <v>5719</v>
      </c>
      <c r="I4464" s="447" t="s">
        <v>146</v>
      </c>
      <c r="J4464" s="447" t="s">
        <v>240</v>
      </c>
      <c r="K4464" s="450">
        <v>157.44</v>
      </c>
      <c r="L4464" s="447" t="s">
        <v>241</v>
      </c>
    </row>
    <row r="4465" spans="1:12">
      <c r="A4465" s="447" t="s">
        <v>20984</v>
      </c>
      <c r="B4465" s="447" t="s">
        <v>20985</v>
      </c>
      <c r="C4465" s="447" t="s">
        <v>20989</v>
      </c>
      <c r="D4465" s="447" t="s">
        <v>20990</v>
      </c>
      <c r="E4465" s="448" t="s">
        <v>20755</v>
      </c>
      <c r="F4465" s="447" t="s">
        <v>20755</v>
      </c>
      <c r="G4465" s="449">
        <v>97901</v>
      </c>
      <c r="H4465" s="447" t="s">
        <v>5720</v>
      </c>
      <c r="I4465" s="447" t="s">
        <v>146</v>
      </c>
      <c r="J4465" s="447" t="s">
        <v>240</v>
      </c>
      <c r="K4465" s="450">
        <v>250.54</v>
      </c>
      <c r="L4465" s="447" t="s">
        <v>241</v>
      </c>
    </row>
    <row r="4466" spans="1:12">
      <c r="A4466" s="447" t="s">
        <v>20984</v>
      </c>
      <c r="B4466" s="447" t="s">
        <v>20985</v>
      </c>
      <c r="C4466" s="447" t="s">
        <v>20989</v>
      </c>
      <c r="D4466" s="447" t="s">
        <v>20990</v>
      </c>
      <c r="E4466" s="448" t="s">
        <v>20755</v>
      </c>
      <c r="F4466" s="447" t="s">
        <v>20755</v>
      </c>
      <c r="G4466" s="449">
        <v>97902</v>
      </c>
      <c r="H4466" s="447" t="s">
        <v>5721</v>
      </c>
      <c r="I4466" s="447" t="s">
        <v>146</v>
      </c>
      <c r="J4466" s="447" t="s">
        <v>240</v>
      </c>
      <c r="K4466" s="450">
        <v>499.63</v>
      </c>
      <c r="L4466" s="447" t="s">
        <v>241</v>
      </c>
    </row>
    <row r="4467" spans="1:12">
      <c r="A4467" s="447" t="s">
        <v>20984</v>
      </c>
      <c r="B4467" s="447" t="s">
        <v>20985</v>
      </c>
      <c r="C4467" s="447" t="s">
        <v>20989</v>
      </c>
      <c r="D4467" s="447" t="s">
        <v>20990</v>
      </c>
      <c r="E4467" s="448" t="s">
        <v>20755</v>
      </c>
      <c r="F4467" s="447" t="s">
        <v>20755</v>
      </c>
      <c r="G4467" s="449">
        <v>97903</v>
      </c>
      <c r="H4467" s="447" t="s">
        <v>5722</v>
      </c>
      <c r="I4467" s="447" t="s">
        <v>146</v>
      </c>
      <c r="J4467" s="447" t="s">
        <v>240</v>
      </c>
      <c r="K4467" s="450">
        <v>686.27</v>
      </c>
      <c r="L4467" s="447" t="s">
        <v>241</v>
      </c>
    </row>
    <row r="4468" spans="1:12">
      <c r="A4468" s="447" t="s">
        <v>20984</v>
      </c>
      <c r="B4468" s="447" t="s">
        <v>20985</v>
      </c>
      <c r="C4468" s="447" t="s">
        <v>20989</v>
      </c>
      <c r="D4468" s="447" t="s">
        <v>20990</v>
      </c>
      <c r="E4468" s="448" t="s">
        <v>20755</v>
      </c>
      <c r="F4468" s="447" t="s">
        <v>20755</v>
      </c>
      <c r="G4468" s="449">
        <v>97904</v>
      </c>
      <c r="H4468" s="447" t="s">
        <v>5723</v>
      </c>
      <c r="I4468" s="447" t="s">
        <v>146</v>
      </c>
      <c r="J4468" s="447" t="s">
        <v>240</v>
      </c>
      <c r="K4468" s="450">
        <v>824.96</v>
      </c>
      <c r="L4468" s="447" t="s">
        <v>241</v>
      </c>
    </row>
    <row r="4469" spans="1:12">
      <c r="A4469" s="447" t="s">
        <v>20984</v>
      </c>
      <c r="B4469" s="447" t="s">
        <v>20985</v>
      </c>
      <c r="C4469" s="447" t="s">
        <v>20989</v>
      </c>
      <c r="D4469" s="447" t="s">
        <v>20990</v>
      </c>
      <c r="E4469" s="448" t="s">
        <v>20755</v>
      </c>
      <c r="F4469" s="447" t="s">
        <v>20755</v>
      </c>
      <c r="G4469" s="449">
        <v>97905</v>
      </c>
      <c r="H4469" s="447" t="s">
        <v>5724</v>
      </c>
      <c r="I4469" s="447" t="s">
        <v>146</v>
      </c>
      <c r="J4469" s="447" t="s">
        <v>240</v>
      </c>
      <c r="K4469" s="450">
        <v>182.92</v>
      </c>
      <c r="L4469" s="447" t="s">
        <v>241</v>
      </c>
    </row>
    <row r="4470" spans="1:12">
      <c r="A4470" s="447" t="s">
        <v>20984</v>
      </c>
      <c r="B4470" s="447" t="s">
        <v>20985</v>
      </c>
      <c r="C4470" s="447" t="s">
        <v>20989</v>
      </c>
      <c r="D4470" s="447" t="s">
        <v>20990</v>
      </c>
      <c r="E4470" s="448" t="s">
        <v>20755</v>
      </c>
      <c r="F4470" s="447" t="s">
        <v>20755</v>
      </c>
      <c r="G4470" s="449">
        <v>97906</v>
      </c>
      <c r="H4470" s="447" t="s">
        <v>5725</v>
      </c>
      <c r="I4470" s="447" t="s">
        <v>146</v>
      </c>
      <c r="J4470" s="447" t="s">
        <v>240</v>
      </c>
      <c r="K4470" s="450">
        <v>342.51</v>
      </c>
      <c r="L4470" s="447" t="s">
        <v>241</v>
      </c>
    </row>
    <row r="4471" spans="1:12">
      <c r="A4471" s="447" t="s">
        <v>20984</v>
      </c>
      <c r="B4471" s="447" t="s">
        <v>20985</v>
      </c>
      <c r="C4471" s="447" t="s">
        <v>20989</v>
      </c>
      <c r="D4471" s="447" t="s">
        <v>20990</v>
      </c>
      <c r="E4471" s="448" t="s">
        <v>20755</v>
      </c>
      <c r="F4471" s="447" t="s">
        <v>20755</v>
      </c>
      <c r="G4471" s="449">
        <v>97907</v>
      </c>
      <c r="H4471" s="447" t="s">
        <v>5726</v>
      </c>
      <c r="I4471" s="447" t="s">
        <v>146</v>
      </c>
      <c r="J4471" s="447" t="s">
        <v>240</v>
      </c>
      <c r="K4471" s="450">
        <v>485.77</v>
      </c>
      <c r="L4471" s="447" t="s">
        <v>241</v>
      </c>
    </row>
    <row r="4472" spans="1:12">
      <c r="A4472" s="447" t="s">
        <v>20984</v>
      </c>
      <c r="B4472" s="447" t="s">
        <v>20985</v>
      </c>
      <c r="C4472" s="447" t="s">
        <v>20989</v>
      </c>
      <c r="D4472" s="447" t="s">
        <v>20990</v>
      </c>
      <c r="E4472" s="448" t="s">
        <v>20755</v>
      </c>
      <c r="F4472" s="447" t="s">
        <v>20755</v>
      </c>
      <c r="G4472" s="449">
        <v>97908</v>
      </c>
      <c r="H4472" s="447" t="s">
        <v>5727</v>
      </c>
      <c r="I4472" s="447" t="s">
        <v>146</v>
      </c>
      <c r="J4472" s="447" t="s">
        <v>240</v>
      </c>
      <c r="K4472" s="450">
        <v>587.71</v>
      </c>
      <c r="L4472" s="447" t="s">
        <v>241</v>
      </c>
    </row>
    <row r="4473" spans="1:12">
      <c r="A4473" s="447" t="s">
        <v>20984</v>
      </c>
      <c r="B4473" s="447" t="s">
        <v>20985</v>
      </c>
      <c r="C4473" s="447" t="s">
        <v>20989</v>
      </c>
      <c r="D4473" s="447" t="s">
        <v>20990</v>
      </c>
      <c r="E4473" s="448" t="s">
        <v>20755</v>
      </c>
      <c r="F4473" s="447" t="s">
        <v>20755</v>
      </c>
      <c r="G4473" s="449">
        <v>98102</v>
      </c>
      <c r="H4473" s="447" t="s">
        <v>5728</v>
      </c>
      <c r="I4473" s="447" t="s">
        <v>146</v>
      </c>
      <c r="J4473" s="447" t="s">
        <v>240</v>
      </c>
      <c r="K4473" s="450">
        <v>150.22</v>
      </c>
      <c r="L4473" s="447" t="s">
        <v>241</v>
      </c>
    </row>
    <row r="4474" spans="1:12">
      <c r="A4474" s="447" t="s">
        <v>20984</v>
      </c>
      <c r="B4474" s="447" t="s">
        <v>20985</v>
      </c>
      <c r="C4474" s="447" t="s">
        <v>20989</v>
      </c>
      <c r="D4474" s="447" t="s">
        <v>20990</v>
      </c>
      <c r="E4474" s="448" t="s">
        <v>20755</v>
      </c>
      <c r="F4474" s="447" t="s">
        <v>20755</v>
      </c>
      <c r="G4474" s="449">
        <v>98104</v>
      </c>
      <c r="H4474" s="447" t="s">
        <v>5729</v>
      </c>
      <c r="I4474" s="447" t="s">
        <v>146</v>
      </c>
      <c r="J4474" s="447" t="s">
        <v>240</v>
      </c>
      <c r="K4474" s="450">
        <v>339.09</v>
      </c>
      <c r="L4474" s="447" t="s">
        <v>241</v>
      </c>
    </row>
    <row r="4475" spans="1:12">
      <c r="A4475" s="447" t="s">
        <v>20984</v>
      </c>
      <c r="B4475" s="447" t="s">
        <v>20985</v>
      </c>
      <c r="C4475" s="447" t="s">
        <v>20989</v>
      </c>
      <c r="D4475" s="447" t="s">
        <v>20990</v>
      </c>
      <c r="E4475" s="448" t="s">
        <v>20755</v>
      </c>
      <c r="F4475" s="447" t="s">
        <v>20755</v>
      </c>
      <c r="G4475" s="449">
        <v>98105</v>
      </c>
      <c r="H4475" s="447" t="s">
        <v>5730</v>
      </c>
      <c r="I4475" s="447" t="s">
        <v>146</v>
      </c>
      <c r="J4475" s="447" t="s">
        <v>240</v>
      </c>
      <c r="K4475" s="450">
        <v>581.21</v>
      </c>
      <c r="L4475" s="447" t="s">
        <v>241</v>
      </c>
    </row>
    <row r="4476" spans="1:12">
      <c r="A4476" s="447" t="s">
        <v>20984</v>
      </c>
      <c r="B4476" s="447" t="s">
        <v>20985</v>
      </c>
      <c r="C4476" s="447" t="s">
        <v>20989</v>
      </c>
      <c r="D4476" s="447" t="s">
        <v>20990</v>
      </c>
      <c r="E4476" s="448" t="s">
        <v>20755</v>
      </c>
      <c r="F4476" s="447" t="s">
        <v>20755</v>
      </c>
      <c r="G4476" s="449">
        <v>98106</v>
      </c>
      <c r="H4476" s="447" t="s">
        <v>5731</v>
      </c>
      <c r="I4476" s="447" t="s">
        <v>146</v>
      </c>
      <c r="J4476" s="447" t="s">
        <v>240</v>
      </c>
      <c r="K4476" s="450">
        <v>963.94</v>
      </c>
      <c r="L4476" s="447" t="s">
        <v>241</v>
      </c>
    </row>
    <row r="4477" spans="1:12">
      <c r="A4477" s="447" t="s">
        <v>20984</v>
      </c>
      <c r="B4477" s="447" t="s">
        <v>20985</v>
      </c>
      <c r="C4477" s="447" t="s">
        <v>20989</v>
      </c>
      <c r="D4477" s="447" t="s">
        <v>20990</v>
      </c>
      <c r="E4477" s="448" t="s">
        <v>20755</v>
      </c>
      <c r="F4477" s="447" t="s">
        <v>20755</v>
      </c>
      <c r="G4477" s="449">
        <v>98107</v>
      </c>
      <c r="H4477" s="447" t="s">
        <v>5732</v>
      </c>
      <c r="I4477" s="447" t="s">
        <v>146</v>
      </c>
      <c r="J4477" s="447" t="s">
        <v>240</v>
      </c>
      <c r="K4477" s="450">
        <v>216.8</v>
      </c>
      <c r="L4477" s="447" t="s">
        <v>241</v>
      </c>
    </row>
    <row r="4478" spans="1:12">
      <c r="A4478" s="447" t="s">
        <v>20984</v>
      </c>
      <c r="B4478" s="447" t="s">
        <v>20985</v>
      </c>
      <c r="C4478" s="447" t="s">
        <v>20989</v>
      </c>
      <c r="D4478" s="447" t="s">
        <v>20990</v>
      </c>
      <c r="E4478" s="448" t="s">
        <v>20755</v>
      </c>
      <c r="F4478" s="447" t="s">
        <v>20755</v>
      </c>
      <c r="G4478" s="449">
        <v>98108</v>
      </c>
      <c r="H4478" s="447" t="s">
        <v>5733</v>
      </c>
      <c r="I4478" s="447" t="s">
        <v>146</v>
      </c>
      <c r="J4478" s="447" t="s">
        <v>240</v>
      </c>
      <c r="K4478" s="450">
        <v>384.09</v>
      </c>
      <c r="L4478" s="447" t="s">
        <v>241</v>
      </c>
    </row>
    <row r="4479" spans="1:12">
      <c r="A4479" s="447" t="s">
        <v>20984</v>
      </c>
      <c r="B4479" s="447" t="s">
        <v>20985</v>
      </c>
      <c r="C4479" s="447" t="s">
        <v>20989</v>
      </c>
      <c r="D4479" s="447" t="s">
        <v>20990</v>
      </c>
      <c r="E4479" s="448" t="s">
        <v>20755</v>
      </c>
      <c r="F4479" s="447" t="s">
        <v>20755</v>
      </c>
      <c r="G4479" s="449">
        <v>99250</v>
      </c>
      <c r="H4479" s="447" t="s">
        <v>5734</v>
      </c>
      <c r="I4479" s="447" t="s">
        <v>146</v>
      </c>
      <c r="J4479" s="447" t="s">
        <v>240</v>
      </c>
      <c r="K4479" s="450">
        <v>154.08000000000001</v>
      </c>
      <c r="L4479" s="447" t="s">
        <v>241</v>
      </c>
    </row>
    <row r="4480" spans="1:12">
      <c r="A4480" s="447" t="s">
        <v>20984</v>
      </c>
      <c r="B4480" s="447" t="s">
        <v>20985</v>
      </c>
      <c r="C4480" s="447" t="s">
        <v>20989</v>
      </c>
      <c r="D4480" s="447" t="s">
        <v>20990</v>
      </c>
      <c r="E4480" s="448" t="s">
        <v>20755</v>
      </c>
      <c r="F4480" s="447" t="s">
        <v>20755</v>
      </c>
      <c r="G4480" s="449">
        <v>99251</v>
      </c>
      <c r="H4480" s="447" t="s">
        <v>5735</v>
      </c>
      <c r="I4480" s="447" t="s">
        <v>146</v>
      </c>
      <c r="J4480" s="447" t="s">
        <v>240</v>
      </c>
      <c r="K4480" s="450">
        <v>244.77</v>
      </c>
      <c r="L4480" s="447" t="s">
        <v>241</v>
      </c>
    </row>
    <row r="4481" spans="1:12">
      <c r="A4481" s="447" t="s">
        <v>20984</v>
      </c>
      <c r="B4481" s="447" t="s">
        <v>20985</v>
      </c>
      <c r="C4481" s="447" t="s">
        <v>20989</v>
      </c>
      <c r="D4481" s="447" t="s">
        <v>20990</v>
      </c>
      <c r="E4481" s="448" t="s">
        <v>20755</v>
      </c>
      <c r="F4481" s="447" t="s">
        <v>20755</v>
      </c>
      <c r="G4481" s="449">
        <v>99253</v>
      </c>
      <c r="H4481" s="447" t="s">
        <v>5736</v>
      </c>
      <c r="I4481" s="447" t="s">
        <v>146</v>
      </c>
      <c r="J4481" s="447" t="s">
        <v>240</v>
      </c>
      <c r="K4481" s="450">
        <v>486.67</v>
      </c>
      <c r="L4481" s="447" t="s">
        <v>241</v>
      </c>
    </row>
    <row r="4482" spans="1:12">
      <c r="A4482" s="447" t="s">
        <v>20984</v>
      </c>
      <c r="B4482" s="447" t="s">
        <v>20985</v>
      </c>
      <c r="C4482" s="447" t="s">
        <v>20989</v>
      </c>
      <c r="D4482" s="447" t="s">
        <v>20990</v>
      </c>
      <c r="E4482" s="448" t="s">
        <v>20755</v>
      </c>
      <c r="F4482" s="447" t="s">
        <v>20755</v>
      </c>
      <c r="G4482" s="449">
        <v>99255</v>
      </c>
      <c r="H4482" s="447" t="s">
        <v>5737</v>
      </c>
      <c r="I4482" s="447" t="s">
        <v>146</v>
      </c>
      <c r="J4482" s="447" t="s">
        <v>240</v>
      </c>
      <c r="K4482" s="450">
        <v>668.49</v>
      </c>
      <c r="L4482" s="447" t="s">
        <v>241</v>
      </c>
    </row>
    <row r="4483" spans="1:12">
      <c r="A4483" s="447" t="s">
        <v>20984</v>
      </c>
      <c r="B4483" s="447" t="s">
        <v>20985</v>
      </c>
      <c r="C4483" s="447" t="s">
        <v>20989</v>
      </c>
      <c r="D4483" s="447" t="s">
        <v>20990</v>
      </c>
      <c r="E4483" s="448" t="s">
        <v>20755</v>
      </c>
      <c r="F4483" s="447" t="s">
        <v>20755</v>
      </c>
      <c r="G4483" s="449">
        <v>99257</v>
      </c>
      <c r="H4483" s="447" t="s">
        <v>5738</v>
      </c>
      <c r="I4483" s="447" t="s">
        <v>146</v>
      </c>
      <c r="J4483" s="447" t="s">
        <v>240</v>
      </c>
      <c r="K4483" s="450">
        <v>801.97</v>
      </c>
      <c r="L4483" s="447" t="s">
        <v>241</v>
      </c>
    </row>
    <row r="4484" spans="1:12">
      <c r="A4484" s="447" t="s">
        <v>20984</v>
      </c>
      <c r="B4484" s="447" t="s">
        <v>20985</v>
      </c>
      <c r="C4484" s="447" t="s">
        <v>20989</v>
      </c>
      <c r="D4484" s="447" t="s">
        <v>20990</v>
      </c>
      <c r="E4484" s="448" t="s">
        <v>20755</v>
      </c>
      <c r="F4484" s="447" t="s">
        <v>20755</v>
      </c>
      <c r="G4484" s="449">
        <v>99258</v>
      </c>
      <c r="H4484" s="447" t="s">
        <v>5739</v>
      </c>
      <c r="I4484" s="447" t="s">
        <v>146</v>
      </c>
      <c r="J4484" s="447" t="s">
        <v>240</v>
      </c>
      <c r="K4484" s="450">
        <v>178.15</v>
      </c>
      <c r="L4484" s="447" t="s">
        <v>241</v>
      </c>
    </row>
    <row r="4485" spans="1:12">
      <c r="A4485" s="447" t="s">
        <v>20984</v>
      </c>
      <c r="B4485" s="447" t="s">
        <v>20985</v>
      </c>
      <c r="C4485" s="447" t="s">
        <v>20989</v>
      </c>
      <c r="D4485" s="447" t="s">
        <v>20990</v>
      </c>
      <c r="E4485" s="448" t="s">
        <v>20755</v>
      </c>
      <c r="F4485" s="447" t="s">
        <v>20755</v>
      </c>
      <c r="G4485" s="449">
        <v>99260</v>
      </c>
      <c r="H4485" s="447" t="s">
        <v>5740</v>
      </c>
      <c r="I4485" s="447" t="s">
        <v>146</v>
      </c>
      <c r="J4485" s="447" t="s">
        <v>240</v>
      </c>
      <c r="K4485" s="450">
        <v>334.34</v>
      </c>
      <c r="L4485" s="447" t="s">
        <v>241</v>
      </c>
    </row>
    <row r="4486" spans="1:12">
      <c r="A4486" s="447" t="s">
        <v>20984</v>
      </c>
      <c r="B4486" s="447" t="s">
        <v>20985</v>
      </c>
      <c r="C4486" s="447" t="s">
        <v>20989</v>
      </c>
      <c r="D4486" s="447" t="s">
        <v>20990</v>
      </c>
      <c r="E4486" s="448" t="s">
        <v>20755</v>
      </c>
      <c r="F4486" s="447" t="s">
        <v>20755</v>
      </c>
      <c r="G4486" s="449">
        <v>99262</v>
      </c>
      <c r="H4486" s="447" t="s">
        <v>5741</v>
      </c>
      <c r="I4486" s="447" t="s">
        <v>146</v>
      </c>
      <c r="J4486" s="447" t="s">
        <v>240</v>
      </c>
      <c r="K4486" s="450">
        <v>474.11</v>
      </c>
      <c r="L4486" s="447" t="s">
        <v>241</v>
      </c>
    </row>
    <row r="4487" spans="1:12">
      <c r="A4487" s="447" t="s">
        <v>20984</v>
      </c>
      <c r="B4487" s="447" t="s">
        <v>20985</v>
      </c>
      <c r="C4487" s="447" t="s">
        <v>20989</v>
      </c>
      <c r="D4487" s="447" t="s">
        <v>20990</v>
      </c>
      <c r="E4487" s="448" t="s">
        <v>20755</v>
      </c>
      <c r="F4487" s="447" t="s">
        <v>20755</v>
      </c>
      <c r="G4487" s="449">
        <v>99264</v>
      </c>
      <c r="H4487" s="447" t="s">
        <v>5742</v>
      </c>
      <c r="I4487" s="447" t="s">
        <v>146</v>
      </c>
      <c r="J4487" s="447" t="s">
        <v>240</v>
      </c>
      <c r="K4487" s="450">
        <v>571.96</v>
      </c>
      <c r="L4487" s="447" t="s">
        <v>241</v>
      </c>
    </row>
    <row r="4488" spans="1:12">
      <c r="A4488" s="447" t="s">
        <v>20984</v>
      </c>
      <c r="B4488" s="447" t="s">
        <v>20985</v>
      </c>
      <c r="C4488" s="447" t="s">
        <v>20991</v>
      </c>
      <c r="D4488" s="447" t="s">
        <v>20992</v>
      </c>
      <c r="E4488" s="448" t="s">
        <v>20755</v>
      </c>
      <c r="F4488" s="447" t="s">
        <v>20755</v>
      </c>
      <c r="G4488" s="449">
        <v>89482</v>
      </c>
      <c r="H4488" s="447" t="s">
        <v>5743</v>
      </c>
      <c r="I4488" s="447" t="s">
        <v>146</v>
      </c>
      <c r="J4488" s="447" t="s">
        <v>334</v>
      </c>
      <c r="K4488" s="450">
        <v>25.27</v>
      </c>
      <c r="L4488" s="447" t="s">
        <v>241</v>
      </c>
    </row>
    <row r="4489" spans="1:12">
      <c r="A4489" s="447" t="s">
        <v>20984</v>
      </c>
      <c r="B4489" s="447" t="s">
        <v>20985</v>
      </c>
      <c r="C4489" s="447" t="s">
        <v>20991</v>
      </c>
      <c r="D4489" s="447" t="s">
        <v>20992</v>
      </c>
      <c r="E4489" s="448" t="s">
        <v>20755</v>
      </c>
      <c r="F4489" s="447" t="s">
        <v>20755</v>
      </c>
      <c r="G4489" s="449">
        <v>89491</v>
      </c>
      <c r="H4489" s="447" t="s">
        <v>5745</v>
      </c>
      <c r="I4489" s="447" t="s">
        <v>146</v>
      </c>
      <c r="J4489" s="447" t="s">
        <v>334</v>
      </c>
      <c r="K4489" s="450">
        <v>62.24</v>
      </c>
      <c r="L4489" s="447" t="s">
        <v>241</v>
      </c>
    </row>
    <row r="4490" spans="1:12">
      <c r="A4490" s="447" t="s">
        <v>20984</v>
      </c>
      <c r="B4490" s="447" t="s">
        <v>20985</v>
      </c>
      <c r="C4490" s="447" t="s">
        <v>20991</v>
      </c>
      <c r="D4490" s="447" t="s">
        <v>20992</v>
      </c>
      <c r="E4490" s="448" t="s">
        <v>20755</v>
      </c>
      <c r="F4490" s="447" t="s">
        <v>20755</v>
      </c>
      <c r="G4490" s="449">
        <v>89495</v>
      </c>
      <c r="H4490" s="447" t="s">
        <v>5746</v>
      </c>
      <c r="I4490" s="447" t="s">
        <v>146</v>
      </c>
      <c r="J4490" s="447" t="s">
        <v>334</v>
      </c>
      <c r="K4490" s="450">
        <v>9.73</v>
      </c>
      <c r="L4490" s="447" t="s">
        <v>241</v>
      </c>
    </row>
    <row r="4491" spans="1:12">
      <c r="A4491" s="447" t="s">
        <v>20984</v>
      </c>
      <c r="B4491" s="447" t="s">
        <v>20985</v>
      </c>
      <c r="C4491" s="447" t="s">
        <v>20991</v>
      </c>
      <c r="D4491" s="447" t="s">
        <v>20992</v>
      </c>
      <c r="E4491" s="448" t="s">
        <v>20755</v>
      </c>
      <c r="F4491" s="447" t="s">
        <v>20755</v>
      </c>
      <c r="G4491" s="449">
        <v>89707</v>
      </c>
      <c r="H4491" s="447" t="s">
        <v>5747</v>
      </c>
      <c r="I4491" s="447" t="s">
        <v>146</v>
      </c>
      <c r="J4491" s="447" t="s">
        <v>334</v>
      </c>
      <c r="K4491" s="450">
        <v>29.24</v>
      </c>
      <c r="L4491" s="447" t="s">
        <v>241</v>
      </c>
    </row>
    <row r="4492" spans="1:12">
      <c r="A4492" s="447" t="s">
        <v>20984</v>
      </c>
      <c r="B4492" s="447" t="s">
        <v>20985</v>
      </c>
      <c r="C4492" s="447" t="s">
        <v>20991</v>
      </c>
      <c r="D4492" s="447" t="s">
        <v>20992</v>
      </c>
      <c r="E4492" s="448" t="s">
        <v>20755</v>
      </c>
      <c r="F4492" s="447" t="s">
        <v>20755</v>
      </c>
      <c r="G4492" s="449">
        <v>89708</v>
      </c>
      <c r="H4492" s="447" t="s">
        <v>5748</v>
      </c>
      <c r="I4492" s="447" t="s">
        <v>146</v>
      </c>
      <c r="J4492" s="447" t="s">
        <v>334</v>
      </c>
      <c r="K4492" s="450">
        <v>66.98</v>
      </c>
      <c r="L4492" s="447" t="s">
        <v>241</v>
      </c>
    </row>
    <row r="4493" spans="1:12">
      <c r="A4493" s="447" t="s">
        <v>20984</v>
      </c>
      <c r="B4493" s="447" t="s">
        <v>20985</v>
      </c>
      <c r="C4493" s="447" t="s">
        <v>20991</v>
      </c>
      <c r="D4493" s="447" t="s">
        <v>20992</v>
      </c>
      <c r="E4493" s="448" t="s">
        <v>20755</v>
      </c>
      <c r="F4493" s="447" t="s">
        <v>20755</v>
      </c>
      <c r="G4493" s="449">
        <v>89709</v>
      </c>
      <c r="H4493" s="447" t="s">
        <v>5749</v>
      </c>
      <c r="I4493" s="447" t="s">
        <v>146</v>
      </c>
      <c r="J4493" s="447" t="s">
        <v>334</v>
      </c>
      <c r="K4493" s="450">
        <v>10.83</v>
      </c>
      <c r="L4493" s="447" t="s">
        <v>241</v>
      </c>
    </row>
    <row r="4494" spans="1:12">
      <c r="A4494" s="447" t="s">
        <v>20984</v>
      </c>
      <c r="B4494" s="447" t="s">
        <v>20985</v>
      </c>
      <c r="C4494" s="447" t="s">
        <v>20991</v>
      </c>
      <c r="D4494" s="447" t="s">
        <v>20992</v>
      </c>
      <c r="E4494" s="448" t="s">
        <v>20755</v>
      </c>
      <c r="F4494" s="447" t="s">
        <v>20755</v>
      </c>
      <c r="G4494" s="449">
        <v>89710</v>
      </c>
      <c r="H4494" s="447" t="s">
        <v>5750</v>
      </c>
      <c r="I4494" s="447" t="s">
        <v>146</v>
      </c>
      <c r="J4494" s="447" t="s">
        <v>334</v>
      </c>
      <c r="K4494" s="450">
        <v>10.6</v>
      </c>
      <c r="L4494" s="447" t="s">
        <v>241</v>
      </c>
    </row>
    <row r="4495" spans="1:12">
      <c r="A4495" s="447" t="s">
        <v>20984</v>
      </c>
      <c r="B4495" s="447" t="s">
        <v>20985</v>
      </c>
      <c r="C4495" s="447" t="s">
        <v>20993</v>
      </c>
      <c r="D4495" s="447" t="s">
        <v>20994</v>
      </c>
      <c r="E4495" s="448" t="s">
        <v>20755</v>
      </c>
      <c r="F4495" s="447" t="s">
        <v>20755</v>
      </c>
      <c r="G4495" s="449">
        <v>86872</v>
      </c>
      <c r="H4495" s="447" t="s">
        <v>5752</v>
      </c>
      <c r="I4495" s="447" t="s">
        <v>146</v>
      </c>
      <c r="J4495" s="447" t="s">
        <v>240</v>
      </c>
      <c r="K4495" s="450">
        <v>799.81</v>
      </c>
      <c r="L4495" s="447" t="s">
        <v>241</v>
      </c>
    </row>
    <row r="4496" spans="1:12">
      <c r="A4496" s="447" t="s">
        <v>20984</v>
      </c>
      <c r="B4496" s="447" t="s">
        <v>20985</v>
      </c>
      <c r="C4496" s="447" t="s">
        <v>20993</v>
      </c>
      <c r="D4496" s="447" t="s">
        <v>20994</v>
      </c>
      <c r="E4496" s="448" t="s">
        <v>20755</v>
      </c>
      <c r="F4496" s="447" t="s">
        <v>20755</v>
      </c>
      <c r="G4496" s="449">
        <v>86874</v>
      </c>
      <c r="H4496" s="447" t="s">
        <v>5753</v>
      </c>
      <c r="I4496" s="447" t="s">
        <v>146</v>
      </c>
      <c r="J4496" s="447" t="s">
        <v>240</v>
      </c>
      <c r="K4496" s="450">
        <v>492</v>
      </c>
      <c r="L4496" s="447" t="s">
        <v>241</v>
      </c>
    </row>
    <row r="4497" spans="1:12">
      <c r="A4497" s="447" t="s">
        <v>20984</v>
      </c>
      <c r="B4497" s="447" t="s">
        <v>20985</v>
      </c>
      <c r="C4497" s="447" t="s">
        <v>20993</v>
      </c>
      <c r="D4497" s="447" t="s">
        <v>20994</v>
      </c>
      <c r="E4497" s="448" t="s">
        <v>20755</v>
      </c>
      <c r="F4497" s="447" t="s">
        <v>20755</v>
      </c>
      <c r="G4497" s="449">
        <v>86875</v>
      </c>
      <c r="H4497" s="447" t="s">
        <v>5754</v>
      </c>
      <c r="I4497" s="447" t="s">
        <v>146</v>
      </c>
      <c r="J4497" s="447" t="s">
        <v>240</v>
      </c>
      <c r="K4497" s="450">
        <v>390.34</v>
      </c>
      <c r="L4497" s="447" t="s">
        <v>241</v>
      </c>
    </row>
    <row r="4498" spans="1:12">
      <c r="A4498" s="447" t="s">
        <v>20984</v>
      </c>
      <c r="B4498" s="447" t="s">
        <v>20985</v>
      </c>
      <c r="C4498" s="447" t="s">
        <v>20993</v>
      </c>
      <c r="D4498" s="447" t="s">
        <v>20994</v>
      </c>
      <c r="E4498" s="448" t="s">
        <v>20755</v>
      </c>
      <c r="F4498" s="447" t="s">
        <v>20755</v>
      </c>
      <c r="G4498" s="449">
        <v>86876</v>
      </c>
      <c r="H4498" s="447" t="s">
        <v>5755</v>
      </c>
      <c r="I4498" s="447" t="s">
        <v>146</v>
      </c>
      <c r="J4498" s="447" t="s">
        <v>240</v>
      </c>
      <c r="K4498" s="450">
        <v>220.04</v>
      </c>
      <c r="L4498" s="447" t="s">
        <v>241</v>
      </c>
    </row>
    <row r="4499" spans="1:12">
      <c r="A4499" s="447" t="s">
        <v>20984</v>
      </c>
      <c r="B4499" s="447" t="s">
        <v>20985</v>
      </c>
      <c r="C4499" s="447" t="s">
        <v>20993</v>
      </c>
      <c r="D4499" s="447" t="s">
        <v>20994</v>
      </c>
      <c r="E4499" s="448" t="s">
        <v>20755</v>
      </c>
      <c r="F4499" s="447" t="s">
        <v>20755</v>
      </c>
      <c r="G4499" s="449">
        <v>86877</v>
      </c>
      <c r="H4499" s="447" t="s">
        <v>5756</v>
      </c>
      <c r="I4499" s="447" t="s">
        <v>146</v>
      </c>
      <c r="J4499" s="447" t="s">
        <v>334</v>
      </c>
      <c r="K4499" s="450">
        <v>27.56</v>
      </c>
      <c r="L4499" s="447" t="s">
        <v>241</v>
      </c>
    </row>
    <row r="4500" spans="1:12">
      <c r="A4500" s="447" t="s">
        <v>20984</v>
      </c>
      <c r="B4500" s="447" t="s">
        <v>20985</v>
      </c>
      <c r="C4500" s="447" t="s">
        <v>20993</v>
      </c>
      <c r="D4500" s="447" t="s">
        <v>20994</v>
      </c>
      <c r="E4500" s="448" t="s">
        <v>20755</v>
      </c>
      <c r="F4500" s="447" t="s">
        <v>20755</v>
      </c>
      <c r="G4500" s="449">
        <v>86878</v>
      </c>
      <c r="H4500" s="447" t="s">
        <v>5757</v>
      </c>
      <c r="I4500" s="447" t="s">
        <v>146</v>
      </c>
      <c r="J4500" s="447" t="s">
        <v>334</v>
      </c>
      <c r="K4500" s="450">
        <v>55.28</v>
      </c>
      <c r="L4500" s="447" t="s">
        <v>241</v>
      </c>
    </row>
    <row r="4501" spans="1:12">
      <c r="A4501" s="447" t="s">
        <v>20984</v>
      </c>
      <c r="B4501" s="447" t="s">
        <v>20985</v>
      </c>
      <c r="C4501" s="447" t="s">
        <v>20993</v>
      </c>
      <c r="D4501" s="447" t="s">
        <v>20994</v>
      </c>
      <c r="E4501" s="448" t="s">
        <v>20755</v>
      </c>
      <c r="F4501" s="447" t="s">
        <v>20755</v>
      </c>
      <c r="G4501" s="449">
        <v>86879</v>
      </c>
      <c r="H4501" s="447" t="s">
        <v>5758</v>
      </c>
      <c r="I4501" s="447" t="s">
        <v>146</v>
      </c>
      <c r="J4501" s="447" t="s">
        <v>334</v>
      </c>
      <c r="K4501" s="450">
        <v>6.08</v>
      </c>
      <c r="L4501" s="447" t="s">
        <v>241</v>
      </c>
    </row>
    <row r="4502" spans="1:12">
      <c r="A4502" s="447" t="s">
        <v>20984</v>
      </c>
      <c r="B4502" s="447" t="s">
        <v>20985</v>
      </c>
      <c r="C4502" s="447" t="s">
        <v>20993</v>
      </c>
      <c r="D4502" s="447" t="s">
        <v>20994</v>
      </c>
      <c r="E4502" s="448" t="s">
        <v>20755</v>
      </c>
      <c r="F4502" s="447" t="s">
        <v>20755</v>
      </c>
      <c r="G4502" s="449">
        <v>86880</v>
      </c>
      <c r="H4502" s="447" t="s">
        <v>5759</v>
      </c>
      <c r="I4502" s="447" t="s">
        <v>146</v>
      </c>
      <c r="J4502" s="447" t="s">
        <v>334</v>
      </c>
      <c r="K4502" s="450">
        <v>18.75</v>
      </c>
      <c r="L4502" s="447" t="s">
        <v>241</v>
      </c>
    </row>
    <row r="4503" spans="1:12">
      <c r="A4503" s="447" t="s">
        <v>20984</v>
      </c>
      <c r="B4503" s="447" t="s">
        <v>20985</v>
      </c>
      <c r="C4503" s="447" t="s">
        <v>20993</v>
      </c>
      <c r="D4503" s="447" t="s">
        <v>20994</v>
      </c>
      <c r="E4503" s="448" t="s">
        <v>20755</v>
      </c>
      <c r="F4503" s="447" t="s">
        <v>20755</v>
      </c>
      <c r="G4503" s="449">
        <v>86881</v>
      </c>
      <c r="H4503" s="447" t="s">
        <v>5761</v>
      </c>
      <c r="I4503" s="447" t="s">
        <v>146</v>
      </c>
      <c r="J4503" s="447" t="s">
        <v>709</v>
      </c>
      <c r="K4503" s="450">
        <v>156.16999999999999</v>
      </c>
      <c r="L4503" s="447" t="s">
        <v>241</v>
      </c>
    </row>
    <row r="4504" spans="1:12">
      <c r="A4504" s="447" t="s">
        <v>20984</v>
      </c>
      <c r="B4504" s="447" t="s">
        <v>20985</v>
      </c>
      <c r="C4504" s="447" t="s">
        <v>20993</v>
      </c>
      <c r="D4504" s="447" t="s">
        <v>20994</v>
      </c>
      <c r="E4504" s="448" t="s">
        <v>20755</v>
      </c>
      <c r="F4504" s="447" t="s">
        <v>20755</v>
      </c>
      <c r="G4504" s="449">
        <v>86882</v>
      </c>
      <c r="H4504" s="447" t="s">
        <v>5762</v>
      </c>
      <c r="I4504" s="447" t="s">
        <v>146</v>
      </c>
      <c r="J4504" s="447" t="s">
        <v>334</v>
      </c>
      <c r="K4504" s="450">
        <v>19.149999999999999</v>
      </c>
      <c r="L4504" s="447" t="s">
        <v>241</v>
      </c>
    </row>
    <row r="4505" spans="1:12">
      <c r="A4505" s="447" t="s">
        <v>20984</v>
      </c>
      <c r="B4505" s="447" t="s">
        <v>20985</v>
      </c>
      <c r="C4505" s="447" t="s">
        <v>20993</v>
      </c>
      <c r="D4505" s="447" t="s">
        <v>20994</v>
      </c>
      <c r="E4505" s="448" t="s">
        <v>20755</v>
      </c>
      <c r="F4505" s="447" t="s">
        <v>20755</v>
      </c>
      <c r="G4505" s="449">
        <v>86883</v>
      </c>
      <c r="H4505" s="447" t="s">
        <v>5763</v>
      </c>
      <c r="I4505" s="447" t="s">
        <v>146</v>
      </c>
      <c r="J4505" s="447" t="s">
        <v>709</v>
      </c>
      <c r="K4505" s="450">
        <v>10.92</v>
      </c>
      <c r="L4505" s="447" t="s">
        <v>241</v>
      </c>
    </row>
    <row r="4506" spans="1:12">
      <c r="A4506" s="447" t="s">
        <v>20984</v>
      </c>
      <c r="B4506" s="447" t="s">
        <v>20985</v>
      </c>
      <c r="C4506" s="447" t="s">
        <v>20993</v>
      </c>
      <c r="D4506" s="447" t="s">
        <v>20994</v>
      </c>
      <c r="E4506" s="448" t="s">
        <v>20755</v>
      </c>
      <c r="F4506" s="447" t="s">
        <v>20755</v>
      </c>
      <c r="G4506" s="449">
        <v>86884</v>
      </c>
      <c r="H4506" s="447" t="s">
        <v>5764</v>
      </c>
      <c r="I4506" s="447" t="s">
        <v>146</v>
      </c>
      <c r="J4506" s="447" t="s">
        <v>334</v>
      </c>
      <c r="K4506" s="450">
        <v>7.46</v>
      </c>
      <c r="L4506" s="447" t="s">
        <v>241</v>
      </c>
    </row>
    <row r="4507" spans="1:12">
      <c r="A4507" s="447" t="s">
        <v>20984</v>
      </c>
      <c r="B4507" s="447" t="s">
        <v>20985</v>
      </c>
      <c r="C4507" s="447" t="s">
        <v>20993</v>
      </c>
      <c r="D4507" s="447" t="s">
        <v>20994</v>
      </c>
      <c r="E4507" s="448" t="s">
        <v>20755</v>
      </c>
      <c r="F4507" s="447" t="s">
        <v>20755</v>
      </c>
      <c r="G4507" s="449">
        <v>86885</v>
      </c>
      <c r="H4507" s="447" t="s">
        <v>5765</v>
      </c>
      <c r="I4507" s="447" t="s">
        <v>146</v>
      </c>
      <c r="J4507" s="447" t="s">
        <v>334</v>
      </c>
      <c r="K4507" s="450">
        <v>10.16</v>
      </c>
      <c r="L4507" s="447" t="s">
        <v>241</v>
      </c>
    </row>
    <row r="4508" spans="1:12">
      <c r="A4508" s="447" t="s">
        <v>20984</v>
      </c>
      <c r="B4508" s="447" t="s">
        <v>20985</v>
      </c>
      <c r="C4508" s="447" t="s">
        <v>20993</v>
      </c>
      <c r="D4508" s="447" t="s">
        <v>20994</v>
      </c>
      <c r="E4508" s="448" t="s">
        <v>20755</v>
      </c>
      <c r="F4508" s="447" t="s">
        <v>20755</v>
      </c>
      <c r="G4508" s="449">
        <v>86886</v>
      </c>
      <c r="H4508" s="447" t="s">
        <v>5767</v>
      </c>
      <c r="I4508" s="447" t="s">
        <v>146</v>
      </c>
      <c r="J4508" s="447" t="s">
        <v>334</v>
      </c>
      <c r="K4508" s="450">
        <v>37.85</v>
      </c>
      <c r="L4508" s="447" t="s">
        <v>241</v>
      </c>
    </row>
    <row r="4509" spans="1:12">
      <c r="A4509" s="447" t="s">
        <v>20984</v>
      </c>
      <c r="B4509" s="447" t="s">
        <v>20985</v>
      </c>
      <c r="C4509" s="447" t="s">
        <v>20993</v>
      </c>
      <c r="D4509" s="447" t="s">
        <v>20994</v>
      </c>
      <c r="E4509" s="448" t="s">
        <v>20755</v>
      </c>
      <c r="F4509" s="447" t="s">
        <v>20755</v>
      </c>
      <c r="G4509" s="449">
        <v>86887</v>
      </c>
      <c r="H4509" s="447" t="s">
        <v>5768</v>
      </c>
      <c r="I4509" s="447" t="s">
        <v>146</v>
      </c>
      <c r="J4509" s="447" t="s">
        <v>334</v>
      </c>
      <c r="K4509" s="450">
        <v>41.11</v>
      </c>
      <c r="L4509" s="447" t="s">
        <v>241</v>
      </c>
    </row>
    <row r="4510" spans="1:12">
      <c r="A4510" s="447" t="s">
        <v>20984</v>
      </c>
      <c r="B4510" s="447" t="s">
        <v>20985</v>
      </c>
      <c r="C4510" s="447" t="s">
        <v>20993</v>
      </c>
      <c r="D4510" s="447" t="s">
        <v>20994</v>
      </c>
      <c r="E4510" s="448" t="s">
        <v>20755</v>
      </c>
      <c r="F4510" s="447" t="s">
        <v>20755</v>
      </c>
      <c r="G4510" s="449">
        <v>86888</v>
      </c>
      <c r="H4510" s="447" t="s">
        <v>5769</v>
      </c>
      <c r="I4510" s="447" t="s">
        <v>146</v>
      </c>
      <c r="J4510" s="447" t="s">
        <v>240</v>
      </c>
      <c r="K4510" s="450">
        <v>480.94</v>
      </c>
      <c r="L4510" s="447" t="s">
        <v>241</v>
      </c>
    </row>
    <row r="4511" spans="1:12">
      <c r="A4511" s="447" t="s">
        <v>20984</v>
      </c>
      <c r="B4511" s="447" t="s">
        <v>20985</v>
      </c>
      <c r="C4511" s="447" t="s">
        <v>20993</v>
      </c>
      <c r="D4511" s="447" t="s">
        <v>20994</v>
      </c>
      <c r="E4511" s="448" t="s">
        <v>20755</v>
      </c>
      <c r="F4511" s="447" t="s">
        <v>20755</v>
      </c>
      <c r="G4511" s="449">
        <v>86889</v>
      </c>
      <c r="H4511" s="447" t="s">
        <v>5770</v>
      </c>
      <c r="I4511" s="447" t="s">
        <v>146</v>
      </c>
      <c r="J4511" s="447" t="s">
        <v>240</v>
      </c>
      <c r="K4511" s="450">
        <v>539.95000000000005</v>
      </c>
      <c r="L4511" s="447" t="s">
        <v>241</v>
      </c>
    </row>
    <row r="4512" spans="1:12">
      <c r="A4512" s="447" t="s">
        <v>20984</v>
      </c>
      <c r="B4512" s="447" t="s">
        <v>20985</v>
      </c>
      <c r="C4512" s="447" t="s">
        <v>20993</v>
      </c>
      <c r="D4512" s="447" t="s">
        <v>20994</v>
      </c>
      <c r="E4512" s="448" t="s">
        <v>20755</v>
      </c>
      <c r="F4512" s="447" t="s">
        <v>20755</v>
      </c>
      <c r="G4512" s="449">
        <v>86893</v>
      </c>
      <c r="H4512" s="447" t="s">
        <v>5771</v>
      </c>
      <c r="I4512" s="447" t="s">
        <v>146</v>
      </c>
      <c r="J4512" s="447" t="s">
        <v>240</v>
      </c>
      <c r="K4512" s="450">
        <v>550.38</v>
      </c>
      <c r="L4512" s="447" t="s">
        <v>241</v>
      </c>
    </row>
    <row r="4513" spans="1:12">
      <c r="A4513" s="447" t="s">
        <v>20984</v>
      </c>
      <c r="B4513" s="447" t="s">
        <v>20985</v>
      </c>
      <c r="C4513" s="447" t="s">
        <v>20993</v>
      </c>
      <c r="D4513" s="447" t="s">
        <v>20994</v>
      </c>
      <c r="E4513" s="448" t="s">
        <v>20755</v>
      </c>
      <c r="F4513" s="447" t="s">
        <v>20755</v>
      </c>
      <c r="G4513" s="449">
        <v>86894</v>
      </c>
      <c r="H4513" s="447" t="s">
        <v>5772</v>
      </c>
      <c r="I4513" s="447" t="s">
        <v>146</v>
      </c>
      <c r="J4513" s="447" t="s">
        <v>240</v>
      </c>
      <c r="K4513" s="450">
        <v>251.92</v>
      </c>
      <c r="L4513" s="447" t="s">
        <v>241</v>
      </c>
    </row>
    <row r="4514" spans="1:12">
      <c r="A4514" s="447" t="s">
        <v>20984</v>
      </c>
      <c r="B4514" s="447" t="s">
        <v>20985</v>
      </c>
      <c r="C4514" s="447" t="s">
        <v>20993</v>
      </c>
      <c r="D4514" s="447" t="s">
        <v>20994</v>
      </c>
      <c r="E4514" s="448" t="s">
        <v>20755</v>
      </c>
      <c r="F4514" s="447" t="s">
        <v>20755</v>
      </c>
      <c r="G4514" s="449">
        <v>86895</v>
      </c>
      <c r="H4514" s="447" t="s">
        <v>5773</v>
      </c>
      <c r="I4514" s="447" t="s">
        <v>146</v>
      </c>
      <c r="J4514" s="447" t="s">
        <v>240</v>
      </c>
      <c r="K4514" s="450">
        <v>268.19</v>
      </c>
      <c r="L4514" s="447" t="s">
        <v>241</v>
      </c>
    </row>
    <row r="4515" spans="1:12">
      <c r="A4515" s="447" t="s">
        <v>20984</v>
      </c>
      <c r="B4515" s="447" t="s">
        <v>20985</v>
      </c>
      <c r="C4515" s="447" t="s">
        <v>20993</v>
      </c>
      <c r="D4515" s="447" t="s">
        <v>20994</v>
      </c>
      <c r="E4515" s="448" t="s">
        <v>20755</v>
      </c>
      <c r="F4515" s="447" t="s">
        <v>20755</v>
      </c>
      <c r="G4515" s="449">
        <v>86899</v>
      </c>
      <c r="H4515" s="447" t="s">
        <v>5774</v>
      </c>
      <c r="I4515" s="447" t="s">
        <v>146</v>
      </c>
      <c r="J4515" s="447" t="s">
        <v>240</v>
      </c>
      <c r="K4515" s="450">
        <v>272.10000000000002</v>
      </c>
      <c r="L4515" s="447" t="s">
        <v>241</v>
      </c>
    </row>
    <row r="4516" spans="1:12">
      <c r="A4516" s="447" t="s">
        <v>20984</v>
      </c>
      <c r="B4516" s="447" t="s">
        <v>20985</v>
      </c>
      <c r="C4516" s="447" t="s">
        <v>20993</v>
      </c>
      <c r="D4516" s="447" t="s">
        <v>20994</v>
      </c>
      <c r="E4516" s="448" t="s">
        <v>20755</v>
      </c>
      <c r="F4516" s="447" t="s">
        <v>20755</v>
      </c>
      <c r="G4516" s="449">
        <v>86900</v>
      </c>
      <c r="H4516" s="447" t="s">
        <v>5775</v>
      </c>
      <c r="I4516" s="447" t="s">
        <v>146</v>
      </c>
      <c r="J4516" s="447" t="s">
        <v>334</v>
      </c>
      <c r="K4516" s="450">
        <v>201.95</v>
      </c>
      <c r="L4516" s="447" t="s">
        <v>241</v>
      </c>
    </row>
    <row r="4517" spans="1:12">
      <c r="A4517" s="447" t="s">
        <v>20984</v>
      </c>
      <c r="B4517" s="447" t="s">
        <v>20985</v>
      </c>
      <c r="C4517" s="447" t="s">
        <v>20993</v>
      </c>
      <c r="D4517" s="447" t="s">
        <v>20994</v>
      </c>
      <c r="E4517" s="448" t="s">
        <v>20755</v>
      </c>
      <c r="F4517" s="447" t="s">
        <v>20755</v>
      </c>
      <c r="G4517" s="449">
        <v>86901</v>
      </c>
      <c r="H4517" s="447" t="s">
        <v>5776</v>
      </c>
      <c r="I4517" s="447" t="s">
        <v>146</v>
      </c>
      <c r="J4517" s="447" t="s">
        <v>334</v>
      </c>
      <c r="K4517" s="450">
        <v>140.68</v>
      </c>
      <c r="L4517" s="447" t="s">
        <v>241</v>
      </c>
    </row>
    <row r="4518" spans="1:12">
      <c r="A4518" s="447" t="s">
        <v>20984</v>
      </c>
      <c r="B4518" s="447" t="s">
        <v>20985</v>
      </c>
      <c r="C4518" s="447" t="s">
        <v>20993</v>
      </c>
      <c r="D4518" s="447" t="s">
        <v>20994</v>
      </c>
      <c r="E4518" s="448" t="s">
        <v>20755</v>
      </c>
      <c r="F4518" s="447" t="s">
        <v>20755</v>
      </c>
      <c r="G4518" s="449">
        <v>86902</v>
      </c>
      <c r="H4518" s="447" t="s">
        <v>5777</v>
      </c>
      <c r="I4518" s="447" t="s">
        <v>146</v>
      </c>
      <c r="J4518" s="447" t="s">
        <v>240</v>
      </c>
      <c r="K4518" s="450">
        <v>248.42</v>
      </c>
      <c r="L4518" s="447" t="s">
        <v>241</v>
      </c>
    </row>
    <row r="4519" spans="1:12">
      <c r="A4519" s="447" t="s">
        <v>20984</v>
      </c>
      <c r="B4519" s="447" t="s">
        <v>20985</v>
      </c>
      <c r="C4519" s="447" t="s">
        <v>20993</v>
      </c>
      <c r="D4519" s="447" t="s">
        <v>20994</v>
      </c>
      <c r="E4519" s="448" t="s">
        <v>20755</v>
      </c>
      <c r="F4519" s="447" t="s">
        <v>20755</v>
      </c>
      <c r="G4519" s="449">
        <v>86903</v>
      </c>
      <c r="H4519" s="447" t="s">
        <v>5778</v>
      </c>
      <c r="I4519" s="447" t="s">
        <v>146</v>
      </c>
      <c r="J4519" s="447" t="s">
        <v>240</v>
      </c>
      <c r="K4519" s="450">
        <v>334.86</v>
      </c>
      <c r="L4519" s="447" t="s">
        <v>241</v>
      </c>
    </row>
    <row r="4520" spans="1:12">
      <c r="A4520" s="447" t="s">
        <v>20984</v>
      </c>
      <c r="B4520" s="447" t="s">
        <v>20985</v>
      </c>
      <c r="C4520" s="447" t="s">
        <v>20993</v>
      </c>
      <c r="D4520" s="447" t="s">
        <v>20994</v>
      </c>
      <c r="E4520" s="448" t="s">
        <v>20755</v>
      </c>
      <c r="F4520" s="447" t="s">
        <v>20755</v>
      </c>
      <c r="G4520" s="449">
        <v>86904</v>
      </c>
      <c r="H4520" s="447" t="s">
        <v>5779</v>
      </c>
      <c r="I4520" s="447" t="s">
        <v>146</v>
      </c>
      <c r="J4520" s="447" t="s">
        <v>240</v>
      </c>
      <c r="K4520" s="450">
        <v>134.97</v>
      </c>
      <c r="L4520" s="447" t="s">
        <v>241</v>
      </c>
    </row>
    <row r="4521" spans="1:12">
      <c r="A4521" s="447" t="s">
        <v>20984</v>
      </c>
      <c r="B4521" s="447" t="s">
        <v>20985</v>
      </c>
      <c r="C4521" s="447" t="s">
        <v>20993</v>
      </c>
      <c r="D4521" s="447" t="s">
        <v>20994</v>
      </c>
      <c r="E4521" s="448" t="s">
        <v>20755</v>
      </c>
      <c r="F4521" s="447" t="s">
        <v>20755</v>
      </c>
      <c r="G4521" s="449">
        <v>86905</v>
      </c>
      <c r="H4521" s="447" t="s">
        <v>5780</v>
      </c>
      <c r="I4521" s="447" t="s">
        <v>146</v>
      </c>
      <c r="J4521" s="447" t="s">
        <v>334</v>
      </c>
      <c r="K4521" s="450">
        <v>231.91</v>
      </c>
      <c r="L4521" s="447" t="s">
        <v>241</v>
      </c>
    </row>
    <row r="4522" spans="1:12">
      <c r="A4522" s="447" t="s">
        <v>20984</v>
      </c>
      <c r="B4522" s="447" t="s">
        <v>20985</v>
      </c>
      <c r="C4522" s="447" t="s">
        <v>20993</v>
      </c>
      <c r="D4522" s="447" t="s">
        <v>20994</v>
      </c>
      <c r="E4522" s="448" t="s">
        <v>20755</v>
      </c>
      <c r="F4522" s="447" t="s">
        <v>20755</v>
      </c>
      <c r="G4522" s="449">
        <v>86906</v>
      </c>
      <c r="H4522" s="447" t="s">
        <v>5781</v>
      </c>
      <c r="I4522" s="447" t="s">
        <v>146</v>
      </c>
      <c r="J4522" s="447" t="s">
        <v>709</v>
      </c>
      <c r="K4522" s="450">
        <v>54.21</v>
      </c>
      <c r="L4522" s="447" t="s">
        <v>241</v>
      </c>
    </row>
    <row r="4523" spans="1:12">
      <c r="A4523" s="447" t="s">
        <v>20984</v>
      </c>
      <c r="B4523" s="447" t="s">
        <v>20985</v>
      </c>
      <c r="C4523" s="447" t="s">
        <v>20993</v>
      </c>
      <c r="D4523" s="447" t="s">
        <v>20994</v>
      </c>
      <c r="E4523" s="448" t="s">
        <v>20755</v>
      </c>
      <c r="F4523" s="447" t="s">
        <v>20755</v>
      </c>
      <c r="G4523" s="449">
        <v>86908</v>
      </c>
      <c r="H4523" s="447" t="s">
        <v>5782</v>
      </c>
      <c r="I4523" s="447" t="s">
        <v>146</v>
      </c>
      <c r="J4523" s="447" t="s">
        <v>334</v>
      </c>
      <c r="K4523" s="450">
        <v>279.93</v>
      </c>
      <c r="L4523" s="447" t="s">
        <v>241</v>
      </c>
    </row>
    <row r="4524" spans="1:12">
      <c r="A4524" s="447" t="s">
        <v>20984</v>
      </c>
      <c r="B4524" s="447" t="s">
        <v>20985</v>
      </c>
      <c r="C4524" s="447" t="s">
        <v>20993</v>
      </c>
      <c r="D4524" s="447" t="s">
        <v>20994</v>
      </c>
      <c r="E4524" s="448" t="s">
        <v>20755</v>
      </c>
      <c r="F4524" s="447" t="s">
        <v>20755</v>
      </c>
      <c r="G4524" s="449">
        <v>86909</v>
      </c>
      <c r="H4524" s="447" t="s">
        <v>5783</v>
      </c>
      <c r="I4524" s="447" t="s">
        <v>146</v>
      </c>
      <c r="J4524" s="447" t="s">
        <v>334</v>
      </c>
      <c r="K4524" s="450">
        <v>108.62</v>
      </c>
      <c r="L4524" s="447" t="s">
        <v>241</v>
      </c>
    </row>
    <row r="4525" spans="1:12">
      <c r="A4525" s="447" t="s">
        <v>20984</v>
      </c>
      <c r="B4525" s="447" t="s">
        <v>20985</v>
      </c>
      <c r="C4525" s="447" t="s">
        <v>20993</v>
      </c>
      <c r="D4525" s="447" t="s">
        <v>20994</v>
      </c>
      <c r="E4525" s="448" t="s">
        <v>20755</v>
      </c>
      <c r="F4525" s="447" t="s">
        <v>20755</v>
      </c>
      <c r="G4525" s="449">
        <v>86910</v>
      </c>
      <c r="H4525" s="447" t="s">
        <v>5784</v>
      </c>
      <c r="I4525" s="447" t="s">
        <v>146</v>
      </c>
      <c r="J4525" s="447" t="s">
        <v>334</v>
      </c>
      <c r="K4525" s="450">
        <v>102.76</v>
      </c>
      <c r="L4525" s="447" t="s">
        <v>241</v>
      </c>
    </row>
    <row r="4526" spans="1:12">
      <c r="A4526" s="447" t="s">
        <v>20984</v>
      </c>
      <c r="B4526" s="447" t="s">
        <v>20985</v>
      </c>
      <c r="C4526" s="447" t="s">
        <v>20993</v>
      </c>
      <c r="D4526" s="447" t="s">
        <v>20994</v>
      </c>
      <c r="E4526" s="448" t="s">
        <v>20755</v>
      </c>
      <c r="F4526" s="447" t="s">
        <v>20755</v>
      </c>
      <c r="G4526" s="449">
        <v>86911</v>
      </c>
      <c r="H4526" s="447" t="s">
        <v>5785</v>
      </c>
      <c r="I4526" s="447" t="s">
        <v>146</v>
      </c>
      <c r="J4526" s="447" t="s">
        <v>334</v>
      </c>
      <c r="K4526" s="450">
        <v>45.72</v>
      </c>
      <c r="L4526" s="447" t="s">
        <v>241</v>
      </c>
    </row>
    <row r="4527" spans="1:12">
      <c r="A4527" s="447" t="s">
        <v>20984</v>
      </c>
      <c r="B4527" s="447" t="s">
        <v>20985</v>
      </c>
      <c r="C4527" s="447" t="s">
        <v>20993</v>
      </c>
      <c r="D4527" s="447" t="s">
        <v>20994</v>
      </c>
      <c r="E4527" s="448" t="s">
        <v>20755</v>
      </c>
      <c r="F4527" s="447" t="s">
        <v>20755</v>
      </c>
      <c r="G4527" s="449">
        <v>86913</v>
      </c>
      <c r="H4527" s="447" t="s">
        <v>5787</v>
      </c>
      <c r="I4527" s="447" t="s">
        <v>146</v>
      </c>
      <c r="J4527" s="447" t="s">
        <v>334</v>
      </c>
      <c r="K4527" s="450">
        <v>19.91</v>
      </c>
      <c r="L4527" s="447" t="s">
        <v>241</v>
      </c>
    </row>
    <row r="4528" spans="1:12">
      <c r="A4528" s="447" t="s">
        <v>20984</v>
      </c>
      <c r="B4528" s="447" t="s">
        <v>20985</v>
      </c>
      <c r="C4528" s="447" t="s">
        <v>20993</v>
      </c>
      <c r="D4528" s="447" t="s">
        <v>20994</v>
      </c>
      <c r="E4528" s="448" t="s">
        <v>20755</v>
      </c>
      <c r="F4528" s="447" t="s">
        <v>20755</v>
      </c>
      <c r="G4528" s="449">
        <v>86914</v>
      </c>
      <c r="H4528" s="447" t="s">
        <v>5788</v>
      </c>
      <c r="I4528" s="447" t="s">
        <v>146</v>
      </c>
      <c r="J4528" s="447" t="s">
        <v>334</v>
      </c>
      <c r="K4528" s="450">
        <v>41.45</v>
      </c>
      <c r="L4528" s="447" t="s">
        <v>241</v>
      </c>
    </row>
    <row r="4529" spans="1:12">
      <c r="A4529" s="447" t="s">
        <v>20984</v>
      </c>
      <c r="B4529" s="447" t="s">
        <v>20985</v>
      </c>
      <c r="C4529" s="447" t="s">
        <v>20993</v>
      </c>
      <c r="D4529" s="447" t="s">
        <v>20994</v>
      </c>
      <c r="E4529" s="448" t="s">
        <v>20755</v>
      </c>
      <c r="F4529" s="447" t="s">
        <v>20755</v>
      </c>
      <c r="G4529" s="449">
        <v>86915</v>
      </c>
      <c r="H4529" s="447" t="s">
        <v>5789</v>
      </c>
      <c r="I4529" s="447" t="s">
        <v>146</v>
      </c>
      <c r="J4529" s="447" t="s">
        <v>334</v>
      </c>
      <c r="K4529" s="450">
        <v>91.67</v>
      </c>
      <c r="L4529" s="447" t="s">
        <v>241</v>
      </c>
    </row>
    <row r="4530" spans="1:12">
      <c r="A4530" s="447" t="s">
        <v>20984</v>
      </c>
      <c r="B4530" s="447" t="s">
        <v>20985</v>
      </c>
      <c r="C4530" s="447" t="s">
        <v>20993</v>
      </c>
      <c r="D4530" s="447" t="s">
        <v>20994</v>
      </c>
      <c r="E4530" s="448" t="s">
        <v>20755</v>
      </c>
      <c r="F4530" s="447" t="s">
        <v>20755</v>
      </c>
      <c r="G4530" s="449">
        <v>86916</v>
      </c>
      <c r="H4530" s="447" t="s">
        <v>5790</v>
      </c>
      <c r="I4530" s="447" t="s">
        <v>146</v>
      </c>
      <c r="J4530" s="447" t="s">
        <v>334</v>
      </c>
      <c r="K4530" s="450">
        <v>33.17</v>
      </c>
      <c r="L4530" s="447" t="s">
        <v>241</v>
      </c>
    </row>
    <row r="4531" spans="1:12">
      <c r="A4531" s="447" t="s">
        <v>20984</v>
      </c>
      <c r="B4531" s="447" t="s">
        <v>20985</v>
      </c>
      <c r="C4531" s="447" t="s">
        <v>20993</v>
      </c>
      <c r="D4531" s="447" t="s">
        <v>20994</v>
      </c>
      <c r="E4531" s="448" t="s">
        <v>20755</v>
      </c>
      <c r="F4531" s="447" t="s">
        <v>20755</v>
      </c>
      <c r="G4531" s="449">
        <v>86919</v>
      </c>
      <c r="H4531" s="447" t="s">
        <v>5791</v>
      </c>
      <c r="I4531" s="447" t="s">
        <v>146</v>
      </c>
      <c r="J4531" s="447" t="s">
        <v>240</v>
      </c>
      <c r="K4531" s="450">
        <v>879.74</v>
      </c>
      <c r="L4531" s="447" t="s">
        <v>241</v>
      </c>
    </row>
    <row r="4532" spans="1:12">
      <c r="A4532" s="447" t="s">
        <v>20984</v>
      </c>
      <c r="B4532" s="447" t="s">
        <v>20985</v>
      </c>
      <c r="C4532" s="447" t="s">
        <v>20993</v>
      </c>
      <c r="D4532" s="447" t="s">
        <v>20994</v>
      </c>
      <c r="E4532" s="448" t="s">
        <v>20755</v>
      </c>
      <c r="F4532" s="447" t="s">
        <v>20755</v>
      </c>
      <c r="G4532" s="449">
        <v>86920</v>
      </c>
      <c r="H4532" s="447" t="s">
        <v>5792</v>
      </c>
      <c r="I4532" s="447" t="s">
        <v>146</v>
      </c>
      <c r="J4532" s="447" t="s">
        <v>240</v>
      </c>
      <c r="K4532" s="450">
        <v>836.72</v>
      </c>
      <c r="L4532" s="447" t="s">
        <v>241</v>
      </c>
    </row>
    <row r="4533" spans="1:12">
      <c r="A4533" s="447" t="s">
        <v>20984</v>
      </c>
      <c r="B4533" s="447" t="s">
        <v>20985</v>
      </c>
      <c r="C4533" s="447" t="s">
        <v>20993</v>
      </c>
      <c r="D4533" s="447" t="s">
        <v>20994</v>
      </c>
      <c r="E4533" s="448" t="s">
        <v>20755</v>
      </c>
      <c r="F4533" s="447" t="s">
        <v>20755</v>
      </c>
      <c r="G4533" s="449">
        <v>86921</v>
      </c>
      <c r="H4533" s="447" t="s">
        <v>5793</v>
      </c>
      <c r="I4533" s="447" t="s">
        <v>146</v>
      </c>
      <c r="J4533" s="447" t="s">
        <v>240</v>
      </c>
      <c r="K4533" s="450">
        <v>849.98</v>
      </c>
      <c r="L4533" s="447" t="s">
        <v>241</v>
      </c>
    </row>
    <row r="4534" spans="1:12">
      <c r="A4534" s="447" t="s">
        <v>20984</v>
      </c>
      <c r="B4534" s="447" t="s">
        <v>20985</v>
      </c>
      <c r="C4534" s="447" t="s">
        <v>20993</v>
      </c>
      <c r="D4534" s="447" t="s">
        <v>20994</v>
      </c>
      <c r="E4534" s="448" t="s">
        <v>20755</v>
      </c>
      <c r="F4534" s="447" t="s">
        <v>20755</v>
      </c>
      <c r="G4534" s="449">
        <v>86922</v>
      </c>
      <c r="H4534" s="447" t="s">
        <v>5794</v>
      </c>
      <c r="I4534" s="447" t="s">
        <v>146</v>
      </c>
      <c r="J4534" s="447" t="s">
        <v>240</v>
      </c>
      <c r="K4534" s="450">
        <v>717.18</v>
      </c>
      <c r="L4534" s="447" t="s">
        <v>241</v>
      </c>
    </row>
    <row r="4535" spans="1:12">
      <c r="A4535" s="447" t="s">
        <v>20984</v>
      </c>
      <c r="B4535" s="447" t="s">
        <v>20985</v>
      </c>
      <c r="C4535" s="447" t="s">
        <v>20993</v>
      </c>
      <c r="D4535" s="447" t="s">
        <v>20994</v>
      </c>
      <c r="E4535" s="448" t="s">
        <v>20755</v>
      </c>
      <c r="F4535" s="447" t="s">
        <v>20755</v>
      </c>
      <c r="G4535" s="449">
        <v>86923</v>
      </c>
      <c r="H4535" s="447" t="s">
        <v>5795</v>
      </c>
      <c r="I4535" s="447" t="s">
        <v>146</v>
      </c>
      <c r="J4535" s="447" t="s">
        <v>240</v>
      </c>
      <c r="K4535" s="450">
        <v>537.14</v>
      </c>
      <c r="L4535" s="447" t="s">
        <v>241</v>
      </c>
    </row>
    <row r="4536" spans="1:12">
      <c r="A4536" s="447" t="s">
        <v>20984</v>
      </c>
      <c r="B4536" s="447" t="s">
        <v>20985</v>
      </c>
      <c r="C4536" s="447" t="s">
        <v>20993</v>
      </c>
      <c r="D4536" s="447" t="s">
        <v>20994</v>
      </c>
      <c r="E4536" s="448" t="s">
        <v>20755</v>
      </c>
      <c r="F4536" s="447" t="s">
        <v>20755</v>
      </c>
      <c r="G4536" s="449">
        <v>86924</v>
      </c>
      <c r="H4536" s="447" t="s">
        <v>5796</v>
      </c>
      <c r="I4536" s="447" t="s">
        <v>146</v>
      </c>
      <c r="J4536" s="447" t="s">
        <v>240</v>
      </c>
      <c r="K4536" s="450">
        <v>550.4</v>
      </c>
      <c r="L4536" s="447" t="s">
        <v>241</v>
      </c>
    </row>
    <row r="4537" spans="1:12">
      <c r="A4537" s="447" t="s">
        <v>20984</v>
      </c>
      <c r="B4537" s="447" t="s">
        <v>20985</v>
      </c>
      <c r="C4537" s="447" t="s">
        <v>20993</v>
      </c>
      <c r="D4537" s="447" t="s">
        <v>20994</v>
      </c>
      <c r="E4537" s="448" t="s">
        <v>20755</v>
      </c>
      <c r="F4537" s="447" t="s">
        <v>20755</v>
      </c>
      <c r="G4537" s="449">
        <v>86925</v>
      </c>
      <c r="H4537" s="447" t="s">
        <v>5797</v>
      </c>
      <c r="I4537" s="447" t="s">
        <v>146</v>
      </c>
      <c r="J4537" s="447" t="s">
        <v>240</v>
      </c>
      <c r="K4537" s="450">
        <v>427.25</v>
      </c>
      <c r="L4537" s="447" t="s">
        <v>241</v>
      </c>
    </row>
    <row r="4538" spans="1:12">
      <c r="A4538" s="447" t="s">
        <v>20984</v>
      </c>
      <c r="B4538" s="447" t="s">
        <v>20985</v>
      </c>
      <c r="C4538" s="447" t="s">
        <v>20993</v>
      </c>
      <c r="D4538" s="447" t="s">
        <v>20994</v>
      </c>
      <c r="E4538" s="448" t="s">
        <v>20755</v>
      </c>
      <c r="F4538" s="447" t="s">
        <v>20755</v>
      </c>
      <c r="G4538" s="449">
        <v>86926</v>
      </c>
      <c r="H4538" s="447" t="s">
        <v>5798</v>
      </c>
      <c r="I4538" s="447" t="s">
        <v>146</v>
      </c>
      <c r="J4538" s="447" t="s">
        <v>240</v>
      </c>
      <c r="K4538" s="450">
        <v>440.51</v>
      </c>
      <c r="L4538" s="447" t="s">
        <v>241</v>
      </c>
    </row>
    <row r="4539" spans="1:12">
      <c r="A4539" s="447" t="s">
        <v>20984</v>
      </c>
      <c r="B4539" s="447" t="s">
        <v>20985</v>
      </c>
      <c r="C4539" s="447" t="s">
        <v>20993</v>
      </c>
      <c r="D4539" s="447" t="s">
        <v>20994</v>
      </c>
      <c r="E4539" s="448" t="s">
        <v>20755</v>
      </c>
      <c r="F4539" s="447" t="s">
        <v>20755</v>
      </c>
      <c r="G4539" s="449">
        <v>86927</v>
      </c>
      <c r="H4539" s="447" t="s">
        <v>5799</v>
      </c>
      <c r="I4539" s="447" t="s">
        <v>146</v>
      </c>
      <c r="J4539" s="447" t="s">
        <v>240</v>
      </c>
      <c r="K4539" s="450">
        <v>265.18</v>
      </c>
      <c r="L4539" s="447" t="s">
        <v>241</v>
      </c>
    </row>
    <row r="4540" spans="1:12">
      <c r="A4540" s="447" t="s">
        <v>20984</v>
      </c>
      <c r="B4540" s="447" t="s">
        <v>20985</v>
      </c>
      <c r="C4540" s="447" t="s">
        <v>20993</v>
      </c>
      <c r="D4540" s="447" t="s">
        <v>20994</v>
      </c>
      <c r="E4540" s="448" t="s">
        <v>20755</v>
      </c>
      <c r="F4540" s="447" t="s">
        <v>20755</v>
      </c>
      <c r="G4540" s="449">
        <v>86928</v>
      </c>
      <c r="H4540" s="447" t="s">
        <v>5800</v>
      </c>
      <c r="I4540" s="447" t="s">
        <v>146</v>
      </c>
      <c r="J4540" s="447" t="s">
        <v>240</v>
      </c>
      <c r="K4540" s="450">
        <v>278.44</v>
      </c>
      <c r="L4540" s="447" t="s">
        <v>241</v>
      </c>
    </row>
    <row r="4541" spans="1:12">
      <c r="A4541" s="447" t="s">
        <v>20984</v>
      </c>
      <c r="B4541" s="447" t="s">
        <v>20985</v>
      </c>
      <c r="C4541" s="447" t="s">
        <v>20993</v>
      </c>
      <c r="D4541" s="447" t="s">
        <v>20994</v>
      </c>
      <c r="E4541" s="448" t="s">
        <v>20755</v>
      </c>
      <c r="F4541" s="447" t="s">
        <v>20755</v>
      </c>
      <c r="G4541" s="449">
        <v>86929</v>
      </c>
      <c r="H4541" s="447" t="s">
        <v>5801</v>
      </c>
      <c r="I4541" s="447" t="s">
        <v>146</v>
      </c>
      <c r="J4541" s="447" t="s">
        <v>240</v>
      </c>
      <c r="K4541" s="450">
        <v>256.95</v>
      </c>
      <c r="L4541" s="447" t="s">
        <v>241</v>
      </c>
    </row>
    <row r="4542" spans="1:12">
      <c r="A4542" s="447" t="s">
        <v>20984</v>
      </c>
      <c r="B4542" s="447" t="s">
        <v>20985</v>
      </c>
      <c r="C4542" s="447" t="s">
        <v>20993</v>
      </c>
      <c r="D4542" s="447" t="s">
        <v>20994</v>
      </c>
      <c r="E4542" s="448" t="s">
        <v>20755</v>
      </c>
      <c r="F4542" s="447" t="s">
        <v>20755</v>
      </c>
      <c r="G4542" s="449">
        <v>86930</v>
      </c>
      <c r="H4542" s="447" t="s">
        <v>5802</v>
      </c>
      <c r="I4542" s="447" t="s">
        <v>146</v>
      </c>
      <c r="J4542" s="447" t="s">
        <v>240</v>
      </c>
      <c r="K4542" s="450">
        <v>270.20999999999998</v>
      </c>
      <c r="L4542" s="447" t="s">
        <v>241</v>
      </c>
    </row>
    <row r="4543" spans="1:12">
      <c r="A4543" s="447" t="s">
        <v>20984</v>
      </c>
      <c r="B4543" s="447" t="s">
        <v>20985</v>
      </c>
      <c r="C4543" s="447" t="s">
        <v>20993</v>
      </c>
      <c r="D4543" s="447" t="s">
        <v>20994</v>
      </c>
      <c r="E4543" s="448" t="s">
        <v>20755</v>
      </c>
      <c r="F4543" s="447" t="s">
        <v>20755</v>
      </c>
      <c r="G4543" s="449">
        <v>86931</v>
      </c>
      <c r="H4543" s="447" t="s">
        <v>5803</v>
      </c>
      <c r="I4543" s="447" t="s">
        <v>146</v>
      </c>
      <c r="J4543" s="447" t="s">
        <v>240</v>
      </c>
      <c r="K4543" s="450">
        <v>491.1</v>
      </c>
      <c r="L4543" s="447" t="s">
        <v>241</v>
      </c>
    </row>
    <row r="4544" spans="1:12">
      <c r="A4544" s="447" t="s">
        <v>20984</v>
      </c>
      <c r="B4544" s="447" t="s">
        <v>20985</v>
      </c>
      <c r="C4544" s="447" t="s">
        <v>20993</v>
      </c>
      <c r="D4544" s="447" t="s">
        <v>20994</v>
      </c>
      <c r="E4544" s="448" t="s">
        <v>20755</v>
      </c>
      <c r="F4544" s="447" t="s">
        <v>20755</v>
      </c>
      <c r="G4544" s="449">
        <v>86932</v>
      </c>
      <c r="H4544" s="447" t="s">
        <v>5804</v>
      </c>
      <c r="I4544" s="447" t="s">
        <v>146</v>
      </c>
      <c r="J4544" s="447" t="s">
        <v>240</v>
      </c>
      <c r="K4544" s="450">
        <v>522.04999999999995</v>
      </c>
      <c r="L4544" s="447" t="s">
        <v>241</v>
      </c>
    </row>
    <row r="4545" spans="1:12">
      <c r="A4545" s="447" t="s">
        <v>20984</v>
      </c>
      <c r="B4545" s="447" t="s">
        <v>20985</v>
      </c>
      <c r="C4545" s="447" t="s">
        <v>20993</v>
      </c>
      <c r="D4545" s="447" t="s">
        <v>20994</v>
      </c>
      <c r="E4545" s="448" t="s">
        <v>20755</v>
      </c>
      <c r="F4545" s="447" t="s">
        <v>20755</v>
      </c>
      <c r="G4545" s="449">
        <v>86933</v>
      </c>
      <c r="H4545" s="447" t="s">
        <v>5805</v>
      </c>
      <c r="I4545" s="447" t="s">
        <v>146</v>
      </c>
      <c r="J4545" s="447" t="s">
        <v>240</v>
      </c>
      <c r="K4545" s="450">
        <v>335.54</v>
      </c>
      <c r="L4545" s="447" t="s">
        <v>241</v>
      </c>
    </row>
    <row r="4546" spans="1:12">
      <c r="A4546" s="447" t="s">
        <v>20984</v>
      </c>
      <c r="B4546" s="447" t="s">
        <v>20985</v>
      </c>
      <c r="C4546" s="447" t="s">
        <v>20993</v>
      </c>
      <c r="D4546" s="447" t="s">
        <v>20994</v>
      </c>
      <c r="E4546" s="448" t="s">
        <v>20755</v>
      </c>
      <c r="F4546" s="447" t="s">
        <v>20755</v>
      </c>
      <c r="G4546" s="449">
        <v>86934</v>
      </c>
      <c r="H4546" s="447" t="s">
        <v>5806</v>
      </c>
      <c r="I4546" s="447" t="s">
        <v>146</v>
      </c>
      <c r="J4546" s="447" t="s">
        <v>240</v>
      </c>
      <c r="K4546" s="450">
        <v>327.31</v>
      </c>
      <c r="L4546" s="447" t="s">
        <v>241</v>
      </c>
    </row>
    <row r="4547" spans="1:12">
      <c r="A4547" s="447" t="s">
        <v>20984</v>
      </c>
      <c r="B4547" s="447" t="s">
        <v>20985</v>
      </c>
      <c r="C4547" s="447" t="s">
        <v>20993</v>
      </c>
      <c r="D4547" s="447" t="s">
        <v>20994</v>
      </c>
      <c r="E4547" s="448" t="s">
        <v>20755</v>
      </c>
      <c r="F4547" s="447" t="s">
        <v>20755</v>
      </c>
      <c r="G4547" s="449">
        <v>86935</v>
      </c>
      <c r="H4547" s="447" t="s">
        <v>5807</v>
      </c>
      <c r="I4547" s="447" t="s">
        <v>146</v>
      </c>
      <c r="J4547" s="447" t="s">
        <v>334</v>
      </c>
      <c r="K4547" s="450">
        <v>268.14999999999998</v>
      </c>
      <c r="L4547" s="447" t="s">
        <v>241</v>
      </c>
    </row>
    <row r="4548" spans="1:12">
      <c r="A4548" s="447" t="s">
        <v>20984</v>
      </c>
      <c r="B4548" s="447" t="s">
        <v>20985</v>
      </c>
      <c r="C4548" s="447" t="s">
        <v>20993</v>
      </c>
      <c r="D4548" s="447" t="s">
        <v>20994</v>
      </c>
      <c r="E4548" s="448" t="s">
        <v>20755</v>
      </c>
      <c r="F4548" s="447" t="s">
        <v>20755</v>
      </c>
      <c r="G4548" s="449">
        <v>86936</v>
      </c>
      <c r="H4548" s="447" t="s">
        <v>5808</v>
      </c>
      <c r="I4548" s="447" t="s">
        <v>146</v>
      </c>
      <c r="J4548" s="447" t="s">
        <v>334</v>
      </c>
      <c r="K4548" s="450">
        <v>413.4</v>
      </c>
      <c r="L4548" s="447" t="s">
        <v>241</v>
      </c>
    </row>
    <row r="4549" spans="1:12">
      <c r="A4549" s="447" t="s">
        <v>20984</v>
      </c>
      <c r="B4549" s="447" t="s">
        <v>20985</v>
      </c>
      <c r="C4549" s="447" t="s">
        <v>20993</v>
      </c>
      <c r="D4549" s="447" t="s">
        <v>20994</v>
      </c>
      <c r="E4549" s="448" t="s">
        <v>20755</v>
      </c>
      <c r="F4549" s="447" t="s">
        <v>20755</v>
      </c>
      <c r="G4549" s="449">
        <v>86937</v>
      </c>
      <c r="H4549" s="447" t="s">
        <v>5809</v>
      </c>
      <c r="I4549" s="447" t="s">
        <v>146</v>
      </c>
      <c r="J4549" s="447" t="s">
        <v>334</v>
      </c>
      <c r="K4549" s="450">
        <v>179.16</v>
      </c>
      <c r="L4549" s="447" t="s">
        <v>241</v>
      </c>
    </row>
    <row r="4550" spans="1:12">
      <c r="A4550" s="447" t="s">
        <v>20984</v>
      </c>
      <c r="B4550" s="447" t="s">
        <v>20985</v>
      </c>
      <c r="C4550" s="447" t="s">
        <v>20993</v>
      </c>
      <c r="D4550" s="447" t="s">
        <v>20994</v>
      </c>
      <c r="E4550" s="448" t="s">
        <v>20755</v>
      </c>
      <c r="F4550" s="447" t="s">
        <v>20755</v>
      </c>
      <c r="G4550" s="449">
        <v>86938</v>
      </c>
      <c r="H4550" s="447" t="s">
        <v>5810</v>
      </c>
      <c r="I4550" s="447" t="s">
        <v>146</v>
      </c>
      <c r="J4550" s="447" t="s">
        <v>334</v>
      </c>
      <c r="K4550" s="450">
        <v>324.41000000000003</v>
      </c>
      <c r="L4550" s="447" t="s">
        <v>241</v>
      </c>
    </row>
    <row r="4551" spans="1:12">
      <c r="A4551" s="447" t="s">
        <v>20984</v>
      </c>
      <c r="B4551" s="447" t="s">
        <v>20985</v>
      </c>
      <c r="C4551" s="447" t="s">
        <v>20993</v>
      </c>
      <c r="D4551" s="447" t="s">
        <v>20994</v>
      </c>
      <c r="E4551" s="448" t="s">
        <v>20755</v>
      </c>
      <c r="F4551" s="447" t="s">
        <v>20755</v>
      </c>
      <c r="G4551" s="449">
        <v>86939</v>
      </c>
      <c r="H4551" s="447" t="s">
        <v>5811</v>
      </c>
      <c r="I4551" s="447" t="s">
        <v>146</v>
      </c>
      <c r="J4551" s="447" t="s">
        <v>240</v>
      </c>
      <c r="K4551" s="450">
        <v>327.08999999999997</v>
      </c>
      <c r="L4551" s="447" t="s">
        <v>241</v>
      </c>
    </row>
    <row r="4552" spans="1:12">
      <c r="A4552" s="447" t="s">
        <v>20984</v>
      </c>
      <c r="B4552" s="447" t="s">
        <v>20985</v>
      </c>
      <c r="C4552" s="447" t="s">
        <v>20993</v>
      </c>
      <c r="D4552" s="447" t="s">
        <v>20994</v>
      </c>
      <c r="E4552" s="448" t="s">
        <v>20755</v>
      </c>
      <c r="F4552" s="447" t="s">
        <v>20755</v>
      </c>
      <c r="G4552" s="449">
        <v>86940</v>
      </c>
      <c r="H4552" s="447" t="s">
        <v>5812</v>
      </c>
      <c r="I4552" s="447" t="s">
        <v>146</v>
      </c>
      <c r="J4552" s="447" t="s">
        <v>240</v>
      </c>
      <c r="K4552" s="450">
        <v>832.72</v>
      </c>
      <c r="L4552" s="447" t="s">
        <v>241</v>
      </c>
    </row>
    <row r="4553" spans="1:12">
      <c r="A4553" s="447" t="s">
        <v>20984</v>
      </c>
      <c r="B4553" s="447" t="s">
        <v>20985</v>
      </c>
      <c r="C4553" s="447" t="s">
        <v>20993</v>
      </c>
      <c r="D4553" s="447" t="s">
        <v>20994</v>
      </c>
      <c r="E4553" s="448" t="s">
        <v>20755</v>
      </c>
      <c r="F4553" s="447" t="s">
        <v>20755</v>
      </c>
      <c r="G4553" s="449">
        <v>86941</v>
      </c>
      <c r="H4553" s="447" t="s">
        <v>5813</v>
      </c>
      <c r="I4553" s="447" t="s">
        <v>146</v>
      </c>
      <c r="J4553" s="447" t="s">
        <v>240</v>
      </c>
      <c r="K4553" s="450">
        <v>651.37</v>
      </c>
      <c r="L4553" s="447" t="s">
        <v>241</v>
      </c>
    </row>
    <row r="4554" spans="1:12">
      <c r="A4554" s="447" t="s">
        <v>20984</v>
      </c>
      <c r="B4554" s="447" t="s">
        <v>20985</v>
      </c>
      <c r="C4554" s="447" t="s">
        <v>20993</v>
      </c>
      <c r="D4554" s="447" t="s">
        <v>20994</v>
      </c>
      <c r="E4554" s="448" t="s">
        <v>20755</v>
      </c>
      <c r="F4554" s="447" t="s">
        <v>20755</v>
      </c>
      <c r="G4554" s="449">
        <v>86942</v>
      </c>
      <c r="H4554" s="447" t="s">
        <v>5814</v>
      </c>
      <c r="I4554" s="447" t="s">
        <v>146</v>
      </c>
      <c r="J4554" s="447" t="s">
        <v>240</v>
      </c>
      <c r="K4554" s="450">
        <v>221.87</v>
      </c>
      <c r="L4554" s="447" t="s">
        <v>241</v>
      </c>
    </row>
    <row r="4555" spans="1:12">
      <c r="A4555" s="447" t="s">
        <v>20984</v>
      </c>
      <c r="B4555" s="447" t="s">
        <v>20985</v>
      </c>
      <c r="C4555" s="447" t="s">
        <v>20993</v>
      </c>
      <c r="D4555" s="447" t="s">
        <v>20994</v>
      </c>
      <c r="E4555" s="448" t="s">
        <v>20755</v>
      </c>
      <c r="F4555" s="447" t="s">
        <v>20755</v>
      </c>
      <c r="G4555" s="449">
        <v>86943</v>
      </c>
      <c r="H4555" s="447" t="s">
        <v>5815</v>
      </c>
      <c r="I4555" s="447" t="s">
        <v>146</v>
      </c>
      <c r="J4555" s="447" t="s">
        <v>240</v>
      </c>
      <c r="K4555" s="450">
        <v>213.64</v>
      </c>
      <c r="L4555" s="447" t="s">
        <v>241</v>
      </c>
    </row>
    <row r="4556" spans="1:12">
      <c r="A4556" s="447" t="s">
        <v>20984</v>
      </c>
      <c r="B4556" s="447" t="s">
        <v>20985</v>
      </c>
      <c r="C4556" s="447" t="s">
        <v>20993</v>
      </c>
      <c r="D4556" s="447" t="s">
        <v>20994</v>
      </c>
      <c r="E4556" s="448" t="s">
        <v>20755</v>
      </c>
      <c r="F4556" s="447" t="s">
        <v>20755</v>
      </c>
      <c r="G4556" s="449">
        <v>86947</v>
      </c>
      <c r="H4556" s="447" t="s">
        <v>5816</v>
      </c>
      <c r="I4556" s="447" t="s">
        <v>146</v>
      </c>
      <c r="J4556" s="447" t="s">
        <v>240</v>
      </c>
      <c r="K4556" s="450">
        <v>910.64</v>
      </c>
      <c r="L4556" s="447" t="s">
        <v>241</v>
      </c>
    </row>
    <row r="4557" spans="1:12">
      <c r="A4557" s="447" t="s">
        <v>20984</v>
      </c>
      <c r="B4557" s="447" t="s">
        <v>20985</v>
      </c>
      <c r="C4557" s="447" t="s">
        <v>20993</v>
      </c>
      <c r="D4557" s="447" t="s">
        <v>20994</v>
      </c>
      <c r="E4557" s="448" t="s">
        <v>20755</v>
      </c>
      <c r="F4557" s="447" t="s">
        <v>20755</v>
      </c>
      <c r="G4557" s="449">
        <v>93396</v>
      </c>
      <c r="H4557" s="447" t="s">
        <v>5817</v>
      </c>
      <c r="I4557" s="447" t="s">
        <v>146</v>
      </c>
      <c r="J4557" s="447" t="s">
        <v>240</v>
      </c>
      <c r="K4557" s="450">
        <v>509.02</v>
      </c>
      <c r="L4557" s="447" t="s">
        <v>241</v>
      </c>
    </row>
    <row r="4558" spans="1:12">
      <c r="A4558" s="447" t="s">
        <v>20984</v>
      </c>
      <c r="B4558" s="447" t="s">
        <v>20985</v>
      </c>
      <c r="C4558" s="447" t="s">
        <v>20993</v>
      </c>
      <c r="D4558" s="447" t="s">
        <v>20994</v>
      </c>
      <c r="E4558" s="448" t="s">
        <v>20755</v>
      </c>
      <c r="F4558" s="447" t="s">
        <v>20755</v>
      </c>
      <c r="G4558" s="449">
        <v>93441</v>
      </c>
      <c r="H4558" s="447" t="s">
        <v>5818</v>
      </c>
      <c r="I4558" s="447" t="s">
        <v>146</v>
      </c>
      <c r="J4558" s="447" t="s">
        <v>240</v>
      </c>
      <c r="K4558" s="450">
        <v>861.28</v>
      </c>
      <c r="L4558" s="447" t="s">
        <v>241</v>
      </c>
    </row>
    <row r="4559" spans="1:12">
      <c r="A4559" s="447" t="s">
        <v>20984</v>
      </c>
      <c r="B4559" s="447" t="s">
        <v>20985</v>
      </c>
      <c r="C4559" s="447" t="s">
        <v>20993</v>
      </c>
      <c r="D4559" s="447" t="s">
        <v>20994</v>
      </c>
      <c r="E4559" s="448" t="s">
        <v>20755</v>
      </c>
      <c r="F4559" s="447" t="s">
        <v>20755</v>
      </c>
      <c r="G4559" s="449">
        <v>93442</v>
      </c>
      <c r="H4559" s="447" t="s">
        <v>5819</v>
      </c>
      <c r="I4559" s="447" t="s">
        <v>146</v>
      </c>
      <c r="J4559" s="447" t="s">
        <v>240</v>
      </c>
      <c r="K4559" s="451">
        <v>1079.8599999999999</v>
      </c>
      <c r="L4559" s="447" t="s">
        <v>241</v>
      </c>
    </row>
    <row r="4560" spans="1:12">
      <c r="A4560" s="447" t="s">
        <v>20984</v>
      </c>
      <c r="B4560" s="447" t="s">
        <v>20985</v>
      </c>
      <c r="C4560" s="447" t="s">
        <v>20993</v>
      </c>
      <c r="D4560" s="447" t="s">
        <v>20994</v>
      </c>
      <c r="E4560" s="448" t="s">
        <v>20755</v>
      </c>
      <c r="F4560" s="447" t="s">
        <v>20755</v>
      </c>
      <c r="G4560" s="449">
        <v>95469</v>
      </c>
      <c r="H4560" s="447" t="s">
        <v>5820</v>
      </c>
      <c r="I4560" s="447" t="s">
        <v>146</v>
      </c>
      <c r="J4560" s="447" t="s">
        <v>240</v>
      </c>
      <c r="K4560" s="450">
        <v>208.93</v>
      </c>
      <c r="L4560" s="447" t="s">
        <v>241</v>
      </c>
    </row>
    <row r="4561" spans="1:12">
      <c r="A4561" s="447" t="s">
        <v>20984</v>
      </c>
      <c r="B4561" s="447" t="s">
        <v>20985</v>
      </c>
      <c r="C4561" s="447" t="s">
        <v>20993</v>
      </c>
      <c r="D4561" s="447" t="s">
        <v>20994</v>
      </c>
      <c r="E4561" s="448" t="s">
        <v>20755</v>
      </c>
      <c r="F4561" s="447" t="s">
        <v>20755</v>
      </c>
      <c r="G4561" s="449">
        <v>95470</v>
      </c>
      <c r="H4561" s="447" t="s">
        <v>5821</v>
      </c>
      <c r="I4561" s="447" t="s">
        <v>146</v>
      </c>
      <c r="J4561" s="447" t="s">
        <v>240</v>
      </c>
      <c r="K4561" s="450">
        <v>216.49</v>
      </c>
      <c r="L4561" s="447" t="s">
        <v>241</v>
      </c>
    </row>
    <row r="4562" spans="1:12">
      <c r="A4562" s="447" t="s">
        <v>20984</v>
      </c>
      <c r="B4562" s="447" t="s">
        <v>20985</v>
      </c>
      <c r="C4562" s="447" t="s">
        <v>20993</v>
      </c>
      <c r="D4562" s="447" t="s">
        <v>20994</v>
      </c>
      <c r="E4562" s="448" t="s">
        <v>20755</v>
      </c>
      <c r="F4562" s="447" t="s">
        <v>20755</v>
      </c>
      <c r="G4562" s="449">
        <v>95471</v>
      </c>
      <c r="H4562" s="447" t="s">
        <v>5822</v>
      </c>
      <c r="I4562" s="447" t="s">
        <v>146</v>
      </c>
      <c r="J4562" s="447" t="s">
        <v>240</v>
      </c>
      <c r="K4562" s="450">
        <v>858.59</v>
      </c>
      <c r="L4562" s="447" t="s">
        <v>241</v>
      </c>
    </row>
    <row r="4563" spans="1:12">
      <c r="A4563" s="447" t="s">
        <v>20984</v>
      </c>
      <c r="B4563" s="447" t="s">
        <v>20985</v>
      </c>
      <c r="C4563" s="447" t="s">
        <v>20993</v>
      </c>
      <c r="D4563" s="447" t="s">
        <v>20994</v>
      </c>
      <c r="E4563" s="448" t="s">
        <v>20755</v>
      </c>
      <c r="F4563" s="447" t="s">
        <v>20755</v>
      </c>
      <c r="G4563" s="449">
        <v>95472</v>
      </c>
      <c r="H4563" s="447" t="s">
        <v>5823</v>
      </c>
      <c r="I4563" s="447" t="s">
        <v>146</v>
      </c>
      <c r="J4563" s="447" t="s">
        <v>240</v>
      </c>
      <c r="K4563" s="450">
        <v>866.15</v>
      </c>
      <c r="L4563" s="447" t="s">
        <v>241</v>
      </c>
    </row>
    <row r="4564" spans="1:12">
      <c r="A4564" s="447" t="s">
        <v>20984</v>
      </c>
      <c r="B4564" s="447" t="s">
        <v>20985</v>
      </c>
      <c r="C4564" s="447" t="s">
        <v>20993</v>
      </c>
      <c r="D4564" s="447" t="s">
        <v>20994</v>
      </c>
      <c r="E4564" s="448" t="s">
        <v>20755</v>
      </c>
      <c r="F4564" s="447" t="s">
        <v>20755</v>
      </c>
      <c r="G4564" s="449">
        <v>95542</v>
      </c>
      <c r="H4564" s="447" t="s">
        <v>5824</v>
      </c>
      <c r="I4564" s="447" t="s">
        <v>146</v>
      </c>
      <c r="J4564" s="447" t="s">
        <v>334</v>
      </c>
      <c r="K4564" s="450">
        <v>28.91</v>
      </c>
      <c r="L4564" s="447" t="s">
        <v>241</v>
      </c>
    </row>
    <row r="4565" spans="1:12">
      <c r="A4565" s="447" t="s">
        <v>20984</v>
      </c>
      <c r="B4565" s="447" t="s">
        <v>20985</v>
      </c>
      <c r="C4565" s="447" t="s">
        <v>20993</v>
      </c>
      <c r="D4565" s="447" t="s">
        <v>20994</v>
      </c>
      <c r="E4565" s="448" t="s">
        <v>20755</v>
      </c>
      <c r="F4565" s="447" t="s">
        <v>20755</v>
      </c>
      <c r="G4565" s="449">
        <v>95543</v>
      </c>
      <c r="H4565" s="447" t="s">
        <v>5825</v>
      </c>
      <c r="I4565" s="447" t="s">
        <v>146</v>
      </c>
      <c r="J4565" s="447" t="s">
        <v>334</v>
      </c>
      <c r="K4565" s="450">
        <v>48.12</v>
      </c>
      <c r="L4565" s="447" t="s">
        <v>241</v>
      </c>
    </row>
    <row r="4566" spans="1:12">
      <c r="A4566" s="447" t="s">
        <v>20984</v>
      </c>
      <c r="B4566" s="447" t="s">
        <v>20985</v>
      </c>
      <c r="C4566" s="447" t="s">
        <v>20993</v>
      </c>
      <c r="D4566" s="447" t="s">
        <v>20994</v>
      </c>
      <c r="E4566" s="448" t="s">
        <v>20755</v>
      </c>
      <c r="F4566" s="447" t="s">
        <v>20755</v>
      </c>
      <c r="G4566" s="449">
        <v>95544</v>
      </c>
      <c r="H4566" s="447" t="s">
        <v>5826</v>
      </c>
      <c r="I4566" s="447" t="s">
        <v>146</v>
      </c>
      <c r="J4566" s="447" t="s">
        <v>334</v>
      </c>
      <c r="K4566" s="450">
        <v>35.69</v>
      </c>
      <c r="L4566" s="447" t="s">
        <v>241</v>
      </c>
    </row>
    <row r="4567" spans="1:12">
      <c r="A4567" s="447" t="s">
        <v>20984</v>
      </c>
      <c r="B4567" s="447" t="s">
        <v>20985</v>
      </c>
      <c r="C4567" s="447" t="s">
        <v>20993</v>
      </c>
      <c r="D4567" s="447" t="s">
        <v>20994</v>
      </c>
      <c r="E4567" s="448" t="s">
        <v>20755</v>
      </c>
      <c r="F4567" s="447" t="s">
        <v>20755</v>
      </c>
      <c r="G4567" s="449">
        <v>95545</v>
      </c>
      <c r="H4567" s="447" t="s">
        <v>5827</v>
      </c>
      <c r="I4567" s="447" t="s">
        <v>146</v>
      </c>
      <c r="J4567" s="447" t="s">
        <v>709</v>
      </c>
      <c r="K4567" s="450">
        <v>34.97</v>
      </c>
      <c r="L4567" s="447" t="s">
        <v>241</v>
      </c>
    </row>
    <row r="4568" spans="1:12">
      <c r="A4568" s="447" t="s">
        <v>20984</v>
      </c>
      <c r="B4568" s="447" t="s">
        <v>20985</v>
      </c>
      <c r="C4568" s="447" t="s">
        <v>20993</v>
      </c>
      <c r="D4568" s="447" t="s">
        <v>20994</v>
      </c>
      <c r="E4568" s="448" t="s">
        <v>20755</v>
      </c>
      <c r="F4568" s="447" t="s">
        <v>20755</v>
      </c>
      <c r="G4568" s="449">
        <v>95546</v>
      </c>
      <c r="H4568" s="447" t="s">
        <v>5828</v>
      </c>
      <c r="I4568" s="447" t="s">
        <v>146</v>
      </c>
      <c r="J4568" s="447" t="s">
        <v>334</v>
      </c>
      <c r="K4568" s="450">
        <v>115.68</v>
      </c>
      <c r="L4568" s="447" t="s">
        <v>241</v>
      </c>
    </row>
    <row r="4569" spans="1:12">
      <c r="A4569" s="447" t="s">
        <v>20984</v>
      </c>
      <c r="B4569" s="447" t="s">
        <v>20985</v>
      </c>
      <c r="C4569" s="447" t="s">
        <v>20993</v>
      </c>
      <c r="D4569" s="447" t="s">
        <v>20994</v>
      </c>
      <c r="E4569" s="448" t="s">
        <v>20755</v>
      </c>
      <c r="F4569" s="447" t="s">
        <v>20755</v>
      </c>
      <c r="G4569" s="449">
        <v>95547</v>
      </c>
      <c r="H4569" s="447" t="s">
        <v>5829</v>
      </c>
      <c r="I4569" s="447" t="s">
        <v>146</v>
      </c>
      <c r="J4569" s="447" t="s">
        <v>709</v>
      </c>
      <c r="K4569" s="450">
        <v>89.42</v>
      </c>
      <c r="L4569" s="447" t="s">
        <v>241</v>
      </c>
    </row>
    <row r="4570" spans="1:12">
      <c r="A4570" s="447" t="s">
        <v>20984</v>
      </c>
      <c r="B4570" s="447" t="s">
        <v>20985</v>
      </c>
      <c r="C4570" s="447" t="s">
        <v>20993</v>
      </c>
      <c r="D4570" s="447" t="s">
        <v>20994</v>
      </c>
      <c r="E4570" s="448" t="s">
        <v>20755</v>
      </c>
      <c r="F4570" s="447" t="s">
        <v>20755</v>
      </c>
      <c r="G4570" s="449">
        <v>100848</v>
      </c>
      <c r="H4570" s="447" t="s">
        <v>5830</v>
      </c>
      <c r="I4570" s="447" t="s">
        <v>146</v>
      </c>
      <c r="J4570" s="447" t="s">
        <v>240</v>
      </c>
      <c r="K4570" s="450">
        <v>408.68</v>
      </c>
      <c r="L4570" s="447" t="s">
        <v>241</v>
      </c>
    </row>
    <row r="4571" spans="1:12">
      <c r="A4571" s="447" t="s">
        <v>20984</v>
      </c>
      <c r="B4571" s="447" t="s">
        <v>20985</v>
      </c>
      <c r="C4571" s="447" t="s">
        <v>20993</v>
      </c>
      <c r="D4571" s="447" t="s">
        <v>20994</v>
      </c>
      <c r="E4571" s="448" t="s">
        <v>20755</v>
      </c>
      <c r="F4571" s="447" t="s">
        <v>20755</v>
      </c>
      <c r="G4571" s="449">
        <v>100849</v>
      </c>
      <c r="H4571" s="447" t="s">
        <v>5831</v>
      </c>
      <c r="I4571" s="447" t="s">
        <v>146</v>
      </c>
      <c r="J4571" s="447" t="s">
        <v>709</v>
      </c>
      <c r="K4571" s="450">
        <v>39.130000000000003</v>
      </c>
      <c r="L4571" s="447" t="s">
        <v>241</v>
      </c>
    </row>
    <row r="4572" spans="1:12">
      <c r="A4572" s="447" t="s">
        <v>20984</v>
      </c>
      <c r="B4572" s="447" t="s">
        <v>20985</v>
      </c>
      <c r="C4572" s="447" t="s">
        <v>20993</v>
      </c>
      <c r="D4572" s="447" t="s">
        <v>20994</v>
      </c>
      <c r="E4572" s="448" t="s">
        <v>20755</v>
      </c>
      <c r="F4572" s="447" t="s">
        <v>20755</v>
      </c>
      <c r="G4572" s="449">
        <v>100851</v>
      </c>
      <c r="H4572" s="447" t="s">
        <v>5832</v>
      </c>
      <c r="I4572" s="447" t="s">
        <v>146</v>
      </c>
      <c r="J4572" s="447" t="s">
        <v>334</v>
      </c>
      <c r="K4572" s="450">
        <v>79.459999999999994</v>
      </c>
      <c r="L4572" s="447" t="s">
        <v>241</v>
      </c>
    </row>
    <row r="4573" spans="1:12">
      <c r="A4573" s="447" t="s">
        <v>20984</v>
      </c>
      <c r="B4573" s="447" t="s">
        <v>20985</v>
      </c>
      <c r="C4573" s="447" t="s">
        <v>20993</v>
      </c>
      <c r="D4573" s="447" t="s">
        <v>20994</v>
      </c>
      <c r="E4573" s="448" t="s">
        <v>20755</v>
      </c>
      <c r="F4573" s="447" t="s">
        <v>20755</v>
      </c>
      <c r="G4573" s="449">
        <v>100852</v>
      </c>
      <c r="H4573" s="447" t="s">
        <v>5833</v>
      </c>
      <c r="I4573" s="447" t="s">
        <v>146</v>
      </c>
      <c r="J4573" s="447" t="s">
        <v>334</v>
      </c>
      <c r="K4573" s="450">
        <v>221.67</v>
      </c>
      <c r="L4573" s="447" t="s">
        <v>241</v>
      </c>
    </row>
    <row r="4574" spans="1:12">
      <c r="A4574" s="447" t="s">
        <v>20984</v>
      </c>
      <c r="B4574" s="447" t="s">
        <v>20985</v>
      </c>
      <c r="C4574" s="447" t="s">
        <v>20993</v>
      </c>
      <c r="D4574" s="447" t="s">
        <v>20994</v>
      </c>
      <c r="E4574" s="448" t="s">
        <v>20755</v>
      </c>
      <c r="F4574" s="447" t="s">
        <v>20755</v>
      </c>
      <c r="G4574" s="449">
        <v>100854</v>
      </c>
      <c r="H4574" s="447" t="s">
        <v>5834</v>
      </c>
      <c r="I4574" s="447" t="s">
        <v>146</v>
      </c>
      <c r="J4574" s="447" t="s">
        <v>334</v>
      </c>
      <c r="K4574" s="450">
        <v>688.7</v>
      </c>
      <c r="L4574" s="447" t="s">
        <v>241</v>
      </c>
    </row>
    <row r="4575" spans="1:12">
      <c r="A4575" s="447" t="s">
        <v>20984</v>
      </c>
      <c r="B4575" s="447" t="s">
        <v>20985</v>
      </c>
      <c r="C4575" s="447" t="s">
        <v>20993</v>
      </c>
      <c r="D4575" s="447" t="s">
        <v>20994</v>
      </c>
      <c r="E4575" s="448" t="s">
        <v>20755</v>
      </c>
      <c r="F4575" s="447" t="s">
        <v>20755</v>
      </c>
      <c r="G4575" s="449">
        <v>100855</v>
      </c>
      <c r="H4575" s="447" t="s">
        <v>5835</v>
      </c>
      <c r="I4575" s="447" t="s">
        <v>146</v>
      </c>
      <c r="J4575" s="447" t="s">
        <v>709</v>
      </c>
      <c r="K4575" s="450">
        <v>34.97</v>
      </c>
      <c r="L4575" s="447" t="s">
        <v>241</v>
      </c>
    </row>
    <row r="4576" spans="1:12">
      <c r="A4576" s="447" t="s">
        <v>20984</v>
      </c>
      <c r="B4576" s="447" t="s">
        <v>20985</v>
      </c>
      <c r="C4576" s="447" t="s">
        <v>20993</v>
      </c>
      <c r="D4576" s="447" t="s">
        <v>20994</v>
      </c>
      <c r="E4576" s="448" t="s">
        <v>20755</v>
      </c>
      <c r="F4576" s="447" t="s">
        <v>20755</v>
      </c>
      <c r="G4576" s="449">
        <v>100856</v>
      </c>
      <c r="H4576" s="447" t="s">
        <v>5836</v>
      </c>
      <c r="I4576" s="447" t="s">
        <v>146</v>
      </c>
      <c r="J4576" s="447" t="s">
        <v>334</v>
      </c>
      <c r="K4576" s="450">
        <v>25.59</v>
      </c>
      <c r="L4576" s="447" t="s">
        <v>241</v>
      </c>
    </row>
    <row r="4577" spans="1:12">
      <c r="A4577" s="447" t="s">
        <v>20984</v>
      </c>
      <c r="B4577" s="447" t="s">
        <v>20985</v>
      </c>
      <c r="C4577" s="447" t="s">
        <v>20993</v>
      </c>
      <c r="D4577" s="447" t="s">
        <v>20994</v>
      </c>
      <c r="E4577" s="448" t="s">
        <v>20755</v>
      </c>
      <c r="F4577" s="447" t="s">
        <v>20755</v>
      </c>
      <c r="G4577" s="449">
        <v>100857</v>
      </c>
      <c r="H4577" s="447" t="s">
        <v>5837</v>
      </c>
      <c r="I4577" s="447" t="s">
        <v>146</v>
      </c>
      <c r="J4577" s="447" t="s">
        <v>334</v>
      </c>
      <c r="K4577" s="450">
        <v>257.48</v>
      </c>
      <c r="L4577" s="447" t="s">
        <v>241</v>
      </c>
    </row>
    <row r="4578" spans="1:12">
      <c r="A4578" s="447" t="s">
        <v>20984</v>
      </c>
      <c r="B4578" s="447" t="s">
        <v>20985</v>
      </c>
      <c r="C4578" s="447" t="s">
        <v>20993</v>
      </c>
      <c r="D4578" s="447" t="s">
        <v>20994</v>
      </c>
      <c r="E4578" s="448" t="s">
        <v>20755</v>
      </c>
      <c r="F4578" s="447" t="s">
        <v>20755</v>
      </c>
      <c r="G4578" s="449">
        <v>100858</v>
      </c>
      <c r="H4578" s="447" t="s">
        <v>5838</v>
      </c>
      <c r="I4578" s="447" t="s">
        <v>146</v>
      </c>
      <c r="J4578" s="447" t="s">
        <v>240</v>
      </c>
      <c r="K4578" s="450">
        <v>540.16999999999996</v>
      </c>
      <c r="L4578" s="447" t="s">
        <v>241</v>
      </c>
    </row>
    <row r="4579" spans="1:12">
      <c r="A4579" s="447" t="s">
        <v>20984</v>
      </c>
      <c r="B4579" s="447" t="s">
        <v>20985</v>
      </c>
      <c r="C4579" s="447" t="s">
        <v>20993</v>
      </c>
      <c r="D4579" s="447" t="s">
        <v>20994</v>
      </c>
      <c r="E4579" s="448" t="s">
        <v>20755</v>
      </c>
      <c r="F4579" s="447" t="s">
        <v>20755</v>
      </c>
      <c r="G4579" s="449">
        <v>100860</v>
      </c>
      <c r="H4579" s="447" t="s">
        <v>5839</v>
      </c>
      <c r="I4579" s="447" t="s">
        <v>146</v>
      </c>
      <c r="J4579" s="447" t="s">
        <v>709</v>
      </c>
      <c r="K4579" s="450">
        <v>78.7</v>
      </c>
      <c r="L4579" s="447" t="s">
        <v>241</v>
      </c>
    </row>
    <row r="4580" spans="1:12">
      <c r="A4580" s="447" t="s">
        <v>20984</v>
      </c>
      <c r="B4580" s="447" t="s">
        <v>20985</v>
      </c>
      <c r="C4580" s="447" t="s">
        <v>20993</v>
      </c>
      <c r="D4580" s="447" t="s">
        <v>20994</v>
      </c>
      <c r="E4580" s="448" t="s">
        <v>20755</v>
      </c>
      <c r="F4580" s="447" t="s">
        <v>20755</v>
      </c>
      <c r="G4580" s="449">
        <v>100861</v>
      </c>
      <c r="H4580" s="447" t="s">
        <v>5840</v>
      </c>
      <c r="I4580" s="447" t="s">
        <v>146</v>
      </c>
      <c r="J4580" s="447" t="s">
        <v>240</v>
      </c>
      <c r="K4580" s="450">
        <v>32.97</v>
      </c>
      <c r="L4580" s="447" t="s">
        <v>241</v>
      </c>
    </row>
    <row r="4581" spans="1:12">
      <c r="A4581" s="447" t="s">
        <v>20984</v>
      </c>
      <c r="B4581" s="447" t="s">
        <v>20985</v>
      </c>
      <c r="C4581" s="447" t="s">
        <v>20993</v>
      </c>
      <c r="D4581" s="447" t="s">
        <v>20994</v>
      </c>
      <c r="E4581" s="448" t="s">
        <v>20755</v>
      </c>
      <c r="F4581" s="447" t="s">
        <v>20755</v>
      </c>
      <c r="G4581" s="449">
        <v>100862</v>
      </c>
      <c r="H4581" s="447" t="s">
        <v>5841</v>
      </c>
      <c r="I4581" s="447" t="s">
        <v>146</v>
      </c>
      <c r="J4581" s="447" t="s">
        <v>240</v>
      </c>
      <c r="K4581" s="450">
        <v>37.11</v>
      </c>
      <c r="L4581" s="447" t="s">
        <v>241</v>
      </c>
    </row>
    <row r="4582" spans="1:12">
      <c r="A4582" s="447" t="s">
        <v>20984</v>
      </c>
      <c r="B4582" s="447" t="s">
        <v>20985</v>
      </c>
      <c r="C4582" s="447" t="s">
        <v>20993</v>
      </c>
      <c r="D4582" s="447" t="s">
        <v>20994</v>
      </c>
      <c r="E4582" s="448" t="s">
        <v>20755</v>
      </c>
      <c r="F4582" s="447" t="s">
        <v>20755</v>
      </c>
      <c r="G4582" s="449">
        <v>100863</v>
      </c>
      <c r="H4582" s="447" t="s">
        <v>5842</v>
      </c>
      <c r="I4582" s="447" t="s">
        <v>146</v>
      </c>
      <c r="J4582" s="447" t="s">
        <v>240</v>
      </c>
      <c r="K4582" s="450">
        <v>576.82000000000005</v>
      </c>
      <c r="L4582" s="447" t="s">
        <v>241</v>
      </c>
    </row>
    <row r="4583" spans="1:12">
      <c r="A4583" s="447" t="s">
        <v>20984</v>
      </c>
      <c r="B4583" s="447" t="s">
        <v>20985</v>
      </c>
      <c r="C4583" s="447" t="s">
        <v>20993</v>
      </c>
      <c r="D4583" s="447" t="s">
        <v>20994</v>
      </c>
      <c r="E4583" s="448" t="s">
        <v>20755</v>
      </c>
      <c r="F4583" s="447" t="s">
        <v>20755</v>
      </c>
      <c r="G4583" s="449">
        <v>100864</v>
      </c>
      <c r="H4583" s="447" t="s">
        <v>5843</v>
      </c>
      <c r="I4583" s="447" t="s">
        <v>146</v>
      </c>
      <c r="J4583" s="447" t="s">
        <v>240</v>
      </c>
      <c r="K4583" s="450">
        <v>645.07000000000005</v>
      </c>
      <c r="L4583" s="447" t="s">
        <v>241</v>
      </c>
    </row>
    <row r="4584" spans="1:12">
      <c r="A4584" s="447" t="s">
        <v>20984</v>
      </c>
      <c r="B4584" s="447" t="s">
        <v>20985</v>
      </c>
      <c r="C4584" s="447" t="s">
        <v>20993</v>
      </c>
      <c r="D4584" s="447" t="s">
        <v>20994</v>
      </c>
      <c r="E4584" s="448" t="s">
        <v>20755</v>
      </c>
      <c r="F4584" s="447" t="s">
        <v>20755</v>
      </c>
      <c r="G4584" s="449">
        <v>100865</v>
      </c>
      <c r="H4584" s="447" t="s">
        <v>5844</v>
      </c>
      <c r="I4584" s="447" t="s">
        <v>146</v>
      </c>
      <c r="J4584" s="447" t="s">
        <v>240</v>
      </c>
      <c r="K4584" s="450">
        <v>624.91</v>
      </c>
      <c r="L4584" s="447" t="s">
        <v>241</v>
      </c>
    </row>
    <row r="4585" spans="1:12">
      <c r="A4585" s="447" t="s">
        <v>20984</v>
      </c>
      <c r="B4585" s="447" t="s">
        <v>20985</v>
      </c>
      <c r="C4585" s="447" t="s">
        <v>20993</v>
      </c>
      <c r="D4585" s="447" t="s">
        <v>20994</v>
      </c>
      <c r="E4585" s="448" t="s">
        <v>20755</v>
      </c>
      <c r="F4585" s="447" t="s">
        <v>20755</v>
      </c>
      <c r="G4585" s="449">
        <v>100866</v>
      </c>
      <c r="H4585" s="447" t="s">
        <v>5845</v>
      </c>
      <c r="I4585" s="447" t="s">
        <v>146</v>
      </c>
      <c r="J4585" s="447" t="s">
        <v>240</v>
      </c>
      <c r="K4585" s="450">
        <v>279.89</v>
      </c>
      <c r="L4585" s="447" t="s">
        <v>241</v>
      </c>
    </row>
    <row r="4586" spans="1:12">
      <c r="A4586" s="447" t="s">
        <v>20984</v>
      </c>
      <c r="B4586" s="447" t="s">
        <v>20985</v>
      </c>
      <c r="C4586" s="447" t="s">
        <v>20993</v>
      </c>
      <c r="D4586" s="447" t="s">
        <v>20994</v>
      </c>
      <c r="E4586" s="448" t="s">
        <v>20755</v>
      </c>
      <c r="F4586" s="447" t="s">
        <v>20755</v>
      </c>
      <c r="G4586" s="449">
        <v>100867</v>
      </c>
      <c r="H4586" s="447" t="s">
        <v>5846</v>
      </c>
      <c r="I4586" s="447" t="s">
        <v>146</v>
      </c>
      <c r="J4586" s="447" t="s">
        <v>240</v>
      </c>
      <c r="K4586" s="450">
        <v>302.39</v>
      </c>
      <c r="L4586" s="447" t="s">
        <v>241</v>
      </c>
    </row>
    <row r="4587" spans="1:12">
      <c r="A4587" s="447" t="s">
        <v>20984</v>
      </c>
      <c r="B4587" s="447" t="s">
        <v>20985</v>
      </c>
      <c r="C4587" s="447" t="s">
        <v>20993</v>
      </c>
      <c r="D4587" s="447" t="s">
        <v>20994</v>
      </c>
      <c r="E4587" s="448" t="s">
        <v>20755</v>
      </c>
      <c r="F4587" s="447" t="s">
        <v>20755</v>
      </c>
      <c r="G4587" s="449">
        <v>100868</v>
      </c>
      <c r="H4587" s="447" t="s">
        <v>5847</v>
      </c>
      <c r="I4587" s="447" t="s">
        <v>146</v>
      </c>
      <c r="J4587" s="447" t="s">
        <v>240</v>
      </c>
      <c r="K4587" s="450">
        <v>317.37</v>
      </c>
      <c r="L4587" s="447" t="s">
        <v>241</v>
      </c>
    </row>
    <row r="4588" spans="1:12">
      <c r="A4588" s="447" t="s">
        <v>20984</v>
      </c>
      <c r="B4588" s="447" t="s">
        <v>20985</v>
      </c>
      <c r="C4588" s="447" t="s">
        <v>20993</v>
      </c>
      <c r="D4588" s="447" t="s">
        <v>20994</v>
      </c>
      <c r="E4588" s="448" t="s">
        <v>20755</v>
      </c>
      <c r="F4588" s="447" t="s">
        <v>20755</v>
      </c>
      <c r="G4588" s="449">
        <v>100869</v>
      </c>
      <c r="H4588" s="447" t="s">
        <v>5848</v>
      </c>
      <c r="I4588" s="447" t="s">
        <v>146</v>
      </c>
      <c r="J4588" s="447" t="s">
        <v>240</v>
      </c>
      <c r="K4588" s="450">
        <v>328.86</v>
      </c>
      <c r="L4588" s="447" t="s">
        <v>241</v>
      </c>
    </row>
    <row r="4589" spans="1:12">
      <c r="A4589" s="447" t="s">
        <v>20984</v>
      </c>
      <c r="B4589" s="447" t="s">
        <v>20985</v>
      </c>
      <c r="C4589" s="447" t="s">
        <v>20993</v>
      </c>
      <c r="D4589" s="447" t="s">
        <v>20994</v>
      </c>
      <c r="E4589" s="448" t="s">
        <v>20755</v>
      </c>
      <c r="F4589" s="447" t="s">
        <v>20755</v>
      </c>
      <c r="G4589" s="449">
        <v>100870</v>
      </c>
      <c r="H4589" s="447" t="s">
        <v>5849</v>
      </c>
      <c r="I4589" s="447" t="s">
        <v>146</v>
      </c>
      <c r="J4589" s="447" t="s">
        <v>240</v>
      </c>
      <c r="K4589" s="450">
        <v>196.46</v>
      </c>
      <c r="L4589" s="447" t="s">
        <v>241</v>
      </c>
    </row>
    <row r="4590" spans="1:12">
      <c r="A4590" s="447" t="s">
        <v>20984</v>
      </c>
      <c r="B4590" s="447" t="s">
        <v>20985</v>
      </c>
      <c r="C4590" s="447" t="s">
        <v>20993</v>
      </c>
      <c r="D4590" s="447" t="s">
        <v>20994</v>
      </c>
      <c r="E4590" s="448" t="s">
        <v>20755</v>
      </c>
      <c r="F4590" s="447" t="s">
        <v>20755</v>
      </c>
      <c r="G4590" s="449">
        <v>100871</v>
      </c>
      <c r="H4590" s="447" t="s">
        <v>5850</v>
      </c>
      <c r="I4590" s="447" t="s">
        <v>146</v>
      </c>
      <c r="J4590" s="447" t="s">
        <v>240</v>
      </c>
      <c r="K4590" s="450">
        <v>214.07</v>
      </c>
      <c r="L4590" s="447" t="s">
        <v>241</v>
      </c>
    </row>
    <row r="4591" spans="1:12">
      <c r="A4591" s="447" t="s">
        <v>20984</v>
      </c>
      <c r="B4591" s="447" t="s">
        <v>20985</v>
      </c>
      <c r="C4591" s="447" t="s">
        <v>20993</v>
      </c>
      <c r="D4591" s="447" t="s">
        <v>20994</v>
      </c>
      <c r="E4591" s="448" t="s">
        <v>20755</v>
      </c>
      <c r="F4591" s="447" t="s">
        <v>20755</v>
      </c>
      <c r="G4591" s="449">
        <v>100872</v>
      </c>
      <c r="H4591" s="447" t="s">
        <v>5851</v>
      </c>
      <c r="I4591" s="447" t="s">
        <v>146</v>
      </c>
      <c r="J4591" s="447" t="s">
        <v>240</v>
      </c>
      <c r="K4591" s="450">
        <v>225.32</v>
      </c>
      <c r="L4591" s="447" t="s">
        <v>241</v>
      </c>
    </row>
    <row r="4592" spans="1:12">
      <c r="A4592" s="447" t="s">
        <v>20984</v>
      </c>
      <c r="B4592" s="447" t="s">
        <v>20985</v>
      </c>
      <c r="C4592" s="447" t="s">
        <v>20993</v>
      </c>
      <c r="D4592" s="447" t="s">
        <v>20994</v>
      </c>
      <c r="E4592" s="448" t="s">
        <v>20755</v>
      </c>
      <c r="F4592" s="447" t="s">
        <v>20755</v>
      </c>
      <c r="G4592" s="449">
        <v>100873</v>
      </c>
      <c r="H4592" s="447" t="s">
        <v>5852</v>
      </c>
      <c r="I4592" s="447" t="s">
        <v>146</v>
      </c>
      <c r="J4592" s="447" t="s">
        <v>240</v>
      </c>
      <c r="K4592" s="450">
        <v>232.34</v>
      </c>
      <c r="L4592" s="447" t="s">
        <v>241</v>
      </c>
    </row>
    <row r="4593" spans="1:12">
      <c r="A4593" s="447" t="s">
        <v>20984</v>
      </c>
      <c r="B4593" s="447" t="s">
        <v>20985</v>
      </c>
      <c r="C4593" s="447" t="s">
        <v>20993</v>
      </c>
      <c r="D4593" s="447" t="s">
        <v>20994</v>
      </c>
      <c r="E4593" s="448" t="s">
        <v>20755</v>
      </c>
      <c r="F4593" s="447" t="s">
        <v>20755</v>
      </c>
      <c r="G4593" s="449">
        <v>100874</v>
      </c>
      <c r="H4593" s="447" t="s">
        <v>5853</v>
      </c>
      <c r="I4593" s="447" t="s">
        <v>146</v>
      </c>
      <c r="J4593" s="447" t="s">
        <v>240</v>
      </c>
      <c r="K4593" s="450">
        <v>279.89</v>
      </c>
      <c r="L4593" s="447" t="s">
        <v>241</v>
      </c>
    </row>
    <row r="4594" spans="1:12">
      <c r="A4594" s="447" t="s">
        <v>20984</v>
      </c>
      <c r="B4594" s="447" t="s">
        <v>20985</v>
      </c>
      <c r="C4594" s="447" t="s">
        <v>20993</v>
      </c>
      <c r="D4594" s="447" t="s">
        <v>20994</v>
      </c>
      <c r="E4594" s="448" t="s">
        <v>20755</v>
      </c>
      <c r="F4594" s="447" t="s">
        <v>20755</v>
      </c>
      <c r="G4594" s="449">
        <v>100875</v>
      </c>
      <c r="H4594" s="447" t="s">
        <v>5854</v>
      </c>
      <c r="I4594" s="447" t="s">
        <v>146</v>
      </c>
      <c r="J4594" s="447" t="s">
        <v>240</v>
      </c>
      <c r="K4594" s="451">
        <v>1145.47</v>
      </c>
      <c r="L4594" s="447" t="s">
        <v>241</v>
      </c>
    </row>
    <row r="4595" spans="1:12">
      <c r="A4595" s="447" t="s">
        <v>20984</v>
      </c>
      <c r="B4595" s="447" t="s">
        <v>20985</v>
      </c>
      <c r="C4595" s="447" t="s">
        <v>20995</v>
      </c>
      <c r="D4595" s="447" t="s">
        <v>20996</v>
      </c>
      <c r="E4595" s="448" t="s">
        <v>20755</v>
      </c>
      <c r="F4595" s="447" t="s">
        <v>20755</v>
      </c>
      <c r="G4595" s="449">
        <v>98052</v>
      </c>
      <c r="H4595" s="447" t="s">
        <v>5855</v>
      </c>
      <c r="I4595" s="447" t="s">
        <v>146</v>
      </c>
      <c r="J4595" s="447" t="s">
        <v>240</v>
      </c>
      <c r="K4595" s="451">
        <v>1815.84</v>
      </c>
      <c r="L4595" s="447" t="s">
        <v>241</v>
      </c>
    </row>
    <row r="4596" spans="1:12">
      <c r="A4596" s="447" t="s">
        <v>20984</v>
      </c>
      <c r="B4596" s="447" t="s">
        <v>20985</v>
      </c>
      <c r="C4596" s="447" t="s">
        <v>20995</v>
      </c>
      <c r="D4596" s="447" t="s">
        <v>20996</v>
      </c>
      <c r="E4596" s="448" t="s">
        <v>20755</v>
      </c>
      <c r="F4596" s="447" t="s">
        <v>20755</v>
      </c>
      <c r="G4596" s="449">
        <v>98053</v>
      </c>
      <c r="H4596" s="447" t="s">
        <v>5856</v>
      </c>
      <c r="I4596" s="447" t="s">
        <v>146</v>
      </c>
      <c r="J4596" s="447" t="s">
        <v>240</v>
      </c>
      <c r="K4596" s="451">
        <v>2490.86</v>
      </c>
      <c r="L4596" s="447" t="s">
        <v>241</v>
      </c>
    </row>
    <row r="4597" spans="1:12">
      <c r="A4597" s="447" t="s">
        <v>20984</v>
      </c>
      <c r="B4597" s="447" t="s">
        <v>20985</v>
      </c>
      <c r="C4597" s="447" t="s">
        <v>20995</v>
      </c>
      <c r="D4597" s="447" t="s">
        <v>20996</v>
      </c>
      <c r="E4597" s="448" t="s">
        <v>20755</v>
      </c>
      <c r="F4597" s="447" t="s">
        <v>20755</v>
      </c>
      <c r="G4597" s="449">
        <v>98054</v>
      </c>
      <c r="H4597" s="447" t="s">
        <v>5857</v>
      </c>
      <c r="I4597" s="447" t="s">
        <v>146</v>
      </c>
      <c r="J4597" s="447" t="s">
        <v>240</v>
      </c>
      <c r="K4597" s="451">
        <v>4080.85</v>
      </c>
      <c r="L4597" s="447" t="s">
        <v>241</v>
      </c>
    </row>
    <row r="4598" spans="1:12">
      <c r="A4598" s="447" t="s">
        <v>20984</v>
      </c>
      <c r="B4598" s="447" t="s">
        <v>20985</v>
      </c>
      <c r="C4598" s="447" t="s">
        <v>20995</v>
      </c>
      <c r="D4598" s="447" t="s">
        <v>20996</v>
      </c>
      <c r="E4598" s="448" t="s">
        <v>20755</v>
      </c>
      <c r="F4598" s="447" t="s">
        <v>20755</v>
      </c>
      <c r="G4598" s="449">
        <v>98055</v>
      </c>
      <c r="H4598" s="447" t="s">
        <v>5858</v>
      </c>
      <c r="I4598" s="447" t="s">
        <v>146</v>
      </c>
      <c r="J4598" s="447" t="s">
        <v>240</v>
      </c>
      <c r="K4598" s="451">
        <v>5526.26</v>
      </c>
      <c r="L4598" s="447" t="s">
        <v>241</v>
      </c>
    </row>
    <row r="4599" spans="1:12">
      <c r="A4599" s="447" t="s">
        <v>20984</v>
      </c>
      <c r="B4599" s="447" t="s">
        <v>20985</v>
      </c>
      <c r="C4599" s="447" t="s">
        <v>20995</v>
      </c>
      <c r="D4599" s="447" t="s">
        <v>20996</v>
      </c>
      <c r="E4599" s="448" t="s">
        <v>20755</v>
      </c>
      <c r="F4599" s="447" t="s">
        <v>20755</v>
      </c>
      <c r="G4599" s="449">
        <v>98056</v>
      </c>
      <c r="H4599" s="447" t="s">
        <v>5859</v>
      </c>
      <c r="I4599" s="447" t="s">
        <v>146</v>
      </c>
      <c r="J4599" s="447" t="s">
        <v>240</v>
      </c>
      <c r="K4599" s="451">
        <v>6463.12</v>
      </c>
      <c r="L4599" s="447" t="s">
        <v>241</v>
      </c>
    </row>
    <row r="4600" spans="1:12">
      <c r="A4600" s="447" t="s">
        <v>20984</v>
      </c>
      <c r="B4600" s="447" t="s">
        <v>20985</v>
      </c>
      <c r="C4600" s="447" t="s">
        <v>20995</v>
      </c>
      <c r="D4600" s="447" t="s">
        <v>20996</v>
      </c>
      <c r="E4600" s="448" t="s">
        <v>20755</v>
      </c>
      <c r="F4600" s="447" t="s">
        <v>20755</v>
      </c>
      <c r="G4600" s="449">
        <v>98057</v>
      </c>
      <c r="H4600" s="447" t="s">
        <v>5860</v>
      </c>
      <c r="I4600" s="447" t="s">
        <v>146</v>
      </c>
      <c r="J4600" s="447" t="s">
        <v>240</v>
      </c>
      <c r="K4600" s="451">
        <v>7637.3</v>
      </c>
      <c r="L4600" s="447" t="s">
        <v>241</v>
      </c>
    </row>
    <row r="4601" spans="1:12">
      <c r="A4601" s="447" t="s">
        <v>20984</v>
      </c>
      <c r="B4601" s="447" t="s">
        <v>20985</v>
      </c>
      <c r="C4601" s="447" t="s">
        <v>20995</v>
      </c>
      <c r="D4601" s="447" t="s">
        <v>20996</v>
      </c>
      <c r="E4601" s="448" t="s">
        <v>20755</v>
      </c>
      <c r="F4601" s="447" t="s">
        <v>20755</v>
      </c>
      <c r="G4601" s="449">
        <v>98058</v>
      </c>
      <c r="H4601" s="447" t="s">
        <v>5861</v>
      </c>
      <c r="I4601" s="447" t="s">
        <v>146</v>
      </c>
      <c r="J4601" s="447" t="s">
        <v>240</v>
      </c>
      <c r="K4601" s="451">
        <v>1517.36</v>
      </c>
      <c r="L4601" s="447" t="s">
        <v>241</v>
      </c>
    </row>
    <row r="4602" spans="1:12">
      <c r="A4602" s="447" t="s">
        <v>20984</v>
      </c>
      <c r="B4602" s="447" t="s">
        <v>20985</v>
      </c>
      <c r="C4602" s="447" t="s">
        <v>20995</v>
      </c>
      <c r="D4602" s="447" t="s">
        <v>20996</v>
      </c>
      <c r="E4602" s="448" t="s">
        <v>20755</v>
      </c>
      <c r="F4602" s="447" t="s">
        <v>20755</v>
      </c>
      <c r="G4602" s="449">
        <v>98059</v>
      </c>
      <c r="H4602" s="447" t="s">
        <v>5862</v>
      </c>
      <c r="I4602" s="447" t="s">
        <v>146</v>
      </c>
      <c r="J4602" s="447" t="s">
        <v>240</v>
      </c>
      <c r="K4602" s="451">
        <v>3308.08</v>
      </c>
      <c r="L4602" s="447" t="s">
        <v>241</v>
      </c>
    </row>
    <row r="4603" spans="1:12">
      <c r="A4603" s="447" t="s">
        <v>20984</v>
      </c>
      <c r="B4603" s="447" t="s">
        <v>20985</v>
      </c>
      <c r="C4603" s="447" t="s">
        <v>20995</v>
      </c>
      <c r="D4603" s="447" t="s">
        <v>20996</v>
      </c>
      <c r="E4603" s="448" t="s">
        <v>20755</v>
      </c>
      <c r="F4603" s="447" t="s">
        <v>20755</v>
      </c>
      <c r="G4603" s="449">
        <v>98060</v>
      </c>
      <c r="H4603" s="447" t="s">
        <v>5863</v>
      </c>
      <c r="I4603" s="447" t="s">
        <v>146</v>
      </c>
      <c r="J4603" s="447" t="s">
        <v>240</v>
      </c>
      <c r="K4603" s="451">
        <v>4589.79</v>
      </c>
      <c r="L4603" s="447" t="s">
        <v>241</v>
      </c>
    </row>
    <row r="4604" spans="1:12">
      <c r="A4604" s="447" t="s">
        <v>20984</v>
      </c>
      <c r="B4604" s="447" t="s">
        <v>20985</v>
      </c>
      <c r="C4604" s="447" t="s">
        <v>20995</v>
      </c>
      <c r="D4604" s="447" t="s">
        <v>20996</v>
      </c>
      <c r="E4604" s="448" t="s">
        <v>20755</v>
      </c>
      <c r="F4604" s="447" t="s">
        <v>20755</v>
      </c>
      <c r="G4604" s="449">
        <v>98061</v>
      </c>
      <c r="H4604" s="447" t="s">
        <v>5864</v>
      </c>
      <c r="I4604" s="447" t="s">
        <v>146</v>
      </c>
      <c r="J4604" s="447" t="s">
        <v>240</v>
      </c>
      <c r="K4604" s="451">
        <v>6365.2</v>
      </c>
      <c r="L4604" s="447" t="s">
        <v>241</v>
      </c>
    </row>
    <row r="4605" spans="1:12">
      <c r="A4605" s="447" t="s">
        <v>20984</v>
      </c>
      <c r="B4605" s="447" t="s">
        <v>20985</v>
      </c>
      <c r="C4605" s="447" t="s">
        <v>20995</v>
      </c>
      <c r="D4605" s="447" t="s">
        <v>20996</v>
      </c>
      <c r="E4605" s="448" t="s">
        <v>20755</v>
      </c>
      <c r="F4605" s="447" t="s">
        <v>20755</v>
      </c>
      <c r="G4605" s="449">
        <v>98062</v>
      </c>
      <c r="H4605" s="447" t="s">
        <v>5865</v>
      </c>
      <c r="I4605" s="447" t="s">
        <v>146</v>
      </c>
      <c r="J4605" s="447" t="s">
        <v>240</v>
      </c>
      <c r="K4605" s="451">
        <v>2580.09</v>
      </c>
      <c r="L4605" s="447" t="s">
        <v>241</v>
      </c>
    </row>
    <row r="4606" spans="1:12">
      <c r="A4606" s="447" t="s">
        <v>20984</v>
      </c>
      <c r="B4606" s="447" t="s">
        <v>20985</v>
      </c>
      <c r="C4606" s="447" t="s">
        <v>20995</v>
      </c>
      <c r="D4606" s="447" t="s">
        <v>20996</v>
      </c>
      <c r="E4606" s="448" t="s">
        <v>20755</v>
      </c>
      <c r="F4606" s="447" t="s">
        <v>20755</v>
      </c>
      <c r="G4606" s="449">
        <v>98063</v>
      </c>
      <c r="H4606" s="447" t="s">
        <v>5866</v>
      </c>
      <c r="I4606" s="447" t="s">
        <v>146</v>
      </c>
      <c r="J4606" s="447" t="s">
        <v>240</v>
      </c>
      <c r="K4606" s="451">
        <v>3937.1</v>
      </c>
      <c r="L4606" s="447" t="s">
        <v>241</v>
      </c>
    </row>
    <row r="4607" spans="1:12">
      <c r="A4607" s="447" t="s">
        <v>20984</v>
      </c>
      <c r="B4607" s="447" t="s">
        <v>20985</v>
      </c>
      <c r="C4607" s="447" t="s">
        <v>20995</v>
      </c>
      <c r="D4607" s="447" t="s">
        <v>20996</v>
      </c>
      <c r="E4607" s="448" t="s">
        <v>20755</v>
      </c>
      <c r="F4607" s="447" t="s">
        <v>20755</v>
      </c>
      <c r="G4607" s="449">
        <v>98064</v>
      </c>
      <c r="H4607" s="447" t="s">
        <v>5867</v>
      </c>
      <c r="I4607" s="447" t="s">
        <v>146</v>
      </c>
      <c r="J4607" s="447" t="s">
        <v>240</v>
      </c>
      <c r="K4607" s="451">
        <v>4559.33</v>
      </c>
      <c r="L4607" s="447" t="s">
        <v>241</v>
      </c>
    </row>
    <row r="4608" spans="1:12">
      <c r="A4608" s="447" t="s">
        <v>20984</v>
      </c>
      <c r="B4608" s="447" t="s">
        <v>20985</v>
      </c>
      <c r="C4608" s="447" t="s">
        <v>20995</v>
      </c>
      <c r="D4608" s="447" t="s">
        <v>20996</v>
      </c>
      <c r="E4608" s="448" t="s">
        <v>20755</v>
      </c>
      <c r="F4608" s="447" t="s">
        <v>20755</v>
      </c>
      <c r="G4608" s="449">
        <v>98065</v>
      </c>
      <c r="H4608" s="447" t="s">
        <v>5868</v>
      </c>
      <c r="I4608" s="447" t="s">
        <v>146</v>
      </c>
      <c r="J4608" s="447" t="s">
        <v>240</v>
      </c>
      <c r="K4608" s="451">
        <v>6334.14</v>
      </c>
      <c r="L4608" s="447" t="s">
        <v>241</v>
      </c>
    </row>
    <row r="4609" spans="1:12">
      <c r="A4609" s="447" t="s">
        <v>20984</v>
      </c>
      <c r="B4609" s="447" t="s">
        <v>20985</v>
      </c>
      <c r="C4609" s="447" t="s">
        <v>20995</v>
      </c>
      <c r="D4609" s="447" t="s">
        <v>20996</v>
      </c>
      <c r="E4609" s="448" t="s">
        <v>20755</v>
      </c>
      <c r="F4609" s="447" t="s">
        <v>20755</v>
      </c>
      <c r="G4609" s="449">
        <v>98066</v>
      </c>
      <c r="H4609" s="447" t="s">
        <v>5869</v>
      </c>
      <c r="I4609" s="447" t="s">
        <v>146</v>
      </c>
      <c r="J4609" s="447" t="s">
        <v>240</v>
      </c>
      <c r="K4609" s="451">
        <v>4699.09</v>
      </c>
      <c r="L4609" s="447" t="s">
        <v>241</v>
      </c>
    </row>
    <row r="4610" spans="1:12">
      <c r="A4610" s="447" t="s">
        <v>20984</v>
      </c>
      <c r="B4610" s="447" t="s">
        <v>20985</v>
      </c>
      <c r="C4610" s="447" t="s">
        <v>20995</v>
      </c>
      <c r="D4610" s="447" t="s">
        <v>20996</v>
      </c>
      <c r="E4610" s="448" t="s">
        <v>20755</v>
      </c>
      <c r="F4610" s="447" t="s">
        <v>20755</v>
      </c>
      <c r="G4610" s="449">
        <v>98067</v>
      </c>
      <c r="H4610" s="447" t="s">
        <v>5870</v>
      </c>
      <c r="I4610" s="447" t="s">
        <v>146</v>
      </c>
      <c r="J4610" s="447" t="s">
        <v>240</v>
      </c>
      <c r="K4610" s="451">
        <v>6280.07</v>
      </c>
      <c r="L4610" s="447" t="s">
        <v>241</v>
      </c>
    </row>
    <row r="4611" spans="1:12">
      <c r="A4611" s="447" t="s">
        <v>20984</v>
      </c>
      <c r="B4611" s="447" t="s">
        <v>20985</v>
      </c>
      <c r="C4611" s="447" t="s">
        <v>20995</v>
      </c>
      <c r="D4611" s="447" t="s">
        <v>20996</v>
      </c>
      <c r="E4611" s="448" t="s">
        <v>20755</v>
      </c>
      <c r="F4611" s="447" t="s">
        <v>20755</v>
      </c>
      <c r="G4611" s="449">
        <v>98068</v>
      </c>
      <c r="H4611" s="447" t="s">
        <v>5871</v>
      </c>
      <c r="I4611" s="447" t="s">
        <v>146</v>
      </c>
      <c r="J4611" s="447" t="s">
        <v>240</v>
      </c>
      <c r="K4611" s="451">
        <v>8872.1</v>
      </c>
      <c r="L4611" s="447" t="s">
        <v>241</v>
      </c>
    </row>
    <row r="4612" spans="1:12">
      <c r="A4612" s="447" t="s">
        <v>20984</v>
      </c>
      <c r="B4612" s="447" t="s">
        <v>20985</v>
      </c>
      <c r="C4612" s="447" t="s">
        <v>20995</v>
      </c>
      <c r="D4612" s="447" t="s">
        <v>20996</v>
      </c>
      <c r="E4612" s="448" t="s">
        <v>20755</v>
      </c>
      <c r="F4612" s="447" t="s">
        <v>20755</v>
      </c>
      <c r="G4612" s="449">
        <v>98069</v>
      </c>
      <c r="H4612" s="447" t="s">
        <v>5872</v>
      </c>
      <c r="I4612" s="447" t="s">
        <v>146</v>
      </c>
      <c r="J4612" s="447" t="s">
        <v>240</v>
      </c>
      <c r="K4612" s="451">
        <v>11835.38</v>
      </c>
      <c r="L4612" s="447" t="s">
        <v>241</v>
      </c>
    </row>
    <row r="4613" spans="1:12">
      <c r="A4613" s="447" t="s">
        <v>20984</v>
      </c>
      <c r="B4613" s="447" t="s">
        <v>20985</v>
      </c>
      <c r="C4613" s="447" t="s">
        <v>20995</v>
      </c>
      <c r="D4613" s="447" t="s">
        <v>20996</v>
      </c>
      <c r="E4613" s="448" t="s">
        <v>20755</v>
      </c>
      <c r="F4613" s="447" t="s">
        <v>20755</v>
      </c>
      <c r="G4613" s="449">
        <v>98070</v>
      </c>
      <c r="H4613" s="447" t="s">
        <v>5873</v>
      </c>
      <c r="I4613" s="447" t="s">
        <v>146</v>
      </c>
      <c r="J4613" s="447" t="s">
        <v>240</v>
      </c>
      <c r="K4613" s="451">
        <v>13602.63</v>
      </c>
      <c r="L4613" s="447" t="s">
        <v>241</v>
      </c>
    </row>
    <row r="4614" spans="1:12">
      <c r="A4614" s="447" t="s">
        <v>20984</v>
      </c>
      <c r="B4614" s="447" t="s">
        <v>20985</v>
      </c>
      <c r="C4614" s="447" t="s">
        <v>20995</v>
      </c>
      <c r="D4614" s="447" t="s">
        <v>20996</v>
      </c>
      <c r="E4614" s="448" t="s">
        <v>20755</v>
      </c>
      <c r="F4614" s="447" t="s">
        <v>20755</v>
      </c>
      <c r="G4614" s="449">
        <v>98071</v>
      </c>
      <c r="H4614" s="447" t="s">
        <v>5874</v>
      </c>
      <c r="I4614" s="447" t="s">
        <v>146</v>
      </c>
      <c r="J4614" s="447" t="s">
        <v>240</v>
      </c>
      <c r="K4614" s="451">
        <v>15021.67</v>
      </c>
      <c r="L4614" s="447" t="s">
        <v>241</v>
      </c>
    </row>
    <row r="4615" spans="1:12">
      <c r="A4615" s="447" t="s">
        <v>20984</v>
      </c>
      <c r="B4615" s="447" t="s">
        <v>20985</v>
      </c>
      <c r="C4615" s="447" t="s">
        <v>20995</v>
      </c>
      <c r="D4615" s="447" t="s">
        <v>20996</v>
      </c>
      <c r="E4615" s="448" t="s">
        <v>20755</v>
      </c>
      <c r="F4615" s="447" t="s">
        <v>20755</v>
      </c>
      <c r="G4615" s="449">
        <v>98072</v>
      </c>
      <c r="H4615" s="447" t="s">
        <v>5875</v>
      </c>
      <c r="I4615" s="447" t="s">
        <v>146</v>
      </c>
      <c r="J4615" s="447" t="s">
        <v>240</v>
      </c>
      <c r="K4615" s="451">
        <v>3864.4</v>
      </c>
      <c r="L4615" s="447" t="s">
        <v>241</v>
      </c>
    </row>
    <row r="4616" spans="1:12">
      <c r="A4616" s="447" t="s">
        <v>20984</v>
      </c>
      <c r="B4616" s="447" t="s">
        <v>20985</v>
      </c>
      <c r="C4616" s="447" t="s">
        <v>20995</v>
      </c>
      <c r="D4616" s="447" t="s">
        <v>20996</v>
      </c>
      <c r="E4616" s="448" t="s">
        <v>20755</v>
      </c>
      <c r="F4616" s="447" t="s">
        <v>20755</v>
      </c>
      <c r="G4616" s="449">
        <v>98073</v>
      </c>
      <c r="H4616" s="447" t="s">
        <v>5876</v>
      </c>
      <c r="I4616" s="447" t="s">
        <v>146</v>
      </c>
      <c r="J4616" s="447" t="s">
        <v>240</v>
      </c>
      <c r="K4616" s="451">
        <v>5961.94</v>
      </c>
      <c r="L4616" s="447" t="s">
        <v>241</v>
      </c>
    </row>
    <row r="4617" spans="1:12">
      <c r="A4617" s="447" t="s">
        <v>20984</v>
      </c>
      <c r="B4617" s="447" t="s">
        <v>20985</v>
      </c>
      <c r="C4617" s="447" t="s">
        <v>20995</v>
      </c>
      <c r="D4617" s="447" t="s">
        <v>20996</v>
      </c>
      <c r="E4617" s="448" t="s">
        <v>20755</v>
      </c>
      <c r="F4617" s="447" t="s">
        <v>20755</v>
      </c>
      <c r="G4617" s="449">
        <v>98074</v>
      </c>
      <c r="H4617" s="447" t="s">
        <v>5877</v>
      </c>
      <c r="I4617" s="447" t="s">
        <v>146</v>
      </c>
      <c r="J4617" s="447" t="s">
        <v>240</v>
      </c>
      <c r="K4617" s="451">
        <v>9148.1299999999992</v>
      </c>
      <c r="L4617" s="447" t="s">
        <v>241</v>
      </c>
    </row>
    <row r="4618" spans="1:12">
      <c r="A4618" s="447" t="s">
        <v>20984</v>
      </c>
      <c r="B4618" s="447" t="s">
        <v>20985</v>
      </c>
      <c r="C4618" s="447" t="s">
        <v>20995</v>
      </c>
      <c r="D4618" s="447" t="s">
        <v>20996</v>
      </c>
      <c r="E4618" s="448" t="s">
        <v>20755</v>
      </c>
      <c r="F4618" s="447" t="s">
        <v>20755</v>
      </c>
      <c r="G4618" s="449">
        <v>98075</v>
      </c>
      <c r="H4618" s="447" t="s">
        <v>5878</v>
      </c>
      <c r="I4618" s="447" t="s">
        <v>146</v>
      </c>
      <c r="J4618" s="447" t="s">
        <v>240</v>
      </c>
      <c r="K4618" s="451">
        <v>11840.03</v>
      </c>
      <c r="L4618" s="447" t="s">
        <v>241</v>
      </c>
    </row>
    <row r="4619" spans="1:12">
      <c r="A4619" s="447" t="s">
        <v>20984</v>
      </c>
      <c r="B4619" s="447" t="s">
        <v>20985</v>
      </c>
      <c r="C4619" s="447" t="s">
        <v>20995</v>
      </c>
      <c r="D4619" s="447" t="s">
        <v>20996</v>
      </c>
      <c r="E4619" s="448" t="s">
        <v>20755</v>
      </c>
      <c r="F4619" s="447" t="s">
        <v>20755</v>
      </c>
      <c r="G4619" s="449">
        <v>98076</v>
      </c>
      <c r="H4619" s="447" t="s">
        <v>5879</v>
      </c>
      <c r="I4619" s="447" t="s">
        <v>146</v>
      </c>
      <c r="J4619" s="447" t="s">
        <v>240</v>
      </c>
      <c r="K4619" s="451">
        <v>13577.12</v>
      </c>
      <c r="L4619" s="447" t="s">
        <v>241</v>
      </c>
    </row>
    <row r="4620" spans="1:12">
      <c r="A4620" s="447" t="s">
        <v>20984</v>
      </c>
      <c r="B4620" s="447" t="s">
        <v>20985</v>
      </c>
      <c r="C4620" s="447" t="s">
        <v>20995</v>
      </c>
      <c r="D4620" s="447" t="s">
        <v>20996</v>
      </c>
      <c r="E4620" s="448" t="s">
        <v>20755</v>
      </c>
      <c r="F4620" s="447" t="s">
        <v>20755</v>
      </c>
      <c r="G4620" s="449">
        <v>98077</v>
      </c>
      <c r="H4620" s="447" t="s">
        <v>5880</v>
      </c>
      <c r="I4620" s="447" t="s">
        <v>146</v>
      </c>
      <c r="J4620" s="447" t="s">
        <v>240</v>
      </c>
      <c r="K4620" s="451">
        <v>15945.69</v>
      </c>
      <c r="L4620" s="447" t="s">
        <v>241</v>
      </c>
    </row>
    <row r="4621" spans="1:12">
      <c r="A4621" s="447" t="s">
        <v>20984</v>
      </c>
      <c r="B4621" s="447" t="s">
        <v>20985</v>
      </c>
      <c r="C4621" s="447" t="s">
        <v>20995</v>
      </c>
      <c r="D4621" s="447" t="s">
        <v>20996</v>
      </c>
      <c r="E4621" s="448" t="s">
        <v>20755</v>
      </c>
      <c r="F4621" s="447" t="s">
        <v>20755</v>
      </c>
      <c r="G4621" s="449">
        <v>98078</v>
      </c>
      <c r="H4621" s="447" t="s">
        <v>5881</v>
      </c>
      <c r="I4621" s="447" t="s">
        <v>146</v>
      </c>
      <c r="J4621" s="447" t="s">
        <v>240</v>
      </c>
      <c r="K4621" s="451">
        <v>4179.34</v>
      </c>
      <c r="L4621" s="447" t="s">
        <v>241</v>
      </c>
    </row>
    <row r="4622" spans="1:12">
      <c r="A4622" s="447" t="s">
        <v>20984</v>
      </c>
      <c r="B4622" s="447" t="s">
        <v>20985</v>
      </c>
      <c r="C4622" s="447" t="s">
        <v>20995</v>
      </c>
      <c r="D4622" s="447" t="s">
        <v>20996</v>
      </c>
      <c r="E4622" s="448" t="s">
        <v>20755</v>
      </c>
      <c r="F4622" s="447" t="s">
        <v>20755</v>
      </c>
      <c r="G4622" s="449">
        <v>98079</v>
      </c>
      <c r="H4622" s="447" t="s">
        <v>5882</v>
      </c>
      <c r="I4622" s="447" t="s">
        <v>146</v>
      </c>
      <c r="J4622" s="447" t="s">
        <v>240</v>
      </c>
      <c r="K4622" s="451">
        <v>7280.71</v>
      </c>
      <c r="L4622" s="447" t="s">
        <v>241</v>
      </c>
    </row>
    <row r="4623" spans="1:12">
      <c r="A4623" s="447" t="s">
        <v>20984</v>
      </c>
      <c r="B4623" s="447" t="s">
        <v>20985</v>
      </c>
      <c r="C4623" s="447" t="s">
        <v>20995</v>
      </c>
      <c r="D4623" s="447" t="s">
        <v>20996</v>
      </c>
      <c r="E4623" s="448" t="s">
        <v>20755</v>
      </c>
      <c r="F4623" s="447" t="s">
        <v>20755</v>
      </c>
      <c r="G4623" s="449">
        <v>98080</v>
      </c>
      <c r="H4623" s="447" t="s">
        <v>5883</v>
      </c>
      <c r="I4623" s="447" t="s">
        <v>146</v>
      </c>
      <c r="J4623" s="447" t="s">
        <v>240</v>
      </c>
      <c r="K4623" s="451">
        <v>9287.2999999999993</v>
      </c>
      <c r="L4623" s="447" t="s">
        <v>241</v>
      </c>
    </row>
    <row r="4624" spans="1:12">
      <c r="A4624" s="447" t="s">
        <v>20984</v>
      </c>
      <c r="B4624" s="447" t="s">
        <v>20985</v>
      </c>
      <c r="C4624" s="447" t="s">
        <v>20995</v>
      </c>
      <c r="D4624" s="447" t="s">
        <v>20996</v>
      </c>
      <c r="E4624" s="448" t="s">
        <v>20755</v>
      </c>
      <c r="F4624" s="447" t="s">
        <v>20755</v>
      </c>
      <c r="G4624" s="449">
        <v>98081</v>
      </c>
      <c r="H4624" s="447" t="s">
        <v>5884</v>
      </c>
      <c r="I4624" s="447" t="s">
        <v>146</v>
      </c>
      <c r="J4624" s="447" t="s">
        <v>240</v>
      </c>
      <c r="K4624" s="451">
        <v>13700.53</v>
      </c>
      <c r="L4624" s="447" t="s">
        <v>241</v>
      </c>
    </row>
    <row r="4625" spans="1:12">
      <c r="A4625" s="447" t="s">
        <v>20984</v>
      </c>
      <c r="B4625" s="447" t="s">
        <v>20985</v>
      </c>
      <c r="C4625" s="447" t="s">
        <v>20995</v>
      </c>
      <c r="D4625" s="447" t="s">
        <v>20996</v>
      </c>
      <c r="E4625" s="448" t="s">
        <v>20755</v>
      </c>
      <c r="F4625" s="447" t="s">
        <v>20755</v>
      </c>
      <c r="G4625" s="449">
        <v>98082</v>
      </c>
      <c r="H4625" s="447" t="s">
        <v>5885</v>
      </c>
      <c r="I4625" s="447" t="s">
        <v>146</v>
      </c>
      <c r="J4625" s="447" t="s">
        <v>240</v>
      </c>
      <c r="K4625" s="451">
        <v>3225.17</v>
      </c>
      <c r="L4625" s="447" t="s">
        <v>241</v>
      </c>
    </row>
    <row r="4626" spans="1:12">
      <c r="A4626" s="447" t="s">
        <v>20984</v>
      </c>
      <c r="B4626" s="447" t="s">
        <v>20985</v>
      </c>
      <c r="C4626" s="447" t="s">
        <v>20995</v>
      </c>
      <c r="D4626" s="447" t="s">
        <v>20996</v>
      </c>
      <c r="E4626" s="448" t="s">
        <v>20755</v>
      </c>
      <c r="F4626" s="447" t="s">
        <v>20755</v>
      </c>
      <c r="G4626" s="449">
        <v>98083</v>
      </c>
      <c r="H4626" s="447" t="s">
        <v>5886</v>
      </c>
      <c r="I4626" s="447" t="s">
        <v>146</v>
      </c>
      <c r="J4626" s="447" t="s">
        <v>240</v>
      </c>
      <c r="K4626" s="451">
        <v>4250.8</v>
      </c>
      <c r="L4626" s="447" t="s">
        <v>241</v>
      </c>
    </row>
    <row r="4627" spans="1:12">
      <c r="A4627" s="447" t="s">
        <v>20984</v>
      </c>
      <c r="B4627" s="447" t="s">
        <v>20985</v>
      </c>
      <c r="C4627" s="447" t="s">
        <v>20995</v>
      </c>
      <c r="D4627" s="447" t="s">
        <v>20996</v>
      </c>
      <c r="E4627" s="448" t="s">
        <v>20755</v>
      </c>
      <c r="F4627" s="447" t="s">
        <v>20755</v>
      </c>
      <c r="G4627" s="449">
        <v>98084</v>
      </c>
      <c r="H4627" s="447" t="s">
        <v>5887</v>
      </c>
      <c r="I4627" s="447" t="s">
        <v>146</v>
      </c>
      <c r="J4627" s="447" t="s">
        <v>240</v>
      </c>
      <c r="K4627" s="451">
        <v>5955.93</v>
      </c>
      <c r="L4627" s="447" t="s">
        <v>241</v>
      </c>
    </row>
    <row r="4628" spans="1:12">
      <c r="A4628" s="447" t="s">
        <v>20984</v>
      </c>
      <c r="B4628" s="447" t="s">
        <v>20985</v>
      </c>
      <c r="C4628" s="447" t="s">
        <v>20995</v>
      </c>
      <c r="D4628" s="447" t="s">
        <v>20996</v>
      </c>
      <c r="E4628" s="448" t="s">
        <v>20755</v>
      </c>
      <c r="F4628" s="447" t="s">
        <v>20755</v>
      </c>
      <c r="G4628" s="449">
        <v>98085</v>
      </c>
      <c r="H4628" s="447" t="s">
        <v>5888</v>
      </c>
      <c r="I4628" s="447" t="s">
        <v>146</v>
      </c>
      <c r="J4628" s="447" t="s">
        <v>240</v>
      </c>
      <c r="K4628" s="451">
        <v>8069.94</v>
      </c>
      <c r="L4628" s="447" t="s">
        <v>241</v>
      </c>
    </row>
    <row r="4629" spans="1:12">
      <c r="A4629" s="447" t="s">
        <v>20984</v>
      </c>
      <c r="B4629" s="447" t="s">
        <v>20985</v>
      </c>
      <c r="C4629" s="447" t="s">
        <v>20995</v>
      </c>
      <c r="D4629" s="447" t="s">
        <v>20996</v>
      </c>
      <c r="E4629" s="448" t="s">
        <v>20755</v>
      </c>
      <c r="F4629" s="447" t="s">
        <v>20755</v>
      </c>
      <c r="G4629" s="449">
        <v>98086</v>
      </c>
      <c r="H4629" s="447" t="s">
        <v>5889</v>
      </c>
      <c r="I4629" s="447" t="s">
        <v>146</v>
      </c>
      <c r="J4629" s="447" t="s">
        <v>240</v>
      </c>
      <c r="K4629" s="451">
        <v>9108.7199999999993</v>
      </c>
      <c r="L4629" s="447" t="s">
        <v>241</v>
      </c>
    </row>
    <row r="4630" spans="1:12">
      <c r="A4630" s="447" t="s">
        <v>20984</v>
      </c>
      <c r="B4630" s="447" t="s">
        <v>20985</v>
      </c>
      <c r="C4630" s="447" t="s">
        <v>20995</v>
      </c>
      <c r="D4630" s="447" t="s">
        <v>20996</v>
      </c>
      <c r="E4630" s="448" t="s">
        <v>20755</v>
      </c>
      <c r="F4630" s="447" t="s">
        <v>20755</v>
      </c>
      <c r="G4630" s="449">
        <v>98087</v>
      </c>
      <c r="H4630" s="447" t="s">
        <v>5890</v>
      </c>
      <c r="I4630" s="447" t="s">
        <v>146</v>
      </c>
      <c r="J4630" s="447" t="s">
        <v>240</v>
      </c>
      <c r="K4630" s="451">
        <v>9723.3799999999992</v>
      </c>
      <c r="L4630" s="447" t="s">
        <v>241</v>
      </c>
    </row>
    <row r="4631" spans="1:12">
      <c r="A4631" s="447" t="s">
        <v>20984</v>
      </c>
      <c r="B4631" s="447" t="s">
        <v>20985</v>
      </c>
      <c r="C4631" s="447" t="s">
        <v>20995</v>
      </c>
      <c r="D4631" s="447" t="s">
        <v>20996</v>
      </c>
      <c r="E4631" s="448" t="s">
        <v>20755</v>
      </c>
      <c r="F4631" s="447" t="s">
        <v>20755</v>
      </c>
      <c r="G4631" s="449">
        <v>98088</v>
      </c>
      <c r="H4631" s="447" t="s">
        <v>5891</v>
      </c>
      <c r="I4631" s="447" t="s">
        <v>146</v>
      </c>
      <c r="J4631" s="447" t="s">
        <v>240</v>
      </c>
      <c r="K4631" s="451">
        <v>2753.26</v>
      </c>
      <c r="L4631" s="447" t="s">
        <v>241</v>
      </c>
    </row>
    <row r="4632" spans="1:12">
      <c r="A4632" s="447" t="s">
        <v>20984</v>
      </c>
      <c r="B4632" s="447" t="s">
        <v>20985</v>
      </c>
      <c r="C4632" s="447" t="s">
        <v>20995</v>
      </c>
      <c r="D4632" s="447" t="s">
        <v>20996</v>
      </c>
      <c r="E4632" s="448" t="s">
        <v>20755</v>
      </c>
      <c r="F4632" s="447" t="s">
        <v>20755</v>
      </c>
      <c r="G4632" s="449">
        <v>98089</v>
      </c>
      <c r="H4632" s="447" t="s">
        <v>5892</v>
      </c>
      <c r="I4632" s="447" t="s">
        <v>146</v>
      </c>
      <c r="J4632" s="447" t="s">
        <v>240</v>
      </c>
      <c r="K4632" s="451">
        <v>4334.5</v>
      </c>
      <c r="L4632" s="447" t="s">
        <v>241</v>
      </c>
    </row>
    <row r="4633" spans="1:12">
      <c r="A4633" s="447" t="s">
        <v>20984</v>
      </c>
      <c r="B4633" s="447" t="s">
        <v>20985</v>
      </c>
      <c r="C4633" s="447" t="s">
        <v>20995</v>
      </c>
      <c r="D4633" s="447" t="s">
        <v>20996</v>
      </c>
      <c r="E4633" s="448" t="s">
        <v>20755</v>
      </c>
      <c r="F4633" s="447" t="s">
        <v>20755</v>
      </c>
      <c r="G4633" s="449">
        <v>98090</v>
      </c>
      <c r="H4633" s="447" t="s">
        <v>5893</v>
      </c>
      <c r="I4633" s="447" t="s">
        <v>146</v>
      </c>
      <c r="J4633" s="447" t="s">
        <v>240</v>
      </c>
      <c r="K4633" s="451">
        <v>6787.46</v>
      </c>
      <c r="L4633" s="447" t="s">
        <v>241</v>
      </c>
    </row>
    <row r="4634" spans="1:12">
      <c r="A4634" s="447" t="s">
        <v>20984</v>
      </c>
      <c r="B4634" s="447" t="s">
        <v>20985</v>
      </c>
      <c r="C4634" s="447" t="s">
        <v>20995</v>
      </c>
      <c r="D4634" s="447" t="s">
        <v>20996</v>
      </c>
      <c r="E4634" s="448" t="s">
        <v>20755</v>
      </c>
      <c r="F4634" s="447" t="s">
        <v>20755</v>
      </c>
      <c r="G4634" s="449">
        <v>98091</v>
      </c>
      <c r="H4634" s="447" t="s">
        <v>5894</v>
      </c>
      <c r="I4634" s="447" t="s">
        <v>146</v>
      </c>
      <c r="J4634" s="447" t="s">
        <v>240</v>
      </c>
      <c r="K4634" s="451">
        <v>8770.27</v>
      </c>
      <c r="L4634" s="447" t="s">
        <v>241</v>
      </c>
    </row>
    <row r="4635" spans="1:12">
      <c r="A4635" s="447" t="s">
        <v>20984</v>
      </c>
      <c r="B4635" s="447" t="s">
        <v>20985</v>
      </c>
      <c r="C4635" s="447" t="s">
        <v>20995</v>
      </c>
      <c r="D4635" s="447" t="s">
        <v>20996</v>
      </c>
      <c r="E4635" s="448" t="s">
        <v>20755</v>
      </c>
      <c r="F4635" s="447" t="s">
        <v>20755</v>
      </c>
      <c r="G4635" s="449">
        <v>98092</v>
      </c>
      <c r="H4635" s="447" t="s">
        <v>5895</v>
      </c>
      <c r="I4635" s="447" t="s">
        <v>146</v>
      </c>
      <c r="J4635" s="447" t="s">
        <v>240</v>
      </c>
      <c r="K4635" s="451">
        <v>10274.44</v>
      </c>
      <c r="L4635" s="447" t="s">
        <v>241</v>
      </c>
    </row>
    <row r="4636" spans="1:12">
      <c r="A4636" s="447" t="s">
        <v>20984</v>
      </c>
      <c r="B4636" s="447" t="s">
        <v>20985</v>
      </c>
      <c r="C4636" s="447" t="s">
        <v>20995</v>
      </c>
      <c r="D4636" s="447" t="s">
        <v>20996</v>
      </c>
      <c r="E4636" s="448" t="s">
        <v>20755</v>
      </c>
      <c r="F4636" s="447" t="s">
        <v>20755</v>
      </c>
      <c r="G4636" s="449">
        <v>98093</v>
      </c>
      <c r="H4636" s="447" t="s">
        <v>5896</v>
      </c>
      <c r="I4636" s="447" t="s">
        <v>146</v>
      </c>
      <c r="J4636" s="447" t="s">
        <v>240</v>
      </c>
      <c r="K4636" s="451">
        <v>12120.74</v>
      </c>
      <c r="L4636" s="447" t="s">
        <v>241</v>
      </c>
    </row>
    <row r="4637" spans="1:12">
      <c r="A4637" s="447" t="s">
        <v>20984</v>
      </c>
      <c r="B4637" s="447" t="s">
        <v>20985</v>
      </c>
      <c r="C4637" s="447" t="s">
        <v>20995</v>
      </c>
      <c r="D4637" s="447" t="s">
        <v>20996</v>
      </c>
      <c r="E4637" s="448" t="s">
        <v>20755</v>
      </c>
      <c r="F4637" s="447" t="s">
        <v>20755</v>
      </c>
      <c r="G4637" s="449">
        <v>98094</v>
      </c>
      <c r="H4637" s="447" t="s">
        <v>5897</v>
      </c>
      <c r="I4637" s="447" t="s">
        <v>146</v>
      </c>
      <c r="J4637" s="447" t="s">
        <v>240</v>
      </c>
      <c r="K4637" s="451">
        <v>2242.62</v>
      </c>
      <c r="L4637" s="447" t="s">
        <v>241</v>
      </c>
    </row>
    <row r="4638" spans="1:12">
      <c r="A4638" s="447" t="s">
        <v>20984</v>
      </c>
      <c r="B4638" s="447" t="s">
        <v>20985</v>
      </c>
      <c r="C4638" s="447" t="s">
        <v>20995</v>
      </c>
      <c r="D4638" s="447" t="s">
        <v>20996</v>
      </c>
      <c r="E4638" s="448" t="s">
        <v>20755</v>
      </c>
      <c r="F4638" s="447" t="s">
        <v>20755</v>
      </c>
      <c r="G4638" s="449">
        <v>98099</v>
      </c>
      <c r="H4638" s="447" t="s">
        <v>5898</v>
      </c>
      <c r="I4638" s="447" t="s">
        <v>146</v>
      </c>
      <c r="J4638" s="447" t="s">
        <v>240</v>
      </c>
      <c r="K4638" s="451">
        <v>3825.39</v>
      </c>
      <c r="L4638" s="447" t="s">
        <v>241</v>
      </c>
    </row>
    <row r="4639" spans="1:12">
      <c r="A4639" s="447" t="s">
        <v>20984</v>
      </c>
      <c r="B4639" s="447" t="s">
        <v>20985</v>
      </c>
      <c r="C4639" s="447" t="s">
        <v>20995</v>
      </c>
      <c r="D4639" s="447" t="s">
        <v>20996</v>
      </c>
      <c r="E4639" s="448" t="s">
        <v>20755</v>
      </c>
      <c r="F4639" s="447" t="s">
        <v>20755</v>
      </c>
      <c r="G4639" s="449">
        <v>98100</v>
      </c>
      <c r="H4639" s="447" t="s">
        <v>5899</v>
      </c>
      <c r="I4639" s="447" t="s">
        <v>146</v>
      </c>
      <c r="J4639" s="447" t="s">
        <v>240</v>
      </c>
      <c r="K4639" s="451">
        <v>4988.26</v>
      </c>
      <c r="L4639" s="447" t="s">
        <v>241</v>
      </c>
    </row>
    <row r="4640" spans="1:12">
      <c r="A4640" s="447" t="s">
        <v>20984</v>
      </c>
      <c r="B4640" s="447" t="s">
        <v>20985</v>
      </c>
      <c r="C4640" s="447" t="s">
        <v>20995</v>
      </c>
      <c r="D4640" s="447" t="s">
        <v>20996</v>
      </c>
      <c r="E4640" s="448" t="s">
        <v>20755</v>
      </c>
      <c r="F4640" s="447" t="s">
        <v>20755</v>
      </c>
      <c r="G4640" s="449">
        <v>98101</v>
      </c>
      <c r="H4640" s="447" t="s">
        <v>5900</v>
      </c>
      <c r="I4640" s="447" t="s">
        <v>146</v>
      </c>
      <c r="J4640" s="447" t="s">
        <v>240</v>
      </c>
      <c r="K4640" s="451">
        <v>7359.29</v>
      </c>
      <c r="L4640" s="447" t="s">
        <v>241</v>
      </c>
    </row>
    <row r="4641" spans="1:12">
      <c r="A4641" s="447" t="s">
        <v>20984</v>
      </c>
      <c r="B4641" s="447" t="s">
        <v>20985</v>
      </c>
      <c r="C4641" s="447" t="s">
        <v>20995</v>
      </c>
      <c r="D4641" s="447" t="s">
        <v>20996</v>
      </c>
      <c r="E4641" s="448" t="s">
        <v>20755</v>
      </c>
      <c r="F4641" s="447" t="s">
        <v>20755</v>
      </c>
      <c r="G4641" s="449">
        <v>98109</v>
      </c>
      <c r="H4641" s="447" t="s">
        <v>5901</v>
      </c>
      <c r="I4641" s="447" t="s">
        <v>146</v>
      </c>
      <c r="J4641" s="447" t="s">
        <v>240</v>
      </c>
      <c r="K4641" s="450">
        <v>623.82000000000005</v>
      </c>
      <c r="L4641" s="447" t="s">
        <v>241</v>
      </c>
    </row>
    <row r="4642" spans="1:12">
      <c r="A4642" s="447" t="s">
        <v>20984</v>
      </c>
      <c r="B4642" s="447" t="s">
        <v>20985</v>
      </c>
      <c r="C4642" s="447" t="s">
        <v>20995</v>
      </c>
      <c r="D4642" s="447" t="s">
        <v>20996</v>
      </c>
      <c r="E4642" s="448" t="s">
        <v>20755</v>
      </c>
      <c r="F4642" s="447" t="s">
        <v>20755</v>
      </c>
      <c r="G4642" s="449">
        <v>98110</v>
      </c>
      <c r="H4642" s="447" t="s">
        <v>5902</v>
      </c>
      <c r="I4642" s="447" t="s">
        <v>146</v>
      </c>
      <c r="J4642" s="447" t="s">
        <v>240</v>
      </c>
      <c r="K4642" s="450">
        <v>505.98</v>
      </c>
      <c r="L4642" s="447" t="s">
        <v>241</v>
      </c>
    </row>
    <row r="4643" spans="1:12">
      <c r="A4643" s="447" t="s">
        <v>20984</v>
      </c>
      <c r="B4643" s="447" t="s">
        <v>20985</v>
      </c>
      <c r="C4643" s="447" t="s">
        <v>20995</v>
      </c>
      <c r="D4643" s="447" t="s">
        <v>20996</v>
      </c>
      <c r="E4643" s="448" t="s">
        <v>20755</v>
      </c>
      <c r="F4643" s="447" t="s">
        <v>20755</v>
      </c>
      <c r="G4643" s="449">
        <v>98111</v>
      </c>
      <c r="H4643" s="447" t="s">
        <v>5903</v>
      </c>
      <c r="I4643" s="447" t="s">
        <v>146</v>
      </c>
      <c r="J4643" s="447" t="s">
        <v>240</v>
      </c>
      <c r="K4643" s="450">
        <v>23.59</v>
      </c>
      <c r="L4643" s="447" t="s">
        <v>241</v>
      </c>
    </row>
    <row r="4644" spans="1:12">
      <c r="A4644" s="447" t="s">
        <v>20984</v>
      </c>
      <c r="B4644" s="447" t="s">
        <v>20985</v>
      </c>
      <c r="C4644" s="447" t="s">
        <v>20995</v>
      </c>
      <c r="D4644" s="447" t="s">
        <v>20996</v>
      </c>
      <c r="E4644" s="448" t="s">
        <v>20755</v>
      </c>
      <c r="F4644" s="447" t="s">
        <v>20755</v>
      </c>
      <c r="G4644" s="449">
        <v>98112</v>
      </c>
      <c r="H4644" s="447" t="s">
        <v>5904</v>
      </c>
      <c r="I4644" s="447" t="s">
        <v>146</v>
      </c>
      <c r="J4644" s="447" t="s">
        <v>240</v>
      </c>
      <c r="K4644" s="450">
        <v>117.3</v>
      </c>
      <c r="L4644" s="447" t="s">
        <v>241</v>
      </c>
    </row>
    <row r="4645" spans="1:12">
      <c r="A4645" s="447" t="s">
        <v>20984</v>
      </c>
      <c r="B4645" s="447" t="s">
        <v>20985</v>
      </c>
      <c r="C4645" s="447" t="s">
        <v>20995</v>
      </c>
      <c r="D4645" s="447" t="s">
        <v>20996</v>
      </c>
      <c r="E4645" s="448" t="s">
        <v>20755</v>
      </c>
      <c r="F4645" s="447" t="s">
        <v>20755</v>
      </c>
      <c r="G4645" s="449">
        <v>98114</v>
      </c>
      <c r="H4645" s="447" t="s">
        <v>5905</v>
      </c>
      <c r="I4645" s="447" t="s">
        <v>146</v>
      </c>
      <c r="J4645" s="447" t="s">
        <v>240</v>
      </c>
      <c r="K4645" s="450">
        <v>715.06</v>
      </c>
      <c r="L4645" s="447" t="s">
        <v>241</v>
      </c>
    </row>
    <row r="4646" spans="1:12">
      <c r="A4646" s="447" t="s">
        <v>20984</v>
      </c>
      <c r="B4646" s="447" t="s">
        <v>20985</v>
      </c>
      <c r="C4646" s="447" t="s">
        <v>20995</v>
      </c>
      <c r="D4646" s="447" t="s">
        <v>20996</v>
      </c>
      <c r="E4646" s="448" t="s">
        <v>20755</v>
      </c>
      <c r="F4646" s="447" t="s">
        <v>20755</v>
      </c>
      <c r="G4646" s="449">
        <v>98115</v>
      </c>
      <c r="H4646" s="447" t="s">
        <v>5906</v>
      </c>
      <c r="I4646" s="447" t="s">
        <v>146</v>
      </c>
      <c r="J4646" s="447" t="s">
        <v>240</v>
      </c>
      <c r="K4646" s="450">
        <v>91.6</v>
      </c>
      <c r="L4646" s="447" t="s">
        <v>241</v>
      </c>
    </row>
    <row r="4647" spans="1:12">
      <c r="A4647" s="447" t="s">
        <v>20984</v>
      </c>
      <c r="B4647" s="447" t="s">
        <v>20985</v>
      </c>
      <c r="C4647" s="447" t="s">
        <v>20997</v>
      </c>
      <c r="D4647" s="447" t="s">
        <v>20998</v>
      </c>
      <c r="E4647" s="448" t="s">
        <v>20755</v>
      </c>
      <c r="F4647" s="447" t="s">
        <v>20755</v>
      </c>
      <c r="G4647" s="449">
        <v>89957</v>
      </c>
      <c r="H4647" s="447" t="s">
        <v>5907</v>
      </c>
      <c r="I4647" s="447" t="s">
        <v>146</v>
      </c>
      <c r="J4647" s="447" t="s">
        <v>334</v>
      </c>
      <c r="K4647" s="450">
        <v>101.13</v>
      </c>
      <c r="L4647" s="447" t="s">
        <v>241</v>
      </c>
    </row>
    <row r="4648" spans="1:12">
      <c r="A4648" s="447" t="s">
        <v>20984</v>
      </c>
      <c r="B4648" s="447" t="s">
        <v>20985</v>
      </c>
      <c r="C4648" s="447" t="s">
        <v>20997</v>
      </c>
      <c r="D4648" s="447" t="s">
        <v>20998</v>
      </c>
      <c r="E4648" s="448" t="s">
        <v>20755</v>
      </c>
      <c r="F4648" s="447" t="s">
        <v>20755</v>
      </c>
      <c r="G4648" s="449">
        <v>89959</v>
      </c>
      <c r="H4648" s="447" t="s">
        <v>5908</v>
      </c>
      <c r="I4648" s="447" t="s">
        <v>146</v>
      </c>
      <c r="J4648" s="447" t="s">
        <v>334</v>
      </c>
      <c r="K4648" s="450">
        <v>191.66</v>
      </c>
      <c r="L4648" s="447" t="s">
        <v>241</v>
      </c>
    </row>
    <row r="4649" spans="1:12">
      <c r="A4649" s="447" t="s">
        <v>20984</v>
      </c>
      <c r="B4649" s="447" t="s">
        <v>20985</v>
      </c>
      <c r="C4649" s="447" t="s">
        <v>20999</v>
      </c>
      <c r="D4649" s="447" t="s">
        <v>21000</v>
      </c>
      <c r="E4649" s="448" t="s">
        <v>20755</v>
      </c>
      <c r="F4649" s="447" t="s">
        <v>20755</v>
      </c>
      <c r="G4649" s="449">
        <v>89349</v>
      </c>
      <c r="H4649" s="447" t="s">
        <v>5909</v>
      </c>
      <c r="I4649" s="447" t="s">
        <v>146</v>
      </c>
      <c r="J4649" s="447" t="s">
        <v>334</v>
      </c>
      <c r="K4649" s="450">
        <v>18</v>
      </c>
      <c r="L4649" s="447" t="s">
        <v>241</v>
      </c>
    </row>
    <row r="4650" spans="1:12">
      <c r="A4650" s="447" t="s">
        <v>20984</v>
      </c>
      <c r="B4650" s="447" t="s">
        <v>20985</v>
      </c>
      <c r="C4650" s="447" t="s">
        <v>20999</v>
      </c>
      <c r="D4650" s="447" t="s">
        <v>21000</v>
      </c>
      <c r="E4650" s="448" t="s">
        <v>20755</v>
      </c>
      <c r="F4650" s="447" t="s">
        <v>20755</v>
      </c>
      <c r="G4650" s="449">
        <v>89351</v>
      </c>
      <c r="H4650" s="447" t="s">
        <v>5910</v>
      </c>
      <c r="I4650" s="447" t="s">
        <v>146</v>
      </c>
      <c r="J4650" s="447" t="s">
        <v>334</v>
      </c>
      <c r="K4650" s="450">
        <v>20.25</v>
      </c>
      <c r="L4650" s="447" t="s">
        <v>241</v>
      </c>
    </row>
    <row r="4651" spans="1:12">
      <c r="A4651" s="447" t="s">
        <v>20984</v>
      </c>
      <c r="B4651" s="447" t="s">
        <v>20985</v>
      </c>
      <c r="C4651" s="447" t="s">
        <v>20999</v>
      </c>
      <c r="D4651" s="447" t="s">
        <v>21000</v>
      </c>
      <c r="E4651" s="448" t="s">
        <v>20755</v>
      </c>
      <c r="F4651" s="447" t="s">
        <v>20755</v>
      </c>
      <c r="G4651" s="449">
        <v>89352</v>
      </c>
      <c r="H4651" s="447" t="s">
        <v>5911</v>
      </c>
      <c r="I4651" s="447" t="s">
        <v>146</v>
      </c>
      <c r="J4651" s="447" t="s">
        <v>334</v>
      </c>
      <c r="K4651" s="450">
        <v>22.76</v>
      </c>
      <c r="L4651" s="447" t="s">
        <v>241</v>
      </c>
    </row>
    <row r="4652" spans="1:12">
      <c r="A4652" s="447" t="s">
        <v>20984</v>
      </c>
      <c r="B4652" s="447" t="s">
        <v>20985</v>
      </c>
      <c r="C4652" s="447" t="s">
        <v>20999</v>
      </c>
      <c r="D4652" s="447" t="s">
        <v>21000</v>
      </c>
      <c r="E4652" s="448" t="s">
        <v>20755</v>
      </c>
      <c r="F4652" s="447" t="s">
        <v>20755</v>
      </c>
      <c r="G4652" s="449">
        <v>89353</v>
      </c>
      <c r="H4652" s="447" t="s">
        <v>5912</v>
      </c>
      <c r="I4652" s="447" t="s">
        <v>146</v>
      </c>
      <c r="J4652" s="447" t="s">
        <v>334</v>
      </c>
      <c r="K4652" s="450">
        <v>23.65</v>
      </c>
      <c r="L4652" s="447" t="s">
        <v>241</v>
      </c>
    </row>
    <row r="4653" spans="1:12">
      <c r="A4653" s="447" t="s">
        <v>20984</v>
      </c>
      <c r="B4653" s="447" t="s">
        <v>20985</v>
      </c>
      <c r="C4653" s="447" t="s">
        <v>20999</v>
      </c>
      <c r="D4653" s="447" t="s">
        <v>21000</v>
      </c>
      <c r="E4653" s="448" t="s">
        <v>20755</v>
      </c>
      <c r="F4653" s="447" t="s">
        <v>20755</v>
      </c>
      <c r="G4653" s="449">
        <v>89354</v>
      </c>
      <c r="H4653" s="447" t="s">
        <v>5913</v>
      </c>
      <c r="I4653" s="447" t="s">
        <v>146</v>
      </c>
      <c r="J4653" s="447" t="s">
        <v>334</v>
      </c>
      <c r="K4653" s="450">
        <v>262.69</v>
      </c>
      <c r="L4653" s="447" t="s">
        <v>241</v>
      </c>
    </row>
    <row r="4654" spans="1:12">
      <c r="A4654" s="447" t="s">
        <v>20984</v>
      </c>
      <c r="B4654" s="447" t="s">
        <v>20985</v>
      </c>
      <c r="C4654" s="447" t="s">
        <v>20999</v>
      </c>
      <c r="D4654" s="447" t="s">
        <v>21000</v>
      </c>
      <c r="E4654" s="448" t="s">
        <v>20755</v>
      </c>
      <c r="F4654" s="447" t="s">
        <v>20755</v>
      </c>
      <c r="G4654" s="449">
        <v>89969</v>
      </c>
      <c r="H4654" s="447" t="s">
        <v>5914</v>
      </c>
      <c r="I4654" s="447" t="s">
        <v>146</v>
      </c>
      <c r="J4654" s="447" t="s">
        <v>334</v>
      </c>
      <c r="K4654" s="450">
        <v>29.97</v>
      </c>
      <c r="L4654" s="447" t="s">
        <v>241</v>
      </c>
    </row>
    <row r="4655" spans="1:12">
      <c r="A4655" s="447" t="s">
        <v>20984</v>
      </c>
      <c r="B4655" s="447" t="s">
        <v>20985</v>
      </c>
      <c r="C4655" s="447" t="s">
        <v>20999</v>
      </c>
      <c r="D4655" s="447" t="s">
        <v>21000</v>
      </c>
      <c r="E4655" s="448" t="s">
        <v>20755</v>
      </c>
      <c r="F4655" s="447" t="s">
        <v>20755</v>
      </c>
      <c r="G4655" s="449">
        <v>89970</v>
      </c>
      <c r="H4655" s="447" t="s">
        <v>5915</v>
      </c>
      <c r="I4655" s="447" t="s">
        <v>146</v>
      </c>
      <c r="J4655" s="447" t="s">
        <v>334</v>
      </c>
      <c r="K4655" s="450">
        <v>31.37</v>
      </c>
      <c r="L4655" s="447" t="s">
        <v>241</v>
      </c>
    </row>
    <row r="4656" spans="1:12">
      <c r="A4656" s="447" t="s">
        <v>20984</v>
      </c>
      <c r="B4656" s="447" t="s">
        <v>20985</v>
      </c>
      <c r="C4656" s="447" t="s">
        <v>20999</v>
      </c>
      <c r="D4656" s="447" t="s">
        <v>21000</v>
      </c>
      <c r="E4656" s="448" t="s">
        <v>20755</v>
      </c>
      <c r="F4656" s="447" t="s">
        <v>20755</v>
      </c>
      <c r="G4656" s="449">
        <v>89971</v>
      </c>
      <c r="H4656" s="447" t="s">
        <v>5916</v>
      </c>
      <c r="I4656" s="447" t="s">
        <v>146</v>
      </c>
      <c r="J4656" s="447" t="s">
        <v>334</v>
      </c>
      <c r="K4656" s="450">
        <v>31.46</v>
      </c>
      <c r="L4656" s="447" t="s">
        <v>241</v>
      </c>
    </row>
    <row r="4657" spans="1:12">
      <c r="A4657" s="447" t="s">
        <v>20984</v>
      </c>
      <c r="B4657" s="447" t="s">
        <v>20985</v>
      </c>
      <c r="C4657" s="447" t="s">
        <v>20999</v>
      </c>
      <c r="D4657" s="447" t="s">
        <v>21000</v>
      </c>
      <c r="E4657" s="448" t="s">
        <v>20755</v>
      </c>
      <c r="F4657" s="447" t="s">
        <v>20755</v>
      </c>
      <c r="G4657" s="449">
        <v>89972</v>
      </c>
      <c r="H4657" s="447" t="s">
        <v>5917</v>
      </c>
      <c r="I4657" s="447" t="s">
        <v>146</v>
      </c>
      <c r="J4657" s="447" t="s">
        <v>334</v>
      </c>
      <c r="K4657" s="450">
        <v>34.03</v>
      </c>
      <c r="L4657" s="447" t="s">
        <v>241</v>
      </c>
    </row>
    <row r="4658" spans="1:12">
      <c r="A4658" s="447" t="s">
        <v>20984</v>
      </c>
      <c r="B4658" s="447" t="s">
        <v>20985</v>
      </c>
      <c r="C4658" s="447" t="s">
        <v>20999</v>
      </c>
      <c r="D4658" s="447" t="s">
        <v>21000</v>
      </c>
      <c r="E4658" s="448" t="s">
        <v>20755</v>
      </c>
      <c r="F4658" s="447" t="s">
        <v>20755</v>
      </c>
      <c r="G4658" s="449">
        <v>89973</v>
      </c>
      <c r="H4658" s="447" t="s">
        <v>5918</v>
      </c>
      <c r="I4658" s="447" t="s">
        <v>146</v>
      </c>
      <c r="J4658" s="447" t="s">
        <v>334</v>
      </c>
      <c r="K4658" s="450">
        <v>479.89</v>
      </c>
      <c r="L4658" s="447" t="s">
        <v>241</v>
      </c>
    </row>
    <row r="4659" spans="1:12">
      <c r="A4659" s="447" t="s">
        <v>20984</v>
      </c>
      <c r="B4659" s="447" t="s">
        <v>20985</v>
      </c>
      <c r="C4659" s="447" t="s">
        <v>20999</v>
      </c>
      <c r="D4659" s="447" t="s">
        <v>21000</v>
      </c>
      <c r="E4659" s="448" t="s">
        <v>20755</v>
      </c>
      <c r="F4659" s="447" t="s">
        <v>20755</v>
      </c>
      <c r="G4659" s="449">
        <v>89974</v>
      </c>
      <c r="H4659" s="447" t="s">
        <v>5919</v>
      </c>
      <c r="I4659" s="447" t="s">
        <v>146</v>
      </c>
      <c r="J4659" s="447" t="s">
        <v>334</v>
      </c>
      <c r="K4659" s="450">
        <v>277.67</v>
      </c>
      <c r="L4659" s="447" t="s">
        <v>241</v>
      </c>
    </row>
    <row r="4660" spans="1:12">
      <c r="A4660" s="447" t="s">
        <v>20984</v>
      </c>
      <c r="B4660" s="447" t="s">
        <v>20985</v>
      </c>
      <c r="C4660" s="447" t="s">
        <v>20999</v>
      </c>
      <c r="D4660" s="447" t="s">
        <v>21000</v>
      </c>
      <c r="E4660" s="448" t="s">
        <v>20755</v>
      </c>
      <c r="F4660" s="447" t="s">
        <v>20755</v>
      </c>
      <c r="G4660" s="449">
        <v>89984</v>
      </c>
      <c r="H4660" s="447" t="s">
        <v>5920</v>
      </c>
      <c r="I4660" s="447" t="s">
        <v>146</v>
      </c>
      <c r="J4660" s="447" t="s">
        <v>334</v>
      </c>
      <c r="K4660" s="450">
        <v>46.91</v>
      </c>
      <c r="L4660" s="447" t="s">
        <v>241</v>
      </c>
    </row>
    <row r="4661" spans="1:12">
      <c r="A4661" s="447" t="s">
        <v>20984</v>
      </c>
      <c r="B4661" s="447" t="s">
        <v>20985</v>
      </c>
      <c r="C4661" s="447" t="s">
        <v>20999</v>
      </c>
      <c r="D4661" s="447" t="s">
        <v>21000</v>
      </c>
      <c r="E4661" s="448" t="s">
        <v>20755</v>
      </c>
      <c r="F4661" s="447" t="s">
        <v>20755</v>
      </c>
      <c r="G4661" s="449">
        <v>89985</v>
      </c>
      <c r="H4661" s="447" t="s">
        <v>5922</v>
      </c>
      <c r="I4661" s="447" t="s">
        <v>146</v>
      </c>
      <c r="J4661" s="447" t="s">
        <v>334</v>
      </c>
      <c r="K4661" s="450">
        <v>48.2</v>
      </c>
      <c r="L4661" s="447" t="s">
        <v>241</v>
      </c>
    </row>
    <row r="4662" spans="1:12">
      <c r="A4662" s="447" t="s">
        <v>20984</v>
      </c>
      <c r="B4662" s="447" t="s">
        <v>20985</v>
      </c>
      <c r="C4662" s="447" t="s">
        <v>20999</v>
      </c>
      <c r="D4662" s="447" t="s">
        <v>21000</v>
      </c>
      <c r="E4662" s="448" t="s">
        <v>20755</v>
      </c>
      <c r="F4662" s="447" t="s">
        <v>20755</v>
      </c>
      <c r="G4662" s="449">
        <v>89986</v>
      </c>
      <c r="H4662" s="447" t="s">
        <v>5923</v>
      </c>
      <c r="I4662" s="447" t="s">
        <v>146</v>
      </c>
      <c r="J4662" s="447" t="s">
        <v>334</v>
      </c>
      <c r="K4662" s="450">
        <v>45.82</v>
      </c>
      <c r="L4662" s="447" t="s">
        <v>241</v>
      </c>
    </row>
    <row r="4663" spans="1:12">
      <c r="A4663" s="447" t="s">
        <v>20984</v>
      </c>
      <c r="B4663" s="447" t="s">
        <v>20985</v>
      </c>
      <c r="C4663" s="447" t="s">
        <v>20999</v>
      </c>
      <c r="D4663" s="447" t="s">
        <v>21000</v>
      </c>
      <c r="E4663" s="448" t="s">
        <v>20755</v>
      </c>
      <c r="F4663" s="447" t="s">
        <v>20755</v>
      </c>
      <c r="G4663" s="449">
        <v>89987</v>
      </c>
      <c r="H4663" s="447" t="s">
        <v>5924</v>
      </c>
      <c r="I4663" s="447" t="s">
        <v>146</v>
      </c>
      <c r="J4663" s="447" t="s">
        <v>334</v>
      </c>
      <c r="K4663" s="450">
        <v>50.59</v>
      </c>
      <c r="L4663" s="447" t="s">
        <v>241</v>
      </c>
    </row>
    <row r="4664" spans="1:12">
      <c r="A4664" s="447" t="s">
        <v>20984</v>
      </c>
      <c r="B4664" s="447" t="s">
        <v>20985</v>
      </c>
      <c r="C4664" s="447" t="s">
        <v>20999</v>
      </c>
      <c r="D4664" s="447" t="s">
        <v>21000</v>
      </c>
      <c r="E4664" s="448" t="s">
        <v>20755</v>
      </c>
      <c r="F4664" s="447" t="s">
        <v>20755</v>
      </c>
      <c r="G4664" s="449">
        <v>90371</v>
      </c>
      <c r="H4664" s="447" t="s">
        <v>5925</v>
      </c>
      <c r="I4664" s="447" t="s">
        <v>146</v>
      </c>
      <c r="J4664" s="447" t="s">
        <v>334</v>
      </c>
      <c r="K4664" s="450">
        <v>20.32</v>
      </c>
      <c r="L4664" s="447" t="s">
        <v>241</v>
      </c>
    </row>
    <row r="4665" spans="1:12">
      <c r="A4665" s="447" t="s">
        <v>20984</v>
      </c>
      <c r="B4665" s="447" t="s">
        <v>20985</v>
      </c>
      <c r="C4665" s="447" t="s">
        <v>20999</v>
      </c>
      <c r="D4665" s="447" t="s">
        <v>21000</v>
      </c>
      <c r="E4665" s="448" t="s">
        <v>20755</v>
      </c>
      <c r="F4665" s="447" t="s">
        <v>20755</v>
      </c>
      <c r="G4665" s="449">
        <v>94489</v>
      </c>
      <c r="H4665" s="447" t="s">
        <v>5926</v>
      </c>
      <c r="I4665" s="447" t="s">
        <v>146</v>
      </c>
      <c r="J4665" s="447" t="s">
        <v>334</v>
      </c>
      <c r="K4665" s="450">
        <v>18.260000000000002</v>
      </c>
      <c r="L4665" s="447" t="s">
        <v>241</v>
      </c>
    </row>
    <row r="4666" spans="1:12">
      <c r="A4666" s="447" t="s">
        <v>20984</v>
      </c>
      <c r="B4666" s="447" t="s">
        <v>20985</v>
      </c>
      <c r="C4666" s="447" t="s">
        <v>20999</v>
      </c>
      <c r="D4666" s="447" t="s">
        <v>21000</v>
      </c>
      <c r="E4666" s="448" t="s">
        <v>20755</v>
      </c>
      <c r="F4666" s="447" t="s">
        <v>20755</v>
      </c>
      <c r="G4666" s="449">
        <v>94490</v>
      </c>
      <c r="H4666" s="447" t="s">
        <v>5928</v>
      </c>
      <c r="I4666" s="447" t="s">
        <v>146</v>
      </c>
      <c r="J4666" s="447" t="s">
        <v>334</v>
      </c>
      <c r="K4666" s="450">
        <v>29.84</v>
      </c>
      <c r="L4666" s="447" t="s">
        <v>241</v>
      </c>
    </row>
    <row r="4667" spans="1:12">
      <c r="A4667" s="447" t="s">
        <v>20984</v>
      </c>
      <c r="B4667" s="447" t="s">
        <v>20985</v>
      </c>
      <c r="C4667" s="447" t="s">
        <v>20999</v>
      </c>
      <c r="D4667" s="447" t="s">
        <v>21000</v>
      </c>
      <c r="E4667" s="448" t="s">
        <v>20755</v>
      </c>
      <c r="F4667" s="447" t="s">
        <v>20755</v>
      </c>
      <c r="G4667" s="449">
        <v>94491</v>
      </c>
      <c r="H4667" s="447" t="s">
        <v>5929</v>
      </c>
      <c r="I4667" s="447" t="s">
        <v>146</v>
      </c>
      <c r="J4667" s="447" t="s">
        <v>334</v>
      </c>
      <c r="K4667" s="450">
        <v>41.63</v>
      </c>
      <c r="L4667" s="447" t="s">
        <v>241</v>
      </c>
    </row>
    <row r="4668" spans="1:12">
      <c r="A4668" s="447" t="s">
        <v>20984</v>
      </c>
      <c r="B4668" s="447" t="s">
        <v>20985</v>
      </c>
      <c r="C4668" s="447" t="s">
        <v>20999</v>
      </c>
      <c r="D4668" s="447" t="s">
        <v>21000</v>
      </c>
      <c r="E4668" s="448" t="s">
        <v>20755</v>
      </c>
      <c r="F4668" s="447" t="s">
        <v>20755</v>
      </c>
      <c r="G4668" s="449">
        <v>94492</v>
      </c>
      <c r="H4668" s="447" t="s">
        <v>5931</v>
      </c>
      <c r="I4668" s="447" t="s">
        <v>146</v>
      </c>
      <c r="J4668" s="447" t="s">
        <v>334</v>
      </c>
      <c r="K4668" s="450">
        <v>42.61</v>
      </c>
      <c r="L4668" s="447" t="s">
        <v>241</v>
      </c>
    </row>
    <row r="4669" spans="1:12">
      <c r="A4669" s="447" t="s">
        <v>20984</v>
      </c>
      <c r="B4669" s="447" t="s">
        <v>20985</v>
      </c>
      <c r="C4669" s="447" t="s">
        <v>20999</v>
      </c>
      <c r="D4669" s="447" t="s">
        <v>21000</v>
      </c>
      <c r="E4669" s="448" t="s">
        <v>20755</v>
      </c>
      <c r="F4669" s="447" t="s">
        <v>20755</v>
      </c>
      <c r="G4669" s="449">
        <v>94493</v>
      </c>
      <c r="H4669" s="447" t="s">
        <v>5932</v>
      </c>
      <c r="I4669" s="447" t="s">
        <v>146</v>
      </c>
      <c r="J4669" s="447" t="s">
        <v>334</v>
      </c>
      <c r="K4669" s="450">
        <v>78.37</v>
      </c>
      <c r="L4669" s="447" t="s">
        <v>241</v>
      </c>
    </row>
    <row r="4670" spans="1:12">
      <c r="A4670" s="447" t="s">
        <v>20984</v>
      </c>
      <c r="B4670" s="447" t="s">
        <v>20985</v>
      </c>
      <c r="C4670" s="447" t="s">
        <v>20999</v>
      </c>
      <c r="D4670" s="447" t="s">
        <v>21000</v>
      </c>
      <c r="E4670" s="448" t="s">
        <v>20755</v>
      </c>
      <c r="F4670" s="447" t="s">
        <v>20755</v>
      </c>
      <c r="G4670" s="449">
        <v>94494</v>
      </c>
      <c r="H4670" s="447" t="s">
        <v>5933</v>
      </c>
      <c r="I4670" s="447" t="s">
        <v>146</v>
      </c>
      <c r="J4670" s="447" t="s">
        <v>334</v>
      </c>
      <c r="K4670" s="450">
        <v>41.48</v>
      </c>
      <c r="L4670" s="447" t="s">
        <v>241</v>
      </c>
    </row>
    <row r="4671" spans="1:12">
      <c r="A4671" s="447" t="s">
        <v>20984</v>
      </c>
      <c r="B4671" s="447" t="s">
        <v>20985</v>
      </c>
      <c r="C4671" s="447" t="s">
        <v>20999</v>
      </c>
      <c r="D4671" s="447" t="s">
        <v>21000</v>
      </c>
      <c r="E4671" s="448" t="s">
        <v>20755</v>
      </c>
      <c r="F4671" s="447" t="s">
        <v>20755</v>
      </c>
      <c r="G4671" s="449">
        <v>94495</v>
      </c>
      <c r="H4671" s="447" t="s">
        <v>5935</v>
      </c>
      <c r="I4671" s="447" t="s">
        <v>146</v>
      </c>
      <c r="J4671" s="447" t="s">
        <v>334</v>
      </c>
      <c r="K4671" s="450">
        <v>51.43</v>
      </c>
      <c r="L4671" s="447" t="s">
        <v>241</v>
      </c>
    </row>
    <row r="4672" spans="1:12">
      <c r="A4672" s="447" t="s">
        <v>20984</v>
      </c>
      <c r="B4672" s="447" t="s">
        <v>20985</v>
      </c>
      <c r="C4672" s="447" t="s">
        <v>20999</v>
      </c>
      <c r="D4672" s="447" t="s">
        <v>21000</v>
      </c>
      <c r="E4672" s="448" t="s">
        <v>20755</v>
      </c>
      <c r="F4672" s="447" t="s">
        <v>20755</v>
      </c>
      <c r="G4672" s="449">
        <v>94496</v>
      </c>
      <c r="H4672" s="447" t="s">
        <v>5936</v>
      </c>
      <c r="I4672" s="447" t="s">
        <v>146</v>
      </c>
      <c r="J4672" s="447" t="s">
        <v>334</v>
      </c>
      <c r="K4672" s="450">
        <v>61.91</v>
      </c>
      <c r="L4672" s="447" t="s">
        <v>241</v>
      </c>
    </row>
    <row r="4673" spans="1:12">
      <c r="A4673" s="447" t="s">
        <v>20984</v>
      </c>
      <c r="B4673" s="447" t="s">
        <v>20985</v>
      </c>
      <c r="C4673" s="447" t="s">
        <v>20999</v>
      </c>
      <c r="D4673" s="447" t="s">
        <v>21000</v>
      </c>
      <c r="E4673" s="448" t="s">
        <v>20755</v>
      </c>
      <c r="F4673" s="447" t="s">
        <v>20755</v>
      </c>
      <c r="G4673" s="449">
        <v>94497</v>
      </c>
      <c r="H4673" s="447" t="s">
        <v>5937</v>
      </c>
      <c r="I4673" s="447" t="s">
        <v>146</v>
      </c>
      <c r="J4673" s="447" t="s">
        <v>334</v>
      </c>
      <c r="K4673" s="450">
        <v>71.62</v>
      </c>
      <c r="L4673" s="447" t="s">
        <v>241</v>
      </c>
    </row>
    <row r="4674" spans="1:12">
      <c r="A4674" s="447" t="s">
        <v>20984</v>
      </c>
      <c r="B4674" s="447" t="s">
        <v>20985</v>
      </c>
      <c r="C4674" s="447" t="s">
        <v>20999</v>
      </c>
      <c r="D4674" s="447" t="s">
        <v>21000</v>
      </c>
      <c r="E4674" s="448" t="s">
        <v>20755</v>
      </c>
      <c r="F4674" s="447" t="s">
        <v>20755</v>
      </c>
      <c r="G4674" s="449">
        <v>94498</v>
      </c>
      <c r="H4674" s="447" t="s">
        <v>5938</v>
      </c>
      <c r="I4674" s="447" t="s">
        <v>146</v>
      </c>
      <c r="J4674" s="447" t="s">
        <v>334</v>
      </c>
      <c r="K4674" s="450">
        <v>91.23</v>
      </c>
      <c r="L4674" s="447" t="s">
        <v>241</v>
      </c>
    </row>
    <row r="4675" spans="1:12">
      <c r="A4675" s="447" t="s">
        <v>20984</v>
      </c>
      <c r="B4675" s="447" t="s">
        <v>20985</v>
      </c>
      <c r="C4675" s="447" t="s">
        <v>20999</v>
      </c>
      <c r="D4675" s="447" t="s">
        <v>21000</v>
      </c>
      <c r="E4675" s="448" t="s">
        <v>20755</v>
      </c>
      <c r="F4675" s="447" t="s">
        <v>20755</v>
      </c>
      <c r="G4675" s="449">
        <v>94499</v>
      </c>
      <c r="H4675" s="447" t="s">
        <v>5940</v>
      </c>
      <c r="I4675" s="447" t="s">
        <v>146</v>
      </c>
      <c r="J4675" s="447" t="s">
        <v>334</v>
      </c>
      <c r="K4675" s="450">
        <v>161.12</v>
      </c>
      <c r="L4675" s="447" t="s">
        <v>241</v>
      </c>
    </row>
    <row r="4676" spans="1:12">
      <c r="A4676" s="447" t="s">
        <v>20984</v>
      </c>
      <c r="B4676" s="447" t="s">
        <v>20985</v>
      </c>
      <c r="C4676" s="447" t="s">
        <v>20999</v>
      </c>
      <c r="D4676" s="447" t="s">
        <v>21000</v>
      </c>
      <c r="E4676" s="448" t="s">
        <v>20755</v>
      </c>
      <c r="F4676" s="447" t="s">
        <v>20755</v>
      </c>
      <c r="G4676" s="449">
        <v>94500</v>
      </c>
      <c r="H4676" s="447" t="s">
        <v>5941</v>
      </c>
      <c r="I4676" s="447" t="s">
        <v>146</v>
      </c>
      <c r="J4676" s="447" t="s">
        <v>334</v>
      </c>
      <c r="K4676" s="450">
        <v>190.8</v>
      </c>
      <c r="L4676" s="447" t="s">
        <v>241</v>
      </c>
    </row>
    <row r="4677" spans="1:12">
      <c r="A4677" s="447" t="s">
        <v>20984</v>
      </c>
      <c r="B4677" s="447" t="s">
        <v>20985</v>
      </c>
      <c r="C4677" s="447" t="s">
        <v>20999</v>
      </c>
      <c r="D4677" s="447" t="s">
        <v>21000</v>
      </c>
      <c r="E4677" s="448" t="s">
        <v>20755</v>
      </c>
      <c r="F4677" s="447" t="s">
        <v>20755</v>
      </c>
      <c r="G4677" s="449">
        <v>94501</v>
      </c>
      <c r="H4677" s="447" t="s">
        <v>5942</v>
      </c>
      <c r="I4677" s="447" t="s">
        <v>146</v>
      </c>
      <c r="J4677" s="447" t="s">
        <v>334</v>
      </c>
      <c r="K4677" s="450">
        <v>367.87</v>
      </c>
      <c r="L4677" s="447" t="s">
        <v>241</v>
      </c>
    </row>
    <row r="4678" spans="1:12">
      <c r="A4678" s="447" t="s">
        <v>20984</v>
      </c>
      <c r="B4678" s="447" t="s">
        <v>20985</v>
      </c>
      <c r="C4678" s="447" t="s">
        <v>20999</v>
      </c>
      <c r="D4678" s="447" t="s">
        <v>21000</v>
      </c>
      <c r="E4678" s="448" t="s">
        <v>20755</v>
      </c>
      <c r="F4678" s="447" t="s">
        <v>20755</v>
      </c>
      <c r="G4678" s="449">
        <v>94792</v>
      </c>
      <c r="H4678" s="447" t="s">
        <v>5943</v>
      </c>
      <c r="I4678" s="447" t="s">
        <v>146</v>
      </c>
      <c r="J4678" s="447" t="s">
        <v>334</v>
      </c>
      <c r="K4678" s="450">
        <v>75.650000000000006</v>
      </c>
      <c r="L4678" s="447" t="s">
        <v>241</v>
      </c>
    </row>
    <row r="4679" spans="1:12">
      <c r="A4679" s="447" t="s">
        <v>20984</v>
      </c>
      <c r="B4679" s="447" t="s">
        <v>20985</v>
      </c>
      <c r="C4679" s="447" t="s">
        <v>20999</v>
      </c>
      <c r="D4679" s="447" t="s">
        <v>21000</v>
      </c>
      <c r="E4679" s="448" t="s">
        <v>20755</v>
      </c>
      <c r="F4679" s="447" t="s">
        <v>20755</v>
      </c>
      <c r="G4679" s="449">
        <v>94793</v>
      </c>
      <c r="H4679" s="447" t="s">
        <v>5944</v>
      </c>
      <c r="I4679" s="447" t="s">
        <v>146</v>
      </c>
      <c r="J4679" s="447" t="s">
        <v>334</v>
      </c>
      <c r="K4679" s="450">
        <v>96.33</v>
      </c>
      <c r="L4679" s="447" t="s">
        <v>241</v>
      </c>
    </row>
    <row r="4680" spans="1:12">
      <c r="A4680" s="447" t="s">
        <v>20984</v>
      </c>
      <c r="B4680" s="447" t="s">
        <v>20985</v>
      </c>
      <c r="C4680" s="447" t="s">
        <v>20999</v>
      </c>
      <c r="D4680" s="447" t="s">
        <v>21000</v>
      </c>
      <c r="E4680" s="448" t="s">
        <v>20755</v>
      </c>
      <c r="F4680" s="447" t="s">
        <v>20755</v>
      </c>
      <c r="G4680" s="449">
        <v>94794</v>
      </c>
      <c r="H4680" s="447" t="s">
        <v>5945</v>
      </c>
      <c r="I4680" s="447" t="s">
        <v>146</v>
      </c>
      <c r="J4680" s="447" t="s">
        <v>334</v>
      </c>
      <c r="K4680" s="450">
        <v>99.61</v>
      </c>
      <c r="L4680" s="447" t="s">
        <v>241</v>
      </c>
    </row>
    <row r="4681" spans="1:12">
      <c r="A4681" s="447" t="s">
        <v>20984</v>
      </c>
      <c r="B4681" s="447" t="s">
        <v>20985</v>
      </c>
      <c r="C4681" s="447" t="s">
        <v>20999</v>
      </c>
      <c r="D4681" s="447" t="s">
        <v>21000</v>
      </c>
      <c r="E4681" s="448" t="s">
        <v>20755</v>
      </c>
      <c r="F4681" s="447" t="s">
        <v>20755</v>
      </c>
      <c r="G4681" s="449">
        <v>94795</v>
      </c>
      <c r="H4681" s="447" t="s">
        <v>5946</v>
      </c>
      <c r="I4681" s="447" t="s">
        <v>146</v>
      </c>
      <c r="J4681" s="447" t="s">
        <v>334</v>
      </c>
      <c r="K4681" s="450">
        <v>28.4</v>
      </c>
      <c r="L4681" s="447" t="s">
        <v>241</v>
      </c>
    </row>
    <row r="4682" spans="1:12">
      <c r="A4682" s="447" t="s">
        <v>20984</v>
      </c>
      <c r="B4682" s="447" t="s">
        <v>20985</v>
      </c>
      <c r="C4682" s="447" t="s">
        <v>20999</v>
      </c>
      <c r="D4682" s="447" t="s">
        <v>21000</v>
      </c>
      <c r="E4682" s="448" t="s">
        <v>20755</v>
      </c>
      <c r="F4682" s="447" t="s">
        <v>20755</v>
      </c>
      <c r="G4682" s="449">
        <v>94796</v>
      </c>
      <c r="H4682" s="447" t="s">
        <v>5947</v>
      </c>
      <c r="I4682" s="447" t="s">
        <v>146</v>
      </c>
      <c r="J4682" s="447" t="s">
        <v>334</v>
      </c>
      <c r="K4682" s="450">
        <v>32.49</v>
      </c>
      <c r="L4682" s="447" t="s">
        <v>241</v>
      </c>
    </row>
    <row r="4683" spans="1:12">
      <c r="A4683" s="447" t="s">
        <v>20984</v>
      </c>
      <c r="B4683" s="447" t="s">
        <v>20985</v>
      </c>
      <c r="C4683" s="447" t="s">
        <v>20999</v>
      </c>
      <c r="D4683" s="447" t="s">
        <v>21000</v>
      </c>
      <c r="E4683" s="448" t="s">
        <v>20755</v>
      </c>
      <c r="F4683" s="447" t="s">
        <v>20755</v>
      </c>
      <c r="G4683" s="449">
        <v>94797</v>
      </c>
      <c r="H4683" s="447" t="s">
        <v>5948</v>
      </c>
      <c r="I4683" s="447" t="s">
        <v>146</v>
      </c>
      <c r="J4683" s="447" t="s">
        <v>334</v>
      </c>
      <c r="K4683" s="450">
        <v>49.95</v>
      </c>
      <c r="L4683" s="447" t="s">
        <v>241</v>
      </c>
    </row>
    <row r="4684" spans="1:12">
      <c r="A4684" s="447" t="s">
        <v>20984</v>
      </c>
      <c r="B4684" s="447" t="s">
        <v>20985</v>
      </c>
      <c r="C4684" s="447" t="s">
        <v>20999</v>
      </c>
      <c r="D4684" s="447" t="s">
        <v>21000</v>
      </c>
      <c r="E4684" s="448" t="s">
        <v>20755</v>
      </c>
      <c r="F4684" s="447" t="s">
        <v>20755</v>
      </c>
      <c r="G4684" s="449">
        <v>94798</v>
      </c>
      <c r="H4684" s="447" t="s">
        <v>5949</v>
      </c>
      <c r="I4684" s="447" t="s">
        <v>146</v>
      </c>
      <c r="J4684" s="447" t="s">
        <v>334</v>
      </c>
      <c r="K4684" s="450">
        <v>111.43</v>
      </c>
      <c r="L4684" s="447" t="s">
        <v>241</v>
      </c>
    </row>
    <row r="4685" spans="1:12">
      <c r="A4685" s="447" t="s">
        <v>20984</v>
      </c>
      <c r="B4685" s="447" t="s">
        <v>20985</v>
      </c>
      <c r="C4685" s="447" t="s">
        <v>20999</v>
      </c>
      <c r="D4685" s="447" t="s">
        <v>21000</v>
      </c>
      <c r="E4685" s="448" t="s">
        <v>20755</v>
      </c>
      <c r="F4685" s="447" t="s">
        <v>20755</v>
      </c>
      <c r="G4685" s="449">
        <v>94799</v>
      </c>
      <c r="H4685" s="447" t="s">
        <v>5950</v>
      </c>
      <c r="I4685" s="447" t="s">
        <v>146</v>
      </c>
      <c r="J4685" s="447" t="s">
        <v>334</v>
      </c>
      <c r="K4685" s="450">
        <v>107.15</v>
      </c>
      <c r="L4685" s="447" t="s">
        <v>241</v>
      </c>
    </row>
    <row r="4686" spans="1:12">
      <c r="A4686" s="447" t="s">
        <v>20984</v>
      </c>
      <c r="B4686" s="447" t="s">
        <v>20985</v>
      </c>
      <c r="C4686" s="447" t="s">
        <v>20999</v>
      </c>
      <c r="D4686" s="447" t="s">
        <v>21000</v>
      </c>
      <c r="E4686" s="448" t="s">
        <v>20755</v>
      </c>
      <c r="F4686" s="447" t="s">
        <v>20755</v>
      </c>
      <c r="G4686" s="449">
        <v>94800</v>
      </c>
      <c r="H4686" s="447" t="s">
        <v>5951</v>
      </c>
      <c r="I4686" s="447" t="s">
        <v>146</v>
      </c>
      <c r="J4686" s="447" t="s">
        <v>334</v>
      </c>
      <c r="K4686" s="450">
        <v>184.35</v>
      </c>
      <c r="L4686" s="447" t="s">
        <v>241</v>
      </c>
    </row>
    <row r="4687" spans="1:12">
      <c r="A4687" s="447" t="s">
        <v>20984</v>
      </c>
      <c r="B4687" s="447" t="s">
        <v>20985</v>
      </c>
      <c r="C4687" s="447" t="s">
        <v>20999</v>
      </c>
      <c r="D4687" s="447" t="s">
        <v>21000</v>
      </c>
      <c r="E4687" s="448" t="s">
        <v>20755</v>
      </c>
      <c r="F4687" s="447" t="s">
        <v>20755</v>
      </c>
      <c r="G4687" s="449">
        <v>95248</v>
      </c>
      <c r="H4687" s="447" t="s">
        <v>5952</v>
      </c>
      <c r="I4687" s="447" t="s">
        <v>146</v>
      </c>
      <c r="J4687" s="447" t="s">
        <v>334</v>
      </c>
      <c r="K4687" s="450">
        <v>48.73</v>
      </c>
      <c r="L4687" s="447" t="s">
        <v>241</v>
      </c>
    </row>
    <row r="4688" spans="1:12">
      <c r="A4688" s="447" t="s">
        <v>20984</v>
      </c>
      <c r="B4688" s="447" t="s">
        <v>20985</v>
      </c>
      <c r="C4688" s="447" t="s">
        <v>20999</v>
      </c>
      <c r="D4688" s="447" t="s">
        <v>21000</v>
      </c>
      <c r="E4688" s="448" t="s">
        <v>20755</v>
      </c>
      <c r="F4688" s="447" t="s">
        <v>20755</v>
      </c>
      <c r="G4688" s="449">
        <v>95249</v>
      </c>
      <c r="H4688" s="447" t="s">
        <v>5953</v>
      </c>
      <c r="I4688" s="447" t="s">
        <v>146</v>
      </c>
      <c r="J4688" s="447" t="s">
        <v>334</v>
      </c>
      <c r="K4688" s="450">
        <v>52.5</v>
      </c>
      <c r="L4688" s="447" t="s">
        <v>241</v>
      </c>
    </row>
    <row r="4689" spans="1:12">
      <c r="A4689" s="447" t="s">
        <v>20984</v>
      </c>
      <c r="B4689" s="447" t="s">
        <v>20985</v>
      </c>
      <c r="C4689" s="447" t="s">
        <v>20999</v>
      </c>
      <c r="D4689" s="447" t="s">
        <v>21000</v>
      </c>
      <c r="E4689" s="448" t="s">
        <v>20755</v>
      </c>
      <c r="F4689" s="447" t="s">
        <v>20755</v>
      </c>
      <c r="G4689" s="449">
        <v>95250</v>
      </c>
      <c r="H4689" s="447" t="s">
        <v>5954</v>
      </c>
      <c r="I4689" s="447" t="s">
        <v>146</v>
      </c>
      <c r="J4689" s="447" t="s">
        <v>334</v>
      </c>
      <c r="K4689" s="450">
        <v>62.38</v>
      </c>
      <c r="L4689" s="447" t="s">
        <v>241</v>
      </c>
    </row>
    <row r="4690" spans="1:12">
      <c r="A4690" s="447" t="s">
        <v>20984</v>
      </c>
      <c r="B4690" s="447" t="s">
        <v>20985</v>
      </c>
      <c r="C4690" s="447" t="s">
        <v>20999</v>
      </c>
      <c r="D4690" s="447" t="s">
        <v>21000</v>
      </c>
      <c r="E4690" s="448" t="s">
        <v>20755</v>
      </c>
      <c r="F4690" s="447" t="s">
        <v>20755</v>
      </c>
      <c r="G4690" s="449">
        <v>95251</v>
      </c>
      <c r="H4690" s="447" t="s">
        <v>5955</v>
      </c>
      <c r="I4690" s="447" t="s">
        <v>146</v>
      </c>
      <c r="J4690" s="447" t="s">
        <v>334</v>
      </c>
      <c r="K4690" s="450">
        <v>81.680000000000007</v>
      </c>
      <c r="L4690" s="447" t="s">
        <v>241</v>
      </c>
    </row>
    <row r="4691" spans="1:12">
      <c r="A4691" s="447" t="s">
        <v>20984</v>
      </c>
      <c r="B4691" s="447" t="s">
        <v>20985</v>
      </c>
      <c r="C4691" s="447" t="s">
        <v>20999</v>
      </c>
      <c r="D4691" s="447" t="s">
        <v>21000</v>
      </c>
      <c r="E4691" s="448" t="s">
        <v>20755</v>
      </c>
      <c r="F4691" s="447" t="s">
        <v>20755</v>
      </c>
      <c r="G4691" s="449">
        <v>95252</v>
      </c>
      <c r="H4691" s="447" t="s">
        <v>5956</v>
      </c>
      <c r="I4691" s="447" t="s">
        <v>146</v>
      </c>
      <c r="J4691" s="447" t="s">
        <v>334</v>
      </c>
      <c r="K4691" s="450">
        <v>93.32</v>
      </c>
      <c r="L4691" s="447" t="s">
        <v>241</v>
      </c>
    </row>
    <row r="4692" spans="1:12">
      <c r="A4692" s="447" t="s">
        <v>20984</v>
      </c>
      <c r="B4692" s="447" t="s">
        <v>20985</v>
      </c>
      <c r="C4692" s="447" t="s">
        <v>20999</v>
      </c>
      <c r="D4692" s="447" t="s">
        <v>21000</v>
      </c>
      <c r="E4692" s="448" t="s">
        <v>20755</v>
      </c>
      <c r="F4692" s="447" t="s">
        <v>20755</v>
      </c>
      <c r="G4692" s="449">
        <v>95253</v>
      </c>
      <c r="H4692" s="447" t="s">
        <v>5957</v>
      </c>
      <c r="I4692" s="447" t="s">
        <v>146</v>
      </c>
      <c r="J4692" s="447" t="s">
        <v>334</v>
      </c>
      <c r="K4692" s="450">
        <v>131.66</v>
      </c>
      <c r="L4692" s="447" t="s">
        <v>241</v>
      </c>
    </row>
    <row r="4693" spans="1:12">
      <c r="A4693" s="447" t="s">
        <v>20984</v>
      </c>
      <c r="B4693" s="447" t="s">
        <v>20985</v>
      </c>
      <c r="C4693" s="447" t="s">
        <v>20999</v>
      </c>
      <c r="D4693" s="447" t="s">
        <v>21000</v>
      </c>
      <c r="E4693" s="448" t="s">
        <v>20755</v>
      </c>
      <c r="F4693" s="447" t="s">
        <v>20755</v>
      </c>
      <c r="G4693" s="449">
        <v>99619</v>
      </c>
      <c r="H4693" s="447" t="s">
        <v>5958</v>
      </c>
      <c r="I4693" s="447" t="s">
        <v>146</v>
      </c>
      <c r="J4693" s="447" t="s">
        <v>240</v>
      </c>
      <c r="K4693" s="450">
        <v>88.04</v>
      </c>
      <c r="L4693" s="447" t="s">
        <v>241</v>
      </c>
    </row>
    <row r="4694" spans="1:12">
      <c r="A4694" s="447" t="s">
        <v>20984</v>
      </c>
      <c r="B4694" s="447" t="s">
        <v>20985</v>
      </c>
      <c r="C4694" s="447" t="s">
        <v>20999</v>
      </c>
      <c r="D4694" s="447" t="s">
        <v>21000</v>
      </c>
      <c r="E4694" s="448" t="s">
        <v>20755</v>
      </c>
      <c r="F4694" s="447" t="s">
        <v>20755</v>
      </c>
      <c r="G4694" s="449">
        <v>99620</v>
      </c>
      <c r="H4694" s="447" t="s">
        <v>5959</v>
      </c>
      <c r="I4694" s="447" t="s">
        <v>146</v>
      </c>
      <c r="J4694" s="447" t="s">
        <v>240</v>
      </c>
      <c r="K4694" s="450">
        <v>135.18</v>
      </c>
      <c r="L4694" s="447" t="s">
        <v>241</v>
      </c>
    </row>
    <row r="4695" spans="1:12">
      <c r="A4695" s="447" t="s">
        <v>20984</v>
      </c>
      <c r="B4695" s="447" t="s">
        <v>20985</v>
      </c>
      <c r="C4695" s="447" t="s">
        <v>20999</v>
      </c>
      <c r="D4695" s="447" t="s">
        <v>21000</v>
      </c>
      <c r="E4695" s="448" t="s">
        <v>20755</v>
      </c>
      <c r="F4695" s="447" t="s">
        <v>20755</v>
      </c>
      <c r="G4695" s="449">
        <v>99621</v>
      </c>
      <c r="H4695" s="447" t="s">
        <v>5960</v>
      </c>
      <c r="I4695" s="447" t="s">
        <v>146</v>
      </c>
      <c r="J4695" s="447" t="s">
        <v>240</v>
      </c>
      <c r="K4695" s="450">
        <v>190.92</v>
      </c>
      <c r="L4695" s="447" t="s">
        <v>241</v>
      </c>
    </row>
    <row r="4696" spans="1:12">
      <c r="A4696" s="447" t="s">
        <v>20984</v>
      </c>
      <c r="B4696" s="447" t="s">
        <v>20985</v>
      </c>
      <c r="C4696" s="447" t="s">
        <v>20999</v>
      </c>
      <c r="D4696" s="447" t="s">
        <v>21000</v>
      </c>
      <c r="E4696" s="448" t="s">
        <v>20755</v>
      </c>
      <c r="F4696" s="447" t="s">
        <v>20755</v>
      </c>
      <c r="G4696" s="449">
        <v>99622</v>
      </c>
      <c r="H4696" s="447" t="s">
        <v>5961</v>
      </c>
      <c r="I4696" s="447" t="s">
        <v>146</v>
      </c>
      <c r="J4696" s="447" t="s">
        <v>240</v>
      </c>
      <c r="K4696" s="450">
        <v>210.44</v>
      </c>
      <c r="L4696" s="447" t="s">
        <v>241</v>
      </c>
    </row>
    <row r="4697" spans="1:12">
      <c r="A4697" s="447" t="s">
        <v>20984</v>
      </c>
      <c r="B4697" s="447" t="s">
        <v>20985</v>
      </c>
      <c r="C4697" s="447" t="s">
        <v>20999</v>
      </c>
      <c r="D4697" s="447" t="s">
        <v>21000</v>
      </c>
      <c r="E4697" s="448" t="s">
        <v>20755</v>
      </c>
      <c r="F4697" s="447" t="s">
        <v>20755</v>
      </c>
      <c r="G4697" s="449">
        <v>99623</v>
      </c>
      <c r="H4697" s="447" t="s">
        <v>5962</v>
      </c>
      <c r="I4697" s="447" t="s">
        <v>146</v>
      </c>
      <c r="J4697" s="447" t="s">
        <v>240</v>
      </c>
      <c r="K4697" s="450">
        <v>286.08999999999997</v>
      </c>
      <c r="L4697" s="447" t="s">
        <v>241</v>
      </c>
    </row>
    <row r="4698" spans="1:12">
      <c r="A4698" s="447" t="s">
        <v>20984</v>
      </c>
      <c r="B4698" s="447" t="s">
        <v>20985</v>
      </c>
      <c r="C4698" s="447" t="s">
        <v>20999</v>
      </c>
      <c r="D4698" s="447" t="s">
        <v>21000</v>
      </c>
      <c r="E4698" s="448" t="s">
        <v>20755</v>
      </c>
      <c r="F4698" s="447" t="s">
        <v>20755</v>
      </c>
      <c r="G4698" s="449">
        <v>99624</v>
      </c>
      <c r="H4698" s="447" t="s">
        <v>5963</v>
      </c>
      <c r="I4698" s="447" t="s">
        <v>146</v>
      </c>
      <c r="J4698" s="447" t="s">
        <v>240</v>
      </c>
      <c r="K4698" s="450">
        <v>397.87</v>
      </c>
      <c r="L4698" s="447" t="s">
        <v>241</v>
      </c>
    </row>
    <row r="4699" spans="1:12">
      <c r="A4699" s="447" t="s">
        <v>20984</v>
      </c>
      <c r="B4699" s="447" t="s">
        <v>20985</v>
      </c>
      <c r="C4699" s="447" t="s">
        <v>20999</v>
      </c>
      <c r="D4699" s="447" t="s">
        <v>21000</v>
      </c>
      <c r="E4699" s="448" t="s">
        <v>20755</v>
      </c>
      <c r="F4699" s="447" t="s">
        <v>20755</v>
      </c>
      <c r="G4699" s="449">
        <v>99625</v>
      </c>
      <c r="H4699" s="447" t="s">
        <v>5964</v>
      </c>
      <c r="I4699" s="447" t="s">
        <v>146</v>
      </c>
      <c r="J4699" s="447" t="s">
        <v>240</v>
      </c>
      <c r="K4699" s="450">
        <v>540.82000000000005</v>
      </c>
      <c r="L4699" s="447" t="s">
        <v>241</v>
      </c>
    </row>
    <row r="4700" spans="1:12">
      <c r="A4700" s="447" t="s">
        <v>20984</v>
      </c>
      <c r="B4700" s="447" t="s">
        <v>20985</v>
      </c>
      <c r="C4700" s="447" t="s">
        <v>20999</v>
      </c>
      <c r="D4700" s="447" t="s">
        <v>21000</v>
      </c>
      <c r="E4700" s="448" t="s">
        <v>20755</v>
      </c>
      <c r="F4700" s="447" t="s">
        <v>20755</v>
      </c>
      <c r="G4700" s="449">
        <v>99626</v>
      </c>
      <c r="H4700" s="447" t="s">
        <v>5965</v>
      </c>
      <c r="I4700" s="447" t="s">
        <v>146</v>
      </c>
      <c r="J4700" s="447" t="s">
        <v>240</v>
      </c>
      <c r="K4700" s="450">
        <v>823.72</v>
      </c>
      <c r="L4700" s="447" t="s">
        <v>241</v>
      </c>
    </row>
    <row r="4701" spans="1:12">
      <c r="A4701" s="447" t="s">
        <v>20984</v>
      </c>
      <c r="B4701" s="447" t="s">
        <v>20985</v>
      </c>
      <c r="C4701" s="447" t="s">
        <v>20999</v>
      </c>
      <c r="D4701" s="447" t="s">
        <v>21000</v>
      </c>
      <c r="E4701" s="448" t="s">
        <v>20755</v>
      </c>
      <c r="F4701" s="447" t="s">
        <v>20755</v>
      </c>
      <c r="G4701" s="449">
        <v>99627</v>
      </c>
      <c r="H4701" s="447" t="s">
        <v>5966</v>
      </c>
      <c r="I4701" s="447" t="s">
        <v>146</v>
      </c>
      <c r="J4701" s="447" t="s">
        <v>240</v>
      </c>
      <c r="K4701" s="450">
        <v>73.91</v>
      </c>
      <c r="L4701" s="447" t="s">
        <v>241</v>
      </c>
    </row>
    <row r="4702" spans="1:12">
      <c r="A4702" s="447" t="s">
        <v>20984</v>
      </c>
      <c r="B4702" s="447" t="s">
        <v>20985</v>
      </c>
      <c r="C4702" s="447" t="s">
        <v>20999</v>
      </c>
      <c r="D4702" s="447" t="s">
        <v>21000</v>
      </c>
      <c r="E4702" s="448" t="s">
        <v>20755</v>
      </c>
      <c r="F4702" s="447" t="s">
        <v>20755</v>
      </c>
      <c r="G4702" s="449">
        <v>99628</v>
      </c>
      <c r="H4702" s="447" t="s">
        <v>5967</v>
      </c>
      <c r="I4702" s="447" t="s">
        <v>146</v>
      </c>
      <c r="J4702" s="447" t="s">
        <v>240</v>
      </c>
      <c r="K4702" s="450">
        <v>58.75</v>
      </c>
      <c r="L4702" s="447" t="s">
        <v>241</v>
      </c>
    </row>
    <row r="4703" spans="1:12">
      <c r="A4703" s="447" t="s">
        <v>20984</v>
      </c>
      <c r="B4703" s="447" t="s">
        <v>20985</v>
      </c>
      <c r="C4703" s="447" t="s">
        <v>20999</v>
      </c>
      <c r="D4703" s="447" t="s">
        <v>21000</v>
      </c>
      <c r="E4703" s="448" t="s">
        <v>20755</v>
      </c>
      <c r="F4703" s="447" t="s">
        <v>20755</v>
      </c>
      <c r="G4703" s="449">
        <v>99629</v>
      </c>
      <c r="H4703" s="447" t="s">
        <v>5968</v>
      </c>
      <c r="I4703" s="447" t="s">
        <v>146</v>
      </c>
      <c r="J4703" s="447" t="s">
        <v>240</v>
      </c>
      <c r="K4703" s="450">
        <v>81.430000000000007</v>
      </c>
      <c r="L4703" s="447" t="s">
        <v>241</v>
      </c>
    </row>
    <row r="4704" spans="1:12">
      <c r="A4704" s="447" t="s">
        <v>20984</v>
      </c>
      <c r="B4704" s="447" t="s">
        <v>20985</v>
      </c>
      <c r="C4704" s="447" t="s">
        <v>20999</v>
      </c>
      <c r="D4704" s="447" t="s">
        <v>21000</v>
      </c>
      <c r="E4704" s="448" t="s">
        <v>20755</v>
      </c>
      <c r="F4704" s="447" t="s">
        <v>20755</v>
      </c>
      <c r="G4704" s="449">
        <v>99630</v>
      </c>
      <c r="H4704" s="447" t="s">
        <v>5969</v>
      </c>
      <c r="I4704" s="447" t="s">
        <v>146</v>
      </c>
      <c r="J4704" s="447" t="s">
        <v>240</v>
      </c>
      <c r="K4704" s="450">
        <v>110.63</v>
      </c>
      <c r="L4704" s="447" t="s">
        <v>241</v>
      </c>
    </row>
    <row r="4705" spans="1:12">
      <c r="A4705" s="447" t="s">
        <v>20984</v>
      </c>
      <c r="B4705" s="447" t="s">
        <v>20985</v>
      </c>
      <c r="C4705" s="447" t="s">
        <v>20999</v>
      </c>
      <c r="D4705" s="447" t="s">
        <v>21000</v>
      </c>
      <c r="E4705" s="448" t="s">
        <v>20755</v>
      </c>
      <c r="F4705" s="447" t="s">
        <v>20755</v>
      </c>
      <c r="G4705" s="449">
        <v>99631</v>
      </c>
      <c r="H4705" s="447" t="s">
        <v>5970</v>
      </c>
      <c r="I4705" s="447" t="s">
        <v>146</v>
      </c>
      <c r="J4705" s="447" t="s">
        <v>240</v>
      </c>
      <c r="K4705" s="450">
        <v>123.67</v>
      </c>
      <c r="L4705" s="447" t="s">
        <v>241</v>
      </c>
    </row>
    <row r="4706" spans="1:12">
      <c r="A4706" s="447" t="s">
        <v>20984</v>
      </c>
      <c r="B4706" s="447" t="s">
        <v>20985</v>
      </c>
      <c r="C4706" s="447" t="s">
        <v>20999</v>
      </c>
      <c r="D4706" s="447" t="s">
        <v>21000</v>
      </c>
      <c r="E4706" s="448" t="s">
        <v>20755</v>
      </c>
      <c r="F4706" s="447" t="s">
        <v>20755</v>
      </c>
      <c r="G4706" s="449">
        <v>99632</v>
      </c>
      <c r="H4706" s="447" t="s">
        <v>5971</v>
      </c>
      <c r="I4706" s="447" t="s">
        <v>146</v>
      </c>
      <c r="J4706" s="447" t="s">
        <v>240</v>
      </c>
      <c r="K4706" s="450">
        <v>170.07</v>
      </c>
      <c r="L4706" s="447" t="s">
        <v>241</v>
      </c>
    </row>
    <row r="4707" spans="1:12">
      <c r="A4707" s="447" t="s">
        <v>20984</v>
      </c>
      <c r="B4707" s="447" t="s">
        <v>20985</v>
      </c>
      <c r="C4707" s="447" t="s">
        <v>20999</v>
      </c>
      <c r="D4707" s="447" t="s">
        <v>21000</v>
      </c>
      <c r="E4707" s="448" t="s">
        <v>20755</v>
      </c>
      <c r="F4707" s="447" t="s">
        <v>20755</v>
      </c>
      <c r="G4707" s="449">
        <v>99633</v>
      </c>
      <c r="H4707" s="447" t="s">
        <v>5972</v>
      </c>
      <c r="I4707" s="447" t="s">
        <v>146</v>
      </c>
      <c r="J4707" s="447" t="s">
        <v>240</v>
      </c>
      <c r="K4707" s="450">
        <v>342.32</v>
      </c>
      <c r="L4707" s="447" t="s">
        <v>241</v>
      </c>
    </row>
    <row r="4708" spans="1:12">
      <c r="A4708" s="447" t="s">
        <v>20984</v>
      </c>
      <c r="B4708" s="447" t="s">
        <v>20985</v>
      </c>
      <c r="C4708" s="447" t="s">
        <v>20999</v>
      </c>
      <c r="D4708" s="447" t="s">
        <v>21000</v>
      </c>
      <c r="E4708" s="448" t="s">
        <v>20755</v>
      </c>
      <c r="F4708" s="447" t="s">
        <v>20755</v>
      </c>
      <c r="G4708" s="449">
        <v>99634</v>
      </c>
      <c r="H4708" s="447" t="s">
        <v>5973</v>
      </c>
      <c r="I4708" s="447" t="s">
        <v>146</v>
      </c>
      <c r="J4708" s="447" t="s">
        <v>240</v>
      </c>
      <c r="K4708" s="450">
        <v>573.97</v>
      </c>
      <c r="L4708" s="447" t="s">
        <v>241</v>
      </c>
    </row>
    <row r="4709" spans="1:12">
      <c r="A4709" s="447" t="s">
        <v>20984</v>
      </c>
      <c r="B4709" s="447" t="s">
        <v>20985</v>
      </c>
      <c r="C4709" s="447" t="s">
        <v>20999</v>
      </c>
      <c r="D4709" s="447" t="s">
        <v>21000</v>
      </c>
      <c r="E4709" s="448" t="s">
        <v>20755</v>
      </c>
      <c r="F4709" s="447" t="s">
        <v>20755</v>
      </c>
      <c r="G4709" s="449">
        <v>99635</v>
      </c>
      <c r="H4709" s="447" t="s">
        <v>5974</v>
      </c>
      <c r="I4709" s="447" t="s">
        <v>146</v>
      </c>
      <c r="J4709" s="447" t="s">
        <v>334</v>
      </c>
      <c r="K4709" s="450">
        <v>174.87</v>
      </c>
      <c r="L4709" s="447" t="s">
        <v>241</v>
      </c>
    </row>
    <row r="4710" spans="1:12">
      <c r="A4710" s="447" t="s">
        <v>20984</v>
      </c>
      <c r="B4710" s="447" t="s">
        <v>20985</v>
      </c>
      <c r="C4710" s="447" t="s">
        <v>21001</v>
      </c>
      <c r="D4710" s="447" t="s">
        <v>21002</v>
      </c>
      <c r="E4710" s="448" t="s">
        <v>20755</v>
      </c>
      <c r="F4710" s="447" t="s">
        <v>20755</v>
      </c>
      <c r="G4710" s="449">
        <v>95634</v>
      </c>
      <c r="H4710" s="447" t="s">
        <v>5975</v>
      </c>
      <c r="I4710" s="447" t="s">
        <v>146</v>
      </c>
      <c r="J4710" s="447" t="s">
        <v>334</v>
      </c>
      <c r="K4710" s="450">
        <v>133.68</v>
      </c>
      <c r="L4710" s="447" t="s">
        <v>241</v>
      </c>
    </row>
    <row r="4711" spans="1:12">
      <c r="A4711" s="447" t="s">
        <v>20984</v>
      </c>
      <c r="B4711" s="447" t="s">
        <v>20985</v>
      </c>
      <c r="C4711" s="447" t="s">
        <v>21001</v>
      </c>
      <c r="D4711" s="447" t="s">
        <v>21002</v>
      </c>
      <c r="E4711" s="448" t="s">
        <v>20755</v>
      </c>
      <c r="F4711" s="447" t="s">
        <v>20755</v>
      </c>
      <c r="G4711" s="449">
        <v>95635</v>
      </c>
      <c r="H4711" s="447" t="s">
        <v>5976</v>
      </c>
      <c r="I4711" s="447" t="s">
        <v>146</v>
      </c>
      <c r="J4711" s="447" t="s">
        <v>334</v>
      </c>
      <c r="K4711" s="450">
        <v>143.43</v>
      </c>
      <c r="L4711" s="447" t="s">
        <v>241</v>
      </c>
    </row>
    <row r="4712" spans="1:12">
      <c r="A4712" s="447" t="s">
        <v>20984</v>
      </c>
      <c r="B4712" s="447" t="s">
        <v>20985</v>
      </c>
      <c r="C4712" s="447" t="s">
        <v>21001</v>
      </c>
      <c r="D4712" s="447" t="s">
        <v>21002</v>
      </c>
      <c r="E4712" s="448" t="s">
        <v>20755</v>
      </c>
      <c r="F4712" s="447" t="s">
        <v>20755</v>
      </c>
      <c r="G4712" s="449">
        <v>95636</v>
      </c>
      <c r="H4712" s="447" t="s">
        <v>14735</v>
      </c>
      <c r="I4712" s="447" t="s">
        <v>146</v>
      </c>
      <c r="J4712" s="447" t="s">
        <v>240</v>
      </c>
      <c r="K4712" s="450">
        <v>247.53</v>
      </c>
      <c r="L4712" s="447" t="s">
        <v>241</v>
      </c>
    </row>
    <row r="4713" spans="1:12">
      <c r="A4713" s="447" t="s">
        <v>20984</v>
      </c>
      <c r="B4713" s="447" t="s">
        <v>20985</v>
      </c>
      <c r="C4713" s="447" t="s">
        <v>21001</v>
      </c>
      <c r="D4713" s="447" t="s">
        <v>21002</v>
      </c>
      <c r="E4713" s="448" t="s">
        <v>20755</v>
      </c>
      <c r="F4713" s="447" t="s">
        <v>20755</v>
      </c>
      <c r="G4713" s="449">
        <v>95637</v>
      </c>
      <c r="H4713" s="447" t="s">
        <v>5977</v>
      </c>
      <c r="I4713" s="447" t="s">
        <v>146</v>
      </c>
      <c r="J4713" s="447" t="s">
        <v>240</v>
      </c>
      <c r="K4713" s="450">
        <v>379.68</v>
      </c>
      <c r="L4713" s="447" t="s">
        <v>241</v>
      </c>
    </row>
    <row r="4714" spans="1:12">
      <c r="A4714" s="447" t="s">
        <v>20984</v>
      </c>
      <c r="B4714" s="447" t="s">
        <v>20985</v>
      </c>
      <c r="C4714" s="447" t="s">
        <v>21001</v>
      </c>
      <c r="D4714" s="447" t="s">
        <v>21002</v>
      </c>
      <c r="E4714" s="448" t="s">
        <v>20755</v>
      </c>
      <c r="F4714" s="447" t="s">
        <v>20755</v>
      </c>
      <c r="G4714" s="449">
        <v>95638</v>
      </c>
      <c r="H4714" s="447" t="s">
        <v>5978</v>
      </c>
      <c r="I4714" s="447" t="s">
        <v>146</v>
      </c>
      <c r="J4714" s="447" t="s">
        <v>240</v>
      </c>
      <c r="K4714" s="450">
        <v>459.33</v>
      </c>
      <c r="L4714" s="447" t="s">
        <v>241</v>
      </c>
    </row>
    <row r="4715" spans="1:12">
      <c r="A4715" s="447" t="s">
        <v>20984</v>
      </c>
      <c r="B4715" s="447" t="s">
        <v>20985</v>
      </c>
      <c r="C4715" s="447" t="s">
        <v>21001</v>
      </c>
      <c r="D4715" s="447" t="s">
        <v>21002</v>
      </c>
      <c r="E4715" s="448" t="s">
        <v>20755</v>
      </c>
      <c r="F4715" s="447" t="s">
        <v>20755</v>
      </c>
      <c r="G4715" s="449">
        <v>95639</v>
      </c>
      <c r="H4715" s="447" t="s">
        <v>5979</v>
      </c>
      <c r="I4715" s="447" t="s">
        <v>146</v>
      </c>
      <c r="J4715" s="447" t="s">
        <v>240</v>
      </c>
      <c r="K4715" s="450">
        <v>590.49</v>
      </c>
      <c r="L4715" s="447" t="s">
        <v>241</v>
      </c>
    </row>
    <row r="4716" spans="1:12">
      <c r="A4716" s="447" t="s">
        <v>20984</v>
      </c>
      <c r="B4716" s="447" t="s">
        <v>20985</v>
      </c>
      <c r="C4716" s="447" t="s">
        <v>21001</v>
      </c>
      <c r="D4716" s="447" t="s">
        <v>21002</v>
      </c>
      <c r="E4716" s="448" t="s">
        <v>20755</v>
      </c>
      <c r="F4716" s="447" t="s">
        <v>20755</v>
      </c>
      <c r="G4716" s="449">
        <v>95641</v>
      </c>
      <c r="H4716" s="447" t="s">
        <v>5980</v>
      </c>
      <c r="I4716" s="447" t="s">
        <v>146</v>
      </c>
      <c r="J4716" s="447" t="s">
        <v>334</v>
      </c>
      <c r="K4716" s="450">
        <v>222.51</v>
      </c>
      <c r="L4716" s="447" t="s">
        <v>241</v>
      </c>
    </row>
    <row r="4717" spans="1:12">
      <c r="A4717" s="447" t="s">
        <v>20984</v>
      </c>
      <c r="B4717" s="447" t="s">
        <v>20985</v>
      </c>
      <c r="C4717" s="447" t="s">
        <v>21001</v>
      </c>
      <c r="D4717" s="447" t="s">
        <v>21002</v>
      </c>
      <c r="E4717" s="448" t="s">
        <v>20755</v>
      </c>
      <c r="F4717" s="447" t="s">
        <v>20755</v>
      </c>
      <c r="G4717" s="449">
        <v>95642</v>
      </c>
      <c r="H4717" s="447" t="s">
        <v>5981</v>
      </c>
      <c r="I4717" s="447" t="s">
        <v>146</v>
      </c>
      <c r="J4717" s="447" t="s">
        <v>334</v>
      </c>
      <c r="K4717" s="450">
        <v>328.39</v>
      </c>
      <c r="L4717" s="447" t="s">
        <v>241</v>
      </c>
    </row>
    <row r="4718" spans="1:12">
      <c r="A4718" s="447" t="s">
        <v>20984</v>
      </c>
      <c r="B4718" s="447" t="s">
        <v>20985</v>
      </c>
      <c r="C4718" s="447" t="s">
        <v>21001</v>
      </c>
      <c r="D4718" s="447" t="s">
        <v>21002</v>
      </c>
      <c r="E4718" s="448" t="s">
        <v>20755</v>
      </c>
      <c r="F4718" s="447" t="s">
        <v>20755</v>
      </c>
      <c r="G4718" s="449">
        <v>95643</v>
      </c>
      <c r="H4718" s="447" t="s">
        <v>5982</v>
      </c>
      <c r="I4718" s="447" t="s">
        <v>146</v>
      </c>
      <c r="J4718" s="447" t="s">
        <v>334</v>
      </c>
      <c r="K4718" s="450">
        <v>429.41</v>
      </c>
      <c r="L4718" s="447" t="s">
        <v>241</v>
      </c>
    </row>
    <row r="4719" spans="1:12">
      <c r="A4719" s="447" t="s">
        <v>20984</v>
      </c>
      <c r="B4719" s="447" t="s">
        <v>20985</v>
      </c>
      <c r="C4719" s="447" t="s">
        <v>21001</v>
      </c>
      <c r="D4719" s="447" t="s">
        <v>21002</v>
      </c>
      <c r="E4719" s="448" t="s">
        <v>20755</v>
      </c>
      <c r="F4719" s="447" t="s">
        <v>20755</v>
      </c>
      <c r="G4719" s="449">
        <v>95644</v>
      </c>
      <c r="H4719" s="447" t="s">
        <v>5983</v>
      </c>
      <c r="I4719" s="447" t="s">
        <v>146</v>
      </c>
      <c r="J4719" s="447" t="s">
        <v>334</v>
      </c>
      <c r="K4719" s="450">
        <v>162.76</v>
      </c>
      <c r="L4719" s="447" t="s">
        <v>241</v>
      </c>
    </row>
    <row r="4720" spans="1:12">
      <c r="A4720" s="447" t="s">
        <v>20984</v>
      </c>
      <c r="B4720" s="447" t="s">
        <v>20985</v>
      </c>
      <c r="C4720" s="447" t="s">
        <v>21001</v>
      </c>
      <c r="D4720" s="447" t="s">
        <v>21002</v>
      </c>
      <c r="E4720" s="448" t="s">
        <v>20755</v>
      </c>
      <c r="F4720" s="447" t="s">
        <v>20755</v>
      </c>
      <c r="G4720" s="449">
        <v>95645</v>
      </c>
      <c r="H4720" s="447" t="s">
        <v>5984</v>
      </c>
      <c r="I4720" s="447" t="s">
        <v>146</v>
      </c>
      <c r="J4720" s="447" t="s">
        <v>334</v>
      </c>
      <c r="K4720" s="450">
        <v>296.85000000000002</v>
      </c>
      <c r="L4720" s="447" t="s">
        <v>241</v>
      </c>
    </row>
    <row r="4721" spans="1:12">
      <c r="A4721" s="447" t="s">
        <v>20984</v>
      </c>
      <c r="B4721" s="447" t="s">
        <v>20985</v>
      </c>
      <c r="C4721" s="447" t="s">
        <v>21001</v>
      </c>
      <c r="D4721" s="447" t="s">
        <v>21002</v>
      </c>
      <c r="E4721" s="448" t="s">
        <v>20755</v>
      </c>
      <c r="F4721" s="447" t="s">
        <v>20755</v>
      </c>
      <c r="G4721" s="449">
        <v>95646</v>
      </c>
      <c r="H4721" s="447" t="s">
        <v>5985</v>
      </c>
      <c r="I4721" s="447" t="s">
        <v>146</v>
      </c>
      <c r="J4721" s="447" t="s">
        <v>334</v>
      </c>
      <c r="K4721" s="450">
        <v>442.04</v>
      </c>
      <c r="L4721" s="447" t="s">
        <v>241</v>
      </c>
    </row>
    <row r="4722" spans="1:12">
      <c r="A4722" s="447" t="s">
        <v>20984</v>
      </c>
      <c r="B4722" s="447" t="s">
        <v>20985</v>
      </c>
      <c r="C4722" s="447" t="s">
        <v>21001</v>
      </c>
      <c r="D4722" s="447" t="s">
        <v>21002</v>
      </c>
      <c r="E4722" s="448" t="s">
        <v>20755</v>
      </c>
      <c r="F4722" s="447" t="s">
        <v>20755</v>
      </c>
      <c r="G4722" s="449">
        <v>95647</v>
      </c>
      <c r="H4722" s="447" t="s">
        <v>5986</v>
      </c>
      <c r="I4722" s="447" t="s">
        <v>146</v>
      </c>
      <c r="J4722" s="447" t="s">
        <v>334</v>
      </c>
      <c r="K4722" s="450">
        <v>579.22</v>
      </c>
      <c r="L4722" s="447" t="s">
        <v>241</v>
      </c>
    </row>
    <row r="4723" spans="1:12">
      <c r="A4723" s="447" t="s">
        <v>20984</v>
      </c>
      <c r="B4723" s="447" t="s">
        <v>20985</v>
      </c>
      <c r="C4723" s="447" t="s">
        <v>21001</v>
      </c>
      <c r="D4723" s="447" t="s">
        <v>21002</v>
      </c>
      <c r="E4723" s="448" t="s">
        <v>20755</v>
      </c>
      <c r="F4723" s="447" t="s">
        <v>20755</v>
      </c>
      <c r="G4723" s="449">
        <v>95673</v>
      </c>
      <c r="H4723" s="447" t="s">
        <v>5987</v>
      </c>
      <c r="I4723" s="447" t="s">
        <v>146</v>
      </c>
      <c r="J4723" s="447" t="s">
        <v>240</v>
      </c>
      <c r="K4723" s="450">
        <v>100.24</v>
      </c>
      <c r="L4723" s="447" t="s">
        <v>241</v>
      </c>
    </row>
    <row r="4724" spans="1:12">
      <c r="A4724" s="447" t="s">
        <v>20984</v>
      </c>
      <c r="B4724" s="447" t="s">
        <v>20985</v>
      </c>
      <c r="C4724" s="447" t="s">
        <v>21001</v>
      </c>
      <c r="D4724" s="447" t="s">
        <v>21002</v>
      </c>
      <c r="E4724" s="448" t="s">
        <v>20755</v>
      </c>
      <c r="F4724" s="447" t="s">
        <v>20755</v>
      </c>
      <c r="G4724" s="449">
        <v>95674</v>
      </c>
      <c r="H4724" s="447" t="s">
        <v>5988</v>
      </c>
      <c r="I4724" s="447" t="s">
        <v>146</v>
      </c>
      <c r="J4724" s="447" t="s">
        <v>240</v>
      </c>
      <c r="K4724" s="450">
        <v>106.54</v>
      </c>
      <c r="L4724" s="447" t="s">
        <v>241</v>
      </c>
    </row>
    <row r="4725" spans="1:12">
      <c r="A4725" s="447" t="s">
        <v>20984</v>
      </c>
      <c r="B4725" s="447" t="s">
        <v>20985</v>
      </c>
      <c r="C4725" s="447" t="s">
        <v>21001</v>
      </c>
      <c r="D4725" s="447" t="s">
        <v>21002</v>
      </c>
      <c r="E4725" s="448" t="s">
        <v>20755</v>
      </c>
      <c r="F4725" s="447" t="s">
        <v>20755</v>
      </c>
      <c r="G4725" s="449">
        <v>95675</v>
      </c>
      <c r="H4725" s="447" t="s">
        <v>5989</v>
      </c>
      <c r="I4725" s="447" t="s">
        <v>146</v>
      </c>
      <c r="J4725" s="447" t="s">
        <v>240</v>
      </c>
      <c r="K4725" s="450">
        <v>130.29</v>
      </c>
      <c r="L4725" s="447" t="s">
        <v>241</v>
      </c>
    </row>
    <row r="4726" spans="1:12">
      <c r="A4726" s="447" t="s">
        <v>20984</v>
      </c>
      <c r="B4726" s="447" t="s">
        <v>20985</v>
      </c>
      <c r="C4726" s="447" t="s">
        <v>21001</v>
      </c>
      <c r="D4726" s="447" t="s">
        <v>21002</v>
      </c>
      <c r="E4726" s="448" t="s">
        <v>20755</v>
      </c>
      <c r="F4726" s="447" t="s">
        <v>20755</v>
      </c>
      <c r="G4726" s="449">
        <v>95676</v>
      </c>
      <c r="H4726" s="447" t="s">
        <v>5990</v>
      </c>
      <c r="I4726" s="447" t="s">
        <v>146</v>
      </c>
      <c r="J4726" s="447" t="s">
        <v>334</v>
      </c>
      <c r="K4726" s="450">
        <v>108.7</v>
      </c>
      <c r="L4726" s="447" t="s">
        <v>241</v>
      </c>
    </row>
    <row r="4727" spans="1:12">
      <c r="A4727" s="447" t="s">
        <v>20984</v>
      </c>
      <c r="B4727" s="447" t="s">
        <v>20985</v>
      </c>
      <c r="C4727" s="447" t="s">
        <v>21001</v>
      </c>
      <c r="D4727" s="447" t="s">
        <v>21002</v>
      </c>
      <c r="E4727" s="448" t="s">
        <v>20755</v>
      </c>
      <c r="F4727" s="447" t="s">
        <v>20755</v>
      </c>
      <c r="G4727" s="449">
        <v>97741</v>
      </c>
      <c r="H4727" s="447" t="s">
        <v>5991</v>
      </c>
      <c r="I4727" s="447" t="s">
        <v>146</v>
      </c>
      <c r="J4727" s="447" t="s">
        <v>334</v>
      </c>
      <c r="K4727" s="450">
        <v>125.16</v>
      </c>
      <c r="L4727" s="447" t="s">
        <v>241</v>
      </c>
    </row>
    <row r="4728" spans="1:12">
      <c r="A4728" s="447" t="s">
        <v>20984</v>
      </c>
      <c r="B4728" s="447" t="s">
        <v>20985</v>
      </c>
      <c r="C4728" s="447" t="s">
        <v>21003</v>
      </c>
      <c r="D4728" s="447" t="s">
        <v>21004</v>
      </c>
      <c r="E4728" s="448" t="s">
        <v>20755</v>
      </c>
      <c r="F4728" s="447" t="s">
        <v>20755</v>
      </c>
      <c r="G4728" s="449">
        <v>90436</v>
      </c>
      <c r="H4728" s="447" t="s">
        <v>5992</v>
      </c>
      <c r="I4728" s="447" t="s">
        <v>146</v>
      </c>
      <c r="J4728" s="447" t="s">
        <v>334</v>
      </c>
      <c r="K4728" s="450">
        <v>9.75</v>
      </c>
      <c r="L4728" s="447" t="s">
        <v>241</v>
      </c>
    </row>
    <row r="4729" spans="1:12">
      <c r="A4729" s="447" t="s">
        <v>20984</v>
      </c>
      <c r="B4729" s="447" t="s">
        <v>20985</v>
      </c>
      <c r="C4729" s="447" t="s">
        <v>21003</v>
      </c>
      <c r="D4729" s="447" t="s">
        <v>21004</v>
      </c>
      <c r="E4729" s="448" t="s">
        <v>20755</v>
      </c>
      <c r="F4729" s="447" t="s">
        <v>20755</v>
      </c>
      <c r="G4729" s="449">
        <v>90437</v>
      </c>
      <c r="H4729" s="447" t="s">
        <v>5994</v>
      </c>
      <c r="I4729" s="447" t="s">
        <v>146</v>
      </c>
      <c r="J4729" s="447" t="s">
        <v>334</v>
      </c>
      <c r="K4729" s="450">
        <v>23.71</v>
      </c>
      <c r="L4729" s="447" t="s">
        <v>241</v>
      </c>
    </row>
    <row r="4730" spans="1:12">
      <c r="A4730" s="447" t="s">
        <v>20984</v>
      </c>
      <c r="B4730" s="447" t="s">
        <v>20985</v>
      </c>
      <c r="C4730" s="447" t="s">
        <v>21003</v>
      </c>
      <c r="D4730" s="447" t="s">
        <v>21004</v>
      </c>
      <c r="E4730" s="448" t="s">
        <v>20755</v>
      </c>
      <c r="F4730" s="447" t="s">
        <v>20755</v>
      </c>
      <c r="G4730" s="449">
        <v>90438</v>
      </c>
      <c r="H4730" s="447" t="s">
        <v>5995</v>
      </c>
      <c r="I4730" s="447" t="s">
        <v>146</v>
      </c>
      <c r="J4730" s="447" t="s">
        <v>334</v>
      </c>
      <c r="K4730" s="450">
        <v>33.97</v>
      </c>
      <c r="L4730" s="447" t="s">
        <v>241</v>
      </c>
    </row>
    <row r="4731" spans="1:12">
      <c r="A4731" s="447" t="s">
        <v>20984</v>
      </c>
      <c r="B4731" s="447" t="s">
        <v>20985</v>
      </c>
      <c r="C4731" s="447" t="s">
        <v>21003</v>
      </c>
      <c r="D4731" s="447" t="s">
        <v>21004</v>
      </c>
      <c r="E4731" s="448" t="s">
        <v>20755</v>
      </c>
      <c r="F4731" s="447" t="s">
        <v>20755</v>
      </c>
      <c r="G4731" s="449">
        <v>90439</v>
      </c>
      <c r="H4731" s="447" t="s">
        <v>5996</v>
      </c>
      <c r="I4731" s="447" t="s">
        <v>146</v>
      </c>
      <c r="J4731" s="447" t="s">
        <v>334</v>
      </c>
      <c r="K4731" s="450">
        <v>38.99</v>
      </c>
      <c r="L4731" s="447" t="s">
        <v>241</v>
      </c>
    </row>
    <row r="4732" spans="1:12">
      <c r="A4732" s="447" t="s">
        <v>20984</v>
      </c>
      <c r="B4732" s="447" t="s">
        <v>20985</v>
      </c>
      <c r="C4732" s="447" t="s">
        <v>21003</v>
      </c>
      <c r="D4732" s="447" t="s">
        <v>21004</v>
      </c>
      <c r="E4732" s="448" t="s">
        <v>20755</v>
      </c>
      <c r="F4732" s="447" t="s">
        <v>20755</v>
      </c>
      <c r="G4732" s="449">
        <v>90440</v>
      </c>
      <c r="H4732" s="447" t="s">
        <v>5997</v>
      </c>
      <c r="I4732" s="447" t="s">
        <v>146</v>
      </c>
      <c r="J4732" s="447" t="s">
        <v>334</v>
      </c>
      <c r="K4732" s="450">
        <v>62.45</v>
      </c>
      <c r="L4732" s="447" t="s">
        <v>241</v>
      </c>
    </row>
    <row r="4733" spans="1:12">
      <c r="A4733" s="447" t="s">
        <v>20984</v>
      </c>
      <c r="B4733" s="447" t="s">
        <v>20985</v>
      </c>
      <c r="C4733" s="447" t="s">
        <v>21003</v>
      </c>
      <c r="D4733" s="447" t="s">
        <v>21004</v>
      </c>
      <c r="E4733" s="448" t="s">
        <v>20755</v>
      </c>
      <c r="F4733" s="447" t="s">
        <v>20755</v>
      </c>
      <c r="G4733" s="449">
        <v>90441</v>
      </c>
      <c r="H4733" s="447" t="s">
        <v>5998</v>
      </c>
      <c r="I4733" s="447" t="s">
        <v>146</v>
      </c>
      <c r="J4733" s="447" t="s">
        <v>334</v>
      </c>
      <c r="K4733" s="450">
        <v>79.790000000000006</v>
      </c>
      <c r="L4733" s="447" t="s">
        <v>241</v>
      </c>
    </row>
    <row r="4734" spans="1:12">
      <c r="A4734" s="447" t="s">
        <v>20984</v>
      </c>
      <c r="B4734" s="447" t="s">
        <v>20985</v>
      </c>
      <c r="C4734" s="447" t="s">
        <v>21003</v>
      </c>
      <c r="D4734" s="447" t="s">
        <v>21004</v>
      </c>
      <c r="E4734" s="448" t="s">
        <v>20755</v>
      </c>
      <c r="F4734" s="447" t="s">
        <v>20755</v>
      </c>
      <c r="G4734" s="449">
        <v>90443</v>
      </c>
      <c r="H4734" s="447" t="s">
        <v>5999</v>
      </c>
      <c r="I4734" s="447" t="s">
        <v>239</v>
      </c>
      <c r="J4734" s="447" t="s">
        <v>334</v>
      </c>
      <c r="K4734" s="450">
        <v>8.86</v>
      </c>
      <c r="L4734" s="447" t="s">
        <v>241</v>
      </c>
    </row>
    <row r="4735" spans="1:12">
      <c r="A4735" s="447" t="s">
        <v>20984</v>
      </c>
      <c r="B4735" s="447" t="s">
        <v>20985</v>
      </c>
      <c r="C4735" s="447" t="s">
        <v>21003</v>
      </c>
      <c r="D4735" s="447" t="s">
        <v>21004</v>
      </c>
      <c r="E4735" s="448" t="s">
        <v>20755</v>
      </c>
      <c r="F4735" s="447" t="s">
        <v>20755</v>
      </c>
      <c r="G4735" s="449">
        <v>90444</v>
      </c>
      <c r="H4735" s="447" t="s">
        <v>6001</v>
      </c>
      <c r="I4735" s="447" t="s">
        <v>239</v>
      </c>
      <c r="J4735" s="447" t="s">
        <v>334</v>
      </c>
      <c r="K4735" s="450">
        <v>16.73</v>
      </c>
      <c r="L4735" s="447" t="s">
        <v>241</v>
      </c>
    </row>
    <row r="4736" spans="1:12">
      <c r="A4736" s="447" t="s">
        <v>20984</v>
      </c>
      <c r="B4736" s="447" t="s">
        <v>20985</v>
      </c>
      <c r="C4736" s="447" t="s">
        <v>21003</v>
      </c>
      <c r="D4736" s="447" t="s">
        <v>21004</v>
      </c>
      <c r="E4736" s="448" t="s">
        <v>20755</v>
      </c>
      <c r="F4736" s="447" t="s">
        <v>20755</v>
      </c>
      <c r="G4736" s="449">
        <v>90445</v>
      </c>
      <c r="H4736" s="447" t="s">
        <v>6002</v>
      </c>
      <c r="I4736" s="447" t="s">
        <v>239</v>
      </c>
      <c r="J4736" s="447" t="s">
        <v>334</v>
      </c>
      <c r="K4736" s="450">
        <v>17.86</v>
      </c>
      <c r="L4736" s="447" t="s">
        <v>241</v>
      </c>
    </row>
    <row r="4737" spans="1:12">
      <c r="A4737" s="447" t="s">
        <v>20984</v>
      </c>
      <c r="B4737" s="447" t="s">
        <v>20985</v>
      </c>
      <c r="C4737" s="447" t="s">
        <v>21003</v>
      </c>
      <c r="D4737" s="447" t="s">
        <v>21004</v>
      </c>
      <c r="E4737" s="448" t="s">
        <v>20755</v>
      </c>
      <c r="F4737" s="447" t="s">
        <v>20755</v>
      </c>
      <c r="G4737" s="449">
        <v>90446</v>
      </c>
      <c r="H4737" s="447" t="s">
        <v>6004</v>
      </c>
      <c r="I4737" s="447" t="s">
        <v>239</v>
      </c>
      <c r="J4737" s="447" t="s">
        <v>334</v>
      </c>
      <c r="K4737" s="450">
        <v>19.399999999999999</v>
      </c>
      <c r="L4737" s="447" t="s">
        <v>241</v>
      </c>
    </row>
    <row r="4738" spans="1:12">
      <c r="A4738" s="447" t="s">
        <v>20984</v>
      </c>
      <c r="B4738" s="447" t="s">
        <v>20985</v>
      </c>
      <c r="C4738" s="447" t="s">
        <v>21003</v>
      </c>
      <c r="D4738" s="447" t="s">
        <v>21004</v>
      </c>
      <c r="E4738" s="448" t="s">
        <v>20755</v>
      </c>
      <c r="F4738" s="447" t="s">
        <v>20755</v>
      </c>
      <c r="G4738" s="449">
        <v>90447</v>
      </c>
      <c r="H4738" s="447" t="s">
        <v>6005</v>
      </c>
      <c r="I4738" s="447" t="s">
        <v>239</v>
      </c>
      <c r="J4738" s="447" t="s">
        <v>334</v>
      </c>
      <c r="K4738" s="450">
        <v>4.42</v>
      </c>
      <c r="L4738" s="447" t="s">
        <v>241</v>
      </c>
    </row>
    <row r="4739" spans="1:12">
      <c r="A4739" s="447" t="s">
        <v>20984</v>
      </c>
      <c r="B4739" s="447" t="s">
        <v>20985</v>
      </c>
      <c r="C4739" s="447" t="s">
        <v>21003</v>
      </c>
      <c r="D4739" s="447" t="s">
        <v>21004</v>
      </c>
      <c r="E4739" s="448" t="s">
        <v>20755</v>
      </c>
      <c r="F4739" s="447" t="s">
        <v>20755</v>
      </c>
      <c r="G4739" s="449">
        <v>90451</v>
      </c>
      <c r="H4739" s="447" t="s">
        <v>6007</v>
      </c>
      <c r="I4739" s="447" t="s">
        <v>146</v>
      </c>
      <c r="J4739" s="447" t="s">
        <v>240</v>
      </c>
      <c r="K4739" s="450">
        <v>3.29</v>
      </c>
      <c r="L4739" s="447" t="s">
        <v>241</v>
      </c>
    </row>
    <row r="4740" spans="1:12">
      <c r="A4740" s="447" t="s">
        <v>20984</v>
      </c>
      <c r="B4740" s="447" t="s">
        <v>20985</v>
      </c>
      <c r="C4740" s="447" t="s">
        <v>21003</v>
      </c>
      <c r="D4740" s="447" t="s">
        <v>21004</v>
      </c>
      <c r="E4740" s="448" t="s">
        <v>20755</v>
      </c>
      <c r="F4740" s="447" t="s">
        <v>20755</v>
      </c>
      <c r="G4740" s="449">
        <v>90452</v>
      </c>
      <c r="H4740" s="447" t="s">
        <v>6008</v>
      </c>
      <c r="I4740" s="447" t="s">
        <v>146</v>
      </c>
      <c r="J4740" s="447" t="s">
        <v>240</v>
      </c>
      <c r="K4740" s="450">
        <v>16.63</v>
      </c>
      <c r="L4740" s="447" t="s">
        <v>241</v>
      </c>
    </row>
    <row r="4741" spans="1:12">
      <c r="A4741" s="447" t="s">
        <v>20984</v>
      </c>
      <c r="B4741" s="447" t="s">
        <v>20985</v>
      </c>
      <c r="C4741" s="447" t="s">
        <v>21003</v>
      </c>
      <c r="D4741" s="447" t="s">
        <v>21004</v>
      </c>
      <c r="E4741" s="448" t="s">
        <v>20755</v>
      </c>
      <c r="F4741" s="447" t="s">
        <v>20755</v>
      </c>
      <c r="G4741" s="449">
        <v>90453</v>
      </c>
      <c r="H4741" s="447" t="s">
        <v>6009</v>
      </c>
      <c r="I4741" s="447" t="s">
        <v>146</v>
      </c>
      <c r="J4741" s="447" t="s">
        <v>334</v>
      </c>
      <c r="K4741" s="450">
        <v>2.1</v>
      </c>
      <c r="L4741" s="447" t="s">
        <v>241</v>
      </c>
    </row>
    <row r="4742" spans="1:12">
      <c r="A4742" s="447" t="s">
        <v>20984</v>
      </c>
      <c r="B4742" s="447" t="s">
        <v>20985</v>
      </c>
      <c r="C4742" s="447" t="s">
        <v>21003</v>
      </c>
      <c r="D4742" s="447" t="s">
        <v>21004</v>
      </c>
      <c r="E4742" s="448" t="s">
        <v>20755</v>
      </c>
      <c r="F4742" s="447" t="s">
        <v>20755</v>
      </c>
      <c r="G4742" s="449">
        <v>90454</v>
      </c>
      <c r="H4742" s="447" t="s">
        <v>6010</v>
      </c>
      <c r="I4742" s="447" t="s">
        <v>146</v>
      </c>
      <c r="J4742" s="447" t="s">
        <v>334</v>
      </c>
      <c r="K4742" s="450">
        <v>3.85</v>
      </c>
      <c r="L4742" s="447" t="s">
        <v>241</v>
      </c>
    </row>
    <row r="4743" spans="1:12">
      <c r="A4743" s="447" t="s">
        <v>20984</v>
      </c>
      <c r="B4743" s="447" t="s">
        <v>20985</v>
      </c>
      <c r="C4743" s="447" t="s">
        <v>21003</v>
      </c>
      <c r="D4743" s="447" t="s">
        <v>21004</v>
      </c>
      <c r="E4743" s="448" t="s">
        <v>20755</v>
      </c>
      <c r="F4743" s="447" t="s">
        <v>20755</v>
      </c>
      <c r="G4743" s="449">
        <v>90455</v>
      </c>
      <c r="H4743" s="447" t="s">
        <v>6011</v>
      </c>
      <c r="I4743" s="447" t="s">
        <v>146</v>
      </c>
      <c r="J4743" s="447" t="s">
        <v>334</v>
      </c>
      <c r="K4743" s="450">
        <v>4.9800000000000004</v>
      </c>
      <c r="L4743" s="447" t="s">
        <v>241</v>
      </c>
    </row>
    <row r="4744" spans="1:12">
      <c r="A4744" s="447" t="s">
        <v>20984</v>
      </c>
      <c r="B4744" s="447" t="s">
        <v>20985</v>
      </c>
      <c r="C4744" s="447" t="s">
        <v>21003</v>
      </c>
      <c r="D4744" s="447" t="s">
        <v>21004</v>
      </c>
      <c r="E4744" s="448" t="s">
        <v>20755</v>
      </c>
      <c r="F4744" s="447" t="s">
        <v>20755</v>
      </c>
      <c r="G4744" s="449">
        <v>90456</v>
      </c>
      <c r="H4744" s="447" t="s">
        <v>6012</v>
      </c>
      <c r="I4744" s="447" t="s">
        <v>146</v>
      </c>
      <c r="J4744" s="447" t="s">
        <v>334</v>
      </c>
      <c r="K4744" s="450">
        <v>2.85</v>
      </c>
      <c r="L4744" s="447" t="s">
        <v>241</v>
      </c>
    </row>
    <row r="4745" spans="1:12">
      <c r="A4745" s="447" t="s">
        <v>20984</v>
      </c>
      <c r="B4745" s="447" t="s">
        <v>20985</v>
      </c>
      <c r="C4745" s="447" t="s">
        <v>21003</v>
      </c>
      <c r="D4745" s="447" t="s">
        <v>21004</v>
      </c>
      <c r="E4745" s="448" t="s">
        <v>20755</v>
      </c>
      <c r="F4745" s="447" t="s">
        <v>20755</v>
      </c>
      <c r="G4745" s="449">
        <v>90457</v>
      </c>
      <c r="H4745" s="447" t="s">
        <v>6013</v>
      </c>
      <c r="I4745" s="447" t="s">
        <v>146</v>
      </c>
      <c r="J4745" s="447" t="s">
        <v>334</v>
      </c>
      <c r="K4745" s="450">
        <v>6.49</v>
      </c>
      <c r="L4745" s="447" t="s">
        <v>241</v>
      </c>
    </row>
    <row r="4746" spans="1:12">
      <c r="A4746" s="447" t="s">
        <v>20984</v>
      </c>
      <c r="B4746" s="447" t="s">
        <v>20985</v>
      </c>
      <c r="C4746" s="447" t="s">
        <v>21003</v>
      </c>
      <c r="D4746" s="447" t="s">
        <v>21004</v>
      </c>
      <c r="E4746" s="448" t="s">
        <v>20755</v>
      </c>
      <c r="F4746" s="447" t="s">
        <v>20755</v>
      </c>
      <c r="G4746" s="449">
        <v>90458</v>
      </c>
      <c r="H4746" s="447" t="s">
        <v>6014</v>
      </c>
      <c r="I4746" s="447" t="s">
        <v>146</v>
      </c>
      <c r="J4746" s="447" t="s">
        <v>334</v>
      </c>
      <c r="K4746" s="450">
        <v>18.41</v>
      </c>
      <c r="L4746" s="447" t="s">
        <v>241</v>
      </c>
    </row>
    <row r="4747" spans="1:12">
      <c r="A4747" s="447" t="s">
        <v>20984</v>
      </c>
      <c r="B4747" s="447" t="s">
        <v>20985</v>
      </c>
      <c r="C4747" s="447" t="s">
        <v>21003</v>
      </c>
      <c r="D4747" s="447" t="s">
        <v>21004</v>
      </c>
      <c r="E4747" s="448" t="s">
        <v>20755</v>
      </c>
      <c r="F4747" s="447" t="s">
        <v>20755</v>
      </c>
      <c r="G4747" s="449">
        <v>90459</v>
      </c>
      <c r="H4747" s="447" t="s">
        <v>6015</v>
      </c>
      <c r="I4747" s="447" t="s">
        <v>146</v>
      </c>
      <c r="J4747" s="447" t="s">
        <v>334</v>
      </c>
      <c r="K4747" s="450">
        <v>25.98</v>
      </c>
      <c r="L4747" s="447" t="s">
        <v>241</v>
      </c>
    </row>
    <row r="4748" spans="1:12">
      <c r="A4748" s="447" t="s">
        <v>20984</v>
      </c>
      <c r="B4748" s="447" t="s">
        <v>20985</v>
      </c>
      <c r="C4748" s="447" t="s">
        <v>21003</v>
      </c>
      <c r="D4748" s="447" t="s">
        <v>21004</v>
      </c>
      <c r="E4748" s="448" t="s">
        <v>20755</v>
      </c>
      <c r="F4748" s="447" t="s">
        <v>20755</v>
      </c>
      <c r="G4748" s="449">
        <v>90460</v>
      </c>
      <c r="H4748" s="447" t="s">
        <v>6017</v>
      </c>
      <c r="I4748" s="447" t="s">
        <v>239</v>
      </c>
      <c r="J4748" s="447" t="s">
        <v>240</v>
      </c>
      <c r="K4748" s="450">
        <v>8.75</v>
      </c>
      <c r="L4748" s="447" t="s">
        <v>241</v>
      </c>
    </row>
    <row r="4749" spans="1:12">
      <c r="A4749" s="447" t="s">
        <v>20984</v>
      </c>
      <c r="B4749" s="447" t="s">
        <v>20985</v>
      </c>
      <c r="C4749" s="447" t="s">
        <v>21003</v>
      </c>
      <c r="D4749" s="447" t="s">
        <v>21004</v>
      </c>
      <c r="E4749" s="448" t="s">
        <v>20755</v>
      </c>
      <c r="F4749" s="447" t="s">
        <v>20755</v>
      </c>
      <c r="G4749" s="449">
        <v>90461</v>
      </c>
      <c r="H4749" s="447" t="s">
        <v>6018</v>
      </c>
      <c r="I4749" s="447" t="s">
        <v>239</v>
      </c>
      <c r="J4749" s="447" t="s">
        <v>240</v>
      </c>
      <c r="K4749" s="450">
        <v>5.65</v>
      </c>
      <c r="L4749" s="447" t="s">
        <v>241</v>
      </c>
    </row>
    <row r="4750" spans="1:12">
      <c r="A4750" s="447" t="s">
        <v>20984</v>
      </c>
      <c r="B4750" s="447" t="s">
        <v>20985</v>
      </c>
      <c r="C4750" s="447" t="s">
        <v>21003</v>
      </c>
      <c r="D4750" s="447" t="s">
        <v>21004</v>
      </c>
      <c r="E4750" s="448" t="s">
        <v>20755</v>
      </c>
      <c r="F4750" s="447" t="s">
        <v>20755</v>
      </c>
      <c r="G4750" s="449">
        <v>90462</v>
      </c>
      <c r="H4750" s="447" t="s">
        <v>6019</v>
      </c>
      <c r="I4750" s="447" t="s">
        <v>239</v>
      </c>
      <c r="J4750" s="447" t="s">
        <v>240</v>
      </c>
      <c r="K4750" s="450">
        <v>1.1299999999999999</v>
      </c>
      <c r="L4750" s="447" t="s">
        <v>241</v>
      </c>
    </row>
    <row r="4751" spans="1:12">
      <c r="A4751" s="447" t="s">
        <v>20984</v>
      </c>
      <c r="B4751" s="447" t="s">
        <v>20985</v>
      </c>
      <c r="C4751" s="447" t="s">
        <v>21003</v>
      </c>
      <c r="D4751" s="447" t="s">
        <v>21004</v>
      </c>
      <c r="E4751" s="448" t="s">
        <v>20755</v>
      </c>
      <c r="F4751" s="447" t="s">
        <v>20755</v>
      </c>
      <c r="G4751" s="449">
        <v>90463</v>
      </c>
      <c r="H4751" s="447" t="s">
        <v>6020</v>
      </c>
      <c r="I4751" s="447" t="s">
        <v>239</v>
      </c>
      <c r="J4751" s="447" t="s">
        <v>240</v>
      </c>
      <c r="K4751" s="450">
        <v>0.98</v>
      </c>
      <c r="L4751" s="447" t="s">
        <v>241</v>
      </c>
    </row>
    <row r="4752" spans="1:12">
      <c r="A4752" s="447" t="s">
        <v>20984</v>
      </c>
      <c r="B4752" s="447" t="s">
        <v>20985</v>
      </c>
      <c r="C4752" s="447" t="s">
        <v>21003</v>
      </c>
      <c r="D4752" s="447" t="s">
        <v>21004</v>
      </c>
      <c r="E4752" s="448" t="s">
        <v>20755</v>
      </c>
      <c r="F4752" s="447" t="s">
        <v>20755</v>
      </c>
      <c r="G4752" s="449">
        <v>90466</v>
      </c>
      <c r="H4752" s="447" t="s">
        <v>6021</v>
      </c>
      <c r="I4752" s="447" t="s">
        <v>239</v>
      </c>
      <c r="J4752" s="447" t="s">
        <v>334</v>
      </c>
      <c r="K4752" s="450">
        <v>9.16</v>
      </c>
      <c r="L4752" s="447" t="s">
        <v>241</v>
      </c>
    </row>
    <row r="4753" spans="1:12">
      <c r="A4753" s="447" t="s">
        <v>20984</v>
      </c>
      <c r="B4753" s="447" t="s">
        <v>20985</v>
      </c>
      <c r="C4753" s="447" t="s">
        <v>21003</v>
      </c>
      <c r="D4753" s="447" t="s">
        <v>21004</v>
      </c>
      <c r="E4753" s="448" t="s">
        <v>20755</v>
      </c>
      <c r="F4753" s="447" t="s">
        <v>20755</v>
      </c>
      <c r="G4753" s="449">
        <v>90467</v>
      </c>
      <c r="H4753" s="447" t="s">
        <v>6023</v>
      </c>
      <c r="I4753" s="447" t="s">
        <v>239</v>
      </c>
      <c r="J4753" s="447" t="s">
        <v>334</v>
      </c>
      <c r="K4753" s="450">
        <v>14.51</v>
      </c>
      <c r="L4753" s="447" t="s">
        <v>241</v>
      </c>
    </row>
    <row r="4754" spans="1:12">
      <c r="A4754" s="447" t="s">
        <v>20984</v>
      </c>
      <c r="B4754" s="447" t="s">
        <v>20985</v>
      </c>
      <c r="C4754" s="447" t="s">
        <v>21003</v>
      </c>
      <c r="D4754" s="447" t="s">
        <v>21004</v>
      </c>
      <c r="E4754" s="448" t="s">
        <v>20755</v>
      </c>
      <c r="F4754" s="447" t="s">
        <v>20755</v>
      </c>
      <c r="G4754" s="449">
        <v>90468</v>
      </c>
      <c r="H4754" s="447" t="s">
        <v>6024</v>
      </c>
      <c r="I4754" s="447" t="s">
        <v>239</v>
      </c>
      <c r="J4754" s="447" t="s">
        <v>334</v>
      </c>
      <c r="K4754" s="450">
        <v>4.18</v>
      </c>
      <c r="L4754" s="447" t="s">
        <v>241</v>
      </c>
    </row>
    <row r="4755" spans="1:12">
      <c r="A4755" s="447" t="s">
        <v>20984</v>
      </c>
      <c r="B4755" s="447" t="s">
        <v>20985</v>
      </c>
      <c r="C4755" s="447" t="s">
        <v>21003</v>
      </c>
      <c r="D4755" s="447" t="s">
        <v>21004</v>
      </c>
      <c r="E4755" s="448" t="s">
        <v>20755</v>
      </c>
      <c r="F4755" s="447" t="s">
        <v>20755</v>
      </c>
      <c r="G4755" s="449">
        <v>90469</v>
      </c>
      <c r="H4755" s="447" t="s">
        <v>6026</v>
      </c>
      <c r="I4755" s="447" t="s">
        <v>239</v>
      </c>
      <c r="J4755" s="447" t="s">
        <v>334</v>
      </c>
      <c r="K4755" s="450">
        <v>6.73</v>
      </c>
      <c r="L4755" s="447" t="s">
        <v>241</v>
      </c>
    </row>
    <row r="4756" spans="1:12">
      <c r="A4756" s="447" t="s">
        <v>20984</v>
      </c>
      <c r="B4756" s="447" t="s">
        <v>20985</v>
      </c>
      <c r="C4756" s="447" t="s">
        <v>21003</v>
      </c>
      <c r="D4756" s="447" t="s">
        <v>21004</v>
      </c>
      <c r="E4756" s="448" t="s">
        <v>20755</v>
      </c>
      <c r="F4756" s="447" t="s">
        <v>20755</v>
      </c>
      <c r="G4756" s="449">
        <v>90470</v>
      </c>
      <c r="H4756" s="447" t="s">
        <v>6027</v>
      </c>
      <c r="I4756" s="447" t="s">
        <v>239</v>
      </c>
      <c r="J4756" s="447" t="s">
        <v>334</v>
      </c>
      <c r="K4756" s="450">
        <v>9.3699999999999992</v>
      </c>
      <c r="L4756" s="447" t="s">
        <v>241</v>
      </c>
    </row>
    <row r="4757" spans="1:12">
      <c r="A4757" s="447" t="s">
        <v>20984</v>
      </c>
      <c r="B4757" s="447" t="s">
        <v>20985</v>
      </c>
      <c r="C4757" s="447" t="s">
        <v>21003</v>
      </c>
      <c r="D4757" s="447" t="s">
        <v>21004</v>
      </c>
      <c r="E4757" s="448" t="s">
        <v>20755</v>
      </c>
      <c r="F4757" s="447" t="s">
        <v>20755</v>
      </c>
      <c r="G4757" s="449">
        <v>91166</v>
      </c>
      <c r="H4757" s="447" t="s">
        <v>6029</v>
      </c>
      <c r="I4757" s="447" t="s">
        <v>239</v>
      </c>
      <c r="J4757" s="447" t="s">
        <v>334</v>
      </c>
      <c r="K4757" s="450">
        <v>3.37</v>
      </c>
      <c r="L4757" s="447" t="s">
        <v>241</v>
      </c>
    </row>
    <row r="4758" spans="1:12">
      <c r="A4758" s="447" t="s">
        <v>20984</v>
      </c>
      <c r="B4758" s="447" t="s">
        <v>20985</v>
      </c>
      <c r="C4758" s="447" t="s">
        <v>21003</v>
      </c>
      <c r="D4758" s="447" t="s">
        <v>21004</v>
      </c>
      <c r="E4758" s="448" t="s">
        <v>20755</v>
      </c>
      <c r="F4758" s="447" t="s">
        <v>20755</v>
      </c>
      <c r="G4758" s="449">
        <v>91167</v>
      </c>
      <c r="H4758" s="447" t="s">
        <v>6030</v>
      </c>
      <c r="I4758" s="447" t="s">
        <v>239</v>
      </c>
      <c r="J4758" s="447" t="s">
        <v>334</v>
      </c>
      <c r="K4758" s="450">
        <v>9.34</v>
      </c>
      <c r="L4758" s="447" t="s">
        <v>241</v>
      </c>
    </row>
    <row r="4759" spans="1:12">
      <c r="A4759" s="447" t="s">
        <v>20984</v>
      </c>
      <c r="B4759" s="447" t="s">
        <v>20985</v>
      </c>
      <c r="C4759" s="447" t="s">
        <v>21003</v>
      </c>
      <c r="D4759" s="447" t="s">
        <v>21004</v>
      </c>
      <c r="E4759" s="448" t="s">
        <v>20755</v>
      </c>
      <c r="F4759" s="447" t="s">
        <v>20755</v>
      </c>
      <c r="G4759" s="449">
        <v>91168</v>
      </c>
      <c r="H4759" s="447" t="s">
        <v>6031</v>
      </c>
      <c r="I4759" s="447" t="s">
        <v>239</v>
      </c>
      <c r="J4759" s="447" t="s">
        <v>334</v>
      </c>
      <c r="K4759" s="450">
        <v>7.12</v>
      </c>
      <c r="L4759" s="447" t="s">
        <v>241</v>
      </c>
    </row>
    <row r="4760" spans="1:12">
      <c r="A4760" s="447" t="s">
        <v>20984</v>
      </c>
      <c r="B4760" s="447" t="s">
        <v>20985</v>
      </c>
      <c r="C4760" s="447" t="s">
        <v>21003</v>
      </c>
      <c r="D4760" s="447" t="s">
        <v>21004</v>
      </c>
      <c r="E4760" s="448" t="s">
        <v>20755</v>
      </c>
      <c r="F4760" s="447" t="s">
        <v>20755</v>
      </c>
      <c r="G4760" s="449">
        <v>91169</v>
      </c>
      <c r="H4760" s="447" t="s">
        <v>6032</v>
      </c>
      <c r="I4760" s="447" t="s">
        <v>239</v>
      </c>
      <c r="J4760" s="447" t="s">
        <v>334</v>
      </c>
      <c r="K4760" s="450">
        <v>8.43</v>
      </c>
      <c r="L4760" s="447" t="s">
        <v>241</v>
      </c>
    </row>
    <row r="4761" spans="1:12">
      <c r="A4761" s="447" t="s">
        <v>20984</v>
      </c>
      <c r="B4761" s="447" t="s">
        <v>20985</v>
      </c>
      <c r="C4761" s="447" t="s">
        <v>21003</v>
      </c>
      <c r="D4761" s="447" t="s">
        <v>21004</v>
      </c>
      <c r="E4761" s="448" t="s">
        <v>20755</v>
      </c>
      <c r="F4761" s="447" t="s">
        <v>20755</v>
      </c>
      <c r="G4761" s="449">
        <v>91170</v>
      </c>
      <c r="H4761" s="447" t="s">
        <v>6033</v>
      </c>
      <c r="I4761" s="447" t="s">
        <v>239</v>
      </c>
      <c r="J4761" s="447" t="s">
        <v>334</v>
      </c>
      <c r="K4761" s="450">
        <v>2.39</v>
      </c>
      <c r="L4761" s="447" t="s">
        <v>241</v>
      </c>
    </row>
    <row r="4762" spans="1:12">
      <c r="A4762" s="447" t="s">
        <v>20984</v>
      </c>
      <c r="B4762" s="447" t="s">
        <v>20985</v>
      </c>
      <c r="C4762" s="447" t="s">
        <v>21003</v>
      </c>
      <c r="D4762" s="447" t="s">
        <v>21004</v>
      </c>
      <c r="E4762" s="448" t="s">
        <v>20755</v>
      </c>
      <c r="F4762" s="447" t="s">
        <v>20755</v>
      </c>
      <c r="G4762" s="449">
        <v>91171</v>
      </c>
      <c r="H4762" s="447" t="s">
        <v>6034</v>
      </c>
      <c r="I4762" s="447" t="s">
        <v>239</v>
      </c>
      <c r="J4762" s="447" t="s">
        <v>334</v>
      </c>
      <c r="K4762" s="450">
        <v>3.04</v>
      </c>
      <c r="L4762" s="447" t="s">
        <v>241</v>
      </c>
    </row>
    <row r="4763" spans="1:12">
      <c r="A4763" s="447" t="s">
        <v>20984</v>
      </c>
      <c r="B4763" s="447" t="s">
        <v>20985</v>
      </c>
      <c r="C4763" s="447" t="s">
        <v>21003</v>
      </c>
      <c r="D4763" s="447" t="s">
        <v>21004</v>
      </c>
      <c r="E4763" s="448" t="s">
        <v>20755</v>
      </c>
      <c r="F4763" s="447" t="s">
        <v>20755</v>
      </c>
      <c r="G4763" s="449">
        <v>91172</v>
      </c>
      <c r="H4763" s="447" t="s">
        <v>6036</v>
      </c>
      <c r="I4763" s="447" t="s">
        <v>239</v>
      </c>
      <c r="J4763" s="447" t="s">
        <v>334</v>
      </c>
      <c r="K4763" s="450">
        <v>4.4400000000000004</v>
      </c>
      <c r="L4763" s="447" t="s">
        <v>241</v>
      </c>
    </row>
    <row r="4764" spans="1:12">
      <c r="A4764" s="447" t="s">
        <v>20984</v>
      </c>
      <c r="B4764" s="447" t="s">
        <v>20985</v>
      </c>
      <c r="C4764" s="447" t="s">
        <v>21003</v>
      </c>
      <c r="D4764" s="447" t="s">
        <v>21004</v>
      </c>
      <c r="E4764" s="448" t="s">
        <v>20755</v>
      </c>
      <c r="F4764" s="447" t="s">
        <v>20755</v>
      </c>
      <c r="G4764" s="449">
        <v>91173</v>
      </c>
      <c r="H4764" s="447" t="s">
        <v>6038</v>
      </c>
      <c r="I4764" s="447" t="s">
        <v>239</v>
      </c>
      <c r="J4764" s="447" t="s">
        <v>334</v>
      </c>
      <c r="K4764" s="450">
        <v>1.21</v>
      </c>
      <c r="L4764" s="447" t="s">
        <v>241</v>
      </c>
    </row>
    <row r="4765" spans="1:12">
      <c r="A4765" s="447" t="s">
        <v>20984</v>
      </c>
      <c r="B4765" s="447" t="s">
        <v>20985</v>
      </c>
      <c r="C4765" s="447" t="s">
        <v>21003</v>
      </c>
      <c r="D4765" s="447" t="s">
        <v>21004</v>
      </c>
      <c r="E4765" s="448" t="s">
        <v>20755</v>
      </c>
      <c r="F4765" s="447" t="s">
        <v>20755</v>
      </c>
      <c r="G4765" s="449">
        <v>91174</v>
      </c>
      <c r="H4765" s="447" t="s">
        <v>6039</v>
      </c>
      <c r="I4765" s="447" t="s">
        <v>239</v>
      </c>
      <c r="J4765" s="447" t="s">
        <v>334</v>
      </c>
      <c r="K4765" s="450">
        <v>2.41</v>
      </c>
      <c r="L4765" s="447" t="s">
        <v>241</v>
      </c>
    </row>
    <row r="4766" spans="1:12">
      <c r="A4766" s="447" t="s">
        <v>20984</v>
      </c>
      <c r="B4766" s="447" t="s">
        <v>20985</v>
      </c>
      <c r="C4766" s="447" t="s">
        <v>21003</v>
      </c>
      <c r="D4766" s="447" t="s">
        <v>21004</v>
      </c>
      <c r="E4766" s="448" t="s">
        <v>20755</v>
      </c>
      <c r="F4766" s="447" t="s">
        <v>20755</v>
      </c>
      <c r="G4766" s="449">
        <v>91175</v>
      </c>
      <c r="H4766" s="447" t="s">
        <v>6040</v>
      </c>
      <c r="I4766" s="447" t="s">
        <v>239</v>
      </c>
      <c r="J4766" s="447" t="s">
        <v>334</v>
      </c>
      <c r="K4766" s="450">
        <v>3.92</v>
      </c>
      <c r="L4766" s="447" t="s">
        <v>241</v>
      </c>
    </row>
    <row r="4767" spans="1:12">
      <c r="A4767" s="447" t="s">
        <v>20984</v>
      </c>
      <c r="B4767" s="447" t="s">
        <v>20985</v>
      </c>
      <c r="C4767" s="447" t="s">
        <v>21003</v>
      </c>
      <c r="D4767" s="447" t="s">
        <v>21004</v>
      </c>
      <c r="E4767" s="448" t="s">
        <v>20755</v>
      </c>
      <c r="F4767" s="447" t="s">
        <v>20755</v>
      </c>
      <c r="G4767" s="449">
        <v>91176</v>
      </c>
      <c r="H4767" s="447" t="s">
        <v>6041</v>
      </c>
      <c r="I4767" s="447" t="s">
        <v>239</v>
      </c>
      <c r="J4767" s="447" t="s">
        <v>240</v>
      </c>
      <c r="K4767" s="450">
        <v>20.12</v>
      </c>
      <c r="L4767" s="447" t="s">
        <v>241</v>
      </c>
    </row>
    <row r="4768" spans="1:12">
      <c r="A4768" s="447" t="s">
        <v>20984</v>
      </c>
      <c r="B4768" s="447" t="s">
        <v>20985</v>
      </c>
      <c r="C4768" s="447" t="s">
        <v>21003</v>
      </c>
      <c r="D4768" s="447" t="s">
        <v>21004</v>
      </c>
      <c r="E4768" s="448" t="s">
        <v>20755</v>
      </c>
      <c r="F4768" s="447" t="s">
        <v>20755</v>
      </c>
      <c r="G4768" s="449">
        <v>91177</v>
      </c>
      <c r="H4768" s="447" t="s">
        <v>6042</v>
      </c>
      <c r="I4768" s="447" t="s">
        <v>239</v>
      </c>
      <c r="J4768" s="447" t="s">
        <v>240</v>
      </c>
      <c r="K4768" s="450">
        <v>9.61</v>
      </c>
      <c r="L4768" s="447" t="s">
        <v>241</v>
      </c>
    </row>
    <row r="4769" spans="1:12">
      <c r="A4769" s="447" t="s">
        <v>20984</v>
      </c>
      <c r="B4769" s="447" t="s">
        <v>20985</v>
      </c>
      <c r="C4769" s="447" t="s">
        <v>21003</v>
      </c>
      <c r="D4769" s="447" t="s">
        <v>21004</v>
      </c>
      <c r="E4769" s="448" t="s">
        <v>20755</v>
      </c>
      <c r="F4769" s="447" t="s">
        <v>20755</v>
      </c>
      <c r="G4769" s="449">
        <v>91178</v>
      </c>
      <c r="H4769" s="447" t="s">
        <v>6043</v>
      </c>
      <c r="I4769" s="447" t="s">
        <v>239</v>
      </c>
      <c r="J4769" s="447" t="s">
        <v>240</v>
      </c>
      <c r="K4769" s="450">
        <v>11.47</v>
      </c>
      <c r="L4769" s="447" t="s">
        <v>241</v>
      </c>
    </row>
    <row r="4770" spans="1:12">
      <c r="A4770" s="447" t="s">
        <v>20984</v>
      </c>
      <c r="B4770" s="447" t="s">
        <v>20985</v>
      </c>
      <c r="C4770" s="447" t="s">
        <v>21003</v>
      </c>
      <c r="D4770" s="447" t="s">
        <v>21004</v>
      </c>
      <c r="E4770" s="448" t="s">
        <v>20755</v>
      </c>
      <c r="F4770" s="447" t="s">
        <v>20755</v>
      </c>
      <c r="G4770" s="449">
        <v>91179</v>
      </c>
      <c r="H4770" s="447" t="s">
        <v>6044</v>
      </c>
      <c r="I4770" s="447" t="s">
        <v>239</v>
      </c>
      <c r="J4770" s="447" t="s">
        <v>240</v>
      </c>
      <c r="K4770" s="450">
        <v>5.15</v>
      </c>
      <c r="L4770" s="447" t="s">
        <v>241</v>
      </c>
    </row>
    <row r="4771" spans="1:12">
      <c r="A4771" s="447" t="s">
        <v>20984</v>
      </c>
      <c r="B4771" s="447" t="s">
        <v>20985</v>
      </c>
      <c r="C4771" s="447" t="s">
        <v>21003</v>
      </c>
      <c r="D4771" s="447" t="s">
        <v>21004</v>
      </c>
      <c r="E4771" s="448" t="s">
        <v>20755</v>
      </c>
      <c r="F4771" s="447" t="s">
        <v>20755</v>
      </c>
      <c r="G4771" s="449">
        <v>91180</v>
      </c>
      <c r="H4771" s="447" t="s">
        <v>6046</v>
      </c>
      <c r="I4771" s="447" t="s">
        <v>239</v>
      </c>
      <c r="J4771" s="447" t="s">
        <v>240</v>
      </c>
      <c r="K4771" s="450">
        <v>4.79</v>
      </c>
      <c r="L4771" s="447" t="s">
        <v>241</v>
      </c>
    </row>
    <row r="4772" spans="1:12">
      <c r="A4772" s="447" t="s">
        <v>20984</v>
      </c>
      <c r="B4772" s="447" t="s">
        <v>20985</v>
      </c>
      <c r="C4772" s="447" t="s">
        <v>21003</v>
      </c>
      <c r="D4772" s="447" t="s">
        <v>21004</v>
      </c>
      <c r="E4772" s="448" t="s">
        <v>20755</v>
      </c>
      <c r="F4772" s="447" t="s">
        <v>20755</v>
      </c>
      <c r="G4772" s="449">
        <v>91181</v>
      </c>
      <c r="H4772" s="447" t="s">
        <v>6048</v>
      </c>
      <c r="I4772" s="447" t="s">
        <v>239</v>
      </c>
      <c r="J4772" s="447" t="s">
        <v>240</v>
      </c>
      <c r="K4772" s="450">
        <v>5.31</v>
      </c>
      <c r="L4772" s="447" t="s">
        <v>241</v>
      </c>
    </row>
    <row r="4773" spans="1:12">
      <c r="A4773" s="447" t="s">
        <v>20984</v>
      </c>
      <c r="B4773" s="447" t="s">
        <v>20985</v>
      </c>
      <c r="C4773" s="447" t="s">
        <v>21003</v>
      </c>
      <c r="D4773" s="447" t="s">
        <v>21004</v>
      </c>
      <c r="E4773" s="448" t="s">
        <v>20755</v>
      </c>
      <c r="F4773" s="447" t="s">
        <v>20755</v>
      </c>
      <c r="G4773" s="449">
        <v>91182</v>
      </c>
      <c r="H4773" s="447" t="s">
        <v>6049</v>
      </c>
      <c r="I4773" s="447" t="s">
        <v>239</v>
      </c>
      <c r="J4773" s="447" t="s">
        <v>240</v>
      </c>
      <c r="K4773" s="450">
        <v>18.8</v>
      </c>
      <c r="L4773" s="447" t="s">
        <v>241</v>
      </c>
    </row>
    <row r="4774" spans="1:12">
      <c r="A4774" s="447" t="s">
        <v>20984</v>
      </c>
      <c r="B4774" s="447" t="s">
        <v>20985</v>
      </c>
      <c r="C4774" s="447" t="s">
        <v>21003</v>
      </c>
      <c r="D4774" s="447" t="s">
        <v>21004</v>
      </c>
      <c r="E4774" s="448" t="s">
        <v>20755</v>
      </c>
      <c r="F4774" s="447" t="s">
        <v>20755</v>
      </c>
      <c r="G4774" s="449">
        <v>91183</v>
      </c>
      <c r="H4774" s="447" t="s">
        <v>6050</v>
      </c>
      <c r="I4774" s="447" t="s">
        <v>239</v>
      </c>
      <c r="J4774" s="447" t="s">
        <v>240</v>
      </c>
      <c r="K4774" s="450">
        <v>9.2899999999999991</v>
      </c>
      <c r="L4774" s="447" t="s">
        <v>241</v>
      </c>
    </row>
    <row r="4775" spans="1:12">
      <c r="A4775" s="447" t="s">
        <v>20984</v>
      </c>
      <c r="B4775" s="447" t="s">
        <v>20985</v>
      </c>
      <c r="C4775" s="447" t="s">
        <v>21003</v>
      </c>
      <c r="D4775" s="447" t="s">
        <v>21004</v>
      </c>
      <c r="E4775" s="448" t="s">
        <v>20755</v>
      </c>
      <c r="F4775" s="447" t="s">
        <v>20755</v>
      </c>
      <c r="G4775" s="449">
        <v>91184</v>
      </c>
      <c r="H4775" s="447" t="s">
        <v>6052</v>
      </c>
      <c r="I4775" s="447" t="s">
        <v>239</v>
      </c>
      <c r="J4775" s="447" t="s">
        <v>240</v>
      </c>
      <c r="K4775" s="450">
        <v>8.68</v>
      </c>
      <c r="L4775" s="447" t="s">
        <v>241</v>
      </c>
    </row>
    <row r="4776" spans="1:12">
      <c r="A4776" s="447" t="s">
        <v>20984</v>
      </c>
      <c r="B4776" s="447" t="s">
        <v>20985</v>
      </c>
      <c r="C4776" s="447" t="s">
        <v>21003</v>
      </c>
      <c r="D4776" s="447" t="s">
        <v>21004</v>
      </c>
      <c r="E4776" s="448" t="s">
        <v>20755</v>
      </c>
      <c r="F4776" s="447" t="s">
        <v>20755</v>
      </c>
      <c r="G4776" s="449">
        <v>91185</v>
      </c>
      <c r="H4776" s="447" t="s">
        <v>6053</v>
      </c>
      <c r="I4776" s="447" t="s">
        <v>239</v>
      </c>
      <c r="J4776" s="447" t="s">
        <v>240</v>
      </c>
      <c r="K4776" s="450">
        <v>4.82</v>
      </c>
      <c r="L4776" s="447" t="s">
        <v>241</v>
      </c>
    </row>
    <row r="4777" spans="1:12">
      <c r="A4777" s="447" t="s">
        <v>20984</v>
      </c>
      <c r="B4777" s="447" t="s">
        <v>20985</v>
      </c>
      <c r="C4777" s="447" t="s">
        <v>21003</v>
      </c>
      <c r="D4777" s="447" t="s">
        <v>21004</v>
      </c>
      <c r="E4777" s="448" t="s">
        <v>20755</v>
      </c>
      <c r="F4777" s="447" t="s">
        <v>20755</v>
      </c>
      <c r="G4777" s="449">
        <v>91186</v>
      </c>
      <c r="H4777" s="447" t="s">
        <v>6054</v>
      </c>
      <c r="I4777" s="447" t="s">
        <v>239</v>
      </c>
      <c r="J4777" s="447" t="s">
        <v>240</v>
      </c>
      <c r="K4777" s="450">
        <v>3.97</v>
      </c>
      <c r="L4777" s="447" t="s">
        <v>241</v>
      </c>
    </row>
    <row r="4778" spans="1:12">
      <c r="A4778" s="447" t="s">
        <v>20984</v>
      </c>
      <c r="B4778" s="447" t="s">
        <v>20985</v>
      </c>
      <c r="C4778" s="447" t="s">
        <v>21003</v>
      </c>
      <c r="D4778" s="447" t="s">
        <v>21004</v>
      </c>
      <c r="E4778" s="448" t="s">
        <v>20755</v>
      </c>
      <c r="F4778" s="447" t="s">
        <v>20755</v>
      </c>
      <c r="G4778" s="449">
        <v>91187</v>
      </c>
      <c r="H4778" s="447" t="s">
        <v>6055</v>
      </c>
      <c r="I4778" s="447" t="s">
        <v>239</v>
      </c>
      <c r="J4778" s="447" t="s">
        <v>240</v>
      </c>
      <c r="K4778" s="450">
        <v>4.58</v>
      </c>
      <c r="L4778" s="447" t="s">
        <v>241</v>
      </c>
    </row>
    <row r="4779" spans="1:12">
      <c r="A4779" s="447" t="s">
        <v>20984</v>
      </c>
      <c r="B4779" s="447" t="s">
        <v>20985</v>
      </c>
      <c r="C4779" s="447" t="s">
        <v>21003</v>
      </c>
      <c r="D4779" s="447" t="s">
        <v>21004</v>
      </c>
      <c r="E4779" s="448" t="s">
        <v>20755</v>
      </c>
      <c r="F4779" s="447" t="s">
        <v>20755</v>
      </c>
      <c r="G4779" s="449">
        <v>91188</v>
      </c>
      <c r="H4779" s="447" t="s">
        <v>6057</v>
      </c>
      <c r="I4779" s="447" t="s">
        <v>146</v>
      </c>
      <c r="J4779" s="447" t="s">
        <v>334</v>
      </c>
      <c r="K4779" s="450">
        <v>5.0599999999999996</v>
      </c>
      <c r="L4779" s="447" t="s">
        <v>241</v>
      </c>
    </row>
    <row r="4780" spans="1:12">
      <c r="A4780" s="447" t="s">
        <v>20984</v>
      </c>
      <c r="B4780" s="447" t="s">
        <v>20985</v>
      </c>
      <c r="C4780" s="447" t="s">
        <v>21003</v>
      </c>
      <c r="D4780" s="447" t="s">
        <v>21004</v>
      </c>
      <c r="E4780" s="448" t="s">
        <v>20755</v>
      </c>
      <c r="F4780" s="447" t="s">
        <v>20755</v>
      </c>
      <c r="G4780" s="449">
        <v>91189</v>
      </c>
      <c r="H4780" s="447" t="s">
        <v>6058</v>
      </c>
      <c r="I4780" s="447" t="s">
        <v>146</v>
      </c>
      <c r="J4780" s="447" t="s">
        <v>334</v>
      </c>
      <c r="K4780" s="450">
        <v>36.65</v>
      </c>
      <c r="L4780" s="447" t="s">
        <v>241</v>
      </c>
    </row>
    <row r="4781" spans="1:12">
      <c r="A4781" s="447" t="s">
        <v>20984</v>
      </c>
      <c r="B4781" s="447" t="s">
        <v>20985</v>
      </c>
      <c r="C4781" s="447" t="s">
        <v>21003</v>
      </c>
      <c r="D4781" s="447" t="s">
        <v>21004</v>
      </c>
      <c r="E4781" s="448" t="s">
        <v>20755</v>
      </c>
      <c r="F4781" s="447" t="s">
        <v>20755</v>
      </c>
      <c r="G4781" s="449">
        <v>91190</v>
      </c>
      <c r="H4781" s="447" t="s">
        <v>6060</v>
      </c>
      <c r="I4781" s="447" t="s">
        <v>146</v>
      </c>
      <c r="J4781" s="447" t="s">
        <v>334</v>
      </c>
      <c r="K4781" s="450">
        <v>3.52</v>
      </c>
      <c r="L4781" s="447" t="s">
        <v>241</v>
      </c>
    </row>
    <row r="4782" spans="1:12">
      <c r="A4782" s="447" t="s">
        <v>20984</v>
      </c>
      <c r="B4782" s="447" t="s">
        <v>20985</v>
      </c>
      <c r="C4782" s="447" t="s">
        <v>21003</v>
      </c>
      <c r="D4782" s="447" t="s">
        <v>21004</v>
      </c>
      <c r="E4782" s="448" t="s">
        <v>20755</v>
      </c>
      <c r="F4782" s="447" t="s">
        <v>20755</v>
      </c>
      <c r="G4782" s="449">
        <v>91191</v>
      </c>
      <c r="H4782" s="447" t="s">
        <v>6061</v>
      </c>
      <c r="I4782" s="447" t="s">
        <v>146</v>
      </c>
      <c r="J4782" s="447" t="s">
        <v>334</v>
      </c>
      <c r="K4782" s="450">
        <v>3.74</v>
      </c>
      <c r="L4782" s="447" t="s">
        <v>241</v>
      </c>
    </row>
    <row r="4783" spans="1:12">
      <c r="A4783" s="447" t="s">
        <v>20984</v>
      </c>
      <c r="B4783" s="447" t="s">
        <v>20985</v>
      </c>
      <c r="C4783" s="447" t="s">
        <v>21003</v>
      </c>
      <c r="D4783" s="447" t="s">
        <v>21004</v>
      </c>
      <c r="E4783" s="448" t="s">
        <v>20755</v>
      </c>
      <c r="F4783" s="447" t="s">
        <v>20755</v>
      </c>
      <c r="G4783" s="449">
        <v>91192</v>
      </c>
      <c r="H4783" s="447" t="s">
        <v>6062</v>
      </c>
      <c r="I4783" s="447" t="s">
        <v>146</v>
      </c>
      <c r="J4783" s="447" t="s">
        <v>334</v>
      </c>
      <c r="K4783" s="450">
        <v>4.13</v>
      </c>
      <c r="L4783" s="447" t="s">
        <v>241</v>
      </c>
    </row>
    <row r="4784" spans="1:12">
      <c r="A4784" s="447" t="s">
        <v>20984</v>
      </c>
      <c r="B4784" s="447" t="s">
        <v>20985</v>
      </c>
      <c r="C4784" s="447" t="s">
        <v>21003</v>
      </c>
      <c r="D4784" s="447" t="s">
        <v>21004</v>
      </c>
      <c r="E4784" s="448" t="s">
        <v>20755</v>
      </c>
      <c r="F4784" s="447" t="s">
        <v>20755</v>
      </c>
      <c r="G4784" s="449">
        <v>91222</v>
      </c>
      <c r="H4784" s="447" t="s">
        <v>6063</v>
      </c>
      <c r="I4784" s="447" t="s">
        <v>239</v>
      </c>
      <c r="J4784" s="447" t="s">
        <v>334</v>
      </c>
      <c r="K4784" s="450">
        <v>9.5399999999999991</v>
      </c>
      <c r="L4784" s="447" t="s">
        <v>241</v>
      </c>
    </row>
    <row r="4785" spans="1:12">
      <c r="A4785" s="447" t="s">
        <v>20984</v>
      </c>
      <c r="B4785" s="447" t="s">
        <v>20985</v>
      </c>
      <c r="C4785" s="447" t="s">
        <v>21003</v>
      </c>
      <c r="D4785" s="447" t="s">
        <v>21004</v>
      </c>
      <c r="E4785" s="448" t="s">
        <v>20755</v>
      </c>
      <c r="F4785" s="447" t="s">
        <v>20755</v>
      </c>
      <c r="G4785" s="449">
        <v>94480</v>
      </c>
      <c r="H4785" s="447" t="s">
        <v>6065</v>
      </c>
      <c r="I4785" s="447" t="s">
        <v>146</v>
      </c>
      <c r="J4785" s="447" t="s">
        <v>240</v>
      </c>
      <c r="K4785" s="451">
        <v>1817.35</v>
      </c>
      <c r="L4785" s="447" t="s">
        <v>241</v>
      </c>
    </row>
    <row r="4786" spans="1:12">
      <c r="A4786" s="447" t="s">
        <v>20984</v>
      </c>
      <c r="B4786" s="447" t="s">
        <v>20985</v>
      </c>
      <c r="C4786" s="447" t="s">
        <v>21003</v>
      </c>
      <c r="D4786" s="447" t="s">
        <v>21004</v>
      </c>
      <c r="E4786" s="448" t="s">
        <v>20755</v>
      </c>
      <c r="F4786" s="447" t="s">
        <v>20755</v>
      </c>
      <c r="G4786" s="449">
        <v>94481</v>
      </c>
      <c r="H4786" s="447" t="s">
        <v>6066</v>
      </c>
      <c r="I4786" s="447" t="s">
        <v>146</v>
      </c>
      <c r="J4786" s="447" t="s">
        <v>240</v>
      </c>
      <c r="K4786" s="451">
        <v>1280.52</v>
      </c>
      <c r="L4786" s="447" t="s">
        <v>241</v>
      </c>
    </row>
    <row r="4787" spans="1:12">
      <c r="A4787" s="447" t="s">
        <v>20984</v>
      </c>
      <c r="B4787" s="447" t="s">
        <v>20985</v>
      </c>
      <c r="C4787" s="447" t="s">
        <v>21003</v>
      </c>
      <c r="D4787" s="447" t="s">
        <v>21004</v>
      </c>
      <c r="E4787" s="448" t="s">
        <v>20755</v>
      </c>
      <c r="F4787" s="447" t="s">
        <v>20755</v>
      </c>
      <c r="G4787" s="449">
        <v>94482</v>
      </c>
      <c r="H4787" s="447" t="s">
        <v>6067</v>
      </c>
      <c r="I4787" s="447" t="s">
        <v>146</v>
      </c>
      <c r="J4787" s="447" t="s">
        <v>240</v>
      </c>
      <c r="K4787" s="451">
        <v>1011.4</v>
      </c>
      <c r="L4787" s="447" t="s">
        <v>241</v>
      </c>
    </row>
    <row r="4788" spans="1:12">
      <c r="A4788" s="447" t="s">
        <v>20984</v>
      </c>
      <c r="B4788" s="447" t="s">
        <v>20985</v>
      </c>
      <c r="C4788" s="447" t="s">
        <v>21003</v>
      </c>
      <c r="D4788" s="447" t="s">
        <v>21004</v>
      </c>
      <c r="E4788" s="448" t="s">
        <v>20755</v>
      </c>
      <c r="F4788" s="447" t="s">
        <v>20755</v>
      </c>
      <c r="G4788" s="449">
        <v>94483</v>
      </c>
      <c r="H4788" s="447" t="s">
        <v>6068</v>
      </c>
      <c r="I4788" s="447" t="s">
        <v>146</v>
      </c>
      <c r="J4788" s="447" t="s">
        <v>240</v>
      </c>
      <c r="K4788" s="450">
        <v>852.2</v>
      </c>
      <c r="L4788" s="447" t="s">
        <v>241</v>
      </c>
    </row>
    <row r="4789" spans="1:12">
      <c r="A4789" s="447" t="s">
        <v>20984</v>
      </c>
      <c r="B4789" s="447" t="s">
        <v>20985</v>
      </c>
      <c r="C4789" s="447" t="s">
        <v>21003</v>
      </c>
      <c r="D4789" s="447" t="s">
        <v>21004</v>
      </c>
      <c r="E4789" s="448" t="s">
        <v>20755</v>
      </c>
      <c r="F4789" s="447" t="s">
        <v>20755</v>
      </c>
      <c r="G4789" s="449">
        <v>95541</v>
      </c>
      <c r="H4789" s="447" t="s">
        <v>6069</v>
      </c>
      <c r="I4789" s="447" t="s">
        <v>146</v>
      </c>
      <c r="J4789" s="447" t="s">
        <v>334</v>
      </c>
      <c r="K4789" s="450">
        <v>3.16</v>
      </c>
      <c r="L4789" s="447" t="s">
        <v>241</v>
      </c>
    </row>
    <row r="4790" spans="1:12">
      <c r="A4790" s="447" t="s">
        <v>20984</v>
      </c>
      <c r="B4790" s="447" t="s">
        <v>20985</v>
      </c>
      <c r="C4790" s="447" t="s">
        <v>21003</v>
      </c>
      <c r="D4790" s="447" t="s">
        <v>21004</v>
      </c>
      <c r="E4790" s="448" t="s">
        <v>20755</v>
      </c>
      <c r="F4790" s="447" t="s">
        <v>20755</v>
      </c>
      <c r="G4790" s="449">
        <v>96559</v>
      </c>
      <c r="H4790" s="447" t="s">
        <v>6070</v>
      </c>
      <c r="I4790" s="447" t="s">
        <v>145</v>
      </c>
      <c r="J4790" s="447" t="s">
        <v>240</v>
      </c>
      <c r="K4790" s="450">
        <v>24.22</v>
      </c>
      <c r="L4790" s="447" t="s">
        <v>241</v>
      </c>
    </row>
    <row r="4791" spans="1:12">
      <c r="A4791" s="447" t="s">
        <v>20984</v>
      </c>
      <c r="B4791" s="447" t="s">
        <v>20985</v>
      </c>
      <c r="C4791" s="447" t="s">
        <v>21003</v>
      </c>
      <c r="D4791" s="447" t="s">
        <v>21004</v>
      </c>
      <c r="E4791" s="448" t="s">
        <v>20755</v>
      </c>
      <c r="F4791" s="447" t="s">
        <v>20755</v>
      </c>
      <c r="G4791" s="449">
        <v>96560</v>
      </c>
      <c r="H4791" s="447" t="s">
        <v>6072</v>
      </c>
      <c r="I4791" s="447" t="s">
        <v>145</v>
      </c>
      <c r="J4791" s="447" t="s">
        <v>240</v>
      </c>
      <c r="K4791" s="450">
        <v>16.73</v>
      </c>
      <c r="L4791" s="447" t="s">
        <v>241</v>
      </c>
    </row>
    <row r="4792" spans="1:12">
      <c r="A4792" s="447" t="s">
        <v>20984</v>
      </c>
      <c r="B4792" s="447" t="s">
        <v>20985</v>
      </c>
      <c r="C4792" s="447" t="s">
        <v>21003</v>
      </c>
      <c r="D4792" s="447" t="s">
        <v>21004</v>
      </c>
      <c r="E4792" s="448" t="s">
        <v>20755</v>
      </c>
      <c r="F4792" s="447" t="s">
        <v>20755</v>
      </c>
      <c r="G4792" s="449">
        <v>96561</v>
      </c>
      <c r="H4792" s="447" t="s">
        <v>6073</v>
      </c>
      <c r="I4792" s="447" t="s">
        <v>145</v>
      </c>
      <c r="J4792" s="447" t="s">
        <v>240</v>
      </c>
      <c r="K4792" s="450">
        <v>12.74</v>
      </c>
      <c r="L4792" s="447" t="s">
        <v>241</v>
      </c>
    </row>
    <row r="4793" spans="1:12">
      <c r="A4793" s="447" t="s">
        <v>20984</v>
      </c>
      <c r="B4793" s="447" t="s">
        <v>20985</v>
      </c>
      <c r="C4793" s="447" t="s">
        <v>21003</v>
      </c>
      <c r="D4793" s="447" t="s">
        <v>21004</v>
      </c>
      <c r="E4793" s="448" t="s">
        <v>20755</v>
      </c>
      <c r="F4793" s="447" t="s">
        <v>20755</v>
      </c>
      <c r="G4793" s="449">
        <v>96562</v>
      </c>
      <c r="H4793" s="447" t="s">
        <v>6074</v>
      </c>
      <c r="I4793" s="447" t="s">
        <v>239</v>
      </c>
      <c r="J4793" s="447" t="s">
        <v>240</v>
      </c>
      <c r="K4793" s="450">
        <v>15.22</v>
      </c>
      <c r="L4793" s="447" t="s">
        <v>241</v>
      </c>
    </row>
    <row r="4794" spans="1:12">
      <c r="A4794" s="447" t="s">
        <v>20984</v>
      </c>
      <c r="B4794" s="447" t="s">
        <v>20985</v>
      </c>
      <c r="C4794" s="447" t="s">
        <v>21003</v>
      </c>
      <c r="D4794" s="447" t="s">
        <v>21004</v>
      </c>
      <c r="E4794" s="448" t="s">
        <v>20755</v>
      </c>
      <c r="F4794" s="447" t="s">
        <v>20755</v>
      </c>
      <c r="G4794" s="449">
        <v>96563</v>
      </c>
      <c r="H4794" s="447" t="s">
        <v>6076</v>
      </c>
      <c r="I4794" s="447" t="s">
        <v>239</v>
      </c>
      <c r="J4794" s="447" t="s">
        <v>240</v>
      </c>
      <c r="K4794" s="450">
        <v>19.91</v>
      </c>
      <c r="L4794" s="447" t="s">
        <v>241</v>
      </c>
    </row>
    <row r="4795" spans="1:12">
      <c r="A4795" s="447" t="s">
        <v>20984</v>
      </c>
      <c r="B4795" s="447" t="s">
        <v>20985</v>
      </c>
      <c r="C4795" s="447" t="s">
        <v>21003</v>
      </c>
      <c r="D4795" s="447" t="s">
        <v>21004</v>
      </c>
      <c r="E4795" s="448" t="s">
        <v>20755</v>
      </c>
      <c r="F4795" s="447" t="s">
        <v>20755</v>
      </c>
      <c r="G4795" s="449">
        <v>101802</v>
      </c>
      <c r="H4795" s="447" t="s">
        <v>6077</v>
      </c>
      <c r="I4795" s="447" t="s">
        <v>146</v>
      </c>
      <c r="J4795" s="447" t="s">
        <v>240</v>
      </c>
      <c r="K4795" s="451">
        <v>1228.24</v>
      </c>
      <c r="L4795" s="447" t="s">
        <v>241</v>
      </c>
    </row>
    <row r="4796" spans="1:12">
      <c r="A4796" s="447" t="s">
        <v>20984</v>
      </c>
      <c r="B4796" s="447" t="s">
        <v>20985</v>
      </c>
      <c r="C4796" s="447" t="s">
        <v>21003</v>
      </c>
      <c r="D4796" s="447" t="s">
        <v>21004</v>
      </c>
      <c r="E4796" s="448" t="s">
        <v>20755</v>
      </c>
      <c r="F4796" s="447" t="s">
        <v>20755</v>
      </c>
      <c r="G4796" s="449">
        <v>101803</v>
      </c>
      <c r="H4796" s="447" t="s">
        <v>6078</v>
      </c>
      <c r="I4796" s="447" t="s">
        <v>146</v>
      </c>
      <c r="J4796" s="447" t="s">
        <v>240</v>
      </c>
      <c r="K4796" s="450">
        <v>746.54</v>
      </c>
      <c r="L4796" s="447" t="s">
        <v>241</v>
      </c>
    </row>
    <row r="4797" spans="1:12">
      <c r="A4797" s="447" t="s">
        <v>20984</v>
      </c>
      <c r="B4797" s="447" t="s">
        <v>20985</v>
      </c>
      <c r="C4797" s="447" t="s">
        <v>21003</v>
      </c>
      <c r="D4797" s="447" t="s">
        <v>21004</v>
      </c>
      <c r="E4797" s="448" t="s">
        <v>20755</v>
      </c>
      <c r="F4797" s="447" t="s">
        <v>20755</v>
      </c>
      <c r="G4797" s="449">
        <v>101804</v>
      </c>
      <c r="H4797" s="447" t="s">
        <v>6079</v>
      </c>
      <c r="I4797" s="447" t="s">
        <v>146</v>
      </c>
      <c r="J4797" s="447" t="s">
        <v>240</v>
      </c>
      <c r="K4797" s="450">
        <v>951.29</v>
      </c>
      <c r="L4797" s="447" t="s">
        <v>241</v>
      </c>
    </row>
    <row r="4798" spans="1:12">
      <c r="A4798" s="447" t="s">
        <v>20984</v>
      </c>
      <c r="B4798" s="447" t="s">
        <v>20985</v>
      </c>
      <c r="C4798" s="447" t="s">
        <v>21003</v>
      </c>
      <c r="D4798" s="447" t="s">
        <v>21004</v>
      </c>
      <c r="E4798" s="448" t="s">
        <v>20755</v>
      </c>
      <c r="F4798" s="447" t="s">
        <v>20755</v>
      </c>
      <c r="G4798" s="449">
        <v>101805</v>
      </c>
      <c r="H4798" s="447" t="s">
        <v>6080</v>
      </c>
      <c r="I4798" s="447" t="s">
        <v>146</v>
      </c>
      <c r="J4798" s="447" t="s">
        <v>240</v>
      </c>
      <c r="K4798" s="451">
        <v>1216.7</v>
      </c>
      <c r="L4798" s="447" t="s">
        <v>241</v>
      </c>
    </row>
    <row r="4799" spans="1:12">
      <c r="A4799" s="447" t="s">
        <v>20984</v>
      </c>
      <c r="B4799" s="447" t="s">
        <v>20985</v>
      </c>
      <c r="C4799" s="447" t="s">
        <v>21003</v>
      </c>
      <c r="D4799" s="447" t="s">
        <v>21004</v>
      </c>
      <c r="E4799" s="448" t="s">
        <v>20755</v>
      </c>
      <c r="F4799" s="447" t="s">
        <v>20755</v>
      </c>
      <c r="G4799" s="449">
        <v>102111</v>
      </c>
      <c r="H4799" s="447" t="s">
        <v>6081</v>
      </c>
      <c r="I4799" s="447" t="s">
        <v>146</v>
      </c>
      <c r="J4799" s="447" t="s">
        <v>240</v>
      </c>
      <c r="K4799" s="450">
        <v>843.32</v>
      </c>
      <c r="L4799" s="447" t="s">
        <v>241</v>
      </c>
    </row>
    <row r="4800" spans="1:12">
      <c r="A4800" s="447" t="s">
        <v>20984</v>
      </c>
      <c r="B4800" s="447" t="s">
        <v>20985</v>
      </c>
      <c r="C4800" s="447" t="s">
        <v>21003</v>
      </c>
      <c r="D4800" s="447" t="s">
        <v>21004</v>
      </c>
      <c r="E4800" s="448" t="s">
        <v>20755</v>
      </c>
      <c r="F4800" s="447" t="s">
        <v>20755</v>
      </c>
      <c r="G4800" s="449">
        <v>102112</v>
      </c>
      <c r="H4800" s="447" t="s">
        <v>6082</v>
      </c>
      <c r="I4800" s="447" t="s">
        <v>146</v>
      </c>
      <c r="J4800" s="447" t="s">
        <v>240</v>
      </c>
      <c r="K4800" s="450">
        <v>89.06</v>
      </c>
      <c r="L4800" s="447" t="s">
        <v>241</v>
      </c>
    </row>
    <row r="4801" spans="1:12">
      <c r="A4801" s="447" t="s">
        <v>20984</v>
      </c>
      <c r="B4801" s="447" t="s">
        <v>20985</v>
      </c>
      <c r="C4801" s="447" t="s">
        <v>21003</v>
      </c>
      <c r="D4801" s="447" t="s">
        <v>21004</v>
      </c>
      <c r="E4801" s="448" t="s">
        <v>20755</v>
      </c>
      <c r="F4801" s="447" t="s">
        <v>20755</v>
      </c>
      <c r="G4801" s="449">
        <v>102113</v>
      </c>
      <c r="H4801" s="447" t="s">
        <v>6083</v>
      </c>
      <c r="I4801" s="447" t="s">
        <v>146</v>
      </c>
      <c r="J4801" s="447" t="s">
        <v>240</v>
      </c>
      <c r="K4801" s="451">
        <v>1362.74</v>
      </c>
      <c r="L4801" s="447" t="s">
        <v>241</v>
      </c>
    </row>
    <row r="4802" spans="1:12">
      <c r="A4802" s="447" t="s">
        <v>20984</v>
      </c>
      <c r="B4802" s="447" t="s">
        <v>20985</v>
      </c>
      <c r="C4802" s="447" t="s">
        <v>21003</v>
      </c>
      <c r="D4802" s="447" t="s">
        <v>21004</v>
      </c>
      <c r="E4802" s="448" t="s">
        <v>20755</v>
      </c>
      <c r="F4802" s="447" t="s">
        <v>20755</v>
      </c>
      <c r="G4802" s="449">
        <v>102114</v>
      </c>
      <c r="H4802" s="447" t="s">
        <v>6084</v>
      </c>
      <c r="I4802" s="447" t="s">
        <v>146</v>
      </c>
      <c r="J4802" s="447" t="s">
        <v>240</v>
      </c>
      <c r="K4802" s="450">
        <v>91.3</v>
      </c>
      <c r="L4802" s="447" t="s">
        <v>241</v>
      </c>
    </row>
    <row r="4803" spans="1:12">
      <c r="A4803" s="447" t="s">
        <v>20984</v>
      </c>
      <c r="B4803" s="447" t="s">
        <v>20985</v>
      </c>
      <c r="C4803" s="447" t="s">
        <v>21003</v>
      </c>
      <c r="D4803" s="447" t="s">
        <v>21004</v>
      </c>
      <c r="E4803" s="448" t="s">
        <v>20755</v>
      </c>
      <c r="F4803" s="447" t="s">
        <v>20755</v>
      </c>
      <c r="G4803" s="449">
        <v>102115</v>
      </c>
      <c r="H4803" s="447" t="s">
        <v>6085</v>
      </c>
      <c r="I4803" s="447" t="s">
        <v>146</v>
      </c>
      <c r="J4803" s="447" t="s">
        <v>240</v>
      </c>
      <c r="K4803" s="451">
        <v>2389.6999999999998</v>
      </c>
      <c r="L4803" s="447" t="s">
        <v>241</v>
      </c>
    </row>
    <row r="4804" spans="1:12">
      <c r="A4804" s="447" t="s">
        <v>20984</v>
      </c>
      <c r="B4804" s="447" t="s">
        <v>20985</v>
      </c>
      <c r="C4804" s="447" t="s">
        <v>21003</v>
      </c>
      <c r="D4804" s="447" t="s">
        <v>21004</v>
      </c>
      <c r="E4804" s="448" t="s">
        <v>20755</v>
      </c>
      <c r="F4804" s="447" t="s">
        <v>20755</v>
      </c>
      <c r="G4804" s="449">
        <v>102116</v>
      </c>
      <c r="H4804" s="447" t="s">
        <v>6086</v>
      </c>
      <c r="I4804" s="447" t="s">
        <v>146</v>
      </c>
      <c r="J4804" s="447" t="s">
        <v>240</v>
      </c>
      <c r="K4804" s="451">
        <v>1457</v>
      </c>
      <c r="L4804" s="447" t="s">
        <v>241</v>
      </c>
    </row>
    <row r="4805" spans="1:12">
      <c r="A4805" s="447" t="s">
        <v>20984</v>
      </c>
      <c r="B4805" s="447" t="s">
        <v>20985</v>
      </c>
      <c r="C4805" s="447" t="s">
        <v>21003</v>
      </c>
      <c r="D4805" s="447" t="s">
        <v>21004</v>
      </c>
      <c r="E4805" s="448" t="s">
        <v>20755</v>
      </c>
      <c r="F4805" s="447" t="s">
        <v>20755</v>
      </c>
      <c r="G4805" s="449">
        <v>102117</v>
      </c>
      <c r="H4805" s="447" t="s">
        <v>6087</v>
      </c>
      <c r="I4805" s="447" t="s">
        <v>146</v>
      </c>
      <c r="J4805" s="447" t="s">
        <v>240</v>
      </c>
      <c r="K4805" s="450">
        <v>94.02</v>
      </c>
      <c r="L4805" s="447" t="s">
        <v>241</v>
      </c>
    </row>
    <row r="4806" spans="1:12">
      <c r="A4806" s="447" t="s">
        <v>20984</v>
      </c>
      <c r="B4806" s="447" t="s">
        <v>20985</v>
      </c>
      <c r="C4806" s="447" t="s">
        <v>21003</v>
      </c>
      <c r="D4806" s="447" t="s">
        <v>21004</v>
      </c>
      <c r="E4806" s="448" t="s">
        <v>20755</v>
      </c>
      <c r="F4806" s="447" t="s">
        <v>20755</v>
      </c>
      <c r="G4806" s="449">
        <v>102118</v>
      </c>
      <c r="H4806" s="447" t="s">
        <v>6088</v>
      </c>
      <c r="I4806" s="447" t="s">
        <v>146</v>
      </c>
      <c r="J4806" s="447" t="s">
        <v>240</v>
      </c>
      <c r="K4806" s="451">
        <v>1998.15</v>
      </c>
      <c r="L4806" s="447" t="s">
        <v>241</v>
      </c>
    </row>
    <row r="4807" spans="1:12">
      <c r="A4807" s="447" t="s">
        <v>20984</v>
      </c>
      <c r="B4807" s="447" t="s">
        <v>20985</v>
      </c>
      <c r="C4807" s="447" t="s">
        <v>21003</v>
      </c>
      <c r="D4807" s="447" t="s">
        <v>21004</v>
      </c>
      <c r="E4807" s="448" t="s">
        <v>20755</v>
      </c>
      <c r="F4807" s="447" t="s">
        <v>20755</v>
      </c>
      <c r="G4807" s="449">
        <v>102119</v>
      </c>
      <c r="H4807" s="447" t="s">
        <v>6089</v>
      </c>
      <c r="I4807" s="447" t="s">
        <v>146</v>
      </c>
      <c r="J4807" s="447" t="s">
        <v>240</v>
      </c>
      <c r="K4807" s="450">
        <v>96.36</v>
      </c>
      <c r="L4807" s="447" t="s">
        <v>241</v>
      </c>
    </row>
    <row r="4808" spans="1:12">
      <c r="A4808" s="447" t="s">
        <v>20984</v>
      </c>
      <c r="B4808" s="447" t="s">
        <v>20985</v>
      </c>
      <c r="C4808" s="447" t="s">
        <v>21003</v>
      </c>
      <c r="D4808" s="447" t="s">
        <v>21004</v>
      </c>
      <c r="E4808" s="448" t="s">
        <v>20755</v>
      </c>
      <c r="F4808" s="447" t="s">
        <v>20755</v>
      </c>
      <c r="G4808" s="449">
        <v>102121</v>
      </c>
      <c r="H4808" s="447" t="s">
        <v>6090</v>
      </c>
      <c r="I4808" s="447" t="s">
        <v>146</v>
      </c>
      <c r="J4808" s="447" t="s">
        <v>240</v>
      </c>
      <c r="K4808" s="450">
        <v>120.89</v>
      </c>
      <c r="L4808" s="447" t="s">
        <v>241</v>
      </c>
    </row>
    <row r="4809" spans="1:12">
      <c r="A4809" s="447" t="s">
        <v>20984</v>
      </c>
      <c r="B4809" s="447" t="s">
        <v>20985</v>
      </c>
      <c r="C4809" s="447" t="s">
        <v>21003</v>
      </c>
      <c r="D4809" s="447" t="s">
        <v>21004</v>
      </c>
      <c r="E4809" s="448" t="s">
        <v>20755</v>
      </c>
      <c r="F4809" s="447" t="s">
        <v>20755</v>
      </c>
      <c r="G4809" s="449">
        <v>102122</v>
      </c>
      <c r="H4809" s="447" t="s">
        <v>6091</v>
      </c>
      <c r="I4809" s="447" t="s">
        <v>146</v>
      </c>
      <c r="J4809" s="447" t="s">
        <v>240</v>
      </c>
      <c r="K4809" s="451">
        <v>6835.2</v>
      </c>
      <c r="L4809" s="447" t="s">
        <v>241</v>
      </c>
    </row>
    <row r="4810" spans="1:12">
      <c r="A4810" s="447" t="s">
        <v>20984</v>
      </c>
      <c r="B4810" s="447" t="s">
        <v>20985</v>
      </c>
      <c r="C4810" s="447" t="s">
        <v>21003</v>
      </c>
      <c r="D4810" s="447" t="s">
        <v>21004</v>
      </c>
      <c r="E4810" s="448" t="s">
        <v>20755</v>
      </c>
      <c r="F4810" s="447" t="s">
        <v>20755</v>
      </c>
      <c r="G4810" s="449">
        <v>102123</v>
      </c>
      <c r="H4810" s="447" t="s">
        <v>6092</v>
      </c>
      <c r="I4810" s="447" t="s">
        <v>146</v>
      </c>
      <c r="J4810" s="447" t="s">
        <v>240</v>
      </c>
      <c r="K4810" s="450">
        <v>127.87</v>
      </c>
      <c r="L4810" s="447" t="s">
        <v>241</v>
      </c>
    </row>
    <row r="4811" spans="1:12">
      <c r="A4811" s="447" t="s">
        <v>20984</v>
      </c>
      <c r="B4811" s="447" t="s">
        <v>20985</v>
      </c>
      <c r="C4811" s="447" t="s">
        <v>21003</v>
      </c>
      <c r="D4811" s="447" t="s">
        <v>21004</v>
      </c>
      <c r="E4811" s="448" t="s">
        <v>20755</v>
      </c>
      <c r="F4811" s="447" t="s">
        <v>20755</v>
      </c>
      <c r="G4811" s="449">
        <v>102136</v>
      </c>
      <c r="H4811" s="447" t="s">
        <v>6093</v>
      </c>
      <c r="I4811" s="447" t="s">
        <v>146</v>
      </c>
      <c r="J4811" s="447" t="s">
        <v>334</v>
      </c>
      <c r="K4811" s="450">
        <v>46.21</v>
      </c>
      <c r="L4811" s="447" t="s">
        <v>241</v>
      </c>
    </row>
    <row r="4812" spans="1:12">
      <c r="A4812" s="447" t="s">
        <v>20984</v>
      </c>
      <c r="B4812" s="447" t="s">
        <v>20985</v>
      </c>
      <c r="C4812" s="447" t="s">
        <v>21003</v>
      </c>
      <c r="D4812" s="447" t="s">
        <v>21004</v>
      </c>
      <c r="E4812" s="448" t="s">
        <v>20755</v>
      </c>
      <c r="F4812" s="447" t="s">
        <v>20755</v>
      </c>
      <c r="G4812" s="449">
        <v>102137</v>
      </c>
      <c r="H4812" s="447" t="s">
        <v>6094</v>
      </c>
      <c r="I4812" s="447" t="s">
        <v>146</v>
      </c>
      <c r="J4812" s="447" t="s">
        <v>334</v>
      </c>
      <c r="K4812" s="450">
        <v>63.1</v>
      </c>
      <c r="L4812" s="447" t="s">
        <v>241</v>
      </c>
    </row>
    <row r="4813" spans="1:12">
      <c r="A4813" s="447" t="s">
        <v>20984</v>
      </c>
      <c r="B4813" s="447" t="s">
        <v>20985</v>
      </c>
      <c r="C4813" s="447" t="s">
        <v>21003</v>
      </c>
      <c r="D4813" s="447" t="s">
        <v>21004</v>
      </c>
      <c r="E4813" s="448" t="s">
        <v>20755</v>
      </c>
      <c r="F4813" s="447" t="s">
        <v>20755</v>
      </c>
      <c r="G4813" s="449">
        <v>102138</v>
      </c>
      <c r="H4813" s="447" t="s">
        <v>6095</v>
      </c>
      <c r="I4813" s="447" t="s">
        <v>146</v>
      </c>
      <c r="J4813" s="447" t="s">
        <v>240</v>
      </c>
      <c r="K4813" s="450">
        <v>139.24</v>
      </c>
      <c r="L4813" s="447" t="s">
        <v>241</v>
      </c>
    </row>
    <row r="4814" spans="1:12">
      <c r="A4814" s="447" t="s">
        <v>21005</v>
      </c>
      <c r="B4814" s="447" t="s">
        <v>21006</v>
      </c>
      <c r="C4814" s="447" t="s">
        <v>21007</v>
      </c>
      <c r="D4814" s="447" t="s">
        <v>21008</v>
      </c>
      <c r="E4814" s="448" t="s">
        <v>20755</v>
      </c>
      <c r="F4814" s="447" t="s">
        <v>20755</v>
      </c>
      <c r="G4814" s="449">
        <v>93350</v>
      </c>
      <c r="H4814" s="447" t="s">
        <v>6096</v>
      </c>
      <c r="I4814" s="447" t="s">
        <v>146</v>
      </c>
      <c r="J4814" s="447" t="s">
        <v>240</v>
      </c>
      <c r="K4814" s="450">
        <v>991.49</v>
      </c>
      <c r="L4814" s="447" t="s">
        <v>241</v>
      </c>
    </row>
    <row r="4815" spans="1:12">
      <c r="A4815" s="447" t="s">
        <v>21005</v>
      </c>
      <c r="B4815" s="447" t="s">
        <v>21006</v>
      </c>
      <c r="C4815" s="447" t="s">
        <v>21007</v>
      </c>
      <c r="D4815" s="447" t="s">
        <v>21008</v>
      </c>
      <c r="E4815" s="448" t="s">
        <v>20755</v>
      </c>
      <c r="F4815" s="447" t="s">
        <v>20755</v>
      </c>
      <c r="G4815" s="449">
        <v>93351</v>
      </c>
      <c r="H4815" s="447" t="s">
        <v>6097</v>
      </c>
      <c r="I4815" s="447" t="s">
        <v>146</v>
      </c>
      <c r="J4815" s="447" t="s">
        <v>240</v>
      </c>
      <c r="K4815" s="450">
        <v>814.12</v>
      </c>
      <c r="L4815" s="447" t="s">
        <v>241</v>
      </c>
    </row>
    <row r="4816" spans="1:12">
      <c r="A4816" s="447" t="s">
        <v>21005</v>
      </c>
      <c r="B4816" s="447" t="s">
        <v>21006</v>
      </c>
      <c r="C4816" s="447" t="s">
        <v>21007</v>
      </c>
      <c r="D4816" s="447" t="s">
        <v>21008</v>
      </c>
      <c r="E4816" s="448" t="s">
        <v>20755</v>
      </c>
      <c r="F4816" s="447" t="s">
        <v>20755</v>
      </c>
      <c r="G4816" s="449">
        <v>93352</v>
      </c>
      <c r="H4816" s="447" t="s">
        <v>6098</v>
      </c>
      <c r="I4816" s="447" t="s">
        <v>146</v>
      </c>
      <c r="J4816" s="447" t="s">
        <v>240</v>
      </c>
      <c r="K4816" s="450">
        <v>636.85</v>
      </c>
      <c r="L4816" s="447" t="s">
        <v>241</v>
      </c>
    </row>
    <row r="4817" spans="1:12">
      <c r="A4817" s="447" t="s">
        <v>21005</v>
      </c>
      <c r="B4817" s="447" t="s">
        <v>21006</v>
      </c>
      <c r="C4817" s="447" t="s">
        <v>21007</v>
      </c>
      <c r="D4817" s="447" t="s">
        <v>21008</v>
      </c>
      <c r="E4817" s="448" t="s">
        <v>20755</v>
      </c>
      <c r="F4817" s="447" t="s">
        <v>20755</v>
      </c>
      <c r="G4817" s="449">
        <v>93353</v>
      </c>
      <c r="H4817" s="447" t="s">
        <v>6099</v>
      </c>
      <c r="I4817" s="447" t="s">
        <v>146</v>
      </c>
      <c r="J4817" s="447" t="s">
        <v>240</v>
      </c>
      <c r="K4817" s="450">
        <v>463.4</v>
      </c>
      <c r="L4817" s="447" t="s">
        <v>241</v>
      </c>
    </row>
    <row r="4818" spans="1:12">
      <c r="A4818" s="447" t="s">
        <v>21005</v>
      </c>
      <c r="B4818" s="447" t="s">
        <v>21006</v>
      </c>
      <c r="C4818" s="447" t="s">
        <v>21007</v>
      </c>
      <c r="D4818" s="447" t="s">
        <v>21008</v>
      </c>
      <c r="E4818" s="448" t="s">
        <v>20755</v>
      </c>
      <c r="F4818" s="447" t="s">
        <v>20755</v>
      </c>
      <c r="G4818" s="449">
        <v>93354</v>
      </c>
      <c r="H4818" s="447" t="s">
        <v>6100</v>
      </c>
      <c r="I4818" s="447" t="s">
        <v>146</v>
      </c>
      <c r="J4818" s="447" t="s">
        <v>240</v>
      </c>
      <c r="K4818" s="450">
        <v>750.22</v>
      </c>
      <c r="L4818" s="447" t="s">
        <v>241</v>
      </c>
    </row>
    <row r="4819" spans="1:12">
      <c r="A4819" s="447" t="s">
        <v>21005</v>
      </c>
      <c r="B4819" s="447" t="s">
        <v>21006</v>
      </c>
      <c r="C4819" s="447" t="s">
        <v>21007</v>
      </c>
      <c r="D4819" s="447" t="s">
        <v>21008</v>
      </c>
      <c r="E4819" s="448" t="s">
        <v>20755</v>
      </c>
      <c r="F4819" s="447" t="s">
        <v>20755</v>
      </c>
      <c r="G4819" s="449">
        <v>93355</v>
      </c>
      <c r="H4819" s="447" t="s">
        <v>6101</v>
      </c>
      <c r="I4819" s="447" t="s">
        <v>146</v>
      </c>
      <c r="J4819" s="447" t="s">
        <v>240</v>
      </c>
      <c r="K4819" s="450">
        <v>623.94000000000005</v>
      </c>
      <c r="L4819" s="447" t="s">
        <v>241</v>
      </c>
    </row>
    <row r="4820" spans="1:12">
      <c r="A4820" s="447" t="s">
        <v>21005</v>
      </c>
      <c r="B4820" s="447" t="s">
        <v>21006</v>
      </c>
      <c r="C4820" s="447" t="s">
        <v>21007</v>
      </c>
      <c r="D4820" s="447" t="s">
        <v>21008</v>
      </c>
      <c r="E4820" s="448" t="s">
        <v>20755</v>
      </c>
      <c r="F4820" s="447" t="s">
        <v>20755</v>
      </c>
      <c r="G4820" s="449">
        <v>93356</v>
      </c>
      <c r="H4820" s="447" t="s">
        <v>6102</v>
      </c>
      <c r="I4820" s="447" t="s">
        <v>146</v>
      </c>
      <c r="J4820" s="447" t="s">
        <v>240</v>
      </c>
      <c r="K4820" s="450">
        <v>496.35</v>
      </c>
      <c r="L4820" s="447" t="s">
        <v>241</v>
      </c>
    </row>
    <row r="4821" spans="1:12">
      <c r="A4821" s="447" t="s">
        <v>21005</v>
      </c>
      <c r="B4821" s="447" t="s">
        <v>21006</v>
      </c>
      <c r="C4821" s="447" t="s">
        <v>21007</v>
      </c>
      <c r="D4821" s="447" t="s">
        <v>21008</v>
      </c>
      <c r="E4821" s="448" t="s">
        <v>20755</v>
      </c>
      <c r="F4821" s="447" t="s">
        <v>20755</v>
      </c>
      <c r="G4821" s="449">
        <v>93357</v>
      </c>
      <c r="H4821" s="447" t="s">
        <v>6103</v>
      </c>
      <c r="I4821" s="447" t="s">
        <v>146</v>
      </c>
      <c r="J4821" s="447" t="s">
        <v>240</v>
      </c>
      <c r="K4821" s="450">
        <v>371.14</v>
      </c>
      <c r="L4821" s="447" t="s">
        <v>241</v>
      </c>
    </row>
    <row r="4822" spans="1:12">
      <c r="A4822" s="447" t="s">
        <v>21009</v>
      </c>
      <c r="B4822" s="447" t="s">
        <v>21010</v>
      </c>
      <c r="C4822" s="447" t="s">
        <v>21011</v>
      </c>
      <c r="D4822" s="447" t="s">
        <v>21012</v>
      </c>
      <c r="E4822" s="448" t="s">
        <v>20755</v>
      </c>
      <c r="F4822" s="447" t="s">
        <v>20755</v>
      </c>
      <c r="G4822" s="449">
        <v>96520</v>
      </c>
      <c r="H4822" s="447" t="s">
        <v>6104</v>
      </c>
      <c r="I4822" s="447" t="s">
        <v>133</v>
      </c>
      <c r="J4822" s="447" t="s">
        <v>240</v>
      </c>
      <c r="K4822" s="450">
        <v>67.91</v>
      </c>
      <c r="L4822" s="447" t="s">
        <v>241</v>
      </c>
    </row>
    <row r="4823" spans="1:12">
      <c r="A4823" s="447" t="s">
        <v>21009</v>
      </c>
      <c r="B4823" s="447" t="s">
        <v>21010</v>
      </c>
      <c r="C4823" s="447" t="s">
        <v>21011</v>
      </c>
      <c r="D4823" s="447" t="s">
        <v>21012</v>
      </c>
      <c r="E4823" s="448" t="s">
        <v>20755</v>
      </c>
      <c r="F4823" s="447" t="s">
        <v>20755</v>
      </c>
      <c r="G4823" s="449">
        <v>96521</v>
      </c>
      <c r="H4823" s="447" t="s">
        <v>6105</v>
      </c>
      <c r="I4823" s="447" t="s">
        <v>133</v>
      </c>
      <c r="J4823" s="447" t="s">
        <v>240</v>
      </c>
      <c r="K4823" s="450">
        <v>29.93</v>
      </c>
      <c r="L4823" s="447" t="s">
        <v>241</v>
      </c>
    </row>
    <row r="4824" spans="1:12">
      <c r="A4824" s="447" t="s">
        <v>21009</v>
      </c>
      <c r="B4824" s="447" t="s">
        <v>21010</v>
      </c>
      <c r="C4824" s="447" t="s">
        <v>21011</v>
      </c>
      <c r="D4824" s="447" t="s">
        <v>21012</v>
      </c>
      <c r="E4824" s="448" t="s">
        <v>20755</v>
      </c>
      <c r="F4824" s="447" t="s">
        <v>20755</v>
      </c>
      <c r="G4824" s="449">
        <v>96522</v>
      </c>
      <c r="H4824" s="447" t="s">
        <v>6106</v>
      </c>
      <c r="I4824" s="447" t="s">
        <v>133</v>
      </c>
      <c r="J4824" s="447" t="s">
        <v>709</v>
      </c>
      <c r="K4824" s="450">
        <v>99.85</v>
      </c>
      <c r="L4824" s="447" t="s">
        <v>241</v>
      </c>
    </row>
    <row r="4825" spans="1:12">
      <c r="A4825" s="447" t="s">
        <v>21009</v>
      </c>
      <c r="B4825" s="447" t="s">
        <v>21010</v>
      </c>
      <c r="C4825" s="447" t="s">
        <v>21011</v>
      </c>
      <c r="D4825" s="447" t="s">
        <v>21012</v>
      </c>
      <c r="E4825" s="448" t="s">
        <v>20755</v>
      </c>
      <c r="F4825" s="447" t="s">
        <v>20755</v>
      </c>
      <c r="G4825" s="449">
        <v>96523</v>
      </c>
      <c r="H4825" s="447" t="s">
        <v>6107</v>
      </c>
      <c r="I4825" s="447" t="s">
        <v>133</v>
      </c>
      <c r="J4825" s="447" t="s">
        <v>709</v>
      </c>
      <c r="K4825" s="450">
        <v>63.8</v>
      </c>
      <c r="L4825" s="447" t="s">
        <v>241</v>
      </c>
    </row>
    <row r="4826" spans="1:12">
      <c r="A4826" s="447" t="s">
        <v>21009</v>
      </c>
      <c r="B4826" s="447" t="s">
        <v>21010</v>
      </c>
      <c r="C4826" s="447" t="s">
        <v>21011</v>
      </c>
      <c r="D4826" s="447" t="s">
        <v>21012</v>
      </c>
      <c r="E4826" s="448" t="s">
        <v>20755</v>
      </c>
      <c r="F4826" s="447" t="s">
        <v>20755</v>
      </c>
      <c r="G4826" s="449">
        <v>96524</v>
      </c>
      <c r="H4826" s="447" t="s">
        <v>6108</v>
      </c>
      <c r="I4826" s="447" t="s">
        <v>133</v>
      </c>
      <c r="J4826" s="447" t="s">
        <v>240</v>
      </c>
      <c r="K4826" s="450">
        <v>119.9</v>
      </c>
      <c r="L4826" s="447" t="s">
        <v>241</v>
      </c>
    </row>
    <row r="4827" spans="1:12">
      <c r="A4827" s="447" t="s">
        <v>21009</v>
      </c>
      <c r="B4827" s="447" t="s">
        <v>21010</v>
      </c>
      <c r="C4827" s="447" t="s">
        <v>21011</v>
      </c>
      <c r="D4827" s="447" t="s">
        <v>21012</v>
      </c>
      <c r="E4827" s="448" t="s">
        <v>20755</v>
      </c>
      <c r="F4827" s="447" t="s">
        <v>20755</v>
      </c>
      <c r="G4827" s="449">
        <v>96525</v>
      </c>
      <c r="H4827" s="447" t="s">
        <v>6109</v>
      </c>
      <c r="I4827" s="447" t="s">
        <v>133</v>
      </c>
      <c r="J4827" s="447" t="s">
        <v>240</v>
      </c>
      <c r="K4827" s="450">
        <v>26.38</v>
      </c>
      <c r="L4827" s="447" t="s">
        <v>241</v>
      </c>
    </row>
    <row r="4828" spans="1:12">
      <c r="A4828" s="447" t="s">
        <v>21009</v>
      </c>
      <c r="B4828" s="447" t="s">
        <v>21010</v>
      </c>
      <c r="C4828" s="447" t="s">
        <v>21011</v>
      </c>
      <c r="D4828" s="447" t="s">
        <v>21012</v>
      </c>
      <c r="E4828" s="448" t="s">
        <v>20755</v>
      </c>
      <c r="F4828" s="447" t="s">
        <v>20755</v>
      </c>
      <c r="G4828" s="449">
        <v>96526</v>
      </c>
      <c r="H4828" s="447" t="s">
        <v>6110</v>
      </c>
      <c r="I4828" s="447" t="s">
        <v>133</v>
      </c>
      <c r="J4828" s="447" t="s">
        <v>709</v>
      </c>
      <c r="K4828" s="450">
        <v>201.54</v>
      </c>
      <c r="L4828" s="447" t="s">
        <v>241</v>
      </c>
    </row>
    <row r="4829" spans="1:12">
      <c r="A4829" s="447" t="s">
        <v>21009</v>
      </c>
      <c r="B4829" s="447" t="s">
        <v>21010</v>
      </c>
      <c r="C4829" s="447" t="s">
        <v>21011</v>
      </c>
      <c r="D4829" s="447" t="s">
        <v>21012</v>
      </c>
      <c r="E4829" s="448" t="s">
        <v>20755</v>
      </c>
      <c r="F4829" s="447" t="s">
        <v>20755</v>
      </c>
      <c r="G4829" s="449">
        <v>96527</v>
      </c>
      <c r="H4829" s="447" t="s">
        <v>6111</v>
      </c>
      <c r="I4829" s="447" t="s">
        <v>133</v>
      </c>
      <c r="J4829" s="447" t="s">
        <v>709</v>
      </c>
      <c r="K4829" s="450">
        <v>83.79</v>
      </c>
      <c r="L4829" s="447" t="s">
        <v>241</v>
      </c>
    </row>
    <row r="4830" spans="1:12">
      <c r="A4830" s="447" t="s">
        <v>21009</v>
      </c>
      <c r="B4830" s="447" t="s">
        <v>21010</v>
      </c>
      <c r="C4830" s="447" t="s">
        <v>21011</v>
      </c>
      <c r="D4830" s="447" t="s">
        <v>21012</v>
      </c>
      <c r="E4830" s="448" t="s">
        <v>20755</v>
      </c>
      <c r="F4830" s="447" t="s">
        <v>20755</v>
      </c>
      <c r="G4830" s="449">
        <v>96528</v>
      </c>
      <c r="H4830" s="447" t="s">
        <v>6112</v>
      </c>
      <c r="I4830" s="447" t="s">
        <v>145</v>
      </c>
      <c r="J4830" s="447" t="s">
        <v>334</v>
      </c>
      <c r="K4830" s="450">
        <v>122.29</v>
      </c>
      <c r="L4830" s="447" t="s">
        <v>241</v>
      </c>
    </row>
    <row r="4831" spans="1:12">
      <c r="A4831" s="447" t="s">
        <v>21009</v>
      </c>
      <c r="B4831" s="447" t="s">
        <v>21010</v>
      </c>
      <c r="C4831" s="447" t="s">
        <v>21011</v>
      </c>
      <c r="D4831" s="447" t="s">
        <v>21012</v>
      </c>
      <c r="E4831" s="448" t="s">
        <v>20755</v>
      </c>
      <c r="F4831" s="447" t="s">
        <v>20755</v>
      </c>
      <c r="G4831" s="449">
        <v>101114</v>
      </c>
      <c r="H4831" s="447" t="s">
        <v>6113</v>
      </c>
      <c r="I4831" s="447" t="s">
        <v>133</v>
      </c>
      <c r="J4831" s="447" t="s">
        <v>240</v>
      </c>
      <c r="K4831" s="450">
        <v>2.74</v>
      </c>
      <c r="L4831" s="447" t="s">
        <v>241</v>
      </c>
    </row>
    <row r="4832" spans="1:12">
      <c r="A4832" s="447" t="s">
        <v>21009</v>
      </c>
      <c r="B4832" s="447" t="s">
        <v>21010</v>
      </c>
      <c r="C4832" s="447" t="s">
        <v>21011</v>
      </c>
      <c r="D4832" s="447" t="s">
        <v>21012</v>
      </c>
      <c r="E4832" s="448" t="s">
        <v>20755</v>
      </c>
      <c r="F4832" s="447" t="s">
        <v>20755</v>
      </c>
      <c r="G4832" s="449">
        <v>101115</v>
      </c>
      <c r="H4832" s="447" t="s">
        <v>6114</v>
      </c>
      <c r="I4832" s="447" t="s">
        <v>133</v>
      </c>
      <c r="J4832" s="447" t="s">
        <v>240</v>
      </c>
      <c r="K4832" s="450">
        <v>2.34</v>
      </c>
      <c r="L4832" s="447" t="s">
        <v>241</v>
      </c>
    </row>
    <row r="4833" spans="1:12">
      <c r="A4833" s="447" t="s">
        <v>21009</v>
      </c>
      <c r="B4833" s="447" t="s">
        <v>21010</v>
      </c>
      <c r="C4833" s="447" t="s">
        <v>21011</v>
      </c>
      <c r="D4833" s="447" t="s">
        <v>21012</v>
      </c>
      <c r="E4833" s="448" t="s">
        <v>20755</v>
      </c>
      <c r="F4833" s="447" t="s">
        <v>20755</v>
      </c>
      <c r="G4833" s="449">
        <v>101116</v>
      </c>
      <c r="H4833" s="447" t="s">
        <v>6116</v>
      </c>
      <c r="I4833" s="447" t="s">
        <v>133</v>
      </c>
      <c r="J4833" s="447" t="s">
        <v>240</v>
      </c>
      <c r="K4833" s="450">
        <v>1.47</v>
      </c>
      <c r="L4833" s="447" t="s">
        <v>241</v>
      </c>
    </row>
    <row r="4834" spans="1:12">
      <c r="A4834" s="447" t="s">
        <v>21009</v>
      </c>
      <c r="B4834" s="447" t="s">
        <v>21010</v>
      </c>
      <c r="C4834" s="447" t="s">
        <v>21011</v>
      </c>
      <c r="D4834" s="447" t="s">
        <v>21012</v>
      </c>
      <c r="E4834" s="448" t="s">
        <v>20755</v>
      </c>
      <c r="F4834" s="447" t="s">
        <v>20755</v>
      </c>
      <c r="G4834" s="449">
        <v>101117</v>
      </c>
      <c r="H4834" s="447" t="s">
        <v>6118</v>
      </c>
      <c r="I4834" s="447" t="s">
        <v>133</v>
      </c>
      <c r="J4834" s="447" t="s">
        <v>240</v>
      </c>
      <c r="K4834" s="450">
        <v>2.12</v>
      </c>
      <c r="L4834" s="447" t="s">
        <v>241</v>
      </c>
    </row>
    <row r="4835" spans="1:12">
      <c r="A4835" s="447" t="s">
        <v>21009</v>
      </c>
      <c r="B4835" s="447" t="s">
        <v>21010</v>
      </c>
      <c r="C4835" s="447" t="s">
        <v>21011</v>
      </c>
      <c r="D4835" s="447" t="s">
        <v>21012</v>
      </c>
      <c r="E4835" s="448" t="s">
        <v>20755</v>
      </c>
      <c r="F4835" s="447" t="s">
        <v>20755</v>
      </c>
      <c r="G4835" s="449">
        <v>101118</v>
      </c>
      <c r="H4835" s="447" t="s">
        <v>6120</v>
      </c>
      <c r="I4835" s="447" t="s">
        <v>133</v>
      </c>
      <c r="J4835" s="447" t="s">
        <v>240</v>
      </c>
      <c r="K4835" s="450">
        <v>2.38</v>
      </c>
      <c r="L4835" s="447" t="s">
        <v>241</v>
      </c>
    </row>
    <row r="4836" spans="1:12">
      <c r="A4836" s="447" t="s">
        <v>21009</v>
      </c>
      <c r="B4836" s="447" t="s">
        <v>21010</v>
      </c>
      <c r="C4836" s="447" t="s">
        <v>21011</v>
      </c>
      <c r="D4836" s="447" t="s">
        <v>21012</v>
      </c>
      <c r="E4836" s="448" t="s">
        <v>20755</v>
      </c>
      <c r="F4836" s="447" t="s">
        <v>20755</v>
      </c>
      <c r="G4836" s="449">
        <v>101119</v>
      </c>
      <c r="H4836" s="447" t="s">
        <v>6121</v>
      </c>
      <c r="I4836" s="447" t="s">
        <v>133</v>
      </c>
      <c r="J4836" s="447" t="s">
        <v>240</v>
      </c>
      <c r="K4836" s="450">
        <v>5.22</v>
      </c>
      <c r="L4836" s="447" t="s">
        <v>241</v>
      </c>
    </row>
    <row r="4837" spans="1:12">
      <c r="A4837" s="447" t="s">
        <v>21009</v>
      </c>
      <c r="B4837" s="447" t="s">
        <v>21010</v>
      </c>
      <c r="C4837" s="447" t="s">
        <v>21011</v>
      </c>
      <c r="D4837" s="447" t="s">
        <v>21012</v>
      </c>
      <c r="E4837" s="448" t="s">
        <v>20755</v>
      </c>
      <c r="F4837" s="447" t="s">
        <v>20755</v>
      </c>
      <c r="G4837" s="449">
        <v>101120</v>
      </c>
      <c r="H4837" s="447" t="s">
        <v>6122</v>
      </c>
      <c r="I4837" s="447" t="s">
        <v>133</v>
      </c>
      <c r="J4837" s="447" t="s">
        <v>240</v>
      </c>
      <c r="K4837" s="450">
        <v>4.49</v>
      </c>
      <c r="L4837" s="447" t="s">
        <v>241</v>
      </c>
    </row>
    <row r="4838" spans="1:12">
      <c r="A4838" s="447" t="s">
        <v>21009</v>
      </c>
      <c r="B4838" s="447" t="s">
        <v>21010</v>
      </c>
      <c r="C4838" s="447" t="s">
        <v>21011</v>
      </c>
      <c r="D4838" s="447" t="s">
        <v>21012</v>
      </c>
      <c r="E4838" s="448" t="s">
        <v>20755</v>
      </c>
      <c r="F4838" s="447" t="s">
        <v>20755</v>
      </c>
      <c r="G4838" s="449">
        <v>101121</v>
      </c>
      <c r="H4838" s="447" t="s">
        <v>6124</v>
      </c>
      <c r="I4838" s="447" t="s">
        <v>133</v>
      </c>
      <c r="J4838" s="447" t="s">
        <v>240</v>
      </c>
      <c r="K4838" s="450">
        <v>2.82</v>
      </c>
      <c r="L4838" s="447" t="s">
        <v>241</v>
      </c>
    </row>
    <row r="4839" spans="1:12">
      <c r="A4839" s="447" t="s">
        <v>21009</v>
      </c>
      <c r="B4839" s="447" t="s">
        <v>21010</v>
      </c>
      <c r="C4839" s="447" t="s">
        <v>21011</v>
      </c>
      <c r="D4839" s="447" t="s">
        <v>21012</v>
      </c>
      <c r="E4839" s="448" t="s">
        <v>20755</v>
      </c>
      <c r="F4839" s="447" t="s">
        <v>20755</v>
      </c>
      <c r="G4839" s="449">
        <v>101122</v>
      </c>
      <c r="H4839" s="447" t="s">
        <v>6126</v>
      </c>
      <c r="I4839" s="447" t="s">
        <v>133</v>
      </c>
      <c r="J4839" s="447" t="s">
        <v>240</v>
      </c>
      <c r="K4839" s="450">
        <v>4.04</v>
      </c>
      <c r="L4839" s="447" t="s">
        <v>241</v>
      </c>
    </row>
    <row r="4840" spans="1:12">
      <c r="A4840" s="447" t="s">
        <v>21009</v>
      </c>
      <c r="B4840" s="447" t="s">
        <v>21010</v>
      </c>
      <c r="C4840" s="447" t="s">
        <v>21011</v>
      </c>
      <c r="D4840" s="447" t="s">
        <v>21012</v>
      </c>
      <c r="E4840" s="448" t="s">
        <v>20755</v>
      </c>
      <c r="F4840" s="447" t="s">
        <v>20755</v>
      </c>
      <c r="G4840" s="449">
        <v>101123</v>
      </c>
      <c r="H4840" s="447" t="s">
        <v>6128</v>
      </c>
      <c r="I4840" s="447" t="s">
        <v>133</v>
      </c>
      <c r="J4840" s="447" t="s">
        <v>240</v>
      </c>
      <c r="K4840" s="450">
        <v>4.55</v>
      </c>
      <c r="L4840" s="447" t="s">
        <v>241</v>
      </c>
    </row>
    <row r="4841" spans="1:12">
      <c r="A4841" s="447" t="s">
        <v>21009</v>
      </c>
      <c r="B4841" s="447" t="s">
        <v>21010</v>
      </c>
      <c r="C4841" s="447" t="s">
        <v>21011</v>
      </c>
      <c r="D4841" s="447" t="s">
        <v>21012</v>
      </c>
      <c r="E4841" s="448" t="s">
        <v>20755</v>
      </c>
      <c r="F4841" s="447" t="s">
        <v>20755</v>
      </c>
      <c r="G4841" s="449">
        <v>101124</v>
      </c>
      <c r="H4841" s="447" t="s">
        <v>6129</v>
      </c>
      <c r="I4841" s="447" t="s">
        <v>133</v>
      </c>
      <c r="J4841" s="447" t="s">
        <v>240</v>
      </c>
      <c r="K4841" s="450">
        <v>9.82</v>
      </c>
      <c r="L4841" s="447" t="s">
        <v>241</v>
      </c>
    </row>
    <row r="4842" spans="1:12">
      <c r="A4842" s="447" t="s">
        <v>21009</v>
      </c>
      <c r="B4842" s="447" t="s">
        <v>21010</v>
      </c>
      <c r="C4842" s="447" t="s">
        <v>21011</v>
      </c>
      <c r="D4842" s="447" t="s">
        <v>21012</v>
      </c>
      <c r="E4842" s="448" t="s">
        <v>20755</v>
      </c>
      <c r="F4842" s="447" t="s">
        <v>20755</v>
      </c>
      <c r="G4842" s="449">
        <v>101125</v>
      </c>
      <c r="H4842" s="447" t="s">
        <v>6130</v>
      </c>
      <c r="I4842" s="447" t="s">
        <v>133</v>
      </c>
      <c r="J4842" s="447" t="s">
        <v>240</v>
      </c>
      <c r="K4842" s="450">
        <v>9.42</v>
      </c>
      <c r="L4842" s="447" t="s">
        <v>241</v>
      </c>
    </row>
    <row r="4843" spans="1:12">
      <c r="A4843" s="447" t="s">
        <v>21009</v>
      </c>
      <c r="B4843" s="447" t="s">
        <v>21010</v>
      </c>
      <c r="C4843" s="447" t="s">
        <v>21011</v>
      </c>
      <c r="D4843" s="447" t="s">
        <v>21012</v>
      </c>
      <c r="E4843" s="448" t="s">
        <v>20755</v>
      </c>
      <c r="F4843" s="447" t="s">
        <v>20755</v>
      </c>
      <c r="G4843" s="449">
        <v>101126</v>
      </c>
      <c r="H4843" s="447" t="s">
        <v>6131</v>
      </c>
      <c r="I4843" s="447" t="s">
        <v>133</v>
      </c>
      <c r="J4843" s="447" t="s">
        <v>240</v>
      </c>
      <c r="K4843" s="450">
        <v>8.5500000000000007</v>
      </c>
      <c r="L4843" s="447" t="s">
        <v>241</v>
      </c>
    </row>
    <row r="4844" spans="1:12">
      <c r="A4844" s="447" t="s">
        <v>21009</v>
      </c>
      <c r="B4844" s="447" t="s">
        <v>21010</v>
      </c>
      <c r="C4844" s="447" t="s">
        <v>21011</v>
      </c>
      <c r="D4844" s="447" t="s">
        <v>21012</v>
      </c>
      <c r="E4844" s="448" t="s">
        <v>20755</v>
      </c>
      <c r="F4844" s="447" t="s">
        <v>20755</v>
      </c>
      <c r="G4844" s="449">
        <v>101127</v>
      </c>
      <c r="H4844" s="447" t="s">
        <v>6132</v>
      </c>
      <c r="I4844" s="447" t="s">
        <v>133</v>
      </c>
      <c r="J4844" s="447" t="s">
        <v>240</v>
      </c>
      <c r="K4844" s="450">
        <v>9.1999999999999993</v>
      </c>
      <c r="L4844" s="447" t="s">
        <v>241</v>
      </c>
    </row>
    <row r="4845" spans="1:12">
      <c r="A4845" s="447" t="s">
        <v>21009</v>
      </c>
      <c r="B4845" s="447" t="s">
        <v>21010</v>
      </c>
      <c r="C4845" s="447" t="s">
        <v>21011</v>
      </c>
      <c r="D4845" s="447" t="s">
        <v>21012</v>
      </c>
      <c r="E4845" s="448" t="s">
        <v>20755</v>
      </c>
      <c r="F4845" s="447" t="s">
        <v>20755</v>
      </c>
      <c r="G4845" s="449">
        <v>101128</v>
      </c>
      <c r="H4845" s="447" t="s">
        <v>6134</v>
      </c>
      <c r="I4845" s="447" t="s">
        <v>133</v>
      </c>
      <c r="J4845" s="447" t="s">
        <v>240</v>
      </c>
      <c r="K4845" s="450">
        <v>9.4600000000000009</v>
      </c>
      <c r="L4845" s="447" t="s">
        <v>241</v>
      </c>
    </row>
    <row r="4846" spans="1:12">
      <c r="A4846" s="447" t="s">
        <v>21009</v>
      </c>
      <c r="B4846" s="447" t="s">
        <v>21010</v>
      </c>
      <c r="C4846" s="447" t="s">
        <v>21011</v>
      </c>
      <c r="D4846" s="447" t="s">
        <v>21012</v>
      </c>
      <c r="E4846" s="448" t="s">
        <v>20755</v>
      </c>
      <c r="F4846" s="447" t="s">
        <v>20755</v>
      </c>
      <c r="G4846" s="449">
        <v>101129</v>
      </c>
      <c r="H4846" s="447" t="s">
        <v>6136</v>
      </c>
      <c r="I4846" s="447" t="s">
        <v>133</v>
      </c>
      <c r="J4846" s="447" t="s">
        <v>240</v>
      </c>
      <c r="K4846" s="450">
        <v>12.59</v>
      </c>
      <c r="L4846" s="447" t="s">
        <v>241</v>
      </c>
    </row>
    <row r="4847" spans="1:12">
      <c r="A4847" s="447" t="s">
        <v>21009</v>
      </c>
      <c r="B4847" s="447" t="s">
        <v>21010</v>
      </c>
      <c r="C4847" s="447" t="s">
        <v>21011</v>
      </c>
      <c r="D4847" s="447" t="s">
        <v>21012</v>
      </c>
      <c r="E4847" s="448" t="s">
        <v>20755</v>
      </c>
      <c r="F4847" s="447" t="s">
        <v>20755</v>
      </c>
      <c r="G4847" s="449">
        <v>101130</v>
      </c>
      <c r="H4847" s="447" t="s">
        <v>6137</v>
      </c>
      <c r="I4847" s="447" t="s">
        <v>133</v>
      </c>
      <c r="J4847" s="447" t="s">
        <v>240</v>
      </c>
      <c r="K4847" s="450">
        <v>11.86</v>
      </c>
      <c r="L4847" s="447" t="s">
        <v>241</v>
      </c>
    </row>
    <row r="4848" spans="1:12">
      <c r="A4848" s="447" t="s">
        <v>21009</v>
      </c>
      <c r="B4848" s="447" t="s">
        <v>21010</v>
      </c>
      <c r="C4848" s="447" t="s">
        <v>21011</v>
      </c>
      <c r="D4848" s="447" t="s">
        <v>21012</v>
      </c>
      <c r="E4848" s="448" t="s">
        <v>20755</v>
      </c>
      <c r="F4848" s="447" t="s">
        <v>20755</v>
      </c>
      <c r="G4848" s="449">
        <v>101131</v>
      </c>
      <c r="H4848" s="447" t="s">
        <v>6138</v>
      </c>
      <c r="I4848" s="447" t="s">
        <v>133</v>
      </c>
      <c r="J4848" s="447" t="s">
        <v>240</v>
      </c>
      <c r="K4848" s="450">
        <v>10.19</v>
      </c>
      <c r="L4848" s="447" t="s">
        <v>241</v>
      </c>
    </row>
    <row r="4849" spans="1:12">
      <c r="A4849" s="447" t="s">
        <v>21009</v>
      </c>
      <c r="B4849" s="447" t="s">
        <v>21010</v>
      </c>
      <c r="C4849" s="447" t="s">
        <v>21011</v>
      </c>
      <c r="D4849" s="447" t="s">
        <v>21012</v>
      </c>
      <c r="E4849" s="448" t="s">
        <v>20755</v>
      </c>
      <c r="F4849" s="447" t="s">
        <v>20755</v>
      </c>
      <c r="G4849" s="449">
        <v>101132</v>
      </c>
      <c r="H4849" s="447" t="s">
        <v>6140</v>
      </c>
      <c r="I4849" s="447" t="s">
        <v>133</v>
      </c>
      <c r="J4849" s="447" t="s">
        <v>240</v>
      </c>
      <c r="K4849" s="450">
        <v>11.41</v>
      </c>
      <c r="L4849" s="447" t="s">
        <v>241</v>
      </c>
    </row>
    <row r="4850" spans="1:12">
      <c r="A4850" s="447" t="s">
        <v>21009</v>
      </c>
      <c r="B4850" s="447" t="s">
        <v>21010</v>
      </c>
      <c r="C4850" s="447" t="s">
        <v>21011</v>
      </c>
      <c r="D4850" s="447" t="s">
        <v>21012</v>
      </c>
      <c r="E4850" s="448" t="s">
        <v>20755</v>
      </c>
      <c r="F4850" s="447" t="s">
        <v>20755</v>
      </c>
      <c r="G4850" s="449">
        <v>101133</v>
      </c>
      <c r="H4850" s="447" t="s">
        <v>6141</v>
      </c>
      <c r="I4850" s="447" t="s">
        <v>133</v>
      </c>
      <c r="J4850" s="447" t="s">
        <v>240</v>
      </c>
      <c r="K4850" s="450">
        <v>11.92</v>
      </c>
      <c r="L4850" s="447" t="s">
        <v>241</v>
      </c>
    </row>
    <row r="4851" spans="1:12">
      <c r="A4851" s="447" t="s">
        <v>21009</v>
      </c>
      <c r="B4851" s="447" t="s">
        <v>21010</v>
      </c>
      <c r="C4851" s="447" t="s">
        <v>21011</v>
      </c>
      <c r="D4851" s="447" t="s">
        <v>21012</v>
      </c>
      <c r="E4851" s="448" t="s">
        <v>20755</v>
      </c>
      <c r="F4851" s="447" t="s">
        <v>20755</v>
      </c>
      <c r="G4851" s="449">
        <v>101134</v>
      </c>
      <c r="H4851" s="447" t="s">
        <v>6142</v>
      </c>
      <c r="I4851" s="447" t="s">
        <v>133</v>
      </c>
      <c r="J4851" s="447" t="s">
        <v>240</v>
      </c>
      <c r="K4851" s="450">
        <v>10.26</v>
      </c>
      <c r="L4851" s="447" t="s">
        <v>241</v>
      </c>
    </row>
    <row r="4852" spans="1:12">
      <c r="A4852" s="447" t="s">
        <v>21009</v>
      </c>
      <c r="B4852" s="447" t="s">
        <v>21010</v>
      </c>
      <c r="C4852" s="447" t="s">
        <v>21011</v>
      </c>
      <c r="D4852" s="447" t="s">
        <v>21012</v>
      </c>
      <c r="E4852" s="448" t="s">
        <v>20755</v>
      </c>
      <c r="F4852" s="447" t="s">
        <v>20755</v>
      </c>
      <c r="G4852" s="449">
        <v>101135</v>
      </c>
      <c r="H4852" s="447" t="s">
        <v>6143</v>
      </c>
      <c r="I4852" s="447" t="s">
        <v>133</v>
      </c>
      <c r="J4852" s="447" t="s">
        <v>240</v>
      </c>
      <c r="K4852" s="450">
        <v>9.86</v>
      </c>
      <c r="L4852" s="447" t="s">
        <v>241</v>
      </c>
    </row>
    <row r="4853" spans="1:12">
      <c r="A4853" s="447" t="s">
        <v>21009</v>
      </c>
      <c r="B4853" s="447" t="s">
        <v>21010</v>
      </c>
      <c r="C4853" s="447" t="s">
        <v>21011</v>
      </c>
      <c r="D4853" s="447" t="s">
        <v>21012</v>
      </c>
      <c r="E4853" s="448" t="s">
        <v>20755</v>
      </c>
      <c r="F4853" s="447" t="s">
        <v>20755</v>
      </c>
      <c r="G4853" s="449">
        <v>101136</v>
      </c>
      <c r="H4853" s="447" t="s">
        <v>6144</v>
      </c>
      <c r="I4853" s="447" t="s">
        <v>133</v>
      </c>
      <c r="J4853" s="447" t="s">
        <v>240</v>
      </c>
      <c r="K4853" s="450">
        <v>8.99</v>
      </c>
      <c r="L4853" s="447" t="s">
        <v>241</v>
      </c>
    </row>
    <row r="4854" spans="1:12">
      <c r="A4854" s="447" t="s">
        <v>21009</v>
      </c>
      <c r="B4854" s="447" t="s">
        <v>21010</v>
      </c>
      <c r="C4854" s="447" t="s">
        <v>21011</v>
      </c>
      <c r="D4854" s="447" t="s">
        <v>21012</v>
      </c>
      <c r="E4854" s="448" t="s">
        <v>20755</v>
      </c>
      <c r="F4854" s="447" t="s">
        <v>20755</v>
      </c>
      <c r="G4854" s="449">
        <v>101137</v>
      </c>
      <c r="H4854" s="447" t="s">
        <v>6145</v>
      </c>
      <c r="I4854" s="447" t="s">
        <v>133</v>
      </c>
      <c r="J4854" s="447" t="s">
        <v>240</v>
      </c>
      <c r="K4854" s="450">
        <v>9.64</v>
      </c>
      <c r="L4854" s="447" t="s">
        <v>241</v>
      </c>
    </row>
    <row r="4855" spans="1:12">
      <c r="A4855" s="447" t="s">
        <v>21009</v>
      </c>
      <c r="B4855" s="447" t="s">
        <v>21010</v>
      </c>
      <c r="C4855" s="447" t="s">
        <v>21011</v>
      </c>
      <c r="D4855" s="447" t="s">
        <v>21012</v>
      </c>
      <c r="E4855" s="448" t="s">
        <v>20755</v>
      </c>
      <c r="F4855" s="447" t="s">
        <v>20755</v>
      </c>
      <c r="G4855" s="449">
        <v>101138</v>
      </c>
      <c r="H4855" s="447" t="s">
        <v>6147</v>
      </c>
      <c r="I4855" s="447" t="s">
        <v>133</v>
      </c>
      <c r="J4855" s="447" t="s">
        <v>240</v>
      </c>
      <c r="K4855" s="450">
        <v>9.9</v>
      </c>
      <c r="L4855" s="447" t="s">
        <v>241</v>
      </c>
    </row>
    <row r="4856" spans="1:12">
      <c r="A4856" s="447" t="s">
        <v>21009</v>
      </c>
      <c r="B4856" s="447" t="s">
        <v>21010</v>
      </c>
      <c r="C4856" s="447" t="s">
        <v>21011</v>
      </c>
      <c r="D4856" s="447" t="s">
        <v>21012</v>
      </c>
      <c r="E4856" s="448" t="s">
        <v>20755</v>
      </c>
      <c r="F4856" s="447" t="s">
        <v>20755</v>
      </c>
      <c r="G4856" s="449">
        <v>101139</v>
      </c>
      <c r="H4856" s="447" t="s">
        <v>6149</v>
      </c>
      <c r="I4856" s="447" t="s">
        <v>133</v>
      </c>
      <c r="J4856" s="447" t="s">
        <v>240</v>
      </c>
      <c r="K4856" s="450">
        <v>13.05</v>
      </c>
      <c r="L4856" s="447" t="s">
        <v>241</v>
      </c>
    </row>
    <row r="4857" spans="1:12">
      <c r="A4857" s="447" t="s">
        <v>21009</v>
      </c>
      <c r="B4857" s="447" t="s">
        <v>21010</v>
      </c>
      <c r="C4857" s="447" t="s">
        <v>21011</v>
      </c>
      <c r="D4857" s="447" t="s">
        <v>21012</v>
      </c>
      <c r="E4857" s="448" t="s">
        <v>20755</v>
      </c>
      <c r="F4857" s="447" t="s">
        <v>20755</v>
      </c>
      <c r="G4857" s="449">
        <v>101140</v>
      </c>
      <c r="H4857" s="447" t="s">
        <v>6151</v>
      </c>
      <c r="I4857" s="447" t="s">
        <v>133</v>
      </c>
      <c r="J4857" s="447" t="s">
        <v>240</v>
      </c>
      <c r="K4857" s="450">
        <v>12.32</v>
      </c>
      <c r="L4857" s="447" t="s">
        <v>241</v>
      </c>
    </row>
    <row r="4858" spans="1:12">
      <c r="A4858" s="447" t="s">
        <v>21009</v>
      </c>
      <c r="B4858" s="447" t="s">
        <v>21010</v>
      </c>
      <c r="C4858" s="447" t="s">
        <v>21011</v>
      </c>
      <c r="D4858" s="447" t="s">
        <v>21012</v>
      </c>
      <c r="E4858" s="448" t="s">
        <v>20755</v>
      </c>
      <c r="F4858" s="447" t="s">
        <v>20755</v>
      </c>
      <c r="G4858" s="449">
        <v>101141</v>
      </c>
      <c r="H4858" s="447" t="s">
        <v>6153</v>
      </c>
      <c r="I4858" s="447" t="s">
        <v>133</v>
      </c>
      <c r="J4858" s="447" t="s">
        <v>240</v>
      </c>
      <c r="K4858" s="450">
        <v>10.65</v>
      </c>
      <c r="L4858" s="447" t="s">
        <v>241</v>
      </c>
    </row>
    <row r="4859" spans="1:12">
      <c r="A4859" s="447" t="s">
        <v>21009</v>
      </c>
      <c r="B4859" s="447" t="s">
        <v>21010</v>
      </c>
      <c r="C4859" s="447" t="s">
        <v>21011</v>
      </c>
      <c r="D4859" s="447" t="s">
        <v>21012</v>
      </c>
      <c r="E4859" s="448" t="s">
        <v>20755</v>
      </c>
      <c r="F4859" s="447" t="s">
        <v>20755</v>
      </c>
      <c r="G4859" s="449">
        <v>101142</v>
      </c>
      <c r="H4859" s="447" t="s">
        <v>6155</v>
      </c>
      <c r="I4859" s="447" t="s">
        <v>133</v>
      </c>
      <c r="J4859" s="447" t="s">
        <v>240</v>
      </c>
      <c r="K4859" s="450">
        <v>11.87</v>
      </c>
      <c r="L4859" s="447" t="s">
        <v>241</v>
      </c>
    </row>
    <row r="4860" spans="1:12">
      <c r="A4860" s="447" t="s">
        <v>21009</v>
      </c>
      <c r="B4860" s="447" t="s">
        <v>21010</v>
      </c>
      <c r="C4860" s="447" t="s">
        <v>21011</v>
      </c>
      <c r="D4860" s="447" t="s">
        <v>21012</v>
      </c>
      <c r="E4860" s="448" t="s">
        <v>20755</v>
      </c>
      <c r="F4860" s="447" t="s">
        <v>20755</v>
      </c>
      <c r="G4860" s="449">
        <v>101143</v>
      </c>
      <c r="H4860" s="447" t="s">
        <v>6156</v>
      </c>
      <c r="I4860" s="447" t="s">
        <v>133</v>
      </c>
      <c r="J4860" s="447" t="s">
        <v>240</v>
      </c>
      <c r="K4860" s="450">
        <v>12.38</v>
      </c>
      <c r="L4860" s="447" t="s">
        <v>241</v>
      </c>
    </row>
    <row r="4861" spans="1:12">
      <c r="A4861" s="447" t="s">
        <v>21009</v>
      </c>
      <c r="B4861" s="447" t="s">
        <v>21010</v>
      </c>
      <c r="C4861" s="447" t="s">
        <v>21011</v>
      </c>
      <c r="D4861" s="447" t="s">
        <v>21012</v>
      </c>
      <c r="E4861" s="448" t="s">
        <v>20755</v>
      </c>
      <c r="F4861" s="447" t="s">
        <v>20755</v>
      </c>
      <c r="G4861" s="449">
        <v>101144</v>
      </c>
      <c r="H4861" s="447" t="s">
        <v>6158</v>
      </c>
      <c r="I4861" s="447" t="s">
        <v>133</v>
      </c>
      <c r="J4861" s="447" t="s">
        <v>240</v>
      </c>
      <c r="K4861" s="450">
        <v>10.6</v>
      </c>
      <c r="L4861" s="447" t="s">
        <v>241</v>
      </c>
    </row>
    <row r="4862" spans="1:12">
      <c r="A4862" s="447" t="s">
        <v>21009</v>
      </c>
      <c r="B4862" s="447" t="s">
        <v>21010</v>
      </c>
      <c r="C4862" s="447" t="s">
        <v>21011</v>
      </c>
      <c r="D4862" s="447" t="s">
        <v>21012</v>
      </c>
      <c r="E4862" s="448" t="s">
        <v>20755</v>
      </c>
      <c r="F4862" s="447" t="s">
        <v>20755</v>
      </c>
      <c r="G4862" s="449">
        <v>101145</v>
      </c>
      <c r="H4862" s="447" t="s">
        <v>6159</v>
      </c>
      <c r="I4862" s="447" t="s">
        <v>133</v>
      </c>
      <c r="J4862" s="447" t="s">
        <v>240</v>
      </c>
      <c r="K4862" s="450">
        <v>10.199999999999999</v>
      </c>
      <c r="L4862" s="447" t="s">
        <v>241</v>
      </c>
    </row>
    <row r="4863" spans="1:12">
      <c r="A4863" s="447" t="s">
        <v>21009</v>
      </c>
      <c r="B4863" s="447" t="s">
        <v>21010</v>
      </c>
      <c r="C4863" s="447" t="s">
        <v>21011</v>
      </c>
      <c r="D4863" s="447" t="s">
        <v>21012</v>
      </c>
      <c r="E4863" s="448" t="s">
        <v>20755</v>
      </c>
      <c r="F4863" s="447" t="s">
        <v>20755</v>
      </c>
      <c r="G4863" s="449">
        <v>101146</v>
      </c>
      <c r="H4863" s="447" t="s">
        <v>6161</v>
      </c>
      <c r="I4863" s="447" t="s">
        <v>133</v>
      </c>
      <c r="J4863" s="447" t="s">
        <v>240</v>
      </c>
      <c r="K4863" s="450">
        <v>9.33</v>
      </c>
      <c r="L4863" s="447" t="s">
        <v>241</v>
      </c>
    </row>
    <row r="4864" spans="1:12">
      <c r="A4864" s="447" t="s">
        <v>21009</v>
      </c>
      <c r="B4864" s="447" t="s">
        <v>21010</v>
      </c>
      <c r="C4864" s="447" t="s">
        <v>21011</v>
      </c>
      <c r="D4864" s="447" t="s">
        <v>21012</v>
      </c>
      <c r="E4864" s="448" t="s">
        <v>20755</v>
      </c>
      <c r="F4864" s="447" t="s">
        <v>20755</v>
      </c>
      <c r="G4864" s="449">
        <v>101147</v>
      </c>
      <c r="H4864" s="447" t="s">
        <v>6162</v>
      </c>
      <c r="I4864" s="447" t="s">
        <v>133</v>
      </c>
      <c r="J4864" s="447" t="s">
        <v>240</v>
      </c>
      <c r="K4864" s="450">
        <v>9.98</v>
      </c>
      <c r="L4864" s="447" t="s">
        <v>241</v>
      </c>
    </row>
    <row r="4865" spans="1:12">
      <c r="A4865" s="447" t="s">
        <v>21009</v>
      </c>
      <c r="B4865" s="447" t="s">
        <v>21010</v>
      </c>
      <c r="C4865" s="447" t="s">
        <v>21011</v>
      </c>
      <c r="D4865" s="447" t="s">
        <v>21012</v>
      </c>
      <c r="E4865" s="448" t="s">
        <v>20755</v>
      </c>
      <c r="F4865" s="447" t="s">
        <v>20755</v>
      </c>
      <c r="G4865" s="449">
        <v>101148</v>
      </c>
      <c r="H4865" s="447" t="s">
        <v>6164</v>
      </c>
      <c r="I4865" s="447" t="s">
        <v>133</v>
      </c>
      <c r="J4865" s="447" t="s">
        <v>240</v>
      </c>
      <c r="K4865" s="450">
        <v>10.24</v>
      </c>
      <c r="L4865" s="447" t="s">
        <v>241</v>
      </c>
    </row>
    <row r="4866" spans="1:12">
      <c r="A4866" s="447" t="s">
        <v>21009</v>
      </c>
      <c r="B4866" s="447" t="s">
        <v>21010</v>
      </c>
      <c r="C4866" s="447" t="s">
        <v>21011</v>
      </c>
      <c r="D4866" s="447" t="s">
        <v>21012</v>
      </c>
      <c r="E4866" s="448" t="s">
        <v>20755</v>
      </c>
      <c r="F4866" s="447" t="s">
        <v>20755</v>
      </c>
      <c r="G4866" s="449">
        <v>101149</v>
      </c>
      <c r="H4866" s="447" t="s">
        <v>6165</v>
      </c>
      <c r="I4866" s="447" t="s">
        <v>133</v>
      </c>
      <c r="J4866" s="447" t="s">
        <v>240</v>
      </c>
      <c r="K4866" s="450">
        <v>13.39</v>
      </c>
      <c r="L4866" s="447" t="s">
        <v>241</v>
      </c>
    </row>
    <row r="4867" spans="1:12">
      <c r="A4867" s="447" t="s">
        <v>21009</v>
      </c>
      <c r="B4867" s="447" t="s">
        <v>21010</v>
      </c>
      <c r="C4867" s="447" t="s">
        <v>21011</v>
      </c>
      <c r="D4867" s="447" t="s">
        <v>21012</v>
      </c>
      <c r="E4867" s="448" t="s">
        <v>20755</v>
      </c>
      <c r="F4867" s="447" t="s">
        <v>20755</v>
      </c>
      <c r="G4867" s="449">
        <v>101150</v>
      </c>
      <c r="H4867" s="447" t="s">
        <v>6166</v>
      </c>
      <c r="I4867" s="447" t="s">
        <v>133</v>
      </c>
      <c r="J4867" s="447" t="s">
        <v>240</v>
      </c>
      <c r="K4867" s="450">
        <v>12.66</v>
      </c>
      <c r="L4867" s="447" t="s">
        <v>241</v>
      </c>
    </row>
    <row r="4868" spans="1:12">
      <c r="A4868" s="447" t="s">
        <v>21009</v>
      </c>
      <c r="B4868" s="447" t="s">
        <v>21010</v>
      </c>
      <c r="C4868" s="447" t="s">
        <v>21011</v>
      </c>
      <c r="D4868" s="447" t="s">
        <v>21012</v>
      </c>
      <c r="E4868" s="448" t="s">
        <v>20755</v>
      </c>
      <c r="F4868" s="447" t="s">
        <v>20755</v>
      </c>
      <c r="G4868" s="449">
        <v>101151</v>
      </c>
      <c r="H4868" s="447" t="s">
        <v>6167</v>
      </c>
      <c r="I4868" s="447" t="s">
        <v>133</v>
      </c>
      <c r="J4868" s="447" t="s">
        <v>240</v>
      </c>
      <c r="K4868" s="450">
        <v>10.99</v>
      </c>
      <c r="L4868" s="447" t="s">
        <v>241</v>
      </c>
    </row>
    <row r="4869" spans="1:12">
      <c r="A4869" s="447" t="s">
        <v>21009</v>
      </c>
      <c r="B4869" s="447" t="s">
        <v>21010</v>
      </c>
      <c r="C4869" s="447" t="s">
        <v>21011</v>
      </c>
      <c r="D4869" s="447" t="s">
        <v>21012</v>
      </c>
      <c r="E4869" s="448" t="s">
        <v>20755</v>
      </c>
      <c r="F4869" s="447" t="s">
        <v>20755</v>
      </c>
      <c r="G4869" s="449">
        <v>101152</v>
      </c>
      <c r="H4869" s="447" t="s">
        <v>6168</v>
      </c>
      <c r="I4869" s="447" t="s">
        <v>133</v>
      </c>
      <c r="J4869" s="447" t="s">
        <v>240</v>
      </c>
      <c r="K4869" s="450">
        <v>12.21</v>
      </c>
      <c r="L4869" s="447" t="s">
        <v>241</v>
      </c>
    </row>
    <row r="4870" spans="1:12">
      <c r="A4870" s="447" t="s">
        <v>21009</v>
      </c>
      <c r="B4870" s="447" t="s">
        <v>21010</v>
      </c>
      <c r="C4870" s="447" t="s">
        <v>21011</v>
      </c>
      <c r="D4870" s="447" t="s">
        <v>21012</v>
      </c>
      <c r="E4870" s="448" t="s">
        <v>20755</v>
      </c>
      <c r="F4870" s="447" t="s">
        <v>20755</v>
      </c>
      <c r="G4870" s="449">
        <v>101153</v>
      </c>
      <c r="H4870" s="447" t="s">
        <v>6170</v>
      </c>
      <c r="I4870" s="447" t="s">
        <v>133</v>
      </c>
      <c r="J4870" s="447" t="s">
        <v>240</v>
      </c>
      <c r="K4870" s="450">
        <v>12.72</v>
      </c>
      <c r="L4870" s="447" t="s">
        <v>241</v>
      </c>
    </row>
    <row r="4871" spans="1:12">
      <c r="A4871" s="447" t="s">
        <v>21009</v>
      </c>
      <c r="B4871" s="447" t="s">
        <v>21010</v>
      </c>
      <c r="C4871" s="447" t="s">
        <v>21011</v>
      </c>
      <c r="D4871" s="447" t="s">
        <v>21012</v>
      </c>
      <c r="E4871" s="448" t="s">
        <v>20755</v>
      </c>
      <c r="F4871" s="447" t="s">
        <v>20755</v>
      </c>
      <c r="G4871" s="449">
        <v>101206</v>
      </c>
      <c r="H4871" s="447" t="s">
        <v>6171</v>
      </c>
      <c r="I4871" s="447" t="s">
        <v>133</v>
      </c>
      <c r="J4871" s="447" t="s">
        <v>240</v>
      </c>
      <c r="K4871" s="450">
        <v>8.6300000000000008</v>
      </c>
      <c r="L4871" s="447" t="s">
        <v>241</v>
      </c>
    </row>
    <row r="4872" spans="1:12">
      <c r="A4872" s="447" t="s">
        <v>21009</v>
      </c>
      <c r="B4872" s="447" t="s">
        <v>21010</v>
      </c>
      <c r="C4872" s="447" t="s">
        <v>21011</v>
      </c>
      <c r="D4872" s="447" t="s">
        <v>21012</v>
      </c>
      <c r="E4872" s="448" t="s">
        <v>20755</v>
      </c>
      <c r="F4872" s="447" t="s">
        <v>20755</v>
      </c>
      <c r="G4872" s="449">
        <v>101207</v>
      </c>
      <c r="H4872" s="447" t="s">
        <v>6172</v>
      </c>
      <c r="I4872" s="447" t="s">
        <v>133</v>
      </c>
      <c r="J4872" s="447" t="s">
        <v>240</v>
      </c>
      <c r="K4872" s="450">
        <v>7.61</v>
      </c>
      <c r="L4872" s="447" t="s">
        <v>241</v>
      </c>
    </row>
    <row r="4873" spans="1:12">
      <c r="A4873" s="447" t="s">
        <v>21009</v>
      </c>
      <c r="B4873" s="447" t="s">
        <v>21010</v>
      </c>
      <c r="C4873" s="447" t="s">
        <v>21011</v>
      </c>
      <c r="D4873" s="447" t="s">
        <v>21012</v>
      </c>
      <c r="E4873" s="448" t="s">
        <v>20755</v>
      </c>
      <c r="F4873" s="447" t="s">
        <v>20755</v>
      </c>
      <c r="G4873" s="449">
        <v>101208</v>
      </c>
      <c r="H4873" s="447" t="s">
        <v>6173</v>
      </c>
      <c r="I4873" s="447" t="s">
        <v>133</v>
      </c>
      <c r="J4873" s="447" t="s">
        <v>240</v>
      </c>
      <c r="K4873" s="450">
        <v>7.38</v>
      </c>
      <c r="L4873" s="447" t="s">
        <v>241</v>
      </c>
    </row>
    <row r="4874" spans="1:12">
      <c r="A4874" s="447" t="s">
        <v>21009</v>
      </c>
      <c r="B4874" s="447" t="s">
        <v>21010</v>
      </c>
      <c r="C4874" s="447" t="s">
        <v>21011</v>
      </c>
      <c r="D4874" s="447" t="s">
        <v>21012</v>
      </c>
      <c r="E4874" s="448" t="s">
        <v>20755</v>
      </c>
      <c r="F4874" s="447" t="s">
        <v>20755</v>
      </c>
      <c r="G4874" s="449">
        <v>101209</v>
      </c>
      <c r="H4874" s="447" t="s">
        <v>6175</v>
      </c>
      <c r="I4874" s="447" t="s">
        <v>133</v>
      </c>
      <c r="J4874" s="447" t="s">
        <v>240</v>
      </c>
      <c r="K4874" s="450">
        <v>6.84</v>
      </c>
      <c r="L4874" s="447" t="s">
        <v>241</v>
      </c>
    </row>
    <row r="4875" spans="1:12">
      <c r="A4875" s="447" t="s">
        <v>21009</v>
      </c>
      <c r="B4875" s="447" t="s">
        <v>21010</v>
      </c>
      <c r="C4875" s="447" t="s">
        <v>21011</v>
      </c>
      <c r="D4875" s="447" t="s">
        <v>21012</v>
      </c>
      <c r="E4875" s="448" t="s">
        <v>20755</v>
      </c>
      <c r="F4875" s="447" t="s">
        <v>20755</v>
      </c>
      <c r="G4875" s="449">
        <v>101210</v>
      </c>
      <c r="H4875" s="447" t="s">
        <v>6176</v>
      </c>
      <c r="I4875" s="447" t="s">
        <v>133</v>
      </c>
      <c r="J4875" s="447" t="s">
        <v>240</v>
      </c>
      <c r="K4875" s="450">
        <v>12.35</v>
      </c>
      <c r="L4875" s="447" t="s">
        <v>241</v>
      </c>
    </row>
    <row r="4876" spans="1:12">
      <c r="A4876" s="447" t="s">
        <v>21009</v>
      </c>
      <c r="B4876" s="447" t="s">
        <v>21010</v>
      </c>
      <c r="C4876" s="447" t="s">
        <v>21011</v>
      </c>
      <c r="D4876" s="447" t="s">
        <v>21012</v>
      </c>
      <c r="E4876" s="448" t="s">
        <v>20755</v>
      </c>
      <c r="F4876" s="447" t="s">
        <v>20755</v>
      </c>
      <c r="G4876" s="449">
        <v>101211</v>
      </c>
      <c r="H4876" s="447" t="s">
        <v>6177</v>
      </c>
      <c r="I4876" s="447" t="s">
        <v>133</v>
      </c>
      <c r="J4876" s="447" t="s">
        <v>240</v>
      </c>
      <c r="K4876" s="450">
        <v>13.27</v>
      </c>
      <c r="L4876" s="447" t="s">
        <v>241</v>
      </c>
    </row>
    <row r="4877" spans="1:12">
      <c r="A4877" s="447" t="s">
        <v>21009</v>
      </c>
      <c r="B4877" s="447" t="s">
        <v>21010</v>
      </c>
      <c r="C4877" s="447" t="s">
        <v>21011</v>
      </c>
      <c r="D4877" s="447" t="s">
        <v>21012</v>
      </c>
      <c r="E4877" s="448" t="s">
        <v>20755</v>
      </c>
      <c r="F4877" s="447" t="s">
        <v>20755</v>
      </c>
      <c r="G4877" s="449">
        <v>101212</v>
      </c>
      <c r="H4877" s="447" t="s">
        <v>6179</v>
      </c>
      <c r="I4877" s="447" t="s">
        <v>133</v>
      </c>
      <c r="J4877" s="447" t="s">
        <v>240</v>
      </c>
      <c r="K4877" s="450">
        <v>15.46</v>
      </c>
      <c r="L4877" s="447" t="s">
        <v>241</v>
      </c>
    </row>
    <row r="4878" spans="1:12">
      <c r="A4878" s="447" t="s">
        <v>21009</v>
      </c>
      <c r="B4878" s="447" t="s">
        <v>21010</v>
      </c>
      <c r="C4878" s="447" t="s">
        <v>21011</v>
      </c>
      <c r="D4878" s="447" t="s">
        <v>21012</v>
      </c>
      <c r="E4878" s="448" t="s">
        <v>20755</v>
      </c>
      <c r="F4878" s="447" t="s">
        <v>20755</v>
      </c>
      <c r="G4878" s="449">
        <v>101213</v>
      </c>
      <c r="H4878" s="447" t="s">
        <v>6180</v>
      </c>
      <c r="I4878" s="447" t="s">
        <v>133</v>
      </c>
      <c r="J4878" s="447" t="s">
        <v>240</v>
      </c>
      <c r="K4878" s="450">
        <v>17.21</v>
      </c>
      <c r="L4878" s="447" t="s">
        <v>241</v>
      </c>
    </row>
    <row r="4879" spans="1:12">
      <c r="A4879" s="447" t="s">
        <v>21009</v>
      </c>
      <c r="B4879" s="447" t="s">
        <v>21010</v>
      </c>
      <c r="C4879" s="447" t="s">
        <v>21011</v>
      </c>
      <c r="D4879" s="447" t="s">
        <v>21012</v>
      </c>
      <c r="E4879" s="448" t="s">
        <v>20755</v>
      </c>
      <c r="F4879" s="447" t="s">
        <v>20755</v>
      </c>
      <c r="G4879" s="449">
        <v>101214</v>
      </c>
      <c r="H4879" s="447" t="s">
        <v>6182</v>
      </c>
      <c r="I4879" s="447" t="s">
        <v>133</v>
      </c>
      <c r="J4879" s="447" t="s">
        <v>240</v>
      </c>
      <c r="K4879" s="450">
        <v>20.96</v>
      </c>
      <c r="L4879" s="447" t="s">
        <v>241</v>
      </c>
    </row>
    <row r="4880" spans="1:12">
      <c r="A4880" s="447" t="s">
        <v>21009</v>
      </c>
      <c r="B4880" s="447" t="s">
        <v>21010</v>
      </c>
      <c r="C4880" s="447" t="s">
        <v>21011</v>
      </c>
      <c r="D4880" s="447" t="s">
        <v>21012</v>
      </c>
      <c r="E4880" s="448" t="s">
        <v>20755</v>
      </c>
      <c r="F4880" s="447" t="s">
        <v>20755</v>
      </c>
      <c r="G4880" s="449">
        <v>101215</v>
      </c>
      <c r="H4880" s="447" t="s">
        <v>6183</v>
      </c>
      <c r="I4880" s="447" t="s">
        <v>133</v>
      </c>
      <c r="J4880" s="447" t="s">
        <v>240</v>
      </c>
      <c r="K4880" s="450">
        <v>11.77</v>
      </c>
      <c r="L4880" s="447" t="s">
        <v>241</v>
      </c>
    </row>
    <row r="4881" spans="1:12">
      <c r="A4881" s="447" t="s">
        <v>21009</v>
      </c>
      <c r="B4881" s="447" t="s">
        <v>21010</v>
      </c>
      <c r="C4881" s="447" t="s">
        <v>21011</v>
      </c>
      <c r="D4881" s="447" t="s">
        <v>21012</v>
      </c>
      <c r="E4881" s="448" t="s">
        <v>20755</v>
      </c>
      <c r="F4881" s="447" t="s">
        <v>20755</v>
      </c>
      <c r="G4881" s="449">
        <v>101216</v>
      </c>
      <c r="H4881" s="447" t="s">
        <v>6184</v>
      </c>
      <c r="I4881" s="447" t="s">
        <v>133</v>
      </c>
      <c r="J4881" s="447" t="s">
        <v>240</v>
      </c>
      <c r="K4881" s="450">
        <v>12.41</v>
      </c>
      <c r="L4881" s="447" t="s">
        <v>241</v>
      </c>
    </row>
    <row r="4882" spans="1:12">
      <c r="A4882" s="447" t="s">
        <v>21009</v>
      </c>
      <c r="B4882" s="447" t="s">
        <v>21010</v>
      </c>
      <c r="C4882" s="447" t="s">
        <v>21011</v>
      </c>
      <c r="D4882" s="447" t="s">
        <v>21012</v>
      </c>
      <c r="E4882" s="448" t="s">
        <v>20755</v>
      </c>
      <c r="F4882" s="447" t="s">
        <v>20755</v>
      </c>
      <c r="G4882" s="449">
        <v>101217</v>
      </c>
      <c r="H4882" s="447" t="s">
        <v>6185</v>
      </c>
      <c r="I4882" s="447" t="s">
        <v>133</v>
      </c>
      <c r="J4882" s="447" t="s">
        <v>240</v>
      </c>
      <c r="K4882" s="450">
        <v>14.43</v>
      </c>
      <c r="L4882" s="447" t="s">
        <v>241</v>
      </c>
    </row>
    <row r="4883" spans="1:12">
      <c r="A4883" s="447" t="s">
        <v>21009</v>
      </c>
      <c r="B4883" s="447" t="s">
        <v>21010</v>
      </c>
      <c r="C4883" s="447" t="s">
        <v>21011</v>
      </c>
      <c r="D4883" s="447" t="s">
        <v>21012</v>
      </c>
      <c r="E4883" s="448" t="s">
        <v>20755</v>
      </c>
      <c r="F4883" s="447" t="s">
        <v>20755</v>
      </c>
      <c r="G4883" s="449">
        <v>101218</v>
      </c>
      <c r="H4883" s="447" t="s">
        <v>6187</v>
      </c>
      <c r="I4883" s="447" t="s">
        <v>133</v>
      </c>
      <c r="J4883" s="447" t="s">
        <v>240</v>
      </c>
      <c r="K4883" s="450">
        <v>15.38</v>
      </c>
      <c r="L4883" s="447" t="s">
        <v>241</v>
      </c>
    </row>
    <row r="4884" spans="1:12">
      <c r="A4884" s="447" t="s">
        <v>21009</v>
      </c>
      <c r="B4884" s="447" t="s">
        <v>21010</v>
      </c>
      <c r="C4884" s="447" t="s">
        <v>21011</v>
      </c>
      <c r="D4884" s="447" t="s">
        <v>21012</v>
      </c>
      <c r="E4884" s="448" t="s">
        <v>20755</v>
      </c>
      <c r="F4884" s="447" t="s">
        <v>20755</v>
      </c>
      <c r="G4884" s="449">
        <v>101219</v>
      </c>
      <c r="H4884" s="447" t="s">
        <v>6188</v>
      </c>
      <c r="I4884" s="447" t="s">
        <v>133</v>
      </c>
      <c r="J4884" s="447" t="s">
        <v>240</v>
      </c>
      <c r="K4884" s="450">
        <v>18.73</v>
      </c>
      <c r="L4884" s="447" t="s">
        <v>241</v>
      </c>
    </row>
    <row r="4885" spans="1:12">
      <c r="A4885" s="447" t="s">
        <v>21009</v>
      </c>
      <c r="B4885" s="447" t="s">
        <v>21010</v>
      </c>
      <c r="C4885" s="447" t="s">
        <v>21011</v>
      </c>
      <c r="D4885" s="447" t="s">
        <v>21012</v>
      </c>
      <c r="E4885" s="448" t="s">
        <v>20755</v>
      </c>
      <c r="F4885" s="447" t="s">
        <v>20755</v>
      </c>
      <c r="G4885" s="449">
        <v>101220</v>
      </c>
      <c r="H4885" s="447" t="s">
        <v>6189</v>
      </c>
      <c r="I4885" s="447" t="s">
        <v>133</v>
      </c>
      <c r="J4885" s="447" t="s">
        <v>240</v>
      </c>
      <c r="K4885" s="450">
        <v>11.62</v>
      </c>
      <c r="L4885" s="447" t="s">
        <v>241</v>
      </c>
    </row>
    <row r="4886" spans="1:12">
      <c r="A4886" s="447" t="s">
        <v>21009</v>
      </c>
      <c r="B4886" s="447" t="s">
        <v>21010</v>
      </c>
      <c r="C4886" s="447" t="s">
        <v>21011</v>
      </c>
      <c r="D4886" s="447" t="s">
        <v>21012</v>
      </c>
      <c r="E4886" s="448" t="s">
        <v>20755</v>
      </c>
      <c r="F4886" s="447" t="s">
        <v>20755</v>
      </c>
      <c r="G4886" s="449">
        <v>101221</v>
      </c>
      <c r="H4886" s="447" t="s">
        <v>6191</v>
      </c>
      <c r="I4886" s="447" t="s">
        <v>133</v>
      </c>
      <c r="J4886" s="447" t="s">
        <v>240</v>
      </c>
      <c r="K4886" s="450">
        <v>12.37</v>
      </c>
      <c r="L4886" s="447" t="s">
        <v>241</v>
      </c>
    </row>
    <row r="4887" spans="1:12">
      <c r="A4887" s="447" t="s">
        <v>21009</v>
      </c>
      <c r="B4887" s="447" t="s">
        <v>21010</v>
      </c>
      <c r="C4887" s="447" t="s">
        <v>21011</v>
      </c>
      <c r="D4887" s="447" t="s">
        <v>21012</v>
      </c>
      <c r="E4887" s="448" t="s">
        <v>20755</v>
      </c>
      <c r="F4887" s="447" t="s">
        <v>20755</v>
      </c>
      <c r="G4887" s="449">
        <v>101222</v>
      </c>
      <c r="H4887" s="447" t="s">
        <v>6192</v>
      </c>
      <c r="I4887" s="447" t="s">
        <v>133</v>
      </c>
      <c r="J4887" s="447" t="s">
        <v>240</v>
      </c>
      <c r="K4887" s="450">
        <v>14.39</v>
      </c>
      <c r="L4887" s="447" t="s">
        <v>241</v>
      </c>
    </row>
    <row r="4888" spans="1:12">
      <c r="A4888" s="447" t="s">
        <v>21009</v>
      </c>
      <c r="B4888" s="447" t="s">
        <v>21010</v>
      </c>
      <c r="C4888" s="447" t="s">
        <v>21011</v>
      </c>
      <c r="D4888" s="447" t="s">
        <v>21012</v>
      </c>
      <c r="E4888" s="448" t="s">
        <v>20755</v>
      </c>
      <c r="F4888" s="447" t="s">
        <v>20755</v>
      </c>
      <c r="G4888" s="449">
        <v>101223</v>
      </c>
      <c r="H4888" s="447" t="s">
        <v>6194</v>
      </c>
      <c r="I4888" s="447" t="s">
        <v>133</v>
      </c>
      <c r="J4888" s="447" t="s">
        <v>240</v>
      </c>
      <c r="K4888" s="450">
        <v>15.98</v>
      </c>
      <c r="L4888" s="447" t="s">
        <v>241</v>
      </c>
    </row>
    <row r="4889" spans="1:12">
      <c r="A4889" s="447" t="s">
        <v>21009</v>
      </c>
      <c r="B4889" s="447" t="s">
        <v>21010</v>
      </c>
      <c r="C4889" s="447" t="s">
        <v>21011</v>
      </c>
      <c r="D4889" s="447" t="s">
        <v>21012</v>
      </c>
      <c r="E4889" s="448" t="s">
        <v>20755</v>
      </c>
      <c r="F4889" s="447" t="s">
        <v>20755</v>
      </c>
      <c r="G4889" s="449">
        <v>101224</v>
      </c>
      <c r="H4889" s="447" t="s">
        <v>6195</v>
      </c>
      <c r="I4889" s="447" t="s">
        <v>133</v>
      </c>
      <c r="J4889" s="447" t="s">
        <v>240</v>
      </c>
      <c r="K4889" s="450">
        <v>20.07</v>
      </c>
      <c r="L4889" s="447" t="s">
        <v>241</v>
      </c>
    </row>
    <row r="4890" spans="1:12">
      <c r="A4890" s="447" t="s">
        <v>21009</v>
      </c>
      <c r="B4890" s="447" t="s">
        <v>21010</v>
      </c>
      <c r="C4890" s="447" t="s">
        <v>21011</v>
      </c>
      <c r="D4890" s="447" t="s">
        <v>21012</v>
      </c>
      <c r="E4890" s="448" t="s">
        <v>20755</v>
      </c>
      <c r="F4890" s="447" t="s">
        <v>20755</v>
      </c>
      <c r="G4890" s="449">
        <v>101225</v>
      </c>
      <c r="H4890" s="447" t="s">
        <v>6196</v>
      </c>
      <c r="I4890" s="447" t="s">
        <v>133</v>
      </c>
      <c r="J4890" s="447" t="s">
        <v>240</v>
      </c>
      <c r="K4890" s="450">
        <v>10.65</v>
      </c>
      <c r="L4890" s="447" t="s">
        <v>241</v>
      </c>
    </row>
    <row r="4891" spans="1:12">
      <c r="A4891" s="447" t="s">
        <v>21009</v>
      </c>
      <c r="B4891" s="447" t="s">
        <v>21010</v>
      </c>
      <c r="C4891" s="447" t="s">
        <v>21011</v>
      </c>
      <c r="D4891" s="447" t="s">
        <v>21012</v>
      </c>
      <c r="E4891" s="448" t="s">
        <v>20755</v>
      </c>
      <c r="F4891" s="447" t="s">
        <v>20755</v>
      </c>
      <c r="G4891" s="449">
        <v>101226</v>
      </c>
      <c r="H4891" s="447" t="s">
        <v>6197</v>
      </c>
      <c r="I4891" s="447" t="s">
        <v>133</v>
      </c>
      <c r="J4891" s="447" t="s">
        <v>240</v>
      </c>
      <c r="K4891" s="450">
        <v>11.3</v>
      </c>
      <c r="L4891" s="447" t="s">
        <v>241</v>
      </c>
    </row>
    <row r="4892" spans="1:12">
      <c r="A4892" s="447" t="s">
        <v>21009</v>
      </c>
      <c r="B4892" s="447" t="s">
        <v>21010</v>
      </c>
      <c r="C4892" s="447" t="s">
        <v>21011</v>
      </c>
      <c r="D4892" s="447" t="s">
        <v>21012</v>
      </c>
      <c r="E4892" s="448" t="s">
        <v>20755</v>
      </c>
      <c r="F4892" s="447" t="s">
        <v>20755</v>
      </c>
      <c r="G4892" s="449">
        <v>101227</v>
      </c>
      <c r="H4892" s="447" t="s">
        <v>6198</v>
      </c>
      <c r="I4892" s="447" t="s">
        <v>133</v>
      </c>
      <c r="J4892" s="447" t="s">
        <v>240</v>
      </c>
      <c r="K4892" s="450">
        <v>13.1</v>
      </c>
      <c r="L4892" s="447" t="s">
        <v>241</v>
      </c>
    </row>
    <row r="4893" spans="1:12">
      <c r="A4893" s="447" t="s">
        <v>21009</v>
      </c>
      <c r="B4893" s="447" t="s">
        <v>21010</v>
      </c>
      <c r="C4893" s="447" t="s">
        <v>21011</v>
      </c>
      <c r="D4893" s="447" t="s">
        <v>21012</v>
      </c>
      <c r="E4893" s="448" t="s">
        <v>20755</v>
      </c>
      <c r="F4893" s="447" t="s">
        <v>20755</v>
      </c>
      <c r="G4893" s="449">
        <v>101228</v>
      </c>
      <c r="H4893" s="447" t="s">
        <v>6199</v>
      </c>
      <c r="I4893" s="447" t="s">
        <v>133</v>
      </c>
      <c r="J4893" s="447" t="s">
        <v>240</v>
      </c>
      <c r="K4893" s="450">
        <v>14.07</v>
      </c>
      <c r="L4893" s="447" t="s">
        <v>241</v>
      </c>
    </row>
    <row r="4894" spans="1:12">
      <c r="A4894" s="447" t="s">
        <v>21009</v>
      </c>
      <c r="B4894" s="447" t="s">
        <v>21010</v>
      </c>
      <c r="C4894" s="447" t="s">
        <v>21011</v>
      </c>
      <c r="D4894" s="447" t="s">
        <v>21012</v>
      </c>
      <c r="E4894" s="448" t="s">
        <v>20755</v>
      </c>
      <c r="F4894" s="447" t="s">
        <v>20755</v>
      </c>
      <c r="G4894" s="449">
        <v>101229</v>
      </c>
      <c r="H4894" s="447" t="s">
        <v>6200</v>
      </c>
      <c r="I4894" s="447" t="s">
        <v>133</v>
      </c>
      <c r="J4894" s="447" t="s">
        <v>240</v>
      </c>
      <c r="K4894" s="450">
        <v>17.73</v>
      </c>
      <c r="L4894" s="447" t="s">
        <v>241</v>
      </c>
    </row>
    <row r="4895" spans="1:12">
      <c r="A4895" s="447" t="s">
        <v>21009</v>
      </c>
      <c r="B4895" s="447" t="s">
        <v>21010</v>
      </c>
      <c r="C4895" s="447" t="s">
        <v>21011</v>
      </c>
      <c r="D4895" s="447" t="s">
        <v>21012</v>
      </c>
      <c r="E4895" s="448" t="s">
        <v>20755</v>
      </c>
      <c r="F4895" s="447" t="s">
        <v>20755</v>
      </c>
      <c r="G4895" s="449">
        <v>101230</v>
      </c>
      <c r="H4895" s="447" t="s">
        <v>6201</v>
      </c>
      <c r="I4895" s="447" t="s">
        <v>133</v>
      </c>
      <c r="J4895" s="447" t="s">
        <v>240</v>
      </c>
      <c r="K4895" s="450">
        <v>7.64</v>
      </c>
      <c r="L4895" s="447" t="s">
        <v>241</v>
      </c>
    </row>
    <row r="4896" spans="1:12">
      <c r="A4896" s="447" t="s">
        <v>21009</v>
      </c>
      <c r="B4896" s="447" t="s">
        <v>21010</v>
      </c>
      <c r="C4896" s="447" t="s">
        <v>21011</v>
      </c>
      <c r="D4896" s="447" t="s">
        <v>21012</v>
      </c>
      <c r="E4896" s="448" t="s">
        <v>20755</v>
      </c>
      <c r="F4896" s="447" t="s">
        <v>20755</v>
      </c>
      <c r="G4896" s="449">
        <v>101231</v>
      </c>
      <c r="H4896" s="447" t="s">
        <v>6203</v>
      </c>
      <c r="I4896" s="447" t="s">
        <v>133</v>
      </c>
      <c r="J4896" s="447" t="s">
        <v>240</v>
      </c>
      <c r="K4896" s="450">
        <v>7.27</v>
      </c>
      <c r="L4896" s="447" t="s">
        <v>241</v>
      </c>
    </row>
    <row r="4897" spans="1:12">
      <c r="A4897" s="447" t="s">
        <v>21009</v>
      </c>
      <c r="B4897" s="447" t="s">
        <v>21010</v>
      </c>
      <c r="C4897" s="447" t="s">
        <v>21011</v>
      </c>
      <c r="D4897" s="447" t="s">
        <v>21012</v>
      </c>
      <c r="E4897" s="448" t="s">
        <v>20755</v>
      </c>
      <c r="F4897" s="447" t="s">
        <v>20755</v>
      </c>
      <c r="G4897" s="449">
        <v>101232</v>
      </c>
      <c r="H4897" s="447" t="s">
        <v>6204</v>
      </c>
      <c r="I4897" s="447" t="s">
        <v>133</v>
      </c>
      <c r="J4897" s="447" t="s">
        <v>240</v>
      </c>
      <c r="K4897" s="450">
        <v>6.64</v>
      </c>
      <c r="L4897" s="447" t="s">
        <v>241</v>
      </c>
    </row>
    <row r="4898" spans="1:12">
      <c r="A4898" s="447" t="s">
        <v>21009</v>
      </c>
      <c r="B4898" s="447" t="s">
        <v>21010</v>
      </c>
      <c r="C4898" s="447" t="s">
        <v>21011</v>
      </c>
      <c r="D4898" s="447" t="s">
        <v>21012</v>
      </c>
      <c r="E4898" s="448" t="s">
        <v>20755</v>
      </c>
      <c r="F4898" s="447" t="s">
        <v>20755</v>
      </c>
      <c r="G4898" s="449">
        <v>101233</v>
      </c>
      <c r="H4898" s="447" t="s">
        <v>6205</v>
      </c>
      <c r="I4898" s="447" t="s">
        <v>133</v>
      </c>
      <c r="J4898" s="447" t="s">
        <v>240</v>
      </c>
      <c r="K4898" s="450">
        <v>6.11</v>
      </c>
      <c r="L4898" s="447" t="s">
        <v>241</v>
      </c>
    </row>
    <row r="4899" spans="1:12">
      <c r="A4899" s="447" t="s">
        <v>21009</v>
      </c>
      <c r="B4899" s="447" t="s">
        <v>21010</v>
      </c>
      <c r="C4899" s="447" t="s">
        <v>21011</v>
      </c>
      <c r="D4899" s="447" t="s">
        <v>21012</v>
      </c>
      <c r="E4899" s="448" t="s">
        <v>20755</v>
      </c>
      <c r="F4899" s="447" t="s">
        <v>20755</v>
      </c>
      <c r="G4899" s="449">
        <v>101234</v>
      </c>
      <c r="H4899" s="447" t="s">
        <v>6207</v>
      </c>
      <c r="I4899" s="447" t="s">
        <v>133</v>
      </c>
      <c r="J4899" s="447" t="s">
        <v>240</v>
      </c>
      <c r="K4899" s="450">
        <v>12</v>
      </c>
      <c r="L4899" s="447" t="s">
        <v>241</v>
      </c>
    </row>
    <row r="4900" spans="1:12">
      <c r="A4900" s="447" t="s">
        <v>21009</v>
      </c>
      <c r="B4900" s="447" t="s">
        <v>21010</v>
      </c>
      <c r="C4900" s="447" t="s">
        <v>21011</v>
      </c>
      <c r="D4900" s="447" t="s">
        <v>21012</v>
      </c>
      <c r="E4900" s="448" t="s">
        <v>20755</v>
      </c>
      <c r="F4900" s="447" t="s">
        <v>20755</v>
      </c>
      <c r="G4900" s="449">
        <v>101235</v>
      </c>
      <c r="H4900" s="447" t="s">
        <v>6208</v>
      </c>
      <c r="I4900" s="447" t="s">
        <v>133</v>
      </c>
      <c r="J4900" s="447" t="s">
        <v>240</v>
      </c>
      <c r="K4900" s="450">
        <v>12.73</v>
      </c>
      <c r="L4900" s="447" t="s">
        <v>241</v>
      </c>
    </row>
    <row r="4901" spans="1:12">
      <c r="A4901" s="447" t="s">
        <v>21009</v>
      </c>
      <c r="B4901" s="447" t="s">
        <v>21010</v>
      </c>
      <c r="C4901" s="447" t="s">
        <v>21011</v>
      </c>
      <c r="D4901" s="447" t="s">
        <v>21012</v>
      </c>
      <c r="E4901" s="448" t="s">
        <v>20755</v>
      </c>
      <c r="F4901" s="447" t="s">
        <v>20755</v>
      </c>
      <c r="G4901" s="449">
        <v>101236</v>
      </c>
      <c r="H4901" s="447" t="s">
        <v>6209</v>
      </c>
      <c r="I4901" s="447" t="s">
        <v>133</v>
      </c>
      <c r="J4901" s="447" t="s">
        <v>240</v>
      </c>
      <c r="K4901" s="450">
        <v>14.82</v>
      </c>
      <c r="L4901" s="447" t="s">
        <v>241</v>
      </c>
    </row>
    <row r="4902" spans="1:12">
      <c r="A4902" s="447" t="s">
        <v>21009</v>
      </c>
      <c r="B4902" s="447" t="s">
        <v>21010</v>
      </c>
      <c r="C4902" s="447" t="s">
        <v>21011</v>
      </c>
      <c r="D4902" s="447" t="s">
        <v>21012</v>
      </c>
      <c r="E4902" s="448" t="s">
        <v>20755</v>
      </c>
      <c r="F4902" s="447" t="s">
        <v>20755</v>
      </c>
      <c r="G4902" s="449">
        <v>101237</v>
      </c>
      <c r="H4902" s="447" t="s">
        <v>6210</v>
      </c>
      <c r="I4902" s="447" t="s">
        <v>133</v>
      </c>
      <c r="J4902" s="447" t="s">
        <v>240</v>
      </c>
      <c r="K4902" s="450">
        <v>15.91</v>
      </c>
      <c r="L4902" s="447" t="s">
        <v>241</v>
      </c>
    </row>
    <row r="4903" spans="1:12">
      <c r="A4903" s="447" t="s">
        <v>21009</v>
      </c>
      <c r="B4903" s="447" t="s">
        <v>21010</v>
      </c>
      <c r="C4903" s="447" t="s">
        <v>21011</v>
      </c>
      <c r="D4903" s="447" t="s">
        <v>21012</v>
      </c>
      <c r="E4903" s="448" t="s">
        <v>20755</v>
      </c>
      <c r="F4903" s="447" t="s">
        <v>20755</v>
      </c>
      <c r="G4903" s="449">
        <v>101238</v>
      </c>
      <c r="H4903" s="447" t="s">
        <v>6211</v>
      </c>
      <c r="I4903" s="447" t="s">
        <v>133</v>
      </c>
      <c r="J4903" s="447" t="s">
        <v>240</v>
      </c>
      <c r="K4903" s="450">
        <v>20.11</v>
      </c>
      <c r="L4903" s="447" t="s">
        <v>241</v>
      </c>
    </row>
    <row r="4904" spans="1:12">
      <c r="A4904" s="447" t="s">
        <v>21009</v>
      </c>
      <c r="B4904" s="447" t="s">
        <v>21010</v>
      </c>
      <c r="C4904" s="447" t="s">
        <v>21011</v>
      </c>
      <c r="D4904" s="447" t="s">
        <v>21012</v>
      </c>
      <c r="E4904" s="448" t="s">
        <v>20755</v>
      </c>
      <c r="F4904" s="447" t="s">
        <v>20755</v>
      </c>
      <c r="G4904" s="449">
        <v>101239</v>
      </c>
      <c r="H4904" s="447" t="s">
        <v>6212</v>
      </c>
      <c r="I4904" s="447" t="s">
        <v>133</v>
      </c>
      <c r="J4904" s="447" t="s">
        <v>240</v>
      </c>
      <c r="K4904" s="450">
        <v>10.65</v>
      </c>
      <c r="L4904" s="447" t="s">
        <v>241</v>
      </c>
    </row>
    <row r="4905" spans="1:12">
      <c r="A4905" s="447" t="s">
        <v>21009</v>
      </c>
      <c r="B4905" s="447" t="s">
        <v>21010</v>
      </c>
      <c r="C4905" s="447" t="s">
        <v>21011</v>
      </c>
      <c r="D4905" s="447" t="s">
        <v>21012</v>
      </c>
      <c r="E4905" s="448" t="s">
        <v>20755</v>
      </c>
      <c r="F4905" s="447" t="s">
        <v>20755</v>
      </c>
      <c r="G4905" s="449">
        <v>101240</v>
      </c>
      <c r="H4905" s="447" t="s">
        <v>6213</v>
      </c>
      <c r="I4905" s="447" t="s">
        <v>133</v>
      </c>
      <c r="J4905" s="447" t="s">
        <v>240</v>
      </c>
      <c r="K4905" s="450">
        <v>11.31</v>
      </c>
      <c r="L4905" s="447" t="s">
        <v>241</v>
      </c>
    </row>
    <row r="4906" spans="1:12">
      <c r="A4906" s="447" t="s">
        <v>21009</v>
      </c>
      <c r="B4906" s="447" t="s">
        <v>21010</v>
      </c>
      <c r="C4906" s="447" t="s">
        <v>21011</v>
      </c>
      <c r="D4906" s="447" t="s">
        <v>21012</v>
      </c>
      <c r="E4906" s="448" t="s">
        <v>20755</v>
      </c>
      <c r="F4906" s="447" t="s">
        <v>20755</v>
      </c>
      <c r="G4906" s="449">
        <v>101241</v>
      </c>
      <c r="H4906" s="447" t="s">
        <v>6214</v>
      </c>
      <c r="I4906" s="447" t="s">
        <v>133</v>
      </c>
      <c r="J4906" s="447" t="s">
        <v>240</v>
      </c>
      <c r="K4906" s="450">
        <v>13.19</v>
      </c>
      <c r="L4906" s="447" t="s">
        <v>241</v>
      </c>
    </row>
    <row r="4907" spans="1:12">
      <c r="A4907" s="447" t="s">
        <v>21009</v>
      </c>
      <c r="B4907" s="447" t="s">
        <v>21010</v>
      </c>
      <c r="C4907" s="447" t="s">
        <v>21011</v>
      </c>
      <c r="D4907" s="447" t="s">
        <v>21012</v>
      </c>
      <c r="E4907" s="448" t="s">
        <v>20755</v>
      </c>
      <c r="F4907" s="447" t="s">
        <v>20755</v>
      </c>
      <c r="G4907" s="449">
        <v>101242</v>
      </c>
      <c r="H4907" s="447" t="s">
        <v>6215</v>
      </c>
      <c r="I4907" s="447" t="s">
        <v>133</v>
      </c>
      <c r="J4907" s="447" t="s">
        <v>240</v>
      </c>
      <c r="K4907" s="450">
        <v>14.68</v>
      </c>
      <c r="L4907" s="447" t="s">
        <v>241</v>
      </c>
    </row>
    <row r="4908" spans="1:12">
      <c r="A4908" s="447" t="s">
        <v>21009</v>
      </c>
      <c r="B4908" s="447" t="s">
        <v>21010</v>
      </c>
      <c r="C4908" s="447" t="s">
        <v>21011</v>
      </c>
      <c r="D4908" s="447" t="s">
        <v>21012</v>
      </c>
      <c r="E4908" s="448" t="s">
        <v>20755</v>
      </c>
      <c r="F4908" s="447" t="s">
        <v>20755</v>
      </c>
      <c r="G4908" s="449">
        <v>101243</v>
      </c>
      <c r="H4908" s="447" t="s">
        <v>6216</v>
      </c>
      <c r="I4908" s="447" t="s">
        <v>133</v>
      </c>
      <c r="J4908" s="447" t="s">
        <v>240</v>
      </c>
      <c r="K4908" s="450">
        <v>17.93</v>
      </c>
      <c r="L4908" s="447" t="s">
        <v>241</v>
      </c>
    </row>
    <row r="4909" spans="1:12">
      <c r="A4909" s="447" t="s">
        <v>21009</v>
      </c>
      <c r="B4909" s="447" t="s">
        <v>21010</v>
      </c>
      <c r="C4909" s="447" t="s">
        <v>21011</v>
      </c>
      <c r="D4909" s="447" t="s">
        <v>21012</v>
      </c>
      <c r="E4909" s="448" t="s">
        <v>20755</v>
      </c>
      <c r="F4909" s="447" t="s">
        <v>20755</v>
      </c>
      <c r="G4909" s="449">
        <v>101244</v>
      </c>
      <c r="H4909" s="447" t="s">
        <v>6217</v>
      </c>
      <c r="I4909" s="447" t="s">
        <v>133</v>
      </c>
      <c r="J4909" s="447" t="s">
        <v>240</v>
      </c>
      <c r="K4909" s="450">
        <v>11.15</v>
      </c>
      <c r="L4909" s="447" t="s">
        <v>241</v>
      </c>
    </row>
    <row r="4910" spans="1:12">
      <c r="A4910" s="447" t="s">
        <v>21009</v>
      </c>
      <c r="B4910" s="447" t="s">
        <v>21010</v>
      </c>
      <c r="C4910" s="447" t="s">
        <v>21011</v>
      </c>
      <c r="D4910" s="447" t="s">
        <v>21012</v>
      </c>
      <c r="E4910" s="448" t="s">
        <v>20755</v>
      </c>
      <c r="F4910" s="447" t="s">
        <v>20755</v>
      </c>
      <c r="G4910" s="449">
        <v>101245</v>
      </c>
      <c r="H4910" s="447" t="s">
        <v>6219</v>
      </c>
      <c r="I4910" s="447" t="s">
        <v>133</v>
      </c>
      <c r="J4910" s="447" t="s">
        <v>240</v>
      </c>
      <c r="K4910" s="450">
        <v>11.88</v>
      </c>
      <c r="L4910" s="447" t="s">
        <v>241</v>
      </c>
    </row>
    <row r="4911" spans="1:12">
      <c r="A4911" s="447" t="s">
        <v>21009</v>
      </c>
      <c r="B4911" s="447" t="s">
        <v>21010</v>
      </c>
      <c r="C4911" s="447" t="s">
        <v>21011</v>
      </c>
      <c r="D4911" s="447" t="s">
        <v>21012</v>
      </c>
      <c r="E4911" s="448" t="s">
        <v>20755</v>
      </c>
      <c r="F4911" s="447" t="s">
        <v>20755</v>
      </c>
      <c r="G4911" s="449">
        <v>101246</v>
      </c>
      <c r="H4911" s="447" t="s">
        <v>6220</v>
      </c>
      <c r="I4911" s="447" t="s">
        <v>133</v>
      </c>
      <c r="J4911" s="447" t="s">
        <v>240</v>
      </c>
      <c r="K4911" s="450">
        <v>13.84</v>
      </c>
      <c r="L4911" s="447" t="s">
        <v>241</v>
      </c>
    </row>
    <row r="4912" spans="1:12">
      <c r="A4912" s="447" t="s">
        <v>21009</v>
      </c>
      <c r="B4912" s="447" t="s">
        <v>21010</v>
      </c>
      <c r="C4912" s="447" t="s">
        <v>21011</v>
      </c>
      <c r="D4912" s="447" t="s">
        <v>21012</v>
      </c>
      <c r="E4912" s="448" t="s">
        <v>20755</v>
      </c>
      <c r="F4912" s="447" t="s">
        <v>20755</v>
      </c>
      <c r="G4912" s="449">
        <v>101247</v>
      </c>
      <c r="H4912" s="447" t="s">
        <v>6221</v>
      </c>
      <c r="I4912" s="447" t="s">
        <v>133</v>
      </c>
      <c r="J4912" s="447" t="s">
        <v>240</v>
      </c>
      <c r="K4912" s="450">
        <v>15.35</v>
      </c>
      <c r="L4912" s="447" t="s">
        <v>241</v>
      </c>
    </row>
    <row r="4913" spans="1:12">
      <c r="A4913" s="447" t="s">
        <v>21009</v>
      </c>
      <c r="B4913" s="447" t="s">
        <v>21010</v>
      </c>
      <c r="C4913" s="447" t="s">
        <v>21011</v>
      </c>
      <c r="D4913" s="447" t="s">
        <v>21012</v>
      </c>
      <c r="E4913" s="448" t="s">
        <v>20755</v>
      </c>
      <c r="F4913" s="447" t="s">
        <v>20755</v>
      </c>
      <c r="G4913" s="449">
        <v>101248</v>
      </c>
      <c r="H4913" s="447" t="s">
        <v>6223</v>
      </c>
      <c r="I4913" s="447" t="s">
        <v>133</v>
      </c>
      <c r="J4913" s="447" t="s">
        <v>240</v>
      </c>
      <c r="K4913" s="450">
        <v>19.28</v>
      </c>
      <c r="L4913" s="447" t="s">
        <v>241</v>
      </c>
    </row>
    <row r="4914" spans="1:12">
      <c r="A4914" s="447" t="s">
        <v>21009</v>
      </c>
      <c r="B4914" s="447" t="s">
        <v>21010</v>
      </c>
      <c r="C4914" s="447" t="s">
        <v>21011</v>
      </c>
      <c r="D4914" s="447" t="s">
        <v>21012</v>
      </c>
      <c r="E4914" s="448" t="s">
        <v>20755</v>
      </c>
      <c r="F4914" s="447" t="s">
        <v>20755</v>
      </c>
      <c r="G4914" s="449">
        <v>101249</v>
      </c>
      <c r="H4914" s="447" t="s">
        <v>6225</v>
      </c>
      <c r="I4914" s="447" t="s">
        <v>133</v>
      </c>
      <c r="J4914" s="447" t="s">
        <v>240</v>
      </c>
      <c r="K4914" s="450">
        <v>9.77</v>
      </c>
      <c r="L4914" s="447" t="s">
        <v>241</v>
      </c>
    </row>
    <row r="4915" spans="1:12">
      <c r="A4915" s="447" t="s">
        <v>21009</v>
      </c>
      <c r="B4915" s="447" t="s">
        <v>21010</v>
      </c>
      <c r="C4915" s="447" t="s">
        <v>21011</v>
      </c>
      <c r="D4915" s="447" t="s">
        <v>21012</v>
      </c>
      <c r="E4915" s="448" t="s">
        <v>20755</v>
      </c>
      <c r="F4915" s="447" t="s">
        <v>20755</v>
      </c>
      <c r="G4915" s="449">
        <v>101250</v>
      </c>
      <c r="H4915" s="447" t="s">
        <v>6226</v>
      </c>
      <c r="I4915" s="447" t="s">
        <v>133</v>
      </c>
      <c r="J4915" s="447" t="s">
        <v>240</v>
      </c>
      <c r="K4915" s="450">
        <v>10.81</v>
      </c>
      <c r="L4915" s="447" t="s">
        <v>241</v>
      </c>
    </row>
    <row r="4916" spans="1:12">
      <c r="A4916" s="447" t="s">
        <v>21009</v>
      </c>
      <c r="B4916" s="447" t="s">
        <v>21010</v>
      </c>
      <c r="C4916" s="447" t="s">
        <v>21011</v>
      </c>
      <c r="D4916" s="447" t="s">
        <v>21012</v>
      </c>
      <c r="E4916" s="448" t="s">
        <v>20755</v>
      </c>
      <c r="F4916" s="447" t="s">
        <v>20755</v>
      </c>
      <c r="G4916" s="449">
        <v>101251</v>
      </c>
      <c r="H4916" s="447" t="s">
        <v>6227</v>
      </c>
      <c r="I4916" s="447" t="s">
        <v>133</v>
      </c>
      <c r="J4916" s="447" t="s">
        <v>240</v>
      </c>
      <c r="K4916" s="450">
        <v>12.4</v>
      </c>
      <c r="L4916" s="447" t="s">
        <v>241</v>
      </c>
    </row>
    <row r="4917" spans="1:12">
      <c r="A4917" s="447" t="s">
        <v>21009</v>
      </c>
      <c r="B4917" s="447" t="s">
        <v>21010</v>
      </c>
      <c r="C4917" s="447" t="s">
        <v>21011</v>
      </c>
      <c r="D4917" s="447" t="s">
        <v>21012</v>
      </c>
      <c r="E4917" s="448" t="s">
        <v>20755</v>
      </c>
      <c r="F4917" s="447" t="s">
        <v>20755</v>
      </c>
      <c r="G4917" s="449">
        <v>101252</v>
      </c>
      <c r="H4917" s="447" t="s">
        <v>6228</v>
      </c>
      <c r="I4917" s="447" t="s">
        <v>133</v>
      </c>
      <c r="J4917" s="447" t="s">
        <v>240</v>
      </c>
      <c r="K4917" s="450">
        <v>13.5</v>
      </c>
      <c r="L4917" s="447" t="s">
        <v>241</v>
      </c>
    </row>
    <row r="4918" spans="1:12">
      <c r="A4918" s="447" t="s">
        <v>21009</v>
      </c>
      <c r="B4918" s="447" t="s">
        <v>21010</v>
      </c>
      <c r="C4918" s="447" t="s">
        <v>21011</v>
      </c>
      <c r="D4918" s="447" t="s">
        <v>21012</v>
      </c>
      <c r="E4918" s="448" t="s">
        <v>20755</v>
      </c>
      <c r="F4918" s="447" t="s">
        <v>20755</v>
      </c>
      <c r="G4918" s="449">
        <v>101253</v>
      </c>
      <c r="H4918" s="447" t="s">
        <v>6230</v>
      </c>
      <c r="I4918" s="447" t="s">
        <v>133</v>
      </c>
      <c r="J4918" s="447" t="s">
        <v>240</v>
      </c>
      <c r="K4918" s="450">
        <v>17.03</v>
      </c>
      <c r="L4918" s="447" t="s">
        <v>241</v>
      </c>
    </row>
    <row r="4919" spans="1:12">
      <c r="A4919" s="447" t="s">
        <v>21009</v>
      </c>
      <c r="B4919" s="447" t="s">
        <v>21010</v>
      </c>
      <c r="C4919" s="447" t="s">
        <v>21011</v>
      </c>
      <c r="D4919" s="447" t="s">
        <v>21012</v>
      </c>
      <c r="E4919" s="448" t="s">
        <v>20755</v>
      </c>
      <c r="F4919" s="447" t="s">
        <v>20755</v>
      </c>
      <c r="G4919" s="449">
        <v>101254</v>
      </c>
      <c r="H4919" s="447" t="s">
        <v>6232</v>
      </c>
      <c r="I4919" s="447" t="s">
        <v>133</v>
      </c>
      <c r="J4919" s="447" t="s">
        <v>240</v>
      </c>
      <c r="K4919" s="450">
        <v>8.49</v>
      </c>
      <c r="L4919" s="447" t="s">
        <v>241</v>
      </c>
    </row>
    <row r="4920" spans="1:12">
      <c r="A4920" s="447" t="s">
        <v>21009</v>
      </c>
      <c r="B4920" s="447" t="s">
        <v>21010</v>
      </c>
      <c r="C4920" s="447" t="s">
        <v>21011</v>
      </c>
      <c r="D4920" s="447" t="s">
        <v>21012</v>
      </c>
      <c r="E4920" s="448" t="s">
        <v>20755</v>
      </c>
      <c r="F4920" s="447" t="s">
        <v>20755</v>
      </c>
      <c r="G4920" s="449">
        <v>101255</v>
      </c>
      <c r="H4920" s="447" t="s">
        <v>6234</v>
      </c>
      <c r="I4920" s="447" t="s">
        <v>133</v>
      </c>
      <c r="J4920" s="447" t="s">
        <v>240</v>
      </c>
      <c r="K4920" s="450">
        <v>7.59</v>
      </c>
      <c r="L4920" s="447" t="s">
        <v>241</v>
      </c>
    </row>
    <row r="4921" spans="1:12">
      <c r="A4921" s="447" t="s">
        <v>21009</v>
      </c>
      <c r="B4921" s="447" t="s">
        <v>21010</v>
      </c>
      <c r="C4921" s="447" t="s">
        <v>21011</v>
      </c>
      <c r="D4921" s="447" t="s">
        <v>21012</v>
      </c>
      <c r="E4921" s="448" t="s">
        <v>20755</v>
      </c>
      <c r="F4921" s="447" t="s">
        <v>20755</v>
      </c>
      <c r="G4921" s="449">
        <v>101256</v>
      </c>
      <c r="H4921" s="447" t="s">
        <v>6235</v>
      </c>
      <c r="I4921" s="447" t="s">
        <v>133</v>
      </c>
      <c r="J4921" s="447" t="s">
        <v>240</v>
      </c>
      <c r="K4921" s="450">
        <v>13.18</v>
      </c>
      <c r="L4921" s="447" t="s">
        <v>241</v>
      </c>
    </row>
    <row r="4922" spans="1:12">
      <c r="A4922" s="447" t="s">
        <v>21009</v>
      </c>
      <c r="B4922" s="447" t="s">
        <v>21010</v>
      </c>
      <c r="C4922" s="447" t="s">
        <v>21011</v>
      </c>
      <c r="D4922" s="447" t="s">
        <v>21012</v>
      </c>
      <c r="E4922" s="448" t="s">
        <v>20755</v>
      </c>
      <c r="F4922" s="447" t="s">
        <v>20755</v>
      </c>
      <c r="G4922" s="449">
        <v>101257</v>
      </c>
      <c r="H4922" s="447" t="s">
        <v>6236</v>
      </c>
      <c r="I4922" s="447" t="s">
        <v>133</v>
      </c>
      <c r="J4922" s="447" t="s">
        <v>240</v>
      </c>
      <c r="K4922" s="450">
        <v>13.99</v>
      </c>
      <c r="L4922" s="447" t="s">
        <v>241</v>
      </c>
    </row>
    <row r="4923" spans="1:12">
      <c r="A4923" s="447" t="s">
        <v>21009</v>
      </c>
      <c r="B4923" s="447" t="s">
        <v>21010</v>
      </c>
      <c r="C4923" s="447" t="s">
        <v>21011</v>
      </c>
      <c r="D4923" s="447" t="s">
        <v>21012</v>
      </c>
      <c r="E4923" s="448" t="s">
        <v>20755</v>
      </c>
      <c r="F4923" s="447" t="s">
        <v>20755</v>
      </c>
      <c r="G4923" s="449">
        <v>101258</v>
      </c>
      <c r="H4923" s="447" t="s">
        <v>6237</v>
      </c>
      <c r="I4923" s="447" t="s">
        <v>133</v>
      </c>
      <c r="J4923" s="447" t="s">
        <v>240</v>
      </c>
      <c r="K4923" s="450">
        <v>16.22</v>
      </c>
      <c r="L4923" s="447" t="s">
        <v>241</v>
      </c>
    </row>
    <row r="4924" spans="1:12">
      <c r="A4924" s="447" t="s">
        <v>21009</v>
      </c>
      <c r="B4924" s="447" t="s">
        <v>21010</v>
      </c>
      <c r="C4924" s="447" t="s">
        <v>21011</v>
      </c>
      <c r="D4924" s="447" t="s">
        <v>21012</v>
      </c>
      <c r="E4924" s="448" t="s">
        <v>20755</v>
      </c>
      <c r="F4924" s="447" t="s">
        <v>20755</v>
      </c>
      <c r="G4924" s="449">
        <v>101259</v>
      </c>
      <c r="H4924" s="447" t="s">
        <v>6238</v>
      </c>
      <c r="I4924" s="447" t="s">
        <v>133</v>
      </c>
      <c r="J4924" s="447" t="s">
        <v>240</v>
      </c>
      <c r="K4924" s="450">
        <v>17.97</v>
      </c>
      <c r="L4924" s="447" t="s">
        <v>241</v>
      </c>
    </row>
    <row r="4925" spans="1:12">
      <c r="A4925" s="447" t="s">
        <v>21009</v>
      </c>
      <c r="B4925" s="447" t="s">
        <v>21010</v>
      </c>
      <c r="C4925" s="447" t="s">
        <v>21011</v>
      </c>
      <c r="D4925" s="447" t="s">
        <v>21012</v>
      </c>
      <c r="E4925" s="448" t="s">
        <v>20755</v>
      </c>
      <c r="F4925" s="447" t="s">
        <v>20755</v>
      </c>
      <c r="G4925" s="449">
        <v>101260</v>
      </c>
      <c r="H4925" s="447" t="s">
        <v>6239</v>
      </c>
      <c r="I4925" s="447" t="s">
        <v>133</v>
      </c>
      <c r="J4925" s="447" t="s">
        <v>240</v>
      </c>
      <c r="K4925" s="450">
        <v>22.48</v>
      </c>
      <c r="L4925" s="447" t="s">
        <v>241</v>
      </c>
    </row>
    <row r="4926" spans="1:12">
      <c r="A4926" s="447" t="s">
        <v>21009</v>
      </c>
      <c r="B4926" s="447" t="s">
        <v>21010</v>
      </c>
      <c r="C4926" s="447" t="s">
        <v>21011</v>
      </c>
      <c r="D4926" s="447" t="s">
        <v>21012</v>
      </c>
      <c r="E4926" s="448" t="s">
        <v>20755</v>
      </c>
      <c r="F4926" s="447" t="s">
        <v>20755</v>
      </c>
      <c r="G4926" s="449">
        <v>101261</v>
      </c>
      <c r="H4926" s="447" t="s">
        <v>6240</v>
      </c>
      <c r="I4926" s="447" t="s">
        <v>133</v>
      </c>
      <c r="J4926" s="447" t="s">
        <v>240</v>
      </c>
      <c r="K4926" s="450">
        <v>12.5</v>
      </c>
      <c r="L4926" s="447" t="s">
        <v>241</v>
      </c>
    </row>
    <row r="4927" spans="1:12">
      <c r="A4927" s="447" t="s">
        <v>21009</v>
      </c>
      <c r="B4927" s="447" t="s">
        <v>21010</v>
      </c>
      <c r="C4927" s="447" t="s">
        <v>21011</v>
      </c>
      <c r="D4927" s="447" t="s">
        <v>21012</v>
      </c>
      <c r="E4927" s="448" t="s">
        <v>20755</v>
      </c>
      <c r="F4927" s="447" t="s">
        <v>20755</v>
      </c>
      <c r="G4927" s="449">
        <v>101262</v>
      </c>
      <c r="H4927" s="447" t="s">
        <v>6241</v>
      </c>
      <c r="I4927" s="447" t="s">
        <v>133</v>
      </c>
      <c r="J4927" s="447" t="s">
        <v>240</v>
      </c>
      <c r="K4927" s="450">
        <v>13.29</v>
      </c>
      <c r="L4927" s="447" t="s">
        <v>241</v>
      </c>
    </row>
    <row r="4928" spans="1:12">
      <c r="A4928" s="447" t="s">
        <v>21009</v>
      </c>
      <c r="B4928" s="447" t="s">
        <v>21010</v>
      </c>
      <c r="C4928" s="447" t="s">
        <v>21011</v>
      </c>
      <c r="D4928" s="447" t="s">
        <v>21012</v>
      </c>
      <c r="E4928" s="448" t="s">
        <v>20755</v>
      </c>
      <c r="F4928" s="447" t="s">
        <v>20755</v>
      </c>
      <c r="G4928" s="449">
        <v>101263</v>
      </c>
      <c r="H4928" s="447" t="s">
        <v>6242</v>
      </c>
      <c r="I4928" s="447" t="s">
        <v>133</v>
      </c>
      <c r="J4928" s="447" t="s">
        <v>240</v>
      </c>
      <c r="K4928" s="450">
        <v>15.41</v>
      </c>
      <c r="L4928" s="447" t="s">
        <v>241</v>
      </c>
    </row>
    <row r="4929" spans="1:12">
      <c r="A4929" s="447" t="s">
        <v>21009</v>
      </c>
      <c r="B4929" s="447" t="s">
        <v>21010</v>
      </c>
      <c r="C4929" s="447" t="s">
        <v>21011</v>
      </c>
      <c r="D4929" s="447" t="s">
        <v>21012</v>
      </c>
      <c r="E4929" s="448" t="s">
        <v>20755</v>
      </c>
      <c r="F4929" s="447" t="s">
        <v>20755</v>
      </c>
      <c r="G4929" s="449">
        <v>101264</v>
      </c>
      <c r="H4929" s="447" t="s">
        <v>6243</v>
      </c>
      <c r="I4929" s="447" t="s">
        <v>133</v>
      </c>
      <c r="J4929" s="447" t="s">
        <v>240</v>
      </c>
      <c r="K4929" s="450">
        <v>17.05</v>
      </c>
      <c r="L4929" s="447" t="s">
        <v>241</v>
      </c>
    </row>
    <row r="4930" spans="1:12">
      <c r="A4930" s="447" t="s">
        <v>21009</v>
      </c>
      <c r="B4930" s="447" t="s">
        <v>21010</v>
      </c>
      <c r="C4930" s="447" t="s">
        <v>21011</v>
      </c>
      <c r="D4930" s="447" t="s">
        <v>21012</v>
      </c>
      <c r="E4930" s="448" t="s">
        <v>20755</v>
      </c>
      <c r="F4930" s="447" t="s">
        <v>20755</v>
      </c>
      <c r="G4930" s="449">
        <v>101265</v>
      </c>
      <c r="H4930" s="447" t="s">
        <v>6245</v>
      </c>
      <c r="I4930" s="447" t="s">
        <v>133</v>
      </c>
      <c r="J4930" s="447" t="s">
        <v>240</v>
      </c>
      <c r="K4930" s="450">
        <v>21.32</v>
      </c>
      <c r="L4930" s="447" t="s">
        <v>241</v>
      </c>
    </row>
    <row r="4931" spans="1:12">
      <c r="A4931" s="447" t="s">
        <v>21009</v>
      </c>
      <c r="B4931" s="447" t="s">
        <v>21010</v>
      </c>
      <c r="C4931" s="447" t="s">
        <v>21011</v>
      </c>
      <c r="D4931" s="447" t="s">
        <v>21012</v>
      </c>
      <c r="E4931" s="448" t="s">
        <v>20755</v>
      </c>
      <c r="F4931" s="447" t="s">
        <v>20755</v>
      </c>
      <c r="G4931" s="449">
        <v>101266</v>
      </c>
      <c r="H4931" s="447" t="s">
        <v>6246</v>
      </c>
      <c r="I4931" s="447" t="s">
        <v>133</v>
      </c>
      <c r="J4931" s="447" t="s">
        <v>240</v>
      </c>
      <c r="K4931" s="450">
        <v>7.59</v>
      </c>
      <c r="L4931" s="447" t="s">
        <v>241</v>
      </c>
    </row>
    <row r="4932" spans="1:12">
      <c r="A4932" s="447" t="s">
        <v>21009</v>
      </c>
      <c r="B4932" s="447" t="s">
        <v>21010</v>
      </c>
      <c r="C4932" s="447" t="s">
        <v>21011</v>
      </c>
      <c r="D4932" s="447" t="s">
        <v>21012</v>
      </c>
      <c r="E4932" s="448" t="s">
        <v>20755</v>
      </c>
      <c r="F4932" s="447" t="s">
        <v>20755</v>
      </c>
      <c r="G4932" s="449">
        <v>101267</v>
      </c>
      <c r="H4932" s="447" t="s">
        <v>6247</v>
      </c>
      <c r="I4932" s="447" t="s">
        <v>133</v>
      </c>
      <c r="J4932" s="447" t="s">
        <v>240</v>
      </c>
      <c r="K4932" s="450">
        <v>7.28</v>
      </c>
      <c r="L4932" s="447" t="s">
        <v>241</v>
      </c>
    </row>
    <row r="4933" spans="1:12">
      <c r="A4933" s="447" t="s">
        <v>21009</v>
      </c>
      <c r="B4933" s="447" t="s">
        <v>21010</v>
      </c>
      <c r="C4933" s="447" t="s">
        <v>21011</v>
      </c>
      <c r="D4933" s="447" t="s">
        <v>21012</v>
      </c>
      <c r="E4933" s="448" t="s">
        <v>20755</v>
      </c>
      <c r="F4933" s="447" t="s">
        <v>20755</v>
      </c>
      <c r="G4933" s="449">
        <v>101268</v>
      </c>
      <c r="H4933" s="447" t="s">
        <v>6249</v>
      </c>
      <c r="I4933" s="447" t="s">
        <v>133</v>
      </c>
      <c r="J4933" s="447" t="s">
        <v>240</v>
      </c>
      <c r="K4933" s="450">
        <v>12.08</v>
      </c>
      <c r="L4933" s="447" t="s">
        <v>241</v>
      </c>
    </row>
    <row r="4934" spans="1:12">
      <c r="A4934" s="447" t="s">
        <v>21009</v>
      </c>
      <c r="B4934" s="447" t="s">
        <v>21010</v>
      </c>
      <c r="C4934" s="447" t="s">
        <v>21011</v>
      </c>
      <c r="D4934" s="447" t="s">
        <v>21012</v>
      </c>
      <c r="E4934" s="448" t="s">
        <v>20755</v>
      </c>
      <c r="F4934" s="447" t="s">
        <v>20755</v>
      </c>
      <c r="G4934" s="449">
        <v>101269</v>
      </c>
      <c r="H4934" s="447" t="s">
        <v>6250</v>
      </c>
      <c r="I4934" s="447" t="s">
        <v>133</v>
      </c>
      <c r="J4934" s="447" t="s">
        <v>240</v>
      </c>
      <c r="K4934" s="450">
        <v>13.38</v>
      </c>
      <c r="L4934" s="447" t="s">
        <v>241</v>
      </c>
    </row>
    <row r="4935" spans="1:12">
      <c r="A4935" s="447" t="s">
        <v>21009</v>
      </c>
      <c r="B4935" s="447" t="s">
        <v>21010</v>
      </c>
      <c r="C4935" s="447" t="s">
        <v>21011</v>
      </c>
      <c r="D4935" s="447" t="s">
        <v>21012</v>
      </c>
      <c r="E4935" s="448" t="s">
        <v>20755</v>
      </c>
      <c r="F4935" s="447" t="s">
        <v>20755</v>
      </c>
      <c r="G4935" s="449">
        <v>101270</v>
      </c>
      <c r="H4935" s="447" t="s">
        <v>6251</v>
      </c>
      <c r="I4935" s="447" t="s">
        <v>133</v>
      </c>
      <c r="J4935" s="447" t="s">
        <v>240</v>
      </c>
      <c r="K4935" s="450">
        <v>15.54</v>
      </c>
      <c r="L4935" s="447" t="s">
        <v>241</v>
      </c>
    </row>
    <row r="4936" spans="1:12">
      <c r="A4936" s="447" t="s">
        <v>21009</v>
      </c>
      <c r="B4936" s="447" t="s">
        <v>21010</v>
      </c>
      <c r="C4936" s="447" t="s">
        <v>21011</v>
      </c>
      <c r="D4936" s="447" t="s">
        <v>21012</v>
      </c>
      <c r="E4936" s="448" t="s">
        <v>20755</v>
      </c>
      <c r="F4936" s="447" t="s">
        <v>20755</v>
      </c>
      <c r="G4936" s="449">
        <v>101271</v>
      </c>
      <c r="H4936" s="447" t="s">
        <v>6252</v>
      </c>
      <c r="I4936" s="447" t="s">
        <v>133</v>
      </c>
      <c r="J4936" s="447" t="s">
        <v>240</v>
      </c>
      <c r="K4936" s="450">
        <v>17.21</v>
      </c>
      <c r="L4936" s="447" t="s">
        <v>241</v>
      </c>
    </row>
    <row r="4937" spans="1:12">
      <c r="A4937" s="447" t="s">
        <v>21009</v>
      </c>
      <c r="B4937" s="447" t="s">
        <v>21010</v>
      </c>
      <c r="C4937" s="447" t="s">
        <v>21011</v>
      </c>
      <c r="D4937" s="447" t="s">
        <v>21012</v>
      </c>
      <c r="E4937" s="448" t="s">
        <v>20755</v>
      </c>
      <c r="F4937" s="447" t="s">
        <v>20755</v>
      </c>
      <c r="G4937" s="449">
        <v>101272</v>
      </c>
      <c r="H4937" s="447" t="s">
        <v>6253</v>
      </c>
      <c r="I4937" s="447" t="s">
        <v>133</v>
      </c>
      <c r="J4937" s="447" t="s">
        <v>240</v>
      </c>
      <c r="K4937" s="450">
        <v>21.54</v>
      </c>
      <c r="L4937" s="447" t="s">
        <v>241</v>
      </c>
    </row>
    <row r="4938" spans="1:12">
      <c r="A4938" s="447" t="s">
        <v>21009</v>
      </c>
      <c r="B4938" s="447" t="s">
        <v>21010</v>
      </c>
      <c r="C4938" s="447" t="s">
        <v>21011</v>
      </c>
      <c r="D4938" s="447" t="s">
        <v>21012</v>
      </c>
      <c r="E4938" s="448" t="s">
        <v>20755</v>
      </c>
      <c r="F4938" s="447" t="s">
        <v>20755</v>
      </c>
      <c r="G4938" s="449">
        <v>101273</v>
      </c>
      <c r="H4938" s="447" t="s">
        <v>6255</v>
      </c>
      <c r="I4938" s="447" t="s">
        <v>133</v>
      </c>
      <c r="J4938" s="447" t="s">
        <v>240</v>
      </c>
      <c r="K4938" s="450">
        <v>11.59</v>
      </c>
      <c r="L4938" s="447" t="s">
        <v>241</v>
      </c>
    </row>
    <row r="4939" spans="1:12">
      <c r="A4939" s="447" t="s">
        <v>21009</v>
      </c>
      <c r="B4939" s="447" t="s">
        <v>21010</v>
      </c>
      <c r="C4939" s="447" t="s">
        <v>21011</v>
      </c>
      <c r="D4939" s="447" t="s">
        <v>21012</v>
      </c>
      <c r="E4939" s="448" t="s">
        <v>20755</v>
      </c>
      <c r="F4939" s="447" t="s">
        <v>20755</v>
      </c>
      <c r="G4939" s="449">
        <v>101274</v>
      </c>
      <c r="H4939" s="447" t="s">
        <v>6256</v>
      </c>
      <c r="I4939" s="447" t="s">
        <v>133</v>
      </c>
      <c r="J4939" s="447" t="s">
        <v>240</v>
      </c>
      <c r="K4939" s="450">
        <v>12.77</v>
      </c>
      <c r="L4939" s="447" t="s">
        <v>241</v>
      </c>
    </row>
    <row r="4940" spans="1:12">
      <c r="A4940" s="447" t="s">
        <v>21009</v>
      </c>
      <c r="B4940" s="447" t="s">
        <v>21010</v>
      </c>
      <c r="C4940" s="447" t="s">
        <v>21011</v>
      </c>
      <c r="D4940" s="447" t="s">
        <v>21012</v>
      </c>
      <c r="E4940" s="448" t="s">
        <v>20755</v>
      </c>
      <c r="F4940" s="447" t="s">
        <v>20755</v>
      </c>
      <c r="G4940" s="449">
        <v>101275</v>
      </c>
      <c r="H4940" s="447" t="s">
        <v>6257</v>
      </c>
      <c r="I4940" s="447" t="s">
        <v>133</v>
      </c>
      <c r="J4940" s="447" t="s">
        <v>240</v>
      </c>
      <c r="K4940" s="450">
        <v>14.84</v>
      </c>
      <c r="L4940" s="447" t="s">
        <v>241</v>
      </c>
    </row>
    <row r="4941" spans="1:12">
      <c r="A4941" s="447" t="s">
        <v>21009</v>
      </c>
      <c r="B4941" s="447" t="s">
        <v>21010</v>
      </c>
      <c r="C4941" s="447" t="s">
        <v>21011</v>
      </c>
      <c r="D4941" s="447" t="s">
        <v>21012</v>
      </c>
      <c r="E4941" s="448" t="s">
        <v>20755</v>
      </c>
      <c r="F4941" s="447" t="s">
        <v>20755</v>
      </c>
      <c r="G4941" s="449">
        <v>101276</v>
      </c>
      <c r="H4941" s="447" t="s">
        <v>6259</v>
      </c>
      <c r="I4941" s="447" t="s">
        <v>133</v>
      </c>
      <c r="J4941" s="447" t="s">
        <v>240</v>
      </c>
      <c r="K4941" s="450">
        <v>16.39</v>
      </c>
      <c r="L4941" s="447" t="s">
        <v>241</v>
      </c>
    </row>
    <row r="4942" spans="1:12">
      <c r="A4942" s="447" t="s">
        <v>21009</v>
      </c>
      <c r="B4942" s="447" t="s">
        <v>21010</v>
      </c>
      <c r="C4942" s="447" t="s">
        <v>21011</v>
      </c>
      <c r="D4942" s="447" t="s">
        <v>21012</v>
      </c>
      <c r="E4942" s="448" t="s">
        <v>20755</v>
      </c>
      <c r="F4942" s="447" t="s">
        <v>20755</v>
      </c>
      <c r="G4942" s="449">
        <v>101277</v>
      </c>
      <c r="H4942" s="447" t="s">
        <v>6260</v>
      </c>
      <c r="I4942" s="447" t="s">
        <v>133</v>
      </c>
      <c r="J4942" s="447" t="s">
        <v>240</v>
      </c>
      <c r="K4942" s="450">
        <v>20.92</v>
      </c>
      <c r="L4942" s="447" t="s">
        <v>241</v>
      </c>
    </row>
    <row r="4943" spans="1:12">
      <c r="A4943" s="447" t="s">
        <v>21009</v>
      </c>
      <c r="B4943" s="447" t="s">
        <v>21010</v>
      </c>
      <c r="C4943" s="447" t="s">
        <v>21011</v>
      </c>
      <c r="D4943" s="447" t="s">
        <v>21012</v>
      </c>
      <c r="E4943" s="448" t="s">
        <v>20755</v>
      </c>
      <c r="F4943" s="447" t="s">
        <v>20755</v>
      </c>
      <c r="G4943" s="449">
        <v>102354</v>
      </c>
      <c r="H4943" s="447" t="s">
        <v>14748</v>
      </c>
      <c r="I4943" s="447" t="s">
        <v>133</v>
      </c>
      <c r="J4943" s="447" t="s">
        <v>240</v>
      </c>
      <c r="K4943" s="450">
        <v>99.88</v>
      </c>
      <c r="L4943" s="447" t="s">
        <v>241</v>
      </c>
    </row>
    <row r="4944" spans="1:12">
      <c r="A4944" s="447" t="s">
        <v>21009</v>
      </c>
      <c r="B4944" s="447" t="s">
        <v>21010</v>
      </c>
      <c r="C4944" s="447" t="s">
        <v>21011</v>
      </c>
      <c r="D4944" s="447" t="s">
        <v>21012</v>
      </c>
      <c r="E4944" s="448" t="s">
        <v>20755</v>
      </c>
      <c r="F4944" s="447" t="s">
        <v>20755</v>
      </c>
      <c r="G4944" s="449">
        <v>102355</v>
      </c>
      <c r="H4944" s="447" t="s">
        <v>14749</v>
      </c>
      <c r="I4944" s="447" t="s">
        <v>133</v>
      </c>
      <c r="J4944" s="447" t="s">
        <v>240</v>
      </c>
      <c r="K4944" s="450">
        <v>113.79</v>
      </c>
      <c r="L4944" s="447" t="s">
        <v>241</v>
      </c>
    </row>
    <row r="4945" spans="1:12">
      <c r="A4945" s="447" t="s">
        <v>21009</v>
      </c>
      <c r="B4945" s="447" t="s">
        <v>21010</v>
      </c>
      <c r="C4945" s="447" t="s">
        <v>21011</v>
      </c>
      <c r="D4945" s="447" t="s">
        <v>21012</v>
      </c>
      <c r="E4945" s="448" t="s">
        <v>20755</v>
      </c>
      <c r="F4945" s="447" t="s">
        <v>20755</v>
      </c>
      <c r="G4945" s="449">
        <v>102360</v>
      </c>
      <c r="H4945" s="447" t="s">
        <v>14750</v>
      </c>
      <c r="I4945" s="447" t="s">
        <v>133</v>
      </c>
      <c r="J4945" s="447" t="s">
        <v>240</v>
      </c>
      <c r="K4945" s="450">
        <v>14.59</v>
      </c>
      <c r="L4945" s="447" t="s">
        <v>241</v>
      </c>
    </row>
    <row r="4946" spans="1:12">
      <c r="A4946" s="447" t="s">
        <v>21009</v>
      </c>
      <c r="B4946" s="447" t="s">
        <v>21010</v>
      </c>
      <c r="C4946" s="447" t="s">
        <v>21011</v>
      </c>
      <c r="D4946" s="447" t="s">
        <v>21012</v>
      </c>
      <c r="E4946" s="448" t="s">
        <v>20755</v>
      </c>
      <c r="F4946" s="447" t="s">
        <v>20755</v>
      </c>
      <c r="G4946" s="449">
        <v>102361</v>
      </c>
      <c r="H4946" s="447" t="s">
        <v>14751</v>
      </c>
      <c r="I4946" s="447" t="s">
        <v>133</v>
      </c>
      <c r="J4946" s="447" t="s">
        <v>240</v>
      </c>
      <c r="K4946" s="450">
        <v>21.63</v>
      </c>
      <c r="L4946" s="447" t="s">
        <v>241</v>
      </c>
    </row>
    <row r="4947" spans="1:12">
      <c r="A4947" s="447" t="s">
        <v>21009</v>
      </c>
      <c r="B4947" s="447" t="s">
        <v>21010</v>
      </c>
      <c r="C4947" s="447" t="s">
        <v>21013</v>
      </c>
      <c r="D4947" s="447" t="s">
        <v>21014</v>
      </c>
      <c r="E4947" s="448" t="s">
        <v>20755</v>
      </c>
      <c r="F4947" s="447" t="s">
        <v>20755</v>
      </c>
      <c r="G4947" s="449">
        <v>90082</v>
      </c>
      <c r="H4947" s="447" t="s">
        <v>6261</v>
      </c>
      <c r="I4947" s="447" t="s">
        <v>133</v>
      </c>
      <c r="J4947" s="447" t="s">
        <v>240</v>
      </c>
      <c r="K4947" s="450">
        <v>7.29</v>
      </c>
      <c r="L4947" s="447" t="s">
        <v>241</v>
      </c>
    </row>
    <row r="4948" spans="1:12">
      <c r="A4948" s="447" t="s">
        <v>21009</v>
      </c>
      <c r="B4948" s="447" t="s">
        <v>21010</v>
      </c>
      <c r="C4948" s="447" t="s">
        <v>21013</v>
      </c>
      <c r="D4948" s="447" t="s">
        <v>21014</v>
      </c>
      <c r="E4948" s="448" t="s">
        <v>20755</v>
      </c>
      <c r="F4948" s="447" t="s">
        <v>20755</v>
      </c>
      <c r="G4948" s="449">
        <v>90084</v>
      </c>
      <c r="H4948" s="447" t="s">
        <v>6262</v>
      </c>
      <c r="I4948" s="447" t="s">
        <v>133</v>
      </c>
      <c r="J4948" s="447" t="s">
        <v>240</v>
      </c>
      <c r="K4948" s="450">
        <v>7.07</v>
      </c>
      <c r="L4948" s="447" t="s">
        <v>241</v>
      </c>
    </row>
    <row r="4949" spans="1:12">
      <c r="A4949" s="447" t="s">
        <v>21009</v>
      </c>
      <c r="B4949" s="447" t="s">
        <v>21010</v>
      </c>
      <c r="C4949" s="447" t="s">
        <v>21013</v>
      </c>
      <c r="D4949" s="447" t="s">
        <v>21014</v>
      </c>
      <c r="E4949" s="448" t="s">
        <v>20755</v>
      </c>
      <c r="F4949" s="447" t="s">
        <v>20755</v>
      </c>
      <c r="G4949" s="449">
        <v>90086</v>
      </c>
      <c r="H4949" s="447" t="s">
        <v>6263</v>
      </c>
      <c r="I4949" s="447" t="s">
        <v>133</v>
      </c>
      <c r="J4949" s="447" t="s">
        <v>240</v>
      </c>
      <c r="K4949" s="450">
        <v>6.68</v>
      </c>
      <c r="L4949" s="447" t="s">
        <v>241</v>
      </c>
    </row>
    <row r="4950" spans="1:12">
      <c r="A4950" s="447" t="s">
        <v>21009</v>
      </c>
      <c r="B4950" s="447" t="s">
        <v>21010</v>
      </c>
      <c r="C4950" s="447" t="s">
        <v>21013</v>
      </c>
      <c r="D4950" s="447" t="s">
        <v>21014</v>
      </c>
      <c r="E4950" s="448" t="s">
        <v>20755</v>
      </c>
      <c r="F4950" s="447" t="s">
        <v>20755</v>
      </c>
      <c r="G4950" s="449">
        <v>90087</v>
      </c>
      <c r="H4950" s="447" t="s">
        <v>6265</v>
      </c>
      <c r="I4950" s="447" t="s">
        <v>133</v>
      </c>
      <c r="J4950" s="447" t="s">
        <v>240</v>
      </c>
      <c r="K4950" s="450">
        <v>6.17</v>
      </c>
      <c r="L4950" s="447" t="s">
        <v>241</v>
      </c>
    </row>
    <row r="4951" spans="1:12">
      <c r="A4951" s="447" t="s">
        <v>21009</v>
      </c>
      <c r="B4951" s="447" t="s">
        <v>21010</v>
      </c>
      <c r="C4951" s="447" t="s">
        <v>21013</v>
      </c>
      <c r="D4951" s="447" t="s">
        <v>21014</v>
      </c>
      <c r="E4951" s="448" t="s">
        <v>20755</v>
      </c>
      <c r="F4951" s="447" t="s">
        <v>20755</v>
      </c>
      <c r="G4951" s="449">
        <v>90090</v>
      </c>
      <c r="H4951" s="447" t="s">
        <v>6266</v>
      </c>
      <c r="I4951" s="447" t="s">
        <v>133</v>
      </c>
      <c r="J4951" s="447" t="s">
        <v>240</v>
      </c>
      <c r="K4951" s="450">
        <v>6.04</v>
      </c>
      <c r="L4951" s="447" t="s">
        <v>241</v>
      </c>
    </row>
    <row r="4952" spans="1:12">
      <c r="A4952" s="447" t="s">
        <v>21009</v>
      </c>
      <c r="B4952" s="447" t="s">
        <v>21010</v>
      </c>
      <c r="C4952" s="447" t="s">
        <v>21013</v>
      </c>
      <c r="D4952" s="447" t="s">
        <v>21014</v>
      </c>
      <c r="E4952" s="448" t="s">
        <v>20755</v>
      </c>
      <c r="F4952" s="447" t="s">
        <v>20755</v>
      </c>
      <c r="G4952" s="449">
        <v>90091</v>
      </c>
      <c r="H4952" s="447" t="s">
        <v>6267</v>
      </c>
      <c r="I4952" s="447" t="s">
        <v>133</v>
      </c>
      <c r="J4952" s="447" t="s">
        <v>240</v>
      </c>
      <c r="K4952" s="450">
        <v>3.94</v>
      </c>
      <c r="L4952" s="447" t="s">
        <v>241</v>
      </c>
    </row>
    <row r="4953" spans="1:12">
      <c r="A4953" s="447" t="s">
        <v>21009</v>
      </c>
      <c r="B4953" s="447" t="s">
        <v>21010</v>
      </c>
      <c r="C4953" s="447" t="s">
        <v>21013</v>
      </c>
      <c r="D4953" s="447" t="s">
        <v>21014</v>
      </c>
      <c r="E4953" s="448" t="s">
        <v>20755</v>
      </c>
      <c r="F4953" s="447" t="s">
        <v>20755</v>
      </c>
      <c r="G4953" s="449">
        <v>90092</v>
      </c>
      <c r="H4953" s="447" t="s">
        <v>6269</v>
      </c>
      <c r="I4953" s="447" t="s">
        <v>133</v>
      </c>
      <c r="J4953" s="447" t="s">
        <v>240</v>
      </c>
      <c r="K4953" s="450">
        <v>3.89</v>
      </c>
      <c r="L4953" s="447" t="s">
        <v>241</v>
      </c>
    </row>
    <row r="4954" spans="1:12">
      <c r="A4954" s="447" t="s">
        <v>21009</v>
      </c>
      <c r="B4954" s="447" t="s">
        <v>21010</v>
      </c>
      <c r="C4954" s="447" t="s">
        <v>21013</v>
      </c>
      <c r="D4954" s="447" t="s">
        <v>21014</v>
      </c>
      <c r="E4954" s="448" t="s">
        <v>20755</v>
      </c>
      <c r="F4954" s="447" t="s">
        <v>20755</v>
      </c>
      <c r="G4954" s="449">
        <v>90094</v>
      </c>
      <c r="H4954" s="447" t="s">
        <v>6271</v>
      </c>
      <c r="I4954" s="447" t="s">
        <v>133</v>
      </c>
      <c r="J4954" s="447" t="s">
        <v>240</v>
      </c>
      <c r="K4954" s="450">
        <v>3.68</v>
      </c>
      <c r="L4954" s="447" t="s">
        <v>241</v>
      </c>
    </row>
    <row r="4955" spans="1:12">
      <c r="A4955" s="447" t="s">
        <v>21009</v>
      </c>
      <c r="B4955" s="447" t="s">
        <v>21010</v>
      </c>
      <c r="C4955" s="447" t="s">
        <v>21013</v>
      </c>
      <c r="D4955" s="447" t="s">
        <v>21014</v>
      </c>
      <c r="E4955" s="448" t="s">
        <v>20755</v>
      </c>
      <c r="F4955" s="447" t="s">
        <v>20755</v>
      </c>
      <c r="G4955" s="449">
        <v>90095</v>
      </c>
      <c r="H4955" s="447" t="s">
        <v>6272</v>
      </c>
      <c r="I4955" s="447" t="s">
        <v>133</v>
      </c>
      <c r="J4955" s="447" t="s">
        <v>240</v>
      </c>
      <c r="K4955" s="450">
        <v>3.39</v>
      </c>
      <c r="L4955" s="447" t="s">
        <v>241</v>
      </c>
    </row>
    <row r="4956" spans="1:12">
      <c r="A4956" s="447" t="s">
        <v>21009</v>
      </c>
      <c r="B4956" s="447" t="s">
        <v>21010</v>
      </c>
      <c r="C4956" s="447" t="s">
        <v>21013</v>
      </c>
      <c r="D4956" s="447" t="s">
        <v>21014</v>
      </c>
      <c r="E4956" s="448" t="s">
        <v>20755</v>
      </c>
      <c r="F4956" s="447" t="s">
        <v>20755</v>
      </c>
      <c r="G4956" s="449">
        <v>90098</v>
      </c>
      <c r="H4956" s="447" t="s">
        <v>6273</v>
      </c>
      <c r="I4956" s="447" t="s">
        <v>133</v>
      </c>
      <c r="J4956" s="447" t="s">
        <v>240</v>
      </c>
      <c r="K4956" s="450">
        <v>3.33</v>
      </c>
      <c r="L4956" s="447" t="s">
        <v>241</v>
      </c>
    </row>
    <row r="4957" spans="1:12">
      <c r="A4957" s="447" t="s">
        <v>21009</v>
      </c>
      <c r="B4957" s="447" t="s">
        <v>21010</v>
      </c>
      <c r="C4957" s="447" t="s">
        <v>21013</v>
      </c>
      <c r="D4957" s="447" t="s">
        <v>21014</v>
      </c>
      <c r="E4957" s="448" t="s">
        <v>20755</v>
      </c>
      <c r="F4957" s="447" t="s">
        <v>20755</v>
      </c>
      <c r="G4957" s="449">
        <v>90099</v>
      </c>
      <c r="H4957" s="447" t="s">
        <v>6274</v>
      </c>
      <c r="I4957" s="447" t="s">
        <v>133</v>
      </c>
      <c r="J4957" s="447" t="s">
        <v>240</v>
      </c>
      <c r="K4957" s="450">
        <v>10.19</v>
      </c>
      <c r="L4957" s="447" t="s">
        <v>241</v>
      </c>
    </row>
    <row r="4958" spans="1:12">
      <c r="A4958" s="447" t="s">
        <v>21009</v>
      </c>
      <c r="B4958" s="447" t="s">
        <v>21010</v>
      </c>
      <c r="C4958" s="447" t="s">
        <v>21013</v>
      </c>
      <c r="D4958" s="447" t="s">
        <v>21014</v>
      </c>
      <c r="E4958" s="448" t="s">
        <v>20755</v>
      </c>
      <c r="F4958" s="447" t="s">
        <v>20755</v>
      </c>
      <c r="G4958" s="449">
        <v>90100</v>
      </c>
      <c r="H4958" s="447" t="s">
        <v>6275</v>
      </c>
      <c r="I4958" s="447" t="s">
        <v>133</v>
      </c>
      <c r="J4958" s="447" t="s">
        <v>240</v>
      </c>
      <c r="K4958" s="450">
        <v>8.66</v>
      </c>
      <c r="L4958" s="447" t="s">
        <v>241</v>
      </c>
    </row>
    <row r="4959" spans="1:12">
      <c r="A4959" s="447" t="s">
        <v>21009</v>
      </c>
      <c r="B4959" s="447" t="s">
        <v>21010</v>
      </c>
      <c r="C4959" s="447" t="s">
        <v>21013</v>
      </c>
      <c r="D4959" s="447" t="s">
        <v>21014</v>
      </c>
      <c r="E4959" s="448" t="s">
        <v>20755</v>
      </c>
      <c r="F4959" s="447" t="s">
        <v>20755</v>
      </c>
      <c r="G4959" s="449">
        <v>90101</v>
      </c>
      <c r="H4959" s="447" t="s">
        <v>6276</v>
      </c>
      <c r="I4959" s="447" t="s">
        <v>133</v>
      </c>
      <c r="J4959" s="447" t="s">
        <v>240</v>
      </c>
      <c r="K4959" s="450">
        <v>8.5500000000000007</v>
      </c>
      <c r="L4959" s="447" t="s">
        <v>241</v>
      </c>
    </row>
    <row r="4960" spans="1:12">
      <c r="A4960" s="447" t="s">
        <v>21009</v>
      </c>
      <c r="B4960" s="447" t="s">
        <v>21010</v>
      </c>
      <c r="C4960" s="447" t="s">
        <v>21013</v>
      </c>
      <c r="D4960" s="447" t="s">
        <v>21014</v>
      </c>
      <c r="E4960" s="448" t="s">
        <v>20755</v>
      </c>
      <c r="F4960" s="447" t="s">
        <v>20755</v>
      </c>
      <c r="G4960" s="449">
        <v>90102</v>
      </c>
      <c r="H4960" s="447" t="s">
        <v>6278</v>
      </c>
      <c r="I4960" s="447" t="s">
        <v>133</v>
      </c>
      <c r="J4960" s="447" t="s">
        <v>240</v>
      </c>
      <c r="K4960" s="450">
        <v>7.78</v>
      </c>
      <c r="L4960" s="447" t="s">
        <v>241</v>
      </c>
    </row>
    <row r="4961" spans="1:12">
      <c r="A4961" s="447" t="s">
        <v>21009</v>
      </c>
      <c r="B4961" s="447" t="s">
        <v>21010</v>
      </c>
      <c r="C4961" s="447" t="s">
        <v>21013</v>
      </c>
      <c r="D4961" s="447" t="s">
        <v>21014</v>
      </c>
      <c r="E4961" s="448" t="s">
        <v>20755</v>
      </c>
      <c r="F4961" s="447" t="s">
        <v>20755</v>
      </c>
      <c r="G4961" s="449">
        <v>90105</v>
      </c>
      <c r="H4961" s="447" t="s">
        <v>6280</v>
      </c>
      <c r="I4961" s="447" t="s">
        <v>133</v>
      </c>
      <c r="J4961" s="447" t="s">
        <v>240</v>
      </c>
      <c r="K4961" s="450">
        <v>5.62</v>
      </c>
      <c r="L4961" s="447" t="s">
        <v>241</v>
      </c>
    </row>
    <row r="4962" spans="1:12">
      <c r="A4962" s="447" t="s">
        <v>21009</v>
      </c>
      <c r="B4962" s="447" t="s">
        <v>21010</v>
      </c>
      <c r="C4962" s="447" t="s">
        <v>21013</v>
      </c>
      <c r="D4962" s="447" t="s">
        <v>21014</v>
      </c>
      <c r="E4962" s="448" t="s">
        <v>20755</v>
      </c>
      <c r="F4962" s="447" t="s">
        <v>20755</v>
      </c>
      <c r="G4962" s="449">
        <v>90106</v>
      </c>
      <c r="H4962" s="447" t="s">
        <v>6282</v>
      </c>
      <c r="I4962" s="447" t="s">
        <v>133</v>
      </c>
      <c r="J4962" s="447" t="s">
        <v>240</v>
      </c>
      <c r="K4962" s="450">
        <v>4.78</v>
      </c>
      <c r="L4962" s="447" t="s">
        <v>241</v>
      </c>
    </row>
    <row r="4963" spans="1:12">
      <c r="A4963" s="447" t="s">
        <v>21009</v>
      </c>
      <c r="B4963" s="447" t="s">
        <v>21010</v>
      </c>
      <c r="C4963" s="447" t="s">
        <v>21013</v>
      </c>
      <c r="D4963" s="447" t="s">
        <v>21014</v>
      </c>
      <c r="E4963" s="448" t="s">
        <v>20755</v>
      </c>
      <c r="F4963" s="447" t="s">
        <v>20755</v>
      </c>
      <c r="G4963" s="449">
        <v>90107</v>
      </c>
      <c r="H4963" s="447" t="s">
        <v>6284</v>
      </c>
      <c r="I4963" s="447" t="s">
        <v>133</v>
      </c>
      <c r="J4963" s="447" t="s">
        <v>240</v>
      </c>
      <c r="K4963" s="450">
        <v>4.71</v>
      </c>
      <c r="L4963" s="447" t="s">
        <v>241</v>
      </c>
    </row>
    <row r="4964" spans="1:12">
      <c r="A4964" s="447" t="s">
        <v>21009</v>
      </c>
      <c r="B4964" s="447" t="s">
        <v>21010</v>
      </c>
      <c r="C4964" s="447" t="s">
        <v>21013</v>
      </c>
      <c r="D4964" s="447" t="s">
        <v>21014</v>
      </c>
      <c r="E4964" s="448" t="s">
        <v>20755</v>
      </c>
      <c r="F4964" s="447" t="s">
        <v>20755</v>
      </c>
      <c r="G4964" s="449">
        <v>90108</v>
      </c>
      <c r="H4964" s="447" t="s">
        <v>6285</v>
      </c>
      <c r="I4964" s="447" t="s">
        <v>133</v>
      </c>
      <c r="J4964" s="447" t="s">
        <v>240</v>
      </c>
      <c r="K4964" s="450">
        <v>4.29</v>
      </c>
      <c r="L4964" s="447" t="s">
        <v>241</v>
      </c>
    </row>
    <row r="4965" spans="1:12">
      <c r="A4965" s="447" t="s">
        <v>21009</v>
      </c>
      <c r="B4965" s="447" t="s">
        <v>21010</v>
      </c>
      <c r="C4965" s="447" t="s">
        <v>21013</v>
      </c>
      <c r="D4965" s="447" t="s">
        <v>21014</v>
      </c>
      <c r="E4965" s="448" t="s">
        <v>20755</v>
      </c>
      <c r="F4965" s="447" t="s">
        <v>20755</v>
      </c>
      <c r="G4965" s="449">
        <v>93358</v>
      </c>
      <c r="H4965" s="447" t="s">
        <v>6286</v>
      </c>
      <c r="I4965" s="447" t="s">
        <v>133</v>
      </c>
      <c r="J4965" s="447" t="s">
        <v>709</v>
      </c>
      <c r="K4965" s="450">
        <v>55.46</v>
      </c>
      <c r="L4965" s="447" t="s">
        <v>241</v>
      </c>
    </row>
    <row r="4966" spans="1:12">
      <c r="A4966" s="447" t="s">
        <v>21009</v>
      </c>
      <c r="B4966" s="447" t="s">
        <v>21010</v>
      </c>
      <c r="C4966" s="447" t="s">
        <v>21013</v>
      </c>
      <c r="D4966" s="447" t="s">
        <v>21014</v>
      </c>
      <c r="E4966" s="448" t="s">
        <v>20755</v>
      </c>
      <c r="F4966" s="447" t="s">
        <v>20755</v>
      </c>
      <c r="G4966" s="449">
        <v>102276</v>
      </c>
      <c r="H4966" s="447" t="s">
        <v>6287</v>
      </c>
      <c r="I4966" s="447" t="s">
        <v>133</v>
      </c>
      <c r="J4966" s="447" t="s">
        <v>240</v>
      </c>
      <c r="K4966" s="450">
        <v>8.1999999999999993</v>
      </c>
      <c r="L4966" s="447" t="s">
        <v>241</v>
      </c>
    </row>
    <row r="4967" spans="1:12">
      <c r="A4967" s="447" t="s">
        <v>21009</v>
      </c>
      <c r="B4967" s="447" t="s">
        <v>21010</v>
      </c>
      <c r="C4967" s="447" t="s">
        <v>21013</v>
      </c>
      <c r="D4967" s="447" t="s">
        <v>21014</v>
      </c>
      <c r="E4967" s="448" t="s">
        <v>20755</v>
      </c>
      <c r="F4967" s="447" t="s">
        <v>20755</v>
      </c>
      <c r="G4967" s="449">
        <v>102277</v>
      </c>
      <c r="H4967" s="447" t="s">
        <v>6288</v>
      </c>
      <c r="I4967" s="447" t="s">
        <v>133</v>
      </c>
      <c r="J4967" s="447" t="s">
        <v>240</v>
      </c>
      <c r="K4967" s="450">
        <v>6.47</v>
      </c>
      <c r="L4967" s="447" t="s">
        <v>241</v>
      </c>
    </row>
    <row r="4968" spans="1:12">
      <c r="A4968" s="447" t="s">
        <v>21009</v>
      </c>
      <c r="B4968" s="447" t="s">
        <v>21010</v>
      </c>
      <c r="C4968" s="447" t="s">
        <v>21013</v>
      </c>
      <c r="D4968" s="447" t="s">
        <v>21014</v>
      </c>
      <c r="E4968" s="448" t="s">
        <v>20755</v>
      </c>
      <c r="F4968" s="447" t="s">
        <v>20755</v>
      </c>
      <c r="G4968" s="449">
        <v>102278</v>
      </c>
      <c r="H4968" s="447" t="s">
        <v>6289</v>
      </c>
      <c r="I4968" s="447" t="s">
        <v>133</v>
      </c>
      <c r="J4968" s="447" t="s">
        <v>240</v>
      </c>
      <c r="K4968" s="450">
        <v>6.43</v>
      </c>
      <c r="L4968" s="447" t="s">
        <v>241</v>
      </c>
    </row>
    <row r="4969" spans="1:12">
      <c r="A4969" s="447" t="s">
        <v>21009</v>
      </c>
      <c r="B4969" s="447" t="s">
        <v>21010</v>
      </c>
      <c r="C4969" s="447" t="s">
        <v>21013</v>
      </c>
      <c r="D4969" s="447" t="s">
        <v>21014</v>
      </c>
      <c r="E4969" s="448" t="s">
        <v>20755</v>
      </c>
      <c r="F4969" s="447" t="s">
        <v>20755</v>
      </c>
      <c r="G4969" s="449">
        <v>102279</v>
      </c>
      <c r="H4969" s="447" t="s">
        <v>6290</v>
      </c>
      <c r="I4969" s="447" t="s">
        <v>133</v>
      </c>
      <c r="J4969" s="447" t="s">
        <v>240</v>
      </c>
      <c r="K4969" s="450">
        <v>4.5199999999999996</v>
      </c>
      <c r="L4969" s="447" t="s">
        <v>241</v>
      </c>
    </row>
    <row r="4970" spans="1:12">
      <c r="A4970" s="447" t="s">
        <v>21009</v>
      </c>
      <c r="B4970" s="447" t="s">
        <v>21010</v>
      </c>
      <c r="C4970" s="447" t="s">
        <v>21013</v>
      </c>
      <c r="D4970" s="447" t="s">
        <v>21014</v>
      </c>
      <c r="E4970" s="448" t="s">
        <v>20755</v>
      </c>
      <c r="F4970" s="447" t="s">
        <v>20755</v>
      </c>
      <c r="G4970" s="449">
        <v>102280</v>
      </c>
      <c r="H4970" s="447" t="s">
        <v>6291</v>
      </c>
      <c r="I4970" s="447" t="s">
        <v>133</v>
      </c>
      <c r="J4970" s="447" t="s">
        <v>240</v>
      </c>
      <c r="K4970" s="450">
        <v>3.57</v>
      </c>
      <c r="L4970" s="447" t="s">
        <v>241</v>
      </c>
    </row>
    <row r="4971" spans="1:12">
      <c r="A4971" s="447" t="s">
        <v>21009</v>
      </c>
      <c r="B4971" s="447" t="s">
        <v>21010</v>
      </c>
      <c r="C4971" s="447" t="s">
        <v>21013</v>
      </c>
      <c r="D4971" s="447" t="s">
        <v>21014</v>
      </c>
      <c r="E4971" s="448" t="s">
        <v>20755</v>
      </c>
      <c r="F4971" s="447" t="s">
        <v>20755</v>
      </c>
      <c r="G4971" s="449">
        <v>102281</v>
      </c>
      <c r="H4971" s="447" t="s">
        <v>6293</v>
      </c>
      <c r="I4971" s="447" t="s">
        <v>133</v>
      </c>
      <c r="J4971" s="447" t="s">
        <v>240</v>
      </c>
      <c r="K4971" s="450">
        <v>3.54</v>
      </c>
      <c r="L4971" s="447" t="s">
        <v>241</v>
      </c>
    </row>
    <row r="4972" spans="1:12">
      <c r="A4972" s="447" t="s">
        <v>21009</v>
      </c>
      <c r="B4972" s="447" t="s">
        <v>21010</v>
      </c>
      <c r="C4972" s="447" t="s">
        <v>21013</v>
      </c>
      <c r="D4972" s="447" t="s">
        <v>21014</v>
      </c>
      <c r="E4972" s="448" t="s">
        <v>20755</v>
      </c>
      <c r="F4972" s="447" t="s">
        <v>20755</v>
      </c>
      <c r="G4972" s="449">
        <v>102282</v>
      </c>
      <c r="H4972" s="447" t="s">
        <v>6294</v>
      </c>
      <c r="I4972" s="447" t="s">
        <v>133</v>
      </c>
      <c r="J4972" s="447" t="s">
        <v>240</v>
      </c>
      <c r="K4972" s="450">
        <v>9.1</v>
      </c>
      <c r="L4972" s="447" t="s">
        <v>241</v>
      </c>
    </row>
    <row r="4973" spans="1:12">
      <c r="A4973" s="447" t="s">
        <v>21009</v>
      </c>
      <c r="B4973" s="447" t="s">
        <v>21010</v>
      </c>
      <c r="C4973" s="447" t="s">
        <v>21013</v>
      </c>
      <c r="D4973" s="447" t="s">
        <v>21014</v>
      </c>
      <c r="E4973" s="448" t="s">
        <v>20755</v>
      </c>
      <c r="F4973" s="447" t="s">
        <v>20755</v>
      </c>
      <c r="G4973" s="449">
        <v>102283</v>
      </c>
      <c r="H4973" s="447" t="s">
        <v>6296</v>
      </c>
      <c r="I4973" s="447" t="s">
        <v>133</v>
      </c>
      <c r="J4973" s="447" t="s">
        <v>240</v>
      </c>
      <c r="K4973" s="450">
        <v>8.1</v>
      </c>
      <c r="L4973" s="447" t="s">
        <v>241</v>
      </c>
    </row>
    <row r="4974" spans="1:12">
      <c r="A4974" s="447" t="s">
        <v>21009</v>
      </c>
      <c r="B4974" s="447" t="s">
        <v>21010</v>
      </c>
      <c r="C4974" s="447" t="s">
        <v>21013</v>
      </c>
      <c r="D4974" s="447" t="s">
        <v>21014</v>
      </c>
      <c r="E4974" s="448" t="s">
        <v>20755</v>
      </c>
      <c r="F4974" s="447" t="s">
        <v>20755</v>
      </c>
      <c r="G4974" s="449">
        <v>102284</v>
      </c>
      <c r="H4974" s="447" t="s">
        <v>6297</v>
      </c>
      <c r="I4974" s="447" t="s">
        <v>133</v>
      </c>
      <c r="J4974" s="447" t="s">
        <v>240</v>
      </c>
      <c r="K4974" s="450">
        <v>7.84</v>
      </c>
      <c r="L4974" s="447" t="s">
        <v>241</v>
      </c>
    </row>
    <row r="4975" spans="1:12">
      <c r="A4975" s="447" t="s">
        <v>21009</v>
      </c>
      <c r="B4975" s="447" t="s">
        <v>21010</v>
      </c>
      <c r="C4975" s="447" t="s">
        <v>21013</v>
      </c>
      <c r="D4975" s="447" t="s">
        <v>21014</v>
      </c>
      <c r="E4975" s="448" t="s">
        <v>20755</v>
      </c>
      <c r="F4975" s="447" t="s">
        <v>20755</v>
      </c>
      <c r="G4975" s="449">
        <v>102285</v>
      </c>
      <c r="H4975" s="447" t="s">
        <v>6298</v>
      </c>
      <c r="I4975" s="447" t="s">
        <v>133</v>
      </c>
      <c r="J4975" s="447" t="s">
        <v>240</v>
      </c>
      <c r="K4975" s="450">
        <v>7.4</v>
      </c>
      <c r="L4975" s="447" t="s">
        <v>241</v>
      </c>
    </row>
    <row r="4976" spans="1:12">
      <c r="A4976" s="447" t="s">
        <v>21009</v>
      </c>
      <c r="B4976" s="447" t="s">
        <v>21010</v>
      </c>
      <c r="C4976" s="447" t="s">
        <v>21013</v>
      </c>
      <c r="D4976" s="447" t="s">
        <v>21014</v>
      </c>
      <c r="E4976" s="448" t="s">
        <v>20755</v>
      </c>
      <c r="F4976" s="447" t="s">
        <v>20755</v>
      </c>
      <c r="G4976" s="449">
        <v>102286</v>
      </c>
      <c r="H4976" s="447" t="s">
        <v>14754</v>
      </c>
      <c r="I4976" s="447" t="s">
        <v>133</v>
      </c>
      <c r="J4976" s="447" t="s">
        <v>240</v>
      </c>
      <c r="K4976" s="450">
        <v>7.2</v>
      </c>
      <c r="L4976" s="447" t="s">
        <v>241</v>
      </c>
    </row>
    <row r="4977" spans="1:12">
      <c r="A4977" s="447" t="s">
        <v>21009</v>
      </c>
      <c r="B4977" s="447" t="s">
        <v>21010</v>
      </c>
      <c r="C4977" s="447" t="s">
        <v>21013</v>
      </c>
      <c r="D4977" s="447" t="s">
        <v>21014</v>
      </c>
      <c r="E4977" s="448" t="s">
        <v>20755</v>
      </c>
      <c r="F4977" s="447" t="s">
        <v>20755</v>
      </c>
      <c r="G4977" s="449">
        <v>102287</v>
      </c>
      <c r="H4977" s="447" t="s">
        <v>6300</v>
      </c>
      <c r="I4977" s="447" t="s">
        <v>133</v>
      </c>
      <c r="J4977" s="447" t="s">
        <v>240</v>
      </c>
      <c r="K4977" s="450">
        <v>7.15</v>
      </c>
      <c r="L4977" s="447" t="s">
        <v>241</v>
      </c>
    </row>
    <row r="4978" spans="1:12">
      <c r="A4978" s="447" t="s">
        <v>21009</v>
      </c>
      <c r="B4978" s="447" t="s">
        <v>21010</v>
      </c>
      <c r="C4978" s="447" t="s">
        <v>21013</v>
      </c>
      <c r="D4978" s="447" t="s">
        <v>21014</v>
      </c>
      <c r="E4978" s="448" t="s">
        <v>20755</v>
      </c>
      <c r="F4978" s="447" t="s">
        <v>20755</v>
      </c>
      <c r="G4978" s="449">
        <v>102288</v>
      </c>
      <c r="H4978" s="447" t="s">
        <v>6301</v>
      </c>
      <c r="I4978" s="447" t="s">
        <v>133</v>
      </c>
      <c r="J4978" s="447" t="s">
        <v>240</v>
      </c>
      <c r="K4978" s="450">
        <v>6.87</v>
      </c>
      <c r="L4978" s="447" t="s">
        <v>241</v>
      </c>
    </row>
    <row r="4979" spans="1:12">
      <c r="A4979" s="447" t="s">
        <v>21009</v>
      </c>
      <c r="B4979" s="447" t="s">
        <v>21010</v>
      </c>
      <c r="C4979" s="447" t="s">
        <v>21013</v>
      </c>
      <c r="D4979" s="447" t="s">
        <v>21014</v>
      </c>
      <c r="E4979" s="448" t="s">
        <v>20755</v>
      </c>
      <c r="F4979" s="447" t="s">
        <v>20755</v>
      </c>
      <c r="G4979" s="449">
        <v>102289</v>
      </c>
      <c r="H4979" s="447" t="s">
        <v>6303</v>
      </c>
      <c r="I4979" s="447" t="s">
        <v>133</v>
      </c>
      <c r="J4979" s="447" t="s">
        <v>240</v>
      </c>
      <c r="K4979" s="450">
        <v>6.71</v>
      </c>
      <c r="L4979" s="447" t="s">
        <v>241</v>
      </c>
    </row>
    <row r="4980" spans="1:12">
      <c r="A4980" s="447" t="s">
        <v>21009</v>
      </c>
      <c r="B4980" s="447" t="s">
        <v>21010</v>
      </c>
      <c r="C4980" s="447" t="s">
        <v>21013</v>
      </c>
      <c r="D4980" s="447" t="s">
        <v>21014</v>
      </c>
      <c r="E4980" s="448" t="s">
        <v>20755</v>
      </c>
      <c r="F4980" s="447" t="s">
        <v>20755</v>
      </c>
      <c r="G4980" s="449">
        <v>102290</v>
      </c>
      <c r="H4980" s="447" t="s">
        <v>6304</v>
      </c>
      <c r="I4980" s="447" t="s">
        <v>133</v>
      </c>
      <c r="J4980" s="447" t="s">
        <v>240</v>
      </c>
      <c r="K4980" s="450">
        <v>5.03</v>
      </c>
      <c r="L4980" s="447" t="s">
        <v>241</v>
      </c>
    </row>
    <row r="4981" spans="1:12">
      <c r="A4981" s="447" t="s">
        <v>21009</v>
      </c>
      <c r="B4981" s="447" t="s">
        <v>21010</v>
      </c>
      <c r="C4981" s="447" t="s">
        <v>21013</v>
      </c>
      <c r="D4981" s="447" t="s">
        <v>21014</v>
      </c>
      <c r="E4981" s="448" t="s">
        <v>20755</v>
      </c>
      <c r="F4981" s="447" t="s">
        <v>20755</v>
      </c>
      <c r="G4981" s="449">
        <v>102291</v>
      </c>
      <c r="H4981" s="447" t="s">
        <v>6305</v>
      </c>
      <c r="I4981" s="447" t="s">
        <v>133</v>
      </c>
      <c r="J4981" s="447" t="s">
        <v>240</v>
      </c>
      <c r="K4981" s="450">
        <v>4.46</v>
      </c>
      <c r="L4981" s="447" t="s">
        <v>241</v>
      </c>
    </row>
    <row r="4982" spans="1:12">
      <c r="A4982" s="447" t="s">
        <v>21009</v>
      </c>
      <c r="B4982" s="447" t="s">
        <v>21010</v>
      </c>
      <c r="C4982" s="447" t="s">
        <v>21013</v>
      </c>
      <c r="D4982" s="447" t="s">
        <v>21014</v>
      </c>
      <c r="E4982" s="448" t="s">
        <v>20755</v>
      </c>
      <c r="F4982" s="447" t="s">
        <v>20755</v>
      </c>
      <c r="G4982" s="449">
        <v>102292</v>
      </c>
      <c r="H4982" s="447" t="s">
        <v>6306</v>
      </c>
      <c r="I4982" s="447" t="s">
        <v>133</v>
      </c>
      <c r="J4982" s="447" t="s">
        <v>240</v>
      </c>
      <c r="K4982" s="450">
        <v>4.32</v>
      </c>
      <c r="L4982" s="447" t="s">
        <v>241</v>
      </c>
    </row>
    <row r="4983" spans="1:12">
      <c r="A4983" s="447" t="s">
        <v>21009</v>
      </c>
      <c r="B4983" s="447" t="s">
        <v>21010</v>
      </c>
      <c r="C4983" s="447" t="s">
        <v>21013</v>
      </c>
      <c r="D4983" s="447" t="s">
        <v>21014</v>
      </c>
      <c r="E4983" s="448" t="s">
        <v>20755</v>
      </c>
      <c r="F4983" s="447" t="s">
        <v>20755</v>
      </c>
      <c r="G4983" s="449">
        <v>102293</v>
      </c>
      <c r="H4983" s="447" t="s">
        <v>6308</v>
      </c>
      <c r="I4983" s="447" t="s">
        <v>133</v>
      </c>
      <c r="J4983" s="447" t="s">
        <v>240</v>
      </c>
      <c r="K4983" s="450">
        <v>4.09</v>
      </c>
      <c r="L4983" s="447" t="s">
        <v>241</v>
      </c>
    </row>
    <row r="4984" spans="1:12">
      <c r="A4984" s="447" t="s">
        <v>21009</v>
      </c>
      <c r="B4984" s="447" t="s">
        <v>21010</v>
      </c>
      <c r="C4984" s="447" t="s">
        <v>21013</v>
      </c>
      <c r="D4984" s="447" t="s">
        <v>21014</v>
      </c>
      <c r="E4984" s="448" t="s">
        <v>20755</v>
      </c>
      <c r="F4984" s="447" t="s">
        <v>20755</v>
      </c>
      <c r="G4984" s="449">
        <v>102294</v>
      </c>
      <c r="H4984" s="447" t="s">
        <v>6309</v>
      </c>
      <c r="I4984" s="447" t="s">
        <v>133</v>
      </c>
      <c r="J4984" s="447" t="s">
        <v>240</v>
      </c>
      <c r="K4984" s="450">
        <v>3.97</v>
      </c>
      <c r="L4984" s="447" t="s">
        <v>241</v>
      </c>
    </row>
    <row r="4985" spans="1:12">
      <c r="A4985" s="447" t="s">
        <v>21009</v>
      </c>
      <c r="B4985" s="447" t="s">
        <v>21010</v>
      </c>
      <c r="C4985" s="447" t="s">
        <v>21013</v>
      </c>
      <c r="D4985" s="447" t="s">
        <v>21014</v>
      </c>
      <c r="E4985" s="448" t="s">
        <v>20755</v>
      </c>
      <c r="F4985" s="447" t="s">
        <v>20755</v>
      </c>
      <c r="G4985" s="449">
        <v>102295</v>
      </c>
      <c r="H4985" s="447" t="s">
        <v>6310</v>
      </c>
      <c r="I4985" s="447" t="s">
        <v>133</v>
      </c>
      <c r="J4985" s="447" t="s">
        <v>240</v>
      </c>
      <c r="K4985" s="450">
        <v>3.94</v>
      </c>
      <c r="L4985" s="447" t="s">
        <v>241</v>
      </c>
    </row>
    <row r="4986" spans="1:12">
      <c r="A4986" s="447" t="s">
        <v>21009</v>
      </c>
      <c r="B4986" s="447" t="s">
        <v>21010</v>
      </c>
      <c r="C4986" s="447" t="s">
        <v>21013</v>
      </c>
      <c r="D4986" s="447" t="s">
        <v>21014</v>
      </c>
      <c r="E4986" s="448" t="s">
        <v>20755</v>
      </c>
      <c r="F4986" s="447" t="s">
        <v>20755</v>
      </c>
      <c r="G4986" s="449">
        <v>102296</v>
      </c>
      <c r="H4986" s="447" t="s">
        <v>6311</v>
      </c>
      <c r="I4986" s="447" t="s">
        <v>133</v>
      </c>
      <c r="J4986" s="447" t="s">
        <v>240</v>
      </c>
      <c r="K4986" s="450">
        <v>3.78</v>
      </c>
      <c r="L4986" s="447" t="s">
        <v>241</v>
      </c>
    </row>
    <row r="4987" spans="1:12">
      <c r="A4987" s="447" t="s">
        <v>21009</v>
      </c>
      <c r="B4987" s="447" t="s">
        <v>21010</v>
      </c>
      <c r="C4987" s="447" t="s">
        <v>21013</v>
      </c>
      <c r="D4987" s="447" t="s">
        <v>21014</v>
      </c>
      <c r="E4987" s="448" t="s">
        <v>20755</v>
      </c>
      <c r="F4987" s="447" t="s">
        <v>20755</v>
      </c>
      <c r="G4987" s="449">
        <v>102297</v>
      </c>
      <c r="H4987" s="447" t="s">
        <v>6313</v>
      </c>
      <c r="I4987" s="447" t="s">
        <v>133</v>
      </c>
      <c r="J4987" s="447" t="s">
        <v>240</v>
      </c>
      <c r="K4987" s="450">
        <v>3.7</v>
      </c>
      <c r="L4987" s="447" t="s">
        <v>241</v>
      </c>
    </row>
    <row r="4988" spans="1:12">
      <c r="A4988" s="447" t="s">
        <v>21009</v>
      </c>
      <c r="B4988" s="447" t="s">
        <v>21010</v>
      </c>
      <c r="C4988" s="447" t="s">
        <v>21013</v>
      </c>
      <c r="D4988" s="447" t="s">
        <v>21014</v>
      </c>
      <c r="E4988" s="448" t="s">
        <v>20755</v>
      </c>
      <c r="F4988" s="447" t="s">
        <v>20755</v>
      </c>
      <c r="G4988" s="449">
        <v>102298</v>
      </c>
      <c r="H4988" s="447" t="s">
        <v>6314</v>
      </c>
      <c r="I4988" s="447" t="s">
        <v>133</v>
      </c>
      <c r="J4988" s="447" t="s">
        <v>240</v>
      </c>
      <c r="K4988" s="450">
        <v>11.33</v>
      </c>
      <c r="L4988" s="447" t="s">
        <v>241</v>
      </c>
    </row>
    <row r="4989" spans="1:12">
      <c r="A4989" s="447" t="s">
        <v>21009</v>
      </c>
      <c r="B4989" s="447" t="s">
        <v>21010</v>
      </c>
      <c r="C4989" s="447" t="s">
        <v>21013</v>
      </c>
      <c r="D4989" s="447" t="s">
        <v>21014</v>
      </c>
      <c r="E4989" s="448" t="s">
        <v>20755</v>
      </c>
      <c r="F4989" s="447" t="s">
        <v>20755</v>
      </c>
      <c r="G4989" s="449">
        <v>102299</v>
      </c>
      <c r="H4989" s="447" t="s">
        <v>6315</v>
      </c>
      <c r="I4989" s="447" t="s">
        <v>133</v>
      </c>
      <c r="J4989" s="447" t="s">
        <v>240</v>
      </c>
      <c r="K4989" s="450">
        <v>9.6199999999999992</v>
      </c>
      <c r="L4989" s="447" t="s">
        <v>241</v>
      </c>
    </row>
    <row r="4990" spans="1:12">
      <c r="A4990" s="447" t="s">
        <v>21009</v>
      </c>
      <c r="B4990" s="447" t="s">
        <v>21010</v>
      </c>
      <c r="C4990" s="447" t="s">
        <v>21013</v>
      </c>
      <c r="D4990" s="447" t="s">
        <v>21014</v>
      </c>
      <c r="E4990" s="448" t="s">
        <v>20755</v>
      </c>
      <c r="F4990" s="447" t="s">
        <v>20755</v>
      </c>
      <c r="G4990" s="449">
        <v>102300</v>
      </c>
      <c r="H4990" s="447" t="s">
        <v>6316</v>
      </c>
      <c r="I4990" s="447" t="s">
        <v>133</v>
      </c>
      <c r="J4990" s="447" t="s">
        <v>240</v>
      </c>
      <c r="K4990" s="450">
        <v>58.53</v>
      </c>
      <c r="L4990" s="447" t="s">
        <v>241</v>
      </c>
    </row>
    <row r="4991" spans="1:12">
      <c r="A4991" s="447" t="s">
        <v>21009</v>
      </c>
      <c r="B4991" s="447" t="s">
        <v>21010</v>
      </c>
      <c r="C4991" s="447" t="s">
        <v>21013</v>
      </c>
      <c r="D4991" s="447" t="s">
        <v>21014</v>
      </c>
      <c r="E4991" s="448" t="s">
        <v>20755</v>
      </c>
      <c r="F4991" s="447" t="s">
        <v>20755</v>
      </c>
      <c r="G4991" s="449">
        <v>102301</v>
      </c>
      <c r="H4991" s="447" t="s">
        <v>6317</v>
      </c>
      <c r="I4991" s="447" t="s">
        <v>133</v>
      </c>
      <c r="J4991" s="447" t="s">
        <v>240</v>
      </c>
      <c r="K4991" s="450">
        <v>8.64</v>
      </c>
      <c r="L4991" s="447" t="s">
        <v>241</v>
      </c>
    </row>
    <row r="4992" spans="1:12">
      <c r="A4992" s="447" t="s">
        <v>21009</v>
      </c>
      <c r="B4992" s="447" t="s">
        <v>21010</v>
      </c>
      <c r="C4992" s="447" t="s">
        <v>21013</v>
      </c>
      <c r="D4992" s="447" t="s">
        <v>21014</v>
      </c>
      <c r="E4992" s="448" t="s">
        <v>20755</v>
      </c>
      <c r="F4992" s="447" t="s">
        <v>20755</v>
      </c>
      <c r="G4992" s="449">
        <v>102302</v>
      </c>
      <c r="H4992" s="447" t="s">
        <v>6319</v>
      </c>
      <c r="I4992" s="447" t="s">
        <v>133</v>
      </c>
      <c r="J4992" s="447" t="s">
        <v>240</v>
      </c>
      <c r="K4992" s="450">
        <v>6.24</v>
      </c>
      <c r="L4992" s="447" t="s">
        <v>241</v>
      </c>
    </row>
    <row r="4993" spans="1:12">
      <c r="A4993" s="447" t="s">
        <v>21009</v>
      </c>
      <c r="B4993" s="447" t="s">
        <v>21010</v>
      </c>
      <c r="C4993" s="447" t="s">
        <v>21013</v>
      </c>
      <c r="D4993" s="447" t="s">
        <v>21014</v>
      </c>
      <c r="E4993" s="448" t="s">
        <v>20755</v>
      </c>
      <c r="F4993" s="447" t="s">
        <v>20755</v>
      </c>
      <c r="G4993" s="449">
        <v>102303</v>
      </c>
      <c r="H4993" s="447" t="s">
        <v>6320</v>
      </c>
      <c r="I4993" s="447" t="s">
        <v>133</v>
      </c>
      <c r="J4993" s="447" t="s">
        <v>240</v>
      </c>
      <c r="K4993" s="450">
        <v>5.3</v>
      </c>
      <c r="L4993" s="447" t="s">
        <v>241</v>
      </c>
    </row>
    <row r="4994" spans="1:12">
      <c r="A4994" s="447" t="s">
        <v>21009</v>
      </c>
      <c r="B4994" s="447" t="s">
        <v>21010</v>
      </c>
      <c r="C4994" s="447" t="s">
        <v>21013</v>
      </c>
      <c r="D4994" s="447" t="s">
        <v>21014</v>
      </c>
      <c r="E4994" s="448" t="s">
        <v>20755</v>
      </c>
      <c r="F4994" s="447" t="s">
        <v>20755</v>
      </c>
      <c r="G4994" s="449">
        <v>102304</v>
      </c>
      <c r="H4994" s="447" t="s">
        <v>6322</v>
      </c>
      <c r="I4994" s="447" t="s">
        <v>133</v>
      </c>
      <c r="J4994" s="447" t="s">
        <v>240</v>
      </c>
      <c r="K4994" s="450">
        <v>5.23</v>
      </c>
      <c r="L4994" s="447" t="s">
        <v>241</v>
      </c>
    </row>
    <row r="4995" spans="1:12">
      <c r="A4995" s="447" t="s">
        <v>21009</v>
      </c>
      <c r="B4995" s="447" t="s">
        <v>21010</v>
      </c>
      <c r="C4995" s="447" t="s">
        <v>21013</v>
      </c>
      <c r="D4995" s="447" t="s">
        <v>21014</v>
      </c>
      <c r="E4995" s="448" t="s">
        <v>20755</v>
      </c>
      <c r="F4995" s="447" t="s">
        <v>20755</v>
      </c>
      <c r="G4995" s="449">
        <v>102305</v>
      </c>
      <c r="H4995" s="447" t="s">
        <v>6323</v>
      </c>
      <c r="I4995" s="447" t="s">
        <v>133</v>
      </c>
      <c r="J4995" s="447" t="s">
        <v>240</v>
      </c>
      <c r="K4995" s="450">
        <v>4.7699999999999996</v>
      </c>
      <c r="L4995" s="447" t="s">
        <v>241</v>
      </c>
    </row>
    <row r="4996" spans="1:12">
      <c r="A4996" s="447" t="s">
        <v>21009</v>
      </c>
      <c r="B4996" s="447" t="s">
        <v>21010</v>
      </c>
      <c r="C4996" s="447" t="s">
        <v>21013</v>
      </c>
      <c r="D4996" s="447" t="s">
        <v>21014</v>
      </c>
      <c r="E4996" s="448" t="s">
        <v>20755</v>
      </c>
      <c r="F4996" s="447" t="s">
        <v>20755</v>
      </c>
      <c r="G4996" s="449">
        <v>102306</v>
      </c>
      <c r="H4996" s="447" t="s">
        <v>6324</v>
      </c>
      <c r="I4996" s="447" t="s">
        <v>133</v>
      </c>
      <c r="J4996" s="447" t="s">
        <v>240</v>
      </c>
      <c r="K4996" s="450">
        <v>10.26</v>
      </c>
      <c r="L4996" s="447" t="s">
        <v>241</v>
      </c>
    </row>
    <row r="4997" spans="1:12">
      <c r="A4997" s="447" t="s">
        <v>21009</v>
      </c>
      <c r="B4997" s="447" t="s">
        <v>21010</v>
      </c>
      <c r="C4997" s="447" t="s">
        <v>21013</v>
      </c>
      <c r="D4997" s="447" t="s">
        <v>21014</v>
      </c>
      <c r="E4997" s="448" t="s">
        <v>20755</v>
      </c>
      <c r="F4997" s="447" t="s">
        <v>20755</v>
      </c>
      <c r="G4997" s="449">
        <v>102307</v>
      </c>
      <c r="H4997" s="447" t="s">
        <v>6325</v>
      </c>
      <c r="I4997" s="447" t="s">
        <v>133</v>
      </c>
      <c r="J4997" s="447" t="s">
        <v>240</v>
      </c>
      <c r="K4997" s="450">
        <v>9.1</v>
      </c>
      <c r="L4997" s="447" t="s">
        <v>241</v>
      </c>
    </row>
    <row r="4998" spans="1:12">
      <c r="A4998" s="447" t="s">
        <v>21009</v>
      </c>
      <c r="B4998" s="447" t="s">
        <v>21010</v>
      </c>
      <c r="C4998" s="447" t="s">
        <v>21013</v>
      </c>
      <c r="D4998" s="447" t="s">
        <v>21014</v>
      </c>
      <c r="E4998" s="448" t="s">
        <v>20755</v>
      </c>
      <c r="F4998" s="447" t="s">
        <v>20755</v>
      </c>
      <c r="G4998" s="449">
        <v>102308</v>
      </c>
      <c r="H4998" s="447" t="s">
        <v>6326</v>
      </c>
      <c r="I4998" s="447" t="s">
        <v>133</v>
      </c>
      <c r="J4998" s="447" t="s">
        <v>240</v>
      </c>
      <c r="K4998" s="450">
        <v>8.82</v>
      </c>
      <c r="L4998" s="447" t="s">
        <v>241</v>
      </c>
    </row>
    <row r="4999" spans="1:12">
      <c r="A4999" s="447" t="s">
        <v>21009</v>
      </c>
      <c r="B4999" s="447" t="s">
        <v>21010</v>
      </c>
      <c r="C4999" s="447" t="s">
        <v>21013</v>
      </c>
      <c r="D4999" s="447" t="s">
        <v>21014</v>
      </c>
      <c r="E4999" s="448" t="s">
        <v>20755</v>
      </c>
      <c r="F4999" s="447" t="s">
        <v>20755</v>
      </c>
      <c r="G4999" s="449">
        <v>102309</v>
      </c>
      <c r="H4999" s="447" t="s">
        <v>6327</v>
      </c>
      <c r="I4999" s="447" t="s">
        <v>133</v>
      </c>
      <c r="J4999" s="447" t="s">
        <v>240</v>
      </c>
      <c r="K4999" s="450">
        <v>8.35</v>
      </c>
      <c r="L4999" s="447" t="s">
        <v>241</v>
      </c>
    </row>
    <row r="5000" spans="1:12">
      <c r="A5000" s="447" t="s">
        <v>21009</v>
      </c>
      <c r="B5000" s="447" t="s">
        <v>21010</v>
      </c>
      <c r="C5000" s="447" t="s">
        <v>21013</v>
      </c>
      <c r="D5000" s="447" t="s">
        <v>21014</v>
      </c>
      <c r="E5000" s="448" t="s">
        <v>20755</v>
      </c>
      <c r="F5000" s="447" t="s">
        <v>20755</v>
      </c>
      <c r="G5000" s="449">
        <v>102310</v>
      </c>
      <c r="H5000" s="447" t="s">
        <v>6329</v>
      </c>
      <c r="I5000" s="447" t="s">
        <v>133</v>
      </c>
      <c r="J5000" s="447" t="s">
        <v>240</v>
      </c>
      <c r="K5000" s="450">
        <v>8.11</v>
      </c>
      <c r="L5000" s="447" t="s">
        <v>241</v>
      </c>
    </row>
    <row r="5001" spans="1:12">
      <c r="A5001" s="447" t="s">
        <v>21009</v>
      </c>
      <c r="B5001" s="447" t="s">
        <v>21010</v>
      </c>
      <c r="C5001" s="447" t="s">
        <v>21013</v>
      </c>
      <c r="D5001" s="447" t="s">
        <v>21014</v>
      </c>
      <c r="E5001" s="448" t="s">
        <v>20755</v>
      </c>
      <c r="F5001" s="447" t="s">
        <v>20755</v>
      </c>
      <c r="G5001" s="449">
        <v>102311</v>
      </c>
      <c r="H5001" s="447" t="s">
        <v>6331</v>
      </c>
      <c r="I5001" s="447" t="s">
        <v>133</v>
      </c>
      <c r="J5001" s="447" t="s">
        <v>240</v>
      </c>
      <c r="K5001" s="450">
        <v>8.0399999999999991</v>
      </c>
      <c r="L5001" s="447" t="s">
        <v>241</v>
      </c>
    </row>
    <row r="5002" spans="1:12">
      <c r="A5002" s="447" t="s">
        <v>21009</v>
      </c>
      <c r="B5002" s="447" t="s">
        <v>21010</v>
      </c>
      <c r="C5002" s="447" t="s">
        <v>21013</v>
      </c>
      <c r="D5002" s="447" t="s">
        <v>21014</v>
      </c>
      <c r="E5002" s="448" t="s">
        <v>20755</v>
      </c>
      <c r="F5002" s="447" t="s">
        <v>20755</v>
      </c>
      <c r="G5002" s="449">
        <v>102312</v>
      </c>
      <c r="H5002" s="447" t="s">
        <v>6332</v>
      </c>
      <c r="I5002" s="447" t="s">
        <v>133</v>
      </c>
      <c r="J5002" s="447" t="s">
        <v>240</v>
      </c>
      <c r="K5002" s="450">
        <v>7.73</v>
      </c>
      <c r="L5002" s="447" t="s">
        <v>241</v>
      </c>
    </row>
    <row r="5003" spans="1:12">
      <c r="A5003" s="447" t="s">
        <v>21009</v>
      </c>
      <c r="B5003" s="447" t="s">
        <v>21010</v>
      </c>
      <c r="C5003" s="447" t="s">
        <v>21013</v>
      </c>
      <c r="D5003" s="447" t="s">
        <v>21014</v>
      </c>
      <c r="E5003" s="448" t="s">
        <v>20755</v>
      </c>
      <c r="F5003" s="447" t="s">
        <v>20755</v>
      </c>
      <c r="G5003" s="449">
        <v>102313</v>
      </c>
      <c r="H5003" s="447" t="s">
        <v>6334</v>
      </c>
      <c r="I5003" s="447" t="s">
        <v>133</v>
      </c>
      <c r="J5003" s="447" t="s">
        <v>240</v>
      </c>
      <c r="K5003" s="450">
        <v>7.55</v>
      </c>
      <c r="L5003" s="447" t="s">
        <v>241</v>
      </c>
    </row>
    <row r="5004" spans="1:12">
      <c r="A5004" s="447" t="s">
        <v>21009</v>
      </c>
      <c r="B5004" s="447" t="s">
        <v>21010</v>
      </c>
      <c r="C5004" s="447" t="s">
        <v>21013</v>
      </c>
      <c r="D5004" s="447" t="s">
        <v>21014</v>
      </c>
      <c r="E5004" s="448" t="s">
        <v>20755</v>
      </c>
      <c r="F5004" s="447" t="s">
        <v>20755</v>
      </c>
      <c r="G5004" s="449">
        <v>102314</v>
      </c>
      <c r="H5004" s="447" t="s">
        <v>6336</v>
      </c>
      <c r="I5004" s="447" t="s">
        <v>133</v>
      </c>
      <c r="J5004" s="447" t="s">
        <v>240</v>
      </c>
      <c r="K5004" s="450">
        <v>5.66</v>
      </c>
      <c r="L5004" s="447" t="s">
        <v>241</v>
      </c>
    </row>
    <row r="5005" spans="1:12">
      <c r="A5005" s="447" t="s">
        <v>21009</v>
      </c>
      <c r="B5005" s="447" t="s">
        <v>21010</v>
      </c>
      <c r="C5005" s="447" t="s">
        <v>21013</v>
      </c>
      <c r="D5005" s="447" t="s">
        <v>21014</v>
      </c>
      <c r="E5005" s="448" t="s">
        <v>20755</v>
      </c>
      <c r="F5005" s="447" t="s">
        <v>20755</v>
      </c>
      <c r="G5005" s="449">
        <v>102315</v>
      </c>
      <c r="H5005" s="447" t="s">
        <v>6338</v>
      </c>
      <c r="I5005" s="447" t="s">
        <v>133</v>
      </c>
      <c r="J5005" s="447" t="s">
        <v>240</v>
      </c>
      <c r="K5005" s="450">
        <v>5.0199999999999996</v>
      </c>
      <c r="L5005" s="447" t="s">
        <v>241</v>
      </c>
    </row>
    <row r="5006" spans="1:12">
      <c r="A5006" s="447" t="s">
        <v>21009</v>
      </c>
      <c r="B5006" s="447" t="s">
        <v>21010</v>
      </c>
      <c r="C5006" s="447" t="s">
        <v>21013</v>
      </c>
      <c r="D5006" s="447" t="s">
        <v>21014</v>
      </c>
      <c r="E5006" s="448" t="s">
        <v>20755</v>
      </c>
      <c r="F5006" s="447" t="s">
        <v>20755</v>
      </c>
      <c r="G5006" s="449">
        <v>102316</v>
      </c>
      <c r="H5006" s="447" t="s">
        <v>6339</v>
      </c>
      <c r="I5006" s="447" t="s">
        <v>133</v>
      </c>
      <c r="J5006" s="447" t="s">
        <v>240</v>
      </c>
      <c r="K5006" s="450">
        <v>4.8600000000000003</v>
      </c>
      <c r="L5006" s="447" t="s">
        <v>241</v>
      </c>
    </row>
    <row r="5007" spans="1:12">
      <c r="A5007" s="447" t="s">
        <v>21009</v>
      </c>
      <c r="B5007" s="447" t="s">
        <v>21010</v>
      </c>
      <c r="C5007" s="447" t="s">
        <v>21013</v>
      </c>
      <c r="D5007" s="447" t="s">
        <v>21014</v>
      </c>
      <c r="E5007" s="448" t="s">
        <v>20755</v>
      </c>
      <c r="F5007" s="447" t="s">
        <v>20755</v>
      </c>
      <c r="G5007" s="449">
        <v>102317</v>
      </c>
      <c r="H5007" s="447" t="s">
        <v>6340</v>
      </c>
      <c r="I5007" s="447" t="s">
        <v>133</v>
      </c>
      <c r="J5007" s="447" t="s">
        <v>240</v>
      </c>
      <c r="K5007" s="450">
        <v>4.5999999999999996</v>
      </c>
      <c r="L5007" s="447" t="s">
        <v>241</v>
      </c>
    </row>
    <row r="5008" spans="1:12">
      <c r="A5008" s="447" t="s">
        <v>21009</v>
      </c>
      <c r="B5008" s="447" t="s">
        <v>21010</v>
      </c>
      <c r="C5008" s="447" t="s">
        <v>21013</v>
      </c>
      <c r="D5008" s="447" t="s">
        <v>21014</v>
      </c>
      <c r="E5008" s="448" t="s">
        <v>20755</v>
      </c>
      <c r="F5008" s="447" t="s">
        <v>20755</v>
      </c>
      <c r="G5008" s="449">
        <v>102318</v>
      </c>
      <c r="H5008" s="447" t="s">
        <v>6341</v>
      </c>
      <c r="I5008" s="447" t="s">
        <v>133</v>
      </c>
      <c r="J5008" s="447" t="s">
        <v>240</v>
      </c>
      <c r="K5008" s="450">
        <v>4.4800000000000004</v>
      </c>
      <c r="L5008" s="447" t="s">
        <v>241</v>
      </c>
    </row>
    <row r="5009" spans="1:12">
      <c r="A5009" s="447" t="s">
        <v>21009</v>
      </c>
      <c r="B5009" s="447" t="s">
        <v>21010</v>
      </c>
      <c r="C5009" s="447" t="s">
        <v>21013</v>
      </c>
      <c r="D5009" s="447" t="s">
        <v>21014</v>
      </c>
      <c r="E5009" s="448" t="s">
        <v>20755</v>
      </c>
      <c r="F5009" s="447" t="s">
        <v>20755</v>
      </c>
      <c r="G5009" s="449">
        <v>102319</v>
      </c>
      <c r="H5009" s="447" t="s">
        <v>6342</v>
      </c>
      <c r="I5009" s="447" t="s">
        <v>133</v>
      </c>
      <c r="J5009" s="447" t="s">
        <v>240</v>
      </c>
      <c r="K5009" s="450">
        <v>4.43</v>
      </c>
      <c r="L5009" s="447" t="s">
        <v>241</v>
      </c>
    </row>
    <row r="5010" spans="1:12">
      <c r="A5010" s="447" t="s">
        <v>21009</v>
      </c>
      <c r="B5010" s="447" t="s">
        <v>21010</v>
      </c>
      <c r="C5010" s="447" t="s">
        <v>21013</v>
      </c>
      <c r="D5010" s="447" t="s">
        <v>21014</v>
      </c>
      <c r="E5010" s="448" t="s">
        <v>20755</v>
      </c>
      <c r="F5010" s="447" t="s">
        <v>20755</v>
      </c>
      <c r="G5010" s="449">
        <v>102320</v>
      </c>
      <c r="H5010" s="447" t="s">
        <v>6344</v>
      </c>
      <c r="I5010" s="447" t="s">
        <v>133</v>
      </c>
      <c r="J5010" s="447" t="s">
        <v>240</v>
      </c>
      <c r="K5010" s="450">
        <v>4.25</v>
      </c>
      <c r="L5010" s="447" t="s">
        <v>241</v>
      </c>
    </row>
    <row r="5011" spans="1:12">
      <c r="A5011" s="447" t="s">
        <v>21009</v>
      </c>
      <c r="B5011" s="447" t="s">
        <v>21010</v>
      </c>
      <c r="C5011" s="447" t="s">
        <v>21013</v>
      </c>
      <c r="D5011" s="447" t="s">
        <v>21014</v>
      </c>
      <c r="E5011" s="448" t="s">
        <v>20755</v>
      </c>
      <c r="F5011" s="447" t="s">
        <v>20755</v>
      </c>
      <c r="G5011" s="449">
        <v>102321</v>
      </c>
      <c r="H5011" s="447" t="s">
        <v>6345</v>
      </c>
      <c r="I5011" s="447" t="s">
        <v>133</v>
      </c>
      <c r="J5011" s="447" t="s">
        <v>240</v>
      </c>
      <c r="K5011" s="450">
        <v>4.17</v>
      </c>
      <c r="L5011" s="447" t="s">
        <v>241</v>
      </c>
    </row>
    <row r="5012" spans="1:12">
      <c r="A5012" s="447" t="s">
        <v>21009</v>
      </c>
      <c r="B5012" s="447" t="s">
        <v>21010</v>
      </c>
      <c r="C5012" s="447" t="s">
        <v>21013</v>
      </c>
      <c r="D5012" s="447" t="s">
        <v>21014</v>
      </c>
      <c r="E5012" s="448" t="s">
        <v>20755</v>
      </c>
      <c r="F5012" s="447" t="s">
        <v>20755</v>
      </c>
      <c r="G5012" s="449">
        <v>102322</v>
      </c>
      <c r="H5012" s="447" t="s">
        <v>6346</v>
      </c>
      <c r="I5012" s="447" t="s">
        <v>133</v>
      </c>
      <c r="J5012" s="447" t="s">
        <v>240</v>
      </c>
      <c r="K5012" s="450">
        <v>12.75</v>
      </c>
      <c r="L5012" s="447" t="s">
        <v>241</v>
      </c>
    </row>
    <row r="5013" spans="1:12">
      <c r="A5013" s="447" t="s">
        <v>21009</v>
      </c>
      <c r="B5013" s="447" t="s">
        <v>21010</v>
      </c>
      <c r="C5013" s="447" t="s">
        <v>21013</v>
      </c>
      <c r="D5013" s="447" t="s">
        <v>21014</v>
      </c>
      <c r="E5013" s="448" t="s">
        <v>20755</v>
      </c>
      <c r="F5013" s="447" t="s">
        <v>20755</v>
      </c>
      <c r="G5013" s="449">
        <v>102323</v>
      </c>
      <c r="H5013" s="447" t="s">
        <v>6347</v>
      </c>
      <c r="I5013" s="447" t="s">
        <v>133</v>
      </c>
      <c r="J5013" s="447" t="s">
        <v>240</v>
      </c>
      <c r="K5013" s="450">
        <v>10.83</v>
      </c>
      <c r="L5013" s="447" t="s">
        <v>241</v>
      </c>
    </row>
    <row r="5014" spans="1:12">
      <c r="A5014" s="447" t="s">
        <v>21009</v>
      </c>
      <c r="B5014" s="447" t="s">
        <v>21010</v>
      </c>
      <c r="C5014" s="447" t="s">
        <v>21013</v>
      </c>
      <c r="D5014" s="447" t="s">
        <v>21014</v>
      </c>
      <c r="E5014" s="448" t="s">
        <v>20755</v>
      </c>
      <c r="F5014" s="447" t="s">
        <v>20755</v>
      </c>
      <c r="G5014" s="449">
        <v>102324</v>
      </c>
      <c r="H5014" s="447" t="s">
        <v>6348</v>
      </c>
      <c r="I5014" s="447" t="s">
        <v>133</v>
      </c>
      <c r="J5014" s="447" t="s">
        <v>240</v>
      </c>
      <c r="K5014" s="450">
        <v>10.69</v>
      </c>
      <c r="L5014" s="447" t="s">
        <v>241</v>
      </c>
    </row>
    <row r="5015" spans="1:12">
      <c r="A5015" s="447" t="s">
        <v>21009</v>
      </c>
      <c r="B5015" s="447" t="s">
        <v>21010</v>
      </c>
      <c r="C5015" s="447" t="s">
        <v>21013</v>
      </c>
      <c r="D5015" s="447" t="s">
        <v>21014</v>
      </c>
      <c r="E5015" s="448" t="s">
        <v>20755</v>
      </c>
      <c r="F5015" s="447" t="s">
        <v>20755</v>
      </c>
      <c r="G5015" s="449">
        <v>102325</v>
      </c>
      <c r="H5015" s="447" t="s">
        <v>6349</v>
      </c>
      <c r="I5015" s="447" t="s">
        <v>133</v>
      </c>
      <c r="J5015" s="447" t="s">
        <v>240</v>
      </c>
      <c r="K5015" s="450">
        <v>9.73</v>
      </c>
      <c r="L5015" s="447" t="s">
        <v>241</v>
      </c>
    </row>
    <row r="5016" spans="1:12">
      <c r="A5016" s="447" t="s">
        <v>21009</v>
      </c>
      <c r="B5016" s="447" t="s">
        <v>21010</v>
      </c>
      <c r="C5016" s="447" t="s">
        <v>21013</v>
      </c>
      <c r="D5016" s="447" t="s">
        <v>21014</v>
      </c>
      <c r="E5016" s="448" t="s">
        <v>20755</v>
      </c>
      <c r="F5016" s="447" t="s">
        <v>20755</v>
      </c>
      <c r="G5016" s="449">
        <v>102326</v>
      </c>
      <c r="H5016" s="447" t="s">
        <v>6351</v>
      </c>
      <c r="I5016" s="447" t="s">
        <v>133</v>
      </c>
      <c r="J5016" s="447" t="s">
        <v>240</v>
      </c>
      <c r="K5016" s="450">
        <v>7.03</v>
      </c>
      <c r="L5016" s="447" t="s">
        <v>241</v>
      </c>
    </row>
    <row r="5017" spans="1:12">
      <c r="A5017" s="447" t="s">
        <v>21009</v>
      </c>
      <c r="B5017" s="447" t="s">
        <v>21010</v>
      </c>
      <c r="C5017" s="447" t="s">
        <v>21013</v>
      </c>
      <c r="D5017" s="447" t="s">
        <v>21014</v>
      </c>
      <c r="E5017" s="448" t="s">
        <v>20755</v>
      </c>
      <c r="F5017" s="447" t="s">
        <v>20755</v>
      </c>
      <c r="G5017" s="449">
        <v>102327</v>
      </c>
      <c r="H5017" s="447" t="s">
        <v>6353</v>
      </c>
      <c r="I5017" s="447" t="s">
        <v>133</v>
      </c>
      <c r="J5017" s="447" t="s">
        <v>240</v>
      </c>
      <c r="K5017" s="450">
        <v>5.97</v>
      </c>
      <c r="L5017" s="447" t="s">
        <v>241</v>
      </c>
    </row>
    <row r="5018" spans="1:12">
      <c r="A5018" s="447" t="s">
        <v>21009</v>
      </c>
      <c r="B5018" s="447" t="s">
        <v>21010</v>
      </c>
      <c r="C5018" s="447" t="s">
        <v>21013</v>
      </c>
      <c r="D5018" s="447" t="s">
        <v>21014</v>
      </c>
      <c r="E5018" s="448" t="s">
        <v>20755</v>
      </c>
      <c r="F5018" s="447" t="s">
        <v>20755</v>
      </c>
      <c r="G5018" s="449">
        <v>102328</v>
      </c>
      <c r="H5018" s="447" t="s">
        <v>6354</v>
      </c>
      <c r="I5018" s="447" t="s">
        <v>133</v>
      </c>
      <c r="J5018" s="447" t="s">
        <v>240</v>
      </c>
      <c r="K5018" s="450">
        <v>5.89</v>
      </c>
      <c r="L5018" s="447" t="s">
        <v>241</v>
      </c>
    </row>
    <row r="5019" spans="1:12">
      <c r="A5019" s="447" t="s">
        <v>21009</v>
      </c>
      <c r="B5019" s="447" t="s">
        <v>21010</v>
      </c>
      <c r="C5019" s="447" t="s">
        <v>21013</v>
      </c>
      <c r="D5019" s="447" t="s">
        <v>21014</v>
      </c>
      <c r="E5019" s="448" t="s">
        <v>20755</v>
      </c>
      <c r="F5019" s="447" t="s">
        <v>20755</v>
      </c>
      <c r="G5019" s="449">
        <v>102329</v>
      </c>
      <c r="H5019" s="447" t="s">
        <v>6356</v>
      </c>
      <c r="I5019" s="447" t="s">
        <v>133</v>
      </c>
      <c r="J5019" s="447" t="s">
        <v>240</v>
      </c>
      <c r="K5019" s="450">
        <v>5.37</v>
      </c>
      <c r="L5019" s="447" t="s">
        <v>241</v>
      </c>
    </row>
    <row r="5020" spans="1:12">
      <c r="A5020" s="447" t="s">
        <v>21009</v>
      </c>
      <c r="B5020" s="447" t="s">
        <v>21010</v>
      </c>
      <c r="C5020" s="447" t="s">
        <v>21015</v>
      </c>
      <c r="D5020" s="447" t="s">
        <v>21016</v>
      </c>
      <c r="E5020" s="448" t="s">
        <v>20755</v>
      </c>
      <c r="F5020" s="447" t="s">
        <v>20755</v>
      </c>
      <c r="G5020" s="449">
        <v>94304</v>
      </c>
      <c r="H5020" s="447" t="s">
        <v>6357</v>
      </c>
      <c r="I5020" s="447" t="s">
        <v>133</v>
      </c>
      <c r="J5020" s="447" t="s">
        <v>240</v>
      </c>
      <c r="K5020" s="450">
        <v>25.42</v>
      </c>
      <c r="L5020" s="447" t="s">
        <v>241</v>
      </c>
    </row>
    <row r="5021" spans="1:12">
      <c r="A5021" s="447" t="s">
        <v>21009</v>
      </c>
      <c r="B5021" s="447" t="s">
        <v>21010</v>
      </c>
      <c r="C5021" s="447" t="s">
        <v>21015</v>
      </c>
      <c r="D5021" s="447" t="s">
        <v>21016</v>
      </c>
      <c r="E5021" s="448" t="s">
        <v>20755</v>
      </c>
      <c r="F5021" s="447" t="s">
        <v>20755</v>
      </c>
      <c r="G5021" s="449">
        <v>94305</v>
      </c>
      <c r="H5021" s="447" t="s">
        <v>6358</v>
      </c>
      <c r="I5021" s="447" t="s">
        <v>133</v>
      </c>
      <c r="J5021" s="447" t="s">
        <v>240</v>
      </c>
      <c r="K5021" s="450">
        <v>22.99</v>
      </c>
      <c r="L5021" s="447" t="s">
        <v>241</v>
      </c>
    </row>
    <row r="5022" spans="1:12">
      <c r="A5022" s="447" t="s">
        <v>21009</v>
      </c>
      <c r="B5022" s="447" t="s">
        <v>21010</v>
      </c>
      <c r="C5022" s="447" t="s">
        <v>21015</v>
      </c>
      <c r="D5022" s="447" t="s">
        <v>21016</v>
      </c>
      <c r="E5022" s="448" t="s">
        <v>20755</v>
      </c>
      <c r="F5022" s="447" t="s">
        <v>20755</v>
      </c>
      <c r="G5022" s="449">
        <v>94306</v>
      </c>
      <c r="H5022" s="447" t="s">
        <v>6360</v>
      </c>
      <c r="I5022" s="447" t="s">
        <v>133</v>
      </c>
      <c r="J5022" s="447" t="s">
        <v>240</v>
      </c>
      <c r="K5022" s="450">
        <v>19.940000000000001</v>
      </c>
      <c r="L5022" s="447" t="s">
        <v>241</v>
      </c>
    </row>
    <row r="5023" spans="1:12">
      <c r="A5023" s="447" t="s">
        <v>21009</v>
      </c>
      <c r="B5023" s="447" t="s">
        <v>21010</v>
      </c>
      <c r="C5023" s="447" t="s">
        <v>21015</v>
      </c>
      <c r="D5023" s="447" t="s">
        <v>21016</v>
      </c>
      <c r="E5023" s="448" t="s">
        <v>20755</v>
      </c>
      <c r="F5023" s="447" t="s">
        <v>20755</v>
      </c>
      <c r="G5023" s="449">
        <v>94307</v>
      </c>
      <c r="H5023" s="447" t="s">
        <v>6361</v>
      </c>
      <c r="I5023" s="447" t="s">
        <v>133</v>
      </c>
      <c r="J5023" s="447" t="s">
        <v>240</v>
      </c>
      <c r="K5023" s="450">
        <v>20.67</v>
      </c>
      <c r="L5023" s="447" t="s">
        <v>241</v>
      </c>
    </row>
    <row r="5024" spans="1:12">
      <c r="A5024" s="447" t="s">
        <v>21009</v>
      </c>
      <c r="B5024" s="447" t="s">
        <v>21010</v>
      </c>
      <c r="C5024" s="447" t="s">
        <v>21015</v>
      </c>
      <c r="D5024" s="447" t="s">
        <v>21016</v>
      </c>
      <c r="E5024" s="448" t="s">
        <v>20755</v>
      </c>
      <c r="F5024" s="447" t="s">
        <v>20755</v>
      </c>
      <c r="G5024" s="449">
        <v>94308</v>
      </c>
      <c r="H5024" s="447" t="s">
        <v>6362</v>
      </c>
      <c r="I5024" s="447" t="s">
        <v>133</v>
      </c>
      <c r="J5024" s="447" t="s">
        <v>240</v>
      </c>
      <c r="K5024" s="450">
        <v>18.73</v>
      </c>
      <c r="L5024" s="447" t="s">
        <v>241</v>
      </c>
    </row>
    <row r="5025" spans="1:12">
      <c r="A5025" s="447" t="s">
        <v>21009</v>
      </c>
      <c r="B5025" s="447" t="s">
        <v>21010</v>
      </c>
      <c r="C5025" s="447" t="s">
        <v>21015</v>
      </c>
      <c r="D5025" s="447" t="s">
        <v>21016</v>
      </c>
      <c r="E5025" s="448" t="s">
        <v>20755</v>
      </c>
      <c r="F5025" s="447" t="s">
        <v>20755</v>
      </c>
      <c r="G5025" s="449">
        <v>94309</v>
      </c>
      <c r="H5025" s="447" t="s">
        <v>6364</v>
      </c>
      <c r="I5025" s="447" t="s">
        <v>133</v>
      </c>
      <c r="J5025" s="447" t="s">
        <v>240</v>
      </c>
      <c r="K5025" s="450">
        <v>19.62</v>
      </c>
      <c r="L5025" s="447" t="s">
        <v>241</v>
      </c>
    </row>
    <row r="5026" spans="1:12">
      <c r="A5026" s="447" t="s">
        <v>21009</v>
      </c>
      <c r="B5026" s="447" t="s">
        <v>21010</v>
      </c>
      <c r="C5026" s="447" t="s">
        <v>21015</v>
      </c>
      <c r="D5026" s="447" t="s">
        <v>21016</v>
      </c>
      <c r="E5026" s="448" t="s">
        <v>20755</v>
      </c>
      <c r="F5026" s="447" t="s">
        <v>20755</v>
      </c>
      <c r="G5026" s="449">
        <v>94310</v>
      </c>
      <c r="H5026" s="447" t="s">
        <v>6365</v>
      </c>
      <c r="I5026" s="447" t="s">
        <v>133</v>
      </c>
      <c r="J5026" s="447" t="s">
        <v>240</v>
      </c>
      <c r="K5026" s="450">
        <v>18.11</v>
      </c>
      <c r="L5026" s="447" t="s">
        <v>241</v>
      </c>
    </row>
    <row r="5027" spans="1:12">
      <c r="A5027" s="447" t="s">
        <v>21009</v>
      </c>
      <c r="B5027" s="447" t="s">
        <v>21010</v>
      </c>
      <c r="C5027" s="447" t="s">
        <v>21015</v>
      </c>
      <c r="D5027" s="447" t="s">
        <v>21016</v>
      </c>
      <c r="E5027" s="448" t="s">
        <v>20755</v>
      </c>
      <c r="F5027" s="447" t="s">
        <v>20755</v>
      </c>
      <c r="G5027" s="449">
        <v>94315</v>
      </c>
      <c r="H5027" s="447" t="s">
        <v>6366</v>
      </c>
      <c r="I5027" s="447" t="s">
        <v>133</v>
      </c>
      <c r="J5027" s="447" t="s">
        <v>240</v>
      </c>
      <c r="K5027" s="450">
        <v>29.43</v>
      </c>
      <c r="L5027" s="447" t="s">
        <v>241</v>
      </c>
    </row>
    <row r="5028" spans="1:12">
      <c r="A5028" s="447" t="s">
        <v>21009</v>
      </c>
      <c r="B5028" s="447" t="s">
        <v>21010</v>
      </c>
      <c r="C5028" s="447" t="s">
        <v>21015</v>
      </c>
      <c r="D5028" s="447" t="s">
        <v>21016</v>
      </c>
      <c r="E5028" s="448" t="s">
        <v>20755</v>
      </c>
      <c r="F5028" s="447" t="s">
        <v>20755</v>
      </c>
      <c r="G5028" s="449">
        <v>94316</v>
      </c>
      <c r="H5028" s="447" t="s">
        <v>6367</v>
      </c>
      <c r="I5028" s="447" t="s">
        <v>133</v>
      </c>
      <c r="J5028" s="447" t="s">
        <v>240</v>
      </c>
      <c r="K5028" s="450">
        <v>24.03</v>
      </c>
      <c r="L5028" s="447" t="s">
        <v>241</v>
      </c>
    </row>
    <row r="5029" spans="1:12">
      <c r="A5029" s="447" t="s">
        <v>21009</v>
      </c>
      <c r="B5029" s="447" t="s">
        <v>21010</v>
      </c>
      <c r="C5029" s="447" t="s">
        <v>21015</v>
      </c>
      <c r="D5029" s="447" t="s">
        <v>21016</v>
      </c>
      <c r="E5029" s="448" t="s">
        <v>20755</v>
      </c>
      <c r="F5029" s="447" t="s">
        <v>20755</v>
      </c>
      <c r="G5029" s="449">
        <v>94317</v>
      </c>
      <c r="H5029" s="447" t="s">
        <v>6369</v>
      </c>
      <c r="I5029" s="447" t="s">
        <v>133</v>
      </c>
      <c r="J5029" s="447" t="s">
        <v>240</v>
      </c>
      <c r="K5029" s="450">
        <v>21.65</v>
      </c>
      <c r="L5029" s="447" t="s">
        <v>241</v>
      </c>
    </row>
    <row r="5030" spans="1:12">
      <c r="A5030" s="447" t="s">
        <v>21009</v>
      </c>
      <c r="B5030" s="447" t="s">
        <v>21010</v>
      </c>
      <c r="C5030" s="447" t="s">
        <v>21015</v>
      </c>
      <c r="D5030" s="447" t="s">
        <v>21016</v>
      </c>
      <c r="E5030" s="448" t="s">
        <v>20755</v>
      </c>
      <c r="F5030" s="447" t="s">
        <v>20755</v>
      </c>
      <c r="G5030" s="449">
        <v>94318</v>
      </c>
      <c r="H5030" s="447" t="s">
        <v>6370</v>
      </c>
      <c r="I5030" s="447" t="s">
        <v>133</v>
      </c>
      <c r="J5030" s="447" t="s">
        <v>240</v>
      </c>
      <c r="K5030" s="450">
        <v>18.57</v>
      </c>
      <c r="L5030" s="447" t="s">
        <v>241</v>
      </c>
    </row>
    <row r="5031" spans="1:12">
      <c r="A5031" s="447" t="s">
        <v>21009</v>
      </c>
      <c r="B5031" s="447" t="s">
        <v>21010</v>
      </c>
      <c r="C5031" s="447" t="s">
        <v>21015</v>
      </c>
      <c r="D5031" s="447" t="s">
        <v>21016</v>
      </c>
      <c r="E5031" s="448" t="s">
        <v>20755</v>
      </c>
      <c r="F5031" s="447" t="s">
        <v>20755</v>
      </c>
      <c r="G5031" s="449">
        <v>94319</v>
      </c>
      <c r="H5031" s="447" t="s">
        <v>6371</v>
      </c>
      <c r="I5031" s="447" t="s">
        <v>133</v>
      </c>
      <c r="J5031" s="447" t="s">
        <v>240</v>
      </c>
      <c r="K5031" s="450">
        <v>31.94</v>
      </c>
      <c r="L5031" s="447" t="s">
        <v>241</v>
      </c>
    </row>
    <row r="5032" spans="1:12">
      <c r="A5032" s="447" t="s">
        <v>21009</v>
      </c>
      <c r="B5032" s="447" t="s">
        <v>21010</v>
      </c>
      <c r="C5032" s="447" t="s">
        <v>21015</v>
      </c>
      <c r="D5032" s="447" t="s">
        <v>21016</v>
      </c>
      <c r="E5032" s="448" t="s">
        <v>20755</v>
      </c>
      <c r="F5032" s="447" t="s">
        <v>20755</v>
      </c>
      <c r="G5032" s="449">
        <v>94327</v>
      </c>
      <c r="H5032" s="447" t="s">
        <v>6373</v>
      </c>
      <c r="I5032" s="447" t="s">
        <v>133</v>
      </c>
      <c r="J5032" s="447" t="s">
        <v>240</v>
      </c>
      <c r="K5032" s="450">
        <v>85.11</v>
      </c>
      <c r="L5032" s="447" t="s">
        <v>241</v>
      </c>
    </row>
    <row r="5033" spans="1:12">
      <c r="A5033" s="447" t="s">
        <v>21009</v>
      </c>
      <c r="B5033" s="447" t="s">
        <v>21010</v>
      </c>
      <c r="C5033" s="447" t="s">
        <v>21015</v>
      </c>
      <c r="D5033" s="447" t="s">
        <v>21016</v>
      </c>
      <c r="E5033" s="448" t="s">
        <v>20755</v>
      </c>
      <c r="F5033" s="447" t="s">
        <v>20755</v>
      </c>
      <c r="G5033" s="449">
        <v>94328</v>
      </c>
      <c r="H5033" s="447" t="s">
        <v>6374</v>
      </c>
      <c r="I5033" s="447" t="s">
        <v>133</v>
      </c>
      <c r="J5033" s="447" t="s">
        <v>240</v>
      </c>
      <c r="K5033" s="450">
        <v>82.68</v>
      </c>
      <c r="L5033" s="447" t="s">
        <v>241</v>
      </c>
    </row>
    <row r="5034" spans="1:12">
      <c r="A5034" s="447" t="s">
        <v>21009</v>
      </c>
      <c r="B5034" s="447" t="s">
        <v>21010</v>
      </c>
      <c r="C5034" s="447" t="s">
        <v>21015</v>
      </c>
      <c r="D5034" s="447" t="s">
        <v>21016</v>
      </c>
      <c r="E5034" s="448" t="s">
        <v>20755</v>
      </c>
      <c r="F5034" s="447" t="s">
        <v>20755</v>
      </c>
      <c r="G5034" s="449">
        <v>94329</v>
      </c>
      <c r="H5034" s="447" t="s">
        <v>6375</v>
      </c>
      <c r="I5034" s="447" t="s">
        <v>133</v>
      </c>
      <c r="J5034" s="447" t="s">
        <v>240</v>
      </c>
      <c r="K5034" s="450">
        <v>79.63</v>
      </c>
      <c r="L5034" s="447" t="s">
        <v>241</v>
      </c>
    </row>
    <row r="5035" spans="1:12">
      <c r="A5035" s="447" t="s">
        <v>21009</v>
      </c>
      <c r="B5035" s="447" t="s">
        <v>21010</v>
      </c>
      <c r="C5035" s="447" t="s">
        <v>21015</v>
      </c>
      <c r="D5035" s="447" t="s">
        <v>21016</v>
      </c>
      <c r="E5035" s="448" t="s">
        <v>20755</v>
      </c>
      <c r="F5035" s="447" t="s">
        <v>20755</v>
      </c>
      <c r="G5035" s="449">
        <v>94330</v>
      </c>
      <c r="H5035" s="447" t="s">
        <v>6376</v>
      </c>
      <c r="I5035" s="447" t="s">
        <v>133</v>
      </c>
      <c r="J5035" s="447" t="s">
        <v>240</v>
      </c>
      <c r="K5035" s="450">
        <v>80.36</v>
      </c>
      <c r="L5035" s="447" t="s">
        <v>241</v>
      </c>
    </row>
    <row r="5036" spans="1:12">
      <c r="A5036" s="447" t="s">
        <v>21009</v>
      </c>
      <c r="B5036" s="447" t="s">
        <v>21010</v>
      </c>
      <c r="C5036" s="447" t="s">
        <v>21015</v>
      </c>
      <c r="D5036" s="447" t="s">
        <v>21016</v>
      </c>
      <c r="E5036" s="448" t="s">
        <v>20755</v>
      </c>
      <c r="F5036" s="447" t="s">
        <v>20755</v>
      </c>
      <c r="G5036" s="449">
        <v>94331</v>
      </c>
      <c r="H5036" s="447" t="s">
        <v>6377</v>
      </c>
      <c r="I5036" s="447" t="s">
        <v>133</v>
      </c>
      <c r="J5036" s="447" t="s">
        <v>240</v>
      </c>
      <c r="K5036" s="450">
        <v>78.42</v>
      </c>
      <c r="L5036" s="447" t="s">
        <v>241</v>
      </c>
    </row>
    <row r="5037" spans="1:12">
      <c r="A5037" s="447" t="s">
        <v>21009</v>
      </c>
      <c r="B5037" s="447" t="s">
        <v>21010</v>
      </c>
      <c r="C5037" s="447" t="s">
        <v>21015</v>
      </c>
      <c r="D5037" s="447" t="s">
        <v>21016</v>
      </c>
      <c r="E5037" s="448" t="s">
        <v>20755</v>
      </c>
      <c r="F5037" s="447" t="s">
        <v>20755</v>
      </c>
      <c r="G5037" s="449">
        <v>94332</v>
      </c>
      <c r="H5037" s="447" t="s">
        <v>6378</v>
      </c>
      <c r="I5037" s="447" t="s">
        <v>133</v>
      </c>
      <c r="J5037" s="447" t="s">
        <v>240</v>
      </c>
      <c r="K5037" s="450">
        <v>79.31</v>
      </c>
      <c r="L5037" s="447" t="s">
        <v>241</v>
      </c>
    </row>
    <row r="5038" spans="1:12">
      <c r="A5038" s="447" t="s">
        <v>21009</v>
      </c>
      <c r="B5038" s="447" t="s">
        <v>21010</v>
      </c>
      <c r="C5038" s="447" t="s">
        <v>21015</v>
      </c>
      <c r="D5038" s="447" t="s">
        <v>21016</v>
      </c>
      <c r="E5038" s="448" t="s">
        <v>20755</v>
      </c>
      <c r="F5038" s="447" t="s">
        <v>20755</v>
      </c>
      <c r="G5038" s="449">
        <v>94333</v>
      </c>
      <c r="H5038" s="447" t="s">
        <v>6379</v>
      </c>
      <c r="I5038" s="447" t="s">
        <v>133</v>
      </c>
      <c r="J5038" s="447" t="s">
        <v>240</v>
      </c>
      <c r="K5038" s="450">
        <v>77.8</v>
      </c>
      <c r="L5038" s="447" t="s">
        <v>241</v>
      </c>
    </row>
    <row r="5039" spans="1:12">
      <c r="A5039" s="447" t="s">
        <v>21009</v>
      </c>
      <c r="B5039" s="447" t="s">
        <v>21010</v>
      </c>
      <c r="C5039" s="447" t="s">
        <v>21015</v>
      </c>
      <c r="D5039" s="447" t="s">
        <v>21016</v>
      </c>
      <c r="E5039" s="448" t="s">
        <v>20755</v>
      </c>
      <c r="F5039" s="447" t="s">
        <v>20755</v>
      </c>
      <c r="G5039" s="449">
        <v>94338</v>
      </c>
      <c r="H5039" s="447" t="s">
        <v>6380</v>
      </c>
      <c r="I5039" s="447" t="s">
        <v>133</v>
      </c>
      <c r="J5039" s="447" t="s">
        <v>240</v>
      </c>
      <c r="K5039" s="450">
        <v>89.12</v>
      </c>
      <c r="L5039" s="447" t="s">
        <v>241</v>
      </c>
    </row>
    <row r="5040" spans="1:12">
      <c r="A5040" s="447" t="s">
        <v>21009</v>
      </c>
      <c r="B5040" s="447" t="s">
        <v>21010</v>
      </c>
      <c r="C5040" s="447" t="s">
        <v>21015</v>
      </c>
      <c r="D5040" s="447" t="s">
        <v>21016</v>
      </c>
      <c r="E5040" s="448" t="s">
        <v>20755</v>
      </c>
      <c r="F5040" s="447" t="s">
        <v>20755</v>
      </c>
      <c r="G5040" s="449">
        <v>94339</v>
      </c>
      <c r="H5040" s="447" t="s">
        <v>6381</v>
      </c>
      <c r="I5040" s="447" t="s">
        <v>133</v>
      </c>
      <c r="J5040" s="447" t="s">
        <v>240</v>
      </c>
      <c r="K5040" s="450">
        <v>83.72</v>
      </c>
      <c r="L5040" s="447" t="s">
        <v>241</v>
      </c>
    </row>
    <row r="5041" spans="1:12">
      <c r="A5041" s="447" t="s">
        <v>21009</v>
      </c>
      <c r="B5041" s="447" t="s">
        <v>21010</v>
      </c>
      <c r="C5041" s="447" t="s">
        <v>21015</v>
      </c>
      <c r="D5041" s="447" t="s">
        <v>21016</v>
      </c>
      <c r="E5041" s="448" t="s">
        <v>20755</v>
      </c>
      <c r="F5041" s="447" t="s">
        <v>20755</v>
      </c>
      <c r="G5041" s="449">
        <v>94340</v>
      </c>
      <c r="H5041" s="447" t="s">
        <v>6382</v>
      </c>
      <c r="I5041" s="447" t="s">
        <v>133</v>
      </c>
      <c r="J5041" s="447" t="s">
        <v>240</v>
      </c>
      <c r="K5041" s="450">
        <v>81.34</v>
      </c>
      <c r="L5041" s="447" t="s">
        <v>241</v>
      </c>
    </row>
    <row r="5042" spans="1:12">
      <c r="A5042" s="447" t="s">
        <v>21009</v>
      </c>
      <c r="B5042" s="447" t="s">
        <v>21010</v>
      </c>
      <c r="C5042" s="447" t="s">
        <v>21015</v>
      </c>
      <c r="D5042" s="447" t="s">
        <v>21016</v>
      </c>
      <c r="E5042" s="448" t="s">
        <v>20755</v>
      </c>
      <c r="F5042" s="447" t="s">
        <v>20755</v>
      </c>
      <c r="G5042" s="449">
        <v>94341</v>
      </c>
      <c r="H5042" s="447" t="s">
        <v>6383</v>
      </c>
      <c r="I5042" s="447" t="s">
        <v>133</v>
      </c>
      <c r="J5042" s="447" t="s">
        <v>240</v>
      </c>
      <c r="K5042" s="450">
        <v>78.260000000000005</v>
      </c>
      <c r="L5042" s="447" t="s">
        <v>241</v>
      </c>
    </row>
    <row r="5043" spans="1:12">
      <c r="A5043" s="447" t="s">
        <v>21009</v>
      </c>
      <c r="B5043" s="447" t="s">
        <v>21010</v>
      </c>
      <c r="C5043" s="447" t="s">
        <v>21015</v>
      </c>
      <c r="D5043" s="447" t="s">
        <v>21016</v>
      </c>
      <c r="E5043" s="448" t="s">
        <v>20755</v>
      </c>
      <c r="F5043" s="447" t="s">
        <v>20755</v>
      </c>
      <c r="G5043" s="449">
        <v>94342</v>
      </c>
      <c r="H5043" s="447" t="s">
        <v>6384</v>
      </c>
      <c r="I5043" s="447" t="s">
        <v>133</v>
      </c>
      <c r="J5043" s="447" t="s">
        <v>240</v>
      </c>
      <c r="K5043" s="450">
        <v>91.63</v>
      </c>
      <c r="L5043" s="447" t="s">
        <v>241</v>
      </c>
    </row>
    <row r="5044" spans="1:12">
      <c r="A5044" s="447" t="s">
        <v>21009</v>
      </c>
      <c r="B5044" s="447" t="s">
        <v>21010</v>
      </c>
      <c r="C5044" s="447" t="s">
        <v>21015</v>
      </c>
      <c r="D5044" s="447" t="s">
        <v>21016</v>
      </c>
      <c r="E5044" s="448" t="s">
        <v>20755</v>
      </c>
      <c r="F5044" s="447" t="s">
        <v>20755</v>
      </c>
      <c r="G5044" s="449">
        <v>96385</v>
      </c>
      <c r="H5044" s="447" t="s">
        <v>6385</v>
      </c>
      <c r="I5044" s="447" t="s">
        <v>133</v>
      </c>
      <c r="J5044" s="447" t="s">
        <v>240</v>
      </c>
      <c r="K5044" s="450">
        <v>6.87</v>
      </c>
      <c r="L5044" s="447" t="s">
        <v>241</v>
      </c>
    </row>
    <row r="5045" spans="1:12">
      <c r="A5045" s="447" t="s">
        <v>21009</v>
      </c>
      <c r="B5045" s="447" t="s">
        <v>21010</v>
      </c>
      <c r="C5045" s="447" t="s">
        <v>21015</v>
      </c>
      <c r="D5045" s="447" t="s">
        <v>21016</v>
      </c>
      <c r="E5045" s="448" t="s">
        <v>20755</v>
      </c>
      <c r="F5045" s="447" t="s">
        <v>20755</v>
      </c>
      <c r="G5045" s="449">
        <v>96386</v>
      </c>
      <c r="H5045" s="447" t="s">
        <v>6387</v>
      </c>
      <c r="I5045" s="447" t="s">
        <v>133</v>
      </c>
      <c r="J5045" s="447" t="s">
        <v>240</v>
      </c>
      <c r="K5045" s="450">
        <v>5</v>
      </c>
      <c r="L5045" s="447" t="s">
        <v>241</v>
      </c>
    </row>
    <row r="5046" spans="1:12">
      <c r="A5046" s="447" t="s">
        <v>21009</v>
      </c>
      <c r="B5046" s="447" t="s">
        <v>21010</v>
      </c>
      <c r="C5046" s="447" t="s">
        <v>21017</v>
      </c>
      <c r="D5046" s="447" t="s">
        <v>21018</v>
      </c>
      <c r="E5046" s="448" t="s">
        <v>20755</v>
      </c>
      <c r="F5046" s="447" t="s">
        <v>20755</v>
      </c>
      <c r="G5046" s="449">
        <v>93360</v>
      </c>
      <c r="H5046" s="447" t="s">
        <v>6389</v>
      </c>
      <c r="I5046" s="447" t="s">
        <v>133</v>
      </c>
      <c r="J5046" s="447" t="s">
        <v>240</v>
      </c>
      <c r="K5046" s="450">
        <v>14.35</v>
      </c>
      <c r="L5046" s="447" t="s">
        <v>241</v>
      </c>
    </row>
    <row r="5047" spans="1:12">
      <c r="A5047" s="447" t="s">
        <v>21009</v>
      </c>
      <c r="B5047" s="447" t="s">
        <v>21010</v>
      </c>
      <c r="C5047" s="447" t="s">
        <v>21017</v>
      </c>
      <c r="D5047" s="447" t="s">
        <v>21018</v>
      </c>
      <c r="E5047" s="448" t="s">
        <v>20755</v>
      </c>
      <c r="F5047" s="447" t="s">
        <v>20755</v>
      </c>
      <c r="G5047" s="449">
        <v>93361</v>
      </c>
      <c r="H5047" s="447" t="s">
        <v>6390</v>
      </c>
      <c r="I5047" s="447" t="s">
        <v>133</v>
      </c>
      <c r="J5047" s="447" t="s">
        <v>240</v>
      </c>
      <c r="K5047" s="450">
        <v>12.01</v>
      </c>
      <c r="L5047" s="447" t="s">
        <v>241</v>
      </c>
    </row>
    <row r="5048" spans="1:12">
      <c r="A5048" s="447" t="s">
        <v>21009</v>
      </c>
      <c r="B5048" s="447" t="s">
        <v>21010</v>
      </c>
      <c r="C5048" s="447" t="s">
        <v>21017</v>
      </c>
      <c r="D5048" s="447" t="s">
        <v>21018</v>
      </c>
      <c r="E5048" s="448" t="s">
        <v>20755</v>
      </c>
      <c r="F5048" s="447" t="s">
        <v>20755</v>
      </c>
      <c r="G5048" s="449">
        <v>93362</v>
      </c>
      <c r="H5048" s="447" t="s">
        <v>6391</v>
      </c>
      <c r="I5048" s="447" t="s">
        <v>133</v>
      </c>
      <c r="J5048" s="447" t="s">
        <v>240</v>
      </c>
      <c r="K5048" s="450">
        <v>8.8800000000000008</v>
      </c>
      <c r="L5048" s="447" t="s">
        <v>241</v>
      </c>
    </row>
    <row r="5049" spans="1:12">
      <c r="A5049" s="447" t="s">
        <v>21009</v>
      </c>
      <c r="B5049" s="447" t="s">
        <v>21010</v>
      </c>
      <c r="C5049" s="447" t="s">
        <v>21017</v>
      </c>
      <c r="D5049" s="447" t="s">
        <v>21018</v>
      </c>
      <c r="E5049" s="448" t="s">
        <v>20755</v>
      </c>
      <c r="F5049" s="447" t="s">
        <v>20755</v>
      </c>
      <c r="G5049" s="449">
        <v>93363</v>
      </c>
      <c r="H5049" s="447" t="s">
        <v>6393</v>
      </c>
      <c r="I5049" s="447" t="s">
        <v>133</v>
      </c>
      <c r="J5049" s="447" t="s">
        <v>240</v>
      </c>
      <c r="K5049" s="450">
        <v>9.58</v>
      </c>
      <c r="L5049" s="447" t="s">
        <v>241</v>
      </c>
    </row>
    <row r="5050" spans="1:12">
      <c r="A5050" s="447" t="s">
        <v>21009</v>
      </c>
      <c r="B5050" s="447" t="s">
        <v>21010</v>
      </c>
      <c r="C5050" s="447" t="s">
        <v>21017</v>
      </c>
      <c r="D5050" s="447" t="s">
        <v>21018</v>
      </c>
      <c r="E5050" s="448" t="s">
        <v>20755</v>
      </c>
      <c r="F5050" s="447" t="s">
        <v>20755</v>
      </c>
      <c r="G5050" s="449">
        <v>93364</v>
      </c>
      <c r="H5050" s="447" t="s">
        <v>6394</v>
      </c>
      <c r="I5050" s="447" t="s">
        <v>133</v>
      </c>
      <c r="J5050" s="447" t="s">
        <v>240</v>
      </c>
      <c r="K5050" s="450">
        <v>7.64</v>
      </c>
      <c r="L5050" s="447" t="s">
        <v>241</v>
      </c>
    </row>
    <row r="5051" spans="1:12">
      <c r="A5051" s="447" t="s">
        <v>21009</v>
      </c>
      <c r="B5051" s="447" t="s">
        <v>21010</v>
      </c>
      <c r="C5051" s="447" t="s">
        <v>21017</v>
      </c>
      <c r="D5051" s="447" t="s">
        <v>21018</v>
      </c>
      <c r="E5051" s="448" t="s">
        <v>20755</v>
      </c>
      <c r="F5051" s="447" t="s">
        <v>20755</v>
      </c>
      <c r="G5051" s="449">
        <v>93365</v>
      </c>
      <c r="H5051" s="447" t="s">
        <v>6395</v>
      </c>
      <c r="I5051" s="447" t="s">
        <v>133</v>
      </c>
      <c r="J5051" s="447" t="s">
        <v>240</v>
      </c>
      <c r="K5051" s="450">
        <v>8.49</v>
      </c>
      <c r="L5051" s="447" t="s">
        <v>241</v>
      </c>
    </row>
    <row r="5052" spans="1:12">
      <c r="A5052" s="447" t="s">
        <v>21009</v>
      </c>
      <c r="B5052" s="447" t="s">
        <v>21010</v>
      </c>
      <c r="C5052" s="447" t="s">
        <v>21017</v>
      </c>
      <c r="D5052" s="447" t="s">
        <v>21018</v>
      </c>
      <c r="E5052" s="448" t="s">
        <v>20755</v>
      </c>
      <c r="F5052" s="447" t="s">
        <v>20755</v>
      </c>
      <c r="G5052" s="449">
        <v>93366</v>
      </c>
      <c r="H5052" s="447" t="s">
        <v>6396</v>
      </c>
      <c r="I5052" s="447" t="s">
        <v>133</v>
      </c>
      <c r="J5052" s="447" t="s">
        <v>240</v>
      </c>
      <c r="K5052" s="450">
        <v>7.05</v>
      </c>
      <c r="L5052" s="447" t="s">
        <v>241</v>
      </c>
    </row>
    <row r="5053" spans="1:12">
      <c r="A5053" s="447" t="s">
        <v>21009</v>
      </c>
      <c r="B5053" s="447" t="s">
        <v>21010</v>
      </c>
      <c r="C5053" s="447" t="s">
        <v>21017</v>
      </c>
      <c r="D5053" s="447" t="s">
        <v>21018</v>
      </c>
      <c r="E5053" s="448" t="s">
        <v>20755</v>
      </c>
      <c r="F5053" s="447" t="s">
        <v>20755</v>
      </c>
      <c r="G5053" s="449">
        <v>93367</v>
      </c>
      <c r="H5053" s="447" t="s">
        <v>6397</v>
      </c>
      <c r="I5053" s="447" t="s">
        <v>133</v>
      </c>
      <c r="J5053" s="447" t="s">
        <v>240</v>
      </c>
      <c r="K5053" s="450">
        <v>13.38</v>
      </c>
      <c r="L5053" s="447" t="s">
        <v>241</v>
      </c>
    </row>
    <row r="5054" spans="1:12">
      <c r="A5054" s="447" t="s">
        <v>21009</v>
      </c>
      <c r="B5054" s="447" t="s">
        <v>21010</v>
      </c>
      <c r="C5054" s="447" t="s">
        <v>21017</v>
      </c>
      <c r="D5054" s="447" t="s">
        <v>21018</v>
      </c>
      <c r="E5054" s="448" t="s">
        <v>20755</v>
      </c>
      <c r="F5054" s="447" t="s">
        <v>20755</v>
      </c>
      <c r="G5054" s="449">
        <v>93368</v>
      </c>
      <c r="H5054" s="447" t="s">
        <v>6398</v>
      </c>
      <c r="I5054" s="447" t="s">
        <v>133</v>
      </c>
      <c r="J5054" s="447" t="s">
        <v>240</v>
      </c>
      <c r="K5054" s="450">
        <v>10.97</v>
      </c>
      <c r="L5054" s="447" t="s">
        <v>241</v>
      </c>
    </row>
    <row r="5055" spans="1:12">
      <c r="A5055" s="447" t="s">
        <v>21009</v>
      </c>
      <c r="B5055" s="447" t="s">
        <v>21010</v>
      </c>
      <c r="C5055" s="447" t="s">
        <v>21017</v>
      </c>
      <c r="D5055" s="447" t="s">
        <v>21018</v>
      </c>
      <c r="E5055" s="448" t="s">
        <v>20755</v>
      </c>
      <c r="F5055" s="447" t="s">
        <v>20755</v>
      </c>
      <c r="G5055" s="449">
        <v>93369</v>
      </c>
      <c r="H5055" s="447" t="s">
        <v>6400</v>
      </c>
      <c r="I5055" s="447" t="s">
        <v>133</v>
      </c>
      <c r="J5055" s="447" t="s">
        <v>240</v>
      </c>
      <c r="K5055" s="450">
        <v>7.92</v>
      </c>
      <c r="L5055" s="447" t="s">
        <v>241</v>
      </c>
    </row>
    <row r="5056" spans="1:12">
      <c r="A5056" s="447" t="s">
        <v>21009</v>
      </c>
      <c r="B5056" s="447" t="s">
        <v>21010</v>
      </c>
      <c r="C5056" s="447" t="s">
        <v>21017</v>
      </c>
      <c r="D5056" s="447" t="s">
        <v>21018</v>
      </c>
      <c r="E5056" s="448" t="s">
        <v>20755</v>
      </c>
      <c r="F5056" s="447" t="s">
        <v>20755</v>
      </c>
      <c r="G5056" s="449">
        <v>93370</v>
      </c>
      <c r="H5056" s="447" t="s">
        <v>6401</v>
      </c>
      <c r="I5056" s="447" t="s">
        <v>133</v>
      </c>
      <c r="J5056" s="447" t="s">
        <v>240</v>
      </c>
      <c r="K5056" s="450">
        <v>8.64</v>
      </c>
      <c r="L5056" s="447" t="s">
        <v>241</v>
      </c>
    </row>
    <row r="5057" spans="1:12">
      <c r="A5057" s="447" t="s">
        <v>21009</v>
      </c>
      <c r="B5057" s="447" t="s">
        <v>21010</v>
      </c>
      <c r="C5057" s="447" t="s">
        <v>21017</v>
      </c>
      <c r="D5057" s="447" t="s">
        <v>21018</v>
      </c>
      <c r="E5057" s="448" t="s">
        <v>20755</v>
      </c>
      <c r="F5057" s="447" t="s">
        <v>20755</v>
      </c>
      <c r="G5057" s="449">
        <v>93371</v>
      </c>
      <c r="H5057" s="447" t="s">
        <v>6403</v>
      </c>
      <c r="I5057" s="447" t="s">
        <v>133</v>
      </c>
      <c r="J5057" s="447" t="s">
        <v>240</v>
      </c>
      <c r="K5057" s="450">
        <v>6.7</v>
      </c>
      <c r="L5057" s="447" t="s">
        <v>241</v>
      </c>
    </row>
    <row r="5058" spans="1:12">
      <c r="A5058" s="447" t="s">
        <v>21009</v>
      </c>
      <c r="B5058" s="447" t="s">
        <v>21010</v>
      </c>
      <c r="C5058" s="447" t="s">
        <v>21017</v>
      </c>
      <c r="D5058" s="447" t="s">
        <v>21018</v>
      </c>
      <c r="E5058" s="448" t="s">
        <v>20755</v>
      </c>
      <c r="F5058" s="447" t="s">
        <v>20755</v>
      </c>
      <c r="G5058" s="449">
        <v>93372</v>
      </c>
      <c r="H5058" s="447" t="s">
        <v>6404</v>
      </c>
      <c r="I5058" s="447" t="s">
        <v>133</v>
      </c>
      <c r="J5058" s="447" t="s">
        <v>240</v>
      </c>
      <c r="K5058" s="450">
        <v>7.59</v>
      </c>
      <c r="L5058" s="447" t="s">
        <v>241</v>
      </c>
    </row>
    <row r="5059" spans="1:12">
      <c r="A5059" s="447" t="s">
        <v>21009</v>
      </c>
      <c r="B5059" s="447" t="s">
        <v>21010</v>
      </c>
      <c r="C5059" s="447" t="s">
        <v>21017</v>
      </c>
      <c r="D5059" s="447" t="s">
        <v>21018</v>
      </c>
      <c r="E5059" s="448" t="s">
        <v>20755</v>
      </c>
      <c r="F5059" s="447" t="s">
        <v>20755</v>
      </c>
      <c r="G5059" s="449">
        <v>93373</v>
      </c>
      <c r="H5059" s="447" t="s">
        <v>6405</v>
      </c>
      <c r="I5059" s="447" t="s">
        <v>133</v>
      </c>
      <c r="J5059" s="447" t="s">
        <v>240</v>
      </c>
      <c r="K5059" s="450">
        <v>6.1</v>
      </c>
      <c r="L5059" s="447" t="s">
        <v>241</v>
      </c>
    </row>
    <row r="5060" spans="1:12">
      <c r="A5060" s="447" t="s">
        <v>21009</v>
      </c>
      <c r="B5060" s="447" t="s">
        <v>21010</v>
      </c>
      <c r="C5060" s="447" t="s">
        <v>21017</v>
      </c>
      <c r="D5060" s="447" t="s">
        <v>21018</v>
      </c>
      <c r="E5060" s="448" t="s">
        <v>20755</v>
      </c>
      <c r="F5060" s="447" t="s">
        <v>20755</v>
      </c>
      <c r="G5060" s="449">
        <v>93374</v>
      </c>
      <c r="H5060" s="447" t="s">
        <v>6406</v>
      </c>
      <c r="I5060" s="447" t="s">
        <v>133</v>
      </c>
      <c r="J5060" s="447" t="s">
        <v>240</v>
      </c>
      <c r="K5060" s="450">
        <v>16.16</v>
      </c>
      <c r="L5060" s="447" t="s">
        <v>241</v>
      </c>
    </row>
    <row r="5061" spans="1:12">
      <c r="A5061" s="447" t="s">
        <v>21009</v>
      </c>
      <c r="B5061" s="447" t="s">
        <v>21010</v>
      </c>
      <c r="C5061" s="447" t="s">
        <v>21017</v>
      </c>
      <c r="D5061" s="447" t="s">
        <v>21018</v>
      </c>
      <c r="E5061" s="448" t="s">
        <v>20755</v>
      </c>
      <c r="F5061" s="447" t="s">
        <v>20755</v>
      </c>
      <c r="G5061" s="449">
        <v>93375</v>
      </c>
      <c r="H5061" s="447" t="s">
        <v>6407</v>
      </c>
      <c r="I5061" s="447" t="s">
        <v>133</v>
      </c>
      <c r="J5061" s="447" t="s">
        <v>240</v>
      </c>
      <c r="K5061" s="450">
        <v>12.46</v>
      </c>
      <c r="L5061" s="447" t="s">
        <v>241</v>
      </c>
    </row>
    <row r="5062" spans="1:12">
      <c r="A5062" s="447" t="s">
        <v>21009</v>
      </c>
      <c r="B5062" s="447" t="s">
        <v>21010</v>
      </c>
      <c r="C5062" s="447" t="s">
        <v>21017</v>
      </c>
      <c r="D5062" s="447" t="s">
        <v>21018</v>
      </c>
      <c r="E5062" s="448" t="s">
        <v>20755</v>
      </c>
      <c r="F5062" s="447" t="s">
        <v>20755</v>
      </c>
      <c r="G5062" s="449">
        <v>93376</v>
      </c>
      <c r="H5062" s="447" t="s">
        <v>6409</v>
      </c>
      <c r="I5062" s="447" t="s">
        <v>133</v>
      </c>
      <c r="J5062" s="447" t="s">
        <v>240</v>
      </c>
      <c r="K5062" s="450">
        <v>10.26</v>
      </c>
      <c r="L5062" s="447" t="s">
        <v>241</v>
      </c>
    </row>
    <row r="5063" spans="1:12">
      <c r="A5063" s="447" t="s">
        <v>21009</v>
      </c>
      <c r="B5063" s="447" t="s">
        <v>21010</v>
      </c>
      <c r="C5063" s="447" t="s">
        <v>21017</v>
      </c>
      <c r="D5063" s="447" t="s">
        <v>21018</v>
      </c>
      <c r="E5063" s="448" t="s">
        <v>20755</v>
      </c>
      <c r="F5063" s="447" t="s">
        <v>20755</v>
      </c>
      <c r="G5063" s="449">
        <v>93377</v>
      </c>
      <c r="H5063" s="447" t="s">
        <v>6411</v>
      </c>
      <c r="I5063" s="447" t="s">
        <v>133</v>
      </c>
      <c r="J5063" s="447" t="s">
        <v>240</v>
      </c>
      <c r="K5063" s="450">
        <v>7.01</v>
      </c>
      <c r="L5063" s="447" t="s">
        <v>241</v>
      </c>
    </row>
    <row r="5064" spans="1:12">
      <c r="A5064" s="447" t="s">
        <v>21009</v>
      </c>
      <c r="B5064" s="447" t="s">
        <v>21010</v>
      </c>
      <c r="C5064" s="447" t="s">
        <v>21017</v>
      </c>
      <c r="D5064" s="447" t="s">
        <v>21018</v>
      </c>
      <c r="E5064" s="448" t="s">
        <v>20755</v>
      </c>
      <c r="F5064" s="447" t="s">
        <v>20755</v>
      </c>
      <c r="G5064" s="449">
        <v>93378</v>
      </c>
      <c r="H5064" s="447" t="s">
        <v>6412</v>
      </c>
      <c r="I5064" s="447" t="s">
        <v>133</v>
      </c>
      <c r="J5064" s="447" t="s">
        <v>240</v>
      </c>
      <c r="K5064" s="450">
        <v>15.05</v>
      </c>
      <c r="L5064" s="447" t="s">
        <v>241</v>
      </c>
    </row>
    <row r="5065" spans="1:12">
      <c r="A5065" s="447" t="s">
        <v>21009</v>
      </c>
      <c r="B5065" s="447" t="s">
        <v>21010</v>
      </c>
      <c r="C5065" s="447" t="s">
        <v>21017</v>
      </c>
      <c r="D5065" s="447" t="s">
        <v>21018</v>
      </c>
      <c r="E5065" s="448" t="s">
        <v>20755</v>
      </c>
      <c r="F5065" s="447" t="s">
        <v>20755</v>
      </c>
      <c r="G5065" s="449">
        <v>93379</v>
      </c>
      <c r="H5065" s="447" t="s">
        <v>6413</v>
      </c>
      <c r="I5065" s="447" t="s">
        <v>133</v>
      </c>
      <c r="J5065" s="447" t="s">
        <v>240</v>
      </c>
      <c r="K5065" s="450">
        <v>11.64</v>
      </c>
      <c r="L5065" s="447" t="s">
        <v>241</v>
      </c>
    </row>
    <row r="5066" spans="1:12">
      <c r="A5066" s="447" t="s">
        <v>21009</v>
      </c>
      <c r="B5066" s="447" t="s">
        <v>21010</v>
      </c>
      <c r="C5066" s="447" t="s">
        <v>21017</v>
      </c>
      <c r="D5066" s="447" t="s">
        <v>21018</v>
      </c>
      <c r="E5066" s="448" t="s">
        <v>20755</v>
      </c>
      <c r="F5066" s="447" t="s">
        <v>20755</v>
      </c>
      <c r="G5066" s="449">
        <v>93380</v>
      </c>
      <c r="H5066" s="447" t="s">
        <v>6414</v>
      </c>
      <c r="I5066" s="447" t="s">
        <v>133</v>
      </c>
      <c r="J5066" s="447" t="s">
        <v>240</v>
      </c>
      <c r="K5066" s="450">
        <v>9.61</v>
      </c>
      <c r="L5066" s="447" t="s">
        <v>241</v>
      </c>
    </row>
    <row r="5067" spans="1:12">
      <c r="A5067" s="447" t="s">
        <v>21009</v>
      </c>
      <c r="B5067" s="447" t="s">
        <v>21010</v>
      </c>
      <c r="C5067" s="447" t="s">
        <v>21017</v>
      </c>
      <c r="D5067" s="447" t="s">
        <v>21018</v>
      </c>
      <c r="E5067" s="448" t="s">
        <v>20755</v>
      </c>
      <c r="F5067" s="447" t="s">
        <v>20755</v>
      </c>
      <c r="G5067" s="449">
        <v>93381</v>
      </c>
      <c r="H5067" s="447" t="s">
        <v>6416</v>
      </c>
      <c r="I5067" s="447" t="s">
        <v>133</v>
      </c>
      <c r="J5067" s="447" t="s">
        <v>240</v>
      </c>
      <c r="K5067" s="450">
        <v>6.54</v>
      </c>
      <c r="L5067" s="447" t="s">
        <v>241</v>
      </c>
    </row>
    <row r="5068" spans="1:12">
      <c r="A5068" s="447" t="s">
        <v>21009</v>
      </c>
      <c r="B5068" s="447" t="s">
        <v>21010</v>
      </c>
      <c r="C5068" s="447" t="s">
        <v>21017</v>
      </c>
      <c r="D5068" s="447" t="s">
        <v>21018</v>
      </c>
      <c r="E5068" s="448" t="s">
        <v>20755</v>
      </c>
      <c r="F5068" s="447" t="s">
        <v>20755</v>
      </c>
      <c r="G5068" s="449">
        <v>93382</v>
      </c>
      <c r="H5068" s="447" t="s">
        <v>6417</v>
      </c>
      <c r="I5068" s="447" t="s">
        <v>133</v>
      </c>
      <c r="J5068" s="447" t="s">
        <v>240</v>
      </c>
      <c r="K5068" s="450">
        <v>19.920000000000002</v>
      </c>
      <c r="L5068" s="447" t="s">
        <v>241</v>
      </c>
    </row>
    <row r="5069" spans="1:12">
      <c r="A5069" s="447" t="s">
        <v>21009</v>
      </c>
      <c r="B5069" s="447" t="s">
        <v>21010</v>
      </c>
      <c r="C5069" s="447" t="s">
        <v>21017</v>
      </c>
      <c r="D5069" s="447" t="s">
        <v>21018</v>
      </c>
      <c r="E5069" s="448" t="s">
        <v>20755</v>
      </c>
      <c r="F5069" s="447" t="s">
        <v>20755</v>
      </c>
      <c r="G5069" s="449">
        <v>96995</v>
      </c>
      <c r="H5069" s="447" t="s">
        <v>6418</v>
      </c>
      <c r="I5069" s="447" t="s">
        <v>133</v>
      </c>
      <c r="J5069" s="447" t="s">
        <v>709</v>
      </c>
      <c r="K5069" s="450">
        <v>33.619999999999997</v>
      </c>
      <c r="L5069" s="447" t="s">
        <v>241</v>
      </c>
    </row>
    <row r="5070" spans="1:12">
      <c r="A5070" s="447" t="s">
        <v>21009</v>
      </c>
      <c r="B5070" s="447" t="s">
        <v>21010</v>
      </c>
      <c r="C5070" s="447" t="s">
        <v>21019</v>
      </c>
      <c r="D5070" s="447" t="s">
        <v>21020</v>
      </c>
      <c r="E5070" s="448" t="s">
        <v>20755</v>
      </c>
      <c r="F5070" s="447" t="s">
        <v>20755</v>
      </c>
      <c r="G5070" s="449">
        <v>97916</v>
      </c>
      <c r="H5070" s="447" t="s">
        <v>6419</v>
      </c>
      <c r="I5070" s="447" t="s">
        <v>6420</v>
      </c>
      <c r="J5070" s="447" t="s">
        <v>240</v>
      </c>
      <c r="K5070" s="450">
        <v>1.64</v>
      </c>
      <c r="L5070" s="447" t="s">
        <v>241</v>
      </c>
    </row>
    <row r="5071" spans="1:12">
      <c r="A5071" s="447" t="s">
        <v>21009</v>
      </c>
      <c r="B5071" s="447" t="s">
        <v>21010</v>
      </c>
      <c r="C5071" s="447" t="s">
        <v>21019</v>
      </c>
      <c r="D5071" s="447" t="s">
        <v>21020</v>
      </c>
      <c r="E5071" s="448" t="s">
        <v>20755</v>
      </c>
      <c r="F5071" s="447" t="s">
        <v>20755</v>
      </c>
      <c r="G5071" s="449">
        <v>97917</v>
      </c>
      <c r="H5071" s="447" t="s">
        <v>6422</v>
      </c>
      <c r="I5071" s="447" t="s">
        <v>6420</v>
      </c>
      <c r="J5071" s="447" t="s">
        <v>240</v>
      </c>
      <c r="K5071" s="450">
        <v>1.42</v>
      </c>
      <c r="L5071" s="447" t="s">
        <v>241</v>
      </c>
    </row>
    <row r="5072" spans="1:12">
      <c r="A5072" s="447" t="s">
        <v>21009</v>
      </c>
      <c r="B5072" s="447" t="s">
        <v>21010</v>
      </c>
      <c r="C5072" s="447" t="s">
        <v>21019</v>
      </c>
      <c r="D5072" s="447" t="s">
        <v>21020</v>
      </c>
      <c r="E5072" s="448" t="s">
        <v>20755</v>
      </c>
      <c r="F5072" s="447" t="s">
        <v>20755</v>
      </c>
      <c r="G5072" s="449">
        <v>97918</v>
      </c>
      <c r="H5072" s="447" t="s">
        <v>6424</v>
      </c>
      <c r="I5072" s="447" t="s">
        <v>6420</v>
      </c>
      <c r="J5072" s="447" t="s">
        <v>240</v>
      </c>
      <c r="K5072" s="450">
        <v>1.31</v>
      </c>
      <c r="L5072" s="447" t="s">
        <v>241</v>
      </c>
    </row>
    <row r="5073" spans="1:12">
      <c r="A5073" s="447" t="s">
        <v>21009</v>
      </c>
      <c r="B5073" s="447" t="s">
        <v>21010</v>
      </c>
      <c r="C5073" s="447" t="s">
        <v>21019</v>
      </c>
      <c r="D5073" s="447" t="s">
        <v>21020</v>
      </c>
      <c r="E5073" s="448" t="s">
        <v>20755</v>
      </c>
      <c r="F5073" s="447" t="s">
        <v>20755</v>
      </c>
      <c r="G5073" s="449">
        <v>97919</v>
      </c>
      <c r="H5073" s="447" t="s">
        <v>6425</v>
      </c>
      <c r="I5073" s="447" t="s">
        <v>6420</v>
      </c>
      <c r="J5073" s="447" t="s">
        <v>240</v>
      </c>
      <c r="K5073" s="450">
        <v>0.52</v>
      </c>
      <c r="L5073" s="447" t="s">
        <v>241</v>
      </c>
    </row>
    <row r="5074" spans="1:12">
      <c r="A5074" s="447" t="s">
        <v>21009</v>
      </c>
      <c r="B5074" s="447" t="s">
        <v>21010</v>
      </c>
      <c r="C5074" s="447" t="s">
        <v>21021</v>
      </c>
      <c r="D5074" s="447" t="s">
        <v>21022</v>
      </c>
      <c r="E5074" s="448" t="s">
        <v>20755</v>
      </c>
      <c r="F5074" s="447" t="s">
        <v>20755</v>
      </c>
      <c r="G5074" s="449">
        <v>101616</v>
      </c>
      <c r="H5074" s="447" t="s">
        <v>6426</v>
      </c>
      <c r="I5074" s="447" t="s">
        <v>145</v>
      </c>
      <c r="J5074" s="447" t="s">
        <v>240</v>
      </c>
      <c r="K5074" s="450">
        <v>4.0599999999999996</v>
      </c>
      <c r="L5074" s="447" t="s">
        <v>241</v>
      </c>
    </row>
    <row r="5075" spans="1:12">
      <c r="A5075" s="447" t="s">
        <v>21009</v>
      </c>
      <c r="B5075" s="447" t="s">
        <v>21010</v>
      </c>
      <c r="C5075" s="447" t="s">
        <v>21021</v>
      </c>
      <c r="D5075" s="447" t="s">
        <v>21022</v>
      </c>
      <c r="E5075" s="448" t="s">
        <v>20755</v>
      </c>
      <c r="F5075" s="447" t="s">
        <v>20755</v>
      </c>
      <c r="G5075" s="449">
        <v>101617</v>
      </c>
      <c r="H5075" s="447" t="s">
        <v>6428</v>
      </c>
      <c r="I5075" s="447" t="s">
        <v>145</v>
      </c>
      <c r="J5075" s="447" t="s">
        <v>240</v>
      </c>
      <c r="K5075" s="450">
        <v>2</v>
      </c>
      <c r="L5075" s="447" t="s">
        <v>241</v>
      </c>
    </row>
    <row r="5076" spans="1:12">
      <c r="A5076" s="447" t="s">
        <v>21009</v>
      </c>
      <c r="B5076" s="447" t="s">
        <v>21010</v>
      </c>
      <c r="C5076" s="447" t="s">
        <v>21021</v>
      </c>
      <c r="D5076" s="447" t="s">
        <v>21022</v>
      </c>
      <c r="E5076" s="448" t="s">
        <v>20755</v>
      </c>
      <c r="F5076" s="447" t="s">
        <v>20755</v>
      </c>
      <c r="G5076" s="449">
        <v>101618</v>
      </c>
      <c r="H5076" s="447" t="s">
        <v>6430</v>
      </c>
      <c r="I5076" s="447" t="s">
        <v>133</v>
      </c>
      <c r="J5076" s="447" t="s">
        <v>240</v>
      </c>
      <c r="K5076" s="450">
        <v>162.25</v>
      </c>
      <c r="L5076" s="447" t="s">
        <v>241</v>
      </c>
    </row>
    <row r="5077" spans="1:12">
      <c r="A5077" s="447" t="s">
        <v>21009</v>
      </c>
      <c r="B5077" s="447" t="s">
        <v>21010</v>
      </c>
      <c r="C5077" s="447" t="s">
        <v>21021</v>
      </c>
      <c r="D5077" s="447" t="s">
        <v>21022</v>
      </c>
      <c r="E5077" s="448" t="s">
        <v>20755</v>
      </c>
      <c r="F5077" s="447" t="s">
        <v>20755</v>
      </c>
      <c r="G5077" s="449">
        <v>101619</v>
      </c>
      <c r="H5077" s="447" t="s">
        <v>6431</v>
      </c>
      <c r="I5077" s="447" t="s">
        <v>133</v>
      </c>
      <c r="J5077" s="447" t="s">
        <v>240</v>
      </c>
      <c r="K5077" s="450">
        <v>199.8</v>
      </c>
      <c r="L5077" s="447" t="s">
        <v>241</v>
      </c>
    </row>
    <row r="5078" spans="1:12">
      <c r="A5078" s="447" t="s">
        <v>21009</v>
      </c>
      <c r="B5078" s="447" t="s">
        <v>21010</v>
      </c>
      <c r="C5078" s="447" t="s">
        <v>21021</v>
      </c>
      <c r="D5078" s="447" t="s">
        <v>21022</v>
      </c>
      <c r="E5078" s="448" t="s">
        <v>20755</v>
      </c>
      <c r="F5078" s="447" t="s">
        <v>20755</v>
      </c>
      <c r="G5078" s="449">
        <v>101620</v>
      </c>
      <c r="H5078" s="447" t="s">
        <v>6432</v>
      </c>
      <c r="I5078" s="447" t="s">
        <v>133</v>
      </c>
      <c r="J5078" s="447" t="s">
        <v>240</v>
      </c>
      <c r="K5078" s="450">
        <v>146.03</v>
      </c>
      <c r="L5078" s="447" t="s">
        <v>241</v>
      </c>
    </row>
    <row r="5079" spans="1:12">
      <c r="A5079" s="447" t="s">
        <v>21009</v>
      </c>
      <c r="B5079" s="447" t="s">
        <v>21010</v>
      </c>
      <c r="C5079" s="447" t="s">
        <v>21021</v>
      </c>
      <c r="D5079" s="447" t="s">
        <v>21022</v>
      </c>
      <c r="E5079" s="448" t="s">
        <v>20755</v>
      </c>
      <c r="F5079" s="447" t="s">
        <v>20755</v>
      </c>
      <c r="G5079" s="449">
        <v>101621</v>
      </c>
      <c r="H5079" s="447" t="s">
        <v>6433</v>
      </c>
      <c r="I5079" s="447" t="s">
        <v>133</v>
      </c>
      <c r="J5079" s="447" t="s">
        <v>240</v>
      </c>
      <c r="K5079" s="450">
        <v>183.57</v>
      </c>
      <c r="L5079" s="447" t="s">
        <v>241</v>
      </c>
    </row>
    <row r="5080" spans="1:12">
      <c r="A5080" s="447" t="s">
        <v>21009</v>
      </c>
      <c r="B5080" s="447" t="s">
        <v>21010</v>
      </c>
      <c r="C5080" s="447" t="s">
        <v>21021</v>
      </c>
      <c r="D5080" s="447" t="s">
        <v>21022</v>
      </c>
      <c r="E5080" s="448" t="s">
        <v>20755</v>
      </c>
      <c r="F5080" s="447" t="s">
        <v>20755</v>
      </c>
      <c r="G5080" s="449">
        <v>101622</v>
      </c>
      <c r="H5080" s="447" t="s">
        <v>6434</v>
      </c>
      <c r="I5080" s="447" t="s">
        <v>133</v>
      </c>
      <c r="J5080" s="447" t="s">
        <v>240</v>
      </c>
      <c r="K5080" s="450">
        <v>141.80000000000001</v>
      </c>
      <c r="L5080" s="447" t="s">
        <v>241</v>
      </c>
    </row>
    <row r="5081" spans="1:12">
      <c r="A5081" s="447" t="s">
        <v>21009</v>
      </c>
      <c r="B5081" s="447" t="s">
        <v>21010</v>
      </c>
      <c r="C5081" s="447" t="s">
        <v>21021</v>
      </c>
      <c r="D5081" s="447" t="s">
        <v>21022</v>
      </c>
      <c r="E5081" s="448" t="s">
        <v>20755</v>
      </c>
      <c r="F5081" s="447" t="s">
        <v>20755</v>
      </c>
      <c r="G5081" s="449">
        <v>101623</v>
      </c>
      <c r="H5081" s="447" t="s">
        <v>6435</v>
      </c>
      <c r="I5081" s="447" t="s">
        <v>133</v>
      </c>
      <c r="J5081" s="447" t="s">
        <v>240</v>
      </c>
      <c r="K5081" s="450">
        <v>174.6</v>
      </c>
      <c r="L5081" s="447" t="s">
        <v>241</v>
      </c>
    </row>
    <row r="5082" spans="1:12">
      <c r="A5082" s="447" t="s">
        <v>21009</v>
      </c>
      <c r="B5082" s="447" t="s">
        <v>21010</v>
      </c>
      <c r="C5082" s="447" t="s">
        <v>21021</v>
      </c>
      <c r="D5082" s="447" t="s">
        <v>21022</v>
      </c>
      <c r="E5082" s="448" t="s">
        <v>20755</v>
      </c>
      <c r="F5082" s="447" t="s">
        <v>20755</v>
      </c>
      <c r="G5082" s="449">
        <v>101624</v>
      </c>
      <c r="H5082" s="447" t="s">
        <v>6436</v>
      </c>
      <c r="I5082" s="447" t="s">
        <v>133</v>
      </c>
      <c r="J5082" s="447" t="s">
        <v>240</v>
      </c>
      <c r="K5082" s="450">
        <v>146.21</v>
      </c>
      <c r="L5082" s="447" t="s">
        <v>241</v>
      </c>
    </row>
    <row r="5083" spans="1:12">
      <c r="A5083" s="447" t="s">
        <v>21009</v>
      </c>
      <c r="B5083" s="447" t="s">
        <v>21010</v>
      </c>
      <c r="C5083" s="447" t="s">
        <v>21021</v>
      </c>
      <c r="D5083" s="447" t="s">
        <v>21022</v>
      </c>
      <c r="E5083" s="448" t="s">
        <v>20755</v>
      </c>
      <c r="F5083" s="447" t="s">
        <v>20755</v>
      </c>
      <c r="G5083" s="449">
        <v>101625</v>
      </c>
      <c r="H5083" s="447" t="s">
        <v>6437</v>
      </c>
      <c r="I5083" s="447" t="s">
        <v>133</v>
      </c>
      <c r="J5083" s="447" t="s">
        <v>240</v>
      </c>
      <c r="K5083" s="450">
        <v>117.02</v>
      </c>
      <c r="L5083" s="447" t="s">
        <v>241</v>
      </c>
    </row>
    <row r="5084" spans="1:12">
      <c r="A5084" s="447" t="s">
        <v>21009</v>
      </c>
      <c r="B5084" s="447" t="s">
        <v>21010</v>
      </c>
      <c r="C5084" s="447" t="s">
        <v>21023</v>
      </c>
      <c r="D5084" s="447" t="s">
        <v>21024</v>
      </c>
      <c r="E5084" s="448" t="s">
        <v>20755</v>
      </c>
      <c r="F5084" s="447" t="s">
        <v>20755</v>
      </c>
      <c r="G5084" s="449">
        <v>95606</v>
      </c>
      <c r="H5084" s="447" t="s">
        <v>6438</v>
      </c>
      <c r="I5084" s="447" t="s">
        <v>133</v>
      </c>
      <c r="J5084" s="447" t="s">
        <v>240</v>
      </c>
      <c r="K5084" s="450">
        <v>1.52</v>
      </c>
      <c r="L5084" s="447" t="s">
        <v>241</v>
      </c>
    </row>
    <row r="5085" spans="1:12">
      <c r="A5085" s="447" t="s">
        <v>21025</v>
      </c>
      <c r="B5085" s="447" t="s">
        <v>21026</v>
      </c>
      <c r="C5085" s="447" t="s">
        <v>21027</v>
      </c>
      <c r="D5085" s="447" t="s">
        <v>21028</v>
      </c>
      <c r="E5085" s="448" t="s">
        <v>20755</v>
      </c>
      <c r="F5085" s="447" t="s">
        <v>20755</v>
      </c>
      <c r="G5085" s="449">
        <v>87471</v>
      </c>
      <c r="H5085" s="447" t="s">
        <v>6440</v>
      </c>
      <c r="I5085" s="447" t="s">
        <v>145</v>
      </c>
      <c r="J5085" s="447" t="s">
        <v>240</v>
      </c>
      <c r="K5085" s="450">
        <v>52.32</v>
      </c>
      <c r="L5085" s="447" t="s">
        <v>241</v>
      </c>
    </row>
    <row r="5086" spans="1:12">
      <c r="A5086" s="447" t="s">
        <v>21025</v>
      </c>
      <c r="B5086" s="447" t="s">
        <v>21026</v>
      </c>
      <c r="C5086" s="447" t="s">
        <v>21027</v>
      </c>
      <c r="D5086" s="447" t="s">
        <v>21028</v>
      </c>
      <c r="E5086" s="448" t="s">
        <v>20755</v>
      </c>
      <c r="F5086" s="447" t="s">
        <v>20755</v>
      </c>
      <c r="G5086" s="449">
        <v>87472</v>
      </c>
      <c r="H5086" s="447" t="s">
        <v>6441</v>
      </c>
      <c r="I5086" s="447" t="s">
        <v>145</v>
      </c>
      <c r="J5086" s="447" t="s">
        <v>240</v>
      </c>
      <c r="K5086" s="450">
        <v>53.26</v>
      </c>
      <c r="L5086" s="447" t="s">
        <v>241</v>
      </c>
    </row>
    <row r="5087" spans="1:12">
      <c r="A5087" s="447" t="s">
        <v>21025</v>
      </c>
      <c r="B5087" s="447" t="s">
        <v>21026</v>
      </c>
      <c r="C5087" s="447" t="s">
        <v>21027</v>
      </c>
      <c r="D5087" s="447" t="s">
        <v>21028</v>
      </c>
      <c r="E5087" s="448" t="s">
        <v>20755</v>
      </c>
      <c r="F5087" s="447" t="s">
        <v>20755</v>
      </c>
      <c r="G5087" s="449">
        <v>87473</v>
      </c>
      <c r="H5087" s="447" t="s">
        <v>6442</v>
      </c>
      <c r="I5087" s="447" t="s">
        <v>145</v>
      </c>
      <c r="J5087" s="447" t="s">
        <v>240</v>
      </c>
      <c r="K5087" s="450">
        <v>69.790000000000006</v>
      </c>
      <c r="L5087" s="447" t="s">
        <v>241</v>
      </c>
    </row>
    <row r="5088" spans="1:12">
      <c r="A5088" s="447" t="s">
        <v>21025</v>
      </c>
      <c r="B5088" s="447" t="s">
        <v>21026</v>
      </c>
      <c r="C5088" s="447" t="s">
        <v>21027</v>
      </c>
      <c r="D5088" s="447" t="s">
        <v>21028</v>
      </c>
      <c r="E5088" s="448" t="s">
        <v>20755</v>
      </c>
      <c r="F5088" s="447" t="s">
        <v>20755</v>
      </c>
      <c r="G5088" s="449">
        <v>87474</v>
      </c>
      <c r="H5088" s="447" t="s">
        <v>6443</v>
      </c>
      <c r="I5088" s="447" t="s">
        <v>145</v>
      </c>
      <c r="J5088" s="447" t="s">
        <v>240</v>
      </c>
      <c r="K5088" s="450">
        <v>70.849999999999994</v>
      </c>
      <c r="L5088" s="447" t="s">
        <v>241</v>
      </c>
    </row>
    <row r="5089" spans="1:12">
      <c r="A5089" s="447" t="s">
        <v>21025</v>
      </c>
      <c r="B5089" s="447" t="s">
        <v>21026</v>
      </c>
      <c r="C5089" s="447" t="s">
        <v>21027</v>
      </c>
      <c r="D5089" s="447" t="s">
        <v>21028</v>
      </c>
      <c r="E5089" s="448" t="s">
        <v>20755</v>
      </c>
      <c r="F5089" s="447" t="s">
        <v>20755</v>
      </c>
      <c r="G5089" s="449">
        <v>87475</v>
      </c>
      <c r="H5089" s="447" t="s">
        <v>6444</v>
      </c>
      <c r="I5089" s="447" t="s">
        <v>145</v>
      </c>
      <c r="J5089" s="447" t="s">
        <v>240</v>
      </c>
      <c r="K5089" s="450">
        <v>86.41</v>
      </c>
      <c r="L5089" s="447" t="s">
        <v>241</v>
      </c>
    </row>
    <row r="5090" spans="1:12">
      <c r="A5090" s="447" t="s">
        <v>21025</v>
      </c>
      <c r="B5090" s="447" t="s">
        <v>21026</v>
      </c>
      <c r="C5090" s="447" t="s">
        <v>21027</v>
      </c>
      <c r="D5090" s="447" t="s">
        <v>21028</v>
      </c>
      <c r="E5090" s="448" t="s">
        <v>20755</v>
      </c>
      <c r="F5090" s="447" t="s">
        <v>20755</v>
      </c>
      <c r="G5090" s="449">
        <v>87476</v>
      </c>
      <c r="H5090" s="447" t="s">
        <v>6445</v>
      </c>
      <c r="I5090" s="447" t="s">
        <v>145</v>
      </c>
      <c r="J5090" s="447" t="s">
        <v>240</v>
      </c>
      <c r="K5090" s="450">
        <v>87.65</v>
      </c>
      <c r="L5090" s="447" t="s">
        <v>241</v>
      </c>
    </row>
    <row r="5091" spans="1:12">
      <c r="A5091" s="447" t="s">
        <v>21025</v>
      </c>
      <c r="B5091" s="447" t="s">
        <v>21026</v>
      </c>
      <c r="C5091" s="447" t="s">
        <v>21027</v>
      </c>
      <c r="D5091" s="447" t="s">
        <v>21028</v>
      </c>
      <c r="E5091" s="448" t="s">
        <v>20755</v>
      </c>
      <c r="F5091" s="447" t="s">
        <v>20755</v>
      </c>
      <c r="G5091" s="449">
        <v>87477</v>
      </c>
      <c r="H5091" s="447" t="s">
        <v>6446</v>
      </c>
      <c r="I5091" s="447" t="s">
        <v>145</v>
      </c>
      <c r="J5091" s="447" t="s">
        <v>240</v>
      </c>
      <c r="K5091" s="450">
        <v>47.95</v>
      </c>
      <c r="L5091" s="447" t="s">
        <v>241</v>
      </c>
    </row>
    <row r="5092" spans="1:12">
      <c r="A5092" s="447" t="s">
        <v>21025</v>
      </c>
      <c r="B5092" s="447" t="s">
        <v>21026</v>
      </c>
      <c r="C5092" s="447" t="s">
        <v>21027</v>
      </c>
      <c r="D5092" s="447" t="s">
        <v>21028</v>
      </c>
      <c r="E5092" s="448" t="s">
        <v>20755</v>
      </c>
      <c r="F5092" s="447" t="s">
        <v>20755</v>
      </c>
      <c r="G5092" s="449">
        <v>87478</v>
      </c>
      <c r="H5092" s="447" t="s">
        <v>6447</v>
      </c>
      <c r="I5092" s="447" t="s">
        <v>145</v>
      </c>
      <c r="J5092" s="447" t="s">
        <v>240</v>
      </c>
      <c r="K5092" s="450">
        <v>48.89</v>
      </c>
      <c r="L5092" s="447" t="s">
        <v>241</v>
      </c>
    </row>
    <row r="5093" spans="1:12">
      <c r="A5093" s="447" t="s">
        <v>21025</v>
      </c>
      <c r="B5093" s="447" t="s">
        <v>21026</v>
      </c>
      <c r="C5093" s="447" t="s">
        <v>21027</v>
      </c>
      <c r="D5093" s="447" t="s">
        <v>21028</v>
      </c>
      <c r="E5093" s="448" t="s">
        <v>20755</v>
      </c>
      <c r="F5093" s="447" t="s">
        <v>20755</v>
      </c>
      <c r="G5093" s="449">
        <v>87479</v>
      </c>
      <c r="H5093" s="447" t="s">
        <v>6448</v>
      </c>
      <c r="I5093" s="447" t="s">
        <v>145</v>
      </c>
      <c r="J5093" s="447" t="s">
        <v>240</v>
      </c>
      <c r="K5093" s="450">
        <v>64.38</v>
      </c>
      <c r="L5093" s="447" t="s">
        <v>241</v>
      </c>
    </row>
    <row r="5094" spans="1:12">
      <c r="A5094" s="447" t="s">
        <v>21025</v>
      </c>
      <c r="B5094" s="447" t="s">
        <v>21026</v>
      </c>
      <c r="C5094" s="447" t="s">
        <v>21027</v>
      </c>
      <c r="D5094" s="447" t="s">
        <v>21028</v>
      </c>
      <c r="E5094" s="448" t="s">
        <v>20755</v>
      </c>
      <c r="F5094" s="447" t="s">
        <v>20755</v>
      </c>
      <c r="G5094" s="449">
        <v>87480</v>
      </c>
      <c r="H5094" s="447" t="s">
        <v>6449</v>
      </c>
      <c r="I5094" s="447" t="s">
        <v>145</v>
      </c>
      <c r="J5094" s="447" t="s">
        <v>240</v>
      </c>
      <c r="K5094" s="450">
        <v>65.44</v>
      </c>
      <c r="L5094" s="447" t="s">
        <v>241</v>
      </c>
    </row>
    <row r="5095" spans="1:12">
      <c r="A5095" s="447" t="s">
        <v>21025</v>
      </c>
      <c r="B5095" s="447" t="s">
        <v>21026</v>
      </c>
      <c r="C5095" s="447" t="s">
        <v>21027</v>
      </c>
      <c r="D5095" s="447" t="s">
        <v>21028</v>
      </c>
      <c r="E5095" s="448" t="s">
        <v>20755</v>
      </c>
      <c r="F5095" s="447" t="s">
        <v>20755</v>
      </c>
      <c r="G5095" s="449">
        <v>87481</v>
      </c>
      <c r="H5095" s="447" t="s">
        <v>6450</v>
      </c>
      <c r="I5095" s="447" t="s">
        <v>145</v>
      </c>
      <c r="J5095" s="447" t="s">
        <v>240</v>
      </c>
      <c r="K5095" s="450">
        <v>79.47</v>
      </c>
      <c r="L5095" s="447" t="s">
        <v>241</v>
      </c>
    </row>
    <row r="5096" spans="1:12">
      <c r="A5096" s="447" t="s">
        <v>21025</v>
      </c>
      <c r="B5096" s="447" t="s">
        <v>21026</v>
      </c>
      <c r="C5096" s="447" t="s">
        <v>21027</v>
      </c>
      <c r="D5096" s="447" t="s">
        <v>21028</v>
      </c>
      <c r="E5096" s="448" t="s">
        <v>20755</v>
      </c>
      <c r="F5096" s="447" t="s">
        <v>20755</v>
      </c>
      <c r="G5096" s="449">
        <v>87482</v>
      </c>
      <c r="H5096" s="447" t="s">
        <v>6451</v>
      </c>
      <c r="I5096" s="447" t="s">
        <v>145</v>
      </c>
      <c r="J5096" s="447" t="s">
        <v>240</v>
      </c>
      <c r="K5096" s="450">
        <v>80.709999999999994</v>
      </c>
      <c r="L5096" s="447" t="s">
        <v>241</v>
      </c>
    </row>
    <row r="5097" spans="1:12">
      <c r="A5097" s="447" t="s">
        <v>21025</v>
      </c>
      <c r="B5097" s="447" t="s">
        <v>21026</v>
      </c>
      <c r="C5097" s="447" t="s">
        <v>21027</v>
      </c>
      <c r="D5097" s="447" t="s">
        <v>21028</v>
      </c>
      <c r="E5097" s="448" t="s">
        <v>20755</v>
      </c>
      <c r="F5097" s="447" t="s">
        <v>20755</v>
      </c>
      <c r="G5097" s="449">
        <v>87483</v>
      </c>
      <c r="H5097" s="447" t="s">
        <v>6452</v>
      </c>
      <c r="I5097" s="447" t="s">
        <v>145</v>
      </c>
      <c r="J5097" s="447" t="s">
        <v>240</v>
      </c>
      <c r="K5097" s="450">
        <v>57.82</v>
      </c>
      <c r="L5097" s="447" t="s">
        <v>241</v>
      </c>
    </row>
    <row r="5098" spans="1:12">
      <c r="A5098" s="447" t="s">
        <v>21025</v>
      </c>
      <c r="B5098" s="447" t="s">
        <v>21026</v>
      </c>
      <c r="C5098" s="447" t="s">
        <v>21027</v>
      </c>
      <c r="D5098" s="447" t="s">
        <v>21028</v>
      </c>
      <c r="E5098" s="448" t="s">
        <v>20755</v>
      </c>
      <c r="F5098" s="447" t="s">
        <v>20755</v>
      </c>
      <c r="G5098" s="449">
        <v>87484</v>
      </c>
      <c r="H5098" s="447" t="s">
        <v>6454</v>
      </c>
      <c r="I5098" s="447" t="s">
        <v>145</v>
      </c>
      <c r="J5098" s="447" t="s">
        <v>240</v>
      </c>
      <c r="K5098" s="450">
        <v>58.76</v>
      </c>
      <c r="L5098" s="447" t="s">
        <v>241</v>
      </c>
    </row>
    <row r="5099" spans="1:12">
      <c r="A5099" s="447" t="s">
        <v>21025</v>
      </c>
      <c r="B5099" s="447" t="s">
        <v>21026</v>
      </c>
      <c r="C5099" s="447" t="s">
        <v>21027</v>
      </c>
      <c r="D5099" s="447" t="s">
        <v>21028</v>
      </c>
      <c r="E5099" s="448" t="s">
        <v>20755</v>
      </c>
      <c r="F5099" s="447" t="s">
        <v>20755</v>
      </c>
      <c r="G5099" s="449">
        <v>87485</v>
      </c>
      <c r="H5099" s="447" t="s">
        <v>6455</v>
      </c>
      <c r="I5099" s="447" t="s">
        <v>145</v>
      </c>
      <c r="J5099" s="447" t="s">
        <v>240</v>
      </c>
      <c r="K5099" s="450">
        <v>75.459999999999994</v>
      </c>
      <c r="L5099" s="447" t="s">
        <v>241</v>
      </c>
    </row>
    <row r="5100" spans="1:12">
      <c r="A5100" s="447" t="s">
        <v>21025</v>
      </c>
      <c r="B5100" s="447" t="s">
        <v>21026</v>
      </c>
      <c r="C5100" s="447" t="s">
        <v>21027</v>
      </c>
      <c r="D5100" s="447" t="s">
        <v>21028</v>
      </c>
      <c r="E5100" s="448" t="s">
        <v>20755</v>
      </c>
      <c r="F5100" s="447" t="s">
        <v>20755</v>
      </c>
      <c r="G5100" s="449">
        <v>87487</v>
      </c>
      <c r="H5100" s="447" t="s">
        <v>6456</v>
      </c>
      <c r="I5100" s="447" t="s">
        <v>145</v>
      </c>
      <c r="J5100" s="447" t="s">
        <v>240</v>
      </c>
      <c r="K5100" s="450">
        <v>92</v>
      </c>
      <c r="L5100" s="447" t="s">
        <v>241</v>
      </c>
    </row>
    <row r="5101" spans="1:12">
      <c r="A5101" s="447" t="s">
        <v>21025</v>
      </c>
      <c r="B5101" s="447" t="s">
        <v>21026</v>
      </c>
      <c r="C5101" s="447" t="s">
        <v>21027</v>
      </c>
      <c r="D5101" s="447" t="s">
        <v>21028</v>
      </c>
      <c r="E5101" s="448" t="s">
        <v>20755</v>
      </c>
      <c r="F5101" s="447" t="s">
        <v>20755</v>
      </c>
      <c r="G5101" s="449">
        <v>87488</v>
      </c>
      <c r="H5101" s="447" t="s">
        <v>6457</v>
      </c>
      <c r="I5101" s="447" t="s">
        <v>145</v>
      </c>
      <c r="J5101" s="447" t="s">
        <v>240</v>
      </c>
      <c r="K5101" s="450">
        <v>93.24</v>
      </c>
      <c r="L5101" s="447" t="s">
        <v>241</v>
      </c>
    </row>
    <row r="5102" spans="1:12">
      <c r="A5102" s="447" t="s">
        <v>21025</v>
      </c>
      <c r="B5102" s="447" t="s">
        <v>21026</v>
      </c>
      <c r="C5102" s="447" t="s">
        <v>21027</v>
      </c>
      <c r="D5102" s="447" t="s">
        <v>21028</v>
      </c>
      <c r="E5102" s="448" t="s">
        <v>20755</v>
      </c>
      <c r="F5102" s="447" t="s">
        <v>20755</v>
      </c>
      <c r="G5102" s="449">
        <v>87489</v>
      </c>
      <c r="H5102" s="447" t="s">
        <v>6458</v>
      </c>
      <c r="I5102" s="447" t="s">
        <v>145</v>
      </c>
      <c r="J5102" s="447" t="s">
        <v>240</v>
      </c>
      <c r="K5102" s="450">
        <v>51.23</v>
      </c>
      <c r="L5102" s="447" t="s">
        <v>241</v>
      </c>
    </row>
    <row r="5103" spans="1:12">
      <c r="A5103" s="447" t="s">
        <v>21025</v>
      </c>
      <c r="B5103" s="447" t="s">
        <v>21026</v>
      </c>
      <c r="C5103" s="447" t="s">
        <v>21027</v>
      </c>
      <c r="D5103" s="447" t="s">
        <v>21028</v>
      </c>
      <c r="E5103" s="448" t="s">
        <v>20755</v>
      </c>
      <c r="F5103" s="447" t="s">
        <v>20755</v>
      </c>
      <c r="G5103" s="449">
        <v>87490</v>
      </c>
      <c r="H5103" s="447" t="s">
        <v>6459</v>
      </c>
      <c r="I5103" s="447" t="s">
        <v>145</v>
      </c>
      <c r="J5103" s="447" t="s">
        <v>240</v>
      </c>
      <c r="K5103" s="450">
        <v>52.17</v>
      </c>
      <c r="L5103" s="447" t="s">
        <v>241</v>
      </c>
    </row>
    <row r="5104" spans="1:12">
      <c r="A5104" s="447" t="s">
        <v>21025</v>
      </c>
      <c r="B5104" s="447" t="s">
        <v>21026</v>
      </c>
      <c r="C5104" s="447" t="s">
        <v>21027</v>
      </c>
      <c r="D5104" s="447" t="s">
        <v>21028</v>
      </c>
      <c r="E5104" s="448" t="s">
        <v>20755</v>
      </c>
      <c r="F5104" s="447" t="s">
        <v>20755</v>
      </c>
      <c r="G5104" s="449">
        <v>87491</v>
      </c>
      <c r="H5104" s="447" t="s">
        <v>6460</v>
      </c>
      <c r="I5104" s="447" t="s">
        <v>145</v>
      </c>
      <c r="J5104" s="447" t="s">
        <v>240</v>
      </c>
      <c r="K5104" s="450">
        <v>67.81</v>
      </c>
      <c r="L5104" s="447" t="s">
        <v>241</v>
      </c>
    </row>
    <row r="5105" spans="1:12">
      <c r="A5105" s="447" t="s">
        <v>21025</v>
      </c>
      <c r="B5105" s="447" t="s">
        <v>21026</v>
      </c>
      <c r="C5105" s="447" t="s">
        <v>21027</v>
      </c>
      <c r="D5105" s="447" t="s">
        <v>21028</v>
      </c>
      <c r="E5105" s="448" t="s">
        <v>20755</v>
      </c>
      <c r="F5105" s="447" t="s">
        <v>20755</v>
      </c>
      <c r="G5105" s="449">
        <v>87492</v>
      </c>
      <c r="H5105" s="447" t="s">
        <v>6461</v>
      </c>
      <c r="I5105" s="447" t="s">
        <v>145</v>
      </c>
      <c r="J5105" s="447" t="s">
        <v>240</v>
      </c>
      <c r="K5105" s="450">
        <v>68.87</v>
      </c>
      <c r="L5105" s="447" t="s">
        <v>241</v>
      </c>
    </row>
    <row r="5106" spans="1:12">
      <c r="A5106" s="447" t="s">
        <v>21025</v>
      </c>
      <c r="B5106" s="447" t="s">
        <v>21026</v>
      </c>
      <c r="C5106" s="447" t="s">
        <v>21027</v>
      </c>
      <c r="D5106" s="447" t="s">
        <v>21028</v>
      </c>
      <c r="E5106" s="448" t="s">
        <v>20755</v>
      </c>
      <c r="F5106" s="447" t="s">
        <v>20755</v>
      </c>
      <c r="G5106" s="449">
        <v>87493</v>
      </c>
      <c r="H5106" s="447" t="s">
        <v>6462</v>
      </c>
      <c r="I5106" s="447" t="s">
        <v>145</v>
      </c>
      <c r="J5106" s="447" t="s">
        <v>240</v>
      </c>
      <c r="K5106" s="450">
        <v>83.08</v>
      </c>
      <c r="L5106" s="447" t="s">
        <v>241</v>
      </c>
    </row>
    <row r="5107" spans="1:12">
      <c r="A5107" s="447" t="s">
        <v>21025</v>
      </c>
      <c r="B5107" s="447" t="s">
        <v>21026</v>
      </c>
      <c r="C5107" s="447" t="s">
        <v>21027</v>
      </c>
      <c r="D5107" s="447" t="s">
        <v>21028</v>
      </c>
      <c r="E5107" s="448" t="s">
        <v>20755</v>
      </c>
      <c r="F5107" s="447" t="s">
        <v>20755</v>
      </c>
      <c r="G5107" s="449">
        <v>87494</v>
      </c>
      <c r="H5107" s="447" t="s">
        <v>6463</v>
      </c>
      <c r="I5107" s="447" t="s">
        <v>145</v>
      </c>
      <c r="J5107" s="447" t="s">
        <v>240</v>
      </c>
      <c r="K5107" s="450">
        <v>84.32</v>
      </c>
      <c r="L5107" s="447" t="s">
        <v>241</v>
      </c>
    </row>
    <row r="5108" spans="1:12">
      <c r="A5108" s="447" t="s">
        <v>21025</v>
      </c>
      <c r="B5108" s="447" t="s">
        <v>21026</v>
      </c>
      <c r="C5108" s="447" t="s">
        <v>21027</v>
      </c>
      <c r="D5108" s="447" t="s">
        <v>21028</v>
      </c>
      <c r="E5108" s="448" t="s">
        <v>20755</v>
      </c>
      <c r="F5108" s="447" t="s">
        <v>20755</v>
      </c>
      <c r="G5108" s="449">
        <v>87495</v>
      </c>
      <c r="H5108" s="447" t="s">
        <v>6464</v>
      </c>
      <c r="I5108" s="447" t="s">
        <v>145</v>
      </c>
      <c r="J5108" s="447" t="s">
        <v>240</v>
      </c>
      <c r="K5108" s="450">
        <v>73.430000000000007</v>
      </c>
      <c r="L5108" s="447" t="s">
        <v>241</v>
      </c>
    </row>
    <row r="5109" spans="1:12">
      <c r="A5109" s="447" t="s">
        <v>21025</v>
      </c>
      <c r="B5109" s="447" t="s">
        <v>21026</v>
      </c>
      <c r="C5109" s="447" t="s">
        <v>21027</v>
      </c>
      <c r="D5109" s="447" t="s">
        <v>21028</v>
      </c>
      <c r="E5109" s="448" t="s">
        <v>20755</v>
      </c>
      <c r="F5109" s="447" t="s">
        <v>20755</v>
      </c>
      <c r="G5109" s="449">
        <v>87496</v>
      </c>
      <c r="H5109" s="447" t="s">
        <v>6465</v>
      </c>
      <c r="I5109" s="447" t="s">
        <v>145</v>
      </c>
      <c r="J5109" s="447" t="s">
        <v>240</v>
      </c>
      <c r="K5109" s="450">
        <v>74.31</v>
      </c>
      <c r="L5109" s="447" t="s">
        <v>241</v>
      </c>
    </row>
    <row r="5110" spans="1:12">
      <c r="A5110" s="447" t="s">
        <v>21025</v>
      </c>
      <c r="B5110" s="447" t="s">
        <v>21026</v>
      </c>
      <c r="C5110" s="447" t="s">
        <v>21027</v>
      </c>
      <c r="D5110" s="447" t="s">
        <v>21028</v>
      </c>
      <c r="E5110" s="448" t="s">
        <v>20755</v>
      </c>
      <c r="F5110" s="447" t="s">
        <v>20755</v>
      </c>
      <c r="G5110" s="449">
        <v>87497</v>
      </c>
      <c r="H5110" s="447" t="s">
        <v>6466</v>
      </c>
      <c r="I5110" s="447" t="s">
        <v>145</v>
      </c>
      <c r="J5110" s="447" t="s">
        <v>240</v>
      </c>
      <c r="K5110" s="450">
        <v>77.3</v>
      </c>
      <c r="L5110" s="447" t="s">
        <v>241</v>
      </c>
    </row>
    <row r="5111" spans="1:12">
      <c r="A5111" s="447" t="s">
        <v>21025</v>
      </c>
      <c r="B5111" s="447" t="s">
        <v>21026</v>
      </c>
      <c r="C5111" s="447" t="s">
        <v>21027</v>
      </c>
      <c r="D5111" s="447" t="s">
        <v>21028</v>
      </c>
      <c r="E5111" s="448" t="s">
        <v>20755</v>
      </c>
      <c r="F5111" s="447" t="s">
        <v>20755</v>
      </c>
      <c r="G5111" s="449">
        <v>87498</v>
      </c>
      <c r="H5111" s="447" t="s">
        <v>6467</v>
      </c>
      <c r="I5111" s="447" t="s">
        <v>145</v>
      </c>
      <c r="J5111" s="447" t="s">
        <v>240</v>
      </c>
      <c r="K5111" s="450">
        <v>78.42</v>
      </c>
      <c r="L5111" s="447" t="s">
        <v>241</v>
      </c>
    </row>
    <row r="5112" spans="1:12">
      <c r="A5112" s="447" t="s">
        <v>21025</v>
      </c>
      <c r="B5112" s="447" t="s">
        <v>21026</v>
      </c>
      <c r="C5112" s="447" t="s">
        <v>21027</v>
      </c>
      <c r="D5112" s="447" t="s">
        <v>21028</v>
      </c>
      <c r="E5112" s="448" t="s">
        <v>20755</v>
      </c>
      <c r="F5112" s="447" t="s">
        <v>20755</v>
      </c>
      <c r="G5112" s="449">
        <v>87499</v>
      </c>
      <c r="H5112" s="447" t="s">
        <v>6468</v>
      </c>
      <c r="I5112" s="447" t="s">
        <v>145</v>
      </c>
      <c r="J5112" s="447" t="s">
        <v>240</v>
      </c>
      <c r="K5112" s="450">
        <v>85.81</v>
      </c>
      <c r="L5112" s="447" t="s">
        <v>241</v>
      </c>
    </row>
    <row r="5113" spans="1:12">
      <c r="A5113" s="447" t="s">
        <v>21025</v>
      </c>
      <c r="B5113" s="447" t="s">
        <v>21026</v>
      </c>
      <c r="C5113" s="447" t="s">
        <v>21027</v>
      </c>
      <c r="D5113" s="447" t="s">
        <v>21028</v>
      </c>
      <c r="E5113" s="448" t="s">
        <v>20755</v>
      </c>
      <c r="F5113" s="447" t="s">
        <v>20755</v>
      </c>
      <c r="G5113" s="449">
        <v>87500</v>
      </c>
      <c r="H5113" s="447" t="s">
        <v>6469</v>
      </c>
      <c r="I5113" s="447" t="s">
        <v>145</v>
      </c>
      <c r="J5113" s="447" t="s">
        <v>240</v>
      </c>
      <c r="K5113" s="450">
        <v>86.77</v>
      </c>
      <c r="L5113" s="447" t="s">
        <v>241</v>
      </c>
    </row>
    <row r="5114" spans="1:12">
      <c r="A5114" s="447" t="s">
        <v>21025</v>
      </c>
      <c r="B5114" s="447" t="s">
        <v>21026</v>
      </c>
      <c r="C5114" s="447" t="s">
        <v>21027</v>
      </c>
      <c r="D5114" s="447" t="s">
        <v>21028</v>
      </c>
      <c r="E5114" s="448" t="s">
        <v>20755</v>
      </c>
      <c r="F5114" s="447" t="s">
        <v>20755</v>
      </c>
      <c r="G5114" s="449">
        <v>87501</v>
      </c>
      <c r="H5114" s="447" t="s">
        <v>6470</v>
      </c>
      <c r="I5114" s="447" t="s">
        <v>145</v>
      </c>
      <c r="J5114" s="447" t="s">
        <v>240</v>
      </c>
      <c r="K5114" s="450">
        <v>134.13</v>
      </c>
      <c r="L5114" s="447" t="s">
        <v>241</v>
      </c>
    </row>
    <row r="5115" spans="1:12">
      <c r="A5115" s="447" t="s">
        <v>21025</v>
      </c>
      <c r="B5115" s="447" t="s">
        <v>21026</v>
      </c>
      <c r="C5115" s="447" t="s">
        <v>21027</v>
      </c>
      <c r="D5115" s="447" t="s">
        <v>21028</v>
      </c>
      <c r="E5115" s="448" t="s">
        <v>20755</v>
      </c>
      <c r="F5115" s="447" t="s">
        <v>20755</v>
      </c>
      <c r="G5115" s="449">
        <v>87502</v>
      </c>
      <c r="H5115" s="447" t="s">
        <v>6471</v>
      </c>
      <c r="I5115" s="447" t="s">
        <v>145</v>
      </c>
      <c r="J5115" s="447" t="s">
        <v>240</v>
      </c>
      <c r="K5115" s="450">
        <v>135.34</v>
      </c>
      <c r="L5115" s="447" t="s">
        <v>241</v>
      </c>
    </row>
    <row r="5116" spans="1:12">
      <c r="A5116" s="447" t="s">
        <v>21025</v>
      </c>
      <c r="B5116" s="447" t="s">
        <v>21026</v>
      </c>
      <c r="C5116" s="447" t="s">
        <v>21027</v>
      </c>
      <c r="D5116" s="447" t="s">
        <v>21028</v>
      </c>
      <c r="E5116" s="448" t="s">
        <v>20755</v>
      </c>
      <c r="F5116" s="447" t="s">
        <v>20755</v>
      </c>
      <c r="G5116" s="449">
        <v>87503</v>
      </c>
      <c r="H5116" s="447" t="s">
        <v>6472</v>
      </c>
      <c r="I5116" s="447" t="s">
        <v>145</v>
      </c>
      <c r="J5116" s="447" t="s">
        <v>240</v>
      </c>
      <c r="K5116" s="450">
        <v>63.87</v>
      </c>
      <c r="L5116" s="447" t="s">
        <v>241</v>
      </c>
    </row>
    <row r="5117" spans="1:12">
      <c r="A5117" s="447" t="s">
        <v>21025</v>
      </c>
      <c r="B5117" s="447" t="s">
        <v>21026</v>
      </c>
      <c r="C5117" s="447" t="s">
        <v>21027</v>
      </c>
      <c r="D5117" s="447" t="s">
        <v>21028</v>
      </c>
      <c r="E5117" s="448" t="s">
        <v>20755</v>
      </c>
      <c r="F5117" s="447" t="s">
        <v>20755</v>
      </c>
      <c r="G5117" s="449">
        <v>87504</v>
      </c>
      <c r="H5117" s="447" t="s">
        <v>6473</v>
      </c>
      <c r="I5117" s="447" t="s">
        <v>145</v>
      </c>
      <c r="J5117" s="447" t="s">
        <v>240</v>
      </c>
      <c r="K5117" s="450">
        <v>64.75</v>
      </c>
      <c r="L5117" s="447" t="s">
        <v>241</v>
      </c>
    </row>
    <row r="5118" spans="1:12">
      <c r="A5118" s="447" t="s">
        <v>21025</v>
      </c>
      <c r="B5118" s="447" t="s">
        <v>21026</v>
      </c>
      <c r="C5118" s="447" t="s">
        <v>21027</v>
      </c>
      <c r="D5118" s="447" t="s">
        <v>21028</v>
      </c>
      <c r="E5118" s="448" t="s">
        <v>20755</v>
      </c>
      <c r="F5118" s="447" t="s">
        <v>20755</v>
      </c>
      <c r="G5118" s="449">
        <v>87505</v>
      </c>
      <c r="H5118" s="447" t="s">
        <v>6474</v>
      </c>
      <c r="I5118" s="447" t="s">
        <v>145</v>
      </c>
      <c r="J5118" s="447" t="s">
        <v>240</v>
      </c>
      <c r="K5118" s="450">
        <v>67.39</v>
      </c>
      <c r="L5118" s="447" t="s">
        <v>241</v>
      </c>
    </row>
    <row r="5119" spans="1:12">
      <c r="A5119" s="447" t="s">
        <v>21025</v>
      </c>
      <c r="B5119" s="447" t="s">
        <v>21026</v>
      </c>
      <c r="C5119" s="447" t="s">
        <v>21027</v>
      </c>
      <c r="D5119" s="447" t="s">
        <v>21028</v>
      </c>
      <c r="E5119" s="448" t="s">
        <v>20755</v>
      </c>
      <c r="F5119" s="447" t="s">
        <v>20755</v>
      </c>
      <c r="G5119" s="449">
        <v>87506</v>
      </c>
      <c r="H5119" s="447" t="s">
        <v>6475</v>
      </c>
      <c r="I5119" s="447" t="s">
        <v>145</v>
      </c>
      <c r="J5119" s="447" t="s">
        <v>240</v>
      </c>
      <c r="K5119" s="450">
        <v>68.510000000000005</v>
      </c>
      <c r="L5119" s="447" t="s">
        <v>241</v>
      </c>
    </row>
    <row r="5120" spans="1:12">
      <c r="A5120" s="447" t="s">
        <v>21025</v>
      </c>
      <c r="B5120" s="447" t="s">
        <v>21026</v>
      </c>
      <c r="C5120" s="447" t="s">
        <v>21027</v>
      </c>
      <c r="D5120" s="447" t="s">
        <v>21028</v>
      </c>
      <c r="E5120" s="448" t="s">
        <v>20755</v>
      </c>
      <c r="F5120" s="447" t="s">
        <v>20755</v>
      </c>
      <c r="G5120" s="449">
        <v>87507</v>
      </c>
      <c r="H5120" s="447" t="s">
        <v>6476</v>
      </c>
      <c r="I5120" s="447" t="s">
        <v>145</v>
      </c>
      <c r="J5120" s="447" t="s">
        <v>240</v>
      </c>
      <c r="K5120" s="450">
        <v>73.08</v>
      </c>
      <c r="L5120" s="447" t="s">
        <v>241</v>
      </c>
    </row>
    <row r="5121" spans="1:12">
      <c r="A5121" s="447" t="s">
        <v>21025</v>
      </c>
      <c r="B5121" s="447" t="s">
        <v>21026</v>
      </c>
      <c r="C5121" s="447" t="s">
        <v>21027</v>
      </c>
      <c r="D5121" s="447" t="s">
        <v>21028</v>
      </c>
      <c r="E5121" s="448" t="s">
        <v>20755</v>
      </c>
      <c r="F5121" s="447" t="s">
        <v>20755</v>
      </c>
      <c r="G5121" s="449">
        <v>87508</v>
      </c>
      <c r="H5121" s="447" t="s">
        <v>6477</v>
      </c>
      <c r="I5121" s="447" t="s">
        <v>145</v>
      </c>
      <c r="J5121" s="447" t="s">
        <v>240</v>
      </c>
      <c r="K5121" s="450">
        <v>74.040000000000006</v>
      </c>
      <c r="L5121" s="447" t="s">
        <v>241</v>
      </c>
    </row>
    <row r="5122" spans="1:12">
      <c r="A5122" s="447" t="s">
        <v>21025</v>
      </c>
      <c r="B5122" s="447" t="s">
        <v>21026</v>
      </c>
      <c r="C5122" s="447" t="s">
        <v>21027</v>
      </c>
      <c r="D5122" s="447" t="s">
        <v>21028</v>
      </c>
      <c r="E5122" s="448" t="s">
        <v>20755</v>
      </c>
      <c r="F5122" s="447" t="s">
        <v>20755</v>
      </c>
      <c r="G5122" s="449">
        <v>87509</v>
      </c>
      <c r="H5122" s="447" t="s">
        <v>6478</v>
      </c>
      <c r="I5122" s="447" t="s">
        <v>145</v>
      </c>
      <c r="J5122" s="447" t="s">
        <v>240</v>
      </c>
      <c r="K5122" s="450">
        <v>112.76</v>
      </c>
      <c r="L5122" s="447" t="s">
        <v>241</v>
      </c>
    </row>
    <row r="5123" spans="1:12">
      <c r="A5123" s="447" t="s">
        <v>21025</v>
      </c>
      <c r="B5123" s="447" t="s">
        <v>21026</v>
      </c>
      <c r="C5123" s="447" t="s">
        <v>21027</v>
      </c>
      <c r="D5123" s="447" t="s">
        <v>21028</v>
      </c>
      <c r="E5123" s="448" t="s">
        <v>20755</v>
      </c>
      <c r="F5123" s="447" t="s">
        <v>20755</v>
      </c>
      <c r="G5123" s="449">
        <v>87510</v>
      </c>
      <c r="H5123" s="447" t="s">
        <v>6479</v>
      </c>
      <c r="I5123" s="447" t="s">
        <v>145</v>
      </c>
      <c r="J5123" s="447" t="s">
        <v>240</v>
      </c>
      <c r="K5123" s="450">
        <v>113.97</v>
      </c>
      <c r="L5123" s="447" t="s">
        <v>241</v>
      </c>
    </row>
    <row r="5124" spans="1:12">
      <c r="A5124" s="447" t="s">
        <v>21025</v>
      </c>
      <c r="B5124" s="447" t="s">
        <v>21026</v>
      </c>
      <c r="C5124" s="447" t="s">
        <v>21027</v>
      </c>
      <c r="D5124" s="447" t="s">
        <v>21028</v>
      </c>
      <c r="E5124" s="448" t="s">
        <v>20755</v>
      </c>
      <c r="F5124" s="447" t="s">
        <v>20755</v>
      </c>
      <c r="G5124" s="449">
        <v>87511</v>
      </c>
      <c r="H5124" s="447" t="s">
        <v>6480</v>
      </c>
      <c r="I5124" s="447" t="s">
        <v>145</v>
      </c>
      <c r="J5124" s="447" t="s">
        <v>240</v>
      </c>
      <c r="K5124" s="450">
        <v>80.91</v>
      </c>
      <c r="L5124" s="447" t="s">
        <v>241</v>
      </c>
    </row>
    <row r="5125" spans="1:12">
      <c r="A5125" s="447" t="s">
        <v>21025</v>
      </c>
      <c r="B5125" s="447" t="s">
        <v>21026</v>
      </c>
      <c r="C5125" s="447" t="s">
        <v>21027</v>
      </c>
      <c r="D5125" s="447" t="s">
        <v>21028</v>
      </c>
      <c r="E5125" s="448" t="s">
        <v>20755</v>
      </c>
      <c r="F5125" s="447" t="s">
        <v>20755</v>
      </c>
      <c r="G5125" s="449">
        <v>87512</v>
      </c>
      <c r="H5125" s="447" t="s">
        <v>6481</v>
      </c>
      <c r="I5125" s="447" t="s">
        <v>145</v>
      </c>
      <c r="J5125" s="447" t="s">
        <v>240</v>
      </c>
      <c r="K5125" s="450">
        <v>81.790000000000006</v>
      </c>
      <c r="L5125" s="447" t="s">
        <v>241</v>
      </c>
    </row>
    <row r="5126" spans="1:12">
      <c r="A5126" s="447" t="s">
        <v>21025</v>
      </c>
      <c r="B5126" s="447" t="s">
        <v>21026</v>
      </c>
      <c r="C5126" s="447" t="s">
        <v>21027</v>
      </c>
      <c r="D5126" s="447" t="s">
        <v>21028</v>
      </c>
      <c r="E5126" s="448" t="s">
        <v>20755</v>
      </c>
      <c r="F5126" s="447" t="s">
        <v>20755</v>
      </c>
      <c r="G5126" s="449">
        <v>87513</v>
      </c>
      <c r="H5126" s="447" t="s">
        <v>6483</v>
      </c>
      <c r="I5126" s="447" t="s">
        <v>145</v>
      </c>
      <c r="J5126" s="447" t="s">
        <v>240</v>
      </c>
      <c r="K5126" s="450">
        <v>85.14</v>
      </c>
      <c r="L5126" s="447" t="s">
        <v>241</v>
      </c>
    </row>
    <row r="5127" spans="1:12">
      <c r="A5127" s="447" t="s">
        <v>21025</v>
      </c>
      <c r="B5127" s="447" t="s">
        <v>21026</v>
      </c>
      <c r="C5127" s="447" t="s">
        <v>21027</v>
      </c>
      <c r="D5127" s="447" t="s">
        <v>21028</v>
      </c>
      <c r="E5127" s="448" t="s">
        <v>20755</v>
      </c>
      <c r="F5127" s="447" t="s">
        <v>20755</v>
      </c>
      <c r="G5127" s="449">
        <v>87514</v>
      </c>
      <c r="H5127" s="447" t="s">
        <v>6485</v>
      </c>
      <c r="I5127" s="447" t="s">
        <v>145</v>
      </c>
      <c r="J5127" s="447" t="s">
        <v>240</v>
      </c>
      <c r="K5127" s="450">
        <v>86.26</v>
      </c>
      <c r="L5127" s="447" t="s">
        <v>241</v>
      </c>
    </row>
    <row r="5128" spans="1:12">
      <c r="A5128" s="447" t="s">
        <v>21025</v>
      </c>
      <c r="B5128" s="447" t="s">
        <v>21026</v>
      </c>
      <c r="C5128" s="447" t="s">
        <v>21027</v>
      </c>
      <c r="D5128" s="447" t="s">
        <v>21028</v>
      </c>
      <c r="E5128" s="448" t="s">
        <v>20755</v>
      </c>
      <c r="F5128" s="447" t="s">
        <v>20755</v>
      </c>
      <c r="G5128" s="449">
        <v>87515</v>
      </c>
      <c r="H5128" s="447" t="s">
        <v>6486</v>
      </c>
      <c r="I5128" s="447" t="s">
        <v>145</v>
      </c>
      <c r="J5128" s="447" t="s">
        <v>240</v>
      </c>
      <c r="K5128" s="450">
        <v>96.24</v>
      </c>
      <c r="L5128" s="447" t="s">
        <v>241</v>
      </c>
    </row>
    <row r="5129" spans="1:12">
      <c r="A5129" s="447" t="s">
        <v>21025</v>
      </c>
      <c r="B5129" s="447" t="s">
        <v>21026</v>
      </c>
      <c r="C5129" s="447" t="s">
        <v>21027</v>
      </c>
      <c r="D5129" s="447" t="s">
        <v>21028</v>
      </c>
      <c r="E5129" s="448" t="s">
        <v>20755</v>
      </c>
      <c r="F5129" s="447" t="s">
        <v>20755</v>
      </c>
      <c r="G5129" s="449">
        <v>87516</v>
      </c>
      <c r="H5129" s="447" t="s">
        <v>6487</v>
      </c>
      <c r="I5129" s="447" t="s">
        <v>145</v>
      </c>
      <c r="J5129" s="447" t="s">
        <v>240</v>
      </c>
      <c r="K5129" s="450">
        <v>97.2</v>
      </c>
      <c r="L5129" s="447" t="s">
        <v>241</v>
      </c>
    </row>
    <row r="5130" spans="1:12">
      <c r="A5130" s="447" t="s">
        <v>21025</v>
      </c>
      <c r="B5130" s="447" t="s">
        <v>21026</v>
      </c>
      <c r="C5130" s="447" t="s">
        <v>21027</v>
      </c>
      <c r="D5130" s="447" t="s">
        <v>21028</v>
      </c>
      <c r="E5130" s="448" t="s">
        <v>20755</v>
      </c>
      <c r="F5130" s="447" t="s">
        <v>20755</v>
      </c>
      <c r="G5130" s="449">
        <v>87517</v>
      </c>
      <c r="H5130" s="447" t="s">
        <v>6488</v>
      </c>
      <c r="I5130" s="447" t="s">
        <v>145</v>
      </c>
      <c r="J5130" s="447" t="s">
        <v>240</v>
      </c>
      <c r="K5130" s="450">
        <v>150.36000000000001</v>
      </c>
      <c r="L5130" s="447" t="s">
        <v>241</v>
      </c>
    </row>
    <row r="5131" spans="1:12">
      <c r="A5131" s="447" t="s">
        <v>21025</v>
      </c>
      <c r="B5131" s="447" t="s">
        <v>21026</v>
      </c>
      <c r="C5131" s="447" t="s">
        <v>21027</v>
      </c>
      <c r="D5131" s="447" t="s">
        <v>21028</v>
      </c>
      <c r="E5131" s="448" t="s">
        <v>20755</v>
      </c>
      <c r="F5131" s="447" t="s">
        <v>20755</v>
      </c>
      <c r="G5131" s="449">
        <v>87518</v>
      </c>
      <c r="H5131" s="447" t="s">
        <v>6489</v>
      </c>
      <c r="I5131" s="447" t="s">
        <v>145</v>
      </c>
      <c r="J5131" s="447" t="s">
        <v>240</v>
      </c>
      <c r="K5131" s="450">
        <v>151.57</v>
      </c>
      <c r="L5131" s="447" t="s">
        <v>241</v>
      </c>
    </row>
    <row r="5132" spans="1:12">
      <c r="A5132" s="447" t="s">
        <v>21025</v>
      </c>
      <c r="B5132" s="447" t="s">
        <v>21026</v>
      </c>
      <c r="C5132" s="447" t="s">
        <v>21027</v>
      </c>
      <c r="D5132" s="447" t="s">
        <v>21028</v>
      </c>
      <c r="E5132" s="448" t="s">
        <v>20755</v>
      </c>
      <c r="F5132" s="447" t="s">
        <v>20755</v>
      </c>
      <c r="G5132" s="449">
        <v>87519</v>
      </c>
      <c r="H5132" s="447" t="s">
        <v>6490</v>
      </c>
      <c r="I5132" s="447" t="s">
        <v>145</v>
      </c>
      <c r="J5132" s="447" t="s">
        <v>240</v>
      </c>
      <c r="K5132" s="450">
        <v>68.64</v>
      </c>
      <c r="L5132" s="447" t="s">
        <v>241</v>
      </c>
    </row>
    <row r="5133" spans="1:12">
      <c r="A5133" s="447" t="s">
        <v>21025</v>
      </c>
      <c r="B5133" s="447" t="s">
        <v>21026</v>
      </c>
      <c r="C5133" s="447" t="s">
        <v>21027</v>
      </c>
      <c r="D5133" s="447" t="s">
        <v>21028</v>
      </c>
      <c r="E5133" s="448" t="s">
        <v>20755</v>
      </c>
      <c r="F5133" s="447" t="s">
        <v>20755</v>
      </c>
      <c r="G5133" s="449">
        <v>87520</v>
      </c>
      <c r="H5133" s="447" t="s">
        <v>6491</v>
      </c>
      <c r="I5133" s="447" t="s">
        <v>145</v>
      </c>
      <c r="J5133" s="447" t="s">
        <v>240</v>
      </c>
      <c r="K5133" s="450">
        <v>69.52</v>
      </c>
      <c r="L5133" s="447" t="s">
        <v>241</v>
      </c>
    </row>
    <row r="5134" spans="1:12">
      <c r="A5134" s="447" t="s">
        <v>21025</v>
      </c>
      <c r="B5134" s="447" t="s">
        <v>21026</v>
      </c>
      <c r="C5134" s="447" t="s">
        <v>21027</v>
      </c>
      <c r="D5134" s="447" t="s">
        <v>21028</v>
      </c>
      <c r="E5134" s="448" t="s">
        <v>20755</v>
      </c>
      <c r="F5134" s="447" t="s">
        <v>20755</v>
      </c>
      <c r="G5134" s="449">
        <v>87521</v>
      </c>
      <c r="H5134" s="447" t="s">
        <v>6492</v>
      </c>
      <c r="I5134" s="447" t="s">
        <v>145</v>
      </c>
      <c r="J5134" s="447" t="s">
        <v>240</v>
      </c>
      <c r="K5134" s="450">
        <v>72.27</v>
      </c>
      <c r="L5134" s="447" t="s">
        <v>241</v>
      </c>
    </row>
    <row r="5135" spans="1:12">
      <c r="A5135" s="447" t="s">
        <v>21025</v>
      </c>
      <c r="B5135" s="447" t="s">
        <v>21026</v>
      </c>
      <c r="C5135" s="447" t="s">
        <v>21027</v>
      </c>
      <c r="D5135" s="447" t="s">
        <v>21028</v>
      </c>
      <c r="E5135" s="448" t="s">
        <v>20755</v>
      </c>
      <c r="F5135" s="447" t="s">
        <v>20755</v>
      </c>
      <c r="G5135" s="449">
        <v>87522</v>
      </c>
      <c r="H5135" s="447" t="s">
        <v>6493</v>
      </c>
      <c r="I5135" s="447" t="s">
        <v>145</v>
      </c>
      <c r="J5135" s="447" t="s">
        <v>240</v>
      </c>
      <c r="K5135" s="450">
        <v>73.39</v>
      </c>
      <c r="L5135" s="447" t="s">
        <v>241</v>
      </c>
    </row>
    <row r="5136" spans="1:12">
      <c r="A5136" s="447" t="s">
        <v>21025</v>
      </c>
      <c r="B5136" s="447" t="s">
        <v>21026</v>
      </c>
      <c r="C5136" s="447" t="s">
        <v>21027</v>
      </c>
      <c r="D5136" s="447" t="s">
        <v>21028</v>
      </c>
      <c r="E5136" s="448" t="s">
        <v>20755</v>
      </c>
      <c r="F5136" s="447" t="s">
        <v>20755</v>
      </c>
      <c r="G5136" s="449">
        <v>87523</v>
      </c>
      <c r="H5136" s="447" t="s">
        <v>6494</v>
      </c>
      <c r="I5136" s="447" t="s">
        <v>145</v>
      </c>
      <c r="J5136" s="447" t="s">
        <v>240</v>
      </c>
      <c r="K5136" s="450">
        <v>79.53</v>
      </c>
      <c r="L5136" s="447" t="s">
        <v>241</v>
      </c>
    </row>
    <row r="5137" spans="1:12">
      <c r="A5137" s="447" t="s">
        <v>21025</v>
      </c>
      <c r="B5137" s="447" t="s">
        <v>21026</v>
      </c>
      <c r="C5137" s="447" t="s">
        <v>21027</v>
      </c>
      <c r="D5137" s="447" t="s">
        <v>21028</v>
      </c>
      <c r="E5137" s="448" t="s">
        <v>20755</v>
      </c>
      <c r="F5137" s="447" t="s">
        <v>20755</v>
      </c>
      <c r="G5137" s="449">
        <v>87524</v>
      </c>
      <c r="H5137" s="447" t="s">
        <v>6495</v>
      </c>
      <c r="I5137" s="447" t="s">
        <v>145</v>
      </c>
      <c r="J5137" s="447" t="s">
        <v>240</v>
      </c>
      <c r="K5137" s="450">
        <v>80.489999999999995</v>
      </c>
      <c r="L5137" s="447" t="s">
        <v>241</v>
      </c>
    </row>
    <row r="5138" spans="1:12">
      <c r="A5138" s="447" t="s">
        <v>21025</v>
      </c>
      <c r="B5138" s="447" t="s">
        <v>21026</v>
      </c>
      <c r="C5138" s="447" t="s">
        <v>21027</v>
      </c>
      <c r="D5138" s="447" t="s">
        <v>21028</v>
      </c>
      <c r="E5138" s="448" t="s">
        <v>20755</v>
      </c>
      <c r="F5138" s="447" t="s">
        <v>20755</v>
      </c>
      <c r="G5138" s="449">
        <v>87525</v>
      </c>
      <c r="H5138" s="447" t="s">
        <v>6496</v>
      </c>
      <c r="I5138" s="447" t="s">
        <v>145</v>
      </c>
      <c r="J5138" s="447" t="s">
        <v>240</v>
      </c>
      <c r="K5138" s="450">
        <v>122.73</v>
      </c>
      <c r="L5138" s="447" t="s">
        <v>241</v>
      </c>
    </row>
    <row r="5139" spans="1:12">
      <c r="A5139" s="447" t="s">
        <v>21025</v>
      </c>
      <c r="B5139" s="447" t="s">
        <v>21026</v>
      </c>
      <c r="C5139" s="447" t="s">
        <v>21027</v>
      </c>
      <c r="D5139" s="447" t="s">
        <v>21028</v>
      </c>
      <c r="E5139" s="448" t="s">
        <v>20755</v>
      </c>
      <c r="F5139" s="447" t="s">
        <v>20755</v>
      </c>
      <c r="G5139" s="449">
        <v>87526</v>
      </c>
      <c r="H5139" s="447" t="s">
        <v>6497</v>
      </c>
      <c r="I5139" s="447" t="s">
        <v>145</v>
      </c>
      <c r="J5139" s="447" t="s">
        <v>240</v>
      </c>
      <c r="K5139" s="450">
        <v>123.94</v>
      </c>
      <c r="L5139" s="447" t="s">
        <v>241</v>
      </c>
    </row>
    <row r="5140" spans="1:12">
      <c r="A5140" s="447" t="s">
        <v>21025</v>
      </c>
      <c r="B5140" s="447" t="s">
        <v>21026</v>
      </c>
      <c r="C5140" s="447" t="s">
        <v>21027</v>
      </c>
      <c r="D5140" s="447" t="s">
        <v>21028</v>
      </c>
      <c r="E5140" s="448" t="s">
        <v>20755</v>
      </c>
      <c r="F5140" s="447" t="s">
        <v>20755</v>
      </c>
      <c r="G5140" s="449">
        <v>89043</v>
      </c>
      <c r="H5140" s="447" t="s">
        <v>6498</v>
      </c>
      <c r="I5140" s="447" t="s">
        <v>145</v>
      </c>
      <c r="J5140" s="447" t="s">
        <v>240</v>
      </c>
      <c r="K5140" s="450">
        <v>69.95</v>
      </c>
      <c r="L5140" s="447" t="s">
        <v>241</v>
      </c>
    </row>
    <row r="5141" spans="1:12">
      <c r="A5141" s="447" t="s">
        <v>21025</v>
      </c>
      <c r="B5141" s="447" t="s">
        <v>21026</v>
      </c>
      <c r="C5141" s="447" t="s">
        <v>21027</v>
      </c>
      <c r="D5141" s="447" t="s">
        <v>21028</v>
      </c>
      <c r="E5141" s="448" t="s">
        <v>20755</v>
      </c>
      <c r="F5141" s="447" t="s">
        <v>20755</v>
      </c>
      <c r="G5141" s="449">
        <v>89168</v>
      </c>
      <c r="H5141" s="447" t="s">
        <v>6499</v>
      </c>
      <c r="I5141" s="447" t="s">
        <v>145</v>
      </c>
      <c r="J5141" s="447" t="s">
        <v>240</v>
      </c>
      <c r="K5141" s="450">
        <v>71.8</v>
      </c>
      <c r="L5141" s="447" t="s">
        <v>241</v>
      </c>
    </row>
    <row r="5142" spans="1:12">
      <c r="A5142" s="447" t="s">
        <v>21025</v>
      </c>
      <c r="B5142" s="447" t="s">
        <v>21026</v>
      </c>
      <c r="C5142" s="447" t="s">
        <v>21027</v>
      </c>
      <c r="D5142" s="447" t="s">
        <v>21028</v>
      </c>
      <c r="E5142" s="448" t="s">
        <v>20755</v>
      </c>
      <c r="F5142" s="447" t="s">
        <v>20755</v>
      </c>
      <c r="G5142" s="449">
        <v>89977</v>
      </c>
      <c r="H5142" s="447" t="s">
        <v>6500</v>
      </c>
      <c r="I5142" s="447" t="s">
        <v>145</v>
      </c>
      <c r="J5142" s="447" t="s">
        <v>240</v>
      </c>
      <c r="K5142" s="450">
        <v>130.16999999999999</v>
      </c>
      <c r="L5142" s="447" t="s">
        <v>241</v>
      </c>
    </row>
    <row r="5143" spans="1:12">
      <c r="A5143" s="447" t="s">
        <v>21025</v>
      </c>
      <c r="B5143" s="447" t="s">
        <v>21026</v>
      </c>
      <c r="C5143" s="447" t="s">
        <v>21027</v>
      </c>
      <c r="D5143" s="447" t="s">
        <v>21028</v>
      </c>
      <c r="E5143" s="448" t="s">
        <v>20755</v>
      </c>
      <c r="F5143" s="447" t="s">
        <v>20755</v>
      </c>
      <c r="G5143" s="449">
        <v>90112</v>
      </c>
      <c r="H5143" s="447" t="s">
        <v>6502</v>
      </c>
      <c r="I5143" s="447" t="s">
        <v>145</v>
      </c>
      <c r="J5143" s="447" t="s">
        <v>240</v>
      </c>
      <c r="K5143" s="450">
        <v>76.52</v>
      </c>
      <c r="L5143" s="447" t="s">
        <v>241</v>
      </c>
    </row>
    <row r="5144" spans="1:12">
      <c r="A5144" s="447" t="s">
        <v>21025</v>
      </c>
      <c r="B5144" s="447" t="s">
        <v>21026</v>
      </c>
      <c r="C5144" s="447" t="s">
        <v>21027</v>
      </c>
      <c r="D5144" s="447" t="s">
        <v>21028</v>
      </c>
      <c r="E5144" s="448" t="s">
        <v>20755</v>
      </c>
      <c r="F5144" s="447" t="s">
        <v>20755</v>
      </c>
      <c r="G5144" s="449">
        <v>101159</v>
      </c>
      <c r="H5144" s="447" t="s">
        <v>6503</v>
      </c>
      <c r="I5144" s="447" t="s">
        <v>145</v>
      </c>
      <c r="J5144" s="447" t="s">
        <v>334</v>
      </c>
      <c r="K5144" s="450">
        <v>114.21</v>
      </c>
      <c r="L5144" s="447" t="s">
        <v>241</v>
      </c>
    </row>
    <row r="5145" spans="1:12">
      <c r="A5145" s="447" t="s">
        <v>21025</v>
      </c>
      <c r="B5145" s="447" t="s">
        <v>21026</v>
      </c>
      <c r="C5145" s="447" t="s">
        <v>21029</v>
      </c>
      <c r="D5145" s="447" t="s">
        <v>21030</v>
      </c>
      <c r="E5145" s="448" t="s">
        <v>20755</v>
      </c>
      <c r="F5145" s="447" t="s">
        <v>20755</v>
      </c>
      <c r="G5145" s="449">
        <v>89282</v>
      </c>
      <c r="H5145" s="447" t="s">
        <v>6504</v>
      </c>
      <c r="I5145" s="447" t="s">
        <v>145</v>
      </c>
      <c r="J5145" s="447" t="s">
        <v>334</v>
      </c>
      <c r="K5145" s="450">
        <v>69.58</v>
      </c>
      <c r="L5145" s="447" t="s">
        <v>241</v>
      </c>
    </row>
    <row r="5146" spans="1:12">
      <c r="A5146" s="447" t="s">
        <v>21025</v>
      </c>
      <c r="B5146" s="447" t="s">
        <v>21026</v>
      </c>
      <c r="C5146" s="447" t="s">
        <v>21029</v>
      </c>
      <c r="D5146" s="447" t="s">
        <v>21030</v>
      </c>
      <c r="E5146" s="448" t="s">
        <v>20755</v>
      </c>
      <c r="F5146" s="447" t="s">
        <v>20755</v>
      </c>
      <c r="G5146" s="449">
        <v>89283</v>
      </c>
      <c r="H5146" s="447" t="s">
        <v>6505</v>
      </c>
      <c r="I5146" s="447" t="s">
        <v>145</v>
      </c>
      <c r="J5146" s="447" t="s">
        <v>334</v>
      </c>
      <c r="K5146" s="450">
        <v>70.67</v>
      </c>
      <c r="L5146" s="447" t="s">
        <v>241</v>
      </c>
    </row>
    <row r="5147" spans="1:12">
      <c r="A5147" s="447" t="s">
        <v>21025</v>
      </c>
      <c r="B5147" s="447" t="s">
        <v>21026</v>
      </c>
      <c r="C5147" s="447" t="s">
        <v>21029</v>
      </c>
      <c r="D5147" s="447" t="s">
        <v>21030</v>
      </c>
      <c r="E5147" s="448" t="s">
        <v>20755</v>
      </c>
      <c r="F5147" s="447" t="s">
        <v>20755</v>
      </c>
      <c r="G5147" s="449">
        <v>89284</v>
      </c>
      <c r="H5147" s="447" t="s">
        <v>6506</v>
      </c>
      <c r="I5147" s="447" t="s">
        <v>145</v>
      </c>
      <c r="J5147" s="447" t="s">
        <v>334</v>
      </c>
      <c r="K5147" s="450">
        <v>63.44</v>
      </c>
      <c r="L5147" s="447" t="s">
        <v>241</v>
      </c>
    </row>
    <row r="5148" spans="1:12">
      <c r="A5148" s="447" t="s">
        <v>21025</v>
      </c>
      <c r="B5148" s="447" t="s">
        <v>21026</v>
      </c>
      <c r="C5148" s="447" t="s">
        <v>21029</v>
      </c>
      <c r="D5148" s="447" t="s">
        <v>21030</v>
      </c>
      <c r="E5148" s="448" t="s">
        <v>20755</v>
      </c>
      <c r="F5148" s="447" t="s">
        <v>20755</v>
      </c>
      <c r="G5148" s="449">
        <v>89285</v>
      </c>
      <c r="H5148" s="447" t="s">
        <v>6507</v>
      </c>
      <c r="I5148" s="447" t="s">
        <v>145</v>
      </c>
      <c r="J5148" s="447" t="s">
        <v>334</v>
      </c>
      <c r="K5148" s="450">
        <v>64.53</v>
      </c>
      <c r="L5148" s="447" t="s">
        <v>241</v>
      </c>
    </row>
    <row r="5149" spans="1:12">
      <c r="A5149" s="447" t="s">
        <v>21025</v>
      </c>
      <c r="B5149" s="447" t="s">
        <v>21026</v>
      </c>
      <c r="C5149" s="447" t="s">
        <v>21029</v>
      </c>
      <c r="D5149" s="447" t="s">
        <v>21030</v>
      </c>
      <c r="E5149" s="448" t="s">
        <v>20755</v>
      </c>
      <c r="F5149" s="447" t="s">
        <v>20755</v>
      </c>
      <c r="G5149" s="449">
        <v>89286</v>
      </c>
      <c r="H5149" s="447" t="s">
        <v>6508</v>
      </c>
      <c r="I5149" s="447" t="s">
        <v>145</v>
      </c>
      <c r="J5149" s="447" t="s">
        <v>334</v>
      </c>
      <c r="K5149" s="450">
        <v>73.599999999999994</v>
      </c>
      <c r="L5149" s="447" t="s">
        <v>241</v>
      </c>
    </row>
    <row r="5150" spans="1:12">
      <c r="A5150" s="447" t="s">
        <v>21025</v>
      </c>
      <c r="B5150" s="447" t="s">
        <v>21026</v>
      </c>
      <c r="C5150" s="447" t="s">
        <v>21029</v>
      </c>
      <c r="D5150" s="447" t="s">
        <v>21030</v>
      </c>
      <c r="E5150" s="448" t="s">
        <v>20755</v>
      </c>
      <c r="F5150" s="447" t="s">
        <v>20755</v>
      </c>
      <c r="G5150" s="449">
        <v>89287</v>
      </c>
      <c r="H5150" s="447" t="s">
        <v>6509</v>
      </c>
      <c r="I5150" s="447" t="s">
        <v>145</v>
      </c>
      <c r="J5150" s="447" t="s">
        <v>334</v>
      </c>
      <c r="K5150" s="450">
        <v>74.69</v>
      </c>
      <c r="L5150" s="447" t="s">
        <v>241</v>
      </c>
    </row>
    <row r="5151" spans="1:12">
      <c r="A5151" s="447" t="s">
        <v>21025</v>
      </c>
      <c r="B5151" s="447" t="s">
        <v>21026</v>
      </c>
      <c r="C5151" s="447" t="s">
        <v>21029</v>
      </c>
      <c r="D5151" s="447" t="s">
        <v>21030</v>
      </c>
      <c r="E5151" s="448" t="s">
        <v>20755</v>
      </c>
      <c r="F5151" s="447" t="s">
        <v>20755</v>
      </c>
      <c r="G5151" s="449">
        <v>89288</v>
      </c>
      <c r="H5151" s="447" t="s">
        <v>6510</v>
      </c>
      <c r="I5151" s="447" t="s">
        <v>145</v>
      </c>
      <c r="J5151" s="447" t="s">
        <v>334</v>
      </c>
      <c r="K5151" s="450">
        <v>65.709999999999994</v>
      </c>
      <c r="L5151" s="447" t="s">
        <v>241</v>
      </c>
    </row>
    <row r="5152" spans="1:12">
      <c r="A5152" s="447" t="s">
        <v>21025</v>
      </c>
      <c r="B5152" s="447" t="s">
        <v>21026</v>
      </c>
      <c r="C5152" s="447" t="s">
        <v>21029</v>
      </c>
      <c r="D5152" s="447" t="s">
        <v>21030</v>
      </c>
      <c r="E5152" s="448" t="s">
        <v>20755</v>
      </c>
      <c r="F5152" s="447" t="s">
        <v>20755</v>
      </c>
      <c r="G5152" s="449">
        <v>89289</v>
      </c>
      <c r="H5152" s="447" t="s">
        <v>6511</v>
      </c>
      <c r="I5152" s="447" t="s">
        <v>145</v>
      </c>
      <c r="J5152" s="447" t="s">
        <v>334</v>
      </c>
      <c r="K5152" s="450">
        <v>66.8</v>
      </c>
      <c r="L5152" s="447" t="s">
        <v>241</v>
      </c>
    </row>
    <row r="5153" spans="1:12">
      <c r="A5153" s="447" t="s">
        <v>21025</v>
      </c>
      <c r="B5153" s="447" t="s">
        <v>21026</v>
      </c>
      <c r="C5153" s="447" t="s">
        <v>21029</v>
      </c>
      <c r="D5153" s="447" t="s">
        <v>21030</v>
      </c>
      <c r="E5153" s="448" t="s">
        <v>20755</v>
      </c>
      <c r="F5153" s="447" t="s">
        <v>20755</v>
      </c>
      <c r="G5153" s="449">
        <v>89290</v>
      </c>
      <c r="H5153" s="447" t="s">
        <v>6512</v>
      </c>
      <c r="I5153" s="447" t="s">
        <v>145</v>
      </c>
      <c r="J5153" s="447" t="s">
        <v>334</v>
      </c>
      <c r="K5153" s="450">
        <v>77.33</v>
      </c>
      <c r="L5153" s="447" t="s">
        <v>241</v>
      </c>
    </row>
    <row r="5154" spans="1:12">
      <c r="A5154" s="447" t="s">
        <v>21025</v>
      </c>
      <c r="B5154" s="447" t="s">
        <v>21026</v>
      </c>
      <c r="C5154" s="447" t="s">
        <v>21029</v>
      </c>
      <c r="D5154" s="447" t="s">
        <v>21030</v>
      </c>
      <c r="E5154" s="448" t="s">
        <v>20755</v>
      </c>
      <c r="F5154" s="447" t="s">
        <v>20755</v>
      </c>
      <c r="G5154" s="449">
        <v>89291</v>
      </c>
      <c r="H5154" s="447" t="s">
        <v>6513</v>
      </c>
      <c r="I5154" s="447" t="s">
        <v>145</v>
      </c>
      <c r="J5154" s="447" t="s">
        <v>334</v>
      </c>
      <c r="K5154" s="450">
        <v>78.540000000000006</v>
      </c>
      <c r="L5154" s="447" t="s">
        <v>241</v>
      </c>
    </row>
    <row r="5155" spans="1:12">
      <c r="A5155" s="447" t="s">
        <v>21025</v>
      </c>
      <c r="B5155" s="447" t="s">
        <v>21026</v>
      </c>
      <c r="C5155" s="447" t="s">
        <v>21029</v>
      </c>
      <c r="D5155" s="447" t="s">
        <v>21030</v>
      </c>
      <c r="E5155" s="448" t="s">
        <v>20755</v>
      </c>
      <c r="F5155" s="447" t="s">
        <v>20755</v>
      </c>
      <c r="G5155" s="449">
        <v>89292</v>
      </c>
      <c r="H5155" s="447" t="s">
        <v>6514</v>
      </c>
      <c r="I5155" s="447" t="s">
        <v>145</v>
      </c>
      <c r="J5155" s="447" t="s">
        <v>334</v>
      </c>
      <c r="K5155" s="450">
        <v>71.150000000000006</v>
      </c>
      <c r="L5155" s="447" t="s">
        <v>241</v>
      </c>
    </row>
    <row r="5156" spans="1:12">
      <c r="A5156" s="447" t="s">
        <v>21025</v>
      </c>
      <c r="B5156" s="447" t="s">
        <v>21026</v>
      </c>
      <c r="C5156" s="447" t="s">
        <v>21029</v>
      </c>
      <c r="D5156" s="447" t="s">
        <v>21030</v>
      </c>
      <c r="E5156" s="448" t="s">
        <v>20755</v>
      </c>
      <c r="F5156" s="447" t="s">
        <v>20755</v>
      </c>
      <c r="G5156" s="449">
        <v>89293</v>
      </c>
      <c r="H5156" s="447" t="s">
        <v>6515</v>
      </c>
      <c r="I5156" s="447" t="s">
        <v>145</v>
      </c>
      <c r="J5156" s="447" t="s">
        <v>334</v>
      </c>
      <c r="K5156" s="450">
        <v>72.36</v>
      </c>
      <c r="L5156" s="447" t="s">
        <v>241</v>
      </c>
    </row>
    <row r="5157" spans="1:12">
      <c r="A5157" s="447" t="s">
        <v>21025</v>
      </c>
      <c r="B5157" s="447" t="s">
        <v>21026</v>
      </c>
      <c r="C5157" s="447" t="s">
        <v>21029</v>
      </c>
      <c r="D5157" s="447" t="s">
        <v>21030</v>
      </c>
      <c r="E5157" s="448" t="s">
        <v>20755</v>
      </c>
      <c r="F5157" s="447" t="s">
        <v>20755</v>
      </c>
      <c r="G5157" s="449">
        <v>89294</v>
      </c>
      <c r="H5157" s="447" t="s">
        <v>6516</v>
      </c>
      <c r="I5157" s="447" t="s">
        <v>145</v>
      </c>
      <c r="J5157" s="447" t="s">
        <v>334</v>
      </c>
      <c r="K5157" s="450">
        <v>83.08</v>
      </c>
      <c r="L5157" s="447" t="s">
        <v>241</v>
      </c>
    </row>
    <row r="5158" spans="1:12">
      <c r="A5158" s="447" t="s">
        <v>21025</v>
      </c>
      <c r="B5158" s="447" t="s">
        <v>21026</v>
      </c>
      <c r="C5158" s="447" t="s">
        <v>21029</v>
      </c>
      <c r="D5158" s="447" t="s">
        <v>21030</v>
      </c>
      <c r="E5158" s="448" t="s">
        <v>20755</v>
      </c>
      <c r="F5158" s="447" t="s">
        <v>20755</v>
      </c>
      <c r="G5158" s="449">
        <v>89295</v>
      </c>
      <c r="H5158" s="447" t="s">
        <v>6517</v>
      </c>
      <c r="I5158" s="447" t="s">
        <v>145</v>
      </c>
      <c r="J5158" s="447" t="s">
        <v>334</v>
      </c>
      <c r="K5158" s="450">
        <v>84.29</v>
      </c>
      <c r="L5158" s="447" t="s">
        <v>241</v>
      </c>
    </row>
    <row r="5159" spans="1:12">
      <c r="A5159" s="447" t="s">
        <v>21025</v>
      </c>
      <c r="B5159" s="447" t="s">
        <v>21026</v>
      </c>
      <c r="C5159" s="447" t="s">
        <v>21029</v>
      </c>
      <c r="D5159" s="447" t="s">
        <v>21030</v>
      </c>
      <c r="E5159" s="448" t="s">
        <v>20755</v>
      </c>
      <c r="F5159" s="447" t="s">
        <v>20755</v>
      </c>
      <c r="G5159" s="449">
        <v>89296</v>
      </c>
      <c r="H5159" s="447" t="s">
        <v>6518</v>
      </c>
      <c r="I5159" s="447" t="s">
        <v>145</v>
      </c>
      <c r="J5159" s="447" t="s">
        <v>334</v>
      </c>
      <c r="K5159" s="450">
        <v>74.23</v>
      </c>
      <c r="L5159" s="447" t="s">
        <v>241</v>
      </c>
    </row>
    <row r="5160" spans="1:12">
      <c r="A5160" s="447" t="s">
        <v>21025</v>
      </c>
      <c r="B5160" s="447" t="s">
        <v>21026</v>
      </c>
      <c r="C5160" s="447" t="s">
        <v>21029</v>
      </c>
      <c r="D5160" s="447" t="s">
        <v>21030</v>
      </c>
      <c r="E5160" s="448" t="s">
        <v>20755</v>
      </c>
      <c r="F5160" s="447" t="s">
        <v>20755</v>
      </c>
      <c r="G5160" s="449">
        <v>89297</v>
      </c>
      <c r="H5160" s="447" t="s">
        <v>6519</v>
      </c>
      <c r="I5160" s="447" t="s">
        <v>145</v>
      </c>
      <c r="J5160" s="447" t="s">
        <v>334</v>
      </c>
      <c r="K5160" s="450">
        <v>75.44</v>
      </c>
      <c r="L5160" s="447" t="s">
        <v>241</v>
      </c>
    </row>
    <row r="5161" spans="1:12">
      <c r="A5161" s="447" t="s">
        <v>21025</v>
      </c>
      <c r="B5161" s="447" t="s">
        <v>21026</v>
      </c>
      <c r="C5161" s="447" t="s">
        <v>21029</v>
      </c>
      <c r="D5161" s="447" t="s">
        <v>21030</v>
      </c>
      <c r="E5161" s="448" t="s">
        <v>20755</v>
      </c>
      <c r="F5161" s="447" t="s">
        <v>20755</v>
      </c>
      <c r="G5161" s="449">
        <v>89298</v>
      </c>
      <c r="H5161" s="447" t="s">
        <v>6520</v>
      </c>
      <c r="I5161" s="447" t="s">
        <v>145</v>
      </c>
      <c r="J5161" s="447" t="s">
        <v>334</v>
      </c>
      <c r="K5161" s="450">
        <v>78.84</v>
      </c>
      <c r="L5161" s="447" t="s">
        <v>241</v>
      </c>
    </row>
    <row r="5162" spans="1:12">
      <c r="A5162" s="447" t="s">
        <v>21025</v>
      </c>
      <c r="B5162" s="447" t="s">
        <v>21026</v>
      </c>
      <c r="C5162" s="447" t="s">
        <v>21029</v>
      </c>
      <c r="D5162" s="447" t="s">
        <v>21030</v>
      </c>
      <c r="E5162" s="448" t="s">
        <v>20755</v>
      </c>
      <c r="F5162" s="447" t="s">
        <v>20755</v>
      </c>
      <c r="G5162" s="449">
        <v>89299</v>
      </c>
      <c r="H5162" s="447" t="s">
        <v>6521</v>
      </c>
      <c r="I5162" s="447" t="s">
        <v>145</v>
      </c>
      <c r="J5162" s="447" t="s">
        <v>334</v>
      </c>
      <c r="K5162" s="450">
        <v>80.400000000000006</v>
      </c>
      <c r="L5162" s="447" t="s">
        <v>241</v>
      </c>
    </row>
    <row r="5163" spans="1:12">
      <c r="A5163" s="447" t="s">
        <v>21025</v>
      </c>
      <c r="B5163" s="447" t="s">
        <v>21026</v>
      </c>
      <c r="C5163" s="447" t="s">
        <v>21029</v>
      </c>
      <c r="D5163" s="447" t="s">
        <v>21030</v>
      </c>
      <c r="E5163" s="448" t="s">
        <v>20755</v>
      </c>
      <c r="F5163" s="447" t="s">
        <v>20755</v>
      </c>
      <c r="G5163" s="449">
        <v>89300</v>
      </c>
      <c r="H5163" s="447" t="s">
        <v>6522</v>
      </c>
      <c r="I5163" s="447" t="s">
        <v>145</v>
      </c>
      <c r="J5163" s="447" t="s">
        <v>334</v>
      </c>
      <c r="K5163" s="450">
        <v>72.709999999999994</v>
      </c>
      <c r="L5163" s="447" t="s">
        <v>241</v>
      </c>
    </row>
    <row r="5164" spans="1:12">
      <c r="A5164" s="447" t="s">
        <v>21025</v>
      </c>
      <c r="B5164" s="447" t="s">
        <v>21026</v>
      </c>
      <c r="C5164" s="447" t="s">
        <v>21029</v>
      </c>
      <c r="D5164" s="447" t="s">
        <v>21030</v>
      </c>
      <c r="E5164" s="448" t="s">
        <v>20755</v>
      </c>
      <c r="F5164" s="447" t="s">
        <v>20755</v>
      </c>
      <c r="G5164" s="449">
        <v>89301</v>
      </c>
      <c r="H5164" s="447" t="s">
        <v>6523</v>
      </c>
      <c r="I5164" s="447" t="s">
        <v>145</v>
      </c>
      <c r="J5164" s="447" t="s">
        <v>334</v>
      </c>
      <c r="K5164" s="450">
        <v>74.27</v>
      </c>
      <c r="L5164" s="447" t="s">
        <v>241</v>
      </c>
    </row>
    <row r="5165" spans="1:12">
      <c r="A5165" s="447" t="s">
        <v>21025</v>
      </c>
      <c r="B5165" s="447" t="s">
        <v>21026</v>
      </c>
      <c r="C5165" s="447" t="s">
        <v>21029</v>
      </c>
      <c r="D5165" s="447" t="s">
        <v>21030</v>
      </c>
      <c r="E5165" s="448" t="s">
        <v>20755</v>
      </c>
      <c r="F5165" s="447" t="s">
        <v>20755</v>
      </c>
      <c r="G5165" s="449">
        <v>89302</v>
      </c>
      <c r="H5165" s="447" t="s">
        <v>6524</v>
      </c>
      <c r="I5165" s="447" t="s">
        <v>145</v>
      </c>
      <c r="J5165" s="447" t="s">
        <v>334</v>
      </c>
      <c r="K5165" s="450">
        <v>85.48</v>
      </c>
      <c r="L5165" s="447" t="s">
        <v>241</v>
      </c>
    </row>
    <row r="5166" spans="1:12">
      <c r="A5166" s="447" t="s">
        <v>21025</v>
      </c>
      <c r="B5166" s="447" t="s">
        <v>21026</v>
      </c>
      <c r="C5166" s="447" t="s">
        <v>21029</v>
      </c>
      <c r="D5166" s="447" t="s">
        <v>21030</v>
      </c>
      <c r="E5166" s="448" t="s">
        <v>20755</v>
      </c>
      <c r="F5166" s="447" t="s">
        <v>20755</v>
      </c>
      <c r="G5166" s="449">
        <v>89303</v>
      </c>
      <c r="H5166" s="447" t="s">
        <v>6525</v>
      </c>
      <c r="I5166" s="447" t="s">
        <v>145</v>
      </c>
      <c r="J5166" s="447" t="s">
        <v>334</v>
      </c>
      <c r="K5166" s="450">
        <v>87.04</v>
      </c>
      <c r="L5166" s="447" t="s">
        <v>241</v>
      </c>
    </row>
    <row r="5167" spans="1:12">
      <c r="A5167" s="447" t="s">
        <v>21025</v>
      </c>
      <c r="B5167" s="447" t="s">
        <v>21026</v>
      </c>
      <c r="C5167" s="447" t="s">
        <v>21029</v>
      </c>
      <c r="D5167" s="447" t="s">
        <v>21030</v>
      </c>
      <c r="E5167" s="448" t="s">
        <v>20755</v>
      </c>
      <c r="F5167" s="447" t="s">
        <v>20755</v>
      </c>
      <c r="G5167" s="449">
        <v>89304</v>
      </c>
      <c r="H5167" s="447" t="s">
        <v>6526</v>
      </c>
      <c r="I5167" s="447" t="s">
        <v>145</v>
      </c>
      <c r="J5167" s="447" t="s">
        <v>334</v>
      </c>
      <c r="K5167" s="450">
        <v>76.599999999999994</v>
      </c>
      <c r="L5167" s="447" t="s">
        <v>241</v>
      </c>
    </row>
    <row r="5168" spans="1:12">
      <c r="A5168" s="447" t="s">
        <v>21025</v>
      </c>
      <c r="B5168" s="447" t="s">
        <v>21026</v>
      </c>
      <c r="C5168" s="447" t="s">
        <v>21029</v>
      </c>
      <c r="D5168" s="447" t="s">
        <v>21030</v>
      </c>
      <c r="E5168" s="448" t="s">
        <v>20755</v>
      </c>
      <c r="F5168" s="447" t="s">
        <v>20755</v>
      </c>
      <c r="G5168" s="449">
        <v>89305</v>
      </c>
      <c r="H5168" s="447" t="s">
        <v>6528</v>
      </c>
      <c r="I5168" s="447" t="s">
        <v>145</v>
      </c>
      <c r="J5168" s="447" t="s">
        <v>334</v>
      </c>
      <c r="K5168" s="450">
        <v>78.16</v>
      </c>
      <c r="L5168" s="447" t="s">
        <v>241</v>
      </c>
    </row>
    <row r="5169" spans="1:12">
      <c r="A5169" s="447" t="s">
        <v>21025</v>
      </c>
      <c r="B5169" s="447" t="s">
        <v>21026</v>
      </c>
      <c r="C5169" s="447" t="s">
        <v>21029</v>
      </c>
      <c r="D5169" s="447" t="s">
        <v>21030</v>
      </c>
      <c r="E5169" s="448" t="s">
        <v>20755</v>
      </c>
      <c r="F5169" s="447" t="s">
        <v>20755</v>
      </c>
      <c r="G5169" s="449">
        <v>89306</v>
      </c>
      <c r="H5169" s="447" t="s">
        <v>6529</v>
      </c>
      <c r="I5169" s="447" t="s">
        <v>145</v>
      </c>
      <c r="J5169" s="447" t="s">
        <v>334</v>
      </c>
      <c r="K5169" s="450">
        <v>86.86</v>
      </c>
      <c r="L5169" s="447" t="s">
        <v>241</v>
      </c>
    </row>
    <row r="5170" spans="1:12">
      <c r="A5170" s="447" t="s">
        <v>21025</v>
      </c>
      <c r="B5170" s="447" t="s">
        <v>21026</v>
      </c>
      <c r="C5170" s="447" t="s">
        <v>21029</v>
      </c>
      <c r="D5170" s="447" t="s">
        <v>21030</v>
      </c>
      <c r="E5170" s="448" t="s">
        <v>20755</v>
      </c>
      <c r="F5170" s="447" t="s">
        <v>20755</v>
      </c>
      <c r="G5170" s="449">
        <v>89307</v>
      </c>
      <c r="H5170" s="447" t="s">
        <v>6530</v>
      </c>
      <c r="I5170" s="447" t="s">
        <v>145</v>
      </c>
      <c r="J5170" s="447" t="s">
        <v>334</v>
      </c>
      <c r="K5170" s="450">
        <v>88.58</v>
      </c>
      <c r="L5170" s="447" t="s">
        <v>241</v>
      </c>
    </row>
    <row r="5171" spans="1:12">
      <c r="A5171" s="447" t="s">
        <v>21025</v>
      </c>
      <c r="B5171" s="447" t="s">
        <v>21026</v>
      </c>
      <c r="C5171" s="447" t="s">
        <v>21029</v>
      </c>
      <c r="D5171" s="447" t="s">
        <v>21030</v>
      </c>
      <c r="E5171" s="448" t="s">
        <v>20755</v>
      </c>
      <c r="F5171" s="447" t="s">
        <v>20755</v>
      </c>
      <c r="G5171" s="449">
        <v>89308</v>
      </c>
      <c r="H5171" s="447" t="s">
        <v>6531</v>
      </c>
      <c r="I5171" s="447" t="s">
        <v>145</v>
      </c>
      <c r="J5171" s="447" t="s">
        <v>334</v>
      </c>
      <c r="K5171" s="450">
        <v>80.67</v>
      </c>
      <c r="L5171" s="447" t="s">
        <v>241</v>
      </c>
    </row>
    <row r="5172" spans="1:12">
      <c r="A5172" s="447" t="s">
        <v>21025</v>
      </c>
      <c r="B5172" s="447" t="s">
        <v>21026</v>
      </c>
      <c r="C5172" s="447" t="s">
        <v>21029</v>
      </c>
      <c r="D5172" s="447" t="s">
        <v>21030</v>
      </c>
      <c r="E5172" s="448" t="s">
        <v>20755</v>
      </c>
      <c r="F5172" s="447" t="s">
        <v>20755</v>
      </c>
      <c r="G5172" s="449">
        <v>89309</v>
      </c>
      <c r="H5172" s="447" t="s">
        <v>6532</v>
      </c>
      <c r="I5172" s="447" t="s">
        <v>145</v>
      </c>
      <c r="J5172" s="447" t="s">
        <v>334</v>
      </c>
      <c r="K5172" s="450">
        <v>82.39</v>
      </c>
      <c r="L5172" s="447" t="s">
        <v>241</v>
      </c>
    </row>
    <row r="5173" spans="1:12">
      <c r="A5173" s="447" t="s">
        <v>21025</v>
      </c>
      <c r="B5173" s="447" t="s">
        <v>21026</v>
      </c>
      <c r="C5173" s="447" t="s">
        <v>21029</v>
      </c>
      <c r="D5173" s="447" t="s">
        <v>21030</v>
      </c>
      <c r="E5173" s="448" t="s">
        <v>20755</v>
      </c>
      <c r="F5173" s="447" t="s">
        <v>20755</v>
      </c>
      <c r="G5173" s="449">
        <v>89310</v>
      </c>
      <c r="H5173" s="447" t="s">
        <v>6533</v>
      </c>
      <c r="I5173" s="447" t="s">
        <v>145</v>
      </c>
      <c r="J5173" s="447" t="s">
        <v>334</v>
      </c>
      <c r="K5173" s="450">
        <v>98.81</v>
      </c>
      <c r="L5173" s="447" t="s">
        <v>241</v>
      </c>
    </row>
    <row r="5174" spans="1:12">
      <c r="A5174" s="447" t="s">
        <v>21025</v>
      </c>
      <c r="B5174" s="447" t="s">
        <v>21026</v>
      </c>
      <c r="C5174" s="447" t="s">
        <v>21029</v>
      </c>
      <c r="D5174" s="447" t="s">
        <v>21030</v>
      </c>
      <c r="E5174" s="448" t="s">
        <v>20755</v>
      </c>
      <c r="F5174" s="447" t="s">
        <v>20755</v>
      </c>
      <c r="G5174" s="449">
        <v>89311</v>
      </c>
      <c r="H5174" s="447" t="s">
        <v>6534</v>
      </c>
      <c r="I5174" s="447" t="s">
        <v>145</v>
      </c>
      <c r="J5174" s="447" t="s">
        <v>334</v>
      </c>
      <c r="K5174" s="450">
        <v>100.53</v>
      </c>
      <c r="L5174" s="447" t="s">
        <v>241</v>
      </c>
    </row>
    <row r="5175" spans="1:12">
      <c r="A5175" s="447" t="s">
        <v>21025</v>
      </c>
      <c r="B5175" s="447" t="s">
        <v>21026</v>
      </c>
      <c r="C5175" s="447" t="s">
        <v>21029</v>
      </c>
      <c r="D5175" s="447" t="s">
        <v>21030</v>
      </c>
      <c r="E5175" s="448" t="s">
        <v>20755</v>
      </c>
      <c r="F5175" s="447" t="s">
        <v>20755</v>
      </c>
      <c r="G5175" s="449">
        <v>89312</v>
      </c>
      <c r="H5175" s="447" t="s">
        <v>6535</v>
      </c>
      <c r="I5175" s="447" t="s">
        <v>145</v>
      </c>
      <c r="J5175" s="447" t="s">
        <v>334</v>
      </c>
      <c r="K5175" s="450">
        <v>85.37</v>
      </c>
      <c r="L5175" s="447" t="s">
        <v>241</v>
      </c>
    </row>
    <row r="5176" spans="1:12">
      <c r="A5176" s="447" t="s">
        <v>21025</v>
      </c>
      <c r="B5176" s="447" t="s">
        <v>21026</v>
      </c>
      <c r="C5176" s="447" t="s">
        <v>21029</v>
      </c>
      <c r="D5176" s="447" t="s">
        <v>21030</v>
      </c>
      <c r="E5176" s="448" t="s">
        <v>20755</v>
      </c>
      <c r="F5176" s="447" t="s">
        <v>20755</v>
      </c>
      <c r="G5176" s="449">
        <v>89313</v>
      </c>
      <c r="H5176" s="447" t="s">
        <v>6536</v>
      </c>
      <c r="I5176" s="447" t="s">
        <v>145</v>
      </c>
      <c r="J5176" s="447" t="s">
        <v>334</v>
      </c>
      <c r="K5176" s="450">
        <v>87.09</v>
      </c>
      <c r="L5176" s="447" t="s">
        <v>241</v>
      </c>
    </row>
    <row r="5177" spans="1:12">
      <c r="A5177" s="447" t="s">
        <v>21025</v>
      </c>
      <c r="B5177" s="447" t="s">
        <v>21026</v>
      </c>
      <c r="C5177" s="447" t="s">
        <v>21029</v>
      </c>
      <c r="D5177" s="447" t="s">
        <v>21030</v>
      </c>
      <c r="E5177" s="448" t="s">
        <v>20755</v>
      </c>
      <c r="F5177" s="447" t="s">
        <v>20755</v>
      </c>
      <c r="G5177" s="449">
        <v>101162</v>
      </c>
      <c r="H5177" s="447" t="s">
        <v>6537</v>
      </c>
      <c r="I5177" s="447" t="s">
        <v>145</v>
      </c>
      <c r="J5177" s="447" t="s">
        <v>334</v>
      </c>
      <c r="K5177" s="450">
        <v>128.36000000000001</v>
      </c>
      <c r="L5177" s="447" t="s">
        <v>241</v>
      </c>
    </row>
    <row r="5178" spans="1:12">
      <c r="A5178" s="447" t="s">
        <v>21025</v>
      </c>
      <c r="B5178" s="447" t="s">
        <v>21026</v>
      </c>
      <c r="C5178" s="447" t="s">
        <v>21031</v>
      </c>
      <c r="D5178" s="447" t="s">
        <v>21032</v>
      </c>
      <c r="E5178" s="448" t="s">
        <v>20755</v>
      </c>
      <c r="F5178" s="447" t="s">
        <v>20755</v>
      </c>
      <c r="G5178" s="449">
        <v>87447</v>
      </c>
      <c r="H5178" s="447" t="s">
        <v>6538</v>
      </c>
      <c r="I5178" s="447" t="s">
        <v>145</v>
      </c>
      <c r="J5178" s="447" t="s">
        <v>240</v>
      </c>
      <c r="K5178" s="450">
        <v>54.96</v>
      </c>
      <c r="L5178" s="447" t="s">
        <v>241</v>
      </c>
    </row>
    <row r="5179" spans="1:12">
      <c r="A5179" s="447" t="s">
        <v>21025</v>
      </c>
      <c r="B5179" s="447" t="s">
        <v>21026</v>
      </c>
      <c r="C5179" s="447" t="s">
        <v>21031</v>
      </c>
      <c r="D5179" s="447" t="s">
        <v>21032</v>
      </c>
      <c r="E5179" s="448" t="s">
        <v>20755</v>
      </c>
      <c r="F5179" s="447" t="s">
        <v>20755</v>
      </c>
      <c r="G5179" s="449">
        <v>87448</v>
      </c>
      <c r="H5179" s="447" t="s">
        <v>6540</v>
      </c>
      <c r="I5179" s="447" t="s">
        <v>145</v>
      </c>
      <c r="J5179" s="447" t="s">
        <v>240</v>
      </c>
      <c r="K5179" s="450">
        <v>55.36</v>
      </c>
      <c r="L5179" s="447" t="s">
        <v>241</v>
      </c>
    </row>
    <row r="5180" spans="1:12">
      <c r="A5180" s="447" t="s">
        <v>21025</v>
      </c>
      <c r="B5180" s="447" t="s">
        <v>21026</v>
      </c>
      <c r="C5180" s="447" t="s">
        <v>21031</v>
      </c>
      <c r="D5180" s="447" t="s">
        <v>21032</v>
      </c>
      <c r="E5180" s="448" t="s">
        <v>20755</v>
      </c>
      <c r="F5180" s="447" t="s">
        <v>20755</v>
      </c>
      <c r="G5180" s="449">
        <v>87449</v>
      </c>
      <c r="H5180" s="447" t="s">
        <v>6541</v>
      </c>
      <c r="I5180" s="447" t="s">
        <v>145</v>
      </c>
      <c r="J5180" s="447" t="s">
        <v>240</v>
      </c>
      <c r="K5180" s="450">
        <v>72.010000000000005</v>
      </c>
      <c r="L5180" s="447" t="s">
        <v>241</v>
      </c>
    </row>
    <row r="5181" spans="1:12">
      <c r="A5181" s="447" t="s">
        <v>21025</v>
      </c>
      <c r="B5181" s="447" t="s">
        <v>21026</v>
      </c>
      <c r="C5181" s="447" t="s">
        <v>21031</v>
      </c>
      <c r="D5181" s="447" t="s">
        <v>21032</v>
      </c>
      <c r="E5181" s="448" t="s">
        <v>20755</v>
      </c>
      <c r="F5181" s="447" t="s">
        <v>20755</v>
      </c>
      <c r="G5181" s="449">
        <v>87450</v>
      </c>
      <c r="H5181" s="447" t="s">
        <v>6542</v>
      </c>
      <c r="I5181" s="447" t="s">
        <v>145</v>
      </c>
      <c r="J5181" s="447" t="s">
        <v>240</v>
      </c>
      <c r="K5181" s="450">
        <v>72.94</v>
      </c>
      <c r="L5181" s="447" t="s">
        <v>241</v>
      </c>
    </row>
    <row r="5182" spans="1:12">
      <c r="A5182" s="447" t="s">
        <v>21025</v>
      </c>
      <c r="B5182" s="447" t="s">
        <v>21026</v>
      </c>
      <c r="C5182" s="447" t="s">
        <v>21031</v>
      </c>
      <c r="D5182" s="447" t="s">
        <v>21032</v>
      </c>
      <c r="E5182" s="448" t="s">
        <v>20755</v>
      </c>
      <c r="F5182" s="447" t="s">
        <v>20755</v>
      </c>
      <c r="G5182" s="449">
        <v>87451</v>
      </c>
      <c r="H5182" s="447" t="s">
        <v>6543</v>
      </c>
      <c r="I5182" s="447" t="s">
        <v>145</v>
      </c>
      <c r="J5182" s="447" t="s">
        <v>240</v>
      </c>
      <c r="K5182" s="450">
        <v>89.09</v>
      </c>
      <c r="L5182" s="447" t="s">
        <v>241</v>
      </c>
    </row>
    <row r="5183" spans="1:12">
      <c r="A5183" s="447" t="s">
        <v>21025</v>
      </c>
      <c r="B5183" s="447" t="s">
        <v>21026</v>
      </c>
      <c r="C5183" s="447" t="s">
        <v>21031</v>
      </c>
      <c r="D5183" s="447" t="s">
        <v>21032</v>
      </c>
      <c r="E5183" s="448" t="s">
        <v>20755</v>
      </c>
      <c r="F5183" s="447" t="s">
        <v>20755</v>
      </c>
      <c r="G5183" s="449">
        <v>87452</v>
      </c>
      <c r="H5183" s="447" t="s">
        <v>6544</v>
      </c>
      <c r="I5183" s="447" t="s">
        <v>145</v>
      </c>
      <c r="J5183" s="447" t="s">
        <v>240</v>
      </c>
      <c r="K5183" s="450">
        <v>89.61</v>
      </c>
      <c r="L5183" s="447" t="s">
        <v>241</v>
      </c>
    </row>
    <row r="5184" spans="1:12">
      <c r="A5184" s="447" t="s">
        <v>21025</v>
      </c>
      <c r="B5184" s="447" t="s">
        <v>21026</v>
      </c>
      <c r="C5184" s="447" t="s">
        <v>21031</v>
      </c>
      <c r="D5184" s="447" t="s">
        <v>21032</v>
      </c>
      <c r="E5184" s="448" t="s">
        <v>20755</v>
      </c>
      <c r="F5184" s="447" t="s">
        <v>20755</v>
      </c>
      <c r="G5184" s="449">
        <v>87453</v>
      </c>
      <c r="H5184" s="447" t="s">
        <v>6545</v>
      </c>
      <c r="I5184" s="447" t="s">
        <v>145</v>
      </c>
      <c r="J5184" s="447" t="s">
        <v>240</v>
      </c>
      <c r="K5184" s="450">
        <v>50.83</v>
      </c>
      <c r="L5184" s="447" t="s">
        <v>241</v>
      </c>
    </row>
    <row r="5185" spans="1:12">
      <c r="A5185" s="447" t="s">
        <v>21025</v>
      </c>
      <c r="B5185" s="447" t="s">
        <v>21026</v>
      </c>
      <c r="C5185" s="447" t="s">
        <v>21031</v>
      </c>
      <c r="D5185" s="447" t="s">
        <v>21032</v>
      </c>
      <c r="E5185" s="448" t="s">
        <v>20755</v>
      </c>
      <c r="F5185" s="447" t="s">
        <v>20755</v>
      </c>
      <c r="G5185" s="449">
        <v>87454</v>
      </c>
      <c r="H5185" s="447" t="s">
        <v>6546</v>
      </c>
      <c r="I5185" s="447" t="s">
        <v>145</v>
      </c>
      <c r="J5185" s="447" t="s">
        <v>240</v>
      </c>
      <c r="K5185" s="450">
        <v>51.62</v>
      </c>
      <c r="L5185" s="447" t="s">
        <v>241</v>
      </c>
    </row>
    <row r="5186" spans="1:12">
      <c r="A5186" s="447" t="s">
        <v>21025</v>
      </c>
      <c r="B5186" s="447" t="s">
        <v>21026</v>
      </c>
      <c r="C5186" s="447" t="s">
        <v>21031</v>
      </c>
      <c r="D5186" s="447" t="s">
        <v>21032</v>
      </c>
      <c r="E5186" s="448" t="s">
        <v>20755</v>
      </c>
      <c r="F5186" s="447" t="s">
        <v>20755</v>
      </c>
      <c r="G5186" s="449">
        <v>87455</v>
      </c>
      <c r="H5186" s="447" t="s">
        <v>6547</v>
      </c>
      <c r="I5186" s="447" t="s">
        <v>145</v>
      </c>
      <c r="J5186" s="447" t="s">
        <v>240</v>
      </c>
      <c r="K5186" s="450">
        <v>66.42</v>
      </c>
      <c r="L5186" s="447" t="s">
        <v>241</v>
      </c>
    </row>
    <row r="5187" spans="1:12">
      <c r="A5187" s="447" t="s">
        <v>21025</v>
      </c>
      <c r="B5187" s="447" t="s">
        <v>21026</v>
      </c>
      <c r="C5187" s="447" t="s">
        <v>21031</v>
      </c>
      <c r="D5187" s="447" t="s">
        <v>21032</v>
      </c>
      <c r="E5187" s="448" t="s">
        <v>20755</v>
      </c>
      <c r="F5187" s="447" t="s">
        <v>20755</v>
      </c>
      <c r="G5187" s="449">
        <v>87456</v>
      </c>
      <c r="H5187" s="447" t="s">
        <v>6548</v>
      </c>
      <c r="I5187" s="447" t="s">
        <v>145</v>
      </c>
      <c r="J5187" s="447" t="s">
        <v>240</v>
      </c>
      <c r="K5187" s="450">
        <v>67.77</v>
      </c>
      <c r="L5187" s="447" t="s">
        <v>241</v>
      </c>
    </row>
    <row r="5188" spans="1:12">
      <c r="A5188" s="447" t="s">
        <v>21025</v>
      </c>
      <c r="B5188" s="447" t="s">
        <v>21026</v>
      </c>
      <c r="C5188" s="447" t="s">
        <v>21031</v>
      </c>
      <c r="D5188" s="447" t="s">
        <v>21032</v>
      </c>
      <c r="E5188" s="448" t="s">
        <v>20755</v>
      </c>
      <c r="F5188" s="447" t="s">
        <v>20755</v>
      </c>
      <c r="G5188" s="449">
        <v>87457</v>
      </c>
      <c r="H5188" s="447" t="s">
        <v>6549</v>
      </c>
      <c r="I5188" s="447" t="s">
        <v>145</v>
      </c>
      <c r="J5188" s="447" t="s">
        <v>240</v>
      </c>
      <c r="K5188" s="450">
        <v>81.239999999999995</v>
      </c>
      <c r="L5188" s="447" t="s">
        <v>241</v>
      </c>
    </row>
    <row r="5189" spans="1:12">
      <c r="A5189" s="447" t="s">
        <v>21025</v>
      </c>
      <c r="B5189" s="447" t="s">
        <v>21026</v>
      </c>
      <c r="C5189" s="447" t="s">
        <v>21031</v>
      </c>
      <c r="D5189" s="447" t="s">
        <v>21032</v>
      </c>
      <c r="E5189" s="448" t="s">
        <v>20755</v>
      </c>
      <c r="F5189" s="447" t="s">
        <v>20755</v>
      </c>
      <c r="G5189" s="449">
        <v>87458</v>
      </c>
      <c r="H5189" s="447" t="s">
        <v>6550</v>
      </c>
      <c r="I5189" s="447" t="s">
        <v>145</v>
      </c>
      <c r="J5189" s="447" t="s">
        <v>240</v>
      </c>
      <c r="K5189" s="450">
        <v>82.4</v>
      </c>
      <c r="L5189" s="447" t="s">
        <v>241</v>
      </c>
    </row>
    <row r="5190" spans="1:12">
      <c r="A5190" s="447" t="s">
        <v>21025</v>
      </c>
      <c r="B5190" s="447" t="s">
        <v>21026</v>
      </c>
      <c r="C5190" s="447" t="s">
        <v>21031</v>
      </c>
      <c r="D5190" s="447" t="s">
        <v>21032</v>
      </c>
      <c r="E5190" s="448" t="s">
        <v>20755</v>
      </c>
      <c r="F5190" s="447" t="s">
        <v>20755</v>
      </c>
      <c r="G5190" s="449">
        <v>87459</v>
      </c>
      <c r="H5190" s="447" t="s">
        <v>6551</v>
      </c>
      <c r="I5190" s="447" t="s">
        <v>145</v>
      </c>
      <c r="J5190" s="447" t="s">
        <v>240</v>
      </c>
      <c r="K5190" s="450">
        <v>60.11</v>
      </c>
      <c r="L5190" s="447" t="s">
        <v>241</v>
      </c>
    </row>
    <row r="5191" spans="1:12">
      <c r="A5191" s="447" t="s">
        <v>21025</v>
      </c>
      <c r="B5191" s="447" t="s">
        <v>21026</v>
      </c>
      <c r="C5191" s="447" t="s">
        <v>21031</v>
      </c>
      <c r="D5191" s="447" t="s">
        <v>21032</v>
      </c>
      <c r="E5191" s="448" t="s">
        <v>20755</v>
      </c>
      <c r="F5191" s="447" t="s">
        <v>20755</v>
      </c>
      <c r="G5191" s="449">
        <v>87460</v>
      </c>
      <c r="H5191" s="447" t="s">
        <v>6552</v>
      </c>
      <c r="I5191" s="447" t="s">
        <v>145</v>
      </c>
      <c r="J5191" s="447" t="s">
        <v>240</v>
      </c>
      <c r="K5191" s="450">
        <v>60.9</v>
      </c>
      <c r="L5191" s="447" t="s">
        <v>241</v>
      </c>
    </row>
    <row r="5192" spans="1:12">
      <c r="A5192" s="447" t="s">
        <v>21025</v>
      </c>
      <c r="B5192" s="447" t="s">
        <v>21026</v>
      </c>
      <c r="C5192" s="447" t="s">
        <v>21031</v>
      </c>
      <c r="D5192" s="447" t="s">
        <v>21032</v>
      </c>
      <c r="E5192" s="448" t="s">
        <v>20755</v>
      </c>
      <c r="F5192" s="447" t="s">
        <v>20755</v>
      </c>
      <c r="G5192" s="449">
        <v>87461</v>
      </c>
      <c r="H5192" s="447" t="s">
        <v>6553</v>
      </c>
      <c r="I5192" s="447" t="s">
        <v>145</v>
      </c>
      <c r="J5192" s="447" t="s">
        <v>240</v>
      </c>
      <c r="K5192" s="450">
        <v>77.23</v>
      </c>
      <c r="L5192" s="447" t="s">
        <v>241</v>
      </c>
    </row>
    <row r="5193" spans="1:12">
      <c r="A5193" s="447" t="s">
        <v>21025</v>
      </c>
      <c r="B5193" s="447" t="s">
        <v>21026</v>
      </c>
      <c r="C5193" s="447" t="s">
        <v>21031</v>
      </c>
      <c r="D5193" s="447" t="s">
        <v>21032</v>
      </c>
      <c r="E5193" s="448" t="s">
        <v>20755</v>
      </c>
      <c r="F5193" s="447" t="s">
        <v>20755</v>
      </c>
      <c r="G5193" s="449">
        <v>87462</v>
      </c>
      <c r="H5193" s="447" t="s">
        <v>6554</v>
      </c>
      <c r="I5193" s="447" t="s">
        <v>145</v>
      </c>
      <c r="J5193" s="447" t="s">
        <v>240</v>
      </c>
      <c r="K5193" s="450">
        <v>78.16</v>
      </c>
      <c r="L5193" s="447" t="s">
        <v>241</v>
      </c>
    </row>
    <row r="5194" spans="1:12">
      <c r="A5194" s="447" t="s">
        <v>21025</v>
      </c>
      <c r="B5194" s="447" t="s">
        <v>21026</v>
      </c>
      <c r="C5194" s="447" t="s">
        <v>21031</v>
      </c>
      <c r="D5194" s="447" t="s">
        <v>21032</v>
      </c>
      <c r="E5194" s="448" t="s">
        <v>20755</v>
      </c>
      <c r="F5194" s="447" t="s">
        <v>20755</v>
      </c>
      <c r="G5194" s="449">
        <v>87463</v>
      </c>
      <c r="H5194" s="447" t="s">
        <v>6555</v>
      </c>
      <c r="I5194" s="447" t="s">
        <v>145</v>
      </c>
      <c r="J5194" s="447" t="s">
        <v>240</v>
      </c>
      <c r="K5194" s="450">
        <v>93.73</v>
      </c>
      <c r="L5194" s="447" t="s">
        <v>241</v>
      </c>
    </row>
    <row r="5195" spans="1:12">
      <c r="A5195" s="447" t="s">
        <v>21025</v>
      </c>
      <c r="B5195" s="447" t="s">
        <v>21026</v>
      </c>
      <c r="C5195" s="447" t="s">
        <v>21031</v>
      </c>
      <c r="D5195" s="447" t="s">
        <v>21032</v>
      </c>
      <c r="E5195" s="448" t="s">
        <v>20755</v>
      </c>
      <c r="F5195" s="447" t="s">
        <v>20755</v>
      </c>
      <c r="G5195" s="449">
        <v>87464</v>
      </c>
      <c r="H5195" s="447" t="s">
        <v>6556</v>
      </c>
      <c r="I5195" s="447" t="s">
        <v>145</v>
      </c>
      <c r="J5195" s="447" t="s">
        <v>240</v>
      </c>
      <c r="K5195" s="450">
        <v>94.89</v>
      </c>
      <c r="L5195" s="447" t="s">
        <v>241</v>
      </c>
    </row>
    <row r="5196" spans="1:12">
      <c r="A5196" s="447" t="s">
        <v>21025</v>
      </c>
      <c r="B5196" s="447" t="s">
        <v>21026</v>
      </c>
      <c r="C5196" s="447" t="s">
        <v>21031</v>
      </c>
      <c r="D5196" s="447" t="s">
        <v>21032</v>
      </c>
      <c r="E5196" s="448" t="s">
        <v>20755</v>
      </c>
      <c r="F5196" s="447" t="s">
        <v>20755</v>
      </c>
      <c r="G5196" s="449">
        <v>87465</v>
      </c>
      <c r="H5196" s="447" t="s">
        <v>6557</v>
      </c>
      <c r="I5196" s="447" t="s">
        <v>145</v>
      </c>
      <c r="J5196" s="447" t="s">
        <v>240</v>
      </c>
      <c r="K5196" s="450">
        <v>53.76</v>
      </c>
      <c r="L5196" s="447" t="s">
        <v>241</v>
      </c>
    </row>
    <row r="5197" spans="1:12">
      <c r="A5197" s="447" t="s">
        <v>21025</v>
      </c>
      <c r="B5197" s="447" t="s">
        <v>21026</v>
      </c>
      <c r="C5197" s="447" t="s">
        <v>21031</v>
      </c>
      <c r="D5197" s="447" t="s">
        <v>21032</v>
      </c>
      <c r="E5197" s="448" t="s">
        <v>20755</v>
      </c>
      <c r="F5197" s="447" t="s">
        <v>20755</v>
      </c>
      <c r="G5197" s="449">
        <v>87466</v>
      </c>
      <c r="H5197" s="447" t="s">
        <v>6558</v>
      </c>
      <c r="I5197" s="447" t="s">
        <v>145</v>
      </c>
      <c r="J5197" s="447" t="s">
        <v>240</v>
      </c>
      <c r="K5197" s="450">
        <v>54.55</v>
      </c>
      <c r="L5197" s="447" t="s">
        <v>241</v>
      </c>
    </row>
    <row r="5198" spans="1:12">
      <c r="A5198" s="447" t="s">
        <v>21025</v>
      </c>
      <c r="B5198" s="447" t="s">
        <v>21026</v>
      </c>
      <c r="C5198" s="447" t="s">
        <v>21031</v>
      </c>
      <c r="D5198" s="447" t="s">
        <v>21032</v>
      </c>
      <c r="E5198" s="448" t="s">
        <v>20755</v>
      </c>
      <c r="F5198" s="447" t="s">
        <v>20755</v>
      </c>
      <c r="G5198" s="449">
        <v>87467</v>
      </c>
      <c r="H5198" s="447" t="s">
        <v>6559</v>
      </c>
      <c r="I5198" s="447" t="s">
        <v>145</v>
      </c>
      <c r="J5198" s="447" t="s">
        <v>240</v>
      </c>
      <c r="K5198" s="450">
        <v>69.849999999999994</v>
      </c>
      <c r="L5198" s="447" t="s">
        <v>241</v>
      </c>
    </row>
    <row r="5199" spans="1:12">
      <c r="A5199" s="447" t="s">
        <v>21025</v>
      </c>
      <c r="B5199" s="447" t="s">
        <v>21026</v>
      </c>
      <c r="C5199" s="447" t="s">
        <v>21031</v>
      </c>
      <c r="D5199" s="447" t="s">
        <v>21032</v>
      </c>
      <c r="E5199" s="448" t="s">
        <v>20755</v>
      </c>
      <c r="F5199" s="447" t="s">
        <v>20755</v>
      </c>
      <c r="G5199" s="449">
        <v>87468</v>
      </c>
      <c r="H5199" s="447" t="s">
        <v>6560</v>
      </c>
      <c r="I5199" s="447" t="s">
        <v>145</v>
      </c>
      <c r="J5199" s="447" t="s">
        <v>240</v>
      </c>
      <c r="K5199" s="450">
        <v>70.78</v>
      </c>
      <c r="L5199" s="447" t="s">
        <v>241</v>
      </c>
    </row>
    <row r="5200" spans="1:12">
      <c r="A5200" s="447" t="s">
        <v>21025</v>
      </c>
      <c r="B5200" s="447" t="s">
        <v>21026</v>
      </c>
      <c r="C5200" s="447" t="s">
        <v>21031</v>
      </c>
      <c r="D5200" s="447" t="s">
        <v>21032</v>
      </c>
      <c r="E5200" s="448" t="s">
        <v>20755</v>
      </c>
      <c r="F5200" s="447" t="s">
        <v>20755</v>
      </c>
      <c r="G5200" s="449">
        <v>87469</v>
      </c>
      <c r="H5200" s="447" t="s">
        <v>6561</v>
      </c>
      <c r="I5200" s="447" t="s">
        <v>145</v>
      </c>
      <c r="J5200" s="447" t="s">
        <v>240</v>
      </c>
      <c r="K5200" s="450">
        <v>84.82</v>
      </c>
      <c r="L5200" s="447" t="s">
        <v>241</v>
      </c>
    </row>
    <row r="5201" spans="1:12">
      <c r="A5201" s="447" t="s">
        <v>21025</v>
      </c>
      <c r="B5201" s="447" t="s">
        <v>21026</v>
      </c>
      <c r="C5201" s="447" t="s">
        <v>21031</v>
      </c>
      <c r="D5201" s="447" t="s">
        <v>21032</v>
      </c>
      <c r="E5201" s="448" t="s">
        <v>20755</v>
      </c>
      <c r="F5201" s="447" t="s">
        <v>20755</v>
      </c>
      <c r="G5201" s="449">
        <v>87470</v>
      </c>
      <c r="H5201" s="447" t="s">
        <v>6562</v>
      </c>
      <c r="I5201" s="447" t="s">
        <v>145</v>
      </c>
      <c r="J5201" s="447" t="s">
        <v>240</v>
      </c>
      <c r="K5201" s="450">
        <v>85.98</v>
      </c>
      <c r="L5201" s="447" t="s">
        <v>241</v>
      </c>
    </row>
    <row r="5202" spans="1:12">
      <c r="A5202" s="447" t="s">
        <v>21025</v>
      </c>
      <c r="B5202" s="447" t="s">
        <v>21026</v>
      </c>
      <c r="C5202" s="447" t="s">
        <v>21031</v>
      </c>
      <c r="D5202" s="447" t="s">
        <v>21032</v>
      </c>
      <c r="E5202" s="448" t="s">
        <v>20755</v>
      </c>
      <c r="F5202" s="447" t="s">
        <v>20755</v>
      </c>
      <c r="G5202" s="449">
        <v>89044</v>
      </c>
      <c r="H5202" s="447" t="s">
        <v>6563</v>
      </c>
      <c r="I5202" s="447" t="s">
        <v>145</v>
      </c>
      <c r="J5202" s="447" t="s">
        <v>240</v>
      </c>
      <c r="K5202" s="450">
        <v>54.15</v>
      </c>
      <c r="L5202" s="447" t="s">
        <v>241</v>
      </c>
    </row>
    <row r="5203" spans="1:12">
      <c r="A5203" s="447" t="s">
        <v>21025</v>
      </c>
      <c r="B5203" s="447" t="s">
        <v>21026</v>
      </c>
      <c r="C5203" s="447" t="s">
        <v>21031</v>
      </c>
      <c r="D5203" s="447" t="s">
        <v>21032</v>
      </c>
      <c r="E5203" s="448" t="s">
        <v>20755</v>
      </c>
      <c r="F5203" s="447" t="s">
        <v>20755</v>
      </c>
      <c r="G5203" s="449">
        <v>89169</v>
      </c>
      <c r="H5203" s="447" t="s">
        <v>6565</v>
      </c>
      <c r="I5203" s="447" t="s">
        <v>145</v>
      </c>
      <c r="J5203" s="447" t="s">
        <v>240</v>
      </c>
      <c r="K5203" s="450">
        <v>54.99</v>
      </c>
      <c r="L5203" s="447" t="s">
        <v>241</v>
      </c>
    </row>
    <row r="5204" spans="1:12">
      <c r="A5204" s="447" t="s">
        <v>21025</v>
      </c>
      <c r="B5204" s="447" t="s">
        <v>21026</v>
      </c>
      <c r="C5204" s="447" t="s">
        <v>21031</v>
      </c>
      <c r="D5204" s="447" t="s">
        <v>21032</v>
      </c>
      <c r="E5204" s="448" t="s">
        <v>20755</v>
      </c>
      <c r="F5204" s="447" t="s">
        <v>20755</v>
      </c>
      <c r="G5204" s="449">
        <v>89978</v>
      </c>
      <c r="H5204" s="447" t="s">
        <v>6566</v>
      </c>
      <c r="I5204" s="447" t="s">
        <v>145</v>
      </c>
      <c r="J5204" s="447" t="s">
        <v>240</v>
      </c>
      <c r="K5204" s="450">
        <v>71.45</v>
      </c>
      <c r="L5204" s="447" t="s">
        <v>241</v>
      </c>
    </row>
    <row r="5205" spans="1:12">
      <c r="A5205" s="447" t="s">
        <v>21025</v>
      </c>
      <c r="B5205" s="447" t="s">
        <v>21026</v>
      </c>
      <c r="C5205" s="447" t="s">
        <v>21033</v>
      </c>
      <c r="D5205" s="447" t="s">
        <v>21034</v>
      </c>
      <c r="E5205" s="448" t="s">
        <v>20755</v>
      </c>
      <c r="F5205" s="447" t="s">
        <v>20755</v>
      </c>
      <c r="G5205" s="449">
        <v>89453</v>
      </c>
      <c r="H5205" s="447" t="s">
        <v>6567</v>
      </c>
      <c r="I5205" s="447" t="s">
        <v>145</v>
      </c>
      <c r="J5205" s="447" t="s">
        <v>334</v>
      </c>
      <c r="K5205" s="450">
        <v>66.239999999999995</v>
      </c>
      <c r="L5205" s="447" t="s">
        <v>241</v>
      </c>
    </row>
    <row r="5206" spans="1:12">
      <c r="A5206" s="447" t="s">
        <v>21025</v>
      </c>
      <c r="B5206" s="447" t="s">
        <v>21026</v>
      </c>
      <c r="C5206" s="447" t="s">
        <v>21033</v>
      </c>
      <c r="D5206" s="447" t="s">
        <v>21034</v>
      </c>
      <c r="E5206" s="448" t="s">
        <v>20755</v>
      </c>
      <c r="F5206" s="447" t="s">
        <v>20755</v>
      </c>
      <c r="G5206" s="449">
        <v>89454</v>
      </c>
      <c r="H5206" s="447" t="s">
        <v>6568</v>
      </c>
      <c r="I5206" s="447" t="s">
        <v>145</v>
      </c>
      <c r="J5206" s="447" t="s">
        <v>334</v>
      </c>
      <c r="K5206" s="450">
        <v>62.01</v>
      </c>
      <c r="L5206" s="447" t="s">
        <v>241</v>
      </c>
    </row>
    <row r="5207" spans="1:12">
      <c r="A5207" s="447" t="s">
        <v>21025</v>
      </c>
      <c r="B5207" s="447" t="s">
        <v>21026</v>
      </c>
      <c r="C5207" s="447" t="s">
        <v>21033</v>
      </c>
      <c r="D5207" s="447" t="s">
        <v>21034</v>
      </c>
      <c r="E5207" s="448" t="s">
        <v>20755</v>
      </c>
      <c r="F5207" s="447" t="s">
        <v>20755</v>
      </c>
      <c r="G5207" s="449">
        <v>89455</v>
      </c>
      <c r="H5207" s="447" t="s">
        <v>6569</v>
      </c>
      <c r="I5207" s="447" t="s">
        <v>145</v>
      </c>
      <c r="J5207" s="447" t="s">
        <v>334</v>
      </c>
      <c r="K5207" s="450">
        <v>81.88</v>
      </c>
      <c r="L5207" s="447" t="s">
        <v>241</v>
      </c>
    </row>
    <row r="5208" spans="1:12">
      <c r="A5208" s="447" t="s">
        <v>21025</v>
      </c>
      <c r="B5208" s="447" t="s">
        <v>21026</v>
      </c>
      <c r="C5208" s="447" t="s">
        <v>21033</v>
      </c>
      <c r="D5208" s="447" t="s">
        <v>21034</v>
      </c>
      <c r="E5208" s="448" t="s">
        <v>20755</v>
      </c>
      <c r="F5208" s="447" t="s">
        <v>20755</v>
      </c>
      <c r="G5208" s="449">
        <v>89456</v>
      </c>
      <c r="H5208" s="447" t="s">
        <v>6570</v>
      </c>
      <c r="I5208" s="447" t="s">
        <v>145</v>
      </c>
      <c r="J5208" s="447" t="s">
        <v>334</v>
      </c>
      <c r="K5208" s="450">
        <v>77.260000000000005</v>
      </c>
      <c r="L5208" s="447" t="s">
        <v>241</v>
      </c>
    </row>
    <row r="5209" spans="1:12">
      <c r="A5209" s="447" t="s">
        <v>21025</v>
      </c>
      <c r="B5209" s="447" t="s">
        <v>21026</v>
      </c>
      <c r="C5209" s="447" t="s">
        <v>21033</v>
      </c>
      <c r="D5209" s="447" t="s">
        <v>21034</v>
      </c>
      <c r="E5209" s="448" t="s">
        <v>20755</v>
      </c>
      <c r="F5209" s="447" t="s">
        <v>20755</v>
      </c>
      <c r="G5209" s="449">
        <v>89457</v>
      </c>
      <c r="H5209" s="447" t="s">
        <v>6571</v>
      </c>
      <c r="I5209" s="447" t="s">
        <v>145</v>
      </c>
      <c r="J5209" s="447" t="s">
        <v>334</v>
      </c>
      <c r="K5209" s="450">
        <v>69.72</v>
      </c>
      <c r="L5209" s="447" t="s">
        <v>241</v>
      </c>
    </row>
    <row r="5210" spans="1:12">
      <c r="A5210" s="447" t="s">
        <v>21025</v>
      </c>
      <c r="B5210" s="447" t="s">
        <v>21026</v>
      </c>
      <c r="C5210" s="447" t="s">
        <v>21033</v>
      </c>
      <c r="D5210" s="447" t="s">
        <v>21034</v>
      </c>
      <c r="E5210" s="448" t="s">
        <v>20755</v>
      </c>
      <c r="F5210" s="447" t="s">
        <v>20755</v>
      </c>
      <c r="G5210" s="449">
        <v>89458</v>
      </c>
      <c r="H5210" s="447" t="s">
        <v>6572</v>
      </c>
      <c r="I5210" s="447" t="s">
        <v>145</v>
      </c>
      <c r="J5210" s="447" t="s">
        <v>334</v>
      </c>
      <c r="K5210" s="450">
        <v>64.02</v>
      </c>
      <c r="L5210" s="447" t="s">
        <v>241</v>
      </c>
    </row>
    <row r="5211" spans="1:12">
      <c r="A5211" s="447" t="s">
        <v>21025</v>
      </c>
      <c r="B5211" s="447" t="s">
        <v>21026</v>
      </c>
      <c r="C5211" s="447" t="s">
        <v>21033</v>
      </c>
      <c r="D5211" s="447" t="s">
        <v>21034</v>
      </c>
      <c r="E5211" s="448" t="s">
        <v>20755</v>
      </c>
      <c r="F5211" s="447" t="s">
        <v>20755</v>
      </c>
      <c r="G5211" s="449">
        <v>89459</v>
      </c>
      <c r="H5211" s="447" t="s">
        <v>6573</v>
      </c>
      <c r="I5211" s="447" t="s">
        <v>145</v>
      </c>
      <c r="J5211" s="447" t="s">
        <v>334</v>
      </c>
      <c r="K5211" s="450">
        <v>85.64</v>
      </c>
      <c r="L5211" s="447" t="s">
        <v>241</v>
      </c>
    </row>
    <row r="5212" spans="1:12">
      <c r="A5212" s="447" t="s">
        <v>21025</v>
      </c>
      <c r="B5212" s="447" t="s">
        <v>21026</v>
      </c>
      <c r="C5212" s="447" t="s">
        <v>21033</v>
      </c>
      <c r="D5212" s="447" t="s">
        <v>21034</v>
      </c>
      <c r="E5212" s="448" t="s">
        <v>20755</v>
      </c>
      <c r="F5212" s="447" t="s">
        <v>20755</v>
      </c>
      <c r="G5212" s="449">
        <v>89460</v>
      </c>
      <c r="H5212" s="447" t="s">
        <v>6574</v>
      </c>
      <c r="I5212" s="447" t="s">
        <v>145</v>
      </c>
      <c r="J5212" s="447" t="s">
        <v>334</v>
      </c>
      <c r="K5212" s="450">
        <v>79.510000000000005</v>
      </c>
      <c r="L5212" s="447" t="s">
        <v>241</v>
      </c>
    </row>
    <row r="5213" spans="1:12">
      <c r="A5213" s="447" t="s">
        <v>21025</v>
      </c>
      <c r="B5213" s="447" t="s">
        <v>21026</v>
      </c>
      <c r="C5213" s="447" t="s">
        <v>21033</v>
      </c>
      <c r="D5213" s="447" t="s">
        <v>21034</v>
      </c>
      <c r="E5213" s="448" t="s">
        <v>20755</v>
      </c>
      <c r="F5213" s="447" t="s">
        <v>20755</v>
      </c>
      <c r="G5213" s="449">
        <v>89462</v>
      </c>
      <c r="H5213" s="447" t="s">
        <v>6575</v>
      </c>
      <c r="I5213" s="447" t="s">
        <v>145</v>
      </c>
      <c r="J5213" s="447" t="s">
        <v>334</v>
      </c>
      <c r="K5213" s="450">
        <v>78.94</v>
      </c>
      <c r="L5213" s="447" t="s">
        <v>241</v>
      </c>
    </row>
    <row r="5214" spans="1:12">
      <c r="A5214" s="447" t="s">
        <v>21025</v>
      </c>
      <c r="B5214" s="447" t="s">
        <v>21026</v>
      </c>
      <c r="C5214" s="447" t="s">
        <v>21033</v>
      </c>
      <c r="D5214" s="447" t="s">
        <v>21034</v>
      </c>
      <c r="E5214" s="448" t="s">
        <v>20755</v>
      </c>
      <c r="F5214" s="447" t="s">
        <v>20755</v>
      </c>
      <c r="G5214" s="449">
        <v>89463</v>
      </c>
      <c r="H5214" s="447" t="s">
        <v>6576</v>
      </c>
      <c r="I5214" s="447" t="s">
        <v>145</v>
      </c>
      <c r="J5214" s="447" t="s">
        <v>334</v>
      </c>
      <c r="K5214" s="450">
        <v>74.66</v>
      </c>
      <c r="L5214" s="447" t="s">
        <v>241</v>
      </c>
    </row>
    <row r="5215" spans="1:12">
      <c r="A5215" s="447" t="s">
        <v>21025</v>
      </c>
      <c r="B5215" s="447" t="s">
        <v>21026</v>
      </c>
      <c r="C5215" s="447" t="s">
        <v>21033</v>
      </c>
      <c r="D5215" s="447" t="s">
        <v>21034</v>
      </c>
      <c r="E5215" s="448" t="s">
        <v>20755</v>
      </c>
      <c r="F5215" s="447" t="s">
        <v>20755</v>
      </c>
      <c r="G5215" s="449">
        <v>89464</v>
      </c>
      <c r="H5215" s="447" t="s">
        <v>6577</v>
      </c>
      <c r="I5215" s="447" t="s">
        <v>145</v>
      </c>
      <c r="J5215" s="447" t="s">
        <v>334</v>
      </c>
      <c r="K5215" s="450">
        <v>94.64</v>
      </c>
      <c r="L5215" s="447" t="s">
        <v>241</v>
      </c>
    </row>
    <row r="5216" spans="1:12">
      <c r="A5216" s="447" t="s">
        <v>21025</v>
      </c>
      <c r="B5216" s="447" t="s">
        <v>21026</v>
      </c>
      <c r="C5216" s="447" t="s">
        <v>21033</v>
      </c>
      <c r="D5216" s="447" t="s">
        <v>21034</v>
      </c>
      <c r="E5216" s="448" t="s">
        <v>20755</v>
      </c>
      <c r="F5216" s="447" t="s">
        <v>20755</v>
      </c>
      <c r="G5216" s="449">
        <v>89465</v>
      </c>
      <c r="H5216" s="447" t="s">
        <v>6578</v>
      </c>
      <c r="I5216" s="447" t="s">
        <v>145</v>
      </c>
      <c r="J5216" s="447" t="s">
        <v>334</v>
      </c>
      <c r="K5216" s="450">
        <v>90.09</v>
      </c>
      <c r="L5216" s="447" t="s">
        <v>241</v>
      </c>
    </row>
    <row r="5217" spans="1:12">
      <c r="A5217" s="447" t="s">
        <v>21025</v>
      </c>
      <c r="B5217" s="447" t="s">
        <v>21026</v>
      </c>
      <c r="C5217" s="447" t="s">
        <v>21033</v>
      </c>
      <c r="D5217" s="447" t="s">
        <v>21034</v>
      </c>
      <c r="E5217" s="448" t="s">
        <v>20755</v>
      </c>
      <c r="F5217" s="447" t="s">
        <v>20755</v>
      </c>
      <c r="G5217" s="449">
        <v>89466</v>
      </c>
      <c r="H5217" s="447" t="s">
        <v>6579</v>
      </c>
      <c r="I5217" s="447" t="s">
        <v>145</v>
      </c>
      <c r="J5217" s="447" t="s">
        <v>334</v>
      </c>
      <c r="K5217" s="450">
        <v>83.79</v>
      </c>
      <c r="L5217" s="447" t="s">
        <v>241</v>
      </c>
    </row>
    <row r="5218" spans="1:12">
      <c r="A5218" s="447" t="s">
        <v>21025</v>
      </c>
      <c r="B5218" s="447" t="s">
        <v>21026</v>
      </c>
      <c r="C5218" s="447" t="s">
        <v>21033</v>
      </c>
      <c r="D5218" s="447" t="s">
        <v>21034</v>
      </c>
      <c r="E5218" s="448" t="s">
        <v>20755</v>
      </c>
      <c r="F5218" s="447" t="s">
        <v>20755</v>
      </c>
      <c r="G5218" s="449">
        <v>89467</v>
      </c>
      <c r="H5218" s="447" t="s">
        <v>6580</v>
      </c>
      <c r="I5218" s="447" t="s">
        <v>145</v>
      </c>
      <c r="J5218" s="447" t="s">
        <v>334</v>
      </c>
      <c r="K5218" s="450">
        <v>77.53</v>
      </c>
      <c r="L5218" s="447" t="s">
        <v>241</v>
      </c>
    </row>
    <row r="5219" spans="1:12">
      <c r="A5219" s="447" t="s">
        <v>21025</v>
      </c>
      <c r="B5219" s="447" t="s">
        <v>21026</v>
      </c>
      <c r="C5219" s="447" t="s">
        <v>21033</v>
      </c>
      <c r="D5219" s="447" t="s">
        <v>21034</v>
      </c>
      <c r="E5219" s="448" t="s">
        <v>20755</v>
      </c>
      <c r="F5219" s="447" t="s">
        <v>20755</v>
      </c>
      <c r="G5219" s="449">
        <v>89468</v>
      </c>
      <c r="H5219" s="447" t="s">
        <v>6581</v>
      </c>
      <c r="I5219" s="447" t="s">
        <v>145</v>
      </c>
      <c r="J5219" s="447" t="s">
        <v>334</v>
      </c>
      <c r="K5219" s="450">
        <v>99.7</v>
      </c>
      <c r="L5219" s="447" t="s">
        <v>241</v>
      </c>
    </row>
    <row r="5220" spans="1:12">
      <c r="A5220" s="447" t="s">
        <v>21025</v>
      </c>
      <c r="B5220" s="447" t="s">
        <v>21026</v>
      </c>
      <c r="C5220" s="447" t="s">
        <v>21033</v>
      </c>
      <c r="D5220" s="447" t="s">
        <v>21034</v>
      </c>
      <c r="E5220" s="448" t="s">
        <v>20755</v>
      </c>
      <c r="F5220" s="447" t="s">
        <v>20755</v>
      </c>
      <c r="G5220" s="449">
        <v>89469</v>
      </c>
      <c r="H5220" s="447" t="s">
        <v>6582</v>
      </c>
      <c r="I5220" s="447" t="s">
        <v>145</v>
      </c>
      <c r="J5220" s="447" t="s">
        <v>334</v>
      </c>
      <c r="K5220" s="450">
        <v>93.15</v>
      </c>
      <c r="L5220" s="447" t="s">
        <v>241</v>
      </c>
    </row>
    <row r="5221" spans="1:12">
      <c r="A5221" s="447" t="s">
        <v>21025</v>
      </c>
      <c r="B5221" s="447" t="s">
        <v>21026</v>
      </c>
      <c r="C5221" s="447" t="s">
        <v>21033</v>
      </c>
      <c r="D5221" s="447" t="s">
        <v>21034</v>
      </c>
      <c r="E5221" s="448" t="s">
        <v>20755</v>
      </c>
      <c r="F5221" s="447" t="s">
        <v>20755</v>
      </c>
      <c r="G5221" s="449">
        <v>89470</v>
      </c>
      <c r="H5221" s="447" t="s">
        <v>6583</v>
      </c>
      <c r="I5221" s="447" t="s">
        <v>145</v>
      </c>
      <c r="J5221" s="447" t="s">
        <v>334</v>
      </c>
      <c r="K5221" s="450">
        <v>76.900000000000006</v>
      </c>
      <c r="L5221" s="447" t="s">
        <v>241</v>
      </c>
    </row>
    <row r="5222" spans="1:12">
      <c r="A5222" s="447" t="s">
        <v>21025</v>
      </c>
      <c r="B5222" s="447" t="s">
        <v>21026</v>
      </c>
      <c r="C5222" s="447" t="s">
        <v>21033</v>
      </c>
      <c r="D5222" s="447" t="s">
        <v>21034</v>
      </c>
      <c r="E5222" s="448" t="s">
        <v>20755</v>
      </c>
      <c r="F5222" s="447" t="s">
        <v>20755</v>
      </c>
      <c r="G5222" s="449">
        <v>89471</v>
      </c>
      <c r="H5222" s="447" t="s">
        <v>6584</v>
      </c>
      <c r="I5222" s="447" t="s">
        <v>145</v>
      </c>
      <c r="J5222" s="447" t="s">
        <v>334</v>
      </c>
      <c r="K5222" s="450">
        <v>72.67</v>
      </c>
      <c r="L5222" s="447" t="s">
        <v>241</v>
      </c>
    </row>
    <row r="5223" spans="1:12">
      <c r="A5223" s="447" t="s">
        <v>21025</v>
      </c>
      <c r="B5223" s="447" t="s">
        <v>21026</v>
      </c>
      <c r="C5223" s="447" t="s">
        <v>21033</v>
      </c>
      <c r="D5223" s="447" t="s">
        <v>21034</v>
      </c>
      <c r="E5223" s="448" t="s">
        <v>20755</v>
      </c>
      <c r="F5223" s="447" t="s">
        <v>20755</v>
      </c>
      <c r="G5223" s="449">
        <v>89472</v>
      </c>
      <c r="H5223" s="447" t="s">
        <v>6585</v>
      </c>
      <c r="I5223" s="447" t="s">
        <v>145</v>
      </c>
      <c r="J5223" s="447" t="s">
        <v>334</v>
      </c>
      <c r="K5223" s="450">
        <v>92.55</v>
      </c>
      <c r="L5223" s="447" t="s">
        <v>241</v>
      </c>
    </row>
    <row r="5224" spans="1:12">
      <c r="A5224" s="447" t="s">
        <v>21025</v>
      </c>
      <c r="B5224" s="447" t="s">
        <v>21026</v>
      </c>
      <c r="C5224" s="447" t="s">
        <v>21033</v>
      </c>
      <c r="D5224" s="447" t="s">
        <v>21034</v>
      </c>
      <c r="E5224" s="448" t="s">
        <v>20755</v>
      </c>
      <c r="F5224" s="447" t="s">
        <v>20755</v>
      </c>
      <c r="G5224" s="449">
        <v>89473</v>
      </c>
      <c r="H5224" s="447" t="s">
        <v>6586</v>
      </c>
      <c r="I5224" s="447" t="s">
        <v>145</v>
      </c>
      <c r="J5224" s="447" t="s">
        <v>334</v>
      </c>
      <c r="K5224" s="450">
        <v>88.11</v>
      </c>
      <c r="L5224" s="447" t="s">
        <v>241</v>
      </c>
    </row>
    <row r="5225" spans="1:12">
      <c r="A5225" s="447" t="s">
        <v>21025</v>
      </c>
      <c r="B5225" s="447" t="s">
        <v>21026</v>
      </c>
      <c r="C5225" s="447" t="s">
        <v>21033</v>
      </c>
      <c r="D5225" s="447" t="s">
        <v>21034</v>
      </c>
      <c r="E5225" s="448" t="s">
        <v>20755</v>
      </c>
      <c r="F5225" s="447" t="s">
        <v>20755</v>
      </c>
      <c r="G5225" s="449">
        <v>89474</v>
      </c>
      <c r="H5225" s="447" t="s">
        <v>6587</v>
      </c>
      <c r="I5225" s="447" t="s">
        <v>145</v>
      </c>
      <c r="J5225" s="447" t="s">
        <v>334</v>
      </c>
      <c r="K5225" s="450">
        <v>83.26</v>
      </c>
      <c r="L5225" s="447" t="s">
        <v>241</v>
      </c>
    </row>
    <row r="5226" spans="1:12">
      <c r="A5226" s="447" t="s">
        <v>21025</v>
      </c>
      <c r="B5226" s="447" t="s">
        <v>21026</v>
      </c>
      <c r="C5226" s="447" t="s">
        <v>21033</v>
      </c>
      <c r="D5226" s="447" t="s">
        <v>21034</v>
      </c>
      <c r="E5226" s="448" t="s">
        <v>20755</v>
      </c>
      <c r="F5226" s="447" t="s">
        <v>20755</v>
      </c>
      <c r="G5226" s="449">
        <v>89475</v>
      </c>
      <c r="H5226" s="447" t="s">
        <v>6588</v>
      </c>
      <c r="I5226" s="447" t="s">
        <v>145</v>
      </c>
      <c r="J5226" s="447" t="s">
        <v>334</v>
      </c>
      <c r="K5226" s="450">
        <v>76.260000000000005</v>
      </c>
      <c r="L5226" s="447" t="s">
        <v>241</v>
      </c>
    </row>
    <row r="5227" spans="1:12">
      <c r="A5227" s="447" t="s">
        <v>21025</v>
      </c>
      <c r="B5227" s="447" t="s">
        <v>21026</v>
      </c>
      <c r="C5227" s="447" t="s">
        <v>21033</v>
      </c>
      <c r="D5227" s="447" t="s">
        <v>21034</v>
      </c>
      <c r="E5227" s="448" t="s">
        <v>20755</v>
      </c>
      <c r="F5227" s="447" t="s">
        <v>20755</v>
      </c>
      <c r="G5227" s="449">
        <v>89476</v>
      </c>
      <c r="H5227" s="447" t="s">
        <v>6589</v>
      </c>
      <c r="I5227" s="447" t="s">
        <v>145</v>
      </c>
      <c r="J5227" s="447" t="s">
        <v>334</v>
      </c>
      <c r="K5227" s="450">
        <v>99.37</v>
      </c>
      <c r="L5227" s="447" t="s">
        <v>241</v>
      </c>
    </row>
    <row r="5228" spans="1:12">
      <c r="A5228" s="447" t="s">
        <v>21025</v>
      </c>
      <c r="B5228" s="447" t="s">
        <v>21026</v>
      </c>
      <c r="C5228" s="447" t="s">
        <v>21033</v>
      </c>
      <c r="D5228" s="447" t="s">
        <v>21034</v>
      </c>
      <c r="E5228" s="448" t="s">
        <v>20755</v>
      </c>
      <c r="F5228" s="447" t="s">
        <v>20755</v>
      </c>
      <c r="G5228" s="449">
        <v>89477</v>
      </c>
      <c r="H5228" s="447" t="s">
        <v>6590</v>
      </c>
      <c r="I5228" s="447" t="s">
        <v>145</v>
      </c>
      <c r="J5228" s="447" t="s">
        <v>334</v>
      </c>
      <c r="K5228" s="450">
        <v>92.12</v>
      </c>
      <c r="L5228" s="447" t="s">
        <v>241</v>
      </c>
    </row>
    <row r="5229" spans="1:12">
      <c r="A5229" s="447" t="s">
        <v>21025</v>
      </c>
      <c r="B5229" s="447" t="s">
        <v>21026</v>
      </c>
      <c r="C5229" s="447" t="s">
        <v>21033</v>
      </c>
      <c r="D5229" s="447" t="s">
        <v>21034</v>
      </c>
      <c r="E5229" s="448" t="s">
        <v>20755</v>
      </c>
      <c r="F5229" s="447" t="s">
        <v>20755</v>
      </c>
      <c r="G5229" s="449">
        <v>89478</v>
      </c>
      <c r="H5229" s="447" t="s">
        <v>6591</v>
      </c>
      <c r="I5229" s="447" t="s">
        <v>145</v>
      </c>
      <c r="J5229" s="447" t="s">
        <v>334</v>
      </c>
      <c r="K5229" s="450">
        <v>89.83</v>
      </c>
      <c r="L5229" s="447" t="s">
        <v>241</v>
      </c>
    </row>
    <row r="5230" spans="1:12">
      <c r="A5230" s="447" t="s">
        <v>21025</v>
      </c>
      <c r="B5230" s="447" t="s">
        <v>21026</v>
      </c>
      <c r="C5230" s="447" t="s">
        <v>21033</v>
      </c>
      <c r="D5230" s="447" t="s">
        <v>21034</v>
      </c>
      <c r="E5230" s="448" t="s">
        <v>20755</v>
      </c>
      <c r="F5230" s="447" t="s">
        <v>20755</v>
      </c>
      <c r="G5230" s="449">
        <v>89479</v>
      </c>
      <c r="H5230" s="447" t="s">
        <v>6592</v>
      </c>
      <c r="I5230" s="447" t="s">
        <v>145</v>
      </c>
      <c r="J5230" s="447" t="s">
        <v>334</v>
      </c>
      <c r="K5230" s="450">
        <v>85.55</v>
      </c>
      <c r="L5230" s="447" t="s">
        <v>241</v>
      </c>
    </row>
    <row r="5231" spans="1:12">
      <c r="A5231" s="447" t="s">
        <v>21025</v>
      </c>
      <c r="B5231" s="447" t="s">
        <v>21026</v>
      </c>
      <c r="C5231" s="447" t="s">
        <v>21033</v>
      </c>
      <c r="D5231" s="447" t="s">
        <v>21034</v>
      </c>
      <c r="E5231" s="448" t="s">
        <v>20755</v>
      </c>
      <c r="F5231" s="447" t="s">
        <v>20755</v>
      </c>
      <c r="G5231" s="449">
        <v>89480</v>
      </c>
      <c r="H5231" s="447" t="s">
        <v>6593</v>
      </c>
      <c r="I5231" s="447" t="s">
        <v>145</v>
      </c>
      <c r="J5231" s="447" t="s">
        <v>334</v>
      </c>
      <c r="K5231" s="450">
        <v>105.56</v>
      </c>
      <c r="L5231" s="447" t="s">
        <v>241</v>
      </c>
    </row>
    <row r="5232" spans="1:12">
      <c r="A5232" s="447" t="s">
        <v>21025</v>
      </c>
      <c r="B5232" s="447" t="s">
        <v>21026</v>
      </c>
      <c r="C5232" s="447" t="s">
        <v>21033</v>
      </c>
      <c r="D5232" s="447" t="s">
        <v>21034</v>
      </c>
      <c r="E5232" s="448" t="s">
        <v>20755</v>
      </c>
      <c r="F5232" s="447" t="s">
        <v>20755</v>
      </c>
      <c r="G5232" s="449">
        <v>89483</v>
      </c>
      <c r="H5232" s="447" t="s">
        <v>6594</v>
      </c>
      <c r="I5232" s="447" t="s">
        <v>145</v>
      </c>
      <c r="J5232" s="447" t="s">
        <v>334</v>
      </c>
      <c r="K5232" s="450">
        <v>101.18</v>
      </c>
      <c r="L5232" s="447" t="s">
        <v>241</v>
      </c>
    </row>
    <row r="5233" spans="1:12">
      <c r="A5233" s="447" t="s">
        <v>21025</v>
      </c>
      <c r="B5233" s="447" t="s">
        <v>21026</v>
      </c>
      <c r="C5233" s="447" t="s">
        <v>21033</v>
      </c>
      <c r="D5233" s="447" t="s">
        <v>21034</v>
      </c>
      <c r="E5233" s="448" t="s">
        <v>20755</v>
      </c>
      <c r="F5233" s="447" t="s">
        <v>20755</v>
      </c>
      <c r="G5233" s="449">
        <v>89484</v>
      </c>
      <c r="H5233" s="447" t="s">
        <v>6595</v>
      </c>
      <c r="I5233" s="447" t="s">
        <v>145</v>
      </c>
      <c r="J5233" s="447" t="s">
        <v>334</v>
      </c>
      <c r="K5233" s="450">
        <v>97.56</v>
      </c>
      <c r="L5233" s="447" t="s">
        <v>241</v>
      </c>
    </row>
    <row r="5234" spans="1:12">
      <c r="A5234" s="447" t="s">
        <v>21025</v>
      </c>
      <c r="B5234" s="447" t="s">
        <v>21026</v>
      </c>
      <c r="C5234" s="447" t="s">
        <v>21033</v>
      </c>
      <c r="D5234" s="447" t="s">
        <v>21034</v>
      </c>
      <c r="E5234" s="448" t="s">
        <v>20755</v>
      </c>
      <c r="F5234" s="447" t="s">
        <v>20755</v>
      </c>
      <c r="G5234" s="449">
        <v>89486</v>
      </c>
      <c r="H5234" s="447" t="s">
        <v>6596</v>
      </c>
      <c r="I5234" s="447" t="s">
        <v>145</v>
      </c>
      <c r="J5234" s="447" t="s">
        <v>334</v>
      </c>
      <c r="K5234" s="450">
        <v>90.18</v>
      </c>
      <c r="L5234" s="447" t="s">
        <v>241</v>
      </c>
    </row>
    <row r="5235" spans="1:12">
      <c r="A5235" s="447" t="s">
        <v>21025</v>
      </c>
      <c r="B5235" s="447" t="s">
        <v>21026</v>
      </c>
      <c r="C5235" s="447" t="s">
        <v>21033</v>
      </c>
      <c r="D5235" s="447" t="s">
        <v>21034</v>
      </c>
      <c r="E5235" s="448" t="s">
        <v>20755</v>
      </c>
      <c r="F5235" s="447" t="s">
        <v>20755</v>
      </c>
      <c r="G5235" s="449">
        <v>89487</v>
      </c>
      <c r="H5235" s="447" t="s">
        <v>6597</v>
      </c>
      <c r="I5235" s="447" t="s">
        <v>145</v>
      </c>
      <c r="J5235" s="447" t="s">
        <v>334</v>
      </c>
      <c r="K5235" s="450">
        <v>113.68</v>
      </c>
      <c r="L5235" s="447" t="s">
        <v>241</v>
      </c>
    </row>
    <row r="5236" spans="1:12">
      <c r="A5236" s="447" t="s">
        <v>21025</v>
      </c>
      <c r="B5236" s="447" t="s">
        <v>21026</v>
      </c>
      <c r="C5236" s="447" t="s">
        <v>21033</v>
      </c>
      <c r="D5236" s="447" t="s">
        <v>21034</v>
      </c>
      <c r="E5236" s="448" t="s">
        <v>20755</v>
      </c>
      <c r="F5236" s="447" t="s">
        <v>20755</v>
      </c>
      <c r="G5236" s="449">
        <v>89488</v>
      </c>
      <c r="H5236" s="447" t="s">
        <v>6598</v>
      </c>
      <c r="I5236" s="447" t="s">
        <v>145</v>
      </c>
      <c r="J5236" s="447" t="s">
        <v>334</v>
      </c>
      <c r="K5236" s="450">
        <v>106</v>
      </c>
      <c r="L5236" s="447" t="s">
        <v>241</v>
      </c>
    </row>
    <row r="5237" spans="1:12">
      <c r="A5237" s="447" t="s">
        <v>21025</v>
      </c>
      <c r="B5237" s="447" t="s">
        <v>21026</v>
      </c>
      <c r="C5237" s="447" t="s">
        <v>21033</v>
      </c>
      <c r="D5237" s="447" t="s">
        <v>21034</v>
      </c>
      <c r="E5237" s="448" t="s">
        <v>20755</v>
      </c>
      <c r="F5237" s="447" t="s">
        <v>20755</v>
      </c>
      <c r="G5237" s="449">
        <v>91815</v>
      </c>
      <c r="H5237" s="447" t="s">
        <v>6599</v>
      </c>
      <c r="I5237" s="447" t="s">
        <v>145</v>
      </c>
      <c r="J5237" s="447" t="s">
        <v>334</v>
      </c>
      <c r="K5237" s="450">
        <v>65.45</v>
      </c>
      <c r="L5237" s="447" t="s">
        <v>241</v>
      </c>
    </row>
    <row r="5238" spans="1:12">
      <c r="A5238" s="447" t="s">
        <v>21025</v>
      </c>
      <c r="B5238" s="447" t="s">
        <v>21026</v>
      </c>
      <c r="C5238" s="447" t="s">
        <v>21033</v>
      </c>
      <c r="D5238" s="447" t="s">
        <v>21034</v>
      </c>
      <c r="E5238" s="448" t="s">
        <v>20755</v>
      </c>
      <c r="F5238" s="447" t="s">
        <v>20755</v>
      </c>
      <c r="G5238" s="449">
        <v>91816</v>
      </c>
      <c r="H5238" s="447" t="s">
        <v>6600</v>
      </c>
      <c r="I5238" s="447" t="s">
        <v>145</v>
      </c>
      <c r="J5238" s="447" t="s">
        <v>334</v>
      </c>
      <c r="K5238" s="450">
        <v>78.59</v>
      </c>
      <c r="L5238" s="447" t="s">
        <v>241</v>
      </c>
    </row>
    <row r="5239" spans="1:12">
      <c r="A5239" s="447" t="s">
        <v>21025</v>
      </c>
      <c r="B5239" s="447" t="s">
        <v>21026</v>
      </c>
      <c r="C5239" s="447" t="s">
        <v>21033</v>
      </c>
      <c r="D5239" s="447" t="s">
        <v>21034</v>
      </c>
      <c r="E5239" s="448" t="s">
        <v>20755</v>
      </c>
      <c r="F5239" s="447" t="s">
        <v>20755</v>
      </c>
      <c r="G5239" s="449">
        <v>101161</v>
      </c>
      <c r="H5239" s="447" t="s">
        <v>6601</v>
      </c>
      <c r="I5239" s="447" t="s">
        <v>145</v>
      </c>
      <c r="J5239" s="447" t="s">
        <v>334</v>
      </c>
      <c r="K5239" s="450">
        <v>158.4</v>
      </c>
      <c r="L5239" s="447" t="s">
        <v>241</v>
      </c>
    </row>
    <row r="5240" spans="1:12">
      <c r="A5240" s="447" t="s">
        <v>21025</v>
      </c>
      <c r="B5240" s="447" t="s">
        <v>21026</v>
      </c>
      <c r="C5240" s="447" t="s">
        <v>21035</v>
      </c>
      <c r="D5240" s="447" t="s">
        <v>21036</v>
      </c>
      <c r="E5240" s="448" t="s">
        <v>20755</v>
      </c>
      <c r="F5240" s="447" t="s">
        <v>20755</v>
      </c>
      <c r="G5240" s="449">
        <v>101163</v>
      </c>
      <c r="H5240" s="447" t="s">
        <v>6602</v>
      </c>
      <c r="I5240" s="447" t="s">
        <v>145</v>
      </c>
      <c r="J5240" s="447" t="s">
        <v>334</v>
      </c>
      <c r="K5240" s="450">
        <v>969.33</v>
      </c>
      <c r="L5240" s="447" t="s">
        <v>241</v>
      </c>
    </row>
    <row r="5241" spans="1:12">
      <c r="A5241" s="447" t="s">
        <v>21025</v>
      </c>
      <c r="B5241" s="447" t="s">
        <v>21026</v>
      </c>
      <c r="C5241" s="447" t="s">
        <v>21035</v>
      </c>
      <c r="D5241" s="447" t="s">
        <v>21036</v>
      </c>
      <c r="E5241" s="448" t="s">
        <v>20755</v>
      </c>
      <c r="F5241" s="447" t="s">
        <v>20755</v>
      </c>
      <c r="G5241" s="449">
        <v>101164</v>
      </c>
      <c r="H5241" s="447" t="s">
        <v>6603</v>
      </c>
      <c r="I5241" s="447" t="s">
        <v>145</v>
      </c>
      <c r="J5241" s="447" t="s">
        <v>334</v>
      </c>
      <c r="K5241" s="450">
        <v>690.95</v>
      </c>
      <c r="L5241" s="447" t="s">
        <v>241</v>
      </c>
    </row>
    <row r="5242" spans="1:12">
      <c r="A5242" s="447" t="s">
        <v>21025</v>
      </c>
      <c r="B5242" s="447" t="s">
        <v>21026</v>
      </c>
      <c r="C5242" s="447" t="s">
        <v>21037</v>
      </c>
      <c r="D5242" s="447" t="s">
        <v>21038</v>
      </c>
      <c r="E5242" s="448" t="s">
        <v>20755</v>
      </c>
      <c r="F5242" s="447" t="s">
        <v>20755</v>
      </c>
      <c r="G5242" s="449">
        <v>96358</v>
      </c>
      <c r="H5242" s="447" t="s">
        <v>6604</v>
      </c>
      <c r="I5242" s="447" t="s">
        <v>145</v>
      </c>
      <c r="J5242" s="447" t="s">
        <v>240</v>
      </c>
      <c r="K5242" s="450">
        <v>82.84</v>
      </c>
      <c r="L5242" s="447" t="s">
        <v>241</v>
      </c>
    </row>
    <row r="5243" spans="1:12">
      <c r="A5243" s="447" t="s">
        <v>21025</v>
      </c>
      <c r="B5243" s="447" t="s">
        <v>21026</v>
      </c>
      <c r="C5243" s="447" t="s">
        <v>21037</v>
      </c>
      <c r="D5243" s="447" t="s">
        <v>21038</v>
      </c>
      <c r="E5243" s="448" t="s">
        <v>20755</v>
      </c>
      <c r="F5243" s="447" t="s">
        <v>20755</v>
      </c>
      <c r="G5243" s="449">
        <v>96359</v>
      </c>
      <c r="H5243" s="447" t="s">
        <v>6605</v>
      </c>
      <c r="I5243" s="447" t="s">
        <v>145</v>
      </c>
      <c r="J5243" s="447" t="s">
        <v>240</v>
      </c>
      <c r="K5243" s="450">
        <v>94.47</v>
      </c>
      <c r="L5243" s="447" t="s">
        <v>241</v>
      </c>
    </row>
    <row r="5244" spans="1:12">
      <c r="A5244" s="447" t="s">
        <v>21025</v>
      </c>
      <c r="B5244" s="447" t="s">
        <v>21026</v>
      </c>
      <c r="C5244" s="447" t="s">
        <v>21037</v>
      </c>
      <c r="D5244" s="447" t="s">
        <v>21038</v>
      </c>
      <c r="E5244" s="448" t="s">
        <v>20755</v>
      </c>
      <c r="F5244" s="447" t="s">
        <v>20755</v>
      </c>
      <c r="G5244" s="449">
        <v>96360</v>
      </c>
      <c r="H5244" s="447" t="s">
        <v>6607</v>
      </c>
      <c r="I5244" s="447" t="s">
        <v>145</v>
      </c>
      <c r="J5244" s="447" t="s">
        <v>240</v>
      </c>
      <c r="K5244" s="450">
        <v>113.7</v>
      </c>
      <c r="L5244" s="447" t="s">
        <v>241</v>
      </c>
    </row>
    <row r="5245" spans="1:12">
      <c r="A5245" s="447" t="s">
        <v>21025</v>
      </c>
      <c r="B5245" s="447" t="s">
        <v>21026</v>
      </c>
      <c r="C5245" s="447" t="s">
        <v>21037</v>
      </c>
      <c r="D5245" s="447" t="s">
        <v>21038</v>
      </c>
      <c r="E5245" s="448" t="s">
        <v>20755</v>
      </c>
      <c r="F5245" s="447" t="s">
        <v>20755</v>
      </c>
      <c r="G5245" s="449">
        <v>96361</v>
      </c>
      <c r="H5245" s="447" t="s">
        <v>6608</v>
      </c>
      <c r="I5245" s="447" t="s">
        <v>145</v>
      </c>
      <c r="J5245" s="447" t="s">
        <v>240</v>
      </c>
      <c r="K5245" s="450">
        <v>136.58000000000001</v>
      </c>
      <c r="L5245" s="447" t="s">
        <v>241</v>
      </c>
    </row>
    <row r="5246" spans="1:12">
      <c r="A5246" s="447" t="s">
        <v>21025</v>
      </c>
      <c r="B5246" s="447" t="s">
        <v>21026</v>
      </c>
      <c r="C5246" s="447" t="s">
        <v>21037</v>
      </c>
      <c r="D5246" s="447" t="s">
        <v>21038</v>
      </c>
      <c r="E5246" s="448" t="s">
        <v>20755</v>
      </c>
      <c r="F5246" s="447" t="s">
        <v>20755</v>
      </c>
      <c r="G5246" s="449">
        <v>96362</v>
      </c>
      <c r="H5246" s="447" t="s">
        <v>6609</v>
      </c>
      <c r="I5246" s="447" t="s">
        <v>145</v>
      </c>
      <c r="J5246" s="447" t="s">
        <v>240</v>
      </c>
      <c r="K5246" s="450">
        <v>105.63</v>
      </c>
      <c r="L5246" s="447" t="s">
        <v>241</v>
      </c>
    </row>
    <row r="5247" spans="1:12">
      <c r="A5247" s="447" t="s">
        <v>21025</v>
      </c>
      <c r="B5247" s="447" t="s">
        <v>21026</v>
      </c>
      <c r="C5247" s="447" t="s">
        <v>21037</v>
      </c>
      <c r="D5247" s="447" t="s">
        <v>21038</v>
      </c>
      <c r="E5247" s="448" t="s">
        <v>20755</v>
      </c>
      <c r="F5247" s="447" t="s">
        <v>20755</v>
      </c>
      <c r="G5247" s="449">
        <v>96363</v>
      </c>
      <c r="H5247" s="447" t="s">
        <v>6610</v>
      </c>
      <c r="I5247" s="447" t="s">
        <v>145</v>
      </c>
      <c r="J5247" s="447" t="s">
        <v>240</v>
      </c>
      <c r="K5247" s="450">
        <v>117.48</v>
      </c>
      <c r="L5247" s="447" t="s">
        <v>241</v>
      </c>
    </row>
    <row r="5248" spans="1:12">
      <c r="A5248" s="447" t="s">
        <v>21025</v>
      </c>
      <c r="B5248" s="447" t="s">
        <v>21026</v>
      </c>
      <c r="C5248" s="447" t="s">
        <v>21037</v>
      </c>
      <c r="D5248" s="447" t="s">
        <v>21038</v>
      </c>
      <c r="E5248" s="448" t="s">
        <v>20755</v>
      </c>
      <c r="F5248" s="447" t="s">
        <v>20755</v>
      </c>
      <c r="G5248" s="449">
        <v>96364</v>
      </c>
      <c r="H5248" s="447" t="s">
        <v>6611</v>
      </c>
      <c r="I5248" s="447" t="s">
        <v>145</v>
      </c>
      <c r="J5248" s="447" t="s">
        <v>240</v>
      </c>
      <c r="K5248" s="450">
        <v>136.49</v>
      </c>
      <c r="L5248" s="447" t="s">
        <v>241</v>
      </c>
    </row>
    <row r="5249" spans="1:12">
      <c r="A5249" s="447" t="s">
        <v>21025</v>
      </c>
      <c r="B5249" s="447" t="s">
        <v>21026</v>
      </c>
      <c r="C5249" s="447" t="s">
        <v>21037</v>
      </c>
      <c r="D5249" s="447" t="s">
        <v>21038</v>
      </c>
      <c r="E5249" s="448" t="s">
        <v>20755</v>
      </c>
      <c r="F5249" s="447" t="s">
        <v>20755</v>
      </c>
      <c r="G5249" s="449">
        <v>96365</v>
      </c>
      <c r="H5249" s="447" t="s">
        <v>6612</v>
      </c>
      <c r="I5249" s="447" t="s">
        <v>145</v>
      </c>
      <c r="J5249" s="447" t="s">
        <v>240</v>
      </c>
      <c r="K5249" s="450">
        <v>159.59</v>
      </c>
      <c r="L5249" s="447" t="s">
        <v>241</v>
      </c>
    </row>
    <row r="5250" spans="1:12">
      <c r="A5250" s="447" t="s">
        <v>21025</v>
      </c>
      <c r="B5250" s="447" t="s">
        <v>21026</v>
      </c>
      <c r="C5250" s="447" t="s">
        <v>21037</v>
      </c>
      <c r="D5250" s="447" t="s">
        <v>21038</v>
      </c>
      <c r="E5250" s="448" t="s">
        <v>20755</v>
      </c>
      <c r="F5250" s="447" t="s">
        <v>20755</v>
      </c>
      <c r="G5250" s="449">
        <v>96366</v>
      </c>
      <c r="H5250" s="447" t="s">
        <v>6613</v>
      </c>
      <c r="I5250" s="447" t="s">
        <v>145</v>
      </c>
      <c r="J5250" s="447" t="s">
        <v>240</v>
      </c>
      <c r="K5250" s="450">
        <v>128.41</v>
      </c>
      <c r="L5250" s="447" t="s">
        <v>241</v>
      </c>
    </row>
    <row r="5251" spans="1:12">
      <c r="A5251" s="447" t="s">
        <v>21025</v>
      </c>
      <c r="B5251" s="447" t="s">
        <v>21026</v>
      </c>
      <c r="C5251" s="447" t="s">
        <v>21037</v>
      </c>
      <c r="D5251" s="447" t="s">
        <v>21038</v>
      </c>
      <c r="E5251" s="448" t="s">
        <v>20755</v>
      </c>
      <c r="F5251" s="447" t="s">
        <v>20755</v>
      </c>
      <c r="G5251" s="449">
        <v>96367</v>
      </c>
      <c r="H5251" s="447" t="s">
        <v>6614</v>
      </c>
      <c r="I5251" s="447" t="s">
        <v>145</v>
      </c>
      <c r="J5251" s="447" t="s">
        <v>240</v>
      </c>
      <c r="K5251" s="450">
        <v>140.46</v>
      </c>
      <c r="L5251" s="447" t="s">
        <v>241</v>
      </c>
    </row>
    <row r="5252" spans="1:12">
      <c r="A5252" s="447" t="s">
        <v>21025</v>
      </c>
      <c r="B5252" s="447" t="s">
        <v>21026</v>
      </c>
      <c r="C5252" s="447" t="s">
        <v>21037</v>
      </c>
      <c r="D5252" s="447" t="s">
        <v>21038</v>
      </c>
      <c r="E5252" s="448" t="s">
        <v>20755</v>
      </c>
      <c r="F5252" s="447" t="s">
        <v>20755</v>
      </c>
      <c r="G5252" s="449">
        <v>96368</v>
      </c>
      <c r="H5252" s="447" t="s">
        <v>6615</v>
      </c>
      <c r="I5252" s="447" t="s">
        <v>145</v>
      </c>
      <c r="J5252" s="447" t="s">
        <v>240</v>
      </c>
      <c r="K5252" s="450">
        <v>159.27000000000001</v>
      </c>
      <c r="L5252" s="447" t="s">
        <v>241</v>
      </c>
    </row>
    <row r="5253" spans="1:12">
      <c r="A5253" s="447" t="s">
        <v>21025</v>
      </c>
      <c r="B5253" s="447" t="s">
        <v>21026</v>
      </c>
      <c r="C5253" s="447" t="s">
        <v>21037</v>
      </c>
      <c r="D5253" s="447" t="s">
        <v>21038</v>
      </c>
      <c r="E5253" s="448" t="s">
        <v>20755</v>
      </c>
      <c r="F5253" s="447" t="s">
        <v>20755</v>
      </c>
      <c r="G5253" s="449">
        <v>96369</v>
      </c>
      <c r="H5253" s="447" t="s">
        <v>6616</v>
      </c>
      <c r="I5253" s="447" t="s">
        <v>145</v>
      </c>
      <c r="J5253" s="447" t="s">
        <v>240</v>
      </c>
      <c r="K5253" s="450">
        <v>182.59</v>
      </c>
      <c r="L5253" s="447" t="s">
        <v>241</v>
      </c>
    </row>
    <row r="5254" spans="1:12">
      <c r="A5254" s="447" t="s">
        <v>21025</v>
      </c>
      <c r="B5254" s="447" t="s">
        <v>21026</v>
      </c>
      <c r="C5254" s="447" t="s">
        <v>21037</v>
      </c>
      <c r="D5254" s="447" t="s">
        <v>21038</v>
      </c>
      <c r="E5254" s="448" t="s">
        <v>20755</v>
      </c>
      <c r="F5254" s="447" t="s">
        <v>20755</v>
      </c>
      <c r="G5254" s="449">
        <v>96370</v>
      </c>
      <c r="H5254" s="447" t="s">
        <v>6617</v>
      </c>
      <c r="I5254" s="447" t="s">
        <v>145</v>
      </c>
      <c r="J5254" s="447" t="s">
        <v>240</v>
      </c>
      <c r="K5254" s="450">
        <v>57.18</v>
      </c>
      <c r="L5254" s="447" t="s">
        <v>241</v>
      </c>
    </row>
    <row r="5255" spans="1:12">
      <c r="A5255" s="447" t="s">
        <v>21025</v>
      </c>
      <c r="B5255" s="447" t="s">
        <v>21026</v>
      </c>
      <c r="C5255" s="447" t="s">
        <v>21037</v>
      </c>
      <c r="D5255" s="447" t="s">
        <v>21038</v>
      </c>
      <c r="E5255" s="448" t="s">
        <v>20755</v>
      </c>
      <c r="F5255" s="447" t="s">
        <v>20755</v>
      </c>
      <c r="G5255" s="449">
        <v>96371</v>
      </c>
      <c r="H5255" s="447" t="s">
        <v>6618</v>
      </c>
      <c r="I5255" s="447" t="s">
        <v>145</v>
      </c>
      <c r="J5255" s="447" t="s">
        <v>240</v>
      </c>
      <c r="K5255" s="450">
        <v>68.66</v>
      </c>
      <c r="L5255" s="447" t="s">
        <v>241</v>
      </c>
    </row>
    <row r="5256" spans="1:12">
      <c r="A5256" s="447" t="s">
        <v>21025</v>
      </c>
      <c r="B5256" s="447" t="s">
        <v>21026</v>
      </c>
      <c r="C5256" s="447" t="s">
        <v>21037</v>
      </c>
      <c r="D5256" s="447" t="s">
        <v>21038</v>
      </c>
      <c r="E5256" s="448" t="s">
        <v>20755</v>
      </c>
      <c r="F5256" s="447" t="s">
        <v>20755</v>
      </c>
      <c r="G5256" s="449">
        <v>96372</v>
      </c>
      <c r="H5256" s="447" t="s">
        <v>6619</v>
      </c>
      <c r="I5256" s="447" t="s">
        <v>145</v>
      </c>
      <c r="J5256" s="447" t="s">
        <v>240</v>
      </c>
      <c r="K5256" s="450">
        <v>30.35</v>
      </c>
      <c r="L5256" s="447" t="s">
        <v>241</v>
      </c>
    </row>
    <row r="5257" spans="1:12">
      <c r="A5257" s="447" t="s">
        <v>21025</v>
      </c>
      <c r="B5257" s="447" t="s">
        <v>21026</v>
      </c>
      <c r="C5257" s="447" t="s">
        <v>21037</v>
      </c>
      <c r="D5257" s="447" t="s">
        <v>21038</v>
      </c>
      <c r="E5257" s="448" t="s">
        <v>20755</v>
      </c>
      <c r="F5257" s="447" t="s">
        <v>20755</v>
      </c>
      <c r="G5257" s="449">
        <v>96373</v>
      </c>
      <c r="H5257" s="447" t="s">
        <v>6620</v>
      </c>
      <c r="I5257" s="447" t="s">
        <v>239</v>
      </c>
      <c r="J5257" s="447" t="s">
        <v>240</v>
      </c>
      <c r="K5257" s="450">
        <v>10.61</v>
      </c>
      <c r="L5257" s="447" t="s">
        <v>241</v>
      </c>
    </row>
    <row r="5258" spans="1:12">
      <c r="A5258" s="447" t="s">
        <v>21025</v>
      </c>
      <c r="B5258" s="447" t="s">
        <v>21026</v>
      </c>
      <c r="C5258" s="447" t="s">
        <v>21037</v>
      </c>
      <c r="D5258" s="447" t="s">
        <v>21038</v>
      </c>
      <c r="E5258" s="448" t="s">
        <v>20755</v>
      </c>
      <c r="F5258" s="447" t="s">
        <v>20755</v>
      </c>
      <c r="G5258" s="449">
        <v>96374</v>
      </c>
      <c r="H5258" s="447" t="s">
        <v>6621</v>
      </c>
      <c r="I5258" s="447" t="s">
        <v>239</v>
      </c>
      <c r="J5258" s="447" t="s">
        <v>240</v>
      </c>
      <c r="K5258" s="450">
        <v>13.69</v>
      </c>
      <c r="L5258" s="447" t="s">
        <v>241</v>
      </c>
    </row>
    <row r="5259" spans="1:12">
      <c r="A5259" s="447" t="s">
        <v>21025</v>
      </c>
      <c r="B5259" s="447" t="s">
        <v>21026</v>
      </c>
      <c r="C5259" s="447" t="s">
        <v>21037</v>
      </c>
      <c r="D5259" s="447" t="s">
        <v>21038</v>
      </c>
      <c r="E5259" s="448" t="s">
        <v>20755</v>
      </c>
      <c r="F5259" s="447" t="s">
        <v>20755</v>
      </c>
      <c r="G5259" s="449">
        <v>102235</v>
      </c>
      <c r="H5259" s="447" t="s">
        <v>6622</v>
      </c>
      <c r="I5259" s="447" t="s">
        <v>145</v>
      </c>
      <c r="J5259" s="447" t="s">
        <v>240</v>
      </c>
      <c r="K5259" s="450">
        <v>381.3</v>
      </c>
      <c r="L5259" s="447" t="s">
        <v>241</v>
      </c>
    </row>
    <row r="5260" spans="1:12">
      <c r="A5260" s="447" t="s">
        <v>21025</v>
      </c>
      <c r="B5260" s="447" t="s">
        <v>21026</v>
      </c>
      <c r="C5260" s="447" t="s">
        <v>21037</v>
      </c>
      <c r="D5260" s="447" t="s">
        <v>21038</v>
      </c>
      <c r="E5260" s="448" t="s">
        <v>20755</v>
      </c>
      <c r="F5260" s="447" t="s">
        <v>20755</v>
      </c>
      <c r="G5260" s="449">
        <v>102253</v>
      </c>
      <c r="H5260" s="447" t="s">
        <v>6623</v>
      </c>
      <c r="I5260" s="447" t="s">
        <v>145</v>
      </c>
      <c r="J5260" s="447" t="s">
        <v>240</v>
      </c>
      <c r="K5260" s="450">
        <v>566.9</v>
      </c>
      <c r="L5260" s="447" t="s">
        <v>241</v>
      </c>
    </row>
    <row r="5261" spans="1:12">
      <c r="A5261" s="447" t="s">
        <v>21025</v>
      </c>
      <c r="B5261" s="447" t="s">
        <v>21026</v>
      </c>
      <c r="C5261" s="447" t="s">
        <v>21037</v>
      </c>
      <c r="D5261" s="447" t="s">
        <v>21038</v>
      </c>
      <c r="E5261" s="448" t="s">
        <v>20755</v>
      </c>
      <c r="F5261" s="447" t="s">
        <v>20755</v>
      </c>
      <c r="G5261" s="449">
        <v>102254</v>
      </c>
      <c r="H5261" s="447" t="s">
        <v>6624</v>
      </c>
      <c r="I5261" s="447" t="s">
        <v>145</v>
      </c>
      <c r="J5261" s="447" t="s">
        <v>240</v>
      </c>
      <c r="K5261" s="450">
        <v>651.23</v>
      </c>
      <c r="L5261" s="447" t="s">
        <v>241</v>
      </c>
    </row>
    <row r="5262" spans="1:12">
      <c r="A5262" s="447" t="s">
        <v>21025</v>
      </c>
      <c r="B5262" s="447" t="s">
        <v>21026</v>
      </c>
      <c r="C5262" s="447" t="s">
        <v>21037</v>
      </c>
      <c r="D5262" s="447" t="s">
        <v>21038</v>
      </c>
      <c r="E5262" s="448" t="s">
        <v>20755</v>
      </c>
      <c r="F5262" s="447" t="s">
        <v>20755</v>
      </c>
      <c r="G5262" s="449">
        <v>102255</v>
      </c>
      <c r="H5262" s="447" t="s">
        <v>6625</v>
      </c>
      <c r="I5262" s="447" t="s">
        <v>145</v>
      </c>
      <c r="J5262" s="447" t="s">
        <v>240</v>
      </c>
      <c r="K5262" s="450">
        <v>575.70000000000005</v>
      </c>
      <c r="L5262" s="447" t="s">
        <v>241</v>
      </c>
    </row>
    <row r="5263" spans="1:12">
      <c r="A5263" s="447" t="s">
        <v>21025</v>
      </c>
      <c r="B5263" s="447" t="s">
        <v>21026</v>
      </c>
      <c r="C5263" s="447" t="s">
        <v>21037</v>
      </c>
      <c r="D5263" s="447" t="s">
        <v>21038</v>
      </c>
      <c r="E5263" s="448" t="s">
        <v>20755</v>
      </c>
      <c r="F5263" s="447" t="s">
        <v>20755</v>
      </c>
      <c r="G5263" s="449">
        <v>102256</v>
      </c>
      <c r="H5263" s="447" t="s">
        <v>6626</v>
      </c>
      <c r="I5263" s="447" t="s">
        <v>145</v>
      </c>
      <c r="J5263" s="447" t="s">
        <v>240</v>
      </c>
      <c r="K5263" s="450">
        <v>748.65</v>
      </c>
      <c r="L5263" s="447" t="s">
        <v>241</v>
      </c>
    </row>
    <row r="5264" spans="1:12">
      <c r="A5264" s="447" t="s">
        <v>21025</v>
      </c>
      <c r="B5264" s="447" t="s">
        <v>21026</v>
      </c>
      <c r="C5264" s="447" t="s">
        <v>21037</v>
      </c>
      <c r="D5264" s="447" t="s">
        <v>21038</v>
      </c>
      <c r="E5264" s="448" t="s">
        <v>20755</v>
      </c>
      <c r="F5264" s="447" t="s">
        <v>20755</v>
      </c>
      <c r="G5264" s="449">
        <v>102257</v>
      </c>
      <c r="H5264" s="447" t="s">
        <v>6627</v>
      </c>
      <c r="I5264" s="447" t="s">
        <v>145</v>
      </c>
      <c r="J5264" s="447" t="s">
        <v>240</v>
      </c>
      <c r="K5264" s="450">
        <v>244.33</v>
      </c>
      <c r="L5264" s="447" t="s">
        <v>241</v>
      </c>
    </row>
    <row r="5265" spans="1:12">
      <c r="A5265" s="447" t="s">
        <v>21025</v>
      </c>
      <c r="B5265" s="447" t="s">
        <v>21026</v>
      </c>
      <c r="C5265" s="447" t="s">
        <v>21037</v>
      </c>
      <c r="D5265" s="447" t="s">
        <v>21038</v>
      </c>
      <c r="E5265" s="448" t="s">
        <v>20755</v>
      </c>
      <c r="F5265" s="447" t="s">
        <v>20755</v>
      </c>
      <c r="G5265" s="449">
        <v>102258</v>
      </c>
      <c r="H5265" s="447" t="s">
        <v>6628</v>
      </c>
      <c r="I5265" s="447" t="s">
        <v>145</v>
      </c>
      <c r="J5265" s="447" t="s">
        <v>240</v>
      </c>
      <c r="K5265" s="450">
        <v>263.94</v>
      </c>
      <c r="L5265" s="447" t="s">
        <v>241</v>
      </c>
    </row>
    <row r="5266" spans="1:12">
      <c r="A5266" s="447" t="s">
        <v>21025</v>
      </c>
      <c r="B5266" s="447" t="s">
        <v>21026</v>
      </c>
      <c r="C5266" s="447" t="s">
        <v>21039</v>
      </c>
      <c r="D5266" s="447" t="s">
        <v>21040</v>
      </c>
      <c r="E5266" s="448" t="s">
        <v>20755</v>
      </c>
      <c r="F5266" s="447" t="s">
        <v>20755</v>
      </c>
      <c r="G5266" s="449">
        <v>101154</v>
      </c>
      <c r="H5266" s="447" t="s">
        <v>6629</v>
      </c>
      <c r="I5266" s="447" t="s">
        <v>145</v>
      </c>
      <c r="J5266" s="447" t="s">
        <v>240</v>
      </c>
      <c r="K5266" s="450">
        <v>91.03</v>
      </c>
      <c r="L5266" s="447" t="s">
        <v>241</v>
      </c>
    </row>
    <row r="5267" spans="1:12">
      <c r="A5267" s="447" t="s">
        <v>21025</v>
      </c>
      <c r="B5267" s="447" t="s">
        <v>21026</v>
      </c>
      <c r="C5267" s="447" t="s">
        <v>21039</v>
      </c>
      <c r="D5267" s="447" t="s">
        <v>21040</v>
      </c>
      <c r="E5267" s="448" t="s">
        <v>20755</v>
      </c>
      <c r="F5267" s="447" t="s">
        <v>20755</v>
      </c>
      <c r="G5267" s="449">
        <v>101155</v>
      </c>
      <c r="H5267" s="447" t="s">
        <v>6630</v>
      </c>
      <c r="I5267" s="447" t="s">
        <v>145</v>
      </c>
      <c r="J5267" s="447" t="s">
        <v>240</v>
      </c>
      <c r="K5267" s="450">
        <v>128.36000000000001</v>
      </c>
      <c r="L5267" s="447" t="s">
        <v>241</v>
      </c>
    </row>
    <row r="5268" spans="1:12">
      <c r="A5268" s="447" t="s">
        <v>21025</v>
      </c>
      <c r="B5268" s="447" t="s">
        <v>21026</v>
      </c>
      <c r="C5268" s="447" t="s">
        <v>21039</v>
      </c>
      <c r="D5268" s="447" t="s">
        <v>21040</v>
      </c>
      <c r="E5268" s="448" t="s">
        <v>20755</v>
      </c>
      <c r="F5268" s="447" t="s">
        <v>20755</v>
      </c>
      <c r="G5268" s="449">
        <v>101156</v>
      </c>
      <c r="H5268" s="447" t="s">
        <v>6631</v>
      </c>
      <c r="I5268" s="447" t="s">
        <v>145</v>
      </c>
      <c r="J5268" s="447" t="s">
        <v>240</v>
      </c>
      <c r="K5268" s="450">
        <v>189.17</v>
      </c>
      <c r="L5268" s="447" t="s">
        <v>241</v>
      </c>
    </row>
    <row r="5269" spans="1:12">
      <c r="A5269" s="447" t="s">
        <v>21041</v>
      </c>
      <c r="B5269" s="447" t="s">
        <v>21042</v>
      </c>
      <c r="C5269" s="447" t="s">
        <v>21043</v>
      </c>
      <c r="D5269" s="447" t="s">
        <v>21044</v>
      </c>
      <c r="E5269" s="448" t="s">
        <v>20755</v>
      </c>
      <c r="F5269" s="447" t="s">
        <v>20755</v>
      </c>
      <c r="G5269" s="449">
        <v>101810</v>
      </c>
      <c r="H5269" s="447" t="s">
        <v>6632</v>
      </c>
      <c r="I5269" s="447" t="s">
        <v>133</v>
      </c>
      <c r="J5269" s="447" t="s">
        <v>240</v>
      </c>
      <c r="K5269" s="451">
        <v>1169.5899999999999</v>
      </c>
      <c r="L5269" s="447" t="s">
        <v>241</v>
      </c>
    </row>
    <row r="5270" spans="1:12">
      <c r="A5270" s="447" t="s">
        <v>21041</v>
      </c>
      <c r="B5270" s="447" t="s">
        <v>21042</v>
      </c>
      <c r="C5270" s="447" t="s">
        <v>21043</v>
      </c>
      <c r="D5270" s="447" t="s">
        <v>21044</v>
      </c>
      <c r="E5270" s="448" t="s">
        <v>20755</v>
      </c>
      <c r="F5270" s="447" t="s">
        <v>20755</v>
      </c>
      <c r="G5270" s="449">
        <v>101811</v>
      </c>
      <c r="H5270" s="447" t="s">
        <v>6633</v>
      </c>
      <c r="I5270" s="447" t="s">
        <v>133</v>
      </c>
      <c r="J5270" s="447" t="s">
        <v>240</v>
      </c>
      <c r="K5270" s="451">
        <v>1041.1500000000001</v>
      </c>
      <c r="L5270" s="447" t="s">
        <v>241</v>
      </c>
    </row>
    <row r="5271" spans="1:12">
      <c r="A5271" s="447" t="s">
        <v>21041</v>
      </c>
      <c r="B5271" s="447" t="s">
        <v>21042</v>
      </c>
      <c r="C5271" s="447" t="s">
        <v>21043</v>
      </c>
      <c r="D5271" s="447" t="s">
        <v>21044</v>
      </c>
      <c r="E5271" s="448" t="s">
        <v>20755</v>
      </c>
      <c r="F5271" s="447" t="s">
        <v>20755</v>
      </c>
      <c r="G5271" s="449">
        <v>101812</v>
      </c>
      <c r="H5271" s="447" t="s">
        <v>14794</v>
      </c>
      <c r="I5271" s="447" t="s">
        <v>133</v>
      </c>
      <c r="J5271" s="447" t="s">
        <v>240</v>
      </c>
      <c r="K5271" s="451">
        <v>1239.1099999999999</v>
      </c>
      <c r="L5271" s="447" t="s">
        <v>241</v>
      </c>
    </row>
    <row r="5272" spans="1:12">
      <c r="A5272" s="447" t="s">
        <v>21041</v>
      </c>
      <c r="B5272" s="447" t="s">
        <v>21042</v>
      </c>
      <c r="C5272" s="447" t="s">
        <v>21043</v>
      </c>
      <c r="D5272" s="447" t="s">
        <v>21044</v>
      </c>
      <c r="E5272" s="448" t="s">
        <v>20755</v>
      </c>
      <c r="F5272" s="447" t="s">
        <v>20755</v>
      </c>
      <c r="G5272" s="449">
        <v>101813</v>
      </c>
      <c r="H5272" s="447" t="s">
        <v>14795</v>
      </c>
      <c r="I5272" s="447" t="s">
        <v>133</v>
      </c>
      <c r="J5272" s="447" t="s">
        <v>240</v>
      </c>
      <c r="K5272" s="451">
        <v>1110.67</v>
      </c>
      <c r="L5272" s="447" t="s">
        <v>241</v>
      </c>
    </row>
    <row r="5273" spans="1:12">
      <c r="A5273" s="447" t="s">
        <v>21041</v>
      </c>
      <c r="B5273" s="447" t="s">
        <v>21042</v>
      </c>
      <c r="C5273" s="447" t="s">
        <v>21043</v>
      </c>
      <c r="D5273" s="447" t="s">
        <v>21044</v>
      </c>
      <c r="E5273" s="448" t="s">
        <v>20755</v>
      </c>
      <c r="F5273" s="447" t="s">
        <v>20755</v>
      </c>
      <c r="G5273" s="449">
        <v>101814</v>
      </c>
      <c r="H5273" s="447" t="s">
        <v>14796</v>
      </c>
      <c r="I5273" s="447" t="s">
        <v>145</v>
      </c>
      <c r="J5273" s="447" t="s">
        <v>240</v>
      </c>
      <c r="K5273" s="450">
        <v>31.84</v>
      </c>
      <c r="L5273" s="447" t="s">
        <v>241</v>
      </c>
    </row>
    <row r="5274" spans="1:12">
      <c r="A5274" s="447" t="s">
        <v>21041</v>
      </c>
      <c r="B5274" s="447" t="s">
        <v>21042</v>
      </c>
      <c r="C5274" s="447" t="s">
        <v>21043</v>
      </c>
      <c r="D5274" s="447" t="s">
        <v>21044</v>
      </c>
      <c r="E5274" s="448" t="s">
        <v>20755</v>
      </c>
      <c r="F5274" s="447" t="s">
        <v>20755</v>
      </c>
      <c r="G5274" s="449">
        <v>101815</v>
      </c>
      <c r="H5274" s="447" t="s">
        <v>14797</v>
      </c>
      <c r="I5274" s="447" t="s">
        <v>145</v>
      </c>
      <c r="J5274" s="447" t="s">
        <v>240</v>
      </c>
      <c r="K5274" s="450">
        <v>58.64</v>
      </c>
      <c r="L5274" s="447" t="s">
        <v>241</v>
      </c>
    </row>
    <row r="5275" spans="1:12">
      <c r="A5275" s="447" t="s">
        <v>21041</v>
      </c>
      <c r="B5275" s="447" t="s">
        <v>21042</v>
      </c>
      <c r="C5275" s="447" t="s">
        <v>21043</v>
      </c>
      <c r="D5275" s="447" t="s">
        <v>21044</v>
      </c>
      <c r="E5275" s="448" t="s">
        <v>20755</v>
      </c>
      <c r="F5275" s="447" t="s">
        <v>20755</v>
      </c>
      <c r="G5275" s="449">
        <v>101816</v>
      </c>
      <c r="H5275" s="447" t="s">
        <v>14798</v>
      </c>
      <c r="I5275" s="447" t="s">
        <v>145</v>
      </c>
      <c r="J5275" s="447" t="s">
        <v>240</v>
      </c>
      <c r="K5275" s="450">
        <v>50.54</v>
      </c>
      <c r="L5275" s="447" t="s">
        <v>241</v>
      </c>
    </row>
    <row r="5276" spans="1:12">
      <c r="A5276" s="447" t="s">
        <v>21041</v>
      </c>
      <c r="B5276" s="447" t="s">
        <v>21042</v>
      </c>
      <c r="C5276" s="447" t="s">
        <v>21043</v>
      </c>
      <c r="D5276" s="447" t="s">
        <v>21044</v>
      </c>
      <c r="E5276" s="448" t="s">
        <v>20755</v>
      </c>
      <c r="F5276" s="447" t="s">
        <v>20755</v>
      </c>
      <c r="G5276" s="449">
        <v>101817</v>
      </c>
      <c r="H5276" s="447" t="s">
        <v>14799</v>
      </c>
      <c r="I5276" s="447" t="s">
        <v>145</v>
      </c>
      <c r="J5276" s="447" t="s">
        <v>240</v>
      </c>
      <c r="K5276" s="450">
        <v>34.36</v>
      </c>
      <c r="L5276" s="447" t="s">
        <v>241</v>
      </c>
    </row>
    <row r="5277" spans="1:12">
      <c r="A5277" s="447" t="s">
        <v>21041</v>
      </c>
      <c r="B5277" s="447" t="s">
        <v>21042</v>
      </c>
      <c r="C5277" s="447" t="s">
        <v>21043</v>
      </c>
      <c r="D5277" s="447" t="s">
        <v>21044</v>
      </c>
      <c r="E5277" s="448" t="s">
        <v>20755</v>
      </c>
      <c r="F5277" s="447" t="s">
        <v>20755</v>
      </c>
      <c r="G5277" s="449">
        <v>101818</v>
      </c>
      <c r="H5277" s="447" t="s">
        <v>14800</v>
      </c>
      <c r="I5277" s="447" t="s">
        <v>145</v>
      </c>
      <c r="J5277" s="447" t="s">
        <v>240</v>
      </c>
      <c r="K5277" s="450">
        <v>47.75</v>
      </c>
      <c r="L5277" s="447" t="s">
        <v>241</v>
      </c>
    </row>
    <row r="5278" spans="1:12">
      <c r="A5278" s="447" t="s">
        <v>21041</v>
      </c>
      <c r="B5278" s="447" t="s">
        <v>21042</v>
      </c>
      <c r="C5278" s="447" t="s">
        <v>21043</v>
      </c>
      <c r="D5278" s="447" t="s">
        <v>21044</v>
      </c>
      <c r="E5278" s="448" t="s">
        <v>20755</v>
      </c>
      <c r="F5278" s="447" t="s">
        <v>20755</v>
      </c>
      <c r="G5278" s="449">
        <v>101819</v>
      </c>
      <c r="H5278" s="447" t="s">
        <v>14801</v>
      </c>
      <c r="I5278" s="447" t="s">
        <v>145</v>
      </c>
      <c r="J5278" s="447" t="s">
        <v>240</v>
      </c>
      <c r="K5278" s="450">
        <v>44.57</v>
      </c>
      <c r="L5278" s="447" t="s">
        <v>241</v>
      </c>
    </row>
    <row r="5279" spans="1:12">
      <c r="A5279" s="447" t="s">
        <v>21041</v>
      </c>
      <c r="B5279" s="447" t="s">
        <v>21042</v>
      </c>
      <c r="C5279" s="447" t="s">
        <v>21043</v>
      </c>
      <c r="D5279" s="447" t="s">
        <v>21044</v>
      </c>
      <c r="E5279" s="448" t="s">
        <v>20755</v>
      </c>
      <c r="F5279" s="447" t="s">
        <v>20755</v>
      </c>
      <c r="G5279" s="449">
        <v>101820</v>
      </c>
      <c r="H5279" s="447" t="s">
        <v>14803</v>
      </c>
      <c r="I5279" s="447" t="s">
        <v>145</v>
      </c>
      <c r="J5279" s="447" t="s">
        <v>240</v>
      </c>
      <c r="K5279" s="450">
        <v>27.78</v>
      </c>
      <c r="L5279" s="447" t="s">
        <v>241</v>
      </c>
    </row>
    <row r="5280" spans="1:12">
      <c r="A5280" s="447" t="s">
        <v>21041</v>
      </c>
      <c r="B5280" s="447" t="s">
        <v>21042</v>
      </c>
      <c r="C5280" s="447" t="s">
        <v>21043</v>
      </c>
      <c r="D5280" s="447" t="s">
        <v>21044</v>
      </c>
      <c r="E5280" s="448" t="s">
        <v>20755</v>
      </c>
      <c r="F5280" s="447" t="s">
        <v>20755</v>
      </c>
      <c r="G5280" s="449">
        <v>101821</v>
      </c>
      <c r="H5280" s="447" t="s">
        <v>14804</v>
      </c>
      <c r="I5280" s="447" t="s">
        <v>133</v>
      </c>
      <c r="J5280" s="447" t="s">
        <v>240</v>
      </c>
      <c r="K5280" s="450">
        <v>36.82</v>
      </c>
      <c r="L5280" s="447" t="s">
        <v>241</v>
      </c>
    </row>
    <row r="5281" spans="1:12">
      <c r="A5281" s="447" t="s">
        <v>21041</v>
      </c>
      <c r="B5281" s="447" t="s">
        <v>21042</v>
      </c>
      <c r="C5281" s="447" t="s">
        <v>21043</v>
      </c>
      <c r="D5281" s="447" t="s">
        <v>21044</v>
      </c>
      <c r="E5281" s="448" t="s">
        <v>20755</v>
      </c>
      <c r="F5281" s="447" t="s">
        <v>20755</v>
      </c>
      <c r="G5281" s="449">
        <v>101822</v>
      </c>
      <c r="H5281" s="447" t="s">
        <v>14806</v>
      </c>
      <c r="I5281" s="447" t="s">
        <v>133</v>
      </c>
      <c r="J5281" s="447" t="s">
        <v>240</v>
      </c>
      <c r="K5281" s="450">
        <v>75.12</v>
      </c>
      <c r="L5281" s="447" t="s">
        <v>241</v>
      </c>
    </row>
    <row r="5282" spans="1:12">
      <c r="A5282" s="447" t="s">
        <v>21041</v>
      </c>
      <c r="B5282" s="447" t="s">
        <v>21042</v>
      </c>
      <c r="C5282" s="447" t="s">
        <v>21043</v>
      </c>
      <c r="D5282" s="447" t="s">
        <v>21044</v>
      </c>
      <c r="E5282" s="448" t="s">
        <v>20755</v>
      </c>
      <c r="F5282" s="447" t="s">
        <v>20755</v>
      </c>
      <c r="G5282" s="449">
        <v>101823</v>
      </c>
      <c r="H5282" s="447" t="s">
        <v>14807</v>
      </c>
      <c r="I5282" s="447" t="s">
        <v>133</v>
      </c>
      <c r="J5282" s="447" t="s">
        <v>240</v>
      </c>
      <c r="K5282" s="450">
        <v>105.95</v>
      </c>
      <c r="L5282" s="447" t="s">
        <v>241</v>
      </c>
    </row>
    <row r="5283" spans="1:12">
      <c r="A5283" s="447" t="s">
        <v>21041</v>
      </c>
      <c r="B5283" s="447" t="s">
        <v>21042</v>
      </c>
      <c r="C5283" s="447" t="s">
        <v>21043</v>
      </c>
      <c r="D5283" s="447" t="s">
        <v>21044</v>
      </c>
      <c r="E5283" s="448" t="s">
        <v>20755</v>
      </c>
      <c r="F5283" s="447" t="s">
        <v>20755</v>
      </c>
      <c r="G5283" s="449">
        <v>101824</v>
      </c>
      <c r="H5283" s="447" t="s">
        <v>14808</v>
      </c>
      <c r="I5283" s="447" t="s">
        <v>133</v>
      </c>
      <c r="J5283" s="447" t="s">
        <v>240</v>
      </c>
      <c r="K5283" s="450">
        <v>134.65</v>
      </c>
      <c r="L5283" s="447" t="s">
        <v>241</v>
      </c>
    </row>
    <row r="5284" spans="1:12">
      <c r="A5284" s="447" t="s">
        <v>21041</v>
      </c>
      <c r="B5284" s="447" t="s">
        <v>21042</v>
      </c>
      <c r="C5284" s="447" t="s">
        <v>21043</v>
      </c>
      <c r="D5284" s="447" t="s">
        <v>21044</v>
      </c>
      <c r="E5284" s="448" t="s">
        <v>20755</v>
      </c>
      <c r="F5284" s="447" t="s">
        <v>20755</v>
      </c>
      <c r="G5284" s="449">
        <v>101825</v>
      </c>
      <c r="H5284" s="447" t="s">
        <v>14809</v>
      </c>
      <c r="I5284" s="447" t="s">
        <v>133</v>
      </c>
      <c r="J5284" s="447" t="s">
        <v>240</v>
      </c>
      <c r="K5284" s="450">
        <v>162.58000000000001</v>
      </c>
      <c r="L5284" s="447" t="s">
        <v>241</v>
      </c>
    </row>
    <row r="5285" spans="1:12">
      <c r="A5285" s="447" t="s">
        <v>21041</v>
      </c>
      <c r="B5285" s="447" t="s">
        <v>21042</v>
      </c>
      <c r="C5285" s="447" t="s">
        <v>21043</v>
      </c>
      <c r="D5285" s="447" t="s">
        <v>21044</v>
      </c>
      <c r="E5285" s="448" t="s">
        <v>20755</v>
      </c>
      <c r="F5285" s="447" t="s">
        <v>20755</v>
      </c>
      <c r="G5285" s="449">
        <v>101826</v>
      </c>
      <c r="H5285" s="447" t="s">
        <v>14811</v>
      </c>
      <c r="I5285" s="447" t="s">
        <v>133</v>
      </c>
      <c r="J5285" s="447" t="s">
        <v>240</v>
      </c>
      <c r="K5285" s="450">
        <v>190.14</v>
      </c>
      <c r="L5285" s="447" t="s">
        <v>241</v>
      </c>
    </row>
    <row r="5286" spans="1:12">
      <c r="A5286" s="447" t="s">
        <v>21041</v>
      </c>
      <c r="B5286" s="447" t="s">
        <v>21042</v>
      </c>
      <c r="C5286" s="447" t="s">
        <v>21043</v>
      </c>
      <c r="D5286" s="447" t="s">
        <v>21044</v>
      </c>
      <c r="E5286" s="448" t="s">
        <v>20755</v>
      </c>
      <c r="F5286" s="447" t="s">
        <v>20755</v>
      </c>
      <c r="G5286" s="449">
        <v>101827</v>
      </c>
      <c r="H5286" s="447" t="s">
        <v>14812</v>
      </c>
      <c r="I5286" s="447" t="s">
        <v>133</v>
      </c>
      <c r="J5286" s="447" t="s">
        <v>240</v>
      </c>
      <c r="K5286" s="450">
        <v>140.66</v>
      </c>
      <c r="L5286" s="447" t="s">
        <v>241</v>
      </c>
    </row>
    <row r="5287" spans="1:12">
      <c r="A5287" s="447" t="s">
        <v>21041</v>
      </c>
      <c r="B5287" s="447" t="s">
        <v>21042</v>
      </c>
      <c r="C5287" s="447" t="s">
        <v>21043</v>
      </c>
      <c r="D5287" s="447" t="s">
        <v>21044</v>
      </c>
      <c r="E5287" s="448" t="s">
        <v>20755</v>
      </c>
      <c r="F5287" s="447" t="s">
        <v>20755</v>
      </c>
      <c r="G5287" s="449">
        <v>101828</v>
      </c>
      <c r="H5287" s="447" t="s">
        <v>14813</v>
      </c>
      <c r="I5287" s="447" t="s">
        <v>133</v>
      </c>
      <c r="J5287" s="447" t="s">
        <v>240</v>
      </c>
      <c r="K5287" s="450">
        <v>129.74</v>
      </c>
      <c r="L5287" s="447" t="s">
        <v>241</v>
      </c>
    </row>
    <row r="5288" spans="1:12">
      <c r="A5288" s="447" t="s">
        <v>21041</v>
      </c>
      <c r="B5288" s="447" t="s">
        <v>21042</v>
      </c>
      <c r="C5288" s="447" t="s">
        <v>21043</v>
      </c>
      <c r="D5288" s="447" t="s">
        <v>21044</v>
      </c>
      <c r="E5288" s="448" t="s">
        <v>20755</v>
      </c>
      <c r="F5288" s="447" t="s">
        <v>20755</v>
      </c>
      <c r="G5288" s="449">
        <v>101829</v>
      </c>
      <c r="H5288" s="447" t="s">
        <v>14814</v>
      </c>
      <c r="I5288" s="447" t="s">
        <v>133</v>
      </c>
      <c r="J5288" s="447" t="s">
        <v>240</v>
      </c>
      <c r="K5288" s="450">
        <v>197.57</v>
      </c>
      <c r="L5288" s="447" t="s">
        <v>241</v>
      </c>
    </row>
    <row r="5289" spans="1:12">
      <c r="A5289" s="447" t="s">
        <v>21041</v>
      </c>
      <c r="B5289" s="447" t="s">
        <v>21042</v>
      </c>
      <c r="C5289" s="447" t="s">
        <v>21043</v>
      </c>
      <c r="D5289" s="447" t="s">
        <v>21044</v>
      </c>
      <c r="E5289" s="448" t="s">
        <v>20755</v>
      </c>
      <c r="F5289" s="447" t="s">
        <v>20755</v>
      </c>
      <c r="G5289" s="449">
        <v>101830</v>
      </c>
      <c r="H5289" s="447" t="s">
        <v>14815</v>
      </c>
      <c r="I5289" s="447" t="s">
        <v>133</v>
      </c>
      <c r="J5289" s="447" t="s">
        <v>240</v>
      </c>
      <c r="K5289" s="450">
        <v>224.19</v>
      </c>
      <c r="L5289" s="447" t="s">
        <v>241</v>
      </c>
    </row>
    <row r="5290" spans="1:12">
      <c r="A5290" s="447" t="s">
        <v>21041</v>
      </c>
      <c r="B5290" s="447" t="s">
        <v>21042</v>
      </c>
      <c r="C5290" s="447" t="s">
        <v>21043</v>
      </c>
      <c r="D5290" s="447" t="s">
        <v>21044</v>
      </c>
      <c r="E5290" s="448" t="s">
        <v>20755</v>
      </c>
      <c r="F5290" s="447" t="s">
        <v>20755</v>
      </c>
      <c r="G5290" s="449">
        <v>101831</v>
      </c>
      <c r="H5290" s="447" t="s">
        <v>14816</v>
      </c>
      <c r="I5290" s="447" t="s">
        <v>133</v>
      </c>
      <c r="J5290" s="447" t="s">
        <v>240</v>
      </c>
      <c r="K5290" s="450">
        <v>250.44</v>
      </c>
      <c r="L5290" s="447" t="s">
        <v>241</v>
      </c>
    </row>
    <row r="5291" spans="1:12">
      <c r="A5291" s="447" t="s">
        <v>21041</v>
      </c>
      <c r="B5291" s="447" t="s">
        <v>21042</v>
      </c>
      <c r="C5291" s="447" t="s">
        <v>21043</v>
      </c>
      <c r="D5291" s="447" t="s">
        <v>21044</v>
      </c>
      <c r="E5291" s="448" t="s">
        <v>20755</v>
      </c>
      <c r="F5291" s="447" t="s">
        <v>20755</v>
      </c>
      <c r="G5291" s="449">
        <v>101832</v>
      </c>
      <c r="H5291" s="447" t="s">
        <v>14817</v>
      </c>
      <c r="I5291" s="447" t="s">
        <v>133</v>
      </c>
      <c r="J5291" s="447" t="s">
        <v>240</v>
      </c>
      <c r="K5291" s="450">
        <v>187.08</v>
      </c>
      <c r="L5291" s="447" t="s">
        <v>241</v>
      </c>
    </row>
    <row r="5292" spans="1:12">
      <c r="A5292" s="447" t="s">
        <v>21041</v>
      </c>
      <c r="B5292" s="447" t="s">
        <v>21042</v>
      </c>
      <c r="C5292" s="447" t="s">
        <v>21043</v>
      </c>
      <c r="D5292" s="447" t="s">
        <v>21044</v>
      </c>
      <c r="E5292" s="448" t="s">
        <v>20755</v>
      </c>
      <c r="F5292" s="447" t="s">
        <v>20755</v>
      </c>
      <c r="G5292" s="449">
        <v>101833</v>
      </c>
      <c r="H5292" s="447" t="s">
        <v>14818</v>
      </c>
      <c r="I5292" s="447" t="s">
        <v>133</v>
      </c>
      <c r="J5292" s="447" t="s">
        <v>240</v>
      </c>
      <c r="K5292" s="450">
        <v>213.92</v>
      </c>
      <c r="L5292" s="447" t="s">
        <v>241</v>
      </c>
    </row>
    <row r="5293" spans="1:12">
      <c r="A5293" s="447" t="s">
        <v>21041</v>
      </c>
      <c r="B5293" s="447" t="s">
        <v>21042</v>
      </c>
      <c r="C5293" s="447" t="s">
        <v>21043</v>
      </c>
      <c r="D5293" s="447" t="s">
        <v>21044</v>
      </c>
      <c r="E5293" s="448" t="s">
        <v>20755</v>
      </c>
      <c r="F5293" s="447" t="s">
        <v>20755</v>
      </c>
      <c r="G5293" s="449">
        <v>101834</v>
      </c>
      <c r="H5293" s="447" t="s">
        <v>14819</v>
      </c>
      <c r="I5293" s="447" t="s">
        <v>133</v>
      </c>
      <c r="J5293" s="447" t="s">
        <v>240</v>
      </c>
      <c r="K5293" s="450">
        <v>240.39</v>
      </c>
      <c r="L5293" s="447" t="s">
        <v>241</v>
      </c>
    </row>
    <row r="5294" spans="1:12">
      <c r="A5294" s="447" t="s">
        <v>21041</v>
      </c>
      <c r="B5294" s="447" t="s">
        <v>21042</v>
      </c>
      <c r="C5294" s="447" t="s">
        <v>21043</v>
      </c>
      <c r="D5294" s="447" t="s">
        <v>21044</v>
      </c>
      <c r="E5294" s="448" t="s">
        <v>20755</v>
      </c>
      <c r="F5294" s="447" t="s">
        <v>20755</v>
      </c>
      <c r="G5294" s="449">
        <v>101835</v>
      </c>
      <c r="H5294" s="447" t="s">
        <v>14820</v>
      </c>
      <c r="I5294" s="447" t="s">
        <v>133</v>
      </c>
      <c r="J5294" s="447" t="s">
        <v>240</v>
      </c>
      <c r="K5294" s="450">
        <v>200.43</v>
      </c>
      <c r="L5294" s="447" t="s">
        <v>241</v>
      </c>
    </row>
    <row r="5295" spans="1:12">
      <c r="A5295" s="447" t="s">
        <v>21041</v>
      </c>
      <c r="B5295" s="447" t="s">
        <v>21042</v>
      </c>
      <c r="C5295" s="447" t="s">
        <v>21043</v>
      </c>
      <c r="D5295" s="447" t="s">
        <v>21044</v>
      </c>
      <c r="E5295" s="448" t="s">
        <v>20755</v>
      </c>
      <c r="F5295" s="447" t="s">
        <v>20755</v>
      </c>
      <c r="G5295" s="449">
        <v>101836</v>
      </c>
      <c r="H5295" s="447" t="s">
        <v>14821</v>
      </c>
      <c r="I5295" s="447" t="s">
        <v>133</v>
      </c>
      <c r="J5295" s="447" t="s">
        <v>240</v>
      </c>
      <c r="K5295" s="450">
        <v>16.010000000000002</v>
      </c>
      <c r="L5295" s="447" t="s">
        <v>241</v>
      </c>
    </row>
    <row r="5296" spans="1:12">
      <c r="A5296" s="447" t="s">
        <v>21041</v>
      </c>
      <c r="B5296" s="447" t="s">
        <v>21042</v>
      </c>
      <c r="C5296" s="447" t="s">
        <v>21043</v>
      </c>
      <c r="D5296" s="447" t="s">
        <v>21044</v>
      </c>
      <c r="E5296" s="448" t="s">
        <v>20755</v>
      </c>
      <c r="F5296" s="447" t="s">
        <v>20755</v>
      </c>
      <c r="G5296" s="449">
        <v>101837</v>
      </c>
      <c r="H5296" s="447" t="s">
        <v>14822</v>
      </c>
      <c r="I5296" s="447" t="s">
        <v>133</v>
      </c>
      <c r="J5296" s="447" t="s">
        <v>240</v>
      </c>
      <c r="K5296" s="450">
        <v>46.84</v>
      </c>
      <c r="L5296" s="447" t="s">
        <v>241</v>
      </c>
    </row>
    <row r="5297" spans="1:12">
      <c r="A5297" s="447" t="s">
        <v>21041</v>
      </c>
      <c r="B5297" s="447" t="s">
        <v>21042</v>
      </c>
      <c r="C5297" s="447" t="s">
        <v>21043</v>
      </c>
      <c r="D5297" s="447" t="s">
        <v>21044</v>
      </c>
      <c r="E5297" s="448" t="s">
        <v>20755</v>
      </c>
      <c r="F5297" s="447" t="s">
        <v>20755</v>
      </c>
      <c r="G5297" s="449">
        <v>101838</v>
      </c>
      <c r="H5297" s="447" t="s">
        <v>14823</v>
      </c>
      <c r="I5297" s="447" t="s">
        <v>133</v>
      </c>
      <c r="J5297" s="447" t="s">
        <v>240</v>
      </c>
      <c r="K5297" s="450">
        <v>75.540000000000006</v>
      </c>
      <c r="L5297" s="447" t="s">
        <v>241</v>
      </c>
    </row>
    <row r="5298" spans="1:12">
      <c r="A5298" s="447" t="s">
        <v>21041</v>
      </c>
      <c r="B5298" s="447" t="s">
        <v>21042</v>
      </c>
      <c r="C5298" s="447" t="s">
        <v>21043</v>
      </c>
      <c r="D5298" s="447" t="s">
        <v>21044</v>
      </c>
      <c r="E5298" s="448" t="s">
        <v>20755</v>
      </c>
      <c r="F5298" s="447" t="s">
        <v>20755</v>
      </c>
      <c r="G5298" s="449">
        <v>101839</v>
      </c>
      <c r="H5298" s="447" t="s">
        <v>14824</v>
      </c>
      <c r="I5298" s="447" t="s">
        <v>133</v>
      </c>
      <c r="J5298" s="447" t="s">
        <v>240</v>
      </c>
      <c r="K5298" s="450">
        <v>103.47</v>
      </c>
      <c r="L5298" s="447" t="s">
        <v>241</v>
      </c>
    </row>
    <row r="5299" spans="1:12">
      <c r="A5299" s="447" t="s">
        <v>21041</v>
      </c>
      <c r="B5299" s="447" t="s">
        <v>21042</v>
      </c>
      <c r="C5299" s="447" t="s">
        <v>21043</v>
      </c>
      <c r="D5299" s="447" t="s">
        <v>21044</v>
      </c>
      <c r="E5299" s="448" t="s">
        <v>20755</v>
      </c>
      <c r="F5299" s="447" t="s">
        <v>20755</v>
      </c>
      <c r="G5299" s="449">
        <v>101840</v>
      </c>
      <c r="H5299" s="447" t="s">
        <v>14825</v>
      </c>
      <c r="I5299" s="447" t="s">
        <v>133</v>
      </c>
      <c r="J5299" s="447" t="s">
        <v>240</v>
      </c>
      <c r="K5299" s="450">
        <v>158.56</v>
      </c>
      <c r="L5299" s="447" t="s">
        <v>241</v>
      </c>
    </row>
    <row r="5300" spans="1:12">
      <c r="A5300" s="447" t="s">
        <v>21041</v>
      </c>
      <c r="B5300" s="447" t="s">
        <v>21042</v>
      </c>
      <c r="C5300" s="447" t="s">
        <v>21043</v>
      </c>
      <c r="D5300" s="447" t="s">
        <v>21044</v>
      </c>
      <c r="E5300" s="448" t="s">
        <v>20755</v>
      </c>
      <c r="F5300" s="447" t="s">
        <v>20755</v>
      </c>
      <c r="G5300" s="449">
        <v>101841</v>
      </c>
      <c r="H5300" s="447" t="s">
        <v>14826</v>
      </c>
      <c r="I5300" s="447" t="s">
        <v>133</v>
      </c>
      <c r="J5300" s="447" t="s">
        <v>240</v>
      </c>
      <c r="K5300" s="450">
        <v>81.55</v>
      </c>
      <c r="L5300" s="447" t="s">
        <v>241</v>
      </c>
    </row>
    <row r="5301" spans="1:12">
      <c r="A5301" s="447" t="s">
        <v>21041</v>
      </c>
      <c r="B5301" s="447" t="s">
        <v>21042</v>
      </c>
      <c r="C5301" s="447" t="s">
        <v>21043</v>
      </c>
      <c r="D5301" s="447" t="s">
        <v>21044</v>
      </c>
      <c r="E5301" s="448" t="s">
        <v>20755</v>
      </c>
      <c r="F5301" s="447" t="s">
        <v>20755</v>
      </c>
      <c r="G5301" s="449">
        <v>101842</v>
      </c>
      <c r="H5301" s="447" t="s">
        <v>14827</v>
      </c>
      <c r="I5301" s="447" t="s">
        <v>133</v>
      </c>
      <c r="J5301" s="447" t="s">
        <v>240</v>
      </c>
      <c r="K5301" s="450">
        <v>70.63</v>
      </c>
      <c r="L5301" s="447" t="s">
        <v>241</v>
      </c>
    </row>
    <row r="5302" spans="1:12">
      <c r="A5302" s="447" t="s">
        <v>21041</v>
      </c>
      <c r="B5302" s="447" t="s">
        <v>21042</v>
      </c>
      <c r="C5302" s="447" t="s">
        <v>21043</v>
      </c>
      <c r="D5302" s="447" t="s">
        <v>21044</v>
      </c>
      <c r="E5302" s="448" t="s">
        <v>20755</v>
      </c>
      <c r="F5302" s="447" t="s">
        <v>20755</v>
      </c>
      <c r="G5302" s="449">
        <v>101843</v>
      </c>
      <c r="H5302" s="447" t="s">
        <v>14828</v>
      </c>
      <c r="I5302" s="447" t="s">
        <v>133</v>
      </c>
      <c r="J5302" s="447" t="s">
        <v>240</v>
      </c>
      <c r="K5302" s="450">
        <v>138.46</v>
      </c>
      <c r="L5302" s="447" t="s">
        <v>241</v>
      </c>
    </row>
    <row r="5303" spans="1:12">
      <c r="A5303" s="447" t="s">
        <v>21041</v>
      </c>
      <c r="B5303" s="447" t="s">
        <v>21042</v>
      </c>
      <c r="C5303" s="447" t="s">
        <v>21043</v>
      </c>
      <c r="D5303" s="447" t="s">
        <v>21044</v>
      </c>
      <c r="E5303" s="448" t="s">
        <v>20755</v>
      </c>
      <c r="F5303" s="447" t="s">
        <v>20755</v>
      </c>
      <c r="G5303" s="449">
        <v>101844</v>
      </c>
      <c r="H5303" s="447" t="s">
        <v>14829</v>
      </c>
      <c r="I5303" s="447" t="s">
        <v>133</v>
      </c>
      <c r="J5303" s="447" t="s">
        <v>240</v>
      </c>
      <c r="K5303" s="450">
        <v>165.08</v>
      </c>
      <c r="L5303" s="447" t="s">
        <v>241</v>
      </c>
    </row>
    <row r="5304" spans="1:12">
      <c r="A5304" s="447" t="s">
        <v>21041</v>
      </c>
      <c r="B5304" s="447" t="s">
        <v>21042</v>
      </c>
      <c r="C5304" s="447" t="s">
        <v>21043</v>
      </c>
      <c r="D5304" s="447" t="s">
        <v>21044</v>
      </c>
      <c r="E5304" s="448" t="s">
        <v>20755</v>
      </c>
      <c r="F5304" s="447" t="s">
        <v>20755</v>
      </c>
      <c r="G5304" s="449">
        <v>101845</v>
      </c>
      <c r="H5304" s="447" t="s">
        <v>14830</v>
      </c>
      <c r="I5304" s="447" t="s">
        <v>133</v>
      </c>
      <c r="J5304" s="447" t="s">
        <v>240</v>
      </c>
      <c r="K5304" s="450">
        <v>191.33</v>
      </c>
      <c r="L5304" s="447" t="s">
        <v>241</v>
      </c>
    </row>
    <row r="5305" spans="1:12">
      <c r="A5305" s="447" t="s">
        <v>21041</v>
      </c>
      <c r="B5305" s="447" t="s">
        <v>21042</v>
      </c>
      <c r="C5305" s="447" t="s">
        <v>21043</v>
      </c>
      <c r="D5305" s="447" t="s">
        <v>21044</v>
      </c>
      <c r="E5305" s="448" t="s">
        <v>20755</v>
      </c>
      <c r="F5305" s="447" t="s">
        <v>20755</v>
      </c>
      <c r="G5305" s="449">
        <v>101846</v>
      </c>
      <c r="H5305" s="447" t="s">
        <v>14831</v>
      </c>
      <c r="I5305" s="447" t="s">
        <v>133</v>
      </c>
      <c r="J5305" s="447" t="s">
        <v>240</v>
      </c>
      <c r="K5305" s="450">
        <v>127.97</v>
      </c>
      <c r="L5305" s="447" t="s">
        <v>241</v>
      </c>
    </row>
    <row r="5306" spans="1:12">
      <c r="A5306" s="447" t="s">
        <v>21041</v>
      </c>
      <c r="B5306" s="447" t="s">
        <v>21042</v>
      </c>
      <c r="C5306" s="447" t="s">
        <v>21043</v>
      </c>
      <c r="D5306" s="447" t="s">
        <v>21044</v>
      </c>
      <c r="E5306" s="448" t="s">
        <v>20755</v>
      </c>
      <c r="F5306" s="447" t="s">
        <v>20755</v>
      </c>
      <c r="G5306" s="449">
        <v>101847</v>
      </c>
      <c r="H5306" s="447" t="s">
        <v>14832</v>
      </c>
      <c r="I5306" s="447" t="s">
        <v>133</v>
      </c>
      <c r="J5306" s="447" t="s">
        <v>240</v>
      </c>
      <c r="K5306" s="450">
        <v>154.81</v>
      </c>
      <c r="L5306" s="447" t="s">
        <v>241</v>
      </c>
    </row>
    <row r="5307" spans="1:12">
      <c r="A5307" s="447" t="s">
        <v>21041</v>
      </c>
      <c r="B5307" s="447" t="s">
        <v>21042</v>
      </c>
      <c r="C5307" s="447" t="s">
        <v>21043</v>
      </c>
      <c r="D5307" s="447" t="s">
        <v>21044</v>
      </c>
      <c r="E5307" s="448" t="s">
        <v>20755</v>
      </c>
      <c r="F5307" s="447" t="s">
        <v>20755</v>
      </c>
      <c r="G5307" s="449">
        <v>101848</v>
      </c>
      <c r="H5307" s="447" t="s">
        <v>14833</v>
      </c>
      <c r="I5307" s="447" t="s">
        <v>133</v>
      </c>
      <c r="J5307" s="447" t="s">
        <v>240</v>
      </c>
      <c r="K5307" s="450">
        <v>181.28</v>
      </c>
      <c r="L5307" s="447" t="s">
        <v>241</v>
      </c>
    </row>
    <row r="5308" spans="1:12">
      <c r="A5308" s="447" t="s">
        <v>21041</v>
      </c>
      <c r="B5308" s="447" t="s">
        <v>21042</v>
      </c>
      <c r="C5308" s="447" t="s">
        <v>21043</v>
      </c>
      <c r="D5308" s="447" t="s">
        <v>21044</v>
      </c>
      <c r="E5308" s="448" t="s">
        <v>20755</v>
      </c>
      <c r="F5308" s="447" t="s">
        <v>20755</v>
      </c>
      <c r="G5308" s="449">
        <v>101849</v>
      </c>
      <c r="H5308" s="447" t="s">
        <v>14835</v>
      </c>
      <c r="I5308" s="447" t="s">
        <v>133</v>
      </c>
      <c r="J5308" s="447" t="s">
        <v>240</v>
      </c>
      <c r="K5308" s="450">
        <v>141.32</v>
      </c>
      <c r="L5308" s="447" t="s">
        <v>241</v>
      </c>
    </row>
    <row r="5309" spans="1:12">
      <c r="A5309" s="447" t="s">
        <v>21041</v>
      </c>
      <c r="B5309" s="447" t="s">
        <v>21042</v>
      </c>
      <c r="C5309" s="447" t="s">
        <v>21043</v>
      </c>
      <c r="D5309" s="447" t="s">
        <v>21044</v>
      </c>
      <c r="E5309" s="448" t="s">
        <v>20755</v>
      </c>
      <c r="F5309" s="447" t="s">
        <v>20755</v>
      </c>
      <c r="G5309" s="449">
        <v>101850</v>
      </c>
      <c r="H5309" s="447" t="s">
        <v>14836</v>
      </c>
      <c r="I5309" s="447" t="s">
        <v>145</v>
      </c>
      <c r="J5309" s="447" t="s">
        <v>240</v>
      </c>
      <c r="K5309" s="450">
        <v>39.56</v>
      </c>
      <c r="L5309" s="447" t="s">
        <v>241</v>
      </c>
    </row>
    <row r="5310" spans="1:12">
      <c r="A5310" s="447" t="s">
        <v>21041</v>
      </c>
      <c r="B5310" s="447" t="s">
        <v>21042</v>
      </c>
      <c r="C5310" s="447" t="s">
        <v>21043</v>
      </c>
      <c r="D5310" s="447" t="s">
        <v>21044</v>
      </c>
      <c r="E5310" s="448" t="s">
        <v>20755</v>
      </c>
      <c r="F5310" s="447" t="s">
        <v>20755</v>
      </c>
      <c r="G5310" s="449">
        <v>101851</v>
      </c>
      <c r="H5310" s="447" t="s">
        <v>14837</v>
      </c>
      <c r="I5310" s="447" t="s">
        <v>145</v>
      </c>
      <c r="J5310" s="447" t="s">
        <v>240</v>
      </c>
      <c r="K5310" s="450">
        <v>96.84</v>
      </c>
      <c r="L5310" s="447" t="s">
        <v>241</v>
      </c>
    </row>
    <row r="5311" spans="1:12">
      <c r="A5311" s="447" t="s">
        <v>21041</v>
      </c>
      <c r="B5311" s="447" t="s">
        <v>21042</v>
      </c>
      <c r="C5311" s="447" t="s">
        <v>21043</v>
      </c>
      <c r="D5311" s="447" t="s">
        <v>21044</v>
      </c>
      <c r="E5311" s="448" t="s">
        <v>20755</v>
      </c>
      <c r="F5311" s="447" t="s">
        <v>20755</v>
      </c>
      <c r="G5311" s="449">
        <v>101852</v>
      </c>
      <c r="H5311" s="447" t="s">
        <v>14838</v>
      </c>
      <c r="I5311" s="447" t="s">
        <v>145</v>
      </c>
      <c r="J5311" s="447" t="s">
        <v>240</v>
      </c>
      <c r="K5311" s="450">
        <v>49.94</v>
      </c>
      <c r="L5311" s="447" t="s">
        <v>241</v>
      </c>
    </row>
    <row r="5312" spans="1:12">
      <c r="A5312" s="447" t="s">
        <v>21041</v>
      </c>
      <c r="B5312" s="447" t="s">
        <v>21042</v>
      </c>
      <c r="C5312" s="447" t="s">
        <v>21043</v>
      </c>
      <c r="D5312" s="447" t="s">
        <v>21044</v>
      </c>
      <c r="E5312" s="448" t="s">
        <v>20755</v>
      </c>
      <c r="F5312" s="447" t="s">
        <v>20755</v>
      </c>
      <c r="G5312" s="449">
        <v>101853</v>
      </c>
      <c r="H5312" s="447" t="s">
        <v>14839</v>
      </c>
      <c r="I5312" s="447" t="s">
        <v>145</v>
      </c>
      <c r="J5312" s="447" t="s">
        <v>240</v>
      </c>
      <c r="K5312" s="450">
        <v>35.950000000000003</v>
      </c>
      <c r="L5312" s="447" t="s">
        <v>241</v>
      </c>
    </row>
    <row r="5313" spans="1:12">
      <c r="A5313" s="447" t="s">
        <v>21041</v>
      </c>
      <c r="B5313" s="447" t="s">
        <v>21042</v>
      </c>
      <c r="C5313" s="447" t="s">
        <v>21043</v>
      </c>
      <c r="D5313" s="447" t="s">
        <v>21044</v>
      </c>
      <c r="E5313" s="448" t="s">
        <v>20755</v>
      </c>
      <c r="F5313" s="447" t="s">
        <v>20755</v>
      </c>
      <c r="G5313" s="449">
        <v>101854</v>
      </c>
      <c r="H5313" s="447" t="s">
        <v>14841</v>
      </c>
      <c r="I5313" s="447" t="s">
        <v>145</v>
      </c>
      <c r="J5313" s="447" t="s">
        <v>240</v>
      </c>
      <c r="K5313" s="450">
        <v>99.06</v>
      </c>
      <c r="L5313" s="447" t="s">
        <v>241</v>
      </c>
    </row>
    <row r="5314" spans="1:12">
      <c r="A5314" s="447" t="s">
        <v>21041</v>
      </c>
      <c r="B5314" s="447" t="s">
        <v>21042</v>
      </c>
      <c r="C5314" s="447" t="s">
        <v>21043</v>
      </c>
      <c r="D5314" s="447" t="s">
        <v>21044</v>
      </c>
      <c r="E5314" s="448" t="s">
        <v>20755</v>
      </c>
      <c r="F5314" s="447" t="s">
        <v>20755</v>
      </c>
      <c r="G5314" s="449">
        <v>101855</v>
      </c>
      <c r="H5314" s="447" t="s">
        <v>14843</v>
      </c>
      <c r="I5314" s="447" t="s">
        <v>145</v>
      </c>
      <c r="J5314" s="447" t="s">
        <v>240</v>
      </c>
      <c r="K5314" s="450">
        <v>54.75</v>
      </c>
      <c r="L5314" s="447" t="s">
        <v>241</v>
      </c>
    </row>
    <row r="5315" spans="1:12">
      <c r="A5315" s="447" t="s">
        <v>21041</v>
      </c>
      <c r="B5315" s="447" t="s">
        <v>21042</v>
      </c>
      <c r="C5315" s="447" t="s">
        <v>21043</v>
      </c>
      <c r="D5315" s="447" t="s">
        <v>21044</v>
      </c>
      <c r="E5315" s="448" t="s">
        <v>20755</v>
      </c>
      <c r="F5315" s="447" t="s">
        <v>20755</v>
      </c>
      <c r="G5315" s="449">
        <v>101856</v>
      </c>
      <c r="H5315" s="447" t="s">
        <v>14844</v>
      </c>
      <c r="I5315" s="447" t="s">
        <v>145</v>
      </c>
      <c r="J5315" s="447" t="s">
        <v>240</v>
      </c>
      <c r="K5315" s="450">
        <v>17.77</v>
      </c>
      <c r="L5315" s="447" t="s">
        <v>241</v>
      </c>
    </row>
    <row r="5316" spans="1:12">
      <c r="A5316" s="447" t="s">
        <v>21041</v>
      </c>
      <c r="B5316" s="447" t="s">
        <v>21042</v>
      </c>
      <c r="C5316" s="447" t="s">
        <v>21043</v>
      </c>
      <c r="D5316" s="447" t="s">
        <v>21044</v>
      </c>
      <c r="E5316" s="448" t="s">
        <v>20755</v>
      </c>
      <c r="F5316" s="447" t="s">
        <v>20755</v>
      </c>
      <c r="G5316" s="449">
        <v>101857</v>
      </c>
      <c r="H5316" s="447" t="s">
        <v>14845</v>
      </c>
      <c r="I5316" s="447" t="s">
        <v>145</v>
      </c>
      <c r="J5316" s="447" t="s">
        <v>240</v>
      </c>
      <c r="K5316" s="450">
        <v>22.17</v>
      </c>
      <c r="L5316" s="447" t="s">
        <v>241</v>
      </c>
    </row>
    <row r="5317" spans="1:12">
      <c r="A5317" s="447" t="s">
        <v>21041</v>
      </c>
      <c r="B5317" s="447" t="s">
        <v>21042</v>
      </c>
      <c r="C5317" s="447" t="s">
        <v>21043</v>
      </c>
      <c r="D5317" s="447" t="s">
        <v>21044</v>
      </c>
      <c r="E5317" s="448" t="s">
        <v>20755</v>
      </c>
      <c r="F5317" s="447" t="s">
        <v>20755</v>
      </c>
      <c r="G5317" s="449">
        <v>101858</v>
      </c>
      <c r="H5317" s="447" t="s">
        <v>14846</v>
      </c>
      <c r="I5317" s="447" t="s">
        <v>145</v>
      </c>
      <c r="J5317" s="447" t="s">
        <v>240</v>
      </c>
      <c r="K5317" s="450">
        <v>18.14</v>
      </c>
      <c r="L5317" s="447" t="s">
        <v>241</v>
      </c>
    </row>
    <row r="5318" spans="1:12">
      <c r="A5318" s="447" t="s">
        <v>21041</v>
      </c>
      <c r="B5318" s="447" t="s">
        <v>21042</v>
      </c>
      <c r="C5318" s="447" t="s">
        <v>21043</v>
      </c>
      <c r="D5318" s="447" t="s">
        <v>21044</v>
      </c>
      <c r="E5318" s="448" t="s">
        <v>20755</v>
      </c>
      <c r="F5318" s="447" t="s">
        <v>20755</v>
      </c>
      <c r="G5318" s="449">
        <v>101859</v>
      </c>
      <c r="H5318" s="447" t="s">
        <v>14847</v>
      </c>
      <c r="I5318" s="447" t="s">
        <v>145</v>
      </c>
      <c r="J5318" s="447" t="s">
        <v>240</v>
      </c>
      <c r="K5318" s="450">
        <v>20.03</v>
      </c>
      <c r="L5318" s="447" t="s">
        <v>241</v>
      </c>
    </row>
    <row r="5319" spans="1:12">
      <c r="A5319" s="447" t="s">
        <v>21041</v>
      </c>
      <c r="B5319" s="447" t="s">
        <v>21042</v>
      </c>
      <c r="C5319" s="447" t="s">
        <v>21043</v>
      </c>
      <c r="D5319" s="447" t="s">
        <v>21044</v>
      </c>
      <c r="E5319" s="448" t="s">
        <v>20755</v>
      </c>
      <c r="F5319" s="447" t="s">
        <v>20755</v>
      </c>
      <c r="G5319" s="449">
        <v>101860</v>
      </c>
      <c r="H5319" s="447" t="s">
        <v>14849</v>
      </c>
      <c r="I5319" s="447" t="s">
        <v>145</v>
      </c>
      <c r="J5319" s="447" t="s">
        <v>240</v>
      </c>
      <c r="K5319" s="450">
        <v>23.02</v>
      </c>
      <c r="L5319" s="447" t="s">
        <v>241</v>
      </c>
    </row>
    <row r="5320" spans="1:12">
      <c r="A5320" s="447" t="s">
        <v>21041</v>
      </c>
      <c r="B5320" s="447" t="s">
        <v>21042</v>
      </c>
      <c r="C5320" s="447" t="s">
        <v>21043</v>
      </c>
      <c r="D5320" s="447" t="s">
        <v>21044</v>
      </c>
      <c r="E5320" s="448" t="s">
        <v>20755</v>
      </c>
      <c r="F5320" s="447" t="s">
        <v>20755</v>
      </c>
      <c r="G5320" s="449">
        <v>101861</v>
      </c>
      <c r="H5320" s="447" t="s">
        <v>14850</v>
      </c>
      <c r="I5320" s="447" t="s">
        <v>145</v>
      </c>
      <c r="J5320" s="447" t="s">
        <v>240</v>
      </c>
      <c r="K5320" s="450">
        <v>21.53</v>
      </c>
      <c r="L5320" s="447" t="s">
        <v>241</v>
      </c>
    </row>
    <row r="5321" spans="1:12">
      <c r="A5321" s="447" t="s">
        <v>21041</v>
      </c>
      <c r="B5321" s="447" t="s">
        <v>21042</v>
      </c>
      <c r="C5321" s="447" t="s">
        <v>21043</v>
      </c>
      <c r="D5321" s="447" t="s">
        <v>21044</v>
      </c>
      <c r="E5321" s="448" t="s">
        <v>20755</v>
      </c>
      <c r="F5321" s="447" t="s">
        <v>20755</v>
      </c>
      <c r="G5321" s="449">
        <v>101862</v>
      </c>
      <c r="H5321" s="447" t="s">
        <v>14851</v>
      </c>
      <c r="I5321" s="447" t="s">
        <v>145</v>
      </c>
      <c r="J5321" s="447" t="s">
        <v>240</v>
      </c>
      <c r="K5321" s="450">
        <v>23.45</v>
      </c>
      <c r="L5321" s="447" t="s">
        <v>241</v>
      </c>
    </row>
    <row r="5322" spans="1:12">
      <c r="A5322" s="447" t="s">
        <v>21041</v>
      </c>
      <c r="B5322" s="447" t="s">
        <v>21042</v>
      </c>
      <c r="C5322" s="447" t="s">
        <v>21043</v>
      </c>
      <c r="D5322" s="447" t="s">
        <v>21044</v>
      </c>
      <c r="E5322" s="448" t="s">
        <v>20755</v>
      </c>
      <c r="F5322" s="447" t="s">
        <v>20755</v>
      </c>
      <c r="G5322" s="449">
        <v>101863</v>
      </c>
      <c r="H5322" s="447" t="s">
        <v>14853</v>
      </c>
      <c r="I5322" s="447" t="s">
        <v>145</v>
      </c>
      <c r="J5322" s="447" t="s">
        <v>240</v>
      </c>
      <c r="K5322" s="450">
        <v>18.399999999999999</v>
      </c>
      <c r="L5322" s="447" t="s">
        <v>241</v>
      </c>
    </row>
    <row r="5323" spans="1:12">
      <c r="A5323" s="447" t="s">
        <v>21041</v>
      </c>
      <c r="B5323" s="447" t="s">
        <v>21042</v>
      </c>
      <c r="C5323" s="447" t="s">
        <v>21043</v>
      </c>
      <c r="D5323" s="447" t="s">
        <v>21044</v>
      </c>
      <c r="E5323" s="448" t="s">
        <v>20755</v>
      </c>
      <c r="F5323" s="447" t="s">
        <v>20755</v>
      </c>
      <c r="G5323" s="449">
        <v>101864</v>
      </c>
      <c r="H5323" s="447" t="s">
        <v>14854</v>
      </c>
      <c r="I5323" s="447" t="s">
        <v>145</v>
      </c>
      <c r="J5323" s="447" t="s">
        <v>240</v>
      </c>
      <c r="K5323" s="450">
        <v>21.39</v>
      </c>
      <c r="L5323" s="447" t="s">
        <v>241</v>
      </c>
    </row>
    <row r="5324" spans="1:12">
      <c r="A5324" s="447" t="s">
        <v>21041</v>
      </c>
      <c r="B5324" s="447" t="s">
        <v>21042</v>
      </c>
      <c r="C5324" s="447" t="s">
        <v>21043</v>
      </c>
      <c r="D5324" s="447" t="s">
        <v>21044</v>
      </c>
      <c r="E5324" s="448" t="s">
        <v>20755</v>
      </c>
      <c r="F5324" s="447" t="s">
        <v>20755</v>
      </c>
      <c r="G5324" s="449">
        <v>101865</v>
      </c>
      <c r="H5324" s="447" t="s">
        <v>14855</v>
      </c>
      <c r="I5324" s="447" t="s">
        <v>145</v>
      </c>
      <c r="J5324" s="447" t="s">
        <v>240</v>
      </c>
      <c r="K5324" s="450">
        <v>24.37</v>
      </c>
      <c r="L5324" s="447" t="s">
        <v>241</v>
      </c>
    </row>
    <row r="5325" spans="1:12">
      <c r="A5325" s="447" t="s">
        <v>21041</v>
      </c>
      <c r="B5325" s="447" t="s">
        <v>21042</v>
      </c>
      <c r="C5325" s="447" t="s">
        <v>21043</v>
      </c>
      <c r="D5325" s="447" t="s">
        <v>21044</v>
      </c>
      <c r="E5325" s="448" t="s">
        <v>20755</v>
      </c>
      <c r="F5325" s="447" t="s">
        <v>20755</v>
      </c>
      <c r="G5325" s="449">
        <v>101866</v>
      </c>
      <c r="H5325" s="447" t="s">
        <v>14856</v>
      </c>
      <c r="I5325" s="447" t="s">
        <v>145</v>
      </c>
      <c r="J5325" s="447" t="s">
        <v>240</v>
      </c>
      <c r="K5325" s="450">
        <v>21.68</v>
      </c>
      <c r="L5325" s="447" t="s">
        <v>241</v>
      </c>
    </row>
    <row r="5326" spans="1:12">
      <c r="A5326" s="447" t="s">
        <v>21041</v>
      </c>
      <c r="B5326" s="447" t="s">
        <v>21042</v>
      </c>
      <c r="C5326" s="447" t="s">
        <v>21043</v>
      </c>
      <c r="D5326" s="447" t="s">
        <v>21044</v>
      </c>
      <c r="E5326" s="448" t="s">
        <v>20755</v>
      </c>
      <c r="F5326" s="447" t="s">
        <v>20755</v>
      </c>
      <c r="G5326" s="449">
        <v>101867</v>
      </c>
      <c r="H5326" s="447" t="s">
        <v>14857</v>
      </c>
      <c r="I5326" s="447" t="s">
        <v>145</v>
      </c>
      <c r="J5326" s="447" t="s">
        <v>240</v>
      </c>
      <c r="K5326" s="450">
        <v>24.65</v>
      </c>
      <c r="L5326" s="447" t="s">
        <v>241</v>
      </c>
    </row>
    <row r="5327" spans="1:12">
      <c r="A5327" s="447" t="s">
        <v>21041</v>
      </c>
      <c r="B5327" s="447" t="s">
        <v>21042</v>
      </c>
      <c r="C5327" s="447" t="s">
        <v>21043</v>
      </c>
      <c r="D5327" s="447" t="s">
        <v>21044</v>
      </c>
      <c r="E5327" s="448" t="s">
        <v>20755</v>
      </c>
      <c r="F5327" s="447" t="s">
        <v>20755</v>
      </c>
      <c r="G5327" s="449">
        <v>101868</v>
      </c>
      <c r="H5327" s="447" t="s">
        <v>14859</v>
      </c>
      <c r="I5327" s="447" t="s">
        <v>145</v>
      </c>
      <c r="J5327" s="447" t="s">
        <v>240</v>
      </c>
      <c r="K5327" s="450">
        <v>19.600000000000001</v>
      </c>
      <c r="L5327" s="447" t="s">
        <v>241</v>
      </c>
    </row>
    <row r="5328" spans="1:12">
      <c r="A5328" s="447" t="s">
        <v>21041</v>
      </c>
      <c r="B5328" s="447" t="s">
        <v>21042</v>
      </c>
      <c r="C5328" s="447" t="s">
        <v>21043</v>
      </c>
      <c r="D5328" s="447" t="s">
        <v>21044</v>
      </c>
      <c r="E5328" s="448" t="s">
        <v>20755</v>
      </c>
      <c r="F5328" s="447" t="s">
        <v>20755</v>
      </c>
      <c r="G5328" s="449">
        <v>101869</v>
      </c>
      <c r="H5328" s="447" t="s">
        <v>14860</v>
      </c>
      <c r="I5328" s="447" t="s">
        <v>145</v>
      </c>
      <c r="J5328" s="447" t="s">
        <v>240</v>
      </c>
      <c r="K5328" s="450">
        <v>22.58</v>
      </c>
      <c r="L5328" s="447" t="s">
        <v>241</v>
      </c>
    </row>
    <row r="5329" spans="1:12">
      <c r="A5329" s="447" t="s">
        <v>21041</v>
      </c>
      <c r="B5329" s="447" t="s">
        <v>21042</v>
      </c>
      <c r="C5329" s="447" t="s">
        <v>21043</v>
      </c>
      <c r="D5329" s="447" t="s">
        <v>21044</v>
      </c>
      <c r="E5329" s="448" t="s">
        <v>20755</v>
      </c>
      <c r="F5329" s="447" t="s">
        <v>20755</v>
      </c>
      <c r="G5329" s="449">
        <v>101870</v>
      </c>
      <c r="H5329" s="447" t="s">
        <v>14862</v>
      </c>
      <c r="I5329" s="447" t="s">
        <v>145</v>
      </c>
      <c r="J5329" s="447" t="s">
        <v>240</v>
      </c>
      <c r="K5329" s="450">
        <v>25.56</v>
      </c>
      <c r="L5329" s="447" t="s">
        <v>241</v>
      </c>
    </row>
    <row r="5330" spans="1:12">
      <c r="A5330" s="447" t="s">
        <v>21041</v>
      </c>
      <c r="B5330" s="447" t="s">
        <v>21042</v>
      </c>
      <c r="C5330" s="447" t="s">
        <v>21043</v>
      </c>
      <c r="D5330" s="447" t="s">
        <v>21044</v>
      </c>
      <c r="E5330" s="448" t="s">
        <v>20755</v>
      </c>
      <c r="F5330" s="447" t="s">
        <v>20755</v>
      </c>
      <c r="G5330" s="449">
        <v>102096</v>
      </c>
      <c r="H5330" s="447" t="s">
        <v>6639</v>
      </c>
      <c r="I5330" s="447" t="s">
        <v>133</v>
      </c>
      <c r="J5330" s="447" t="s">
        <v>240</v>
      </c>
      <c r="K5330" s="451">
        <v>1241.48</v>
      </c>
      <c r="L5330" s="447" t="s">
        <v>241</v>
      </c>
    </row>
    <row r="5331" spans="1:12">
      <c r="A5331" s="447" t="s">
        <v>21041</v>
      </c>
      <c r="B5331" s="447" t="s">
        <v>21042</v>
      </c>
      <c r="C5331" s="447" t="s">
        <v>21043</v>
      </c>
      <c r="D5331" s="447" t="s">
        <v>21044</v>
      </c>
      <c r="E5331" s="448" t="s">
        <v>20755</v>
      </c>
      <c r="F5331" s="447" t="s">
        <v>20755</v>
      </c>
      <c r="G5331" s="449">
        <v>102098</v>
      </c>
      <c r="H5331" s="447" t="s">
        <v>14863</v>
      </c>
      <c r="I5331" s="447" t="s">
        <v>133</v>
      </c>
      <c r="J5331" s="447" t="s">
        <v>240</v>
      </c>
      <c r="K5331" s="451">
        <v>1311</v>
      </c>
      <c r="L5331" s="447" t="s">
        <v>241</v>
      </c>
    </row>
    <row r="5332" spans="1:12">
      <c r="A5332" s="447" t="s">
        <v>21041</v>
      </c>
      <c r="B5332" s="447" t="s">
        <v>21042</v>
      </c>
      <c r="C5332" s="447" t="s">
        <v>21043</v>
      </c>
      <c r="D5332" s="447" t="s">
        <v>21044</v>
      </c>
      <c r="E5332" s="448" t="s">
        <v>20755</v>
      </c>
      <c r="F5332" s="447" t="s">
        <v>20755</v>
      </c>
      <c r="G5332" s="449">
        <v>102101</v>
      </c>
      <c r="H5332" s="447" t="s">
        <v>6640</v>
      </c>
      <c r="I5332" s="447" t="s">
        <v>145</v>
      </c>
      <c r="J5332" s="447" t="s">
        <v>709</v>
      </c>
      <c r="K5332" s="450">
        <v>2.64</v>
      </c>
      <c r="L5332" s="447" t="s">
        <v>241</v>
      </c>
    </row>
    <row r="5333" spans="1:12">
      <c r="A5333" s="447" t="s">
        <v>21041</v>
      </c>
      <c r="B5333" s="447" t="s">
        <v>21042</v>
      </c>
      <c r="C5333" s="447" t="s">
        <v>21045</v>
      </c>
      <c r="D5333" s="447" t="s">
        <v>21046</v>
      </c>
      <c r="E5333" s="448" t="s">
        <v>20755</v>
      </c>
      <c r="F5333" s="447" t="s">
        <v>20755</v>
      </c>
      <c r="G5333" s="449">
        <v>100576</v>
      </c>
      <c r="H5333" s="447" t="s">
        <v>6641</v>
      </c>
      <c r="I5333" s="447" t="s">
        <v>145</v>
      </c>
      <c r="J5333" s="447" t="s">
        <v>240</v>
      </c>
      <c r="K5333" s="450">
        <v>1.44</v>
      </c>
      <c r="L5333" s="447" t="s">
        <v>241</v>
      </c>
    </row>
    <row r="5334" spans="1:12">
      <c r="A5334" s="447" t="s">
        <v>21041</v>
      </c>
      <c r="B5334" s="447" t="s">
        <v>21042</v>
      </c>
      <c r="C5334" s="447" t="s">
        <v>21045</v>
      </c>
      <c r="D5334" s="447" t="s">
        <v>21046</v>
      </c>
      <c r="E5334" s="448" t="s">
        <v>20755</v>
      </c>
      <c r="F5334" s="447" t="s">
        <v>20755</v>
      </c>
      <c r="G5334" s="449">
        <v>100577</v>
      </c>
      <c r="H5334" s="447" t="s">
        <v>6642</v>
      </c>
      <c r="I5334" s="447" t="s">
        <v>145</v>
      </c>
      <c r="J5334" s="447" t="s">
        <v>240</v>
      </c>
      <c r="K5334" s="450">
        <v>0.7</v>
      </c>
      <c r="L5334" s="447" t="s">
        <v>241</v>
      </c>
    </row>
    <row r="5335" spans="1:12">
      <c r="A5335" s="447" t="s">
        <v>21041</v>
      </c>
      <c r="B5335" s="447" t="s">
        <v>21042</v>
      </c>
      <c r="C5335" s="447" t="s">
        <v>21047</v>
      </c>
      <c r="D5335" s="447" t="s">
        <v>21048</v>
      </c>
      <c r="E5335" s="448" t="s">
        <v>20755</v>
      </c>
      <c r="F5335" s="447" t="s">
        <v>20755</v>
      </c>
      <c r="G5335" s="449">
        <v>96388</v>
      </c>
      <c r="H5335" s="447" t="s">
        <v>6644</v>
      </c>
      <c r="I5335" s="447" t="s">
        <v>133</v>
      </c>
      <c r="J5335" s="447" t="s">
        <v>240</v>
      </c>
      <c r="K5335" s="450">
        <v>7.02</v>
      </c>
      <c r="L5335" s="447" t="s">
        <v>241</v>
      </c>
    </row>
    <row r="5336" spans="1:12">
      <c r="A5336" s="447" t="s">
        <v>21041</v>
      </c>
      <c r="B5336" s="447" t="s">
        <v>21042</v>
      </c>
      <c r="C5336" s="447" t="s">
        <v>21047</v>
      </c>
      <c r="D5336" s="447" t="s">
        <v>21048</v>
      </c>
      <c r="E5336" s="448" t="s">
        <v>20755</v>
      </c>
      <c r="F5336" s="447" t="s">
        <v>20755</v>
      </c>
      <c r="G5336" s="449">
        <v>96389</v>
      </c>
      <c r="H5336" s="447" t="s">
        <v>6645</v>
      </c>
      <c r="I5336" s="447" t="s">
        <v>133</v>
      </c>
      <c r="J5336" s="447" t="s">
        <v>240</v>
      </c>
      <c r="K5336" s="450">
        <v>41.41</v>
      </c>
      <c r="L5336" s="447" t="s">
        <v>241</v>
      </c>
    </row>
    <row r="5337" spans="1:12">
      <c r="A5337" s="447" t="s">
        <v>21041</v>
      </c>
      <c r="B5337" s="447" t="s">
        <v>21042</v>
      </c>
      <c r="C5337" s="447" t="s">
        <v>21047</v>
      </c>
      <c r="D5337" s="447" t="s">
        <v>21048</v>
      </c>
      <c r="E5337" s="448" t="s">
        <v>20755</v>
      </c>
      <c r="F5337" s="447" t="s">
        <v>20755</v>
      </c>
      <c r="G5337" s="449">
        <v>96390</v>
      </c>
      <c r="H5337" s="447" t="s">
        <v>6646</v>
      </c>
      <c r="I5337" s="447" t="s">
        <v>133</v>
      </c>
      <c r="J5337" s="447" t="s">
        <v>240</v>
      </c>
      <c r="K5337" s="450">
        <v>68.790000000000006</v>
      </c>
      <c r="L5337" s="447" t="s">
        <v>241</v>
      </c>
    </row>
    <row r="5338" spans="1:12">
      <c r="A5338" s="447" t="s">
        <v>21041</v>
      </c>
      <c r="B5338" s="447" t="s">
        <v>21042</v>
      </c>
      <c r="C5338" s="447" t="s">
        <v>21047</v>
      </c>
      <c r="D5338" s="447" t="s">
        <v>21048</v>
      </c>
      <c r="E5338" s="448" t="s">
        <v>20755</v>
      </c>
      <c r="F5338" s="447" t="s">
        <v>20755</v>
      </c>
      <c r="G5338" s="449">
        <v>96391</v>
      </c>
      <c r="H5338" s="447" t="s">
        <v>6647</v>
      </c>
      <c r="I5338" s="447" t="s">
        <v>133</v>
      </c>
      <c r="J5338" s="447" t="s">
        <v>240</v>
      </c>
      <c r="K5338" s="450">
        <v>97.22</v>
      </c>
      <c r="L5338" s="447" t="s">
        <v>241</v>
      </c>
    </row>
    <row r="5339" spans="1:12">
      <c r="A5339" s="447" t="s">
        <v>21041</v>
      </c>
      <c r="B5339" s="447" t="s">
        <v>21042</v>
      </c>
      <c r="C5339" s="447" t="s">
        <v>21047</v>
      </c>
      <c r="D5339" s="447" t="s">
        <v>21048</v>
      </c>
      <c r="E5339" s="448" t="s">
        <v>20755</v>
      </c>
      <c r="F5339" s="447" t="s">
        <v>20755</v>
      </c>
      <c r="G5339" s="449">
        <v>96392</v>
      </c>
      <c r="H5339" s="447" t="s">
        <v>6648</v>
      </c>
      <c r="I5339" s="447" t="s">
        <v>133</v>
      </c>
      <c r="J5339" s="447" t="s">
        <v>240</v>
      </c>
      <c r="K5339" s="450">
        <v>124.78</v>
      </c>
      <c r="L5339" s="447" t="s">
        <v>241</v>
      </c>
    </row>
    <row r="5340" spans="1:12">
      <c r="A5340" s="447" t="s">
        <v>21041</v>
      </c>
      <c r="B5340" s="447" t="s">
        <v>21042</v>
      </c>
      <c r="C5340" s="447" t="s">
        <v>21047</v>
      </c>
      <c r="D5340" s="447" t="s">
        <v>21048</v>
      </c>
      <c r="E5340" s="448" t="s">
        <v>20755</v>
      </c>
      <c r="F5340" s="447" t="s">
        <v>20755</v>
      </c>
      <c r="G5340" s="449">
        <v>96396</v>
      </c>
      <c r="H5340" s="447" t="s">
        <v>6649</v>
      </c>
      <c r="I5340" s="447" t="s">
        <v>133</v>
      </c>
      <c r="J5340" s="447" t="s">
        <v>240</v>
      </c>
      <c r="K5340" s="450">
        <v>133.07</v>
      </c>
      <c r="L5340" s="447" t="s">
        <v>241</v>
      </c>
    </row>
    <row r="5341" spans="1:12">
      <c r="A5341" s="447" t="s">
        <v>21041</v>
      </c>
      <c r="B5341" s="447" t="s">
        <v>21042</v>
      </c>
      <c r="C5341" s="447" t="s">
        <v>21047</v>
      </c>
      <c r="D5341" s="447" t="s">
        <v>21048</v>
      </c>
      <c r="E5341" s="448" t="s">
        <v>20755</v>
      </c>
      <c r="F5341" s="447" t="s">
        <v>20755</v>
      </c>
      <c r="G5341" s="449">
        <v>96397</v>
      </c>
      <c r="H5341" s="447" t="s">
        <v>6650</v>
      </c>
      <c r="I5341" s="447" t="s">
        <v>133</v>
      </c>
      <c r="J5341" s="447" t="s">
        <v>240</v>
      </c>
      <c r="K5341" s="450">
        <v>187.79</v>
      </c>
      <c r="L5341" s="447" t="s">
        <v>241</v>
      </c>
    </row>
    <row r="5342" spans="1:12">
      <c r="A5342" s="447" t="s">
        <v>21041</v>
      </c>
      <c r="B5342" s="447" t="s">
        <v>21042</v>
      </c>
      <c r="C5342" s="447" t="s">
        <v>21047</v>
      </c>
      <c r="D5342" s="447" t="s">
        <v>21048</v>
      </c>
      <c r="E5342" s="448" t="s">
        <v>20755</v>
      </c>
      <c r="F5342" s="447" t="s">
        <v>20755</v>
      </c>
      <c r="G5342" s="449">
        <v>96398</v>
      </c>
      <c r="H5342" s="447" t="s">
        <v>6651</v>
      </c>
      <c r="I5342" s="447" t="s">
        <v>133</v>
      </c>
      <c r="J5342" s="447" t="s">
        <v>240</v>
      </c>
      <c r="K5342" s="450">
        <v>260.95</v>
      </c>
      <c r="L5342" s="447" t="s">
        <v>241</v>
      </c>
    </row>
    <row r="5343" spans="1:12">
      <c r="A5343" s="447" t="s">
        <v>21041</v>
      </c>
      <c r="B5343" s="447" t="s">
        <v>21042</v>
      </c>
      <c r="C5343" s="447" t="s">
        <v>21047</v>
      </c>
      <c r="D5343" s="447" t="s">
        <v>21048</v>
      </c>
      <c r="E5343" s="448" t="s">
        <v>20755</v>
      </c>
      <c r="F5343" s="447" t="s">
        <v>20755</v>
      </c>
      <c r="G5343" s="449">
        <v>96399</v>
      </c>
      <c r="H5343" s="447" t="s">
        <v>6652</v>
      </c>
      <c r="I5343" s="447" t="s">
        <v>133</v>
      </c>
      <c r="J5343" s="447" t="s">
        <v>240</v>
      </c>
      <c r="K5343" s="450">
        <v>91.03</v>
      </c>
      <c r="L5343" s="447" t="s">
        <v>241</v>
      </c>
    </row>
    <row r="5344" spans="1:12">
      <c r="A5344" s="447" t="s">
        <v>21041</v>
      </c>
      <c r="B5344" s="447" t="s">
        <v>21042</v>
      </c>
      <c r="C5344" s="447" t="s">
        <v>21047</v>
      </c>
      <c r="D5344" s="447" t="s">
        <v>21048</v>
      </c>
      <c r="E5344" s="448" t="s">
        <v>20755</v>
      </c>
      <c r="F5344" s="447" t="s">
        <v>20755</v>
      </c>
      <c r="G5344" s="449">
        <v>96400</v>
      </c>
      <c r="H5344" s="447" t="s">
        <v>6653</v>
      </c>
      <c r="I5344" s="447" t="s">
        <v>133</v>
      </c>
      <c r="J5344" s="447" t="s">
        <v>240</v>
      </c>
      <c r="K5344" s="450">
        <v>117.87</v>
      </c>
      <c r="L5344" s="447" t="s">
        <v>241</v>
      </c>
    </row>
    <row r="5345" spans="1:12">
      <c r="A5345" s="447" t="s">
        <v>21041</v>
      </c>
      <c r="B5345" s="447" t="s">
        <v>21042</v>
      </c>
      <c r="C5345" s="447" t="s">
        <v>21047</v>
      </c>
      <c r="D5345" s="447" t="s">
        <v>21048</v>
      </c>
      <c r="E5345" s="448" t="s">
        <v>20755</v>
      </c>
      <c r="F5345" s="447" t="s">
        <v>20755</v>
      </c>
      <c r="G5345" s="449">
        <v>96402</v>
      </c>
      <c r="H5345" s="447" t="s">
        <v>6654</v>
      </c>
      <c r="I5345" s="447" t="s">
        <v>145</v>
      </c>
      <c r="J5345" s="447" t="s">
        <v>240</v>
      </c>
      <c r="K5345" s="450">
        <v>1.93</v>
      </c>
      <c r="L5345" s="447" t="s">
        <v>241</v>
      </c>
    </row>
    <row r="5346" spans="1:12">
      <c r="A5346" s="447" t="s">
        <v>21041</v>
      </c>
      <c r="B5346" s="447" t="s">
        <v>21042</v>
      </c>
      <c r="C5346" s="447" t="s">
        <v>21047</v>
      </c>
      <c r="D5346" s="447" t="s">
        <v>21048</v>
      </c>
      <c r="E5346" s="448" t="s">
        <v>20755</v>
      </c>
      <c r="F5346" s="447" t="s">
        <v>20755</v>
      </c>
      <c r="G5346" s="449">
        <v>100564</v>
      </c>
      <c r="H5346" s="447" t="s">
        <v>6655</v>
      </c>
      <c r="I5346" s="447" t="s">
        <v>133</v>
      </c>
      <c r="J5346" s="447" t="s">
        <v>240</v>
      </c>
      <c r="K5346" s="450">
        <v>79.41</v>
      </c>
      <c r="L5346" s="447" t="s">
        <v>241</v>
      </c>
    </row>
    <row r="5347" spans="1:12">
      <c r="A5347" s="447" t="s">
        <v>21041</v>
      </c>
      <c r="B5347" s="447" t="s">
        <v>21042</v>
      </c>
      <c r="C5347" s="447" t="s">
        <v>21047</v>
      </c>
      <c r="D5347" s="447" t="s">
        <v>21048</v>
      </c>
      <c r="E5347" s="448" t="s">
        <v>20755</v>
      </c>
      <c r="F5347" s="447" t="s">
        <v>20755</v>
      </c>
      <c r="G5347" s="449">
        <v>100565</v>
      </c>
      <c r="H5347" s="447" t="s">
        <v>6656</v>
      </c>
      <c r="I5347" s="447" t="s">
        <v>133</v>
      </c>
      <c r="J5347" s="447" t="s">
        <v>240</v>
      </c>
      <c r="K5347" s="450">
        <v>68.53</v>
      </c>
      <c r="L5347" s="447" t="s">
        <v>241</v>
      </c>
    </row>
    <row r="5348" spans="1:12">
      <c r="A5348" s="447" t="s">
        <v>21041</v>
      </c>
      <c r="B5348" s="447" t="s">
        <v>21042</v>
      </c>
      <c r="C5348" s="447" t="s">
        <v>21047</v>
      </c>
      <c r="D5348" s="447" t="s">
        <v>21048</v>
      </c>
      <c r="E5348" s="448" t="s">
        <v>20755</v>
      </c>
      <c r="F5348" s="447" t="s">
        <v>20755</v>
      </c>
      <c r="G5348" s="449">
        <v>100566</v>
      </c>
      <c r="H5348" s="447" t="s">
        <v>6657</v>
      </c>
      <c r="I5348" s="447" t="s">
        <v>133</v>
      </c>
      <c r="J5348" s="447" t="s">
        <v>240</v>
      </c>
      <c r="K5348" s="450">
        <v>136.32</v>
      </c>
      <c r="L5348" s="447" t="s">
        <v>241</v>
      </c>
    </row>
    <row r="5349" spans="1:12">
      <c r="A5349" s="447" t="s">
        <v>21041</v>
      </c>
      <c r="B5349" s="447" t="s">
        <v>21042</v>
      </c>
      <c r="C5349" s="447" t="s">
        <v>21047</v>
      </c>
      <c r="D5349" s="447" t="s">
        <v>21048</v>
      </c>
      <c r="E5349" s="448" t="s">
        <v>20755</v>
      </c>
      <c r="F5349" s="447" t="s">
        <v>20755</v>
      </c>
      <c r="G5349" s="449">
        <v>100567</v>
      </c>
      <c r="H5349" s="447" t="s">
        <v>6658</v>
      </c>
      <c r="I5349" s="447" t="s">
        <v>133</v>
      </c>
      <c r="J5349" s="447" t="s">
        <v>240</v>
      </c>
      <c r="K5349" s="450">
        <v>162.97999999999999</v>
      </c>
      <c r="L5349" s="447" t="s">
        <v>241</v>
      </c>
    </row>
    <row r="5350" spans="1:12">
      <c r="A5350" s="447" t="s">
        <v>21041</v>
      </c>
      <c r="B5350" s="447" t="s">
        <v>21042</v>
      </c>
      <c r="C5350" s="447" t="s">
        <v>21047</v>
      </c>
      <c r="D5350" s="447" t="s">
        <v>21048</v>
      </c>
      <c r="E5350" s="448" t="s">
        <v>20755</v>
      </c>
      <c r="F5350" s="447" t="s">
        <v>20755</v>
      </c>
      <c r="G5350" s="449">
        <v>100568</v>
      </c>
      <c r="H5350" s="447" t="s">
        <v>6659</v>
      </c>
      <c r="I5350" s="447" t="s">
        <v>133</v>
      </c>
      <c r="J5350" s="447" t="s">
        <v>240</v>
      </c>
      <c r="K5350" s="450">
        <v>189.19</v>
      </c>
      <c r="L5350" s="447" t="s">
        <v>241</v>
      </c>
    </row>
    <row r="5351" spans="1:12">
      <c r="A5351" s="447" t="s">
        <v>21041</v>
      </c>
      <c r="B5351" s="447" t="s">
        <v>21042</v>
      </c>
      <c r="C5351" s="447" t="s">
        <v>21047</v>
      </c>
      <c r="D5351" s="447" t="s">
        <v>21048</v>
      </c>
      <c r="E5351" s="448" t="s">
        <v>20755</v>
      </c>
      <c r="F5351" s="447" t="s">
        <v>20755</v>
      </c>
      <c r="G5351" s="449">
        <v>100569</v>
      </c>
      <c r="H5351" s="447" t="s">
        <v>6660</v>
      </c>
      <c r="I5351" s="447" t="s">
        <v>133</v>
      </c>
      <c r="J5351" s="447" t="s">
        <v>240</v>
      </c>
      <c r="K5351" s="450">
        <v>125.84</v>
      </c>
      <c r="L5351" s="447" t="s">
        <v>241</v>
      </c>
    </row>
    <row r="5352" spans="1:12">
      <c r="A5352" s="447" t="s">
        <v>21041</v>
      </c>
      <c r="B5352" s="447" t="s">
        <v>21042</v>
      </c>
      <c r="C5352" s="447" t="s">
        <v>21047</v>
      </c>
      <c r="D5352" s="447" t="s">
        <v>21048</v>
      </c>
      <c r="E5352" s="448" t="s">
        <v>20755</v>
      </c>
      <c r="F5352" s="447" t="s">
        <v>20755</v>
      </c>
      <c r="G5352" s="449">
        <v>100570</v>
      </c>
      <c r="H5352" s="447" t="s">
        <v>6661</v>
      </c>
      <c r="I5352" s="447" t="s">
        <v>133</v>
      </c>
      <c r="J5352" s="447" t="s">
        <v>240</v>
      </c>
      <c r="K5352" s="450">
        <v>154.19999999999999</v>
      </c>
      <c r="L5352" s="447" t="s">
        <v>241</v>
      </c>
    </row>
    <row r="5353" spans="1:12">
      <c r="A5353" s="447" t="s">
        <v>21041</v>
      </c>
      <c r="B5353" s="447" t="s">
        <v>21042</v>
      </c>
      <c r="C5353" s="447" t="s">
        <v>21047</v>
      </c>
      <c r="D5353" s="447" t="s">
        <v>21048</v>
      </c>
      <c r="E5353" s="448" t="s">
        <v>20755</v>
      </c>
      <c r="F5353" s="447" t="s">
        <v>20755</v>
      </c>
      <c r="G5353" s="449">
        <v>100571</v>
      </c>
      <c r="H5353" s="447" t="s">
        <v>6662</v>
      </c>
      <c r="I5353" s="447" t="s">
        <v>133</v>
      </c>
      <c r="J5353" s="447" t="s">
        <v>240</v>
      </c>
      <c r="K5353" s="450">
        <v>179.18</v>
      </c>
      <c r="L5353" s="447" t="s">
        <v>241</v>
      </c>
    </row>
    <row r="5354" spans="1:12">
      <c r="A5354" s="447" t="s">
        <v>21041</v>
      </c>
      <c r="B5354" s="447" t="s">
        <v>21042</v>
      </c>
      <c r="C5354" s="447" t="s">
        <v>21047</v>
      </c>
      <c r="D5354" s="447" t="s">
        <v>21048</v>
      </c>
      <c r="E5354" s="448" t="s">
        <v>20755</v>
      </c>
      <c r="F5354" s="447" t="s">
        <v>20755</v>
      </c>
      <c r="G5354" s="449">
        <v>100572</v>
      </c>
      <c r="H5354" s="447" t="s">
        <v>6663</v>
      </c>
      <c r="I5354" s="447" t="s">
        <v>133</v>
      </c>
      <c r="J5354" s="447" t="s">
        <v>240</v>
      </c>
      <c r="K5354" s="450">
        <v>82.53</v>
      </c>
      <c r="L5354" s="447" t="s">
        <v>241</v>
      </c>
    </row>
    <row r="5355" spans="1:12">
      <c r="A5355" s="447" t="s">
        <v>21041</v>
      </c>
      <c r="B5355" s="447" t="s">
        <v>21042</v>
      </c>
      <c r="C5355" s="447" t="s">
        <v>21047</v>
      </c>
      <c r="D5355" s="447" t="s">
        <v>21048</v>
      </c>
      <c r="E5355" s="448" t="s">
        <v>20755</v>
      </c>
      <c r="F5355" s="447" t="s">
        <v>20755</v>
      </c>
      <c r="G5355" s="449">
        <v>100573</v>
      </c>
      <c r="H5355" s="447" t="s">
        <v>6664</v>
      </c>
      <c r="I5355" s="447" t="s">
        <v>133</v>
      </c>
      <c r="J5355" s="447" t="s">
        <v>240</v>
      </c>
      <c r="K5355" s="450">
        <v>71.650000000000006</v>
      </c>
      <c r="L5355" s="447" t="s">
        <v>241</v>
      </c>
    </row>
    <row r="5356" spans="1:12">
      <c r="A5356" s="447" t="s">
        <v>21041</v>
      </c>
      <c r="B5356" s="447" t="s">
        <v>21042</v>
      </c>
      <c r="C5356" s="447" t="s">
        <v>21047</v>
      </c>
      <c r="D5356" s="447" t="s">
        <v>21048</v>
      </c>
      <c r="E5356" s="448" t="s">
        <v>20755</v>
      </c>
      <c r="F5356" s="447" t="s">
        <v>20755</v>
      </c>
      <c r="G5356" s="449">
        <v>100574</v>
      </c>
      <c r="H5356" s="447" t="s">
        <v>6665</v>
      </c>
      <c r="I5356" s="447" t="s">
        <v>133</v>
      </c>
      <c r="J5356" s="447" t="s">
        <v>240</v>
      </c>
      <c r="K5356" s="450">
        <v>0.93</v>
      </c>
      <c r="L5356" s="447" t="s">
        <v>241</v>
      </c>
    </row>
    <row r="5357" spans="1:12">
      <c r="A5357" s="447" t="s">
        <v>21041</v>
      </c>
      <c r="B5357" s="447" t="s">
        <v>21042</v>
      </c>
      <c r="C5357" s="447" t="s">
        <v>21047</v>
      </c>
      <c r="D5357" s="447" t="s">
        <v>21048</v>
      </c>
      <c r="E5357" s="448" t="s">
        <v>20755</v>
      </c>
      <c r="F5357" s="447" t="s">
        <v>20755</v>
      </c>
      <c r="G5357" s="449">
        <v>100575</v>
      </c>
      <c r="H5357" s="447" t="s">
        <v>6666</v>
      </c>
      <c r="I5357" s="447" t="s">
        <v>145</v>
      </c>
      <c r="J5357" s="447" t="s">
        <v>240</v>
      </c>
      <c r="K5357" s="450">
        <v>7.0000000000000007E-2</v>
      </c>
      <c r="L5357" s="447" t="s">
        <v>241</v>
      </c>
    </row>
    <row r="5358" spans="1:12">
      <c r="A5358" s="447" t="s">
        <v>21041</v>
      </c>
      <c r="B5358" s="447" t="s">
        <v>21042</v>
      </c>
      <c r="C5358" s="447" t="s">
        <v>21047</v>
      </c>
      <c r="D5358" s="447" t="s">
        <v>21048</v>
      </c>
      <c r="E5358" s="448" t="s">
        <v>20755</v>
      </c>
      <c r="F5358" s="447" t="s">
        <v>20755</v>
      </c>
      <c r="G5358" s="449">
        <v>101767</v>
      </c>
      <c r="H5358" s="447" t="s">
        <v>6667</v>
      </c>
      <c r="I5358" s="447" t="s">
        <v>133</v>
      </c>
      <c r="J5358" s="447" t="s">
        <v>240</v>
      </c>
      <c r="K5358" s="450">
        <v>16.98</v>
      </c>
      <c r="L5358" s="447" t="s">
        <v>241</v>
      </c>
    </row>
    <row r="5359" spans="1:12">
      <c r="A5359" s="447" t="s">
        <v>21041</v>
      </c>
      <c r="B5359" s="447" t="s">
        <v>21042</v>
      </c>
      <c r="C5359" s="447" t="s">
        <v>21047</v>
      </c>
      <c r="D5359" s="447" t="s">
        <v>21048</v>
      </c>
      <c r="E5359" s="448" t="s">
        <v>20755</v>
      </c>
      <c r="F5359" s="447" t="s">
        <v>20755</v>
      </c>
      <c r="G5359" s="449">
        <v>101768</v>
      </c>
      <c r="H5359" s="447" t="s">
        <v>6669</v>
      </c>
      <c r="I5359" s="447" t="s">
        <v>133</v>
      </c>
      <c r="J5359" s="447" t="s">
        <v>240</v>
      </c>
      <c r="K5359" s="450">
        <v>27.78</v>
      </c>
      <c r="L5359" s="447" t="s">
        <v>241</v>
      </c>
    </row>
    <row r="5360" spans="1:12">
      <c r="A5360" s="447" t="s">
        <v>21041</v>
      </c>
      <c r="B5360" s="447" t="s">
        <v>21042</v>
      </c>
      <c r="C5360" s="447" t="s">
        <v>21049</v>
      </c>
      <c r="D5360" s="447" t="s">
        <v>21050</v>
      </c>
      <c r="E5360" s="448" t="s">
        <v>20755</v>
      </c>
      <c r="F5360" s="447" t="s">
        <v>20755</v>
      </c>
      <c r="G5360" s="449">
        <v>92391</v>
      </c>
      <c r="H5360" s="447" t="s">
        <v>6670</v>
      </c>
      <c r="I5360" s="447" t="s">
        <v>145</v>
      </c>
      <c r="J5360" s="447" t="s">
        <v>240</v>
      </c>
      <c r="K5360" s="450">
        <v>54.16</v>
      </c>
      <c r="L5360" s="447" t="s">
        <v>241</v>
      </c>
    </row>
    <row r="5361" spans="1:12">
      <c r="A5361" s="447" t="s">
        <v>21041</v>
      </c>
      <c r="B5361" s="447" t="s">
        <v>21042</v>
      </c>
      <c r="C5361" s="447" t="s">
        <v>21049</v>
      </c>
      <c r="D5361" s="447" t="s">
        <v>21050</v>
      </c>
      <c r="E5361" s="448" t="s">
        <v>20755</v>
      </c>
      <c r="F5361" s="447" t="s">
        <v>20755</v>
      </c>
      <c r="G5361" s="449">
        <v>92392</v>
      </c>
      <c r="H5361" s="447" t="s">
        <v>6671</v>
      </c>
      <c r="I5361" s="447" t="s">
        <v>145</v>
      </c>
      <c r="J5361" s="447" t="s">
        <v>240</v>
      </c>
      <c r="K5361" s="450">
        <v>112.73</v>
      </c>
      <c r="L5361" s="447" t="s">
        <v>241</v>
      </c>
    </row>
    <row r="5362" spans="1:12">
      <c r="A5362" s="447" t="s">
        <v>21041</v>
      </c>
      <c r="B5362" s="447" t="s">
        <v>21042</v>
      </c>
      <c r="C5362" s="447" t="s">
        <v>21049</v>
      </c>
      <c r="D5362" s="447" t="s">
        <v>21050</v>
      </c>
      <c r="E5362" s="448" t="s">
        <v>20755</v>
      </c>
      <c r="F5362" s="447" t="s">
        <v>20755</v>
      </c>
      <c r="G5362" s="449">
        <v>92393</v>
      </c>
      <c r="H5362" s="447" t="s">
        <v>6672</v>
      </c>
      <c r="I5362" s="447" t="s">
        <v>145</v>
      </c>
      <c r="J5362" s="447" t="s">
        <v>240</v>
      </c>
      <c r="K5362" s="450">
        <v>53.8</v>
      </c>
      <c r="L5362" s="447" t="s">
        <v>241</v>
      </c>
    </row>
    <row r="5363" spans="1:12">
      <c r="A5363" s="447" t="s">
        <v>21041</v>
      </c>
      <c r="B5363" s="447" t="s">
        <v>21042</v>
      </c>
      <c r="C5363" s="447" t="s">
        <v>21049</v>
      </c>
      <c r="D5363" s="447" t="s">
        <v>21050</v>
      </c>
      <c r="E5363" s="448" t="s">
        <v>20755</v>
      </c>
      <c r="F5363" s="447" t="s">
        <v>20755</v>
      </c>
      <c r="G5363" s="449">
        <v>92394</v>
      </c>
      <c r="H5363" s="447" t="s">
        <v>6673</v>
      </c>
      <c r="I5363" s="447" t="s">
        <v>145</v>
      </c>
      <c r="J5363" s="447" t="s">
        <v>240</v>
      </c>
      <c r="K5363" s="450">
        <v>67.34</v>
      </c>
      <c r="L5363" s="447" t="s">
        <v>241</v>
      </c>
    </row>
    <row r="5364" spans="1:12">
      <c r="A5364" s="447" t="s">
        <v>21041</v>
      </c>
      <c r="B5364" s="447" t="s">
        <v>21042</v>
      </c>
      <c r="C5364" s="447" t="s">
        <v>21049</v>
      </c>
      <c r="D5364" s="447" t="s">
        <v>21050</v>
      </c>
      <c r="E5364" s="448" t="s">
        <v>20755</v>
      </c>
      <c r="F5364" s="447" t="s">
        <v>20755</v>
      </c>
      <c r="G5364" s="449">
        <v>92395</v>
      </c>
      <c r="H5364" s="447" t="s">
        <v>6674</v>
      </c>
      <c r="I5364" s="447" t="s">
        <v>145</v>
      </c>
      <c r="J5364" s="447" t="s">
        <v>240</v>
      </c>
      <c r="K5364" s="450">
        <v>81.66</v>
      </c>
      <c r="L5364" s="447" t="s">
        <v>241</v>
      </c>
    </row>
    <row r="5365" spans="1:12">
      <c r="A5365" s="447" t="s">
        <v>21041</v>
      </c>
      <c r="B5365" s="447" t="s">
        <v>21042</v>
      </c>
      <c r="C5365" s="447" t="s">
        <v>21049</v>
      </c>
      <c r="D5365" s="447" t="s">
        <v>21050</v>
      </c>
      <c r="E5365" s="448" t="s">
        <v>20755</v>
      </c>
      <c r="F5365" s="447" t="s">
        <v>20755</v>
      </c>
      <c r="G5365" s="449">
        <v>92396</v>
      </c>
      <c r="H5365" s="447" t="s">
        <v>6675</v>
      </c>
      <c r="I5365" s="447" t="s">
        <v>145</v>
      </c>
      <c r="J5365" s="447" t="s">
        <v>240</v>
      </c>
      <c r="K5365" s="450">
        <v>64.28</v>
      </c>
      <c r="L5365" s="447" t="s">
        <v>241</v>
      </c>
    </row>
    <row r="5366" spans="1:12">
      <c r="A5366" s="447" t="s">
        <v>21041</v>
      </c>
      <c r="B5366" s="447" t="s">
        <v>21042</v>
      </c>
      <c r="C5366" s="447" t="s">
        <v>21049</v>
      </c>
      <c r="D5366" s="447" t="s">
        <v>21050</v>
      </c>
      <c r="E5366" s="448" t="s">
        <v>20755</v>
      </c>
      <c r="F5366" s="447" t="s">
        <v>20755</v>
      </c>
      <c r="G5366" s="449">
        <v>92397</v>
      </c>
      <c r="H5366" s="447" t="s">
        <v>6676</v>
      </c>
      <c r="I5366" s="447" t="s">
        <v>145</v>
      </c>
      <c r="J5366" s="447" t="s">
        <v>240</v>
      </c>
      <c r="K5366" s="450">
        <v>53.73</v>
      </c>
      <c r="L5366" s="447" t="s">
        <v>241</v>
      </c>
    </row>
    <row r="5367" spans="1:12">
      <c r="A5367" s="447" t="s">
        <v>21041</v>
      </c>
      <c r="B5367" s="447" t="s">
        <v>21042</v>
      </c>
      <c r="C5367" s="447" t="s">
        <v>21049</v>
      </c>
      <c r="D5367" s="447" t="s">
        <v>21050</v>
      </c>
      <c r="E5367" s="448" t="s">
        <v>20755</v>
      </c>
      <c r="F5367" s="447" t="s">
        <v>20755</v>
      </c>
      <c r="G5367" s="449">
        <v>92398</v>
      </c>
      <c r="H5367" s="447" t="s">
        <v>6677</v>
      </c>
      <c r="I5367" s="447" t="s">
        <v>145</v>
      </c>
      <c r="J5367" s="447" t="s">
        <v>240</v>
      </c>
      <c r="K5367" s="450">
        <v>68.47</v>
      </c>
      <c r="L5367" s="447" t="s">
        <v>241</v>
      </c>
    </row>
    <row r="5368" spans="1:12">
      <c r="A5368" s="447" t="s">
        <v>21041</v>
      </c>
      <c r="B5368" s="447" t="s">
        <v>21042</v>
      </c>
      <c r="C5368" s="447" t="s">
        <v>21049</v>
      </c>
      <c r="D5368" s="447" t="s">
        <v>21050</v>
      </c>
      <c r="E5368" s="448" t="s">
        <v>20755</v>
      </c>
      <c r="F5368" s="447" t="s">
        <v>20755</v>
      </c>
      <c r="G5368" s="449">
        <v>92399</v>
      </c>
      <c r="H5368" s="447" t="s">
        <v>6678</v>
      </c>
      <c r="I5368" s="447" t="s">
        <v>145</v>
      </c>
      <c r="J5368" s="447" t="s">
        <v>240</v>
      </c>
      <c r="K5368" s="450">
        <v>69.77</v>
      </c>
      <c r="L5368" s="447" t="s">
        <v>241</v>
      </c>
    </row>
    <row r="5369" spans="1:12">
      <c r="A5369" s="447" t="s">
        <v>21041</v>
      </c>
      <c r="B5369" s="447" t="s">
        <v>21042</v>
      </c>
      <c r="C5369" s="447" t="s">
        <v>21049</v>
      </c>
      <c r="D5369" s="447" t="s">
        <v>21050</v>
      </c>
      <c r="E5369" s="448" t="s">
        <v>20755</v>
      </c>
      <c r="F5369" s="447" t="s">
        <v>20755</v>
      </c>
      <c r="G5369" s="449">
        <v>92400</v>
      </c>
      <c r="H5369" s="447" t="s">
        <v>6679</v>
      </c>
      <c r="I5369" s="447" t="s">
        <v>145</v>
      </c>
      <c r="J5369" s="447" t="s">
        <v>240</v>
      </c>
      <c r="K5369" s="450">
        <v>81.569999999999993</v>
      </c>
      <c r="L5369" s="447" t="s">
        <v>241</v>
      </c>
    </row>
    <row r="5370" spans="1:12">
      <c r="A5370" s="447" t="s">
        <v>21041</v>
      </c>
      <c r="B5370" s="447" t="s">
        <v>21042</v>
      </c>
      <c r="C5370" s="447" t="s">
        <v>21049</v>
      </c>
      <c r="D5370" s="447" t="s">
        <v>21050</v>
      </c>
      <c r="E5370" s="448" t="s">
        <v>20755</v>
      </c>
      <c r="F5370" s="447" t="s">
        <v>20755</v>
      </c>
      <c r="G5370" s="449">
        <v>92401</v>
      </c>
      <c r="H5370" s="447" t="s">
        <v>6680</v>
      </c>
      <c r="I5370" s="447" t="s">
        <v>145</v>
      </c>
      <c r="J5370" s="447" t="s">
        <v>240</v>
      </c>
      <c r="K5370" s="450">
        <v>82.98</v>
      </c>
      <c r="L5370" s="447" t="s">
        <v>241</v>
      </c>
    </row>
    <row r="5371" spans="1:12">
      <c r="A5371" s="447" t="s">
        <v>21041</v>
      </c>
      <c r="B5371" s="447" t="s">
        <v>21042</v>
      </c>
      <c r="C5371" s="447" t="s">
        <v>21049</v>
      </c>
      <c r="D5371" s="447" t="s">
        <v>21050</v>
      </c>
      <c r="E5371" s="448" t="s">
        <v>20755</v>
      </c>
      <c r="F5371" s="447" t="s">
        <v>20755</v>
      </c>
      <c r="G5371" s="449">
        <v>92402</v>
      </c>
      <c r="H5371" s="447" t="s">
        <v>6681</v>
      </c>
      <c r="I5371" s="447" t="s">
        <v>145</v>
      </c>
      <c r="J5371" s="447" t="s">
        <v>240</v>
      </c>
      <c r="K5371" s="450">
        <v>65.69</v>
      </c>
      <c r="L5371" s="447" t="s">
        <v>241</v>
      </c>
    </row>
    <row r="5372" spans="1:12">
      <c r="A5372" s="447" t="s">
        <v>21041</v>
      </c>
      <c r="B5372" s="447" t="s">
        <v>21042</v>
      </c>
      <c r="C5372" s="447" t="s">
        <v>21049</v>
      </c>
      <c r="D5372" s="447" t="s">
        <v>21050</v>
      </c>
      <c r="E5372" s="448" t="s">
        <v>20755</v>
      </c>
      <c r="F5372" s="447" t="s">
        <v>20755</v>
      </c>
      <c r="G5372" s="449">
        <v>92403</v>
      </c>
      <c r="H5372" s="447" t="s">
        <v>6682</v>
      </c>
      <c r="I5372" s="447" t="s">
        <v>145</v>
      </c>
      <c r="J5372" s="447" t="s">
        <v>240</v>
      </c>
      <c r="K5372" s="450">
        <v>55.02</v>
      </c>
      <c r="L5372" s="447" t="s">
        <v>241</v>
      </c>
    </row>
    <row r="5373" spans="1:12">
      <c r="A5373" s="447" t="s">
        <v>21041</v>
      </c>
      <c r="B5373" s="447" t="s">
        <v>21042</v>
      </c>
      <c r="C5373" s="447" t="s">
        <v>21049</v>
      </c>
      <c r="D5373" s="447" t="s">
        <v>21050</v>
      </c>
      <c r="E5373" s="448" t="s">
        <v>20755</v>
      </c>
      <c r="F5373" s="447" t="s">
        <v>20755</v>
      </c>
      <c r="G5373" s="449">
        <v>92404</v>
      </c>
      <c r="H5373" s="447" t="s">
        <v>6683</v>
      </c>
      <c r="I5373" s="447" t="s">
        <v>145</v>
      </c>
      <c r="J5373" s="447" t="s">
        <v>240</v>
      </c>
      <c r="K5373" s="450">
        <v>69.77</v>
      </c>
      <c r="L5373" s="447" t="s">
        <v>241</v>
      </c>
    </row>
    <row r="5374" spans="1:12">
      <c r="A5374" s="447" t="s">
        <v>21041</v>
      </c>
      <c r="B5374" s="447" t="s">
        <v>21042</v>
      </c>
      <c r="C5374" s="447" t="s">
        <v>21049</v>
      </c>
      <c r="D5374" s="447" t="s">
        <v>21050</v>
      </c>
      <c r="E5374" s="448" t="s">
        <v>20755</v>
      </c>
      <c r="F5374" s="447" t="s">
        <v>20755</v>
      </c>
      <c r="G5374" s="449">
        <v>92405</v>
      </c>
      <c r="H5374" s="447" t="s">
        <v>6684</v>
      </c>
      <c r="I5374" s="447" t="s">
        <v>145</v>
      </c>
      <c r="J5374" s="447" t="s">
        <v>240</v>
      </c>
      <c r="K5374" s="450">
        <v>71.040000000000006</v>
      </c>
      <c r="L5374" s="447" t="s">
        <v>241</v>
      </c>
    </row>
    <row r="5375" spans="1:12">
      <c r="A5375" s="447" t="s">
        <v>21041</v>
      </c>
      <c r="B5375" s="447" t="s">
        <v>21042</v>
      </c>
      <c r="C5375" s="447" t="s">
        <v>21049</v>
      </c>
      <c r="D5375" s="447" t="s">
        <v>21050</v>
      </c>
      <c r="E5375" s="448" t="s">
        <v>20755</v>
      </c>
      <c r="F5375" s="447" t="s">
        <v>20755</v>
      </c>
      <c r="G5375" s="449">
        <v>92406</v>
      </c>
      <c r="H5375" s="447" t="s">
        <v>6685</v>
      </c>
      <c r="I5375" s="447" t="s">
        <v>145</v>
      </c>
      <c r="J5375" s="447" t="s">
        <v>240</v>
      </c>
      <c r="K5375" s="450">
        <v>82.87</v>
      </c>
      <c r="L5375" s="447" t="s">
        <v>241</v>
      </c>
    </row>
    <row r="5376" spans="1:12">
      <c r="A5376" s="447" t="s">
        <v>21041</v>
      </c>
      <c r="B5376" s="447" t="s">
        <v>21042</v>
      </c>
      <c r="C5376" s="447" t="s">
        <v>21049</v>
      </c>
      <c r="D5376" s="447" t="s">
        <v>21050</v>
      </c>
      <c r="E5376" s="448" t="s">
        <v>20755</v>
      </c>
      <c r="F5376" s="447" t="s">
        <v>20755</v>
      </c>
      <c r="G5376" s="449">
        <v>92407</v>
      </c>
      <c r="H5376" s="447" t="s">
        <v>6686</v>
      </c>
      <c r="I5376" s="447" t="s">
        <v>145</v>
      </c>
      <c r="J5376" s="447" t="s">
        <v>240</v>
      </c>
      <c r="K5376" s="450">
        <v>84.26</v>
      </c>
      <c r="L5376" s="447" t="s">
        <v>241</v>
      </c>
    </row>
    <row r="5377" spans="1:12">
      <c r="A5377" s="447" t="s">
        <v>21041</v>
      </c>
      <c r="B5377" s="447" t="s">
        <v>21042</v>
      </c>
      <c r="C5377" s="447" t="s">
        <v>21049</v>
      </c>
      <c r="D5377" s="447" t="s">
        <v>21050</v>
      </c>
      <c r="E5377" s="448" t="s">
        <v>20755</v>
      </c>
      <c r="F5377" s="447" t="s">
        <v>20755</v>
      </c>
      <c r="G5377" s="449">
        <v>93679</v>
      </c>
      <c r="H5377" s="447" t="s">
        <v>6687</v>
      </c>
      <c r="I5377" s="447" t="s">
        <v>145</v>
      </c>
      <c r="J5377" s="447" t="s">
        <v>240</v>
      </c>
      <c r="K5377" s="450">
        <v>71.55</v>
      </c>
      <c r="L5377" s="447" t="s">
        <v>241</v>
      </c>
    </row>
    <row r="5378" spans="1:12">
      <c r="A5378" s="447" t="s">
        <v>21041</v>
      </c>
      <c r="B5378" s="447" t="s">
        <v>21042</v>
      </c>
      <c r="C5378" s="447" t="s">
        <v>21049</v>
      </c>
      <c r="D5378" s="447" t="s">
        <v>21050</v>
      </c>
      <c r="E5378" s="448" t="s">
        <v>20755</v>
      </c>
      <c r="F5378" s="447" t="s">
        <v>20755</v>
      </c>
      <c r="G5378" s="449">
        <v>93680</v>
      </c>
      <c r="H5378" s="447" t="s">
        <v>6688</v>
      </c>
      <c r="I5378" s="447" t="s">
        <v>145</v>
      </c>
      <c r="J5378" s="447" t="s">
        <v>240</v>
      </c>
      <c r="K5378" s="450">
        <v>60.68</v>
      </c>
      <c r="L5378" s="447" t="s">
        <v>241</v>
      </c>
    </row>
    <row r="5379" spans="1:12">
      <c r="A5379" s="447" t="s">
        <v>21041</v>
      </c>
      <c r="B5379" s="447" t="s">
        <v>21042</v>
      </c>
      <c r="C5379" s="447" t="s">
        <v>21049</v>
      </c>
      <c r="D5379" s="447" t="s">
        <v>21050</v>
      </c>
      <c r="E5379" s="448" t="s">
        <v>20755</v>
      </c>
      <c r="F5379" s="447" t="s">
        <v>20755</v>
      </c>
      <c r="G5379" s="449">
        <v>93681</v>
      </c>
      <c r="H5379" s="447" t="s">
        <v>6690</v>
      </c>
      <c r="I5379" s="447" t="s">
        <v>145</v>
      </c>
      <c r="J5379" s="447" t="s">
        <v>240</v>
      </c>
      <c r="K5379" s="450">
        <v>74.02</v>
      </c>
      <c r="L5379" s="447" t="s">
        <v>241</v>
      </c>
    </row>
    <row r="5380" spans="1:12">
      <c r="A5380" s="447" t="s">
        <v>21041</v>
      </c>
      <c r="B5380" s="447" t="s">
        <v>21042</v>
      </c>
      <c r="C5380" s="447" t="s">
        <v>21049</v>
      </c>
      <c r="D5380" s="447" t="s">
        <v>21050</v>
      </c>
      <c r="E5380" s="448" t="s">
        <v>20755</v>
      </c>
      <c r="F5380" s="447" t="s">
        <v>20755</v>
      </c>
      <c r="G5380" s="449">
        <v>93682</v>
      </c>
      <c r="H5380" s="447" t="s">
        <v>6691</v>
      </c>
      <c r="I5380" s="447" t="s">
        <v>145</v>
      </c>
      <c r="J5380" s="447" t="s">
        <v>240</v>
      </c>
      <c r="K5380" s="450">
        <v>75.38</v>
      </c>
      <c r="L5380" s="447" t="s">
        <v>241</v>
      </c>
    </row>
    <row r="5381" spans="1:12">
      <c r="A5381" s="447" t="s">
        <v>21041</v>
      </c>
      <c r="B5381" s="447" t="s">
        <v>21042</v>
      </c>
      <c r="C5381" s="447" t="s">
        <v>21049</v>
      </c>
      <c r="D5381" s="447" t="s">
        <v>21050</v>
      </c>
      <c r="E5381" s="448" t="s">
        <v>20755</v>
      </c>
      <c r="F5381" s="447" t="s">
        <v>20755</v>
      </c>
      <c r="G5381" s="449">
        <v>97104</v>
      </c>
      <c r="H5381" s="447" t="s">
        <v>6692</v>
      </c>
      <c r="I5381" s="447" t="s">
        <v>145</v>
      </c>
      <c r="J5381" s="447" t="s">
        <v>240</v>
      </c>
      <c r="K5381" s="450">
        <v>114.2</v>
      </c>
      <c r="L5381" s="447" t="s">
        <v>241</v>
      </c>
    </row>
    <row r="5382" spans="1:12">
      <c r="A5382" s="447" t="s">
        <v>21041</v>
      </c>
      <c r="B5382" s="447" t="s">
        <v>21042</v>
      </c>
      <c r="C5382" s="447" t="s">
        <v>21049</v>
      </c>
      <c r="D5382" s="447" t="s">
        <v>21050</v>
      </c>
      <c r="E5382" s="448" t="s">
        <v>20755</v>
      </c>
      <c r="F5382" s="447" t="s">
        <v>20755</v>
      </c>
      <c r="G5382" s="449">
        <v>97105</v>
      </c>
      <c r="H5382" s="447" t="s">
        <v>6693</v>
      </c>
      <c r="I5382" s="447" t="s">
        <v>145</v>
      </c>
      <c r="J5382" s="447" t="s">
        <v>240</v>
      </c>
      <c r="K5382" s="450">
        <v>135.38999999999999</v>
      </c>
      <c r="L5382" s="447" t="s">
        <v>241</v>
      </c>
    </row>
    <row r="5383" spans="1:12">
      <c r="A5383" s="447" t="s">
        <v>21041</v>
      </c>
      <c r="B5383" s="447" t="s">
        <v>21042</v>
      </c>
      <c r="C5383" s="447" t="s">
        <v>21049</v>
      </c>
      <c r="D5383" s="447" t="s">
        <v>21050</v>
      </c>
      <c r="E5383" s="448" t="s">
        <v>20755</v>
      </c>
      <c r="F5383" s="447" t="s">
        <v>20755</v>
      </c>
      <c r="G5383" s="449">
        <v>97106</v>
      </c>
      <c r="H5383" s="447" t="s">
        <v>6694</v>
      </c>
      <c r="I5383" s="447" t="s">
        <v>145</v>
      </c>
      <c r="J5383" s="447" t="s">
        <v>240</v>
      </c>
      <c r="K5383" s="450">
        <v>148.32</v>
      </c>
      <c r="L5383" s="447" t="s">
        <v>241</v>
      </c>
    </row>
    <row r="5384" spans="1:12">
      <c r="A5384" s="447" t="s">
        <v>21041</v>
      </c>
      <c r="B5384" s="447" t="s">
        <v>21042</v>
      </c>
      <c r="C5384" s="447" t="s">
        <v>21049</v>
      </c>
      <c r="D5384" s="447" t="s">
        <v>21050</v>
      </c>
      <c r="E5384" s="448" t="s">
        <v>20755</v>
      </c>
      <c r="F5384" s="447" t="s">
        <v>20755</v>
      </c>
      <c r="G5384" s="449">
        <v>97107</v>
      </c>
      <c r="H5384" s="447" t="s">
        <v>6695</v>
      </c>
      <c r="I5384" s="447" t="s">
        <v>145</v>
      </c>
      <c r="J5384" s="447" t="s">
        <v>240</v>
      </c>
      <c r="K5384" s="450">
        <v>161.22999999999999</v>
      </c>
      <c r="L5384" s="447" t="s">
        <v>241</v>
      </c>
    </row>
    <row r="5385" spans="1:12">
      <c r="A5385" s="447" t="s">
        <v>21041</v>
      </c>
      <c r="B5385" s="447" t="s">
        <v>21042</v>
      </c>
      <c r="C5385" s="447" t="s">
        <v>21049</v>
      </c>
      <c r="D5385" s="447" t="s">
        <v>21050</v>
      </c>
      <c r="E5385" s="448" t="s">
        <v>20755</v>
      </c>
      <c r="F5385" s="447" t="s">
        <v>20755</v>
      </c>
      <c r="G5385" s="449">
        <v>97108</v>
      </c>
      <c r="H5385" s="447" t="s">
        <v>6696</v>
      </c>
      <c r="I5385" s="447" t="s">
        <v>145</v>
      </c>
      <c r="J5385" s="447" t="s">
        <v>240</v>
      </c>
      <c r="K5385" s="450">
        <v>190.84</v>
      </c>
      <c r="L5385" s="447" t="s">
        <v>241</v>
      </c>
    </row>
    <row r="5386" spans="1:12">
      <c r="A5386" s="447" t="s">
        <v>21041</v>
      </c>
      <c r="B5386" s="447" t="s">
        <v>21042</v>
      </c>
      <c r="C5386" s="447" t="s">
        <v>21049</v>
      </c>
      <c r="D5386" s="447" t="s">
        <v>21050</v>
      </c>
      <c r="E5386" s="448" t="s">
        <v>20755</v>
      </c>
      <c r="F5386" s="447" t="s">
        <v>20755</v>
      </c>
      <c r="G5386" s="449">
        <v>97109</v>
      </c>
      <c r="H5386" s="447" t="s">
        <v>6697</v>
      </c>
      <c r="I5386" s="447" t="s">
        <v>145</v>
      </c>
      <c r="J5386" s="447" t="s">
        <v>240</v>
      </c>
      <c r="K5386" s="450">
        <v>203.7</v>
      </c>
      <c r="L5386" s="447" t="s">
        <v>241</v>
      </c>
    </row>
    <row r="5387" spans="1:12">
      <c r="A5387" s="447" t="s">
        <v>21041</v>
      </c>
      <c r="B5387" s="447" t="s">
        <v>21042</v>
      </c>
      <c r="C5387" s="447" t="s">
        <v>21049</v>
      </c>
      <c r="D5387" s="447" t="s">
        <v>21050</v>
      </c>
      <c r="E5387" s="448" t="s">
        <v>20755</v>
      </c>
      <c r="F5387" s="447" t="s">
        <v>20755</v>
      </c>
      <c r="G5387" s="449">
        <v>97110</v>
      </c>
      <c r="H5387" s="447" t="s">
        <v>6698</v>
      </c>
      <c r="I5387" s="447" t="s">
        <v>145</v>
      </c>
      <c r="J5387" s="447" t="s">
        <v>240</v>
      </c>
      <c r="K5387" s="450">
        <v>182.59</v>
      </c>
      <c r="L5387" s="447" t="s">
        <v>241</v>
      </c>
    </row>
    <row r="5388" spans="1:12">
      <c r="A5388" s="447" t="s">
        <v>21041</v>
      </c>
      <c r="B5388" s="447" t="s">
        <v>21042</v>
      </c>
      <c r="C5388" s="447" t="s">
        <v>21049</v>
      </c>
      <c r="D5388" s="447" t="s">
        <v>21050</v>
      </c>
      <c r="E5388" s="448" t="s">
        <v>20755</v>
      </c>
      <c r="F5388" s="447" t="s">
        <v>20755</v>
      </c>
      <c r="G5388" s="449">
        <v>97111</v>
      </c>
      <c r="H5388" s="447" t="s">
        <v>6699</v>
      </c>
      <c r="I5388" s="447" t="s">
        <v>145</v>
      </c>
      <c r="J5388" s="447" t="s">
        <v>240</v>
      </c>
      <c r="K5388" s="450">
        <v>209.49</v>
      </c>
      <c r="L5388" s="447" t="s">
        <v>241</v>
      </c>
    </row>
    <row r="5389" spans="1:12">
      <c r="A5389" s="447" t="s">
        <v>21041</v>
      </c>
      <c r="B5389" s="447" t="s">
        <v>21042</v>
      </c>
      <c r="C5389" s="447" t="s">
        <v>21049</v>
      </c>
      <c r="D5389" s="447" t="s">
        <v>21050</v>
      </c>
      <c r="E5389" s="448" t="s">
        <v>20755</v>
      </c>
      <c r="F5389" s="447" t="s">
        <v>20755</v>
      </c>
      <c r="G5389" s="449">
        <v>97112</v>
      </c>
      <c r="H5389" s="447" t="s">
        <v>6700</v>
      </c>
      <c r="I5389" s="447" t="s">
        <v>145</v>
      </c>
      <c r="J5389" s="447" t="s">
        <v>240</v>
      </c>
      <c r="K5389" s="450">
        <v>225.3</v>
      </c>
      <c r="L5389" s="447" t="s">
        <v>241</v>
      </c>
    </row>
    <row r="5390" spans="1:12">
      <c r="A5390" s="447" t="s">
        <v>21041</v>
      </c>
      <c r="B5390" s="447" t="s">
        <v>21042</v>
      </c>
      <c r="C5390" s="447" t="s">
        <v>21049</v>
      </c>
      <c r="D5390" s="447" t="s">
        <v>21050</v>
      </c>
      <c r="E5390" s="448" t="s">
        <v>20755</v>
      </c>
      <c r="F5390" s="447" t="s">
        <v>20755</v>
      </c>
      <c r="G5390" s="449">
        <v>97113</v>
      </c>
      <c r="H5390" s="447" t="s">
        <v>6702</v>
      </c>
      <c r="I5390" s="447" t="s">
        <v>145</v>
      </c>
      <c r="J5390" s="447" t="s">
        <v>334</v>
      </c>
      <c r="K5390" s="450">
        <v>2</v>
      </c>
      <c r="L5390" s="447" t="s">
        <v>241</v>
      </c>
    </row>
    <row r="5391" spans="1:12">
      <c r="A5391" s="447" t="s">
        <v>21041</v>
      </c>
      <c r="B5391" s="447" t="s">
        <v>21042</v>
      </c>
      <c r="C5391" s="447" t="s">
        <v>21049</v>
      </c>
      <c r="D5391" s="447" t="s">
        <v>21050</v>
      </c>
      <c r="E5391" s="448" t="s">
        <v>20755</v>
      </c>
      <c r="F5391" s="447" t="s">
        <v>20755</v>
      </c>
      <c r="G5391" s="449">
        <v>97114</v>
      </c>
      <c r="H5391" s="447" t="s">
        <v>6703</v>
      </c>
      <c r="I5391" s="447" t="s">
        <v>239</v>
      </c>
      <c r="J5391" s="447" t="s">
        <v>334</v>
      </c>
      <c r="K5391" s="450">
        <v>0.36</v>
      </c>
      <c r="L5391" s="447" t="s">
        <v>241</v>
      </c>
    </row>
    <row r="5392" spans="1:12">
      <c r="A5392" s="447" t="s">
        <v>21041</v>
      </c>
      <c r="B5392" s="447" t="s">
        <v>21042</v>
      </c>
      <c r="C5392" s="447" t="s">
        <v>21049</v>
      </c>
      <c r="D5392" s="447" t="s">
        <v>21050</v>
      </c>
      <c r="E5392" s="448" t="s">
        <v>20755</v>
      </c>
      <c r="F5392" s="447" t="s">
        <v>20755</v>
      </c>
      <c r="G5392" s="449">
        <v>97115</v>
      </c>
      <c r="H5392" s="447" t="s">
        <v>6704</v>
      </c>
      <c r="I5392" s="447" t="s">
        <v>130</v>
      </c>
      <c r="J5392" s="447" t="s">
        <v>334</v>
      </c>
      <c r="K5392" s="450">
        <v>34.17</v>
      </c>
      <c r="L5392" s="447" t="s">
        <v>241</v>
      </c>
    </row>
    <row r="5393" spans="1:12">
      <c r="A5393" s="447" t="s">
        <v>21041</v>
      </c>
      <c r="B5393" s="447" t="s">
        <v>21042</v>
      </c>
      <c r="C5393" s="447" t="s">
        <v>21049</v>
      </c>
      <c r="D5393" s="447" t="s">
        <v>21050</v>
      </c>
      <c r="E5393" s="448" t="s">
        <v>20755</v>
      </c>
      <c r="F5393" s="447" t="s">
        <v>20755</v>
      </c>
      <c r="G5393" s="449">
        <v>97116</v>
      </c>
      <c r="H5393" s="447" t="s">
        <v>6705</v>
      </c>
      <c r="I5393" s="447" t="s">
        <v>130</v>
      </c>
      <c r="J5393" s="447" t="s">
        <v>334</v>
      </c>
      <c r="K5393" s="450">
        <v>21.75</v>
      </c>
      <c r="L5393" s="447" t="s">
        <v>241</v>
      </c>
    </row>
    <row r="5394" spans="1:12">
      <c r="A5394" s="447" t="s">
        <v>21041</v>
      </c>
      <c r="B5394" s="447" t="s">
        <v>21042</v>
      </c>
      <c r="C5394" s="447" t="s">
        <v>21049</v>
      </c>
      <c r="D5394" s="447" t="s">
        <v>21050</v>
      </c>
      <c r="E5394" s="448" t="s">
        <v>20755</v>
      </c>
      <c r="F5394" s="447" t="s">
        <v>20755</v>
      </c>
      <c r="G5394" s="449">
        <v>97117</v>
      </c>
      <c r="H5394" s="447" t="s">
        <v>6707</v>
      </c>
      <c r="I5394" s="447" t="s">
        <v>130</v>
      </c>
      <c r="J5394" s="447" t="s">
        <v>334</v>
      </c>
      <c r="K5394" s="450">
        <v>22.39</v>
      </c>
      <c r="L5394" s="447" t="s">
        <v>241</v>
      </c>
    </row>
    <row r="5395" spans="1:12">
      <c r="A5395" s="447" t="s">
        <v>21041</v>
      </c>
      <c r="B5395" s="447" t="s">
        <v>21042</v>
      </c>
      <c r="C5395" s="447" t="s">
        <v>21049</v>
      </c>
      <c r="D5395" s="447" t="s">
        <v>21050</v>
      </c>
      <c r="E5395" s="448" t="s">
        <v>20755</v>
      </c>
      <c r="F5395" s="447" t="s">
        <v>20755</v>
      </c>
      <c r="G5395" s="449">
        <v>97118</v>
      </c>
      <c r="H5395" s="447" t="s">
        <v>6708</v>
      </c>
      <c r="I5395" s="447" t="s">
        <v>130</v>
      </c>
      <c r="J5395" s="447" t="s">
        <v>334</v>
      </c>
      <c r="K5395" s="450">
        <v>20.309999999999999</v>
      </c>
      <c r="L5395" s="447" t="s">
        <v>241</v>
      </c>
    </row>
    <row r="5396" spans="1:12">
      <c r="A5396" s="447" t="s">
        <v>21041</v>
      </c>
      <c r="B5396" s="447" t="s">
        <v>21042</v>
      </c>
      <c r="C5396" s="447" t="s">
        <v>21049</v>
      </c>
      <c r="D5396" s="447" t="s">
        <v>21050</v>
      </c>
      <c r="E5396" s="448" t="s">
        <v>20755</v>
      </c>
      <c r="F5396" s="447" t="s">
        <v>20755</v>
      </c>
      <c r="G5396" s="449">
        <v>97119</v>
      </c>
      <c r="H5396" s="447" t="s">
        <v>6710</v>
      </c>
      <c r="I5396" s="447" t="s">
        <v>130</v>
      </c>
      <c r="J5396" s="447" t="s">
        <v>334</v>
      </c>
      <c r="K5396" s="450">
        <v>20.010000000000002</v>
      </c>
      <c r="L5396" s="447" t="s">
        <v>241</v>
      </c>
    </row>
    <row r="5397" spans="1:12">
      <c r="A5397" s="447" t="s">
        <v>21041</v>
      </c>
      <c r="B5397" s="447" t="s">
        <v>21042</v>
      </c>
      <c r="C5397" s="447" t="s">
        <v>21049</v>
      </c>
      <c r="D5397" s="447" t="s">
        <v>21050</v>
      </c>
      <c r="E5397" s="448" t="s">
        <v>20755</v>
      </c>
      <c r="F5397" s="447" t="s">
        <v>20755</v>
      </c>
      <c r="G5397" s="449">
        <v>97120</v>
      </c>
      <c r="H5397" s="447" t="s">
        <v>6711</v>
      </c>
      <c r="I5397" s="447" t="s">
        <v>130</v>
      </c>
      <c r="J5397" s="447" t="s">
        <v>334</v>
      </c>
      <c r="K5397" s="450">
        <v>14.62</v>
      </c>
      <c r="L5397" s="447" t="s">
        <v>241</v>
      </c>
    </row>
    <row r="5398" spans="1:12">
      <c r="A5398" s="447" t="s">
        <v>21041</v>
      </c>
      <c r="B5398" s="447" t="s">
        <v>21042</v>
      </c>
      <c r="C5398" s="447" t="s">
        <v>21049</v>
      </c>
      <c r="D5398" s="447" t="s">
        <v>21050</v>
      </c>
      <c r="E5398" s="448" t="s">
        <v>20755</v>
      </c>
      <c r="F5398" s="447" t="s">
        <v>20755</v>
      </c>
      <c r="G5398" s="449">
        <v>97802</v>
      </c>
      <c r="H5398" s="447" t="s">
        <v>6713</v>
      </c>
      <c r="I5398" s="447" t="s">
        <v>145</v>
      </c>
      <c r="J5398" s="447" t="s">
        <v>240</v>
      </c>
      <c r="K5398" s="450">
        <v>5.21</v>
      </c>
      <c r="L5398" s="447" t="s">
        <v>241</v>
      </c>
    </row>
    <row r="5399" spans="1:12">
      <c r="A5399" s="447" t="s">
        <v>21041</v>
      </c>
      <c r="B5399" s="447" t="s">
        <v>21042</v>
      </c>
      <c r="C5399" s="447" t="s">
        <v>21049</v>
      </c>
      <c r="D5399" s="447" t="s">
        <v>21050</v>
      </c>
      <c r="E5399" s="448" t="s">
        <v>20755</v>
      </c>
      <c r="F5399" s="447" t="s">
        <v>20755</v>
      </c>
      <c r="G5399" s="449">
        <v>97803</v>
      </c>
      <c r="H5399" s="447" t="s">
        <v>6715</v>
      </c>
      <c r="I5399" s="447" t="s">
        <v>145</v>
      </c>
      <c r="J5399" s="447" t="s">
        <v>240</v>
      </c>
      <c r="K5399" s="450">
        <v>7.83</v>
      </c>
      <c r="L5399" s="447" t="s">
        <v>241</v>
      </c>
    </row>
    <row r="5400" spans="1:12">
      <c r="A5400" s="447" t="s">
        <v>21041</v>
      </c>
      <c r="B5400" s="447" t="s">
        <v>21042</v>
      </c>
      <c r="C5400" s="447" t="s">
        <v>21049</v>
      </c>
      <c r="D5400" s="447" t="s">
        <v>21050</v>
      </c>
      <c r="E5400" s="448" t="s">
        <v>20755</v>
      </c>
      <c r="F5400" s="447" t="s">
        <v>20755</v>
      </c>
      <c r="G5400" s="449">
        <v>97805</v>
      </c>
      <c r="H5400" s="447" t="s">
        <v>6716</v>
      </c>
      <c r="I5400" s="447" t="s">
        <v>145</v>
      </c>
      <c r="J5400" s="447" t="s">
        <v>240</v>
      </c>
      <c r="K5400" s="450">
        <v>13.18</v>
      </c>
      <c r="L5400" s="447" t="s">
        <v>241</v>
      </c>
    </row>
    <row r="5401" spans="1:12">
      <c r="A5401" s="447" t="s">
        <v>21041</v>
      </c>
      <c r="B5401" s="447" t="s">
        <v>21042</v>
      </c>
      <c r="C5401" s="447" t="s">
        <v>21049</v>
      </c>
      <c r="D5401" s="447" t="s">
        <v>21050</v>
      </c>
      <c r="E5401" s="448" t="s">
        <v>20755</v>
      </c>
      <c r="F5401" s="447" t="s">
        <v>20755</v>
      </c>
      <c r="G5401" s="449">
        <v>97806</v>
      </c>
      <c r="H5401" s="447" t="s">
        <v>6717</v>
      </c>
      <c r="I5401" s="447" t="s">
        <v>145</v>
      </c>
      <c r="J5401" s="447" t="s">
        <v>240</v>
      </c>
      <c r="K5401" s="450">
        <v>15.76</v>
      </c>
      <c r="L5401" s="447" t="s">
        <v>241</v>
      </c>
    </row>
    <row r="5402" spans="1:12">
      <c r="A5402" s="447" t="s">
        <v>21041</v>
      </c>
      <c r="B5402" s="447" t="s">
        <v>21042</v>
      </c>
      <c r="C5402" s="447" t="s">
        <v>21049</v>
      </c>
      <c r="D5402" s="447" t="s">
        <v>21050</v>
      </c>
      <c r="E5402" s="448" t="s">
        <v>20755</v>
      </c>
      <c r="F5402" s="447" t="s">
        <v>20755</v>
      </c>
      <c r="G5402" s="449">
        <v>97807</v>
      </c>
      <c r="H5402" s="447" t="s">
        <v>6718</v>
      </c>
      <c r="I5402" s="447" t="s">
        <v>145</v>
      </c>
      <c r="J5402" s="447" t="s">
        <v>240</v>
      </c>
      <c r="K5402" s="450">
        <v>17.98</v>
      </c>
      <c r="L5402" s="447" t="s">
        <v>241</v>
      </c>
    </row>
    <row r="5403" spans="1:12">
      <c r="A5403" s="447" t="s">
        <v>21041</v>
      </c>
      <c r="B5403" s="447" t="s">
        <v>21042</v>
      </c>
      <c r="C5403" s="447" t="s">
        <v>21049</v>
      </c>
      <c r="D5403" s="447" t="s">
        <v>21050</v>
      </c>
      <c r="E5403" s="448" t="s">
        <v>20755</v>
      </c>
      <c r="F5403" s="447" t="s">
        <v>20755</v>
      </c>
      <c r="G5403" s="449">
        <v>97809</v>
      </c>
      <c r="H5403" s="447" t="s">
        <v>6719</v>
      </c>
      <c r="I5403" s="447" t="s">
        <v>145</v>
      </c>
      <c r="J5403" s="447" t="s">
        <v>240</v>
      </c>
      <c r="K5403" s="450">
        <v>14.75</v>
      </c>
      <c r="L5403" s="447" t="s">
        <v>241</v>
      </c>
    </row>
    <row r="5404" spans="1:12">
      <c r="A5404" s="447" t="s">
        <v>21041</v>
      </c>
      <c r="B5404" s="447" t="s">
        <v>21042</v>
      </c>
      <c r="C5404" s="447" t="s">
        <v>21049</v>
      </c>
      <c r="D5404" s="447" t="s">
        <v>21050</v>
      </c>
      <c r="E5404" s="448" t="s">
        <v>20755</v>
      </c>
      <c r="F5404" s="447" t="s">
        <v>20755</v>
      </c>
      <c r="G5404" s="449">
        <v>97810</v>
      </c>
      <c r="H5404" s="447" t="s">
        <v>6720</v>
      </c>
      <c r="I5404" s="447" t="s">
        <v>145</v>
      </c>
      <c r="J5404" s="447" t="s">
        <v>240</v>
      </c>
      <c r="K5404" s="450">
        <v>15.96</v>
      </c>
      <c r="L5404" s="447" t="s">
        <v>241</v>
      </c>
    </row>
    <row r="5405" spans="1:12">
      <c r="A5405" s="447" t="s">
        <v>21041</v>
      </c>
      <c r="B5405" s="447" t="s">
        <v>21042</v>
      </c>
      <c r="C5405" s="447" t="s">
        <v>21049</v>
      </c>
      <c r="D5405" s="447" t="s">
        <v>21050</v>
      </c>
      <c r="E5405" s="448" t="s">
        <v>20755</v>
      </c>
      <c r="F5405" s="447" t="s">
        <v>20755</v>
      </c>
      <c r="G5405" s="449">
        <v>97811</v>
      </c>
      <c r="H5405" s="447" t="s">
        <v>6721</v>
      </c>
      <c r="I5405" s="447" t="s">
        <v>145</v>
      </c>
      <c r="J5405" s="447" t="s">
        <v>240</v>
      </c>
      <c r="K5405" s="450">
        <v>18.22</v>
      </c>
      <c r="L5405" s="447" t="s">
        <v>241</v>
      </c>
    </row>
    <row r="5406" spans="1:12">
      <c r="A5406" s="447" t="s">
        <v>21041</v>
      </c>
      <c r="B5406" s="447" t="s">
        <v>21042</v>
      </c>
      <c r="C5406" s="447" t="s">
        <v>21049</v>
      </c>
      <c r="D5406" s="447" t="s">
        <v>21050</v>
      </c>
      <c r="E5406" s="448" t="s">
        <v>20755</v>
      </c>
      <c r="F5406" s="447" t="s">
        <v>20755</v>
      </c>
      <c r="G5406" s="449">
        <v>101167</v>
      </c>
      <c r="H5406" s="447" t="s">
        <v>6722</v>
      </c>
      <c r="I5406" s="447" t="s">
        <v>145</v>
      </c>
      <c r="J5406" s="447" t="s">
        <v>240</v>
      </c>
      <c r="K5406" s="450">
        <v>153.16999999999999</v>
      </c>
      <c r="L5406" s="447" t="s">
        <v>241</v>
      </c>
    </row>
    <row r="5407" spans="1:12">
      <c r="A5407" s="447" t="s">
        <v>21041</v>
      </c>
      <c r="B5407" s="447" t="s">
        <v>21042</v>
      </c>
      <c r="C5407" s="447" t="s">
        <v>21049</v>
      </c>
      <c r="D5407" s="447" t="s">
        <v>21050</v>
      </c>
      <c r="E5407" s="448" t="s">
        <v>20755</v>
      </c>
      <c r="F5407" s="447" t="s">
        <v>20755</v>
      </c>
      <c r="G5407" s="449">
        <v>101168</v>
      </c>
      <c r="H5407" s="447" t="s">
        <v>6723</v>
      </c>
      <c r="I5407" s="447" t="s">
        <v>145</v>
      </c>
      <c r="J5407" s="447" t="s">
        <v>240</v>
      </c>
      <c r="K5407" s="450">
        <v>189.47</v>
      </c>
      <c r="L5407" s="447" t="s">
        <v>241</v>
      </c>
    </row>
    <row r="5408" spans="1:12">
      <c r="A5408" s="447" t="s">
        <v>21041</v>
      </c>
      <c r="B5408" s="447" t="s">
        <v>21042</v>
      </c>
      <c r="C5408" s="447" t="s">
        <v>21049</v>
      </c>
      <c r="D5408" s="447" t="s">
        <v>21050</v>
      </c>
      <c r="E5408" s="448" t="s">
        <v>20755</v>
      </c>
      <c r="F5408" s="447" t="s">
        <v>20755</v>
      </c>
      <c r="G5408" s="449">
        <v>101169</v>
      </c>
      <c r="H5408" s="447" t="s">
        <v>6724</v>
      </c>
      <c r="I5408" s="447" t="s">
        <v>145</v>
      </c>
      <c r="J5408" s="447" t="s">
        <v>240</v>
      </c>
      <c r="K5408" s="450">
        <v>163.6</v>
      </c>
      <c r="L5408" s="447" t="s">
        <v>241</v>
      </c>
    </row>
    <row r="5409" spans="1:12">
      <c r="A5409" s="447" t="s">
        <v>21041</v>
      </c>
      <c r="B5409" s="447" t="s">
        <v>21042</v>
      </c>
      <c r="C5409" s="447" t="s">
        <v>21049</v>
      </c>
      <c r="D5409" s="447" t="s">
        <v>21050</v>
      </c>
      <c r="E5409" s="448" t="s">
        <v>20755</v>
      </c>
      <c r="F5409" s="447" t="s">
        <v>20755</v>
      </c>
      <c r="G5409" s="449">
        <v>101170</v>
      </c>
      <c r="H5409" s="447" t="s">
        <v>6725</v>
      </c>
      <c r="I5409" s="447" t="s">
        <v>145</v>
      </c>
      <c r="J5409" s="447" t="s">
        <v>240</v>
      </c>
      <c r="K5409" s="450">
        <v>30.48</v>
      </c>
      <c r="L5409" s="447" t="s">
        <v>241</v>
      </c>
    </row>
    <row r="5410" spans="1:12">
      <c r="A5410" s="447" t="s">
        <v>21041</v>
      </c>
      <c r="B5410" s="447" t="s">
        <v>21042</v>
      </c>
      <c r="C5410" s="447" t="s">
        <v>21049</v>
      </c>
      <c r="D5410" s="447" t="s">
        <v>21050</v>
      </c>
      <c r="E5410" s="448" t="s">
        <v>20755</v>
      </c>
      <c r="F5410" s="447" t="s">
        <v>20755</v>
      </c>
      <c r="G5410" s="449">
        <v>101171</v>
      </c>
      <c r="H5410" s="447" t="s">
        <v>6726</v>
      </c>
      <c r="I5410" s="447" t="s">
        <v>145</v>
      </c>
      <c r="J5410" s="447" t="s">
        <v>240</v>
      </c>
      <c r="K5410" s="450">
        <v>75.930000000000007</v>
      </c>
      <c r="L5410" s="447" t="s">
        <v>241</v>
      </c>
    </row>
    <row r="5411" spans="1:12">
      <c r="A5411" s="447" t="s">
        <v>21041</v>
      </c>
      <c r="B5411" s="447" t="s">
        <v>21042</v>
      </c>
      <c r="C5411" s="447" t="s">
        <v>21049</v>
      </c>
      <c r="D5411" s="447" t="s">
        <v>21050</v>
      </c>
      <c r="E5411" s="448" t="s">
        <v>20755</v>
      </c>
      <c r="F5411" s="447" t="s">
        <v>20755</v>
      </c>
      <c r="G5411" s="449">
        <v>101172</v>
      </c>
      <c r="H5411" s="447" t="s">
        <v>6727</v>
      </c>
      <c r="I5411" s="447" t="s">
        <v>145</v>
      </c>
      <c r="J5411" s="447" t="s">
        <v>240</v>
      </c>
      <c r="K5411" s="450">
        <v>49.38</v>
      </c>
      <c r="L5411" s="447" t="s">
        <v>241</v>
      </c>
    </row>
    <row r="5412" spans="1:12">
      <c r="A5412" s="447" t="s">
        <v>21041</v>
      </c>
      <c r="B5412" s="447" t="s">
        <v>21042</v>
      </c>
      <c r="C5412" s="447" t="s">
        <v>21051</v>
      </c>
      <c r="D5412" s="447" t="s">
        <v>21052</v>
      </c>
      <c r="E5412" s="448" t="s">
        <v>20755</v>
      </c>
      <c r="F5412" s="447" t="s">
        <v>20755</v>
      </c>
      <c r="G5412" s="449">
        <v>95995</v>
      </c>
      <c r="H5412" s="447" t="s">
        <v>6730</v>
      </c>
      <c r="I5412" s="447" t="s">
        <v>133</v>
      </c>
      <c r="J5412" s="447" t="s">
        <v>240</v>
      </c>
      <c r="K5412" s="451">
        <v>1066.18</v>
      </c>
      <c r="L5412" s="447" t="s">
        <v>241</v>
      </c>
    </row>
    <row r="5413" spans="1:12">
      <c r="A5413" s="447" t="s">
        <v>21041</v>
      </c>
      <c r="B5413" s="447" t="s">
        <v>21042</v>
      </c>
      <c r="C5413" s="447" t="s">
        <v>21051</v>
      </c>
      <c r="D5413" s="447" t="s">
        <v>21052</v>
      </c>
      <c r="E5413" s="448" t="s">
        <v>20755</v>
      </c>
      <c r="F5413" s="447" t="s">
        <v>20755</v>
      </c>
      <c r="G5413" s="449">
        <v>95996</v>
      </c>
      <c r="H5413" s="447" t="s">
        <v>6731</v>
      </c>
      <c r="I5413" s="447" t="s">
        <v>133</v>
      </c>
      <c r="J5413" s="447" t="s">
        <v>240</v>
      </c>
      <c r="K5413" s="451">
        <v>1012.97</v>
      </c>
      <c r="L5413" s="447" t="s">
        <v>241</v>
      </c>
    </row>
    <row r="5414" spans="1:12">
      <c r="A5414" s="447" t="s">
        <v>21041</v>
      </c>
      <c r="B5414" s="447" t="s">
        <v>21042</v>
      </c>
      <c r="C5414" s="447" t="s">
        <v>21051</v>
      </c>
      <c r="D5414" s="447" t="s">
        <v>21052</v>
      </c>
      <c r="E5414" s="448" t="s">
        <v>20755</v>
      </c>
      <c r="F5414" s="447" t="s">
        <v>20755</v>
      </c>
      <c r="G5414" s="449">
        <v>96001</v>
      </c>
      <c r="H5414" s="447" t="s">
        <v>6732</v>
      </c>
      <c r="I5414" s="447" t="s">
        <v>145</v>
      </c>
      <c r="J5414" s="447" t="s">
        <v>240</v>
      </c>
      <c r="K5414" s="450">
        <v>6.38</v>
      </c>
      <c r="L5414" s="447" t="s">
        <v>241</v>
      </c>
    </row>
    <row r="5415" spans="1:12">
      <c r="A5415" s="447" t="s">
        <v>21041</v>
      </c>
      <c r="B5415" s="447" t="s">
        <v>21042</v>
      </c>
      <c r="C5415" s="447" t="s">
        <v>21051</v>
      </c>
      <c r="D5415" s="447" t="s">
        <v>21052</v>
      </c>
      <c r="E5415" s="448" t="s">
        <v>20755</v>
      </c>
      <c r="F5415" s="447" t="s">
        <v>20755</v>
      </c>
      <c r="G5415" s="449">
        <v>96393</v>
      </c>
      <c r="H5415" s="447" t="s">
        <v>6733</v>
      </c>
      <c r="I5415" s="447" t="s">
        <v>133</v>
      </c>
      <c r="J5415" s="447" t="s">
        <v>240</v>
      </c>
      <c r="K5415" s="450">
        <v>125.31</v>
      </c>
      <c r="L5415" s="447" t="s">
        <v>241</v>
      </c>
    </row>
    <row r="5416" spans="1:12">
      <c r="A5416" s="447" t="s">
        <v>21041</v>
      </c>
      <c r="B5416" s="447" t="s">
        <v>21042</v>
      </c>
      <c r="C5416" s="447" t="s">
        <v>21051</v>
      </c>
      <c r="D5416" s="447" t="s">
        <v>21052</v>
      </c>
      <c r="E5416" s="448" t="s">
        <v>20755</v>
      </c>
      <c r="F5416" s="447" t="s">
        <v>20755</v>
      </c>
      <c r="G5416" s="449">
        <v>96394</v>
      </c>
      <c r="H5416" s="447" t="s">
        <v>6734</v>
      </c>
      <c r="I5416" s="447" t="s">
        <v>133</v>
      </c>
      <c r="J5416" s="447" t="s">
        <v>240</v>
      </c>
      <c r="K5416" s="450">
        <v>179.05</v>
      </c>
      <c r="L5416" s="447" t="s">
        <v>241</v>
      </c>
    </row>
    <row r="5417" spans="1:12">
      <c r="A5417" s="447" t="s">
        <v>21041</v>
      </c>
      <c r="B5417" s="447" t="s">
        <v>21042</v>
      </c>
      <c r="C5417" s="447" t="s">
        <v>21051</v>
      </c>
      <c r="D5417" s="447" t="s">
        <v>21052</v>
      </c>
      <c r="E5417" s="448" t="s">
        <v>20755</v>
      </c>
      <c r="F5417" s="447" t="s">
        <v>20755</v>
      </c>
      <c r="G5417" s="449">
        <v>96395</v>
      </c>
      <c r="H5417" s="447" t="s">
        <v>6736</v>
      </c>
      <c r="I5417" s="447" t="s">
        <v>133</v>
      </c>
      <c r="J5417" s="447" t="s">
        <v>240</v>
      </c>
      <c r="K5417" s="450">
        <v>253.19</v>
      </c>
      <c r="L5417" s="447" t="s">
        <v>241</v>
      </c>
    </row>
    <row r="5418" spans="1:12">
      <c r="A5418" s="447" t="s">
        <v>21041</v>
      </c>
      <c r="B5418" s="447" t="s">
        <v>21042</v>
      </c>
      <c r="C5418" s="447" t="s">
        <v>21051</v>
      </c>
      <c r="D5418" s="447" t="s">
        <v>21052</v>
      </c>
      <c r="E5418" s="448" t="s">
        <v>20755</v>
      </c>
      <c r="F5418" s="447" t="s">
        <v>20755</v>
      </c>
      <c r="G5418" s="449">
        <v>100624</v>
      </c>
      <c r="H5418" s="447" t="s">
        <v>6737</v>
      </c>
      <c r="I5418" s="447" t="s">
        <v>133</v>
      </c>
      <c r="J5418" s="447" t="s">
        <v>240</v>
      </c>
      <c r="K5418" s="450">
        <v>834.47</v>
      </c>
      <c r="L5418" s="447" t="s">
        <v>241</v>
      </c>
    </row>
    <row r="5419" spans="1:12">
      <c r="A5419" s="447" t="s">
        <v>21041</v>
      </c>
      <c r="B5419" s="447" t="s">
        <v>21042</v>
      </c>
      <c r="C5419" s="447" t="s">
        <v>21051</v>
      </c>
      <c r="D5419" s="447" t="s">
        <v>21052</v>
      </c>
      <c r="E5419" s="448" t="s">
        <v>20755</v>
      </c>
      <c r="F5419" s="447" t="s">
        <v>20755</v>
      </c>
      <c r="G5419" s="449">
        <v>100625</v>
      </c>
      <c r="H5419" s="447" t="s">
        <v>6738</v>
      </c>
      <c r="I5419" s="447" t="s">
        <v>133</v>
      </c>
      <c r="J5419" s="447" t="s">
        <v>240</v>
      </c>
      <c r="K5419" s="450">
        <v>801.08</v>
      </c>
      <c r="L5419" s="447" t="s">
        <v>241</v>
      </c>
    </row>
    <row r="5420" spans="1:12">
      <c r="A5420" s="447" t="s">
        <v>21041</v>
      </c>
      <c r="B5420" s="447" t="s">
        <v>21042</v>
      </c>
      <c r="C5420" s="447" t="s">
        <v>21051</v>
      </c>
      <c r="D5420" s="447" t="s">
        <v>21052</v>
      </c>
      <c r="E5420" s="448" t="s">
        <v>20755</v>
      </c>
      <c r="F5420" s="447" t="s">
        <v>20755</v>
      </c>
      <c r="G5420" s="449">
        <v>101020</v>
      </c>
      <c r="H5420" s="447" t="s">
        <v>6739</v>
      </c>
      <c r="I5420" s="447" t="s">
        <v>6740</v>
      </c>
      <c r="J5420" s="447" t="s">
        <v>240</v>
      </c>
      <c r="K5420" s="450">
        <v>374.67</v>
      </c>
      <c r="L5420" s="447" t="s">
        <v>241</v>
      </c>
    </row>
    <row r="5421" spans="1:12">
      <c r="A5421" s="447" t="s">
        <v>21041</v>
      </c>
      <c r="B5421" s="447" t="s">
        <v>21042</v>
      </c>
      <c r="C5421" s="447" t="s">
        <v>21051</v>
      </c>
      <c r="D5421" s="447" t="s">
        <v>21052</v>
      </c>
      <c r="E5421" s="448" t="s">
        <v>20755</v>
      </c>
      <c r="F5421" s="447" t="s">
        <v>20755</v>
      </c>
      <c r="G5421" s="449">
        <v>101021</v>
      </c>
      <c r="H5421" s="447" t="s">
        <v>6741</v>
      </c>
      <c r="I5421" s="447" t="s">
        <v>6740</v>
      </c>
      <c r="J5421" s="447" t="s">
        <v>240</v>
      </c>
      <c r="K5421" s="450">
        <v>403.82</v>
      </c>
      <c r="L5421" s="447" t="s">
        <v>241</v>
      </c>
    </row>
    <row r="5422" spans="1:12">
      <c r="A5422" s="447" t="s">
        <v>21041</v>
      </c>
      <c r="B5422" s="447" t="s">
        <v>21042</v>
      </c>
      <c r="C5422" s="447" t="s">
        <v>21051</v>
      </c>
      <c r="D5422" s="447" t="s">
        <v>21052</v>
      </c>
      <c r="E5422" s="448" t="s">
        <v>20755</v>
      </c>
      <c r="F5422" s="447" t="s">
        <v>20755</v>
      </c>
      <c r="G5422" s="449">
        <v>101022</v>
      </c>
      <c r="H5422" s="447" t="s">
        <v>6742</v>
      </c>
      <c r="I5422" s="447" t="s">
        <v>6740</v>
      </c>
      <c r="J5422" s="447" t="s">
        <v>240</v>
      </c>
      <c r="K5422" s="450">
        <v>327.71</v>
      </c>
      <c r="L5422" s="447" t="s">
        <v>241</v>
      </c>
    </row>
    <row r="5423" spans="1:12">
      <c r="A5423" s="447" t="s">
        <v>21041</v>
      </c>
      <c r="B5423" s="447" t="s">
        <v>21042</v>
      </c>
      <c r="C5423" s="447" t="s">
        <v>21051</v>
      </c>
      <c r="D5423" s="447" t="s">
        <v>21052</v>
      </c>
      <c r="E5423" s="448" t="s">
        <v>20755</v>
      </c>
      <c r="F5423" s="447" t="s">
        <v>20755</v>
      </c>
      <c r="G5423" s="449">
        <v>101023</v>
      </c>
      <c r="H5423" s="447" t="s">
        <v>6743</v>
      </c>
      <c r="I5423" s="447" t="s">
        <v>6740</v>
      </c>
      <c r="J5423" s="447" t="s">
        <v>240</v>
      </c>
      <c r="K5423" s="450">
        <v>356.86</v>
      </c>
      <c r="L5423" s="447" t="s">
        <v>241</v>
      </c>
    </row>
    <row r="5424" spans="1:12">
      <c r="A5424" s="447" t="s">
        <v>21041</v>
      </c>
      <c r="B5424" s="447" t="s">
        <v>21042</v>
      </c>
      <c r="C5424" s="447" t="s">
        <v>21051</v>
      </c>
      <c r="D5424" s="447" t="s">
        <v>21052</v>
      </c>
      <c r="E5424" s="448" t="s">
        <v>20755</v>
      </c>
      <c r="F5424" s="447" t="s">
        <v>20755</v>
      </c>
      <c r="G5424" s="449">
        <v>101024</v>
      </c>
      <c r="H5424" s="447" t="s">
        <v>6744</v>
      </c>
      <c r="I5424" s="447" t="s">
        <v>6740</v>
      </c>
      <c r="J5424" s="447" t="s">
        <v>240</v>
      </c>
      <c r="K5424" s="450">
        <v>331.95</v>
      </c>
      <c r="L5424" s="447" t="s">
        <v>241</v>
      </c>
    </row>
    <row r="5425" spans="1:12">
      <c r="A5425" s="447" t="s">
        <v>21041</v>
      </c>
      <c r="B5425" s="447" t="s">
        <v>21042</v>
      </c>
      <c r="C5425" s="447" t="s">
        <v>21051</v>
      </c>
      <c r="D5425" s="447" t="s">
        <v>21052</v>
      </c>
      <c r="E5425" s="448" t="s">
        <v>20755</v>
      </c>
      <c r="F5425" s="447" t="s">
        <v>20755</v>
      </c>
      <c r="G5425" s="449">
        <v>101025</v>
      </c>
      <c r="H5425" s="447" t="s">
        <v>6745</v>
      </c>
      <c r="I5425" s="447" t="s">
        <v>6740</v>
      </c>
      <c r="J5425" s="447" t="s">
        <v>240</v>
      </c>
      <c r="K5425" s="450">
        <v>361.1</v>
      </c>
      <c r="L5425" s="447" t="s">
        <v>241</v>
      </c>
    </row>
    <row r="5426" spans="1:12">
      <c r="A5426" s="447" t="s">
        <v>21041</v>
      </c>
      <c r="B5426" s="447" t="s">
        <v>21042</v>
      </c>
      <c r="C5426" s="447" t="s">
        <v>21051</v>
      </c>
      <c r="D5426" s="447" t="s">
        <v>21052</v>
      </c>
      <c r="E5426" s="448" t="s">
        <v>20755</v>
      </c>
      <c r="F5426" s="447" t="s">
        <v>20755</v>
      </c>
      <c r="G5426" s="449">
        <v>101026</v>
      </c>
      <c r="H5426" s="447" t="s">
        <v>6746</v>
      </c>
      <c r="I5426" s="447" t="s">
        <v>6740</v>
      </c>
      <c r="J5426" s="447" t="s">
        <v>240</v>
      </c>
      <c r="K5426" s="450">
        <v>311.88</v>
      </c>
      <c r="L5426" s="447" t="s">
        <v>241</v>
      </c>
    </row>
    <row r="5427" spans="1:12">
      <c r="A5427" s="447" t="s">
        <v>21041</v>
      </c>
      <c r="B5427" s="447" t="s">
        <v>21042</v>
      </c>
      <c r="C5427" s="447" t="s">
        <v>21051</v>
      </c>
      <c r="D5427" s="447" t="s">
        <v>21052</v>
      </c>
      <c r="E5427" s="448" t="s">
        <v>20755</v>
      </c>
      <c r="F5427" s="447" t="s">
        <v>20755</v>
      </c>
      <c r="G5427" s="449">
        <v>101027</v>
      </c>
      <c r="H5427" s="447" t="s">
        <v>6747</v>
      </c>
      <c r="I5427" s="447" t="s">
        <v>6740</v>
      </c>
      <c r="J5427" s="447" t="s">
        <v>240</v>
      </c>
      <c r="K5427" s="450">
        <v>319.92</v>
      </c>
      <c r="L5427" s="447" t="s">
        <v>241</v>
      </c>
    </row>
    <row r="5428" spans="1:12">
      <c r="A5428" s="447" t="s">
        <v>21053</v>
      </c>
      <c r="B5428" s="447" t="s">
        <v>21054</v>
      </c>
      <c r="C5428" s="447" t="s">
        <v>21055</v>
      </c>
      <c r="D5428" s="447" t="s">
        <v>21056</v>
      </c>
      <c r="E5428" s="448" t="s">
        <v>20755</v>
      </c>
      <c r="F5428" s="447" t="s">
        <v>20755</v>
      </c>
      <c r="G5428" s="449">
        <v>88411</v>
      </c>
      <c r="H5428" s="447" t="s">
        <v>6748</v>
      </c>
      <c r="I5428" s="447" t="s">
        <v>145</v>
      </c>
      <c r="J5428" s="447" t="s">
        <v>709</v>
      </c>
      <c r="K5428" s="450">
        <v>1.69</v>
      </c>
      <c r="L5428" s="447" t="s">
        <v>241</v>
      </c>
    </row>
    <row r="5429" spans="1:12">
      <c r="A5429" s="447" t="s">
        <v>21053</v>
      </c>
      <c r="B5429" s="447" t="s">
        <v>21054</v>
      </c>
      <c r="C5429" s="447" t="s">
        <v>21055</v>
      </c>
      <c r="D5429" s="447" t="s">
        <v>21056</v>
      </c>
      <c r="E5429" s="448" t="s">
        <v>20755</v>
      </c>
      <c r="F5429" s="447" t="s">
        <v>20755</v>
      </c>
      <c r="G5429" s="449">
        <v>88412</v>
      </c>
      <c r="H5429" s="447" t="s">
        <v>6750</v>
      </c>
      <c r="I5429" s="447" t="s">
        <v>145</v>
      </c>
      <c r="J5429" s="447" t="s">
        <v>709</v>
      </c>
      <c r="K5429" s="450">
        <v>1.2</v>
      </c>
      <c r="L5429" s="447" t="s">
        <v>241</v>
      </c>
    </row>
    <row r="5430" spans="1:12">
      <c r="A5430" s="447" t="s">
        <v>21053</v>
      </c>
      <c r="B5430" s="447" t="s">
        <v>21054</v>
      </c>
      <c r="C5430" s="447" t="s">
        <v>21055</v>
      </c>
      <c r="D5430" s="447" t="s">
        <v>21056</v>
      </c>
      <c r="E5430" s="448" t="s">
        <v>20755</v>
      </c>
      <c r="F5430" s="447" t="s">
        <v>20755</v>
      </c>
      <c r="G5430" s="449">
        <v>88413</v>
      </c>
      <c r="H5430" s="447" t="s">
        <v>6751</v>
      </c>
      <c r="I5430" s="447" t="s">
        <v>145</v>
      </c>
      <c r="J5430" s="447" t="s">
        <v>709</v>
      </c>
      <c r="K5430" s="450">
        <v>2.69</v>
      </c>
      <c r="L5430" s="447" t="s">
        <v>241</v>
      </c>
    </row>
    <row r="5431" spans="1:12">
      <c r="A5431" s="447" t="s">
        <v>21053</v>
      </c>
      <c r="B5431" s="447" t="s">
        <v>21054</v>
      </c>
      <c r="C5431" s="447" t="s">
        <v>21055</v>
      </c>
      <c r="D5431" s="447" t="s">
        <v>21056</v>
      </c>
      <c r="E5431" s="448" t="s">
        <v>20755</v>
      </c>
      <c r="F5431" s="447" t="s">
        <v>20755</v>
      </c>
      <c r="G5431" s="449">
        <v>88414</v>
      </c>
      <c r="H5431" s="447" t="s">
        <v>6752</v>
      </c>
      <c r="I5431" s="447" t="s">
        <v>145</v>
      </c>
      <c r="J5431" s="447" t="s">
        <v>709</v>
      </c>
      <c r="K5431" s="450">
        <v>3.01</v>
      </c>
      <c r="L5431" s="447" t="s">
        <v>241</v>
      </c>
    </row>
    <row r="5432" spans="1:12">
      <c r="A5432" s="447" t="s">
        <v>21053</v>
      </c>
      <c r="B5432" s="447" t="s">
        <v>21054</v>
      </c>
      <c r="C5432" s="447" t="s">
        <v>21055</v>
      </c>
      <c r="D5432" s="447" t="s">
        <v>21056</v>
      </c>
      <c r="E5432" s="448" t="s">
        <v>20755</v>
      </c>
      <c r="F5432" s="447" t="s">
        <v>20755</v>
      </c>
      <c r="G5432" s="449">
        <v>88415</v>
      </c>
      <c r="H5432" s="447" t="s">
        <v>6753</v>
      </c>
      <c r="I5432" s="447" t="s">
        <v>145</v>
      </c>
      <c r="J5432" s="447" t="s">
        <v>709</v>
      </c>
      <c r="K5432" s="450">
        <v>1.85</v>
      </c>
      <c r="L5432" s="447" t="s">
        <v>241</v>
      </c>
    </row>
    <row r="5433" spans="1:12">
      <c r="A5433" s="447" t="s">
        <v>21053</v>
      </c>
      <c r="B5433" s="447" t="s">
        <v>21054</v>
      </c>
      <c r="C5433" s="447" t="s">
        <v>21055</v>
      </c>
      <c r="D5433" s="447" t="s">
        <v>21056</v>
      </c>
      <c r="E5433" s="448" t="s">
        <v>20755</v>
      </c>
      <c r="F5433" s="447" t="s">
        <v>20755</v>
      </c>
      <c r="G5433" s="449">
        <v>88416</v>
      </c>
      <c r="H5433" s="447" t="s">
        <v>6755</v>
      </c>
      <c r="I5433" s="447" t="s">
        <v>145</v>
      </c>
      <c r="J5433" s="447" t="s">
        <v>334</v>
      </c>
      <c r="K5433" s="450">
        <v>16</v>
      </c>
      <c r="L5433" s="447" t="s">
        <v>241</v>
      </c>
    </row>
    <row r="5434" spans="1:12">
      <c r="A5434" s="447" t="s">
        <v>21053</v>
      </c>
      <c r="B5434" s="447" t="s">
        <v>21054</v>
      </c>
      <c r="C5434" s="447" t="s">
        <v>21055</v>
      </c>
      <c r="D5434" s="447" t="s">
        <v>21056</v>
      </c>
      <c r="E5434" s="448" t="s">
        <v>20755</v>
      </c>
      <c r="F5434" s="447" t="s">
        <v>20755</v>
      </c>
      <c r="G5434" s="449">
        <v>88417</v>
      </c>
      <c r="H5434" s="447" t="s">
        <v>6757</v>
      </c>
      <c r="I5434" s="447" t="s">
        <v>145</v>
      </c>
      <c r="J5434" s="447" t="s">
        <v>334</v>
      </c>
      <c r="K5434" s="450">
        <v>14.24</v>
      </c>
      <c r="L5434" s="447" t="s">
        <v>241</v>
      </c>
    </row>
    <row r="5435" spans="1:12">
      <c r="A5435" s="447" t="s">
        <v>21053</v>
      </c>
      <c r="B5435" s="447" t="s">
        <v>21054</v>
      </c>
      <c r="C5435" s="447" t="s">
        <v>21055</v>
      </c>
      <c r="D5435" s="447" t="s">
        <v>21056</v>
      </c>
      <c r="E5435" s="448" t="s">
        <v>20755</v>
      </c>
      <c r="F5435" s="447" t="s">
        <v>20755</v>
      </c>
      <c r="G5435" s="449">
        <v>88420</v>
      </c>
      <c r="H5435" s="447" t="s">
        <v>6759</v>
      </c>
      <c r="I5435" s="447" t="s">
        <v>145</v>
      </c>
      <c r="J5435" s="447" t="s">
        <v>334</v>
      </c>
      <c r="K5435" s="450">
        <v>19.54</v>
      </c>
      <c r="L5435" s="447" t="s">
        <v>241</v>
      </c>
    </row>
    <row r="5436" spans="1:12">
      <c r="A5436" s="447" t="s">
        <v>21053</v>
      </c>
      <c r="B5436" s="447" t="s">
        <v>21054</v>
      </c>
      <c r="C5436" s="447" t="s">
        <v>21055</v>
      </c>
      <c r="D5436" s="447" t="s">
        <v>21056</v>
      </c>
      <c r="E5436" s="448" t="s">
        <v>20755</v>
      </c>
      <c r="F5436" s="447" t="s">
        <v>20755</v>
      </c>
      <c r="G5436" s="449">
        <v>88421</v>
      </c>
      <c r="H5436" s="447" t="s">
        <v>6760</v>
      </c>
      <c r="I5436" s="447" t="s">
        <v>145</v>
      </c>
      <c r="J5436" s="447" t="s">
        <v>334</v>
      </c>
      <c r="K5436" s="450">
        <v>20.67</v>
      </c>
      <c r="L5436" s="447" t="s">
        <v>241</v>
      </c>
    </row>
    <row r="5437" spans="1:12">
      <c r="A5437" s="447" t="s">
        <v>21053</v>
      </c>
      <c r="B5437" s="447" t="s">
        <v>21054</v>
      </c>
      <c r="C5437" s="447" t="s">
        <v>21055</v>
      </c>
      <c r="D5437" s="447" t="s">
        <v>21056</v>
      </c>
      <c r="E5437" s="448" t="s">
        <v>20755</v>
      </c>
      <c r="F5437" s="447" t="s">
        <v>20755</v>
      </c>
      <c r="G5437" s="449">
        <v>88423</v>
      </c>
      <c r="H5437" s="447" t="s">
        <v>6761</v>
      </c>
      <c r="I5437" s="447" t="s">
        <v>145</v>
      </c>
      <c r="J5437" s="447" t="s">
        <v>334</v>
      </c>
      <c r="K5437" s="450">
        <v>16.54</v>
      </c>
      <c r="L5437" s="447" t="s">
        <v>241</v>
      </c>
    </row>
    <row r="5438" spans="1:12">
      <c r="A5438" s="447" t="s">
        <v>21053</v>
      </c>
      <c r="B5438" s="447" t="s">
        <v>21054</v>
      </c>
      <c r="C5438" s="447" t="s">
        <v>21055</v>
      </c>
      <c r="D5438" s="447" t="s">
        <v>21056</v>
      </c>
      <c r="E5438" s="448" t="s">
        <v>20755</v>
      </c>
      <c r="F5438" s="447" t="s">
        <v>20755</v>
      </c>
      <c r="G5438" s="449">
        <v>88424</v>
      </c>
      <c r="H5438" s="447" t="s">
        <v>6763</v>
      </c>
      <c r="I5438" s="447" t="s">
        <v>145</v>
      </c>
      <c r="J5438" s="447" t="s">
        <v>334</v>
      </c>
      <c r="K5438" s="450">
        <v>18.41</v>
      </c>
      <c r="L5438" s="447" t="s">
        <v>241</v>
      </c>
    </row>
    <row r="5439" spans="1:12">
      <c r="A5439" s="447" t="s">
        <v>21053</v>
      </c>
      <c r="B5439" s="447" t="s">
        <v>21054</v>
      </c>
      <c r="C5439" s="447" t="s">
        <v>21055</v>
      </c>
      <c r="D5439" s="447" t="s">
        <v>21056</v>
      </c>
      <c r="E5439" s="448" t="s">
        <v>20755</v>
      </c>
      <c r="F5439" s="447" t="s">
        <v>20755</v>
      </c>
      <c r="G5439" s="449">
        <v>88426</v>
      </c>
      <c r="H5439" s="447" t="s">
        <v>6764</v>
      </c>
      <c r="I5439" s="447" t="s">
        <v>145</v>
      </c>
      <c r="J5439" s="447" t="s">
        <v>334</v>
      </c>
      <c r="K5439" s="450">
        <v>15.37</v>
      </c>
      <c r="L5439" s="447" t="s">
        <v>241</v>
      </c>
    </row>
    <row r="5440" spans="1:12">
      <c r="A5440" s="447" t="s">
        <v>21053</v>
      </c>
      <c r="B5440" s="447" t="s">
        <v>21054</v>
      </c>
      <c r="C5440" s="447" t="s">
        <v>21055</v>
      </c>
      <c r="D5440" s="447" t="s">
        <v>21056</v>
      </c>
      <c r="E5440" s="448" t="s">
        <v>20755</v>
      </c>
      <c r="F5440" s="447" t="s">
        <v>20755</v>
      </c>
      <c r="G5440" s="449">
        <v>88428</v>
      </c>
      <c r="H5440" s="447" t="s">
        <v>6766</v>
      </c>
      <c r="I5440" s="447" t="s">
        <v>145</v>
      </c>
      <c r="J5440" s="447" t="s">
        <v>334</v>
      </c>
      <c r="K5440" s="450">
        <v>24.51</v>
      </c>
      <c r="L5440" s="447" t="s">
        <v>241</v>
      </c>
    </row>
    <row r="5441" spans="1:12">
      <c r="A5441" s="447" t="s">
        <v>21053</v>
      </c>
      <c r="B5441" s="447" t="s">
        <v>21054</v>
      </c>
      <c r="C5441" s="447" t="s">
        <v>21055</v>
      </c>
      <c r="D5441" s="447" t="s">
        <v>21056</v>
      </c>
      <c r="E5441" s="448" t="s">
        <v>20755</v>
      </c>
      <c r="F5441" s="447" t="s">
        <v>20755</v>
      </c>
      <c r="G5441" s="449">
        <v>88429</v>
      </c>
      <c r="H5441" s="447" t="s">
        <v>6767</v>
      </c>
      <c r="I5441" s="447" t="s">
        <v>145</v>
      </c>
      <c r="J5441" s="447" t="s">
        <v>334</v>
      </c>
      <c r="K5441" s="450">
        <v>26.46</v>
      </c>
      <c r="L5441" s="447" t="s">
        <v>241</v>
      </c>
    </row>
    <row r="5442" spans="1:12">
      <c r="A5442" s="447" t="s">
        <v>21053</v>
      </c>
      <c r="B5442" s="447" t="s">
        <v>21054</v>
      </c>
      <c r="C5442" s="447" t="s">
        <v>21055</v>
      </c>
      <c r="D5442" s="447" t="s">
        <v>21056</v>
      </c>
      <c r="E5442" s="448" t="s">
        <v>20755</v>
      </c>
      <c r="F5442" s="447" t="s">
        <v>20755</v>
      </c>
      <c r="G5442" s="449">
        <v>88431</v>
      </c>
      <c r="H5442" s="447" t="s">
        <v>6768</v>
      </c>
      <c r="I5442" s="447" t="s">
        <v>145</v>
      </c>
      <c r="J5442" s="447" t="s">
        <v>334</v>
      </c>
      <c r="K5442" s="450">
        <v>19.37</v>
      </c>
      <c r="L5442" s="447" t="s">
        <v>241</v>
      </c>
    </row>
    <row r="5443" spans="1:12">
      <c r="A5443" s="447" t="s">
        <v>21053</v>
      </c>
      <c r="B5443" s="447" t="s">
        <v>21054</v>
      </c>
      <c r="C5443" s="447" t="s">
        <v>21055</v>
      </c>
      <c r="D5443" s="447" t="s">
        <v>21056</v>
      </c>
      <c r="E5443" s="448" t="s">
        <v>20755</v>
      </c>
      <c r="F5443" s="447" t="s">
        <v>20755</v>
      </c>
      <c r="G5443" s="449">
        <v>88432</v>
      </c>
      <c r="H5443" s="447" t="s">
        <v>6769</v>
      </c>
      <c r="I5443" s="447" t="s">
        <v>145</v>
      </c>
      <c r="J5443" s="447" t="s">
        <v>334</v>
      </c>
      <c r="K5443" s="450">
        <v>13.38</v>
      </c>
      <c r="L5443" s="447" t="s">
        <v>241</v>
      </c>
    </row>
    <row r="5444" spans="1:12">
      <c r="A5444" s="447" t="s">
        <v>21053</v>
      </c>
      <c r="B5444" s="447" t="s">
        <v>21054</v>
      </c>
      <c r="C5444" s="447" t="s">
        <v>21055</v>
      </c>
      <c r="D5444" s="447" t="s">
        <v>21056</v>
      </c>
      <c r="E5444" s="448" t="s">
        <v>20755</v>
      </c>
      <c r="F5444" s="447" t="s">
        <v>20755</v>
      </c>
      <c r="G5444" s="449">
        <v>88484</v>
      </c>
      <c r="H5444" s="447" t="s">
        <v>6770</v>
      </c>
      <c r="I5444" s="447" t="s">
        <v>145</v>
      </c>
      <c r="J5444" s="447" t="s">
        <v>709</v>
      </c>
      <c r="K5444" s="450">
        <v>1.87</v>
      </c>
      <c r="L5444" s="447" t="s">
        <v>241</v>
      </c>
    </row>
    <row r="5445" spans="1:12">
      <c r="A5445" s="447" t="s">
        <v>21053</v>
      </c>
      <c r="B5445" s="447" t="s">
        <v>21054</v>
      </c>
      <c r="C5445" s="447" t="s">
        <v>21055</v>
      </c>
      <c r="D5445" s="447" t="s">
        <v>21056</v>
      </c>
      <c r="E5445" s="448" t="s">
        <v>20755</v>
      </c>
      <c r="F5445" s="447" t="s">
        <v>20755</v>
      </c>
      <c r="G5445" s="449">
        <v>88485</v>
      </c>
      <c r="H5445" s="447" t="s">
        <v>6772</v>
      </c>
      <c r="I5445" s="447" t="s">
        <v>145</v>
      </c>
      <c r="J5445" s="447" t="s">
        <v>709</v>
      </c>
      <c r="K5445" s="450">
        <v>1.57</v>
      </c>
      <c r="L5445" s="447" t="s">
        <v>241</v>
      </c>
    </row>
    <row r="5446" spans="1:12">
      <c r="A5446" s="447" t="s">
        <v>21053</v>
      </c>
      <c r="B5446" s="447" t="s">
        <v>21054</v>
      </c>
      <c r="C5446" s="447" t="s">
        <v>21055</v>
      </c>
      <c r="D5446" s="447" t="s">
        <v>21056</v>
      </c>
      <c r="E5446" s="448" t="s">
        <v>20755</v>
      </c>
      <c r="F5446" s="447" t="s">
        <v>20755</v>
      </c>
      <c r="G5446" s="449">
        <v>88488</v>
      </c>
      <c r="H5446" s="447" t="s">
        <v>6775</v>
      </c>
      <c r="I5446" s="447" t="s">
        <v>145</v>
      </c>
      <c r="J5446" s="447" t="s">
        <v>334</v>
      </c>
      <c r="K5446" s="450">
        <v>12.78</v>
      </c>
      <c r="L5446" s="447" t="s">
        <v>241</v>
      </c>
    </row>
    <row r="5447" spans="1:12">
      <c r="A5447" s="447" t="s">
        <v>21053</v>
      </c>
      <c r="B5447" s="447" t="s">
        <v>21054</v>
      </c>
      <c r="C5447" s="447" t="s">
        <v>21055</v>
      </c>
      <c r="D5447" s="447" t="s">
        <v>21056</v>
      </c>
      <c r="E5447" s="448" t="s">
        <v>20755</v>
      </c>
      <c r="F5447" s="447" t="s">
        <v>20755</v>
      </c>
      <c r="G5447" s="449">
        <v>88489</v>
      </c>
      <c r="H5447" s="447" t="s">
        <v>6776</v>
      </c>
      <c r="I5447" s="447" t="s">
        <v>145</v>
      </c>
      <c r="J5447" s="447" t="s">
        <v>334</v>
      </c>
      <c r="K5447" s="450">
        <v>11.44</v>
      </c>
      <c r="L5447" s="447" t="s">
        <v>241</v>
      </c>
    </row>
    <row r="5448" spans="1:12">
      <c r="A5448" s="447" t="s">
        <v>21053</v>
      </c>
      <c r="B5448" s="447" t="s">
        <v>21054</v>
      </c>
      <c r="C5448" s="447" t="s">
        <v>21055</v>
      </c>
      <c r="D5448" s="447" t="s">
        <v>21056</v>
      </c>
      <c r="E5448" s="448" t="s">
        <v>20755</v>
      </c>
      <c r="F5448" s="447" t="s">
        <v>20755</v>
      </c>
      <c r="G5448" s="449">
        <v>88492</v>
      </c>
      <c r="H5448" s="447" t="s">
        <v>6778</v>
      </c>
      <c r="I5448" s="447" t="s">
        <v>145</v>
      </c>
      <c r="J5448" s="447" t="s">
        <v>334</v>
      </c>
      <c r="K5448" s="450">
        <v>9.26</v>
      </c>
      <c r="L5448" s="447" t="s">
        <v>241</v>
      </c>
    </row>
    <row r="5449" spans="1:12">
      <c r="A5449" s="447" t="s">
        <v>21053</v>
      </c>
      <c r="B5449" s="447" t="s">
        <v>21054</v>
      </c>
      <c r="C5449" s="447" t="s">
        <v>21055</v>
      </c>
      <c r="D5449" s="447" t="s">
        <v>21056</v>
      </c>
      <c r="E5449" s="448" t="s">
        <v>20755</v>
      </c>
      <c r="F5449" s="447" t="s">
        <v>20755</v>
      </c>
      <c r="G5449" s="449">
        <v>88493</v>
      </c>
      <c r="H5449" s="447" t="s">
        <v>6780</v>
      </c>
      <c r="I5449" s="447" t="s">
        <v>145</v>
      </c>
      <c r="J5449" s="447" t="s">
        <v>334</v>
      </c>
      <c r="K5449" s="450">
        <v>8.93</v>
      </c>
      <c r="L5449" s="447" t="s">
        <v>241</v>
      </c>
    </row>
    <row r="5450" spans="1:12">
      <c r="A5450" s="447" t="s">
        <v>21053</v>
      </c>
      <c r="B5450" s="447" t="s">
        <v>21054</v>
      </c>
      <c r="C5450" s="447" t="s">
        <v>21055</v>
      </c>
      <c r="D5450" s="447" t="s">
        <v>21056</v>
      </c>
      <c r="E5450" s="448" t="s">
        <v>20755</v>
      </c>
      <c r="F5450" s="447" t="s">
        <v>20755</v>
      </c>
      <c r="G5450" s="449">
        <v>88494</v>
      </c>
      <c r="H5450" s="447" t="s">
        <v>6781</v>
      </c>
      <c r="I5450" s="447" t="s">
        <v>145</v>
      </c>
      <c r="J5450" s="447" t="s">
        <v>334</v>
      </c>
      <c r="K5450" s="450">
        <v>14.66</v>
      </c>
      <c r="L5450" s="447" t="s">
        <v>241</v>
      </c>
    </row>
    <row r="5451" spans="1:12">
      <c r="A5451" s="447" t="s">
        <v>21053</v>
      </c>
      <c r="B5451" s="447" t="s">
        <v>21054</v>
      </c>
      <c r="C5451" s="447" t="s">
        <v>21055</v>
      </c>
      <c r="D5451" s="447" t="s">
        <v>21056</v>
      </c>
      <c r="E5451" s="448" t="s">
        <v>20755</v>
      </c>
      <c r="F5451" s="447" t="s">
        <v>20755</v>
      </c>
      <c r="G5451" s="449">
        <v>88495</v>
      </c>
      <c r="H5451" s="447" t="s">
        <v>6783</v>
      </c>
      <c r="I5451" s="447" t="s">
        <v>145</v>
      </c>
      <c r="J5451" s="447" t="s">
        <v>334</v>
      </c>
      <c r="K5451" s="450">
        <v>8.23</v>
      </c>
      <c r="L5451" s="447" t="s">
        <v>241</v>
      </c>
    </row>
    <row r="5452" spans="1:12">
      <c r="A5452" s="447" t="s">
        <v>21053</v>
      </c>
      <c r="B5452" s="447" t="s">
        <v>21054</v>
      </c>
      <c r="C5452" s="447" t="s">
        <v>21055</v>
      </c>
      <c r="D5452" s="447" t="s">
        <v>21056</v>
      </c>
      <c r="E5452" s="448" t="s">
        <v>20755</v>
      </c>
      <c r="F5452" s="447" t="s">
        <v>20755</v>
      </c>
      <c r="G5452" s="449">
        <v>88496</v>
      </c>
      <c r="H5452" s="447" t="s">
        <v>6785</v>
      </c>
      <c r="I5452" s="447" t="s">
        <v>145</v>
      </c>
      <c r="J5452" s="447" t="s">
        <v>334</v>
      </c>
      <c r="K5452" s="450">
        <v>19.989999999999998</v>
      </c>
      <c r="L5452" s="447" t="s">
        <v>241</v>
      </c>
    </row>
    <row r="5453" spans="1:12">
      <c r="A5453" s="447" t="s">
        <v>21053</v>
      </c>
      <c r="B5453" s="447" t="s">
        <v>21054</v>
      </c>
      <c r="C5453" s="447" t="s">
        <v>21055</v>
      </c>
      <c r="D5453" s="447" t="s">
        <v>21056</v>
      </c>
      <c r="E5453" s="448" t="s">
        <v>20755</v>
      </c>
      <c r="F5453" s="447" t="s">
        <v>20755</v>
      </c>
      <c r="G5453" s="449">
        <v>88497</v>
      </c>
      <c r="H5453" s="447" t="s">
        <v>6786</v>
      </c>
      <c r="I5453" s="447" t="s">
        <v>145</v>
      </c>
      <c r="J5453" s="447" t="s">
        <v>334</v>
      </c>
      <c r="K5453" s="450">
        <v>11.39</v>
      </c>
      <c r="L5453" s="447" t="s">
        <v>241</v>
      </c>
    </row>
    <row r="5454" spans="1:12">
      <c r="A5454" s="447" t="s">
        <v>21053</v>
      </c>
      <c r="B5454" s="447" t="s">
        <v>21054</v>
      </c>
      <c r="C5454" s="447" t="s">
        <v>21055</v>
      </c>
      <c r="D5454" s="447" t="s">
        <v>21056</v>
      </c>
      <c r="E5454" s="448" t="s">
        <v>20755</v>
      </c>
      <c r="F5454" s="447" t="s">
        <v>20755</v>
      </c>
      <c r="G5454" s="449">
        <v>95305</v>
      </c>
      <c r="H5454" s="447" t="s">
        <v>6787</v>
      </c>
      <c r="I5454" s="447" t="s">
        <v>145</v>
      </c>
      <c r="J5454" s="447" t="s">
        <v>334</v>
      </c>
      <c r="K5454" s="450">
        <v>11.91</v>
      </c>
      <c r="L5454" s="447" t="s">
        <v>241</v>
      </c>
    </row>
    <row r="5455" spans="1:12">
      <c r="A5455" s="447" t="s">
        <v>21053</v>
      </c>
      <c r="B5455" s="447" t="s">
        <v>21054</v>
      </c>
      <c r="C5455" s="447" t="s">
        <v>21055</v>
      </c>
      <c r="D5455" s="447" t="s">
        <v>21056</v>
      </c>
      <c r="E5455" s="448" t="s">
        <v>20755</v>
      </c>
      <c r="F5455" s="447" t="s">
        <v>20755</v>
      </c>
      <c r="G5455" s="449">
        <v>95306</v>
      </c>
      <c r="H5455" s="447" t="s">
        <v>6788</v>
      </c>
      <c r="I5455" s="447" t="s">
        <v>145</v>
      </c>
      <c r="J5455" s="447" t="s">
        <v>334</v>
      </c>
      <c r="K5455" s="450">
        <v>13.61</v>
      </c>
      <c r="L5455" s="447" t="s">
        <v>241</v>
      </c>
    </row>
    <row r="5456" spans="1:12">
      <c r="A5456" s="447" t="s">
        <v>21053</v>
      </c>
      <c r="B5456" s="447" t="s">
        <v>21054</v>
      </c>
      <c r="C5456" s="447" t="s">
        <v>21055</v>
      </c>
      <c r="D5456" s="447" t="s">
        <v>21056</v>
      </c>
      <c r="E5456" s="448" t="s">
        <v>20755</v>
      </c>
      <c r="F5456" s="447" t="s">
        <v>20755</v>
      </c>
      <c r="G5456" s="449">
        <v>95622</v>
      </c>
      <c r="H5456" s="447" t="s">
        <v>6789</v>
      </c>
      <c r="I5456" s="447" t="s">
        <v>145</v>
      </c>
      <c r="J5456" s="447" t="s">
        <v>334</v>
      </c>
      <c r="K5456" s="450">
        <v>11.08</v>
      </c>
      <c r="L5456" s="447" t="s">
        <v>241</v>
      </c>
    </row>
    <row r="5457" spans="1:12">
      <c r="A5457" s="447" t="s">
        <v>21053</v>
      </c>
      <c r="B5457" s="447" t="s">
        <v>21054</v>
      </c>
      <c r="C5457" s="447" t="s">
        <v>21055</v>
      </c>
      <c r="D5457" s="447" t="s">
        <v>21056</v>
      </c>
      <c r="E5457" s="448" t="s">
        <v>20755</v>
      </c>
      <c r="F5457" s="447" t="s">
        <v>20755</v>
      </c>
      <c r="G5457" s="449">
        <v>95623</v>
      </c>
      <c r="H5457" s="447" t="s">
        <v>6790</v>
      </c>
      <c r="I5457" s="447" t="s">
        <v>145</v>
      </c>
      <c r="J5457" s="447" t="s">
        <v>334</v>
      </c>
      <c r="K5457" s="450">
        <v>8.69</v>
      </c>
      <c r="L5457" s="447" t="s">
        <v>241</v>
      </c>
    </row>
    <row r="5458" spans="1:12">
      <c r="A5458" s="447" t="s">
        <v>21053</v>
      </c>
      <c r="B5458" s="447" t="s">
        <v>21054</v>
      </c>
      <c r="C5458" s="447" t="s">
        <v>21055</v>
      </c>
      <c r="D5458" s="447" t="s">
        <v>21056</v>
      </c>
      <c r="E5458" s="448" t="s">
        <v>20755</v>
      </c>
      <c r="F5458" s="447" t="s">
        <v>20755</v>
      </c>
      <c r="G5458" s="449">
        <v>95624</v>
      </c>
      <c r="H5458" s="447" t="s">
        <v>6791</v>
      </c>
      <c r="I5458" s="447" t="s">
        <v>145</v>
      </c>
      <c r="J5458" s="447" t="s">
        <v>334</v>
      </c>
      <c r="K5458" s="450">
        <v>15.97</v>
      </c>
      <c r="L5458" s="447" t="s">
        <v>241</v>
      </c>
    </row>
    <row r="5459" spans="1:12">
      <c r="A5459" s="447" t="s">
        <v>21053</v>
      </c>
      <c r="B5459" s="447" t="s">
        <v>21054</v>
      </c>
      <c r="C5459" s="447" t="s">
        <v>21055</v>
      </c>
      <c r="D5459" s="447" t="s">
        <v>21056</v>
      </c>
      <c r="E5459" s="448" t="s">
        <v>20755</v>
      </c>
      <c r="F5459" s="447" t="s">
        <v>20755</v>
      </c>
      <c r="G5459" s="449">
        <v>95625</v>
      </c>
      <c r="H5459" s="447" t="s">
        <v>6792</v>
      </c>
      <c r="I5459" s="447" t="s">
        <v>145</v>
      </c>
      <c r="J5459" s="447" t="s">
        <v>334</v>
      </c>
      <c r="K5459" s="450">
        <v>17.510000000000002</v>
      </c>
      <c r="L5459" s="447" t="s">
        <v>241</v>
      </c>
    </row>
    <row r="5460" spans="1:12">
      <c r="A5460" s="447" t="s">
        <v>21053</v>
      </c>
      <c r="B5460" s="447" t="s">
        <v>21054</v>
      </c>
      <c r="C5460" s="447" t="s">
        <v>21055</v>
      </c>
      <c r="D5460" s="447" t="s">
        <v>21056</v>
      </c>
      <c r="E5460" s="448" t="s">
        <v>20755</v>
      </c>
      <c r="F5460" s="447" t="s">
        <v>20755</v>
      </c>
      <c r="G5460" s="449">
        <v>95626</v>
      </c>
      <c r="H5460" s="447" t="s">
        <v>6793</v>
      </c>
      <c r="I5460" s="447" t="s">
        <v>145</v>
      </c>
      <c r="J5460" s="447" t="s">
        <v>334</v>
      </c>
      <c r="K5460" s="450">
        <v>11.86</v>
      </c>
      <c r="L5460" s="447" t="s">
        <v>241</v>
      </c>
    </row>
    <row r="5461" spans="1:12">
      <c r="A5461" s="447" t="s">
        <v>21053</v>
      </c>
      <c r="B5461" s="447" t="s">
        <v>21054</v>
      </c>
      <c r="C5461" s="447" t="s">
        <v>21055</v>
      </c>
      <c r="D5461" s="447" t="s">
        <v>21056</v>
      </c>
      <c r="E5461" s="448" t="s">
        <v>20755</v>
      </c>
      <c r="F5461" s="447" t="s">
        <v>20755</v>
      </c>
      <c r="G5461" s="449">
        <v>96126</v>
      </c>
      <c r="H5461" s="447" t="s">
        <v>6795</v>
      </c>
      <c r="I5461" s="447" t="s">
        <v>145</v>
      </c>
      <c r="J5461" s="447" t="s">
        <v>334</v>
      </c>
      <c r="K5461" s="450">
        <v>13.85</v>
      </c>
      <c r="L5461" s="447" t="s">
        <v>241</v>
      </c>
    </row>
    <row r="5462" spans="1:12">
      <c r="A5462" s="447" t="s">
        <v>21053</v>
      </c>
      <c r="B5462" s="447" t="s">
        <v>21054</v>
      </c>
      <c r="C5462" s="447" t="s">
        <v>21055</v>
      </c>
      <c r="D5462" s="447" t="s">
        <v>21056</v>
      </c>
      <c r="E5462" s="448" t="s">
        <v>20755</v>
      </c>
      <c r="F5462" s="447" t="s">
        <v>20755</v>
      </c>
      <c r="G5462" s="449">
        <v>96127</v>
      </c>
      <c r="H5462" s="447" t="s">
        <v>6797</v>
      </c>
      <c r="I5462" s="447" t="s">
        <v>145</v>
      </c>
      <c r="J5462" s="447" t="s">
        <v>334</v>
      </c>
      <c r="K5462" s="450">
        <v>10.85</v>
      </c>
      <c r="L5462" s="447" t="s">
        <v>241</v>
      </c>
    </row>
    <row r="5463" spans="1:12">
      <c r="A5463" s="447" t="s">
        <v>21053</v>
      </c>
      <c r="B5463" s="447" t="s">
        <v>21054</v>
      </c>
      <c r="C5463" s="447" t="s">
        <v>21055</v>
      </c>
      <c r="D5463" s="447" t="s">
        <v>21056</v>
      </c>
      <c r="E5463" s="448" t="s">
        <v>20755</v>
      </c>
      <c r="F5463" s="447" t="s">
        <v>20755</v>
      </c>
      <c r="G5463" s="449">
        <v>96128</v>
      </c>
      <c r="H5463" s="447" t="s">
        <v>6798</v>
      </c>
      <c r="I5463" s="447" t="s">
        <v>145</v>
      </c>
      <c r="J5463" s="447" t="s">
        <v>334</v>
      </c>
      <c r="K5463" s="450">
        <v>19.920000000000002</v>
      </c>
      <c r="L5463" s="447" t="s">
        <v>241</v>
      </c>
    </row>
    <row r="5464" spans="1:12">
      <c r="A5464" s="447" t="s">
        <v>21053</v>
      </c>
      <c r="B5464" s="447" t="s">
        <v>21054</v>
      </c>
      <c r="C5464" s="447" t="s">
        <v>21055</v>
      </c>
      <c r="D5464" s="447" t="s">
        <v>21056</v>
      </c>
      <c r="E5464" s="448" t="s">
        <v>20755</v>
      </c>
      <c r="F5464" s="447" t="s">
        <v>20755</v>
      </c>
      <c r="G5464" s="449">
        <v>96129</v>
      </c>
      <c r="H5464" s="447" t="s">
        <v>6799</v>
      </c>
      <c r="I5464" s="447" t="s">
        <v>145</v>
      </c>
      <c r="J5464" s="447" t="s">
        <v>334</v>
      </c>
      <c r="K5464" s="450">
        <v>21.86</v>
      </c>
      <c r="L5464" s="447" t="s">
        <v>241</v>
      </c>
    </row>
    <row r="5465" spans="1:12">
      <c r="A5465" s="447" t="s">
        <v>21053</v>
      </c>
      <c r="B5465" s="447" t="s">
        <v>21054</v>
      </c>
      <c r="C5465" s="447" t="s">
        <v>21055</v>
      </c>
      <c r="D5465" s="447" t="s">
        <v>21056</v>
      </c>
      <c r="E5465" s="448" t="s">
        <v>20755</v>
      </c>
      <c r="F5465" s="447" t="s">
        <v>20755</v>
      </c>
      <c r="G5465" s="449">
        <v>96130</v>
      </c>
      <c r="H5465" s="447" t="s">
        <v>6800</v>
      </c>
      <c r="I5465" s="447" t="s">
        <v>145</v>
      </c>
      <c r="J5465" s="447" t="s">
        <v>334</v>
      </c>
      <c r="K5465" s="450">
        <v>14.8</v>
      </c>
      <c r="L5465" s="447" t="s">
        <v>241</v>
      </c>
    </row>
    <row r="5466" spans="1:12">
      <c r="A5466" s="447" t="s">
        <v>21053</v>
      </c>
      <c r="B5466" s="447" t="s">
        <v>21054</v>
      </c>
      <c r="C5466" s="447" t="s">
        <v>21055</v>
      </c>
      <c r="D5466" s="447" t="s">
        <v>21056</v>
      </c>
      <c r="E5466" s="448" t="s">
        <v>20755</v>
      </c>
      <c r="F5466" s="447" t="s">
        <v>20755</v>
      </c>
      <c r="G5466" s="449">
        <v>96131</v>
      </c>
      <c r="H5466" s="447" t="s">
        <v>6801</v>
      </c>
      <c r="I5466" s="447" t="s">
        <v>145</v>
      </c>
      <c r="J5466" s="447" t="s">
        <v>334</v>
      </c>
      <c r="K5466" s="450">
        <v>19.28</v>
      </c>
      <c r="L5466" s="447" t="s">
        <v>241</v>
      </c>
    </row>
    <row r="5467" spans="1:12">
      <c r="A5467" s="447" t="s">
        <v>21053</v>
      </c>
      <c r="B5467" s="447" t="s">
        <v>21054</v>
      </c>
      <c r="C5467" s="447" t="s">
        <v>21055</v>
      </c>
      <c r="D5467" s="447" t="s">
        <v>21056</v>
      </c>
      <c r="E5467" s="448" t="s">
        <v>20755</v>
      </c>
      <c r="F5467" s="447" t="s">
        <v>20755</v>
      </c>
      <c r="G5467" s="449">
        <v>96132</v>
      </c>
      <c r="H5467" s="447" t="s">
        <v>6803</v>
      </c>
      <c r="I5467" s="447" t="s">
        <v>145</v>
      </c>
      <c r="J5467" s="447" t="s">
        <v>334</v>
      </c>
      <c r="K5467" s="450">
        <v>15.28</v>
      </c>
      <c r="L5467" s="447" t="s">
        <v>241</v>
      </c>
    </row>
    <row r="5468" spans="1:12">
      <c r="A5468" s="447" t="s">
        <v>21053</v>
      </c>
      <c r="B5468" s="447" t="s">
        <v>21054</v>
      </c>
      <c r="C5468" s="447" t="s">
        <v>21055</v>
      </c>
      <c r="D5468" s="447" t="s">
        <v>21056</v>
      </c>
      <c r="E5468" s="448" t="s">
        <v>20755</v>
      </c>
      <c r="F5468" s="447" t="s">
        <v>20755</v>
      </c>
      <c r="G5468" s="449">
        <v>96133</v>
      </c>
      <c r="H5468" s="447" t="s">
        <v>6804</v>
      </c>
      <c r="I5468" s="447" t="s">
        <v>145</v>
      </c>
      <c r="J5468" s="447" t="s">
        <v>334</v>
      </c>
      <c r="K5468" s="450">
        <v>27.36</v>
      </c>
      <c r="L5468" s="447" t="s">
        <v>241</v>
      </c>
    </row>
    <row r="5469" spans="1:12">
      <c r="A5469" s="447" t="s">
        <v>21053</v>
      </c>
      <c r="B5469" s="447" t="s">
        <v>21054</v>
      </c>
      <c r="C5469" s="447" t="s">
        <v>21055</v>
      </c>
      <c r="D5469" s="447" t="s">
        <v>21056</v>
      </c>
      <c r="E5469" s="448" t="s">
        <v>20755</v>
      </c>
      <c r="F5469" s="447" t="s">
        <v>20755</v>
      </c>
      <c r="G5469" s="449">
        <v>96134</v>
      </c>
      <c r="H5469" s="447" t="s">
        <v>6805</v>
      </c>
      <c r="I5469" s="447" t="s">
        <v>145</v>
      </c>
      <c r="J5469" s="447" t="s">
        <v>334</v>
      </c>
      <c r="K5469" s="450">
        <v>29.92</v>
      </c>
      <c r="L5469" s="447" t="s">
        <v>241</v>
      </c>
    </row>
    <row r="5470" spans="1:12">
      <c r="A5470" s="447" t="s">
        <v>21053</v>
      </c>
      <c r="B5470" s="447" t="s">
        <v>21054</v>
      </c>
      <c r="C5470" s="447" t="s">
        <v>21055</v>
      </c>
      <c r="D5470" s="447" t="s">
        <v>21056</v>
      </c>
      <c r="E5470" s="448" t="s">
        <v>20755</v>
      </c>
      <c r="F5470" s="447" t="s">
        <v>20755</v>
      </c>
      <c r="G5470" s="449">
        <v>96135</v>
      </c>
      <c r="H5470" s="447" t="s">
        <v>6806</v>
      </c>
      <c r="I5470" s="447" t="s">
        <v>145</v>
      </c>
      <c r="J5470" s="447" t="s">
        <v>334</v>
      </c>
      <c r="K5470" s="450">
        <v>20.55</v>
      </c>
      <c r="L5470" s="447" t="s">
        <v>241</v>
      </c>
    </row>
    <row r="5471" spans="1:12">
      <c r="A5471" s="447" t="s">
        <v>21053</v>
      </c>
      <c r="B5471" s="447" t="s">
        <v>21054</v>
      </c>
      <c r="C5471" s="447" t="s">
        <v>21057</v>
      </c>
      <c r="D5471" s="447" t="s">
        <v>21058</v>
      </c>
      <c r="E5471" s="448" t="s">
        <v>20755</v>
      </c>
      <c r="F5471" s="447" t="s">
        <v>20755</v>
      </c>
      <c r="G5471" s="449">
        <v>102193</v>
      </c>
      <c r="H5471" s="447" t="s">
        <v>6808</v>
      </c>
      <c r="I5471" s="447" t="s">
        <v>145</v>
      </c>
      <c r="J5471" s="447" t="s">
        <v>334</v>
      </c>
      <c r="K5471" s="450">
        <v>1.29</v>
      </c>
      <c r="L5471" s="447" t="s">
        <v>241</v>
      </c>
    </row>
    <row r="5472" spans="1:12">
      <c r="A5472" s="447" t="s">
        <v>21053</v>
      </c>
      <c r="B5472" s="447" t="s">
        <v>21054</v>
      </c>
      <c r="C5472" s="447" t="s">
        <v>21057</v>
      </c>
      <c r="D5472" s="447" t="s">
        <v>21058</v>
      </c>
      <c r="E5472" s="448" t="s">
        <v>20755</v>
      </c>
      <c r="F5472" s="447" t="s">
        <v>20755</v>
      </c>
      <c r="G5472" s="449">
        <v>102194</v>
      </c>
      <c r="H5472" s="447" t="s">
        <v>6809</v>
      </c>
      <c r="I5472" s="447" t="s">
        <v>145</v>
      </c>
      <c r="J5472" s="447" t="s">
        <v>334</v>
      </c>
      <c r="K5472" s="450">
        <v>5.21</v>
      </c>
      <c r="L5472" s="447" t="s">
        <v>241</v>
      </c>
    </row>
    <row r="5473" spans="1:12">
      <c r="A5473" s="447" t="s">
        <v>21053</v>
      </c>
      <c r="B5473" s="447" t="s">
        <v>21054</v>
      </c>
      <c r="C5473" s="447" t="s">
        <v>21057</v>
      </c>
      <c r="D5473" s="447" t="s">
        <v>21058</v>
      </c>
      <c r="E5473" s="448" t="s">
        <v>20755</v>
      </c>
      <c r="F5473" s="447" t="s">
        <v>20755</v>
      </c>
      <c r="G5473" s="449">
        <v>102197</v>
      </c>
      <c r="H5473" s="447" t="s">
        <v>6810</v>
      </c>
      <c r="I5473" s="447" t="s">
        <v>145</v>
      </c>
      <c r="J5473" s="447" t="s">
        <v>334</v>
      </c>
      <c r="K5473" s="450">
        <v>16.760000000000002</v>
      </c>
      <c r="L5473" s="447" t="s">
        <v>241</v>
      </c>
    </row>
    <row r="5474" spans="1:12">
      <c r="A5474" s="447" t="s">
        <v>21053</v>
      </c>
      <c r="B5474" s="447" t="s">
        <v>21054</v>
      </c>
      <c r="C5474" s="447" t="s">
        <v>21057</v>
      </c>
      <c r="D5474" s="447" t="s">
        <v>21058</v>
      </c>
      <c r="E5474" s="448" t="s">
        <v>20755</v>
      </c>
      <c r="F5474" s="447" t="s">
        <v>20755</v>
      </c>
      <c r="G5474" s="449">
        <v>102200</v>
      </c>
      <c r="H5474" s="447" t="s">
        <v>6812</v>
      </c>
      <c r="I5474" s="447" t="s">
        <v>145</v>
      </c>
      <c r="J5474" s="447" t="s">
        <v>334</v>
      </c>
      <c r="K5474" s="450">
        <v>13.57</v>
      </c>
      <c r="L5474" s="447" t="s">
        <v>241</v>
      </c>
    </row>
    <row r="5475" spans="1:12">
      <c r="A5475" s="447" t="s">
        <v>21053</v>
      </c>
      <c r="B5475" s="447" t="s">
        <v>21054</v>
      </c>
      <c r="C5475" s="447" t="s">
        <v>21057</v>
      </c>
      <c r="D5475" s="447" t="s">
        <v>21058</v>
      </c>
      <c r="E5475" s="448" t="s">
        <v>20755</v>
      </c>
      <c r="F5475" s="447" t="s">
        <v>20755</v>
      </c>
      <c r="G5475" s="449">
        <v>102202</v>
      </c>
      <c r="H5475" s="447" t="s">
        <v>6813</v>
      </c>
      <c r="I5475" s="447" t="s">
        <v>145</v>
      </c>
      <c r="J5475" s="447" t="s">
        <v>334</v>
      </c>
      <c r="K5475" s="450">
        <v>34.83</v>
      </c>
      <c r="L5475" s="447" t="s">
        <v>241</v>
      </c>
    </row>
    <row r="5476" spans="1:12">
      <c r="A5476" s="447" t="s">
        <v>21053</v>
      </c>
      <c r="B5476" s="447" t="s">
        <v>21054</v>
      </c>
      <c r="C5476" s="447" t="s">
        <v>21057</v>
      </c>
      <c r="D5476" s="447" t="s">
        <v>21058</v>
      </c>
      <c r="E5476" s="448" t="s">
        <v>20755</v>
      </c>
      <c r="F5476" s="447" t="s">
        <v>20755</v>
      </c>
      <c r="G5476" s="449">
        <v>102203</v>
      </c>
      <c r="H5476" s="447" t="s">
        <v>6814</v>
      </c>
      <c r="I5476" s="447" t="s">
        <v>145</v>
      </c>
      <c r="J5476" s="447" t="s">
        <v>334</v>
      </c>
      <c r="K5476" s="450">
        <v>6.87</v>
      </c>
      <c r="L5476" s="447" t="s">
        <v>241</v>
      </c>
    </row>
    <row r="5477" spans="1:12">
      <c r="A5477" s="447" t="s">
        <v>21053</v>
      </c>
      <c r="B5477" s="447" t="s">
        <v>21054</v>
      </c>
      <c r="C5477" s="447" t="s">
        <v>21057</v>
      </c>
      <c r="D5477" s="447" t="s">
        <v>21058</v>
      </c>
      <c r="E5477" s="448" t="s">
        <v>20755</v>
      </c>
      <c r="F5477" s="447" t="s">
        <v>20755</v>
      </c>
      <c r="G5477" s="449">
        <v>102204</v>
      </c>
      <c r="H5477" s="447" t="s">
        <v>6816</v>
      </c>
      <c r="I5477" s="447" t="s">
        <v>145</v>
      </c>
      <c r="J5477" s="447" t="s">
        <v>334</v>
      </c>
      <c r="K5477" s="450">
        <v>6.96</v>
      </c>
      <c r="L5477" s="447" t="s">
        <v>241</v>
      </c>
    </row>
    <row r="5478" spans="1:12">
      <c r="A5478" s="447" t="s">
        <v>21053</v>
      </c>
      <c r="B5478" s="447" t="s">
        <v>21054</v>
      </c>
      <c r="C5478" s="447" t="s">
        <v>21057</v>
      </c>
      <c r="D5478" s="447" t="s">
        <v>21058</v>
      </c>
      <c r="E5478" s="448" t="s">
        <v>20755</v>
      </c>
      <c r="F5478" s="447" t="s">
        <v>20755</v>
      </c>
      <c r="G5478" s="449">
        <v>102205</v>
      </c>
      <c r="H5478" s="447" t="s">
        <v>6817</v>
      </c>
      <c r="I5478" s="447" t="s">
        <v>145</v>
      </c>
      <c r="J5478" s="447" t="s">
        <v>334</v>
      </c>
      <c r="K5478" s="450">
        <v>6.24</v>
      </c>
      <c r="L5478" s="447" t="s">
        <v>241</v>
      </c>
    </row>
    <row r="5479" spans="1:12">
      <c r="A5479" s="447" t="s">
        <v>21053</v>
      </c>
      <c r="B5479" s="447" t="s">
        <v>21054</v>
      </c>
      <c r="C5479" s="447" t="s">
        <v>21057</v>
      </c>
      <c r="D5479" s="447" t="s">
        <v>21058</v>
      </c>
      <c r="E5479" s="448" t="s">
        <v>20755</v>
      </c>
      <c r="F5479" s="447" t="s">
        <v>20755</v>
      </c>
      <c r="G5479" s="449">
        <v>102207</v>
      </c>
      <c r="H5479" s="447" t="s">
        <v>6818</v>
      </c>
      <c r="I5479" s="447" t="s">
        <v>145</v>
      </c>
      <c r="J5479" s="447" t="s">
        <v>334</v>
      </c>
      <c r="K5479" s="450">
        <v>5.57</v>
      </c>
      <c r="L5479" s="447" t="s">
        <v>241</v>
      </c>
    </row>
    <row r="5480" spans="1:12">
      <c r="A5480" s="447" t="s">
        <v>21053</v>
      </c>
      <c r="B5480" s="447" t="s">
        <v>21054</v>
      </c>
      <c r="C5480" s="447" t="s">
        <v>21057</v>
      </c>
      <c r="D5480" s="447" t="s">
        <v>21058</v>
      </c>
      <c r="E5480" s="448" t="s">
        <v>20755</v>
      </c>
      <c r="F5480" s="447" t="s">
        <v>20755</v>
      </c>
      <c r="G5480" s="449">
        <v>102208</v>
      </c>
      <c r="H5480" s="447" t="s">
        <v>6820</v>
      </c>
      <c r="I5480" s="447" t="s">
        <v>145</v>
      </c>
      <c r="J5480" s="447" t="s">
        <v>334</v>
      </c>
      <c r="K5480" s="450">
        <v>5.31</v>
      </c>
      <c r="L5480" s="447" t="s">
        <v>241</v>
      </c>
    </row>
    <row r="5481" spans="1:12">
      <c r="A5481" s="447" t="s">
        <v>21053</v>
      </c>
      <c r="B5481" s="447" t="s">
        <v>21054</v>
      </c>
      <c r="C5481" s="447" t="s">
        <v>21057</v>
      </c>
      <c r="D5481" s="447" t="s">
        <v>21058</v>
      </c>
      <c r="E5481" s="448" t="s">
        <v>20755</v>
      </c>
      <c r="F5481" s="447" t="s">
        <v>20755</v>
      </c>
      <c r="G5481" s="449">
        <v>102209</v>
      </c>
      <c r="H5481" s="447" t="s">
        <v>6821</v>
      </c>
      <c r="I5481" s="447" t="s">
        <v>145</v>
      </c>
      <c r="J5481" s="447" t="s">
        <v>334</v>
      </c>
      <c r="K5481" s="450">
        <v>5.48</v>
      </c>
      <c r="L5481" s="447" t="s">
        <v>241</v>
      </c>
    </row>
    <row r="5482" spans="1:12">
      <c r="A5482" s="447" t="s">
        <v>21053</v>
      </c>
      <c r="B5482" s="447" t="s">
        <v>21054</v>
      </c>
      <c r="C5482" s="447" t="s">
        <v>21057</v>
      </c>
      <c r="D5482" s="447" t="s">
        <v>21058</v>
      </c>
      <c r="E5482" s="448" t="s">
        <v>20755</v>
      </c>
      <c r="F5482" s="447" t="s">
        <v>20755</v>
      </c>
      <c r="G5482" s="449">
        <v>102210</v>
      </c>
      <c r="H5482" s="447" t="s">
        <v>6823</v>
      </c>
      <c r="I5482" s="447" t="s">
        <v>145</v>
      </c>
      <c r="J5482" s="447" t="s">
        <v>709</v>
      </c>
      <c r="K5482" s="450">
        <v>5.23</v>
      </c>
      <c r="L5482" s="447" t="s">
        <v>241</v>
      </c>
    </row>
    <row r="5483" spans="1:12">
      <c r="A5483" s="447" t="s">
        <v>21053</v>
      </c>
      <c r="B5483" s="447" t="s">
        <v>21054</v>
      </c>
      <c r="C5483" s="447" t="s">
        <v>21057</v>
      </c>
      <c r="D5483" s="447" t="s">
        <v>21058</v>
      </c>
      <c r="E5483" s="448" t="s">
        <v>20755</v>
      </c>
      <c r="F5483" s="447" t="s">
        <v>20755</v>
      </c>
      <c r="G5483" s="449">
        <v>102213</v>
      </c>
      <c r="H5483" s="447" t="s">
        <v>6824</v>
      </c>
      <c r="I5483" s="447" t="s">
        <v>145</v>
      </c>
      <c r="J5483" s="447" t="s">
        <v>334</v>
      </c>
      <c r="K5483" s="450">
        <v>13.75</v>
      </c>
      <c r="L5483" s="447" t="s">
        <v>241</v>
      </c>
    </row>
    <row r="5484" spans="1:12">
      <c r="A5484" s="447" t="s">
        <v>21053</v>
      </c>
      <c r="B5484" s="447" t="s">
        <v>21054</v>
      </c>
      <c r="C5484" s="447" t="s">
        <v>21057</v>
      </c>
      <c r="D5484" s="447" t="s">
        <v>21058</v>
      </c>
      <c r="E5484" s="448" t="s">
        <v>20755</v>
      </c>
      <c r="F5484" s="447" t="s">
        <v>20755</v>
      </c>
      <c r="G5484" s="449">
        <v>102214</v>
      </c>
      <c r="H5484" s="447" t="s">
        <v>6825</v>
      </c>
      <c r="I5484" s="447" t="s">
        <v>145</v>
      </c>
      <c r="J5484" s="447" t="s">
        <v>334</v>
      </c>
      <c r="K5484" s="450">
        <v>13.94</v>
      </c>
      <c r="L5484" s="447" t="s">
        <v>241</v>
      </c>
    </row>
    <row r="5485" spans="1:12">
      <c r="A5485" s="447" t="s">
        <v>21053</v>
      </c>
      <c r="B5485" s="447" t="s">
        <v>21054</v>
      </c>
      <c r="C5485" s="447" t="s">
        <v>21057</v>
      </c>
      <c r="D5485" s="447" t="s">
        <v>21058</v>
      </c>
      <c r="E5485" s="448" t="s">
        <v>20755</v>
      </c>
      <c r="F5485" s="447" t="s">
        <v>20755</v>
      </c>
      <c r="G5485" s="449">
        <v>102215</v>
      </c>
      <c r="H5485" s="447" t="s">
        <v>6826</v>
      </c>
      <c r="I5485" s="447" t="s">
        <v>145</v>
      </c>
      <c r="J5485" s="447" t="s">
        <v>334</v>
      </c>
      <c r="K5485" s="450">
        <v>12.5</v>
      </c>
      <c r="L5485" s="447" t="s">
        <v>241</v>
      </c>
    </row>
    <row r="5486" spans="1:12">
      <c r="A5486" s="447" t="s">
        <v>21053</v>
      </c>
      <c r="B5486" s="447" t="s">
        <v>21054</v>
      </c>
      <c r="C5486" s="447" t="s">
        <v>21057</v>
      </c>
      <c r="D5486" s="447" t="s">
        <v>21058</v>
      </c>
      <c r="E5486" s="448" t="s">
        <v>20755</v>
      </c>
      <c r="F5486" s="447" t="s">
        <v>20755</v>
      </c>
      <c r="G5486" s="449">
        <v>102217</v>
      </c>
      <c r="H5486" s="447" t="s">
        <v>6827</v>
      </c>
      <c r="I5486" s="447" t="s">
        <v>145</v>
      </c>
      <c r="J5486" s="447" t="s">
        <v>334</v>
      </c>
      <c r="K5486" s="450">
        <v>11.15</v>
      </c>
      <c r="L5486" s="447" t="s">
        <v>241</v>
      </c>
    </row>
    <row r="5487" spans="1:12">
      <c r="A5487" s="447" t="s">
        <v>21053</v>
      </c>
      <c r="B5487" s="447" t="s">
        <v>21054</v>
      </c>
      <c r="C5487" s="447" t="s">
        <v>21057</v>
      </c>
      <c r="D5487" s="447" t="s">
        <v>21058</v>
      </c>
      <c r="E5487" s="448" t="s">
        <v>20755</v>
      </c>
      <c r="F5487" s="447" t="s">
        <v>20755</v>
      </c>
      <c r="G5487" s="449">
        <v>102218</v>
      </c>
      <c r="H5487" s="447" t="s">
        <v>6829</v>
      </c>
      <c r="I5487" s="447" t="s">
        <v>145</v>
      </c>
      <c r="J5487" s="447" t="s">
        <v>334</v>
      </c>
      <c r="K5487" s="450">
        <v>10.62</v>
      </c>
      <c r="L5487" s="447" t="s">
        <v>241</v>
      </c>
    </row>
    <row r="5488" spans="1:12">
      <c r="A5488" s="447" t="s">
        <v>21053</v>
      </c>
      <c r="B5488" s="447" t="s">
        <v>21054</v>
      </c>
      <c r="C5488" s="447" t="s">
        <v>21057</v>
      </c>
      <c r="D5488" s="447" t="s">
        <v>21058</v>
      </c>
      <c r="E5488" s="448" t="s">
        <v>20755</v>
      </c>
      <c r="F5488" s="447" t="s">
        <v>20755</v>
      </c>
      <c r="G5488" s="449">
        <v>102219</v>
      </c>
      <c r="H5488" s="447" t="s">
        <v>6830</v>
      </c>
      <c r="I5488" s="447" t="s">
        <v>145</v>
      </c>
      <c r="J5488" s="447" t="s">
        <v>334</v>
      </c>
      <c r="K5488" s="450">
        <v>10.97</v>
      </c>
      <c r="L5488" s="447" t="s">
        <v>241</v>
      </c>
    </row>
    <row r="5489" spans="1:12">
      <c r="A5489" s="447" t="s">
        <v>21053</v>
      </c>
      <c r="B5489" s="447" t="s">
        <v>21054</v>
      </c>
      <c r="C5489" s="447" t="s">
        <v>21057</v>
      </c>
      <c r="D5489" s="447" t="s">
        <v>21058</v>
      </c>
      <c r="E5489" s="448" t="s">
        <v>20755</v>
      </c>
      <c r="F5489" s="447" t="s">
        <v>20755</v>
      </c>
      <c r="G5489" s="449">
        <v>102220</v>
      </c>
      <c r="H5489" s="447" t="s">
        <v>6831</v>
      </c>
      <c r="I5489" s="447" t="s">
        <v>145</v>
      </c>
      <c r="J5489" s="447" t="s">
        <v>709</v>
      </c>
      <c r="K5489" s="450">
        <v>10.45</v>
      </c>
      <c r="L5489" s="447" t="s">
        <v>241</v>
      </c>
    </row>
    <row r="5490" spans="1:12">
      <c r="A5490" s="447" t="s">
        <v>21053</v>
      </c>
      <c r="B5490" s="447" t="s">
        <v>21054</v>
      </c>
      <c r="C5490" s="447" t="s">
        <v>21057</v>
      </c>
      <c r="D5490" s="447" t="s">
        <v>21058</v>
      </c>
      <c r="E5490" s="448" t="s">
        <v>20755</v>
      </c>
      <c r="F5490" s="447" t="s">
        <v>20755</v>
      </c>
      <c r="G5490" s="449">
        <v>102223</v>
      </c>
      <c r="H5490" s="447" t="s">
        <v>6832</v>
      </c>
      <c r="I5490" s="447" t="s">
        <v>145</v>
      </c>
      <c r="J5490" s="447" t="s">
        <v>334</v>
      </c>
      <c r="K5490" s="450">
        <v>20.63</v>
      </c>
      <c r="L5490" s="447" t="s">
        <v>241</v>
      </c>
    </row>
    <row r="5491" spans="1:12">
      <c r="A5491" s="447" t="s">
        <v>21053</v>
      </c>
      <c r="B5491" s="447" t="s">
        <v>21054</v>
      </c>
      <c r="C5491" s="447" t="s">
        <v>21057</v>
      </c>
      <c r="D5491" s="447" t="s">
        <v>21058</v>
      </c>
      <c r="E5491" s="448" t="s">
        <v>20755</v>
      </c>
      <c r="F5491" s="447" t="s">
        <v>20755</v>
      </c>
      <c r="G5491" s="449">
        <v>102224</v>
      </c>
      <c r="H5491" s="447" t="s">
        <v>6833</v>
      </c>
      <c r="I5491" s="447" t="s">
        <v>145</v>
      </c>
      <c r="J5491" s="447" t="s">
        <v>334</v>
      </c>
      <c r="K5491" s="450">
        <v>20.92</v>
      </c>
      <c r="L5491" s="447" t="s">
        <v>241</v>
      </c>
    </row>
    <row r="5492" spans="1:12">
      <c r="A5492" s="447" t="s">
        <v>21053</v>
      </c>
      <c r="B5492" s="447" t="s">
        <v>21054</v>
      </c>
      <c r="C5492" s="447" t="s">
        <v>21057</v>
      </c>
      <c r="D5492" s="447" t="s">
        <v>21058</v>
      </c>
      <c r="E5492" s="448" t="s">
        <v>20755</v>
      </c>
      <c r="F5492" s="447" t="s">
        <v>20755</v>
      </c>
      <c r="G5492" s="449">
        <v>102225</v>
      </c>
      <c r="H5492" s="447" t="s">
        <v>6835</v>
      </c>
      <c r="I5492" s="447" t="s">
        <v>145</v>
      </c>
      <c r="J5492" s="447" t="s">
        <v>334</v>
      </c>
      <c r="K5492" s="450">
        <v>18.760000000000002</v>
      </c>
      <c r="L5492" s="447" t="s">
        <v>241</v>
      </c>
    </row>
    <row r="5493" spans="1:12">
      <c r="A5493" s="447" t="s">
        <v>21053</v>
      </c>
      <c r="B5493" s="447" t="s">
        <v>21054</v>
      </c>
      <c r="C5493" s="447" t="s">
        <v>21057</v>
      </c>
      <c r="D5493" s="447" t="s">
        <v>21058</v>
      </c>
      <c r="E5493" s="448" t="s">
        <v>20755</v>
      </c>
      <c r="F5493" s="447" t="s">
        <v>20755</v>
      </c>
      <c r="G5493" s="449">
        <v>102227</v>
      </c>
      <c r="H5493" s="447" t="s">
        <v>6837</v>
      </c>
      <c r="I5493" s="447" t="s">
        <v>145</v>
      </c>
      <c r="J5493" s="447" t="s">
        <v>334</v>
      </c>
      <c r="K5493" s="450">
        <v>16.739999999999998</v>
      </c>
      <c r="L5493" s="447" t="s">
        <v>241</v>
      </c>
    </row>
    <row r="5494" spans="1:12">
      <c r="A5494" s="447" t="s">
        <v>21053</v>
      </c>
      <c r="B5494" s="447" t="s">
        <v>21054</v>
      </c>
      <c r="C5494" s="447" t="s">
        <v>21057</v>
      </c>
      <c r="D5494" s="447" t="s">
        <v>21058</v>
      </c>
      <c r="E5494" s="448" t="s">
        <v>20755</v>
      </c>
      <c r="F5494" s="447" t="s">
        <v>20755</v>
      </c>
      <c r="G5494" s="449">
        <v>102228</v>
      </c>
      <c r="H5494" s="447" t="s">
        <v>6838</v>
      </c>
      <c r="I5494" s="447" t="s">
        <v>145</v>
      </c>
      <c r="J5494" s="447" t="s">
        <v>334</v>
      </c>
      <c r="K5494" s="450">
        <v>15.96</v>
      </c>
      <c r="L5494" s="447" t="s">
        <v>241</v>
      </c>
    </row>
    <row r="5495" spans="1:12">
      <c r="A5495" s="447" t="s">
        <v>21053</v>
      </c>
      <c r="B5495" s="447" t="s">
        <v>21054</v>
      </c>
      <c r="C5495" s="447" t="s">
        <v>21057</v>
      </c>
      <c r="D5495" s="447" t="s">
        <v>21058</v>
      </c>
      <c r="E5495" s="448" t="s">
        <v>20755</v>
      </c>
      <c r="F5495" s="447" t="s">
        <v>20755</v>
      </c>
      <c r="G5495" s="449">
        <v>102229</v>
      </c>
      <c r="H5495" s="447" t="s">
        <v>6840</v>
      </c>
      <c r="I5495" s="447" t="s">
        <v>145</v>
      </c>
      <c r="J5495" s="447" t="s">
        <v>334</v>
      </c>
      <c r="K5495" s="450">
        <v>16.47</v>
      </c>
      <c r="L5495" s="447" t="s">
        <v>241</v>
      </c>
    </row>
    <row r="5496" spans="1:12">
      <c r="A5496" s="447" t="s">
        <v>21053</v>
      </c>
      <c r="B5496" s="447" t="s">
        <v>21054</v>
      </c>
      <c r="C5496" s="447" t="s">
        <v>21057</v>
      </c>
      <c r="D5496" s="447" t="s">
        <v>21058</v>
      </c>
      <c r="E5496" s="448" t="s">
        <v>20755</v>
      </c>
      <c r="F5496" s="447" t="s">
        <v>20755</v>
      </c>
      <c r="G5496" s="449">
        <v>102230</v>
      </c>
      <c r="H5496" s="447" t="s">
        <v>6842</v>
      </c>
      <c r="I5496" s="447" t="s">
        <v>145</v>
      </c>
      <c r="J5496" s="447" t="s">
        <v>709</v>
      </c>
      <c r="K5496" s="450">
        <v>15.69</v>
      </c>
      <c r="L5496" s="447" t="s">
        <v>241</v>
      </c>
    </row>
    <row r="5497" spans="1:12">
      <c r="A5497" s="447" t="s">
        <v>21053</v>
      </c>
      <c r="B5497" s="447" t="s">
        <v>21054</v>
      </c>
      <c r="C5497" s="447" t="s">
        <v>21057</v>
      </c>
      <c r="D5497" s="447" t="s">
        <v>21058</v>
      </c>
      <c r="E5497" s="448" t="s">
        <v>20755</v>
      </c>
      <c r="F5497" s="447" t="s">
        <v>20755</v>
      </c>
      <c r="G5497" s="449">
        <v>102233</v>
      </c>
      <c r="H5497" s="447" t="s">
        <v>6843</v>
      </c>
      <c r="I5497" s="447" t="s">
        <v>145</v>
      </c>
      <c r="J5497" s="447" t="s">
        <v>334</v>
      </c>
      <c r="K5497" s="450">
        <v>8.3800000000000008</v>
      </c>
      <c r="L5497" s="447" t="s">
        <v>241</v>
      </c>
    </row>
    <row r="5498" spans="1:12">
      <c r="A5498" s="447" t="s">
        <v>21053</v>
      </c>
      <c r="B5498" s="447" t="s">
        <v>21054</v>
      </c>
      <c r="C5498" s="447" t="s">
        <v>21057</v>
      </c>
      <c r="D5498" s="447" t="s">
        <v>21058</v>
      </c>
      <c r="E5498" s="448" t="s">
        <v>20755</v>
      </c>
      <c r="F5498" s="447" t="s">
        <v>20755</v>
      </c>
      <c r="G5498" s="449">
        <v>102234</v>
      </c>
      <c r="H5498" s="447" t="s">
        <v>6844</v>
      </c>
      <c r="I5498" s="447" t="s">
        <v>145</v>
      </c>
      <c r="J5498" s="447" t="s">
        <v>334</v>
      </c>
      <c r="K5498" s="450">
        <v>16.77</v>
      </c>
      <c r="L5498" s="447" t="s">
        <v>241</v>
      </c>
    </row>
    <row r="5499" spans="1:12">
      <c r="A5499" s="447" t="s">
        <v>21053</v>
      </c>
      <c r="B5499" s="447" t="s">
        <v>21054</v>
      </c>
      <c r="C5499" s="447" t="s">
        <v>21059</v>
      </c>
      <c r="D5499" s="447" t="s">
        <v>21060</v>
      </c>
      <c r="E5499" s="448" t="s">
        <v>20755</v>
      </c>
      <c r="F5499" s="447" t="s">
        <v>20755</v>
      </c>
      <c r="G5499" s="449">
        <v>100716</v>
      </c>
      <c r="H5499" s="447" t="s">
        <v>6845</v>
      </c>
      <c r="I5499" s="447" t="s">
        <v>145</v>
      </c>
      <c r="J5499" s="447" t="s">
        <v>240</v>
      </c>
      <c r="K5499" s="450">
        <v>23.67</v>
      </c>
      <c r="L5499" s="447" t="s">
        <v>241</v>
      </c>
    </row>
    <row r="5500" spans="1:12">
      <c r="A5500" s="447" t="s">
        <v>21053</v>
      </c>
      <c r="B5500" s="447" t="s">
        <v>21054</v>
      </c>
      <c r="C5500" s="447" t="s">
        <v>21059</v>
      </c>
      <c r="D5500" s="447" t="s">
        <v>21060</v>
      </c>
      <c r="E5500" s="448" t="s">
        <v>20755</v>
      </c>
      <c r="F5500" s="447" t="s">
        <v>20755</v>
      </c>
      <c r="G5500" s="449">
        <v>100717</v>
      </c>
      <c r="H5500" s="447" t="s">
        <v>6846</v>
      </c>
      <c r="I5500" s="447" t="s">
        <v>145</v>
      </c>
      <c r="J5500" s="447" t="s">
        <v>334</v>
      </c>
      <c r="K5500" s="450">
        <v>6.45</v>
      </c>
      <c r="L5500" s="447" t="s">
        <v>241</v>
      </c>
    </row>
    <row r="5501" spans="1:12">
      <c r="A5501" s="447" t="s">
        <v>21053</v>
      </c>
      <c r="B5501" s="447" t="s">
        <v>21054</v>
      </c>
      <c r="C5501" s="447" t="s">
        <v>21059</v>
      </c>
      <c r="D5501" s="447" t="s">
        <v>21060</v>
      </c>
      <c r="E5501" s="448" t="s">
        <v>20755</v>
      </c>
      <c r="F5501" s="447" t="s">
        <v>20755</v>
      </c>
      <c r="G5501" s="449">
        <v>100718</v>
      </c>
      <c r="H5501" s="447" t="s">
        <v>6847</v>
      </c>
      <c r="I5501" s="447" t="s">
        <v>239</v>
      </c>
      <c r="J5501" s="447" t="s">
        <v>334</v>
      </c>
      <c r="K5501" s="450">
        <v>0.94</v>
      </c>
      <c r="L5501" s="447" t="s">
        <v>241</v>
      </c>
    </row>
    <row r="5502" spans="1:12">
      <c r="A5502" s="447" t="s">
        <v>21053</v>
      </c>
      <c r="B5502" s="447" t="s">
        <v>21054</v>
      </c>
      <c r="C5502" s="447" t="s">
        <v>21059</v>
      </c>
      <c r="D5502" s="447" t="s">
        <v>21060</v>
      </c>
      <c r="E5502" s="448" t="s">
        <v>20755</v>
      </c>
      <c r="F5502" s="447" t="s">
        <v>20755</v>
      </c>
      <c r="G5502" s="449">
        <v>100719</v>
      </c>
      <c r="H5502" s="447" t="s">
        <v>14877</v>
      </c>
      <c r="I5502" s="447" t="s">
        <v>145</v>
      </c>
      <c r="J5502" s="447" t="s">
        <v>334</v>
      </c>
      <c r="K5502" s="450">
        <v>7.17</v>
      </c>
      <c r="L5502" s="447" t="s">
        <v>241</v>
      </c>
    </row>
    <row r="5503" spans="1:12">
      <c r="A5503" s="447" t="s">
        <v>21053</v>
      </c>
      <c r="B5503" s="447" t="s">
        <v>21054</v>
      </c>
      <c r="C5503" s="447" t="s">
        <v>21059</v>
      </c>
      <c r="D5503" s="447" t="s">
        <v>21060</v>
      </c>
      <c r="E5503" s="448" t="s">
        <v>20755</v>
      </c>
      <c r="F5503" s="447" t="s">
        <v>20755</v>
      </c>
      <c r="G5503" s="449">
        <v>100720</v>
      </c>
      <c r="H5503" s="447" t="s">
        <v>6849</v>
      </c>
      <c r="I5503" s="447" t="s">
        <v>145</v>
      </c>
      <c r="J5503" s="447" t="s">
        <v>334</v>
      </c>
      <c r="K5503" s="450">
        <v>7.06</v>
      </c>
      <c r="L5503" s="447" t="s">
        <v>241</v>
      </c>
    </row>
    <row r="5504" spans="1:12">
      <c r="A5504" s="447" t="s">
        <v>21053</v>
      </c>
      <c r="B5504" s="447" t="s">
        <v>21054</v>
      </c>
      <c r="C5504" s="447" t="s">
        <v>21059</v>
      </c>
      <c r="D5504" s="447" t="s">
        <v>21060</v>
      </c>
      <c r="E5504" s="448" t="s">
        <v>20755</v>
      </c>
      <c r="F5504" s="447" t="s">
        <v>20755</v>
      </c>
      <c r="G5504" s="449">
        <v>100721</v>
      </c>
      <c r="H5504" s="447" t="s">
        <v>14878</v>
      </c>
      <c r="I5504" s="447" t="s">
        <v>145</v>
      </c>
      <c r="J5504" s="447" t="s">
        <v>334</v>
      </c>
      <c r="K5504" s="450">
        <v>16.309999999999999</v>
      </c>
      <c r="L5504" s="447" t="s">
        <v>241</v>
      </c>
    </row>
    <row r="5505" spans="1:12">
      <c r="A5505" s="447" t="s">
        <v>21053</v>
      </c>
      <c r="B5505" s="447" t="s">
        <v>21054</v>
      </c>
      <c r="C5505" s="447" t="s">
        <v>21059</v>
      </c>
      <c r="D5505" s="447" t="s">
        <v>21060</v>
      </c>
      <c r="E5505" s="448" t="s">
        <v>20755</v>
      </c>
      <c r="F5505" s="447" t="s">
        <v>20755</v>
      </c>
      <c r="G5505" s="449">
        <v>100722</v>
      </c>
      <c r="H5505" s="447" t="s">
        <v>6850</v>
      </c>
      <c r="I5505" s="447" t="s">
        <v>145</v>
      </c>
      <c r="J5505" s="447" t="s">
        <v>334</v>
      </c>
      <c r="K5505" s="450">
        <v>15.81</v>
      </c>
      <c r="L5505" s="447" t="s">
        <v>241</v>
      </c>
    </row>
    <row r="5506" spans="1:12">
      <c r="A5506" s="447" t="s">
        <v>21053</v>
      </c>
      <c r="B5506" s="447" t="s">
        <v>21054</v>
      </c>
      <c r="C5506" s="447" t="s">
        <v>21059</v>
      </c>
      <c r="D5506" s="447" t="s">
        <v>21060</v>
      </c>
      <c r="E5506" s="448" t="s">
        <v>20755</v>
      </c>
      <c r="F5506" s="447" t="s">
        <v>20755</v>
      </c>
      <c r="G5506" s="449">
        <v>100724</v>
      </c>
      <c r="H5506" s="447" t="s">
        <v>6851</v>
      </c>
      <c r="I5506" s="447" t="s">
        <v>145</v>
      </c>
      <c r="J5506" s="447" t="s">
        <v>334</v>
      </c>
      <c r="K5506" s="450">
        <v>9.2100000000000009</v>
      </c>
      <c r="L5506" s="447" t="s">
        <v>241</v>
      </c>
    </row>
    <row r="5507" spans="1:12">
      <c r="A5507" s="447" t="s">
        <v>21053</v>
      </c>
      <c r="B5507" s="447" t="s">
        <v>21054</v>
      </c>
      <c r="C5507" s="447" t="s">
        <v>21059</v>
      </c>
      <c r="D5507" s="447" t="s">
        <v>21060</v>
      </c>
      <c r="E5507" s="448" t="s">
        <v>20755</v>
      </c>
      <c r="F5507" s="447" t="s">
        <v>20755</v>
      </c>
      <c r="G5507" s="449">
        <v>100725</v>
      </c>
      <c r="H5507" s="447" t="s">
        <v>14880</v>
      </c>
      <c r="I5507" s="447" t="s">
        <v>145</v>
      </c>
      <c r="J5507" s="447" t="s">
        <v>334</v>
      </c>
      <c r="K5507" s="450">
        <v>16.489999999999998</v>
      </c>
      <c r="L5507" s="447" t="s">
        <v>241</v>
      </c>
    </row>
    <row r="5508" spans="1:12">
      <c r="A5508" s="447" t="s">
        <v>21053</v>
      </c>
      <c r="B5508" s="447" t="s">
        <v>21054</v>
      </c>
      <c r="C5508" s="447" t="s">
        <v>21059</v>
      </c>
      <c r="D5508" s="447" t="s">
        <v>21060</v>
      </c>
      <c r="E5508" s="448" t="s">
        <v>20755</v>
      </c>
      <c r="F5508" s="447" t="s">
        <v>20755</v>
      </c>
      <c r="G5508" s="449">
        <v>100726</v>
      </c>
      <c r="H5508" s="447" t="s">
        <v>6853</v>
      </c>
      <c r="I5508" s="447" t="s">
        <v>145</v>
      </c>
      <c r="J5508" s="447" t="s">
        <v>334</v>
      </c>
      <c r="K5508" s="450">
        <v>17.899999999999999</v>
      </c>
      <c r="L5508" s="447" t="s">
        <v>241</v>
      </c>
    </row>
    <row r="5509" spans="1:12">
      <c r="A5509" s="447" t="s">
        <v>21053</v>
      </c>
      <c r="B5509" s="447" t="s">
        <v>21054</v>
      </c>
      <c r="C5509" s="447" t="s">
        <v>21059</v>
      </c>
      <c r="D5509" s="447" t="s">
        <v>21060</v>
      </c>
      <c r="E5509" s="448" t="s">
        <v>20755</v>
      </c>
      <c r="F5509" s="447" t="s">
        <v>20755</v>
      </c>
      <c r="G5509" s="449">
        <v>100727</v>
      </c>
      <c r="H5509" s="447" t="s">
        <v>14881</v>
      </c>
      <c r="I5509" s="447" t="s">
        <v>145</v>
      </c>
      <c r="J5509" s="447" t="s">
        <v>334</v>
      </c>
      <c r="K5509" s="450">
        <v>12.2</v>
      </c>
      <c r="L5509" s="447" t="s">
        <v>241</v>
      </c>
    </row>
    <row r="5510" spans="1:12">
      <c r="A5510" s="447" t="s">
        <v>21053</v>
      </c>
      <c r="B5510" s="447" t="s">
        <v>21054</v>
      </c>
      <c r="C5510" s="447" t="s">
        <v>21059</v>
      </c>
      <c r="D5510" s="447" t="s">
        <v>21060</v>
      </c>
      <c r="E5510" s="448" t="s">
        <v>20755</v>
      </c>
      <c r="F5510" s="447" t="s">
        <v>20755</v>
      </c>
      <c r="G5510" s="449">
        <v>100728</v>
      </c>
      <c r="H5510" s="447" t="s">
        <v>6854</v>
      </c>
      <c r="I5510" s="447" t="s">
        <v>145</v>
      </c>
      <c r="J5510" s="447" t="s">
        <v>334</v>
      </c>
      <c r="K5510" s="450">
        <v>12.06</v>
      </c>
      <c r="L5510" s="447" t="s">
        <v>241</v>
      </c>
    </row>
    <row r="5511" spans="1:12">
      <c r="A5511" s="447" t="s">
        <v>21053</v>
      </c>
      <c r="B5511" s="447" t="s">
        <v>21054</v>
      </c>
      <c r="C5511" s="447" t="s">
        <v>21059</v>
      </c>
      <c r="D5511" s="447" t="s">
        <v>21060</v>
      </c>
      <c r="E5511" s="448" t="s">
        <v>20755</v>
      </c>
      <c r="F5511" s="447" t="s">
        <v>20755</v>
      </c>
      <c r="G5511" s="449">
        <v>100729</v>
      </c>
      <c r="H5511" s="447" t="s">
        <v>14882</v>
      </c>
      <c r="I5511" s="447" t="s">
        <v>145</v>
      </c>
      <c r="J5511" s="447" t="s">
        <v>334</v>
      </c>
      <c r="K5511" s="450">
        <v>13.74</v>
      </c>
      <c r="L5511" s="447" t="s">
        <v>241</v>
      </c>
    </row>
    <row r="5512" spans="1:12">
      <c r="A5512" s="447" t="s">
        <v>21053</v>
      </c>
      <c r="B5512" s="447" t="s">
        <v>21054</v>
      </c>
      <c r="C5512" s="447" t="s">
        <v>21059</v>
      </c>
      <c r="D5512" s="447" t="s">
        <v>21060</v>
      </c>
      <c r="E5512" s="448" t="s">
        <v>20755</v>
      </c>
      <c r="F5512" s="447" t="s">
        <v>20755</v>
      </c>
      <c r="G5512" s="449">
        <v>100730</v>
      </c>
      <c r="H5512" s="447" t="s">
        <v>6856</v>
      </c>
      <c r="I5512" s="447" t="s">
        <v>145</v>
      </c>
      <c r="J5512" s="447" t="s">
        <v>334</v>
      </c>
      <c r="K5512" s="450">
        <v>16.010000000000002</v>
      </c>
      <c r="L5512" s="447" t="s">
        <v>241</v>
      </c>
    </row>
    <row r="5513" spans="1:12">
      <c r="A5513" s="447" t="s">
        <v>21053</v>
      </c>
      <c r="B5513" s="447" t="s">
        <v>21054</v>
      </c>
      <c r="C5513" s="447" t="s">
        <v>21059</v>
      </c>
      <c r="D5513" s="447" t="s">
        <v>21060</v>
      </c>
      <c r="E5513" s="448" t="s">
        <v>20755</v>
      </c>
      <c r="F5513" s="447" t="s">
        <v>20755</v>
      </c>
      <c r="G5513" s="449">
        <v>100733</v>
      </c>
      <c r="H5513" s="447" t="s">
        <v>14883</v>
      </c>
      <c r="I5513" s="447" t="s">
        <v>145</v>
      </c>
      <c r="J5513" s="447" t="s">
        <v>334</v>
      </c>
      <c r="K5513" s="450">
        <v>7.11</v>
      </c>
      <c r="L5513" s="447" t="s">
        <v>241</v>
      </c>
    </row>
    <row r="5514" spans="1:12">
      <c r="A5514" s="447" t="s">
        <v>21053</v>
      </c>
      <c r="B5514" s="447" t="s">
        <v>21054</v>
      </c>
      <c r="C5514" s="447" t="s">
        <v>21059</v>
      </c>
      <c r="D5514" s="447" t="s">
        <v>21060</v>
      </c>
      <c r="E5514" s="448" t="s">
        <v>20755</v>
      </c>
      <c r="F5514" s="447" t="s">
        <v>20755</v>
      </c>
      <c r="G5514" s="449">
        <v>100734</v>
      </c>
      <c r="H5514" s="447" t="s">
        <v>6857</v>
      </c>
      <c r="I5514" s="447" t="s">
        <v>145</v>
      </c>
      <c r="J5514" s="447" t="s">
        <v>334</v>
      </c>
      <c r="K5514" s="450">
        <v>9.57</v>
      </c>
      <c r="L5514" s="447" t="s">
        <v>241</v>
      </c>
    </row>
    <row r="5515" spans="1:12">
      <c r="A5515" s="447" t="s">
        <v>21053</v>
      </c>
      <c r="B5515" s="447" t="s">
        <v>21054</v>
      </c>
      <c r="C5515" s="447" t="s">
        <v>21059</v>
      </c>
      <c r="D5515" s="447" t="s">
        <v>21060</v>
      </c>
      <c r="E5515" s="448" t="s">
        <v>20755</v>
      </c>
      <c r="F5515" s="447" t="s">
        <v>20755</v>
      </c>
      <c r="G5515" s="449">
        <v>100735</v>
      </c>
      <c r="H5515" s="447" t="s">
        <v>14884</v>
      </c>
      <c r="I5515" s="447" t="s">
        <v>145</v>
      </c>
      <c r="J5515" s="447" t="s">
        <v>334</v>
      </c>
      <c r="K5515" s="450">
        <v>6.87</v>
      </c>
      <c r="L5515" s="447" t="s">
        <v>241</v>
      </c>
    </row>
    <row r="5516" spans="1:12">
      <c r="A5516" s="447" t="s">
        <v>21053</v>
      </c>
      <c r="B5516" s="447" t="s">
        <v>21054</v>
      </c>
      <c r="C5516" s="447" t="s">
        <v>21059</v>
      </c>
      <c r="D5516" s="447" t="s">
        <v>21060</v>
      </c>
      <c r="E5516" s="448" t="s">
        <v>20755</v>
      </c>
      <c r="F5516" s="447" t="s">
        <v>20755</v>
      </c>
      <c r="G5516" s="449">
        <v>100736</v>
      </c>
      <c r="H5516" s="447" t="s">
        <v>6858</v>
      </c>
      <c r="I5516" s="447" t="s">
        <v>145</v>
      </c>
      <c r="J5516" s="447" t="s">
        <v>334</v>
      </c>
      <c r="K5516" s="450">
        <v>9.32</v>
      </c>
      <c r="L5516" s="447" t="s">
        <v>241</v>
      </c>
    </row>
    <row r="5517" spans="1:12">
      <c r="A5517" s="447" t="s">
        <v>21053</v>
      </c>
      <c r="B5517" s="447" t="s">
        <v>21054</v>
      </c>
      <c r="C5517" s="447" t="s">
        <v>21059</v>
      </c>
      <c r="D5517" s="447" t="s">
        <v>21060</v>
      </c>
      <c r="E5517" s="448" t="s">
        <v>20755</v>
      </c>
      <c r="F5517" s="447" t="s">
        <v>20755</v>
      </c>
      <c r="G5517" s="449">
        <v>100739</v>
      </c>
      <c r="H5517" s="447" t="s">
        <v>14885</v>
      </c>
      <c r="I5517" s="447" t="s">
        <v>145</v>
      </c>
      <c r="J5517" s="447" t="s">
        <v>334</v>
      </c>
      <c r="K5517" s="450">
        <v>7.05</v>
      </c>
      <c r="L5517" s="447" t="s">
        <v>241</v>
      </c>
    </row>
    <row r="5518" spans="1:12">
      <c r="A5518" s="447" t="s">
        <v>21053</v>
      </c>
      <c r="B5518" s="447" t="s">
        <v>21054</v>
      </c>
      <c r="C5518" s="447" t="s">
        <v>21059</v>
      </c>
      <c r="D5518" s="447" t="s">
        <v>21060</v>
      </c>
      <c r="E5518" s="448" t="s">
        <v>20755</v>
      </c>
      <c r="F5518" s="447" t="s">
        <v>20755</v>
      </c>
      <c r="G5518" s="449">
        <v>100740</v>
      </c>
      <c r="H5518" s="447" t="s">
        <v>6859</v>
      </c>
      <c r="I5518" s="447" t="s">
        <v>145</v>
      </c>
      <c r="J5518" s="447" t="s">
        <v>334</v>
      </c>
      <c r="K5518" s="450">
        <v>7.43</v>
      </c>
      <c r="L5518" s="447" t="s">
        <v>241</v>
      </c>
    </row>
    <row r="5519" spans="1:12">
      <c r="A5519" s="447" t="s">
        <v>21053</v>
      </c>
      <c r="B5519" s="447" t="s">
        <v>21054</v>
      </c>
      <c r="C5519" s="447" t="s">
        <v>21059</v>
      </c>
      <c r="D5519" s="447" t="s">
        <v>21060</v>
      </c>
      <c r="E5519" s="448" t="s">
        <v>20755</v>
      </c>
      <c r="F5519" s="447" t="s">
        <v>20755</v>
      </c>
      <c r="G5519" s="449">
        <v>100741</v>
      </c>
      <c r="H5519" s="447" t="s">
        <v>14886</v>
      </c>
      <c r="I5519" s="447" t="s">
        <v>145</v>
      </c>
      <c r="J5519" s="447" t="s">
        <v>334</v>
      </c>
      <c r="K5519" s="450">
        <v>16.059999999999999</v>
      </c>
      <c r="L5519" s="447" t="s">
        <v>241</v>
      </c>
    </row>
    <row r="5520" spans="1:12">
      <c r="A5520" s="447" t="s">
        <v>21053</v>
      </c>
      <c r="B5520" s="447" t="s">
        <v>21054</v>
      </c>
      <c r="C5520" s="447" t="s">
        <v>21059</v>
      </c>
      <c r="D5520" s="447" t="s">
        <v>21060</v>
      </c>
      <c r="E5520" s="448" t="s">
        <v>20755</v>
      </c>
      <c r="F5520" s="447" t="s">
        <v>20755</v>
      </c>
      <c r="G5520" s="449">
        <v>100742</v>
      </c>
      <c r="H5520" s="447" t="s">
        <v>6861</v>
      </c>
      <c r="I5520" s="447" t="s">
        <v>145</v>
      </c>
      <c r="J5520" s="447" t="s">
        <v>334</v>
      </c>
      <c r="K5520" s="450">
        <v>16.18</v>
      </c>
      <c r="L5520" s="447" t="s">
        <v>241</v>
      </c>
    </row>
    <row r="5521" spans="1:12">
      <c r="A5521" s="447" t="s">
        <v>21053</v>
      </c>
      <c r="B5521" s="447" t="s">
        <v>21054</v>
      </c>
      <c r="C5521" s="447" t="s">
        <v>21059</v>
      </c>
      <c r="D5521" s="447" t="s">
        <v>21060</v>
      </c>
      <c r="E5521" s="448" t="s">
        <v>20755</v>
      </c>
      <c r="F5521" s="447" t="s">
        <v>20755</v>
      </c>
      <c r="G5521" s="449">
        <v>100743</v>
      </c>
      <c r="H5521" s="447" t="s">
        <v>14887</v>
      </c>
      <c r="I5521" s="447" t="s">
        <v>145</v>
      </c>
      <c r="J5521" s="447" t="s">
        <v>709</v>
      </c>
      <c r="K5521" s="450">
        <v>6.89</v>
      </c>
      <c r="L5521" s="447" t="s">
        <v>241</v>
      </c>
    </row>
    <row r="5522" spans="1:12">
      <c r="A5522" s="447" t="s">
        <v>21053</v>
      </c>
      <c r="B5522" s="447" t="s">
        <v>21054</v>
      </c>
      <c r="C5522" s="447" t="s">
        <v>21059</v>
      </c>
      <c r="D5522" s="447" t="s">
        <v>21060</v>
      </c>
      <c r="E5522" s="448" t="s">
        <v>20755</v>
      </c>
      <c r="F5522" s="447" t="s">
        <v>20755</v>
      </c>
      <c r="G5522" s="449">
        <v>100744</v>
      </c>
      <c r="H5522" s="447" t="s">
        <v>6862</v>
      </c>
      <c r="I5522" s="447" t="s">
        <v>145</v>
      </c>
      <c r="J5522" s="447" t="s">
        <v>709</v>
      </c>
      <c r="K5522" s="450">
        <v>7.33</v>
      </c>
      <c r="L5522" s="447" t="s">
        <v>241</v>
      </c>
    </row>
    <row r="5523" spans="1:12">
      <c r="A5523" s="447" t="s">
        <v>21053</v>
      </c>
      <c r="B5523" s="447" t="s">
        <v>21054</v>
      </c>
      <c r="C5523" s="447" t="s">
        <v>21059</v>
      </c>
      <c r="D5523" s="447" t="s">
        <v>21060</v>
      </c>
      <c r="E5523" s="448" t="s">
        <v>20755</v>
      </c>
      <c r="F5523" s="447" t="s">
        <v>20755</v>
      </c>
      <c r="G5523" s="449">
        <v>100745</v>
      </c>
      <c r="H5523" s="447" t="s">
        <v>14888</v>
      </c>
      <c r="I5523" s="447" t="s">
        <v>145</v>
      </c>
      <c r="J5523" s="447" t="s">
        <v>709</v>
      </c>
      <c r="K5523" s="450">
        <v>15.89</v>
      </c>
      <c r="L5523" s="447" t="s">
        <v>241</v>
      </c>
    </row>
    <row r="5524" spans="1:12">
      <c r="A5524" s="447" t="s">
        <v>21053</v>
      </c>
      <c r="B5524" s="447" t="s">
        <v>21054</v>
      </c>
      <c r="C5524" s="447" t="s">
        <v>21059</v>
      </c>
      <c r="D5524" s="447" t="s">
        <v>21060</v>
      </c>
      <c r="E5524" s="448" t="s">
        <v>20755</v>
      </c>
      <c r="F5524" s="447" t="s">
        <v>20755</v>
      </c>
      <c r="G5524" s="449">
        <v>100746</v>
      </c>
      <c r="H5524" s="447" t="s">
        <v>6864</v>
      </c>
      <c r="I5524" s="447" t="s">
        <v>145</v>
      </c>
      <c r="J5524" s="447" t="s">
        <v>709</v>
      </c>
      <c r="K5524" s="450">
        <v>16.07</v>
      </c>
      <c r="L5524" s="447" t="s">
        <v>241</v>
      </c>
    </row>
    <row r="5525" spans="1:12">
      <c r="A5525" s="447" t="s">
        <v>21053</v>
      </c>
      <c r="B5525" s="447" t="s">
        <v>21054</v>
      </c>
      <c r="C5525" s="447" t="s">
        <v>21059</v>
      </c>
      <c r="D5525" s="447" t="s">
        <v>21060</v>
      </c>
      <c r="E5525" s="448" t="s">
        <v>20755</v>
      </c>
      <c r="F5525" s="447" t="s">
        <v>20755</v>
      </c>
      <c r="G5525" s="449">
        <v>100747</v>
      </c>
      <c r="H5525" s="447" t="s">
        <v>14889</v>
      </c>
      <c r="I5525" s="447" t="s">
        <v>145</v>
      </c>
      <c r="J5525" s="447" t="s">
        <v>334</v>
      </c>
      <c r="K5525" s="450">
        <v>6.95</v>
      </c>
      <c r="L5525" s="447" t="s">
        <v>241</v>
      </c>
    </row>
    <row r="5526" spans="1:12">
      <c r="A5526" s="447" t="s">
        <v>21053</v>
      </c>
      <c r="B5526" s="447" t="s">
        <v>21054</v>
      </c>
      <c r="C5526" s="447" t="s">
        <v>21059</v>
      </c>
      <c r="D5526" s="447" t="s">
        <v>21060</v>
      </c>
      <c r="E5526" s="448" t="s">
        <v>20755</v>
      </c>
      <c r="F5526" s="447" t="s">
        <v>20755</v>
      </c>
      <c r="G5526" s="449">
        <v>100748</v>
      </c>
      <c r="H5526" s="447" t="s">
        <v>6866</v>
      </c>
      <c r="I5526" s="447" t="s">
        <v>145</v>
      </c>
      <c r="J5526" s="447" t="s">
        <v>334</v>
      </c>
      <c r="K5526" s="450">
        <v>7.37</v>
      </c>
      <c r="L5526" s="447" t="s">
        <v>241</v>
      </c>
    </row>
    <row r="5527" spans="1:12">
      <c r="A5527" s="447" t="s">
        <v>21053</v>
      </c>
      <c r="B5527" s="447" t="s">
        <v>21054</v>
      </c>
      <c r="C5527" s="447" t="s">
        <v>21059</v>
      </c>
      <c r="D5527" s="447" t="s">
        <v>21060</v>
      </c>
      <c r="E5527" s="448" t="s">
        <v>20755</v>
      </c>
      <c r="F5527" s="447" t="s">
        <v>20755</v>
      </c>
      <c r="G5527" s="449">
        <v>100749</v>
      </c>
      <c r="H5527" s="447" t="s">
        <v>14890</v>
      </c>
      <c r="I5527" s="447" t="s">
        <v>145</v>
      </c>
      <c r="J5527" s="447" t="s">
        <v>334</v>
      </c>
      <c r="K5527" s="450">
        <v>15.96</v>
      </c>
      <c r="L5527" s="447" t="s">
        <v>241</v>
      </c>
    </row>
    <row r="5528" spans="1:12">
      <c r="A5528" s="447" t="s">
        <v>21053</v>
      </c>
      <c r="B5528" s="447" t="s">
        <v>21054</v>
      </c>
      <c r="C5528" s="447" t="s">
        <v>21059</v>
      </c>
      <c r="D5528" s="447" t="s">
        <v>21060</v>
      </c>
      <c r="E5528" s="448" t="s">
        <v>20755</v>
      </c>
      <c r="F5528" s="447" t="s">
        <v>20755</v>
      </c>
      <c r="G5528" s="449">
        <v>100750</v>
      </c>
      <c r="H5528" s="447" t="s">
        <v>6868</v>
      </c>
      <c r="I5528" s="447" t="s">
        <v>145</v>
      </c>
      <c r="J5528" s="447" t="s">
        <v>334</v>
      </c>
      <c r="K5528" s="450">
        <v>16.12</v>
      </c>
      <c r="L5528" s="447" t="s">
        <v>241</v>
      </c>
    </row>
    <row r="5529" spans="1:12">
      <c r="A5529" s="447" t="s">
        <v>21053</v>
      </c>
      <c r="B5529" s="447" t="s">
        <v>21054</v>
      </c>
      <c r="C5529" s="447" t="s">
        <v>21059</v>
      </c>
      <c r="D5529" s="447" t="s">
        <v>21060</v>
      </c>
      <c r="E5529" s="448" t="s">
        <v>20755</v>
      </c>
      <c r="F5529" s="447" t="s">
        <v>20755</v>
      </c>
      <c r="G5529" s="449">
        <v>100751</v>
      </c>
      <c r="H5529" s="447" t="s">
        <v>14891</v>
      </c>
      <c r="I5529" s="447" t="s">
        <v>145</v>
      </c>
      <c r="J5529" s="447" t="s">
        <v>334</v>
      </c>
      <c r="K5529" s="450">
        <v>27.48</v>
      </c>
      <c r="L5529" s="447" t="s">
        <v>241</v>
      </c>
    </row>
    <row r="5530" spans="1:12">
      <c r="A5530" s="447" t="s">
        <v>21053</v>
      </c>
      <c r="B5530" s="447" t="s">
        <v>21054</v>
      </c>
      <c r="C5530" s="447" t="s">
        <v>21059</v>
      </c>
      <c r="D5530" s="447" t="s">
        <v>21060</v>
      </c>
      <c r="E5530" s="448" t="s">
        <v>20755</v>
      </c>
      <c r="F5530" s="447" t="s">
        <v>20755</v>
      </c>
      <c r="G5530" s="449">
        <v>100752</v>
      </c>
      <c r="H5530" s="447" t="s">
        <v>6870</v>
      </c>
      <c r="I5530" s="447" t="s">
        <v>145</v>
      </c>
      <c r="J5530" s="447" t="s">
        <v>334</v>
      </c>
      <c r="K5530" s="450">
        <v>32.03</v>
      </c>
      <c r="L5530" s="447" t="s">
        <v>241</v>
      </c>
    </row>
    <row r="5531" spans="1:12">
      <c r="A5531" s="447" t="s">
        <v>21053</v>
      </c>
      <c r="B5531" s="447" t="s">
        <v>21054</v>
      </c>
      <c r="C5531" s="447" t="s">
        <v>21059</v>
      </c>
      <c r="D5531" s="447" t="s">
        <v>21060</v>
      </c>
      <c r="E5531" s="448" t="s">
        <v>20755</v>
      </c>
      <c r="F5531" s="447" t="s">
        <v>20755</v>
      </c>
      <c r="G5531" s="449">
        <v>100753</v>
      </c>
      <c r="H5531" s="447" t="s">
        <v>14892</v>
      </c>
      <c r="I5531" s="447" t="s">
        <v>145</v>
      </c>
      <c r="J5531" s="447" t="s">
        <v>334</v>
      </c>
      <c r="K5531" s="450">
        <v>13.76</v>
      </c>
      <c r="L5531" s="447" t="s">
        <v>241</v>
      </c>
    </row>
    <row r="5532" spans="1:12">
      <c r="A5532" s="447" t="s">
        <v>21053</v>
      </c>
      <c r="B5532" s="447" t="s">
        <v>21054</v>
      </c>
      <c r="C5532" s="447" t="s">
        <v>21059</v>
      </c>
      <c r="D5532" s="447" t="s">
        <v>21060</v>
      </c>
      <c r="E5532" s="448" t="s">
        <v>20755</v>
      </c>
      <c r="F5532" s="447" t="s">
        <v>20755</v>
      </c>
      <c r="G5532" s="449">
        <v>100754</v>
      </c>
      <c r="H5532" s="447" t="s">
        <v>6872</v>
      </c>
      <c r="I5532" s="447" t="s">
        <v>145</v>
      </c>
      <c r="J5532" s="447" t="s">
        <v>334</v>
      </c>
      <c r="K5532" s="450">
        <v>18.66</v>
      </c>
      <c r="L5532" s="447" t="s">
        <v>241</v>
      </c>
    </row>
    <row r="5533" spans="1:12">
      <c r="A5533" s="447" t="s">
        <v>21053</v>
      </c>
      <c r="B5533" s="447" t="s">
        <v>21054</v>
      </c>
      <c r="C5533" s="447" t="s">
        <v>21059</v>
      </c>
      <c r="D5533" s="447" t="s">
        <v>21060</v>
      </c>
      <c r="E5533" s="448" t="s">
        <v>20755</v>
      </c>
      <c r="F5533" s="447" t="s">
        <v>20755</v>
      </c>
      <c r="G5533" s="449">
        <v>100757</v>
      </c>
      <c r="H5533" s="447" t="s">
        <v>14893</v>
      </c>
      <c r="I5533" s="447" t="s">
        <v>145</v>
      </c>
      <c r="J5533" s="447" t="s">
        <v>334</v>
      </c>
      <c r="K5533" s="450">
        <v>32.15</v>
      </c>
      <c r="L5533" s="447" t="s">
        <v>241</v>
      </c>
    </row>
    <row r="5534" spans="1:12">
      <c r="A5534" s="447" t="s">
        <v>21053</v>
      </c>
      <c r="B5534" s="447" t="s">
        <v>21054</v>
      </c>
      <c r="C5534" s="447" t="s">
        <v>21059</v>
      </c>
      <c r="D5534" s="447" t="s">
        <v>21060</v>
      </c>
      <c r="E5534" s="448" t="s">
        <v>20755</v>
      </c>
      <c r="F5534" s="447" t="s">
        <v>20755</v>
      </c>
      <c r="G5534" s="449">
        <v>100758</v>
      </c>
      <c r="H5534" s="447" t="s">
        <v>6873</v>
      </c>
      <c r="I5534" s="447" t="s">
        <v>145</v>
      </c>
      <c r="J5534" s="447" t="s">
        <v>334</v>
      </c>
      <c r="K5534" s="450">
        <v>32.36</v>
      </c>
      <c r="L5534" s="447" t="s">
        <v>241</v>
      </c>
    </row>
    <row r="5535" spans="1:12">
      <c r="A5535" s="447" t="s">
        <v>21053</v>
      </c>
      <c r="B5535" s="447" t="s">
        <v>21054</v>
      </c>
      <c r="C5535" s="447" t="s">
        <v>21059</v>
      </c>
      <c r="D5535" s="447" t="s">
        <v>21060</v>
      </c>
      <c r="E5535" s="448" t="s">
        <v>20755</v>
      </c>
      <c r="F5535" s="447" t="s">
        <v>20755</v>
      </c>
      <c r="G5535" s="449">
        <v>100759</v>
      </c>
      <c r="H5535" s="447" t="s">
        <v>14894</v>
      </c>
      <c r="I5535" s="447" t="s">
        <v>145</v>
      </c>
      <c r="J5535" s="447" t="s">
        <v>709</v>
      </c>
      <c r="K5535" s="450">
        <v>31.8</v>
      </c>
      <c r="L5535" s="447" t="s">
        <v>241</v>
      </c>
    </row>
    <row r="5536" spans="1:12">
      <c r="A5536" s="447" t="s">
        <v>21053</v>
      </c>
      <c r="B5536" s="447" t="s">
        <v>21054</v>
      </c>
      <c r="C5536" s="447" t="s">
        <v>21059</v>
      </c>
      <c r="D5536" s="447" t="s">
        <v>21060</v>
      </c>
      <c r="E5536" s="448" t="s">
        <v>20755</v>
      </c>
      <c r="F5536" s="447" t="s">
        <v>20755</v>
      </c>
      <c r="G5536" s="449">
        <v>100760</v>
      </c>
      <c r="H5536" s="447" t="s">
        <v>6875</v>
      </c>
      <c r="I5536" s="447" t="s">
        <v>145</v>
      </c>
      <c r="J5536" s="447" t="s">
        <v>709</v>
      </c>
      <c r="K5536" s="450">
        <v>32.15</v>
      </c>
      <c r="L5536" s="447" t="s">
        <v>241</v>
      </c>
    </row>
    <row r="5537" spans="1:12">
      <c r="A5537" s="447" t="s">
        <v>21053</v>
      </c>
      <c r="B5537" s="447" t="s">
        <v>21054</v>
      </c>
      <c r="C5537" s="447" t="s">
        <v>21059</v>
      </c>
      <c r="D5537" s="447" t="s">
        <v>21060</v>
      </c>
      <c r="E5537" s="448" t="s">
        <v>20755</v>
      </c>
      <c r="F5537" s="447" t="s">
        <v>20755</v>
      </c>
      <c r="G5537" s="449">
        <v>100761</v>
      </c>
      <c r="H5537" s="447" t="s">
        <v>14895</v>
      </c>
      <c r="I5537" s="447" t="s">
        <v>145</v>
      </c>
      <c r="J5537" s="447" t="s">
        <v>334</v>
      </c>
      <c r="K5537" s="450">
        <v>31.95</v>
      </c>
      <c r="L5537" s="447" t="s">
        <v>241</v>
      </c>
    </row>
    <row r="5538" spans="1:12">
      <c r="A5538" s="447" t="s">
        <v>21053</v>
      </c>
      <c r="B5538" s="447" t="s">
        <v>21054</v>
      </c>
      <c r="C5538" s="447" t="s">
        <v>21059</v>
      </c>
      <c r="D5538" s="447" t="s">
        <v>21060</v>
      </c>
      <c r="E5538" s="448" t="s">
        <v>20755</v>
      </c>
      <c r="F5538" s="447" t="s">
        <v>20755</v>
      </c>
      <c r="G5538" s="449">
        <v>100762</v>
      </c>
      <c r="H5538" s="447" t="s">
        <v>6877</v>
      </c>
      <c r="I5538" s="447" t="s">
        <v>145</v>
      </c>
      <c r="J5538" s="447" t="s">
        <v>334</v>
      </c>
      <c r="K5538" s="450">
        <v>32.24</v>
      </c>
      <c r="L5538" s="447" t="s">
        <v>241</v>
      </c>
    </row>
    <row r="5539" spans="1:12">
      <c r="A5539" s="447" t="s">
        <v>21053</v>
      </c>
      <c r="B5539" s="447" t="s">
        <v>21054</v>
      </c>
      <c r="C5539" s="447" t="s">
        <v>21061</v>
      </c>
      <c r="D5539" s="447" t="s">
        <v>21062</v>
      </c>
      <c r="E5539" s="448" t="s">
        <v>20755</v>
      </c>
      <c r="F5539" s="447" t="s">
        <v>20755</v>
      </c>
      <c r="G5539" s="449">
        <v>102488</v>
      </c>
      <c r="H5539" s="447" t="s">
        <v>14896</v>
      </c>
      <c r="I5539" s="447" t="s">
        <v>145</v>
      </c>
      <c r="J5539" s="447" t="s">
        <v>240</v>
      </c>
      <c r="K5539" s="450">
        <v>2.31</v>
      </c>
      <c r="L5539" s="447" t="s">
        <v>241</v>
      </c>
    </row>
    <row r="5540" spans="1:12">
      <c r="A5540" s="447" t="s">
        <v>21053</v>
      </c>
      <c r="B5540" s="447" t="s">
        <v>21054</v>
      </c>
      <c r="C5540" s="447" t="s">
        <v>21061</v>
      </c>
      <c r="D5540" s="447" t="s">
        <v>21062</v>
      </c>
      <c r="E5540" s="448" t="s">
        <v>20755</v>
      </c>
      <c r="F5540" s="447" t="s">
        <v>20755</v>
      </c>
      <c r="G5540" s="449">
        <v>102489</v>
      </c>
      <c r="H5540" s="447" t="s">
        <v>14897</v>
      </c>
      <c r="I5540" s="447" t="s">
        <v>145</v>
      </c>
      <c r="J5540" s="447" t="s">
        <v>334</v>
      </c>
      <c r="K5540" s="450">
        <v>19.47</v>
      </c>
      <c r="L5540" s="447" t="s">
        <v>241</v>
      </c>
    </row>
    <row r="5541" spans="1:12">
      <c r="A5541" s="447" t="s">
        <v>21053</v>
      </c>
      <c r="B5541" s="447" t="s">
        <v>21054</v>
      </c>
      <c r="C5541" s="447" t="s">
        <v>21061</v>
      </c>
      <c r="D5541" s="447" t="s">
        <v>21062</v>
      </c>
      <c r="E5541" s="448" t="s">
        <v>20755</v>
      </c>
      <c r="F5541" s="447" t="s">
        <v>20755</v>
      </c>
      <c r="G5541" s="449">
        <v>102491</v>
      </c>
      <c r="H5541" s="447" t="s">
        <v>14898</v>
      </c>
      <c r="I5541" s="447" t="s">
        <v>145</v>
      </c>
      <c r="J5541" s="447" t="s">
        <v>334</v>
      </c>
      <c r="K5541" s="450">
        <v>13.52</v>
      </c>
      <c r="L5541" s="447" t="s">
        <v>241</v>
      </c>
    </row>
    <row r="5542" spans="1:12">
      <c r="A5542" s="447" t="s">
        <v>21053</v>
      </c>
      <c r="B5542" s="447" t="s">
        <v>21054</v>
      </c>
      <c r="C5542" s="447" t="s">
        <v>21061</v>
      </c>
      <c r="D5542" s="447" t="s">
        <v>21062</v>
      </c>
      <c r="E5542" s="448" t="s">
        <v>20755</v>
      </c>
      <c r="F5542" s="447" t="s">
        <v>20755</v>
      </c>
      <c r="G5542" s="449">
        <v>102492</v>
      </c>
      <c r="H5542" s="447" t="s">
        <v>14899</v>
      </c>
      <c r="I5542" s="447" t="s">
        <v>145</v>
      </c>
      <c r="J5542" s="447" t="s">
        <v>334</v>
      </c>
      <c r="K5542" s="450">
        <v>15.72</v>
      </c>
      <c r="L5542" s="447" t="s">
        <v>241</v>
      </c>
    </row>
    <row r="5543" spans="1:12">
      <c r="A5543" s="447" t="s">
        <v>21053</v>
      </c>
      <c r="B5543" s="447" t="s">
        <v>21054</v>
      </c>
      <c r="C5543" s="447" t="s">
        <v>21061</v>
      </c>
      <c r="D5543" s="447" t="s">
        <v>21062</v>
      </c>
      <c r="E5543" s="448" t="s">
        <v>20755</v>
      </c>
      <c r="F5543" s="447" t="s">
        <v>20755</v>
      </c>
      <c r="G5543" s="449">
        <v>102493</v>
      </c>
      <c r="H5543" s="447" t="s">
        <v>14900</v>
      </c>
      <c r="I5543" s="447" t="s">
        <v>145</v>
      </c>
      <c r="J5543" s="447" t="s">
        <v>334</v>
      </c>
      <c r="K5543" s="450">
        <v>10.81</v>
      </c>
      <c r="L5543" s="447" t="s">
        <v>241</v>
      </c>
    </row>
    <row r="5544" spans="1:12">
      <c r="A5544" s="447" t="s">
        <v>21053</v>
      </c>
      <c r="B5544" s="447" t="s">
        <v>21054</v>
      </c>
      <c r="C5544" s="447" t="s">
        <v>21061</v>
      </c>
      <c r="D5544" s="447" t="s">
        <v>21062</v>
      </c>
      <c r="E5544" s="448" t="s">
        <v>20755</v>
      </c>
      <c r="F5544" s="447" t="s">
        <v>20755</v>
      </c>
      <c r="G5544" s="449">
        <v>102494</v>
      </c>
      <c r="H5544" s="447" t="s">
        <v>14901</v>
      </c>
      <c r="I5544" s="447" t="s">
        <v>145</v>
      </c>
      <c r="J5544" s="447" t="s">
        <v>334</v>
      </c>
      <c r="K5544" s="450">
        <v>36.26</v>
      </c>
      <c r="L5544" s="447" t="s">
        <v>241</v>
      </c>
    </row>
    <row r="5545" spans="1:12">
      <c r="A5545" s="447" t="s">
        <v>21053</v>
      </c>
      <c r="B5545" s="447" t="s">
        <v>21054</v>
      </c>
      <c r="C5545" s="447" t="s">
        <v>21061</v>
      </c>
      <c r="D5545" s="447" t="s">
        <v>21062</v>
      </c>
      <c r="E5545" s="448" t="s">
        <v>20755</v>
      </c>
      <c r="F5545" s="447" t="s">
        <v>20755</v>
      </c>
      <c r="G5545" s="449">
        <v>102495</v>
      </c>
      <c r="H5545" s="447" t="s">
        <v>14902</v>
      </c>
      <c r="I5545" s="447" t="s">
        <v>145</v>
      </c>
      <c r="J5545" s="447" t="s">
        <v>334</v>
      </c>
      <c r="K5545" s="450">
        <v>35.5</v>
      </c>
      <c r="L5545" s="447" t="s">
        <v>241</v>
      </c>
    </row>
    <row r="5546" spans="1:12">
      <c r="A5546" s="447" t="s">
        <v>21053</v>
      </c>
      <c r="B5546" s="447" t="s">
        <v>21054</v>
      </c>
      <c r="C5546" s="447" t="s">
        <v>21061</v>
      </c>
      <c r="D5546" s="447" t="s">
        <v>21062</v>
      </c>
      <c r="E5546" s="448" t="s">
        <v>20755</v>
      </c>
      <c r="F5546" s="447" t="s">
        <v>20755</v>
      </c>
      <c r="G5546" s="449">
        <v>102496</v>
      </c>
      <c r="H5546" s="447" t="s">
        <v>14903</v>
      </c>
      <c r="I5546" s="447" t="s">
        <v>239</v>
      </c>
      <c r="J5546" s="447" t="s">
        <v>334</v>
      </c>
      <c r="K5546" s="450">
        <v>7.98</v>
      </c>
      <c r="L5546" s="447" t="s">
        <v>241</v>
      </c>
    </row>
    <row r="5547" spans="1:12">
      <c r="A5547" s="447" t="s">
        <v>21053</v>
      </c>
      <c r="B5547" s="447" t="s">
        <v>21054</v>
      </c>
      <c r="C5547" s="447" t="s">
        <v>21061</v>
      </c>
      <c r="D5547" s="447" t="s">
        <v>21062</v>
      </c>
      <c r="E5547" s="448" t="s">
        <v>20755</v>
      </c>
      <c r="F5547" s="447" t="s">
        <v>20755</v>
      </c>
      <c r="G5547" s="449">
        <v>102497</v>
      </c>
      <c r="H5547" s="447" t="s">
        <v>14904</v>
      </c>
      <c r="I5547" s="447" t="s">
        <v>239</v>
      </c>
      <c r="J5547" s="447" t="s">
        <v>334</v>
      </c>
      <c r="K5547" s="450">
        <v>3.29</v>
      </c>
      <c r="L5547" s="447" t="s">
        <v>241</v>
      </c>
    </row>
    <row r="5548" spans="1:12">
      <c r="A5548" s="447" t="s">
        <v>21053</v>
      </c>
      <c r="B5548" s="447" t="s">
        <v>21054</v>
      </c>
      <c r="C5548" s="447" t="s">
        <v>21061</v>
      </c>
      <c r="D5548" s="447" t="s">
        <v>21062</v>
      </c>
      <c r="E5548" s="448" t="s">
        <v>20755</v>
      </c>
      <c r="F5548" s="447" t="s">
        <v>20755</v>
      </c>
      <c r="G5548" s="449">
        <v>102498</v>
      </c>
      <c r="H5548" s="447" t="s">
        <v>14905</v>
      </c>
      <c r="I5548" s="447" t="s">
        <v>239</v>
      </c>
      <c r="J5548" s="447" t="s">
        <v>334</v>
      </c>
      <c r="K5548" s="450">
        <v>1.04</v>
      </c>
      <c r="L5548" s="447" t="s">
        <v>241</v>
      </c>
    </row>
    <row r="5549" spans="1:12">
      <c r="A5549" s="447" t="s">
        <v>21053</v>
      </c>
      <c r="B5549" s="447" t="s">
        <v>21054</v>
      </c>
      <c r="C5549" s="447" t="s">
        <v>21061</v>
      </c>
      <c r="D5549" s="447" t="s">
        <v>21062</v>
      </c>
      <c r="E5549" s="448" t="s">
        <v>20755</v>
      </c>
      <c r="F5549" s="447" t="s">
        <v>20755</v>
      </c>
      <c r="G5549" s="449">
        <v>102499</v>
      </c>
      <c r="H5549" s="447" t="s">
        <v>14906</v>
      </c>
      <c r="I5549" s="447" t="s">
        <v>145</v>
      </c>
      <c r="J5549" s="447" t="s">
        <v>334</v>
      </c>
      <c r="K5549" s="450">
        <v>1.57</v>
      </c>
      <c r="L5549" s="447" t="s">
        <v>241</v>
      </c>
    </row>
    <row r="5550" spans="1:12">
      <c r="A5550" s="447" t="s">
        <v>21053</v>
      </c>
      <c r="B5550" s="447" t="s">
        <v>21054</v>
      </c>
      <c r="C5550" s="447" t="s">
        <v>21061</v>
      </c>
      <c r="D5550" s="447" t="s">
        <v>21062</v>
      </c>
      <c r="E5550" s="448" t="s">
        <v>20755</v>
      </c>
      <c r="F5550" s="447" t="s">
        <v>20755</v>
      </c>
      <c r="G5550" s="449">
        <v>102500</v>
      </c>
      <c r="H5550" s="447" t="s">
        <v>14907</v>
      </c>
      <c r="I5550" s="447" t="s">
        <v>239</v>
      </c>
      <c r="J5550" s="447" t="s">
        <v>334</v>
      </c>
      <c r="K5550" s="450">
        <v>3</v>
      </c>
      <c r="L5550" s="447" t="s">
        <v>241</v>
      </c>
    </row>
    <row r="5551" spans="1:12">
      <c r="A5551" s="447" t="s">
        <v>21053</v>
      </c>
      <c r="B5551" s="447" t="s">
        <v>21054</v>
      </c>
      <c r="C5551" s="447" t="s">
        <v>21061</v>
      </c>
      <c r="D5551" s="447" t="s">
        <v>21062</v>
      </c>
      <c r="E5551" s="448" t="s">
        <v>20755</v>
      </c>
      <c r="F5551" s="447" t="s">
        <v>20755</v>
      </c>
      <c r="G5551" s="449">
        <v>102501</v>
      </c>
      <c r="H5551" s="447" t="s">
        <v>14908</v>
      </c>
      <c r="I5551" s="447" t="s">
        <v>145</v>
      </c>
      <c r="J5551" s="447" t="s">
        <v>334</v>
      </c>
      <c r="K5551" s="450">
        <v>16.71</v>
      </c>
      <c r="L5551" s="447" t="s">
        <v>241</v>
      </c>
    </row>
    <row r="5552" spans="1:12">
      <c r="A5552" s="447" t="s">
        <v>21053</v>
      </c>
      <c r="B5552" s="447" t="s">
        <v>21054</v>
      </c>
      <c r="C5552" s="447" t="s">
        <v>21061</v>
      </c>
      <c r="D5552" s="447" t="s">
        <v>21062</v>
      </c>
      <c r="E5552" s="448" t="s">
        <v>20755</v>
      </c>
      <c r="F5552" s="447" t="s">
        <v>20755</v>
      </c>
      <c r="G5552" s="449">
        <v>102504</v>
      </c>
      <c r="H5552" s="447" t="s">
        <v>14909</v>
      </c>
      <c r="I5552" s="447" t="s">
        <v>239</v>
      </c>
      <c r="J5552" s="447" t="s">
        <v>334</v>
      </c>
      <c r="K5552" s="450">
        <v>6.51</v>
      </c>
      <c r="L5552" s="447" t="s">
        <v>241</v>
      </c>
    </row>
    <row r="5553" spans="1:12">
      <c r="A5553" s="447" t="s">
        <v>21053</v>
      </c>
      <c r="B5553" s="447" t="s">
        <v>21054</v>
      </c>
      <c r="C5553" s="447" t="s">
        <v>21061</v>
      </c>
      <c r="D5553" s="447" t="s">
        <v>21062</v>
      </c>
      <c r="E5553" s="448" t="s">
        <v>20755</v>
      </c>
      <c r="F5553" s="447" t="s">
        <v>20755</v>
      </c>
      <c r="G5553" s="449">
        <v>102505</v>
      </c>
      <c r="H5553" s="447" t="s">
        <v>14910</v>
      </c>
      <c r="I5553" s="447" t="s">
        <v>239</v>
      </c>
      <c r="J5553" s="447" t="s">
        <v>334</v>
      </c>
      <c r="K5553" s="450">
        <v>7.57</v>
      </c>
      <c r="L5553" s="447" t="s">
        <v>241</v>
      </c>
    </row>
    <row r="5554" spans="1:12">
      <c r="A5554" s="447" t="s">
        <v>21053</v>
      </c>
      <c r="B5554" s="447" t="s">
        <v>21054</v>
      </c>
      <c r="C5554" s="447" t="s">
        <v>21061</v>
      </c>
      <c r="D5554" s="447" t="s">
        <v>21062</v>
      </c>
      <c r="E5554" s="448" t="s">
        <v>20755</v>
      </c>
      <c r="F5554" s="447" t="s">
        <v>20755</v>
      </c>
      <c r="G5554" s="449">
        <v>102506</v>
      </c>
      <c r="H5554" s="447" t="s">
        <v>14911</v>
      </c>
      <c r="I5554" s="447" t="s">
        <v>239</v>
      </c>
      <c r="J5554" s="447" t="s">
        <v>334</v>
      </c>
      <c r="K5554" s="450">
        <v>7.17</v>
      </c>
      <c r="L5554" s="447" t="s">
        <v>241</v>
      </c>
    </row>
    <row r="5555" spans="1:12">
      <c r="A5555" s="447" t="s">
        <v>21053</v>
      </c>
      <c r="B5555" s="447" t="s">
        <v>21054</v>
      </c>
      <c r="C5555" s="447" t="s">
        <v>21061</v>
      </c>
      <c r="D5555" s="447" t="s">
        <v>21062</v>
      </c>
      <c r="E5555" s="448" t="s">
        <v>20755</v>
      </c>
      <c r="F5555" s="447" t="s">
        <v>20755</v>
      </c>
      <c r="G5555" s="449">
        <v>102507</v>
      </c>
      <c r="H5555" s="447" t="s">
        <v>14912</v>
      </c>
      <c r="I5555" s="447" t="s">
        <v>239</v>
      </c>
      <c r="J5555" s="447" t="s">
        <v>334</v>
      </c>
      <c r="K5555" s="450">
        <v>4.3</v>
      </c>
      <c r="L5555" s="447" t="s">
        <v>241</v>
      </c>
    </row>
    <row r="5556" spans="1:12">
      <c r="A5556" s="447" t="s">
        <v>21053</v>
      </c>
      <c r="B5556" s="447" t="s">
        <v>21054</v>
      </c>
      <c r="C5556" s="447" t="s">
        <v>21061</v>
      </c>
      <c r="D5556" s="447" t="s">
        <v>21062</v>
      </c>
      <c r="E5556" s="448" t="s">
        <v>20755</v>
      </c>
      <c r="F5556" s="447" t="s">
        <v>20755</v>
      </c>
      <c r="G5556" s="449">
        <v>102508</v>
      </c>
      <c r="H5556" s="447" t="s">
        <v>14913</v>
      </c>
      <c r="I5556" s="447" t="s">
        <v>145</v>
      </c>
      <c r="J5556" s="447" t="s">
        <v>334</v>
      </c>
      <c r="K5556" s="450">
        <v>30.05</v>
      </c>
      <c r="L5556" s="447" t="s">
        <v>241</v>
      </c>
    </row>
    <row r="5557" spans="1:12">
      <c r="A5557" s="447" t="s">
        <v>21053</v>
      </c>
      <c r="B5557" s="447" t="s">
        <v>21054</v>
      </c>
      <c r="C5557" s="447" t="s">
        <v>21061</v>
      </c>
      <c r="D5557" s="447" t="s">
        <v>21062</v>
      </c>
      <c r="E5557" s="448" t="s">
        <v>20755</v>
      </c>
      <c r="F5557" s="447" t="s">
        <v>20755</v>
      </c>
      <c r="G5557" s="449">
        <v>102509</v>
      </c>
      <c r="H5557" s="447" t="s">
        <v>14914</v>
      </c>
      <c r="I5557" s="447" t="s">
        <v>145</v>
      </c>
      <c r="J5557" s="447" t="s">
        <v>334</v>
      </c>
      <c r="K5557" s="450">
        <v>16.739999999999998</v>
      </c>
      <c r="L5557" s="447" t="s">
        <v>241</v>
      </c>
    </row>
    <row r="5558" spans="1:12">
      <c r="A5558" s="447" t="s">
        <v>21053</v>
      </c>
      <c r="B5558" s="447" t="s">
        <v>21054</v>
      </c>
      <c r="C5558" s="447" t="s">
        <v>21061</v>
      </c>
      <c r="D5558" s="447" t="s">
        <v>21062</v>
      </c>
      <c r="E5558" s="448" t="s">
        <v>20755</v>
      </c>
      <c r="F5558" s="447" t="s">
        <v>20755</v>
      </c>
      <c r="G5558" s="449">
        <v>102512</v>
      </c>
      <c r="H5558" s="447" t="s">
        <v>14915</v>
      </c>
      <c r="I5558" s="447" t="s">
        <v>239</v>
      </c>
      <c r="J5558" s="447" t="s">
        <v>240</v>
      </c>
      <c r="K5558" s="450">
        <v>3.02</v>
      </c>
      <c r="L5558" s="447" t="s">
        <v>241</v>
      </c>
    </row>
    <row r="5559" spans="1:12">
      <c r="A5559" s="447" t="s">
        <v>21053</v>
      </c>
      <c r="B5559" s="447" t="s">
        <v>21054</v>
      </c>
      <c r="C5559" s="447" t="s">
        <v>21061</v>
      </c>
      <c r="D5559" s="447" t="s">
        <v>21062</v>
      </c>
      <c r="E5559" s="448" t="s">
        <v>20755</v>
      </c>
      <c r="F5559" s="447" t="s">
        <v>20755</v>
      </c>
      <c r="G5559" s="449">
        <v>102513</v>
      </c>
      <c r="H5559" s="447" t="s">
        <v>14916</v>
      </c>
      <c r="I5559" s="447" t="s">
        <v>145</v>
      </c>
      <c r="J5559" s="447" t="s">
        <v>334</v>
      </c>
      <c r="K5559" s="450">
        <v>31.63</v>
      </c>
      <c r="L5559" s="447" t="s">
        <v>241</v>
      </c>
    </row>
    <row r="5560" spans="1:12">
      <c r="A5560" s="447" t="s">
        <v>21053</v>
      </c>
      <c r="B5560" s="447" t="s">
        <v>21054</v>
      </c>
      <c r="C5560" s="447" t="s">
        <v>21061</v>
      </c>
      <c r="D5560" s="447" t="s">
        <v>21062</v>
      </c>
      <c r="E5560" s="448" t="s">
        <v>20755</v>
      </c>
      <c r="F5560" s="447" t="s">
        <v>20755</v>
      </c>
      <c r="G5560" s="449">
        <v>102520</v>
      </c>
      <c r="H5560" s="447" t="s">
        <v>14917</v>
      </c>
      <c r="I5560" s="447" t="s">
        <v>145</v>
      </c>
      <c r="J5560" s="447" t="s">
        <v>334</v>
      </c>
      <c r="K5560" s="450">
        <v>53.72</v>
      </c>
      <c r="L5560" s="447" t="s">
        <v>241</v>
      </c>
    </row>
    <row r="5561" spans="1:12">
      <c r="A5561" s="447" t="s">
        <v>21063</v>
      </c>
      <c r="B5561" s="447" t="s">
        <v>21064</v>
      </c>
      <c r="C5561" s="447" t="s">
        <v>21065</v>
      </c>
      <c r="D5561" s="447" t="s">
        <v>21066</v>
      </c>
      <c r="E5561" s="448" t="s">
        <v>20755</v>
      </c>
      <c r="F5561" s="447" t="s">
        <v>20755</v>
      </c>
      <c r="G5561" s="449">
        <v>101749</v>
      </c>
      <c r="H5561" s="447" t="s">
        <v>6880</v>
      </c>
      <c r="I5561" s="447" t="s">
        <v>145</v>
      </c>
      <c r="J5561" s="447" t="s">
        <v>240</v>
      </c>
      <c r="K5561" s="450">
        <v>39.5</v>
      </c>
      <c r="L5561" s="447" t="s">
        <v>241</v>
      </c>
    </row>
    <row r="5562" spans="1:12">
      <c r="A5562" s="447" t="s">
        <v>21063</v>
      </c>
      <c r="B5562" s="447" t="s">
        <v>21064</v>
      </c>
      <c r="C5562" s="447" t="s">
        <v>21065</v>
      </c>
      <c r="D5562" s="447" t="s">
        <v>21066</v>
      </c>
      <c r="E5562" s="448" t="s">
        <v>20755</v>
      </c>
      <c r="F5562" s="447" t="s">
        <v>20755</v>
      </c>
      <c r="G5562" s="449">
        <v>101750</v>
      </c>
      <c r="H5562" s="447" t="s">
        <v>6881</v>
      </c>
      <c r="I5562" s="447" t="s">
        <v>145</v>
      </c>
      <c r="J5562" s="447" t="s">
        <v>240</v>
      </c>
      <c r="K5562" s="450">
        <v>37.79</v>
      </c>
      <c r="L5562" s="447" t="s">
        <v>241</v>
      </c>
    </row>
    <row r="5563" spans="1:12">
      <c r="A5563" s="447" t="s">
        <v>21063</v>
      </c>
      <c r="B5563" s="447" t="s">
        <v>21064</v>
      </c>
      <c r="C5563" s="447" t="s">
        <v>21067</v>
      </c>
      <c r="D5563" s="447" t="s">
        <v>21068</v>
      </c>
      <c r="E5563" s="448" t="s">
        <v>20755</v>
      </c>
      <c r="F5563" s="447" t="s">
        <v>20755</v>
      </c>
      <c r="G5563" s="449">
        <v>101729</v>
      </c>
      <c r="H5563" s="447" t="s">
        <v>6882</v>
      </c>
      <c r="I5563" s="447" t="s">
        <v>145</v>
      </c>
      <c r="J5563" s="447" t="s">
        <v>240</v>
      </c>
      <c r="K5563" s="450">
        <v>145.77000000000001</v>
      </c>
      <c r="L5563" s="447" t="s">
        <v>241</v>
      </c>
    </row>
    <row r="5564" spans="1:12">
      <c r="A5564" s="447" t="s">
        <v>21063</v>
      </c>
      <c r="B5564" s="447" t="s">
        <v>21064</v>
      </c>
      <c r="C5564" s="447" t="s">
        <v>21067</v>
      </c>
      <c r="D5564" s="447" t="s">
        <v>21068</v>
      </c>
      <c r="E5564" s="448" t="s">
        <v>20755</v>
      </c>
      <c r="F5564" s="447" t="s">
        <v>20755</v>
      </c>
      <c r="G5564" s="449">
        <v>101746</v>
      </c>
      <c r="H5564" s="447" t="s">
        <v>6883</v>
      </c>
      <c r="I5564" s="447" t="s">
        <v>145</v>
      </c>
      <c r="J5564" s="447" t="s">
        <v>240</v>
      </c>
      <c r="K5564" s="450">
        <v>230.23</v>
      </c>
      <c r="L5564" s="447" t="s">
        <v>241</v>
      </c>
    </row>
    <row r="5565" spans="1:12">
      <c r="A5565" s="447" t="s">
        <v>21063</v>
      </c>
      <c r="B5565" s="447" t="s">
        <v>21064</v>
      </c>
      <c r="C5565" s="447" t="s">
        <v>21067</v>
      </c>
      <c r="D5565" s="447" t="s">
        <v>21068</v>
      </c>
      <c r="E5565" s="448" t="s">
        <v>20755</v>
      </c>
      <c r="F5565" s="447" t="s">
        <v>20755</v>
      </c>
      <c r="G5565" s="449">
        <v>101751</v>
      </c>
      <c r="H5565" s="447" t="s">
        <v>6884</v>
      </c>
      <c r="I5565" s="447" t="s">
        <v>145</v>
      </c>
      <c r="J5565" s="447" t="s">
        <v>240</v>
      </c>
      <c r="K5565" s="450">
        <v>150.5</v>
      </c>
      <c r="L5565" s="447" t="s">
        <v>241</v>
      </c>
    </row>
    <row r="5566" spans="1:12">
      <c r="A5566" s="447" t="s">
        <v>21063</v>
      </c>
      <c r="B5566" s="447" t="s">
        <v>21064</v>
      </c>
      <c r="C5566" s="447" t="s">
        <v>21069</v>
      </c>
      <c r="D5566" s="447" t="s">
        <v>21070</v>
      </c>
      <c r="E5566" s="448" t="s">
        <v>20755</v>
      </c>
      <c r="F5566" s="447" t="s">
        <v>20755</v>
      </c>
      <c r="G5566" s="449">
        <v>87246</v>
      </c>
      <c r="H5566" s="447" t="s">
        <v>6885</v>
      </c>
      <c r="I5566" s="447" t="s">
        <v>145</v>
      </c>
      <c r="J5566" s="447" t="s">
        <v>334</v>
      </c>
      <c r="K5566" s="450">
        <v>43.7</v>
      </c>
      <c r="L5566" s="447" t="s">
        <v>241</v>
      </c>
    </row>
    <row r="5567" spans="1:12">
      <c r="A5567" s="447" t="s">
        <v>21063</v>
      </c>
      <c r="B5567" s="447" t="s">
        <v>21064</v>
      </c>
      <c r="C5567" s="447" t="s">
        <v>21069</v>
      </c>
      <c r="D5567" s="447" t="s">
        <v>21070</v>
      </c>
      <c r="E5567" s="448" t="s">
        <v>20755</v>
      </c>
      <c r="F5567" s="447" t="s">
        <v>20755</v>
      </c>
      <c r="G5567" s="449">
        <v>87247</v>
      </c>
      <c r="H5567" s="447" t="s">
        <v>6886</v>
      </c>
      <c r="I5567" s="447" t="s">
        <v>145</v>
      </c>
      <c r="J5567" s="447" t="s">
        <v>334</v>
      </c>
      <c r="K5567" s="450">
        <v>38.71</v>
      </c>
      <c r="L5567" s="447" t="s">
        <v>241</v>
      </c>
    </row>
    <row r="5568" spans="1:12">
      <c r="A5568" s="447" t="s">
        <v>21063</v>
      </c>
      <c r="B5568" s="447" t="s">
        <v>21064</v>
      </c>
      <c r="C5568" s="447" t="s">
        <v>21069</v>
      </c>
      <c r="D5568" s="447" t="s">
        <v>21070</v>
      </c>
      <c r="E5568" s="448" t="s">
        <v>20755</v>
      </c>
      <c r="F5568" s="447" t="s">
        <v>20755</v>
      </c>
      <c r="G5568" s="449">
        <v>87248</v>
      </c>
      <c r="H5568" s="447" t="s">
        <v>6887</v>
      </c>
      <c r="I5568" s="447" t="s">
        <v>145</v>
      </c>
      <c r="J5568" s="447" t="s">
        <v>334</v>
      </c>
      <c r="K5568" s="450">
        <v>34.659999999999997</v>
      </c>
      <c r="L5568" s="447" t="s">
        <v>241</v>
      </c>
    </row>
    <row r="5569" spans="1:12">
      <c r="A5569" s="447" t="s">
        <v>21063</v>
      </c>
      <c r="B5569" s="447" t="s">
        <v>21064</v>
      </c>
      <c r="C5569" s="447" t="s">
        <v>21069</v>
      </c>
      <c r="D5569" s="447" t="s">
        <v>21070</v>
      </c>
      <c r="E5569" s="448" t="s">
        <v>20755</v>
      </c>
      <c r="F5569" s="447" t="s">
        <v>20755</v>
      </c>
      <c r="G5569" s="449">
        <v>87249</v>
      </c>
      <c r="H5569" s="447" t="s">
        <v>6888</v>
      </c>
      <c r="I5569" s="447" t="s">
        <v>145</v>
      </c>
      <c r="J5569" s="447" t="s">
        <v>334</v>
      </c>
      <c r="K5569" s="450">
        <v>48.78</v>
      </c>
      <c r="L5569" s="447" t="s">
        <v>241</v>
      </c>
    </row>
    <row r="5570" spans="1:12">
      <c r="A5570" s="447" t="s">
        <v>21063</v>
      </c>
      <c r="B5570" s="447" t="s">
        <v>21064</v>
      </c>
      <c r="C5570" s="447" t="s">
        <v>21069</v>
      </c>
      <c r="D5570" s="447" t="s">
        <v>21070</v>
      </c>
      <c r="E5570" s="448" t="s">
        <v>20755</v>
      </c>
      <c r="F5570" s="447" t="s">
        <v>20755</v>
      </c>
      <c r="G5570" s="449">
        <v>87250</v>
      </c>
      <c r="H5570" s="447" t="s">
        <v>6889</v>
      </c>
      <c r="I5570" s="447" t="s">
        <v>145</v>
      </c>
      <c r="J5570" s="447" t="s">
        <v>334</v>
      </c>
      <c r="K5570" s="450">
        <v>40.89</v>
      </c>
      <c r="L5570" s="447" t="s">
        <v>241</v>
      </c>
    </row>
    <row r="5571" spans="1:12">
      <c r="A5571" s="447" t="s">
        <v>21063</v>
      </c>
      <c r="B5571" s="447" t="s">
        <v>21064</v>
      </c>
      <c r="C5571" s="447" t="s">
        <v>21069</v>
      </c>
      <c r="D5571" s="447" t="s">
        <v>21070</v>
      </c>
      <c r="E5571" s="448" t="s">
        <v>20755</v>
      </c>
      <c r="F5571" s="447" t="s">
        <v>20755</v>
      </c>
      <c r="G5571" s="449">
        <v>87251</v>
      </c>
      <c r="H5571" s="447" t="s">
        <v>6890</v>
      </c>
      <c r="I5571" s="447" t="s">
        <v>145</v>
      </c>
      <c r="J5571" s="447" t="s">
        <v>334</v>
      </c>
      <c r="K5571" s="450">
        <v>35.78</v>
      </c>
      <c r="L5571" s="447" t="s">
        <v>241</v>
      </c>
    </row>
    <row r="5572" spans="1:12">
      <c r="A5572" s="447" t="s">
        <v>21063</v>
      </c>
      <c r="B5572" s="447" t="s">
        <v>21064</v>
      </c>
      <c r="C5572" s="447" t="s">
        <v>21069</v>
      </c>
      <c r="D5572" s="447" t="s">
        <v>21070</v>
      </c>
      <c r="E5572" s="448" t="s">
        <v>20755</v>
      </c>
      <c r="F5572" s="447" t="s">
        <v>20755</v>
      </c>
      <c r="G5572" s="449">
        <v>87255</v>
      </c>
      <c r="H5572" s="447" t="s">
        <v>6891</v>
      </c>
      <c r="I5572" s="447" t="s">
        <v>145</v>
      </c>
      <c r="J5572" s="447" t="s">
        <v>334</v>
      </c>
      <c r="K5572" s="450">
        <v>79.03</v>
      </c>
      <c r="L5572" s="447" t="s">
        <v>241</v>
      </c>
    </row>
    <row r="5573" spans="1:12">
      <c r="A5573" s="447" t="s">
        <v>21063</v>
      </c>
      <c r="B5573" s="447" t="s">
        <v>21064</v>
      </c>
      <c r="C5573" s="447" t="s">
        <v>21069</v>
      </c>
      <c r="D5573" s="447" t="s">
        <v>21070</v>
      </c>
      <c r="E5573" s="448" t="s">
        <v>20755</v>
      </c>
      <c r="F5573" s="447" t="s">
        <v>20755</v>
      </c>
      <c r="G5573" s="449">
        <v>87256</v>
      </c>
      <c r="H5573" s="447" t="s">
        <v>6892</v>
      </c>
      <c r="I5573" s="447" t="s">
        <v>145</v>
      </c>
      <c r="J5573" s="447" t="s">
        <v>334</v>
      </c>
      <c r="K5573" s="450">
        <v>69.489999999999995</v>
      </c>
      <c r="L5573" s="447" t="s">
        <v>241</v>
      </c>
    </row>
    <row r="5574" spans="1:12">
      <c r="A5574" s="447" t="s">
        <v>21063</v>
      </c>
      <c r="B5574" s="447" t="s">
        <v>21064</v>
      </c>
      <c r="C5574" s="447" t="s">
        <v>21069</v>
      </c>
      <c r="D5574" s="447" t="s">
        <v>21070</v>
      </c>
      <c r="E5574" s="448" t="s">
        <v>20755</v>
      </c>
      <c r="F5574" s="447" t="s">
        <v>20755</v>
      </c>
      <c r="G5574" s="449">
        <v>87257</v>
      </c>
      <c r="H5574" s="447" t="s">
        <v>6893</v>
      </c>
      <c r="I5574" s="447" t="s">
        <v>145</v>
      </c>
      <c r="J5574" s="447" t="s">
        <v>334</v>
      </c>
      <c r="K5574" s="450">
        <v>63.47</v>
      </c>
      <c r="L5574" s="447" t="s">
        <v>241</v>
      </c>
    </row>
    <row r="5575" spans="1:12">
      <c r="A5575" s="447" t="s">
        <v>21063</v>
      </c>
      <c r="B5575" s="447" t="s">
        <v>21064</v>
      </c>
      <c r="C5575" s="447" t="s">
        <v>21069</v>
      </c>
      <c r="D5575" s="447" t="s">
        <v>21070</v>
      </c>
      <c r="E5575" s="448" t="s">
        <v>20755</v>
      </c>
      <c r="F5575" s="447" t="s">
        <v>20755</v>
      </c>
      <c r="G5575" s="449">
        <v>87258</v>
      </c>
      <c r="H5575" s="447" t="s">
        <v>6894</v>
      </c>
      <c r="I5575" s="447" t="s">
        <v>145</v>
      </c>
      <c r="J5575" s="447" t="s">
        <v>334</v>
      </c>
      <c r="K5575" s="450">
        <v>109.33</v>
      </c>
      <c r="L5575" s="447" t="s">
        <v>241</v>
      </c>
    </row>
    <row r="5576" spans="1:12">
      <c r="A5576" s="447" t="s">
        <v>21063</v>
      </c>
      <c r="B5576" s="447" t="s">
        <v>21064</v>
      </c>
      <c r="C5576" s="447" t="s">
        <v>21069</v>
      </c>
      <c r="D5576" s="447" t="s">
        <v>21070</v>
      </c>
      <c r="E5576" s="448" t="s">
        <v>20755</v>
      </c>
      <c r="F5576" s="447" t="s">
        <v>20755</v>
      </c>
      <c r="G5576" s="449">
        <v>87259</v>
      </c>
      <c r="H5576" s="447" t="s">
        <v>6895</v>
      </c>
      <c r="I5576" s="447" t="s">
        <v>145</v>
      </c>
      <c r="J5576" s="447" t="s">
        <v>334</v>
      </c>
      <c r="K5576" s="450">
        <v>100.29</v>
      </c>
      <c r="L5576" s="447" t="s">
        <v>241</v>
      </c>
    </row>
    <row r="5577" spans="1:12">
      <c r="A5577" s="447" t="s">
        <v>21063</v>
      </c>
      <c r="B5577" s="447" t="s">
        <v>21064</v>
      </c>
      <c r="C5577" s="447" t="s">
        <v>21069</v>
      </c>
      <c r="D5577" s="447" t="s">
        <v>21070</v>
      </c>
      <c r="E5577" s="448" t="s">
        <v>20755</v>
      </c>
      <c r="F5577" s="447" t="s">
        <v>20755</v>
      </c>
      <c r="G5577" s="449">
        <v>87260</v>
      </c>
      <c r="H5577" s="447" t="s">
        <v>6896</v>
      </c>
      <c r="I5577" s="447" t="s">
        <v>145</v>
      </c>
      <c r="J5577" s="447" t="s">
        <v>334</v>
      </c>
      <c r="K5577" s="450">
        <v>94.96</v>
      </c>
      <c r="L5577" s="447" t="s">
        <v>241</v>
      </c>
    </row>
    <row r="5578" spans="1:12">
      <c r="A5578" s="447" t="s">
        <v>21063</v>
      </c>
      <c r="B5578" s="447" t="s">
        <v>21064</v>
      </c>
      <c r="C5578" s="447" t="s">
        <v>21069</v>
      </c>
      <c r="D5578" s="447" t="s">
        <v>21070</v>
      </c>
      <c r="E5578" s="448" t="s">
        <v>20755</v>
      </c>
      <c r="F5578" s="447" t="s">
        <v>20755</v>
      </c>
      <c r="G5578" s="449">
        <v>87261</v>
      </c>
      <c r="H5578" s="447" t="s">
        <v>6897</v>
      </c>
      <c r="I5578" s="447" t="s">
        <v>145</v>
      </c>
      <c r="J5578" s="447" t="s">
        <v>334</v>
      </c>
      <c r="K5578" s="450">
        <v>124.64</v>
      </c>
      <c r="L5578" s="447" t="s">
        <v>241</v>
      </c>
    </row>
    <row r="5579" spans="1:12">
      <c r="A5579" s="447" t="s">
        <v>21063</v>
      </c>
      <c r="B5579" s="447" t="s">
        <v>21064</v>
      </c>
      <c r="C5579" s="447" t="s">
        <v>21069</v>
      </c>
      <c r="D5579" s="447" t="s">
        <v>21070</v>
      </c>
      <c r="E5579" s="448" t="s">
        <v>20755</v>
      </c>
      <c r="F5579" s="447" t="s">
        <v>20755</v>
      </c>
      <c r="G5579" s="449">
        <v>87262</v>
      </c>
      <c r="H5579" s="447" t="s">
        <v>6898</v>
      </c>
      <c r="I5579" s="447" t="s">
        <v>145</v>
      </c>
      <c r="J5579" s="447" t="s">
        <v>334</v>
      </c>
      <c r="K5579" s="450">
        <v>114.06</v>
      </c>
      <c r="L5579" s="447" t="s">
        <v>241</v>
      </c>
    </row>
    <row r="5580" spans="1:12">
      <c r="A5580" s="447" t="s">
        <v>21063</v>
      </c>
      <c r="B5580" s="447" t="s">
        <v>21064</v>
      </c>
      <c r="C5580" s="447" t="s">
        <v>21069</v>
      </c>
      <c r="D5580" s="447" t="s">
        <v>21070</v>
      </c>
      <c r="E5580" s="448" t="s">
        <v>20755</v>
      </c>
      <c r="F5580" s="447" t="s">
        <v>20755</v>
      </c>
      <c r="G5580" s="449">
        <v>87263</v>
      </c>
      <c r="H5580" s="447" t="s">
        <v>6899</v>
      </c>
      <c r="I5580" s="447" t="s">
        <v>145</v>
      </c>
      <c r="J5580" s="447" t="s">
        <v>334</v>
      </c>
      <c r="K5580" s="450">
        <v>107.79</v>
      </c>
      <c r="L5580" s="447" t="s">
        <v>241</v>
      </c>
    </row>
    <row r="5581" spans="1:12">
      <c r="A5581" s="447" t="s">
        <v>21063</v>
      </c>
      <c r="B5581" s="447" t="s">
        <v>21064</v>
      </c>
      <c r="C5581" s="447" t="s">
        <v>21069</v>
      </c>
      <c r="D5581" s="447" t="s">
        <v>21070</v>
      </c>
      <c r="E5581" s="448" t="s">
        <v>20755</v>
      </c>
      <c r="F5581" s="447" t="s">
        <v>20755</v>
      </c>
      <c r="G5581" s="449">
        <v>89046</v>
      </c>
      <c r="H5581" s="447" t="s">
        <v>6900</v>
      </c>
      <c r="I5581" s="447" t="s">
        <v>145</v>
      </c>
      <c r="J5581" s="447" t="s">
        <v>334</v>
      </c>
      <c r="K5581" s="450">
        <v>38.49</v>
      </c>
      <c r="L5581" s="447" t="s">
        <v>241</v>
      </c>
    </row>
    <row r="5582" spans="1:12">
      <c r="A5582" s="447" t="s">
        <v>21063</v>
      </c>
      <c r="B5582" s="447" t="s">
        <v>21064</v>
      </c>
      <c r="C5582" s="447" t="s">
        <v>21069</v>
      </c>
      <c r="D5582" s="447" t="s">
        <v>21070</v>
      </c>
      <c r="E5582" s="448" t="s">
        <v>20755</v>
      </c>
      <c r="F5582" s="447" t="s">
        <v>20755</v>
      </c>
      <c r="G5582" s="449">
        <v>89171</v>
      </c>
      <c r="H5582" s="447" t="s">
        <v>6901</v>
      </c>
      <c r="I5582" s="447" t="s">
        <v>145</v>
      </c>
      <c r="J5582" s="447" t="s">
        <v>334</v>
      </c>
      <c r="K5582" s="450">
        <v>36.5</v>
      </c>
      <c r="L5582" s="447" t="s">
        <v>241</v>
      </c>
    </row>
    <row r="5583" spans="1:12">
      <c r="A5583" s="447" t="s">
        <v>21063</v>
      </c>
      <c r="B5583" s="447" t="s">
        <v>21064</v>
      </c>
      <c r="C5583" s="447" t="s">
        <v>21069</v>
      </c>
      <c r="D5583" s="447" t="s">
        <v>21070</v>
      </c>
      <c r="E5583" s="448" t="s">
        <v>20755</v>
      </c>
      <c r="F5583" s="447" t="s">
        <v>20755</v>
      </c>
      <c r="G5583" s="449">
        <v>93389</v>
      </c>
      <c r="H5583" s="447" t="s">
        <v>6903</v>
      </c>
      <c r="I5583" s="447" t="s">
        <v>145</v>
      </c>
      <c r="J5583" s="447" t="s">
        <v>334</v>
      </c>
      <c r="K5583" s="450">
        <v>39.61</v>
      </c>
      <c r="L5583" s="447" t="s">
        <v>241</v>
      </c>
    </row>
    <row r="5584" spans="1:12">
      <c r="A5584" s="447" t="s">
        <v>21063</v>
      </c>
      <c r="B5584" s="447" t="s">
        <v>21064</v>
      </c>
      <c r="C5584" s="447" t="s">
        <v>21069</v>
      </c>
      <c r="D5584" s="447" t="s">
        <v>21070</v>
      </c>
      <c r="E5584" s="448" t="s">
        <v>20755</v>
      </c>
      <c r="F5584" s="447" t="s">
        <v>20755</v>
      </c>
      <c r="G5584" s="449">
        <v>93390</v>
      </c>
      <c r="H5584" s="447" t="s">
        <v>6904</v>
      </c>
      <c r="I5584" s="447" t="s">
        <v>145</v>
      </c>
      <c r="J5584" s="447" t="s">
        <v>334</v>
      </c>
      <c r="K5584" s="450">
        <v>34.71</v>
      </c>
      <c r="L5584" s="447" t="s">
        <v>241</v>
      </c>
    </row>
    <row r="5585" spans="1:12">
      <c r="A5585" s="447" t="s">
        <v>21063</v>
      </c>
      <c r="B5585" s="447" t="s">
        <v>21064</v>
      </c>
      <c r="C5585" s="447" t="s">
        <v>21069</v>
      </c>
      <c r="D5585" s="447" t="s">
        <v>21070</v>
      </c>
      <c r="E5585" s="448" t="s">
        <v>20755</v>
      </c>
      <c r="F5585" s="447" t="s">
        <v>20755</v>
      </c>
      <c r="G5585" s="449">
        <v>93391</v>
      </c>
      <c r="H5585" s="447" t="s">
        <v>6905</v>
      </c>
      <c r="I5585" s="447" t="s">
        <v>145</v>
      </c>
      <c r="J5585" s="447" t="s">
        <v>334</v>
      </c>
      <c r="K5585" s="450">
        <v>30.66</v>
      </c>
      <c r="L5585" s="447" t="s">
        <v>241</v>
      </c>
    </row>
    <row r="5586" spans="1:12">
      <c r="A5586" s="447" t="s">
        <v>21063</v>
      </c>
      <c r="B5586" s="447" t="s">
        <v>21064</v>
      </c>
      <c r="C5586" s="447" t="s">
        <v>21071</v>
      </c>
      <c r="D5586" s="447" t="s">
        <v>21072</v>
      </c>
      <c r="E5586" s="448" t="s">
        <v>20755</v>
      </c>
      <c r="F5586" s="447" t="s">
        <v>20755</v>
      </c>
      <c r="G5586" s="449">
        <v>98670</v>
      </c>
      <c r="H5586" s="447" t="s">
        <v>6906</v>
      </c>
      <c r="I5586" s="447" t="s">
        <v>145</v>
      </c>
      <c r="J5586" s="447" t="s">
        <v>240</v>
      </c>
      <c r="K5586" s="450">
        <v>135.02000000000001</v>
      </c>
      <c r="L5586" s="447" t="s">
        <v>241</v>
      </c>
    </row>
    <row r="5587" spans="1:12">
      <c r="A5587" s="447" t="s">
        <v>21063</v>
      </c>
      <c r="B5587" s="447" t="s">
        <v>21064</v>
      </c>
      <c r="C5587" s="447" t="s">
        <v>21071</v>
      </c>
      <c r="D5587" s="447" t="s">
        <v>21072</v>
      </c>
      <c r="E5587" s="448" t="s">
        <v>20755</v>
      </c>
      <c r="F5587" s="447" t="s">
        <v>20755</v>
      </c>
      <c r="G5587" s="449">
        <v>98671</v>
      </c>
      <c r="H5587" s="447" t="s">
        <v>6907</v>
      </c>
      <c r="I5587" s="447" t="s">
        <v>145</v>
      </c>
      <c r="J5587" s="447" t="s">
        <v>240</v>
      </c>
      <c r="K5587" s="450">
        <v>295.95</v>
      </c>
      <c r="L5587" s="447" t="s">
        <v>241</v>
      </c>
    </row>
    <row r="5588" spans="1:12">
      <c r="A5588" s="447" t="s">
        <v>21063</v>
      </c>
      <c r="B5588" s="447" t="s">
        <v>21064</v>
      </c>
      <c r="C5588" s="447" t="s">
        <v>21071</v>
      </c>
      <c r="D5588" s="447" t="s">
        <v>21072</v>
      </c>
      <c r="E5588" s="448" t="s">
        <v>20755</v>
      </c>
      <c r="F5588" s="447" t="s">
        <v>20755</v>
      </c>
      <c r="G5588" s="449">
        <v>98672</v>
      </c>
      <c r="H5588" s="447" t="s">
        <v>6908</v>
      </c>
      <c r="I5588" s="447" t="s">
        <v>145</v>
      </c>
      <c r="J5588" s="447" t="s">
        <v>240</v>
      </c>
      <c r="K5588" s="450">
        <v>468.42</v>
      </c>
      <c r="L5588" s="447" t="s">
        <v>241</v>
      </c>
    </row>
    <row r="5589" spans="1:12">
      <c r="A5589" s="447" t="s">
        <v>21063</v>
      </c>
      <c r="B5589" s="447" t="s">
        <v>21064</v>
      </c>
      <c r="C5589" s="447" t="s">
        <v>21071</v>
      </c>
      <c r="D5589" s="447" t="s">
        <v>21072</v>
      </c>
      <c r="E5589" s="448" t="s">
        <v>20755</v>
      </c>
      <c r="F5589" s="447" t="s">
        <v>20755</v>
      </c>
      <c r="G5589" s="449">
        <v>98673</v>
      </c>
      <c r="H5589" s="447" t="s">
        <v>6909</v>
      </c>
      <c r="I5589" s="447" t="s">
        <v>145</v>
      </c>
      <c r="J5589" s="447" t="s">
        <v>240</v>
      </c>
      <c r="K5589" s="450">
        <v>157.97999999999999</v>
      </c>
      <c r="L5589" s="447" t="s">
        <v>241</v>
      </c>
    </row>
    <row r="5590" spans="1:12">
      <c r="A5590" s="447" t="s">
        <v>21063</v>
      </c>
      <c r="B5590" s="447" t="s">
        <v>21064</v>
      </c>
      <c r="C5590" s="447" t="s">
        <v>21071</v>
      </c>
      <c r="D5590" s="447" t="s">
        <v>21072</v>
      </c>
      <c r="E5590" s="448" t="s">
        <v>20755</v>
      </c>
      <c r="F5590" s="447" t="s">
        <v>20755</v>
      </c>
      <c r="G5590" s="449">
        <v>98678</v>
      </c>
      <c r="H5590" s="447" t="s">
        <v>6910</v>
      </c>
      <c r="I5590" s="447" t="s">
        <v>145</v>
      </c>
      <c r="J5590" s="447" t="s">
        <v>334</v>
      </c>
      <c r="K5590" s="450">
        <v>427.25</v>
      </c>
      <c r="L5590" s="447" t="s">
        <v>241</v>
      </c>
    </row>
    <row r="5591" spans="1:12">
      <c r="A5591" s="447" t="s">
        <v>21063</v>
      </c>
      <c r="B5591" s="447" t="s">
        <v>21064</v>
      </c>
      <c r="C5591" s="447" t="s">
        <v>21071</v>
      </c>
      <c r="D5591" s="447" t="s">
        <v>21072</v>
      </c>
      <c r="E5591" s="448" t="s">
        <v>20755</v>
      </c>
      <c r="F5591" s="447" t="s">
        <v>20755</v>
      </c>
      <c r="G5591" s="449">
        <v>98679</v>
      </c>
      <c r="H5591" s="447" t="s">
        <v>6911</v>
      </c>
      <c r="I5591" s="447" t="s">
        <v>145</v>
      </c>
      <c r="J5591" s="447" t="s">
        <v>240</v>
      </c>
      <c r="K5591" s="450">
        <v>26.48</v>
      </c>
      <c r="L5591" s="447" t="s">
        <v>241</v>
      </c>
    </row>
    <row r="5592" spans="1:12">
      <c r="A5592" s="447" t="s">
        <v>21063</v>
      </c>
      <c r="B5592" s="447" t="s">
        <v>21064</v>
      </c>
      <c r="C5592" s="447" t="s">
        <v>21071</v>
      </c>
      <c r="D5592" s="447" t="s">
        <v>21072</v>
      </c>
      <c r="E5592" s="448" t="s">
        <v>20755</v>
      </c>
      <c r="F5592" s="447" t="s">
        <v>20755</v>
      </c>
      <c r="G5592" s="449">
        <v>98680</v>
      </c>
      <c r="H5592" s="447" t="s">
        <v>6912</v>
      </c>
      <c r="I5592" s="447" t="s">
        <v>145</v>
      </c>
      <c r="J5592" s="447" t="s">
        <v>240</v>
      </c>
      <c r="K5592" s="450">
        <v>33.64</v>
      </c>
      <c r="L5592" s="447" t="s">
        <v>241</v>
      </c>
    </row>
    <row r="5593" spans="1:12">
      <c r="A5593" s="447" t="s">
        <v>21063</v>
      </c>
      <c r="B5593" s="447" t="s">
        <v>21064</v>
      </c>
      <c r="C5593" s="447" t="s">
        <v>21071</v>
      </c>
      <c r="D5593" s="447" t="s">
        <v>21072</v>
      </c>
      <c r="E5593" s="448" t="s">
        <v>20755</v>
      </c>
      <c r="F5593" s="447" t="s">
        <v>20755</v>
      </c>
      <c r="G5593" s="449">
        <v>98681</v>
      </c>
      <c r="H5593" s="447" t="s">
        <v>6913</v>
      </c>
      <c r="I5593" s="447" t="s">
        <v>145</v>
      </c>
      <c r="J5593" s="447" t="s">
        <v>240</v>
      </c>
      <c r="K5593" s="450">
        <v>24.77</v>
      </c>
      <c r="L5593" s="447" t="s">
        <v>241</v>
      </c>
    </row>
    <row r="5594" spans="1:12">
      <c r="A5594" s="447" t="s">
        <v>21063</v>
      </c>
      <c r="B5594" s="447" t="s">
        <v>21064</v>
      </c>
      <c r="C5594" s="447" t="s">
        <v>21071</v>
      </c>
      <c r="D5594" s="447" t="s">
        <v>21072</v>
      </c>
      <c r="E5594" s="448" t="s">
        <v>20755</v>
      </c>
      <c r="F5594" s="447" t="s">
        <v>20755</v>
      </c>
      <c r="G5594" s="449">
        <v>98682</v>
      </c>
      <c r="H5594" s="447" t="s">
        <v>6915</v>
      </c>
      <c r="I5594" s="447" t="s">
        <v>145</v>
      </c>
      <c r="J5594" s="447" t="s">
        <v>240</v>
      </c>
      <c r="K5594" s="450">
        <v>31.94</v>
      </c>
      <c r="L5594" s="447" t="s">
        <v>241</v>
      </c>
    </row>
    <row r="5595" spans="1:12">
      <c r="A5595" s="447" t="s">
        <v>21063</v>
      </c>
      <c r="B5595" s="447" t="s">
        <v>21064</v>
      </c>
      <c r="C5595" s="447" t="s">
        <v>21071</v>
      </c>
      <c r="D5595" s="447" t="s">
        <v>21072</v>
      </c>
      <c r="E5595" s="448" t="s">
        <v>20755</v>
      </c>
      <c r="F5595" s="447" t="s">
        <v>20755</v>
      </c>
      <c r="G5595" s="449">
        <v>98685</v>
      </c>
      <c r="H5595" s="447" t="s">
        <v>6916</v>
      </c>
      <c r="I5595" s="447" t="s">
        <v>239</v>
      </c>
      <c r="J5595" s="447" t="s">
        <v>240</v>
      </c>
      <c r="K5595" s="450">
        <v>53.37</v>
      </c>
      <c r="L5595" s="447" t="s">
        <v>241</v>
      </c>
    </row>
    <row r="5596" spans="1:12">
      <c r="A5596" s="447" t="s">
        <v>21063</v>
      </c>
      <c r="B5596" s="447" t="s">
        <v>21064</v>
      </c>
      <c r="C5596" s="447" t="s">
        <v>21071</v>
      </c>
      <c r="D5596" s="447" t="s">
        <v>21072</v>
      </c>
      <c r="E5596" s="448" t="s">
        <v>20755</v>
      </c>
      <c r="F5596" s="447" t="s">
        <v>20755</v>
      </c>
      <c r="G5596" s="449">
        <v>98686</v>
      </c>
      <c r="H5596" s="447" t="s">
        <v>6917</v>
      </c>
      <c r="I5596" s="447" t="s">
        <v>239</v>
      </c>
      <c r="J5596" s="447" t="s">
        <v>240</v>
      </c>
      <c r="K5596" s="450">
        <v>28.92</v>
      </c>
      <c r="L5596" s="447" t="s">
        <v>241</v>
      </c>
    </row>
    <row r="5597" spans="1:12">
      <c r="A5597" s="447" t="s">
        <v>21063</v>
      </c>
      <c r="B5597" s="447" t="s">
        <v>21064</v>
      </c>
      <c r="C5597" s="447" t="s">
        <v>21071</v>
      </c>
      <c r="D5597" s="447" t="s">
        <v>21072</v>
      </c>
      <c r="E5597" s="448" t="s">
        <v>20755</v>
      </c>
      <c r="F5597" s="447" t="s">
        <v>20755</v>
      </c>
      <c r="G5597" s="449">
        <v>98688</v>
      </c>
      <c r="H5597" s="447" t="s">
        <v>6918</v>
      </c>
      <c r="I5597" s="447" t="s">
        <v>239</v>
      </c>
      <c r="J5597" s="447" t="s">
        <v>240</v>
      </c>
      <c r="K5597" s="450">
        <v>40.4</v>
      </c>
      <c r="L5597" s="447" t="s">
        <v>241</v>
      </c>
    </row>
    <row r="5598" spans="1:12">
      <c r="A5598" s="447" t="s">
        <v>21063</v>
      </c>
      <c r="B5598" s="447" t="s">
        <v>21064</v>
      </c>
      <c r="C5598" s="447" t="s">
        <v>21071</v>
      </c>
      <c r="D5598" s="447" t="s">
        <v>21072</v>
      </c>
      <c r="E5598" s="448" t="s">
        <v>20755</v>
      </c>
      <c r="F5598" s="447" t="s">
        <v>20755</v>
      </c>
      <c r="G5598" s="449">
        <v>98689</v>
      </c>
      <c r="H5598" s="447" t="s">
        <v>6919</v>
      </c>
      <c r="I5598" s="447" t="s">
        <v>239</v>
      </c>
      <c r="J5598" s="447" t="s">
        <v>240</v>
      </c>
      <c r="K5598" s="450">
        <v>75.680000000000007</v>
      </c>
      <c r="L5598" s="447" t="s">
        <v>241</v>
      </c>
    </row>
    <row r="5599" spans="1:12">
      <c r="A5599" s="447" t="s">
        <v>21063</v>
      </c>
      <c r="B5599" s="447" t="s">
        <v>21064</v>
      </c>
      <c r="C5599" s="447" t="s">
        <v>21071</v>
      </c>
      <c r="D5599" s="447" t="s">
        <v>21072</v>
      </c>
      <c r="E5599" s="448" t="s">
        <v>20755</v>
      </c>
      <c r="F5599" s="447" t="s">
        <v>20755</v>
      </c>
      <c r="G5599" s="449">
        <v>101090</v>
      </c>
      <c r="H5599" s="447" t="s">
        <v>6920</v>
      </c>
      <c r="I5599" s="447" t="s">
        <v>145</v>
      </c>
      <c r="J5599" s="447" t="s">
        <v>334</v>
      </c>
      <c r="K5599" s="450">
        <v>155.25</v>
      </c>
      <c r="L5599" s="447" t="s">
        <v>241</v>
      </c>
    </row>
    <row r="5600" spans="1:12">
      <c r="A5600" s="447" t="s">
        <v>21063</v>
      </c>
      <c r="B5600" s="447" t="s">
        <v>21064</v>
      </c>
      <c r="C5600" s="447" t="s">
        <v>21071</v>
      </c>
      <c r="D5600" s="447" t="s">
        <v>21072</v>
      </c>
      <c r="E5600" s="448" t="s">
        <v>20755</v>
      </c>
      <c r="F5600" s="447" t="s">
        <v>20755</v>
      </c>
      <c r="G5600" s="449">
        <v>101091</v>
      </c>
      <c r="H5600" s="447" t="s">
        <v>6921</v>
      </c>
      <c r="I5600" s="447" t="s">
        <v>145</v>
      </c>
      <c r="J5600" s="447" t="s">
        <v>240</v>
      </c>
      <c r="K5600" s="450">
        <v>107.42</v>
      </c>
      <c r="L5600" s="447" t="s">
        <v>241</v>
      </c>
    </row>
    <row r="5601" spans="1:12">
      <c r="A5601" s="447" t="s">
        <v>21063</v>
      </c>
      <c r="B5601" s="447" t="s">
        <v>21064</v>
      </c>
      <c r="C5601" s="447" t="s">
        <v>21071</v>
      </c>
      <c r="D5601" s="447" t="s">
        <v>21072</v>
      </c>
      <c r="E5601" s="448" t="s">
        <v>20755</v>
      </c>
      <c r="F5601" s="447" t="s">
        <v>20755</v>
      </c>
      <c r="G5601" s="449">
        <v>101725</v>
      </c>
      <c r="H5601" s="447" t="s">
        <v>6922</v>
      </c>
      <c r="I5601" s="447" t="s">
        <v>145</v>
      </c>
      <c r="J5601" s="447" t="s">
        <v>240</v>
      </c>
      <c r="K5601" s="450">
        <v>193.98</v>
      </c>
      <c r="L5601" s="447" t="s">
        <v>241</v>
      </c>
    </row>
    <row r="5602" spans="1:12">
      <c r="A5602" s="447" t="s">
        <v>21063</v>
      </c>
      <c r="B5602" s="447" t="s">
        <v>21064</v>
      </c>
      <c r="C5602" s="447" t="s">
        <v>21071</v>
      </c>
      <c r="D5602" s="447" t="s">
        <v>21072</v>
      </c>
      <c r="E5602" s="448" t="s">
        <v>20755</v>
      </c>
      <c r="F5602" s="447" t="s">
        <v>20755</v>
      </c>
      <c r="G5602" s="449">
        <v>101726</v>
      </c>
      <c r="H5602" s="447" t="s">
        <v>6923</v>
      </c>
      <c r="I5602" s="447" t="s">
        <v>145</v>
      </c>
      <c r="J5602" s="447" t="s">
        <v>240</v>
      </c>
      <c r="K5602" s="450">
        <v>135.02000000000001</v>
      </c>
      <c r="L5602" s="447" t="s">
        <v>241</v>
      </c>
    </row>
    <row r="5603" spans="1:12">
      <c r="A5603" s="447" t="s">
        <v>21063</v>
      </c>
      <c r="B5603" s="447" t="s">
        <v>21064</v>
      </c>
      <c r="C5603" s="447" t="s">
        <v>21071</v>
      </c>
      <c r="D5603" s="447" t="s">
        <v>21072</v>
      </c>
      <c r="E5603" s="448" t="s">
        <v>20755</v>
      </c>
      <c r="F5603" s="447" t="s">
        <v>20755</v>
      </c>
      <c r="G5603" s="449">
        <v>101731</v>
      </c>
      <c r="H5603" s="447" t="s">
        <v>6924</v>
      </c>
      <c r="I5603" s="447" t="s">
        <v>145</v>
      </c>
      <c r="J5603" s="447" t="s">
        <v>334</v>
      </c>
      <c r="K5603" s="450">
        <v>223.1</v>
      </c>
      <c r="L5603" s="447" t="s">
        <v>241</v>
      </c>
    </row>
    <row r="5604" spans="1:12">
      <c r="A5604" s="447" t="s">
        <v>21063</v>
      </c>
      <c r="B5604" s="447" t="s">
        <v>21064</v>
      </c>
      <c r="C5604" s="447" t="s">
        <v>21071</v>
      </c>
      <c r="D5604" s="447" t="s">
        <v>21072</v>
      </c>
      <c r="E5604" s="448" t="s">
        <v>20755</v>
      </c>
      <c r="F5604" s="447" t="s">
        <v>20755</v>
      </c>
      <c r="G5604" s="449">
        <v>101732</v>
      </c>
      <c r="H5604" s="447" t="s">
        <v>6925</v>
      </c>
      <c r="I5604" s="447" t="s">
        <v>145</v>
      </c>
      <c r="J5604" s="447" t="s">
        <v>334</v>
      </c>
      <c r="K5604" s="450">
        <v>68.16</v>
      </c>
      <c r="L5604" s="447" t="s">
        <v>241</v>
      </c>
    </row>
    <row r="5605" spans="1:12">
      <c r="A5605" s="447" t="s">
        <v>21063</v>
      </c>
      <c r="B5605" s="447" t="s">
        <v>21064</v>
      </c>
      <c r="C5605" s="447" t="s">
        <v>21071</v>
      </c>
      <c r="D5605" s="447" t="s">
        <v>21072</v>
      </c>
      <c r="E5605" s="448" t="s">
        <v>20755</v>
      </c>
      <c r="F5605" s="447" t="s">
        <v>20755</v>
      </c>
      <c r="G5605" s="449">
        <v>101752</v>
      </c>
      <c r="H5605" s="447" t="s">
        <v>6926</v>
      </c>
      <c r="I5605" s="447" t="s">
        <v>145</v>
      </c>
      <c r="J5605" s="447" t="s">
        <v>240</v>
      </c>
      <c r="K5605" s="450">
        <v>35.909999999999997</v>
      </c>
      <c r="L5605" s="447" t="s">
        <v>241</v>
      </c>
    </row>
    <row r="5606" spans="1:12">
      <c r="A5606" s="447" t="s">
        <v>21063</v>
      </c>
      <c r="B5606" s="447" t="s">
        <v>21064</v>
      </c>
      <c r="C5606" s="447" t="s">
        <v>21073</v>
      </c>
      <c r="D5606" s="447" t="s">
        <v>21074</v>
      </c>
      <c r="E5606" s="448" t="s">
        <v>20755</v>
      </c>
      <c r="F5606" s="447" t="s">
        <v>20755</v>
      </c>
      <c r="G5606" s="449">
        <v>101094</v>
      </c>
      <c r="H5606" s="447" t="s">
        <v>6927</v>
      </c>
      <c r="I5606" s="447" t="s">
        <v>239</v>
      </c>
      <c r="J5606" s="447" t="s">
        <v>334</v>
      </c>
      <c r="K5606" s="450">
        <v>132.86000000000001</v>
      </c>
      <c r="L5606" s="447" t="s">
        <v>241</v>
      </c>
    </row>
    <row r="5607" spans="1:12">
      <c r="A5607" s="447" t="s">
        <v>21063</v>
      </c>
      <c r="B5607" s="447" t="s">
        <v>21064</v>
      </c>
      <c r="C5607" s="447" t="s">
        <v>21073</v>
      </c>
      <c r="D5607" s="447" t="s">
        <v>21074</v>
      </c>
      <c r="E5607" s="448" t="s">
        <v>20755</v>
      </c>
      <c r="F5607" s="447" t="s">
        <v>20755</v>
      </c>
      <c r="G5607" s="449">
        <v>101727</v>
      </c>
      <c r="H5607" s="447" t="s">
        <v>6928</v>
      </c>
      <c r="I5607" s="447" t="s">
        <v>145</v>
      </c>
      <c r="J5607" s="447" t="s">
        <v>334</v>
      </c>
      <c r="K5607" s="450">
        <v>155.59</v>
      </c>
      <c r="L5607" s="447" t="s">
        <v>241</v>
      </c>
    </row>
    <row r="5608" spans="1:12">
      <c r="A5608" s="447" t="s">
        <v>21063</v>
      </c>
      <c r="B5608" s="447" t="s">
        <v>21064</v>
      </c>
      <c r="C5608" s="447" t="s">
        <v>21073</v>
      </c>
      <c r="D5608" s="447" t="s">
        <v>21074</v>
      </c>
      <c r="E5608" s="448" t="s">
        <v>20755</v>
      </c>
      <c r="F5608" s="447" t="s">
        <v>20755</v>
      </c>
      <c r="G5608" s="449">
        <v>101733</v>
      </c>
      <c r="H5608" s="447" t="s">
        <v>6929</v>
      </c>
      <c r="I5608" s="447" t="s">
        <v>145</v>
      </c>
      <c r="J5608" s="447" t="s">
        <v>334</v>
      </c>
      <c r="K5608" s="450">
        <v>208.69</v>
      </c>
      <c r="L5608" s="447" t="s">
        <v>241</v>
      </c>
    </row>
    <row r="5609" spans="1:12">
      <c r="A5609" s="447" t="s">
        <v>21063</v>
      </c>
      <c r="B5609" s="447" t="s">
        <v>21064</v>
      </c>
      <c r="C5609" s="447" t="s">
        <v>21073</v>
      </c>
      <c r="D5609" s="447" t="s">
        <v>21074</v>
      </c>
      <c r="E5609" s="448" t="s">
        <v>20755</v>
      </c>
      <c r="F5609" s="447" t="s">
        <v>20755</v>
      </c>
      <c r="G5609" s="449">
        <v>101734</v>
      </c>
      <c r="H5609" s="447" t="s">
        <v>6930</v>
      </c>
      <c r="I5609" s="447" t="s">
        <v>145</v>
      </c>
      <c r="J5609" s="447" t="s">
        <v>334</v>
      </c>
      <c r="K5609" s="450">
        <v>320.47000000000003</v>
      </c>
      <c r="L5609" s="447" t="s">
        <v>241</v>
      </c>
    </row>
    <row r="5610" spans="1:12">
      <c r="A5610" s="447" t="s">
        <v>21063</v>
      </c>
      <c r="B5610" s="447" t="s">
        <v>21064</v>
      </c>
      <c r="C5610" s="447" t="s">
        <v>21073</v>
      </c>
      <c r="D5610" s="447" t="s">
        <v>21074</v>
      </c>
      <c r="E5610" s="448" t="s">
        <v>20755</v>
      </c>
      <c r="F5610" s="447" t="s">
        <v>20755</v>
      </c>
      <c r="G5610" s="449">
        <v>101735</v>
      </c>
      <c r="H5610" s="447" t="s">
        <v>6931</v>
      </c>
      <c r="I5610" s="447" t="s">
        <v>145</v>
      </c>
      <c r="J5610" s="447" t="s">
        <v>334</v>
      </c>
      <c r="K5610" s="450">
        <v>328.58</v>
      </c>
      <c r="L5610" s="447" t="s">
        <v>241</v>
      </c>
    </row>
    <row r="5611" spans="1:12">
      <c r="A5611" s="447" t="s">
        <v>21063</v>
      </c>
      <c r="B5611" s="447" t="s">
        <v>21064</v>
      </c>
      <c r="C5611" s="447" t="s">
        <v>21073</v>
      </c>
      <c r="D5611" s="447" t="s">
        <v>21074</v>
      </c>
      <c r="E5611" s="448" t="s">
        <v>20755</v>
      </c>
      <c r="F5611" s="447" t="s">
        <v>20755</v>
      </c>
      <c r="G5611" s="449">
        <v>101736</v>
      </c>
      <c r="H5611" s="447" t="s">
        <v>6932</v>
      </c>
      <c r="I5611" s="447" t="s">
        <v>145</v>
      </c>
      <c r="J5611" s="447" t="s">
        <v>334</v>
      </c>
      <c r="K5611" s="450">
        <v>69.92</v>
      </c>
      <c r="L5611" s="447" t="s">
        <v>241</v>
      </c>
    </row>
    <row r="5612" spans="1:12">
      <c r="A5612" s="447" t="s">
        <v>21063</v>
      </c>
      <c r="B5612" s="447" t="s">
        <v>21064</v>
      </c>
      <c r="C5612" s="447" t="s">
        <v>21073</v>
      </c>
      <c r="D5612" s="447" t="s">
        <v>21074</v>
      </c>
      <c r="E5612" s="448" t="s">
        <v>20755</v>
      </c>
      <c r="F5612" s="447" t="s">
        <v>20755</v>
      </c>
      <c r="G5612" s="449">
        <v>101737</v>
      </c>
      <c r="H5612" s="447" t="s">
        <v>6933</v>
      </c>
      <c r="I5612" s="447" t="s">
        <v>145</v>
      </c>
      <c r="J5612" s="447" t="s">
        <v>334</v>
      </c>
      <c r="K5612" s="450">
        <v>85.96</v>
      </c>
      <c r="L5612" s="447" t="s">
        <v>241</v>
      </c>
    </row>
    <row r="5613" spans="1:12">
      <c r="A5613" s="447" t="s">
        <v>21063</v>
      </c>
      <c r="B5613" s="447" t="s">
        <v>21064</v>
      </c>
      <c r="C5613" s="447" t="s">
        <v>21073</v>
      </c>
      <c r="D5613" s="447" t="s">
        <v>21074</v>
      </c>
      <c r="E5613" s="448" t="s">
        <v>20755</v>
      </c>
      <c r="F5613" s="447" t="s">
        <v>20755</v>
      </c>
      <c r="G5613" s="449">
        <v>101748</v>
      </c>
      <c r="H5613" s="447" t="s">
        <v>6934</v>
      </c>
      <c r="I5613" s="447" t="s">
        <v>145</v>
      </c>
      <c r="J5613" s="447" t="s">
        <v>240</v>
      </c>
      <c r="K5613" s="450">
        <v>2.35</v>
      </c>
      <c r="L5613" s="447" t="s">
        <v>241</v>
      </c>
    </row>
    <row r="5614" spans="1:12">
      <c r="A5614" s="447" t="s">
        <v>21063</v>
      </c>
      <c r="B5614" s="447" t="s">
        <v>21064</v>
      </c>
      <c r="C5614" s="447" t="s">
        <v>21075</v>
      </c>
      <c r="D5614" s="447" t="s">
        <v>21076</v>
      </c>
      <c r="E5614" s="448" t="s">
        <v>20755</v>
      </c>
      <c r="F5614" s="447" t="s">
        <v>20755</v>
      </c>
      <c r="G5614" s="449">
        <v>101092</v>
      </c>
      <c r="H5614" s="447" t="s">
        <v>6936</v>
      </c>
      <c r="I5614" s="447" t="s">
        <v>145</v>
      </c>
      <c r="J5614" s="447" t="s">
        <v>240</v>
      </c>
      <c r="K5614" s="450">
        <v>303.11</v>
      </c>
      <c r="L5614" s="447" t="s">
        <v>241</v>
      </c>
    </row>
    <row r="5615" spans="1:12">
      <c r="A5615" s="447" t="s">
        <v>21063</v>
      </c>
      <c r="B5615" s="447" t="s">
        <v>21064</v>
      </c>
      <c r="C5615" s="447" t="s">
        <v>21075</v>
      </c>
      <c r="D5615" s="447" t="s">
        <v>21076</v>
      </c>
      <c r="E5615" s="448" t="s">
        <v>20755</v>
      </c>
      <c r="F5615" s="447" t="s">
        <v>20755</v>
      </c>
      <c r="G5615" s="449">
        <v>101093</v>
      </c>
      <c r="H5615" s="447" t="s">
        <v>6937</v>
      </c>
      <c r="I5615" s="447" t="s">
        <v>145</v>
      </c>
      <c r="J5615" s="447" t="s">
        <v>240</v>
      </c>
      <c r="K5615" s="450">
        <v>475.58</v>
      </c>
      <c r="L5615" s="447" t="s">
        <v>241</v>
      </c>
    </row>
    <row r="5616" spans="1:12">
      <c r="A5616" s="447" t="s">
        <v>21063</v>
      </c>
      <c r="B5616" s="447" t="s">
        <v>21064</v>
      </c>
      <c r="C5616" s="447" t="s">
        <v>21077</v>
      </c>
      <c r="D5616" s="447" t="s">
        <v>21078</v>
      </c>
      <c r="E5616" s="448" t="s">
        <v>20755</v>
      </c>
      <c r="F5616" s="447" t="s">
        <v>20755</v>
      </c>
      <c r="G5616" s="449">
        <v>98695</v>
      </c>
      <c r="H5616" s="447" t="s">
        <v>6938</v>
      </c>
      <c r="I5616" s="447" t="s">
        <v>239</v>
      </c>
      <c r="J5616" s="447" t="s">
        <v>240</v>
      </c>
      <c r="K5616" s="450">
        <v>80.66</v>
      </c>
      <c r="L5616" s="447" t="s">
        <v>241</v>
      </c>
    </row>
    <row r="5617" spans="1:12">
      <c r="A5617" s="447" t="s">
        <v>21063</v>
      </c>
      <c r="B5617" s="447" t="s">
        <v>21064</v>
      </c>
      <c r="C5617" s="447" t="s">
        <v>21077</v>
      </c>
      <c r="D5617" s="447" t="s">
        <v>21078</v>
      </c>
      <c r="E5617" s="448" t="s">
        <v>20755</v>
      </c>
      <c r="F5617" s="447" t="s">
        <v>20755</v>
      </c>
      <c r="G5617" s="449">
        <v>98697</v>
      </c>
      <c r="H5617" s="447" t="s">
        <v>6939</v>
      </c>
      <c r="I5617" s="447" t="s">
        <v>239</v>
      </c>
      <c r="J5617" s="447" t="s">
        <v>240</v>
      </c>
      <c r="K5617" s="450">
        <v>53.84</v>
      </c>
      <c r="L5617" s="447" t="s">
        <v>241</v>
      </c>
    </row>
    <row r="5618" spans="1:12">
      <c r="A5618" s="447" t="s">
        <v>21063</v>
      </c>
      <c r="B5618" s="447" t="s">
        <v>21064</v>
      </c>
      <c r="C5618" s="447" t="s">
        <v>21079</v>
      </c>
      <c r="D5618" s="447" t="s">
        <v>21080</v>
      </c>
      <c r="E5618" s="448" t="s">
        <v>20755</v>
      </c>
      <c r="F5618" s="447" t="s">
        <v>20755</v>
      </c>
      <c r="G5618" s="449">
        <v>101738</v>
      </c>
      <c r="H5618" s="447" t="s">
        <v>6940</v>
      </c>
      <c r="I5618" s="447" t="s">
        <v>239</v>
      </c>
      <c r="J5618" s="447" t="s">
        <v>240</v>
      </c>
      <c r="K5618" s="450">
        <v>22.23</v>
      </c>
      <c r="L5618" s="447" t="s">
        <v>241</v>
      </c>
    </row>
    <row r="5619" spans="1:12">
      <c r="A5619" s="447" t="s">
        <v>21063</v>
      </c>
      <c r="B5619" s="447" t="s">
        <v>21064</v>
      </c>
      <c r="C5619" s="447" t="s">
        <v>21079</v>
      </c>
      <c r="D5619" s="447" t="s">
        <v>21080</v>
      </c>
      <c r="E5619" s="448" t="s">
        <v>20755</v>
      </c>
      <c r="F5619" s="447" t="s">
        <v>20755</v>
      </c>
      <c r="G5619" s="449">
        <v>101739</v>
      </c>
      <c r="H5619" s="447" t="s">
        <v>6942</v>
      </c>
      <c r="I5619" s="447" t="s">
        <v>239</v>
      </c>
      <c r="J5619" s="447" t="s">
        <v>240</v>
      </c>
      <c r="K5619" s="450">
        <v>24.58</v>
      </c>
      <c r="L5619" s="447" t="s">
        <v>241</v>
      </c>
    </row>
    <row r="5620" spans="1:12">
      <c r="A5620" s="447" t="s">
        <v>21063</v>
      </c>
      <c r="B5620" s="447" t="s">
        <v>21064</v>
      </c>
      <c r="C5620" s="447" t="s">
        <v>21081</v>
      </c>
      <c r="D5620" s="447" t="s">
        <v>21082</v>
      </c>
      <c r="E5620" s="448" t="s">
        <v>20755</v>
      </c>
      <c r="F5620" s="447" t="s">
        <v>20755</v>
      </c>
      <c r="G5620" s="449">
        <v>88648</v>
      </c>
      <c r="H5620" s="447" t="s">
        <v>6943</v>
      </c>
      <c r="I5620" s="447" t="s">
        <v>239</v>
      </c>
      <c r="J5620" s="447" t="s">
        <v>334</v>
      </c>
      <c r="K5620" s="450">
        <v>5.23</v>
      </c>
      <c r="L5620" s="447" t="s">
        <v>241</v>
      </c>
    </row>
    <row r="5621" spans="1:12">
      <c r="A5621" s="447" t="s">
        <v>21063</v>
      </c>
      <c r="B5621" s="447" t="s">
        <v>21064</v>
      </c>
      <c r="C5621" s="447" t="s">
        <v>21081</v>
      </c>
      <c r="D5621" s="447" t="s">
        <v>21082</v>
      </c>
      <c r="E5621" s="448" t="s">
        <v>20755</v>
      </c>
      <c r="F5621" s="447" t="s">
        <v>20755</v>
      </c>
      <c r="G5621" s="449">
        <v>88649</v>
      </c>
      <c r="H5621" s="447" t="s">
        <v>6944</v>
      </c>
      <c r="I5621" s="447" t="s">
        <v>239</v>
      </c>
      <c r="J5621" s="447" t="s">
        <v>334</v>
      </c>
      <c r="K5621" s="450">
        <v>5.9</v>
      </c>
      <c r="L5621" s="447" t="s">
        <v>241</v>
      </c>
    </row>
    <row r="5622" spans="1:12">
      <c r="A5622" s="447" t="s">
        <v>21063</v>
      </c>
      <c r="B5622" s="447" t="s">
        <v>21064</v>
      </c>
      <c r="C5622" s="447" t="s">
        <v>21081</v>
      </c>
      <c r="D5622" s="447" t="s">
        <v>21082</v>
      </c>
      <c r="E5622" s="448" t="s">
        <v>20755</v>
      </c>
      <c r="F5622" s="447" t="s">
        <v>20755</v>
      </c>
      <c r="G5622" s="449">
        <v>88650</v>
      </c>
      <c r="H5622" s="447" t="s">
        <v>6945</v>
      </c>
      <c r="I5622" s="447" t="s">
        <v>239</v>
      </c>
      <c r="J5622" s="447" t="s">
        <v>334</v>
      </c>
      <c r="K5622" s="450">
        <v>11.25</v>
      </c>
      <c r="L5622" s="447" t="s">
        <v>241</v>
      </c>
    </row>
    <row r="5623" spans="1:12">
      <c r="A5623" s="447" t="s">
        <v>21063</v>
      </c>
      <c r="B5623" s="447" t="s">
        <v>21064</v>
      </c>
      <c r="C5623" s="447" t="s">
        <v>21081</v>
      </c>
      <c r="D5623" s="447" t="s">
        <v>21082</v>
      </c>
      <c r="E5623" s="448" t="s">
        <v>20755</v>
      </c>
      <c r="F5623" s="447" t="s">
        <v>20755</v>
      </c>
      <c r="G5623" s="449">
        <v>96467</v>
      </c>
      <c r="H5623" s="447" t="s">
        <v>6946</v>
      </c>
      <c r="I5623" s="447" t="s">
        <v>239</v>
      </c>
      <c r="J5623" s="447" t="s">
        <v>334</v>
      </c>
      <c r="K5623" s="450">
        <v>4.76</v>
      </c>
      <c r="L5623" s="447" t="s">
        <v>241</v>
      </c>
    </row>
    <row r="5624" spans="1:12">
      <c r="A5624" s="447" t="s">
        <v>21063</v>
      </c>
      <c r="B5624" s="447" t="s">
        <v>21064</v>
      </c>
      <c r="C5624" s="447" t="s">
        <v>21083</v>
      </c>
      <c r="D5624" s="447" t="s">
        <v>21084</v>
      </c>
      <c r="E5624" s="448" t="s">
        <v>20755</v>
      </c>
      <c r="F5624" s="447" t="s">
        <v>20755</v>
      </c>
      <c r="G5624" s="449">
        <v>101740</v>
      </c>
      <c r="H5624" s="447" t="s">
        <v>6948</v>
      </c>
      <c r="I5624" s="447" t="s">
        <v>239</v>
      </c>
      <c r="J5624" s="447" t="s">
        <v>334</v>
      </c>
      <c r="K5624" s="450">
        <v>33.11</v>
      </c>
      <c r="L5624" s="447" t="s">
        <v>241</v>
      </c>
    </row>
    <row r="5625" spans="1:12">
      <c r="A5625" s="447" t="s">
        <v>21063</v>
      </c>
      <c r="B5625" s="447" t="s">
        <v>21064</v>
      </c>
      <c r="C5625" s="447" t="s">
        <v>21083</v>
      </c>
      <c r="D5625" s="447" t="s">
        <v>21084</v>
      </c>
      <c r="E5625" s="448" t="s">
        <v>20755</v>
      </c>
      <c r="F5625" s="447" t="s">
        <v>20755</v>
      </c>
      <c r="G5625" s="449">
        <v>101741</v>
      </c>
      <c r="H5625" s="447" t="s">
        <v>6949</v>
      </c>
      <c r="I5625" s="447" t="s">
        <v>239</v>
      </c>
      <c r="J5625" s="447" t="s">
        <v>240</v>
      </c>
      <c r="K5625" s="450">
        <v>15.76</v>
      </c>
      <c r="L5625" s="447" t="s">
        <v>241</v>
      </c>
    </row>
    <row r="5626" spans="1:12">
      <c r="A5626" s="447" t="s">
        <v>21063</v>
      </c>
      <c r="B5626" s="447" t="s">
        <v>21064</v>
      </c>
      <c r="C5626" s="447" t="s">
        <v>21085</v>
      </c>
      <c r="D5626" s="447" t="s">
        <v>21086</v>
      </c>
      <c r="E5626" s="448" t="s">
        <v>20755</v>
      </c>
      <c r="F5626" s="447" t="s">
        <v>20755</v>
      </c>
      <c r="G5626" s="449">
        <v>94990</v>
      </c>
      <c r="H5626" s="447" t="s">
        <v>6951</v>
      </c>
      <c r="I5626" s="447" t="s">
        <v>133</v>
      </c>
      <c r="J5626" s="447" t="s">
        <v>334</v>
      </c>
      <c r="K5626" s="450">
        <v>594.99</v>
      </c>
      <c r="L5626" s="447" t="s">
        <v>241</v>
      </c>
    </row>
    <row r="5627" spans="1:12">
      <c r="A5627" s="447" t="s">
        <v>21063</v>
      </c>
      <c r="B5627" s="447" t="s">
        <v>21064</v>
      </c>
      <c r="C5627" s="447" t="s">
        <v>21085</v>
      </c>
      <c r="D5627" s="447" t="s">
        <v>21086</v>
      </c>
      <c r="E5627" s="448" t="s">
        <v>20755</v>
      </c>
      <c r="F5627" s="447" t="s">
        <v>20755</v>
      </c>
      <c r="G5627" s="449">
        <v>94991</v>
      </c>
      <c r="H5627" s="447" t="s">
        <v>6952</v>
      </c>
      <c r="I5627" s="447" t="s">
        <v>133</v>
      </c>
      <c r="J5627" s="447" t="s">
        <v>334</v>
      </c>
      <c r="K5627" s="450">
        <v>601.86</v>
      </c>
      <c r="L5627" s="447" t="s">
        <v>241</v>
      </c>
    </row>
    <row r="5628" spans="1:12">
      <c r="A5628" s="447" t="s">
        <v>21063</v>
      </c>
      <c r="B5628" s="447" t="s">
        <v>21064</v>
      </c>
      <c r="C5628" s="447" t="s">
        <v>21085</v>
      </c>
      <c r="D5628" s="447" t="s">
        <v>21086</v>
      </c>
      <c r="E5628" s="448" t="s">
        <v>20755</v>
      </c>
      <c r="F5628" s="447" t="s">
        <v>20755</v>
      </c>
      <c r="G5628" s="449">
        <v>94992</v>
      </c>
      <c r="H5628" s="447" t="s">
        <v>6953</v>
      </c>
      <c r="I5628" s="447" t="s">
        <v>145</v>
      </c>
      <c r="J5628" s="447" t="s">
        <v>334</v>
      </c>
      <c r="K5628" s="450">
        <v>92.68</v>
      </c>
      <c r="L5628" s="447" t="s">
        <v>241</v>
      </c>
    </row>
    <row r="5629" spans="1:12">
      <c r="A5629" s="447" t="s">
        <v>21063</v>
      </c>
      <c r="B5629" s="447" t="s">
        <v>21064</v>
      </c>
      <c r="C5629" s="447" t="s">
        <v>21085</v>
      </c>
      <c r="D5629" s="447" t="s">
        <v>21086</v>
      </c>
      <c r="E5629" s="448" t="s">
        <v>20755</v>
      </c>
      <c r="F5629" s="447" t="s">
        <v>20755</v>
      </c>
      <c r="G5629" s="449">
        <v>94993</v>
      </c>
      <c r="H5629" s="447" t="s">
        <v>6955</v>
      </c>
      <c r="I5629" s="447" t="s">
        <v>145</v>
      </c>
      <c r="J5629" s="447" t="s">
        <v>334</v>
      </c>
      <c r="K5629" s="450">
        <v>93.1</v>
      </c>
      <c r="L5629" s="447" t="s">
        <v>241</v>
      </c>
    </row>
    <row r="5630" spans="1:12">
      <c r="A5630" s="447" t="s">
        <v>21063</v>
      </c>
      <c r="B5630" s="447" t="s">
        <v>21064</v>
      </c>
      <c r="C5630" s="447" t="s">
        <v>21085</v>
      </c>
      <c r="D5630" s="447" t="s">
        <v>21086</v>
      </c>
      <c r="E5630" s="448" t="s">
        <v>20755</v>
      </c>
      <c r="F5630" s="447" t="s">
        <v>20755</v>
      </c>
      <c r="G5630" s="449">
        <v>94994</v>
      </c>
      <c r="H5630" s="447" t="s">
        <v>6956</v>
      </c>
      <c r="I5630" s="447" t="s">
        <v>145</v>
      </c>
      <c r="J5630" s="447" t="s">
        <v>334</v>
      </c>
      <c r="K5630" s="450">
        <v>105.07</v>
      </c>
      <c r="L5630" s="447" t="s">
        <v>241</v>
      </c>
    </row>
    <row r="5631" spans="1:12">
      <c r="A5631" s="447" t="s">
        <v>21063</v>
      </c>
      <c r="B5631" s="447" t="s">
        <v>21064</v>
      </c>
      <c r="C5631" s="447" t="s">
        <v>21085</v>
      </c>
      <c r="D5631" s="447" t="s">
        <v>21086</v>
      </c>
      <c r="E5631" s="448" t="s">
        <v>20755</v>
      </c>
      <c r="F5631" s="447" t="s">
        <v>20755</v>
      </c>
      <c r="G5631" s="449">
        <v>94995</v>
      </c>
      <c r="H5631" s="447" t="s">
        <v>6957</v>
      </c>
      <c r="I5631" s="447" t="s">
        <v>145</v>
      </c>
      <c r="J5631" s="447" t="s">
        <v>334</v>
      </c>
      <c r="K5631" s="450">
        <v>105.62</v>
      </c>
      <c r="L5631" s="447" t="s">
        <v>241</v>
      </c>
    </row>
    <row r="5632" spans="1:12">
      <c r="A5632" s="447" t="s">
        <v>21063</v>
      </c>
      <c r="B5632" s="447" t="s">
        <v>21064</v>
      </c>
      <c r="C5632" s="447" t="s">
        <v>21085</v>
      </c>
      <c r="D5632" s="447" t="s">
        <v>21086</v>
      </c>
      <c r="E5632" s="448" t="s">
        <v>20755</v>
      </c>
      <c r="F5632" s="447" t="s">
        <v>20755</v>
      </c>
      <c r="G5632" s="449">
        <v>94996</v>
      </c>
      <c r="H5632" s="447" t="s">
        <v>6958</v>
      </c>
      <c r="I5632" s="447" t="s">
        <v>145</v>
      </c>
      <c r="J5632" s="447" t="s">
        <v>334</v>
      </c>
      <c r="K5632" s="450">
        <v>117.16</v>
      </c>
      <c r="L5632" s="447" t="s">
        <v>241</v>
      </c>
    </row>
    <row r="5633" spans="1:12">
      <c r="A5633" s="447" t="s">
        <v>21063</v>
      </c>
      <c r="B5633" s="447" t="s">
        <v>21064</v>
      </c>
      <c r="C5633" s="447" t="s">
        <v>21085</v>
      </c>
      <c r="D5633" s="447" t="s">
        <v>21086</v>
      </c>
      <c r="E5633" s="448" t="s">
        <v>20755</v>
      </c>
      <c r="F5633" s="447" t="s">
        <v>20755</v>
      </c>
      <c r="G5633" s="449">
        <v>94997</v>
      </c>
      <c r="H5633" s="447" t="s">
        <v>6959</v>
      </c>
      <c r="I5633" s="447" t="s">
        <v>145</v>
      </c>
      <c r="J5633" s="447" t="s">
        <v>334</v>
      </c>
      <c r="K5633" s="450">
        <v>117.84</v>
      </c>
      <c r="L5633" s="447" t="s">
        <v>241</v>
      </c>
    </row>
    <row r="5634" spans="1:12">
      <c r="A5634" s="447" t="s">
        <v>21063</v>
      </c>
      <c r="B5634" s="447" t="s">
        <v>21064</v>
      </c>
      <c r="C5634" s="447" t="s">
        <v>21085</v>
      </c>
      <c r="D5634" s="447" t="s">
        <v>21086</v>
      </c>
      <c r="E5634" s="448" t="s">
        <v>20755</v>
      </c>
      <c r="F5634" s="447" t="s">
        <v>20755</v>
      </c>
      <c r="G5634" s="449">
        <v>94998</v>
      </c>
      <c r="H5634" s="447" t="s">
        <v>6960</v>
      </c>
      <c r="I5634" s="447" t="s">
        <v>145</v>
      </c>
      <c r="J5634" s="447" t="s">
        <v>334</v>
      </c>
      <c r="K5634" s="450">
        <v>129.69</v>
      </c>
      <c r="L5634" s="447" t="s">
        <v>241</v>
      </c>
    </row>
    <row r="5635" spans="1:12">
      <c r="A5635" s="447" t="s">
        <v>21063</v>
      </c>
      <c r="B5635" s="447" t="s">
        <v>21064</v>
      </c>
      <c r="C5635" s="447" t="s">
        <v>21085</v>
      </c>
      <c r="D5635" s="447" t="s">
        <v>21086</v>
      </c>
      <c r="E5635" s="448" t="s">
        <v>20755</v>
      </c>
      <c r="F5635" s="447" t="s">
        <v>20755</v>
      </c>
      <c r="G5635" s="449">
        <v>94999</v>
      </c>
      <c r="H5635" s="447" t="s">
        <v>6961</v>
      </c>
      <c r="I5635" s="447" t="s">
        <v>145</v>
      </c>
      <c r="J5635" s="447" t="s">
        <v>334</v>
      </c>
      <c r="K5635" s="450">
        <v>130.5</v>
      </c>
      <c r="L5635" s="447" t="s">
        <v>241</v>
      </c>
    </row>
    <row r="5636" spans="1:12">
      <c r="A5636" s="447" t="s">
        <v>21063</v>
      </c>
      <c r="B5636" s="447" t="s">
        <v>21064</v>
      </c>
      <c r="C5636" s="447" t="s">
        <v>21085</v>
      </c>
      <c r="D5636" s="447" t="s">
        <v>21086</v>
      </c>
      <c r="E5636" s="448" t="s">
        <v>20755</v>
      </c>
      <c r="F5636" s="447" t="s">
        <v>20755</v>
      </c>
      <c r="G5636" s="449">
        <v>101747</v>
      </c>
      <c r="H5636" s="447" t="s">
        <v>6962</v>
      </c>
      <c r="I5636" s="447" t="s">
        <v>145</v>
      </c>
      <c r="J5636" s="447" t="s">
        <v>240</v>
      </c>
      <c r="K5636" s="450">
        <v>63.38</v>
      </c>
      <c r="L5636" s="447" t="s">
        <v>241</v>
      </c>
    </row>
    <row r="5637" spans="1:12">
      <c r="A5637" s="447" t="s">
        <v>21063</v>
      </c>
      <c r="B5637" s="447" t="s">
        <v>21064</v>
      </c>
      <c r="C5637" s="447" t="s">
        <v>21087</v>
      </c>
      <c r="D5637" s="447" t="s">
        <v>21088</v>
      </c>
      <c r="E5637" s="448" t="s">
        <v>20755</v>
      </c>
      <c r="F5637" s="447" t="s">
        <v>20755</v>
      </c>
      <c r="G5637" s="449">
        <v>101743</v>
      </c>
      <c r="H5637" s="447" t="s">
        <v>6963</v>
      </c>
      <c r="I5637" s="447" t="s">
        <v>145</v>
      </c>
      <c r="J5637" s="447" t="s">
        <v>240</v>
      </c>
      <c r="K5637" s="450">
        <v>142.76</v>
      </c>
      <c r="L5637" s="447" t="s">
        <v>241</v>
      </c>
    </row>
    <row r="5638" spans="1:12">
      <c r="A5638" s="447" t="s">
        <v>21063</v>
      </c>
      <c r="B5638" s="447" t="s">
        <v>21064</v>
      </c>
      <c r="C5638" s="447" t="s">
        <v>21087</v>
      </c>
      <c r="D5638" s="447" t="s">
        <v>21088</v>
      </c>
      <c r="E5638" s="448" t="s">
        <v>20755</v>
      </c>
      <c r="F5638" s="447" t="s">
        <v>20755</v>
      </c>
      <c r="G5638" s="449">
        <v>101744</v>
      </c>
      <c r="H5638" s="447" t="s">
        <v>6964</v>
      </c>
      <c r="I5638" s="447" t="s">
        <v>145</v>
      </c>
      <c r="J5638" s="447" t="s">
        <v>240</v>
      </c>
      <c r="K5638" s="450">
        <v>113.8</v>
      </c>
      <c r="L5638" s="447" t="s">
        <v>241</v>
      </c>
    </row>
    <row r="5639" spans="1:12">
      <c r="A5639" s="447" t="s">
        <v>21063</v>
      </c>
      <c r="B5639" s="447" t="s">
        <v>21064</v>
      </c>
      <c r="C5639" s="447" t="s">
        <v>21087</v>
      </c>
      <c r="D5639" s="447" t="s">
        <v>21088</v>
      </c>
      <c r="E5639" s="448" t="s">
        <v>20755</v>
      </c>
      <c r="F5639" s="447" t="s">
        <v>20755</v>
      </c>
      <c r="G5639" s="449">
        <v>101745</v>
      </c>
      <c r="H5639" s="447" t="s">
        <v>6965</v>
      </c>
      <c r="I5639" s="447" t="s">
        <v>145</v>
      </c>
      <c r="J5639" s="447" t="s">
        <v>240</v>
      </c>
      <c r="K5639" s="450">
        <v>139.81</v>
      </c>
      <c r="L5639" s="447" t="s">
        <v>241</v>
      </c>
    </row>
    <row r="5640" spans="1:12">
      <c r="A5640" s="447" t="s">
        <v>21063</v>
      </c>
      <c r="B5640" s="447" t="s">
        <v>21064</v>
      </c>
      <c r="C5640" s="447" t="s">
        <v>21089</v>
      </c>
      <c r="D5640" s="447" t="s">
        <v>21090</v>
      </c>
      <c r="E5640" s="448" t="s">
        <v>20755</v>
      </c>
      <c r="F5640" s="447" t="s">
        <v>20755</v>
      </c>
      <c r="G5640" s="449">
        <v>87620</v>
      </c>
      <c r="H5640" s="447" t="s">
        <v>6966</v>
      </c>
      <c r="I5640" s="447" t="s">
        <v>145</v>
      </c>
      <c r="J5640" s="447" t="s">
        <v>334</v>
      </c>
      <c r="K5640" s="450">
        <v>27.67</v>
      </c>
      <c r="L5640" s="447" t="s">
        <v>241</v>
      </c>
    </row>
    <row r="5641" spans="1:12">
      <c r="A5641" s="447" t="s">
        <v>21063</v>
      </c>
      <c r="B5641" s="447" t="s">
        <v>21064</v>
      </c>
      <c r="C5641" s="447" t="s">
        <v>21089</v>
      </c>
      <c r="D5641" s="447" t="s">
        <v>21090</v>
      </c>
      <c r="E5641" s="448" t="s">
        <v>20755</v>
      </c>
      <c r="F5641" s="447" t="s">
        <v>20755</v>
      </c>
      <c r="G5641" s="449">
        <v>87622</v>
      </c>
      <c r="H5641" s="447" t="s">
        <v>6967</v>
      </c>
      <c r="I5641" s="447" t="s">
        <v>145</v>
      </c>
      <c r="J5641" s="447" t="s">
        <v>334</v>
      </c>
      <c r="K5641" s="450">
        <v>30.33</v>
      </c>
      <c r="L5641" s="447" t="s">
        <v>241</v>
      </c>
    </row>
    <row r="5642" spans="1:12">
      <c r="A5642" s="447" t="s">
        <v>21063</v>
      </c>
      <c r="B5642" s="447" t="s">
        <v>21064</v>
      </c>
      <c r="C5642" s="447" t="s">
        <v>21089</v>
      </c>
      <c r="D5642" s="447" t="s">
        <v>21090</v>
      </c>
      <c r="E5642" s="448" t="s">
        <v>20755</v>
      </c>
      <c r="F5642" s="447" t="s">
        <v>20755</v>
      </c>
      <c r="G5642" s="449">
        <v>87623</v>
      </c>
      <c r="H5642" s="447" t="s">
        <v>6968</v>
      </c>
      <c r="I5642" s="447" t="s">
        <v>145</v>
      </c>
      <c r="J5642" s="447" t="s">
        <v>334</v>
      </c>
      <c r="K5642" s="450">
        <v>71.64</v>
      </c>
      <c r="L5642" s="447" t="s">
        <v>241</v>
      </c>
    </row>
    <row r="5643" spans="1:12">
      <c r="A5643" s="447" t="s">
        <v>21063</v>
      </c>
      <c r="B5643" s="447" t="s">
        <v>21064</v>
      </c>
      <c r="C5643" s="447" t="s">
        <v>21089</v>
      </c>
      <c r="D5643" s="447" t="s">
        <v>21090</v>
      </c>
      <c r="E5643" s="448" t="s">
        <v>20755</v>
      </c>
      <c r="F5643" s="447" t="s">
        <v>20755</v>
      </c>
      <c r="G5643" s="449">
        <v>87624</v>
      </c>
      <c r="H5643" s="447" t="s">
        <v>6969</v>
      </c>
      <c r="I5643" s="447" t="s">
        <v>145</v>
      </c>
      <c r="J5643" s="447" t="s">
        <v>334</v>
      </c>
      <c r="K5643" s="450">
        <v>76.58</v>
      </c>
      <c r="L5643" s="447" t="s">
        <v>241</v>
      </c>
    </row>
    <row r="5644" spans="1:12">
      <c r="A5644" s="447" t="s">
        <v>21063</v>
      </c>
      <c r="B5644" s="447" t="s">
        <v>21064</v>
      </c>
      <c r="C5644" s="447" t="s">
        <v>21089</v>
      </c>
      <c r="D5644" s="447" t="s">
        <v>21090</v>
      </c>
      <c r="E5644" s="448" t="s">
        <v>20755</v>
      </c>
      <c r="F5644" s="447" t="s">
        <v>20755</v>
      </c>
      <c r="G5644" s="449">
        <v>87630</v>
      </c>
      <c r="H5644" s="447" t="s">
        <v>6970</v>
      </c>
      <c r="I5644" s="447" t="s">
        <v>145</v>
      </c>
      <c r="J5644" s="447" t="s">
        <v>334</v>
      </c>
      <c r="K5644" s="450">
        <v>34.22</v>
      </c>
      <c r="L5644" s="447" t="s">
        <v>241</v>
      </c>
    </row>
    <row r="5645" spans="1:12">
      <c r="A5645" s="447" t="s">
        <v>21063</v>
      </c>
      <c r="B5645" s="447" t="s">
        <v>21064</v>
      </c>
      <c r="C5645" s="447" t="s">
        <v>21089</v>
      </c>
      <c r="D5645" s="447" t="s">
        <v>21090</v>
      </c>
      <c r="E5645" s="448" t="s">
        <v>20755</v>
      </c>
      <c r="F5645" s="447" t="s">
        <v>20755</v>
      </c>
      <c r="G5645" s="449">
        <v>87632</v>
      </c>
      <c r="H5645" s="447" t="s">
        <v>6971</v>
      </c>
      <c r="I5645" s="447" t="s">
        <v>145</v>
      </c>
      <c r="J5645" s="447" t="s">
        <v>334</v>
      </c>
      <c r="K5645" s="450">
        <v>37.92</v>
      </c>
      <c r="L5645" s="447" t="s">
        <v>241</v>
      </c>
    </row>
    <row r="5646" spans="1:12">
      <c r="A5646" s="447" t="s">
        <v>21063</v>
      </c>
      <c r="B5646" s="447" t="s">
        <v>21064</v>
      </c>
      <c r="C5646" s="447" t="s">
        <v>21089</v>
      </c>
      <c r="D5646" s="447" t="s">
        <v>21090</v>
      </c>
      <c r="E5646" s="448" t="s">
        <v>20755</v>
      </c>
      <c r="F5646" s="447" t="s">
        <v>20755</v>
      </c>
      <c r="G5646" s="449">
        <v>87633</v>
      </c>
      <c r="H5646" s="447" t="s">
        <v>6972</v>
      </c>
      <c r="I5646" s="447" t="s">
        <v>145</v>
      </c>
      <c r="J5646" s="447" t="s">
        <v>334</v>
      </c>
      <c r="K5646" s="450">
        <v>95.36</v>
      </c>
      <c r="L5646" s="447" t="s">
        <v>241</v>
      </c>
    </row>
    <row r="5647" spans="1:12">
      <c r="A5647" s="447" t="s">
        <v>21063</v>
      </c>
      <c r="B5647" s="447" t="s">
        <v>21064</v>
      </c>
      <c r="C5647" s="447" t="s">
        <v>21089</v>
      </c>
      <c r="D5647" s="447" t="s">
        <v>21090</v>
      </c>
      <c r="E5647" s="448" t="s">
        <v>20755</v>
      </c>
      <c r="F5647" s="447" t="s">
        <v>20755</v>
      </c>
      <c r="G5647" s="449">
        <v>87634</v>
      </c>
      <c r="H5647" s="447" t="s">
        <v>6973</v>
      </c>
      <c r="I5647" s="447" t="s">
        <v>145</v>
      </c>
      <c r="J5647" s="447" t="s">
        <v>334</v>
      </c>
      <c r="K5647" s="450">
        <v>102.23</v>
      </c>
      <c r="L5647" s="447" t="s">
        <v>241</v>
      </c>
    </row>
    <row r="5648" spans="1:12">
      <c r="A5648" s="447" t="s">
        <v>21063</v>
      </c>
      <c r="B5648" s="447" t="s">
        <v>21064</v>
      </c>
      <c r="C5648" s="447" t="s">
        <v>21089</v>
      </c>
      <c r="D5648" s="447" t="s">
        <v>21090</v>
      </c>
      <c r="E5648" s="448" t="s">
        <v>20755</v>
      </c>
      <c r="F5648" s="447" t="s">
        <v>20755</v>
      </c>
      <c r="G5648" s="449">
        <v>87640</v>
      </c>
      <c r="H5648" s="447" t="s">
        <v>6974</v>
      </c>
      <c r="I5648" s="447" t="s">
        <v>145</v>
      </c>
      <c r="J5648" s="447" t="s">
        <v>334</v>
      </c>
      <c r="K5648" s="450">
        <v>39.51</v>
      </c>
      <c r="L5648" s="447" t="s">
        <v>241</v>
      </c>
    </row>
    <row r="5649" spans="1:12">
      <c r="A5649" s="447" t="s">
        <v>21063</v>
      </c>
      <c r="B5649" s="447" t="s">
        <v>21064</v>
      </c>
      <c r="C5649" s="447" t="s">
        <v>21089</v>
      </c>
      <c r="D5649" s="447" t="s">
        <v>21090</v>
      </c>
      <c r="E5649" s="448" t="s">
        <v>20755</v>
      </c>
      <c r="F5649" s="447" t="s">
        <v>20755</v>
      </c>
      <c r="G5649" s="449">
        <v>87642</v>
      </c>
      <c r="H5649" s="447" t="s">
        <v>6975</v>
      </c>
      <c r="I5649" s="447" t="s">
        <v>145</v>
      </c>
      <c r="J5649" s="447" t="s">
        <v>334</v>
      </c>
      <c r="K5649" s="450">
        <v>44.06</v>
      </c>
      <c r="L5649" s="447" t="s">
        <v>241</v>
      </c>
    </row>
    <row r="5650" spans="1:12">
      <c r="A5650" s="447" t="s">
        <v>21063</v>
      </c>
      <c r="B5650" s="447" t="s">
        <v>21064</v>
      </c>
      <c r="C5650" s="447" t="s">
        <v>21089</v>
      </c>
      <c r="D5650" s="447" t="s">
        <v>21090</v>
      </c>
      <c r="E5650" s="448" t="s">
        <v>20755</v>
      </c>
      <c r="F5650" s="447" t="s">
        <v>20755</v>
      </c>
      <c r="G5650" s="449">
        <v>87643</v>
      </c>
      <c r="H5650" s="447" t="s">
        <v>6977</v>
      </c>
      <c r="I5650" s="447" t="s">
        <v>145</v>
      </c>
      <c r="J5650" s="447" t="s">
        <v>334</v>
      </c>
      <c r="K5650" s="450">
        <v>114.7</v>
      </c>
      <c r="L5650" s="447" t="s">
        <v>241</v>
      </c>
    </row>
    <row r="5651" spans="1:12">
      <c r="A5651" s="447" t="s">
        <v>21063</v>
      </c>
      <c r="B5651" s="447" t="s">
        <v>21064</v>
      </c>
      <c r="C5651" s="447" t="s">
        <v>21089</v>
      </c>
      <c r="D5651" s="447" t="s">
        <v>21090</v>
      </c>
      <c r="E5651" s="448" t="s">
        <v>20755</v>
      </c>
      <c r="F5651" s="447" t="s">
        <v>20755</v>
      </c>
      <c r="G5651" s="449">
        <v>87644</v>
      </c>
      <c r="H5651" s="447" t="s">
        <v>6978</v>
      </c>
      <c r="I5651" s="447" t="s">
        <v>145</v>
      </c>
      <c r="J5651" s="447" t="s">
        <v>334</v>
      </c>
      <c r="K5651" s="450">
        <v>123.14</v>
      </c>
      <c r="L5651" s="447" t="s">
        <v>241</v>
      </c>
    </row>
    <row r="5652" spans="1:12">
      <c r="A5652" s="447" t="s">
        <v>21063</v>
      </c>
      <c r="B5652" s="447" t="s">
        <v>21064</v>
      </c>
      <c r="C5652" s="447" t="s">
        <v>21089</v>
      </c>
      <c r="D5652" s="447" t="s">
        <v>21090</v>
      </c>
      <c r="E5652" s="448" t="s">
        <v>20755</v>
      </c>
      <c r="F5652" s="447" t="s">
        <v>20755</v>
      </c>
      <c r="G5652" s="449">
        <v>87680</v>
      </c>
      <c r="H5652" s="447" t="s">
        <v>6979</v>
      </c>
      <c r="I5652" s="447" t="s">
        <v>145</v>
      </c>
      <c r="J5652" s="447" t="s">
        <v>334</v>
      </c>
      <c r="K5652" s="450">
        <v>31.51</v>
      </c>
      <c r="L5652" s="447" t="s">
        <v>241</v>
      </c>
    </row>
    <row r="5653" spans="1:12">
      <c r="A5653" s="447" t="s">
        <v>21063</v>
      </c>
      <c r="B5653" s="447" t="s">
        <v>21064</v>
      </c>
      <c r="C5653" s="447" t="s">
        <v>21089</v>
      </c>
      <c r="D5653" s="447" t="s">
        <v>21090</v>
      </c>
      <c r="E5653" s="448" t="s">
        <v>20755</v>
      </c>
      <c r="F5653" s="447" t="s">
        <v>20755</v>
      </c>
      <c r="G5653" s="449">
        <v>87682</v>
      </c>
      <c r="H5653" s="447" t="s">
        <v>6980</v>
      </c>
      <c r="I5653" s="447" t="s">
        <v>145</v>
      </c>
      <c r="J5653" s="447" t="s">
        <v>709</v>
      </c>
      <c r="K5653" s="450">
        <v>36.06</v>
      </c>
      <c r="L5653" s="447" t="s">
        <v>241</v>
      </c>
    </row>
    <row r="5654" spans="1:12">
      <c r="A5654" s="447" t="s">
        <v>21063</v>
      </c>
      <c r="B5654" s="447" t="s">
        <v>21064</v>
      </c>
      <c r="C5654" s="447" t="s">
        <v>21089</v>
      </c>
      <c r="D5654" s="447" t="s">
        <v>21090</v>
      </c>
      <c r="E5654" s="448" t="s">
        <v>20755</v>
      </c>
      <c r="F5654" s="447" t="s">
        <v>20755</v>
      </c>
      <c r="G5654" s="449">
        <v>87683</v>
      </c>
      <c r="H5654" s="447" t="s">
        <v>6981</v>
      </c>
      <c r="I5654" s="447" t="s">
        <v>145</v>
      </c>
      <c r="J5654" s="447" t="s">
        <v>334</v>
      </c>
      <c r="K5654" s="450">
        <v>106.7</v>
      </c>
      <c r="L5654" s="447" t="s">
        <v>241</v>
      </c>
    </row>
    <row r="5655" spans="1:12">
      <c r="A5655" s="447" t="s">
        <v>21063</v>
      </c>
      <c r="B5655" s="447" t="s">
        <v>21064</v>
      </c>
      <c r="C5655" s="447" t="s">
        <v>21089</v>
      </c>
      <c r="D5655" s="447" t="s">
        <v>21090</v>
      </c>
      <c r="E5655" s="448" t="s">
        <v>20755</v>
      </c>
      <c r="F5655" s="447" t="s">
        <v>20755</v>
      </c>
      <c r="G5655" s="449">
        <v>87684</v>
      </c>
      <c r="H5655" s="447" t="s">
        <v>6982</v>
      </c>
      <c r="I5655" s="447" t="s">
        <v>145</v>
      </c>
      <c r="J5655" s="447" t="s">
        <v>334</v>
      </c>
      <c r="K5655" s="450">
        <v>115.14</v>
      </c>
      <c r="L5655" s="447" t="s">
        <v>241</v>
      </c>
    </row>
    <row r="5656" spans="1:12">
      <c r="A5656" s="447" t="s">
        <v>21063</v>
      </c>
      <c r="B5656" s="447" t="s">
        <v>21064</v>
      </c>
      <c r="C5656" s="447" t="s">
        <v>21089</v>
      </c>
      <c r="D5656" s="447" t="s">
        <v>21090</v>
      </c>
      <c r="E5656" s="448" t="s">
        <v>20755</v>
      </c>
      <c r="F5656" s="447" t="s">
        <v>20755</v>
      </c>
      <c r="G5656" s="449">
        <v>87690</v>
      </c>
      <c r="H5656" s="447" t="s">
        <v>6983</v>
      </c>
      <c r="I5656" s="447" t="s">
        <v>145</v>
      </c>
      <c r="J5656" s="447" t="s">
        <v>334</v>
      </c>
      <c r="K5656" s="450">
        <v>36.53</v>
      </c>
      <c r="L5656" s="447" t="s">
        <v>241</v>
      </c>
    </row>
    <row r="5657" spans="1:12">
      <c r="A5657" s="447" t="s">
        <v>21063</v>
      </c>
      <c r="B5657" s="447" t="s">
        <v>21064</v>
      </c>
      <c r="C5657" s="447" t="s">
        <v>21089</v>
      </c>
      <c r="D5657" s="447" t="s">
        <v>21090</v>
      </c>
      <c r="E5657" s="448" t="s">
        <v>20755</v>
      </c>
      <c r="F5657" s="447" t="s">
        <v>20755</v>
      </c>
      <c r="G5657" s="449">
        <v>87692</v>
      </c>
      <c r="H5657" s="447" t="s">
        <v>6984</v>
      </c>
      <c r="I5657" s="447" t="s">
        <v>145</v>
      </c>
      <c r="J5657" s="447" t="s">
        <v>709</v>
      </c>
      <c r="K5657" s="450">
        <v>41.74</v>
      </c>
      <c r="L5657" s="447" t="s">
        <v>241</v>
      </c>
    </row>
    <row r="5658" spans="1:12">
      <c r="A5658" s="447" t="s">
        <v>21063</v>
      </c>
      <c r="B5658" s="447" t="s">
        <v>21064</v>
      </c>
      <c r="C5658" s="447" t="s">
        <v>21089</v>
      </c>
      <c r="D5658" s="447" t="s">
        <v>21090</v>
      </c>
      <c r="E5658" s="448" t="s">
        <v>20755</v>
      </c>
      <c r="F5658" s="447" t="s">
        <v>20755</v>
      </c>
      <c r="G5658" s="449">
        <v>87693</v>
      </c>
      <c r="H5658" s="447" t="s">
        <v>6985</v>
      </c>
      <c r="I5658" s="447" t="s">
        <v>145</v>
      </c>
      <c r="J5658" s="447" t="s">
        <v>334</v>
      </c>
      <c r="K5658" s="450">
        <v>122.64</v>
      </c>
      <c r="L5658" s="447" t="s">
        <v>241</v>
      </c>
    </row>
    <row r="5659" spans="1:12">
      <c r="A5659" s="447" t="s">
        <v>21063</v>
      </c>
      <c r="B5659" s="447" t="s">
        <v>21064</v>
      </c>
      <c r="C5659" s="447" t="s">
        <v>21089</v>
      </c>
      <c r="D5659" s="447" t="s">
        <v>21090</v>
      </c>
      <c r="E5659" s="448" t="s">
        <v>20755</v>
      </c>
      <c r="F5659" s="447" t="s">
        <v>20755</v>
      </c>
      <c r="G5659" s="449">
        <v>87694</v>
      </c>
      <c r="H5659" s="447" t="s">
        <v>6986</v>
      </c>
      <c r="I5659" s="447" t="s">
        <v>145</v>
      </c>
      <c r="J5659" s="447" t="s">
        <v>334</v>
      </c>
      <c r="K5659" s="450">
        <v>132.31</v>
      </c>
      <c r="L5659" s="447" t="s">
        <v>241</v>
      </c>
    </row>
    <row r="5660" spans="1:12">
      <c r="A5660" s="447" t="s">
        <v>21063</v>
      </c>
      <c r="B5660" s="447" t="s">
        <v>21064</v>
      </c>
      <c r="C5660" s="447" t="s">
        <v>21089</v>
      </c>
      <c r="D5660" s="447" t="s">
        <v>21090</v>
      </c>
      <c r="E5660" s="448" t="s">
        <v>20755</v>
      </c>
      <c r="F5660" s="447" t="s">
        <v>20755</v>
      </c>
      <c r="G5660" s="449">
        <v>87700</v>
      </c>
      <c r="H5660" s="447" t="s">
        <v>6987</v>
      </c>
      <c r="I5660" s="447" t="s">
        <v>145</v>
      </c>
      <c r="J5660" s="447" t="s">
        <v>334</v>
      </c>
      <c r="K5660" s="450">
        <v>39.5</v>
      </c>
      <c r="L5660" s="447" t="s">
        <v>241</v>
      </c>
    </row>
    <row r="5661" spans="1:12">
      <c r="A5661" s="447" t="s">
        <v>21063</v>
      </c>
      <c r="B5661" s="447" t="s">
        <v>21064</v>
      </c>
      <c r="C5661" s="447" t="s">
        <v>21089</v>
      </c>
      <c r="D5661" s="447" t="s">
        <v>21090</v>
      </c>
      <c r="E5661" s="448" t="s">
        <v>20755</v>
      </c>
      <c r="F5661" s="447" t="s">
        <v>20755</v>
      </c>
      <c r="G5661" s="449">
        <v>87702</v>
      </c>
      <c r="H5661" s="447" t="s">
        <v>6988</v>
      </c>
      <c r="I5661" s="447" t="s">
        <v>145</v>
      </c>
      <c r="J5661" s="447" t="s">
        <v>709</v>
      </c>
      <c r="K5661" s="450">
        <v>45.18</v>
      </c>
      <c r="L5661" s="447" t="s">
        <v>241</v>
      </c>
    </row>
    <row r="5662" spans="1:12">
      <c r="A5662" s="447" t="s">
        <v>21063</v>
      </c>
      <c r="B5662" s="447" t="s">
        <v>21064</v>
      </c>
      <c r="C5662" s="447" t="s">
        <v>21089</v>
      </c>
      <c r="D5662" s="447" t="s">
        <v>21090</v>
      </c>
      <c r="E5662" s="448" t="s">
        <v>20755</v>
      </c>
      <c r="F5662" s="447" t="s">
        <v>20755</v>
      </c>
      <c r="G5662" s="449">
        <v>87703</v>
      </c>
      <c r="H5662" s="447" t="s">
        <v>6990</v>
      </c>
      <c r="I5662" s="447" t="s">
        <v>145</v>
      </c>
      <c r="J5662" s="447" t="s">
        <v>334</v>
      </c>
      <c r="K5662" s="450">
        <v>133.27000000000001</v>
      </c>
      <c r="L5662" s="447" t="s">
        <v>241</v>
      </c>
    </row>
    <row r="5663" spans="1:12">
      <c r="A5663" s="447" t="s">
        <v>21063</v>
      </c>
      <c r="B5663" s="447" t="s">
        <v>21064</v>
      </c>
      <c r="C5663" s="447" t="s">
        <v>21089</v>
      </c>
      <c r="D5663" s="447" t="s">
        <v>21090</v>
      </c>
      <c r="E5663" s="448" t="s">
        <v>20755</v>
      </c>
      <c r="F5663" s="447" t="s">
        <v>20755</v>
      </c>
      <c r="G5663" s="449">
        <v>87704</v>
      </c>
      <c r="H5663" s="447" t="s">
        <v>6991</v>
      </c>
      <c r="I5663" s="447" t="s">
        <v>145</v>
      </c>
      <c r="J5663" s="447" t="s">
        <v>334</v>
      </c>
      <c r="K5663" s="450">
        <v>143.81</v>
      </c>
      <c r="L5663" s="447" t="s">
        <v>241</v>
      </c>
    </row>
    <row r="5664" spans="1:12">
      <c r="A5664" s="447" t="s">
        <v>21063</v>
      </c>
      <c r="B5664" s="447" t="s">
        <v>21064</v>
      </c>
      <c r="C5664" s="447" t="s">
        <v>21089</v>
      </c>
      <c r="D5664" s="447" t="s">
        <v>21090</v>
      </c>
      <c r="E5664" s="448" t="s">
        <v>20755</v>
      </c>
      <c r="F5664" s="447" t="s">
        <v>20755</v>
      </c>
      <c r="G5664" s="449">
        <v>87735</v>
      </c>
      <c r="H5664" s="447" t="s">
        <v>6992</v>
      </c>
      <c r="I5664" s="447" t="s">
        <v>145</v>
      </c>
      <c r="J5664" s="447" t="s">
        <v>334</v>
      </c>
      <c r="K5664" s="450">
        <v>35.07</v>
      </c>
      <c r="L5664" s="447" t="s">
        <v>241</v>
      </c>
    </row>
    <row r="5665" spans="1:12">
      <c r="A5665" s="447" t="s">
        <v>21063</v>
      </c>
      <c r="B5665" s="447" t="s">
        <v>21064</v>
      </c>
      <c r="C5665" s="447" t="s">
        <v>21089</v>
      </c>
      <c r="D5665" s="447" t="s">
        <v>21090</v>
      </c>
      <c r="E5665" s="448" t="s">
        <v>20755</v>
      </c>
      <c r="F5665" s="447" t="s">
        <v>20755</v>
      </c>
      <c r="G5665" s="449">
        <v>87737</v>
      </c>
      <c r="H5665" s="447" t="s">
        <v>6993</v>
      </c>
      <c r="I5665" s="447" t="s">
        <v>145</v>
      </c>
      <c r="J5665" s="447" t="s">
        <v>334</v>
      </c>
      <c r="K5665" s="450">
        <v>37.729999999999997</v>
      </c>
      <c r="L5665" s="447" t="s">
        <v>241</v>
      </c>
    </row>
    <row r="5666" spans="1:12">
      <c r="A5666" s="447" t="s">
        <v>21063</v>
      </c>
      <c r="B5666" s="447" t="s">
        <v>21064</v>
      </c>
      <c r="C5666" s="447" t="s">
        <v>21089</v>
      </c>
      <c r="D5666" s="447" t="s">
        <v>21090</v>
      </c>
      <c r="E5666" s="448" t="s">
        <v>20755</v>
      </c>
      <c r="F5666" s="447" t="s">
        <v>20755</v>
      </c>
      <c r="G5666" s="449">
        <v>87738</v>
      </c>
      <c r="H5666" s="447" t="s">
        <v>6994</v>
      </c>
      <c r="I5666" s="447" t="s">
        <v>145</v>
      </c>
      <c r="J5666" s="447" t="s">
        <v>334</v>
      </c>
      <c r="K5666" s="450">
        <v>79.040000000000006</v>
      </c>
      <c r="L5666" s="447" t="s">
        <v>241</v>
      </c>
    </row>
    <row r="5667" spans="1:12">
      <c r="A5667" s="447" t="s">
        <v>21063</v>
      </c>
      <c r="B5667" s="447" t="s">
        <v>21064</v>
      </c>
      <c r="C5667" s="447" t="s">
        <v>21089</v>
      </c>
      <c r="D5667" s="447" t="s">
        <v>21090</v>
      </c>
      <c r="E5667" s="448" t="s">
        <v>20755</v>
      </c>
      <c r="F5667" s="447" t="s">
        <v>20755</v>
      </c>
      <c r="G5667" s="449">
        <v>87739</v>
      </c>
      <c r="H5667" s="447" t="s">
        <v>6995</v>
      </c>
      <c r="I5667" s="447" t="s">
        <v>145</v>
      </c>
      <c r="J5667" s="447" t="s">
        <v>334</v>
      </c>
      <c r="K5667" s="450">
        <v>83.98</v>
      </c>
      <c r="L5667" s="447" t="s">
        <v>241</v>
      </c>
    </row>
    <row r="5668" spans="1:12">
      <c r="A5668" s="447" t="s">
        <v>21063</v>
      </c>
      <c r="B5668" s="447" t="s">
        <v>21064</v>
      </c>
      <c r="C5668" s="447" t="s">
        <v>21089</v>
      </c>
      <c r="D5668" s="447" t="s">
        <v>21090</v>
      </c>
      <c r="E5668" s="448" t="s">
        <v>20755</v>
      </c>
      <c r="F5668" s="447" t="s">
        <v>20755</v>
      </c>
      <c r="G5668" s="449">
        <v>87745</v>
      </c>
      <c r="H5668" s="447" t="s">
        <v>6996</v>
      </c>
      <c r="I5668" s="447" t="s">
        <v>145</v>
      </c>
      <c r="J5668" s="447" t="s">
        <v>334</v>
      </c>
      <c r="K5668" s="450">
        <v>41.62</v>
      </c>
      <c r="L5668" s="447" t="s">
        <v>241</v>
      </c>
    </row>
    <row r="5669" spans="1:12">
      <c r="A5669" s="447" t="s">
        <v>21063</v>
      </c>
      <c r="B5669" s="447" t="s">
        <v>21064</v>
      </c>
      <c r="C5669" s="447" t="s">
        <v>21089</v>
      </c>
      <c r="D5669" s="447" t="s">
        <v>21090</v>
      </c>
      <c r="E5669" s="448" t="s">
        <v>20755</v>
      </c>
      <c r="F5669" s="447" t="s">
        <v>20755</v>
      </c>
      <c r="G5669" s="449">
        <v>87747</v>
      </c>
      <c r="H5669" s="447" t="s">
        <v>6997</v>
      </c>
      <c r="I5669" s="447" t="s">
        <v>145</v>
      </c>
      <c r="J5669" s="447" t="s">
        <v>334</v>
      </c>
      <c r="K5669" s="450">
        <v>45.32</v>
      </c>
      <c r="L5669" s="447" t="s">
        <v>241</v>
      </c>
    </row>
    <row r="5670" spans="1:12">
      <c r="A5670" s="447" t="s">
        <v>21063</v>
      </c>
      <c r="B5670" s="447" t="s">
        <v>21064</v>
      </c>
      <c r="C5670" s="447" t="s">
        <v>21089</v>
      </c>
      <c r="D5670" s="447" t="s">
        <v>21090</v>
      </c>
      <c r="E5670" s="448" t="s">
        <v>20755</v>
      </c>
      <c r="F5670" s="447" t="s">
        <v>20755</v>
      </c>
      <c r="G5670" s="449">
        <v>87748</v>
      </c>
      <c r="H5670" s="447" t="s">
        <v>6998</v>
      </c>
      <c r="I5670" s="447" t="s">
        <v>145</v>
      </c>
      <c r="J5670" s="447" t="s">
        <v>334</v>
      </c>
      <c r="K5670" s="450">
        <v>102.76</v>
      </c>
      <c r="L5670" s="447" t="s">
        <v>241</v>
      </c>
    </row>
    <row r="5671" spans="1:12">
      <c r="A5671" s="447" t="s">
        <v>21063</v>
      </c>
      <c r="B5671" s="447" t="s">
        <v>21064</v>
      </c>
      <c r="C5671" s="447" t="s">
        <v>21089</v>
      </c>
      <c r="D5671" s="447" t="s">
        <v>21090</v>
      </c>
      <c r="E5671" s="448" t="s">
        <v>20755</v>
      </c>
      <c r="F5671" s="447" t="s">
        <v>20755</v>
      </c>
      <c r="G5671" s="449">
        <v>87749</v>
      </c>
      <c r="H5671" s="447" t="s">
        <v>6999</v>
      </c>
      <c r="I5671" s="447" t="s">
        <v>145</v>
      </c>
      <c r="J5671" s="447" t="s">
        <v>334</v>
      </c>
      <c r="K5671" s="450">
        <v>109.63</v>
      </c>
      <c r="L5671" s="447" t="s">
        <v>241</v>
      </c>
    </row>
    <row r="5672" spans="1:12">
      <c r="A5672" s="447" t="s">
        <v>21063</v>
      </c>
      <c r="B5672" s="447" t="s">
        <v>21064</v>
      </c>
      <c r="C5672" s="447" t="s">
        <v>21089</v>
      </c>
      <c r="D5672" s="447" t="s">
        <v>21090</v>
      </c>
      <c r="E5672" s="448" t="s">
        <v>20755</v>
      </c>
      <c r="F5672" s="447" t="s">
        <v>20755</v>
      </c>
      <c r="G5672" s="449">
        <v>87755</v>
      </c>
      <c r="H5672" s="447" t="s">
        <v>7000</v>
      </c>
      <c r="I5672" s="447" t="s">
        <v>145</v>
      </c>
      <c r="J5672" s="447" t="s">
        <v>334</v>
      </c>
      <c r="K5672" s="450">
        <v>36.409999999999997</v>
      </c>
      <c r="L5672" s="447" t="s">
        <v>241</v>
      </c>
    </row>
    <row r="5673" spans="1:12">
      <c r="A5673" s="447" t="s">
        <v>21063</v>
      </c>
      <c r="B5673" s="447" t="s">
        <v>21064</v>
      </c>
      <c r="C5673" s="447" t="s">
        <v>21089</v>
      </c>
      <c r="D5673" s="447" t="s">
        <v>21090</v>
      </c>
      <c r="E5673" s="448" t="s">
        <v>20755</v>
      </c>
      <c r="F5673" s="447" t="s">
        <v>20755</v>
      </c>
      <c r="G5673" s="449">
        <v>87757</v>
      </c>
      <c r="H5673" s="447" t="s">
        <v>7002</v>
      </c>
      <c r="I5673" s="447" t="s">
        <v>145</v>
      </c>
      <c r="J5673" s="447" t="s">
        <v>709</v>
      </c>
      <c r="K5673" s="450">
        <v>40.11</v>
      </c>
      <c r="L5673" s="447" t="s">
        <v>241</v>
      </c>
    </row>
    <row r="5674" spans="1:12">
      <c r="A5674" s="447" t="s">
        <v>21063</v>
      </c>
      <c r="B5674" s="447" t="s">
        <v>21064</v>
      </c>
      <c r="C5674" s="447" t="s">
        <v>21089</v>
      </c>
      <c r="D5674" s="447" t="s">
        <v>21090</v>
      </c>
      <c r="E5674" s="448" t="s">
        <v>20755</v>
      </c>
      <c r="F5674" s="447" t="s">
        <v>20755</v>
      </c>
      <c r="G5674" s="449">
        <v>87758</v>
      </c>
      <c r="H5674" s="447" t="s">
        <v>7003</v>
      </c>
      <c r="I5674" s="447" t="s">
        <v>145</v>
      </c>
      <c r="J5674" s="447" t="s">
        <v>334</v>
      </c>
      <c r="K5674" s="450">
        <v>97.55</v>
      </c>
      <c r="L5674" s="447" t="s">
        <v>241</v>
      </c>
    </row>
    <row r="5675" spans="1:12">
      <c r="A5675" s="447" t="s">
        <v>21063</v>
      </c>
      <c r="B5675" s="447" t="s">
        <v>21064</v>
      </c>
      <c r="C5675" s="447" t="s">
        <v>21089</v>
      </c>
      <c r="D5675" s="447" t="s">
        <v>21090</v>
      </c>
      <c r="E5675" s="448" t="s">
        <v>20755</v>
      </c>
      <c r="F5675" s="447" t="s">
        <v>20755</v>
      </c>
      <c r="G5675" s="449">
        <v>87759</v>
      </c>
      <c r="H5675" s="447" t="s">
        <v>7004</v>
      </c>
      <c r="I5675" s="447" t="s">
        <v>145</v>
      </c>
      <c r="J5675" s="447" t="s">
        <v>334</v>
      </c>
      <c r="K5675" s="450">
        <v>104.42</v>
      </c>
      <c r="L5675" s="447" t="s">
        <v>241</v>
      </c>
    </row>
    <row r="5676" spans="1:12">
      <c r="A5676" s="447" t="s">
        <v>21063</v>
      </c>
      <c r="B5676" s="447" t="s">
        <v>21064</v>
      </c>
      <c r="C5676" s="447" t="s">
        <v>21089</v>
      </c>
      <c r="D5676" s="447" t="s">
        <v>21090</v>
      </c>
      <c r="E5676" s="448" t="s">
        <v>20755</v>
      </c>
      <c r="F5676" s="447" t="s">
        <v>20755</v>
      </c>
      <c r="G5676" s="449">
        <v>87765</v>
      </c>
      <c r="H5676" s="447" t="s">
        <v>7005</v>
      </c>
      <c r="I5676" s="447" t="s">
        <v>145</v>
      </c>
      <c r="J5676" s="447" t="s">
        <v>334</v>
      </c>
      <c r="K5676" s="450">
        <v>41.7</v>
      </c>
      <c r="L5676" s="447" t="s">
        <v>241</v>
      </c>
    </row>
    <row r="5677" spans="1:12">
      <c r="A5677" s="447" t="s">
        <v>21063</v>
      </c>
      <c r="B5677" s="447" t="s">
        <v>21064</v>
      </c>
      <c r="C5677" s="447" t="s">
        <v>21089</v>
      </c>
      <c r="D5677" s="447" t="s">
        <v>21090</v>
      </c>
      <c r="E5677" s="448" t="s">
        <v>20755</v>
      </c>
      <c r="F5677" s="447" t="s">
        <v>20755</v>
      </c>
      <c r="G5677" s="449">
        <v>87767</v>
      </c>
      <c r="H5677" s="447" t="s">
        <v>7006</v>
      </c>
      <c r="I5677" s="447" t="s">
        <v>145</v>
      </c>
      <c r="J5677" s="447" t="s">
        <v>709</v>
      </c>
      <c r="K5677" s="450">
        <v>46.25</v>
      </c>
      <c r="L5677" s="447" t="s">
        <v>241</v>
      </c>
    </row>
    <row r="5678" spans="1:12">
      <c r="A5678" s="447" t="s">
        <v>21063</v>
      </c>
      <c r="B5678" s="447" t="s">
        <v>21064</v>
      </c>
      <c r="C5678" s="447" t="s">
        <v>21089</v>
      </c>
      <c r="D5678" s="447" t="s">
        <v>21090</v>
      </c>
      <c r="E5678" s="448" t="s">
        <v>20755</v>
      </c>
      <c r="F5678" s="447" t="s">
        <v>20755</v>
      </c>
      <c r="G5678" s="449">
        <v>87768</v>
      </c>
      <c r="H5678" s="447" t="s">
        <v>7007</v>
      </c>
      <c r="I5678" s="447" t="s">
        <v>145</v>
      </c>
      <c r="J5678" s="447" t="s">
        <v>334</v>
      </c>
      <c r="K5678" s="450">
        <v>116.89</v>
      </c>
      <c r="L5678" s="447" t="s">
        <v>241</v>
      </c>
    </row>
    <row r="5679" spans="1:12">
      <c r="A5679" s="447" t="s">
        <v>21063</v>
      </c>
      <c r="B5679" s="447" t="s">
        <v>21064</v>
      </c>
      <c r="C5679" s="447" t="s">
        <v>21089</v>
      </c>
      <c r="D5679" s="447" t="s">
        <v>21090</v>
      </c>
      <c r="E5679" s="448" t="s">
        <v>20755</v>
      </c>
      <c r="F5679" s="447" t="s">
        <v>20755</v>
      </c>
      <c r="G5679" s="449">
        <v>87769</v>
      </c>
      <c r="H5679" s="447" t="s">
        <v>7008</v>
      </c>
      <c r="I5679" s="447" t="s">
        <v>145</v>
      </c>
      <c r="J5679" s="447" t="s">
        <v>334</v>
      </c>
      <c r="K5679" s="450">
        <v>125.33</v>
      </c>
      <c r="L5679" s="447" t="s">
        <v>241</v>
      </c>
    </row>
    <row r="5680" spans="1:12">
      <c r="A5680" s="447" t="s">
        <v>21063</v>
      </c>
      <c r="B5680" s="447" t="s">
        <v>21064</v>
      </c>
      <c r="C5680" s="447" t="s">
        <v>21089</v>
      </c>
      <c r="D5680" s="447" t="s">
        <v>21090</v>
      </c>
      <c r="E5680" s="448" t="s">
        <v>20755</v>
      </c>
      <c r="F5680" s="447" t="s">
        <v>20755</v>
      </c>
      <c r="G5680" s="449">
        <v>88470</v>
      </c>
      <c r="H5680" s="447" t="s">
        <v>7009</v>
      </c>
      <c r="I5680" s="447" t="s">
        <v>145</v>
      </c>
      <c r="J5680" s="447" t="s">
        <v>334</v>
      </c>
      <c r="K5680" s="450">
        <v>23.15</v>
      </c>
      <c r="L5680" s="447" t="s">
        <v>241</v>
      </c>
    </row>
    <row r="5681" spans="1:12">
      <c r="A5681" s="447" t="s">
        <v>21063</v>
      </c>
      <c r="B5681" s="447" t="s">
        <v>21064</v>
      </c>
      <c r="C5681" s="447" t="s">
        <v>21089</v>
      </c>
      <c r="D5681" s="447" t="s">
        <v>21090</v>
      </c>
      <c r="E5681" s="448" t="s">
        <v>20755</v>
      </c>
      <c r="F5681" s="447" t="s">
        <v>20755</v>
      </c>
      <c r="G5681" s="449">
        <v>88471</v>
      </c>
      <c r="H5681" s="447" t="s">
        <v>7010</v>
      </c>
      <c r="I5681" s="447" t="s">
        <v>145</v>
      </c>
      <c r="J5681" s="447" t="s">
        <v>334</v>
      </c>
      <c r="K5681" s="450">
        <v>28.58</v>
      </c>
      <c r="L5681" s="447" t="s">
        <v>241</v>
      </c>
    </row>
    <row r="5682" spans="1:12">
      <c r="A5682" s="447" t="s">
        <v>21063</v>
      </c>
      <c r="B5682" s="447" t="s">
        <v>21064</v>
      </c>
      <c r="C5682" s="447" t="s">
        <v>21089</v>
      </c>
      <c r="D5682" s="447" t="s">
        <v>21090</v>
      </c>
      <c r="E5682" s="448" t="s">
        <v>20755</v>
      </c>
      <c r="F5682" s="447" t="s">
        <v>20755</v>
      </c>
      <c r="G5682" s="449">
        <v>88472</v>
      </c>
      <c r="H5682" s="447" t="s">
        <v>7012</v>
      </c>
      <c r="I5682" s="447" t="s">
        <v>145</v>
      </c>
      <c r="J5682" s="447" t="s">
        <v>334</v>
      </c>
      <c r="K5682" s="450">
        <v>32.840000000000003</v>
      </c>
      <c r="L5682" s="447" t="s">
        <v>241</v>
      </c>
    </row>
    <row r="5683" spans="1:12">
      <c r="A5683" s="447" t="s">
        <v>21063</v>
      </c>
      <c r="B5683" s="447" t="s">
        <v>21064</v>
      </c>
      <c r="C5683" s="447" t="s">
        <v>21089</v>
      </c>
      <c r="D5683" s="447" t="s">
        <v>21090</v>
      </c>
      <c r="E5683" s="448" t="s">
        <v>20755</v>
      </c>
      <c r="F5683" s="447" t="s">
        <v>20755</v>
      </c>
      <c r="G5683" s="449">
        <v>88476</v>
      </c>
      <c r="H5683" s="447" t="s">
        <v>7013</v>
      </c>
      <c r="I5683" s="447" t="s">
        <v>145</v>
      </c>
      <c r="J5683" s="447" t="s">
        <v>334</v>
      </c>
      <c r="K5683" s="450">
        <v>19.43</v>
      </c>
      <c r="L5683" s="447" t="s">
        <v>241</v>
      </c>
    </row>
    <row r="5684" spans="1:12">
      <c r="A5684" s="447" t="s">
        <v>21063</v>
      </c>
      <c r="B5684" s="447" t="s">
        <v>21064</v>
      </c>
      <c r="C5684" s="447" t="s">
        <v>21089</v>
      </c>
      <c r="D5684" s="447" t="s">
        <v>21090</v>
      </c>
      <c r="E5684" s="448" t="s">
        <v>20755</v>
      </c>
      <c r="F5684" s="447" t="s">
        <v>20755</v>
      </c>
      <c r="G5684" s="449">
        <v>88477</v>
      </c>
      <c r="H5684" s="447" t="s">
        <v>7015</v>
      </c>
      <c r="I5684" s="447" t="s">
        <v>145</v>
      </c>
      <c r="J5684" s="447" t="s">
        <v>334</v>
      </c>
      <c r="K5684" s="450">
        <v>26.35</v>
      </c>
      <c r="L5684" s="447" t="s">
        <v>241</v>
      </c>
    </row>
    <row r="5685" spans="1:12">
      <c r="A5685" s="447" t="s">
        <v>21063</v>
      </c>
      <c r="B5685" s="447" t="s">
        <v>21064</v>
      </c>
      <c r="C5685" s="447" t="s">
        <v>21089</v>
      </c>
      <c r="D5685" s="447" t="s">
        <v>21090</v>
      </c>
      <c r="E5685" s="448" t="s">
        <v>20755</v>
      </c>
      <c r="F5685" s="447" t="s">
        <v>20755</v>
      </c>
      <c r="G5685" s="449">
        <v>88478</v>
      </c>
      <c r="H5685" s="447" t="s">
        <v>7016</v>
      </c>
      <c r="I5685" s="447" t="s">
        <v>145</v>
      </c>
      <c r="J5685" s="447" t="s">
        <v>334</v>
      </c>
      <c r="K5685" s="450">
        <v>31.97</v>
      </c>
      <c r="L5685" s="447" t="s">
        <v>241</v>
      </c>
    </row>
    <row r="5686" spans="1:12">
      <c r="A5686" s="447" t="s">
        <v>21063</v>
      </c>
      <c r="B5686" s="447" t="s">
        <v>21064</v>
      </c>
      <c r="C5686" s="447" t="s">
        <v>21089</v>
      </c>
      <c r="D5686" s="447" t="s">
        <v>21090</v>
      </c>
      <c r="E5686" s="448" t="s">
        <v>20755</v>
      </c>
      <c r="F5686" s="447" t="s">
        <v>20755</v>
      </c>
      <c r="G5686" s="449">
        <v>90900</v>
      </c>
      <c r="H5686" s="447" t="s">
        <v>7018</v>
      </c>
      <c r="I5686" s="447" t="s">
        <v>145</v>
      </c>
      <c r="J5686" s="447" t="s">
        <v>334</v>
      </c>
      <c r="K5686" s="450">
        <v>66.150000000000006</v>
      </c>
      <c r="L5686" s="447" t="s">
        <v>241</v>
      </c>
    </row>
    <row r="5687" spans="1:12">
      <c r="A5687" s="447" t="s">
        <v>21063</v>
      </c>
      <c r="B5687" s="447" t="s">
        <v>21064</v>
      </c>
      <c r="C5687" s="447" t="s">
        <v>21089</v>
      </c>
      <c r="D5687" s="447" t="s">
        <v>21090</v>
      </c>
      <c r="E5687" s="448" t="s">
        <v>20755</v>
      </c>
      <c r="F5687" s="447" t="s">
        <v>20755</v>
      </c>
      <c r="G5687" s="449">
        <v>90902</v>
      </c>
      <c r="H5687" s="447" t="s">
        <v>7019</v>
      </c>
      <c r="I5687" s="447" t="s">
        <v>145</v>
      </c>
      <c r="J5687" s="447" t="s">
        <v>334</v>
      </c>
      <c r="K5687" s="450">
        <v>71.36</v>
      </c>
      <c r="L5687" s="447" t="s">
        <v>241</v>
      </c>
    </row>
    <row r="5688" spans="1:12">
      <c r="A5688" s="447" t="s">
        <v>21063</v>
      </c>
      <c r="B5688" s="447" t="s">
        <v>21064</v>
      </c>
      <c r="C5688" s="447" t="s">
        <v>21089</v>
      </c>
      <c r="D5688" s="447" t="s">
        <v>21090</v>
      </c>
      <c r="E5688" s="448" t="s">
        <v>20755</v>
      </c>
      <c r="F5688" s="447" t="s">
        <v>20755</v>
      </c>
      <c r="G5688" s="449">
        <v>90903</v>
      </c>
      <c r="H5688" s="447" t="s">
        <v>7020</v>
      </c>
      <c r="I5688" s="447" t="s">
        <v>145</v>
      </c>
      <c r="J5688" s="447" t="s">
        <v>334</v>
      </c>
      <c r="K5688" s="450">
        <v>152.26</v>
      </c>
      <c r="L5688" s="447" t="s">
        <v>241</v>
      </c>
    </row>
    <row r="5689" spans="1:12">
      <c r="A5689" s="447" t="s">
        <v>21063</v>
      </c>
      <c r="B5689" s="447" t="s">
        <v>21064</v>
      </c>
      <c r="C5689" s="447" t="s">
        <v>21089</v>
      </c>
      <c r="D5689" s="447" t="s">
        <v>21090</v>
      </c>
      <c r="E5689" s="448" t="s">
        <v>20755</v>
      </c>
      <c r="F5689" s="447" t="s">
        <v>20755</v>
      </c>
      <c r="G5689" s="449">
        <v>90904</v>
      </c>
      <c r="H5689" s="447" t="s">
        <v>7021</v>
      </c>
      <c r="I5689" s="447" t="s">
        <v>145</v>
      </c>
      <c r="J5689" s="447" t="s">
        <v>334</v>
      </c>
      <c r="K5689" s="450">
        <v>161.93</v>
      </c>
      <c r="L5689" s="447" t="s">
        <v>241</v>
      </c>
    </row>
    <row r="5690" spans="1:12">
      <c r="A5690" s="447" t="s">
        <v>21063</v>
      </c>
      <c r="B5690" s="447" t="s">
        <v>21064</v>
      </c>
      <c r="C5690" s="447" t="s">
        <v>21089</v>
      </c>
      <c r="D5690" s="447" t="s">
        <v>21090</v>
      </c>
      <c r="E5690" s="448" t="s">
        <v>20755</v>
      </c>
      <c r="F5690" s="447" t="s">
        <v>20755</v>
      </c>
      <c r="G5690" s="449">
        <v>90910</v>
      </c>
      <c r="H5690" s="447" t="s">
        <v>7022</v>
      </c>
      <c r="I5690" s="447" t="s">
        <v>145</v>
      </c>
      <c r="J5690" s="447" t="s">
        <v>334</v>
      </c>
      <c r="K5690" s="450">
        <v>69.790000000000006</v>
      </c>
      <c r="L5690" s="447" t="s">
        <v>241</v>
      </c>
    </row>
    <row r="5691" spans="1:12">
      <c r="A5691" s="447" t="s">
        <v>21063</v>
      </c>
      <c r="B5691" s="447" t="s">
        <v>21064</v>
      </c>
      <c r="C5691" s="447" t="s">
        <v>21089</v>
      </c>
      <c r="D5691" s="447" t="s">
        <v>21090</v>
      </c>
      <c r="E5691" s="448" t="s">
        <v>20755</v>
      </c>
      <c r="F5691" s="447" t="s">
        <v>20755</v>
      </c>
      <c r="G5691" s="449">
        <v>90912</v>
      </c>
      <c r="H5691" s="447" t="s">
        <v>7023</v>
      </c>
      <c r="I5691" s="447" t="s">
        <v>145</v>
      </c>
      <c r="J5691" s="447" t="s">
        <v>334</v>
      </c>
      <c r="K5691" s="450">
        <v>75.47</v>
      </c>
      <c r="L5691" s="447" t="s">
        <v>241</v>
      </c>
    </row>
    <row r="5692" spans="1:12">
      <c r="A5692" s="447" t="s">
        <v>21063</v>
      </c>
      <c r="B5692" s="447" t="s">
        <v>21064</v>
      </c>
      <c r="C5692" s="447" t="s">
        <v>21089</v>
      </c>
      <c r="D5692" s="447" t="s">
        <v>21090</v>
      </c>
      <c r="E5692" s="448" t="s">
        <v>20755</v>
      </c>
      <c r="F5692" s="447" t="s">
        <v>20755</v>
      </c>
      <c r="G5692" s="449">
        <v>90913</v>
      </c>
      <c r="H5692" s="447" t="s">
        <v>7024</v>
      </c>
      <c r="I5692" s="447" t="s">
        <v>145</v>
      </c>
      <c r="J5692" s="447" t="s">
        <v>334</v>
      </c>
      <c r="K5692" s="450">
        <v>163.56</v>
      </c>
      <c r="L5692" s="447" t="s">
        <v>241</v>
      </c>
    </row>
    <row r="5693" spans="1:12">
      <c r="A5693" s="447" t="s">
        <v>21063</v>
      </c>
      <c r="B5693" s="447" t="s">
        <v>21064</v>
      </c>
      <c r="C5693" s="447" t="s">
        <v>21089</v>
      </c>
      <c r="D5693" s="447" t="s">
        <v>21090</v>
      </c>
      <c r="E5693" s="448" t="s">
        <v>20755</v>
      </c>
      <c r="F5693" s="447" t="s">
        <v>20755</v>
      </c>
      <c r="G5693" s="449">
        <v>90914</v>
      </c>
      <c r="H5693" s="447" t="s">
        <v>7025</v>
      </c>
      <c r="I5693" s="447" t="s">
        <v>145</v>
      </c>
      <c r="J5693" s="447" t="s">
        <v>334</v>
      </c>
      <c r="K5693" s="450">
        <v>174.1</v>
      </c>
      <c r="L5693" s="447" t="s">
        <v>241</v>
      </c>
    </row>
    <row r="5694" spans="1:12">
      <c r="A5694" s="447" t="s">
        <v>21063</v>
      </c>
      <c r="B5694" s="447" t="s">
        <v>21064</v>
      </c>
      <c r="C5694" s="447" t="s">
        <v>21089</v>
      </c>
      <c r="D5694" s="447" t="s">
        <v>21090</v>
      </c>
      <c r="E5694" s="448" t="s">
        <v>20755</v>
      </c>
      <c r="F5694" s="447" t="s">
        <v>20755</v>
      </c>
      <c r="G5694" s="449">
        <v>90920</v>
      </c>
      <c r="H5694" s="447" t="s">
        <v>7026</v>
      </c>
      <c r="I5694" s="447" t="s">
        <v>145</v>
      </c>
      <c r="J5694" s="447" t="s">
        <v>334</v>
      </c>
      <c r="K5694" s="450">
        <v>76.53</v>
      </c>
      <c r="L5694" s="447" t="s">
        <v>241</v>
      </c>
    </row>
    <row r="5695" spans="1:12">
      <c r="A5695" s="447" t="s">
        <v>21063</v>
      </c>
      <c r="B5695" s="447" t="s">
        <v>21064</v>
      </c>
      <c r="C5695" s="447" t="s">
        <v>21089</v>
      </c>
      <c r="D5695" s="447" t="s">
        <v>21090</v>
      </c>
      <c r="E5695" s="448" t="s">
        <v>20755</v>
      </c>
      <c r="F5695" s="447" t="s">
        <v>20755</v>
      </c>
      <c r="G5695" s="449">
        <v>90922</v>
      </c>
      <c r="H5695" s="447" t="s">
        <v>7027</v>
      </c>
      <c r="I5695" s="447" t="s">
        <v>145</v>
      </c>
      <c r="J5695" s="447" t="s">
        <v>334</v>
      </c>
      <c r="K5695" s="450">
        <v>83.05</v>
      </c>
      <c r="L5695" s="447" t="s">
        <v>241</v>
      </c>
    </row>
    <row r="5696" spans="1:12">
      <c r="A5696" s="447" t="s">
        <v>21063</v>
      </c>
      <c r="B5696" s="447" t="s">
        <v>21064</v>
      </c>
      <c r="C5696" s="447" t="s">
        <v>21089</v>
      </c>
      <c r="D5696" s="447" t="s">
        <v>21090</v>
      </c>
      <c r="E5696" s="448" t="s">
        <v>20755</v>
      </c>
      <c r="F5696" s="447" t="s">
        <v>20755</v>
      </c>
      <c r="G5696" s="449">
        <v>90923</v>
      </c>
      <c r="H5696" s="447" t="s">
        <v>7028</v>
      </c>
      <c r="I5696" s="447" t="s">
        <v>145</v>
      </c>
      <c r="J5696" s="447" t="s">
        <v>334</v>
      </c>
      <c r="K5696" s="450">
        <v>184.34</v>
      </c>
      <c r="L5696" s="447" t="s">
        <v>241</v>
      </c>
    </row>
    <row r="5697" spans="1:12">
      <c r="A5697" s="447" t="s">
        <v>21063</v>
      </c>
      <c r="B5697" s="447" t="s">
        <v>21064</v>
      </c>
      <c r="C5697" s="447" t="s">
        <v>21089</v>
      </c>
      <c r="D5697" s="447" t="s">
        <v>21090</v>
      </c>
      <c r="E5697" s="448" t="s">
        <v>20755</v>
      </c>
      <c r="F5697" s="447" t="s">
        <v>20755</v>
      </c>
      <c r="G5697" s="449">
        <v>90924</v>
      </c>
      <c r="H5697" s="447" t="s">
        <v>7029</v>
      </c>
      <c r="I5697" s="447" t="s">
        <v>145</v>
      </c>
      <c r="J5697" s="447" t="s">
        <v>334</v>
      </c>
      <c r="K5697" s="450">
        <v>196.45</v>
      </c>
      <c r="L5697" s="447" t="s">
        <v>241</v>
      </c>
    </row>
    <row r="5698" spans="1:12">
      <c r="A5698" s="447" t="s">
        <v>21063</v>
      </c>
      <c r="B5698" s="447" t="s">
        <v>21064</v>
      </c>
      <c r="C5698" s="447" t="s">
        <v>21089</v>
      </c>
      <c r="D5698" s="447" t="s">
        <v>21090</v>
      </c>
      <c r="E5698" s="448" t="s">
        <v>20755</v>
      </c>
      <c r="F5698" s="447" t="s">
        <v>20755</v>
      </c>
      <c r="G5698" s="449">
        <v>90930</v>
      </c>
      <c r="H5698" s="447" t="s">
        <v>7030</v>
      </c>
      <c r="I5698" s="447" t="s">
        <v>145</v>
      </c>
      <c r="J5698" s="447" t="s">
        <v>334</v>
      </c>
      <c r="K5698" s="450">
        <v>61.22</v>
      </c>
      <c r="L5698" s="447" t="s">
        <v>241</v>
      </c>
    </row>
    <row r="5699" spans="1:12">
      <c r="A5699" s="447" t="s">
        <v>21063</v>
      </c>
      <c r="B5699" s="447" t="s">
        <v>21064</v>
      </c>
      <c r="C5699" s="447" t="s">
        <v>21089</v>
      </c>
      <c r="D5699" s="447" t="s">
        <v>21090</v>
      </c>
      <c r="E5699" s="448" t="s">
        <v>20755</v>
      </c>
      <c r="F5699" s="447" t="s">
        <v>20755</v>
      </c>
      <c r="G5699" s="449">
        <v>90932</v>
      </c>
      <c r="H5699" s="447" t="s">
        <v>7031</v>
      </c>
      <c r="I5699" s="447" t="s">
        <v>145</v>
      </c>
      <c r="J5699" s="447" t="s">
        <v>334</v>
      </c>
      <c r="K5699" s="450">
        <v>66.430000000000007</v>
      </c>
      <c r="L5699" s="447" t="s">
        <v>241</v>
      </c>
    </row>
    <row r="5700" spans="1:12">
      <c r="A5700" s="447" t="s">
        <v>21063</v>
      </c>
      <c r="B5700" s="447" t="s">
        <v>21064</v>
      </c>
      <c r="C5700" s="447" t="s">
        <v>21089</v>
      </c>
      <c r="D5700" s="447" t="s">
        <v>21090</v>
      </c>
      <c r="E5700" s="448" t="s">
        <v>20755</v>
      </c>
      <c r="F5700" s="447" t="s">
        <v>20755</v>
      </c>
      <c r="G5700" s="449">
        <v>90933</v>
      </c>
      <c r="H5700" s="447" t="s">
        <v>7032</v>
      </c>
      <c r="I5700" s="447" t="s">
        <v>145</v>
      </c>
      <c r="J5700" s="447" t="s">
        <v>334</v>
      </c>
      <c r="K5700" s="450">
        <v>147.33000000000001</v>
      </c>
      <c r="L5700" s="447" t="s">
        <v>241</v>
      </c>
    </row>
    <row r="5701" spans="1:12">
      <c r="A5701" s="447" t="s">
        <v>21063</v>
      </c>
      <c r="B5701" s="447" t="s">
        <v>21064</v>
      </c>
      <c r="C5701" s="447" t="s">
        <v>21089</v>
      </c>
      <c r="D5701" s="447" t="s">
        <v>21090</v>
      </c>
      <c r="E5701" s="448" t="s">
        <v>20755</v>
      </c>
      <c r="F5701" s="447" t="s">
        <v>20755</v>
      </c>
      <c r="G5701" s="449">
        <v>90934</v>
      </c>
      <c r="H5701" s="447" t="s">
        <v>7033</v>
      </c>
      <c r="I5701" s="447" t="s">
        <v>145</v>
      </c>
      <c r="J5701" s="447" t="s">
        <v>334</v>
      </c>
      <c r="K5701" s="450">
        <v>157</v>
      </c>
      <c r="L5701" s="447" t="s">
        <v>241</v>
      </c>
    </row>
    <row r="5702" spans="1:12">
      <c r="A5702" s="447" t="s">
        <v>21063</v>
      </c>
      <c r="B5702" s="447" t="s">
        <v>21064</v>
      </c>
      <c r="C5702" s="447" t="s">
        <v>21089</v>
      </c>
      <c r="D5702" s="447" t="s">
        <v>21090</v>
      </c>
      <c r="E5702" s="448" t="s">
        <v>20755</v>
      </c>
      <c r="F5702" s="447" t="s">
        <v>20755</v>
      </c>
      <c r="G5702" s="449">
        <v>90940</v>
      </c>
      <c r="H5702" s="447" t="s">
        <v>7034</v>
      </c>
      <c r="I5702" s="447" t="s">
        <v>145</v>
      </c>
      <c r="J5702" s="447" t="s">
        <v>334</v>
      </c>
      <c r="K5702" s="450">
        <v>64.88</v>
      </c>
      <c r="L5702" s="447" t="s">
        <v>241</v>
      </c>
    </row>
    <row r="5703" spans="1:12">
      <c r="A5703" s="447" t="s">
        <v>21063</v>
      </c>
      <c r="B5703" s="447" t="s">
        <v>21064</v>
      </c>
      <c r="C5703" s="447" t="s">
        <v>21089</v>
      </c>
      <c r="D5703" s="447" t="s">
        <v>21090</v>
      </c>
      <c r="E5703" s="448" t="s">
        <v>20755</v>
      </c>
      <c r="F5703" s="447" t="s">
        <v>20755</v>
      </c>
      <c r="G5703" s="449">
        <v>90942</v>
      </c>
      <c r="H5703" s="447" t="s">
        <v>7035</v>
      </c>
      <c r="I5703" s="447" t="s">
        <v>145</v>
      </c>
      <c r="J5703" s="447" t="s">
        <v>334</v>
      </c>
      <c r="K5703" s="450">
        <v>70.56</v>
      </c>
      <c r="L5703" s="447" t="s">
        <v>241</v>
      </c>
    </row>
    <row r="5704" spans="1:12">
      <c r="A5704" s="447" t="s">
        <v>21063</v>
      </c>
      <c r="B5704" s="447" t="s">
        <v>21064</v>
      </c>
      <c r="C5704" s="447" t="s">
        <v>21089</v>
      </c>
      <c r="D5704" s="447" t="s">
        <v>21090</v>
      </c>
      <c r="E5704" s="448" t="s">
        <v>20755</v>
      </c>
      <c r="F5704" s="447" t="s">
        <v>20755</v>
      </c>
      <c r="G5704" s="449">
        <v>90943</v>
      </c>
      <c r="H5704" s="447" t="s">
        <v>7036</v>
      </c>
      <c r="I5704" s="447" t="s">
        <v>145</v>
      </c>
      <c r="J5704" s="447" t="s">
        <v>334</v>
      </c>
      <c r="K5704" s="450">
        <v>158.65</v>
      </c>
      <c r="L5704" s="447" t="s">
        <v>241</v>
      </c>
    </row>
    <row r="5705" spans="1:12">
      <c r="A5705" s="447" t="s">
        <v>21063</v>
      </c>
      <c r="B5705" s="447" t="s">
        <v>21064</v>
      </c>
      <c r="C5705" s="447" t="s">
        <v>21089</v>
      </c>
      <c r="D5705" s="447" t="s">
        <v>21090</v>
      </c>
      <c r="E5705" s="448" t="s">
        <v>20755</v>
      </c>
      <c r="F5705" s="447" t="s">
        <v>20755</v>
      </c>
      <c r="G5705" s="449">
        <v>90944</v>
      </c>
      <c r="H5705" s="447" t="s">
        <v>7037</v>
      </c>
      <c r="I5705" s="447" t="s">
        <v>145</v>
      </c>
      <c r="J5705" s="447" t="s">
        <v>334</v>
      </c>
      <c r="K5705" s="450">
        <v>169.19</v>
      </c>
      <c r="L5705" s="447" t="s">
        <v>241</v>
      </c>
    </row>
    <row r="5706" spans="1:12">
      <c r="A5706" s="447" t="s">
        <v>21063</v>
      </c>
      <c r="B5706" s="447" t="s">
        <v>21064</v>
      </c>
      <c r="C5706" s="447" t="s">
        <v>21089</v>
      </c>
      <c r="D5706" s="447" t="s">
        <v>21090</v>
      </c>
      <c r="E5706" s="448" t="s">
        <v>20755</v>
      </c>
      <c r="F5706" s="447" t="s">
        <v>20755</v>
      </c>
      <c r="G5706" s="449">
        <v>90950</v>
      </c>
      <c r="H5706" s="447" t="s">
        <v>7038</v>
      </c>
      <c r="I5706" s="447" t="s">
        <v>145</v>
      </c>
      <c r="J5706" s="447" t="s">
        <v>334</v>
      </c>
      <c r="K5706" s="450">
        <v>71.58</v>
      </c>
      <c r="L5706" s="447" t="s">
        <v>241</v>
      </c>
    </row>
    <row r="5707" spans="1:12">
      <c r="A5707" s="447" t="s">
        <v>21063</v>
      </c>
      <c r="B5707" s="447" t="s">
        <v>21064</v>
      </c>
      <c r="C5707" s="447" t="s">
        <v>21089</v>
      </c>
      <c r="D5707" s="447" t="s">
        <v>21090</v>
      </c>
      <c r="E5707" s="448" t="s">
        <v>20755</v>
      </c>
      <c r="F5707" s="447" t="s">
        <v>20755</v>
      </c>
      <c r="G5707" s="449">
        <v>90952</v>
      </c>
      <c r="H5707" s="447" t="s">
        <v>7039</v>
      </c>
      <c r="I5707" s="447" t="s">
        <v>145</v>
      </c>
      <c r="J5707" s="447" t="s">
        <v>334</v>
      </c>
      <c r="K5707" s="450">
        <v>78.099999999999994</v>
      </c>
      <c r="L5707" s="447" t="s">
        <v>241</v>
      </c>
    </row>
    <row r="5708" spans="1:12">
      <c r="A5708" s="447" t="s">
        <v>21063</v>
      </c>
      <c r="B5708" s="447" t="s">
        <v>21064</v>
      </c>
      <c r="C5708" s="447" t="s">
        <v>21089</v>
      </c>
      <c r="D5708" s="447" t="s">
        <v>21090</v>
      </c>
      <c r="E5708" s="448" t="s">
        <v>20755</v>
      </c>
      <c r="F5708" s="447" t="s">
        <v>20755</v>
      </c>
      <c r="G5708" s="449">
        <v>90953</v>
      </c>
      <c r="H5708" s="447" t="s">
        <v>7040</v>
      </c>
      <c r="I5708" s="447" t="s">
        <v>145</v>
      </c>
      <c r="J5708" s="447" t="s">
        <v>334</v>
      </c>
      <c r="K5708" s="450">
        <v>179.39</v>
      </c>
      <c r="L5708" s="447" t="s">
        <v>241</v>
      </c>
    </row>
    <row r="5709" spans="1:12">
      <c r="A5709" s="447" t="s">
        <v>21063</v>
      </c>
      <c r="B5709" s="447" t="s">
        <v>21064</v>
      </c>
      <c r="C5709" s="447" t="s">
        <v>21089</v>
      </c>
      <c r="D5709" s="447" t="s">
        <v>21090</v>
      </c>
      <c r="E5709" s="448" t="s">
        <v>20755</v>
      </c>
      <c r="F5709" s="447" t="s">
        <v>20755</v>
      </c>
      <c r="G5709" s="449">
        <v>90954</v>
      </c>
      <c r="H5709" s="447" t="s">
        <v>7041</v>
      </c>
      <c r="I5709" s="447" t="s">
        <v>145</v>
      </c>
      <c r="J5709" s="447" t="s">
        <v>334</v>
      </c>
      <c r="K5709" s="450">
        <v>191.5</v>
      </c>
      <c r="L5709" s="447" t="s">
        <v>241</v>
      </c>
    </row>
    <row r="5710" spans="1:12">
      <c r="A5710" s="447" t="s">
        <v>21063</v>
      </c>
      <c r="B5710" s="447" t="s">
        <v>21064</v>
      </c>
      <c r="C5710" s="447" t="s">
        <v>21089</v>
      </c>
      <c r="D5710" s="447" t="s">
        <v>21090</v>
      </c>
      <c r="E5710" s="448" t="s">
        <v>20755</v>
      </c>
      <c r="F5710" s="447" t="s">
        <v>20755</v>
      </c>
      <c r="G5710" s="449">
        <v>94438</v>
      </c>
      <c r="H5710" s="447" t="s">
        <v>7042</v>
      </c>
      <c r="I5710" s="447" t="s">
        <v>145</v>
      </c>
      <c r="J5710" s="447" t="s">
        <v>334</v>
      </c>
      <c r="K5710" s="450">
        <v>36.03</v>
      </c>
      <c r="L5710" s="447" t="s">
        <v>241</v>
      </c>
    </row>
    <row r="5711" spans="1:12">
      <c r="A5711" s="447" t="s">
        <v>21063</v>
      </c>
      <c r="B5711" s="447" t="s">
        <v>21064</v>
      </c>
      <c r="C5711" s="447" t="s">
        <v>21089</v>
      </c>
      <c r="D5711" s="447" t="s">
        <v>21090</v>
      </c>
      <c r="E5711" s="448" t="s">
        <v>20755</v>
      </c>
      <c r="F5711" s="447" t="s">
        <v>20755</v>
      </c>
      <c r="G5711" s="449">
        <v>94439</v>
      </c>
      <c r="H5711" s="447" t="s">
        <v>7043</v>
      </c>
      <c r="I5711" s="447" t="s">
        <v>145</v>
      </c>
      <c r="J5711" s="447" t="s">
        <v>334</v>
      </c>
      <c r="K5711" s="450">
        <v>40.270000000000003</v>
      </c>
      <c r="L5711" s="447" t="s">
        <v>241</v>
      </c>
    </row>
    <row r="5712" spans="1:12">
      <c r="A5712" s="447" t="s">
        <v>21063</v>
      </c>
      <c r="B5712" s="447" t="s">
        <v>21064</v>
      </c>
      <c r="C5712" s="447" t="s">
        <v>21089</v>
      </c>
      <c r="D5712" s="447" t="s">
        <v>21090</v>
      </c>
      <c r="E5712" s="448" t="s">
        <v>20755</v>
      </c>
      <c r="F5712" s="447" t="s">
        <v>20755</v>
      </c>
      <c r="G5712" s="449">
        <v>94779</v>
      </c>
      <c r="H5712" s="447" t="s">
        <v>7044</v>
      </c>
      <c r="I5712" s="447" t="s">
        <v>145</v>
      </c>
      <c r="J5712" s="447" t="s">
        <v>334</v>
      </c>
      <c r="K5712" s="450">
        <v>35.270000000000003</v>
      </c>
      <c r="L5712" s="447" t="s">
        <v>241</v>
      </c>
    </row>
    <row r="5713" spans="1:12">
      <c r="A5713" s="447" t="s">
        <v>21063</v>
      </c>
      <c r="B5713" s="447" t="s">
        <v>21064</v>
      </c>
      <c r="C5713" s="447" t="s">
        <v>21089</v>
      </c>
      <c r="D5713" s="447" t="s">
        <v>21090</v>
      </c>
      <c r="E5713" s="448" t="s">
        <v>20755</v>
      </c>
      <c r="F5713" s="447" t="s">
        <v>20755</v>
      </c>
      <c r="G5713" s="449">
        <v>94782</v>
      </c>
      <c r="H5713" s="447" t="s">
        <v>7045</v>
      </c>
      <c r="I5713" s="447" t="s">
        <v>145</v>
      </c>
      <c r="J5713" s="447" t="s">
        <v>334</v>
      </c>
      <c r="K5713" s="450">
        <v>39.979999999999997</v>
      </c>
      <c r="L5713" s="447" t="s">
        <v>241</v>
      </c>
    </row>
    <row r="5714" spans="1:12">
      <c r="A5714" s="447" t="s">
        <v>21063</v>
      </c>
      <c r="B5714" s="447" t="s">
        <v>21064</v>
      </c>
      <c r="C5714" s="447" t="s">
        <v>21091</v>
      </c>
      <c r="D5714" s="447" t="s">
        <v>21092</v>
      </c>
      <c r="E5714" s="448" t="s">
        <v>20755</v>
      </c>
      <c r="F5714" s="447" t="s">
        <v>20755</v>
      </c>
      <c r="G5714" s="449">
        <v>101742</v>
      </c>
      <c r="H5714" s="447" t="s">
        <v>7046</v>
      </c>
      <c r="I5714" s="447" t="s">
        <v>239</v>
      </c>
      <c r="J5714" s="447" t="s">
        <v>334</v>
      </c>
      <c r="K5714" s="450">
        <v>44.27</v>
      </c>
      <c r="L5714" s="447" t="s">
        <v>241</v>
      </c>
    </row>
    <row r="5715" spans="1:12">
      <c r="A5715" s="447" t="s">
        <v>21093</v>
      </c>
      <c r="B5715" s="447" t="s">
        <v>21094</v>
      </c>
      <c r="C5715" s="447" t="s">
        <v>21095</v>
      </c>
      <c r="D5715" s="447" t="s">
        <v>21096</v>
      </c>
      <c r="E5715" s="448" t="s">
        <v>20755</v>
      </c>
      <c r="F5715" s="447" t="s">
        <v>20755</v>
      </c>
      <c r="G5715" s="449">
        <v>87871</v>
      </c>
      <c r="H5715" s="447" t="s">
        <v>7047</v>
      </c>
      <c r="I5715" s="447" t="s">
        <v>145</v>
      </c>
      <c r="J5715" s="447" t="s">
        <v>334</v>
      </c>
      <c r="K5715" s="450">
        <v>13.53</v>
      </c>
      <c r="L5715" s="447" t="s">
        <v>241</v>
      </c>
    </row>
    <row r="5716" spans="1:12">
      <c r="A5716" s="447" t="s">
        <v>21093</v>
      </c>
      <c r="B5716" s="447" t="s">
        <v>21094</v>
      </c>
      <c r="C5716" s="447" t="s">
        <v>21095</v>
      </c>
      <c r="D5716" s="447" t="s">
        <v>21096</v>
      </c>
      <c r="E5716" s="448" t="s">
        <v>20755</v>
      </c>
      <c r="F5716" s="447" t="s">
        <v>20755</v>
      </c>
      <c r="G5716" s="449">
        <v>87872</v>
      </c>
      <c r="H5716" s="447" t="s">
        <v>7049</v>
      </c>
      <c r="I5716" s="447" t="s">
        <v>145</v>
      </c>
      <c r="J5716" s="447" t="s">
        <v>334</v>
      </c>
      <c r="K5716" s="450">
        <v>12.97</v>
      </c>
      <c r="L5716" s="447" t="s">
        <v>241</v>
      </c>
    </row>
    <row r="5717" spans="1:12">
      <c r="A5717" s="447" t="s">
        <v>21093</v>
      </c>
      <c r="B5717" s="447" t="s">
        <v>21094</v>
      </c>
      <c r="C5717" s="447" t="s">
        <v>21095</v>
      </c>
      <c r="D5717" s="447" t="s">
        <v>21096</v>
      </c>
      <c r="E5717" s="448" t="s">
        <v>20755</v>
      </c>
      <c r="F5717" s="447" t="s">
        <v>20755</v>
      </c>
      <c r="G5717" s="449">
        <v>87873</v>
      </c>
      <c r="H5717" s="447" t="s">
        <v>7050</v>
      </c>
      <c r="I5717" s="447" t="s">
        <v>145</v>
      </c>
      <c r="J5717" s="447" t="s">
        <v>334</v>
      </c>
      <c r="K5717" s="450">
        <v>5.23</v>
      </c>
      <c r="L5717" s="447" t="s">
        <v>241</v>
      </c>
    </row>
    <row r="5718" spans="1:12">
      <c r="A5718" s="447" t="s">
        <v>21093</v>
      </c>
      <c r="B5718" s="447" t="s">
        <v>21094</v>
      </c>
      <c r="C5718" s="447" t="s">
        <v>21095</v>
      </c>
      <c r="D5718" s="447" t="s">
        <v>21096</v>
      </c>
      <c r="E5718" s="448" t="s">
        <v>20755</v>
      </c>
      <c r="F5718" s="447" t="s">
        <v>20755</v>
      </c>
      <c r="G5718" s="449">
        <v>87874</v>
      </c>
      <c r="H5718" s="447" t="s">
        <v>7052</v>
      </c>
      <c r="I5718" s="447" t="s">
        <v>145</v>
      </c>
      <c r="J5718" s="447" t="s">
        <v>334</v>
      </c>
      <c r="K5718" s="450">
        <v>5.1100000000000003</v>
      </c>
      <c r="L5718" s="447" t="s">
        <v>241</v>
      </c>
    </row>
    <row r="5719" spans="1:12">
      <c r="A5719" s="447" t="s">
        <v>21093</v>
      </c>
      <c r="B5719" s="447" t="s">
        <v>21094</v>
      </c>
      <c r="C5719" s="447" t="s">
        <v>21095</v>
      </c>
      <c r="D5719" s="447" t="s">
        <v>21096</v>
      </c>
      <c r="E5719" s="448" t="s">
        <v>20755</v>
      </c>
      <c r="F5719" s="447" t="s">
        <v>20755</v>
      </c>
      <c r="G5719" s="449">
        <v>87876</v>
      </c>
      <c r="H5719" s="447" t="s">
        <v>7053</v>
      </c>
      <c r="I5719" s="447" t="s">
        <v>145</v>
      </c>
      <c r="J5719" s="447" t="s">
        <v>334</v>
      </c>
      <c r="K5719" s="450">
        <v>8.7799999999999994</v>
      </c>
      <c r="L5719" s="447" t="s">
        <v>241</v>
      </c>
    </row>
    <row r="5720" spans="1:12">
      <c r="A5720" s="447" t="s">
        <v>21093</v>
      </c>
      <c r="B5720" s="447" t="s">
        <v>21094</v>
      </c>
      <c r="C5720" s="447" t="s">
        <v>21095</v>
      </c>
      <c r="D5720" s="447" t="s">
        <v>21096</v>
      </c>
      <c r="E5720" s="448" t="s">
        <v>20755</v>
      </c>
      <c r="F5720" s="447" t="s">
        <v>20755</v>
      </c>
      <c r="G5720" s="449">
        <v>87877</v>
      </c>
      <c r="H5720" s="447" t="s">
        <v>7054</v>
      </c>
      <c r="I5720" s="447" t="s">
        <v>145</v>
      </c>
      <c r="J5720" s="447" t="s">
        <v>334</v>
      </c>
      <c r="K5720" s="450">
        <v>8.49</v>
      </c>
      <c r="L5720" s="447" t="s">
        <v>241</v>
      </c>
    </row>
    <row r="5721" spans="1:12">
      <c r="A5721" s="447" t="s">
        <v>21093</v>
      </c>
      <c r="B5721" s="447" t="s">
        <v>21094</v>
      </c>
      <c r="C5721" s="447" t="s">
        <v>21095</v>
      </c>
      <c r="D5721" s="447" t="s">
        <v>21096</v>
      </c>
      <c r="E5721" s="448" t="s">
        <v>20755</v>
      </c>
      <c r="F5721" s="447" t="s">
        <v>20755</v>
      </c>
      <c r="G5721" s="449">
        <v>87878</v>
      </c>
      <c r="H5721" s="447" t="s">
        <v>7055</v>
      </c>
      <c r="I5721" s="447" t="s">
        <v>145</v>
      </c>
      <c r="J5721" s="447" t="s">
        <v>709</v>
      </c>
      <c r="K5721" s="450">
        <v>3.4</v>
      </c>
      <c r="L5721" s="447" t="s">
        <v>241</v>
      </c>
    </row>
    <row r="5722" spans="1:12">
      <c r="A5722" s="447" t="s">
        <v>21093</v>
      </c>
      <c r="B5722" s="447" t="s">
        <v>21094</v>
      </c>
      <c r="C5722" s="447" t="s">
        <v>21095</v>
      </c>
      <c r="D5722" s="447" t="s">
        <v>21096</v>
      </c>
      <c r="E5722" s="448" t="s">
        <v>20755</v>
      </c>
      <c r="F5722" s="447" t="s">
        <v>20755</v>
      </c>
      <c r="G5722" s="449">
        <v>87879</v>
      </c>
      <c r="H5722" s="447" t="s">
        <v>7056</v>
      </c>
      <c r="I5722" s="447" t="s">
        <v>145</v>
      </c>
      <c r="J5722" s="447" t="s">
        <v>334</v>
      </c>
      <c r="K5722" s="450">
        <v>3.01</v>
      </c>
      <c r="L5722" s="447" t="s">
        <v>241</v>
      </c>
    </row>
    <row r="5723" spans="1:12">
      <c r="A5723" s="447" t="s">
        <v>21093</v>
      </c>
      <c r="B5723" s="447" t="s">
        <v>21094</v>
      </c>
      <c r="C5723" s="447" t="s">
        <v>21095</v>
      </c>
      <c r="D5723" s="447" t="s">
        <v>21096</v>
      </c>
      <c r="E5723" s="448" t="s">
        <v>20755</v>
      </c>
      <c r="F5723" s="447" t="s">
        <v>20755</v>
      </c>
      <c r="G5723" s="449">
        <v>87881</v>
      </c>
      <c r="H5723" s="447" t="s">
        <v>7058</v>
      </c>
      <c r="I5723" s="447" t="s">
        <v>145</v>
      </c>
      <c r="J5723" s="447" t="s">
        <v>334</v>
      </c>
      <c r="K5723" s="450">
        <v>5.16</v>
      </c>
      <c r="L5723" s="447" t="s">
        <v>241</v>
      </c>
    </row>
    <row r="5724" spans="1:12">
      <c r="A5724" s="447" t="s">
        <v>21093</v>
      </c>
      <c r="B5724" s="447" t="s">
        <v>21094</v>
      </c>
      <c r="C5724" s="447" t="s">
        <v>21095</v>
      </c>
      <c r="D5724" s="447" t="s">
        <v>21096</v>
      </c>
      <c r="E5724" s="448" t="s">
        <v>20755</v>
      </c>
      <c r="F5724" s="447" t="s">
        <v>20755</v>
      </c>
      <c r="G5724" s="449">
        <v>87882</v>
      </c>
      <c r="H5724" s="447" t="s">
        <v>7060</v>
      </c>
      <c r="I5724" s="447" t="s">
        <v>145</v>
      </c>
      <c r="J5724" s="447" t="s">
        <v>334</v>
      </c>
      <c r="K5724" s="450">
        <v>5.04</v>
      </c>
      <c r="L5724" s="447" t="s">
        <v>241</v>
      </c>
    </row>
    <row r="5725" spans="1:12">
      <c r="A5725" s="447" t="s">
        <v>21093</v>
      </c>
      <c r="B5725" s="447" t="s">
        <v>21094</v>
      </c>
      <c r="C5725" s="447" t="s">
        <v>21095</v>
      </c>
      <c r="D5725" s="447" t="s">
        <v>21096</v>
      </c>
      <c r="E5725" s="448" t="s">
        <v>20755</v>
      </c>
      <c r="F5725" s="447" t="s">
        <v>20755</v>
      </c>
      <c r="G5725" s="449">
        <v>87884</v>
      </c>
      <c r="H5725" s="447" t="s">
        <v>7061</v>
      </c>
      <c r="I5725" s="447" t="s">
        <v>145</v>
      </c>
      <c r="J5725" s="447" t="s">
        <v>334</v>
      </c>
      <c r="K5725" s="450">
        <v>8.7100000000000009</v>
      </c>
      <c r="L5725" s="447" t="s">
        <v>241</v>
      </c>
    </row>
    <row r="5726" spans="1:12">
      <c r="A5726" s="447" t="s">
        <v>21093</v>
      </c>
      <c r="B5726" s="447" t="s">
        <v>21094</v>
      </c>
      <c r="C5726" s="447" t="s">
        <v>21095</v>
      </c>
      <c r="D5726" s="447" t="s">
        <v>21096</v>
      </c>
      <c r="E5726" s="448" t="s">
        <v>20755</v>
      </c>
      <c r="F5726" s="447" t="s">
        <v>20755</v>
      </c>
      <c r="G5726" s="449">
        <v>87885</v>
      </c>
      <c r="H5726" s="447" t="s">
        <v>7062</v>
      </c>
      <c r="I5726" s="447" t="s">
        <v>145</v>
      </c>
      <c r="J5726" s="447" t="s">
        <v>334</v>
      </c>
      <c r="K5726" s="450">
        <v>8.42</v>
      </c>
      <c r="L5726" s="447" t="s">
        <v>241</v>
      </c>
    </row>
    <row r="5727" spans="1:12">
      <c r="A5727" s="447" t="s">
        <v>21093</v>
      </c>
      <c r="B5727" s="447" t="s">
        <v>21094</v>
      </c>
      <c r="C5727" s="447" t="s">
        <v>21095</v>
      </c>
      <c r="D5727" s="447" t="s">
        <v>21096</v>
      </c>
      <c r="E5727" s="448" t="s">
        <v>20755</v>
      </c>
      <c r="F5727" s="447" t="s">
        <v>20755</v>
      </c>
      <c r="G5727" s="449">
        <v>87886</v>
      </c>
      <c r="H5727" s="447" t="s">
        <v>7064</v>
      </c>
      <c r="I5727" s="447" t="s">
        <v>145</v>
      </c>
      <c r="J5727" s="447" t="s">
        <v>334</v>
      </c>
      <c r="K5727" s="450">
        <v>18.16</v>
      </c>
      <c r="L5727" s="447" t="s">
        <v>241</v>
      </c>
    </row>
    <row r="5728" spans="1:12">
      <c r="A5728" s="447" t="s">
        <v>21093</v>
      </c>
      <c r="B5728" s="447" t="s">
        <v>21094</v>
      </c>
      <c r="C5728" s="447" t="s">
        <v>21095</v>
      </c>
      <c r="D5728" s="447" t="s">
        <v>21096</v>
      </c>
      <c r="E5728" s="448" t="s">
        <v>20755</v>
      </c>
      <c r="F5728" s="447" t="s">
        <v>20755</v>
      </c>
      <c r="G5728" s="449">
        <v>87887</v>
      </c>
      <c r="H5728" s="447" t="s">
        <v>7065</v>
      </c>
      <c r="I5728" s="447" t="s">
        <v>145</v>
      </c>
      <c r="J5728" s="447" t="s">
        <v>334</v>
      </c>
      <c r="K5728" s="450">
        <v>17.600000000000001</v>
      </c>
      <c r="L5728" s="447" t="s">
        <v>241</v>
      </c>
    </row>
    <row r="5729" spans="1:12">
      <c r="A5729" s="447" t="s">
        <v>21093</v>
      </c>
      <c r="B5729" s="447" t="s">
        <v>21094</v>
      </c>
      <c r="C5729" s="447" t="s">
        <v>21095</v>
      </c>
      <c r="D5729" s="447" t="s">
        <v>21096</v>
      </c>
      <c r="E5729" s="448" t="s">
        <v>20755</v>
      </c>
      <c r="F5729" s="447" t="s">
        <v>20755</v>
      </c>
      <c r="G5729" s="449">
        <v>87888</v>
      </c>
      <c r="H5729" s="447" t="s">
        <v>7066</v>
      </c>
      <c r="I5729" s="447" t="s">
        <v>145</v>
      </c>
      <c r="J5729" s="447" t="s">
        <v>334</v>
      </c>
      <c r="K5729" s="450">
        <v>6.22</v>
      </c>
      <c r="L5729" s="447" t="s">
        <v>241</v>
      </c>
    </row>
    <row r="5730" spans="1:12">
      <c r="A5730" s="447" t="s">
        <v>21093</v>
      </c>
      <c r="B5730" s="447" t="s">
        <v>21094</v>
      </c>
      <c r="C5730" s="447" t="s">
        <v>21095</v>
      </c>
      <c r="D5730" s="447" t="s">
        <v>21096</v>
      </c>
      <c r="E5730" s="448" t="s">
        <v>20755</v>
      </c>
      <c r="F5730" s="447" t="s">
        <v>20755</v>
      </c>
      <c r="G5730" s="449">
        <v>87889</v>
      </c>
      <c r="H5730" s="447" t="s">
        <v>7067</v>
      </c>
      <c r="I5730" s="447" t="s">
        <v>145</v>
      </c>
      <c r="J5730" s="447" t="s">
        <v>334</v>
      </c>
      <c r="K5730" s="450">
        <v>6.1</v>
      </c>
      <c r="L5730" s="447" t="s">
        <v>241</v>
      </c>
    </row>
    <row r="5731" spans="1:12">
      <c r="A5731" s="447" t="s">
        <v>21093</v>
      </c>
      <c r="B5731" s="447" t="s">
        <v>21094</v>
      </c>
      <c r="C5731" s="447" t="s">
        <v>21095</v>
      </c>
      <c r="D5731" s="447" t="s">
        <v>21096</v>
      </c>
      <c r="E5731" s="448" t="s">
        <v>20755</v>
      </c>
      <c r="F5731" s="447" t="s">
        <v>20755</v>
      </c>
      <c r="G5731" s="449">
        <v>87891</v>
      </c>
      <c r="H5731" s="447" t="s">
        <v>7068</v>
      </c>
      <c r="I5731" s="447" t="s">
        <v>145</v>
      </c>
      <c r="J5731" s="447" t="s">
        <v>334</v>
      </c>
      <c r="K5731" s="450">
        <v>9.77</v>
      </c>
      <c r="L5731" s="447" t="s">
        <v>241</v>
      </c>
    </row>
    <row r="5732" spans="1:12">
      <c r="A5732" s="447" t="s">
        <v>21093</v>
      </c>
      <c r="B5732" s="447" t="s">
        <v>21094</v>
      </c>
      <c r="C5732" s="447" t="s">
        <v>21095</v>
      </c>
      <c r="D5732" s="447" t="s">
        <v>21096</v>
      </c>
      <c r="E5732" s="448" t="s">
        <v>20755</v>
      </c>
      <c r="F5732" s="447" t="s">
        <v>20755</v>
      </c>
      <c r="G5732" s="449">
        <v>87892</v>
      </c>
      <c r="H5732" s="447" t="s">
        <v>7070</v>
      </c>
      <c r="I5732" s="447" t="s">
        <v>145</v>
      </c>
      <c r="J5732" s="447" t="s">
        <v>334</v>
      </c>
      <c r="K5732" s="450">
        <v>9.48</v>
      </c>
      <c r="L5732" s="447" t="s">
        <v>241</v>
      </c>
    </row>
    <row r="5733" spans="1:12">
      <c r="A5733" s="447" t="s">
        <v>21093</v>
      </c>
      <c r="B5733" s="447" t="s">
        <v>21094</v>
      </c>
      <c r="C5733" s="447" t="s">
        <v>21095</v>
      </c>
      <c r="D5733" s="447" t="s">
        <v>21096</v>
      </c>
      <c r="E5733" s="448" t="s">
        <v>20755</v>
      </c>
      <c r="F5733" s="447" t="s">
        <v>20755</v>
      </c>
      <c r="G5733" s="449">
        <v>87893</v>
      </c>
      <c r="H5733" s="447" t="s">
        <v>7072</v>
      </c>
      <c r="I5733" s="447" t="s">
        <v>145</v>
      </c>
      <c r="J5733" s="447" t="s">
        <v>709</v>
      </c>
      <c r="K5733" s="450">
        <v>5.13</v>
      </c>
      <c r="L5733" s="447" t="s">
        <v>241</v>
      </c>
    </row>
    <row r="5734" spans="1:12">
      <c r="A5734" s="447" t="s">
        <v>21093</v>
      </c>
      <c r="B5734" s="447" t="s">
        <v>21094</v>
      </c>
      <c r="C5734" s="447" t="s">
        <v>21095</v>
      </c>
      <c r="D5734" s="447" t="s">
        <v>21096</v>
      </c>
      <c r="E5734" s="448" t="s">
        <v>20755</v>
      </c>
      <c r="F5734" s="447" t="s">
        <v>20755</v>
      </c>
      <c r="G5734" s="449">
        <v>87894</v>
      </c>
      <c r="H5734" s="447" t="s">
        <v>7074</v>
      </c>
      <c r="I5734" s="447" t="s">
        <v>145</v>
      </c>
      <c r="J5734" s="447" t="s">
        <v>334</v>
      </c>
      <c r="K5734" s="450">
        <v>4.74</v>
      </c>
      <c r="L5734" s="447" t="s">
        <v>241</v>
      </c>
    </row>
    <row r="5735" spans="1:12">
      <c r="A5735" s="447" t="s">
        <v>21093</v>
      </c>
      <c r="B5735" s="447" t="s">
        <v>21094</v>
      </c>
      <c r="C5735" s="447" t="s">
        <v>21095</v>
      </c>
      <c r="D5735" s="447" t="s">
        <v>21096</v>
      </c>
      <c r="E5735" s="448" t="s">
        <v>20755</v>
      </c>
      <c r="F5735" s="447" t="s">
        <v>20755</v>
      </c>
      <c r="G5735" s="449">
        <v>87896</v>
      </c>
      <c r="H5735" s="447" t="s">
        <v>7076</v>
      </c>
      <c r="I5735" s="447" t="s">
        <v>145</v>
      </c>
      <c r="J5735" s="447" t="s">
        <v>240</v>
      </c>
      <c r="K5735" s="450">
        <v>4.83</v>
      </c>
      <c r="L5735" s="447" t="s">
        <v>241</v>
      </c>
    </row>
    <row r="5736" spans="1:12">
      <c r="A5736" s="447" t="s">
        <v>21093</v>
      </c>
      <c r="B5736" s="447" t="s">
        <v>21094</v>
      </c>
      <c r="C5736" s="447" t="s">
        <v>21095</v>
      </c>
      <c r="D5736" s="447" t="s">
        <v>21096</v>
      </c>
      <c r="E5736" s="448" t="s">
        <v>20755</v>
      </c>
      <c r="F5736" s="447" t="s">
        <v>20755</v>
      </c>
      <c r="G5736" s="449">
        <v>87897</v>
      </c>
      <c r="H5736" s="447" t="s">
        <v>7077</v>
      </c>
      <c r="I5736" s="447" t="s">
        <v>145</v>
      </c>
      <c r="J5736" s="447" t="s">
        <v>240</v>
      </c>
      <c r="K5736" s="450">
        <v>4.4400000000000004</v>
      </c>
      <c r="L5736" s="447" t="s">
        <v>241</v>
      </c>
    </row>
    <row r="5737" spans="1:12">
      <c r="A5737" s="447" t="s">
        <v>21093</v>
      </c>
      <c r="B5737" s="447" t="s">
        <v>21094</v>
      </c>
      <c r="C5737" s="447" t="s">
        <v>21095</v>
      </c>
      <c r="D5737" s="447" t="s">
        <v>21096</v>
      </c>
      <c r="E5737" s="448" t="s">
        <v>20755</v>
      </c>
      <c r="F5737" s="447" t="s">
        <v>20755</v>
      </c>
      <c r="G5737" s="449">
        <v>87899</v>
      </c>
      <c r="H5737" s="447" t="s">
        <v>7078</v>
      </c>
      <c r="I5737" s="447" t="s">
        <v>145</v>
      </c>
      <c r="J5737" s="447" t="s">
        <v>334</v>
      </c>
      <c r="K5737" s="450">
        <v>7.09</v>
      </c>
      <c r="L5737" s="447" t="s">
        <v>241</v>
      </c>
    </row>
    <row r="5738" spans="1:12">
      <c r="A5738" s="447" t="s">
        <v>21093</v>
      </c>
      <c r="B5738" s="447" t="s">
        <v>21094</v>
      </c>
      <c r="C5738" s="447" t="s">
        <v>21095</v>
      </c>
      <c r="D5738" s="447" t="s">
        <v>21096</v>
      </c>
      <c r="E5738" s="448" t="s">
        <v>20755</v>
      </c>
      <c r="F5738" s="447" t="s">
        <v>20755</v>
      </c>
      <c r="G5738" s="449">
        <v>87900</v>
      </c>
      <c r="H5738" s="447" t="s">
        <v>7080</v>
      </c>
      <c r="I5738" s="447" t="s">
        <v>145</v>
      </c>
      <c r="J5738" s="447" t="s">
        <v>334</v>
      </c>
      <c r="K5738" s="450">
        <v>6.97</v>
      </c>
      <c r="L5738" s="447" t="s">
        <v>241</v>
      </c>
    </row>
    <row r="5739" spans="1:12">
      <c r="A5739" s="447" t="s">
        <v>21093</v>
      </c>
      <c r="B5739" s="447" t="s">
        <v>21094</v>
      </c>
      <c r="C5739" s="447" t="s">
        <v>21095</v>
      </c>
      <c r="D5739" s="447" t="s">
        <v>21096</v>
      </c>
      <c r="E5739" s="448" t="s">
        <v>20755</v>
      </c>
      <c r="F5739" s="447" t="s">
        <v>20755</v>
      </c>
      <c r="G5739" s="449">
        <v>87902</v>
      </c>
      <c r="H5739" s="447" t="s">
        <v>7081</v>
      </c>
      <c r="I5739" s="447" t="s">
        <v>145</v>
      </c>
      <c r="J5739" s="447" t="s">
        <v>334</v>
      </c>
      <c r="K5739" s="450">
        <v>10.64</v>
      </c>
      <c r="L5739" s="447" t="s">
        <v>241</v>
      </c>
    </row>
    <row r="5740" spans="1:12">
      <c r="A5740" s="447" t="s">
        <v>21093</v>
      </c>
      <c r="B5740" s="447" t="s">
        <v>21094</v>
      </c>
      <c r="C5740" s="447" t="s">
        <v>21095</v>
      </c>
      <c r="D5740" s="447" t="s">
        <v>21096</v>
      </c>
      <c r="E5740" s="448" t="s">
        <v>20755</v>
      </c>
      <c r="F5740" s="447" t="s">
        <v>20755</v>
      </c>
      <c r="G5740" s="449">
        <v>87903</v>
      </c>
      <c r="H5740" s="447" t="s">
        <v>7082</v>
      </c>
      <c r="I5740" s="447" t="s">
        <v>145</v>
      </c>
      <c r="J5740" s="447" t="s">
        <v>334</v>
      </c>
      <c r="K5740" s="450">
        <v>10.35</v>
      </c>
      <c r="L5740" s="447" t="s">
        <v>241</v>
      </c>
    </row>
    <row r="5741" spans="1:12">
      <c r="A5741" s="447" t="s">
        <v>21093</v>
      </c>
      <c r="B5741" s="447" t="s">
        <v>21094</v>
      </c>
      <c r="C5741" s="447" t="s">
        <v>21095</v>
      </c>
      <c r="D5741" s="447" t="s">
        <v>21096</v>
      </c>
      <c r="E5741" s="448" t="s">
        <v>20755</v>
      </c>
      <c r="F5741" s="447" t="s">
        <v>20755</v>
      </c>
      <c r="G5741" s="449">
        <v>87904</v>
      </c>
      <c r="H5741" s="447" t="s">
        <v>7083</v>
      </c>
      <c r="I5741" s="447" t="s">
        <v>145</v>
      </c>
      <c r="J5741" s="447" t="s">
        <v>709</v>
      </c>
      <c r="K5741" s="450">
        <v>6.58</v>
      </c>
      <c r="L5741" s="447" t="s">
        <v>241</v>
      </c>
    </row>
    <row r="5742" spans="1:12">
      <c r="A5742" s="447" t="s">
        <v>21093</v>
      </c>
      <c r="B5742" s="447" t="s">
        <v>21094</v>
      </c>
      <c r="C5742" s="447" t="s">
        <v>21095</v>
      </c>
      <c r="D5742" s="447" t="s">
        <v>21096</v>
      </c>
      <c r="E5742" s="448" t="s">
        <v>20755</v>
      </c>
      <c r="F5742" s="447" t="s">
        <v>20755</v>
      </c>
      <c r="G5742" s="449">
        <v>87905</v>
      </c>
      <c r="H5742" s="447" t="s">
        <v>7084</v>
      </c>
      <c r="I5742" s="447" t="s">
        <v>145</v>
      </c>
      <c r="J5742" s="447" t="s">
        <v>334</v>
      </c>
      <c r="K5742" s="450">
        <v>6.19</v>
      </c>
      <c r="L5742" s="447" t="s">
        <v>241</v>
      </c>
    </row>
    <row r="5743" spans="1:12">
      <c r="A5743" s="447" t="s">
        <v>21093</v>
      </c>
      <c r="B5743" s="447" t="s">
        <v>21094</v>
      </c>
      <c r="C5743" s="447" t="s">
        <v>21095</v>
      </c>
      <c r="D5743" s="447" t="s">
        <v>21096</v>
      </c>
      <c r="E5743" s="448" t="s">
        <v>20755</v>
      </c>
      <c r="F5743" s="447" t="s">
        <v>20755</v>
      </c>
      <c r="G5743" s="449">
        <v>87907</v>
      </c>
      <c r="H5743" s="447" t="s">
        <v>7085</v>
      </c>
      <c r="I5743" s="447" t="s">
        <v>145</v>
      </c>
      <c r="J5743" s="447" t="s">
        <v>240</v>
      </c>
      <c r="K5743" s="450">
        <v>6.16</v>
      </c>
      <c r="L5743" s="447" t="s">
        <v>241</v>
      </c>
    </row>
    <row r="5744" spans="1:12">
      <c r="A5744" s="447" t="s">
        <v>21093</v>
      </c>
      <c r="B5744" s="447" t="s">
        <v>21094</v>
      </c>
      <c r="C5744" s="447" t="s">
        <v>21095</v>
      </c>
      <c r="D5744" s="447" t="s">
        <v>21096</v>
      </c>
      <c r="E5744" s="448" t="s">
        <v>20755</v>
      </c>
      <c r="F5744" s="447" t="s">
        <v>20755</v>
      </c>
      <c r="G5744" s="449">
        <v>87908</v>
      </c>
      <c r="H5744" s="447" t="s">
        <v>7086</v>
      </c>
      <c r="I5744" s="447" t="s">
        <v>145</v>
      </c>
      <c r="J5744" s="447" t="s">
        <v>240</v>
      </c>
      <c r="K5744" s="450">
        <v>5.77</v>
      </c>
      <c r="L5744" s="447" t="s">
        <v>241</v>
      </c>
    </row>
    <row r="5745" spans="1:12">
      <c r="A5745" s="447" t="s">
        <v>21093</v>
      </c>
      <c r="B5745" s="447" t="s">
        <v>21094</v>
      </c>
      <c r="C5745" s="447" t="s">
        <v>21095</v>
      </c>
      <c r="D5745" s="447" t="s">
        <v>21096</v>
      </c>
      <c r="E5745" s="448" t="s">
        <v>20755</v>
      </c>
      <c r="F5745" s="447" t="s">
        <v>20755</v>
      </c>
      <c r="G5745" s="449">
        <v>87910</v>
      </c>
      <c r="H5745" s="447" t="s">
        <v>7087</v>
      </c>
      <c r="I5745" s="447" t="s">
        <v>145</v>
      </c>
      <c r="J5745" s="447" t="s">
        <v>334</v>
      </c>
      <c r="K5745" s="450">
        <v>18.04</v>
      </c>
      <c r="L5745" s="447" t="s">
        <v>241</v>
      </c>
    </row>
    <row r="5746" spans="1:12">
      <c r="A5746" s="447" t="s">
        <v>21093</v>
      </c>
      <c r="B5746" s="447" t="s">
        <v>21094</v>
      </c>
      <c r="C5746" s="447" t="s">
        <v>21095</v>
      </c>
      <c r="D5746" s="447" t="s">
        <v>21096</v>
      </c>
      <c r="E5746" s="448" t="s">
        <v>20755</v>
      </c>
      <c r="F5746" s="447" t="s">
        <v>20755</v>
      </c>
      <c r="G5746" s="449">
        <v>87911</v>
      </c>
      <c r="H5746" s="447" t="s">
        <v>7088</v>
      </c>
      <c r="I5746" s="447" t="s">
        <v>145</v>
      </c>
      <c r="J5746" s="447" t="s">
        <v>334</v>
      </c>
      <c r="K5746" s="450">
        <v>17.48</v>
      </c>
      <c r="L5746" s="447" t="s">
        <v>241</v>
      </c>
    </row>
    <row r="5747" spans="1:12">
      <c r="A5747" s="447" t="s">
        <v>21093</v>
      </c>
      <c r="B5747" s="447" t="s">
        <v>21094</v>
      </c>
      <c r="C5747" s="447" t="s">
        <v>21097</v>
      </c>
      <c r="D5747" s="447" t="s">
        <v>21098</v>
      </c>
      <c r="E5747" s="448" t="s">
        <v>20755</v>
      </c>
      <c r="F5747" s="447" t="s">
        <v>20755</v>
      </c>
      <c r="G5747" s="449">
        <v>87411</v>
      </c>
      <c r="H5747" s="447" t="s">
        <v>7089</v>
      </c>
      <c r="I5747" s="447" t="s">
        <v>145</v>
      </c>
      <c r="J5747" s="447" t="s">
        <v>334</v>
      </c>
      <c r="K5747" s="450">
        <v>11.32</v>
      </c>
      <c r="L5747" s="447" t="s">
        <v>241</v>
      </c>
    </row>
    <row r="5748" spans="1:12">
      <c r="A5748" s="447" t="s">
        <v>21093</v>
      </c>
      <c r="B5748" s="447" t="s">
        <v>21094</v>
      </c>
      <c r="C5748" s="447" t="s">
        <v>21097</v>
      </c>
      <c r="D5748" s="447" t="s">
        <v>21098</v>
      </c>
      <c r="E5748" s="448" t="s">
        <v>20755</v>
      </c>
      <c r="F5748" s="447" t="s">
        <v>20755</v>
      </c>
      <c r="G5748" s="449">
        <v>87412</v>
      </c>
      <c r="H5748" s="447" t="s">
        <v>7090</v>
      </c>
      <c r="I5748" s="447" t="s">
        <v>145</v>
      </c>
      <c r="J5748" s="447" t="s">
        <v>334</v>
      </c>
      <c r="K5748" s="450">
        <v>16.059999999999999</v>
      </c>
      <c r="L5748" s="447" t="s">
        <v>241</v>
      </c>
    </row>
    <row r="5749" spans="1:12">
      <c r="A5749" s="447" t="s">
        <v>21093</v>
      </c>
      <c r="B5749" s="447" t="s">
        <v>21094</v>
      </c>
      <c r="C5749" s="447" t="s">
        <v>21097</v>
      </c>
      <c r="D5749" s="447" t="s">
        <v>21098</v>
      </c>
      <c r="E5749" s="448" t="s">
        <v>20755</v>
      </c>
      <c r="F5749" s="447" t="s">
        <v>20755</v>
      </c>
      <c r="G5749" s="449">
        <v>87413</v>
      </c>
      <c r="H5749" s="447" t="s">
        <v>7092</v>
      </c>
      <c r="I5749" s="447" t="s">
        <v>145</v>
      </c>
      <c r="J5749" s="447" t="s">
        <v>334</v>
      </c>
      <c r="K5749" s="450">
        <v>18.77</v>
      </c>
      <c r="L5749" s="447" t="s">
        <v>241</v>
      </c>
    </row>
    <row r="5750" spans="1:12">
      <c r="A5750" s="447" t="s">
        <v>21093</v>
      </c>
      <c r="B5750" s="447" t="s">
        <v>21094</v>
      </c>
      <c r="C5750" s="447" t="s">
        <v>21097</v>
      </c>
      <c r="D5750" s="447" t="s">
        <v>21098</v>
      </c>
      <c r="E5750" s="448" t="s">
        <v>20755</v>
      </c>
      <c r="F5750" s="447" t="s">
        <v>20755</v>
      </c>
      <c r="G5750" s="449">
        <v>87414</v>
      </c>
      <c r="H5750" s="447" t="s">
        <v>7094</v>
      </c>
      <c r="I5750" s="447" t="s">
        <v>145</v>
      </c>
      <c r="J5750" s="447" t="s">
        <v>334</v>
      </c>
      <c r="K5750" s="450">
        <v>16.87</v>
      </c>
      <c r="L5750" s="447" t="s">
        <v>241</v>
      </c>
    </row>
    <row r="5751" spans="1:12">
      <c r="A5751" s="447" t="s">
        <v>21093</v>
      </c>
      <c r="B5751" s="447" t="s">
        <v>21094</v>
      </c>
      <c r="C5751" s="447" t="s">
        <v>21097</v>
      </c>
      <c r="D5751" s="447" t="s">
        <v>21098</v>
      </c>
      <c r="E5751" s="448" t="s">
        <v>20755</v>
      </c>
      <c r="F5751" s="447" t="s">
        <v>20755</v>
      </c>
      <c r="G5751" s="449">
        <v>87415</v>
      </c>
      <c r="H5751" s="447" t="s">
        <v>7095</v>
      </c>
      <c r="I5751" s="447" t="s">
        <v>145</v>
      </c>
      <c r="J5751" s="447" t="s">
        <v>334</v>
      </c>
      <c r="K5751" s="450">
        <v>21.47</v>
      </c>
      <c r="L5751" s="447" t="s">
        <v>241</v>
      </c>
    </row>
    <row r="5752" spans="1:12">
      <c r="A5752" s="447" t="s">
        <v>21093</v>
      </c>
      <c r="B5752" s="447" t="s">
        <v>21094</v>
      </c>
      <c r="C5752" s="447" t="s">
        <v>21097</v>
      </c>
      <c r="D5752" s="447" t="s">
        <v>21098</v>
      </c>
      <c r="E5752" s="448" t="s">
        <v>20755</v>
      </c>
      <c r="F5752" s="447" t="s">
        <v>20755</v>
      </c>
      <c r="G5752" s="449">
        <v>87416</v>
      </c>
      <c r="H5752" s="447" t="s">
        <v>7096</v>
      </c>
      <c r="I5752" s="447" t="s">
        <v>145</v>
      </c>
      <c r="J5752" s="447" t="s">
        <v>334</v>
      </c>
      <c r="K5752" s="450">
        <v>24.35</v>
      </c>
      <c r="L5752" s="447" t="s">
        <v>241</v>
      </c>
    </row>
    <row r="5753" spans="1:12">
      <c r="A5753" s="447" t="s">
        <v>21093</v>
      </c>
      <c r="B5753" s="447" t="s">
        <v>21094</v>
      </c>
      <c r="C5753" s="447" t="s">
        <v>21097</v>
      </c>
      <c r="D5753" s="447" t="s">
        <v>21098</v>
      </c>
      <c r="E5753" s="448" t="s">
        <v>20755</v>
      </c>
      <c r="F5753" s="447" t="s">
        <v>20755</v>
      </c>
      <c r="G5753" s="449">
        <v>87417</v>
      </c>
      <c r="H5753" s="447" t="s">
        <v>7097</v>
      </c>
      <c r="I5753" s="447" t="s">
        <v>145</v>
      </c>
      <c r="J5753" s="447" t="s">
        <v>334</v>
      </c>
      <c r="K5753" s="450">
        <v>11.99</v>
      </c>
      <c r="L5753" s="447" t="s">
        <v>241</v>
      </c>
    </row>
    <row r="5754" spans="1:12">
      <c r="A5754" s="447" t="s">
        <v>21093</v>
      </c>
      <c r="B5754" s="447" t="s">
        <v>21094</v>
      </c>
      <c r="C5754" s="447" t="s">
        <v>21097</v>
      </c>
      <c r="D5754" s="447" t="s">
        <v>21098</v>
      </c>
      <c r="E5754" s="448" t="s">
        <v>20755</v>
      </c>
      <c r="F5754" s="447" t="s">
        <v>20755</v>
      </c>
      <c r="G5754" s="449">
        <v>87418</v>
      </c>
      <c r="H5754" s="447" t="s">
        <v>7098</v>
      </c>
      <c r="I5754" s="447" t="s">
        <v>145</v>
      </c>
      <c r="J5754" s="447" t="s">
        <v>334</v>
      </c>
      <c r="K5754" s="450">
        <v>12.34</v>
      </c>
      <c r="L5754" s="447" t="s">
        <v>241</v>
      </c>
    </row>
    <row r="5755" spans="1:12">
      <c r="A5755" s="447" t="s">
        <v>21093</v>
      </c>
      <c r="B5755" s="447" t="s">
        <v>21094</v>
      </c>
      <c r="C5755" s="447" t="s">
        <v>21097</v>
      </c>
      <c r="D5755" s="447" t="s">
        <v>21098</v>
      </c>
      <c r="E5755" s="448" t="s">
        <v>20755</v>
      </c>
      <c r="F5755" s="447" t="s">
        <v>20755</v>
      </c>
      <c r="G5755" s="449">
        <v>87419</v>
      </c>
      <c r="H5755" s="447" t="s">
        <v>7099</v>
      </c>
      <c r="I5755" s="447" t="s">
        <v>145</v>
      </c>
      <c r="J5755" s="447" t="s">
        <v>334</v>
      </c>
      <c r="K5755" s="450">
        <v>13.36</v>
      </c>
      <c r="L5755" s="447" t="s">
        <v>241</v>
      </c>
    </row>
    <row r="5756" spans="1:12">
      <c r="A5756" s="447" t="s">
        <v>21093</v>
      </c>
      <c r="B5756" s="447" t="s">
        <v>21094</v>
      </c>
      <c r="C5756" s="447" t="s">
        <v>21097</v>
      </c>
      <c r="D5756" s="447" t="s">
        <v>21098</v>
      </c>
      <c r="E5756" s="448" t="s">
        <v>20755</v>
      </c>
      <c r="F5756" s="447" t="s">
        <v>20755</v>
      </c>
      <c r="G5756" s="449">
        <v>87420</v>
      </c>
      <c r="H5756" s="447" t="s">
        <v>7101</v>
      </c>
      <c r="I5756" s="447" t="s">
        <v>145</v>
      </c>
      <c r="J5756" s="447" t="s">
        <v>334</v>
      </c>
      <c r="K5756" s="450">
        <v>18.059999999999999</v>
      </c>
      <c r="L5756" s="447" t="s">
        <v>241</v>
      </c>
    </row>
    <row r="5757" spans="1:12">
      <c r="A5757" s="447" t="s">
        <v>21093</v>
      </c>
      <c r="B5757" s="447" t="s">
        <v>21094</v>
      </c>
      <c r="C5757" s="447" t="s">
        <v>21097</v>
      </c>
      <c r="D5757" s="447" t="s">
        <v>21098</v>
      </c>
      <c r="E5757" s="448" t="s">
        <v>20755</v>
      </c>
      <c r="F5757" s="447" t="s">
        <v>20755</v>
      </c>
      <c r="G5757" s="449">
        <v>87421</v>
      </c>
      <c r="H5757" s="447" t="s">
        <v>7103</v>
      </c>
      <c r="I5757" s="447" t="s">
        <v>145</v>
      </c>
      <c r="J5757" s="447" t="s">
        <v>334</v>
      </c>
      <c r="K5757" s="450">
        <v>18.420000000000002</v>
      </c>
      <c r="L5757" s="447" t="s">
        <v>241</v>
      </c>
    </row>
    <row r="5758" spans="1:12">
      <c r="A5758" s="447" t="s">
        <v>21093</v>
      </c>
      <c r="B5758" s="447" t="s">
        <v>21094</v>
      </c>
      <c r="C5758" s="447" t="s">
        <v>21097</v>
      </c>
      <c r="D5758" s="447" t="s">
        <v>21098</v>
      </c>
      <c r="E5758" s="448" t="s">
        <v>20755</v>
      </c>
      <c r="F5758" s="447" t="s">
        <v>20755</v>
      </c>
      <c r="G5758" s="449">
        <v>87422</v>
      </c>
      <c r="H5758" s="447" t="s">
        <v>7104</v>
      </c>
      <c r="I5758" s="447" t="s">
        <v>145</v>
      </c>
      <c r="J5758" s="447" t="s">
        <v>334</v>
      </c>
      <c r="K5758" s="450">
        <v>19.440000000000001</v>
      </c>
      <c r="L5758" s="447" t="s">
        <v>241</v>
      </c>
    </row>
    <row r="5759" spans="1:12">
      <c r="A5759" s="447" t="s">
        <v>21093</v>
      </c>
      <c r="B5759" s="447" t="s">
        <v>21094</v>
      </c>
      <c r="C5759" s="447" t="s">
        <v>21097</v>
      </c>
      <c r="D5759" s="447" t="s">
        <v>21098</v>
      </c>
      <c r="E5759" s="448" t="s">
        <v>20755</v>
      </c>
      <c r="F5759" s="447" t="s">
        <v>20755</v>
      </c>
      <c r="G5759" s="449">
        <v>87423</v>
      </c>
      <c r="H5759" s="447" t="s">
        <v>7105</v>
      </c>
      <c r="I5759" s="447" t="s">
        <v>145</v>
      </c>
      <c r="J5759" s="447" t="s">
        <v>334</v>
      </c>
      <c r="K5759" s="450">
        <v>23.83</v>
      </c>
      <c r="L5759" s="447" t="s">
        <v>241</v>
      </c>
    </row>
    <row r="5760" spans="1:12">
      <c r="A5760" s="447" t="s">
        <v>21093</v>
      </c>
      <c r="B5760" s="447" t="s">
        <v>21094</v>
      </c>
      <c r="C5760" s="447" t="s">
        <v>21097</v>
      </c>
      <c r="D5760" s="447" t="s">
        <v>21098</v>
      </c>
      <c r="E5760" s="448" t="s">
        <v>20755</v>
      </c>
      <c r="F5760" s="447" t="s">
        <v>20755</v>
      </c>
      <c r="G5760" s="449">
        <v>87424</v>
      </c>
      <c r="H5760" s="447" t="s">
        <v>7106</v>
      </c>
      <c r="I5760" s="447" t="s">
        <v>145</v>
      </c>
      <c r="J5760" s="447" t="s">
        <v>334</v>
      </c>
      <c r="K5760" s="450">
        <v>24.35</v>
      </c>
      <c r="L5760" s="447" t="s">
        <v>241</v>
      </c>
    </row>
    <row r="5761" spans="1:12">
      <c r="A5761" s="447" t="s">
        <v>21093</v>
      </c>
      <c r="B5761" s="447" t="s">
        <v>21094</v>
      </c>
      <c r="C5761" s="447" t="s">
        <v>21097</v>
      </c>
      <c r="D5761" s="447" t="s">
        <v>21098</v>
      </c>
      <c r="E5761" s="448" t="s">
        <v>20755</v>
      </c>
      <c r="F5761" s="447" t="s">
        <v>20755</v>
      </c>
      <c r="G5761" s="449">
        <v>87425</v>
      </c>
      <c r="H5761" s="447" t="s">
        <v>7107</v>
      </c>
      <c r="I5761" s="447" t="s">
        <v>145</v>
      </c>
      <c r="J5761" s="447" t="s">
        <v>334</v>
      </c>
      <c r="K5761" s="450">
        <v>25.2</v>
      </c>
      <c r="L5761" s="447" t="s">
        <v>241</v>
      </c>
    </row>
    <row r="5762" spans="1:12">
      <c r="A5762" s="447" t="s">
        <v>21093</v>
      </c>
      <c r="B5762" s="447" t="s">
        <v>21094</v>
      </c>
      <c r="C5762" s="447" t="s">
        <v>21097</v>
      </c>
      <c r="D5762" s="447" t="s">
        <v>21098</v>
      </c>
      <c r="E5762" s="448" t="s">
        <v>20755</v>
      </c>
      <c r="F5762" s="447" t="s">
        <v>20755</v>
      </c>
      <c r="G5762" s="449">
        <v>87426</v>
      </c>
      <c r="H5762" s="447" t="s">
        <v>7108</v>
      </c>
      <c r="I5762" s="447" t="s">
        <v>145</v>
      </c>
      <c r="J5762" s="447" t="s">
        <v>334</v>
      </c>
      <c r="K5762" s="450">
        <v>28.06</v>
      </c>
      <c r="L5762" s="447" t="s">
        <v>241</v>
      </c>
    </row>
    <row r="5763" spans="1:12">
      <c r="A5763" s="447" t="s">
        <v>21093</v>
      </c>
      <c r="B5763" s="447" t="s">
        <v>21094</v>
      </c>
      <c r="C5763" s="447" t="s">
        <v>21097</v>
      </c>
      <c r="D5763" s="447" t="s">
        <v>21098</v>
      </c>
      <c r="E5763" s="448" t="s">
        <v>20755</v>
      </c>
      <c r="F5763" s="447" t="s">
        <v>20755</v>
      </c>
      <c r="G5763" s="449">
        <v>87427</v>
      </c>
      <c r="H5763" s="447" t="s">
        <v>7109</v>
      </c>
      <c r="I5763" s="447" t="s">
        <v>145</v>
      </c>
      <c r="J5763" s="447" t="s">
        <v>334</v>
      </c>
      <c r="K5763" s="450">
        <v>28.58</v>
      </c>
      <c r="L5763" s="447" t="s">
        <v>241</v>
      </c>
    </row>
    <row r="5764" spans="1:12">
      <c r="A5764" s="447" t="s">
        <v>21093</v>
      </c>
      <c r="B5764" s="447" t="s">
        <v>21094</v>
      </c>
      <c r="C5764" s="447" t="s">
        <v>21097</v>
      </c>
      <c r="D5764" s="447" t="s">
        <v>21098</v>
      </c>
      <c r="E5764" s="448" t="s">
        <v>20755</v>
      </c>
      <c r="F5764" s="447" t="s">
        <v>20755</v>
      </c>
      <c r="G5764" s="449">
        <v>87428</v>
      </c>
      <c r="H5764" s="447" t="s">
        <v>7110</v>
      </c>
      <c r="I5764" s="447" t="s">
        <v>145</v>
      </c>
      <c r="J5764" s="447" t="s">
        <v>334</v>
      </c>
      <c r="K5764" s="450">
        <v>29.43</v>
      </c>
      <c r="L5764" s="447" t="s">
        <v>241</v>
      </c>
    </row>
    <row r="5765" spans="1:12">
      <c r="A5765" s="447" t="s">
        <v>21093</v>
      </c>
      <c r="B5765" s="447" t="s">
        <v>21094</v>
      </c>
      <c r="C5765" s="447" t="s">
        <v>21097</v>
      </c>
      <c r="D5765" s="447" t="s">
        <v>21098</v>
      </c>
      <c r="E5765" s="448" t="s">
        <v>20755</v>
      </c>
      <c r="F5765" s="447" t="s">
        <v>20755</v>
      </c>
      <c r="G5765" s="449">
        <v>87429</v>
      </c>
      <c r="H5765" s="447" t="s">
        <v>7111</v>
      </c>
      <c r="I5765" s="447" t="s">
        <v>145</v>
      </c>
      <c r="J5765" s="447" t="s">
        <v>334</v>
      </c>
      <c r="K5765" s="450">
        <v>16.440000000000001</v>
      </c>
      <c r="L5765" s="447" t="s">
        <v>241</v>
      </c>
    </row>
    <row r="5766" spans="1:12">
      <c r="A5766" s="447" t="s">
        <v>21093</v>
      </c>
      <c r="B5766" s="447" t="s">
        <v>21094</v>
      </c>
      <c r="C5766" s="447" t="s">
        <v>21097</v>
      </c>
      <c r="D5766" s="447" t="s">
        <v>21098</v>
      </c>
      <c r="E5766" s="448" t="s">
        <v>20755</v>
      </c>
      <c r="F5766" s="447" t="s">
        <v>20755</v>
      </c>
      <c r="G5766" s="449">
        <v>87430</v>
      </c>
      <c r="H5766" s="447" t="s">
        <v>7112</v>
      </c>
      <c r="I5766" s="447" t="s">
        <v>145</v>
      </c>
      <c r="J5766" s="447" t="s">
        <v>334</v>
      </c>
      <c r="K5766" s="450">
        <v>16.79</v>
      </c>
      <c r="L5766" s="447" t="s">
        <v>241</v>
      </c>
    </row>
    <row r="5767" spans="1:12">
      <c r="A5767" s="447" t="s">
        <v>21093</v>
      </c>
      <c r="B5767" s="447" t="s">
        <v>21094</v>
      </c>
      <c r="C5767" s="447" t="s">
        <v>21097</v>
      </c>
      <c r="D5767" s="447" t="s">
        <v>21098</v>
      </c>
      <c r="E5767" s="448" t="s">
        <v>20755</v>
      </c>
      <c r="F5767" s="447" t="s">
        <v>20755</v>
      </c>
      <c r="G5767" s="449">
        <v>87431</v>
      </c>
      <c r="H5767" s="447" t="s">
        <v>7114</v>
      </c>
      <c r="I5767" s="447" t="s">
        <v>145</v>
      </c>
      <c r="J5767" s="447" t="s">
        <v>334</v>
      </c>
      <c r="K5767" s="450">
        <v>16.96</v>
      </c>
      <c r="L5767" s="447" t="s">
        <v>241</v>
      </c>
    </row>
    <row r="5768" spans="1:12">
      <c r="A5768" s="447" t="s">
        <v>21093</v>
      </c>
      <c r="B5768" s="447" t="s">
        <v>21094</v>
      </c>
      <c r="C5768" s="447" t="s">
        <v>21097</v>
      </c>
      <c r="D5768" s="447" t="s">
        <v>21098</v>
      </c>
      <c r="E5768" s="448" t="s">
        <v>20755</v>
      </c>
      <c r="F5768" s="447" t="s">
        <v>20755</v>
      </c>
      <c r="G5768" s="449">
        <v>87432</v>
      </c>
      <c r="H5768" s="447" t="s">
        <v>7115</v>
      </c>
      <c r="I5768" s="447" t="s">
        <v>145</v>
      </c>
      <c r="J5768" s="447" t="s">
        <v>334</v>
      </c>
      <c r="K5768" s="450">
        <v>24.75</v>
      </c>
      <c r="L5768" s="447" t="s">
        <v>241</v>
      </c>
    </row>
    <row r="5769" spans="1:12">
      <c r="A5769" s="447" t="s">
        <v>21093</v>
      </c>
      <c r="B5769" s="447" t="s">
        <v>21094</v>
      </c>
      <c r="C5769" s="447" t="s">
        <v>21097</v>
      </c>
      <c r="D5769" s="447" t="s">
        <v>21098</v>
      </c>
      <c r="E5769" s="448" t="s">
        <v>20755</v>
      </c>
      <c r="F5769" s="447" t="s">
        <v>20755</v>
      </c>
      <c r="G5769" s="449">
        <v>87433</v>
      </c>
      <c r="H5769" s="447" t="s">
        <v>7116</v>
      </c>
      <c r="I5769" s="447" t="s">
        <v>145</v>
      </c>
      <c r="J5769" s="447" t="s">
        <v>334</v>
      </c>
      <c r="K5769" s="450">
        <v>25.45</v>
      </c>
      <c r="L5769" s="447" t="s">
        <v>241</v>
      </c>
    </row>
    <row r="5770" spans="1:12">
      <c r="A5770" s="447" t="s">
        <v>21093</v>
      </c>
      <c r="B5770" s="447" t="s">
        <v>21094</v>
      </c>
      <c r="C5770" s="447" t="s">
        <v>21097</v>
      </c>
      <c r="D5770" s="447" t="s">
        <v>21098</v>
      </c>
      <c r="E5770" s="448" t="s">
        <v>20755</v>
      </c>
      <c r="F5770" s="447" t="s">
        <v>20755</v>
      </c>
      <c r="G5770" s="449">
        <v>87434</v>
      </c>
      <c r="H5770" s="447" t="s">
        <v>7118</v>
      </c>
      <c r="I5770" s="447" t="s">
        <v>145</v>
      </c>
      <c r="J5770" s="447" t="s">
        <v>334</v>
      </c>
      <c r="K5770" s="450">
        <v>25.94</v>
      </c>
      <c r="L5770" s="447" t="s">
        <v>241</v>
      </c>
    </row>
    <row r="5771" spans="1:12">
      <c r="A5771" s="447" t="s">
        <v>21093</v>
      </c>
      <c r="B5771" s="447" t="s">
        <v>21094</v>
      </c>
      <c r="C5771" s="447" t="s">
        <v>21097</v>
      </c>
      <c r="D5771" s="447" t="s">
        <v>21098</v>
      </c>
      <c r="E5771" s="448" t="s">
        <v>20755</v>
      </c>
      <c r="F5771" s="447" t="s">
        <v>20755</v>
      </c>
      <c r="G5771" s="449">
        <v>87435</v>
      </c>
      <c r="H5771" s="447" t="s">
        <v>7119</v>
      </c>
      <c r="I5771" s="447" t="s">
        <v>145</v>
      </c>
      <c r="J5771" s="447" t="s">
        <v>334</v>
      </c>
      <c r="K5771" s="450">
        <v>26.96</v>
      </c>
      <c r="L5771" s="447" t="s">
        <v>241</v>
      </c>
    </row>
    <row r="5772" spans="1:12">
      <c r="A5772" s="447" t="s">
        <v>21093</v>
      </c>
      <c r="B5772" s="447" t="s">
        <v>21094</v>
      </c>
      <c r="C5772" s="447" t="s">
        <v>21097</v>
      </c>
      <c r="D5772" s="447" t="s">
        <v>21098</v>
      </c>
      <c r="E5772" s="448" t="s">
        <v>20755</v>
      </c>
      <c r="F5772" s="447" t="s">
        <v>20755</v>
      </c>
      <c r="G5772" s="449">
        <v>87436</v>
      </c>
      <c r="H5772" s="447" t="s">
        <v>7120</v>
      </c>
      <c r="I5772" s="447" t="s">
        <v>145</v>
      </c>
      <c r="J5772" s="447" t="s">
        <v>334</v>
      </c>
      <c r="K5772" s="450">
        <v>28.16</v>
      </c>
      <c r="L5772" s="447" t="s">
        <v>241</v>
      </c>
    </row>
    <row r="5773" spans="1:12">
      <c r="A5773" s="447" t="s">
        <v>21093</v>
      </c>
      <c r="B5773" s="447" t="s">
        <v>21094</v>
      </c>
      <c r="C5773" s="447" t="s">
        <v>21097</v>
      </c>
      <c r="D5773" s="447" t="s">
        <v>21098</v>
      </c>
      <c r="E5773" s="448" t="s">
        <v>20755</v>
      </c>
      <c r="F5773" s="447" t="s">
        <v>20755</v>
      </c>
      <c r="G5773" s="449">
        <v>87437</v>
      </c>
      <c r="H5773" s="447" t="s">
        <v>7121</v>
      </c>
      <c r="I5773" s="447" t="s">
        <v>145</v>
      </c>
      <c r="J5773" s="447" t="s">
        <v>334</v>
      </c>
      <c r="K5773" s="450">
        <v>29</v>
      </c>
      <c r="L5773" s="447" t="s">
        <v>241</v>
      </c>
    </row>
    <row r="5774" spans="1:12">
      <c r="A5774" s="447" t="s">
        <v>21093</v>
      </c>
      <c r="B5774" s="447" t="s">
        <v>21094</v>
      </c>
      <c r="C5774" s="447" t="s">
        <v>21097</v>
      </c>
      <c r="D5774" s="447" t="s">
        <v>21098</v>
      </c>
      <c r="E5774" s="448" t="s">
        <v>20755</v>
      </c>
      <c r="F5774" s="447" t="s">
        <v>20755</v>
      </c>
      <c r="G5774" s="449">
        <v>87438</v>
      </c>
      <c r="H5774" s="447" t="s">
        <v>7122</v>
      </c>
      <c r="I5774" s="447" t="s">
        <v>145</v>
      </c>
      <c r="J5774" s="447" t="s">
        <v>334</v>
      </c>
      <c r="K5774" s="450">
        <v>33.71</v>
      </c>
      <c r="L5774" s="447" t="s">
        <v>241</v>
      </c>
    </row>
    <row r="5775" spans="1:12">
      <c r="A5775" s="447" t="s">
        <v>21093</v>
      </c>
      <c r="B5775" s="447" t="s">
        <v>21094</v>
      </c>
      <c r="C5775" s="447" t="s">
        <v>21097</v>
      </c>
      <c r="D5775" s="447" t="s">
        <v>21098</v>
      </c>
      <c r="E5775" s="448" t="s">
        <v>20755</v>
      </c>
      <c r="F5775" s="447" t="s">
        <v>20755</v>
      </c>
      <c r="G5775" s="449">
        <v>87439</v>
      </c>
      <c r="H5775" s="447" t="s">
        <v>7124</v>
      </c>
      <c r="I5775" s="447" t="s">
        <v>145</v>
      </c>
      <c r="J5775" s="447" t="s">
        <v>334</v>
      </c>
      <c r="K5775" s="450">
        <v>35.22</v>
      </c>
      <c r="L5775" s="447" t="s">
        <v>241</v>
      </c>
    </row>
    <row r="5776" spans="1:12">
      <c r="A5776" s="447" t="s">
        <v>21093</v>
      </c>
      <c r="B5776" s="447" t="s">
        <v>21094</v>
      </c>
      <c r="C5776" s="447" t="s">
        <v>21097</v>
      </c>
      <c r="D5776" s="447" t="s">
        <v>21098</v>
      </c>
      <c r="E5776" s="448" t="s">
        <v>20755</v>
      </c>
      <c r="F5776" s="447" t="s">
        <v>20755</v>
      </c>
      <c r="G5776" s="449">
        <v>87440</v>
      </c>
      <c r="H5776" s="447" t="s">
        <v>7125</v>
      </c>
      <c r="I5776" s="447" t="s">
        <v>145</v>
      </c>
      <c r="J5776" s="447" t="s">
        <v>334</v>
      </c>
      <c r="K5776" s="450">
        <v>35.93</v>
      </c>
      <c r="L5776" s="447" t="s">
        <v>241</v>
      </c>
    </row>
    <row r="5777" spans="1:12">
      <c r="A5777" s="447" t="s">
        <v>21093</v>
      </c>
      <c r="B5777" s="447" t="s">
        <v>21094</v>
      </c>
      <c r="C5777" s="447" t="s">
        <v>21097</v>
      </c>
      <c r="D5777" s="447" t="s">
        <v>21098</v>
      </c>
      <c r="E5777" s="448" t="s">
        <v>20755</v>
      </c>
      <c r="F5777" s="447" t="s">
        <v>20755</v>
      </c>
      <c r="G5777" s="449">
        <v>87527</v>
      </c>
      <c r="H5777" s="447" t="s">
        <v>7126</v>
      </c>
      <c r="I5777" s="447" t="s">
        <v>145</v>
      </c>
      <c r="J5777" s="447" t="s">
        <v>334</v>
      </c>
      <c r="K5777" s="450">
        <v>28.29</v>
      </c>
      <c r="L5777" s="447" t="s">
        <v>241</v>
      </c>
    </row>
    <row r="5778" spans="1:12">
      <c r="A5778" s="447" t="s">
        <v>21093</v>
      </c>
      <c r="B5778" s="447" t="s">
        <v>21094</v>
      </c>
      <c r="C5778" s="447" t="s">
        <v>21097</v>
      </c>
      <c r="D5778" s="447" t="s">
        <v>21098</v>
      </c>
      <c r="E5778" s="448" t="s">
        <v>20755</v>
      </c>
      <c r="F5778" s="447" t="s">
        <v>20755</v>
      </c>
      <c r="G5778" s="449">
        <v>87528</v>
      </c>
      <c r="H5778" s="447" t="s">
        <v>7127</v>
      </c>
      <c r="I5778" s="447" t="s">
        <v>145</v>
      </c>
      <c r="J5778" s="447" t="s">
        <v>709</v>
      </c>
      <c r="K5778" s="450">
        <v>31.67</v>
      </c>
      <c r="L5778" s="447" t="s">
        <v>241</v>
      </c>
    </row>
    <row r="5779" spans="1:12">
      <c r="A5779" s="447" t="s">
        <v>21093</v>
      </c>
      <c r="B5779" s="447" t="s">
        <v>21094</v>
      </c>
      <c r="C5779" s="447" t="s">
        <v>21097</v>
      </c>
      <c r="D5779" s="447" t="s">
        <v>21098</v>
      </c>
      <c r="E5779" s="448" t="s">
        <v>20755</v>
      </c>
      <c r="F5779" s="447" t="s">
        <v>20755</v>
      </c>
      <c r="G5779" s="449">
        <v>87529</v>
      </c>
      <c r="H5779" s="447" t="s">
        <v>7128</v>
      </c>
      <c r="I5779" s="447" t="s">
        <v>145</v>
      </c>
      <c r="J5779" s="447" t="s">
        <v>334</v>
      </c>
      <c r="K5779" s="450">
        <v>25.79</v>
      </c>
      <c r="L5779" s="447" t="s">
        <v>241</v>
      </c>
    </row>
    <row r="5780" spans="1:12">
      <c r="A5780" s="447" t="s">
        <v>21093</v>
      </c>
      <c r="B5780" s="447" t="s">
        <v>21094</v>
      </c>
      <c r="C5780" s="447" t="s">
        <v>21097</v>
      </c>
      <c r="D5780" s="447" t="s">
        <v>21098</v>
      </c>
      <c r="E5780" s="448" t="s">
        <v>20755</v>
      </c>
      <c r="F5780" s="447" t="s">
        <v>20755</v>
      </c>
      <c r="G5780" s="449">
        <v>87530</v>
      </c>
      <c r="H5780" s="447" t="s">
        <v>7129</v>
      </c>
      <c r="I5780" s="447" t="s">
        <v>145</v>
      </c>
      <c r="J5780" s="447" t="s">
        <v>709</v>
      </c>
      <c r="K5780" s="450">
        <v>29.17</v>
      </c>
      <c r="L5780" s="447" t="s">
        <v>241</v>
      </c>
    </row>
    <row r="5781" spans="1:12">
      <c r="A5781" s="447" t="s">
        <v>21093</v>
      </c>
      <c r="B5781" s="447" t="s">
        <v>21094</v>
      </c>
      <c r="C5781" s="447" t="s">
        <v>21097</v>
      </c>
      <c r="D5781" s="447" t="s">
        <v>21098</v>
      </c>
      <c r="E5781" s="448" t="s">
        <v>20755</v>
      </c>
      <c r="F5781" s="447" t="s">
        <v>20755</v>
      </c>
      <c r="G5781" s="449">
        <v>87531</v>
      </c>
      <c r="H5781" s="447" t="s">
        <v>7130</v>
      </c>
      <c r="I5781" s="447" t="s">
        <v>145</v>
      </c>
      <c r="J5781" s="447" t="s">
        <v>334</v>
      </c>
      <c r="K5781" s="450">
        <v>24.9</v>
      </c>
      <c r="L5781" s="447" t="s">
        <v>241</v>
      </c>
    </row>
    <row r="5782" spans="1:12">
      <c r="A5782" s="447" t="s">
        <v>21093</v>
      </c>
      <c r="B5782" s="447" t="s">
        <v>21094</v>
      </c>
      <c r="C5782" s="447" t="s">
        <v>21097</v>
      </c>
      <c r="D5782" s="447" t="s">
        <v>21098</v>
      </c>
      <c r="E5782" s="448" t="s">
        <v>20755</v>
      </c>
      <c r="F5782" s="447" t="s">
        <v>20755</v>
      </c>
      <c r="G5782" s="449">
        <v>87532</v>
      </c>
      <c r="H5782" s="447" t="s">
        <v>7131</v>
      </c>
      <c r="I5782" s="447" t="s">
        <v>145</v>
      </c>
      <c r="J5782" s="447" t="s">
        <v>709</v>
      </c>
      <c r="K5782" s="450">
        <v>28.28</v>
      </c>
      <c r="L5782" s="447" t="s">
        <v>241</v>
      </c>
    </row>
    <row r="5783" spans="1:12">
      <c r="A5783" s="447" t="s">
        <v>21093</v>
      </c>
      <c r="B5783" s="447" t="s">
        <v>21094</v>
      </c>
      <c r="C5783" s="447" t="s">
        <v>21097</v>
      </c>
      <c r="D5783" s="447" t="s">
        <v>21098</v>
      </c>
      <c r="E5783" s="448" t="s">
        <v>20755</v>
      </c>
      <c r="F5783" s="447" t="s">
        <v>20755</v>
      </c>
      <c r="G5783" s="449">
        <v>87535</v>
      </c>
      <c r="H5783" s="447" t="s">
        <v>7132</v>
      </c>
      <c r="I5783" s="447" t="s">
        <v>145</v>
      </c>
      <c r="J5783" s="447" t="s">
        <v>334</v>
      </c>
      <c r="K5783" s="450">
        <v>22.4</v>
      </c>
      <c r="L5783" s="447" t="s">
        <v>241</v>
      </c>
    </row>
    <row r="5784" spans="1:12">
      <c r="A5784" s="447" t="s">
        <v>21093</v>
      </c>
      <c r="B5784" s="447" t="s">
        <v>21094</v>
      </c>
      <c r="C5784" s="447" t="s">
        <v>21097</v>
      </c>
      <c r="D5784" s="447" t="s">
        <v>21098</v>
      </c>
      <c r="E5784" s="448" t="s">
        <v>20755</v>
      </c>
      <c r="F5784" s="447" t="s">
        <v>20755</v>
      </c>
      <c r="G5784" s="449">
        <v>87536</v>
      </c>
      <c r="H5784" s="447" t="s">
        <v>7133</v>
      </c>
      <c r="I5784" s="447" t="s">
        <v>145</v>
      </c>
      <c r="J5784" s="447" t="s">
        <v>709</v>
      </c>
      <c r="K5784" s="450">
        <v>25.78</v>
      </c>
      <c r="L5784" s="447" t="s">
        <v>241</v>
      </c>
    </row>
    <row r="5785" spans="1:12">
      <c r="A5785" s="447" t="s">
        <v>21093</v>
      </c>
      <c r="B5785" s="447" t="s">
        <v>21094</v>
      </c>
      <c r="C5785" s="447" t="s">
        <v>21097</v>
      </c>
      <c r="D5785" s="447" t="s">
        <v>21098</v>
      </c>
      <c r="E5785" s="448" t="s">
        <v>20755</v>
      </c>
      <c r="F5785" s="447" t="s">
        <v>20755</v>
      </c>
      <c r="G5785" s="449">
        <v>87537</v>
      </c>
      <c r="H5785" s="447" t="s">
        <v>7134</v>
      </c>
      <c r="I5785" s="447" t="s">
        <v>145</v>
      </c>
      <c r="J5785" s="447" t="s">
        <v>334</v>
      </c>
      <c r="K5785" s="450">
        <v>72.84</v>
      </c>
      <c r="L5785" s="447" t="s">
        <v>241</v>
      </c>
    </row>
    <row r="5786" spans="1:12">
      <c r="A5786" s="447" t="s">
        <v>21093</v>
      </c>
      <c r="B5786" s="447" t="s">
        <v>21094</v>
      </c>
      <c r="C5786" s="447" t="s">
        <v>21097</v>
      </c>
      <c r="D5786" s="447" t="s">
        <v>21098</v>
      </c>
      <c r="E5786" s="448" t="s">
        <v>20755</v>
      </c>
      <c r="F5786" s="447" t="s">
        <v>20755</v>
      </c>
      <c r="G5786" s="449">
        <v>87538</v>
      </c>
      <c r="H5786" s="447" t="s">
        <v>7135</v>
      </c>
      <c r="I5786" s="447" t="s">
        <v>145</v>
      </c>
      <c r="J5786" s="447" t="s">
        <v>334</v>
      </c>
      <c r="K5786" s="450">
        <v>70.7</v>
      </c>
      <c r="L5786" s="447" t="s">
        <v>241</v>
      </c>
    </row>
    <row r="5787" spans="1:12">
      <c r="A5787" s="447" t="s">
        <v>21093</v>
      </c>
      <c r="B5787" s="447" t="s">
        <v>21094</v>
      </c>
      <c r="C5787" s="447" t="s">
        <v>21097</v>
      </c>
      <c r="D5787" s="447" t="s">
        <v>21098</v>
      </c>
      <c r="E5787" s="448" t="s">
        <v>20755</v>
      </c>
      <c r="F5787" s="447" t="s">
        <v>20755</v>
      </c>
      <c r="G5787" s="449">
        <v>87539</v>
      </c>
      <c r="H5787" s="447" t="s">
        <v>7136</v>
      </c>
      <c r="I5787" s="447" t="s">
        <v>145</v>
      </c>
      <c r="J5787" s="447" t="s">
        <v>334</v>
      </c>
      <c r="K5787" s="450">
        <v>69.94</v>
      </c>
      <c r="L5787" s="447" t="s">
        <v>241</v>
      </c>
    </row>
    <row r="5788" spans="1:12">
      <c r="A5788" s="447" t="s">
        <v>21093</v>
      </c>
      <c r="B5788" s="447" t="s">
        <v>21094</v>
      </c>
      <c r="C5788" s="447" t="s">
        <v>21097</v>
      </c>
      <c r="D5788" s="447" t="s">
        <v>21098</v>
      </c>
      <c r="E5788" s="448" t="s">
        <v>20755</v>
      </c>
      <c r="F5788" s="447" t="s">
        <v>20755</v>
      </c>
      <c r="G5788" s="449">
        <v>87541</v>
      </c>
      <c r="H5788" s="447" t="s">
        <v>7137</v>
      </c>
      <c r="I5788" s="447" t="s">
        <v>145</v>
      </c>
      <c r="J5788" s="447" t="s">
        <v>334</v>
      </c>
      <c r="K5788" s="450">
        <v>67.8</v>
      </c>
      <c r="L5788" s="447" t="s">
        <v>241</v>
      </c>
    </row>
    <row r="5789" spans="1:12">
      <c r="A5789" s="447" t="s">
        <v>21093</v>
      </c>
      <c r="B5789" s="447" t="s">
        <v>21094</v>
      </c>
      <c r="C5789" s="447" t="s">
        <v>21097</v>
      </c>
      <c r="D5789" s="447" t="s">
        <v>21098</v>
      </c>
      <c r="E5789" s="448" t="s">
        <v>20755</v>
      </c>
      <c r="F5789" s="447" t="s">
        <v>20755</v>
      </c>
      <c r="G5789" s="449">
        <v>87543</v>
      </c>
      <c r="H5789" s="447" t="s">
        <v>7138</v>
      </c>
      <c r="I5789" s="447" t="s">
        <v>145</v>
      </c>
      <c r="J5789" s="447" t="s">
        <v>334</v>
      </c>
      <c r="K5789" s="450">
        <v>22.62</v>
      </c>
      <c r="L5789" s="447" t="s">
        <v>241</v>
      </c>
    </row>
    <row r="5790" spans="1:12">
      <c r="A5790" s="447" t="s">
        <v>21093</v>
      </c>
      <c r="B5790" s="447" t="s">
        <v>21094</v>
      </c>
      <c r="C5790" s="447" t="s">
        <v>21097</v>
      </c>
      <c r="D5790" s="447" t="s">
        <v>21098</v>
      </c>
      <c r="E5790" s="448" t="s">
        <v>20755</v>
      </c>
      <c r="F5790" s="447" t="s">
        <v>20755</v>
      </c>
      <c r="G5790" s="449">
        <v>87545</v>
      </c>
      <c r="H5790" s="447" t="s">
        <v>7139</v>
      </c>
      <c r="I5790" s="447" t="s">
        <v>145</v>
      </c>
      <c r="J5790" s="447" t="s">
        <v>334</v>
      </c>
      <c r="K5790" s="450">
        <v>19.010000000000002</v>
      </c>
      <c r="L5790" s="447" t="s">
        <v>241</v>
      </c>
    </row>
    <row r="5791" spans="1:12">
      <c r="A5791" s="447" t="s">
        <v>21093</v>
      </c>
      <c r="B5791" s="447" t="s">
        <v>21094</v>
      </c>
      <c r="C5791" s="447" t="s">
        <v>21097</v>
      </c>
      <c r="D5791" s="447" t="s">
        <v>21098</v>
      </c>
      <c r="E5791" s="448" t="s">
        <v>20755</v>
      </c>
      <c r="F5791" s="447" t="s">
        <v>20755</v>
      </c>
      <c r="G5791" s="449">
        <v>87546</v>
      </c>
      <c r="H5791" s="447" t="s">
        <v>7140</v>
      </c>
      <c r="I5791" s="447" t="s">
        <v>145</v>
      </c>
      <c r="J5791" s="447" t="s">
        <v>709</v>
      </c>
      <c r="K5791" s="450">
        <v>20.93</v>
      </c>
      <c r="L5791" s="447" t="s">
        <v>241</v>
      </c>
    </row>
    <row r="5792" spans="1:12">
      <c r="A5792" s="447" t="s">
        <v>21093</v>
      </c>
      <c r="B5792" s="447" t="s">
        <v>21094</v>
      </c>
      <c r="C5792" s="447" t="s">
        <v>21097</v>
      </c>
      <c r="D5792" s="447" t="s">
        <v>21098</v>
      </c>
      <c r="E5792" s="448" t="s">
        <v>20755</v>
      </c>
      <c r="F5792" s="447" t="s">
        <v>20755</v>
      </c>
      <c r="G5792" s="449">
        <v>87547</v>
      </c>
      <c r="H5792" s="447" t="s">
        <v>7142</v>
      </c>
      <c r="I5792" s="447" t="s">
        <v>145</v>
      </c>
      <c r="J5792" s="447" t="s">
        <v>334</v>
      </c>
      <c r="K5792" s="450">
        <v>16.52</v>
      </c>
      <c r="L5792" s="447" t="s">
        <v>241</v>
      </c>
    </row>
    <row r="5793" spans="1:12">
      <c r="A5793" s="447" t="s">
        <v>21093</v>
      </c>
      <c r="B5793" s="447" t="s">
        <v>21094</v>
      </c>
      <c r="C5793" s="447" t="s">
        <v>21097</v>
      </c>
      <c r="D5793" s="447" t="s">
        <v>21098</v>
      </c>
      <c r="E5793" s="448" t="s">
        <v>20755</v>
      </c>
      <c r="F5793" s="447" t="s">
        <v>20755</v>
      </c>
      <c r="G5793" s="449">
        <v>87548</v>
      </c>
      <c r="H5793" s="447" t="s">
        <v>7143</v>
      </c>
      <c r="I5793" s="447" t="s">
        <v>145</v>
      </c>
      <c r="J5793" s="447" t="s">
        <v>709</v>
      </c>
      <c r="K5793" s="450">
        <v>18.440000000000001</v>
      </c>
      <c r="L5793" s="447" t="s">
        <v>241</v>
      </c>
    </row>
    <row r="5794" spans="1:12">
      <c r="A5794" s="447" t="s">
        <v>21093</v>
      </c>
      <c r="B5794" s="447" t="s">
        <v>21094</v>
      </c>
      <c r="C5794" s="447" t="s">
        <v>21097</v>
      </c>
      <c r="D5794" s="447" t="s">
        <v>21098</v>
      </c>
      <c r="E5794" s="448" t="s">
        <v>20755</v>
      </c>
      <c r="F5794" s="447" t="s">
        <v>20755</v>
      </c>
      <c r="G5794" s="449">
        <v>87549</v>
      </c>
      <c r="H5794" s="447" t="s">
        <v>7144</v>
      </c>
      <c r="I5794" s="447" t="s">
        <v>145</v>
      </c>
      <c r="J5794" s="447" t="s">
        <v>334</v>
      </c>
      <c r="K5794" s="450">
        <v>15.61</v>
      </c>
      <c r="L5794" s="447" t="s">
        <v>241</v>
      </c>
    </row>
    <row r="5795" spans="1:12">
      <c r="A5795" s="447" t="s">
        <v>21093</v>
      </c>
      <c r="B5795" s="447" t="s">
        <v>21094</v>
      </c>
      <c r="C5795" s="447" t="s">
        <v>21097</v>
      </c>
      <c r="D5795" s="447" t="s">
        <v>21098</v>
      </c>
      <c r="E5795" s="448" t="s">
        <v>20755</v>
      </c>
      <c r="F5795" s="447" t="s">
        <v>20755</v>
      </c>
      <c r="G5795" s="449">
        <v>87550</v>
      </c>
      <c r="H5795" s="447" t="s">
        <v>7145</v>
      </c>
      <c r="I5795" s="447" t="s">
        <v>145</v>
      </c>
      <c r="J5795" s="447" t="s">
        <v>709</v>
      </c>
      <c r="K5795" s="450">
        <v>17.53</v>
      </c>
      <c r="L5795" s="447" t="s">
        <v>241</v>
      </c>
    </row>
    <row r="5796" spans="1:12">
      <c r="A5796" s="447" t="s">
        <v>21093</v>
      </c>
      <c r="B5796" s="447" t="s">
        <v>21094</v>
      </c>
      <c r="C5796" s="447" t="s">
        <v>21097</v>
      </c>
      <c r="D5796" s="447" t="s">
        <v>21098</v>
      </c>
      <c r="E5796" s="448" t="s">
        <v>20755</v>
      </c>
      <c r="F5796" s="447" t="s">
        <v>20755</v>
      </c>
      <c r="G5796" s="449">
        <v>87553</v>
      </c>
      <c r="H5796" s="447" t="s">
        <v>7146</v>
      </c>
      <c r="I5796" s="447" t="s">
        <v>145</v>
      </c>
      <c r="J5796" s="447" t="s">
        <v>334</v>
      </c>
      <c r="K5796" s="450">
        <v>13.11</v>
      </c>
      <c r="L5796" s="447" t="s">
        <v>241</v>
      </c>
    </row>
    <row r="5797" spans="1:12">
      <c r="A5797" s="447" t="s">
        <v>21093</v>
      </c>
      <c r="B5797" s="447" t="s">
        <v>21094</v>
      </c>
      <c r="C5797" s="447" t="s">
        <v>21097</v>
      </c>
      <c r="D5797" s="447" t="s">
        <v>21098</v>
      </c>
      <c r="E5797" s="448" t="s">
        <v>20755</v>
      </c>
      <c r="F5797" s="447" t="s">
        <v>20755</v>
      </c>
      <c r="G5797" s="449">
        <v>87554</v>
      </c>
      <c r="H5797" s="447" t="s">
        <v>7147</v>
      </c>
      <c r="I5797" s="447" t="s">
        <v>145</v>
      </c>
      <c r="J5797" s="447" t="s">
        <v>709</v>
      </c>
      <c r="K5797" s="450">
        <v>15.03</v>
      </c>
      <c r="L5797" s="447" t="s">
        <v>241</v>
      </c>
    </row>
    <row r="5798" spans="1:12">
      <c r="A5798" s="447" t="s">
        <v>21093</v>
      </c>
      <c r="B5798" s="447" t="s">
        <v>21094</v>
      </c>
      <c r="C5798" s="447" t="s">
        <v>21097</v>
      </c>
      <c r="D5798" s="447" t="s">
        <v>21098</v>
      </c>
      <c r="E5798" s="448" t="s">
        <v>20755</v>
      </c>
      <c r="F5798" s="447" t="s">
        <v>20755</v>
      </c>
      <c r="G5798" s="449">
        <v>87555</v>
      </c>
      <c r="H5798" s="447" t="s">
        <v>7149</v>
      </c>
      <c r="I5798" s="447" t="s">
        <v>145</v>
      </c>
      <c r="J5798" s="447" t="s">
        <v>334</v>
      </c>
      <c r="K5798" s="450">
        <v>43.47</v>
      </c>
      <c r="L5798" s="447" t="s">
        <v>241</v>
      </c>
    </row>
    <row r="5799" spans="1:12">
      <c r="A5799" s="447" t="s">
        <v>21093</v>
      </c>
      <c r="B5799" s="447" t="s">
        <v>21094</v>
      </c>
      <c r="C5799" s="447" t="s">
        <v>21097</v>
      </c>
      <c r="D5799" s="447" t="s">
        <v>21098</v>
      </c>
      <c r="E5799" s="448" t="s">
        <v>20755</v>
      </c>
      <c r="F5799" s="447" t="s">
        <v>20755</v>
      </c>
      <c r="G5799" s="449">
        <v>87556</v>
      </c>
      <c r="H5799" s="447" t="s">
        <v>7150</v>
      </c>
      <c r="I5799" s="447" t="s">
        <v>145</v>
      </c>
      <c r="J5799" s="447" t="s">
        <v>334</v>
      </c>
      <c r="K5799" s="450">
        <v>41.34</v>
      </c>
      <c r="L5799" s="447" t="s">
        <v>241</v>
      </c>
    </row>
    <row r="5800" spans="1:12">
      <c r="A5800" s="447" t="s">
        <v>21093</v>
      </c>
      <c r="B5800" s="447" t="s">
        <v>21094</v>
      </c>
      <c r="C5800" s="447" t="s">
        <v>21097</v>
      </c>
      <c r="D5800" s="447" t="s">
        <v>21098</v>
      </c>
      <c r="E5800" s="448" t="s">
        <v>20755</v>
      </c>
      <c r="F5800" s="447" t="s">
        <v>20755</v>
      </c>
      <c r="G5800" s="449">
        <v>87557</v>
      </c>
      <c r="H5800" s="447" t="s">
        <v>7151</v>
      </c>
      <c r="I5800" s="447" t="s">
        <v>145</v>
      </c>
      <c r="J5800" s="447" t="s">
        <v>334</v>
      </c>
      <c r="K5800" s="450">
        <v>40.57</v>
      </c>
      <c r="L5800" s="447" t="s">
        <v>241</v>
      </c>
    </row>
    <row r="5801" spans="1:12">
      <c r="A5801" s="447" t="s">
        <v>21093</v>
      </c>
      <c r="B5801" s="447" t="s">
        <v>21094</v>
      </c>
      <c r="C5801" s="447" t="s">
        <v>21097</v>
      </c>
      <c r="D5801" s="447" t="s">
        <v>21098</v>
      </c>
      <c r="E5801" s="448" t="s">
        <v>20755</v>
      </c>
      <c r="F5801" s="447" t="s">
        <v>20755</v>
      </c>
      <c r="G5801" s="449">
        <v>87559</v>
      </c>
      <c r="H5801" s="447" t="s">
        <v>7153</v>
      </c>
      <c r="I5801" s="447" t="s">
        <v>145</v>
      </c>
      <c r="J5801" s="447" t="s">
        <v>334</v>
      </c>
      <c r="K5801" s="450">
        <v>38.43</v>
      </c>
      <c r="L5801" s="447" t="s">
        <v>241</v>
      </c>
    </row>
    <row r="5802" spans="1:12">
      <c r="A5802" s="447" t="s">
        <v>21093</v>
      </c>
      <c r="B5802" s="447" t="s">
        <v>21094</v>
      </c>
      <c r="C5802" s="447" t="s">
        <v>21097</v>
      </c>
      <c r="D5802" s="447" t="s">
        <v>21098</v>
      </c>
      <c r="E5802" s="448" t="s">
        <v>20755</v>
      </c>
      <c r="F5802" s="447" t="s">
        <v>20755</v>
      </c>
      <c r="G5802" s="449">
        <v>87561</v>
      </c>
      <c r="H5802" s="447" t="s">
        <v>7154</v>
      </c>
      <c r="I5802" s="447" t="s">
        <v>145</v>
      </c>
      <c r="J5802" s="447" t="s">
        <v>334</v>
      </c>
      <c r="K5802" s="450">
        <v>40.76</v>
      </c>
      <c r="L5802" s="447" t="s">
        <v>241</v>
      </c>
    </row>
    <row r="5803" spans="1:12">
      <c r="A5803" s="447" t="s">
        <v>21093</v>
      </c>
      <c r="B5803" s="447" t="s">
        <v>21094</v>
      </c>
      <c r="C5803" s="447" t="s">
        <v>21097</v>
      </c>
      <c r="D5803" s="447" t="s">
        <v>21098</v>
      </c>
      <c r="E5803" s="448" t="s">
        <v>20755</v>
      </c>
      <c r="F5803" s="447" t="s">
        <v>20755</v>
      </c>
      <c r="G5803" s="449">
        <v>87775</v>
      </c>
      <c r="H5803" s="447" t="s">
        <v>7155</v>
      </c>
      <c r="I5803" s="447" t="s">
        <v>145</v>
      </c>
      <c r="J5803" s="447" t="s">
        <v>334</v>
      </c>
      <c r="K5803" s="450">
        <v>41.48</v>
      </c>
      <c r="L5803" s="447" t="s">
        <v>241</v>
      </c>
    </row>
    <row r="5804" spans="1:12">
      <c r="A5804" s="447" t="s">
        <v>21093</v>
      </c>
      <c r="B5804" s="447" t="s">
        <v>21094</v>
      </c>
      <c r="C5804" s="447" t="s">
        <v>21097</v>
      </c>
      <c r="D5804" s="447" t="s">
        <v>21098</v>
      </c>
      <c r="E5804" s="448" t="s">
        <v>20755</v>
      </c>
      <c r="F5804" s="447" t="s">
        <v>20755</v>
      </c>
      <c r="G5804" s="449">
        <v>87777</v>
      </c>
      <c r="H5804" s="447" t="s">
        <v>7156</v>
      </c>
      <c r="I5804" s="447" t="s">
        <v>145</v>
      </c>
      <c r="J5804" s="447" t="s">
        <v>334</v>
      </c>
      <c r="K5804" s="450">
        <v>44.31</v>
      </c>
      <c r="L5804" s="447" t="s">
        <v>241</v>
      </c>
    </row>
    <row r="5805" spans="1:12">
      <c r="A5805" s="447" t="s">
        <v>21093</v>
      </c>
      <c r="B5805" s="447" t="s">
        <v>21094</v>
      </c>
      <c r="C5805" s="447" t="s">
        <v>21097</v>
      </c>
      <c r="D5805" s="447" t="s">
        <v>21098</v>
      </c>
      <c r="E5805" s="448" t="s">
        <v>20755</v>
      </c>
      <c r="F5805" s="447" t="s">
        <v>20755</v>
      </c>
      <c r="G5805" s="449">
        <v>87778</v>
      </c>
      <c r="H5805" s="447" t="s">
        <v>7157</v>
      </c>
      <c r="I5805" s="447" t="s">
        <v>145</v>
      </c>
      <c r="J5805" s="447" t="s">
        <v>334</v>
      </c>
      <c r="K5805" s="450">
        <v>76.83</v>
      </c>
      <c r="L5805" s="447" t="s">
        <v>241</v>
      </c>
    </row>
    <row r="5806" spans="1:12">
      <c r="A5806" s="447" t="s">
        <v>21093</v>
      </c>
      <c r="B5806" s="447" t="s">
        <v>21094</v>
      </c>
      <c r="C5806" s="447" t="s">
        <v>21097</v>
      </c>
      <c r="D5806" s="447" t="s">
        <v>21098</v>
      </c>
      <c r="E5806" s="448" t="s">
        <v>20755</v>
      </c>
      <c r="F5806" s="447" t="s">
        <v>20755</v>
      </c>
      <c r="G5806" s="449">
        <v>87779</v>
      </c>
      <c r="H5806" s="447" t="s">
        <v>7158</v>
      </c>
      <c r="I5806" s="447" t="s">
        <v>145</v>
      </c>
      <c r="J5806" s="447" t="s">
        <v>334</v>
      </c>
      <c r="K5806" s="450">
        <v>48.31</v>
      </c>
      <c r="L5806" s="447" t="s">
        <v>241</v>
      </c>
    </row>
    <row r="5807" spans="1:12">
      <c r="A5807" s="447" t="s">
        <v>21093</v>
      </c>
      <c r="B5807" s="447" t="s">
        <v>21094</v>
      </c>
      <c r="C5807" s="447" t="s">
        <v>21097</v>
      </c>
      <c r="D5807" s="447" t="s">
        <v>21098</v>
      </c>
      <c r="E5807" s="448" t="s">
        <v>20755</v>
      </c>
      <c r="F5807" s="447" t="s">
        <v>20755</v>
      </c>
      <c r="G5807" s="449">
        <v>87781</v>
      </c>
      <c r="H5807" s="447" t="s">
        <v>7159</v>
      </c>
      <c r="I5807" s="447" t="s">
        <v>145</v>
      </c>
      <c r="J5807" s="447" t="s">
        <v>334</v>
      </c>
      <c r="K5807" s="450">
        <v>52.1</v>
      </c>
      <c r="L5807" s="447" t="s">
        <v>241</v>
      </c>
    </row>
    <row r="5808" spans="1:12">
      <c r="A5808" s="447" t="s">
        <v>21093</v>
      </c>
      <c r="B5808" s="447" t="s">
        <v>21094</v>
      </c>
      <c r="C5808" s="447" t="s">
        <v>21097</v>
      </c>
      <c r="D5808" s="447" t="s">
        <v>21098</v>
      </c>
      <c r="E5808" s="448" t="s">
        <v>20755</v>
      </c>
      <c r="F5808" s="447" t="s">
        <v>20755</v>
      </c>
      <c r="G5808" s="449">
        <v>87783</v>
      </c>
      <c r="H5808" s="447" t="s">
        <v>7160</v>
      </c>
      <c r="I5808" s="447" t="s">
        <v>145</v>
      </c>
      <c r="J5808" s="447" t="s">
        <v>334</v>
      </c>
      <c r="K5808" s="450">
        <v>97.11</v>
      </c>
      <c r="L5808" s="447" t="s">
        <v>241</v>
      </c>
    </row>
    <row r="5809" spans="1:12">
      <c r="A5809" s="447" t="s">
        <v>21093</v>
      </c>
      <c r="B5809" s="447" t="s">
        <v>21094</v>
      </c>
      <c r="C5809" s="447" t="s">
        <v>21097</v>
      </c>
      <c r="D5809" s="447" t="s">
        <v>21098</v>
      </c>
      <c r="E5809" s="448" t="s">
        <v>20755</v>
      </c>
      <c r="F5809" s="447" t="s">
        <v>20755</v>
      </c>
      <c r="G5809" s="449">
        <v>87784</v>
      </c>
      <c r="H5809" s="447" t="s">
        <v>7161</v>
      </c>
      <c r="I5809" s="447" t="s">
        <v>145</v>
      </c>
      <c r="J5809" s="447" t="s">
        <v>334</v>
      </c>
      <c r="K5809" s="450">
        <v>55.14</v>
      </c>
      <c r="L5809" s="447" t="s">
        <v>241</v>
      </c>
    </row>
    <row r="5810" spans="1:12">
      <c r="A5810" s="447" t="s">
        <v>21093</v>
      </c>
      <c r="B5810" s="447" t="s">
        <v>21094</v>
      </c>
      <c r="C5810" s="447" t="s">
        <v>21097</v>
      </c>
      <c r="D5810" s="447" t="s">
        <v>21098</v>
      </c>
      <c r="E5810" s="448" t="s">
        <v>20755</v>
      </c>
      <c r="F5810" s="447" t="s">
        <v>20755</v>
      </c>
      <c r="G5810" s="449">
        <v>87786</v>
      </c>
      <c r="H5810" s="447" t="s">
        <v>7163</v>
      </c>
      <c r="I5810" s="447" t="s">
        <v>145</v>
      </c>
      <c r="J5810" s="447" t="s">
        <v>334</v>
      </c>
      <c r="K5810" s="450">
        <v>59.89</v>
      </c>
      <c r="L5810" s="447" t="s">
        <v>241</v>
      </c>
    </row>
    <row r="5811" spans="1:12">
      <c r="A5811" s="447" t="s">
        <v>21093</v>
      </c>
      <c r="B5811" s="447" t="s">
        <v>21094</v>
      </c>
      <c r="C5811" s="447" t="s">
        <v>21097</v>
      </c>
      <c r="D5811" s="447" t="s">
        <v>21098</v>
      </c>
      <c r="E5811" s="448" t="s">
        <v>20755</v>
      </c>
      <c r="F5811" s="447" t="s">
        <v>20755</v>
      </c>
      <c r="G5811" s="449">
        <v>87787</v>
      </c>
      <c r="H5811" s="447" t="s">
        <v>7164</v>
      </c>
      <c r="I5811" s="447" t="s">
        <v>145</v>
      </c>
      <c r="J5811" s="447" t="s">
        <v>334</v>
      </c>
      <c r="K5811" s="450">
        <v>117.4</v>
      </c>
      <c r="L5811" s="447" t="s">
        <v>241</v>
      </c>
    </row>
    <row r="5812" spans="1:12">
      <c r="A5812" s="447" t="s">
        <v>21093</v>
      </c>
      <c r="B5812" s="447" t="s">
        <v>21094</v>
      </c>
      <c r="C5812" s="447" t="s">
        <v>21097</v>
      </c>
      <c r="D5812" s="447" t="s">
        <v>21098</v>
      </c>
      <c r="E5812" s="448" t="s">
        <v>20755</v>
      </c>
      <c r="F5812" s="447" t="s">
        <v>20755</v>
      </c>
      <c r="G5812" s="449">
        <v>87788</v>
      </c>
      <c r="H5812" s="447" t="s">
        <v>7165</v>
      </c>
      <c r="I5812" s="447" t="s">
        <v>145</v>
      </c>
      <c r="J5812" s="447" t="s">
        <v>334</v>
      </c>
      <c r="K5812" s="450">
        <v>69.64</v>
      </c>
      <c r="L5812" s="447" t="s">
        <v>241</v>
      </c>
    </row>
    <row r="5813" spans="1:12">
      <c r="A5813" s="447" t="s">
        <v>21093</v>
      </c>
      <c r="B5813" s="447" t="s">
        <v>21094</v>
      </c>
      <c r="C5813" s="447" t="s">
        <v>21097</v>
      </c>
      <c r="D5813" s="447" t="s">
        <v>21098</v>
      </c>
      <c r="E5813" s="448" t="s">
        <v>20755</v>
      </c>
      <c r="F5813" s="447" t="s">
        <v>20755</v>
      </c>
      <c r="G5813" s="449">
        <v>87790</v>
      </c>
      <c r="H5813" s="447" t="s">
        <v>7166</v>
      </c>
      <c r="I5813" s="447" t="s">
        <v>145</v>
      </c>
      <c r="J5813" s="447" t="s">
        <v>334</v>
      </c>
      <c r="K5813" s="450">
        <v>74.86</v>
      </c>
      <c r="L5813" s="447" t="s">
        <v>241</v>
      </c>
    </row>
    <row r="5814" spans="1:12">
      <c r="A5814" s="447" t="s">
        <v>21093</v>
      </c>
      <c r="B5814" s="447" t="s">
        <v>21094</v>
      </c>
      <c r="C5814" s="447" t="s">
        <v>21097</v>
      </c>
      <c r="D5814" s="447" t="s">
        <v>21098</v>
      </c>
      <c r="E5814" s="448" t="s">
        <v>20755</v>
      </c>
      <c r="F5814" s="447" t="s">
        <v>20755</v>
      </c>
      <c r="G5814" s="449">
        <v>87791</v>
      </c>
      <c r="H5814" s="447" t="s">
        <v>7167</v>
      </c>
      <c r="I5814" s="447" t="s">
        <v>145</v>
      </c>
      <c r="J5814" s="447" t="s">
        <v>334</v>
      </c>
      <c r="K5814" s="450">
        <v>135.69999999999999</v>
      </c>
      <c r="L5814" s="447" t="s">
        <v>241</v>
      </c>
    </row>
    <row r="5815" spans="1:12">
      <c r="A5815" s="447" t="s">
        <v>21093</v>
      </c>
      <c r="B5815" s="447" t="s">
        <v>21094</v>
      </c>
      <c r="C5815" s="447" t="s">
        <v>21097</v>
      </c>
      <c r="D5815" s="447" t="s">
        <v>21098</v>
      </c>
      <c r="E5815" s="448" t="s">
        <v>20755</v>
      </c>
      <c r="F5815" s="447" t="s">
        <v>20755</v>
      </c>
      <c r="G5815" s="449">
        <v>87792</v>
      </c>
      <c r="H5815" s="447" t="s">
        <v>7168</v>
      </c>
      <c r="I5815" s="447" t="s">
        <v>145</v>
      </c>
      <c r="J5815" s="447" t="s">
        <v>334</v>
      </c>
      <c r="K5815" s="450">
        <v>29.17</v>
      </c>
      <c r="L5815" s="447" t="s">
        <v>241</v>
      </c>
    </row>
    <row r="5816" spans="1:12">
      <c r="A5816" s="447" t="s">
        <v>21093</v>
      </c>
      <c r="B5816" s="447" t="s">
        <v>21094</v>
      </c>
      <c r="C5816" s="447" t="s">
        <v>21097</v>
      </c>
      <c r="D5816" s="447" t="s">
        <v>21098</v>
      </c>
      <c r="E5816" s="448" t="s">
        <v>20755</v>
      </c>
      <c r="F5816" s="447" t="s">
        <v>20755</v>
      </c>
      <c r="G5816" s="449">
        <v>87794</v>
      </c>
      <c r="H5816" s="447" t="s">
        <v>7169</v>
      </c>
      <c r="I5816" s="447" t="s">
        <v>145</v>
      </c>
      <c r="J5816" s="447" t="s">
        <v>334</v>
      </c>
      <c r="K5816" s="450">
        <v>31.8</v>
      </c>
      <c r="L5816" s="447" t="s">
        <v>241</v>
      </c>
    </row>
    <row r="5817" spans="1:12">
      <c r="A5817" s="447" t="s">
        <v>21093</v>
      </c>
      <c r="B5817" s="447" t="s">
        <v>21094</v>
      </c>
      <c r="C5817" s="447" t="s">
        <v>21097</v>
      </c>
      <c r="D5817" s="447" t="s">
        <v>21098</v>
      </c>
      <c r="E5817" s="448" t="s">
        <v>20755</v>
      </c>
      <c r="F5817" s="447" t="s">
        <v>20755</v>
      </c>
      <c r="G5817" s="449">
        <v>87795</v>
      </c>
      <c r="H5817" s="447" t="s">
        <v>7171</v>
      </c>
      <c r="I5817" s="447" t="s">
        <v>145</v>
      </c>
      <c r="J5817" s="447" t="s">
        <v>334</v>
      </c>
      <c r="K5817" s="450">
        <v>61.89</v>
      </c>
      <c r="L5817" s="447" t="s">
        <v>241</v>
      </c>
    </row>
    <row r="5818" spans="1:12">
      <c r="A5818" s="447" t="s">
        <v>21093</v>
      </c>
      <c r="B5818" s="447" t="s">
        <v>21094</v>
      </c>
      <c r="C5818" s="447" t="s">
        <v>21097</v>
      </c>
      <c r="D5818" s="447" t="s">
        <v>21098</v>
      </c>
      <c r="E5818" s="448" t="s">
        <v>20755</v>
      </c>
      <c r="F5818" s="447" t="s">
        <v>20755</v>
      </c>
      <c r="G5818" s="449">
        <v>87797</v>
      </c>
      <c r="H5818" s="447" t="s">
        <v>7172</v>
      </c>
      <c r="I5818" s="447" t="s">
        <v>145</v>
      </c>
      <c r="J5818" s="447" t="s">
        <v>334</v>
      </c>
      <c r="K5818" s="450">
        <v>35.729999999999997</v>
      </c>
      <c r="L5818" s="447" t="s">
        <v>241</v>
      </c>
    </row>
    <row r="5819" spans="1:12">
      <c r="A5819" s="447" t="s">
        <v>21093</v>
      </c>
      <c r="B5819" s="447" t="s">
        <v>21094</v>
      </c>
      <c r="C5819" s="447" t="s">
        <v>21097</v>
      </c>
      <c r="D5819" s="447" t="s">
        <v>21098</v>
      </c>
      <c r="E5819" s="448" t="s">
        <v>20755</v>
      </c>
      <c r="F5819" s="447" t="s">
        <v>20755</v>
      </c>
      <c r="G5819" s="449">
        <v>87799</v>
      </c>
      <c r="H5819" s="447" t="s">
        <v>7173</v>
      </c>
      <c r="I5819" s="447" t="s">
        <v>145</v>
      </c>
      <c r="J5819" s="447" t="s">
        <v>334</v>
      </c>
      <c r="K5819" s="450">
        <v>39.26</v>
      </c>
      <c r="L5819" s="447" t="s">
        <v>241</v>
      </c>
    </row>
    <row r="5820" spans="1:12">
      <c r="A5820" s="447" t="s">
        <v>21093</v>
      </c>
      <c r="B5820" s="447" t="s">
        <v>21094</v>
      </c>
      <c r="C5820" s="447" t="s">
        <v>21097</v>
      </c>
      <c r="D5820" s="447" t="s">
        <v>21098</v>
      </c>
      <c r="E5820" s="448" t="s">
        <v>20755</v>
      </c>
      <c r="F5820" s="447" t="s">
        <v>20755</v>
      </c>
      <c r="G5820" s="449">
        <v>87800</v>
      </c>
      <c r="H5820" s="447" t="s">
        <v>7174</v>
      </c>
      <c r="I5820" s="447" t="s">
        <v>145</v>
      </c>
      <c r="J5820" s="447" t="s">
        <v>334</v>
      </c>
      <c r="K5820" s="450">
        <v>81.010000000000005</v>
      </c>
      <c r="L5820" s="447" t="s">
        <v>241</v>
      </c>
    </row>
    <row r="5821" spans="1:12">
      <c r="A5821" s="447" t="s">
        <v>21093</v>
      </c>
      <c r="B5821" s="447" t="s">
        <v>21094</v>
      </c>
      <c r="C5821" s="447" t="s">
        <v>21097</v>
      </c>
      <c r="D5821" s="447" t="s">
        <v>21098</v>
      </c>
      <c r="E5821" s="448" t="s">
        <v>20755</v>
      </c>
      <c r="F5821" s="447" t="s">
        <v>20755</v>
      </c>
      <c r="G5821" s="449">
        <v>87801</v>
      </c>
      <c r="H5821" s="447" t="s">
        <v>7175</v>
      </c>
      <c r="I5821" s="447" t="s">
        <v>145</v>
      </c>
      <c r="J5821" s="447" t="s">
        <v>334</v>
      </c>
      <c r="K5821" s="450">
        <v>42.29</v>
      </c>
      <c r="L5821" s="447" t="s">
        <v>241</v>
      </c>
    </row>
    <row r="5822" spans="1:12">
      <c r="A5822" s="447" t="s">
        <v>21093</v>
      </c>
      <c r="B5822" s="447" t="s">
        <v>21094</v>
      </c>
      <c r="C5822" s="447" t="s">
        <v>21097</v>
      </c>
      <c r="D5822" s="447" t="s">
        <v>21098</v>
      </c>
      <c r="E5822" s="448" t="s">
        <v>20755</v>
      </c>
      <c r="F5822" s="447" t="s">
        <v>20755</v>
      </c>
      <c r="G5822" s="449">
        <v>87803</v>
      </c>
      <c r="H5822" s="447" t="s">
        <v>7176</v>
      </c>
      <c r="I5822" s="447" t="s">
        <v>145</v>
      </c>
      <c r="J5822" s="447" t="s">
        <v>334</v>
      </c>
      <c r="K5822" s="450">
        <v>46.72</v>
      </c>
      <c r="L5822" s="447" t="s">
        <v>241</v>
      </c>
    </row>
    <row r="5823" spans="1:12">
      <c r="A5823" s="447" t="s">
        <v>21093</v>
      </c>
      <c r="B5823" s="447" t="s">
        <v>21094</v>
      </c>
      <c r="C5823" s="447" t="s">
        <v>21097</v>
      </c>
      <c r="D5823" s="447" t="s">
        <v>21098</v>
      </c>
      <c r="E5823" s="448" t="s">
        <v>20755</v>
      </c>
      <c r="F5823" s="447" t="s">
        <v>20755</v>
      </c>
      <c r="G5823" s="449">
        <v>87804</v>
      </c>
      <c r="H5823" s="447" t="s">
        <v>7177</v>
      </c>
      <c r="I5823" s="447" t="s">
        <v>145</v>
      </c>
      <c r="J5823" s="447" t="s">
        <v>334</v>
      </c>
      <c r="K5823" s="450">
        <v>100.12</v>
      </c>
      <c r="L5823" s="447" t="s">
        <v>241</v>
      </c>
    </row>
    <row r="5824" spans="1:12">
      <c r="A5824" s="447" t="s">
        <v>21093</v>
      </c>
      <c r="B5824" s="447" t="s">
        <v>21094</v>
      </c>
      <c r="C5824" s="447" t="s">
        <v>21097</v>
      </c>
      <c r="D5824" s="447" t="s">
        <v>21098</v>
      </c>
      <c r="E5824" s="448" t="s">
        <v>20755</v>
      </c>
      <c r="F5824" s="447" t="s">
        <v>20755</v>
      </c>
      <c r="G5824" s="449">
        <v>87805</v>
      </c>
      <c r="H5824" s="447" t="s">
        <v>7178</v>
      </c>
      <c r="I5824" s="447" t="s">
        <v>145</v>
      </c>
      <c r="J5824" s="447" t="s">
        <v>334</v>
      </c>
      <c r="K5824" s="450">
        <v>48.1</v>
      </c>
      <c r="L5824" s="447" t="s">
        <v>241</v>
      </c>
    </row>
    <row r="5825" spans="1:12">
      <c r="A5825" s="447" t="s">
        <v>21093</v>
      </c>
      <c r="B5825" s="447" t="s">
        <v>21094</v>
      </c>
      <c r="C5825" s="447" t="s">
        <v>21097</v>
      </c>
      <c r="D5825" s="447" t="s">
        <v>21098</v>
      </c>
      <c r="E5825" s="448" t="s">
        <v>20755</v>
      </c>
      <c r="F5825" s="447" t="s">
        <v>20755</v>
      </c>
      <c r="G5825" s="449">
        <v>87807</v>
      </c>
      <c r="H5825" s="447" t="s">
        <v>7179</v>
      </c>
      <c r="I5825" s="447" t="s">
        <v>145</v>
      </c>
      <c r="J5825" s="447" t="s">
        <v>334</v>
      </c>
      <c r="K5825" s="450">
        <v>52.98</v>
      </c>
      <c r="L5825" s="447" t="s">
        <v>241</v>
      </c>
    </row>
    <row r="5826" spans="1:12">
      <c r="A5826" s="447" t="s">
        <v>21093</v>
      </c>
      <c r="B5826" s="447" t="s">
        <v>21094</v>
      </c>
      <c r="C5826" s="447" t="s">
        <v>21097</v>
      </c>
      <c r="D5826" s="447" t="s">
        <v>21098</v>
      </c>
      <c r="E5826" s="448" t="s">
        <v>20755</v>
      </c>
      <c r="F5826" s="447" t="s">
        <v>20755</v>
      </c>
      <c r="G5826" s="449">
        <v>87808</v>
      </c>
      <c r="H5826" s="447" t="s">
        <v>7180</v>
      </c>
      <c r="I5826" s="447" t="s">
        <v>145</v>
      </c>
      <c r="J5826" s="447" t="s">
        <v>334</v>
      </c>
      <c r="K5826" s="450">
        <v>109.37</v>
      </c>
      <c r="L5826" s="447" t="s">
        <v>241</v>
      </c>
    </row>
    <row r="5827" spans="1:12">
      <c r="A5827" s="447" t="s">
        <v>21093</v>
      </c>
      <c r="B5827" s="447" t="s">
        <v>21094</v>
      </c>
      <c r="C5827" s="447" t="s">
        <v>21097</v>
      </c>
      <c r="D5827" s="447" t="s">
        <v>21098</v>
      </c>
      <c r="E5827" s="448" t="s">
        <v>20755</v>
      </c>
      <c r="F5827" s="447" t="s">
        <v>20755</v>
      </c>
      <c r="G5827" s="449">
        <v>87809</v>
      </c>
      <c r="H5827" s="447" t="s">
        <v>7181</v>
      </c>
      <c r="I5827" s="447" t="s">
        <v>145</v>
      </c>
      <c r="J5827" s="447" t="s">
        <v>334</v>
      </c>
      <c r="K5827" s="450">
        <v>60.88</v>
      </c>
      <c r="L5827" s="447" t="s">
        <v>241</v>
      </c>
    </row>
    <row r="5828" spans="1:12">
      <c r="A5828" s="447" t="s">
        <v>21093</v>
      </c>
      <c r="B5828" s="447" t="s">
        <v>21094</v>
      </c>
      <c r="C5828" s="447" t="s">
        <v>21097</v>
      </c>
      <c r="D5828" s="447" t="s">
        <v>21098</v>
      </c>
      <c r="E5828" s="448" t="s">
        <v>20755</v>
      </c>
      <c r="F5828" s="447" t="s">
        <v>20755</v>
      </c>
      <c r="G5828" s="449">
        <v>87811</v>
      </c>
      <c r="H5828" s="447" t="s">
        <v>7182</v>
      </c>
      <c r="I5828" s="447" t="s">
        <v>145</v>
      </c>
      <c r="J5828" s="447" t="s">
        <v>709</v>
      </c>
      <c r="K5828" s="450">
        <v>63.51</v>
      </c>
      <c r="L5828" s="447" t="s">
        <v>241</v>
      </c>
    </row>
    <row r="5829" spans="1:12">
      <c r="A5829" s="447" t="s">
        <v>21093</v>
      </c>
      <c r="B5829" s="447" t="s">
        <v>21094</v>
      </c>
      <c r="C5829" s="447" t="s">
        <v>21097</v>
      </c>
      <c r="D5829" s="447" t="s">
        <v>21098</v>
      </c>
      <c r="E5829" s="448" t="s">
        <v>20755</v>
      </c>
      <c r="F5829" s="447" t="s">
        <v>20755</v>
      </c>
      <c r="G5829" s="449">
        <v>87812</v>
      </c>
      <c r="H5829" s="447" t="s">
        <v>7183</v>
      </c>
      <c r="I5829" s="447" t="s">
        <v>145</v>
      </c>
      <c r="J5829" s="447" t="s">
        <v>334</v>
      </c>
      <c r="K5829" s="450">
        <v>93.27</v>
      </c>
      <c r="L5829" s="447" t="s">
        <v>241</v>
      </c>
    </row>
    <row r="5830" spans="1:12">
      <c r="A5830" s="447" t="s">
        <v>21093</v>
      </c>
      <c r="B5830" s="447" t="s">
        <v>21094</v>
      </c>
      <c r="C5830" s="447" t="s">
        <v>21097</v>
      </c>
      <c r="D5830" s="447" t="s">
        <v>21098</v>
      </c>
      <c r="E5830" s="448" t="s">
        <v>20755</v>
      </c>
      <c r="F5830" s="447" t="s">
        <v>20755</v>
      </c>
      <c r="G5830" s="449">
        <v>87813</v>
      </c>
      <c r="H5830" s="447" t="s">
        <v>7185</v>
      </c>
      <c r="I5830" s="447" t="s">
        <v>145</v>
      </c>
      <c r="J5830" s="447" t="s">
        <v>334</v>
      </c>
      <c r="K5830" s="450">
        <v>67.44</v>
      </c>
      <c r="L5830" s="447" t="s">
        <v>241</v>
      </c>
    </row>
    <row r="5831" spans="1:12">
      <c r="A5831" s="447" t="s">
        <v>21093</v>
      </c>
      <c r="B5831" s="447" t="s">
        <v>21094</v>
      </c>
      <c r="C5831" s="447" t="s">
        <v>21097</v>
      </c>
      <c r="D5831" s="447" t="s">
        <v>21098</v>
      </c>
      <c r="E5831" s="448" t="s">
        <v>20755</v>
      </c>
      <c r="F5831" s="447" t="s">
        <v>20755</v>
      </c>
      <c r="G5831" s="449">
        <v>87815</v>
      </c>
      <c r="H5831" s="447" t="s">
        <v>7186</v>
      </c>
      <c r="I5831" s="447" t="s">
        <v>145</v>
      </c>
      <c r="J5831" s="447" t="s">
        <v>709</v>
      </c>
      <c r="K5831" s="450">
        <v>70.97</v>
      </c>
      <c r="L5831" s="447" t="s">
        <v>241</v>
      </c>
    </row>
    <row r="5832" spans="1:12">
      <c r="A5832" s="447" t="s">
        <v>21093</v>
      </c>
      <c r="B5832" s="447" t="s">
        <v>21094</v>
      </c>
      <c r="C5832" s="447" t="s">
        <v>21097</v>
      </c>
      <c r="D5832" s="447" t="s">
        <v>21098</v>
      </c>
      <c r="E5832" s="448" t="s">
        <v>20755</v>
      </c>
      <c r="F5832" s="447" t="s">
        <v>20755</v>
      </c>
      <c r="G5832" s="449">
        <v>87816</v>
      </c>
      <c r="H5832" s="447" t="s">
        <v>7187</v>
      </c>
      <c r="I5832" s="447" t="s">
        <v>145</v>
      </c>
      <c r="J5832" s="447" t="s">
        <v>334</v>
      </c>
      <c r="K5832" s="450">
        <v>112.39</v>
      </c>
      <c r="L5832" s="447" t="s">
        <v>241</v>
      </c>
    </row>
    <row r="5833" spans="1:12">
      <c r="A5833" s="447" t="s">
        <v>21093</v>
      </c>
      <c r="B5833" s="447" t="s">
        <v>21094</v>
      </c>
      <c r="C5833" s="447" t="s">
        <v>21097</v>
      </c>
      <c r="D5833" s="447" t="s">
        <v>21098</v>
      </c>
      <c r="E5833" s="448" t="s">
        <v>20755</v>
      </c>
      <c r="F5833" s="447" t="s">
        <v>20755</v>
      </c>
      <c r="G5833" s="449">
        <v>87817</v>
      </c>
      <c r="H5833" s="447" t="s">
        <v>7188</v>
      </c>
      <c r="I5833" s="447" t="s">
        <v>145</v>
      </c>
      <c r="J5833" s="447" t="s">
        <v>334</v>
      </c>
      <c r="K5833" s="450">
        <v>73.67</v>
      </c>
      <c r="L5833" s="447" t="s">
        <v>241</v>
      </c>
    </row>
    <row r="5834" spans="1:12">
      <c r="A5834" s="447" t="s">
        <v>21093</v>
      </c>
      <c r="B5834" s="447" t="s">
        <v>21094</v>
      </c>
      <c r="C5834" s="447" t="s">
        <v>21097</v>
      </c>
      <c r="D5834" s="447" t="s">
        <v>21098</v>
      </c>
      <c r="E5834" s="448" t="s">
        <v>20755</v>
      </c>
      <c r="F5834" s="447" t="s">
        <v>20755</v>
      </c>
      <c r="G5834" s="449">
        <v>87819</v>
      </c>
      <c r="H5834" s="447" t="s">
        <v>7189</v>
      </c>
      <c r="I5834" s="447" t="s">
        <v>145</v>
      </c>
      <c r="J5834" s="447" t="s">
        <v>709</v>
      </c>
      <c r="K5834" s="450">
        <v>78.099999999999994</v>
      </c>
      <c r="L5834" s="447" t="s">
        <v>241</v>
      </c>
    </row>
    <row r="5835" spans="1:12">
      <c r="A5835" s="447" t="s">
        <v>21093</v>
      </c>
      <c r="B5835" s="447" t="s">
        <v>21094</v>
      </c>
      <c r="C5835" s="447" t="s">
        <v>21097</v>
      </c>
      <c r="D5835" s="447" t="s">
        <v>21098</v>
      </c>
      <c r="E5835" s="448" t="s">
        <v>20755</v>
      </c>
      <c r="F5835" s="447" t="s">
        <v>20755</v>
      </c>
      <c r="G5835" s="449">
        <v>87820</v>
      </c>
      <c r="H5835" s="447" t="s">
        <v>7190</v>
      </c>
      <c r="I5835" s="447" t="s">
        <v>145</v>
      </c>
      <c r="J5835" s="447" t="s">
        <v>334</v>
      </c>
      <c r="K5835" s="450">
        <v>131.52000000000001</v>
      </c>
      <c r="L5835" s="447" t="s">
        <v>241</v>
      </c>
    </row>
    <row r="5836" spans="1:12">
      <c r="A5836" s="447" t="s">
        <v>21093</v>
      </c>
      <c r="B5836" s="447" t="s">
        <v>21094</v>
      </c>
      <c r="C5836" s="447" t="s">
        <v>21097</v>
      </c>
      <c r="D5836" s="447" t="s">
        <v>21098</v>
      </c>
      <c r="E5836" s="448" t="s">
        <v>20755</v>
      </c>
      <c r="F5836" s="447" t="s">
        <v>20755</v>
      </c>
      <c r="G5836" s="449">
        <v>87821</v>
      </c>
      <c r="H5836" s="447" t="s">
        <v>7191</v>
      </c>
      <c r="I5836" s="447" t="s">
        <v>145</v>
      </c>
      <c r="J5836" s="447" t="s">
        <v>334</v>
      </c>
      <c r="K5836" s="450">
        <v>105.16</v>
      </c>
      <c r="L5836" s="447" t="s">
        <v>241</v>
      </c>
    </row>
    <row r="5837" spans="1:12">
      <c r="A5837" s="447" t="s">
        <v>21093</v>
      </c>
      <c r="B5837" s="447" t="s">
        <v>21094</v>
      </c>
      <c r="C5837" s="447" t="s">
        <v>21097</v>
      </c>
      <c r="D5837" s="447" t="s">
        <v>21098</v>
      </c>
      <c r="E5837" s="448" t="s">
        <v>20755</v>
      </c>
      <c r="F5837" s="447" t="s">
        <v>20755</v>
      </c>
      <c r="G5837" s="449">
        <v>87823</v>
      </c>
      <c r="H5837" s="447" t="s">
        <v>7192</v>
      </c>
      <c r="I5837" s="447" t="s">
        <v>145</v>
      </c>
      <c r="J5837" s="447" t="s">
        <v>709</v>
      </c>
      <c r="K5837" s="450">
        <v>110.04</v>
      </c>
      <c r="L5837" s="447" t="s">
        <v>241</v>
      </c>
    </row>
    <row r="5838" spans="1:12">
      <c r="A5838" s="447" t="s">
        <v>21093</v>
      </c>
      <c r="B5838" s="447" t="s">
        <v>21094</v>
      </c>
      <c r="C5838" s="447" t="s">
        <v>21097</v>
      </c>
      <c r="D5838" s="447" t="s">
        <v>21098</v>
      </c>
      <c r="E5838" s="448" t="s">
        <v>20755</v>
      </c>
      <c r="F5838" s="447" t="s">
        <v>20755</v>
      </c>
      <c r="G5838" s="449">
        <v>87824</v>
      </c>
      <c r="H5838" s="447" t="s">
        <v>7193</v>
      </c>
      <c r="I5838" s="447" t="s">
        <v>145</v>
      </c>
      <c r="J5838" s="447" t="s">
        <v>334</v>
      </c>
      <c r="K5838" s="450">
        <v>166.11</v>
      </c>
      <c r="L5838" s="447" t="s">
        <v>241</v>
      </c>
    </row>
    <row r="5839" spans="1:12">
      <c r="A5839" s="447" t="s">
        <v>21093</v>
      </c>
      <c r="B5839" s="447" t="s">
        <v>21094</v>
      </c>
      <c r="C5839" s="447" t="s">
        <v>21097</v>
      </c>
      <c r="D5839" s="447" t="s">
        <v>21098</v>
      </c>
      <c r="E5839" s="448" t="s">
        <v>20755</v>
      </c>
      <c r="F5839" s="447" t="s">
        <v>20755</v>
      </c>
      <c r="G5839" s="449">
        <v>87825</v>
      </c>
      <c r="H5839" s="447" t="s">
        <v>7194</v>
      </c>
      <c r="I5839" s="447" t="s">
        <v>145</v>
      </c>
      <c r="J5839" s="447" t="s">
        <v>334</v>
      </c>
      <c r="K5839" s="450">
        <v>48.96</v>
      </c>
      <c r="L5839" s="447" t="s">
        <v>241</v>
      </c>
    </row>
    <row r="5840" spans="1:12">
      <c r="A5840" s="447" t="s">
        <v>21093</v>
      </c>
      <c r="B5840" s="447" t="s">
        <v>21094</v>
      </c>
      <c r="C5840" s="447" t="s">
        <v>21097</v>
      </c>
      <c r="D5840" s="447" t="s">
        <v>21098</v>
      </c>
      <c r="E5840" s="448" t="s">
        <v>20755</v>
      </c>
      <c r="F5840" s="447" t="s">
        <v>20755</v>
      </c>
      <c r="G5840" s="449">
        <v>87827</v>
      </c>
      <c r="H5840" s="447" t="s">
        <v>7195</v>
      </c>
      <c r="I5840" s="447" t="s">
        <v>145</v>
      </c>
      <c r="J5840" s="447" t="s">
        <v>709</v>
      </c>
      <c r="K5840" s="450">
        <v>52.19</v>
      </c>
      <c r="L5840" s="447" t="s">
        <v>241</v>
      </c>
    </row>
    <row r="5841" spans="1:12">
      <c r="A5841" s="447" t="s">
        <v>21093</v>
      </c>
      <c r="B5841" s="447" t="s">
        <v>21094</v>
      </c>
      <c r="C5841" s="447" t="s">
        <v>21097</v>
      </c>
      <c r="D5841" s="447" t="s">
        <v>21098</v>
      </c>
      <c r="E5841" s="448" t="s">
        <v>20755</v>
      </c>
      <c r="F5841" s="447" t="s">
        <v>20755</v>
      </c>
      <c r="G5841" s="449">
        <v>87828</v>
      </c>
      <c r="H5841" s="447" t="s">
        <v>7197</v>
      </c>
      <c r="I5841" s="447" t="s">
        <v>145</v>
      </c>
      <c r="J5841" s="447" t="s">
        <v>334</v>
      </c>
      <c r="K5841" s="450">
        <v>89.96</v>
      </c>
      <c r="L5841" s="447" t="s">
        <v>241</v>
      </c>
    </row>
    <row r="5842" spans="1:12">
      <c r="A5842" s="447" t="s">
        <v>21093</v>
      </c>
      <c r="B5842" s="447" t="s">
        <v>21094</v>
      </c>
      <c r="C5842" s="447" t="s">
        <v>21097</v>
      </c>
      <c r="D5842" s="447" t="s">
        <v>21098</v>
      </c>
      <c r="E5842" s="448" t="s">
        <v>20755</v>
      </c>
      <c r="F5842" s="447" t="s">
        <v>20755</v>
      </c>
      <c r="G5842" s="449">
        <v>87829</v>
      </c>
      <c r="H5842" s="447" t="s">
        <v>7198</v>
      </c>
      <c r="I5842" s="447" t="s">
        <v>145</v>
      </c>
      <c r="J5842" s="447" t="s">
        <v>334</v>
      </c>
      <c r="K5842" s="450">
        <v>56.39</v>
      </c>
      <c r="L5842" s="447" t="s">
        <v>241</v>
      </c>
    </row>
    <row r="5843" spans="1:12">
      <c r="A5843" s="447" t="s">
        <v>21093</v>
      </c>
      <c r="B5843" s="447" t="s">
        <v>21094</v>
      </c>
      <c r="C5843" s="447" t="s">
        <v>21097</v>
      </c>
      <c r="D5843" s="447" t="s">
        <v>21098</v>
      </c>
      <c r="E5843" s="448" t="s">
        <v>20755</v>
      </c>
      <c r="F5843" s="447" t="s">
        <v>20755</v>
      </c>
      <c r="G5843" s="449">
        <v>87831</v>
      </c>
      <c r="H5843" s="447" t="s">
        <v>7200</v>
      </c>
      <c r="I5843" s="447" t="s">
        <v>145</v>
      </c>
      <c r="J5843" s="447" t="s">
        <v>709</v>
      </c>
      <c r="K5843" s="450">
        <v>60.72</v>
      </c>
      <c r="L5843" s="447" t="s">
        <v>241</v>
      </c>
    </row>
    <row r="5844" spans="1:12">
      <c r="A5844" s="447" t="s">
        <v>21093</v>
      </c>
      <c r="B5844" s="447" t="s">
        <v>21094</v>
      </c>
      <c r="C5844" s="447" t="s">
        <v>21097</v>
      </c>
      <c r="D5844" s="447" t="s">
        <v>21098</v>
      </c>
      <c r="E5844" s="448" t="s">
        <v>20755</v>
      </c>
      <c r="F5844" s="447" t="s">
        <v>20755</v>
      </c>
      <c r="G5844" s="449">
        <v>87832</v>
      </c>
      <c r="H5844" s="447" t="s">
        <v>7201</v>
      </c>
      <c r="I5844" s="447" t="s">
        <v>145</v>
      </c>
      <c r="J5844" s="447" t="s">
        <v>334</v>
      </c>
      <c r="K5844" s="450">
        <v>112.73</v>
      </c>
      <c r="L5844" s="447" t="s">
        <v>241</v>
      </c>
    </row>
    <row r="5845" spans="1:12">
      <c r="A5845" s="447" t="s">
        <v>21093</v>
      </c>
      <c r="B5845" s="447" t="s">
        <v>21094</v>
      </c>
      <c r="C5845" s="447" t="s">
        <v>21097</v>
      </c>
      <c r="D5845" s="447" t="s">
        <v>21098</v>
      </c>
      <c r="E5845" s="448" t="s">
        <v>20755</v>
      </c>
      <c r="F5845" s="447" t="s">
        <v>20755</v>
      </c>
      <c r="G5845" s="449">
        <v>87834</v>
      </c>
      <c r="H5845" s="447" t="s">
        <v>7202</v>
      </c>
      <c r="I5845" s="447" t="s">
        <v>145</v>
      </c>
      <c r="J5845" s="447" t="s">
        <v>334</v>
      </c>
      <c r="K5845" s="450">
        <v>182.52</v>
      </c>
      <c r="L5845" s="447" t="s">
        <v>241</v>
      </c>
    </row>
    <row r="5846" spans="1:12">
      <c r="A5846" s="447" t="s">
        <v>21093</v>
      </c>
      <c r="B5846" s="447" t="s">
        <v>21094</v>
      </c>
      <c r="C5846" s="447" t="s">
        <v>21097</v>
      </c>
      <c r="D5846" s="447" t="s">
        <v>21098</v>
      </c>
      <c r="E5846" s="448" t="s">
        <v>20755</v>
      </c>
      <c r="F5846" s="447" t="s">
        <v>20755</v>
      </c>
      <c r="G5846" s="449">
        <v>87835</v>
      </c>
      <c r="H5846" s="447" t="s">
        <v>7203</v>
      </c>
      <c r="I5846" s="447" t="s">
        <v>145</v>
      </c>
      <c r="J5846" s="447" t="s">
        <v>334</v>
      </c>
      <c r="K5846" s="450">
        <v>125.2</v>
      </c>
      <c r="L5846" s="447" t="s">
        <v>241</v>
      </c>
    </row>
    <row r="5847" spans="1:12">
      <c r="A5847" s="447" t="s">
        <v>21093</v>
      </c>
      <c r="B5847" s="447" t="s">
        <v>21094</v>
      </c>
      <c r="C5847" s="447" t="s">
        <v>21097</v>
      </c>
      <c r="D5847" s="447" t="s">
        <v>21098</v>
      </c>
      <c r="E5847" s="448" t="s">
        <v>20755</v>
      </c>
      <c r="F5847" s="447" t="s">
        <v>20755</v>
      </c>
      <c r="G5847" s="449">
        <v>87836</v>
      </c>
      <c r="H5847" s="447" t="s">
        <v>7204</v>
      </c>
      <c r="I5847" s="447" t="s">
        <v>145</v>
      </c>
      <c r="J5847" s="447" t="s">
        <v>334</v>
      </c>
      <c r="K5847" s="450">
        <v>176.61</v>
      </c>
      <c r="L5847" s="447" t="s">
        <v>241</v>
      </c>
    </row>
    <row r="5848" spans="1:12">
      <c r="A5848" s="447" t="s">
        <v>21093</v>
      </c>
      <c r="B5848" s="447" t="s">
        <v>21094</v>
      </c>
      <c r="C5848" s="447" t="s">
        <v>21097</v>
      </c>
      <c r="D5848" s="447" t="s">
        <v>21098</v>
      </c>
      <c r="E5848" s="448" t="s">
        <v>20755</v>
      </c>
      <c r="F5848" s="447" t="s">
        <v>20755</v>
      </c>
      <c r="G5848" s="449">
        <v>87837</v>
      </c>
      <c r="H5848" s="447" t="s">
        <v>7205</v>
      </c>
      <c r="I5848" s="447" t="s">
        <v>145</v>
      </c>
      <c r="J5848" s="447" t="s">
        <v>334</v>
      </c>
      <c r="K5848" s="450">
        <v>120.12</v>
      </c>
      <c r="L5848" s="447" t="s">
        <v>241</v>
      </c>
    </row>
    <row r="5849" spans="1:12">
      <c r="A5849" s="447" t="s">
        <v>21093</v>
      </c>
      <c r="B5849" s="447" t="s">
        <v>21094</v>
      </c>
      <c r="C5849" s="447" t="s">
        <v>21097</v>
      </c>
      <c r="D5849" s="447" t="s">
        <v>21098</v>
      </c>
      <c r="E5849" s="448" t="s">
        <v>20755</v>
      </c>
      <c r="F5849" s="447" t="s">
        <v>20755</v>
      </c>
      <c r="G5849" s="449">
        <v>87838</v>
      </c>
      <c r="H5849" s="447" t="s">
        <v>7206</v>
      </c>
      <c r="I5849" s="447" t="s">
        <v>145</v>
      </c>
      <c r="J5849" s="447" t="s">
        <v>334</v>
      </c>
      <c r="K5849" s="450">
        <v>188.66</v>
      </c>
      <c r="L5849" s="447" t="s">
        <v>241</v>
      </c>
    </row>
    <row r="5850" spans="1:12">
      <c r="A5850" s="447" t="s">
        <v>21093</v>
      </c>
      <c r="B5850" s="447" t="s">
        <v>21094</v>
      </c>
      <c r="C5850" s="447" t="s">
        <v>21097</v>
      </c>
      <c r="D5850" s="447" t="s">
        <v>21098</v>
      </c>
      <c r="E5850" s="448" t="s">
        <v>20755</v>
      </c>
      <c r="F5850" s="447" t="s">
        <v>20755</v>
      </c>
      <c r="G5850" s="449">
        <v>87839</v>
      </c>
      <c r="H5850" s="447" t="s">
        <v>7207</v>
      </c>
      <c r="I5850" s="447" t="s">
        <v>145</v>
      </c>
      <c r="J5850" s="447" t="s">
        <v>334</v>
      </c>
      <c r="K5850" s="450">
        <v>129.28</v>
      </c>
      <c r="L5850" s="447" t="s">
        <v>241</v>
      </c>
    </row>
    <row r="5851" spans="1:12">
      <c r="A5851" s="447" t="s">
        <v>21093</v>
      </c>
      <c r="B5851" s="447" t="s">
        <v>21094</v>
      </c>
      <c r="C5851" s="447" t="s">
        <v>21097</v>
      </c>
      <c r="D5851" s="447" t="s">
        <v>21098</v>
      </c>
      <c r="E5851" s="448" t="s">
        <v>20755</v>
      </c>
      <c r="F5851" s="447" t="s">
        <v>20755</v>
      </c>
      <c r="G5851" s="449">
        <v>87840</v>
      </c>
      <c r="H5851" s="447" t="s">
        <v>7208</v>
      </c>
      <c r="I5851" s="447" t="s">
        <v>145</v>
      </c>
      <c r="J5851" s="447" t="s">
        <v>334</v>
      </c>
      <c r="K5851" s="450">
        <v>181.47</v>
      </c>
      <c r="L5851" s="447" t="s">
        <v>241</v>
      </c>
    </row>
    <row r="5852" spans="1:12">
      <c r="A5852" s="447" t="s">
        <v>21093</v>
      </c>
      <c r="B5852" s="447" t="s">
        <v>21094</v>
      </c>
      <c r="C5852" s="447" t="s">
        <v>21097</v>
      </c>
      <c r="D5852" s="447" t="s">
        <v>21098</v>
      </c>
      <c r="E5852" s="448" t="s">
        <v>20755</v>
      </c>
      <c r="F5852" s="447" t="s">
        <v>20755</v>
      </c>
      <c r="G5852" s="449">
        <v>87841</v>
      </c>
      <c r="H5852" s="447" t="s">
        <v>7209</v>
      </c>
      <c r="I5852" s="447" t="s">
        <v>145</v>
      </c>
      <c r="J5852" s="447" t="s">
        <v>334</v>
      </c>
      <c r="K5852" s="450">
        <v>122.89</v>
      </c>
      <c r="L5852" s="447" t="s">
        <v>241</v>
      </c>
    </row>
    <row r="5853" spans="1:12">
      <c r="A5853" s="447" t="s">
        <v>21093</v>
      </c>
      <c r="B5853" s="447" t="s">
        <v>21094</v>
      </c>
      <c r="C5853" s="447" t="s">
        <v>21097</v>
      </c>
      <c r="D5853" s="447" t="s">
        <v>21098</v>
      </c>
      <c r="E5853" s="448" t="s">
        <v>20755</v>
      </c>
      <c r="F5853" s="447" t="s">
        <v>20755</v>
      </c>
      <c r="G5853" s="449">
        <v>87842</v>
      </c>
      <c r="H5853" s="447" t="s">
        <v>7210</v>
      </c>
      <c r="I5853" s="447" t="s">
        <v>145</v>
      </c>
      <c r="J5853" s="447" t="s">
        <v>334</v>
      </c>
      <c r="K5853" s="450">
        <v>185.74</v>
      </c>
      <c r="L5853" s="447" t="s">
        <v>241</v>
      </c>
    </row>
    <row r="5854" spans="1:12">
      <c r="A5854" s="447" t="s">
        <v>21093</v>
      </c>
      <c r="B5854" s="447" t="s">
        <v>21094</v>
      </c>
      <c r="C5854" s="447" t="s">
        <v>21097</v>
      </c>
      <c r="D5854" s="447" t="s">
        <v>21098</v>
      </c>
      <c r="E5854" s="448" t="s">
        <v>20755</v>
      </c>
      <c r="F5854" s="447" t="s">
        <v>20755</v>
      </c>
      <c r="G5854" s="449">
        <v>87843</v>
      </c>
      <c r="H5854" s="447" t="s">
        <v>7211</v>
      </c>
      <c r="I5854" s="447" t="s">
        <v>145</v>
      </c>
      <c r="J5854" s="447" t="s">
        <v>334</v>
      </c>
      <c r="K5854" s="450">
        <v>135.13999999999999</v>
      </c>
      <c r="L5854" s="447" t="s">
        <v>241</v>
      </c>
    </row>
    <row r="5855" spans="1:12">
      <c r="A5855" s="447" t="s">
        <v>21093</v>
      </c>
      <c r="B5855" s="447" t="s">
        <v>21094</v>
      </c>
      <c r="C5855" s="447" t="s">
        <v>21097</v>
      </c>
      <c r="D5855" s="447" t="s">
        <v>21098</v>
      </c>
      <c r="E5855" s="448" t="s">
        <v>20755</v>
      </c>
      <c r="F5855" s="447" t="s">
        <v>20755</v>
      </c>
      <c r="G5855" s="449">
        <v>87844</v>
      </c>
      <c r="H5855" s="447" t="s">
        <v>7212</v>
      </c>
      <c r="I5855" s="447" t="s">
        <v>145</v>
      </c>
      <c r="J5855" s="447" t="s">
        <v>334</v>
      </c>
      <c r="K5855" s="450">
        <v>175.14</v>
      </c>
      <c r="L5855" s="447" t="s">
        <v>241</v>
      </c>
    </row>
    <row r="5856" spans="1:12">
      <c r="A5856" s="447" t="s">
        <v>21093</v>
      </c>
      <c r="B5856" s="447" t="s">
        <v>21094</v>
      </c>
      <c r="C5856" s="447" t="s">
        <v>21097</v>
      </c>
      <c r="D5856" s="447" t="s">
        <v>21098</v>
      </c>
      <c r="E5856" s="448" t="s">
        <v>20755</v>
      </c>
      <c r="F5856" s="447" t="s">
        <v>20755</v>
      </c>
      <c r="G5856" s="449">
        <v>87845</v>
      </c>
      <c r="H5856" s="447" t="s">
        <v>7213</v>
      </c>
      <c r="I5856" s="447" t="s">
        <v>145</v>
      </c>
      <c r="J5856" s="447" t="s">
        <v>334</v>
      </c>
      <c r="K5856" s="450">
        <v>125.37</v>
      </c>
      <c r="L5856" s="447" t="s">
        <v>241</v>
      </c>
    </row>
    <row r="5857" spans="1:12">
      <c r="A5857" s="447" t="s">
        <v>21093</v>
      </c>
      <c r="B5857" s="447" t="s">
        <v>21094</v>
      </c>
      <c r="C5857" s="447" t="s">
        <v>21097</v>
      </c>
      <c r="D5857" s="447" t="s">
        <v>21098</v>
      </c>
      <c r="E5857" s="448" t="s">
        <v>20755</v>
      </c>
      <c r="F5857" s="447" t="s">
        <v>20755</v>
      </c>
      <c r="G5857" s="449">
        <v>87846</v>
      </c>
      <c r="H5857" s="447" t="s">
        <v>7214</v>
      </c>
      <c r="I5857" s="447" t="s">
        <v>145</v>
      </c>
      <c r="J5857" s="447" t="s">
        <v>334</v>
      </c>
      <c r="K5857" s="450">
        <v>196.88</v>
      </c>
      <c r="L5857" s="447" t="s">
        <v>241</v>
      </c>
    </row>
    <row r="5858" spans="1:12">
      <c r="A5858" s="447" t="s">
        <v>21093</v>
      </c>
      <c r="B5858" s="447" t="s">
        <v>21094</v>
      </c>
      <c r="C5858" s="447" t="s">
        <v>21097</v>
      </c>
      <c r="D5858" s="447" t="s">
        <v>21098</v>
      </c>
      <c r="E5858" s="448" t="s">
        <v>20755</v>
      </c>
      <c r="F5858" s="447" t="s">
        <v>20755</v>
      </c>
      <c r="G5858" s="449">
        <v>87847</v>
      </c>
      <c r="H5858" s="447" t="s">
        <v>7215</v>
      </c>
      <c r="I5858" s="447" t="s">
        <v>145</v>
      </c>
      <c r="J5858" s="447" t="s">
        <v>334</v>
      </c>
      <c r="K5858" s="450">
        <v>139.56</v>
      </c>
      <c r="L5858" s="447" t="s">
        <v>241</v>
      </c>
    </row>
    <row r="5859" spans="1:12">
      <c r="A5859" s="447" t="s">
        <v>21093</v>
      </c>
      <c r="B5859" s="447" t="s">
        <v>21094</v>
      </c>
      <c r="C5859" s="447" t="s">
        <v>21097</v>
      </c>
      <c r="D5859" s="447" t="s">
        <v>21098</v>
      </c>
      <c r="E5859" s="448" t="s">
        <v>20755</v>
      </c>
      <c r="F5859" s="447" t="s">
        <v>20755</v>
      </c>
      <c r="G5859" s="449">
        <v>87848</v>
      </c>
      <c r="H5859" s="447" t="s">
        <v>7216</v>
      </c>
      <c r="I5859" s="447" t="s">
        <v>145</v>
      </c>
      <c r="J5859" s="447" t="s">
        <v>334</v>
      </c>
      <c r="K5859" s="450">
        <v>190.09</v>
      </c>
      <c r="L5859" s="447" t="s">
        <v>241</v>
      </c>
    </row>
    <row r="5860" spans="1:12">
      <c r="A5860" s="447" t="s">
        <v>21093</v>
      </c>
      <c r="B5860" s="447" t="s">
        <v>21094</v>
      </c>
      <c r="C5860" s="447" t="s">
        <v>21097</v>
      </c>
      <c r="D5860" s="447" t="s">
        <v>21098</v>
      </c>
      <c r="E5860" s="448" t="s">
        <v>20755</v>
      </c>
      <c r="F5860" s="447" t="s">
        <v>20755</v>
      </c>
      <c r="G5860" s="449">
        <v>87849</v>
      </c>
      <c r="H5860" s="447" t="s">
        <v>7217</v>
      </c>
      <c r="I5860" s="447" t="s">
        <v>145</v>
      </c>
      <c r="J5860" s="447" t="s">
        <v>334</v>
      </c>
      <c r="K5860" s="450">
        <v>133.58000000000001</v>
      </c>
      <c r="L5860" s="447" t="s">
        <v>241</v>
      </c>
    </row>
    <row r="5861" spans="1:12">
      <c r="A5861" s="447" t="s">
        <v>21093</v>
      </c>
      <c r="B5861" s="447" t="s">
        <v>21094</v>
      </c>
      <c r="C5861" s="447" t="s">
        <v>21097</v>
      </c>
      <c r="D5861" s="447" t="s">
        <v>21098</v>
      </c>
      <c r="E5861" s="448" t="s">
        <v>20755</v>
      </c>
      <c r="F5861" s="447" t="s">
        <v>20755</v>
      </c>
      <c r="G5861" s="449">
        <v>87850</v>
      </c>
      <c r="H5861" s="447" t="s">
        <v>7218</v>
      </c>
      <c r="I5861" s="447" t="s">
        <v>145</v>
      </c>
      <c r="J5861" s="447" t="s">
        <v>334</v>
      </c>
      <c r="K5861" s="450">
        <v>203.03</v>
      </c>
      <c r="L5861" s="447" t="s">
        <v>241</v>
      </c>
    </row>
    <row r="5862" spans="1:12">
      <c r="A5862" s="447" t="s">
        <v>21093</v>
      </c>
      <c r="B5862" s="447" t="s">
        <v>21094</v>
      </c>
      <c r="C5862" s="447" t="s">
        <v>21097</v>
      </c>
      <c r="D5862" s="447" t="s">
        <v>21098</v>
      </c>
      <c r="E5862" s="448" t="s">
        <v>20755</v>
      </c>
      <c r="F5862" s="447" t="s">
        <v>20755</v>
      </c>
      <c r="G5862" s="449">
        <v>87851</v>
      </c>
      <c r="H5862" s="447" t="s">
        <v>7219</v>
      </c>
      <c r="I5862" s="447" t="s">
        <v>145</v>
      </c>
      <c r="J5862" s="447" t="s">
        <v>334</v>
      </c>
      <c r="K5862" s="450">
        <v>143.65</v>
      </c>
      <c r="L5862" s="447" t="s">
        <v>241</v>
      </c>
    </row>
    <row r="5863" spans="1:12">
      <c r="A5863" s="447" t="s">
        <v>21093</v>
      </c>
      <c r="B5863" s="447" t="s">
        <v>21094</v>
      </c>
      <c r="C5863" s="447" t="s">
        <v>21097</v>
      </c>
      <c r="D5863" s="447" t="s">
        <v>21098</v>
      </c>
      <c r="E5863" s="448" t="s">
        <v>20755</v>
      </c>
      <c r="F5863" s="447" t="s">
        <v>20755</v>
      </c>
      <c r="G5863" s="449">
        <v>87852</v>
      </c>
      <c r="H5863" s="447" t="s">
        <v>7220</v>
      </c>
      <c r="I5863" s="447" t="s">
        <v>145</v>
      </c>
      <c r="J5863" s="447" t="s">
        <v>334</v>
      </c>
      <c r="K5863" s="450">
        <v>194.93</v>
      </c>
      <c r="L5863" s="447" t="s">
        <v>241</v>
      </c>
    </row>
    <row r="5864" spans="1:12">
      <c r="A5864" s="447" t="s">
        <v>21093</v>
      </c>
      <c r="B5864" s="447" t="s">
        <v>21094</v>
      </c>
      <c r="C5864" s="447" t="s">
        <v>21097</v>
      </c>
      <c r="D5864" s="447" t="s">
        <v>21098</v>
      </c>
      <c r="E5864" s="448" t="s">
        <v>20755</v>
      </c>
      <c r="F5864" s="447" t="s">
        <v>20755</v>
      </c>
      <c r="G5864" s="449">
        <v>87853</v>
      </c>
      <c r="H5864" s="447" t="s">
        <v>7221</v>
      </c>
      <c r="I5864" s="447" t="s">
        <v>145</v>
      </c>
      <c r="J5864" s="447" t="s">
        <v>334</v>
      </c>
      <c r="K5864" s="450">
        <v>136.33000000000001</v>
      </c>
      <c r="L5864" s="447" t="s">
        <v>241</v>
      </c>
    </row>
    <row r="5865" spans="1:12">
      <c r="A5865" s="447" t="s">
        <v>21093</v>
      </c>
      <c r="B5865" s="447" t="s">
        <v>21094</v>
      </c>
      <c r="C5865" s="447" t="s">
        <v>21097</v>
      </c>
      <c r="D5865" s="447" t="s">
        <v>21098</v>
      </c>
      <c r="E5865" s="448" t="s">
        <v>20755</v>
      </c>
      <c r="F5865" s="447" t="s">
        <v>20755</v>
      </c>
      <c r="G5865" s="449">
        <v>87854</v>
      </c>
      <c r="H5865" s="447" t="s">
        <v>7222</v>
      </c>
      <c r="I5865" s="447" t="s">
        <v>145</v>
      </c>
      <c r="J5865" s="447" t="s">
        <v>334</v>
      </c>
      <c r="K5865" s="450">
        <v>200.11</v>
      </c>
      <c r="L5865" s="447" t="s">
        <v>241</v>
      </c>
    </row>
    <row r="5866" spans="1:12">
      <c r="A5866" s="447" t="s">
        <v>21093</v>
      </c>
      <c r="B5866" s="447" t="s">
        <v>21094</v>
      </c>
      <c r="C5866" s="447" t="s">
        <v>21097</v>
      </c>
      <c r="D5866" s="447" t="s">
        <v>21098</v>
      </c>
      <c r="E5866" s="448" t="s">
        <v>20755</v>
      </c>
      <c r="F5866" s="447" t="s">
        <v>20755</v>
      </c>
      <c r="G5866" s="449">
        <v>87855</v>
      </c>
      <c r="H5866" s="447" t="s">
        <v>7223</v>
      </c>
      <c r="I5866" s="447" t="s">
        <v>145</v>
      </c>
      <c r="J5866" s="447" t="s">
        <v>334</v>
      </c>
      <c r="K5866" s="450">
        <v>149.51</v>
      </c>
      <c r="L5866" s="447" t="s">
        <v>241</v>
      </c>
    </row>
    <row r="5867" spans="1:12">
      <c r="A5867" s="447" t="s">
        <v>21093</v>
      </c>
      <c r="B5867" s="447" t="s">
        <v>21094</v>
      </c>
      <c r="C5867" s="447" t="s">
        <v>21097</v>
      </c>
      <c r="D5867" s="447" t="s">
        <v>21098</v>
      </c>
      <c r="E5867" s="448" t="s">
        <v>20755</v>
      </c>
      <c r="F5867" s="447" t="s">
        <v>20755</v>
      </c>
      <c r="G5867" s="449">
        <v>87856</v>
      </c>
      <c r="H5867" s="447" t="s">
        <v>7224</v>
      </c>
      <c r="I5867" s="447" t="s">
        <v>145</v>
      </c>
      <c r="J5867" s="447" t="s">
        <v>334</v>
      </c>
      <c r="K5867" s="450">
        <v>188.62</v>
      </c>
      <c r="L5867" s="447" t="s">
        <v>241</v>
      </c>
    </row>
    <row r="5868" spans="1:12">
      <c r="A5868" s="447" t="s">
        <v>21093</v>
      </c>
      <c r="B5868" s="447" t="s">
        <v>21094</v>
      </c>
      <c r="C5868" s="447" t="s">
        <v>21097</v>
      </c>
      <c r="D5868" s="447" t="s">
        <v>21098</v>
      </c>
      <c r="E5868" s="448" t="s">
        <v>20755</v>
      </c>
      <c r="F5868" s="447" t="s">
        <v>20755</v>
      </c>
      <c r="G5868" s="449">
        <v>87857</v>
      </c>
      <c r="H5868" s="447" t="s">
        <v>7225</v>
      </c>
      <c r="I5868" s="447" t="s">
        <v>145</v>
      </c>
      <c r="J5868" s="447" t="s">
        <v>334</v>
      </c>
      <c r="K5868" s="450">
        <v>138.81</v>
      </c>
      <c r="L5868" s="447" t="s">
        <v>241</v>
      </c>
    </row>
    <row r="5869" spans="1:12">
      <c r="A5869" s="447" t="s">
        <v>21093</v>
      </c>
      <c r="B5869" s="447" t="s">
        <v>21094</v>
      </c>
      <c r="C5869" s="447" t="s">
        <v>21097</v>
      </c>
      <c r="D5869" s="447" t="s">
        <v>21098</v>
      </c>
      <c r="E5869" s="448" t="s">
        <v>20755</v>
      </c>
      <c r="F5869" s="447" t="s">
        <v>20755</v>
      </c>
      <c r="G5869" s="449">
        <v>87858</v>
      </c>
      <c r="H5869" s="447" t="s">
        <v>7226</v>
      </c>
      <c r="I5869" s="447" t="s">
        <v>145</v>
      </c>
      <c r="J5869" s="447" t="s">
        <v>334</v>
      </c>
      <c r="K5869" s="450">
        <v>131.80000000000001</v>
      </c>
      <c r="L5869" s="447" t="s">
        <v>241</v>
      </c>
    </row>
    <row r="5870" spans="1:12">
      <c r="A5870" s="447" t="s">
        <v>21093</v>
      </c>
      <c r="B5870" s="447" t="s">
        <v>21094</v>
      </c>
      <c r="C5870" s="447" t="s">
        <v>21097</v>
      </c>
      <c r="D5870" s="447" t="s">
        <v>21098</v>
      </c>
      <c r="E5870" s="448" t="s">
        <v>20755</v>
      </c>
      <c r="F5870" s="447" t="s">
        <v>20755</v>
      </c>
      <c r="G5870" s="449">
        <v>87859</v>
      </c>
      <c r="H5870" s="447" t="s">
        <v>7227</v>
      </c>
      <c r="I5870" s="447" t="s">
        <v>145</v>
      </c>
      <c r="J5870" s="447" t="s">
        <v>334</v>
      </c>
      <c r="K5870" s="450">
        <v>150.29</v>
      </c>
      <c r="L5870" s="447" t="s">
        <v>241</v>
      </c>
    </row>
    <row r="5871" spans="1:12">
      <c r="A5871" s="447" t="s">
        <v>21093</v>
      </c>
      <c r="B5871" s="447" t="s">
        <v>21094</v>
      </c>
      <c r="C5871" s="447" t="s">
        <v>21097</v>
      </c>
      <c r="D5871" s="447" t="s">
        <v>21098</v>
      </c>
      <c r="E5871" s="448" t="s">
        <v>20755</v>
      </c>
      <c r="F5871" s="447" t="s">
        <v>20755</v>
      </c>
      <c r="G5871" s="449">
        <v>89048</v>
      </c>
      <c r="H5871" s="447" t="s">
        <v>7228</v>
      </c>
      <c r="I5871" s="447" t="s">
        <v>145</v>
      </c>
      <c r="J5871" s="447" t="s">
        <v>334</v>
      </c>
      <c r="K5871" s="450">
        <v>26.32</v>
      </c>
      <c r="L5871" s="447" t="s">
        <v>241</v>
      </c>
    </row>
    <row r="5872" spans="1:12">
      <c r="A5872" s="447" t="s">
        <v>21093</v>
      </c>
      <c r="B5872" s="447" t="s">
        <v>21094</v>
      </c>
      <c r="C5872" s="447" t="s">
        <v>21097</v>
      </c>
      <c r="D5872" s="447" t="s">
        <v>21098</v>
      </c>
      <c r="E5872" s="448" t="s">
        <v>20755</v>
      </c>
      <c r="F5872" s="447" t="s">
        <v>20755</v>
      </c>
      <c r="G5872" s="449">
        <v>89049</v>
      </c>
      <c r="H5872" s="447" t="s">
        <v>7229</v>
      </c>
      <c r="I5872" s="447" t="s">
        <v>145</v>
      </c>
      <c r="J5872" s="447" t="s">
        <v>334</v>
      </c>
      <c r="K5872" s="450">
        <v>15.65</v>
      </c>
      <c r="L5872" s="447" t="s">
        <v>241</v>
      </c>
    </row>
    <row r="5873" spans="1:12">
      <c r="A5873" s="447" t="s">
        <v>21093</v>
      </c>
      <c r="B5873" s="447" t="s">
        <v>21094</v>
      </c>
      <c r="C5873" s="447" t="s">
        <v>21097</v>
      </c>
      <c r="D5873" s="447" t="s">
        <v>21098</v>
      </c>
      <c r="E5873" s="448" t="s">
        <v>20755</v>
      </c>
      <c r="F5873" s="447" t="s">
        <v>20755</v>
      </c>
      <c r="G5873" s="449">
        <v>89173</v>
      </c>
      <c r="H5873" s="447" t="s">
        <v>7230</v>
      </c>
      <c r="I5873" s="447" t="s">
        <v>145</v>
      </c>
      <c r="J5873" s="447" t="s">
        <v>334</v>
      </c>
      <c r="K5873" s="450">
        <v>25.92</v>
      </c>
      <c r="L5873" s="447" t="s">
        <v>241</v>
      </c>
    </row>
    <row r="5874" spans="1:12">
      <c r="A5874" s="447" t="s">
        <v>21093</v>
      </c>
      <c r="B5874" s="447" t="s">
        <v>21094</v>
      </c>
      <c r="C5874" s="447" t="s">
        <v>21097</v>
      </c>
      <c r="D5874" s="447" t="s">
        <v>21098</v>
      </c>
      <c r="E5874" s="448" t="s">
        <v>20755</v>
      </c>
      <c r="F5874" s="447" t="s">
        <v>20755</v>
      </c>
      <c r="G5874" s="449">
        <v>90406</v>
      </c>
      <c r="H5874" s="447" t="s">
        <v>7231</v>
      </c>
      <c r="I5874" s="447" t="s">
        <v>145</v>
      </c>
      <c r="J5874" s="447" t="s">
        <v>334</v>
      </c>
      <c r="K5874" s="450">
        <v>33.1</v>
      </c>
      <c r="L5874" s="447" t="s">
        <v>241</v>
      </c>
    </row>
    <row r="5875" spans="1:12">
      <c r="A5875" s="447" t="s">
        <v>21093</v>
      </c>
      <c r="B5875" s="447" t="s">
        <v>21094</v>
      </c>
      <c r="C5875" s="447" t="s">
        <v>21097</v>
      </c>
      <c r="D5875" s="447" t="s">
        <v>21098</v>
      </c>
      <c r="E5875" s="448" t="s">
        <v>20755</v>
      </c>
      <c r="F5875" s="447" t="s">
        <v>20755</v>
      </c>
      <c r="G5875" s="449">
        <v>90407</v>
      </c>
      <c r="H5875" s="447" t="s">
        <v>7232</v>
      </c>
      <c r="I5875" s="447" t="s">
        <v>145</v>
      </c>
      <c r="J5875" s="447" t="s">
        <v>709</v>
      </c>
      <c r="K5875" s="450">
        <v>36.479999999999997</v>
      </c>
      <c r="L5875" s="447" t="s">
        <v>241</v>
      </c>
    </row>
    <row r="5876" spans="1:12">
      <c r="A5876" s="447" t="s">
        <v>21093</v>
      </c>
      <c r="B5876" s="447" t="s">
        <v>21094</v>
      </c>
      <c r="C5876" s="447" t="s">
        <v>21097</v>
      </c>
      <c r="D5876" s="447" t="s">
        <v>21098</v>
      </c>
      <c r="E5876" s="448" t="s">
        <v>20755</v>
      </c>
      <c r="F5876" s="447" t="s">
        <v>20755</v>
      </c>
      <c r="G5876" s="449">
        <v>90408</v>
      </c>
      <c r="H5876" s="447" t="s">
        <v>7233</v>
      </c>
      <c r="I5876" s="447" t="s">
        <v>145</v>
      </c>
      <c r="J5876" s="447" t="s">
        <v>334</v>
      </c>
      <c r="K5876" s="450">
        <v>23.61</v>
      </c>
      <c r="L5876" s="447" t="s">
        <v>241</v>
      </c>
    </row>
    <row r="5877" spans="1:12">
      <c r="A5877" s="447" t="s">
        <v>21093</v>
      </c>
      <c r="B5877" s="447" t="s">
        <v>21094</v>
      </c>
      <c r="C5877" s="447" t="s">
        <v>21097</v>
      </c>
      <c r="D5877" s="447" t="s">
        <v>21098</v>
      </c>
      <c r="E5877" s="448" t="s">
        <v>20755</v>
      </c>
      <c r="F5877" s="447" t="s">
        <v>20755</v>
      </c>
      <c r="G5877" s="449">
        <v>90409</v>
      </c>
      <c r="H5877" s="447" t="s">
        <v>7234</v>
      </c>
      <c r="I5877" s="447" t="s">
        <v>145</v>
      </c>
      <c r="J5877" s="447" t="s">
        <v>709</v>
      </c>
      <c r="K5877" s="450">
        <v>25.53</v>
      </c>
      <c r="L5877" s="447" t="s">
        <v>241</v>
      </c>
    </row>
    <row r="5878" spans="1:12">
      <c r="A5878" s="447" t="s">
        <v>21093</v>
      </c>
      <c r="B5878" s="447" t="s">
        <v>21094</v>
      </c>
      <c r="C5878" s="447" t="s">
        <v>21099</v>
      </c>
      <c r="D5878" s="447" t="s">
        <v>21100</v>
      </c>
      <c r="E5878" s="448" t="s">
        <v>20755</v>
      </c>
      <c r="F5878" s="447" t="s">
        <v>20755</v>
      </c>
      <c r="G5878" s="449">
        <v>87242</v>
      </c>
      <c r="H5878" s="447" t="s">
        <v>7236</v>
      </c>
      <c r="I5878" s="447" t="s">
        <v>145</v>
      </c>
      <c r="J5878" s="447" t="s">
        <v>334</v>
      </c>
      <c r="K5878" s="450">
        <v>262.02999999999997</v>
      </c>
      <c r="L5878" s="447" t="s">
        <v>241</v>
      </c>
    </row>
    <row r="5879" spans="1:12">
      <c r="A5879" s="447" t="s">
        <v>21093</v>
      </c>
      <c r="B5879" s="447" t="s">
        <v>21094</v>
      </c>
      <c r="C5879" s="447" t="s">
        <v>21099</v>
      </c>
      <c r="D5879" s="447" t="s">
        <v>21100</v>
      </c>
      <c r="E5879" s="448" t="s">
        <v>20755</v>
      </c>
      <c r="F5879" s="447" t="s">
        <v>20755</v>
      </c>
      <c r="G5879" s="449">
        <v>87243</v>
      </c>
      <c r="H5879" s="447" t="s">
        <v>7237</v>
      </c>
      <c r="I5879" s="447" t="s">
        <v>145</v>
      </c>
      <c r="J5879" s="447" t="s">
        <v>334</v>
      </c>
      <c r="K5879" s="450">
        <v>242.88</v>
      </c>
      <c r="L5879" s="447" t="s">
        <v>241</v>
      </c>
    </row>
    <row r="5880" spans="1:12">
      <c r="A5880" s="447" t="s">
        <v>21093</v>
      </c>
      <c r="B5880" s="447" t="s">
        <v>21094</v>
      </c>
      <c r="C5880" s="447" t="s">
        <v>21099</v>
      </c>
      <c r="D5880" s="447" t="s">
        <v>21100</v>
      </c>
      <c r="E5880" s="448" t="s">
        <v>20755</v>
      </c>
      <c r="F5880" s="447" t="s">
        <v>20755</v>
      </c>
      <c r="G5880" s="449">
        <v>87244</v>
      </c>
      <c r="H5880" s="447" t="s">
        <v>7238</v>
      </c>
      <c r="I5880" s="447" t="s">
        <v>145</v>
      </c>
      <c r="J5880" s="447" t="s">
        <v>334</v>
      </c>
      <c r="K5880" s="450">
        <v>251.57</v>
      </c>
      <c r="L5880" s="447" t="s">
        <v>241</v>
      </c>
    </row>
    <row r="5881" spans="1:12">
      <c r="A5881" s="447" t="s">
        <v>21093</v>
      </c>
      <c r="B5881" s="447" t="s">
        <v>21094</v>
      </c>
      <c r="C5881" s="447" t="s">
        <v>21099</v>
      </c>
      <c r="D5881" s="447" t="s">
        <v>21100</v>
      </c>
      <c r="E5881" s="448" t="s">
        <v>20755</v>
      </c>
      <c r="F5881" s="447" t="s">
        <v>20755</v>
      </c>
      <c r="G5881" s="449">
        <v>87245</v>
      </c>
      <c r="H5881" s="447" t="s">
        <v>7239</v>
      </c>
      <c r="I5881" s="447" t="s">
        <v>145</v>
      </c>
      <c r="J5881" s="447" t="s">
        <v>334</v>
      </c>
      <c r="K5881" s="450">
        <v>302.69</v>
      </c>
      <c r="L5881" s="447" t="s">
        <v>241</v>
      </c>
    </row>
    <row r="5882" spans="1:12">
      <c r="A5882" s="447" t="s">
        <v>21093</v>
      </c>
      <c r="B5882" s="447" t="s">
        <v>21094</v>
      </c>
      <c r="C5882" s="447" t="s">
        <v>21099</v>
      </c>
      <c r="D5882" s="447" t="s">
        <v>21100</v>
      </c>
      <c r="E5882" s="448" t="s">
        <v>20755</v>
      </c>
      <c r="F5882" s="447" t="s">
        <v>20755</v>
      </c>
      <c r="G5882" s="449">
        <v>87264</v>
      </c>
      <c r="H5882" s="447" t="s">
        <v>7240</v>
      </c>
      <c r="I5882" s="447" t="s">
        <v>145</v>
      </c>
      <c r="J5882" s="447" t="s">
        <v>334</v>
      </c>
      <c r="K5882" s="450">
        <v>50.2</v>
      </c>
      <c r="L5882" s="447" t="s">
        <v>241</v>
      </c>
    </row>
    <row r="5883" spans="1:12">
      <c r="A5883" s="447" t="s">
        <v>21093</v>
      </c>
      <c r="B5883" s="447" t="s">
        <v>21094</v>
      </c>
      <c r="C5883" s="447" t="s">
        <v>21099</v>
      </c>
      <c r="D5883" s="447" t="s">
        <v>21100</v>
      </c>
      <c r="E5883" s="448" t="s">
        <v>20755</v>
      </c>
      <c r="F5883" s="447" t="s">
        <v>20755</v>
      </c>
      <c r="G5883" s="449">
        <v>87265</v>
      </c>
      <c r="H5883" s="447" t="s">
        <v>7241</v>
      </c>
      <c r="I5883" s="447" t="s">
        <v>145</v>
      </c>
      <c r="J5883" s="447" t="s">
        <v>334</v>
      </c>
      <c r="K5883" s="450">
        <v>44.64</v>
      </c>
      <c r="L5883" s="447" t="s">
        <v>241</v>
      </c>
    </row>
    <row r="5884" spans="1:12">
      <c r="A5884" s="447" t="s">
        <v>21093</v>
      </c>
      <c r="B5884" s="447" t="s">
        <v>21094</v>
      </c>
      <c r="C5884" s="447" t="s">
        <v>21099</v>
      </c>
      <c r="D5884" s="447" t="s">
        <v>21100</v>
      </c>
      <c r="E5884" s="448" t="s">
        <v>20755</v>
      </c>
      <c r="F5884" s="447" t="s">
        <v>20755</v>
      </c>
      <c r="G5884" s="449">
        <v>87266</v>
      </c>
      <c r="H5884" s="447" t="s">
        <v>7243</v>
      </c>
      <c r="I5884" s="447" t="s">
        <v>145</v>
      </c>
      <c r="J5884" s="447" t="s">
        <v>334</v>
      </c>
      <c r="K5884" s="450">
        <v>52.17</v>
      </c>
      <c r="L5884" s="447" t="s">
        <v>241</v>
      </c>
    </row>
    <row r="5885" spans="1:12">
      <c r="A5885" s="447" t="s">
        <v>21093</v>
      </c>
      <c r="B5885" s="447" t="s">
        <v>21094</v>
      </c>
      <c r="C5885" s="447" t="s">
        <v>21099</v>
      </c>
      <c r="D5885" s="447" t="s">
        <v>21100</v>
      </c>
      <c r="E5885" s="448" t="s">
        <v>20755</v>
      </c>
      <c r="F5885" s="447" t="s">
        <v>20755</v>
      </c>
      <c r="G5885" s="449">
        <v>87267</v>
      </c>
      <c r="H5885" s="447" t="s">
        <v>7244</v>
      </c>
      <c r="I5885" s="447" t="s">
        <v>145</v>
      </c>
      <c r="J5885" s="447" t="s">
        <v>334</v>
      </c>
      <c r="K5885" s="450">
        <v>49.71</v>
      </c>
      <c r="L5885" s="447" t="s">
        <v>241</v>
      </c>
    </row>
    <row r="5886" spans="1:12">
      <c r="A5886" s="447" t="s">
        <v>21093</v>
      </c>
      <c r="B5886" s="447" t="s">
        <v>21094</v>
      </c>
      <c r="C5886" s="447" t="s">
        <v>21099</v>
      </c>
      <c r="D5886" s="447" t="s">
        <v>21100</v>
      </c>
      <c r="E5886" s="448" t="s">
        <v>20755</v>
      </c>
      <c r="F5886" s="447" t="s">
        <v>20755</v>
      </c>
      <c r="G5886" s="449">
        <v>87268</v>
      </c>
      <c r="H5886" s="447" t="s">
        <v>7245</v>
      </c>
      <c r="I5886" s="447" t="s">
        <v>145</v>
      </c>
      <c r="J5886" s="447" t="s">
        <v>334</v>
      </c>
      <c r="K5886" s="450">
        <v>53.41</v>
      </c>
      <c r="L5886" s="447" t="s">
        <v>241</v>
      </c>
    </row>
    <row r="5887" spans="1:12">
      <c r="A5887" s="447" t="s">
        <v>21093</v>
      </c>
      <c r="B5887" s="447" t="s">
        <v>21094</v>
      </c>
      <c r="C5887" s="447" t="s">
        <v>21099</v>
      </c>
      <c r="D5887" s="447" t="s">
        <v>21100</v>
      </c>
      <c r="E5887" s="448" t="s">
        <v>20755</v>
      </c>
      <c r="F5887" s="447" t="s">
        <v>20755</v>
      </c>
      <c r="G5887" s="449">
        <v>87269</v>
      </c>
      <c r="H5887" s="447" t="s">
        <v>7246</v>
      </c>
      <c r="I5887" s="447" t="s">
        <v>145</v>
      </c>
      <c r="J5887" s="447" t="s">
        <v>334</v>
      </c>
      <c r="K5887" s="450">
        <v>47.36</v>
      </c>
      <c r="L5887" s="447" t="s">
        <v>241</v>
      </c>
    </row>
    <row r="5888" spans="1:12">
      <c r="A5888" s="447" t="s">
        <v>21093</v>
      </c>
      <c r="B5888" s="447" t="s">
        <v>21094</v>
      </c>
      <c r="C5888" s="447" t="s">
        <v>21099</v>
      </c>
      <c r="D5888" s="447" t="s">
        <v>21100</v>
      </c>
      <c r="E5888" s="448" t="s">
        <v>20755</v>
      </c>
      <c r="F5888" s="447" t="s">
        <v>20755</v>
      </c>
      <c r="G5888" s="449">
        <v>87270</v>
      </c>
      <c r="H5888" s="447" t="s">
        <v>7247</v>
      </c>
      <c r="I5888" s="447" t="s">
        <v>145</v>
      </c>
      <c r="J5888" s="447" t="s">
        <v>334</v>
      </c>
      <c r="K5888" s="450">
        <v>55.06</v>
      </c>
      <c r="L5888" s="447" t="s">
        <v>241</v>
      </c>
    </row>
    <row r="5889" spans="1:12">
      <c r="A5889" s="447" t="s">
        <v>21093</v>
      </c>
      <c r="B5889" s="447" t="s">
        <v>21094</v>
      </c>
      <c r="C5889" s="447" t="s">
        <v>21099</v>
      </c>
      <c r="D5889" s="447" t="s">
        <v>21100</v>
      </c>
      <c r="E5889" s="448" t="s">
        <v>20755</v>
      </c>
      <c r="F5889" s="447" t="s">
        <v>20755</v>
      </c>
      <c r="G5889" s="449">
        <v>87271</v>
      </c>
      <c r="H5889" s="447" t="s">
        <v>7248</v>
      </c>
      <c r="I5889" s="447" t="s">
        <v>145</v>
      </c>
      <c r="J5889" s="447" t="s">
        <v>334</v>
      </c>
      <c r="K5889" s="450">
        <v>52.18</v>
      </c>
      <c r="L5889" s="447" t="s">
        <v>241</v>
      </c>
    </row>
    <row r="5890" spans="1:12">
      <c r="A5890" s="447" t="s">
        <v>21093</v>
      </c>
      <c r="B5890" s="447" t="s">
        <v>21094</v>
      </c>
      <c r="C5890" s="447" t="s">
        <v>21099</v>
      </c>
      <c r="D5890" s="447" t="s">
        <v>21100</v>
      </c>
      <c r="E5890" s="448" t="s">
        <v>20755</v>
      </c>
      <c r="F5890" s="447" t="s">
        <v>20755</v>
      </c>
      <c r="G5890" s="449">
        <v>87272</v>
      </c>
      <c r="H5890" s="447" t="s">
        <v>7249</v>
      </c>
      <c r="I5890" s="447" t="s">
        <v>145</v>
      </c>
      <c r="J5890" s="447" t="s">
        <v>334</v>
      </c>
      <c r="K5890" s="450">
        <v>56.83</v>
      </c>
      <c r="L5890" s="447" t="s">
        <v>241</v>
      </c>
    </row>
    <row r="5891" spans="1:12">
      <c r="A5891" s="447" t="s">
        <v>21093</v>
      </c>
      <c r="B5891" s="447" t="s">
        <v>21094</v>
      </c>
      <c r="C5891" s="447" t="s">
        <v>21099</v>
      </c>
      <c r="D5891" s="447" t="s">
        <v>21100</v>
      </c>
      <c r="E5891" s="448" t="s">
        <v>20755</v>
      </c>
      <c r="F5891" s="447" t="s">
        <v>20755</v>
      </c>
      <c r="G5891" s="449">
        <v>87273</v>
      </c>
      <c r="H5891" s="447" t="s">
        <v>7250</v>
      </c>
      <c r="I5891" s="447" t="s">
        <v>145</v>
      </c>
      <c r="J5891" s="447" t="s">
        <v>334</v>
      </c>
      <c r="K5891" s="450">
        <v>49.44</v>
      </c>
      <c r="L5891" s="447" t="s">
        <v>241</v>
      </c>
    </row>
    <row r="5892" spans="1:12">
      <c r="A5892" s="447" t="s">
        <v>21093</v>
      </c>
      <c r="B5892" s="447" t="s">
        <v>21094</v>
      </c>
      <c r="C5892" s="447" t="s">
        <v>21099</v>
      </c>
      <c r="D5892" s="447" t="s">
        <v>21100</v>
      </c>
      <c r="E5892" s="448" t="s">
        <v>20755</v>
      </c>
      <c r="F5892" s="447" t="s">
        <v>20755</v>
      </c>
      <c r="G5892" s="449">
        <v>87274</v>
      </c>
      <c r="H5892" s="447" t="s">
        <v>7251</v>
      </c>
      <c r="I5892" s="447" t="s">
        <v>145</v>
      </c>
      <c r="J5892" s="447" t="s">
        <v>334</v>
      </c>
      <c r="K5892" s="450">
        <v>58</v>
      </c>
      <c r="L5892" s="447" t="s">
        <v>241</v>
      </c>
    </row>
    <row r="5893" spans="1:12">
      <c r="A5893" s="447" t="s">
        <v>21093</v>
      </c>
      <c r="B5893" s="447" t="s">
        <v>21094</v>
      </c>
      <c r="C5893" s="447" t="s">
        <v>21099</v>
      </c>
      <c r="D5893" s="447" t="s">
        <v>21100</v>
      </c>
      <c r="E5893" s="448" t="s">
        <v>20755</v>
      </c>
      <c r="F5893" s="447" t="s">
        <v>20755</v>
      </c>
      <c r="G5893" s="449">
        <v>87275</v>
      </c>
      <c r="H5893" s="447" t="s">
        <v>7252</v>
      </c>
      <c r="I5893" s="447" t="s">
        <v>145</v>
      </c>
      <c r="J5893" s="447" t="s">
        <v>334</v>
      </c>
      <c r="K5893" s="450">
        <v>55.49</v>
      </c>
      <c r="L5893" s="447" t="s">
        <v>241</v>
      </c>
    </row>
    <row r="5894" spans="1:12">
      <c r="A5894" s="447" t="s">
        <v>21093</v>
      </c>
      <c r="B5894" s="447" t="s">
        <v>21094</v>
      </c>
      <c r="C5894" s="447" t="s">
        <v>21099</v>
      </c>
      <c r="D5894" s="447" t="s">
        <v>21100</v>
      </c>
      <c r="E5894" s="448" t="s">
        <v>20755</v>
      </c>
      <c r="F5894" s="447" t="s">
        <v>20755</v>
      </c>
      <c r="G5894" s="449">
        <v>88786</v>
      </c>
      <c r="H5894" s="447" t="s">
        <v>7253</v>
      </c>
      <c r="I5894" s="447" t="s">
        <v>145</v>
      </c>
      <c r="J5894" s="447" t="s">
        <v>334</v>
      </c>
      <c r="K5894" s="450">
        <v>292.85000000000002</v>
      </c>
      <c r="L5894" s="447" t="s">
        <v>241</v>
      </c>
    </row>
    <row r="5895" spans="1:12">
      <c r="A5895" s="447" t="s">
        <v>21093</v>
      </c>
      <c r="B5895" s="447" t="s">
        <v>21094</v>
      </c>
      <c r="C5895" s="447" t="s">
        <v>21099</v>
      </c>
      <c r="D5895" s="447" t="s">
        <v>21100</v>
      </c>
      <c r="E5895" s="448" t="s">
        <v>20755</v>
      </c>
      <c r="F5895" s="447" t="s">
        <v>20755</v>
      </c>
      <c r="G5895" s="449">
        <v>88787</v>
      </c>
      <c r="H5895" s="447" t="s">
        <v>7254</v>
      </c>
      <c r="I5895" s="447" t="s">
        <v>145</v>
      </c>
      <c r="J5895" s="447" t="s">
        <v>334</v>
      </c>
      <c r="K5895" s="450">
        <v>272.19</v>
      </c>
      <c r="L5895" s="447" t="s">
        <v>241</v>
      </c>
    </row>
    <row r="5896" spans="1:12">
      <c r="A5896" s="447" t="s">
        <v>21093</v>
      </c>
      <c r="B5896" s="447" t="s">
        <v>21094</v>
      </c>
      <c r="C5896" s="447" t="s">
        <v>21099</v>
      </c>
      <c r="D5896" s="447" t="s">
        <v>21100</v>
      </c>
      <c r="E5896" s="448" t="s">
        <v>20755</v>
      </c>
      <c r="F5896" s="447" t="s">
        <v>20755</v>
      </c>
      <c r="G5896" s="449">
        <v>88788</v>
      </c>
      <c r="H5896" s="447" t="s">
        <v>7255</v>
      </c>
      <c r="I5896" s="447" t="s">
        <v>145</v>
      </c>
      <c r="J5896" s="447" t="s">
        <v>334</v>
      </c>
      <c r="K5896" s="450">
        <v>280.88</v>
      </c>
      <c r="L5896" s="447" t="s">
        <v>241</v>
      </c>
    </row>
    <row r="5897" spans="1:12">
      <c r="A5897" s="447" t="s">
        <v>21093</v>
      </c>
      <c r="B5897" s="447" t="s">
        <v>21094</v>
      </c>
      <c r="C5897" s="447" t="s">
        <v>21099</v>
      </c>
      <c r="D5897" s="447" t="s">
        <v>21100</v>
      </c>
      <c r="E5897" s="448" t="s">
        <v>20755</v>
      </c>
      <c r="F5897" s="447" t="s">
        <v>20755</v>
      </c>
      <c r="G5897" s="449">
        <v>88789</v>
      </c>
      <c r="H5897" s="447" t="s">
        <v>7256</v>
      </c>
      <c r="I5897" s="447" t="s">
        <v>145</v>
      </c>
      <c r="J5897" s="447" t="s">
        <v>334</v>
      </c>
      <c r="K5897" s="450">
        <v>337.16</v>
      </c>
      <c r="L5897" s="447" t="s">
        <v>241</v>
      </c>
    </row>
    <row r="5898" spans="1:12">
      <c r="A5898" s="447" t="s">
        <v>21093</v>
      </c>
      <c r="B5898" s="447" t="s">
        <v>21094</v>
      </c>
      <c r="C5898" s="447" t="s">
        <v>21099</v>
      </c>
      <c r="D5898" s="447" t="s">
        <v>21100</v>
      </c>
      <c r="E5898" s="448" t="s">
        <v>20755</v>
      </c>
      <c r="F5898" s="447" t="s">
        <v>20755</v>
      </c>
      <c r="G5898" s="449">
        <v>89045</v>
      </c>
      <c r="H5898" s="447" t="s">
        <v>7257</v>
      </c>
      <c r="I5898" s="447" t="s">
        <v>145</v>
      </c>
      <c r="J5898" s="447" t="s">
        <v>334</v>
      </c>
      <c r="K5898" s="450">
        <v>50.05</v>
      </c>
      <c r="L5898" s="447" t="s">
        <v>241</v>
      </c>
    </row>
    <row r="5899" spans="1:12">
      <c r="A5899" s="447" t="s">
        <v>21093</v>
      </c>
      <c r="B5899" s="447" t="s">
        <v>21094</v>
      </c>
      <c r="C5899" s="447" t="s">
        <v>21099</v>
      </c>
      <c r="D5899" s="447" t="s">
        <v>21100</v>
      </c>
      <c r="E5899" s="448" t="s">
        <v>20755</v>
      </c>
      <c r="F5899" s="447" t="s">
        <v>20755</v>
      </c>
      <c r="G5899" s="449">
        <v>89170</v>
      </c>
      <c r="H5899" s="447" t="s">
        <v>7258</v>
      </c>
      <c r="I5899" s="447" t="s">
        <v>145</v>
      </c>
      <c r="J5899" s="447" t="s">
        <v>334</v>
      </c>
      <c r="K5899" s="450">
        <v>48.65</v>
      </c>
      <c r="L5899" s="447" t="s">
        <v>241</v>
      </c>
    </row>
    <row r="5900" spans="1:12">
      <c r="A5900" s="447" t="s">
        <v>21093</v>
      </c>
      <c r="B5900" s="447" t="s">
        <v>21094</v>
      </c>
      <c r="C5900" s="447" t="s">
        <v>21099</v>
      </c>
      <c r="D5900" s="447" t="s">
        <v>21100</v>
      </c>
      <c r="E5900" s="448" t="s">
        <v>20755</v>
      </c>
      <c r="F5900" s="447" t="s">
        <v>20755</v>
      </c>
      <c r="G5900" s="449">
        <v>93392</v>
      </c>
      <c r="H5900" s="447" t="s">
        <v>7259</v>
      </c>
      <c r="I5900" s="447" t="s">
        <v>145</v>
      </c>
      <c r="J5900" s="447" t="s">
        <v>334</v>
      </c>
      <c r="K5900" s="450">
        <v>39.33</v>
      </c>
      <c r="L5900" s="447" t="s">
        <v>241</v>
      </c>
    </row>
    <row r="5901" spans="1:12">
      <c r="A5901" s="447" t="s">
        <v>21093</v>
      </c>
      <c r="B5901" s="447" t="s">
        <v>21094</v>
      </c>
      <c r="C5901" s="447" t="s">
        <v>21099</v>
      </c>
      <c r="D5901" s="447" t="s">
        <v>21100</v>
      </c>
      <c r="E5901" s="448" t="s">
        <v>20755</v>
      </c>
      <c r="F5901" s="447" t="s">
        <v>20755</v>
      </c>
      <c r="G5901" s="449">
        <v>93393</v>
      </c>
      <c r="H5901" s="447" t="s">
        <v>7260</v>
      </c>
      <c r="I5901" s="447" t="s">
        <v>145</v>
      </c>
      <c r="J5901" s="447" t="s">
        <v>334</v>
      </c>
      <c r="K5901" s="450">
        <v>33.869999999999997</v>
      </c>
      <c r="L5901" s="447" t="s">
        <v>241</v>
      </c>
    </row>
    <row r="5902" spans="1:12">
      <c r="A5902" s="447" t="s">
        <v>21093</v>
      </c>
      <c r="B5902" s="447" t="s">
        <v>21094</v>
      </c>
      <c r="C5902" s="447" t="s">
        <v>21099</v>
      </c>
      <c r="D5902" s="447" t="s">
        <v>21100</v>
      </c>
      <c r="E5902" s="448" t="s">
        <v>20755</v>
      </c>
      <c r="F5902" s="447" t="s">
        <v>20755</v>
      </c>
      <c r="G5902" s="449">
        <v>93394</v>
      </c>
      <c r="H5902" s="447" t="s">
        <v>7261</v>
      </c>
      <c r="I5902" s="447" t="s">
        <v>145</v>
      </c>
      <c r="J5902" s="447" t="s">
        <v>334</v>
      </c>
      <c r="K5902" s="450">
        <v>41.3</v>
      </c>
      <c r="L5902" s="447" t="s">
        <v>241</v>
      </c>
    </row>
    <row r="5903" spans="1:12">
      <c r="A5903" s="447" t="s">
        <v>21093</v>
      </c>
      <c r="B5903" s="447" t="s">
        <v>21094</v>
      </c>
      <c r="C5903" s="447" t="s">
        <v>21099</v>
      </c>
      <c r="D5903" s="447" t="s">
        <v>21100</v>
      </c>
      <c r="E5903" s="448" t="s">
        <v>20755</v>
      </c>
      <c r="F5903" s="447" t="s">
        <v>20755</v>
      </c>
      <c r="G5903" s="449">
        <v>93395</v>
      </c>
      <c r="H5903" s="447" t="s">
        <v>7262</v>
      </c>
      <c r="I5903" s="447" t="s">
        <v>145</v>
      </c>
      <c r="J5903" s="447" t="s">
        <v>334</v>
      </c>
      <c r="K5903" s="450">
        <v>38.840000000000003</v>
      </c>
      <c r="L5903" s="447" t="s">
        <v>241</v>
      </c>
    </row>
    <row r="5904" spans="1:12">
      <c r="A5904" s="447" t="s">
        <v>21093</v>
      </c>
      <c r="B5904" s="447" t="s">
        <v>21094</v>
      </c>
      <c r="C5904" s="447" t="s">
        <v>21099</v>
      </c>
      <c r="D5904" s="447" t="s">
        <v>21100</v>
      </c>
      <c r="E5904" s="448" t="s">
        <v>20755</v>
      </c>
      <c r="F5904" s="447" t="s">
        <v>20755</v>
      </c>
      <c r="G5904" s="449">
        <v>99194</v>
      </c>
      <c r="H5904" s="447" t="s">
        <v>7263</v>
      </c>
      <c r="I5904" s="447" t="s">
        <v>145</v>
      </c>
      <c r="J5904" s="447" t="s">
        <v>334</v>
      </c>
      <c r="K5904" s="450">
        <v>47.15</v>
      </c>
      <c r="L5904" s="447" t="s">
        <v>241</v>
      </c>
    </row>
    <row r="5905" spans="1:12">
      <c r="A5905" s="447" t="s">
        <v>21093</v>
      </c>
      <c r="B5905" s="447" t="s">
        <v>21094</v>
      </c>
      <c r="C5905" s="447" t="s">
        <v>21099</v>
      </c>
      <c r="D5905" s="447" t="s">
        <v>21100</v>
      </c>
      <c r="E5905" s="448" t="s">
        <v>20755</v>
      </c>
      <c r="F5905" s="447" t="s">
        <v>20755</v>
      </c>
      <c r="G5905" s="449">
        <v>99195</v>
      </c>
      <c r="H5905" s="447" t="s">
        <v>7264</v>
      </c>
      <c r="I5905" s="447" t="s">
        <v>145</v>
      </c>
      <c r="J5905" s="447" t="s">
        <v>334</v>
      </c>
      <c r="K5905" s="450">
        <v>41.69</v>
      </c>
      <c r="L5905" s="447" t="s">
        <v>241</v>
      </c>
    </row>
    <row r="5906" spans="1:12">
      <c r="A5906" s="447" t="s">
        <v>21093</v>
      </c>
      <c r="B5906" s="447" t="s">
        <v>21094</v>
      </c>
      <c r="C5906" s="447" t="s">
        <v>21099</v>
      </c>
      <c r="D5906" s="447" t="s">
        <v>21100</v>
      </c>
      <c r="E5906" s="448" t="s">
        <v>20755</v>
      </c>
      <c r="F5906" s="447" t="s">
        <v>20755</v>
      </c>
      <c r="G5906" s="449">
        <v>99196</v>
      </c>
      <c r="H5906" s="447" t="s">
        <v>7265</v>
      </c>
      <c r="I5906" s="447" t="s">
        <v>145</v>
      </c>
      <c r="J5906" s="447" t="s">
        <v>334</v>
      </c>
      <c r="K5906" s="450">
        <v>49.12</v>
      </c>
      <c r="L5906" s="447" t="s">
        <v>241</v>
      </c>
    </row>
    <row r="5907" spans="1:12">
      <c r="A5907" s="447" t="s">
        <v>21093</v>
      </c>
      <c r="B5907" s="447" t="s">
        <v>21094</v>
      </c>
      <c r="C5907" s="447" t="s">
        <v>21099</v>
      </c>
      <c r="D5907" s="447" t="s">
        <v>21100</v>
      </c>
      <c r="E5907" s="448" t="s">
        <v>20755</v>
      </c>
      <c r="F5907" s="447" t="s">
        <v>20755</v>
      </c>
      <c r="G5907" s="449">
        <v>99198</v>
      </c>
      <c r="H5907" s="447" t="s">
        <v>7266</v>
      </c>
      <c r="I5907" s="447" t="s">
        <v>145</v>
      </c>
      <c r="J5907" s="447" t="s">
        <v>334</v>
      </c>
      <c r="K5907" s="450">
        <v>46.66</v>
      </c>
      <c r="L5907" s="447" t="s">
        <v>241</v>
      </c>
    </row>
    <row r="5908" spans="1:12">
      <c r="A5908" s="447" t="s">
        <v>21093</v>
      </c>
      <c r="B5908" s="447" t="s">
        <v>21094</v>
      </c>
      <c r="C5908" s="447" t="s">
        <v>21101</v>
      </c>
      <c r="D5908" s="447" t="s">
        <v>21102</v>
      </c>
      <c r="E5908" s="448" t="s">
        <v>20755</v>
      </c>
      <c r="F5908" s="447" t="s">
        <v>20755</v>
      </c>
      <c r="G5908" s="449">
        <v>101965</v>
      </c>
      <c r="H5908" s="447" t="s">
        <v>7267</v>
      </c>
      <c r="I5908" s="447" t="s">
        <v>239</v>
      </c>
      <c r="J5908" s="447" t="s">
        <v>240</v>
      </c>
      <c r="K5908" s="450">
        <v>106.55</v>
      </c>
      <c r="L5908" s="447" t="s">
        <v>241</v>
      </c>
    </row>
    <row r="5909" spans="1:12">
      <c r="A5909" s="447" t="s">
        <v>21093</v>
      </c>
      <c r="B5909" s="447" t="s">
        <v>21094</v>
      </c>
      <c r="C5909" s="447" t="s">
        <v>21103</v>
      </c>
      <c r="D5909" s="447" t="s">
        <v>21104</v>
      </c>
      <c r="E5909" s="448" t="s">
        <v>20755</v>
      </c>
      <c r="F5909" s="447" t="s">
        <v>20755</v>
      </c>
      <c r="G5909" s="449">
        <v>101966</v>
      </c>
      <c r="H5909" s="447" t="s">
        <v>7268</v>
      </c>
      <c r="I5909" s="447" t="s">
        <v>239</v>
      </c>
      <c r="J5909" s="447" t="s">
        <v>240</v>
      </c>
      <c r="K5909" s="450">
        <v>140.84</v>
      </c>
      <c r="L5909" s="447" t="s">
        <v>241</v>
      </c>
    </row>
    <row r="5910" spans="1:12">
      <c r="A5910" s="447" t="s">
        <v>21093</v>
      </c>
      <c r="B5910" s="447" t="s">
        <v>21094</v>
      </c>
      <c r="C5910" s="447" t="s">
        <v>21103</v>
      </c>
      <c r="D5910" s="447" t="s">
        <v>21104</v>
      </c>
      <c r="E5910" s="448" t="s">
        <v>20755</v>
      </c>
      <c r="F5910" s="447" t="s">
        <v>20755</v>
      </c>
      <c r="G5910" s="449">
        <v>101979</v>
      </c>
      <c r="H5910" s="447" t="s">
        <v>7269</v>
      </c>
      <c r="I5910" s="447" t="s">
        <v>239</v>
      </c>
      <c r="J5910" s="447" t="s">
        <v>334</v>
      </c>
      <c r="K5910" s="450">
        <v>40.17</v>
      </c>
      <c r="L5910" s="447" t="s">
        <v>241</v>
      </c>
    </row>
    <row r="5911" spans="1:12">
      <c r="A5911" s="447" t="s">
        <v>21093</v>
      </c>
      <c r="B5911" s="447" t="s">
        <v>21094</v>
      </c>
      <c r="C5911" s="447" t="s">
        <v>21105</v>
      </c>
      <c r="D5911" s="447" t="s">
        <v>21106</v>
      </c>
      <c r="E5911" s="448" t="s">
        <v>20755</v>
      </c>
      <c r="F5911" s="447" t="s">
        <v>20755</v>
      </c>
      <c r="G5911" s="449">
        <v>96112</v>
      </c>
      <c r="H5911" s="447" t="s">
        <v>7270</v>
      </c>
      <c r="I5911" s="447" t="s">
        <v>145</v>
      </c>
      <c r="J5911" s="447" t="s">
        <v>334</v>
      </c>
      <c r="K5911" s="450">
        <v>90.9</v>
      </c>
      <c r="L5911" s="447" t="s">
        <v>241</v>
      </c>
    </row>
    <row r="5912" spans="1:12">
      <c r="A5912" s="447" t="s">
        <v>21093</v>
      </c>
      <c r="B5912" s="447" t="s">
        <v>21094</v>
      </c>
      <c r="C5912" s="447" t="s">
        <v>21105</v>
      </c>
      <c r="D5912" s="447" t="s">
        <v>21106</v>
      </c>
      <c r="E5912" s="448" t="s">
        <v>20755</v>
      </c>
      <c r="F5912" s="447" t="s">
        <v>20755</v>
      </c>
      <c r="G5912" s="449">
        <v>96117</v>
      </c>
      <c r="H5912" s="447" t="s">
        <v>7271</v>
      </c>
      <c r="I5912" s="447" t="s">
        <v>145</v>
      </c>
      <c r="J5912" s="447" t="s">
        <v>334</v>
      </c>
      <c r="K5912" s="450">
        <v>104.75</v>
      </c>
      <c r="L5912" s="447" t="s">
        <v>241</v>
      </c>
    </row>
    <row r="5913" spans="1:12">
      <c r="A5913" s="447" t="s">
        <v>21093</v>
      </c>
      <c r="B5913" s="447" t="s">
        <v>21094</v>
      </c>
      <c r="C5913" s="447" t="s">
        <v>21105</v>
      </c>
      <c r="D5913" s="447" t="s">
        <v>21106</v>
      </c>
      <c r="E5913" s="448" t="s">
        <v>20755</v>
      </c>
      <c r="F5913" s="447" t="s">
        <v>20755</v>
      </c>
      <c r="G5913" s="449">
        <v>96122</v>
      </c>
      <c r="H5913" s="447" t="s">
        <v>7272</v>
      </c>
      <c r="I5913" s="447" t="s">
        <v>239</v>
      </c>
      <c r="J5913" s="447" t="s">
        <v>334</v>
      </c>
      <c r="K5913" s="450">
        <v>23.22</v>
      </c>
      <c r="L5913" s="447" t="s">
        <v>241</v>
      </c>
    </row>
    <row r="5914" spans="1:12">
      <c r="A5914" s="447" t="s">
        <v>21093</v>
      </c>
      <c r="B5914" s="447" t="s">
        <v>21094</v>
      </c>
      <c r="C5914" s="447" t="s">
        <v>21107</v>
      </c>
      <c r="D5914" s="447" t="s">
        <v>21108</v>
      </c>
      <c r="E5914" s="448" t="s">
        <v>20755</v>
      </c>
      <c r="F5914" s="447" t="s">
        <v>20755</v>
      </c>
      <c r="G5914" s="449">
        <v>96109</v>
      </c>
      <c r="H5914" s="447" t="s">
        <v>7273</v>
      </c>
      <c r="I5914" s="447" t="s">
        <v>145</v>
      </c>
      <c r="J5914" s="447" t="s">
        <v>240</v>
      </c>
      <c r="K5914" s="450">
        <v>34.18</v>
      </c>
      <c r="L5914" s="447" t="s">
        <v>241</v>
      </c>
    </row>
    <row r="5915" spans="1:12">
      <c r="A5915" s="447" t="s">
        <v>21093</v>
      </c>
      <c r="B5915" s="447" t="s">
        <v>21094</v>
      </c>
      <c r="C5915" s="447" t="s">
        <v>21107</v>
      </c>
      <c r="D5915" s="447" t="s">
        <v>21108</v>
      </c>
      <c r="E5915" s="448" t="s">
        <v>20755</v>
      </c>
      <c r="F5915" s="447" t="s">
        <v>20755</v>
      </c>
      <c r="G5915" s="449">
        <v>96110</v>
      </c>
      <c r="H5915" s="447" t="s">
        <v>7275</v>
      </c>
      <c r="I5915" s="447" t="s">
        <v>145</v>
      </c>
      <c r="J5915" s="447" t="s">
        <v>240</v>
      </c>
      <c r="K5915" s="450">
        <v>60.78</v>
      </c>
      <c r="L5915" s="447" t="s">
        <v>241</v>
      </c>
    </row>
    <row r="5916" spans="1:12">
      <c r="A5916" s="447" t="s">
        <v>21093</v>
      </c>
      <c r="B5916" s="447" t="s">
        <v>21094</v>
      </c>
      <c r="C5916" s="447" t="s">
        <v>21107</v>
      </c>
      <c r="D5916" s="447" t="s">
        <v>21108</v>
      </c>
      <c r="E5916" s="448" t="s">
        <v>20755</v>
      </c>
      <c r="F5916" s="447" t="s">
        <v>20755</v>
      </c>
      <c r="G5916" s="449">
        <v>96113</v>
      </c>
      <c r="H5916" s="447" t="s">
        <v>7276</v>
      </c>
      <c r="I5916" s="447" t="s">
        <v>145</v>
      </c>
      <c r="J5916" s="447" t="s">
        <v>240</v>
      </c>
      <c r="K5916" s="450">
        <v>30.66</v>
      </c>
      <c r="L5916" s="447" t="s">
        <v>241</v>
      </c>
    </row>
    <row r="5917" spans="1:12">
      <c r="A5917" s="447" t="s">
        <v>21093</v>
      </c>
      <c r="B5917" s="447" t="s">
        <v>21094</v>
      </c>
      <c r="C5917" s="447" t="s">
        <v>21107</v>
      </c>
      <c r="D5917" s="447" t="s">
        <v>21108</v>
      </c>
      <c r="E5917" s="448" t="s">
        <v>20755</v>
      </c>
      <c r="F5917" s="447" t="s">
        <v>20755</v>
      </c>
      <c r="G5917" s="449">
        <v>96114</v>
      </c>
      <c r="H5917" s="447" t="s">
        <v>7277</v>
      </c>
      <c r="I5917" s="447" t="s">
        <v>145</v>
      </c>
      <c r="J5917" s="447" t="s">
        <v>240</v>
      </c>
      <c r="K5917" s="450">
        <v>65.2</v>
      </c>
      <c r="L5917" s="447" t="s">
        <v>241</v>
      </c>
    </row>
    <row r="5918" spans="1:12">
      <c r="A5918" s="447" t="s">
        <v>21093</v>
      </c>
      <c r="B5918" s="447" t="s">
        <v>21094</v>
      </c>
      <c r="C5918" s="447" t="s">
        <v>21107</v>
      </c>
      <c r="D5918" s="447" t="s">
        <v>21108</v>
      </c>
      <c r="E5918" s="448" t="s">
        <v>20755</v>
      </c>
      <c r="F5918" s="447" t="s">
        <v>20755</v>
      </c>
      <c r="G5918" s="449">
        <v>96120</v>
      </c>
      <c r="H5918" s="447" t="s">
        <v>7278</v>
      </c>
      <c r="I5918" s="447" t="s">
        <v>239</v>
      </c>
      <c r="J5918" s="447" t="s">
        <v>334</v>
      </c>
      <c r="K5918" s="450">
        <v>2.37</v>
      </c>
      <c r="L5918" s="447" t="s">
        <v>241</v>
      </c>
    </row>
    <row r="5919" spans="1:12">
      <c r="A5919" s="447" t="s">
        <v>21093</v>
      </c>
      <c r="B5919" s="447" t="s">
        <v>21094</v>
      </c>
      <c r="C5919" s="447" t="s">
        <v>21107</v>
      </c>
      <c r="D5919" s="447" t="s">
        <v>21108</v>
      </c>
      <c r="E5919" s="448" t="s">
        <v>20755</v>
      </c>
      <c r="F5919" s="447" t="s">
        <v>20755</v>
      </c>
      <c r="G5919" s="449">
        <v>96123</v>
      </c>
      <c r="H5919" s="447" t="s">
        <v>7280</v>
      </c>
      <c r="I5919" s="447" t="s">
        <v>239</v>
      </c>
      <c r="J5919" s="447" t="s">
        <v>240</v>
      </c>
      <c r="K5919" s="450">
        <v>27.94</v>
      </c>
      <c r="L5919" s="447" t="s">
        <v>241</v>
      </c>
    </row>
    <row r="5920" spans="1:12">
      <c r="A5920" s="447" t="s">
        <v>21093</v>
      </c>
      <c r="B5920" s="447" t="s">
        <v>21094</v>
      </c>
      <c r="C5920" s="447" t="s">
        <v>21107</v>
      </c>
      <c r="D5920" s="447" t="s">
        <v>21108</v>
      </c>
      <c r="E5920" s="448" t="s">
        <v>20755</v>
      </c>
      <c r="F5920" s="447" t="s">
        <v>20755</v>
      </c>
      <c r="G5920" s="449">
        <v>99054</v>
      </c>
      <c r="H5920" s="447" t="s">
        <v>7281</v>
      </c>
      <c r="I5920" s="447" t="s">
        <v>145</v>
      </c>
      <c r="J5920" s="447" t="s">
        <v>240</v>
      </c>
      <c r="K5920" s="450">
        <v>41.63</v>
      </c>
      <c r="L5920" s="447" t="s">
        <v>241</v>
      </c>
    </row>
    <row r="5921" spans="1:12">
      <c r="A5921" s="447" t="s">
        <v>21093</v>
      </c>
      <c r="B5921" s="447" t="s">
        <v>21094</v>
      </c>
      <c r="C5921" s="447" t="s">
        <v>21109</v>
      </c>
      <c r="D5921" s="447" t="s">
        <v>21110</v>
      </c>
      <c r="E5921" s="448" t="s">
        <v>20755</v>
      </c>
      <c r="F5921" s="447" t="s">
        <v>20755</v>
      </c>
      <c r="G5921" s="449">
        <v>96111</v>
      </c>
      <c r="H5921" s="447" t="s">
        <v>7282</v>
      </c>
      <c r="I5921" s="447" t="s">
        <v>145</v>
      </c>
      <c r="J5921" s="447" t="s">
        <v>240</v>
      </c>
      <c r="K5921" s="450">
        <v>56.75</v>
      </c>
      <c r="L5921" s="447" t="s">
        <v>241</v>
      </c>
    </row>
    <row r="5922" spans="1:12">
      <c r="A5922" s="447" t="s">
        <v>21093</v>
      </c>
      <c r="B5922" s="447" t="s">
        <v>21094</v>
      </c>
      <c r="C5922" s="447" t="s">
        <v>21109</v>
      </c>
      <c r="D5922" s="447" t="s">
        <v>21110</v>
      </c>
      <c r="E5922" s="448" t="s">
        <v>20755</v>
      </c>
      <c r="F5922" s="447" t="s">
        <v>20755</v>
      </c>
      <c r="G5922" s="449">
        <v>96116</v>
      </c>
      <c r="H5922" s="447" t="s">
        <v>7284</v>
      </c>
      <c r="I5922" s="447" t="s">
        <v>145</v>
      </c>
      <c r="J5922" s="447" t="s">
        <v>240</v>
      </c>
      <c r="K5922" s="450">
        <v>63.88</v>
      </c>
      <c r="L5922" s="447" t="s">
        <v>241</v>
      </c>
    </row>
    <row r="5923" spans="1:12">
      <c r="A5923" s="447" t="s">
        <v>21093</v>
      </c>
      <c r="B5923" s="447" t="s">
        <v>21094</v>
      </c>
      <c r="C5923" s="447" t="s">
        <v>21109</v>
      </c>
      <c r="D5923" s="447" t="s">
        <v>21110</v>
      </c>
      <c r="E5923" s="448" t="s">
        <v>20755</v>
      </c>
      <c r="F5923" s="447" t="s">
        <v>20755</v>
      </c>
      <c r="G5923" s="449">
        <v>96121</v>
      </c>
      <c r="H5923" s="447" t="s">
        <v>7286</v>
      </c>
      <c r="I5923" s="447" t="s">
        <v>239</v>
      </c>
      <c r="J5923" s="447" t="s">
        <v>240</v>
      </c>
      <c r="K5923" s="450">
        <v>8.86</v>
      </c>
      <c r="L5923" s="447" t="s">
        <v>241</v>
      </c>
    </row>
    <row r="5924" spans="1:12">
      <c r="A5924" s="447" t="s">
        <v>21093</v>
      </c>
      <c r="B5924" s="447" t="s">
        <v>21094</v>
      </c>
      <c r="C5924" s="447" t="s">
        <v>21109</v>
      </c>
      <c r="D5924" s="447" t="s">
        <v>21110</v>
      </c>
      <c r="E5924" s="448" t="s">
        <v>20755</v>
      </c>
      <c r="F5924" s="447" t="s">
        <v>20755</v>
      </c>
      <c r="G5924" s="449">
        <v>96485</v>
      </c>
      <c r="H5924" s="447" t="s">
        <v>7287</v>
      </c>
      <c r="I5924" s="447" t="s">
        <v>145</v>
      </c>
      <c r="J5924" s="447" t="s">
        <v>240</v>
      </c>
      <c r="K5924" s="450">
        <v>67.28</v>
      </c>
      <c r="L5924" s="447" t="s">
        <v>241</v>
      </c>
    </row>
    <row r="5925" spans="1:12">
      <c r="A5925" s="447" t="s">
        <v>21093</v>
      </c>
      <c r="B5925" s="447" t="s">
        <v>21094</v>
      </c>
      <c r="C5925" s="447" t="s">
        <v>21109</v>
      </c>
      <c r="D5925" s="447" t="s">
        <v>21110</v>
      </c>
      <c r="E5925" s="448" t="s">
        <v>20755</v>
      </c>
      <c r="F5925" s="447" t="s">
        <v>20755</v>
      </c>
      <c r="G5925" s="449">
        <v>96486</v>
      </c>
      <c r="H5925" s="447" t="s">
        <v>7288</v>
      </c>
      <c r="I5925" s="447" t="s">
        <v>145</v>
      </c>
      <c r="J5925" s="447" t="s">
        <v>240</v>
      </c>
      <c r="K5925" s="450">
        <v>75.05</v>
      </c>
      <c r="L5925" s="447" t="s">
        <v>241</v>
      </c>
    </row>
    <row r="5926" spans="1:12">
      <c r="A5926" s="447" t="s">
        <v>21093</v>
      </c>
      <c r="B5926" s="447" t="s">
        <v>21094</v>
      </c>
      <c r="C5926" s="447" t="s">
        <v>21111</v>
      </c>
      <c r="D5926" s="447" t="s">
        <v>21112</v>
      </c>
      <c r="E5926" s="448" t="s">
        <v>20755</v>
      </c>
      <c r="F5926" s="447" t="s">
        <v>20755</v>
      </c>
      <c r="G5926" s="449">
        <v>91514</v>
      </c>
      <c r="H5926" s="447" t="s">
        <v>7289</v>
      </c>
      <c r="I5926" s="447" t="s">
        <v>145</v>
      </c>
      <c r="J5926" s="447" t="s">
        <v>334</v>
      </c>
      <c r="K5926" s="450">
        <v>4.67</v>
      </c>
      <c r="L5926" s="447" t="s">
        <v>241</v>
      </c>
    </row>
    <row r="5927" spans="1:12">
      <c r="A5927" s="447" t="s">
        <v>21093</v>
      </c>
      <c r="B5927" s="447" t="s">
        <v>21094</v>
      </c>
      <c r="C5927" s="447" t="s">
        <v>21111</v>
      </c>
      <c r="D5927" s="447" t="s">
        <v>21112</v>
      </c>
      <c r="E5927" s="448" t="s">
        <v>20755</v>
      </c>
      <c r="F5927" s="447" t="s">
        <v>20755</v>
      </c>
      <c r="G5927" s="449">
        <v>91515</v>
      </c>
      <c r="H5927" s="447" t="s">
        <v>7291</v>
      </c>
      <c r="I5927" s="447" t="s">
        <v>145</v>
      </c>
      <c r="J5927" s="447" t="s">
        <v>334</v>
      </c>
      <c r="K5927" s="450">
        <v>6.18</v>
      </c>
      <c r="L5927" s="447" t="s">
        <v>241</v>
      </c>
    </row>
    <row r="5928" spans="1:12">
      <c r="A5928" s="447" t="s">
        <v>21093</v>
      </c>
      <c r="B5928" s="447" t="s">
        <v>21094</v>
      </c>
      <c r="C5928" s="447" t="s">
        <v>21111</v>
      </c>
      <c r="D5928" s="447" t="s">
        <v>21112</v>
      </c>
      <c r="E5928" s="448" t="s">
        <v>20755</v>
      </c>
      <c r="F5928" s="447" t="s">
        <v>20755</v>
      </c>
      <c r="G5928" s="449">
        <v>91516</v>
      </c>
      <c r="H5928" s="447" t="s">
        <v>7293</v>
      </c>
      <c r="I5928" s="447" t="s">
        <v>145</v>
      </c>
      <c r="J5928" s="447" t="s">
        <v>334</v>
      </c>
      <c r="K5928" s="450">
        <v>9</v>
      </c>
      <c r="L5928" s="447" t="s">
        <v>241</v>
      </c>
    </row>
    <row r="5929" spans="1:12">
      <c r="A5929" s="447" t="s">
        <v>21093</v>
      </c>
      <c r="B5929" s="447" t="s">
        <v>21094</v>
      </c>
      <c r="C5929" s="447" t="s">
        <v>21111</v>
      </c>
      <c r="D5929" s="447" t="s">
        <v>21112</v>
      </c>
      <c r="E5929" s="448" t="s">
        <v>20755</v>
      </c>
      <c r="F5929" s="447" t="s">
        <v>20755</v>
      </c>
      <c r="G5929" s="449">
        <v>91517</v>
      </c>
      <c r="H5929" s="447" t="s">
        <v>7294</v>
      </c>
      <c r="I5929" s="447" t="s">
        <v>145</v>
      </c>
      <c r="J5929" s="447" t="s">
        <v>334</v>
      </c>
      <c r="K5929" s="450">
        <v>10.02</v>
      </c>
      <c r="L5929" s="447" t="s">
        <v>241</v>
      </c>
    </row>
    <row r="5930" spans="1:12">
      <c r="A5930" s="447" t="s">
        <v>21093</v>
      </c>
      <c r="B5930" s="447" t="s">
        <v>21094</v>
      </c>
      <c r="C5930" s="447" t="s">
        <v>21111</v>
      </c>
      <c r="D5930" s="447" t="s">
        <v>21112</v>
      </c>
      <c r="E5930" s="448" t="s">
        <v>20755</v>
      </c>
      <c r="F5930" s="447" t="s">
        <v>20755</v>
      </c>
      <c r="G5930" s="449">
        <v>91519</v>
      </c>
      <c r="H5930" s="447" t="s">
        <v>7295</v>
      </c>
      <c r="I5930" s="447" t="s">
        <v>145</v>
      </c>
      <c r="J5930" s="447" t="s">
        <v>334</v>
      </c>
      <c r="K5930" s="450">
        <v>11.5</v>
      </c>
      <c r="L5930" s="447" t="s">
        <v>241</v>
      </c>
    </row>
    <row r="5931" spans="1:12">
      <c r="A5931" s="447" t="s">
        <v>21093</v>
      </c>
      <c r="B5931" s="447" t="s">
        <v>21094</v>
      </c>
      <c r="C5931" s="447" t="s">
        <v>21111</v>
      </c>
      <c r="D5931" s="447" t="s">
        <v>21112</v>
      </c>
      <c r="E5931" s="448" t="s">
        <v>20755</v>
      </c>
      <c r="F5931" s="447" t="s">
        <v>20755</v>
      </c>
      <c r="G5931" s="449">
        <v>91520</v>
      </c>
      <c r="H5931" s="447" t="s">
        <v>7296</v>
      </c>
      <c r="I5931" s="447" t="s">
        <v>145</v>
      </c>
      <c r="J5931" s="447" t="s">
        <v>334</v>
      </c>
      <c r="K5931" s="450">
        <v>1.72</v>
      </c>
      <c r="L5931" s="447" t="s">
        <v>241</v>
      </c>
    </row>
    <row r="5932" spans="1:12">
      <c r="A5932" s="447" t="s">
        <v>21093</v>
      </c>
      <c r="B5932" s="447" t="s">
        <v>21094</v>
      </c>
      <c r="C5932" s="447" t="s">
        <v>21111</v>
      </c>
      <c r="D5932" s="447" t="s">
        <v>21112</v>
      </c>
      <c r="E5932" s="448" t="s">
        <v>20755</v>
      </c>
      <c r="F5932" s="447" t="s">
        <v>20755</v>
      </c>
      <c r="G5932" s="449">
        <v>91522</v>
      </c>
      <c r="H5932" s="447" t="s">
        <v>7298</v>
      </c>
      <c r="I5932" s="447" t="s">
        <v>145</v>
      </c>
      <c r="J5932" s="447" t="s">
        <v>334</v>
      </c>
      <c r="K5932" s="450">
        <v>2.06</v>
      </c>
      <c r="L5932" s="447" t="s">
        <v>241</v>
      </c>
    </row>
    <row r="5933" spans="1:12">
      <c r="A5933" s="447" t="s">
        <v>21093</v>
      </c>
      <c r="B5933" s="447" t="s">
        <v>21094</v>
      </c>
      <c r="C5933" s="447" t="s">
        <v>21111</v>
      </c>
      <c r="D5933" s="447" t="s">
        <v>21112</v>
      </c>
      <c r="E5933" s="448" t="s">
        <v>20755</v>
      </c>
      <c r="F5933" s="447" t="s">
        <v>20755</v>
      </c>
      <c r="G5933" s="449">
        <v>91525</v>
      </c>
      <c r="H5933" s="447" t="s">
        <v>7299</v>
      </c>
      <c r="I5933" s="447" t="s">
        <v>145</v>
      </c>
      <c r="J5933" s="447" t="s">
        <v>334</v>
      </c>
      <c r="K5933" s="450">
        <v>3.94</v>
      </c>
      <c r="L5933" s="447" t="s">
        <v>241</v>
      </c>
    </row>
    <row r="5934" spans="1:12">
      <c r="A5934" s="447" t="s">
        <v>21003</v>
      </c>
      <c r="B5934" s="447" t="s">
        <v>21113</v>
      </c>
      <c r="C5934" s="447" t="s">
        <v>21114</v>
      </c>
      <c r="D5934" s="447" t="s">
        <v>21115</v>
      </c>
      <c r="E5934" s="448" t="s">
        <v>20755</v>
      </c>
      <c r="F5934" s="447" t="s">
        <v>20755</v>
      </c>
      <c r="G5934" s="449">
        <v>87280</v>
      </c>
      <c r="H5934" s="447" t="s">
        <v>7300</v>
      </c>
      <c r="I5934" s="447" t="s">
        <v>133</v>
      </c>
      <c r="J5934" s="447" t="s">
        <v>334</v>
      </c>
      <c r="K5934" s="450">
        <v>318.97000000000003</v>
      </c>
      <c r="L5934" s="447" t="s">
        <v>241</v>
      </c>
    </row>
    <row r="5935" spans="1:12">
      <c r="A5935" s="447" t="s">
        <v>21003</v>
      </c>
      <c r="B5935" s="447" t="s">
        <v>21113</v>
      </c>
      <c r="C5935" s="447" t="s">
        <v>21114</v>
      </c>
      <c r="D5935" s="447" t="s">
        <v>21115</v>
      </c>
      <c r="E5935" s="448" t="s">
        <v>20755</v>
      </c>
      <c r="F5935" s="447" t="s">
        <v>20755</v>
      </c>
      <c r="G5935" s="449">
        <v>87281</v>
      </c>
      <c r="H5935" s="447" t="s">
        <v>7301</v>
      </c>
      <c r="I5935" s="447" t="s">
        <v>133</v>
      </c>
      <c r="J5935" s="447" t="s">
        <v>334</v>
      </c>
      <c r="K5935" s="450">
        <v>317.41000000000003</v>
      </c>
      <c r="L5935" s="447" t="s">
        <v>241</v>
      </c>
    </row>
    <row r="5936" spans="1:12">
      <c r="A5936" s="447" t="s">
        <v>21003</v>
      </c>
      <c r="B5936" s="447" t="s">
        <v>21113</v>
      </c>
      <c r="C5936" s="447" t="s">
        <v>21114</v>
      </c>
      <c r="D5936" s="447" t="s">
        <v>21115</v>
      </c>
      <c r="E5936" s="448" t="s">
        <v>20755</v>
      </c>
      <c r="F5936" s="447" t="s">
        <v>20755</v>
      </c>
      <c r="G5936" s="449">
        <v>87283</v>
      </c>
      <c r="H5936" s="447" t="s">
        <v>7302</v>
      </c>
      <c r="I5936" s="447" t="s">
        <v>133</v>
      </c>
      <c r="J5936" s="447" t="s">
        <v>334</v>
      </c>
      <c r="K5936" s="450">
        <v>335.33</v>
      </c>
      <c r="L5936" s="447" t="s">
        <v>241</v>
      </c>
    </row>
    <row r="5937" spans="1:12">
      <c r="A5937" s="447" t="s">
        <v>21003</v>
      </c>
      <c r="B5937" s="447" t="s">
        <v>21113</v>
      </c>
      <c r="C5937" s="447" t="s">
        <v>21114</v>
      </c>
      <c r="D5937" s="447" t="s">
        <v>21115</v>
      </c>
      <c r="E5937" s="448" t="s">
        <v>20755</v>
      </c>
      <c r="F5937" s="447" t="s">
        <v>20755</v>
      </c>
      <c r="G5937" s="449">
        <v>87284</v>
      </c>
      <c r="H5937" s="447" t="s">
        <v>7303</v>
      </c>
      <c r="I5937" s="447" t="s">
        <v>133</v>
      </c>
      <c r="J5937" s="447" t="s">
        <v>334</v>
      </c>
      <c r="K5937" s="450">
        <v>332.32</v>
      </c>
      <c r="L5937" s="447" t="s">
        <v>241</v>
      </c>
    </row>
    <row r="5938" spans="1:12">
      <c r="A5938" s="447" t="s">
        <v>21003</v>
      </c>
      <c r="B5938" s="447" t="s">
        <v>21113</v>
      </c>
      <c r="C5938" s="447" t="s">
        <v>21114</v>
      </c>
      <c r="D5938" s="447" t="s">
        <v>21115</v>
      </c>
      <c r="E5938" s="448" t="s">
        <v>20755</v>
      </c>
      <c r="F5938" s="447" t="s">
        <v>20755</v>
      </c>
      <c r="G5938" s="449">
        <v>87286</v>
      </c>
      <c r="H5938" s="447" t="s">
        <v>7304</v>
      </c>
      <c r="I5938" s="447" t="s">
        <v>133</v>
      </c>
      <c r="J5938" s="447" t="s">
        <v>334</v>
      </c>
      <c r="K5938" s="450">
        <v>412.16</v>
      </c>
      <c r="L5938" s="447" t="s">
        <v>241</v>
      </c>
    </row>
    <row r="5939" spans="1:12">
      <c r="A5939" s="447" t="s">
        <v>21003</v>
      </c>
      <c r="B5939" s="447" t="s">
        <v>21113</v>
      </c>
      <c r="C5939" s="447" t="s">
        <v>21114</v>
      </c>
      <c r="D5939" s="447" t="s">
        <v>21115</v>
      </c>
      <c r="E5939" s="448" t="s">
        <v>20755</v>
      </c>
      <c r="F5939" s="447" t="s">
        <v>20755</v>
      </c>
      <c r="G5939" s="449">
        <v>87287</v>
      </c>
      <c r="H5939" s="447" t="s">
        <v>7305</v>
      </c>
      <c r="I5939" s="447" t="s">
        <v>133</v>
      </c>
      <c r="J5939" s="447" t="s">
        <v>334</v>
      </c>
      <c r="K5939" s="450">
        <v>404.6</v>
      </c>
      <c r="L5939" s="447" t="s">
        <v>241</v>
      </c>
    </row>
    <row r="5940" spans="1:12">
      <c r="A5940" s="447" t="s">
        <v>21003</v>
      </c>
      <c r="B5940" s="447" t="s">
        <v>21113</v>
      </c>
      <c r="C5940" s="447" t="s">
        <v>21114</v>
      </c>
      <c r="D5940" s="447" t="s">
        <v>21115</v>
      </c>
      <c r="E5940" s="448" t="s">
        <v>20755</v>
      </c>
      <c r="F5940" s="447" t="s">
        <v>20755</v>
      </c>
      <c r="G5940" s="449">
        <v>87289</v>
      </c>
      <c r="H5940" s="447" t="s">
        <v>7306</v>
      </c>
      <c r="I5940" s="447" t="s">
        <v>133</v>
      </c>
      <c r="J5940" s="447" t="s">
        <v>334</v>
      </c>
      <c r="K5940" s="450">
        <v>393.58</v>
      </c>
      <c r="L5940" s="447" t="s">
        <v>241</v>
      </c>
    </row>
    <row r="5941" spans="1:12">
      <c r="A5941" s="447" t="s">
        <v>21003</v>
      </c>
      <c r="B5941" s="447" t="s">
        <v>21113</v>
      </c>
      <c r="C5941" s="447" t="s">
        <v>21114</v>
      </c>
      <c r="D5941" s="447" t="s">
        <v>21115</v>
      </c>
      <c r="E5941" s="448" t="s">
        <v>20755</v>
      </c>
      <c r="F5941" s="447" t="s">
        <v>20755</v>
      </c>
      <c r="G5941" s="449">
        <v>87290</v>
      </c>
      <c r="H5941" s="447" t="s">
        <v>7307</v>
      </c>
      <c r="I5941" s="447" t="s">
        <v>133</v>
      </c>
      <c r="J5941" s="447" t="s">
        <v>334</v>
      </c>
      <c r="K5941" s="450">
        <v>390.19</v>
      </c>
      <c r="L5941" s="447" t="s">
        <v>241</v>
      </c>
    </row>
    <row r="5942" spans="1:12">
      <c r="A5942" s="447" t="s">
        <v>21003</v>
      </c>
      <c r="B5942" s="447" t="s">
        <v>21113</v>
      </c>
      <c r="C5942" s="447" t="s">
        <v>21114</v>
      </c>
      <c r="D5942" s="447" t="s">
        <v>21115</v>
      </c>
      <c r="E5942" s="448" t="s">
        <v>20755</v>
      </c>
      <c r="F5942" s="447" t="s">
        <v>20755</v>
      </c>
      <c r="G5942" s="449">
        <v>87292</v>
      </c>
      <c r="H5942" s="447" t="s">
        <v>7308</v>
      </c>
      <c r="I5942" s="447" t="s">
        <v>133</v>
      </c>
      <c r="J5942" s="447" t="s">
        <v>334</v>
      </c>
      <c r="K5942" s="450">
        <v>401.86</v>
      </c>
      <c r="L5942" s="447" t="s">
        <v>241</v>
      </c>
    </row>
    <row r="5943" spans="1:12">
      <c r="A5943" s="447" t="s">
        <v>21003</v>
      </c>
      <c r="B5943" s="447" t="s">
        <v>21113</v>
      </c>
      <c r="C5943" s="447" t="s">
        <v>21114</v>
      </c>
      <c r="D5943" s="447" t="s">
        <v>21115</v>
      </c>
      <c r="E5943" s="448" t="s">
        <v>20755</v>
      </c>
      <c r="F5943" s="447" t="s">
        <v>20755</v>
      </c>
      <c r="G5943" s="449">
        <v>87294</v>
      </c>
      <c r="H5943" s="447" t="s">
        <v>7309</v>
      </c>
      <c r="I5943" s="447" t="s">
        <v>133</v>
      </c>
      <c r="J5943" s="447" t="s">
        <v>334</v>
      </c>
      <c r="K5943" s="450">
        <v>383.46</v>
      </c>
      <c r="L5943" s="447" t="s">
        <v>241</v>
      </c>
    </row>
    <row r="5944" spans="1:12">
      <c r="A5944" s="447" t="s">
        <v>21003</v>
      </c>
      <c r="B5944" s="447" t="s">
        <v>21113</v>
      </c>
      <c r="C5944" s="447" t="s">
        <v>21114</v>
      </c>
      <c r="D5944" s="447" t="s">
        <v>21115</v>
      </c>
      <c r="E5944" s="448" t="s">
        <v>20755</v>
      </c>
      <c r="F5944" s="447" t="s">
        <v>20755</v>
      </c>
      <c r="G5944" s="449">
        <v>87295</v>
      </c>
      <c r="H5944" s="447" t="s">
        <v>7310</v>
      </c>
      <c r="I5944" s="447" t="s">
        <v>133</v>
      </c>
      <c r="J5944" s="447" t="s">
        <v>334</v>
      </c>
      <c r="K5944" s="450">
        <v>383.63</v>
      </c>
      <c r="L5944" s="447" t="s">
        <v>241</v>
      </c>
    </row>
    <row r="5945" spans="1:12">
      <c r="A5945" s="447" t="s">
        <v>21003</v>
      </c>
      <c r="B5945" s="447" t="s">
        <v>21113</v>
      </c>
      <c r="C5945" s="447" t="s">
        <v>21114</v>
      </c>
      <c r="D5945" s="447" t="s">
        <v>21115</v>
      </c>
      <c r="E5945" s="448" t="s">
        <v>20755</v>
      </c>
      <c r="F5945" s="447" t="s">
        <v>20755</v>
      </c>
      <c r="G5945" s="449">
        <v>87296</v>
      </c>
      <c r="H5945" s="447" t="s">
        <v>7311</v>
      </c>
      <c r="I5945" s="447" t="s">
        <v>133</v>
      </c>
      <c r="J5945" s="447" t="s">
        <v>334</v>
      </c>
      <c r="K5945" s="450">
        <v>369.65</v>
      </c>
      <c r="L5945" s="447" t="s">
        <v>241</v>
      </c>
    </row>
    <row r="5946" spans="1:12">
      <c r="A5946" s="447" t="s">
        <v>21003</v>
      </c>
      <c r="B5946" s="447" t="s">
        <v>21113</v>
      </c>
      <c r="C5946" s="447" t="s">
        <v>21114</v>
      </c>
      <c r="D5946" s="447" t="s">
        <v>21115</v>
      </c>
      <c r="E5946" s="448" t="s">
        <v>20755</v>
      </c>
      <c r="F5946" s="447" t="s">
        <v>20755</v>
      </c>
      <c r="G5946" s="449">
        <v>87298</v>
      </c>
      <c r="H5946" s="447" t="s">
        <v>7312</v>
      </c>
      <c r="I5946" s="447" t="s">
        <v>133</v>
      </c>
      <c r="J5946" s="447" t="s">
        <v>334</v>
      </c>
      <c r="K5946" s="450">
        <v>520.14</v>
      </c>
      <c r="L5946" s="447" t="s">
        <v>241</v>
      </c>
    </row>
    <row r="5947" spans="1:12">
      <c r="A5947" s="447" t="s">
        <v>21003</v>
      </c>
      <c r="B5947" s="447" t="s">
        <v>21113</v>
      </c>
      <c r="C5947" s="447" t="s">
        <v>21114</v>
      </c>
      <c r="D5947" s="447" t="s">
        <v>21115</v>
      </c>
      <c r="E5947" s="448" t="s">
        <v>20755</v>
      </c>
      <c r="F5947" s="447" t="s">
        <v>20755</v>
      </c>
      <c r="G5947" s="449">
        <v>87299</v>
      </c>
      <c r="H5947" s="447" t="s">
        <v>7313</v>
      </c>
      <c r="I5947" s="447" t="s">
        <v>133</v>
      </c>
      <c r="J5947" s="447" t="s">
        <v>334</v>
      </c>
      <c r="K5947" s="450">
        <v>328.57</v>
      </c>
      <c r="L5947" s="447" t="s">
        <v>241</v>
      </c>
    </row>
    <row r="5948" spans="1:12">
      <c r="A5948" s="447" t="s">
        <v>21003</v>
      </c>
      <c r="B5948" s="447" t="s">
        <v>21113</v>
      </c>
      <c r="C5948" s="447" t="s">
        <v>21114</v>
      </c>
      <c r="D5948" s="447" t="s">
        <v>21115</v>
      </c>
      <c r="E5948" s="448" t="s">
        <v>20755</v>
      </c>
      <c r="F5948" s="447" t="s">
        <v>20755</v>
      </c>
      <c r="G5948" s="449">
        <v>87301</v>
      </c>
      <c r="H5948" s="447" t="s">
        <v>7314</v>
      </c>
      <c r="I5948" s="447" t="s">
        <v>133</v>
      </c>
      <c r="J5948" s="447" t="s">
        <v>334</v>
      </c>
      <c r="K5948" s="450">
        <v>459.74</v>
      </c>
      <c r="L5948" s="447" t="s">
        <v>241</v>
      </c>
    </row>
    <row r="5949" spans="1:12">
      <c r="A5949" s="447" t="s">
        <v>21003</v>
      </c>
      <c r="B5949" s="447" t="s">
        <v>21113</v>
      </c>
      <c r="C5949" s="447" t="s">
        <v>21114</v>
      </c>
      <c r="D5949" s="447" t="s">
        <v>21115</v>
      </c>
      <c r="E5949" s="448" t="s">
        <v>20755</v>
      </c>
      <c r="F5949" s="447" t="s">
        <v>20755</v>
      </c>
      <c r="G5949" s="449">
        <v>87302</v>
      </c>
      <c r="H5949" s="447" t="s">
        <v>7315</v>
      </c>
      <c r="I5949" s="447" t="s">
        <v>133</v>
      </c>
      <c r="J5949" s="447" t="s">
        <v>334</v>
      </c>
      <c r="K5949" s="450">
        <v>456.56</v>
      </c>
      <c r="L5949" s="447" t="s">
        <v>241</v>
      </c>
    </row>
    <row r="5950" spans="1:12">
      <c r="A5950" s="447" t="s">
        <v>21003</v>
      </c>
      <c r="B5950" s="447" t="s">
        <v>21113</v>
      </c>
      <c r="C5950" s="447" t="s">
        <v>21114</v>
      </c>
      <c r="D5950" s="447" t="s">
        <v>21115</v>
      </c>
      <c r="E5950" s="448" t="s">
        <v>20755</v>
      </c>
      <c r="F5950" s="447" t="s">
        <v>20755</v>
      </c>
      <c r="G5950" s="449">
        <v>87304</v>
      </c>
      <c r="H5950" s="447" t="s">
        <v>7316</v>
      </c>
      <c r="I5950" s="447" t="s">
        <v>133</v>
      </c>
      <c r="J5950" s="447" t="s">
        <v>334</v>
      </c>
      <c r="K5950" s="450">
        <v>412.44</v>
      </c>
      <c r="L5950" s="447" t="s">
        <v>241</v>
      </c>
    </row>
    <row r="5951" spans="1:12">
      <c r="A5951" s="447" t="s">
        <v>21003</v>
      </c>
      <c r="B5951" s="447" t="s">
        <v>21113</v>
      </c>
      <c r="C5951" s="447" t="s">
        <v>21114</v>
      </c>
      <c r="D5951" s="447" t="s">
        <v>21115</v>
      </c>
      <c r="E5951" s="448" t="s">
        <v>20755</v>
      </c>
      <c r="F5951" s="447" t="s">
        <v>20755</v>
      </c>
      <c r="G5951" s="449">
        <v>87305</v>
      </c>
      <c r="H5951" s="447" t="s">
        <v>7317</v>
      </c>
      <c r="I5951" s="447" t="s">
        <v>133</v>
      </c>
      <c r="J5951" s="447" t="s">
        <v>334</v>
      </c>
      <c r="K5951" s="450">
        <v>415.82</v>
      </c>
      <c r="L5951" s="447" t="s">
        <v>241</v>
      </c>
    </row>
    <row r="5952" spans="1:12">
      <c r="A5952" s="447" t="s">
        <v>21003</v>
      </c>
      <c r="B5952" s="447" t="s">
        <v>21113</v>
      </c>
      <c r="C5952" s="447" t="s">
        <v>21114</v>
      </c>
      <c r="D5952" s="447" t="s">
        <v>21115</v>
      </c>
      <c r="E5952" s="448" t="s">
        <v>20755</v>
      </c>
      <c r="F5952" s="447" t="s">
        <v>20755</v>
      </c>
      <c r="G5952" s="449">
        <v>87307</v>
      </c>
      <c r="H5952" s="447" t="s">
        <v>7318</v>
      </c>
      <c r="I5952" s="447" t="s">
        <v>133</v>
      </c>
      <c r="J5952" s="447" t="s">
        <v>334</v>
      </c>
      <c r="K5952" s="450">
        <v>387.06</v>
      </c>
      <c r="L5952" s="447" t="s">
        <v>241</v>
      </c>
    </row>
    <row r="5953" spans="1:12">
      <c r="A5953" s="447" t="s">
        <v>21003</v>
      </c>
      <c r="B5953" s="447" t="s">
        <v>21113</v>
      </c>
      <c r="C5953" s="447" t="s">
        <v>21114</v>
      </c>
      <c r="D5953" s="447" t="s">
        <v>21115</v>
      </c>
      <c r="E5953" s="448" t="s">
        <v>20755</v>
      </c>
      <c r="F5953" s="447" t="s">
        <v>20755</v>
      </c>
      <c r="G5953" s="449">
        <v>87308</v>
      </c>
      <c r="H5953" s="447" t="s">
        <v>7319</v>
      </c>
      <c r="I5953" s="447" t="s">
        <v>133</v>
      </c>
      <c r="J5953" s="447" t="s">
        <v>334</v>
      </c>
      <c r="K5953" s="450">
        <v>382.91</v>
      </c>
      <c r="L5953" s="447" t="s">
        <v>241</v>
      </c>
    </row>
    <row r="5954" spans="1:12">
      <c r="A5954" s="447" t="s">
        <v>21003</v>
      </c>
      <c r="B5954" s="447" t="s">
        <v>21113</v>
      </c>
      <c r="C5954" s="447" t="s">
        <v>21114</v>
      </c>
      <c r="D5954" s="447" t="s">
        <v>21115</v>
      </c>
      <c r="E5954" s="448" t="s">
        <v>20755</v>
      </c>
      <c r="F5954" s="447" t="s">
        <v>20755</v>
      </c>
      <c r="G5954" s="449">
        <v>87310</v>
      </c>
      <c r="H5954" s="447" t="s">
        <v>7320</v>
      </c>
      <c r="I5954" s="447" t="s">
        <v>133</v>
      </c>
      <c r="J5954" s="447" t="s">
        <v>334</v>
      </c>
      <c r="K5954" s="450">
        <v>324.26</v>
      </c>
      <c r="L5954" s="447" t="s">
        <v>241</v>
      </c>
    </row>
    <row r="5955" spans="1:12">
      <c r="A5955" s="447" t="s">
        <v>21003</v>
      </c>
      <c r="B5955" s="447" t="s">
        <v>21113</v>
      </c>
      <c r="C5955" s="447" t="s">
        <v>21114</v>
      </c>
      <c r="D5955" s="447" t="s">
        <v>21115</v>
      </c>
      <c r="E5955" s="448" t="s">
        <v>20755</v>
      </c>
      <c r="F5955" s="447" t="s">
        <v>20755</v>
      </c>
      <c r="G5955" s="449">
        <v>87311</v>
      </c>
      <c r="H5955" s="447" t="s">
        <v>7321</v>
      </c>
      <c r="I5955" s="447" t="s">
        <v>133</v>
      </c>
      <c r="J5955" s="447" t="s">
        <v>334</v>
      </c>
      <c r="K5955" s="450">
        <v>319.91000000000003</v>
      </c>
      <c r="L5955" s="447" t="s">
        <v>241</v>
      </c>
    </row>
    <row r="5956" spans="1:12">
      <c r="A5956" s="447" t="s">
        <v>21003</v>
      </c>
      <c r="B5956" s="447" t="s">
        <v>21113</v>
      </c>
      <c r="C5956" s="447" t="s">
        <v>21114</v>
      </c>
      <c r="D5956" s="447" t="s">
        <v>21115</v>
      </c>
      <c r="E5956" s="448" t="s">
        <v>20755</v>
      </c>
      <c r="F5956" s="447" t="s">
        <v>20755</v>
      </c>
      <c r="G5956" s="449">
        <v>87313</v>
      </c>
      <c r="H5956" s="447" t="s">
        <v>7322</v>
      </c>
      <c r="I5956" s="447" t="s">
        <v>133</v>
      </c>
      <c r="J5956" s="447" t="s">
        <v>334</v>
      </c>
      <c r="K5956" s="450">
        <v>403.13</v>
      </c>
      <c r="L5956" s="447" t="s">
        <v>241</v>
      </c>
    </row>
    <row r="5957" spans="1:12">
      <c r="A5957" s="447" t="s">
        <v>21003</v>
      </c>
      <c r="B5957" s="447" t="s">
        <v>21113</v>
      </c>
      <c r="C5957" s="447" t="s">
        <v>21114</v>
      </c>
      <c r="D5957" s="447" t="s">
        <v>21115</v>
      </c>
      <c r="E5957" s="448" t="s">
        <v>20755</v>
      </c>
      <c r="F5957" s="447" t="s">
        <v>20755</v>
      </c>
      <c r="G5957" s="449">
        <v>87314</v>
      </c>
      <c r="H5957" s="447" t="s">
        <v>7323</v>
      </c>
      <c r="I5957" s="447" t="s">
        <v>133</v>
      </c>
      <c r="J5957" s="447" t="s">
        <v>334</v>
      </c>
      <c r="K5957" s="450">
        <v>400.34</v>
      </c>
      <c r="L5957" s="447" t="s">
        <v>241</v>
      </c>
    </row>
    <row r="5958" spans="1:12">
      <c r="A5958" s="447" t="s">
        <v>21003</v>
      </c>
      <c r="B5958" s="447" t="s">
        <v>21113</v>
      </c>
      <c r="C5958" s="447" t="s">
        <v>21114</v>
      </c>
      <c r="D5958" s="447" t="s">
        <v>21115</v>
      </c>
      <c r="E5958" s="448" t="s">
        <v>20755</v>
      </c>
      <c r="F5958" s="447" t="s">
        <v>20755</v>
      </c>
      <c r="G5958" s="449">
        <v>87316</v>
      </c>
      <c r="H5958" s="447" t="s">
        <v>7324</v>
      </c>
      <c r="I5958" s="447" t="s">
        <v>133</v>
      </c>
      <c r="J5958" s="447" t="s">
        <v>334</v>
      </c>
      <c r="K5958" s="450">
        <v>359.65</v>
      </c>
      <c r="L5958" s="447" t="s">
        <v>241</v>
      </c>
    </row>
    <row r="5959" spans="1:12">
      <c r="A5959" s="447" t="s">
        <v>21003</v>
      </c>
      <c r="B5959" s="447" t="s">
        <v>21113</v>
      </c>
      <c r="C5959" s="447" t="s">
        <v>21114</v>
      </c>
      <c r="D5959" s="447" t="s">
        <v>21115</v>
      </c>
      <c r="E5959" s="448" t="s">
        <v>20755</v>
      </c>
      <c r="F5959" s="447" t="s">
        <v>20755</v>
      </c>
      <c r="G5959" s="449">
        <v>87317</v>
      </c>
      <c r="H5959" s="447" t="s">
        <v>7325</v>
      </c>
      <c r="I5959" s="447" t="s">
        <v>133</v>
      </c>
      <c r="J5959" s="447" t="s">
        <v>334</v>
      </c>
      <c r="K5959" s="450">
        <v>352.8</v>
      </c>
      <c r="L5959" s="447" t="s">
        <v>241</v>
      </c>
    </row>
    <row r="5960" spans="1:12">
      <c r="A5960" s="447" t="s">
        <v>21003</v>
      </c>
      <c r="B5960" s="447" t="s">
        <v>21113</v>
      </c>
      <c r="C5960" s="447" t="s">
        <v>21114</v>
      </c>
      <c r="D5960" s="447" t="s">
        <v>21115</v>
      </c>
      <c r="E5960" s="448" t="s">
        <v>20755</v>
      </c>
      <c r="F5960" s="447" t="s">
        <v>20755</v>
      </c>
      <c r="G5960" s="449">
        <v>87319</v>
      </c>
      <c r="H5960" s="447" t="s">
        <v>7326</v>
      </c>
      <c r="I5960" s="447" t="s">
        <v>133</v>
      </c>
      <c r="J5960" s="447" t="s">
        <v>334</v>
      </c>
      <c r="K5960" s="451">
        <v>2860.43</v>
      </c>
      <c r="L5960" s="447" t="s">
        <v>241</v>
      </c>
    </row>
    <row r="5961" spans="1:12">
      <c r="A5961" s="447" t="s">
        <v>21003</v>
      </c>
      <c r="B5961" s="447" t="s">
        <v>21113</v>
      </c>
      <c r="C5961" s="447" t="s">
        <v>21114</v>
      </c>
      <c r="D5961" s="447" t="s">
        <v>21115</v>
      </c>
      <c r="E5961" s="448" t="s">
        <v>20755</v>
      </c>
      <c r="F5961" s="447" t="s">
        <v>20755</v>
      </c>
      <c r="G5961" s="449">
        <v>87320</v>
      </c>
      <c r="H5961" s="447" t="s">
        <v>7327</v>
      </c>
      <c r="I5961" s="447" t="s">
        <v>133</v>
      </c>
      <c r="J5961" s="447" t="s">
        <v>334</v>
      </c>
      <c r="K5961" s="451">
        <v>2868.42</v>
      </c>
      <c r="L5961" s="447" t="s">
        <v>241</v>
      </c>
    </row>
    <row r="5962" spans="1:12">
      <c r="A5962" s="447" t="s">
        <v>21003</v>
      </c>
      <c r="B5962" s="447" t="s">
        <v>21113</v>
      </c>
      <c r="C5962" s="447" t="s">
        <v>21114</v>
      </c>
      <c r="D5962" s="447" t="s">
        <v>21115</v>
      </c>
      <c r="E5962" s="448" t="s">
        <v>20755</v>
      </c>
      <c r="F5962" s="447" t="s">
        <v>20755</v>
      </c>
      <c r="G5962" s="449">
        <v>87322</v>
      </c>
      <c r="H5962" s="447" t="s">
        <v>7328</v>
      </c>
      <c r="I5962" s="447" t="s">
        <v>133</v>
      </c>
      <c r="J5962" s="447" t="s">
        <v>334</v>
      </c>
      <c r="K5962" s="451">
        <v>2951.4</v>
      </c>
      <c r="L5962" s="447" t="s">
        <v>241</v>
      </c>
    </row>
    <row r="5963" spans="1:12">
      <c r="A5963" s="447" t="s">
        <v>21003</v>
      </c>
      <c r="B5963" s="447" t="s">
        <v>21113</v>
      </c>
      <c r="C5963" s="447" t="s">
        <v>21114</v>
      </c>
      <c r="D5963" s="447" t="s">
        <v>21115</v>
      </c>
      <c r="E5963" s="448" t="s">
        <v>20755</v>
      </c>
      <c r="F5963" s="447" t="s">
        <v>20755</v>
      </c>
      <c r="G5963" s="449">
        <v>87323</v>
      </c>
      <c r="H5963" s="447" t="s">
        <v>7329</v>
      </c>
      <c r="I5963" s="447" t="s">
        <v>133</v>
      </c>
      <c r="J5963" s="447" t="s">
        <v>334</v>
      </c>
      <c r="K5963" s="451">
        <v>2955.99</v>
      </c>
      <c r="L5963" s="447" t="s">
        <v>241</v>
      </c>
    </row>
    <row r="5964" spans="1:12">
      <c r="A5964" s="447" t="s">
        <v>21003</v>
      </c>
      <c r="B5964" s="447" t="s">
        <v>21113</v>
      </c>
      <c r="C5964" s="447" t="s">
        <v>21114</v>
      </c>
      <c r="D5964" s="447" t="s">
        <v>21115</v>
      </c>
      <c r="E5964" s="448" t="s">
        <v>20755</v>
      </c>
      <c r="F5964" s="447" t="s">
        <v>20755</v>
      </c>
      <c r="G5964" s="449">
        <v>87325</v>
      </c>
      <c r="H5964" s="447" t="s">
        <v>7330</v>
      </c>
      <c r="I5964" s="447" t="s">
        <v>133</v>
      </c>
      <c r="J5964" s="447" t="s">
        <v>334</v>
      </c>
      <c r="K5964" s="451">
        <v>2882.32</v>
      </c>
      <c r="L5964" s="447" t="s">
        <v>241</v>
      </c>
    </row>
    <row r="5965" spans="1:12">
      <c r="A5965" s="447" t="s">
        <v>21003</v>
      </c>
      <c r="B5965" s="447" t="s">
        <v>21113</v>
      </c>
      <c r="C5965" s="447" t="s">
        <v>21114</v>
      </c>
      <c r="D5965" s="447" t="s">
        <v>21115</v>
      </c>
      <c r="E5965" s="448" t="s">
        <v>20755</v>
      </c>
      <c r="F5965" s="447" t="s">
        <v>20755</v>
      </c>
      <c r="G5965" s="449">
        <v>87326</v>
      </c>
      <c r="H5965" s="447" t="s">
        <v>7331</v>
      </c>
      <c r="I5965" s="447" t="s">
        <v>133</v>
      </c>
      <c r="J5965" s="447" t="s">
        <v>334</v>
      </c>
      <c r="K5965" s="451">
        <v>2896.69</v>
      </c>
      <c r="L5965" s="447" t="s">
        <v>241</v>
      </c>
    </row>
    <row r="5966" spans="1:12">
      <c r="A5966" s="447" t="s">
        <v>21003</v>
      </c>
      <c r="B5966" s="447" t="s">
        <v>21113</v>
      </c>
      <c r="C5966" s="447" t="s">
        <v>21114</v>
      </c>
      <c r="D5966" s="447" t="s">
        <v>21115</v>
      </c>
      <c r="E5966" s="448" t="s">
        <v>20755</v>
      </c>
      <c r="F5966" s="447" t="s">
        <v>20755</v>
      </c>
      <c r="G5966" s="449">
        <v>87327</v>
      </c>
      <c r="H5966" s="447" t="s">
        <v>7332</v>
      </c>
      <c r="I5966" s="447" t="s">
        <v>133</v>
      </c>
      <c r="J5966" s="447" t="s">
        <v>334</v>
      </c>
      <c r="K5966" s="450">
        <v>332.77</v>
      </c>
      <c r="L5966" s="447" t="s">
        <v>241</v>
      </c>
    </row>
    <row r="5967" spans="1:12">
      <c r="A5967" s="447" t="s">
        <v>21003</v>
      </c>
      <c r="B5967" s="447" t="s">
        <v>21113</v>
      </c>
      <c r="C5967" s="447" t="s">
        <v>21114</v>
      </c>
      <c r="D5967" s="447" t="s">
        <v>21115</v>
      </c>
      <c r="E5967" s="448" t="s">
        <v>20755</v>
      </c>
      <c r="F5967" s="447" t="s">
        <v>20755</v>
      </c>
      <c r="G5967" s="449">
        <v>87328</v>
      </c>
      <c r="H5967" s="447" t="s">
        <v>7333</v>
      </c>
      <c r="I5967" s="447" t="s">
        <v>133</v>
      </c>
      <c r="J5967" s="447" t="s">
        <v>334</v>
      </c>
      <c r="K5967" s="450">
        <v>299.3</v>
      </c>
      <c r="L5967" s="447" t="s">
        <v>241</v>
      </c>
    </row>
    <row r="5968" spans="1:12">
      <c r="A5968" s="447" t="s">
        <v>21003</v>
      </c>
      <c r="B5968" s="447" t="s">
        <v>21113</v>
      </c>
      <c r="C5968" s="447" t="s">
        <v>21114</v>
      </c>
      <c r="D5968" s="447" t="s">
        <v>21115</v>
      </c>
      <c r="E5968" s="448" t="s">
        <v>20755</v>
      </c>
      <c r="F5968" s="447" t="s">
        <v>20755</v>
      </c>
      <c r="G5968" s="449">
        <v>87329</v>
      </c>
      <c r="H5968" s="447" t="s">
        <v>7334</v>
      </c>
      <c r="I5968" s="447" t="s">
        <v>133</v>
      </c>
      <c r="J5968" s="447" t="s">
        <v>334</v>
      </c>
      <c r="K5968" s="450">
        <v>358.83</v>
      </c>
      <c r="L5968" s="447" t="s">
        <v>241</v>
      </c>
    </row>
    <row r="5969" spans="1:12">
      <c r="A5969" s="447" t="s">
        <v>21003</v>
      </c>
      <c r="B5969" s="447" t="s">
        <v>21113</v>
      </c>
      <c r="C5969" s="447" t="s">
        <v>21114</v>
      </c>
      <c r="D5969" s="447" t="s">
        <v>21115</v>
      </c>
      <c r="E5969" s="448" t="s">
        <v>20755</v>
      </c>
      <c r="F5969" s="447" t="s">
        <v>20755</v>
      </c>
      <c r="G5969" s="449">
        <v>87330</v>
      </c>
      <c r="H5969" s="447" t="s">
        <v>7335</v>
      </c>
      <c r="I5969" s="447" t="s">
        <v>133</v>
      </c>
      <c r="J5969" s="447" t="s">
        <v>334</v>
      </c>
      <c r="K5969" s="450">
        <v>320.68</v>
      </c>
      <c r="L5969" s="447" t="s">
        <v>241</v>
      </c>
    </row>
    <row r="5970" spans="1:12">
      <c r="A5970" s="447" t="s">
        <v>21003</v>
      </c>
      <c r="B5970" s="447" t="s">
        <v>21113</v>
      </c>
      <c r="C5970" s="447" t="s">
        <v>21114</v>
      </c>
      <c r="D5970" s="447" t="s">
        <v>21115</v>
      </c>
      <c r="E5970" s="448" t="s">
        <v>20755</v>
      </c>
      <c r="F5970" s="447" t="s">
        <v>20755</v>
      </c>
      <c r="G5970" s="449">
        <v>87331</v>
      </c>
      <c r="H5970" s="447" t="s">
        <v>7336</v>
      </c>
      <c r="I5970" s="447" t="s">
        <v>133</v>
      </c>
      <c r="J5970" s="447" t="s">
        <v>334</v>
      </c>
      <c r="K5970" s="450">
        <v>425.17</v>
      </c>
      <c r="L5970" s="447" t="s">
        <v>241</v>
      </c>
    </row>
    <row r="5971" spans="1:12">
      <c r="A5971" s="447" t="s">
        <v>21003</v>
      </c>
      <c r="B5971" s="447" t="s">
        <v>21113</v>
      </c>
      <c r="C5971" s="447" t="s">
        <v>21114</v>
      </c>
      <c r="D5971" s="447" t="s">
        <v>21115</v>
      </c>
      <c r="E5971" s="448" t="s">
        <v>20755</v>
      </c>
      <c r="F5971" s="447" t="s">
        <v>20755</v>
      </c>
      <c r="G5971" s="449">
        <v>87332</v>
      </c>
      <c r="H5971" s="447" t="s">
        <v>7337</v>
      </c>
      <c r="I5971" s="447" t="s">
        <v>133</v>
      </c>
      <c r="J5971" s="447" t="s">
        <v>334</v>
      </c>
      <c r="K5971" s="450">
        <v>390.62</v>
      </c>
      <c r="L5971" s="447" t="s">
        <v>241</v>
      </c>
    </row>
    <row r="5972" spans="1:12">
      <c r="A5972" s="447" t="s">
        <v>21003</v>
      </c>
      <c r="B5972" s="447" t="s">
        <v>21113</v>
      </c>
      <c r="C5972" s="447" t="s">
        <v>21114</v>
      </c>
      <c r="D5972" s="447" t="s">
        <v>21115</v>
      </c>
      <c r="E5972" s="448" t="s">
        <v>20755</v>
      </c>
      <c r="F5972" s="447" t="s">
        <v>20755</v>
      </c>
      <c r="G5972" s="449">
        <v>87333</v>
      </c>
      <c r="H5972" s="447" t="s">
        <v>7338</v>
      </c>
      <c r="I5972" s="447" t="s">
        <v>133</v>
      </c>
      <c r="J5972" s="447" t="s">
        <v>334</v>
      </c>
      <c r="K5972" s="450">
        <v>395.56</v>
      </c>
      <c r="L5972" s="447" t="s">
        <v>241</v>
      </c>
    </row>
    <row r="5973" spans="1:12">
      <c r="A5973" s="447" t="s">
        <v>21003</v>
      </c>
      <c r="B5973" s="447" t="s">
        <v>21113</v>
      </c>
      <c r="C5973" s="447" t="s">
        <v>21114</v>
      </c>
      <c r="D5973" s="447" t="s">
        <v>21115</v>
      </c>
      <c r="E5973" s="448" t="s">
        <v>20755</v>
      </c>
      <c r="F5973" s="447" t="s">
        <v>20755</v>
      </c>
      <c r="G5973" s="449">
        <v>87334</v>
      </c>
      <c r="H5973" s="447" t="s">
        <v>7339</v>
      </c>
      <c r="I5973" s="447" t="s">
        <v>133</v>
      </c>
      <c r="J5973" s="447" t="s">
        <v>334</v>
      </c>
      <c r="K5973" s="450">
        <v>374.89</v>
      </c>
      <c r="L5973" s="447" t="s">
        <v>241</v>
      </c>
    </row>
    <row r="5974" spans="1:12">
      <c r="A5974" s="447" t="s">
        <v>21003</v>
      </c>
      <c r="B5974" s="447" t="s">
        <v>21113</v>
      </c>
      <c r="C5974" s="447" t="s">
        <v>21114</v>
      </c>
      <c r="D5974" s="447" t="s">
        <v>21115</v>
      </c>
      <c r="E5974" s="448" t="s">
        <v>20755</v>
      </c>
      <c r="F5974" s="447" t="s">
        <v>20755</v>
      </c>
      <c r="G5974" s="449">
        <v>87335</v>
      </c>
      <c r="H5974" s="447" t="s">
        <v>7340</v>
      </c>
      <c r="I5974" s="447" t="s">
        <v>133</v>
      </c>
      <c r="J5974" s="447" t="s">
        <v>334</v>
      </c>
      <c r="K5974" s="450">
        <v>391.58</v>
      </c>
      <c r="L5974" s="447" t="s">
        <v>241</v>
      </c>
    </row>
    <row r="5975" spans="1:12">
      <c r="A5975" s="447" t="s">
        <v>21003</v>
      </c>
      <c r="B5975" s="447" t="s">
        <v>21113</v>
      </c>
      <c r="C5975" s="447" t="s">
        <v>21114</v>
      </c>
      <c r="D5975" s="447" t="s">
        <v>21115</v>
      </c>
      <c r="E5975" s="448" t="s">
        <v>20755</v>
      </c>
      <c r="F5975" s="447" t="s">
        <v>20755</v>
      </c>
      <c r="G5975" s="449">
        <v>87336</v>
      </c>
      <c r="H5975" s="447" t="s">
        <v>7341</v>
      </c>
      <c r="I5975" s="447" t="s">
        <v>133</v>
      </c>
      <c r="J5975" s="447" t="s">
        <v>334</v>
      </c>
      <c r="K5975" s="450">
        <v>385.85</v>
      </c>
      <c r="L5975" s="447" t="s">
        <v>241</v>
      </c>
    </row>
    <row r="5976" spans="1:12">
      <c r="A5976" s="447" t="s">
        <v>21003</v>
      </c>
      <c r="B5976" s="447" t="s">
        <v>21113</v>
      </c>
      <c r="C5976" s="447" t="s">
        <v>21114</v>
      </c>
      <c r="D5976" s="447" t="s">
        <v>21115</v>
      </c>
      <c r="E5976" s="448" t="s">
        <v>20755</v>
      </c>
      <c r="F5976" s="447" t="s">
        <v>20755</v>
      </c>
      <c r="G5976" s="449">
        <v>87337</v>
      </c>
      <c r="H5976" s="447" t="s">
        <v>7342</v>
      </c>
      <c r="I5976" s="447" t="s">
        <v>133</v>
      </c>
      <c r="J5976" s="447" t="s">
        <v>334</v>
      </c>
      <c r="K5976" s="450">
        <v>382.92</v>
      </c>
      <c r="L5976" s="447" t="s">
        <v>241</v>
      </c>
    </row>
    <row r="5977" spans="1:12">
      <c r="A5977" s="447" t="s">
        <v>21003</v>
      </c>
      <c r="B5977" s="447" t="s">
        <v>21113</v>
      </c>
      <c r="C5977" s="447" t="s">
        <v>21114</v>
      </c>
      <c r="D5977" s="447" t="s">
        <v>21115</v>
      </c>
      <c r="E5977" s="448" t="s">
        <v>20755</v>
      </c>
      <c r="F5977" s="447" t="s">
        <v>20755</v>
      </c>
      <c r="G5977" s="449">
        <v>87338</v>
      </c>
      <c r="H5977" s="447" t="s">
        <v>7343</v>
      </c>
      <c r="I5977" s="447" t="s">
        <v>133</v>
      </c>
      <c r="J5977" s="447" t="s">
        <v>334</v>
      </c>
      <c r="K5977" s="450">
        <v>367.3</v>
      </c>
      <c r="L5977" s="447" t="s">
        <v>241</v>
      </c>
    </row>
    <row r="5978" spans="1:12">
      <c r="A5978" s="447" t="s">
        <v>21003</v>
      </c>
      <c r="B5978" s="447" t="s">
        <v>21113</v>
      </c>
      <c r="C5978" s="447" t="s">
        <v>21114</v>
      </c>
      <c r="D5978" s="447" t="s">
        <v>21115</v>
      </c>
      <c r="E5978" s="448" t="s">
        <v>20755</v>
      </c>
      <c r="F5978" s="447" t="s">
        <v>20755</v>
      </c>
      <c r="G5978" s="449">
        <v>87339</v>
      </c>
      <c r="H5978" s="447" t="s">
        <v>7344</v>
      </c>
      <c r="I5978" s="447" t="s">
        <v>133</v>
      </c>
      <c r="J5978" s="447" t="s">
        <v>334</v>
      </c>
      <c r="K5978" s="450">
        <v>588.20000000000005</v>
      </c>
      <c r="L5978" s="447" t="s">
        <v>241</v>
      </c>
    </row>
    <row r="5979" spans="1:12">
      <c r="A5979" s="447" t="s">
        <v>21003</v>
      </c>
      <c r="B5979" s="447" t="s">
        <v>21113</v>
      </c>
      <c r="C5979" s="447" t="s">
        <v>21114</v>
      </c>
      <c r="D5979" s="447" t="s">
        <v>21115</v>
      </c>
      <c r="E5979" s="448" t="s">
        <v>20755</v>
      </c>
      <c r="F5979" s="447" t="s">
        <v>20755</v>
      </c>
      <c r="G5979" s="449">
        <v>87340</v>
      </c>
      <c r="H5979" s="447" t="s">
        <v>7345</v>
      </c>
      <c r="I5979" s="447" t="s">
        <v>133</v>
      </c>
      <c r="J5979" s="447" t="s">
        <v>334</v>
      </c>
      <c r="K5979" s="450">
        <v>516.66</v>
      </c>
      <c r="L5979" s="447" t="s">
        <v>241</v>
      </c>
    </row>
    <row r="5980" spans="1:12">
      <c r="A5980" s="447" t="s">
        <v>21003</v>
      </c>
      <c r="B5980" s="447" t="s">
        <v>21113</v>
      </c>
      <c r="C5980" s="447" t="s">
        <v>21114</v>
      </c>
      <c r="D5980" s="447" t="s">
        <v>21115</v>
      </c>
      <c r="E5980" s="448" t="s">
        <v>20755</v>
      </c>
      <c r="F5980" s="447" t="s">
        <v>20755</v>
      </c>
      <c r="G5980" s="449">
        <v>87341</v>
      </c>
      <c r="H5980" s="447" t="s">
        <v>7346</v>
      </c>
      <c r="I5980" s="447" t="s">
        <v>133</v>
      </c>
      <c r="J5980" s="447" t="s">
        <v>334</v>
      </c>
      <c r="K5980" s="450">
        <v>499.76</v>
      </c>
      <c r="L5980" s="447" t="s">
        <v>241</v>
      </c>
    </row>
    <row r="5981" spans="1:12">
      <c r="A5981" s="447" t="s">
        <v>21003</v>
      </c>
      <c r="B5981" s="447" t="s">
        <v>21113</v>
      </c>
      <c r="C5981" s="447" t="s">
        <v>21114</v>
      </c>
      <c r="D5981" s="447" t="s">
        <v>21115</v>
      </c>
      <c r="E5981" s="448" t="s">
        <v>20755</v>
      </c>
      <c r="F5981" s="447" t="s">
        <v>20755</v>
      </c>
      <c r="G5981" s="449">
        <v>87342</v>
      </c>
      <c r="H5981" s="447" t="s">
        <v>7347</v>
      </c>
      <c r="I5981" s="447" t="s">
        <v>133</v>
      </c>
      <c r="J5981" s="447" t="s">
        <v>334</v>
      </c>
      <c r="K5981" s="450">
        <v>499.39</v>
      </c>
      <c r="L5981" s="447" t="s">
        <v>241</v>
      </c>
    </row>
    <row r="5982" spans="1:12">
      <c r="A5982" s="447" t="s">
        <v>21003</v>
      </c>
      <c r="B5982" s="447" t="s">
        <v>21113</v>
      </c>
      <c r="C5982" s="447" t="s">
        <v>21114</v>
      </c>
      <c r="D5982" s="447" t="s">
        <v>21115</v>
      </c>
      <c r="E5982" s="448" t="s">
        <v>20755</v>
      </c>
      <c r="F5982" s="447" t="s">
        <v>20755</v>
      </c>
      <c r="G5982" s="449">
        <v>87343</v>
      </c>
      <c r="H5982" s="447" t="s">
        <v>7348</v>
      </c>
      <c r="I5982" s="447" t="s">
        <v>133</v>
      </c>
      <c r="J5982" s="447" t="s">
        <v>334</v>
      </c>
      <c r="K5982" s="450">
        <v>459.06</v>
      </c>
      <c r="L5982" s="447" t="s">
        <v>241</v>
      </c>
    </row>
    <row r="5983" spans="1:12">
      <c r="A5983" s="447" t="s">
        <v>21003</v>
      </c>
      <c r="B5983" s="447" t="s">
        <v>21113</v>
      </c>
      <c r="C5983" s="447" t="s">
        <v>21114</v>
      </c>
      <c r="D5983" s="447" t="s">
        <v>21115</v>
      </c>
      <c r="E5983" s="448" t="s">
        <v>20755</v>
      </c>
      <c r="F5983" s="447" t="s">
        <v>20755</v>
      </c>
      <c r="G5983" s="449">
        <v>87344</v>
      </c>
      <c r="H5983" s="447" t="s">
        <v>7349</v>
      </c>
      <c r="I5983" s="447" t="s">
        <v>133</v>
      </c>
      <c r="J5983" s="447" t="s">
        <v>334</v>
      </c>
      <c r="K5983" s="450">
        <v>438.06</v>
      </c>
      <c r="L5983" s="447" t="s">
        <v>241</v>
      </c>
    </row>
    <row r="5984" spans="1:12">
      <c r="A5984" s="447" t="s">
        <v>21003</v>
      </c>
      <c r="B5984" s="447" t="s">
        <v>21113</v>
      </c>
      <c r="C5984" s="447" t="s">
        <v>21114</v>
      </c>
      <c r="D5984" s="447" t="s">
        <v>21115</v>
      </c>
      <c r="E5984" s="448" t="s">
        <v>20755</v>
      </c>
      <c r="F5984" s="447" t="s">
        <v>20755</v>
      </c>
      <c r="G5984" s="449">
        <v>87345</v>
      </c>
      <c r="H5984" s="447" t="s">
        <v>7350</v>
      </c>
      <c r="I5984" s="447" t="s">
        <v>133</v>
      </c>
      <c r="J5984" s="447" t="s">
        <v>334</v>
      </c>
      <c r="K5984" s="450">
        <v>445.39</v>
      </c>
      <c r="L5984" s="447" t="s">
        <v>241</v>
      </c>
    </row>
    <row r="5985" spans="1:12">
      <c r="A5985" s="447" t="s">
        <v>21003</v>
      </c>
      <c r="B5985" s="447" t="s">
        <v>21113</v>
      </c>
      <c r="C5985" s="447" t="s">
        <v>21114</v>
      </c>
      <c r="D5985" s="447" t="s">
        <v>21115</v>
      </c>
      <c r="E5985" s="448" t="s">
        <v>20755</v>
      </c>
      <c r="F5985" s="447" t="s">
        <v>20755</v>
      </c>
      <c r="G5985" s="449">
        <v>87346</v>
      </c>
      <c r="H5985" s="447" t="s">
        <v>7351</v>
      </c>
      <c r="I5985" s="447" t="s">
        <v>133</v>
      </c>
      <c r="J5985" s="447" t="s">
        <v>334</v>
      </c>
      <c r="K5985" s="450">
        <v>412.33</v>
      </c>
      <c r="L5985" s="447" t="s">
        <v>241</v>
      </c>
    </row>
    <row r="5986" spans="1:12">
      <c r="A5986" s="447" t="s">
        <v>21003</v>
      </c>
      <c r="B5986" s="447" t="s">
        <v>21113</v>
      </c>
      <c r="C5986" s="447" t="s">
        <v>21114</v>
      </c>
      <c r="D5986" s="447" t="s">
        <v>21115</v>
      </c>
      <c r="E5986" s="448" t="s">
        <v>20755</v>
      </c>
      <c r="F5986" s="447" t="s">
        <v>20755</v>
      </c>
      <c r="G5986" s="449">
        <v>87347</v>
      </c>
      <c r="H5986" s="447" t="s">
        <v>7352</v>
      </c>
      <c r="I5986" s="447" t="s">
        <v>133</v>
      </c>
      <c r="J5986" s="447" t="s">
        <v>334</v>
      </c>
      <c r="K5986" s="450">
        <v>395.5</v>
      </c>
      <c r="L5986" s="447" t="s">
        <v>241</v>
      </c>
    </row>
    <row r="5987" spans="1:12">
      <c r="A5987" s="447" t="s">
        <v>21003</v>
      </c>
      <c r="B5987" s="447" t="s">
        <v>21113</v>
      </c>
      <c r="C5987" s="447" t="s">
        <v>21114</v>
      </c>
      <c r="D5987" s="447" t="s">
        <v>21115</v>
      </c>
      <c r="E5987" s="448" t="s">
        <v>20755</v>
      </c>
      <c r="F5987" s="447" t="s">
        <v>20755</v>
      </c>
      <c r="G5987" s="449">
        <v>87348</v>
      </c>
      <c r="H5987" s="447" t="s">
        <v>7353</v>
      </c>
      <c r="I5987" s="447" t="s">
        <v>133</v>
      </c>
      <c r="J5987" s="447" t="s">
        <v>334</v>
      </c>
      <c r="K5987" s="450">
        <v>405.41</v>
      </c>
      <c r="L5987" s="447" t="s">
        <v>241</v>
      </c>
    </row>
    <row r="5988" spans="1:12">
      <c r="A5988" s="447" t="s">
        <v>21003</v>
      </c>
      <c r="B5988" s="447" t="s">
        <v>21113</v>
      </c>
      <c r="C5988" s="447" t="s">
        <v>21114</v>
      </c>
      <c r="D5988" s="447" t="s">
        <v>21115</v>
      </c>
      <c r="E5988" s="448" t="s">
        <v>20755</v>
      </c>
      <c r="F5988" s="447" t="s">
        <v>20755</v>
      </c>
      <c r="G5988" s="449">
        <v>87349</v>
      </c>
      <c r="H5988" s="447" t="s">
        <v>7354</v>
      </c>
      <c r="I5988" s="447" t="s">
        <v>133</v>
      </c>
      <c r="J5988" s="447" t="s">
        <v>334</v>
      </c>
      <c r="K5988" s="450">
        <v>363.2</v>
      </c>
      <c r="L5988" s="447" t="s">
        <v>241</v>
      </c>
    </row>
    <row r="5989" spans="1:12">
      <c r="A5989" s="447" t="s">
        <v>21003</v>
      </c>
      <c r="B5989" s="447" t="s">
        <v>21113</v>
      </c>
      <c r="C5989" s="447" t="s">
        <v>21114</v>
      </c>
      <c r="D5989" s="447" t="s">
        <v>21115</v>
      </c>
      <c r="E5989" s="448" t="s">
        <v>20755</v>
      </c>
      <c r="F5989" s="447" t="s">
        <v>20755</v>
      </c>
      <c r="G5989" s="449">
        <v>87350</v>
      </c>
      <c r="H5989" s="447" t="s">
        <v>7355</v>
      </c>
      <c r="I5989" s="447" t="s">
        <v>133</v>
      </c>
      <c r="J5989" s="447" t="s">
        <v>334</v>
      </c>
      <c r="K5989" s="450">
        <v>350.69</v>
      </c>
      <c r="L5989" s="447" t="s">
        <v>241</v>
      </c>
    </row>
    <row r="5990" spans="1:12">
      <c r="A5990" s="447" t="s">
        <v>21003</v>
      </c>
      <c r="B5990" s="447" t="s">
        <v>21113</v>
      </c>
      <c r="C5990" s="447" t="s">
        <v>21114</v>
      </c>
      <c r="D5990" s="447" t="s">
        <v>21115</v>
      </c>
      <c r="E5990" s="448" t="s">
        <v>20755</v>
      </c>
      <c r="F5990" s="447" t="s">
        <v>20755</v>
      </c>
      <c r="G5990" s="449">
        <v>87351</v>
      </c>
      <c r="H5990" s="447" t="s">
        <v>7356</v>
      </c>
      <c r="I5990" s="447" t="s">
        <v>133</v>
      </c>
      <c r="J5990" s="447" t="s">
        <v>334</v>
      </c>
      <c r="K5990" s="450">
        <v>309.39999999999998</v>
      </c>
      <c r="L5990" s="447" t="s">
        <v>241</v>
      </c>
    </row>
    <row r="5991" spans="1:12">
      <c r="A5991" s="447" t="s">
        <v>21003</v>
      </c>
      <c r="B5991" s="447" t="s">
        <v>21113</v>
      </c>
      <c r="C5991" s="447" t="s">
        <v>21114</v>
      </c>
      <c r="D5991" s="447" t="s">
        <v>21115</v>
      </c>
      <c r="E5991" s="448" t="s">
        <v>20755</v>
      </c>
      <c r="F5991" s="447" t="s">
        <v>20755</v>
      </c>
      <c r="G5991" s="449">
        <v>87352</v>
      </c>
      <c r="H5991" s="447" t="s">
        <v>7357</v>
      </c>
      <c r="I5991" s="447" t="s">
        <v>133</v>
      </c>
      <c r="J5991" s="447" t="s">
        <v>334</v>
      </c>
      <c r="K5991" s="450">
        <v>449.13</v>
      </c>
      <c r="L5991" s="447" t="s">
        <v>241</v>
      </c>
    </row>
    <row r="5992" spans="1:12">
      <c r="A5992" s="447" t="s">
        <v>21003</v>
      </c>
      <c r="B5992" s="447" t="s">
        <v>21113</v>
      </c>
      <c r="C5992" s="447" t="s">
        <v>21114</v>
      </c>
      <c r="D5992" s="447" t="s">
        <v>21115</v>
      </c>
      <c r="E5992" s="448" t="s">
        <v>20755</v>
      </c>
      <c r="F5992" s="447" t="s">
        <v>20755</v>
      </c>
      <c r="G5992" s="449">
        <v>87353</v>
      </c>
      <c r="H5992" s="447" t="s">
        <v>7358</v>
      </c>
      <c r="I5992" s="447" t="s">
        <v>133</v>
      </c>
      <c r="J5992" s="447" t="s">
        <v>334</v>
      </c>
      <c r="K5992" s="450">
        <v>404.54</v>
      </c>
      <c r="L5992" s="447" t="s">
        <v>241</v>
      </c>
    </row>
    <row r="5993" spans="1:12">
      <c r="A5993" s="447" t="s">
        <v>21003</v>
      </c>
      <c r="B5993" s="447" t="s">
        <v>21113</v>
      </c>
      <c r="C5993" s="447" t="s">
        <v>21114</v>
      </c>
      <c r="D5993" s="447" t="s">
        <v>21115</v>
      </c>
      <c r="E5993" s="448" t="s">
        <v>20755</v>
      </c>
      <c r="F5993" s="447" t="s">
        <v>20755</v>
      </c>
      <c r="G5993" s="449">
        <v>87354</v>
      </c>
      <c r="H5993" s="447" t="s">
        <v>7359</v>
      </c>
      <c r="I5993" s="447" t="s">
        <v>133</v>
      </c>
      <c r="J5993" s="447" t="s">
        <v>334</v>
      </c>
      <c r="K5993" s="450">
        <v>386.08</v>
      </c>
      <c r="L5993" s="447" t="s">
        <v>241</v>
      </c>
    </row>
    <row r="5994" spans="1:12">
      <c r="A5994" s="447" t="s">
        <v>21003</v>
      </c>
      <c r="B5994" s="447" t="s">
        <v>21113</v>
      </c>
      <c r="C5994" s="447" t="s">
        <v>21114</v>
      </c>
      <c r="D5994" s="447" t="s">
        <v>21115</v>
      </c>
      <c r="E5994" s="448" t="s">
        <v>20755</v>
      </c>
      <c r="F5994" s="447" t="s">
        <v>20755</v>
      </c>
      <c r="G5994" s="449">
        <v>87355</v>
      </c>
      <c r="H5994" s="447" t="s">
        <v>7360</v>
      </c>
      <c r="I5994" s="447" t="s">
        <v>133</v>
      </c>
      <c r="J5994" s="447" t="s">
        <v>334</v>
      </c>
      <c r="K5994" s="450">
        <v>380.82</v>
      </c>
      <c r="L5994" s="447" t="s">
        <v>241</v>
      </c>
    </row>
    <row r="5995" spans="1:12">
      <c r="A5995" s="447" t="s">
        <v>21003</v>
      </c>
      <c r="B5995" s="447" t="s">
        <v>21113</v>
      </c>
      <c r="C5995" s="447" t="s">
        <v>21114</v>
      </c>
      <c r="D5995" s="447" t="s">
        <v>21115</v>
      </c>
      <c r="E5995" s="448" t="s">
        <v>20755</v>
      </c>
      <c r="F5995" s="447" t="s">
        <v>20755</v>
      </c>
      <c r="G5995" s="449">
        <v>87356</v>
      </c>
      <c r="H5995" s="447" t="s">
        <v>7361</v>
      </c>
      <c r="I5995" s="447" t="s">
        <v>133</v>
      </c>
      <c r="J5995" s="447" t="s">
        <v>334</v>
      </c>
      <c r="K5995" s="450">
        <v>351.25</v>
      </c>
      <c r="L5995" s="447" t="s">
        <v>241</v>
      </c>
    </row>
    <row r="5996" spans="1:12">
      <c r="A5996" s="447" t="s">
        <v>21003</v>
      </c>
      <c r="B5996" s="447" t="s">
        <v>21113</v>
      </c>
      <c r="C5996" s="447" t="s">
        <v>21114</v>
      </c>
      <c r="D5996" s="447" t="s">
        <v>21115</v>
      </c>
      <c r="E5996" s="448" t="s">
        <v>20755</v>
      </c>
      <c r="F5996" s="447" t="s">
        <v>20755</v>
      </c>
      <c r="G5996" s="449">
        <v>87357</v>
      </c>
      <c r="H5996" s="447" t="s">
        <v>7362</v>
      </c>
      <c r="I5996" s="447" t="s">
        <v>133</v>
      </c>
      <c r="J5996" s="447" t="s">
        <v>334</v>
      </c>
      <c r="K5996" s="450">
        <v>337.68</v>
      </c>
      <c r="L5996" s="447" t="s">
        <v>241</v>
      </c>
    </row>
    <row r="5997" spans="1:12">
      <c r="A5997" s="447" t="s">
        <v>21003</v>
      </c>
      <c r="B5997" s="447" t="s">
        <v>21113</v>
      </c>
      <c r="C5997" s="447" t="s">
        <v>21114</v>
      </c>
      <c r="D5997" s="447" t="s">
        <v>21115</v>
      </c>
      <c r="E5997" s="448" t="s">
        <v>20755</v>
      </c>
      <c r="F5997" s="447" t="s">
        <v>20755</v>
      </c>
      <c r="G5997" s="449">
        <v>87358</v>
      </c>
      <c r="H5997" s="447" t="s">
        <v>7363</v>
      </c>
      <c r="I5997" s="447" t="s">
        <v>133</v>
      </c>
      <c r="J5997" s="447" t="s">
        <v>334</v>
      </c>
      <c r="K5997" s="451">
        <v>2823.01</v>
      </c>
      <c r="L5997" s="447" t="s">
        <v>241</v>
      </c>
    </row>
    <row r="5998" spans="1:12">
      <c r="A5998" s="447" t="s">
        <v>21003</v>
      </c>
      <c r="B5998" s="447" t="s">
        <v>21113</v>
      </c>
      <c r="C5998" s="447" t="s">
        <v>21114</v>
      </c>
      <c r="D5998" s="447" t="s">
        <v>21115</v>
      </c>
      <c r="E5998" s="448" t="s">
        <v>20755</v>
      </c>
      <c r="F5998" s="447" t="s">
        <v>20755</v>
      </c>
      <c r="G5998" s="449">
        <v>87359</v>
      </c>
      <c r="H5998" s="447" t="s">
        <v>7364</v>
      </c>
      <c r="I5998" s="447" t="s">
        <v>133</v>
      </c>
      <c r="J5998" s="447" t="s">
        <v>334</v>
      </c>
      <c r="K5998" s="451">
        <v>2810.49</v>
      </c>
      <c r="L5998" s="447" t="s">
        <v>241</v>
      </c>
    </row>
    <row r="5999" spans="1:12">
      <c r="A5999" s="447" t="s">
        <v>21003</v>
      </c>
      <c r="B5999" s="447" t="s">
        <v>21113</v>
      </c>
      <c r="C5999" s="447" t="s">
        <v>21114</v>
      </c>
      <c r="D5999" s="447" t="s">
        <v>21115</v>
      </c>
      <c r="E5999" s="448" t="s">
        <v>20755</v>
      </c>
      <c r="F5999" s="447" t="s">
        <v>20755</v>
      </c>
      <c r="G5999" s="449">
        <v>87360</v>
      </c>
      <c r="H5999" s="447" t="s">
        <v>7365</v>
      </c>
      <c r="I5999" s="447" t="s">
        <v>133</v>
      </c>
      <c r="J5999" s="447" t="s">
        <v>334</v>
      </c>
      <c r="K5999" s="451">
        <v>2904.21</v>
      </c>
      <c r="L5999" s="447" t="s">
        <v>241</v>
      </c>
    </row>
    <row r="6000" spans="1:12">
      <c r="A6000" s="447" t="s">
        <v>21003</v>
      </c>
      <c r="B6000" s="447" t="s">
        <v>21113</v>
      </c>
      <c r="C6000" s="447" t="s">
        <v>21114</v>
      </c>
      <c r="D6000" s="447" t="s">
        <v>21115</v>
      </c>
      <c r="E6000" s="448" t="s">
        <v>20755</v>
      </c>
      <c r="F6000" s="447" t="s">
        <v>20755</v>
      </c>
      <c r="G6000" s="449">
        <v>87361</v>
      </c>
      <c r="H6000" s="447" t="s">
        <v>7366</v>
      </c>
      <c r="I6000" s="447" t="s">
        <v>133</v>
      </c>
      <c r="J6000" s="447" t="s">
        <v>334</v>
      </c>
      <c r="K6000" s="451">
        <v>2883.51</v>
      </c>
      <c r="L6000" s="447" t="s">
        <v>241</v>
      </c>
    </row>
    <row r="6001" spans="1:12">
      <c r="A6001" s="447" t="s">
        <v>21003</v>
      </c>
      <c r="B6001" s="447" t="s">
        <v>21113</v>
      </c>
      <c r="C6001" s="447" t="s">
        <v>21114</v>
      </c>
      <c r="D6001" s="447" t="s">
        <v>21115</v>
      </c>
      <c r="E6001" s="448" t="s">
        <v>20755</v>
      </c>
      <c r="F6001" s="447" t="s">
        <v>20755</v>
      </c>
      <c r="G6001" s="449">
        <v>87362</v>
      </c>
      <c r="H6001" s="447" t="s">
        <v>7367</v>
      </c>
      <c r="I6001" s="447" t="s">
        <v>133</v>
      </c>
      <c r="J6001" s="447" t="s">
        <v>334</v>
      </c>
      <c r="K6001" s="451">
        <v>2889.67</v>
      </c>
      <c r="L6001" s="447" t="s">
        <v>241</v>
      </c>
    </row>
    <row r="6002" spans="1:12">
      <c r="A6002" s="447" t="s">
        <v>21003</v>
      </c>
      <c r="B6002" s="447" t="s">
        <v>21113</v>
      </c>
      <c r="C6002" s="447" t="s">
        <v>21114</v>
      </c>
      <c r="D6002" s="447" t="s">
        <v>21115</v>
      </c>
      <c r="E6002" s="448" t="s">
        <v>20755</v>
      </c>
      <c r="F6002" s="447" t="s">
        <v>20755</v>
      </c>
      <c r="G6002" s="449">
        <v>87363</v>
      </c>
      <c r="H6002" s="447" t="s">
        <v>7368</v>
      </c>
      <c r="I6002" s="447" t="s">
        <v>133</v>
      </c>
      <c r="J6002" s="447" t="s">
        <v>334</v>
      </c>
      <c r="K6002" s="451">
        <v>2851.98</v>
      </c>
      <c r="L6002" s="447" t="s">
        <v>241</v>
      </c>
    </row>
    <row r="6003" spans="1:12">
      <c r="A6003" s="447" t="s">
        <v>21003</v>
      </c>
      <c r="B6003" s="447" t="s">
        <v>21113</v>
      </c>
      <c r="C6003" s="447" t="s">
        <v>21114</v>
      </c>
      <c r="D6003" s="447" t="s">
        <v>21115</v>
      </c>
      <c r="E6003" s="448" t="s">
        <v>20755</v>
      </c>
      <c r="F6003" s="447" t="s">
        <v>20755</v>
      </c>
      <c r="G6003" s="449">
        <v>87364</v>
      </c>
      <c r="H6003" s="447" t="s">
        <v>7369</v>
      </c>
      <c r="I6003" s="447" t="s">
        <v>133</v>
      </c>
      <c r="J6003" s="447" t="s">
        <v>334</v>
      </c>
      <c r="K6003" s="451">
        <v>2844.77</v>
      </c>
      <c r="L6003" s="447" t="s">
        <v>241</v>
      </c>
    </row>
    <row r="6004" spans="1:12">
      <c r="A6004" s="447" t="s">
        <v>21003</v>
      </c>
      <c r="B6004" s="447" t="s">
        <v>21113</v>
      </c>
      <c r="C6004" s="447" t="s">
        <v>21114</v>
      </c>
      <c r="D6004" s="447" t="s">
        <v>21115</v>
      </c>
      <c r="E6004" s="448" t="s">
        <v>20755</v>
      </c>
      <c r="F6004" s="447" t="s">
        <v>20755</v>
      </c>
      <c r="G6004" s="449">
        <v>87365</v>
      </c>
      <c r="H6004" s="447" t="s">
        <v>7370</v>
      </c>
      <c r="I6004" s="447" t="s">
        <v>133</v>
      </c>
      <c r="J6004" s="447" t="s">
        <v>334</v>
      </c>
      <c r="K6004" s="450">
        <v>404.43</v>
      </c>
      <c r="L6004" s="447" t="s">
        <v>241</v>
      </c>
    </row>
    <row r="6005" spans="1:12">
      <c r="A6005" s="447" t="s">
        <v>21003</v>
      </c>
      <c r="B6005" s="447" t="s">
        <v>21113</v>
      </c>
      <c r="C6005" s="447" t="s">
        <v>21114</v>
      </c>
      <c r="D6005" s="447" t="s">
        <v>21115</v>
      </c>
      <c r="E6005" s="448" t="s">
        <v>20755</v>
      </c>
      <c r="F6005" s="447" t="s">
        <v>20755</v>
      </c>
      <c r="G6005" s="449">
        <v>87366</v>
      </c>
      <c r="H6005" s="447" t="s">
        <v>7371</v>
      </c>
      <c r="I6005" s="447" t="s">
        <v>133</v>
      </c>
      <c r="J6005" s="447" t="s">
        <v>334</v>
      </c>
      <c r="K6005" s="450">
        <v>429.02</v>
      </c>
      <c r="L6005" s="447" t="s">
        <v>241</v>
      </c>
    </row>
    <row r="6006" spans="1:12">
      <c r="A6006" s="447" t="s">
        <v>21003</v>
      </c>
      <c r="B6006" s="447" t="s">
        <v>21113</v>
      </c>
      <c r="C6006" s="447" t="s">
        <v>21114</v>
      </c>
      <c r="D6006" s="447" t="s">
        <v>21115</v>
      </c>
      <c r="E6006" s="448" t="s">
        <v>20755</v>
      </c>
      <c r="F6006" s="447" t="s">
        <v>20755</v>
      </c>
      <c r="G6006" s="449">
        <v>87367</v>
      </c>
      <c r="H6006" s="447" t="s">
        <v>7372</v>
      </c>
      <c r="I6006" s="447" t="s">
        <v>133</v>
      </c>
      <c r="J6006" s="447" t="s">
        <v>709</v>
      </c>
      <c r="K6006" s="450">
        <v>498.37</v>
      </c>
      <c r="L6006" s="447" t="s">
        <v>241</v>
      </c>
    </row>
    <row r="6007" spans="1:12">
      <c r="A6007" s="447" t="s">
        <v>21003</v>
      </c>
      <c r="B6007" s="447" t="s">
        <v>21113</v>
      </c>
      <c r="C6007" s="447" t="s">
        <v>21114</v>
      </c>
      <c r="D6007" s="447" t="s">
        <v>21115</v>
      </c>
      <c r="E6007" s="448" t="s">
        <v>20755</v>
      </c>
      <c r="F6007" s="447" t="s">
        <v>20755</v>
      </c>
      <c r="G6007" s="449">
        <v>87368</v>
      </c>
      <c r="H6007" s="447" t="s">
        <v>7373</v>
      </c>
      <c r="I6007" s="447" t="s">
        <v>133</v>
      </c>
      <c r="J6007" s="447" t="s">
        <v>709</v>
      </c>
      <c r="K6007" s="450">
        <v>481.85</v>
      </c>
      <c r="L6007" s="447" t="s">
        <v>241</v>
      </c>
    </row>
    <row r="6008" spans="1:12">
      <c r="A6008" s="447" t="s">
        <v>21003</v>
      </c>
      <c r="B6008" s="447" t="s">
        <v>21113</v>
      </c>
      <c r="C6008" s="447" t="s">
        <v>21114</v>
      </c>
      <c r="D6008" s="447" t="s">
        <v>21115</v>
      </c>
      <c r="E6008" s="448" t="s">
        <v>20755</v>
      </c>
      <c r="F6008" s="447" t="s">
        <v>20755</v>
      </c>
      <c r="G6008" s="449">
        <v>87369</v>
      </c>
      <c r="H6008" s="447" t="s">
        <v>7374</v>
      </c>
      <c r="I6008" s="447" t="s">
        <v>133</v>
      </c>
      <c r="J6008" s="447" t="s">
        <v>709</v>
      </c>
      <c r="K6008" s="450">
        <v>491.72</v>
      </c>
      <c r="L6008" s="447" t="s">
        <v>241</v>
      </c>
    </row>
    <row r="6009" spans="1:12">
      <c r="A6009" s="447" t="s">
        <v>21003</v>
      </c>
      <c r="B6009" s="447" t="s">
        <v>21113</v>
      </c>
      <c r="C6009" s="447" t="s">
        <v>21114</v>
      </c>
      <c r="D6009" s="447" t="s">
        <v>21115</v>
      </c>
      <c r="E6009" s="448" t="s">
        <v>20755</v>
      </c>
      <c r="F6009" s="447" t="s">
        <v>20755</v>
      </c>
      <c r="G6009" s="449">
        <v>87370</v>
      </c>
      <c r="H6009" s="447" t="s">
        <v>7375</v>
      </c>
      <c r="I6009" s="447" t="s">
        <v>133</v>
      </c>
      <c r="J6009" s="447" t="s">
        <v>709</v>
      </c>
      <c r="K6009" s="450">
        <v>472.47</v>
      </c>
      <c r="L6009" s="447" t="s">
        <v>241</v>
      </c>
    </row>
    <row r="6010" spans="1:12">
      <c r="A6010" s="447" t="s">
        <v>21003</v>
      </c>
      <c r="B6010" s="447" t="s">
        <v>21113</v>
      </c>
      <c r="C6010" s="447" t="s">
        <v>21114</v>
      </c>
      <c r="D6010" s="447" t="s">
        <v>21115</v>
      </c>
      <c r="E6010" s="448" t="s">
        <v>20755</v>
      </c>
      <c r="F6010" s="447" t="s">
        <v>20755</v>
      </c>
      <c r="G6010" s="449">
        <v>87371</v>
      </c>
      <c r="H6010" s="447" t="s">
        <v>7376</v>
      </c>
      <c r="I6010" s="447" t="s">
        <v>133</v>
      </c>
      <c r="J6010" s="447" t="s">
        <v>709</v>
      </c>
      <c r="K6010" s="450">
        <v>459.63</v>
      </c>
      <c r="L6010" s="447" t="s">
        <v>241</v>
      </c>
    </row>
    <row r="6011" spans="1:12">
      <c r="A6011" s="447" t="s">
        <v>21003</v>
      </c>
      <c r="B6011" s="447" t="s">
        <v>21113</v>
      </c>
      <c r="C6011" s="447" t="s">
        <v>21114</v>
      </c>
      <c r="D6011" s="447" t="s">
        <v>21115</v>
      </c>
      <c r="E6011" s="448" t="s">
        <v>20755</v>
      </c>
      <c r="F6011" s="447" t="s">
        <v>20755</v>
      </c>
      <c r="G6011" s="449">
        <v>87372</v>
      </c>
      <c r="H6011" s="447" t="s">
        <v>7377</v>
      </c>
      <c r="I6011" s="447" t="s">
        <v>133</v>
      </c>
      <c r="J6011" s="447" t="s">
        <v>709</v>
      </c>
      <c r="K6011" s="450">
        <v>616.73</v>
      </c>
      <c r="L6011" s="447" t="s">
        <v>241</v>
      </c>
    </row>
    <row r="6012" spans="1:12">
      <c r="A6012" s="447" t="s">
        <v>21003</v>
      </c>
      <c r="B6012" s="447" t="s">
        <v>21113</v>
      </c>
      <c r="C6012" s="447" t="s">
        <v>21114</v>
      </c>
      <c r="D6012" s="447" t="s">
        <v>21115</v>
      </c>
      <c r="E6012" s="448" t="s">
        <v>20755</v>
      </c>
      <c r="F6012" s="447" t="s">
        <v>20755</v>
      </c>
      <c r="G6012" s="449">
        <v>87373</v>
      </c>
      <c r="H6012" s="447" t="s">
        <v>7378</v>
      </c>
      <c r="I6012" s="447" t="s">
        <v>133</v>
      </c>
      <c r="J6012" s="447" t="s">
        <v>709</v>
      </c>
      <c r="K6012" s="450">
        <v>545.54999999999995</v>
      </c>
      <c r="L6012" s="447" t="s">
        <v>241</v>
      </c>
    </row>
    <row r="6013" spans="1:12">
      <c r="A6013" s="447" t="s">
        <v>21003</v>
      </c>
      <c r="B6013" s="447" t="s">
        <v>21113</v>
      </c>
      <c r="C6013" s="447" t="s">
        <v>21114</v>
      </c>
      <c r="D6013" s="447" t="s">
        <v>21115</v>
      </c>
      <c r="E6013" s="448" t="s">
        <v>20755</v>
      </c>
      <c r="F6013" s="447" t="s">
        <v>20755</v>
      </c>
      <c r="G6013" s="449">
        <v>87374</v>
      </c>
      <c r="H6013" s="447" t="s">
        <v>7379</v>
      </c>
      <c r="I6013" s="447" t="s">
        <v>133</v>
      </c>
      <c r="J6013" s="447" t="s">
        <v>709</v>
      </c>
      <c r="K6013" s="450">
        <v>503.96</v>
      </c>
      <c r="L6013" s="447" t="s">
        <v>241</v>
      </c>
    </row>
    <row r="6014" spans="1:12">
      <c r="A6014" s="447" t="s">
        <v>21003</v>
      </c>
      <c r="B6014" s="447" t="s">
        <v>21113</v>
      </c>
      <c r="C6014" s="447" t="s">
        <v>21114</v>
      </c>
      <c r="D6014" s="447" t="s">
        <v>21115</v>
      </c>
      <c r="E6014" s="448" t="s">
        <v>20755</v>
      </c>
      <c r="F6014" s="447" t="s">
        <v>20755</v>
      </c>
      <c r="G6014" s="449">
        <v>87375</v>
      </c>
      <c r="H6014" s="447" t="s">
        <v>7380</v>
      </c>
      <c r="I6014" s="447" t="s">
        <v>133</v>
      </c>
      <c r="J6014" s="447" t="s">
        <v>709</v>
      </c>
      <c r="K6014" s="450">
        <v>476.61</v>
      </c>
      <c r="L6014" s="447" t="s">
        <v>241</v>
      </c>
    </row>
    <row r="6015" spans="1:12">
      <c r="A6015" s="447" t="s">
        <v>21003</v>
      </c>
      <c r="B6015" s="447" t="s">
        <v>21113</v>
      </c>
      <c r="C6015" s="447" t="s">
        <v>21114</v>
      </c>
      <c r="D6015" s="447" t="s">
        <v>21115</v>
      </c>
      <c r="E6015" s="448" t="s">
        <v>20755</v>
      </c>
      <c r="F6015" s="447" t="s">
        <v>20755</v>
      </c>
      <c r="G6015" s="449">
        <v>87376</v>
      </c>
      <c r="H6015" s="447" t="s">
        <v>7381</v>
      </c>
      <c r="I6015" s="447" t="s">
        <v>133</v>
      </c>
      <c r="J6015" s="447" t="s">
        <v>709</v>
      </c>
      <c r="K6015" s="450">
        <v>414.88</v>
      </c>
      <c r="L6015" s="447" t="s">
        <v>241</v>
      </c>
    </row>
    <row r="6016" spans="1:12">
      <c r="A6016" s="447" t="s">
        <v>21003</v>
      </c>
      <c r="B6016" s="447" t="s">
        <v>21113</v>
      </c>
      <c r="C6016" s="447" t="s">
        <v>21114</v>
      </c>
      <c r="D6016" s="447" t="s">
        <v>21115</v>
      </c>
      <c r="E6016" s="448" t="s">
        <v>20755</v>
      </c>
      <c r="F6016" s="447" t="s">
        <v>20755</v>
      </c>
      <c r="G6016" s="449">
        <v>87377</v>
      </c>
      <c r="H6016" s="447" t="s">
        <v>7382</v>
      </c>
      <c r="I6016" s="447" t="s">
        <v>133</v>
      </c>
      <c r="J6016" s="447" t="s">
        <v>709</v>
      </c>
      <c r="K6016" s="450">
        <v>496.89</v>
      </c>
      <c r="L6016" s="447" t="s">
        <v>241</v>
      </c>
    </row>
    <row r="6017" spans="1:12">
      <c r="A6017" s="447" t="s">
        <v>21003</v>
      </c>
      <c r="B6017" s="447" t="s">
        <v>21113</v>
      </c>
      <c r="C6017" s="447" t="s">
        <v>21114</v>
      </c>
      <c r="D6017" s="447" t="s">
        <v>21115</v>
      </c>
      <c r="E6017" s="448" t="s">
        <v>20755</v>
      </c>
      <c r="F6017" s="447" t="s">
        <v>20755</v>
      </c>
      <c r="G6017" s="449">
        <v>87378</v>
      </c>
      <c r="H6017" s="447" t="s">
        <v>7383</v>
      </c>
      <c r="I6017" s="447" t="s">
        <v>133</v>
      </c>
      <c r="J6017" s="447" t="s">
        <v>709</v>
      </c>
      <c r="K6017" s="450">
        <v>444.57</v>
      </c>
      <c r="L6017" s="447" t="s">
        <v>241</v>
      </c>
    </row>
    <row r="6018" spans="1:12">
      <c r="A6018" s="447" t="s">
        <v>21003</v>
      </c>
      <c r="B6018" s="447" t="s">
        <v>21113</v>
      </c>
      <c r="C6018" s="447" t="s">
        <v>21114</v>
      </c>
      <c r="D6018" s="447" t="s">
        <v>21115</v>
      </c>
      <c r="E6018" s="448" t="s">
        <v>20755</v>
      </c>
      <c r="F6018" s="447" t="s">
        <v>20755</v>
      </c>
      <c r="G6018" s="449">
        <v>87379</v>
      </c>
      <c r="H6018" s="447" t="s">
        <v>7384</v>
      </c>
      <c r="I6018" s="447" t="s">
        <v>133</v>
      </c>
      <c r="J6018" s="447" t="s">
        <v>334</v>
      </c>
      <c r="K6018" s="451">
        <v>2934.05</v>
      </c>
      <c r="L6018" s="447" t="s">
        <v>241</v>
      </c>
    </row>
    <row r="6019" spans="1:12">
      <c r="A6019" s="447" t="s">
        <v>21003</v>
      </c>
      <c r="B6019" s="447" t="s">
        <v>21113</v>
      </c>
      <c r="C6019" s="447" t="s">
        <v>21114</v>
      </c>
      <c r="D6019" s="447" t="s">
        <v>21115</v>
      </c>
      <c r="E6019" s="448" t="s">
        <v>20755</v>
      </c>
      <c r="F6019" s="447" t="s">
        <v>20755</v>
      </c>
      <c r="G6019" s="449">
        <v>87380</v>
      </c>
      <c r="H6019" s="447" t="s">
        <v>7385</v>
      </c>
      <c r="I6019" s="447" t="s">
        <v>133</v>
      </c>
      <c r="J6019" s="447" t="s">
        <v>334</v>
      </c>
      <c r="K6019" s="451">
        <v>3013.2</v>
      </c>
      <c r="L6019" s="447" t="s">
        <v>241</v>
      </c>
    </row>
    <row r="6020" spans="1:12">
      <c r="A6020" s="447" t="s">
        <v>21003</v>
      </c>
      <c r="B6020" s="447" t="s">
        <v>21113</v>
      </c>
      <c r="C6020" s="447" t="s">
        <v>21114</v>
      </c>
      <c r="D6020" s="447" t="s">
        <v>21115</v>
      </c>
      <c r="E6020" s="448" t="s">
        <v>20755</v>
      </c>
      <c r="F6020" s="447" t="s">
        <v>20755</v>
      </c>
      <c r="G6020" s="449">
        <v>87381</v>
      </c>
      <c r="H6020" s="447" t="s">
        <v>7386</v>
      </c>
      <c r="I6020" s="447" t="s">
        <v>133</v>
      </c>
      <c r="J6020" s="447" t="s">
        <v>334</v>
      </c>
      <c r="K6020" s="451">
        <v>2962.43</v>
      </c>
      <c r="L6020" s="447" t="s">
        <v>241</v>
      </c>
    </row>
    <row r="6021" spans="1:12">
      <c r="A6021" s="447" t="s">
        <v>21003</v>
      </c>
      <c r="B6021" s="447" t="s">
        <v>21113</v>
      </c>
      <c r="C6021" s="447" t="s">
        <v>21114</v>
      </c>
      <c r="D6021" s="447" t="s">
        <v>21115</v>
      </c>
      <c r="E6021" s="448" t="s">
        <v>20755</v>
      </c>
      <c r="F6021" s="447" t="s">
        <v>20755</v>
      </c>
      <c r="G6021" s="449">
        <v>87382</v>
      </c>
      <c r="H6021" s="447" t="s">
        <v>7387</v>
      </c>
      <c r="I6021" s="447" t="s">
        <v>133</v>
      </c>
      <c r="J6021" s="447" t="s">
        <v>334</v>
      </c>
      <c r="K6021" s="451">
        <v>1626.17</v>
      </c>
      <c r="L6021" s="447" t="s">
        <v>241</v>
      </c>
    </row>
    <row r="6022" spans="1:12">
      <c r="A6022" s="447" t="s">
        <v>21003</v>
      </c>
      <c r="B6022" s="447" t="s">
        <v>21113</v>
      </c>
      <c r="C6022" s="447" t="s">
        <v>21114</v>
      </c>
      <c r="D6022" s="447" t="s">
        <v>21115</v>
      </c>
      <c r="E6022" s="448" t="s">
        <v>20755</v>
      </c>
      <c r="F6022" s="447" t="s">
        <v>20755</v>
      </c>
      <c r="G6022" s="449">
        <v>87383</v>
      </c>
      <c r="H6022" s="447" t="s">
        <v>7388</v>
      </c>
      <c r="I6022" s="447" t="s">
        <v>133</v>
      </c>
      <c r="J6022" s="447" t="s">
        <v>334</v>
      </c>
      <c r="K6022" s="451">
        <v>1629.65</v>
      </c>
      <c r="L6022" s="447" t="s">
        <v>241</v>
      </c>
    </row>
    <row r="6023" spans="1:12">
      <c r="A6023" s="447" t="s">
        <v>21003</v>
      </c>
      <c r="B6023" s="447" t="s">
        <v>21113</v>
      </c>
      <c r="C6023" s="447" t="s">
        <v>21114</v>
      </c>
      <c r="D6023" s="447" t="s">
        <v>21115</v>
      </c>
      <c r="E6023" s="448" t="s">
        <v>20755</v>
      </c>
      <c r="F6023" s="447" t="s">
        <v>20755</v>
      </c>
      <c r="G6023" s="449">
        <v>87384</v>
      </c>
      <c r="H6023" s="447" t="s">
        <v>7389</v>
      </c>
      <c r="I6023" s="447" t="s">
        <v>133</v>
      </c>
      <c r="J6023" s="447" t="s">
        <v>334</v>
      </c>
      <c r="K6023" s="451">
        <v>1629.55</v>
      </c>
      <c r="L6023" s="447" t="s">
        <v>241</v>
      </c>
    </row>
    <row r="6024" spans="1:12">
      <c r="A6024" s="447" t="s">
        <v>21003</v>
      </c>
      <c r="B6024" s="447" t="s">
        <v>21113</v>
      </c>
      <c r="C6024" s="447" t="s">
        <v>21114</v>
      </c>
      <c r="D6024" s="447" t="s">
        <v>21115</v>
      </c>
      <c r="E6024" s="448" t="s">
        <v>20755</v>
      </c>
      <c r="F6024" s="447" t="s">
        <v>20755</v>
      </c>
      <c r="G6024" s="449">
        <v>87385</v>
      </c>
      <c r="H6024" s="447" t="s">
        <v>7390</v>
      </c>
      <c r="I6024" s="447" t="s">
        <v>133</v>
      </c>
      <c r="J6024" s="447" t="s">
        <v>334</v>
      </c>
      <c r="K6024" s="451">
        <v>1877.09</v>
      </c>
      <c r="L6024" s="447" t="s">
        <v>241</v>
      </c>
    </row>
    <row r="6025" spans="1:12">
      <c r="A6025" s="447" t="s">
        <v>21003</v>
      </c>
      <c r="B6025" s="447" t="s">
        <v>21113</v>
      </c>
      <c r="C6025" s="447" t="s">
        <v>21114</v>
      </c>
      <c r="D6025" s="447" t="s">
        <v>21115</v>
      </c>
      <c r="E6025" s="448" t="s">
        <v>20755</v>
      </c>
      <c r="F6025" s="447" t="s">
        <v>20755</v>
      </c>
      <c r="G6025" s="449">
        <v>87386</v>
      </c>
      <c r="H6025" s="447" t="s">
        <v>7391</v>
      </c>
      <c r="I6025" s="447" t="s">
        <v>133</v>
      </c>
      <c r="J6025" s="447" t="s">
        <v>334</v>
      </c>
      <c r="K6025" s="451">
        <v>1878.33</v>
      </c>
      <c r="L6025" s="447" t="s">
        <v>241</v>
      </c>
    </row>
    <row r="6026" spans="1:12">
      <c r="A6026" s="447" t="s">
        <v>21003</v>
      </c>
      <c r="B6026" s="447" t="s">
        <v>21113</v>
      </c>
      <c r="C6026" s="447" t="s">
        <v>21114</v>
      </c>
      <c r="D6026" s="447" t="s">
        <v>21115</v>
      </c>
      <c r="E6026" s="448" t="s">
        <v>20755</v>
      </c>
      <c r="F6026" s="447" t="s">
        <v>20755</v>
      </c>
      <c r="G6026" s="449">
        <v>87387</v>
      </c>
      <c r="H6026" s="447" t="s">
        <v>7392</v>
      </c>
      <c r="I6026" s="447" t="s">
        <v>133</v>
      </c>
      <c r="J6026" s="447" t="s">
        <v>334</v>
      </c>
      <c r="K6026" s="451">
        <v>1880.79</v>
      </c>
      <c r="L6026" s="447" t="s">
        <v>241</v>
      </c>
    </row>
    <row r="6027" spans="1:12">
      <c r="A6027" s="447" t="s">
        <v>21003</v>
      </c>
      <c r="B6027" s="447" t="s">
        <v>21113</v>
      </c>
      <c r="C6027" s="447" t="s">
        <v>21114</v>
      </c>
      <c r="D6027" s="447" t="s">
        <v>21115</v>
      </c>
      <c r="E6027" s="448" t="s">
        <v>20755</v>
      </c>
      <c r="F6027" s="447" t="s">
        <v>20755</v>
      </c>
      <c r="G6027" s="449">
        <v>87388</v>
      </c>
      <c r="H6027" s="447" t="s">
        <v>7393</v>
      </c>
      <c r="I6027" s="447" t="s">
        <v>133</v>
      </c>
      <c r="J6027" s="447" t="s">
        <v>334</v>
      </c>
      <c r="K6027" s="451">
        <v>4580.25</v>
      </c>
      <c r="L6027" s="447" t="s">
        <v>241</v>
      </c>
    </row>
    <row r="6028" spans="1:12">
      <c r="A6028" s="447" t="s">
        <v>21003</v>
      </c>
      <c r="B6028" s="447" t="s">
        <v>21113</v>
      </c>
      <c r="C6028" s="447" t="s">
        <v>21114</v>
      </c>
      <c r="D6028" s="447" t="s">
        <v>21115</v>
      </c>
      <c r="E6028" s="448" t="s">
        <v>20755</v>
      </c>
      <c r="F6028" s="447" t="s">
        <v>20755</v>
      </c>
      <c r="G6028" s="449">
        <v>87389</v>
      </c>
      <c r="H6028" s="447" t="s">
        <v>7394</v>
      </c>
      <c r="I6028" s="447" t="s">
        <v>133</v>
      </c>
      <c r="J6028" s="447" t="s">
        <v>334</v>
      </c>
      <c r="K6028" s="451">
        <v>4605.16</v>
      </c>
      <c r="L6028" s="447" t="s">
        <v>241</v>
      </c>
    </row>
    <row r="6029" spans="1:12">
      <c r="A6029" s="447" t="s">
        <v>21003</v>
      </c>
      <c r="B6029" s="447" t="s">
        <v>21113</v>
      </c>
      <c r="C6029" s="447" t="s">
        <v>21114</v>
      </c>
      <c r="D6029" s="447" t="s">
        <v>21115</v>
      </c>
      <c r="E6029" s="448" t="s">
        <v>20755</v>
      </c>
      <c r="F6029" s="447" t="s">
        <v>20755</v>
      </c>
      <c r="G6029" s="449">
        <v>87390</v>
      </c>
      <c r="H6029" s="447" t="s">
        <v>7395</v>
      </c>
      <c r="I6029" s="447" t="s">
        <v>133</v>
      </c>
      <c r="J6029" s="447" t="s">
        <v>334</v>
      </c>
      <c r="K6029" s="451">
        <v>4635.37</v>
      </c>
      <c r="L6029" s="447" t="s">
        <v>241</v>
      </c>
    </row>
    <row r="6030" spans="1:12">
      <c r="A6030" s="447" t="s">
        <v>21003</v>
      </c>
      <c r="B6030" s="447" t="s">
        <v>21113</v>
      </c>
      <c r="C6030" s="447" t="s">
        <v>21114</v>
      </c>
      <c r="D6030" s="447" t="s">
        <v>21115</v>
      </c>
      <c r="E6030" s="448" t="s">
        <v>20755</v>
      </c>
      <c r="F6030" s="447" t="s">
        <v>20755</v>
      </c>
      <c r="G6030" s="449">
        <v>87391</v>
      </c>
      <c r="H6030" s="447" t="s">
        <v>7396</v>
      </c>
      <c r="I6030" s="447" t="s">
        <v>133</v>
      </c>
      <c r="J6030" s="447" t="s">
        <v>334</v>
      </c>
      <c r="K6030" s="451">
        <v>5086.26</v>
      </c>
      <c r="L6030" s="447" t="s">
        <v>241</v>
      </c>
    </row>
    <row r="6031" spans="1:12">
      <c r="A6031" s="447" t="s">
        <v>21003</v>
      </c>
      <c r="B6031" s="447" t="s">
        <v>21113</v>
      </c>
      <c r="C6031" s="447" t="s">
        <v>21114</v>
      </c>
      <c r="D6031" s="447" t="s">
        <v>21115</v>
      </c>
      <c r="E6031" s="448" t="s">
        <v>20755</v>
      </c>
      <c r="F6031" s="447" t="s">
        <v>20755</v>
      </c>
      <c r="G6031" s="449">
        <v>87393</v>
      </c>
      <c r="H6031" s="447" t="s">
        <v>7397</v>
      </c>
      <c r="I6031" s="447" t="s">
        <v>133</v>
      </c>
      <c r="J6031" s="447" t="s">
        <v>334</v>
      </c>
      <c r="K6031" s="451">
        <v>5139.4799999999996</v>
      </c>
      <c r="L6031" s="447" t="s">
        <v>241</v>
      </c>
    </row>
    <row r="6032" spans="1:12">
      <c r="A6032" s="447" t="s">
        <v>21003</v>
      </c>
      <c r="B6032" s="447" t="s">
        <v>21113</v>
      </c>
      <c r="C6032" s="447" t="s">
        <v>21114</v>
      </c>
      <c r="D6032" s="447" t="s">
        <v>21115</v>
      </c>
      <c r="E6032" s="448" t="s">
        <v>20755</v>
      </c>
      <c r="F6032" s="447" t="s">
        <v>20755</v>
      </c>
      <c r="G6032" s="449">
        <v>87394</v>
      </c>
      <c r="H6032" s="447" t="s">
        <v>7398</v>
      </c>
      <c r="I6032" s="447" t="s">
        <v>133</v>
      </c>
      <c r="J6032" s="447" t="s">
        <v>334</v>
      </c>
      <c r="K6032" s="451">
        <v>5192.45</v>
      </c>
      <c r="L6032" s="447" t="s">
        <v>241</v>
      </c>
    </row>
    <row r="6033" spans="1:12">
      <c r="A6033" s="447" t="s">
        <v>21003</v>
      </c>
      <c r="B6033" s="447" t="s">
        <v>21113</v>
      </c>
      <c r="C6033" s="447" t="s">
        <v>21114</v>
      </c>
      <c r="D6033" s="447" t="s">
        <v>21115</v>
      </c>
      <c r="E6033" s="448" t="s">
        <v>20755</v>
      </c>
      <c r="F6033" s="447" t="s">
        <v>20755</v>
      </c>
      <c r="G6033" s="449">
        <v>87395</v>
      </c>
      <c r="H6033" s="447" t="s">
        <v>7399</v>
      </c>
      <c r="I6033" s="447" t="s">
        <v>133</v>
      </c>
      <c r="J6033" s="447" t="s">
        <v>334</v>
      </c>
      <c r="K6033" s="451">
        <v>3189.94</v>
      </c>
      <c r="L6033" s="447" t="s">
        <v>241</v>
      </c>
    </row>
    <row r="6034" spans="1:12">
      <c r="A6034" s="447" t="s">
        <v>21003</v>
      </c>
      <c r="B6034" s="447" t="s">
        <v>21113</v>
      </c>
      <c r="C6034" s="447" t="s">
        <v>21114</v>
      </c>
      <c r="D6034" s="447" t="s">
        <v>21115</v>
      </c>
      <c r="E6034" s="448" t="s">
        <v>20755</v>
      </c>
      <c r="F6034" s="447" t="s">
        <v>20755</v>
      </c>
      <c r="G6034" s="449">
        <v>87396</v>
      </c>
      <c r="H6034" s="447" t="s">
        <v>7400</v>
      </c>
      <c r="I6034" s="447" t="s">
        <v>133</v>
      </c>
      <c r="J6034" s="447" t="s">
        <v>334</v>
      </c>
      <c r="K6034" s="451">
        <v>3217.69</v>
      </c>
      <c r="L6034" s="447" t="s">
        <v>241</v>
      </c>
    </row>
    <row r="6035" spans="1:12">
      <c r="A6035" s="447" t="s">
        <v>21003</v>
      </c>
      <c r="B6035" s="447" t="s">
        <v>21113</v>
      </c>
      <c r="C6035" s="447" t="s">
        <v>21114</v>
      </c>
      <c r="D6035" s="447" t="s">
        <v>21115</v>
      </c>
      <c r="E6035" s="448" t="s">
        <v>20755</v>
      </c>
      <c r="F6035" s="447" t="s">
        <v>20755</v>
      </c>
      <c r="G6035" s="449">
        <v>87397</v>
      </c>
      <c r="H6035" s="447" t="s">
        <v>7401</v>
      </c>
      <c r="I6035" s="447" t="s">
        <v>133</v>
      </c>
      <c r="J6035" s="447" t="s">
        <v>334</v>
      </c>
      <c r="K6035" s="451">
        <v>3246.33</v>
      </c>
      <c r="L6035" s="447" t="s">
        <v>241</v>
      </c>
    </row>
    <row r="6036" spans="1:12">
      <c r="A6036" s="447" t="s">
        <v>21003</v>
      </c>
      <c r="B6036" s="447" t="s">
        <v>21113</v>
      </c>
      <c r="C6036" s="447" t="s">
        <v>21114</v>
      </c>
      <c r="D6036" s="447" t="s">
        <v>21115</v>
      </c>
      <c r="E6036" s="448" t="s">
        <v>20755</v>
      </c>
      <c r="F6036" s="447" t="s">
        <v>20755</v>
      </c>
      <c r="G6036" s="449">
        <v>87398</v>
      </c>
      <c r="H6036" s="447" t="s">
        <v>7402</v>
      </c>
      <c r="I6036" s="447" t="s">
        <v>133</v>
      </c>
      <c r="J6036" s="447" t="s">
        <v>334</v>
      </c>
      <c r="K6036" s="451">
        <v>1783.01</v>
      </c>
      <c r="L6036" s="447" t="s">
        <v>241</v>
      </c>
    </row>
    <row r="6037" spans="1:12">
      <c r="A6037" s="447" t="s">
        <v>21003</v>
      </c>
      <c r="B6037" s="447" t="s">
        <v>21113</v>
      </c>
      <c r="C6037" s="447" t="s">
        <v>21114</v>
      </c>
      <c r="D6037" s="447" t="s">
        <v>21115</v>
      </c>
      <c r="E6037" s="448" t="s">
        <v>20755</v>
      </c>
      <c r="F6037" s="447" t="s">
        <v>20755</v>
      </c>
      <c r="G6037" s="449">
        <v>87399</v>
      </c>
      <c r="H6037" s="447" t="s">
        <v>7403</v>
      </c>
      <c r="I6037" s="447" t="s">
        <v>133</v>
      </c>
      <c r="J6037" s="447" t="s">
        <v>334</v>
      </c>
      <c r="K6037" s="451">
        <v>2037.69</v>
      </c>
      <c r="L6037" s="447" t="s">
        <v>241</v>
      </c>
    </row>
    <row r="6038" spans="1:12">
      <c r="A6038" s="447" t="s">
        <v>21003</v>
      </c>
      <c r="B6038" s="447" t="s">
        <v>21113</v>
      </c>
      <c r="C6038" s="447" t="s">
        <v>21114</v>
      </c>
      <c r="D6038" s="447" t="s">
        <v>21115</v>
      </c>
      <c r="E6038" s="448" t="s">
        <v>20755</v>
      </c>
      <c r="F6038" s="447" t="s">
        <v>20755</v>
      </c>
      <c r="G6038" s="449">
        <v>87401</v>
      </c>
      <c r="H6038" s="447" t="s">
        <v>7404</v>
      </c>
      <c r="I6038" s="447" t="s">
        <v>133</v>
      </c>
      <c r="J6038" s="447" t="s">
        <v>334</v>
      </c>
      <c r="K6038" s="451">
        <v>5328.43</v>
      </c>
      <c r="L6038" s="447" t="s">
        <v>241</v>
      </c>
    </row>
    <row r="6039" spans="1:12">
      <c r="A6039" s="447" t="s">
        <v>21003</v>
      </c>
      <c r="B6039" s="447" t="s">
        <v>21113</v>
      </c>
      <c r="C6039" s="447" t="s">
        <v>21114</v>
      </c>
      <c r="D6039" s="447" t="s">
        <v>21115</v>
      </c>
      <c r="E6039" s="448" t="s">
        <v>20755</v>
      </c>
      <c r="F6039" s="447" t="s">
        <v>20755</v>
      </c>
      <c r="G6039" s="449">
        <v>87402</v>
      </c>
      <c r="H6039" s="447" t="s">
        <v>7405</v>
      </c>
      <c r="I6039" s="447" t="s">
        <v>133</v>
      </c>
      <c r="J6039" s="447" t="s">
        <v>334</v>
      </c>
      <c r="K6039" s="451">
        <v>3393.28</v>
      </c>
      <c r="L6039" s="447" t="s">
        <v>241</v>
      </c>
    </row>
    <row r="6040" spans="1:12">
      <c r="A6040" s="447" t="s">
        <v>21003</v>
      </c>
      <c r="B6040" s="447" t="s">
        <v>21113</v>
      </c>
      <c r="C6040" s="447" t="s">
        <v>21114</v>
      </c>
      <c r="D6040" s="447" t="s">
        <v>21115</v>
      </c>
      <c r="E6040" s="448" t="s">
        <v>20755</v>
      </c>
      <c r="F6040" s="447" t="s">
        <v>20755</v>
      </c>
      <c r="G6040" s="449">
        <v>87404</v>
      </c>
      <c r="H6040" s="447" t="s">
        <v>7406</v>
      </c>
      <c r="I6040" s="447" t="s">
        <v>133</v>
      </c>
      <c r="J6040" s="447" t="s">
        <v>334</v>
      </c>
      <c r="K6040" s="451">
        <v>4744.07</v>
      </c>
      <c r="L6040" s="447" t="s">
        <v>241</v>
      </c>
    </row>
    <row r="6041" spans="1:12">
      <c r="A6041" s="447" t="s">
        <v>21003</v>
      </c>
      <c r="B6041" s="447" t="s">
        <v>21113</v>
      </c>
      <c r="C6041" s="447" t="s">
        <v>21114</v>
      </c>
      <c r="D6041" s="447" t="s">
        <v>21115</v>
      </c>
      <c r="E6041" s="448" t="s">
        <v>20755</v>
      </c>
      <c r="F6041" s="447" t="s">
        <v>20755</v>
      </c>
      <c r="G6041" s="449">
        <v>87405</v>
      </c>
      <c r="H6041" s="447" t="s">
        <v>7407</v>
      </c>
      <c r="I6041" s="447" t="s">
        <v>133</v>
      </c>
      <c r="J6041" s="447" t="s">
        <v>334</v>
      </c>
      <c r="K6041" s="451">
        <v>4765.7</v>
      </c>
      <c r="L6041" s="447" t="s">
        <v>241</v>
      </c>
    </row>
    <row r="6042" spans="1:12">
      <c r="A6042" s="447" t="s">
        <v>21003</v>
      </c>
      <c r="B6042" s="447" t="s">
        <v>21113</v>
      </c>
      <c r="C6042" s="447" t="s">
        <v>21114</v>
      </c>
      <c r="D6042" s="447" t="s">
        <v>21115</v>
      </c>
      <c r="E6042" s="448" t="s">
        <v>20755</v>
      </c>
      <c r="F6042" s="447" t="s">
        <v>20755</v>
      </c>
      <c r="G6042" s="449">
        <v>87407</v>
      </c>
      <c r="H6042" s="447" t="s">
        <v>7408</v>
      </c>
      <c r="I6042" s="447" t="s">
        <v>133</v>
      </c>
      <c r="J6042" s="447" t="s">
        <v>334</v>
      </c>
      <c r="K6042" s="451">
        <v>1658.82</v>
      </c>
      <c r="L6042" s="447" t="s">
        <v>241</v>
      </c>
    </row>
    <row r="6043" spans="1:12">
      <c r="A6043" s="447" t="s">
        <v>21003</v>
      </c>
      <c r="B6043" s="447" t="s">
        <v>21113</v>
      </c>
      <c r="C6043" s="447" t="s">
        <v>21114</v>
      </c>
      <c r="D6043" s="447" t="s">
        <v>21115</v>
      </c>
      <c r="E6043" s="448" t="s">
        <v>20755</v>
      </c>
      <c r="F6043" s="447" t="s">
        <v>20755</v>
      </c>
      <c r="G6043" s="449">
        <v>87408</v>
      </c>
      <c r="H6043" s="447" t="s">
        <v>7409</v>
      </c>
      <c r="I6043" s="447" t="s">
        <v>133</v>
      </c>
      <c r="J6043" s="447" t="s">
        <v>334</v>
      </c>
      <c r="K6043" s="451">
        <v>1654.46</v>
      </c>
      <c r="L6043" s="447" t="s">
        <v>241</v>
      </c>
    </row>
    <row r="6044" spans="1:12">
      <c r="A6044" s="447" t="s">
        <v>21003</v>
      </c>
      <c r="B6044" s="447" t="s">
        <v>21113</v>
      </c>
      <c r="C6044" s="447" t="s">
        <v>21114</v>
      </c>
      <c r="D6044" s="447" t="s">
        <v>21115</v>
      </c>
      <c r="E6044" s="448" t="s">
        <v>20755</v>
      </c>
      <c r="F6044" s="447" t="s">
        <v>20755</v>
      </c>
      <c r="G6044" s="449">
        <v>87410</v>
      </c>
      <c r="H6044" s="447" t="s">
        <v>7410</v>
      </c>
      <c r="I6044" s="447" t="s">
        <v>133</v>
      </c>
      <c r="J6044" s="447" t="s">
        <v>334</v>
      </c>
      <c r="K6044" s="450">
        <v>996.26</v>
      </c>
      <c r="L6044" s="447" t="s">
        <v>241</v>
      </c>
    </row>
    <row r="6045" spans="1:12">
      <c r="A6045" s="447" t="s">
        <v>21003</v>
      </c>
      <c r="B6045" s="447" t="s">
        <v>21113</v>
      </c>
      <c r="C6045" s="447" t="s">
        <v>21114</v>
      </c>
      <c r="D6045" s="447" t="s">
        <v>21115</v>
      </c>
      <c r="E6045" s="448" t="s">
        <v>20755</v>
      </c>
      <c r="F6045" s="447" t="s">
        <v>20755</v>
      </c>
      <c r="G6045" s="449">
        <v>88626</v>
      </c>
      <c r="H6045" s="447" t="s">
        <v>7411</v>
      </c>
      <c r="I6045" s="447" t="s">
        <v>133</v>
      </c>
      <c r="J6045" s="447" t="s">
        <v>334</v>
      </c>
      <c r="K6045" s="450">
        <v>409.4</v>
      </c>
      <c r="L6045" s="447" t="s">
        <v>241</v>
      </c>
    </row>
    <row r="6046" spans="1:12">
      <c r="A6046" s="447" t="s">
        <v>21003</v>
      </c>
      <c r="B6046" s="447" t="s">
        <v>21113</v>
      </c>
      <c r="C6046" s="447" t="s">
        <v>21114</v>
      </c>
      <c r="D6046" s="447" t="s">
        <v>21115</v>
      </c>
      <c r="E6046" s="448" t="s">
        <v>20755</v>
      </c>
      <c r="F6046" s="447" t="s">
        <v>20755</v>
      </c>
      <c r="G6046" s="449">
        <v>88627</v>
      </c>
      <c r="H6046" s="447" t="s">
        <v>7412</v>
      </c>
      <c r="I6046" s="447" t="s">
        <v>133</v>
      </c>
      <c r="J6046" s="447" t="s">
        <v>709</v>
      </c>
      <c r="K6046" s="450">
        <v>480.85</v>
      </c>
      <c r="L6046" s="447" t="s">
        <v>241</v>
      </c>
    </row>
    <row r="6047" spans="1:12">
      <c r="A6047" s="447" t="s">
        <v>21003</v>
      </c>
      <c r="B6047" s="447" t="s">
        <v>21113</v>
      </c>
      <c r="C6047" s="447" t="s">
        <v>21114</v>
      </c>
      <c r="D6047" s="447" t="s">
        <v>21115</v>
      </c>
      <c r="E6047" s="448" t="s">
        <v>20755</v>
      </c>
      <c r="F6047" s="447" t="s">
        <v>20755</v>
      </c>
      <c r="G6047" s="449">
        <v>88628</v>
      </c>
      <c r="H6047" s="447" t="s">
        <v>7413</v>
      </c>
      <c r="I6047" s="447" t="s">
        <v>133</v>
      </c>
      <c r="J6047" s="447" t="s">
        <v>334</v>
      </c>
      <c r="K6047" s="450">
        <v>434.44</v>
      </c>
      <c r="L6047" s="447" t="s">
        <v>241</v>
      </c>
    </row>
    <row r="6048" spans="1:12">
      <c r="A6048" s="447" t="s">
        <v>21003</v>
      </c>
      <c r="B6048" s="447" t="s">
        <v>21113</v>
      </c>
      <c r="C6048" s="447" t="s">
        <v>21114</v>
      </c>
      <c r="D6048" s="447" t="s">
        <v>21115</v>
      </c>
      <c r="E6048" s="448" t="s">
        <v>20755</v>
      </c>
      <c r="F6048" s="447" t="s">
        <v>20755</v>
      </c>
      <c r="G6048" s="449">
        <v>88629</v>
      </c>
      <c r="H6048" s="447" t="s">
        <v>7414</v>
      </c>
      <c r="I6048" s="447" t="s">
        <v>133</v>
      </c>
      <c r="J6048" s="447" t="s">
        <v>709</v>
      </c>
      <c r="K6048" s="450">
        <v>508.6</v>
      </c>
      <c r="L6048" s="447" t="s">
        <v>241</v>
      </c>
    </row>
    <row r="6049" spans="1:12">
      <c r="A6049" s="447" t="s">
        <v>21003</v>
      </c>
      <c r="B6049" s="447" t="s">
        <v>21113</v>
      </c>
      <c r="C6049" s="447" t="s">
        <v>21114</v>
      </c>
      <c r="D6049" s="447" t="s">
        <v>21115</v>
      </c>
      <c r="E6049" s="448" t="s">
        <v>20755</v>
      </c>
      <c r="F6049" s="447" t="s">
        <v>20755</v>
      </c>
      <c r="G6049" s="449">
        <v>88630</v>
      </c>
      <c r="H6049" s="447" t="s">
        <v>7415</v>
      </c>
      <c r="I6049" s="447" t="s">
        <v>133</v>
      </c>
      <c r="J6049" s="447" t="s">
        <v>334</v>
      </c>
      <c r="K6049" s="450">
        <v>363.16</v>
      </c>
      <c r="L6049" s="447" t="s">
        <v>241</v>
      </c>
    </row>
    <row r="6050" spans="1:12">
      <c r="A6050" s="447" t="s">
        <v>21003</v>
      </c>
      <c r="B6050" s="447" t="s">
        <v>21113</v>
      </c>
      <c r="C6050" s="447" t="s">
        <v>21114</v>
      </c>
      <c r="D6050" s="447" t="s">
        <v>21115</v>
      </c>
      <c r="E6050" s="448" t="s">
        <v>20755</v>
      </c>
      <c r="F6050" s="447" t="s">
        <v>20755</v>
      </c>
      <c r="G6050" s="449">
        <v>88631</v>
      </c>
      <c r="H6050" s="447" t="s">
        <v>7416</v>
      </c>
      <c r="I6050" s="447" t="s">
        <v>133</v>
      </c>
      <c r="J6050" s="447" t="s">
        <v>709</v>
      </c>
      <c r="K6050" s="450">
        <v>450.81</v>
      </c>
      <c r="L6050" s="447" t="s">
        <v>241</v>
      </c>
    </row>
    <row r="6051" spans="1:12">
      <c r="A6051" s="447" t="s">
        <v>21003</v>
      </c>
      <c r="B6051" s="447" t="s">
        <v>21113</v>
      </c>
      <c r="C6051" s="447" t="s">
        <v>21114</v>
      </c>
      <c r="D6051" s="447" t="s">
        <v>21115</v>
      </c>
      <c r="E6051" s="448" t="s">
        <v>20755</v>
      </c>
      <c r="F6051" s="447" t="s">
        <v>20755</v>
      </c>
      <c r="G6051" s="449">
        <v>88715</v>
      </c>
      <c r="H6051" s="447" t="s">
        <v>7417</v>
      </c>
      <c r="I6051" s="447" t="s">
        <v>133</v>
      </c>
      <c r="J6051" s="447" t="s">
        <v>334</v>
      </c>
      <c r="K6051" s="450">
        <v>378.61</v>
      </c>
      <c r="L6051" s="447" t="s">
        <v>241</v>
      </c>
    </row>
    <row r="6052" spans="1:12">
      <c r="A6052" s="447" t="s">
        <v>21003</v>
      </c>
      <c r="B6052" s="447" t="s">
        <v>21113</v>
      </c>
      <c r="C6052" s="447" t="s">
        <v>21114</v>
      </c>
      <c r="D6052" s="447" t="s">
        <v>21115</v>
      </c>
      <c r="E6052" s="448" t="s">
        <v>20755</v>
      </c>
      <c r="F6052" s="447" t="s">
        <v>20755</v>
      </c>
      <c r="G6052" s="449">
        <v>95563</v>
      </c>
      <c r="H6052" s="447" t="s">
        <v>7418</v>
      </c>
      <c r="I6052" s="447" t="s">
        <v>133</v>
      </c>
      <c r="J6052" s="447" t="s">
        <v>334</v>
      </c>
      <c r="K6052" s="450">
        <v>636.42999999999995</v>
      </c>
      <c r="L6052" s="447" t="s">
        <v>241</v>
      </c>
    </row>
    <row r="6053" spans="1:12">
      <c r="A6053" s="447" t="s">
        <v>21003</v>
      </c>
      <c r="B6053" s="447" t="s">
        <v>21113</v>
      </c>
      <c r="C6053" s="447" t="s">
        <v>21114</v>
      </c>
      <c r="D6053" s="447" t="s">
        <v>21115</v>
      </c>
      <c r="E6053" s="448" t="s">
        <v>20755</v>
      </c>
      <c r="F6053" s="447" t="s">
        <v>20755</v>
      </c>
      <c r="G6053" s="449">
        <v>100464</v>
      </c>
      <c r="H6053" s="447" t="s">
        <v>7419</v>
      </c>
      <c r="I6053" s="447" t="s">
        <v>133</v>
      </c>
      <c r="J6053" s="447" t="s">
        <v>334</v>
      </c>
      <c r="K6053" s="450">
        <v>422.98</v>
      </c>
      <c r="L6053" s="447" t="s">
        <v>241</v>
      </c>
    </row>
    <row r="6054" spans="1:12">
      <c r="A6054" s="447" t="s">
        <v>21003</v>
      </c>
      <c r="B6054" s="447" t="s">
        <v>21113</v>
      </c>
      <c r="C6054" s="447" t="s">
        <v>21114</v>
      </c>
      <c r="D6054" s="447" t="s">
        <v>21115</v>
      </c>
      <c r="E6054" s="448" t="s">
        <v>20755</v>
      </c>
      <c r="F6054" s="447" t="s">
        <v>20755</v>
      </c>
      <c r="G6054" s="449">
        <v>100465</v>
      </c>
      <c r="H6054" s="447" t="s">
        <v>7420</v>
      </c>
      <c r="I6054" s="447" t="s">
        <v>133</v>
      </c>
      <c r="J6054" s="447" t="s">
        <v>334</v>
      </c>
      <c r="K6054" s="450">
        <v>401.31</v>
      </c>
      <c r="L6054" s="447" t="s">
        <v>241</v>
      </c>
    </row>
    <row r="6055" spans="1:12">
      <c r="A6055" s="447" t="s">
        <v>21003</v>
      </c>
      <c r="B6055" s="447" t="s">
        <v>21113</v>
      </c>
      <c r="C6055" s="447" t="s">
        <v>21114</v>
      </c>
      <c r="D6055" s="447" t="s">
        <v>21115</v>
      </c>
      <c r="E6055" s="448" t="s">
        <v>20755</v>
      </c>
      <c r="F6055" s="447" t="s">
        <v>20755</v>
      </c>
      <c r="G6055" s="449">
        <v>100466</v>
      </c>
      <c r="H6055" s="447" t="s">
        <v>7421</v>
      </c>
      <c r="I6055" s="447" t="s">
        <v>133</v>
      </c>
      <c r="J6055" s="447" t="s">
        <v>334</v>
      </c>
      <c r="K6055" s="450">
        <v>391.44</v>
      </c>
      <c r="L6055" s="447" t="s">
        <v>241</v>
      </c>
    </row>
    <row r="6056" spans="1:12">
      <c r="A6056" s="447" t="s">
        <v>21003</v>
      </c>
      <c r="B6056" s="447" t="s">
        <v>21113</v>
      </c>
      <c r="C6056" s="447" t="s">
        <v>21114</v>
      </c>
      <c r="D6056" s="447" t="s">
        <v>21115</v>
      </c>
      <c r="E6056" s="448" t="s">
        <v>20755</v>
      </c>
      <c r="F6056" s="447" t="s">
        <v>20755</v>
      </c>
      <c r="G6056" s="449">
        <v>100468</v>
      </c>
      <c r="H6056" s="447" t="s">
        <v>7422</v>
      </c>
      <c r="I6056" s="447" t="s">
        <v>133</v>
      </c>
      <c r="J6056" s="447" t="s">
        <v>334</v>
      </c>
      <c r="K6056" s="450">
        <v>506.88</v>
      </c>
      <c r="L6056" s="447" t="s">
        <v>241</v>
      </c>
    </row>
    <row r="6057" spans="1:12">
      <c r="A6057" s="447" t="s">
        <v>21003</v>
      </c>
      <c r="B6057" s="447" t="s">
        <v>21113</v>
      </c>
      <c r="C6057" s="447" t="s">
        <v>21114</v>
      </c>
      <c r="D6057" s="447" t="s">
        <v>21115</v>
      </c>
      <c r="E6057" s="448" t="s">
        <v>20755</v>
      </c>
      <c r="F6057" s="447" t="s">
        <v>20755</v>
      </c>
      <c r="G6057" s="449">
        <v>100469</v>
      </c>
      <c r="H6057" s="447" t="s">
        <v>7423</v>
      </c>
      <c r="I6057" s="447" t="s">
        <v>133</v>
      </c>
      <c r="J6057" s="447" t="s">
        <v>334</v>
      </c>
      <c r="K6057" s="450">
        <v>427.42</v>
      </c>
      <c r="L6057" s="447" t="s">
        <v>241</v>
      </c>
    </row>
    <row r="6058" spans="1:12">
      <c r="A6058" s="447" t="s">
        <v>21003</v>
      </c>
      <c r="B6058" s="447" t="s">
        <v>21113</v>
      </c>
      <c r="C6058" s="447" t="s">
        <v>21114</v>
      </c>
      <c r="D6058" s="447" t="s">
        <v>21115</v>
      </c>
      <c r="E6058" s="448" t="s">
        <v>20755</v>
      </c>
      <c r="F6058" s="447" t="s">
        <v>20755</v>
      </c>
      <c r="G6058" s="449">
        <v>100470</v>
      </c>
      <c r="H6058" s="447" t="s">
        <v>7424</v>
      </c>
      <c r="I6058" s="447" t="s">
        <v>133</v>
      </c>
      <c r="J6058" s="447" t="s">
        <v>334</v>
      </c>
      <c r="K6058" s="450">
        <v>377.53</v>
      </c>
      <c r="L6058" s="447" t="s">
        <v>241</v>
      </c>
    </row>
    <row r="6059" spans="1:12">
      <c r="A6059" s="447" t="s">
        <v>21003</v>
      </c>
      <c r="B6059" s="447" t="s">
        <v>21113</v>
      </c>
      <c r="C6059" s="447" t="s">
        <v>21114</v>
      </c>
      <c r="D6059" s="447" t="s">
        <v>21115</v>
      </c>
      <c r="E6059" s="448" t="s">
        <v>20755</v>
      </c>
      <c r="F6059" s="447" t="s">
        <v>20755</v>
      </c>
      <c r="G6059" s="449">
        <v>100472</v>
      </c>
      <c r="H6059" s="447" t="s">
        <v>7425</v>
      </c>
      <c r="I6059" s="447" t="s">
        <v>133</v>
      </c>
      <c r="J6059" s="447" t="s">
        <v>334</v>
      </c>
      <c r="K6059" s="450">
        <v>406.04</v>
      </c>
      <c r="L6059" s="447" t="s">
        <v>241</v>
      </c>
    </row>
    <row r="6060" spans="1:12">
      <c r="A6060" s="447" t="s">
        <v>21003</v>
      </c>
      <c r="B6060" s="447" t="s">
        <v>21113</v>
      </c>
      <c r="C6060" s="447" t="s">
        <v>21114</v>
      </c>
      <c r="D6060" s="447" t="s">
        <v>21115</v>
      </c>
      <c r="E6060" s="448" t="s">
        <v>20755</v>
      </c>
      <c r="F6060" s="447" t="s">
        <v>20755</v>
      </c>
      <c r="G6060" s="449">
        <v>100473</v>
      </c>
      <c r="H6060" s="447" t="s">
        <v>7426</v>
      </c>
      <c r="I6060" s="447" t="s">
        <v>133</v>
      </c>
      <c r="J6060" s="447" t="s">
        <v>334</v>
      </c>
      <c r="K6060" s="450">
        <v>378.02</v>
      </c>
      <c r="L6060" s="447" t="s">
        <v>241</v>
      </c>
    </row>
    <row r="6061" spans="1:12">
      <c r="A6061" s="447" t="s">
        <v>21003</v>
      </c>
      <c r="B6061" s="447" t="s">
        <v>21113</v>
      </c>
      <c r="C6061" s="447" t="s">
        <v>21114</v>
      </c>
      <c r="D6061" s="447" t="s">
        <v>21115</v>
      </c>
      <c r="E6061" s="448" t="s">
        <v>20755</v>
      </c>
      <c r="F6061" s="447" t="s">
        <v>20755</v>
      </c>
      <c r="G6061" s="449">
        <v>100474</v>
      </c>
      <c r="H6061" s="447" t="s">
        <v>7427</v>
      </c>
      <c r="I6061" s="447" t="s">
        <v>133</v>
      </c>
      <c r="J6061" s="447" t="s">
        <v>334</v>
      </c>
      <c r="K6061" s="450">
        <v>367.1</v>
      </c>
      <c r="L6061" s="447" t="s">
        <v>241</v>
      </c>
    </row>
    <row r="6062" spans="1:12">
      <c r="A6062" s="447" t="s">
        <v>21003</v>
      </c>
      <c r="B6062" s="447" t="s">
        <v>21113</v>
      </c>
      <c r="C6062" s="447" t="s">
        <v>21114</v>
      </c>
      <c r="D6062" s="447" t="s">
        <v>21115</v>
      </c>
      <c r="E6062" s="448" t="s">
        <v>20755</v>
      </c>
      <c r="F6062" s="447" t="s">
        <v>20755</v>
      </c>
      <c r="G6062" s="449">
        <v>100475</v>
      </c>
      <c r="H6062" s="447" t="s">
        <v>7428</v>
      </c>
      <c r="I6062" s="447" t="s">
        <v>133</v>
      </c>
      <c r="J6062" s="447" t="s">
        <v>334</v>
      </c>
      <c r="K6062" s="450">
        <v>546.6</v>
      </c>
      <c r="L6062" s="447" t="s">
        <v>241</v>
      </c>
    </row>
    <row r="6063" spans="1:12">
      <c r="A6063" s="447" t="s">
        <v>21003</v>
      </c>
      <c r="B6063" s="447" t="s">
        <v>21113</v>
      </c>
      <c r="C6063" s="447" t="s">
        <v>21114</v>
      </c>
      <c r="D6063" s="447" t="s">
        <v>21115</v>
      </c>
      <c r="E6063" s="448" t="s">
        <v>20755</v>
      </c>
      <c r="F6063" s="447" t="s">
        <v>20755</v>
      </c>
      <c r="G6063" s="449">
        <v>100477</v>
      </c>
      <c r="H6063" s="447" t="s">
        <v>7429</v>
      </c>
      <c r="I6063" s="447" t="s">
        <v>133</v>
      </c>
      <c r="J6063" s="447" t="s">
        <v>334</v>
      </c>
      <c r="K6063" s="450">
        <v>579.6</v>
      </c>
      <c r="L6063" s="447" t="s">
        <v>241</v>
      </c>
    </row>
    <row r="6064" spans="1:12">
      <c r="A6064" s="447" t="s">
        <v>21003</v>
      </c>
      <c r="B6064" s="447" t="s">
        <v>21113</v>
      </c>
      <c r="C6064" s="447" t="s">
        <v>21114</v>
      </c>
      <c r="D6064" s="447" t="s">
        <v>21115</v>
      </c>
      <c r="E6064" s="448" t="s">
        <v>20755</v>
      </c>
      <c r="F6064" s="447" t="s">
        <v>20755</v>
      </c>
      <c r="G6064" s="449">
        <v>100478</v>
      </c>
      <c r="H6064" s="447" t="s">
        <v>7430</v>
      </c>
      <c r="I6064" s="447" t="s">
        <v>133</v>
      </c>
      <c r="J6064" s="447" t="s">
        <v>334</v>
      </c>
      <c r="K6064" s="450">
        <v>536.85</v>
      </c>
      <c r="L6064" s="447" t="s">
        <v>241</v>
      </c>
    </row>
    <row r="6065" spans="1:12">
      <c r="A6065" s="447" t="s">
        <v>21003</v>
      </c>
      <c r="B6065" s="447" t="s">
        <v>21113</v>
      </c>
      <c r="C6065" s="447" t="s">
        <v>21114</v>
      </c>
      <c r="D6065" s="447" t="s">
        <v>21115</v>
      </c>
      <c r="E6065" s="448" t="s">
        <v>20755</v>
      </c>
      <c r="F6065" s="447" t="s">
        <v>20755</v>
      </c>
      <c r="G6065" s="449">
        <v>100479</v>
      </c>
      <c r="H6065" s="447" t="s">
        <v>7431</v>
      </c>
      <c r="I6065" s="447" t="s">
        <v>133</v>
      </c>
      <c r="J6065" s="447" t="s">
        <v>334</v>
      </c>
      <c r="K6065" s="450">
        <v>529.09</v>
      </c>
      <c r="L6065" s="447" t="s">
        <v>241</v>
      </c>
    </row>
    <row r="6066" spans="1:12">
      <c r="A6066" s="447" t="s">
        <v>21003</v>
      </c>
      <c r="B6066" s="447" t="s">
        <v>21113</v>
      </c>
      <c r="C6066" s="447" t="s">
        <v>21114</v>
      </c>
      <c r="D6066" s="447" t="s">
        <v>21115</v>
      </c>
      <c r="E6066" s="448" t="s">
        <v>20755</v>
      </c>
      <c r="F6066" s="447" t="s">
        <v>20755</v>
      </c>
      <c r="G6066" s="449">
        <v>100480</v>
      </c>
      <c r="H6066" s="447" t="s">
        <v>7432</v>
      </c>
      <c r="I6066" s="447" t="s">
        <v>133</v>
      </c>
      <c r="J6066" s="447" t="s">
        <v>709</v>
      </c>
      <c r="K6066" s="450">
        <v>620.33000000000004</v>
      </c>
      <c r="L6066" s="447" t="s">
        <v>241</v>
      </c>
    </row>
    <row r="6067" spans="1:12">
      <c r="A6067" s="447" t="s">
        <v>21003</v>
      </c>
      <c r="B6067" s="447" t="s">
        <v>21113</v>
      </c>
      <c r="C6067" s="447" t="s">
        <v>21114</v>
      </c>
      <c r="D6067" s="447" t="s">
        <v>21115</v>
      </c>
      <c r="E6067" s="448" t="s">
        <v>20755</v>
      </c>
      <c r="F6067" s="447" t="s">
        <v>20755</v>
      </c>
      <c r="G6067" s="449">
        <v>100481</v>
      </c>
      <c r="H6067" s="447" t="s">
        <v>7433</v>
      </c>
      <c r="I6067" s="447" t="s">
        <v>133</v>
      </c>
      <c r="J6067" s="447" t="s">
        <v>334</v>
      </c>
      <c r="K6067" s="450">
        <v>467.49</v>
      </c>
      <c r="L6067" s="447" t="s">
        <v>241</v>
      </c>
    </row>
    <row r="6068" spans="1:12">
      <c r="A6068" s="447" t="s">
        <v>21003</v>
      </c>
      <c r="B6068" s="447" t="s">
        <v>21113</v>
      </c>
      <c r="C6068" s="447" t="s">
        <v>21114</v>
      </c>
      <c r="D6068" s="447" t="s">
        <v>21115</v>
      </c>
      <c r="E6068" s="448" t="s">
        <v>20755</v>
      </c>
      <c r="F6068" s="447" t="s">
        <v>20755</v>
      </c>
      <c r="G6068" s="449">
        <v>100483</v>
      </c>
      <c r="H6068" s="447" t="s">
        <v>7434</v>
      </c>
      <c r="I6068" s="447" t="s">
        <v>133</v>
      </c>
      <c r="J6068" s="447" t="s">
        <v>334</v>
      </c>
      <c r="K6068" s="450">
        <v>492.41</v>
      </c>
      <c r="L6068" s="447" t="s">
        <v>241</v>
      </c>
    </row>
    <row r="6069" spans="1:12">
      <c r="A6069" s="447" t="s">
        <v>21003</v>
      </c>
      <c r="B6069" s="447" t="s">
        <v>21113</v>
      </c>
      <c r="C6069" s="447" t="s">
        <v>21114</v>
      </c>
      <c r="D6069" s="447" t="s">
        <v>21115</v>
      </c>
      <c r="E6069" s="448" t="s">
        <v>20755</v>
      </c>
      <c r="F6069" s="447" t="s">
        <v>20755</v>
      </c>
      <c r="G6069" s="449">
        <v>100484</v>
      </c>
      <c r="H6069" s="447" t="s">
        <v>7435</v>
      </c>
      <c r="I6069" s="447" t="s">
        <v>133</v>
      </c>
      <c r="J6069" s="447" t="s">
        <v>334</v>
      </c>
      <c r="K6069" s="450">
        <v>465.24</v>
      </c>
      <c r="L6069" s="447" t="s">
        <v>241</v>
      </c>
    </row>
    <row r="6070" spans="1:12">
      <c r="A6070" s="447" t="s">
        <v>21003</v>
      </c>
      <c r="B6070" s="447" t="s">
        <v>21113</v>
      </c>
      <c r="C6070" s="447" t="s">
        <v>21114</v>
      </c>
      <c r="D6070" s="447" t="s">
        <v>21115</v>
      </c>
      <c r="E6070" s="448" t="s">
        <v>20755</v>
      </c>
      <c r="F6070" s="447" t="s">
        <v>20755</v>
      </c>
      <c r="G6070" s="449">
        <v>100485</v>
      </c>
      <c r="H6070" s="447" t="s">
        <v>7436</v>
      </c>
      <c r="I6070" s="447" t="s">
        <v>133</v>
      </c>
      <c r="J6070" s="447" t="s">
        <v>334</v>
      </c>
      <c r="K6070" s="450">
        <v>455.98</v>
      </c>
      <c r="L6070" s="447" t="s">
        <v>241</v>
      </c>
    </row>
    <row r="6071" spans="1:12">
      <c r="A6071" s="447" t="s">
        <v>21003</v>
      </c>
      <c r="B6071" s="447" t="s">
        <v>21113</v>
      </c>
      <c r="C6071" s="447" t="s">
        <v>21114</v>
      </c>
      <c r="D6071" s="447" t="s">
        <v>21115</v>
      </c>
      <c r="E6071" s="448" t="s">
        <v>20755</v>
      </c>
      <c r="F6071" s="447" t="s">
        <v>20755</v>
      </c>
      <c r="G6071" s="449">
        <v>100486</v>
      </c>
      <c r="H6071" s="447" t="s">
        <v>7437</v>
      </c>
      <c r="I6071" s="447" t="s">
        <v>133</v>
      </c>
      <c r="J6071" s="447" t="s">
        <v>709</v>
      </c>
      <c r="K6071" s="450">
        <v>545.01</v>
      </c>
      <c r="L6071" s="447" t="s">
        <v>241</v>
      </c>
    </row>
    <row r="6072" spans="1:12">
      <c r="A6072" s="447" t="s">
        <v>21003</v>
      </c>
      <c r="B6072" s="447" t="s">
        <v>21113</v>
      </c>
      <c r="C6072" s="447" t="s">
        <v>21114</v>
      </c>
      <c r="D6072" s="447" t="s">
        <v>21115</v>
      </c>
      <c r="E6072" s="448" t="s">
        <v>20755</v>
      </c>
      <c r="F6072" s="447" t="s">
        <v>20755</v>
      </c>
      <c r="G6072" s="449">
        <v>100487</v>
      </c>
      <c r="H6072" s="447" t="s">
        <v>7438</v>
      </c>
      <c r="I6072" s="447" t="s">
        <v>133</v>
      </c>
      <c r="J6072" s="447" t="s">
        <v>334</v>
      </c>
      <c r="K6072" s="450">
        <v>364.31</v>
      </c>
      <c r="L6072" s="447" t="s">
        <v>241</v>
      </c>
    </row>
    <row r="6073" spans="1:12">
      <c r="A6073" s="447" t="s">
        <v>21003</v>
      </c>
      <c r="B6073" s="447" t="s">
        <v>21113</v>
      </c>
      <c r="C6073" s="447" t="s">
        <v>21114</v>
      </c>
      <c r="D6073" s="447" t="s">
        <v>21115</v>
      </c>
      <c r="E6073" s="448" t="s">
        <v>20755</v>
      </c>
      <c r="F6073" s="447" t="s">
        <v>20755</v>
      </c>
      <c r="G6073" s="449">
        <v>100488</v>
      </c>
      <c r="H6073" s="447" t="s">
        <v>7439</v>
      </c>
      <c r="I6073" s="447" t="s">
        <v>133</v>
      </c>
      <c r="J6073" s="447" t="s">
        <v>334</v>
      </c>
      <c r="K6073" s="450">
        <v>406.62</v>
      </c>
      <c r="L6073" s="447" t="s">
        <v>241</v>
      </c>
    </row>
    <row r="6074" spans="1:12">
      <c r="A6074" s="447" t="s">
        <v>21003</v>
      </c>
      <c r="B6074" s="447" t="s">
        <v>21113</v>
      </c>
      <c r="C6074" s="447" t="s">
        <v>21114</v>
      </c>
      <c r="D6074" s="447" t="s">
        <v>21115</v>
      </c>
      <c r="E6074" s="448" t="s">
        <v>20755</v>
      </c>
      <c r="F6074" s="447" t="s">
        <v>20755</v>
      </c>
      <c r="G6074" s="449">
        <v>100489</v>
      </c>
      <c r="H6074" s="447" t="s">
        <v>7440</v>
      </c>
      <c r="I6074" s="447" t="s">
        <v>133</v>
      </c>
      <c r="J6074" s="447" t="s">
        <v>334</v>
      </c>
      <c r="K6074" s="450">
        <v>435.17</v>
      </c>
      <c r="L6074" s="447" t="s">
        <v>241</v>
      </c>
    </row>
    <row r="6075" spans="1:12">
      <c r="A6075" s="447" t="s">
        <v>21003</v>
      </c>
      <c r="B6075" s="447" t="s">
        <v>21113</v>
      </c>
      <c r="C6075" s="447" t="s">
        <v>21114</v>
      </c>
      <c r="D6075" s="447" t="s">
        <v>21115</v>
      </c>
      <c r="E6075" s="448" t="s">
        <v>20755</v>
      </c>
      <c r="F6075" s="447" t="s">
        <v>20755</v>
      </c>
      <c r="G6075" s="449">
        <v>100490</v>
      </c>
      <c r="H6075" s="447" t="s">
        <v>7441</v>
      </c>
      <c r="I6075" s="447" t="s">
        <v>133</v>
      </c>
      <c r="J6075" s="447" t="s">
        <v>334</v>
      </c>
      <c r="K6075" s="450">
        <v>379.36</v>
      </c>
      <c r="L6075" s="447" t="s">
        <v>241</v>
      </c>
    </row>
    <row r="6076" spans="1:12">
      <c r="A6076" s="447" t="s">
        <v>21003</v>
      </c>
      <c r="B6076" s="447" t="s">
        <v>21113</v>
      </c>
      <c r="C6076" s="447" t="s">
        <v>21114</v>
      </c>
      <c r="D6076" s="447" t="s">
        <v>21115</v>
      </c>
      <c r="E6076" s="448" t="s">
        <v>20755</v>
      </c>
      <c r="F6076" s="447" t="s">
        <v>20755</v>
      </c>
      <c r="G6076" s="449">
        <v>100491</v>
      </c>
      <c r="H6076" s="447" t="s">
        <v>7442</v>
      </c>
      <c r="I6076" s="447" t="s">
        <v>133</v>
      </c>
      <c r="J6076" s="447" t="s">
        <v>334</v>
      </c>
      <c r="K6076" s="450">
        <v>548.24</v>
      </c>
      <c r="L6076" s="447" t="s">
        <v>241</v>
      </c>
    </row>
    <row r="6077" spans="1:12">
      <c r="A6077" s="447" t="s">
        <v>21003</v>
      </c>
      <c r="B6077" s="447" t="s">
        <v>21113</v>
      </c>
      <c r="C6077" s="447" t="s">
        <v>21114</v>
      </c>
      <c r="D6077" s="447" t="s">
        <v>21115</v>
      </c>
      <c r="E6077" s="448" t="s">
        <v>20755</v>
      </c>
      <c r="F6077" s="447" t="s">
        <v>20755</v>
      </c>
      <c r="G6077" s="449">
        <v>100492</v>
      </c>
      <c r="H6077" s="447" t="s">
        <v>7443</v>
      </c>
      <c r="I6077" s="447" t="s">
        <v>133</v>
      </c>
      <c r="J6077" s="447" t="s">
        <v>334</v>
      </c>
      <c r="K6077" s="450">
        <v>469.56</v>
      </c>
      <c r="L6077" s="447" t="s">
        <v>241</v>
      </c>
    </row>
    <row r="6078" spans="1:12">
      <c r="A6078" s="447" t="s">
        <v>21003</v>
      </c>
      <c r="B6078" s="447" t="s">
        <v>21113</v>
      </c>
      <c r="C6078" s="447" t="s">
        <v>21116</v>
      </c>
      <c r="D6078" s="447" t="s">
        <v>21117</v>
      </c>
      <c r="E6078" s="448" t="s">
        <v>20755</v>
      </c>
      <c r="F6078" s="447" t="s">
        <v>20755</v>
      </c>
      <c r="G6078" s="449">
        <v>92121</v>
      </c>
      <c r="H6078" s="447" t="s">
        <v>7444</v>
      </c>
      <c r="I6078" s="447" t="s">
        <v>133</v>
      </c>
      <c r="J6078" s="447" t="s">
        <v>334</v>
      </c>
      <c r="K6078" s="450">
        <v>20.34</v>
      </c>
      <c r="L6078" s="447" t="s">
        <v>241</v>
      </c>
    </row>
    <row r="6079" spans="1:12">
      <c r="A6079" s="447" t="s">
        <v>21003</v>
      </c>
      <c r="B6079" s="447" t="s">
        <v>21113</v>
      </c>
      <c r="C6079" s="447" t="s">
        <v>21116</v>
      </c>
      <c r="D6079" s="447" t="s">
        <v>21117</v>
      </c>
      <c r="E6079" s="448" t="s">
        <v>20755</v>
      </c>
      <c r="F6079" s="447" t="s">
        <v>20755</v>
      </c>
      <c r="G6079" s="449">
        <v>92122</v>
      </c>
      <c r="H6079" s="447" t="s">
        <v>7445</v>
      </c>
      <c r="I6079" s="447" t="s">
        <v>133</v>
      </c>
      <c r="J6079" s="447" t="s">
        <v>709</v>
      </c>
      <c r="K6079" s="450">
        <v>33.61</v>
      </c>
      <c r="L6079" s="447" t="s">
        <v>241</v>
      </c>
    </row>
    <row r="6080" spans="1:12">
      <c r="A6080" s="447" t="s">
        <v>21003</v>
      </c>
      <c r="B6080" s="447" t="s">
        <v>21113</v>
      </c>
      <c r="C6080" s="447" t="s">
        <v>21116</v>
      </c>
      <c r="D6080" s="447" t="s">
        <v>21117</v>
      </c>
      <c r="E6080" s="448" t="s">
        <v>20755</v>
      </c>
      <c r="F6080" s="447" t="s">
        <v>20755</v>
      </c>
      <c r="G6080" s="449">
        <v>92123</v>
      </c>
      <c r="H6080" s="447" t="s">
        <v>7446</v>
      </c>
      <c r="I6080" s="447" t="s">
        <v>133</v>
      </c>
      <c r="J6080" s="447" t="s">
        <v>334</v>
      </c>
      <c r="K6080" s="450">
        <v>35.090000000000003</v>
      </c>
      <c r="L6080" s="447" t="s">
        <v>241</v>
      </c>
    </row>
    <row r="6081" spans="1:12">
      <c r="A6081" s="447" t="s">
        <v>21003</v>
      </c>
      <c r="B6081" s="447" t="s">
        <v>21113</v>
      </c>
      <c r="C6081" s="447" t="s">
        <v>21116</v>
      </c>
      <c r="D6081" s="447" t="s">
        <v>21117</v>
      </c>
      <c r="E6081" s="448" t="s">
        <v>20755</v>
      </c>
      <c r="F6081" s="447" t="s">
        <v>20755</v>
      </c>
      <c r="G6081" s="449">
        <v>100195</v>
      </c>
      <c r="H6081" s="447" t="s">
        <v>7447</v>
      </c>
      <c r="I6081" s="447" t="s">
        <v>7448</v>
      </c>
      <c r="J6081" s="447" t="s">
        <v>709</v>
      </c>
      <c r="K6081" s="450">
        <v>0.51</v>
      </c>
      <c r="L6081" s="447" t="s">
        <v>241</v>
      </c>
    </row>
    <row r="6082" spans="1:12">
      <c r="A6082" s="447" t="s">
        <v>21003</v>
      </c>
      <c r="B6082" s="447" t="s">
        <v>21113</v>
      </c>
      <c r="C6082" s="447" t="s">
        <v>21116</v>
      </c>
      <c r="D6082" s="447" t="s">
        <v>21117</v>
      </c>
      <c r="E6082" s="448" t="s">
        <v>20755</v>
      </c>
      <c r="F6082" s="447" t="s">
        <v>20755</v>
      </c>
      <c r="G6082" s="449">
        <v>100196</v>
      </c>
      <c r="H6082" s="447" t="s">
        <v>7450</v>
      </c>
      <c r="I6082" s="447" t="s">
        <v>7448</v>
      </c>
      <c r="J6082" s="447" t="s">
        <v>709</v>
      </c>
      <c r="K6082" s="450">
        <v>0.85</v>
      </c>
      <c r="L6082" s="447" t="s">
        <v>241</v>
      </c>
    </row>
    <row r="6083" spans="1:12">
      <c r="A6083" s="447" t="s">
        <v>21003</v>
      </c>
      <c r="B6083" s="447" t="s">
        <v>21113</v>
      </c>
      <c r="C6083" s="447" t="s">
        <v>21116</v>
      </c>
      <c r="D6083" s="447" t="s">
        <v>21117</v>
      </c>
      <c r="E6083" s="448" t="s">
        <v>20755</v>
      </c>
      <c r="F6083" s="447" t="s">
        <v>20755</v>
      </c>
      <c r="G6083" s="449">
        <v>100197</v>
      </c>
      <c r="H6083" s="447" t="s">
        <v>7451</v>
      </c>
      <c r="I6083" s="447" t="s">
        <v>7448</v>
      </c>
      <c r="J6083" s="447" t="s">
        <v>709</v>
      </c>
      <c r="K6083" s="450">
        <v>1.28</v>
      </c>
      <c r="L6083" s="447" t="s">
        <v>241</v>
      </c>
    </row>
    <row r="6084" spans="1:12">
      <c r="A6084" s="447" t="s">
        <v>21003</v>
      </c>
      <c r="B6084" s="447" t="s">
        <v>21113</v>
      </c>
      <c r="C6084" s="447" t="s">
        <v>21116</v>
      </c>
      <c r="D6084" s="447" t="s">
        <v>21117</v>
      </c>
      <c r="E6084" s="448" t="s">
        <v>20755</v>
      </c>
      <c r="F6084" s="447" t="s">
        <v>20755</v>
      </c>
      <c r="G6084" s="449">
        <v>100198</v>
      </c>
      <c r="H6084" s="447" t="s">
        <v>7452</v>
      </c>
      <c r="I6084" s="447" t="s">
        <v>7448</v>
      </c>
      <c r="J6084" s="447" t="s">
        <v>709</v>
      </c>
      <c r="K6084" s="450">
        <v>0.17</v>
      </c>
      <c r="L6084" s="447" t="s">
        <v>241</v>
      </c>
    </row>
    <row r="6085" spans="1:12">
      <c r="A6085" s="447" t="s">
        <v>21003</v>
      </c>
      <c r="B6085" s="447" t="s">
        <v>21113</v>
      </c>
      <c r="C6085" s="447" t="s">
        <v>21116</v>
      </c>
      <c r="D6085" s="447" t="s">
        <v>21117</v>
      </c>
      <c r="E6085" s="448" t="s">
        <v>20755</v>
      </c>
      <c r="F6085" s="447" t="s">
        <v>20755</v>
      </c>
      <c r="G6085" s="449">
        <v>100199</v>
      </c>
      <c r="H6085" s="447" t="s">
        <v>7453</v>
      </c>
      <c r="I6085" s="447" t="s">
        <v>7448</v>
      </c>
      <c r="J6085" s="447" t="s">
        <v>709</v>
      </c>
      <c r="K6085" s="450">
        <v>0.21</v>
      </c>
      <c r="L6085" s="447" t="s">
        <v>241</v>
      </c>
    </row>
    <row r="6086" spans="1:12">
      <c r="A6086" s="447" t="s">
        <v>21003</v>
      </c>
      <c r="B6086" s="447" t="s">
        <v>21113</v>
      </c>
      <c r="C6086" s="447" t="s">
        <v>21116</v>
      </c>
      <c r="D6086" s="447" t="s">
        <v>21117</v>
      </c>
      <c r="E6086" s="448" t="s">
        <v>20755</v>
      </c>
      <c r="F6086" s="447" t="s">
        <v>20755</v>
      </c>
      <c r="G6086" s="449">
        <v>100200</v>
      </c>
      <c r="H6086" s="447" t="s">
        <v>7455</v>
      </c>
      <c r="I6086" s="447" t="s">
        <v>7448</v>
      </c>
      <c r="J6086" s="447" t="s">
        <v>709</v>
      </c>
      <c r="K6086" s="450">
        <v>0.26</v>
      </c>
      <c r="L6086" s="447" t="s">
        <v>241</v>
      </c>
    </row>
    <row r="6087" spans="1:12">
      <c r="A6087" s="447" t="s">
        <v>21003</v>
      </c>
      <c r="B6087" s="447" t="s">
        <v>21113</v>
      </c>
      <c r="C6087" s="447" t="s">
        <v>21116</v>
      </c>
      <c r="D6087" s="447" t="s">
        <v>21117</v>
      </c>
      <c r="E6087" s="448" t="s">
        <v>20755</v>
      </c>
      <c r="F6087" s="447" t="s">
        <v>20755</v>
      </c>
      <c r="G6087" s="449">
        <v>100201</v>
      </c>
      <c r="H6087" s="447" t="s">
        <v>7457</v>
      </c>
      <c r="I6087" s="447" t="s">
        <v>7448</v>
      </c>
      <c r="J6087" s="447" t="s">
        <v>709</v>
      </c>
      <c r="K6087" s="450">
        <v>0.52</v>
      </c>
      <c r="L6087" s="447" t="s">
        <v>241</v>
      </c>
    </row>
    <row r="6088" spans="1:12">
      <c r="A6088" s="447" t="s">
        <v>21003</v>
      </c>
      <c r="B6088" s="447" t="s">
        <v>21113</v>
      </c>
      <c r="C6088" s="447" t="s">
        <v>21116</v>
      </c>
      <c r="D6088" s="447" t="s">
        <v>21117</v>
      </c>
      <c r="E6088" s="448" t="s">
        <v>20755</v>
      </c>
      <c r="F6088" s="447" t="s">
        <v>20755</v>
      </c>
      <c r="G6088" s="449">
        <v>100202</v>
      </c>
      <c r="H6088" s="447" t="s">
        <v>7458</v>
      </c>
      <c r="I6088" s="447" t="s">
        <v>7448</v>
      </c>
      <c r="J6088" s="447" t="s">
        <v>709</v>
      </c>
      <c r="K6088" s="450">
        <v>0.61</v>
      </c>
      <c r="L6088" s="447" t="s">
        <v>241</v>
      </c>
    </row>
    <row r="6089" spans="1:12">
      <c r="A6089" s="447" t="s">
        <v>21003</v>
      </c>
      <c r="B6089" s="447" t="s">
        <v>21113</v>
      </c>
      <c r="C6089" s="447" t="s">
        <v>21116</v>
      </c>
      <c r="D6089" s="447" t="s">
        <v>21117</v>
      </c>
      <c r="E6089" s="448" t="s">
        <v>20755</v>
      </c>
      <c r="F6089" s="447" t="s">
        <v>20755</v>
      </c>
      <c r="G6089" s="449">
        <v>100203</v>
      </c>
      <c r="H6089" s="447" t="s">
        <v>7459</v>
      </c>
      <c r="I6089" s="447" t="s">
        <v>7448</v>
      </c>
      <c r="J6089" s="447" t="s">
        <v>709</v>
      </c>
      <c r="K6089" s="450">
        <v>0.72</v>
      </c>
      <c r="L6089" s="447" t="s">
        <v>241</v>
      </c>
    </row>
    <row r="6090" spans="1:12">
      <c r="A6090" s="447" t="s">
        <v>21003</v>
      </c>
      <c r="B6090" s="447" t="s">
        <v>21113</v>
      </c>
      <c r="C6090" s="447" t="s">
        <v>21116</v>
      </c>
      <c r="D6090" s="447" t="s">
        <v>21117</v>
      </c>
      <c r="E6090" s="448" t="s">
        <v>20755</v>
      </c>
      <c r="F6090" s="447" t="s">
        <v>20755</v>
      </c>
      <c r="G6090" s="449">
        <v>100204</v>
      </c>
      <c r="H6090" s="447" t="s">
        <v>7460</v>
      </c>
      <c r="I6090" s="447" t="s">
        <v>7448</v>
      </c>
      <c r="J6090" s="447" t="s">
        <v>240</v>
      </c>
      <c r="K6090" s="450">
        <v>7.0000000000000007E-2</v>
      </c>
      <c r="L6090" s="447" t="s">
        <v>241</v>
      </c>
    </row>
    <row r="6091" spans="1:12">
      <c r="A6091" s="447" t="s">
        <v>21003</v>
      </c>
      <c r="B6091" s="447" t="s">
        <v>21113</v>
      </c>
      <c r="C6091" s="447" t="s">
        <v>21116</v>
      </c>
      <c r="D6091" s="447" t="s">
        <v>21117</v>
      </c>
      <c r="E6091" s="448" t="s">
        <v>20755</v>
      </c>
      <c r="F6091" s="447" t="s">
        <v>20755</v>
      </c>
      <c r="G6091" s="449">
        <v>100205</v>
      </c>
      <c r="H6091" s="447" t="s">
        <v>7461</v>
      </c>
      <c r="I6091" s="447" t="s">
        <v>7462</v>
      </c>
      <c r="J6091" s="447" t="s">
        <v>709</v>
      </c>
      <c r="K6091" s="450">
        <v>957.65</v>
      </c>
      <c r="L6091" s="447" t="s">
        <v>241</v>
      </c>
    </row>
    <row r="6092" spans="1:12">
      <c r="A6092" s="447" t="s">
        <v>21003</v>
      </c>
      <c r="B6092" s="447" t="s">
        <v>21113</v>
      </c>
      <c r="C6092" s="447" t="s">
        <v>21116</v>
      </c>
      <c r="D6092" s="447" t="s">
        <v>21117</v>
      </c>
      <c r="E6092" s="448" t="s">
        <v>20755</v>
      </c>
      <c r="F6092" s="447" t="s">
        <v>20755</v>
      </c>
      <c r="G6092" s="449">
        <v>100206</v>
      </c>
      <c r="H6092" s="447" t="s">
        <v>7463</v>
      </c>
      <c r="I6092" s="447" t="s">
        <v>7462</v>
      </c>
      <c r="J6092" s="447" t="s">
        <v>709</v>
      </c>
      <c r="K6092" s="450">
        <v>692.22</v>
      </c>
      <c r="L6092" s="447" t="s">
        <v>241</v>
      </c>
    </row>
    <row r="6093" spans="1:12">
      <c r="A6093" s="447" t="s">
        <v>21003</v>
      </c>
      <c r="B6093" s="447" t="s">
        <v>21113</v>
      </c>
      <c r="C6093" s="447" t="s">
        <v>21116</v>
      </c>
      <c r="D6093" s="447" t="s">
        <v>21117</v>
      </c>
      <c r="E6093" s="448" t="s">
        <v>20755</v>
      </c>
      <c r="F6093" s="447" t="s">
        <v>20755</v>
      </c>
      <c r="G6093" s="449">
        <v>100207</v>
      </c>
      <c r="H6093" s="447" t="s">
        <v>7464</v>
      </c>
      <c r="I6093" s="447" t="s">
        <v>7462</v>
      </c>
      <c r="J6093" s="447" t="s">
        <v>240</v>
      </c>
      <c r="K6093" s="450">
        <v>289.89</v>
      </c>
      <c r="L6093" s="447" t="s">
        <v>241</v>
      </c>
    </row>
    <row r="6094" spans="1:12">
      <c r="A6094" s="447" t="s">
        <v>21003</v>
      </c>
      <c r="B6094" s="447" t="s">
        <v>21113</v>
      </c>
      <c r="C6094" s="447" t="s">
        <v>21116</v>
      </c>
      <c r="D6094" s="447" t="s">
        <v>21117</v>
      </c>
      <c r="E6094" s="448" t="s">
        <v>20755</v>
      </c>
      <c r="F6094" s="447" t="s">
        <v>20755</v>
      </c>
      <c r="G6094" s="449">
        <v>100208</v>
      </c>
      <c r="H6094" s="447" t="s">
        <v>7465</v>
      </c>
      <c r="I6094" s="447" t="s">
        <v>7466</v>
      </c>
      <c r="J6094" s="447" t="s">
        <v>709</v>
      </c>
      <c r="K6094" s="450">
        <v>12.66</v>
      </c>
      <c r="L6094" s="447" t="s">
        <v>241</v>
      </c>
    </row>
    <row r="6095" spans="1:12">
      <c r="A6095" s="447" t="s">
        <v>21003</v>
      </c>
      <c r="B6095" s="447" t="s">
        <v>21113</v>
      </c>
      <c r="C6095" s="447" t="s">
        <v>21116</v>
      </c>
      <c r="D6095" s="447" t="s">
        <v>21117</v>
      </c>
      <c r="E6095" s="448" t="s">
        <v>20755</v>
      </c>
      <c r="F6095" s="447" t="s">
        <v>20755</v>
      </c>
      <c r="G6095" s="449">
        <v>100209</v>
      </c>
      <c r="H6095" s="447" t="s">
        <v>7467</v>
      </c>
      <c r="I6095" s="447" t="s">
        <v>7466</v>
      </c>
      <c r="J6095" s="447" t="s">
        <v>709</v>
      </c>
      <c r="K6095" s="450">
        <v>6.33</v>
      </c>
      <c r="L6095" s="447" t="s">
        <v>241</v>
      </c>
    </row>
    <row r="6096" spans="1:12">
      <c r="A6096" s="447" t="s">
        <v>21003</v>
      </c>
      <c r="B6096" s="447" t="s">
        <v>21113</v>
      </c>
      <c r="C6096" s="447" t="s">
        <v>21116</v>
      </c>
      <c r="D6096" s="447" t="s">
        <v>21117</v>
      </c>
      <c r="E6096" s="448" t="s">
        <v>20755</v>
      </c>
      <c r="F6096" s="447" t="s">
        <v>20755</v>
      </c>
      <c r="G6096" s="449">
        <v>100210</v>
      </c>
      <c r="H6096" s="447" t="s">
        <v>7469</v>
      </c>
      <c r="I6096" s="447" t="s">
        <v>7466</v>
      </c>
      <c r="J6096" s="447" t="s">
        <v>709</v>
      </c>
      <c r="K6096" s="450">
        <v>11.67</v>
      </c>
      <c r="L6096" s="447" t="s">
        <v>241</v>
      </c>
    </row>
    <row r="6097" spans="1:12">
      <c r="A6097" s="447" t="s">
        <v>21003</v>
      </c>
      <c r="B6097" s="447" t="s">
        <v>21113</v>
      </c>
      <c r="C6097" s="447" t="s">
        <v>21116</v>
      </c>
      <c r="D6097" s="447" t="s">
        <v>21117</v>
      </c>
      <c r="E6097" s="448" t="s">
        <v>20755</v>
      </c>
      <c r="F6097" s="447" t="s">
        <v>20755</v>
      </c>
      <c r="G6097" s="449">
        <v>100211</v>
      </c>
      <c r="H6097" s="447" t="s">
        <v>7471</v>
      </c>
      <c r="I6097" s="447" t="s">
        <v>7466</v>
      </c>
      <c r="J6097" s="447" t="s">
        <v>709</v>
      </c>
      <c r="K6097" s="450">
        <v>4.5</v>
      </c>
      <c r="L6097" s="447" t="s">
        <v>241</v>
      </c>
    </row>
    <row r="6098" spans="1:12">
      <c r="A6098" s="447" t="s">
        <v>21003</v>
      </c>
      <c r="B6098" s="447" t="s">
        <v>21113</v>
      </c>
      <c r="C6098" s="447" t="s">
        <v>21116</v>
      </c>
      <c r="D6098" s="447" t="s">
        <v>21117</v>
      </c>
      <c r="E6098" s="448" t="s">
        <v>20755</v>
      </c>
      <c r="F6098" s="447" t="s">
        <v>20755</v>
      </c>
      <c r="G6098" s="449">
        <v>100212</v>
      </c>
      <c r="H6098" s="447" t="s">
        <v>7472</v>
      </c>
      <c r="I6098" s="447" t="s">
        <v>7466</v>
      </c>
      <c r="J6098" s="447" t="s">
        <v>709</v>
      </c>
      <c r="K6098" s="450">
        <v>4.97</v>
      </c>
      <c r="L6098" s="447" t="s">
        <v>241</v>
      </c>
    </row>
    <row r="6099" spans="1:12">
      <c r="A6099" s="447" t="s">
        <v>21003</v>
      </c>
      <c r="B6099" s="447" t="s">
        <v>21113</v>
      </c>
      <c r="C6099" s="447" t="s">
        <v>21116</v>
      </c>
      <c r="D6099" s="447" t="s">
        <v>21117</v>
      </c>
      <c r="E6099" s="448" t="s">
        <v>20755</v>
      </c>
      <c r="F6099" s="447" t="s">
        <v>20755</v>
      </c>
      <c r="G6099" s="449">
        <v>100213</v>
      </c>
      <c r="H6099" s="447" t="s">
        <v>7473</v>
      </c>
      <c r="I6099" s="447" t="s">
        <v>7466</v>
      </c>
      <c r="J6099" s="447" t="s">
        <v>709</v>
      </c>
      <c r="K6099" s="450">
        <v>1.78</v>
      </c>
      <c r="L6099" s="447" t="s">
        <v>241</v>
      </c>
    </row>
    <row r="6100" spans="1:12">
      <c r="A6100" s="447" t="s">
        <v>21003</v>
      </c>
      <c r="B6100" s="447" t="s">
        <v>21113</v>
      </c>
      <c r="C6100" s="447" t="s">
        <v>21116</v>
      </c>
      <c r="D6100" s="447" t="s">
        <v>21117</v>
      </c>
      <c r="E6100" s="448" t="s">
        <v>20755</v>
      </c>
      <c r="F6100" s="447" t="s">
        <v>20755</v>
      </c>
      <c r="G6100" s="449">
        <v>100214</v>
      </c>
      <c r="H6100" s="447" t="s">
        <v>7474</v>
      </c>
      <c r="I6100" s="447" t="s">
        <v>7466</v>
      </c>
      <c r="J6100" s="447" t="s">
        <v>709</v>
      </c>
      <c r="K6100" s="450">
        <v>2.74</v>
      </c>
      <c r="L6100" s="447" t="s">
        <v>241</v>
      </c>
    </row>
    <row r="6101" spans="1:12">
      <c r="A6101" s="447" t="s">
        <v>21003</v>
      </c>
      <c r="B6101" s="447" t="s">
        <v>21113</v>
      </c>
      <c r="C6101" s="447" t="s">
        <v>21116</v>
      </c>
      <c r="D6101" s="447" t="s">
        <v>21117</v>
      </c>
      <c r="E6101" s="448" t="s">
        <v>20755</v>
      </c>
      <c r="F6101" s="447" t="s">
        <v>20755</v>
      </c>
      <c r="G6101" s="449">
        <v>100215</v>
      </c>
      <c r="H6101" s="447" t="s">
        <v>7475</v>
      </c>
      <c r="I6101" s="447" t="s">
        <v>7466</v>
      </c>
      <c r="J6101" s="447" t="s">
        <v>709</v>
      </c>
      <c r="K6101" s="450">
        <v>2.35</v>
      </c>
      <c r="L6101" s="447" t="s">
        <v>241</v>
      </c>
    </row>
    <row r="6102" spans="1:12">
      <c r="A6102" s="447" t="s">
        <v>21003</v>
      </c>
      <c r="B6102" s="447" t="s">
        <v>21113</v>
      </c>
      <c r="C6102" s="447" t="s">
        <v>21116</v>
      </c>
      <c r="D6102" s="447" t="s">
        <v>21117</v>
      </c>
      <c r="E6102" s="448" t="s">
        <v>20755</v>
      </c>
      <c r="F6102" s="447" t="s">
        <v>20755</v>
      </c>
      <c r="G6102" s="449">
        <v>100216</v>
      </c>
      <c r="H6102" s="447" t="s">
        <v>7477</v>
      </c>
      <c r="I6102" s="447" t="s">
        <v>7466</v>
      </c>
      <c r="J6102" s="447" t="s">
        <v>709</v>
      </c>
      <c r="K6102" s="450">
        <v>0.63</v>
      </c>
      <c r="L6102" s="447" t="s">
        <v>241</v>
      </c>
    </row>
    <row r="6103" spans="1:12">
      <c r="A6103" s="447" t="s">
        <v>21003</v>
      </c>
      <c r="B6103" s="447" t="s">
        <v>21113</v>
      </c>
      <c r="C6103" s="447" t="s">
        <v>21116</v>
      </c>
      <c r="D6103" s="447" t="s">
        <v>21117</v>
      </c>
      <c r="E6103" s="448" t="s">
        <v>20755</v>
      </c>
      <c r="F6103" s="447" t="s">
        <v>20755</v>
      </c>
      <c r="G6103" s="449">
        <v>100217</v>
      </c>
      <c r="H6103" s="447" t="s">
        <v>7478</v>
      </c>
      <c r="I6103" s="447" t="s">
        <v>7466</v>
      </c>
      <c r="J6103" s="447" t="s">
        <v>240</v>
      </c>
      <c r="K6103" s="450">
        <v>2.12</v>
      </c>
      <c r="L6103" s="447" t="s">
        <v>241</v>
      </c>
    </row>
    <row r="6104" spans="1:12">
      <c r="A6104" s="447" t="s">
        <v>21003</v>
      </c>
      <c r="B6104" s="447" t="s">
        <v>21113</v>
      </c>
      <c r="C6104" s="447" t="s">
        <v>21116</v>
      </c>
      <c r="D6104" s="447" t="s">
        <v>21117</v>
      </c>
      <c r="E6104" s="448" t="s">
        <v>20755</v>
      </c>
      <c r="F6104" s="447" t="s">
        <v>20755</v>
      </c>
      <c r="G6104" s="449">
        <v>100218</v>
      </c>
      <c r="H6104" s="447" t="s">
        <v>7480</v>
      </c>
      <c r="I6104" s="447" t="s">
        <v>7466</v>
      </c>
      <c r="J6104" s="447" t="s">
        <v>240</v>
      </c>
      <c r="K6104" s="450">
        <v>1.44</v>
      </c>
      <c r="L6104" s="447" t="s">
        <v>241</v>
      </c>
    </row>
    <row r="6105" spans="1:12">
      <c r="A6105" s="447" t="s">
        <v>21003</v>
      </c>
      <c r="B6105" s="447" t="s">
        <v>21113</v>
      </c>
      <c r="C6105" s="447" t="s">
        <v>21116</v>
      </c>
      <c r="D6105" s="447" t="s">
        <v>21117</v>
      </c>
      <c r="E6105" s="448" t="s">
        <v>20755</v>
      </c>
      <c r="F6105" s="447" t="s">
        <v>20755</v>
      </c>
      <c r="G6105" s="449">
        <v>100219</v>
      </c>
      <c r="H6105" s="447" t="s">
        <v>7482</v>
      </c>
      <c r="I6105" s="447" t="s">
        <v>7466</v>
      </c>
      <c r="J6105" s="447" t="s">
        <v>240</v>
      </c>
      <c r="K6105" s="450">
        <v>0.32</v>
      </c>
      <c r="L6105" s="447" t="s">
        <v>241</v>
      </c>
    </row>
    <row r="6106" spans="1:12">
      <c r="A6106" s="447" t="s">
        <v>21003</v>
      </c>
      <c r="B6106" s="447" t="s">
        <v>21113</v>
      </c>
      <c r="C6106" s="447" t="s">
        <v>21116</v>
      </c>
      <c r="D6106" s="447" t="s">
        <v>21117</v>
      </c>
      <c r="E6106" s="448" t="s">
        <v>20755</v>
      </c>
      <c r="F6106" s="447" t="s">
        <v>20755</v>
      </c>
      <c r="G6106" s="449">
        <v>100220</v>
      </c>
      <c r="H6106" s="447" t="s">
        <v>7484</v>
      </c>
      <c r="I6106" s="447" t="s">
        <v>7485</v>
      </c>
      <c r="J6106" s="447" t="s">
        <v>709</v>
      </c>
      <c r="K6106" s="450">
        <v>18.2</v>
      </c>
      <c r="L6106" s="447" t="s">
        <v>241</v>
      </c>
    </row>
    <row r="6107" spans="1:12">
      <c r="A6107" s="447" t="s">
        <v>21003</v>
      </c>
      <c r="B6107" s="447" t="s">
        <v>21113</v>
      </c>
      <c r="C6107" s="447" t="s">
        <v>21116</v>
      </c>
      <c r="D6107" s="447" t="s">
        <v>21117</v>
      </c>
      <c r="E6107" s="448" t="s">
        <v>20755</v>
      </c>
      <c r="F6107" s="447" t="s">
        <v>20755</v>
      </c>
      <c r="G6107" s="449">
        <v>100221</v>
      </c>
      <c r="H6107" s="447" t="s">
        <v>7486</v>
      </c>
      <c r="I6107" s="447" t="s">
        <v>7485</v>
      </c>
      <c r="J6107" s="447" t="s">
        <v>709</v>
      </c>
      <c r="K6107" s="450">
        <v>20.63</v>
      </c>
      <c r="L6107" s="447" t="s">
        <v>241</v>
      </c>
    </row>
    <row r="6108" spans="1:12">
      <c r="A6108" s="447" t="s">
        <v>21003</v>
      </c>
      <c r="B6108" s="447" t="s">
        <v>21113</v>
      </c>
      <c r="C6108" s="447" t="s">
        <v>21116</v>
      </c>
      <c r="D6108" s="447" t="s">
        <v>21117</v>
      </c>
      <c r="E6108" s="448" t="s">
        <v>20755</v>
      </c>
      <c r="F6108" s="447" t="s">
        <v>20755</v>
      </c>
      <c r="G6108" s="449">
        <v>100222</v>
      </c>
      <c r="H6108" s="447" t="s">
        <v>7487</v>
      </c>
      <c r="I6108" s="447" t="s">
        <v>7485</v>
      </c>
      <c r="J6108" s="447" t="s">
        <v>709</v>
      </c>
      <c r="K6108" s="450">
        <v>7.81</v>
      </c>
      <c r="L6108" s="447" t="s">
        <v>241</v>
      </c>
    </row>
    <row r="6109" spans="1:12">
      <c r="A6109" s="447" t="s">
        <v>21003</v>
      </c>
      <c r="B6109" s="447" t="s">
        <v>21113</v>
      </c>
      <c r="C6109" s="447" t="s">
        <v>21116</v>
      </c>
      <c r="D6109" s="447" t="s">
        <v>21117</v>
      </c>
      <c r="E6109" s="448" t="s">
        <v>20755</v>
      </c>
      <c r="F6109" s="447" t="s">
        <v>20755</v>
      </c>
      <c r="G6109" s="449">
        <v>100223</v>
      </c>
      <c r="H6109" s="447" t="s">
        <v>7489</v>
      </c>
      <c r="I6109" s="447" t="s">
        <v>7485</v>
      </c>
      <c r="J6109" s="447" t="s">
        <v>709</v>
      </c>
      <c r="K6109" s="450">
        <v>3.65</v>
      </c>
      <c r="L6109" s="447" t="s">
        <v>241</v>
      </c>
    </row>
    <row r="6110" spans="1:12">
      <c r="A6110" s="447" t="s">
        <v>21003</v>
      </c>
      <c r="B6110" s="447" t="s">
        <v>21113</v>
      </c>
      <c r="C6110" s="447" t="s">
        <v>21116</v>
      </c>
      <c r="D6110" s="447" t="s">
        <v>21117</v>
      </c>
      <c r="E6110" s="448" t="s">
        <v>20755</v>
      </c>
      <c r="F6110" s="447" t="s">
        <v>20755</v>
      </c>
      <c r="G6110" s="449">
        <v>100224</v>
      </c>
      <c r="H6110" s="447" t="s">
        <v>7490</v>
      </c>
      <c r="I6110" s="447" t="s">
        <v>7485</v>
      </c>
      <c r="J6110" s="447" t="s">
        <v>240</v>
      </c>
      <c r="K6110" s="450">
        <v>2.12</v>
      </c>
      <c r="L6110" s="447" t="s">
        <v>241</v>
      </c>
    </row>
    <row r="6111" spans="1:12">
      <c r="A6111" s="447" t="s">
        <v>21003</v>
      </c>
      <c r="B6111" s="447" t="s">
        <v>21113</v>
      </c>
      <c r="C6111" s="447" t="s">
        <v>21116</v>
      </c>
      <c r="D6111" s="447" t="s">
        <v>21117</v>
      </c>
      <c r="E6111" s="448" t="s">
        <v>20755</v>
      </c>
      <c r="F6111" s="447" t="s">
        <v>20755</v>
      </c>
      <c r="G6111" s="449">
        <v>100225</v>
      </c>
      <c r="H6111" s="447" t="s">
        <v>7491</v>
      </c>
      <c r="I6111" s="447" t="s">
        <v>7492</v>
      </c>
      <c r="J6111" s="447" t="s">
        <v>709</v>
      </c>
      <c r="K6111" s="450">
        <v>1.43</v>
      </c>
      <c r="L6111" s="447" t="s">
        <v>241</v>
      </c>
    </row>
    <row r="6112" spans="1:12">
      <c r="A6112" s="447" t="s">
        <v>21003</v>
      </c>
      <c r="B6112" s="447" t="s">
        <v>21113</v>
      </c>
      <c r="C6112" s="447" t="s">
        <v>21116</v>
      </c>
      <c r="D6112" s="447" t="s">
        <v>21117</v>
      </c>
      <c r="E6112" s="448" t="s">
        <v>20755</v>
      </c>
      <c r="F6112" s="447" t="s">
        <v>20755</v>
      </c>
      <c r="G6112" s="449">
        <v>100226</v>
      </c>
      <c r="H6112" s="447" t="s">
        <v>7493</v>
      </c>
      <c r="I6112" s="447" t="s">
        <v>7492</v>
      </c>
      <c r="J6112" s="447" t="s">
        <v>709</v>
      </c>
      <c r="K6112" s="450">
        <v>0.45</v>
      </c>
      <c r="L6112" s="447" t="s">
        <v>241</v>
      </c>
    </row>
    <row r="6113" spans="1:12">
      <c r="A6113" s="447" t="s">
        <v>21003</v>
      </c>
      <c r="B6113" s="447" t="s">
        <v>21113</v>
      </c>
      <c r="C6113" s="447" t="s">
        <v>21116</v>
      </c>
      <c r="D6113" s="447" t="s">
        <v>21117</v>
      </c>
      <c r="E6113" s="448" t="s">
        <v>20755</v>
      </c>
      <c r="F6113" s="447" t="s">
        <v>20755</v>
      </c>
      <c r="G6113" s="449">
        <v>100227</v>
      </c>
      <c r="H6113" s="447" t="s">
        <v>7494</v>
      </c>
      <c r="I6113" s="447" t="s">
        <v>7492</v>
      </c>
      <c r="J6113" s="447" t="s">
        <v>709</v>
      </c>
      <c r="K6113" s="450">
        <v>0.66</v>
      </c>
      <c r="L6113" s="447" t="s">
        <v>241</v>
      </c>
    </row>
    <row r="6114" spans="1:12">
      <c r="A6114" s="447" t="s">
        <v>21003</v>
      </c>
      <c r="B6114" s="447" t="s">
        <v>21113</v>
      </c>
      <c r="C6114" s="447" t="s">
        <v>21116</v>
      </c>
      <c r="D6114" s="447" t="s">
        <v>21117</v>
      </c>
      <c r="E6114" s="448" t="s">
        <v>20755</v>
      </c>
      <c r="F6114" s="447" t="s">
        <v>20755</v>
      </c>
      <c r="G6114" s="449">
        <v>100228</v>
      </c>
      <c r="H6114" s="447" t="s">
        <v>7495</v>
      </c>
      <c r="I6114" s="447" t="s">
        <v>7492</v>
      </c>
      <c r="J6114" s="447" t="s">
        <v>240</v>
      </c>
      <c r="K6114" s="450">
        <v>0.2</v>
      </c>
      <c r="L6114" s="447" t="s">
        <v>241</v>
      </c>
    </row>
    <row r="6115" spans="1:12">
      <c r="A6115" s="447" t="s">
        <v>21003</v>
      </c>
      <c r="B6115" s="447" t="s">
        <v>21113</v>
      </c>
      <c r="C6115" s="447" t="s">
        <v>21116</v>
      </c>
      <c r="D6115" s="447" t="s">
        <v>21117</v>
      </c>
      <c r="E6115" s="448" t="s">
        <v>20755</v>
      </c>
      <c r="F6115" s="447" t="s">
        <v>20755</v>
      </c>
      <c r="G6115" s="449">
        <v>100229</v>
      </c>
      <c r="H6115" s="447" t="s">
        <v>7496</v>
      </c>
      <c r="I6115" s="447" t="s">
        <v>130</v>
      </c>
      <c r="J6115" s="447" t="s">
        <v>709</v>
      </c>
      <c r="K6115" s="450">
        <v>0</v>
      </c>
      <c r="L6115" s="447" t="s">
        <v>241</v>
      </c>
    </row>
    <row r="6116" spans="1:12">
      <c r="A6116" s="447" t="s">
        <v>21003</v>
      </c>
      <c r="B6116" s="447" t="s">
        <v>21113</v>
      </c>
      <c r="C6116" s="447" t="s">
        <v>21116</v>
      </c>
      <c r="D6116" s="447" t="s">
        <v>21117</v>
      </c>
      <c r="E6116" s="448" t="s">
        <v>20755</v>
      </c>
      <c r="F6116" s="447" t="s">
        <v>20755</v>
      </c>
      <c r="G6116" s="449">
        <v>100230</v>
      </c>
      <c r="H6116" s="447" t="s">
        <v>7497</v>
      </c>
      <c r="I6116" s="447" t="s">
        <v>130</v>
      </c>
      <c r="J6116" s="447" t="s">
        <v>709</v>
      </c>
      <c r="K6116" s="450">
        <v>0.01</v>
      </c>
      <c r="L6116" s="447" t="s">
        <v>241</v>
      </c>
    </row>
    <row r="6117" spans="1:12">
      <c r="A6117" s="447" t="s">
        <v>21003</v>
      </c>
      <c r="B6117" s="447" t="s">
        <v>21113</v>
      </c>
      <c r="C6117" s="447" t="s">
        <v>21116</v>
      </c>
      <c r="D6117" s="447" t="s">
        <v>21117</v>
      </c>
      <c r="E6117" s="448" t="s">
        <v>20755</v>
      </c>
      <c r="F6117" s="447" t="s">
        <v>20755</v>
      </c>
      <c r="G6117" s="449">
        <v>100231</v>
      </c>
      <c r="H6117" s="447" t="s">
        <v>7498</v>
      </c>
      <c r="I6117" s="447" t="s">
        <v>130</v>
      </c>
      <c r="J6117" s="447" t="s">
        <v>709</v>
      </c>
      <c r="K6117" s="450">
        <v>0.02</v>
      </c>
      <c r="L6117" s="447" t="s">
        <v>241</v>
      </c>
    </row>
    <row r="6118" spans="1:12">
      <c r="A6118" s="447" t="s">
        <v>21003</v>
      </c>
      <c r="B6118" s="447" t="s">
        <v>21113</v>
      </c>
      <c r="C6118" s="447" t="s">
        <v>21116</v>
      </c>
      <c r="D6118" s="447" t="s">
        <v>21117</v>
      </c>
      <c r="E6118" s="448" t="s">
        <v>20755</v>
      </c>
      <c r="F6118" s="447" t="s">
        <v>20755</v>
      </c>
      <c r="G6118" s="449">
        <v>100232</v>
      </c>
      <c r="H6118" s="447" t="s">
        <v>7499</v>
      </c>
      <c r="I6118" s="447" t="s">
        <v>146</v>
      </c>
      <c r="J6118" s="447" t="s">
        <v>709</v>
      </c>
      <c r="K6118" s="450">
        <v>0.24</v>
      </c>
      <c r="L6118" s="447" t="s">
        <v>241</v>
      </c>
    </row>
    <row r="6119" spans="1:12">
      <c r="A6119" s="447" t="s">
        <v>21003</v>
      </c>
      <c r="B6119" s="447" t="s">
        <v>21113</v>
      </c>
      <c r="C6119" s="447" t="s">
        <v>21116</v>
      </c>
      <c r="D6119" s="447" t="s">
        <v>21117</v>
      </c>
      <c r="E6119" s="448" t="s">
        <v>20755</v>
      </c>
      <c r="F6119" s="447" t="s">
        <v>20755</v>
      </c>
      <c r="G6119" s="449">
        <v>100233</v>
      </c>
      <c r="H6119" s="447" t="s">
        <v>7500</v>
      </c>
      <c r="I6119" s="447" t="s">
        <v>146</v>
      </c>
      <c r="J6119" s="447" t="s">
        <v>709</v>
      </c>
      <c r="K6119" s="450">
        <v>0.12</v>
      </c>
      <c r="L6119" s="447" t="s">
        <v>241</v>
      </c>
    </row>
    <row r="6120" spans="1:12">
      <c r="A6120" s="447" t="s">
        <v>21003</v>
      </c>
      <c r="B6120" s="447" t="s">
        <v>21113</v>
      </c>
      <c r="C6120" s="447" t="s">
        <v>21116</v>
      </c>
      <c r="D6120" s="447" t="s">
        <v>21117</v>
      </c>
      <c r="E6120" s="448" t="s">
        <v>20755</v>
      </c>
      <c r="F6120" s="447" t="s">
        <v>20755</v>
      </c>
      <c r="G6120" s="449">
        <v>100234</v>
      </c>
      <c r="H6120" s="447" t="s">
        <v>7501</v>
      </c>
      <c r="I6120" s="447" t="s">
        <v>145</v>
      </c>
      <c r="J6120" s="447" t="s">
        <v>709</v>
      </c>
      <c r="K6120" s="450">
        <v>0.36</v>
      </c>
      <c r="L6120" s="447" t="s">
        <v>241</v>
      </c>
    </row>
    <row r="6121" spans="1:12">
      <c r="A6121" s="447" t="s">
        <v>21003</v>
      </c>
      <c r="B6121" s="447" t="s">
        <v>21113</v>
      </c>
      <c r="C6121" s="447" t="s">
        <v>21116</v>
      </c>
      <c r="D6121" s="447" t="s">
        <v>21117</v>
      </c>
      <c r="E6121" s="448" t="s">
        <v>20755</v>
      </c>
      <c r="F6121" s="447" t="s">
        <v>20755</v>
      </c>
      <c r="G6121" s="449">
        <v>100235</v>
      </c>
      <c r="H6121" s="447" t="s">
        <v>7502</v>
      </c>
      <c r="I6121" s="447" t="s">
        <v>7503</v>
      </c>
      <c r="J6121" s="447" t="s">
        <v>709</v>
      </c>
      <c r="K6121" s="450">
        <v>0.02</v>
      </c>
      <c r="L6121" s="447" t="s">
        <v>241</v>
      </c>
    </row>
    <row r="6122" spans="1:12">
      <c r="A6122" s="447" t="s">
        <v>21003</v>
      </c>
      <c r="B6122" s="447" t="s">
        <v>21113</v>
      </c>
      <c r="C6122" s="447" t="s">
        <v>21116</v>
      </c>
      <c r="D6122" s="447" t="s">
        <v>21117</v>
      </c>
      <c r="E6122" s="448" t="s">
        <v>20755</v>
      </c>
      <c r="F6122" s="447" t="s">
        <v>20755</v>
      </c>
      <c r="G6122" s="449">
        <v>100236</v>
      </c>
      <c r="H6122" s="447" t="s">
        <v>7504</v>
      </c>
      <c r="I6122" s="447" t="s">
        <v>7505</v>
      </c>
      <c r="J6122" s="447" t="s">
        <v>709</v>
      </c>
      <c r="K6122" s="450">
        <v>1.81</v>
      </c>
      <c r="L6122" s="447" t="s">
        <v>241</v>
      </c>
    </row>
    <row r="6123" spans="1:12">
      <c r="A6123" s="447" t="s">
        <v>21003</v>
      </c>
      <c r="B6123" s="447" t="s">
        <v>21113</v>
      </c>
      <c r="C6123" s="447" t="s">
        <v>21116</v>
      </c>
      <c r="D6123" s="447" t="s">
        <v>21117</v>
      </c>
      <c r="E6123" s="448" t="s">
        <v>20755</v>
      </c>
      <c r="F6123" s="447" t="s">
        <v>20755</v>
      </c>
      <c r="G6123" s="449">
        <v>100237</v>
      </c>
      <c r="H6123" s="447" t="s">
        <v>7507</v>
      </c>
      <c r="I6123" s="447" t="s">
        <v>7505</v>
      </c>
      <c r="J6123" s="447" t="s">
        <v>709</v>
      </c>
      <c r="K6123" s="450">
        <v>2.17</v>
      </c>
      <c r="L6123" s="447" t="s">
        <v>241</v>
      </c>
    </row>
    <row r="6124" spans="1:12">
      <c r="A6124" s="447" t="s">
        <v>21003</v>
      </c>
      <c r="B6124" s="447" t="s">
        <v>21113</v>
      </c>
      <c r="C6124" s="447" t="s">
        <v>21116</v>
      </c>
      <c r="D6124" s="447" t="s">
        <v>21117</v>
      </c>
      <c r="E6124" s="448" t="s">
        <v>20755</v>
      </c>
      <c r="F6124" s="447" t="s">
        <v>20755</v>
      </c>
      <c r="G6124" s="449">
        <v>100238</v>
      </c>
      <c r="H6124" s="447" t="s">
        <v>7508</v>
      </c>
      <c r="I6124" s="447" t="s">
        <v>7505</v>
      </c>
      <c r="J6124" s="447" t="s">
        <v>709</v>
      </c>
      <c r="K6124" s="450">
        <v>3.48</v>
      </c>
      <c r="L6124" s="447" t="s">
        <v>241</v>
      </c>
    </row>
    <row r="6125" spans="1:12">
      <c r="A6125" s="447" t="s">
        <v>21003</v>
      </c>
      <c r="B6125" s="447" t="s">
        <v>21113</v>
      </c>
      <c r="C6125" s="447" t="s">
        <v>21116</v>
      </c>
      <c r="D6125" s="447" t="s">
        <v>21117</v>
      </c>
      <c r="E6125" s="448" t="s">
        <v>20755</v>
      </c>
      <c r="F6125" s="447" t="s">
        <v>20755</v>
      </c>
      <c r="G6125" s="449">
        <v>100239</v>
      </c>
      <c r="H6125" s="447" t="s">
        <v>7509</v>
      </c>
      <c r="I6125" s="447" t="s">
        <v>7505</v>
      </c>
      <c r="J6125" s="447" t="s">
        <v>709</v>
      </c>
      <c r="K6125" s="450">
        <v>4.3499999999999996</v>
      </c>
      <c r="L6125" s="447" t="s">
        <v>241</v>
      </c>
    </row>
    <row r="6126" spans="1:12">
      <c r="A6126" s="447" t="s">
        <v>21003</v>
      </c>
      <c r="B6126" s="447" t="s">
        <v>21113</v>
      </c>
      <c r="C6126" s="447" t="s">
        <v>21116</v>
      </c>
      <c r="D6126" s="447" t="s">
        <v>21117</v>
      </c>
      <c r="E6126" s="448" t="s">
        <v>20755</v>
      </c>
      <c r="F6126" s="447" t="s">
        <v>20755</v>
      </c>
      <c r="G6126" s="449">
        <v>100240</v>
      </c>
      <c r="H6126" s="447" t="s">
        <v>7511</v>
      </c>
      <c r="I6126" s="447" t="s">
        <v>7505</v>
      </c>
      <c r="J6126" s="447" t="s">
        <v>709</v>
      </c>
      <c r="K6126" s="450">
        <v>2.61</v>
      </c>
      <c r="L6126" s="447" t="s">
        <v>241</v>
      </c>
    </row>
    <row r="6127" spans="1:12">
      <c r="A6127" s="447" t="s">
        <v>21003</v>
      </c>
      <c r="B6127" s="447" t="s">
        <v>21113</v>
      </c>
      <c r="C6127" s="447" t="s">
        <v>21116</v>
      </c>
      <c r="D6127" s="447" t="s">
        <v>21117</v>
      </c>
      <c r="E6127" s="448" t="s">
        <v>20755</v>
      </c>
      <c r="F6127" s="447" t="s">
        <v>20755</v>
      </c>
      <c r="G6127" s="449">
        <v>100241</v>
      </c>
      <c r="H6127" s="447" t="s">
        <v>7512</v>
      </c>
      <c r="I6127" s="447" t="s">
        <v>7505</v>
      </c>
      <c r="J6127" s="447" t="s">
        <v>709</v>
      </c>
      <c r="K6127" s="450">
        <v>4.3499999999999996</v>
      </c>
      <c r="L6127" s="447" t="s">
        <v>241</v>
      </c>
    </row>
    <row r="6128" spans="1:12">
      <c r="A6128" s="447" t="s">
        <v>21003</v>
      </c>
      <c r="B6128" s="447" t="s">
        <v>21113</v>
      </c>
      <c r="C6128" s="447" t="s">
        <v>21116</v>
      </c>
      <c r="D6128" s="447" t="s">
        <v>21117</v>
      </c>
      <c r="E6128" s="448" t="s">
        <v>20755</v>
      </c>
      <c r="F6128" s="447" t="s">
        <v>20755</v>
      </c>
      <c r="G6128" s="449">
        <v>100242</v>
      </c>
      <c r="H6128" s="447" t="s">
        <v>7513</v>
      </c>
      <c r="I6128" s="447" t="s">
        <v>7505</v>
      </c>
      <c r="J6128" s="447" t="s">
        <v>709</v>
      </c>
      <c r="K6128" s="450">
        <v>12.86</v>
      </c>
      <c r="L6128" s="447" t="s">
        <v>241</v>
      </c>
    </row>
    <row r="6129" spans="1:12">
      <c r="A6129" s="447" t="s">
        <v>21003</v>
      </c>
      <c r="B6129" s="447" t="s">
        <v>21113</v>
      </c>
      <c r="C6129" s="447" t="s">
        <v>21116</v>
      </c>
      <c r="D6129" s="447" t="s">
        <v>21117</v>
      </c>
      <c r="E6129" s="448" t="s">
        <v>20755</v>
      </c>
      <c r="F6129" s="447" t="s">
        <v>20755</v>
      </c>
      <c r="G6129" s="449">
        <v>100243</v>
      </c>
      <c r="H6129" s="447" t="s">
        <v>7514</v>
      </c>
      <c r="I6129" s="447" t="s">
        <v>7505</v>
      </c>
      <c r="J6129" s="447" t="s">
        <v>709</v>
      </c>
      <c r="K6129" s="450">
        <v>2.09</v>
      </c>
      <c r="L6129" s="447" t="s">
        <v>241</v>
      </c>
    </row>
    <row r="6130" spans="1:12">
      <c r="A6130" s="447" t="s">
        <v>21003</v>
      </c>
      <c r="B6130" s="447" t="s">
        <v>21113</v>
      </c>
      <c r="C6130" s="447" t="s">
        <v>21116</v>
      </c>
      <c r="D6130" s="447" t="s">
        <v>21117</v>
      </c>
      <c r="E6130" s="448" t="s">
        <v>20755</v>
      </c>
      <c r="F6130" s="447" t="s">
        <v>20755</v>
      </c>
      <c r="G6130" s="449">
        <v>100244</v>
      </c>
      <c r="H6130" s="447" t="s">
        <v>7516</v>
      </c>
      <c r="I6130" s="447" t="s">
        <v>7505</v>
      </c>
      <c r="J6130" s="447" t="s">
        <v>709</v>
      </c>
      <c r="K6130" s="450">
        <v>2.61</v>
      </c>
      <c r="L6130" s="447" t="s">
        <v>241</v>
      </c>
    </row>
    <row r="6131" spans="1:12">
      <c r="A6131" s="447" t="s">
        <v>21003</v>
      </c>
      <c r="B6131" s="447" t="s">
        <v>21113</v>
      </c>
      <c r="C6131" s="447" t="s">
        <v>21116</v>
      </c>
      <c r="D6131" s="447" t="s">
        <v>21117</v>
      </c>
      <c r="E6131" s="448" t="s">
        <v>20755</v>
      </c>
      <c r="F6131" s="447" t="s">
        <v>20755</v>
      </c>
      <c r="G6131" s="449">
        <v>100245</v>
      </c>
      <c r="H6131" s="447" t="s">
        <v>7517</v>
      </c>
      <c r="I6131" s="447" t="s">
        <v>7505</v>
      </c>
      <c r="J6131" s="447" t="s">
        <v>709</v>
      </c>
      <c r="K6131" s="450">
        <v>5.22</v>
      </c>
      <c r="L6131" s="447" t="s">
        <v>241</v>
      </c>
    </row>
    <row r="6132" spans="1:12">
      <c r="A6132" s="447" t="s">
        <v>21003</v>
      </c>
      <c r="B6132" s="447" t="s">
        <v>21113</v>
      </c>
      <c r="C6132" s="447" t="s">
        <v>21116</v>
      </c>
      <c r="D6132" s="447" t="s">
        <v>21117</v>
      </c>
      <c r="E6132" s="448" t="s">
        <v>20755</v>
      </c>
      <c r="F6132" s="447" t="s">
        <v>20755</v>
      </c>
      <c r="G6132" s="449">
        <v>100246</v>
      </c>
      <c r="H6132" s="447" t="s">
        <v>7518</v>
      </c>
      <c r="I6132" s="447" t="s">
        <v>7505</v>
      </c>
      <c r="J6132" s="447" t="s">
        <v>709</v>
      </c>
      <c r="K6132" s="450">
        <v>1.74</v>
      </c>
      <c r="L6132" s="447" t="s">
        <v>241</v>
      </c>
    </row>
    <row r="6133" spans="1:12">
      <c r="A6133" s="447" t="s">
        <v>21003</v>
      </c>
      <c r="B6133" s="447" t="s">
        <v>21113</v>
      </c>
      <c r="C6133" s="447" t="s">
        <v>21116</v>
      </c>
      <c r="D6133" s="447" t="s">
        <v>21117</v>
      </c>
      <c r="E6133" s="448" t="s">
        <v>20755</v>
      </c>
      <c r="F6133" s="447" t="s">
        <v>20755</v>
      </c>
      <c r="G6133" s="449">
        <v>100247</v>
      </c>
      <c r="H6133" s="447" t="s">
        <v>7519</v>
      </c>
      <c r="I6133" s="447" t="s">
        <v>7505</v>
      </c>
      <c r="J6133" s="447" t="s">
        <v>709</v>
      </c>
      <c r="K6133" s="450">
        <v>2.17</v>
      </c>
      <c r="L6133" s="447" t="s">
        <v>241</v>
      </c>
    </row>
    <row r="6134" spans="1:12">
      <c r="A6134" s="447" t="s">
        <v>21003</v>
      </c>
      <c r="B6134" s="447" t="s">
        <v>21113</v>
      </c>
      <c r="C6134" s="447" t="s">
        <v>21116</v>
      </c>
      <c r="D6134" s="447" t="s">
        <v>21117</v>
      </c>
      <c r="E6134" s="448" t="s">
        <v>20755</v>
      </c>
      <c r="F6134" s="447" t="s">
        <v>20755</v>
      </c>
      <c r="G6134" s="449">
        <v>100248</v>
      </c>
      <c r="H6134" s="447" t="s">
        <v>7520</v>
      </c>
      <c r="I6134" s="447" t="s">
        <v>7505</v>
      </c>
      <c r="J6134" s="447" t="s">
        <v>709</v>
      </c>
      <c r="K6134" s="450">
        <v>8.57</v>
      </c>
      <c r="L6134" s="447" t="s">
        <v>241</v>
      </c>
    </row>
    <row r="6135" spans="1:12">
      <c r="A6135" s="447" t="s">
        <v>21003</v>
      </c>
      <c r="B6135" s="447" t="s">
        <v>21113</v>
      </c>
      <c r="C6135" s="447" t="s">
        <v>21116</v>
      </c>
      <c r="D6135" s="447" t="s">
        <v>21117</v>
      </c>
      <c r="E6135" s="448" t="s">
        <v>20755</v>
      </c>
      <c r="F6135" s="447" t="s">
        <v>20755</v>
      </c>
      <c r="G6135" s="449">
        <v>100249</v>
      </c>
      <c r="H6135" s="447" t="s">
        <v>7521</v>
      </c>
      <c r="I6135" s="447" t="s">
        <v>7505</v>
      </c>
      <c r="J6135" s="447" t="s">
        <v>709</v>
      </c>
      <c r="K6135" s="450">
        <v>1.74</v>
      </c>
      <c r="L6135" s="447" t="s">
        <v>241</v>
      </c>
    </row>
    <row r="6136" spans="1:12">
      <c r="A6136" s="447" t="s">
        <v>21003</v>
      </c>
      <c r="B6136" s="447" t="s">
        <v>21113</v>
      </c>
      <c r="C6136" s="447" t="s">
        <v>21116</v>
      </c>
      <c r="D6136" s="447" t="s">
        <v>21117</v>
      </c>
      <c r="E6136" s="448" t="s">
        <v>20755</v>
      </c>
      <c r="F6136" s="447" t="s">
        <v>20755</v>
      </c>
      <c r="G6136" s="449">
        <v>100250</v>
      </c>
      <c r="H6136" s="447" t="s">
        <v>7522</v>
      </c>
      <c r="I6136" s="447" t="s">
        <v>7505</v>
      </c>
      <c r="J6136" s="447" t="s">
        <v>709</v>
      </c>
      <c r="K6136" s="450">
        <v>2.9</v>
      </c>
      <c r="L6136" s="447" t="s">
        <v>241</v>
      </c>
    </row>
    <row r="6137" spans="1:12">
      <c r="A6137" s="447" t="s">
        <v>21003</v>
      </c>
      <c r="B6137" s="447" t="s">
        <v>21113</v>
      </c>
      <c r="C6137" s="447" t="s">
        <v>21116</v>
      </c>
      <c r="D6137" s="447" t="s">
        <v>21117</v>
      </c>
      <c r="E6137" s="448" t="s">
        <v>20755</v>
      </c>
      <c r="F6137" s="447" t="s">
        <v>20755</v>
      </c>
      <c r="G6137" s="449">
        <v>100251</v>
      </c>
      <c r="H6137" s="447" t="s">
        <v>7524</v>
      </c>
      <c r="I6137" s="447" t="s">
        <v>7505</v>
      </c>
      <c r="J6137" s="447" t="s">
        <v>709</v>
      </c>
      <c r="K6137" s="450">
        <v>8.57</v>
      </c>
      <c r="L6137" s="447" t="s">
        <v>241</v>
      </c>
    </row>
    <row r="6138" spans="1:12">
      <c r="A6138" s="447" t="s">
        <v>21003</v>
      </c>
      <c r="B6138" s="447" t="s">
        <v>21113</v>
      </c>
      <c r="C6138" s="447" t="s">
        <v>21116</v>
      </c>
      <c r="D6138" s="447" t="s">
        <v>21117</v>
      </c>
      <c r="E6138" s="448" t="s">
        <v>20755</v>
      </c>
      <c r="F6138" s="447" t="s">
        <v>20755</v>
      </c>
      <c r="G6138" s="449">
        <v>100252</v>
      </c>
      <c r="H6138" s="447" t="s">
        <v>7525</v>
      </c>
      <c r="I6138" s="447" t="s">
        <v>7505</v>
      </c>
      <c r="J6138" s="447" t="s">
        <v>709</v>
      </c>
      <c r="K6138" s="450">
        <v>12.86</v>
      </c>
      <c r="L6138" s="447" t="s">
        <v>241</v>
      </c>
    </row>
    <row r="6139" spans="1:12">
      <c r="A6139" s="447" t="s">
        <v>21003</v>
      </c>
      <c r="B6139" s="447" t="s">
        <v>21113</v>
      </c>
      <c r="C6139" s="447" t="s">
        <v>21116</v>
      </c>
      <c r="D6139" s="447" t="s">
        <v>21117</v>
      </c>
      <c r="E6139" s="448" t="s">
        <v>20755</v>
      </c>
      <c r="F6139" s="447" t="s">
        <v>20755</v>
      </c>
      <c r="G6139" s="449">
        <v>100253</v>
      </c>
      <c r="H6139" s="447" t="s">
        <v>7526</v>
      </c>
      <c r="I6139" s="447" t="s">
        <v>7505</v>
      </c>
      <c r="J6139" s="447" t="s">
        <v>709</v>
      </c>
      <c r="K6139" s="450">
        <v>17.149999999999999</v>
      </c>
      <c r="L6139" s="447" t="s">
        <v>241</v>
      </c>
    </row>
    <row r="6140" spans="1:12">
      <c r="A6140" s="447" t="s">
        <v>21003</v>
      </c>
      <c r="B6140" s="447" t="s">
        <v>21113</v>
      </c>
      <c r="C6140" s="447" t="s">
        <v>21116</v>
      </c>
      <c r="D6140" s="447" t="s">
        <v>21117</v>
      </c>
      <c r="E6140" s="448" t="s">
        <v>20755</v>
      </c>
      <c r="F6140" s="447" t="s">
        <v>20755</v>
      </c>
      <c r="G6140" s="449">
        <v>100254</v>
      </c>
      <c r="H6140" s="447" t="s">
        <v>7527</v>
      </c>
      <c r="I6140" s="447" t="s">
        <v>7505</v>
      </c>
      <c r="J6140" s="447" t="s">
        <v>709</v>
      </c>
      <c r="K6140" s="450">
        <v>25.73</v>
      </c>
      <c r="L6140" s="447" t="s">
        <v>241</v>
      </c>
    </row>
    <row r="6141" spans="1:12">
      <c r="A6141" s="447" t="s">
        <v>21003</v>
      </c>
      <c r="B6141" s="447" t="s">
        <v>21113</v>
      </c>
      <c r="C6141" s="447" t="s">
        <v>21116</v>
      </c>
      <c r="D6141" s="447" t="s">
        <v>21117</v>
      </c>
      <c r="E6141" s="448" t="s">
        <v>20755</v>
      </c>
      <c r="F6141" s="447" t="s">
        <v>20755</v>
      </c>
      <c r="G6141" s="449">
        <v>100255</v>
      </c>
      <c r="H6141" s="447" t="s">
        <v>7529</v>
      </c>
      <c r="I6141" s="447" t="s">
        <v>7505</v>
      </c>
      <c r="J6141" s="447" t="s">
        <v>709</v>
      </c>
      <c r="K6141" s="450">
        <v>8.6999999999999993</v>
      </c>
      <c r="L6141" s="447" t="s">
        <v>241</v>
      </c>
    </row>
    <row r="6142" spans="1:12">
      <c r="A6142" s="447" t="s">
        <v>21003</v>
      </c>
      <c r="B6142" s="447" t="s">
        <v>21113</v>
      </c>
      <c r="C6142" s="447" t="s">
        <v>21116</v>
      </c>
      <c r="D6142" s="447" t="s">
        <v>21117</v>
      </c>
      <c r="E6142" s="448" t="s">
        <v>20755</v>
      </c>
      <c r="F6142" s="447" t="s">
        <v>20755</v>
      </c>
      <c r="G6142" s="449">
        <v>100256</v>
      </c>
      <c r="H6142" s="447" t="s">
        <v>7530</v>
      </c>
      <c r="I6142" s="447" t="s">
        <v>7505</v>
      </c>
      <c r="J6142" s="447" t="s">
        <v>709</v>
      </c>
      <c r="K6142" s="450">
        <v>5.8</v>
      </c>
      <c r="L6142" s="447" t="s">
        <v>241</v>
      </c>
    </row>
    <row r="6143" spans="1:12">
      <c r="A6143" s="447" t="s">
        <v>21003</v>
      </c>
      <c r="B6143" s="447" t="s">
        <v>21113</v>
      </c>
      <c r="C6143" s="447" t="s">
        <v>21116</v>
      </c>
      <c r="D6143" s="447" t="s">
        <v>21117</v>
      </c>
      <c r="E6143" s="448" t="s">
        <v>20755</v>
      </c>
      <c r="F6143" s="447" t="s">
        <v>20755</v>
      </c>
      <c r="G6143" s="449">
        <v>100257</v>
      </c>
      <c r="H6143" s="447" t="s">
        <v>7531</v>
      </c>
      <c r="I6143" s="447" t="s">
        <v>7505</v>
      </c>
      <c r="J6143" s="447" t="s">
        <v>709</v>
      </c>
      <c r="K6143" s="450">
        <v>3.48</v>
      </c>
      <c r="L6143" s="447" t="s">
        <v>241</v>
      </c>
    </row>
    <row r="6144" spans="1:12">
      <c r="A6144" s="447" t="s">
        <v>21003</v>
      </c>
      <c r="B6144" s="447" t="s">
        <v>21113</v>
      </c>
      <c r="C6144" s="447" t="s">
        <v>21116</v>
      </c>
      <c r="D6144" s="447" t="s">
        <v>21117</v>
      </c>
      <c r="E6144" s="448" t="s">
        <v>20755</v>
      </c>
      <c r="F6144" s="447" t="s">
        <v>20755</v>
      </c>
      <c r="G6144" s="449">
        <v>100258</v>
      </c>
      <c r="H6144" s="447" t="s">
        <v>7532</v>
      </c>
      <c r="I6144" s="447" t="s">
        <v>7505</v>
      </c>
      <c r="J6144" s="447" t="s">
        <v>709</v>
      </c>
      <c r="K6144" s="450">
        <v>8.6999999999999993</v>
      </c>
      <c r="L6144" s="447" t="s">
        <v>241</v>
      </c>
    </row>
    <row r="6145" spans="1:12">
      <c r="A6145" s="447" t="s">
        <v>21003</v>
      </c>
      <c r="B6145" s="447" t="s">
        <v>21113</v>
      </c>
      <c r="C6145" s="447" t="s">
        <v>21116</v>
      </c>
      <c r="D6145" s="447" t="s">
        <v>21117</v>
      </c>
      <c r="E6145" s="448" t="s">
        <v>20755</v>
      </c>
      <c r="F6145" s="447" t="s">
        <v>20755</v>
      </c>
      <c r="G6145" s="449">
        <v>100259</v>
      </c>
      <c r="H6145" s="447" t="s">
        <v>7533</v>
      </c>
      <c r="I6145" s="447" t="s">
        <v>7505</v>
      </c>
      <c r="J6145" s="447" t="s">
        <v>709</v>
      </c>
      <c r="K6145" s="450">
        <v>17.149999999999999</v>
      </c>
      <c r="L6145" s="447" t="s">
        <v>241</v>
      </c>
    </row>
    <row r="6146" spans="1:12">
      <c r="A6146" s="447" t="s">
        <v>21003</v>
      </c>
      <c r="B6146" s="447" t="s">
        <v>21113</v>
      </c>
      <c r="C6146" s="447" t="s">
        <v>21116</v>
      </c>
      <c r="D6146" s="447" t="s">
        <v>21117</v>
      </c>
      <c r="E6146" s="448" t="s">
        <v>20755</v>
      </c>
      <c r="F6146" s="447" t="s">
        <v>20755</v>
      </c>
      <c r="G6146" s="449">
        <v>100260</v>
      </c>
      <c r="H6146" s="447" t="s">
        <v>7534</v>
      </c>
      <c r="I6146" s="447" t="s">
        <v>7448</v>
      </c>
      <c r="J6146" s="447" t="s">
        <v>709</v>
      </c>
      <c r="K6146" s="450">
        <v>5.65</v>
      </c>
      <c r="L6146" s="447" t="s">
        <v>241</v>
      </c>
    </row>
    <row r="6147" spans="1:12">
      <c r="A6147" s="447" t="s">
        <v>21003</v>
      </c>
      <c r="B6147" s="447" t="s">
        <v>21113</v>
      </c>
      <c r="C6147" s="447" t="s">
        <v>21116</v>
      </c>
      <c r="D6147" s="447" t="s">
        <v>21117</v>
      </c>
      <c r="E6147" s="448" t="s">
        <v>20755</v>
      </c>
      <c r="F6147" s="447" t="s">
        <v>20755</v>
      </c>
      <c r="G6147" s="449">
        <v>100261</v>
      </c>
      <c r="H6147" s="447" t="s">
        <v>7536</v>
      </c>
      <c r="I6147" s="447" t="s">
        <v>7448</v>
      </c>
      <c r="J6147" s="447" t="s">
        <v>709</v>
      </c>
      <c r="K6147" s="450">
        <v>3.55</v>
      </c>
      <c r="L6147" s="447" t="s">
        <v>241</v>
      </c>
    </row>
    <row r="6148" spans="1:12">
      <c r="A6148" s="447" t="s">
        <v>21003</v>
      </c>
      <c r="B6148" s="447" t="s">
        <v>21113</v>
      </c>
      <c r="C6148" s="447" t="s">
        <v>21116</v>
      </c>
      <c r="D6148" s="447" t="s">
        <v>21117</v>
      </c>
      <c r="E6148" s="448" t="s">
        <v>20755</v>
      </c>
      <c r="F6148" s="447" t="s">
        <v>20755</v>
      </c>
      <c r="G6148" s="449">
        <v>100262</v>
      </c>
      <c r="H6148" s="447" t="s">
        <v>7537</v>
      </c>
      <c r="I6148" s="447" t="s">
        <v>7448</v>
      </c>
      <c r="J6148" s="447" t="s">
        <v>709</v>
      </c>
      <c r="K6148" s="450">
        <v>2.2000000000000002</v>
      </c>
      <c r="L6148" s="447" t="s">
        <v>241</v>
      </c>
    </row>
    <row r="6149" spans="1:12">
      <c r="A6149" s="447" t="s">
        <v>21003</v>
      </c>
      <c r="B6149" s="447" t="s">
        <v>21113</v>
      </c>
      <c r="C6149" s="447" t="s">
        <v>21116</v>
      </c>
      <c r="D6149" s="447" t="s">
        <v>21117</v>
      </c>
      <c r="E6149" s="448" t="s">
        <v>20755</v>
      </c>
      <c r="F6149" s="447" t="s">
        <v>20755</v>
      </c>
      <c r="G6149" s="449">
        <v>100263</v>
      </c>
      <c r="H6149" s="447" t="s">
        <v>7538</v>
      </c>
      <c r="I6149" s="447" t="s">
        <v>7448</v>
      </c>
      <c r="J6149" s="447" t="s">
        <v>709</v>
      </c>
      <c r="K6149" s="450">
        <v>1.41</v>
      </c>
      <c r="L6149" s="447" t="s">
        <v>241</v>
      </c>
    </row>
    <row r="6150" spans="1:12">
      <c r="A6150" s="447" t="s">
        <v>21003</v>
      </c>
      <c r="B6150" s="447" t="s">
        <v>21113</v>
      </c>
      <c r="C6150" s="447" t="s">
        <v>21116</v>
      </c>
      <c r="D6150" s="447" t="s">
        <v>21117</v>
      </c>
      <c r="E6150" s="448" t="s">
        <v>20755</v>
      </c>
      <c r="F6150" s="447" t="s">
        <v>20755</v>
      </c>
      <c r="G6150" s="449">
        <v>100264</v>
      </c>
      <c r="H6150" s="447" t="s">
        <v>7539</v>
      </c>
      <c r="I6150" s="447" t="s">
        <v>7485</v>
      </c>
      <c r="J6150" s="447" t="s">
        <v>709</v>
      </c>
      <c r="K6150" s="450">
        <v>25.69</v>
      </c>
      <c r="L6150" s="447" t="s">
        <v>241</v>
      </c>
    </row>
    <row r="6151" spans="1:12">
      <c r="A6151" s="447" t="s">
        <v>21003</v>
      </c>
      <c r="B6151" s="447" t="s">
        <v>21113</v>
      </c>
      <c r="C6151" s="447" t="s">
        <v>21116</v>
      </c>
      <c r="D6151" s="447" t="s">
        <v>21117</v>
      </c>
      <c r="E6151" s="448" t="s">
        <v>20755</v>
      </c>
      <c r="F6151" s="447" t="s">
        <v>20755</v>
      </c>
      <c r="G6151" s="449">
        <v>100265</v>
      </c>
      <c r="H6151" s="447" t="s">
        <v>7540</v>
      </c>
      <c r="I6151" s="447" t="s">
        <v>145</v>
      </c>
      <c r="J6151" s="447" t="s">
        <v>709</v>
      </c>
      <c r="K6151" s="450">
        <v>0.53</v>
      </c>
      <c r="L6151" s="447" t="s">
        <v>241</v>
      </c>
    </row>
    <row r="6152" spans="1:12">
      <c r="A6152" s="447" t="s">
        <v>21003</v>
      </c>
      <c r="B6152" s="447" t="s">
        <v>21113</v>
      </c>
      <c r="C6152" s="447" t="s">
        <v>21116</v>
      </c>
      <c r="D6152" s="447" t="s">
        <v>21117</v>
      </c>
      <c r="E6152" s="448" t="s">
        <v>20755</v>
      </c>
      <c r="F6152" s="447" t="s">
        <v>20755</v>
      </c>
      <c r="G6152" s="449">
        <v>100266</v>
      </c>
      <c r="H6152" s="447" t="s">
        <v>7541</v>
      </c>
      <c r="I6152" s="447" t="s">
        <v>7466</v>
      </c>
      <c r="J6152" s="447" t="s">
        <v>709</v>
      </c>
      <c r="K6152" s="450">
        <v>54.6</v>
      </c>
      <c r="L6152" s="447" t="s">
        <v>241</v>
      </c>
    </row>
    <row r="6153" spans="1:12">
      <c r="A6153" s="447" t="s">
        <v>21003</v>
      </c>
      <c r="B6153" s="447" t="s">
        <v>21113</v>
      </c>
      <c r="C6153" s="447" t="s">
        <v>21116</v>
      </c>
      <c r="D6153" s="447" t="s">
        <v>21117</v>
      </c>
      <c r="E6153" s="448" t="s">
        <v>20755</v>
      </c>
      <c r="F6153" s="447" t="s">
        <v>20755</v>
      </c>
      <c r="G6153" s="449">
        <v>100267</v>
      </c>
      <c r="H6153" s="447" t="s">
        <v>7542</v>
      </c>
      <c r="I6153" s="447" t="s">
        <v>146</v>
      </c>
      <c r="J6153" s="447" t="s">
        <v>709</v>
      </c>
      <c r="K6153" s="450">
        <v>1.08</v>
      </c>
      <c r="L6153" s="447" t="s">
        <v>241</v>
      </c>
    </row>
    <row r="6154" spans="1:12">
      <c r="A6154" s="447" t="s">
        <v>21003</v>
      </c>
      <c r="B6154" s="447" t="s">
        <v>21113</v>
      </c>
      <c r="C6154" s="447" t="s">
        <v>21116</v>
      </c>
      <c r="D6154" s="447" t="s">
        <v>21117</v>
      </c>
      <c r="E6154" s="448" t="s">
        <v>20755</v>
      </c>
      <c r="F6154" s="447" t="s">
        <v>20755</v>
      </c>
      <c r="G6154" s="449">
        <v>100268</v>
      </c>
      <c r="H6154" s="447" t="s">
        <v>7543</v>
      </c>
      <c r="I6154" s="447" t="s">
        <v>7466</v>
      </c>
      <c r="J6154" s="447" t="s">
        <v>709</v>
      </c>
      <c r="K6154" s="450">
        <v>54.6</v>
      </c>
      <c r="L6154" s="447" t="s">
        <v>241</v>
      </c>
    </row>
    <row r="6155" spans="1:12">
      <c r="A6155" s="447" t="s">
        <v>21003</v>
      </c>
      <c r="B6155" s="447" t="s">
        <v>21113</v>
      </c>
      <c r="C6155" s="447" t="s">
        <v>21116</v>
      </c>
      <c r="D6155" s="447" t="s">
        <v>21117</v>
      </c>
      <c r="E6155" s="448" t="s">
        <v>20755</v>
      </c>
      <c r="F6155" s="447" t="s">
        <v>20755</v>
      </c>
      <c r="G6155" s="449">
        <v>100269</v>
      </c>
      <c r="H6155" s="447" t="s">
        <v>7544</v>
      </c>
      <c r="I6155" s="447" t="s">
        <v>146</v>
      </c>
      <c r="J6155" s="447" t="s">
        <v>709</v>
      </c>
      <c r="K6155" s="450">
        <v>1.08</v>
      </c>
      <c r="L6155" s="447" t="s">
        <v>241</v>
      </c>
    </row>
    <row r="6156" spans="1:12">
      <c r="A6156" s="447" t="s">
        <v>21003</v>
      </c>
      <c r="B6156" s="447" t="s">
        <v>21113</v>
      </c>
      <c r="C6156" s="447" t="s">
        <v>21116</v>
      </c>
      <c r="D6156" s="447" t="s">
        <v>21117</v>
      </c>
      <c r="E6156" s="448" t="s">
        <v>20755</v>
      </c>
      <c r="F6156" s="447" t="s">
        <v>20755</v>
      </c>
      <c r="G6156" s="449">
        <v>100270</v>
      </c>
      <c r="H6156" s="447" t="s">
        <v>7545</v>
      </c>
      <c r="I6156" s="447" t="s">
        <v>7466</v>
      </c>
      <c r="J6156" s="447" t="s">
        <v>709</v>
      </c>
      <c r="K6156" s="450">
        <v>40.92</v>
      </c>
      <c r="L6156" s="447" t="s">
        <v>241</v>
      </c>
    </row>
    <row r="6157" spans="1:12">
      <c r="A6157" s="447" t="s">
        <v>21003</v>
      </c>
      <c r="B6157" s="447" t="s">
        <v>21113</v>
      </c>
      <c r="C6157" s="447" t="s">
        <v>21116</v>
      </c>
      <c r="D6157" s="447" t="s">
        <v>21117</v>
      </c>
      <c r="E6157" s="448" t="s">
        <v>20755</v>
      </c>
      <c r="F6157" s="447" t="s">
        <v>20755</v>
      </c>
      <c r="G6157" s="449">
        <v>100271</v>
      </c>
      <c r="H6157" s="447" t="s">
        <v>7546</v>
      </c>
      <c r="I6157" s="447" t="s">
        <v>7485</v>
      </c>
      <c r="J6157" s="447" t="s">
        <v>709</v>
      </c>
      <c r="K6157" s="450">
        <v>40.950000000000003</v>
      </c>
      <c r="L6157" s="447" t="s">
        <v>241</v>
      </c>
    </row>
    <row r="6158" spans="1:12">
      <c r="A6158" s="447" t="s">
        <v>21003</v>
      </c>
      <c r="B6158" s="447" t="s">
        <v>21113</v>
      </c>
      <c r="C6158" s="447" t="s">
        <v>21116</v>
      </c>
      <c r="D6158" s="447" t="s">
        <v>21117</v>
      </c>
      <c r="E6158" s="448" t="s">
        <v>20755</v>
      </c>
      <c r="F6158" s="447" t="s">
        <v>20755</v>
      </c>
      <c r="G6158" s="449">
        <v>100272</v>
      </c>
      <c r="H6158" s="447" t="s">
        <v>7547</v>
      </c>
      <c r="I6158" s="447" t="s">
        <v>145</v>
      </c>
      <c r="J6158" s="447" t="s">
        <v>709</v>
      </c>
      <c r="K6158" s="450">
        <v>0.81</v>
      </c>
      <c r="L6158" s="447" t="s">
        <v>241</v>
      </c>
    </row>
    <row r="6159" spans="1:12">
      <c r="A6159" s="447" t="s">
        <v>21003</v>
      </c>
      <c r="B6159" s="447" t="s">
        <v>21113</v>
      </c>
      <c r="C6159" s="447" t="s">
        <v>21116</v>
      </c>
      <c r="D6159" s="447" t="s">
        <v>21117</v>
      </c>
      <c r="E6159" s="448" t="s">
        <v>20755</v>
      </c>
      <c r="F6159" s="447" t="s">
        <v>20755</v>
      </c>
      <c r="G6159" s="449">
        <v>100273</v>
      </c>
      <c r="H6159" s="447" t="s">
        <v>7549</v>
      </c>
      <c r="I6159" s="447" t="s">
        <v>7448</v>
      </c>
      <c r="J6159" s="447" t="s">
        <v>709</v>
      </c>
      <c r="K6159" s="450">
        <v>2.13</v>
      </c>
      <c r="L6159" s="447" t="s">
        <v>241</v>
      </c>
    </row>
    <row r="6160" spans="1:12">
      <c r="A6160" s="447" t="s">
        <v>21003</v>
      </c>
      <c r="B6160" s="447" t="s">
        <v>21113</v>
      </c>
      <c r="C6160" s="447" t="s">
        <v>21116</v>
      </c>
      <c r="D6160" s="447" t="s">
        <v>21117</v>
      </c>
      <c r="E6160" s="448" t="s">
        <v>20755</v>
      </c>
      <c r="F6160" s="447" t="s">
        <v>20755</v>
      </c>
      <c r="G6160" s="449">
        <v>100274</v>
      </c>
      <c r="H6160" s="447" t="s">
        <v>7550</v>
      </c>
      <c r="I6160" s="447" t="s">
        <v>7485</v>
      </c>
      <c r="J6160" s="447" t="s">
        <v>709</v>
      </c>
      <c r="K6160" s="450">
        <v>18.21</v>
      </c>
      <c r="L6160" s="447" t="s">
        <v>241</v>
      </c>
    </row>
    <row r="6161" spans="1:12">
      <c r="A6161" s="447" t="s">
        <v>21003</v>
      </c>
      <c r="B6161" s="447" t="s">
        <v>21113</v>
      </c>
      <c r="C6161" s="447" t="s">
        <v>21116</v>
      </c>
      <c r="D6161" s="447" t="s">
        <v>21117</v>
      </c>
      <c r="E6161" s="448" t="s">
        <v>20755</v>
      </c>
      <c r="F6161" s="447" t="s">
        <v>20755</v>
      </c>
      <c r="G6161" s="449">
        <v>100275</v>
      </c>
      <c r="H6161" s="447" t="s">
        <v>7551</v>
      </c>
      <c r="I6161" s="447" t="s">
        <v>7485</v>
      </c>
      <c r="J6161" s="447" t="s">
        <v>709</v>
      </c>
      <c r="K6161" s="450">
        <v>11.77</v>
      </c>
      <c r="L6161" s="447" t="s">
        <v>241</v>
      </c>
    </row>
    <row r="6162" spans="1:12">
      <c r="A6162" s="447" t="s">
        <v>21003</v>
      </c>
      <c r="B6162" s="447" t="s">
        <v>21113</v>
      </c>
      <c r="C6162" s="447" t="s">
        <v>21116</v>
      </c>
      <c r="D6162" s="447" t="s">
        <v>21117</v>
      </c>
      <c r="E6162" s="448" t="s">
        <v>20755</v>
      </c>
      <c r="F6162" s="447" t="s">
        <v>20755</v>
      </c>
      <c r="G6162" s="449">
        <v>100276</v>
      </c>
      <c r="H6162" s="447" t="s">
        <v>7552</v>
      </c>
      <c r="I6162" s="447" t="s">
        <v>7485</v>
      </c>
      <c r="J6162" s="447" t="s">
        <v>709</v>
      </c>
      <c r="K6162" s="450">
        <v>21.48</v>
      </c>
      <c r="L6162" s="447" t="s">
        <v>241</v>
      </c>
    </row>
    <row r="6163" spans="1:12">
      <c r="A6163" s="447" t="s">
        <v>21003</v>
      </c>
      <c r="B6163" s="447" t="s">
        <v>21113</v>
      </c>
      <c r="C6163" s="447" t="s">
        <v>21116</v>
      </c>
      <c r="D6163" s="447" t="s">
        <v>21117</v>
      </c>
      <c r="E6163" s="448" t="s">
        <v>20755</v>
      </c>
      <c r="F6163" s="447" t="s">
        <v>20755</v>
      </c>
      <c r="G6163" s="449">
        <v>100277</v>
      </c>
      <c r="H6163" s="447" t="s">
        <v>7554</v>
      </c>
      <c r="I6163" s="447" t="s">
        <v>7485</v>
      </c>
      <c r="J6163" s="447" t="s">
        <v>240</v>
      </c>
      <c r="K6163" s="450">
        <v>1.35</v>
      </c>
      <c r="L6163" s="447" t="s">
        <v>241</v>
      </c>
    </row>
    <row r="6164" spans="1:12">
      <c r="A6164" s="447" t="s">
        <v>21003</v>
      </c>
      <c r="B6164" s="447" t="s">
        <v>21113</v>
      </c>
      <c r="C6164" s="447" t="s">
        <v>21116</v>
      </c>
      <c r="D6164" s="447" t="s">
        <v>21117</v>
      </c>
      <c r="E6164" s="448" t="s">
        <v>20755</v>
      </c>
      <c r="F6164" s="447" t="s">
        <v>20755</v>
      </c>
      <c r="G6164" s="449">
        <v>100278</v>
      </c>
      <c r="H6164" s="447" t="s">
        <v>7556</v>
      </c>
      <c r="I6164" s="447" t="s">
        <v>7466</v>
      </c>
      <c r="J6164" s="447" t="s">
        <v>709</v>
      </c>
      <c r="K6164" s="450">
        <v>26.12</v>
      </c>
      <c r="L6164" s="447" t="s">
        <v>241</v>
      </c>
    </row>
    <row r="6165" spans="1:12">
      <c r="A6165" s="447" t="s">
        <v>21003</v>
      </c>
      <c r="B6165" s="447" t="s">
        <v>21113</v>
      </c>
      <c r="C6165" s="447" t="s">
        <v>21116</v>
      </c>
      <c r="D6165" s="447" t="s">
        <v>21117</v>
      </c>
      <c r="E6165" s="448" t="s">
        <v>20755</v>
      </c>
      <c r="F6165" s="447" t="s">
        <v>20755</v>
      </c>
      <c r="G6165" s="449">
        <v>100279</v>
      </c>
      <c r="H6165" s="447" t="s">
        <v>7557</v>
      </c>
      <c r="I6165" s="447" t="s">
        <v>146</v>
      </c>
      <c r="J6165" s="447" t="s">
        <v>709</v>
      </c>
      <c r="K6165" s="450">
        <v>0.5</v>
      </c>
      <c r="L6165" s="447" t="s">
        <v>241</v>
      </c>
    </row>
    <row r="6166" spans="1:12">
      <c r="A6166" s="447" t="s">
        <v>21003</v>
      </c>
      <c r="B6166" s="447" t="s">
        <v>21113</v>
      </c>
      <c r="C6166" s="447" t="s">
        <v>21116</v>
      </c>
      <c r="D6166" s="447" t="s">
        <v>21117</v>
      </c>
      <c r="E6166" s="448" t="s">
        <v>20755</v>
      </c>
      <c r="F6166" s="447" t="s">
        <v>20755</v>
      </c>
      <c r="G6166" s="449">
        <v>100280</v>
      </c>
      <c r="H6166" s="447" t="s">
        <v>7558</v>
      </c>
      <c r="I6166" s="447" t="s">
        <v>7466</v>
      </c>
      <c r="J6166" s="447" t="s">
        <v>709</v>
      </c>
      <c r="K6166" s="450">
        <v>11.99</v>
      </c>
      <c r="L6166" s="447" t="s">
        <v>241</v>
      </c>
    </row>
    <row r="6167" spans="1:12">
      <c r="A6167" s="447" t="s">
        <v>21003</v>
      </c>
      <c r="B6167" s="447" t="s">
        <v>21113</v>
      </c>
      <c r="C6167" s="447" t="s">
        <v>21116</v>
      </c>
      <c r="D6167" s="447" t="s">
        <v>21117</v>
      </c>
      <c r="E6167" s="448" t="s">
        <v>20755</v>
      </c>
      <c r="F6167" s="447" t="s">
        <v>20755</v>
      </c>
      <c r="G6167" s="449">
        <v>100281</v>
      </c>
      <c r="H6167" s="447" t="s">
        <v>7559</v>
      </c>
      <c r="I6167" s="447" t="s">
        <v>7466</v>
      </c>
      <c r="J6167" s="447" t="s">
        <v>240</v>
      </c>
      <c r="K6167" s="450">
        <v>2.59</v>
      </c>
      <c r="L6167" s="447" t="s">
        <v>241</v>
      </c>
    </row>
    <row r="6168" spans="1:12">
      <c r="A6168" s="447" t="s">
        <v>21003</v>
      </c>
      <c r="B6168" s="447" t="s">
        <v>21113</v>
      </c>
      <c r="C6168" s="447" t="s">
        <v>21116</v>
      </c>
      <c r="D6168" s="447" t="s">
        <v>21117</v>
      </c>
      <c r="E6168" s="448" t="s">
        <v>20755</v>
      </c>
      <c r="F6168" s="447" t="s">
        <v>20755</v>
      </c>
      <c r="G6168" s="449">
        <v>100282</v>
      </c>
      <c r="H6168" s="447" t="s">
        <v>7561</v>
      </c>
      <c r="I6168" s="447" t="s">
        <v>7485</v>
      </c>
      <c r="J6168" s="447" t="s">
        <v>709</v>
      </c>
      <c r="K6168" s="450">
        <v>102.29</v>
      </c>
      <c r="L6168" s="447" t="s">
        <v>241</v>
      </c>
    </row>
    <row r="6169" spans="1:12">
      <c r="A6169" s="447" t="s">
        <v>21003</v>
      </c>
      <c r="B6169" s="447" t="s">
        <v>21113</v>
      </c>
      <c r="C6169" s="447" t="s">
        <v>21116</v>
      </c>
      <c r="D6169" s="447" t="s">
        <v>21117</v>
      </c>
      <c r="E6169" s="448" t="s">
        <v>20755</v>
      </c>
      <c r="F6169" s="447" t="s">
        <v>20755</v>
      </c>
      <c r="G6169" s="449">
        <v>100283</v>
      </c>
      <c r="H6169" s="447" t="s">
        <v>7562</v>
      </c>
      <c r="I6169" s="447" t="s">
        <v>7485</v>
      </c>
      <c r="J6169" s="447" t="s">
        <v>709</v>
      </c>
      <c r="K6169" s="450">
        <v>16.52</v>
      </c>
      <c r="L6169" s="447" t="s">
        <v>241</v>
      </c>
    </row>
    <row r="6170" spans="1:12">
      <c r="A6170" s="447" t="s">
        <v>21003</v>
      </c>
      <c r="B6170" s="447" t="s">
        <v>21113</v>
      </c>
      <c r="C6170" s="447" t="s">
        <v>21116</v>
      </c>
      <c r="D6170" s="447" t="s">
        <v>21117</v>
      </c>
      <c r="E6170" s="448" t="s">
        <v>20755</v>
      </c>
      <c r="F6170" s="447" t="s">
        <v>20755</v>
      </c>
      <c r="G6170" s="449">
        <v>100284</v>
      </c>
      <c r="H6170" s="447" t="s">
        <v>7563</v>
      </c>
      <c r="I6170" s="447" t="s">
        <v>7485</v>
      </c>
      <c r="J6170" s="447" t="s">
        <v>240</v>
      </c>
      <c r="K6170" s="450">
        <v>7.6</v>
      </c>
      <c r="L6170" s="447" t="s">
        <v>241</v>
      </c>
    </row>
    <row r="6171" spans="1:12">
      <c r="A6171" s="447" t="s">
        <v>21003</v>
      </c>
      <c r="B6171" s="447" t="s">
        <v>21113</v>
      </c>
      <c r="C6171" s="447" t="s">
        <v>21116</v>
      </c>
      <c r="D6171" s="447" t="s">
        <v>21117</v>
      </c>
      <c r="E6171" s="448" t="s">
        <v>20755</v>
      </c>
      <c r="F6171" s="447" t="s">
        <v>20755</v>
      </c>
      <c r="G6171" s="449">
        <v>100285</v>
      </c>
      <c r="H6171" s="447" t="s">
        <v>7564</v>
      </c>
      <c r="I6171" s="447" t="s">
        <v>7505</v>
      </c>
      <c r="J6171" s="447" t="s">
        <v>709</v>
      </c>
      <c r="K6171" s="450">
        <v>27.48</v>
      </c>
      <c r="L6171" s="447" t="s">
        <v>241</v>
      </c>
    </row>
    <row r="6172" spans="1:12">
      <c r="A6172" s="447" t="s">
        <v>21003</v>
      </c>
      <c r="B6172" s="447" t="s">
        <v>21113</v>
      </c>
      <c r="C6172" s="447" t="s">
        <v>21116</v>
      </c>
      <c r="D6172" s="447" t="s">
        <v>21117</v>
      </c>
      <c r="E6172" s="448" t="s">
        <v>20755</v>
      </c>
      <c r="F6172" s="447" t="s">
        <v>20755</v>
      </c>
      <c r="G6172" s="449">
        <v>100286</v>
      </c>
      <c r="H6172" s="447" t="s">
        <v>7565</v>
      </c>
      <c r="I6172" s="447" t="s">
        <v>7505</v>
      </c>
      <c r="J6172" s="447" t="s">
        <v>709</v>
      </c>
      <c r="K6172" s="450">
        <v>8.9499999999999993</v>
      </c>
      <c r="L6172" s="447" t="s">
        <v>241</v>
      </c>
    </row>
    <row r="6173" spans="1:12">
      <c r="A6173" s="447" t="s">
        <v>21003</v>
      </c>
      <c r="B6173" s="447" t="s">
        <v>21113</v>
      </c>
      <c r="C6173" s="447" t="s">
        <v>21116</v>
      </c>
      <c r="D6173" s="447" t="s">
        <v>21117</v>
      </c>
      <c r="E6173" s="448" t="s">
        <v>20755</v>
      </c>
      <c r="F6173" s="447" t="s">
        <v>20755</v>
      </c>
      <c r="G6173" s="449">
        <v>100287</v>
      </c>
      <c r="H6173" s="447" t="s">
        <v>7567</v>
      </c>
      <c r="I6173" s="447" t="s">
        <v>7505</v>
      </c>
      <c r="J6173" s="447" t="s">
        <v>709</v>
      </c>
      <c r="K6173" s="450">
        <v>8.57</v>
      </c>
      <c r="L6173" s="447" t="s">
        <v>241</v>
      </c>
    </row>
    <row r="6174" spans="1:12">
      <c r="A6174" s="447" t="s">
        <v>21003</v>
      </c>
      <c r="B6174" s="447" t="s">
        <v>21113</v>
      </c>
      <c r="C6174" s="447" t="s">
        <v>21118</v>
      </c>
      <c r="D6174" s="447" t="s">
        <v>21119</v>
      </c>
      <c r="E6174" s="448" t="s">
        <v>20755</v>
      </c>
      <c r="F6174" s="447" t="s">
        <v>20755</v>
      </c>
      <c r="G6174" s="449">
        <v>99802</v>
      </c>
      <c r="H6174" s="447" t="s">
        <v>7568</v>
      </c>
      <c r="I6174" s="447" t="s">
        <v>145</v>
      </c>
      <c r="J6174" s="447" t="s">
        <v>709</v>
      </c>
      <c r="K6174" s="450">
        <v>0.35</v>
      </c>
      <c r="L6174" s="447" t="s">
        <v>241</v>
      </c>
    </row>
    <row r="6175" spans="1:12">
      <c r="A6175" s="447" t="s">
        <v>21003</v>
      </c>
      <c r="B6175" s="447" t="s">
        <v>21113</v>
      </c>
      <c r="C6175" s="447" t="s">
        <v>21118</v>
      </c>
      <c r="D6175" s="447" t="s">
        <v>21119</v>
      </c>
      <c r="E6175" s="448" t="s">
        <v>20755</v>
      </c>
      <c r="F6175" s="447" t="s">
        <v>20755</v>
      </c>
      <c r="G6175" s="449">
        <v>99803</v>
      </c>
      <c r="H6175" s="447" t="s">
        <v>7569</v>
      </c>
      <c r="I6175" s="447" t="s">
        <v>145</v>
      </c>
      <c r="J6175" s="447" t="s">
        <v>709</v>
      </c>
      <c r="K6175" s="450">
        <v>1.35</v>
      </c>
      <c r="L6175" s="447" t="s">
        <v>241</v>
      </c>
    </row>
    <row r="6176" spans="1:12">
      <c r="A6176" s="447" t="s">
        <v>21003</v>
      </c>
      <c r="B6176" s="447" t="s">
        <v>21113</v>
      </c>
      <c r="C6176" s="447" t="s">
        <v>21118</v>
      </c>
      <c r="D6176" s="447" t="s">
        <v>21119</v>
      </c>
      <c r="E6176" s="448" t="s">
        <v>20755</v>
      </c>
      <c r="F6176" s="447" t="s">
        <v>20755</v>
      </c>
      <c r="G6176" s="449">
        <v>99805</v>
      </c>
      <c r="H6176" s="447" t="s">
        <v>7570</v>
      </c>
      <c r="I6176" s="447" t="s">
        <v>145</v>
      </c>
      <c r="J6176" s="447" t="s">
        <v>334</v>
      </c>
      <c r="K6176" s="450">
        <v>7.13</v>
      </c>
      <c r="L6176" s="447" t="s">
        <v>241</v>
      </c>
    </row>
    <row r="6177" spans="1:12">
      <c r="A6177" s="447" t="s">
        <v>21003</v>
      </c>
      <c r="B6177" s="447" t="s">
        <v>21113</v>
      </c>
      <c r="C6177" s="447" t="s">
        <v>21118</v>
      </c>
      <c r="D6177" s="447" t="s">
        <v>21119</v>
      </c>
      <c r="E6177" s="448" t="s">
        <v>20755</v>
      </c>
      <c r="F6177" s="447" t="s">
        <v>20755</v>
      </c>
      <c r="G6177" s="449">
        <v>99806</v>
      </c>
      <c r="H6177" s="447" t="s">
        <v>7571</v>
      </c>
      <c r="I6177" s="447" t="s">
        <v>145</v>
      </c>
      <c r="J6177" s="447" t="s">
        <v>709</v>
      </c>
      <c r="K6177" s="450">
        <v>0.56000000000000005</v>
      </c>
      <c r="L6177" s="447" t="s">
        <v>241</v>
      </c>
    </row>
    <row r="6178" spans="1:12">
      <c r="A6178" s="447" t="s">
        <v>21003</v>
      </c>
      <c r="B6178" s="447" t="s">
        <v>21113</v>
      </c>
      <c r="C6178" s="447" t="s">
        <v>21118</v>
      </c>
      <c r="D6178" s="447" t="s">
        <v>21119</v>
      </c>
      <c r="E6178" s="448" t="s">
        <v>20755</v>
      </c>
      <c r="F6178" s="447" t="s">
        <v>20755</v>
      </c>
      <c r="G6178" s="449">
        <v>99808</v>
      </c>
      <c r="H6178" s="447" t="s">
        <v>7572</v>
      </c>
      <c r="I6178" s="447" t="s">
        <v>145</v>
      </c>
      <c r="J6178" s="447" t="s">
        <v>334</v>
      </c>
      <c r="K6178" s="450">
        <v>2.36</v>
      </c>
      <c r="L6178" s="447" t="s">
        <v>241</v>
      </c>
    </row>
    <row r="6179" spans="1:12">
      <c r="A6179" s="447" t="s">
        <v>21003</v>
      </c>
      <c r="B6179" s="447" t="s">
        <v>21113</v>
      </c>
      <c r="C6179" s="447" t="s">
        <v>21118</v>
      </c>
      <c r="D6179" s="447" t="s">
        <v>21119</v>
      </c>
      <c r="E6179" s="448" t="s">
        <v>20755</v>
      </c>
      <c r="F6179" s="447" t="s">
        <v>20755</v>
      </c>
      <c r="G6179" s="449">
        <v>99809</v>
      </c>
      <c r="H6179" s="447" t="s">
        <v>7574</v>
      </c>
      <c r="I6179" s="447" t="s">
        <v>145</v>
      </c>
      <c r="J6179" s="447" t="s">
        <v>709</v>
      </c>
      <c r="K6179" s="450">
        <v>3.86</v>
      </c>
      <c r="L6179" s="447" t="s">
        <v>241</v>
      </c>
    </row>
    <row r="6180" spans="1:12">
      <c r="A6180" s="447" t="s">
        <v>21003</v>
      </c>
      <c r="B6180" s="447" t="s">
        <v>21113</v>
      </c>
      <c r="C6180" s="447" t="s">
        <v>21118</v>
      </c>
      <c r="D6180" s="447" t="s">
        <v>21119</v>
      </c>
      <c r="E6180" s="448" t="s">
        <v>20755</v>
      </c>
      <c r="F6180" s="447" t="s">
        <v>20755</v>
      </c>
      <c r="G6180" s="449">
        <v>99811</v>
      </c>
      <c r="H6180" s="447" t="s">
        <v>7575</v>
      </c>
      <c r="I6180" s="447" t="s">
        <v>145</v>
      </c>
      <c r="J6180" s="447" t="s">
        <v>709</v>
      </c>
      <c r="K6180" s="450">
        <v>2.31</v>
      </c>
      <c r="L6180" s="447" t="s">
        <v>241</v>
      </c>
    </row>
    <row r="6181" spans="1:12">
      <c r="A6181" s="447" t="s">
        <v>21003</v>
      </c>
      <c r="B6181" s="447" t="s">
        <v>21113</v>
      </c>
      <c r="C6181" s="447" t="s">
        <v>21118</v>
      </c>
      <c r="D6181" s="447" t="s">
        <v>21119</v>
      </c>
      <c r="E6181" s="448" t="s">
        <v>20755</v>
      </c>
      <c r="F6181" s="447" t="s">
        <v>20755</v>
      </c>
      <c r="G6181" s="449">
        <v>99812</v>
      </c>
      <c r="H6181" s="447" t="s">
        <v>7576</v>
      </c>
      <c r="I6181" s="447" t="s">
        <v>145</v>
      </c>
      <c r="J6181" s="447" t="s">
        <v>709</v>
      </c>
      <c r="K6181" s="450">
        <v>0.74</v>
      </c>
      <c r="L6181" s="447" t="s">
        <v>241</v>
      </c>
    </row>
    <row r="6182" spans="1:12">
      <c r="A6182" s="447" t="s">
        <v>21003</v>
      </c>
      <c r="B6182" s="447" t="s">
        <v>21113</v>
      </c>
      <c r="C6182" s="447" t="s">
        <v>21118</v>
      </c>
      <c r="D6182" s="447" t="s">
        <v>21119</v>
      </c>
      <c r="E6182" s="448" t="s">
        <v>20755</v>
      </c>
      <c r="F6182" s="447" t="s">
        <v>20755</v>
      </c>
      <c r="G6182" s="449">
        <v>99814</v>
      </c>
      <c r="H6182" s="447" t="s">
        <v>7577</v>
      </c>
      <c r="I6182" s="447" t="s">
        <v>145</v>
      </c>
      <c r="J6182" s="447" t="s">
        <v>334</v>
      </c>
      <c r="K6182" s="450">
        <v>1.26</v>
      </c>
      <c r="L6182" s="447" t="s">
        <v>241</v>
      </c>
    </row>
    <row r="6183" spans="1:12">
      <c r="A6183" s="447" t="s">
        <v>21003</v>
      </c>
      <c r="B6183" s="447" t="s">
        <v>21113</v>
      </c>
      <c r="C6183" s="447" t="s">
        <v>21118</v>
      </c>
      <c r="D6183" s="447" t="s">
        <v>21119</v>
      </c>
      <c r="E6183" s="448" t="s">
        <v>20755</v>
      </c>
      <c r="F6183" s="447" t="s">
        <v>20755</v>
      </c>
      <c r="G6183" s="449">
        <v>99822</v>
      </c>
      <c r="H6183" s="447" t="s">
        <v>7578</v>
      </c>
      <c r="I6183" s="447" t="s">
        <v>145</v>
      </c>
      <c r="J6183" s="447" t="s">
        <v>709</v>
      </c>
      <c r="K6183" s="450">
        <v>0.65</v>
      </c>
      <c r="L6183" s="447" t="s">
        <v>241</v>
      </c>
    </row>
    <row r="6184" spans="1:12">
      <c r="A6184" s="447" t="s">
        <v>21003</v>
      </c>
      <c r="B6184" s="447" t="s">
        <v>21113</v>
      </c>
      <c r="C6184" s="447" t="s">
        <v>21118</v>
      </c>
      <c r="D6184" s="447" t="s">
        <v>21119</v>
      </c>
      <c r="E6184" s="448" t="s">
        <v>20755</v>
      </c>
      <c r="F6184" s="447" t="s">
        <v>20755</v>
      </c>
      <c r="G6184" s="449">
        <v>99826</v>
      </c>
      <c r="H6184" s="447" t="s">
        <v>7579</v>
      </c>
      <c r="I6184" s="447" t="s">
        <v>145</v>
      </c>
      <c r="J6184" s="447" t="s">
        <v>709</v>
      </c>
      <c r="K6184" s="450">
        <v>1</v>
      </c>
      <c r="L6184" s="447" t="s">
        <v>241</v>
      </c>
    </row>
    <row r="6185" spans="1:12">
      <c r="A6185" s="447" t="s">
        <v>21003</v>
      </c>
      <c r="B6185" s="447" t="s">
        <v>21113</v>
      </c>
      <c r="C6185" s="447" t="s">
        <v>21120</v>
      </c>
      <c r="D6185" s="447" t="s">
        <v>21121</v>
      </c>
      <c r="E6185" s="448" t="s">
        <v>20755</v>
      </c>
      <c r="F6185" s="447" t="s">
        <v>20755</v>
      </c>
      <c r="G6185" s="449">
        <v>97010</v>
      </c>
      <c r="H6185" s="447" t="s">
        <v>7580</v>
      </c>
      <c r="I6185" s="447" t="s">
        <v>239</v>
      </c>
      <c r="J6185" s="447" t="s">
        <v>334</v>
      </c>
      <c r="K6185" s="450">
        <v>23.2</v>
      </c>
      <c r="L6185" s="447" t="s">
        <v>241</v>
      </c>
    </row>
    <row r="6186" spans="1:12">
      <c r="A6186" s="447" t="s">
        <v>21003</v>
      </c>
      <c r="B6186" s="447" t="s">
        <v>21113</v>
      </c>
      <c r="C6186" s="447" t="s">
        <v>21120</v>
      </c>
      <c r="D6186" s="447" t="s">
        <v>21121</v>
      </c>
      <c r="E6186" s="448" t="s">
        <v>20755</v>
      </c>
      <c r="F6186" s="447" t="s">
        <v>20755</v>
      </c>
      <c r="G6186" s="449">
        <v>97011</v>
      </c>
      <c r="H6186" s="447" t="s">
        <v>7581</v>
      </c>
      <c r="I6186" s="447" t="s">
        <v>239</v>
      </c>
      <c r="J6186" s="447" t="s">
        <v>334</v>
      </c>
      <c r="K6186" s="450">
        <v>19.62</v>
      </c>
      <c r="L6186" s="447" t="s">
        <v>241</v>
      </c>
    </row>
    <row r="6187" spans="1:12">
      <c r="A6187" s="447" t="s">
        <v>21003</v>
      </c>
      <c r="B6187" s="447" t="s">
        <v>21113</v>
      </c>
      <c r="C6187" s="447" t="s">
        <v>21120</v>
      </c>
      <c r="D6187" s="447" t="s">
        <v>21121</v>
      </c>
      <c r="E6187" s="448" t="s">
        <v>20755</v>
      </c>
      <c r="F6187" s="447" t="s">
        <v>20755</v>
      </c>
      <c r="G6187" s="449">
        <v>97012</v>
      </c>
      <c r="H6187" s="447" t="s">
        <v>7583</v>
      </c>
      <c r="I6187" s="447" t="s">
        <v>239</v>
      </c>
      <c r="J6187" s="447" t="s">
        <v>334</v>
      </c>
      <c r="K6187" s="450">
        <v>17.829999999999998</v>
      </c>
      <c r="L6187" s="447" t="s">
        <v>241</v>
      </c>
    </row>
    <row r="6188" spans="1:12">
      <c r="A6188" s="447" t="s">
        <v>21003</v>
      </c>
      <c r="B6188" s="447" t="s">
        <v>21113</v>
      </c>
      <c r="C6188" s="447" t="s">
        <v>21120</v>
      </c>
      <c r="D6188" s="447" t="s">
        <v>21121</v>
      </c>
      <c r="E6188" s="448" t="s">
        <v>20755</v>
      </c>
      <c r="F6188" s="447" t="s">
        <v>20755</v>
      </c>
      <c r="G6188" s="449">
        <v>97013</v>
      </c>
      <c r="H6188" s="447" t="s">
        <v>7584</v>
      </c>
      <c r="I6188" s="447" t="s">
        <v>239</v>
      </c>
      <c r="J6188" s="447" t="s">
        <v>334</v>
      </c>
      <c r="K6188" s="450">
        <v>44.01</v>
      </c>
      <c r="L6188" s="447" t="s">
        <v>241</v>
      </c>
    </row>
    <row r="6189" spans="1:12">
      <c r="A6189" s="447" t="s">
        <v>21003</v>
      </c>
      <c r="B6189" s="447" t="s">
        <v>21113</v>
      </c>
      <c r="C6189" s="447" t="s">
        <v>21120</v>
      </c>
      <c r="D6189" s="447" t="s">
        <v>21121</v>
      </c>
      <c r="E6189" s="448" t="s">
        <v>20755</v>
      </c>
      <c r="F6189" s="447" t="s">
        <v>20755</v>
      </c>
      <c r="G6189" s="449">
        <v>97014</v>
      </c>
      <c r="H6189" s="447" t="s">
        <v>7586</v>
      </c>
      <c r="I6189" s="447" t="s">
        <v>239</v>
      </c>
      <c r="J6189" s="447" t="s">
        <v>334</v>
      </c>
      <c r="K6189" s="450">
        <v>33.659999999999997</v>
      </c>
      <c r="L6189" s="447" t="s">
        <v>241</v>
      </c>
    </row>
    <row r="6190" spans="1:12">
      <c r="A6190" s="447" t="s">
        <v>21003</v>
      </c>
      <c r="B6190" s="447" t="s">
        <v>21113</v>
      </c>
      <c r="C6190" s="447" t="s">
        <v>21120</v>
      </c>
      <c r="D6190" s="447" t="s">
        <v>21121</v>
      </c>
      <c r="E6190" s="448" t="s">
        <v>20755</v>
      </c>
      <c r="F6190" s="447" t="s">
        <v>20755</v>
      </c>
      <c r="G6190" s="449">
        <v>97015</v>
      </c>
      <c r="H6190" s="447" t="s">
        <v>7587</v>
      </c>
      <c r="I6190" s="447" t="s">
        <v>239</v>
      </c>
      <c r="J6190" s="447" t="s">
        <v>334</v>
      </c>
      <c r="K6190" s="450">
        <v>28.48</v>
      </c>
      <c r="L6190" s="447" t="s">
        <v>241</v>
      </c>
    </row>
    <row r="6191" spans="1:12">
      <c r="A6191" s="447" t="s">
        <v>21003</v>
      </c>
      <c r="B6191" s="447" t="s">
        <v>21113</v>
      </c>
      <c r="C6191" s="447" t="s">
        <v>21120</v>
      </c>
      <c r="D6191" s="447" t="s">
        <v>21121</v>
      </c>
      <c r="E6191" s="448" t="s">
        <v>20755</v>
      </c>
      <c r="F6191" s="447" t="s">
        <v>20755</v>
      </c>
      <c r="G6191" s="449">
        <v>97016</v>
      </c>
      <c r="H6191" s="447" t="s">
        <v>7588</v>
      </c>
      <c r="I6191" s="447" t="s">
        <v>239</v>
      </c>
      <c r="J6191" s="447" t="s">
        <v>334</v>
      </c>
      <c r="K6191" s="450">
        <v>18.899999999999999</v>
      </c>
      <c r="L6191" s="447" t="s">
        <v>241</v>
      </c>
    </row>
    <row r="6192" spans="1:12">
      <c r="A6192" s="447" t="s">
        <v>21003</v>
      </c>
      <c r="B6192" s="447" t="s">
        <v>21113</v>
      </c>
      <c r="C6192" s="447" t="s">
        <v>21120</v>
      </c>
      <c r="D6192" s="447" t="s">
        <v>21121</v>
      </c>
      <c r="E6192" s="448" t="s">
        <v>20755</v>
      </c>
      <c r="F6192" s="447" t="s">
        <v>20755</v>
      </c>
      <c r="G6192" s="449">
        <v>97017</v>
      </c>
      <c r="H6192" s="447" t="s">
        <v>7590</v>
      </c>
      <c r="I6192" s="447" t="s">
        <v>239</v>
      </c>
      <c r="J6192" s="447" t="s">
        <v>334</v>
      </c>
      <c r="K6192" s="450">
        <v>15.36</v>
      </c>
      <c r="L6192" s="447" t="s">
        <v>241</v>
      </c>
    </row>
    <row r="6193" spans="1:12">
      <c r="A6193" s="447" t="s">
        <v>21003</v>
      </c>
      <c r="B6193" s="447" t="s">
        <v>21113</v>
      </c>
      <c r="C6193" s="447" t="s">
        <v>21120</v>
      </c>
      <c r="D6193" s="447" t="s">
        <v>21121</v>
      </c>
      <c r="E6193" s="448" t="s">
        <v>20755</v>
      </c>
      <c r="F6193" s="447" t="s">
        <v>20755</v>
      </c>
      <c r="G6193" s="449">
        <v>97018</v>
      </c>
      <c r="H6193" s="447" t="s">
        <v>7591</v>
      </c>
      <c r="I6193" s="447" t="s">
        <v>239</v>
      </c>
      <c r="J6193" s="447" t="s">
        <v>334</v>
      </c>
      <c r="K6193" s="450">
        <v>13.58</v>
      </c>
      <c r="L6193" s="447" t="s">
        <v>241</v>
      </c>
    </row>
    <row r="6194" spans="1:12">
      <c r="A6194" s="447" t="s">
        <v>21003</v>
      </c>
      <c r="B6194" s="447" t="s">
        <v>21113</v>
      </c>
      <c r="C6194" s="447" t="s">
        <v>21120</v>
      </c>
      <c r="D6194" s="447" t="s">
        <v>21121</v>
      </c>
      <c r="E6194" s="448" t="s">
        <v>20755</v>
      </c>
      <c r="F6194" s="447" t="s">
        <v>20755</v>
      </c>
      <c r="G6194" s="449">
        <v>97031</v>
      </c>
      <c r="H6194" s="447" t="s">
        <v>7592</v>
      </c>
      <c r="I6194" s="447" t="s">
        <v>239</v>
      </c>
      <c r="J6194" s="447" t="s">
        <v>334</v>
      </c>
      <c r="K6194" s="450">
        <v>34.950000000000003</v>
      </c>
      <c r="L6194" s="447" t="s">
        <v>241</v>
      </c>
    </row>
    <row r="6195" spans="1:12">
      <c r="A6195" s="447" t="s">
        <v>21003</v>
      </c>
      <c r="B6195" s="447" t="s">
        <v>21113</v>
      </c>
      <c r="C6195" s="447" t="s">
        <v>21120</v>
      </c>
      <c r="D6195" s="447" t="s">
        <v>21121</v>
      </c>
      <c r="E6195" s="448" t="s">
        <v>20755</v>
      </c>
      <c r="F6195" s="447" t="s">
        <v>20755</v>
      </c>
      <c r="G6195" s="449">
        <v>97032</v>
      </c>
      <c r="H6195" s="447" t="s">
        <v>7593</v>
      </c>
      <c r="I6195" s="447" t="s">
        <v>239</v>
      </c>
      <c r="J6195" s="447" t="s">
        <v>334</v>
      </c>
      <c r="K6195" s="450">
        <v>24.01</v>
      </c>
      <c r="L6195" s="447" t="s">
        <v>241</v>
      </c>
    </row>
    <row r="6196" spans="1:12">
      <c r="A6196" s="447" t="s">
        <v>21003</v>
      </c>
      <c r="B6196" s="447" t="s">
        <v>21113</v>
      </c>
      <c r="C6196" s="447" t="s">
        <v>21120</v>
      </c>
      <c r="D6196" s="447" t="s">
        <v>21121</v>
      </c>
      <c r="E6196" s="448" t="s">
        <v>20755</v>
      </c>
      <c r="F6196" s="447" t="s">
        <v>20755</v>
      </c>
      <c r="G6196" s="449">
        <v>97033</v>
      </c>
      <c r="H6196" s="447" t="s">
        <v>7594</v>
      </c>
      <c r="I6196" s="447" t="s">
        <v>239</v>
      </c>
      <c r="J6196" s="447" t="s">
        <v>334</v>
      </c>
      <c r="K6196" s="450">
        <v>36.979999999999997</v>
      </c>
      <c r="L6196" s="447" t="s">
        <v>241</v>
      </c>
    </row>
    <row r="6197" spans="1:12">
      <c r="A6197" s="447" t="s">
        <v>21003</v>
      </c>
      <c r="B6197" s="447" t="s">
        <v>21113</v>
      </c>
      <c r="C6197" s="447" t="s">
        <v>21120</v>
      </c>
      <c r="D6197" s="447" t="s">
        <v>21121</v>
      </c>
      <c r="E6197" s="448" t="s">
        <v>20755</v>
      </c>
      <c r="F6197" s="447" t="s">
        <v>20755</v>
      </c>
      <c r="G6197" s="449">
        <v>97034</v>
      </c>
      <c r="H6197" s="447" t="s">
        <v>7595</v>
      </c>
      <c r="I6197" s="447" t="s">
        <v>239</v>
      </c>
      <c r="J6197" s="447" t="s">
        <v>334</v>
      </c>
      <c r="K6197" s="450">
        <v>24.15</v>
      </c>
      <c r="L6197" s="447" t="s">
        <v>241</v>
      </c>
    </row>
    <row r="6198" spans="1:12">
      <c r="A6198" s="447" t="s">
        <v>21003</v>
      </c>
      <c r="B6198" s="447" t="s">
        <v>21113</v>
      </c>
      <c r="C6198" s="447" t="s">
        <v>21120</v>
      </c>
      <c r="D6198" s="447" t="s">
        <v>21121</v>
      </c>
      <c r="E6198" s="448" t="s">
        <v>20755</v>
      </c>
      <c r="F6198" s="447" t="s">
        <v>20755</v>
      </c>
      <c r="G6198" s="449">
        <v>97039</v>
      </c>
      <c r="H6198" s="447" t="s">
        <v>7596</v>
      </c>
      <c r="I6198" s="447" t="s">
        <v>145</v>
      </c>
      <c r="J6198" s="447" t="s">
        <v>334</v>
      </c>
      <c r="K6198" s="450">
        <v>35.619999999999997</v>
      </c>
      <c r="L6198" s="447" t="s">
        <v>241</v>
      </c>
    </row>
    <row r="6199" spans="1:12">
      <c r="A6199" s="447" t="s">
        <v>21003</v>
      </c>
      <c r="B6199" s="447" t="s">
        <v>21113</v>
      </c>
      <c r="C6199" s="447" t="s">
        <v>21120</v>
      </c>
      <c r="D6199" s="447" t="s">
        <v>21121</v>
      </c>
      <c r="E6199" s="448" t="s">
        <v>20755</v>
      </c>
      <c r="F6199" s="447" t="s">
        <v>20755</v>
      </c>
      <c r="G6199" s="449">
        <v>97040</v>
      </c>
      <c r="H6199" s="447" t="s">
        <v>7598</v>
      </c>
      <c r="I6199" s="447" t="s">
        <v>145</v>
      </c>
      <c r="J6199" s="447" t="s">
        <v>334</v>
      </c>
      <c r="K6199" s="450">
        <v>12.81</v>
      </c>
      <c r="L6199" s="447" t="s">
        <v>241</v>
      </c>
    </row>
    <row r="6200" spans="1:12">
      <c r="A6200" s="447" t="s">
        <v>21003</v>
      </c>
      <c r="B6200" s="447" t="s">
        <v>21113</v>
      </c>
      <c r="C6200" s="447" t="s">
        <v>21120</v>
      </c>
      <c r="D6200" s="447" t="s">
        <v>21121</v>
      </c>
      <c r="E6200" s="448" t="s">
        <v>20755</v>
      </c>
      <c r="F6200" s="447" t="s">
        <v>20755</v>
      </c>
      <c r="G6200" s="449">
        <v>97041</v>
      </c>
      <c r="H6200" s="447" t="s">
        <v>7599</v>
      </c>
      <c r="I6200" s="447" t="s">
        <v>145</v>
      </c>
      <c r="J6200" s="447" t="s">
        <v>334</v>
      </c>
      <c r="K6200" s="450">
        <v>129.19999999999999</v>
      </c>
      <c r="L6200" s="447" t="s">
        <v>241</v>
      </c>
    </row>
    <row r="6201" spans="1:12">
      <c r="A6201" s="447" t="s">
        <v>21003</v>
      </c>
      <c r="B6201" s="447" t="s">
        <v>21113</v>
      </c>
      <c r="C6201" s="447" t="s">
        <v>21120</v>
      </c>
      <c r="D6201" s="447" t="s">
        <v>21121</v>
      </c>
      <c r="E6201" s="448" t="s">
        <v>20755</v>
      </c>
      <c r="F6201" s="447" t="s">
        <v>20755</v>
      </c>
      <c r="G6201" s="449">
        <v>97046</v>
      </c>
      <c r="H6201" s="447" t="s">
        <v>7600</v>
      </c>
      <c r="I6201" s="447" t="s">
        <v>145</v>
      </c>
      <c r="J6201" s="447" t="s">
        <v>240</v>
      </c>
      <c r="K6201" s="450">
        <v>0.33</v>
      </c>
      <c r="L6201" s="447" t="s">
        <v>241</v>
      </c>
    </row>
    <row r="6202" spans="1:12">
      <c r="A6202" s="447" t="s">
        <v>21003</v>
      </c>
      <c r="B6202" s="447" t="s">
        <v>21113</v>
      </c>
      <c r="C6202" s="447" t="s">
        <v>21120</v>
      </c>
      <c r="D6202" s="447" t="s">
        <v>21121</v>
      </c>
      <c r="E6202" s="448" t="s">
        <v>20755</v>
      </c>
      <c r="F6202" s="447" t="s">
        <v>20755</v>
      </c>
      <c r="G6202" s="449">
        <v>97047</v>
      </c>
      <c r="H6202" s="447" t="s">
        <v>7601</v>
      </c>
      <c r="I6202" s="447" t="s">
        <v>145</v>
      </c>
      <c r="J6202" s="447" t="s">
        <v>240</v>
      </c>
      <c r="K6202" s="450">
        <v>0.13</v>
      </c>
      <c r="L6202" s="447" t="s">
        <v>241</v>
      </c>
    </row>
    <row r="6203" spans="1:12">
      <c r="A6203" s="447" t="s">
        <v>21003</v>
      </c>
      <c r="B6203" s="447" t="s">
        <v>21113</v>
      </c>
      <c r="C6203" s="447" t="s">
        <v>21120</v>
      </c>
      <c r="D6203" s="447" t="s">
        <v>21121</v>
      </c>
      <c r="E6203" s="448" t="s">
        <v>20755</v>
      </c>
      <c r="F6203" s="447" t="s">
        <v>20755</v>
      </c>
      <c r="G6203" s="449">
        <v>97048</v>
      </c>
      <c r="H6203" s="447" t="s">
        <v>7602</v>
      </c>
      <c r="I6203" s="447" t="s">
        <v>145</v>
      </c>
      <c r="J6203" s="447" t="s">
        <v>240</v>
      </c>
      <c r="K6203" s="450">
        <v>0.09</v>
      </c>
      <c r="L6203" s="447" t="s">
        <v>241</v>
      </c>
    </row>
    <row r="6204" spans="1:12">
      <c r="A6204" s="447" t="s">
        <v>21003</v>
      </c>
      <c r="B6204" s="447" t="s">
        <v>21113</v>
      </c>
      <c r="C6204" s="447" t="s">
        <v>21120</v>
      </c>
      <c r="D6204" s="447" t="s">
        <v>21121</v>
      </c>
      <c r="E6204" s="448" t="s">
        <v>20755</v>
      </c>
      <c r="F6204" s="447" t="s">
        <v>20755</v>
      </c>
      <c r="G6204" s="449">
        <v>97051</v>
      </c>
      <c r="H6204" s="447" t="s">
        <v>7603</v>
      </c>
      <c r="I6204" s="447" t="s">
        <v>239</v>
      </c>
      <c r="J6204" s="447" t="s">
        <v>334</v>
      </c>
      <c r="K6204" s="450">
        <v>2.95</v>
      </c>
      <c r="L6204" s="447" t="s">
        <v>241</v>
      </c>
    </row>
    <row r="6205" spans="1:12">
      <c r="A6205" s="447" t="s">
        <v>21003</v>
      </c>
      <c r="B6205" s="447" t="s">
        <v>21113</v>
      </c>
      <c r="C6205" s="447" t="s">
        <v>21120</v>
      </c>
      <c r="D6205" s="447" t="s">
        <v>21121</v>
      </c>
      <c r="E6205" s="448" t="s">
        <v>20755</v>
      </c>
      <c r="F6205" s="447" t="s">
        <v>20755</v>
      </c>
      <c r="G6205" s="449">
        <v>97053</v>
      </c>
      <c r="H6205" s="447" t="s">
        <v>7604</v>
      </c>
      <c r="I6205" s="447" t="s">
        <v>239</v>
      </c>
      <c r="J6205" s="447" t="s">
        <v>334</v>
      </c>
      <c r="K6205" s="450">
        <v>7.91</v>
      </c>
      <c r="L6205" s="447" t="s">
        <v>241</v>
      </c>
    </row>
    <row r="6206" spans="1:12">
      <c r="A6206" s="447" t="s">
        <v>21003</v>
      </c>
      <c r="B6206" s="447" t="s">
        <v>21113</v>
      </c>
      <c r="C6206" s="447" t="s">
        <v>21120</v>
      </c>
      <c r="D6206" s="447" t="s">
        <v>21121</v>
      </c>
      <c r="E6206" s="448" t="s">
        <v>20755</v>
      </c>
      <c r="F6206" s="447" t="s">
        <v>20755</v>
      </c>
      <c r="G6206" s="449">
        <v>97054</v>
      </c>
      <c r="H6206" s="447" t="s">
        <v>7605</v>
      </c>
      <c r="I6206" s="447" t="s">
        <v>146</v>
      </c>
      <c r="J6206" s="447" t="s">
        <v>334</v>
      </c>
      <c r="K6206" s="450">
        <v>29.88</v>
      </c>
      <c r="L6206" s="447" t="s">
        <v>241</v>
      </c>
    </row>
    <row r="6207" spans="1:12">
      <c r="A6207" s="447" t="s">
        <v>21003</v>
      </c>
      <c r="B6207" s="447" t="s">
        <v>21113</v>
      </c>
      <c r="C6207" s="447" t="s">
        <v>21120</v>
      </c>
      <c r="D6207" s="447" t="s">
        <v>21121</v>
      </c>
      <c r="E6207" s="448" t="s">
        <v>20755</v>
      </c>
      <c r="F6207" s="447" t="s">
        <v>20755</v>
      </c>
      <c r="G6207" s="449">
        <v>97062</v>
      </c>
      <c r="H6207" s="447" t="s">
        <v>7606</v>
      </c>
      <c r="I6207" s="447" t="s">
        <v>145</v>
      </c>
      <c r="J6207" s="447" t="s">
        <v>334</v>
      </c>
      <c r="K6207" s="450">
        <v>4.84</v>
      </c>
      <c r="L6207" s="447" t="s">
        <v>241</v>
      </c>
    </row>
    <row r="6208" spans="1:12">
      <c r="A6208" s="447" t="s">
        <v>21003</v>
      </c>
      <c r="B6208" s="447" t="s">
        <v>21113</v>
      </c>
      <c r="C6208" s="447" t="s">
        <v>21120</v>
      </c>
      <c r="D6208" s="447" t="s">
        <v>21121</v>
      </c>
      <c r="E6208" s="448" t="s">
        <v>20755</v>
      </c>
      <c r="F6208" s="447" t="s">
        <v>20755</v>
      </c>
      <c r="G6208" s="449">
        <v>97063</v>
      </c>
      <c r="H6208" s="447" t="s">
        <v>7607</v>
      </c>
      <c r="I6208" s="447" t="s">
        <v>145</v>
      </c>
      <c r="J6208" s="447" t="s">
        <v>334</v>
      </c>
      <c r="K6208" s="450">
        <v>5.98</v>
      </c>
      <c r="L6208" s="447" t="s">
        <v>241</v>
      </c>
    </row>
    <row r="6209" spans="1:12">
      <c r="A6209" s="447" t="s">
        <v>21003</v>
      </c>
      <c r="B6209" s="447" t="s">
        <v>21113</v>
      </c>
      <c r="C6209" s="447" t="s">
        <v>21120</v>
      </c>
      <c r="D6209" s="447" t="s">
        <v>21121</v>
      </c>
      <c r="E6209" s="448" t="s">
        <v>20755</v>
      </c>
      <c r="F6209" s="447" t="s">
        <v>20755</v>
      </c>
      <c r="G6209" s="449">
        <v>97064</v>
      </c>
      <c r="H6209" s="447" t="s">
        <v>7608</v>
      </c>
      <c r="I6209" s="447" t="s">
        <v>239</v>
      </c>
      <c r="J6209" s="447" t="s">
        <v>334</v>
      </c>
      <c r="K6209" s="450">
        <v>11.17</v>
      </c>
      <c r="L6209" s="447" t="s">
        <v>241</v>
      </c>
    </row>
    <row r="6210" spans="1:12">
      <c r="A6210" s="447" t="s">
        <v>21003</v>
      </c>
      <c r="B6210" s="447" t="s">
        <v>21113</v>
      </c>
      <c r="C6210" s="447" t="s">
        <v>21120</v>
      </c>
      <c r="D6210" s="447" t="s">
        <v>21121</v>
      </c>
      <c r="E6210" s="448" t="s">
        <v>20755</v>
      </c>
      <c r="F6210" s="447" t="s">
        <v>20755</v>
      </c>
      <c r="G6210" s="449">
        <v>97065</v>
      </c>
      <c r="H6210" s="447" t="s">
        <v>7609</v>
      </c>
      <c r="I6210" s="447" t="s">
        <v>133</v>
      </c>
      <c r="J6210" s="447" t="s">
        <v>334</v>
      </c>
      <c r="K6210" s="450">
        <v>3.98</v>
      </c>
      <c r="L6210" s="447" t="s">
        <v>241</v>
      </c>
    </row>
    <row r="6211" spans="1:12">
      <c r="A6211" s="447" t="s">
        <v>21003</v>
      </c>
      <c r="B6211" s="447" t="s">
        <v>21113</v>
      </c>
      <c r="C6211" s="447" t="s">
        <v>21120</v>
      </c>
      <c r="D6211" s="447" t="s">
        <v>21121</v>
      </c>
      <c r="E6211" s="448" t="s">
        <v>20755</v>
      </c>
      <c r="F6211" s="447" t="s">
        <v>20755</v>
      </c>
      <c r="G6211" s="449">
        <v>97066</v>
      </c>
      <c r="H6211" s="447" t="s">
        <v>7610</v>
      </c>
      <c r="I6211" s="447" t="s">
        <v>145</v>
      </c>
      <c r="J6211" s="447" t="s">
        <v>334</v>
      </c>
      <c r="K6211" s="450">
        <v>52.7</v>
      </c>
      <c r="L6211" s="447" t="s">
        <v>241</v>
      </c>
    </row>
    <row r="6212" spans="1:12">
      <c r="A6212" s="447" t="s">
        <v>21003</v>
      </c>
      <c r="B6212" s="447" t="s">
        <v>21113</v>
      </c>
      <c r="C6212" s="447" t="s">
        <v>21120</v>
      </c>
      <c r="D6212" s="447" t="s">
        <v>21121</v>
      </c>
      <c r="E6212" s="448" t="s">
        <v>20755</v>
      </c>
      <c r="F6212" s="447" t="s">
        <v>20755</v>
      </c>
      <c r="G6212" s="449">
        <v>97067</v>
      </c>
      <c r="H6212" s="447" t="s">
        <v>7611</v>
      </c>
      <c r="I6212" s="447" t="s">
        <v>239</v>
      </c>
      <c r="J6212" s="447" t="s">
        <v>334</v>
      </c>
      <c r="K6212" s="450">
        <v>377.46</v>
      </c>
      <c r="L6212" s="447" t="s">
        <v>241</v>
      </c>
    </row>
    <row r="6213" spans="1:12">
      <c r="A6213" s="447" t="s">
        <v>21122</v>
      </c>
      <c r="B6213" s="447" t="s">
        <v>21123</v>
      </c>
      <c r="C6213" s="447" t="s">
        <v>21124</v>
      </c>
      <c r="D6213" s="447" t="s">
        <v>21125</v>
      </c>
      <c r="E6213" s="448" t="s">
        <v>20755</v>
      </c>
      <c r="F6213" s="447" t="s">
        <v>20755</v>
      </c>
      <c r="G6213" s="449">
        <v>97621</v>
      </c>
      <c r="H6213" s="447" t="s">
        <v>7612</v>
      </c>
      <c r="I6213" s="447" t="s">
        <v>133</v>
      </c>
      <c r="J6213" s="447" t="s">
        <v>709</v>
      </c>
      <c r="K6213" s="450">
        <v>75.02</v>
      </c>
      <c r="L6213" s="447" t="s">
        <v>241</v>
      </c>
    </row>
    <row r="6214" spans="1:12">
      <c r="A6214" s="447" t="s">
        <v>21122</v>
      </c>
      <c r="B6214" s="447" t="s">
        <v>21123</v>
      </c>
      <c r="C6214" s="447" t="s">
        <v>21124</v>
      </c>
      <c r="D6214" s="447" t="s">
        <v>21125</v>
      </c>
      <c r="E6214" s="448" t="s">
        <v>20755</v>
      </c>
      <c r="F6214" s="447" t="s">
        <v>20755</v>
      </c>
      <c r="G6214" s="449">
        <v>97622</v>
      </c>
      <c r="H6214" s="447" t="s">
        <v>7613</v>
      </c>
      <c r="I6214" s="447" t="s">
        <v>133</v>
      </c>
      <c r="J6214" s="447" t="s">
        <v>709</v>
      </c>
      <c r="K6214" s="450">
        <v>36.56</v>
      </c>
      <c r="L6214" s="447" t="s">
        <v>241</v>
      </c>
    </row>
    <row r="6215" spans="1:12">
      <c r="A6215" s="447" t="s">
        <v>21122</v>
      </c>
      <c r="B6215" s="447" t="s">
        <v>21123</v>
      </c>
      <c r="C6215" s="447" t="s">
        <v>21124</v>
      </c>
      <c r="D6215" s="447" t="s">
        <v>21125</v>
      </c>
      <c r="E6215" s="448" t="s">
        <v>20755</v>
      </c>
      <c r="F6215" s="447" t="s">
        <v>20755</v>
      </c>
      <c r="G6215" s="449">
        <v>97623</v>
      </c>
      <c r="H6215" s="447" t="s">
        <v>7615</v>
      </c>
      <c r="I6215" s="447" t="s">
        <v>133</v>
      </c>
      <c r="J6215" s="447" t="s">
        <v>709</v>
      </c>
      <c r="K6215" s="450">
        <v>112</v>
      </c>
      <c r="L6215" s="447" t="s">
        <v>241</v>
      </c>
    </row>
    <row r="6216" spans="1:12">
      <c r="A6216" s="447" t="s">
        <v>21122</v>
      </c>
      <c r="B6216" s="447" t="s">
        <v>21123</v>
      </c>
      <c r="C6216" s="447" t="s">
        <v>21124</v>
      </c>
      <c r="D6216" s="447" t="s">
        <v>21125</v>
      </c>
      <c r="E6216" s="448" t="s">
        <v>20755</v>
      </c>
      <c r="F6216" s="447" t="s">
        <v>20755</v>
      </c>
      <c r="G6216" s="449">
        <v>97624</v>
      </c>
      <c r="H6216" s="447" t="s">
        <v>7616</v>
      </c>
      <c r="I6216" s="447" t="s">
        <v>133</v>
      </c>
      <c r="J6216" s="447" t="s">
        <v>709</v>
      </c>
      <c r="K6216" s="450">
        <v>68.739999999999995</v>
      </c>
      <c r="L6216" s="447" t="s">
        <v>241</v>
      </c>
    </row>
    <row r="6217" spans="1:12">
      <c r="A6217" s="447" t="s">
        <v>21122</v>
      </c>
      <c r="B6217" s="447" t="s">
        <v>21123</v>
      </c>
      <c r="C6217" s="447" t="s">
        <v>21124</v>
      </c>
      <c r="D6217" s="447" t="s">
        <v>21125</v>
      </c>
      <c r="E6217" s="448" t="s">
        <v>20755</v>
      </c>
      <c r="F6217" s="447" t="s">
        <v>20755</v>
      </c>
      <c r="G6217" s="449">
        <v>97625</v>
      </c>
      <c r="H6217" s="447" t="s">
        <v>7617</v>
      </c>
      <c r="I6217" s="447" t="s">
        <v>133</v>
      </c>
      <c r="J6217" s="447" t="s">
        <v>240</v>
      </c>
      <c r="K6217" s="450">
        <v>37.81</v>
      </c>
      <c r="L6217" s="447" t="s">
        <v>241</v>
      </c>
    </row>
    <row r="6218" spans="1:12">
      <c r="A6218" s="447" t="s">
        <v>21122</v>
      </c>
      <c r="B6218" s="447" t="s">
        <v>21123</v>
      </c>
      <c r="C6218" s="447" t="s">
        <v>21124</v>
      </c>
      <c r="D6218" s="447" t="s">
        <v>21125</v>
      </c>
      <c r="E6218" s="448" t="s">
        <v>20755</v>
      </c>
      <c r="F6218" s="447" t="s">
        <v>20755</v>
      </c>
      <c r="G6218" s="449">
        <v>97626</v>
      </c>
      <c r="H6218" s="447" t="s">
        <v>7618</v>
      </c>
      <c r="I6218" s="447" t="s">
        <v>133</v>
      </c>
      <c r="J6218" s="447" t="s">
        <v>334</v>
      </c>
      <c r="K6218" s="450">
        <v>394.94</v>
      </c>
      <c r="L6218" s="447" t="s">
        <v>241</v>
      </c>
    </row>
    <row r="6219" spans="1:12">
      <c r="A6219" s="447" t="s">
        <v>21122</v>
      </c>
      <c r="B6219" s="447" t="s">
        <v>21123</v>
      </c>
      <c r="C6219" s="447" t="s">
        <v>21124</v>
      </c>
      <c r="D6219" s="447" t="s">
        <v>21125</v>
      </c>
      <c r="E6219" s="448" t="s">
        <v>20755</v>
      </c>
      <c r="F6219" s="447" t="s">
        <v>20755</v>
      </c>
      <c r="G6219" s="449">
        <v>97627</v>
      </c>
      <c r="H6219" s="447" t="s">
        <v>7619</v>
      </c>
      <c r="I6219" s="447" t="s">
        <v>133</v>
      </c>
      <c r="J6219" s="447" t="s">
        <v>334</v>
      </c>
      <c r="K6219" s="450">
        <v>181.53</v>
      </c>
      <c r="L6219" s="447" t="s">
        <v>241</v>
      </c>
    </row>
    <row r="6220" spans="1:12">
      <c r="A6220" s="447" t="s">
        <v>21122</v>
      </c>
      <c r="B6220" s="447" t="s">
        <v>21123</v>
      </c>
      <c r="C6220" s="447" t="s">
        <v>21124</v>
      </c>
      <c r="D6220" s="447" t="s">
        <v>21125</v>
      </c>
      <c r="E6220" s="448" t="s">
        <v>20755</v>
      </c>
      <c r="F6220" s="447" t="s">
        <v>20755</v>
      </c>
      <c r="G6220" s="449">
        <v>97628</v>
      </c>
      <c r="H6220" s="447" t="s">
        <v>7620</v>
      </c>
      <c r="I6220" s="447" t="s">
        <v>133</v>
      </c>
      <c r="J6220" s="447" t="s">
        <v>709</v>
      </c>
      <c r="K6220" s="450">
        <v>180.7</v>
      </c>
      <c r="L6220" s="447" t="s">
        <v>241</v>
      </c>
    </row>
    <row r="6221" spans="1:12">
      <c r="A6221" s="447" t="s">
        <v>21122</v>
      </c>
      <c r="B6221" s="447" t="s">
        <v>21123</v>
      </c>
      <c r="C6221" s="447" t="s">
        <v>21124</v>
      </c>
      <c r="D6221" s="447" t="s">
        <v>21125</v>
      </c>
      <c r="E6221" s="448" t="s">
        <v>20755</v>
      </c>
      <c r="F6221" s="447" t="s">
        <v>20755</v>
      </c>
      <c r="G6221" s="449">
        <v>97629</v>
      </c>
      <c r="H6221" s="447" t="s">
        <v>7621</v>
      </c>
      <c r="I6221" s="447" t="s">
        <v>133</v>
      </c>
      <c r="J6221" s="447" t="s">
        <v>334</v>
      </c>
      <c r="K6221" s="450">
        <v>78.42</v>
      </c>
      <c r="L6221" s="447" t="s">
        <v>241</v>
      </c>
    </row>
    <row r="6222" spans="1:12">
      <c r="A6222" s="447" t="s">
        <v>21122</v>
      </c>
      <c r="B6222" s="447" t="s">
        <v>21123</v>
      </c>
      <c r="C6222" s="447" t="s">
        <v>21124</v>
      </c>
      <c r="D6222" s="447" t="s">
        <v>21125</v>
      </c>
      <c r="E6222" s="448" t="s">
        <v>20755</v>
      </c>
      <c r="F6222" s="447" t="s">
        <v>20755</v>
      </c>
      <c r="G6222" s="449">
        <v>97631</v>
      </c>
      <c r="H6222" s="447" t="s">
        <v>7622</v>
      </c>
      <c r="I6222" s="447" t="s">
        <v>145</v>
      </c>
      <c r="J6222" s="447" t="s">
        <v>709</v>
      </c>
      <c r="K6222" s="450">
        <v>2.13</v>
      </c>
      <c r="L6222" s="447" t="s">
        <v>241</v>
      </c>
    </row>
    <row r="6223" spans="1:12">
      <c r="A6223" s="447" t="s">
        <v>21122</v>
      </c>
      <c r="B6223" s="447" t="s">
        <v>21123</v>
      </c>
      <c r="C6223" s="447" t="s">
        <v>21124</v>
      </c>
      <c r="D6223" s="447" t="s">
        <v>21125</v>
      </c>
      <c r="E6223" s="448" t="s">
        <v>20755</v>
      </c>
      <c r="F6223" s="447" t="s">
        <v>20755</v>
      </c>
      <c r="G6223" s="449">
        <v>97632</v>
      </c>
      <c r="H6223" s="447" t="s">
        <v>7623</v>
      </c>
      <c r="I6223" s="447" t="s">
        <v>239</v>
      </c>
      <c r="J6223" s="447" t="s">
        <v>334</v>
      </c>
      <c r="K6223" s="450">
        <v>1.66</v>
      </c>
      <c r="L6223" s="447" t="s">
        <v>241</v>
      </c>
    </row>
    <row r="6224" spans="1:12">
      <c r="A6224" s="447" t="s">
        <v>21122</v>
      </c>
      <c r="B6224" s="447" t="s">
        <v>21123</v>
      </c>
      <c r="C6224" s="447" t="s">
        <v>21124</v>
      </c>
      <c r="D6224" s="447" t="s">
        <v>21125</v>
      </c>
      <c r="E6224" s="448" t="s">
        <v>20755</v>
      </c>
      <c r="F6224" s="447" t="s">
        <v>20755</v>
      </c>
      <c r="G6224" s="449">
        <v>97633</v>
      </c>
      <c r="H6224" s="447" t="s">
        <v>7625</v>
      </c>
      <c r="I6224" s="447" t="s">
        <v>145</v>
      </c>
      <c r="J6224" s="447" t="s">
        <v>334</v>
      </c>
      <c r="K6224" s="450">
        <v>14.57</v>
      </c>
      <c r="L6224" s="447" t="s">
        <v>241</v>
      </c>
    </row>
    <row r="6225" spans="1:12">
      <c r="A6225" s="447" t="s">
        <v>21122</v>
      </c>
      <c r="B6225" s="447" t="s">
        <v>21123</v>
      </c>
      <c r="C6225" s="447" t="s">
        <v>21124</v>
      </c>
      <c r="D6225" s="447" t="s">
        <v>21125</v>
      </c>
      <c r="E6225" s="448" t="s">
        <v>20755</v>
      </c>
      <c r="F6225" s="447" t="s">
        <v>20755</v>
      </c>
      <c r="G6225" s="449">
        <v>97634</v>
      </c>
      <c r="H6225" s="447" t="s">
        <v>7627</v>
      </c>
      <c r="I6225" s="447" t="s">
        <v>145</v>
      </c>
      <c r="J6225" s="447" t="s">
        <v>334</v>
      </c>
      <c r="K6225" s="450">
        <v>7.66</v>
      </c>
      <c r="L6225" s="447" t="s">
        <v>241</v>
      </c>
    </row>
    <row r="6226" spans="1:12">
      <c r="A6226" s="447" t="s">
        <v>21122</v>
      </c>
      <c r="B6226" s="447" t="s">
        <v>21123</v>
      </c>
      <c r="C6226" s="447" t="s">
        <v>21124</v>
      </c>
      <c r="D6226" s="447" t="s">
        <v>21125</v>
      </c>
      <c r="E6226" s="448" t="s">
        <v>20755</v>
      </c>
      <c r="F6226" s="447" t="s">
        <v>20755</v>
      </c>
      <c r="G6226" s="449">
        <v>97635</v>
      </c>
      <c r="H6226" s="447" t="s">
        <v>7628</v>
      </c>
      <c r="I6226" s="447" t="s">
        <v>145</v>
      </c>
      <c r="J6226" s="447" t="s">
        <v>334</v>
      </c>
      <c r="K6226" s="450">
        <v>10.199999999999999</v>
      </c>
      <c r="L6226" s="447" t="s">
        <v>241</v>
      </c>
    </row>
    <row r="6227" spans="1:12">
      <c r="A6227" s="447" t="s">
        <v>21122</v>
      </c>
      <c r="B6227" s="447" t="s">
        <v>21123</v>
      </c>
      <c r="C6227" s="447" t="s">
        <v>21124</v>
      </c>
      <c r="D6227" s="447" t="s">
        <v>21125</v>
      </c>
      <c r="E6227" s="448" t="s">
        <v>20755</v>
      </c>
      <c r="F6227" s="447" t="s">
        <v>20755</v>
      </c>
      <c r="G6227" s="449">
        <v>97636</v>
      </c>
      <c r="H6227" s="447" t="s">
        <v>7629</v>
      </c>
      <c r="I6227" s="447" t="s">
        <v>145</v>
      </c>
      <c r="J6227" s="447" t="s">
        <v>240</v>
      </c>
      <c r="K6227" s="450">
        <v>12.22</v>
      </c>
      <c r="L6227" s="447" t="s">
        <v>241</v>
      </c>
    </row>
    <row r="6228" spans="1:12">
      <c r="A6228" s="447" t="s">
        <v>21122</v>
      </c>
      <c r="B6228" s="447" t="s">
        <v>21123</v>
      </c>
      <c r="C6228" s="447" t="s">
        <v>21124</v>
      </c>
      <c r="D6228" s="447" t="s">
        <v>21125</v>
      </c>
      <c r="E6228" s="448" t="s">
        <v>20755</v>
      </c>
      <c r="F6228" s="447" t="s">
        <v>20755</v>
      </c>
      <c r="G6228" s="449">
        <v>97637</v>
      </c>
      <c r="H6228" s="447" t="s">
        <v>7630</v>
      </c>
      <c r="I6228" s="447" t="s">
        <v>145</v>
      </c>
      <c r="J6228" s="447" t="s">
        <v>334</v>
      </c>
      <c r="K6228" s="450">
        <v>1.63</v>
      </c>
      <c r="L6228" s="447" t="s">
        <v>241</v>
      </c>
    </row>
    <row r="6229" spans="1:12">
      <c r="A6229" s="447" t="s">
        <v>21122</v>
      </c>
      <c r="B6229" s="447" t="s">
        <v>21123</v>
      </c>
      <c r="C6229" s="447" t="s">
        <v>21124</v>
      </c>
      <c r="D6229" s="447" t="s">
        <v>21125</v>
      </c>
      <c r="E6229" s="448" t="s">
        <v>20755</v>
      </c>
      <c r="F6229" s="447" t="s">
        <v>20755</v>
      </c>
      <c r="G6229" s="449">
        <v>97638</v>
      </c>
      <c r="H6229" s="447" t="s">
        <v>7631</v>
      </c>
      <c r="I6229" s="447" t="s">
        <v>145</v>
      </c>
      <c r="J6229" s="447" t="s">
        <v>334</v>
      </c>
      <c r="K6229" s="450">
        <v>4.76</v>
      </c>
      <c r="L6229" s="447" t="s">
        <v>241</v>
      </c>
    </row>
    <row r="6230" spans="1:12">
      <c r="A6230" s="447" t="s">
        <v>21122</v>
      </c>
      <c r="B6230" s="447" t="s">
        <v>21123</v>
      </c>
      <c r="C6230" s="447" t="s">
        <v>21124</v>
      </c>
      <c r="D6230" s="447" t="s">
        <v>21125</v>
      </c>
      <c r="E6230" s="448" t="s">
        <v>20755</v>
      </c>
      <c r="F6230" s="447" t="s">
        <v>20755</v>
      </c>
      <c r="G6230" s="449">
        <v>97639</v>
      </c>
      <c r="H6230" s="447" t="s">
        <v>7632</v>
      </c>
      <c r="I6230" s="447" t="s">
        <v>145</v>
      </c>
      <c r="J6230" s="447" t="s">
        <v>709</v>
      </c>
      <c r="K6230" s="450">
        <v>12.85</v>
      </c>
      <c r="L6230" s="447" t="s">
        <v>241</v>
      </c>
    </row>
    <row r="6231" spans="1:12">
      <c r="A6231" s="447" t="s">
        <v>21122</v>
      </c>
      <c r="B6231" s="447" t="s">
        <v>21123</v>
      </c>
      <c r="C6231" s="447" t="s">
        <v>21124</v>
      </c>
      <c r="D6231" s="447" t="s">
        <v>21125</v>
      </c>
      <c r="E6231" s="448" t="s">
        <v>20755</v>
      </c>
      <c r="F6231" s="447" t="s">
        <v>20755</v>
      </c>
      <c r="G6231" s="449">
        <v>97640</v>
      </c>
      <c r="H6231" s="447" t="s">
        <v>7633</v>
      </c>
      <c r="I6231" s="447" t="s">
        <v>145</v>
      </c>
      <c r="J6231" s="447" t="s">
        <v>334</v>
      </c>
      <c r="K6231" s="450">
        <v>1.03</v>
      </c>
      <c r="L6231" s="447" t="s">
        <v>241</v>
      </c>
    </row>
    <row r="6232" spans="1:12">
      <c r="A6232" s="447" t="s">
        <v>21122</v>
      </c>
      <c r="B6232" s="447" t="s">
        <v>21123</v>
      </c>
      <c r="C6232" s="447" t="s">
        <v>21124</v>
      </c>
      <c r="D6232" s="447" t="s">
        <v>21125</v>
      </c>
      <c r="E6232" s="448" t="s">
        <v>20755</v>
      </c>
      <c r="F6232" s="447" t="s">
        <v>20755</v>
      </c>
      <c r="G6232" s="449">
        <v>97641</v>
      </c>
      <c r="H6232" s="447" t="s">
        <v>7634</v>
      </c>
      <c r="I6232" s="447" t="s">
        <v>145</v>
      </c>
      <c r="J6232" s="447" t="s">
        <v>334</v>
      </c>
      <c r="K6232" s="450">
        <v>3.21</v>
      </c>
      <c r="L6232" s="447" t="s">
        <v>241</v>
      </c>
    </row>
    <row r="6233" spans="1:12">
      <c r="A6233" s="447" t="s">
        <v>21122</v>
      </c>
      <c r="B6233" s="447" t="s">
        <v>21123</v>
      </c>
      <c r="C6233" s="447" t="s">
        <v>21124</v>
      </c>
      <c r="D6233" s="447" t="s">
        <v>21125</v>
      </c>
      <c r="E6233" s="448" t="s">
        <v>20755</v>
      </c>
      <c r="F6233" s="447" t="s">
        <v>20755</v>
      </c>
      <c r="G6233" s="449">
        <v>97642</v>
      </c>
      <c r="H6233" s="447" t="s">
        <v>7636</v>
      </c>
      <c r="I6233" s="447" t="s">
        <v>145</v>
      </c>
      <c r="J6233" s="447" t="s">
        <v>334</v>
      </c>
      <c r="K6233" s="450">
        <v>1.84</v>
      </c>
      <c r="L6233" s="447" t="s">
        <v>241</v>
      </c>
    </row>
    <row r="6234" spans="1:12">
      <c r="A6234" s="447" t="s">
        <v>21122</v>
      </c>
      <c r="B6234" s="447" t="s">
        <v>21123</v>
      </c>
      <c r="C6234" s="447" t="s">
        <v>21124</v>
      </c>
      <c r="D6234" s="447" t="s">
        <v>21125</v>
      </c>
      <c r="E6234" s="448" t="s">
        <v>20755</v>
      </c>
      <c r="F6234" s="447" t="s">
        <v>20755</v>
      </c>
      <c r="G6234" s="449">
        <v>97643</v>
      </c>
      <c r="H6234" s="447" t="s">
        <v>7637</v>
      </c>
      <c r="I6234" s="447" t="s">
        <v>145</v>
      </c>
      <c r="J6234" s="447" t="s">
        <v>709</v>
      </c>
      <c r="K6234" s="450">
        <v>15.76</v>
      </c>
      <c r="L6234" s="447" t="s">
        <v>241</v>
      </c>
    </row>
    <row r="6235" spans="1:12">
      <c r="A6235" s="447" t="s">
        <v>21122</v>
      </c>
      <c r="B6235" s="447" t="s">
        <v>21123</v>
      </c>
      <c r="C6235" s="447" t="s">
        <v>21124</v>
      </c>
      <c r="D6235" s="447" t="s">
        <v>21125</v>
      </c>
      <c r="E6235" s="448" t="s">
        <v>20755</v>
      </c>
      <c r="F6235" s="447" t="s">
        <v>20755</v>
      </c>
      <c r="G6235" s="449">
        <v>97644</v>
      </c>
      <c r="H6235" s="447" t="s">
        <v>7639</v>
      </c>
      <c r="I6235" s="447" t="s">
        <v>145</v>
      </c>
      <c r="J6235" s="447" t="s">
        <v>709</v>
      </c>
      <c r="K6235" s="450">
        <v>5.93</v>
      </c>
      <c r="L6235" s="447" t="s">
        <v>241</v>
      </c>
    </row>
    <row r="6236" spans="1:12">
      <c r="A6236" s="447" t="s">
        <v>21122</v>
      </c>
      <c r="B6236" s="447" t="s">
        <v>21123</v>
      </c>
      <c r="C6236" s="447" t="s">
        <v>21124</v>
      </c>
      <c r="D6236" s="447" t="s">
        <v>21125</v>
      </c>
      <c r="E6236" s="448" t="s">
        <v>20755</v>
      </c>
      <c r="F6236" s="447" t="s">
        <v>20755</v>
      </c>
      <c r="G6236" s="449">
        <v>97645</v>
      </c>
      <c r="H6236" s="447" t="s">
        <v>7640</v>
      </c>
      <c r="I6236" s="447" t="s">
        <v>145</v>
      </c>
      <c r="J6236" s="447" t="s">
        <v>334</v>
      </c>
      <c r="K6236" s="450">
        <v>22.68</v>
      </c>
      <c r="L6236" s="447" t="s">
        <v>241</v>
      </c>
    </row>
    <row r="6237" spans="1:12">
      <c r="A6237" s="447" t="s">
        <v>21122</v>
      </c>
      <c r="B6237" s="447" t="s">
        <v>21123</v>
      </c>
      <c r="C6237" s="447" t="s">
        <v>21124</v>
      </c>
      <c r="D6237" s="447" t="s">
        <v>21125</v>
      </c>
      <c r="E6237" s="448" t="s">
        <v>20755</v>
      </c>
      <c r="F6237" s="447" t="s">
        <v>20755</v>
      </c>
      <c r="G6237" s="449">
        <v>97647</v>
      </c>
      <c r="H6237" s="447" t="s">
        <v>7641</v>
      </c>
      <c r="I6237" s="447" t="s">
        <v>145</v>
      </c>
      <c r="J6237" s="447" t="s">
        <v>334</v>
      </c>
      <c r="K6237" s="450">
        <v>2.2799999999999998</v>
      </c>
      <c r="L6237" s="447" t="s">
        <v>241</v>
      </c>
    </row>
    <row r="6238" spans="1:12">
      <c r="A6238" s="447" t="s">
        <v>21122</v>
      </c>
      <c r="B6238" s="447" t="s">
        <v>21123</v>
      </c>
      <c r="C6238" s="447" t="s">
        <v>21124</v>
      </c>
      <c r="D6238" s="447" t="s">
        <v>21125</v>
      </c>
      <c r="E6238" s="448" t="s">
        <v>20755</v>
      </c>
      <c r="F6238" s="447" t="s">
        <v>20755</v>
      </c>
      <c r="G6238" s="449">
        <v>97648</v>
      </c>
      <c r="H6238" s="447" t="s">
        <v>7642</v>
      </c>
      <c r="I6238" s="447" t="s">
        <v>145</v>
      </c>
      <c r="J6238" s="447" t="s">
        <v>334</v>
      </c>
      <c r="K6238" s="450">
        <v>1.31</v>
      </c>
      <c r="L6238" s="447" t="s">
        <v>241</v>
      </c>
    </row>
    <row r="6239" spans="1:12">
      <c r="A6239" s="447" t="s">
        <v>21122</v>
      </c>
      <c r="B6239" s="447" t="s">
        <v>21123</v>
      </c>
      <c r="C6239" s="447" t="s">
        <v>21124</v>
      </c>
      <c r="D6239" s="447" t="s">
        <v>21125</v>
      </c>
      <c r="E6239" s="448" t="s">
        <v>20755</v>
      </c>
      <c r="F6239" s="447" t="s">
        <v>20755</v>
      </c>
      <c r="G6239" s="449">
        <v>97649</v>
      </c>
      <c r="H6239" s="447" t="s">
        <v>7643</v>
      </c>
      <c r="I6239" s="447" t="s">
        <v>145</v>
      </c>
      <c r="J6239" s="447" t="s">
        <v>240</v>
      </c>
      <c r="K6239" s="450">
        <v>2.92</v>
      </c>
      <c r="L6239" s="447" t="s">
        <v>241</v>
      </c>
    </row>
    <row r="6240" spans="1:12">
      <c r="A6240" s="447" t="s">
        <v>21122</v>
      </c>
      <c r="B6240" s="447" t="s">
        <v>21123</v>
      </c>
      <c r="C6240" s="447" t="s">
        <v>21124</v>
      </c>
      <c r="D6240" s="447" t="s">
        <v>21125</v>
      </c>
      <c r="E6240" s="448" t="s">
        <v>20755</v>
      </c>
      <c r="F6240" s="447" t="s">
        <v>20755</v>
      </c>
      <c r="G6240" s="449">
        <v>97650</v>
      </c>
      <c r="H6240" s="447" t="s">
        <v>7645</v>
      </c>
      <c r="I6240" s="447" t="s">
        <v>145</v>
      </c>
      <c r="J6240" s="447" t="s">
        <v>334</v>
      </c>
      <c r="K6240" s="450">
        <v>4.91</v>
      </c>
      <c r="L6240" s="447" t="s">
        <v>241</v>
      </c>
    </row>
    <row r="6241" spans="1:12">
      <c r="A6241" s="447" t="s">
        <v>21122</v>
      </c>
      <c r="B6241" s="447" t="s">
        <v>21123</v>
      </c>
      <c r="C6241" s="447" t="s">
        <v>21124</v>
      </c>
      <c r="D6241" s="447" t="s">
        <v>21125</v>
      </c>
      <c r="E6241" s="448" t="s">
        <v>20755</v>
      </c>
      <c r="F6241" s="447" t="s">
        <v>20755</v>
      </c>
      <c r="G6241" s="449">
        <v>97651</v>
      </c>
      <c r="H6241" s="447" t="s">
        <v>7646</v>
      </c>
      <c r="I6241" s="447" t="s">
        <v>146</v>
      </c>
      <c r="J6241" s="447" t="s">
        <v>334</v>
      </c>
      <c r="K6241" s="450">
        <v>54.35</v>
      </c>
      <c r="L6241" s="447" t="s">
        <v>241</v>
      </c>
    </row>
    <row r="6242" spans="1:12">
      <c r="A6242" s="447" t="s">
        <v>21122</v>
      </c>
      <c r="B6242" s="447" t="s">
        <v>21123</v>
      </c>
      <c r="C6242" s="447" t="s">
        <v>21124</v>
      </c>
      <c r="D6242" s="447" t="s">
        <v>21125</v>
      </c>
      <c r="E6242" s="448" t="s">
        <v>20755</v>
      </c>
      <c r="F6242" s="447" t="s">
        <v>20755</v>
      </c>
      <c r="G6242" s="449">
        <v>97652</v>
      </c>
      <c r="H6242" s="447" t="s">
        <v>7647</v>
      </c>
      <c r="I6242" s="447" t="s">
        <v>146</v>
      </c>
      <c r="J6242" s="447" t="s">
        <v>334</v>
      </c>
      <c r="K6242" s="450">
        <v>123.2</v>
      </c>
      <c r="L6242" s="447" t="s">
        <v>241</v>
      </c>
    </row>
    <row r="6243" spans="1:12">
      <c r="A6243" s="447" t="s">
        <v>21122</v>
      </c>
      <c r="B6243" s="447" t="s">
        <v>21123</v>
      </c>
      <c r="C6243" s="447" t="s">
        <v>21124</v>
      </c>
      <c r="D6243" s="447" t="s">
        <v>21125</v>
      </c>
      <c r="E6243" s="448" t="s">
        <v>20755</v>
      </c>
      <c r="F6243" s="447" t="s">
        <v>20755</v>
      </c>
      <c r="G6243" s="449">
        <v>97653</v>
      </c>
      <c r="H6243" s="447" t="s">
        <v>7648</v>
      </c>
      <c r="I6243" s="447" t="s">
        <v>146</v>
      </c>
      <c r="J6243" s="447" t="s">
        <v>240</v>
      </c>
      <c r="K6243" s="450">
        <v>91.46</v>
      </c>
      <c r="L6243" s="447" t="s">
        <v>241</v>
      </c>
    </row>
    <row r="6244" spans="1:12">
      <c r="A6244" s="447" t="s">
        <v>21122</v>
      </c>
      <c r="B6244" s="447" t="s">
        <v>21123</v>
      </c>
      <c r="C6244" s="447" t="s">
        <v>21124</v>
      </c>
      <c r="D6244" s="447" t="s">
        <v>21125</v>
      </c>
      <c r="E6244" s="448" t="s">
        <v>20755</v>
      </c>
      <c r="F6244" s="447" t="s">
        <v>20755</v>
      </c>
      <c r="G6244" s="449">
        <v>97654</v>
      </c>
      <c r="H6244" s="447" t="s">
        <v>7649</v>
      </c>
      <c r="I6244" s="447" t="s">
        <v>146</v>
      </c>
      <c r="J6244" s="447" t="s">
        <v>240</v>
      </c>
      <c r="K6244" s="450">
        <v>110.32</v>
      </c>
      <c r="L6244" s="447" t="s">
        <v>241</v>
      </c>
    </row>
    <row r="6245" spans="1:12">
      <c r="A6245" s="447" t="s">
        <v>21122</v>
      </c>
      <c r="B6245" s="447" t="s">
        <v>21123</v>
      </c>
      <c r="C6245" s="447" t="s">
        <v>21124</v>
      </c>
      <c r="D6245" s="447" t="s">
        <v>21125</v>
      </c>
      <c r="E6245" s="448" t="s">
        <v>20755</v>
      </c>
      <c r="F6245" s="447" t="s">
        <v>20755</v>
      </c>
      <c r="G6245" s="449">
        <v>97655</v>
      </c>
      <c r="H6245" s="447" t="s">
        <v>7650</v>
      </c>
      <c r="I6245" s="447" t="s">
        <v>145</v>
      </c>
      <c r="J6245" s="447" t="s">
        <v>334</v>
      </c>
      <c r="K6245" s="450">
        <v>16.079999999999998</v>
      </c>
      <c r="L6245" s="447" t="s">
        <v>241</v>
      </c>
    </row>
    <row r="6246" spans="1:12">
      <c r="A6246" s="447" t="s">
        <v>21122</v>
      </c>
      <c r="B6246" s="447" t="s">
        <v>21123</v>
      </c>
      <c r="C6246" s="447" t="s">
        <v>21124</v>
      </c>
      <c r="D6246" s="447" t="s">
        <v>21125</v>
      </c>
      <c r="E6246" s="448" t="s">
        <v>20755</v>
      </c>
      <c r="F6246" s="447" t="s">
        <v>20755</v>
      </c>
      <c r="G6246" s="449">
        <v>97656</v>
      </c>
      <c r="H6246" s="447" t="s">
        <v>7652</v>
      </c>
      <c r="I6246" s="447" t="s">
        <v>146</v>
      </c>
      <c r="J6246" s="447" t="s">
        <v>334</v>
      </c>
      <c r="K6246" s="450">
        <v>157.01</v>
      </c>
      <c r="L6246" s="447" t="s">
        <v>241</v>
      </c>
    </row>
    <row r="6247" spans="1:12">
      <c r="A6247" s="447" t="s">
        <v>21122</v>
      </c>
      <c r="B6247" s="447" t="s">
        <v>21123</v>
      </c>
      <c r="C6247" s="447" t="s">
        <v>21124</v>
      </c>
      <c r="D6247" s="447" t="s">
        <v>21125</v>
      </c>
      <c r="E6247" s="448" t="s">
        <v>20755</v>
      </c>
      <c r="F6247" s="447" t="s">
        <v>20755</v>
      </c>
      <c r="G6247" s="449">
        <v>97657</v>
      </c>
      <c r="H6247" s="447" t="s">
        <v>7653</v>
      </c>
      <c r="I6247" s="447" t="s">
        <v>146</v>
      </c>
      <c r="J6247" s="447" t="s">
        <v>334</v>
      </c>
      <c r="K6247" s="450">
        <v>311.19</v>
      </c>
      <c r="L6247" s="447" t="s">
        <v>241</v>
      </c>
    </row>
    <row r="6248" spans="1:12">
      <c r="A6248" s="447" t="s">
        <v>21122</v>
      </c>
      <c r="B6248" s="447" t="s">
        <v>21123</v>
      </c>
      <c r="C6248" s="447" t="s">
        <v>21124</v>
      </c>
      <c r="D6248" s="447" t="s">
        <v>21125</v>
      </c>
      <c r="E6248" s="448" t="s">
        <v>20755</v>
      </c>
      <c r="F6248" s="447" t="s">
        <v>20755</v>
      </c>
      <c r="G6248" s="449">
        <v>97658</v>
      </c>
      <c r="H6248" s="447" t="s">
        <v>7654</v>
      </c>
      <c r="I6248" s="447" t="s">
        <v>146</v>
      </c>
      <c r="J6248" s="447" t="s">
        <v>240</v>
      </c>
      <c r="K6248" s="450">
        <v>129.69</v>
      </c>
      <c r="L6248" s="447" t="s">
        <v>241</v>
      </c>
    </row>
    <row r="6249" spans="1:12">
      <c r="A6249" s="447" t="s">
        <v>21122</v>
      </c>
      <c r="B6249" s="447" t="s">
        <v>21123</v>
      </c>
      <c r="C6249" s="447" t="s">
        <v>21124</v>
      </c>
      <c r="D6249" s="447" t="s">
        <v>21125</v>
      </c>
      <c r="E6249" s="448" t="s">
        <v>20755</v>
      </c>
      <c r="F6249" s="447" t="s">
        <v>20755</v>
      </c>
      <c r="G6249" s="449">
        <v>97659</v>
      </c>
      <c r="H6249" s="447" t="s">
        <v>7655</v>
      </c>
      <c r="I6249" s="447" t="s">
        <v>146</v>
      </c>
      <c r="J6249" s="447" t="s">
        <v>240</v>
      </c>
      <c r="K6249" s="450">
        <v>172.77</v>
      </c>
      <c r="L6249" s="447" t="s">
        <v>241</v>
      </c>
    </row>
    <row r="6250" spans="1:12">
      <c r="A6250" s="447" t="s">
        <v>21122</v>
      </c>
      <c r="B6250" s="447" t="s">
        <v>21123</v>
      </c>
      <c r="C6250" s="447" t="s">
        <v>21124</v>
      </c>
      <c r="D6250" s="447" t="s">
        <v>21125</v>
      </c>
      <c r="E6250" s="448" t="s">
        <v>20755</v>
      </c>
      <c r="F6250" s="447" t="s">
        <v>20755</v>
      </c>
      <c r="G6250" s="449">
        <v>97660</v>
      </c>
      <c r="H6250" s="447" t="s">
        <v>7656</v>
      </c>
      <c r="I6250" s="447" t="s">
        <v>146</v>
      </c>
      <c r="J6250" s="447" t="s">
        <v>709</v>
      </c>
      <c r="K6250" s="450">
        <v>0.43</v>
      </c>
      <c r="L6250" s="447" t="s">
        <v>241</v>
      </c>
    </row>
    <row r="6251" spans="1:12">
      <c r="A6251" s="447" t="s">
        <v>21122</v>
      </c>
      <c r="B6251" s="447" t="s">
        <v>21123</v>
      </c>
      <c r="C6251" s="447" t="s">
        <v>21124</v>
      </c>
      <c r="D6251" s="447" t="s">
        <v>21125</v>
      </c>
      <c r="E6251" s="448" t="s">
        <v>20755</v>
      </c>
      <c r="F6251" s="447" t="s">
        <v>20755</v>
      </c>
      <c r="G6251" s="449">
        <v>97661</v>
      </c>
      <c r="H6251" s="447" t="s">
        <v>7657</v>
      </c>
      <c r="I6251" s="447" t="s">
        <v>239</v>
      </c>
      <c r="J6251" s="447" t="s">
        <v>709</v>
      </c>
      <c r="K6251" s="450">
        <v>0.43</v>
      </c>
      <c r="L6251" s="447" t="s">
        <v>241</v>
      </c>
    </row>
    <row r="6252" spans="1:12">
      <c r="A6252" s="447" t="s">
        <v>21122</v>
      </c>
      <c r="B6252" s="447" t="s">
        <v>21123</v>
      </c>
      <c r="C6252" s="447" t="s">
        <v>21124</v>
      </c>
      <c r="D6252" s="447" t="s">
        <v>21125</v>
      </c>
      <c r="E6252" s="448" t="s">
        <v>20755</v>
      </c>
      <c r="F6252" s="447" t="s">
        <v>20755</v>
      </c>
      <c r="G6252" s="449">
        <v>97662</v>
      </c>
      <c r="H6252" s="447" t="s">
        <v>7658</v>
      </c>
      <c r="I6252" s="447" t="s">
        <v>239</v>
      </c>
      <c r="J6252" s="447" t="s">
        <v>709</v>
      </c>
      <c r="K6252" s="450">
        <v>0.31</v>
      </c>
      <c r="L6252" s="447" t="s">
        <v>241</v>
      </c>
    </row>
    <row r="6253" spans="1:12">
      <c r="A6253" s="447" t="s">
        <v>21122</v>
      </c>
      <c r="B6253" s="447" t="s">
        <v>21123</v>
      </c>
      <c r="C6253" s="447" t="s">
        <v>21124</v>
      </c>
      <c r="D6253" s="447" t="s">
        <v>21125</v>
      </c>
      <c r="E6253" s="448" t="s">
        <v>20755</v>
      </c>
      <c r="F6253" s="447" t="s">
        <v>20755</v>
      </c>
      <c r="G6253" s="449">
        <v>97663</v>
      </c>
      <c r="H6253" s="447" t="s">
        <v>7659</v>
      </c>
      <c r="I6253" s="447" t="s">
        <v>146</v>
      </c>
      <c r="J6253" s="447" t="s">
        <v>709</v>
      </c>
      <c r="K6253" s="450">
        <v>7.92</v>
      </c>
      <c r="L6253" s="447" t="s">
        <v>241</v>
      </c>
    </row>
    <row r="6254" spans="1:12">
      <c r="A6254" s="447" t="s">
        <v>21122</v>
      </c>
      <c r="B6254" s="447" t="s">
        <v>21123</v>
      </c>
      <c r="C6254" s="447" t="s">
        <v>21124</v>
      </c>
      <c r="D6254" s="447" t="s">
        <v>21125</v>
      </c>
      <c r="E6254" s="448" t="s">
        <v>20755</v>
      </c>
      <c r="F6254" s="447" t="s">
        <v>20755</v>
      </c>
      <c r="G6254" s="449">
        <v>97664</v>
      </c>
      <c r="H6254" s="447" t="s">
        <v>7661</v>
      </c>
      <c r="I6254" s="447" t="s">
        <v>146</v>
      </c>
      <c r="J6254" s="447" t="s">
        <v>709</v>
      </c>
      <c r="K6254" s="450">
        <v>0.98</v>
      </c>
      <c r="L6254" s="447" t="s">
        <v>241</v>
      </c>
    </row>
    <row r="6255" spans="1:12">
      <c r="A6255" s="447" t="s">
        <v>21122</v>
      </c>
      <c r="B6255" s="447" t="s">
        <v>21123</v>
      </c>
      <c r="C6255" s="447" t="s">
        <v>21124</v>
      </c>
      <c r="D6255" s="447" t="s">
        <v>21125</v>
      </c>
      <c r="E6255" s="448" t="s">
        <v>20755</v>
      </c>
      <c r="F6255" s="447" t="s">
        <v>20755</v>
      </c>
      <c r="G6255" s="449">
        <v>97665</v>
      </c>
      <c r="H6255" s="447" t="s">
        <v>7662</v>
      </c>
      <c r="I6255" s="447" t="s">
        <v>146</v>
      </c>
      <c r="J6255" s="447" t="s">
        <v>709</v>
      </c>
      <c r="K6255" s="450">
        <v>0.83</v>
      </c>
      <c r="L6255" s="447" t="s">
        <v>241</v>
      </c>
    </row>
    <row r="6256" spans="1:12">
      <c r="A6256" s="447" t="s">
        <v>21122</v>
      </c>
      <c r="B6256" s="447" t="s">
        <v>21123</v>
      </c>
      <c r="C6256" s="447" t="s">
        <v>21124</v>
      </c>
      <c r="D6256" s="447" t="s">
        <v>21125</v>
      </c>
      <c r="E6256" s="448" t="s">
        <v>20755</v>
      </c>
      <c r="F6256" s="447" t="s">
        <v>20755</v>
      </c>
      <c r="G6256" s="449">
        <v>97666</v>
      </c>
      <c r="H6256" s="447" t="s">
        <v>7663</v>
      </c>
      <c r="I6256" s="447" t="s">
        <v>146</v>
      </c>
      <c r="J6256" s="447" t="s">
        <v>709</v>
      </c>
      <c r="K6256" s="450">
        <v>5.78</v>
      </c>
      <c r="L6256" s="447" t="s">
        <v>241</v>
      </c>
    </row>
    <row r="6257" spans="1:12">
      <c r="A6257" s="447" t="s">
        <v>21126</v>
      </c>
      <c r="B6257" s="447" t="s">
        <v>21127</v>
      </c>
      <c r="C6257" s="447" t="s">
        <v>21128</v>
      </c>
      <c r="D6257" s="447" t="s">
        <v>21129</v>
      </c>
      <c r="E6257" s="448" t="s">
        <v>20755</v>
      </c>
      <c r="F6257" s="447" t="s">
        <v>20755</v>
      </c>
      <c r="G6257" s="449">
        <v>95967</v>
      </c>
      <c r="H6257" s="447" t="s">
        <v>7665</v>
      </c>
      <c r="I6257" s="447" t="s">
        <v>954</v>
      </c>
      <c r="J6257" s="447" t="s">
        <v>334</v>
      </c>
      <c r="K6257" s="450">
        <v>111.24</v>
      </c>
      <c r="L6257" s="447" t="s">
        <v>241</v>
      </c>
    </row>
    <row r="6258" spans="1:12">
      <c r="A6258" s="447" t="s">
        <v>21126</v>
      </c>
      <c r="B6258" s="447" t="s">
        <v>21127</v>
      </c>
      <c r="C6258" s="447" t="s">
        <v>21130</v>
      </c>
      <c r="D6258" s="447" t="s">
        <v>21131</v>
      </c>
      <c r="E6258" s="448" t="s">
        <v>20755</v>
      </c>
      <c r="F6258" s="447" t="s">
        <v>20755</v>
      </c>
      <c r="G6258" s="449">
        <v>99058</v>
      </c>
      <c r="H6258" s="447" t="s">
        <v>7666</v>
      </c>
      <c r="I6258" s="447" t="s">
        <v>146</v>
      </c>
      <c r="J6258" s="447" t="s">
        <v>240</v>
      </c>
      <c r="K6258" s="450">
        <v>5.66</v>
      </c>
      <c r="L6258" s="447" t="s">
        <v>241</v>
      </c>
    </row>
    <row r="6259" spans="1:12">
      <c r="A6259" s="447" t="s">
        <v>21126</v>
      </c>
      <c r="B6259" s="447" t="s">
        <v>21127</v>
      </c>
      <c r="C6259" s="447" t="s">
        <v>21130</v>
      </c>
      <c r="D6259" s="447" t="s">
        <v>21131</v>
      </c>
      <c r="E6259" s="448" t="s">
        <v>20755</v>
      </c>
      <c r="F6259" s="447" t="s">
        <v>20755</v>
      </c>
      <c r="G6259" s="449">
        <v>99059</v>
      </c>
      <c r="H6259" s="447" t="s">
        <v>7667</v>
      </c>
      <c r="I6259" s="447" t="s">
        <v>239</v>
      </c>
      <c r="J6259" s="447" t="s">
        <v>334</v>
      </c>
      <c r="K6259" s="450">
        <v>36.450000000000003</v>
      </c>
      <c r="L6259" s="447" t="s">
        <v>241</v>
      </c>
    </row>
    <row r="6260" spans="1:12">
      <c r="A6260" s="447" t="s">
        <v>21126</v>
      </c>
      <c r="B6260" s="447" t="s">
        <v>21127</v>
      </c>
      <c r="C6260" s="447" t="s">
        <v>21130</v>
      </c>
      <c r="D6260" s="447" t="s">
        <v>21131</v>
      </c>
      <c r="E6260" s="448" t="s">
        <v>20755</v>
      </c>
      <c r="F6260" s="447" t="s">
        <v>20755</v>
      </c>
      <c r="G6260" s="449">
        <v>99060</v>
      </c>
      <c r="H6260" s="447" t="s">
        <v>7668</v>
      </c>
      <c r="I6260" s="447" t="s">
        <v>146</v>
      </c>
      <c r="J6260" s="447" t="s">
        <v>334</v>
      </c>
      <c r="K6260" s="450">
        <v>92.38</v>
      </c>
      <c r="L6260" s="447" t="s">
        <v>241</v>
      </c>
    </row>
    <row r="6261" spans="1:12">
      <c r="A6261" s="447" t="s">
        <v>21126</v>
      </c>
      <c r="B6261" s="447" t="s">
        <v>21127</v>
      </c>
      <c r="C6261" s="447" t="s">
        <v>21130</v>
      </c>
      <c r="D6261" s="447" t="s">
        <v>21131</v>
      </c>
      <c r="E6261" s="448" t="s">
        <v>20755</v>
      </c>
      <c r="F6261" s="447" t="s">
        <v>20755</v>
      </c>
      <c r="G6261" s="449">
        <v>99061</v>
      </c>
      <c r="H6261" s="447" t="s">
        <v>7669</v>
      </c>
      <c r="I6261" s="447" t="s">
        <v>146</v>
      </c>
      <c r="J6261" s="447" t="s">
        <v>334</v>
      </c>
      <c r="K6261" s="450">
        <v>64.02</v>
      </c>
      <c r="L6261" s="447" t="s">
        <v>241</v>
      </c>
    </row>
    <row r="6262" spans="1:12">
      <c r="A6262" s="447" t="s">
        <v>21126</v>
      </c>
      <c r="B6262" s="447" t="s">
        <v>21127</v>
      </c>
      <c r="C6262" s="447" t="s">
        <v>21130</v>
      </c>
      <c r="D6262" s="447" t="s">
        <v>21131</v>
      </c>
      <c r="E6262" s="448" t="s">
        <v>20755</v>
      </c>
      <c r="F6262" s="447" t="s">
        <v>20755</v>
      </c>
      <c r="G6262" s="449">
        <v>99062</v>
      </c>
      <c r="H6262" s="447" t="s">
        <v>7670</v>
      </c>
      <c r="I6262" s="447" t="s">
        <v>146</v>
      </c>
      <c r="J6262" s="447" t="s">
        <v>334</v>
      </c>
      <c r="K6262" s="450">
        <v>1.64</v>
      </c>
      <c r="L6262" s="447" t="s">
        <v>241</v>
      </c>
    </row>
    <row r="6263" spans="1:12">
      <c r="A6263" s="447" t="s">
        <v>21126</v>
      </c>
      <c r="B6263" s="447" t="s">
        <v>21127</v>
      </c>
      <c r="C6263" s="447" t="s">
        <v>21130</v>
      </c>
      <c r="D6263" s="447" t="s">
        <v>21131</v>
      </c>
      <c r="E6263" s="448" t="s">
        <v>20755</v>
      </c>
      <c r="F6263" s="447" t="s">
        <v>20755</v>
      </c>
      <c r="G6263" s="449">
        <v>99063</v>
      </c>
      <c r="H6263" s="447" t="s">
        <v>7671</v>
      </c>
      <c r="I6263" s="447" t="s">
        <v>239</v>
      </c>
      <c r="J6263" s="447" t="s">
        <v>334</v>
      </c>
      <c r="K6263" s="450">
        <v>3.2</v>
      </c>
      <c r="L6263" s="447" t="s">
        <v>241</v>
      </c>
    </row>
    <row r="6264" spans="1:12">
      <c r="A6264" s="447" t="s">
        <v>21126</v>
      </c>
      <c r="B6264" s="447" t="s">
        <v>21127</v>
      </c>
      <c r="C6264" s="447" t="s">
        <v>21130</v>
      </c>
      <c r="D6264" s="447" t="s">
        <v>21131</v>
      </c>
      <c r="E6264" s="448" t="s">
        <v>20755</v>
      </c>
      <c r="F6264" s="447" t="s">
        <v>20755</v>
      </c>
      <c r="G6264" s="449">
        <v>99064</v>
      </c>
      <c r="H6264" s="447" t="s">
        <v>7672</v>
      </c>
      <c r="I6264" s="447" t="s">
        <v>239</v>
      </c>
      <c r="J6264" s="447" t="s">
        <v>240</v>
      </c>
      <c r="K6264" s="450">
        <v>0.28000000000000003</v>
      </c>
      <c r="L6264" s="447" t="s">
        <v>241</v>
      </c>
    </row>
    <row r="6265" spans="1:12">
      <c r="A6265" s="447" t="s">
        <v>21132</v>
      </c>
      <c r="B6265" s="447" t="s">
        <v>21133</v>
      </c>
      <c r="C6265" s="447" t="s">
        <v>21134</v>
      </c>
      <c r="D6265" s="447" t="s">
        <v>21135</v>
      </c>
      <c r="E6265" s="448" t="s">
        <v>20755</v>
      </c>
      <c r="F6265" s="447" t="s">
        <v>20755</v>
      </c>
      <c r="G6265" s="449">
        <v>93588</v>
      </c>
      <c r="H6265" s="447" t="s">
        <v>7673</v>
      </c>
      <c r="I6265" s="447" t="s">
        <v>7462</v>
      </c>
      <c r="J6265" s="447" t="s">
        <v>240</v>
      </c>
      <c r="K6265" s="450">
        <v>2.09</v>
      </c>
      <c r="L6265" s="447" t="s">
        <v>241</v>
      </c>
    </row>
    <row r="6266" spans="1:12">
      <c r="A6266" s="447" t="s">
        <v>21132</v>
      </c>
      <c r="B6266" s="447" t="s">
        <v>21133</v>
      </c>
      <c r="C6266" s="447" t="s">
        <v>21134</v>
      </c>
      <c r="D6266" s="447" t="s">
        <v>21135</v>
      </c>
      <c r="E6266" s="448" t="s">
        <v>20755</v>
      </c>
      <c r="F6266" s="447" t="s">
        <v>20755</v>
      </c>
      <c r="G6266" s="449">
        <v>93589</v>
      </c>
      <c r="H6266" s="447" t="s">
        <v>7675</v>
      </c>
      <c r="I6266" s="447" t="s">
        <v>7462</v>
      </c>
      <c r="J6266" s="447" t="s">
        <v>240</v>
      </c>
      <c r="K6266" s="450">
        <v>1.79</v>
      </c>
      <c r="L6266" s="447" t="s">
        <v>241</v>
      </c>
    </row>
    <row r="6267" spans="1:12">
      <c r="A6267" s="447" t="s">
        <v>21132</v>
      </c>
      <c r="B6267" s="447" t="s">
        <v>21133</v>
      </c>
      <c r="C6267" s="447" t="s">
        <v>21134</v>
      </c>
      <c r="D6267" s="447" t="s">
        <v>21135</v>
      </c>
      <c r="E6267" s="448" t="s">
        <v>20755</v>
      </c>
      <c r="F6267" s="447" t="s">
        <v>20755</v>
      </c>
      <c r="G6267" s="449">
        <v>93590</v>
      </c>
      <c r="H6267" s="447" t="s">
        <v>7676</v>
      </c>
      <c r="I6267" s="447" t="s">
        <v>7462</v>
      </c>
      <c r="J6267" s="447" t="s">
        <v>240</v>
      </c>
      <c r="K6267" s="450">
        <v>0.65</v>
      </c>
      <c r="L6267" s="447" t="s">
        <v>241</v>
      </c>
    </row>
    <row r="6268" spans="1:12">
      <c r="A6268" s="447" t="s">
        <v>21132</v>
      </c>
      <c r="B6268" s="447" t="s">
        <v>21133</v>
      </c>
      <c r="C6268" s="447" t="s">
        <v>21134</v>
      </c>
      <c r="D6268" s="447" t="s">
        <v>21135</v>
      </c>
      <c r="E6268" s="448" t="s">
        <v>20755</v>
      </c>
      <c r="F6268" s="447" t="s">
        <v>20755</v>
      </c>
      <c r="G6268" s="449">
        <v>93591</v>
      </c>
      <c r="H6268" s="447" t="s">
        <v>7677</v>
      </c>
      <c r="I6268" s="447" t="s">
        <v>7462</v>
      </c>
      <c r="J6268" s="447" t="s">
        <v>240</v>
      </c>
      <c r="K6268" s="450">
        <v>1.92</v>
      </c>
      <c r="L6268" s="447" t="s">
        <v>241</v>
      </c>
    </row>
    <row r="6269" spans="1:12">
      <c r="A6269" s="447" t="s">
        <v>21132</v>
      </c>
      <c r="B6269" s="447" t="s">
        <v>21133</v>
      </c>
      <c r="C6269" s="447" t="s">
        <v>21134</v>
      </c>
      <c r="D6269" s="447" t="s">
        <v>21135</v>
      </c>
      <c r="E6269" s="448" t="s">
        <v>20755</v>
      </c>
      <c r="F6269" s="447" t="s">
        <v>20755</v>
      </c>
      <c r="G6269" s="449">
        <v>93592</v>
      </c>
      <c r="H6269" s="447" t="s">
        <v>7678</v>
      </c>
      <c r="I6269" s="447" t="s">
        <v>7462</v>
      </c>
      <c r="J6269" s="447" t="s">
        <v>240</v>
      </c>
      <c r="K6269" s="450">
        <v>1.67</v>
      </c>
      <c r="L6269" s="447" t="s">
        <v>241</v>
      </c>
    </row>
    <row r="6270" spans="1:12">
      <c r="A6270" s="447" t="s">
        <v>21132</v>
      </c>
      <c r="B6270" s="447" t="s">
        <v>21133</v>
      </c>
      <c r="C6270" s="447" t="s">
        <v>21134</v>
      </c>
      <c r="D6270" s="447" t="s">
        <v>21135</v>
      </c>
      <c r="E6270" s="448" t="s">
        <v>20755</v>
      </c>
      <c r="F6270" s="447" t="s">
        <v>20755</v>
      </c>
      <c r="G6270" s="449">
        <v>93593</v>
      </c>
      <c r="H6270" s="447" t="s">
        <v>7680</v>
      </c>
      <c r="I6270" s="447" t="s">
        <v>7462</v>
      </c>
      <c r="J6270" s="447" t="s">
        <v>240</v>
      </c>
      <c r="K6270" s="450">
        <v>0.6</v>
      </c>
      <c r="L6270" s="447" t="s">
        <v>241</v>
      </c>
    </row>
    <row r="6271" spans="1:12">
      <c r="A6271" s="447" t="s">
        <v>21132</v>
      </c>
      <c r="B6271" s="447" t="s">
        <v>21133</v>
      </c>
      <c r="C6271" s="447" t="s">
        <v>21134</v>
      </c>
      <c r="D6271" s="447" t="s">
        <v>21135</v>
      </c>
      <c r="E6271" s="448" t="s">
        <v>20755</v>
      </c>
      <c r="F6271" s="447" t="s">
        <v>20755</v>
      </c>
      <c r="G6271" s="449">
        <v>93594</v>
      </c>
      <c r="H6271" s="447" t="s">
        <v>7681</v>
      </c>
      <c r="I6271" s="447" t="s">
        <v>6420</v>
      </c>
      <c r="J6271" s="447" t="s">
        <v>240</v>
      </c>
      <c r="K6271" s="450">
        <v>1.39</v>
      </c>
      <c r="L6271" s="447" t="s">
        <v>241</v>
      </c>
    </row>
    <row r="6272" spans="1:12">
      <c r="A6272" s="447" t="s">
        <v>21132</v>
      </c>
      <c r="B6272" s="447" t="s">
        <v>21133</v>
      </c>
      <c r="C6272" s="447" t="s">
        <v>21134</v>
      </c>
      <c r="D6272" s="447" t="s">
        <v>21135</v>
      </c>
      <c r="E6272" s="448" t="s">
        <v>20755</v>
      </c>
      <c r="F6272" s="447" t="s">
        <v>20755</v>
      </c>
      <c r="G6272" s="449">
        <v>93595</v>
      </c>
      <c r="H6272" s="447" t="s">
        <v>7683</v>
      </c>
      <c r="I6272" s="447" t="s">
        <v>6420</v>
      </c>
      <c r="J6272" s="447" t="s">
        <v>240</v>
      </c>
      <c r="K6272" s="450">
        <v>1.21</v>
      </c>
      <c r="L6272" s="447" t="s">
        <v>241</v>
      </c>
    </row>
    <row r="6273" spans="1:12">
      <c r="A6273" s="447" t="s">
        <v>21132</v>
      </c>
      <c r="B6273" s="447" t="s">
        <v>21133</v>
      </c>
      <c r="C6273" s="447" t="s">
        <v>21134</v>
      </c>
      <c r="D6273" s="447" t="s">
        <v>21135</v>
      </c>
      <c r="E6273" s="448" t="s">
        <v>20755</v>
      </c>
      <c r="F6273" s="447" t="s">
        <v>20755</v>
      </c>
      <c r="G6273" s="449">
        <v>93596</v>
      </c>
      <c r="H6273" s="447" t="s">
        <v>7684</v>
      </c>
      <c r="I6273" s="447" t="s">
        <v>6420</v>
      </c>
      <c r="J6273" s="447" t="s">
        <v>240</v>
      </c>
      <c r="K6273" s="450">
        <v>0.43</v>
      </c>
      <c r="L6273" s="447" t="s">
        <v>241</v>
      </c>
    </row>
    <row r="6274" spans="1:12">
      <c r="A6274" s="447" t="s">
        <v>21132</v>
      </c>
      <c r="B6274" s="447" t="s">
        <v>21133</v>
      </c>
      <c r="C6274" s="447" t="s">
        <v>21134</v>
      </c>
      <c r="D6274" s="447" t="s">
        <v>21135</v>
      </c>
      <c r="E6274" s="448" t="s">
        <v>20755</v>
      </c>
      <c r="F6274" s="447" t="s">
        <v>20755</v>
      </c>
      <c r="G6274" s="449">
        <v>93597</v>
      </c>
      <c r="H6274" s="447" t="s">
        <v>7686</v>
      </c>
      <c r="I6274" s="447" t="s">
        <v>6420</v>
      </c>
      <c r="J6274" s="447" t="s">
        <v>240</v>
      </c>
      <c r="K6274" s="450">
        <v>1.27</v>
      </c>
      <c r="L6274" s="447" t="s">
        <v>241</v>
      </c>
    </row>
    <row r="6275" spans="1:12">
      <c r="A6275" s="447" t="s">
        <v>21132</v>
      </c>
      <c r="B6275" s="447" t="s">
        <v>21133</v>
      </c>
      <c r="C6275" s="447" t="s">
        <v>21134</v>
      </c>
      <c r="D6275" s="447" t="s">
        <v>21135</v>
      </c>
      <c r="E6275" s="448" t="s">
        <v>20755</v>
      </c>
      <c r="F6275" s="447" t="s">
        <v>20755</v>
      </c>
      <c r="G6275" s="449">
        <v>93598</v>
      </c>
      <c r="H6275" s="447" t="s">
        <v>7687</v>
      </c>
      <c r="I6275" s="447" t="s">
        <v>6420</v>
      </c>
      <c r="J6275" s="447" t="s">
        <v>240</v>
      </c>
      <c r="K6275" s="450">
        <v>1.0900000000000001</v>
      </c>
      <c r="L6275" s="447" t="s">
        <v>241</v>
      </c>
    </row>
    <row r="6276" spans="1:12">
      <c r="A6276" s="447" t="s">
        <v>21132</v>
      </c>
      <c r="B6276" s="447" t="s">
        <v>21133</v>
      </c>
      <c r="C6276" s="447" t="s">
        <v>21134</v>
      </c>
      <c r="D6276" s="447" t="s">
        <v>21135</v>
      </c>
      <c r="E6276" s="448" t="s">
        <v>20755</v>
      </c>
      <c r="F6276" s="447" t="s">
        <v>20755</v>
      </c>
      <c r="G6276" s="449">
        <v>93599</v>
      </c>
      <c r="H6276" s="447" t="s">
        <v>7688</v>
      </c>
      <c r="I6276" s="447" t="s">
        <v>6420</v>
      </c>
      <c r="J6276" s="447" t="s">
        <v>240</v>
      </c>
      <c r="K6276" s="450">
        <v>0.4</v>
      </c>
      <c r="L6276" s="447" t="s">
        <v>241</v>
      </c>
    </row>
    <row r="6277" spans="1:12">
      <c r="A6277" s="447" t="s">
        <v>21132</v>
      </c>
      <c r="B6277" s="447" t="s">
        <v>21133</v>
      </c>
      <c r="C6277" s="447" t="s">
        <v>21134</v>
      </c>
      <c r="D6277" s="447" t="s">
        <v>21135</v>
      </c>
      <c r="E6277" s="448" t="s">
        <v>20755</v>
      </c>
      <c r="F6277" s="447" t="s">
        <v>20755</v>
      </c>
      <c r="G6277" s="449">
        <v>95425</v>
      </c>
      <c r="H6277" s="447" t="s">
        <v>7689</v>
      </c>
      <c r="I6277" s="447" t="s">
        <v>7462</v>
      </c>
      <c r="J6277" s="447" t="s">
        <v>240</v>
      </c>
      <c r="K6277" s="450">
        <v>1.64</v>
      </c>
      <c r="L6277" s="447" t="s">
        <v>241</v>
      </c>
    </row>
    <row r="6278" spans="1:12">
      <c r="A6278" s="447" t="s">
        <v>21132</v>
      </c>
      <c r="B6278" s="447" t="s">
        <v>21133</v>
      </c>
      <c r="C6278" s="447" t="s">
        <v>21134</v>
      </c>
      <c r="D6278" s="447" t="s">
        <v>21135</v>
      </c>
      <c r="E6278" s="448" t="s">
        <v>20755</v>
      </c>
      <c r="F6278" s="447" t="s">
        <v>20755</v>
      </c>
      <c r="G6278" s="449">
        <v>95426</v>
      </c>
      <c r="H6278" s="447" t="s">
        <v>7690</v>
      </c>
      <c r="I6278" s="447" t="s">
        <v>7462</v>
      </c>
      <c r="J6278" s="447" t="s">
        <v>240</v>
      </c>
      <c r="K6278" s="450">
        <v>1.41</v>
      </c>
      <c r="L6278" s="447" t="s">
        <v>241</v>
      </c>
    </row>
    <row r="6279" spans="1:12">
      <c r="A6279" s="447" t="s">
        <v>21132</v>
      </c>
      <c r="B6279" s="447" t="s">
        <v>21133</v>
      </c>
      <c r="C6279" s="447" t="s">
        <v>21134</v>
      </c>
      <c r="D6279" s="447" t="s">
        <v>21135</v>
      </c>
      <c r="E6279" s="448" t="s">
        <v>20755</v>
      </c>
      <c r="F6279" s="447" t="s">
        <v>20755</v>
      </c>
      <c r="G6279" s="449">
        <v>95427</v>
      </c>
      <c r="H6279" s="447" t="s">
        <v>7691</v>
      </c>
      <c r="I6279" s="447" t="s">
        <v>7462</v>
      </c>
      <c r="J6279" s="447" t="s">
        <v>240</v>
      </c>
      <c r="K6279" s="450">
        <v>0.53</v>
      </c>
      <c r="L6279" s="447" t="s">
        <v>241</v>
      </c>
    </row>
    <row r="6280" spans="1:12">
      <c r="A6280" s="447" t="s">
        <v>21132</v>
      </c>
      <c r="B6280" s="447" t="s">
        <v>21133</v>
      </c>
      <c r="C6280" s="447" t="s">
        <v>21134</v>
      </c>
      <c r="D6280" s="447" t="s">
        <v>21135</v>
      </c>
      <c r="E6280" s="448" t="s">
        <v>20755</v>
      </c>
      <c r="F6280" s="447" t="s">
        <v>20755</v>
      </c>
      <c r="G6280" s="449">
        <v>95428</v>
      </c>
      <c r="H6280" s="447" t="s">
        <v>7692</v>
      </c>
      <c r="I6280" s="447" t="s">
        <v>6420</v>
      </c>
      <c r="J6280" s="447" t="s">
        <v>240</v>
      </c>
      <c r="K6280" s="450">
        <v>1.1000000000000001</v>
      </c>
      <c r="L6280" s="447" t="s">
        <v>241</v>
      </c>
    </row>
    <row r="6281" spans="1:12">
      <c r="A6281" s="447" t="s">
        <v>21132</v>
      </c>
      <c r="B6281" s="447" t="s">
        <v>21133</v>
      </c>
      <c r="C6281" s="447" t="s">
        <v>21134</v>
      </c>
      <c r="D6281" s="447" t="s">
        <v>21135</v>
      </c>
      <c r="E6281" s="448" t="s">
        <v>20755</v>
      </c>
      <c r="F6281" s="447" t="s">
        <v>20755</v>
      </c>
      <c r="G6281" s="449">
        <v>95429</v>
      </c>
      <c r="H6281" s="447" t="s">
        <v>7693</v>
      </c>
      <c r="I6281" s="447" t="s">
        <v>6420</v>
      </c>
      <c r="J6281" s="447" t="s">
        <v>240</v>
      </c>
      <c r="K6281" s="450">
        <v>0.95</v>
      </c>
      <c r="L6281" s="447" t="s">
        <v>241</v>
      </c>
    </row>
    <row r="6282" spans="1:12">
      <c r="A6282" s="447" t="s">
        <v>21132</v>
      </c>
      <c r="B6282" s="447" t="s">
        <v>21133</v>
      </c>
      <c r="C6282" s="447" t="s">
        <v>21134</v>
      </c>
      <c r="D6282" s="447" t="s">
        <v>21135</v>
      </c>
      <c r="E6282" s="448" t="s">
        <v>20755</v>
      </c>
      <c r="F6282" s="447" t="s">
        <v>20755</v>
      </c>
      <c r="G6282" s="449">
        <v>95430</v>
      </c>
      <c r="H6282" s="447" t="s">
        <v>7694</v>
      </c>
      <c r="I6282" s="447" t="s">
        <v>6420</v>
      </c>
      <c r="J6282" s="447" t="s">
        <v>240</v>
      </c>
      <c r="K6282" s="450">
        <v>0.33</v>
      </c>
      <c r="L6282" s="447" t="s">
        <v>241</v>
      </c>
    </row>
    <row r="6283" spans="1:12">
      <c r="A6283" s="447" t="s">
        <v>21132</v>
      </c>
      <c r="B6283" s="447" t="s">
        <v>21133</v>
      </c>
      <c r="C6283" s="447" t="s">
        <v>21134</v>
      </c>
      <c r="D6283" s="447" t="s">
        <v>21135</v>
      </c>
      <c r="E6283" s="448" t="s">
        <v>20755</v>
      </c>
      <c r="F6283" s="447" t="s">
        <v>20755</v>
      </c>
      <c r="G6283" s="449">
        <v>95875</v>
      </c>
      <c r="H6283" s="447" t="s">
        <v>7695</v>
      </c>
      <c r="I6283" s="447" t="s">
        <v>7462</v>
      </c>
      <c r="J6283" s="447" t="s">
        <v>240</v>
      </c>
      <c r="K6283" s="450">
        <v>1.65</v>
      </c>
      <c r="L6283" s="447" t="s">
        <v>241</v>
      </c>
    </row>
    <row r="6284" spans="1:12">
      <c r="A6284" s="447" t="s">
        <v>21132</v>
      </c>
      <c r="B6284" s="447" t="s">
        <v>21133</v>
      </c>
      <c r="C6284" s="447" t="s">
        <v>21134</v>
      </c>
      <c r="D6284" s="447" t="s">
        <v>21135</v>
      </c>
      <c r="E6284" s="448" t="s">
        <v>20755</v>
      </c>
      <c r="F6284" s="447" t="s">
        <v>20755</v>
      </c>
      <c r="G6284" s="449">
        <v>95876</v>
      </c>
      <c r="H6284" s="447" t="s">
        <v>7696</v>
      </c>
      <c r="I6284" s="447" t="s">
        <v>7462</v>
      </c>
      <c r="J6284" s="447" t="s">
        <v>240</v>
      </c>
      <c r="K6284" s="450">
        <v>1.5</v>
      </c>
      <c r="L6284" s="447" t="s">
        <v>241</v>
      </c>
    </row>
    <row r="6285" spans="1:12">
      <c r="A6285" s="447" t="s">
        <v>21132</v>
      </c>
      <c r="B6285" s="447" t="s">
        <v>21133</v>
      </c>
      <c r="C6285" s="447" t="s">
        <v>21134</v>
      </c>
      <c r="D6285" s="447" t="s">
        <v>21135</v>
      </c>
      <c r="E6285" s="448" t="s">
        <v>20755</v>
      </c>
      <c r="F6285" s="447" t="s">
        <v>20755</v>
      </c>
      <c r="G6285" s="449">
        <v>95877</v>
      </c>
      <c r="H6285" s="447" t="s">
        <v>7697</v>
      </c>
      <c r="I6285" s="447" t="s">
        <v>7462</v>
      </c>
      <c r="J6285" s="447" t="s">
        <v>240</v>
      </c>
      <c r="K6285" s="450">
        <v>1.3</v>
      </c>
      <c r="L6285" s="447" t="s">
        <v>241</v>
      </c>
    </row>
    <row r="6286" spans="1:12">
      <c r="A6286" s="447" t="s">
        <v>21132</v>
      </c>
      <c r="B6286" s="447" t="s">
        <v>21133</v>
      </c>
      <c r="C6286" s="447" t="s">
        <v>21134</v>
      </c>
      <c r="D6286" s="447" t="s">
        <v>21135</v>
      </c>
      <c r="E6286" s="448" t="s">
        <v>20755</v>
      </c>
      <c r="F6286" s="447" t="s">
        <v>20755</v>
      </c>
      <c r="G6286" s="449">
        <v>95878</v>
      </c>
      <c r="H6286" s="447" t="s">
        <v>7698</v>
      </c>
      <c r="I6286" s="447" t="s">
        <v>6420</v>
      </c>
      <c r="J6286" s="447" t="s">
        <v>240</v>
      </c>
      <c r="K6286" s="450">
        <v>1.1100000000000001</v>
      </c>
      <c r="L6286" s="447" t="s">
        <v>241</v>
      </c>
    </row>
    <row r="6287" spans="1:12">
      <c r="A6287" s="447" t="s">
        <v>21132</v>
      </c>
      <c r="B6287" s="447" t="s">
        <v>21133</v>
      </c>
      <c r="C6287" s="447" t="s">
        <v>21134</v>
      </c>
      <c r="D6287" s="447" t="s">
        <v>21135</v>
      </c>
      <c r="E6287" s="448" t="s">
        <v>20755</v>
      </c>
      <c r="F6287" s="447" t="s">
        <v>20755</v>
      </c>
      <c r="G6287" s="449">
        <v>95879</v>
      </c>
      <c r="H6287" s="447" t="s">
        <v>7699</v>
      </c>
      <c r="I6287" s="447" t="s">
        <v>6420</v>
      </c>
      <c r="J6287" s="447" t="s">
        <v>240</v>
      </c>
      <c r="K6287" s="450">
        <v>1.01</v>
      </c>
      <c r="L6287" s="447" t="s">
        <v>241</v>
      </c>
    </row>
    <row r="6288" spans="1:12">
      <c r="A6288" s="447" t="s">
        <v>21132</v>
      </c>
      <c r="B6288" s="447" t="s">
        <v>21133</v>
      </c>
      <c r="C6288" s="447" t="s">
        <v>21134</v>
      </c>
      <c r="D6288" s="447" t="s">
        <v>21135</v>
      </c>
      <c r="E6288" s="448" t="s">
        <v>20755</v>
      </c>
      <c r="F6288" s="447" t="s">
        <v>20755</v>
      </c>
      <c r="G6288" s="449">
        <v>95880</v>
      </c>
      <c r="H6288" s="447" t="s">
        <v>7700</v>
      </c>
      <c r="I6288" s="447" t="s">
        <v>6420</v>
      </c>
      <c r="J6288" s="447" t="s">
        <v>240</v>
      </c>
      <c r="K6288" s="450">
        <v>0.87</v>
      </c>
      <c r="L6288" s="447" t="s">
        <v>241</v>
      </c>
    </row>
    <row r="6289" spans="1:12">
      <c r="A6289" s="447" t="s">
        <v>21132</v>
      </c>
      <c r="B6289" s="447" t="s">
        <v>21133</v>
      </c>
      <c r="C6289" s="447" t="s">
        <v>21134</v>
      </c>
      <c r="D6289" s="447" t="s">
        <v>21135</v>
      </c>
      <c r="E6289" s="448" t="s">
        <v>20755</v>
      </c>
      <c r="F6289" s="447" t="s">
        <v>20755</v>
      </c>
      <c r="G6289" s="449">
        <v>97912</v>
      </c>
      <c r="H6289" s="447" t="s">
        <v>7701</v>
      </c>
      <c r="I6289" s="447" t="s">
        <v>7462</v>
      </c>
      <c r="J6289" s="447" t="s">
        <v>240</v>
      </c>
      <c r="K6289" s="450">
        <v>2.46</v>
      </c>
      <c r="L6289" s="447" t="s">
        <v>241</v>
      </c>
    </row>
    <row r="6290" spans="1:12">
      <c r="A6290" s="447" t="s">
        <v>21132</v>
      </c>
      <c r="B6290" s="447" t="s">
        <v>21133</v>
      </c>
      <c r="C6290" s="447" t="s">
        <v>21134</v>
      </c>
      <c r="D6290" s="447" t="s">
        <v>21135</v>
      </c>
      <c r="E6290" s="448" t="s">
        <v>20755</v>
      </c>
      <c r="F6290" s="447" t="s">
        <v>20755</v>
      </c>
      <c r="G6290" s="449">
        <v>97913</v>
      </c>
      <c r="H6290" s="447" t="s">
        <v>7702</v>
      </c>
      <c r="I6290" s="447" t="s">
        <v>7462</v>
      </c>
      <c r="J6290" s="447" t="s">
        <v>240</v>
      </c>
      <c r="K6290" s="450">
        <v>2.14</v>
      </c>
      <c r="L6290" s="447" t="s">
        <v>241</v>
      </c>
    </row>
    <row r="6291" spans="1:12">
      <c r="A6291" s="447" t="s">
        <v>21132</v>
      </c>
      <c r="B6291" s="447" t="s">
        <v>21133</v>
      </c>
      <c r="C6291" s="447" t="s">
        <v>21134</v>
      </c>
      <c r="D6291" s="447" t="s">
        <v>21135</v>
      </c>
      <c r="E6291" s="448" t="s">
        <v>20755</v>
      </c>
      <c r="F6291" s="447" t="s">
        <v>20755</v>
      </c>
      <c r="G6291" s="449">
        <v>97914</v>
      </c>
      <c r="H6291" s="447" t="s">
        <v>7703</v>
      </c>
      <c r="I6291" s="447" t="s">
        <v>7462</v>
      </c>
      <c r="J6291" s="447" t="s">
        <v>240</v>
      </c>
      <c r="K6291" s="450">
        <v>1.95</v>
      </c>
      <c r="L6291" s="447" t="s">
        <v>241</v>
      </c>
    </row>
    <row r="6292" spans="1:12">
      <c r="A6292" s="447" t="s">
        <v>21132</v>
      </c>
      <c r="B6292" s="447" t="s">
        <v>21133</v>
      </c>
      <c r="C6292" s="447" t="s">
        <v>21134</v>
      </c>
      <c r="D6292" s="447" t="s">
        <v>21135</v>
      </c>
      <c r="E6292" s="448" t="s">
        <v>20755</v>
      </c>
      <c r="F6292" s="447" t="s">
        <v>20755</v>
      </c>
      <c r="G6292" s="449">
        <v>97915</v>
      </c>
      <c r="H6292" s="447" t="s">
        <v>7705</v>
      </c>
      <c r="I6292" s="447" t="s">
        <v>7462</v>
      </c>
      <c r="J6292" s="447" t="s">
        <v>240</v>
      </c>
      <c r="K6292" s="450">
        <v>0.78</v>
      </c>
      <c r="L6292" s="447" t="s">
        <v>241</v>
      </c>
    </row>
    <row r="6293" spans="1:12">
      <c r="A6293" s="447" t="s">
        <v>21132</v>
      </c>
      <c r="B6293" s="447" t="s">
        <v>21133</v>
      </c>
      <c r="C6293" s="447" t="s">
        <v>21134</v>
      </c>
      <c r="D6293" s="447" t="s">
        <v>21135</v>
      </c>
      <c r="E6293" s="448" t="s">
        <v>20755</v>
      </c>
      <c r="F6293" s="447" t="s">
        <v>20755</v>
      </c>
      <c r="G6293" s="449">
        <v>100937</v>
      </c>
      <c r="H6293" s="447" t="s">
        <v>7706</v>
      </c>
      <c r="I6293" s="447" t="s">
        <v>7462</v>
      </c>
      <c r="J6293" s="447" t="s">
        <v>240</v>
      </c>
      <c r="K6293" s="450">
        <v>5.88</v>
      </c>
      <c r="L6293" s="447" t="s">
        <v>241</v>
      </c>
    </row>
    <row r="6294" spans="1:12">
      <c r="A6294" s="447" t="s">
        <v>21132</v>
      </c>
      <c r="B6294" s="447" t="s">
        <v>21133</v>
      </c>
      <c r="C6294" s="447" t="s">
        <v>21134</v>
      </c>
      <c r="D6294" s="447" t="s">
        <v>21135</v>
      </c>
      <c r="E6294" s="448" t="s">
        <v>20755</v>
      </c>
      <c r="F6294" s="447" t="s">
        <v>20755</v>
      </c>
      <c r="G6294" s="449">
        <v>100938</v>
      </c>
      <c r="H6294" s="447" t="s">
        <v>7708</v>
      </c>
      <c r="I6294" s="447" t="s">
        <v>7462</v>
      </c>
      <c r="J6294" s="447" t="s">
        <v>240</v>
      </c>
      <c r="K6294" s="450">
        <v>4.99</v>
      </c>
      <c r="L6294" s="447" t="s">
        <v>241</v>
      </c>
    </row>
    <row r="6295" spans="1:12">
      <c r="A6295" s="447" t="s">
        <v>21132</v>
      </c>
      <c r="B6295" s="447" t="s">
        <v>21133</v>
      </c>
      <c r="C6295" s="447" t="s">
        <v>21134</v>
      </c>
      <c r="D6295" s="447" t="s">
        <v>21135</v>
      </c>
      <c r="E6295" s="448" t="s">
        <v>20755</v>
      </c>
      <c r="F6295" s="447" t="s">
        <v>20755</v>
      </c>
      <c r="G6295" s="449">
        <v>100939</v>
      </c>
      <c r="H6295" s="447" t="s">
        <v>7709</v>
      </c>
      <c r="I6295" s="447" t="s">
        <v>7462</v>
      </c>
      <c r="J6295" s="447" t="s">
        <v>240</v>
      </c>
      <c r="K6295" s="450">
        <v>4.5999999999999996</v>
      </c>
      <c r="L6295" s="447" t="s">
        <v>241</v>
      </c>
    </row>
    <row r="6296" spans="1:12">
      <c r="A6296" s="447" t="s">
        <v>21132</v>
      </c>
      <c r="B6296" s="447" t="s">
        <v>21133</v>
      </c>
      <c r="C6296" s="447" t="s">
        <v>21134</v>
      </c>
      <c r="D6296" s="447" t="s">
        <v>21135</v>
      </c>
      <c r="E6296" s="448" t="s">
        <v>20755</v>
      </c>
      <c r="F6296" s="447" t="s">
        <v>20755</v>
      </c>
      <c r="G6296" s="449">
        <v>100940</v>
      </c>
      <c r="H6296" s="447" t="s">
        <v>7710</v>
      </c>
      <c r="I6296" s="447" t="s">
        <v>7462</v>
      </c>
      <c r="J6296" s="447" t="s">
        <v>240</v>
      </c>
      <c r="K6296" s="450">
        <v>3.95</v>
      </c>
      <c r="L6296" s="447" t="s">
        <v>241</v>
      </c>
    </row>
    <row r="6297" spans="1:12">
      <c r="A6297" s="447" t="s">
        <v>21132</v>
      </c>
      <c r="B6297" s="447" t="s">
        <v>21133</v>
      </c>
      <c r="C6297" s="447" t="s">
        <v>21134</v>
      </c>
      <c r="D6297" s="447" t="s">
        <v>21135</v>
      </c>
      <c r="E6297" s="448" t="s">
        <v>20755</v>
      </c>
      <c r="F6297" s="447" t="s">
        <v>20755</v>
      </c>
      <c r="G6297" s="449">
        <v>100941</v>
      </c>
      <c r="H6297" s="447" t="s">
        <v>7711</v>
      </c>
      <c r="I6297" s="447" t="s">
        <v>6420</v>
      </c>
      <c r="J6297" s="447" t="s">
        <v>240</v>
      </c>
      <c r="K6297" s="450">
        <v>3.92</v>
      </c>
      <c r="L6297" s="447" t="s">
        <v>241</v>
      </c>
    </row>
    <row r="6298" spans="1:12">
      <c r="A6298" s="447" t="s">
        <v>21132</v>
      </c>
      <c r="B6298" s="447" t="s">
        <v>21133</v>
      </c>
      <c r="C6298" s="447" t="s">
        <v>21134</v>
      </c>
      <c r="D6298" s="447" t="s">
        <v>21135</v>
      </c>
      <c r="E6298" s="448" t="s">
        <v>20755</v>
      </c>
      <c r="F6298" s="447" t="s">
        <v>20755</v>
      </c>
      <c r="G6298" s="449">
        <v>100942</v>
      </c>
      <c r="H6298" s="447" t="s">
        <v>7712</v>
      </c>
      <c r="I6298" s="447" t="s">
        <v>6420</v>
      </c>
      <c r="J6298" s="447" t="s">
        <v>240</v>
      </c>
      <c r="K6298" s="450">
        <v>3.33</v>
      </c>
      <c r="L6298" s="447" t="s">
        <v>241</v>
      </c>
    </row>
    <row r="6299" spans="1:12">
      <c r="A6299" s="447" t="s">
        <v>21132</v>
      </c>
      <c r="B6299" s="447" t="s">
        <v>21133</v>
      </c>
      <c r="C6299" s="447" t="s">
        <v>21134</v>
      </c>
      <c r="D6299" s="447" t="s">
        <v>21135</v>
      </c>
      <c r="E6299" s="448" t="s">
        <v>20755</v>
      </c>
      <c r="F6299" s="447" t="s">
        <v>20755</v>
      </c>
      <c r="G6299" s="449">
        <v>100943</v>
      </c>
      <c r="H6299" s="447" t="s">
        <v>7714</v>
      </c>
      <c r="I6299" s="447" t="s">
        <v>6420</v>
      </c>
      <c r="J6299" s="447" t="s">
        <v>240</v>
      </c>
      <c r="K6299" s="450">
        <v>3.05</v>
      </c>
      <c r="L6299" s="447" t="s">
        <v>241</v>
      </c>
    </row>
    <row r="6300" spans="1:12">
      <c r="A6300" s="447" t="s">
        <v>21132</v>
      </c>
      <c r="B6300" s="447" t="s">
        <v>21133</v>
      </c>
      <c r="C6300" s="447" t="s">
        <v>21134</v>
      </c>
      <c r="D6300" s="447" t="s">
        <v>21135</v>
      </c>
      <c r="E6300" s="448" t="s">
        <v>20755</v>
      </c>
      <c r="F6300" s="447" t="s">
        <v>20755</v>
      </c>
      <c r="G6300" s="449">
        <v>100944</v>
      </c>
      <c r="H6300" s="447" t="s">
        <v>7716</v>
      </c>
      <c r="I6300" s="447" t="s">
        <v>6420</v>
      </c>
      <c r="J6300" s="447" t="s">
        <v>240</v>
      </c>
      <c r="K6300" s="450">
        <v>2.64</v>
      </c>
      <c r="L6300" s="447" t="s">
        <v>241</v>
      </c>
    </row>
    <row r="6301" spans="1:12">
      <c r="A6301" s="447" t="s">
        <v>21132</v>
      </c>
      <c r="B6301" s="447" t="s">
        <v>21133</v>
      </c>
      <c r="C6301" s="447" t="s">
        <v>21134</v>
      </c>
      <c r="D6301" s="447" t="s">
        <v>21135</v>
      </c>
      <c r="E6301" s="448" t="s">
        <v>20755</v>
      </c>
      <c r="F6301" s="447" t="s">
        <v>20755</v>
      </c>
      <c r="G6301" s="449">
        <v>100945</v>
      </c>
      <c r="H6301" s="447" t="s">
        <v>7717</v>
      </c>
      <c r="I6301" s="447" t="s">
        <v>6420</v>
      </c>
      <c r="J6301" s="447" t="s">
        <v>240</v>
      </c>
      <c r="K6301" s="450">
        <v>1.75</v>
      </c>
      <c r="L6301" s="447" t="s">
        <v>241</v>
      </c>
    </row>
    <row r="6302" spans="1:12">
      <c r="A6302" s="447" t="s">
        <v>21132</v>
      </c>
      <c r="B6302" s="447" t="s">
        <v>21133</v>
      </c>
      <c r="C6302" s="447" t="s">
        <v>21134</v>
      </c>
      <c r="D6302" s="447" t="s">
        <v>21135</v>
      </c>
      <c r="E6302" s="448" t="s">
        <v>20755</v>
      </c>
      <c r="F6302" s="447" t="s">
        <v>20755</v>
      </c>
      <c r="G6302" s="449">
        <v>100946</v>
      </c>
      <c r="H6302" s="447" t="s">
        <v>7719</v>
      </c>
      <c r="I6302" s="447" t="s">
        <v>6420</v>
      </c>
      <c r="J6302" s="447" t="s">
        <v>240</v>
      </c>
      <c r="K6302" s="450">
        <v>1.51</v>
      </c>
      <c r="L6302" s="447" t="s">
        <v>241</v>
      </c>
    </row>
    <row r="6303" spans="1:12">
      <c r="A6303" s="447" t="s">
        <v>21132</v>
      </c>
      <c r="B6303" s="447" t="s">
        <v>21133</v>
      </c>
      <c r="C6303" s="447" t="s">
        <v>21134</v>
      </c>
      <c r="D6303" s="447" t="s">
        <v>21135</v>
      </c>
      <c r="E6303" s="448" t="s">
        <v>20755</v>
      </c>
      <c r="F6303" s="447" t="s">
        <v>20755</v>
      </c>
      <c r="G6303" s="449">
        <v>100947</v>
      </c>
      <c r="H6303" s="447" t="s">
        <v>7721</v>
      </c>
      <c r="I6303" s="447" t="s">
        <v>6420</v>
      </c>
      <c r="J6303" s="447" t="s">
        <v>240</v>
      </c>
      <c r="K6303" s="450">
        <v>1.38</v>
      </c>
      <c r="L6303" s="447" t="s">
        <v>241</v>
      </c>
    </row>
    <row r="6304" spans="1:12">
      <c r="A6304" s="447" t="s">
        <v>21132</v>
      </c>
      <c r="B6304" s="447" t="s">
        <v>21133</v>
      </c>
      <c r="C6304" s="447" t="s">
        <v>21134</v>
      </c>
      <c r="D6304" s="447" t="s">
        <v>21135</v>
      </c>
      <c r="E6304" s="448" t="s">
        <v>20755</v>
      </c>
      <c r="F6304" s="447" t="s">
        <v>20755</v>
      </c>
      <c r="G6304" s="449">
        <v>100948</v>
      </c>
      <c r="H6304" s="447" t="s">
        <v>7722</v>
      </c>
      <c r="I6304" s="447" t="s">
        <v>6420</v>
      </c>
      <c r="J6304" s="447" t="s">
        <v>240</v>
      </c>
      <c r="K6304" s="450">
        <v>0.55000000000000004</v>
      </c>
      <c r="L6304" s="447" t="s">
        <v>241</v>
      </c>
    </row>
    <row r="6305" spans="1:12">
      <c r="A6305" s="447" t="s">
        <v>21132</v>
      </c>
      <c r="B6305" s="447" t="s">
        <v>21133</v>
      </c>
      <c r="C6305" s="447" t="s">
        <v>21134</v>
      </c>
      <c r="D6305" s="447" t="s">
        <v>21135</v>
      </c>
      <c r="E6305" s="448" t="s">
        <v>20755</v>
      </c>
      <c r="F6305" s="447" t="s">
        <v>20755</v>
      </c>
      <c r="G6305" s="449">
        <v>100949</v>
      </c>
      <c r="H6305" s="447" t="s">
        <v>7723</v>
      </c>
      <c r="I6305" s="447" t="s">
        <v>6420</v>
      </c>
      <c r="J6305" s="447" t="s">
        <v>240</v>
      </c>
      <c r="K6305" s="450">
        <v>4.17</v>
      </c>
      <c r="L6305" s="447" t="s">
        <v>241</v>
      </c>
    </row>
    <row r="6306" spans="1:12">
      <c r="A6306" s="447" t="s">
        <v>21132</v>
      </c>
      <c r="B6306" s="447" t="s">
        <v>21133</v>
      </c>
      <c r="C6306" s="447" t="s">
        <v>21134</v>
      </c>
      <c r="D6306" s="447" t="s">
        <v>21135</v>
      </c>
      <c r="E6306" s="448" t="s">
        <v>20755</v>
      </c>
      <c r="F6306" s="447" t="s">
        <v>20755</v>
      </c>
      <c r="G6306" s="449">
        <v>100950</v>
      </c>
      <c r="H6306" s="447" t="s">
        <v>7724</v>
      </c>
      <c r="I6306" s="447" t="s">
        <v>6420</v>
      </c>
      <c r="J6306" s="447" t="s">
        <v>240</v>
      </c>
      <c r="K6306" s="450">
        <v>2.27</v>
      </c>
      <c r="L6306" s="447" t="s">
        <v>241</v>
      </c>
    </row>
    <row r="6307" spans="1:12">
      <c r="A6307" s="447" t="s">
        <v>21132</v>
      </c>
      <c r="B6307" s="447" t="s">
        <v>21133</v>
      </c>
      <c r="C6307" s="447" t="s">
        <v>21134</v>
      </c>
      <c r="D6307" s="447" t="s">
        <v>21135</v>
      </c>
      <c r="E6307" s="448" t="s">
        <v>20755</v>
      </c>
      <c r="F6307" s="447" t="s">
        <v>20755</v>
      </c>
      <c r="G6307" s="449">
        <v>100951</v>
      </c>
      <c r="H6307" s="447" t="s">
        <v>7725</v>
      </c>
      <c r="I6307" s="447" t="s">
        <v>6420</v>
      </c>
      <c r="J6307" s="447" t="s">
        <v>240</v>
      </c>
      <c r="K6307" s="450">
        <v>1.95</v>
      </c>
      <c r="L6307" s="447" t="s">
        <v>241</v>
      </c>
    </row>
    <row r="6308" spans="1:12">
      <c r="A6308" s="447" t="s">
        <v>21132</v>
      </c>
      <c r="B6308" s="447" t="s">
        <v>21133</v>
      </c>
      <c r="C6308" s="447" t="s">
        <v>21134</v>
      </c>
      <c r="D6308" s="447" t="s">
        <v>21135</v>
      </c>
      <c r="E6308" s="448" t="s">
        <v>20755</v>
      </c>
      <c r="F6308" s="447" t="s">
        <v>20755</v>
      </c>
      <c r="G6308" s="449">
        <v>100952</v>
      </c>
      <c r="H6308" s="447" t="s">
        <v>7726</v>
      </c>
      <c r="I6308" s="447" t="s">
        <v>6420</v>
      </c>
      <c r="J6308" s="447" t="s">
        <v>240</v>
      </c>
      <c r="K6308" s="450">
        <v>1.8</v>
      </c>
      <c r="L6308" s="447" t="s">
        <v>241</v>
      </c>
    </row>
    <row r="6309" spans="1:12">
      <c r="A6309" s="447" t="s">
        <v>21132</v>
      </c>
      <c r="B6309" s="447" t="s">
        <v>21133</v>
      </c>
      <c r="C6309" s="447" t="s">
        <v>21134</v>
      </c>
      <c r="D6309" s="447" t="s">
        <v>21135</v>
      </c>
      <c r="E6309" s="448" t="s">
        <v>20755</v>
      </c>
      <c r="F6309" s="447" t="s">
        <v>20755</v>
      </c>
      <c r="G6309" s="449">
        <v>100953</v>
      </c>
      <c r="H6309" s="447" t="s">
        <v>7727</v>
      </c>
      <c r="I6309" s="447" t="s">
        <v>6420</v>
      </c>
      <c r="J6309" s="447" t="s">
        <v>240</v>
      </c>
      <c r="K6309" s="450">
        <v>0.71</v>
      </c>
      <c r="L6309" s="447" t="s">
        <v>241</v>
      </c>
    </row>
    <row r="6310" spans="1:12">
      <c r="A6310" s="447" t="s">
        <v>21132</v>
      </c>
      <c r="B6310" s="447" t="s">
        <v>21133</v>
      </c>
      <c r="C6310" s="447" t="s">
        <v>21134</v>
      </c>
      <c r="D6310" s="447" t="s">
        <v>21135</v>
      </c>
      <c r="E6310" s="448" t="s">
        <v>20755</v>
      </c>
      <c r="F6310" s="447" t="s">
        <v>20755</v>
      </c>
      <c r="G6310" s="449">
        <v>100954</v>
      </c>
      <c r="H6310" s="447" t="s">
        <v>7728</v>
      </c>
      <c r="I6310" s="447" t="s">
        <v>6420</v>
      </c>
      <c r="J6310" s="447" t="s">
        <v>240</v>
      </c>
      <c r="K6310" s="450">
        <v>5.4</v>
      </c>
      <c r="L6310" s="447" t="s">
        <v>241</v>
      </c>
    </row>
    <row r="6311" spans="1:12">
      <c r="A6311" s="447" t="s">
        <v>21132</v>
      </c>
      <c r="B6311" s="447" t="s">
        <v>21133</v>
      </c>
      <c r="C6311" s="447" t="s">
        <v>21134</v>
      </c>
      <c r="D6311" s="447" t="s">
        <v>21135</v>
      </c>
      <c r="E6311" s="448" t="s">
        <v>20755</v>
      </c>
      <c r="F6311" s="447" t="s">
        <v>20755</v>
      </c>
      <c r="G6311" s="449">
        <v>100955</v>
      </c>
      <c r="H6311" s="447" t="s">
        <v>7729</v>
      </c>
      <c r="I6311" s="447" t="s">
        <v>7462</v>
      </c>
      <c r="J6311" s="447" t="s">
        <v>240</v>
      </c>
      <c r="K6311" s="450">
        <v>3.36</v>
      </c>
      <c r="L6311" s="447" t="s">
        <v>241</v>
      </c>
    </row>
    <row r="6312" spans="1:12">
      <c r="A6312" s="447" t="s">
        <v>21132</v>
      </c>
      <c r="B6312" s="447" t="s">
        <v>21133</v>
      </c>
      <c r="C6312" s="447" t="s">
        <v>21134</v>
      </c>
      <c r="D6312" s="447" t="s">
        <v>21135</v>
      </c>
      <c r="E6312" s="448" t="s">
        <v>20755</v>
      </c>
      <c r="F6312" s="447" t="s">
        <v>20755</v>
      </c>
      <c r="G6312" s="449">
        <v>100956</v>
      </c>
      <c r="H6312" s="447" t="s">
        <v>7730</v>
      </c>
      <c r="I6312" s="447" t="s">
        <v>7462</v>
      </c>
      <c r="J6312" s="447" t="s">
        <v>240</v>
      </c>
      <c r="K6312" s="450">
        <v>2.91</v>
      </c>
      <c r="L6312" s="447" t="s">
        <v>241</v>
      </c>
    </row>
    <row r="6313" spans="1:12">
      <c r="A6313" s="447" t="s">
        <v>21132</v>
      </c>
      <c r="B6313" s="447" t="s">
        <v>21133</v>
      </c>
      <c r="C6313" s="447" t="s">
        <v>21134</v>
      </c>
      <c r="D6313" s="447" t="s">
        <v>21135</v>
      </c>
      <c r="E6313" s="448" t="s">
        <v>20755</v>
      </c>
      <c r="F6313" s="447" t="s">
        <v>20755</v>
      </c>
      <c r="G6313" s="449">
        <v>100957</v>
      </c>
      <c r="H6313" s="447" t="s">
        <v>7731</v>
      </c>
      <c r="I6313" s="447" t="s">
        <v>7462</v>
      </c>
      <c r="J6313" s="447" t="s">
        <v>240</v>
      </c>
      <c r="K6313" s="450">
        <v>2.67</v>
      </c>
      <c r="L6313" s="447" t="s">
        <v>241</v>
      </c>
    </row>
    <row r="6314" spans="1:12">
      <c r="A6314" s="447" t="s">
        <v>21132</v>
      </c>
      <c r="B6314" s="447" t="s">
        <v>21133</v>
      </c>
      <c r="C6314" s="447" t="s">
        <v>21134</v>
      </c>
      <c r="D6314" s="447" t="s">
        <v>21135</v>
      </c>
      <c r="E6314" s="448" t="s">
        <v>20755</v>
      </c>
      <c r="F6314" s="447" t="s">
        <v>20755</v>
      </c>
      <c r="G6314" s="449">
        <v>100958</v>
      </c>
      <c r="H6314" s="447" t="s">
        <v>7732</v>
      </c>
      <c r="I6314" s="447" t="s">
        <v>7462</v>
      </c>
      <c r="J6314" s="447" t="s">
        <v>240</v>
      </c>
      <c r="K6314" s="450">
        <v>1.07</v>
      </c>
      <c r="L6314" s="447" t="s">
        <v>241</v>
      </c>
    </row>
    <row r="6315" spans="1:12">
      <c r="A6315" s="447" t="s">
        <v>21132</v>
      </c>
      <c r="B6315" s="447" t="s">
        <v>21133</v>
      </c>
      <c r="C6315" s="447" t="s">
        <v>21134</v>
      </c>
      <c r="D6315" s="447" t="s">
        <v>21135</v>
      </c>
      <c r="E6315" s="448" t="s">
        <v>20755</v>
      </c>
      <c r="F6315" s="447" t="s">
        <v>20755</v>
      </c>
      <c r="G6315" s="449">
        <v>100959</v>
      </c>
      <c r="H6315" s="447" t="s">
        <v>7734</v>
      </c>
      <c r="I6315" s="447" t="s">
        <v>7462</v>
      </c>
      <c r="J6315" s="447" t="s">
        <v>240</v>
      </c>
      <c r="K6315" s="450">
        <v>8.02</v>
      </c>
      <c r="L6315" s="447" t="s">
        <v>241</v>
      </c>
    </row>
    <row r="6316" spans="1:12">
      <c r="A6316" s="447" t="s">
        <v>21132</v>
      </c>
      <c r="B6316" s="447" t="s">
        <v>21133</v>
      </c>
      <c r="C6316" s="447" t="s">
        <v>21134</v>
      </c>
      <c r="D6316" s="447" t="s">
        <v>21135</v>
      </c>
      <c r="E6316" s="448" t="s">
        <v>20755</v>
      </c>
      <c r="F6316" s="447" t="s">
        <v>20755</v>
      </c>
      <c r="G6316" s="449">
        <v>100960</v>
      </c>
      <c r="H6316" s="447" t="s">
        <v>7736</v>
      </c>
      <c r="I6316" s="447" t="s">
        <v>7462</v>
      </c>
      <c r="J6316" s="447" t="s">
        <v>240</v>
      </c>
      <c r="K6316" s="450">
        <v>2.4300000000000002</v>
      </c>
      <c r="L6316" s="447" t="s">
        <v>241</v>
      </c>
    </row>
    <row r="6317" spans="1:12">
      <c r="A6317" s="447" t="s">
        <v>21132</v>
      </c>
      <c r="B6317" s="447" t="s">
        <v>21133</v>
      </c>
      <c r="C6317" s="447" t="s">
        <v>21134</v>
      </c>
      <c r="D6317" s="447" t="s">
        <v>21135</v>
      </c>
      <c r="E6317" s="448" t="s">
        <v>20755</v>
      </c>
      <c r="F6317" s="447" t="s">
        <v>20755</v>
      </c>
      <c r="G6317" s="449">
        <v>100961</v>
      </c>
      <c r="H6317" s="447" t="s">
        <v>7737</v>
      </c>
      <c r="I6317" s="447" t="s">
        <v>7462</v>
      </c>
      <c r="J6317" s="447" t="s">
        <v>240</v>
      </c>
      <c r="K6317" s="450">
        <v>2.11</v>
      </c>
      <c r="L6317" s="447" t="s">
        <v>241</v>
      </c>
    </row>
    <row r="6318" spans="1:12">
      <c r="A6318" s="447" t="s">
        <v>21132</v>
      </c>
      <c r="B6318" s="447" t="s">
        <v>21133</v>
      </c>
      <c r="C6318" s="447" t="s">
        <v>21134</v>
      </c>
      <c r="D6318" s="447" t="s">
        <v>21135</v>
      </c>
      <c r="E6318" s="448" t="s">
        <v>20755</v>
      </c>
      <c r="F6318" s="447" t="s">
        <v>20755</v>
      </c>
      <c r="G6318" s="449">
        <v>100962</v>
      </c>
      <c r="H6318" s="447" t="s">
        <v>7738</v>
      </c>
      <c r="I6318" s="447" t="s">
        <v>7462</v>
      </c>
      <c r="J6318" s="447" t="s">
        <v>240</v>
      </c>
      <c r="K6318" s="450">
        <v>1.92</v>
      </c>
      <c r="L6318" s="447" t="s">
        <v>241</v>
      </c>
    </row>
    <row r="6319" spans="1:12">
      <c r="A6319" s="447" t="s">
        <v>21132</v>
      </c>
      <c r="B6319" s="447" t="s">
        <v>21133</v>
      </c>
      <c r="C6319" s="447" t="s">
        <v>21134</v>
      </c>
      <c r="D6319" s="447" t="s">
        <v>21135</v>
      </c>
      <c r="E6319" s="448" t="s">
        <v>20755</v>
      </c>
      <c r="F6319" s="447" t="s">
        <v>20755</v>
      </c>
      <c r="G6319" s="449">
        <v>100963</v>
      </c>
      <c r="H6319" s="447" t="s">
        <v>7740</v>
      </c>
      <c r="I6319" s="447" t="s">
        <v>7462</v>
      </c>
      <c r="J6319" s="447" t="s">
        <v>240</v>
      </c>
      <c r="K6319" s="450">
        <v>0.75</v>
      </c>
      <c r="L6319" s="447" t="s">
        <v>241</v>
      </c>
    </row>
    <row r="6320" spans="1:12">
      <c r="A6320" s="447" t="s">
        <v>21132</v>
      </c>
      <c r="B6320" s="447" t="s">
        <v>21133</v>
      </c>
      <c r="C6320" s="447" t="s">
        <v>21134</v>
      </c>
      <c r="D6320" s="447" t="s">
        <v>21135</v>
      </c>
      <c r="E6320" s="448" t="s">
        <v>20755</v>
      </c>
      <c r="F6320" s="447" t="s">
        <v>20755</v>
      </c>
      <c r="G6320" s="449">
        <v>100964</v>
      </c>
      <c r="H6320" s="447" t="s">
        <v>7741</v>
      </c>
      <c r="I6320" s="447" t="s">
        <v>7462</v>
      </c>
      <c r="J6320" s="447" t="s">
        <v>240</v>
      </c>
      <c r="K6320" s="450">
        <v>5.86</v>
      </c>
      <c r="L6320" s="447" t="s">
        <v>241</v>
      </c>
    </row>
    <row r="6321" spans="1:12">
      <c r="A6321" s="447" t="s">
        <v>21132</v>
      </c>
      <c r="B6321" s="447" t="s">
        <v>21133</v>
      </c>
      <c r="C6321" s="447" t="s">
        <v>21134</v>
      </c>
      <c r="D6321" s="447" t="s">
        <v>21135</v>
      </c>
      <c r="E6321" s="448" t="s">
        <v>20755</v>
      </c>
      <c r="F6321" s="447" t="s">
        <v>20755</v>
      </c>
      <c r="G6321" s="449">
        <v>100973</v>
      </c>
      <c r="H6321" s="447" t="s">
        <v>7743</v>
      </c>
      <c r="I6321" s="447" t="s">
        <v>133</v>
      </c>
      <c r="J6321" s="447" t="s">
        <v>240</v>
      </c>
      <c r="K6321" s="450">
        <v>5.78</v>
      </c>
      <c r="L6321" s="447" t="s">
        <v>241</v>
      </c>
    </row>
    <row r="6322" spans="1:12">
      <c r="A6322" s="447" t="s">
        <v>21132</v>
      </c>
      <c r="B6322" s="447" t="s">
        <v>21133</v>
      </c>
      <c r="C6322" s="447" t="s">
        <v>21134</v>
      </c>
      <c r="D6322" s="447" t="s">
        <v>21135</v>
      </c>
      <c r="E6322" s="448" t="s">
        <v>20755</v>
      </c>
      <c r="F6322" s="447" t="s">
        <v>20755</v>
      </c>
      <c r="G6322" s="449">
        <v>100974</v>
      </c>
      <c r="H6322" s="447" t="s">
        <v>7744</v>
      </c>
      <c r="I6322" s="447" t="s">
        <v>133</v>
      </c>
      <c r="J6322" s="447" t="s">
        <v>240</v>
      </c>
      <c r="K6322" s="450">
        <v>5.67</v>
      </c>
      <c r="L6322" s="447" t="s">
        <v>241</v>
      </c>
    </row>
    <row r="6323" spans="1:12">
      <c r="A6323" s="447" t="s">
        <v>21132</v>
      </c>
      <c r="B6323" s="447" t="s">
        <v>21133</v>
      </c>
      <c r="C6323" s="447" t="s">
        <v>21134</v>
      </c>
      <c r="D6323" s="447" t="s">
        <v>21135</v>
      </c>
      <c r="E6323" s="448" t="s">
        <v>20755</v>
      </c>
      <c r="F6323" s="447" t="s">
        <v>20755</v>
      </c>
      <c r="G6323" s="449">
        <v>100975</v>
      </c>
      <c r="H6323" s="447" t="s">
        <v>7745</v>
      </c>
      <c r="I6323" s="447" t="s">
        <v>133</v>
      </c>
      <c r="J6323" s="447" t="s">
        <v>240</v>
      </c>
      <c r="K6323" s="450">
        <v>5.96</v>
      </c>
      <c r="L6323" s="447" t="s">
        <v>241</v>
      </c>
    </row>
    <row r="6324" spans="1:12">
      <c r="A6324" s="447" t="s">
        <v>21132</v>
      </c>
      <c r="B6324" s="447" t="s">
        <v>21133</v>
      </c>
      <c r="C6324" s="447" t="s">
        <v>21136</v>
      </c>
      <c r="D6324" s="447" t="s">
        <v>21137</v>
      </c>
      <c r="E6324" s="448" t="s">
        <v>20755</v>
      </c>
      <c r="F6324" s="447" t="s">
        <v>20755</v>
      </c>
      <c r="G6324" s="449">
        <v>100965</v>
      </c>
      <c r="H6324" s="447" t="s">
        <v>7746</v>
      </c>
      <c r="I6324" s="447" t="s">
        <v>6420</v>
      </c>
      <c r="J6324" s="447" t="s">
        <v>240</v>
      </c>
      <c r="K6324" s="450">
        <v>1.27</v>
      </c>
      <c r="L6324" s="447" t="s">
        <v>241</v>
      </c>
    </row>
    <row r="6325" spans="1:12">
      <c r="A6325" s="447" t="s">
        <v>21132</v>
      </c>
      <c r="B6325" s="447" t="s">
        <v>21133</v>
      </c>
      <c r="C6325" s="447" t="s">
        <v>21136</v>
      </c>
      <c r="D6325" s="447" t="s">
        <v>21137</v>
      </c>
      <c r="E6325" s="448" t="s">
        <v>20755</v>
      </c>
      <c r="F6325" s="447" t="s">
        <v>20755</v>
      </c>
      <c r="G6325" s="449">
        <v>100966</v>
      </c>
      <c r="H6325" s="447" t="s">
        <v>7747</v>
      </c>
      <c r="I6325" s="447" t="s">
        <v>6420</v>
      </c>
      <c r="J6325" s="447" t="s">
        <v>240</v>
      </c>
      <c r="K6325" s="450">
        <v>1.08</v>
      </c>
      <c r="L6325" s="447" t="s">
        <v>241</v>
      </c>
    </row>
    <row r="6326" spans="1:12">
      <c r="A6326" s="447" t="s">
        <v>21132</v>
      </c>
      <c r="B6326" s="447" t="s">
        <v>21133</v>
      </c>
      <c r="C6326" s="447" t="s">
        <v>21136</v>
      </c>
      <c r="D6326" s="447" t="s">
        <v>21137</v>
      </c>
      <c r="E6326" s="448" t="s">
        <v>20755</v>
      </c>
      <c r="F6326" s="447" t="s">
        <v>20755</v>
      </c>
      <c r="G6326" s="449">
        <v>100969</v>
      </c>
      <c r="H6326" s="447" t="s">
        <v>7748</v>
      </c>
      <c r="I6326" s="447" t="s">
        <v>6420</v>
      </c>
      <c r="J6326" s="447" t="s">
        <v>240</v>
      </c>
      <c r="K6326" s="450">
        <v>1.69</v>
      </c>
      <c r="L6326" s="447" t="s">
        <v>241</v>
      </c>
    </row>
    <row r="6327" spans="1:12">
      <c r="A6327" s="447" t="s">
        <v>21132</v>
      </c>
      <c r="B6327" s="447" t="s">
        <v>21133</v>
      </c>
      <c r="C6327" s="447" t="s">
        <v>21136</v>
      </c>
      <c r="D6327" s="447" t="s">
        <v>21137</v>
      </c>
      <c r="E6327" s="448" t="s">
        <v>20755</v>
      </c>
      <c r="F6327" s="447" t="s">
        <v>20755</v>
      </c>
      <c r="G6327" s="449">
        <v>100970</v>
      </c>
      <c r="H6327" s="447" t="s">
        <v>7749</v>
      </c>
      <c r="I6327" s="447" t="s">
        <v>6420</v>
      </c>
      <c r="J6327" s="447" t="s">
        <v>240</v>
      </c>
      <c r="K6327" s="450">
        <v>1.43</v>
      </c>
      <c r="L6327" s="447" t="s">
        <v>241</v>
      </c>
    </row>
    <row r="6328" spans="1:12">
      <c r="A6328" s="447" t="s">
        <v>21132</v>
      </c>
      <c r="B6328" s="447" t="s">
        <v>21133</v>
      </c>
      <c r="C6328" s="447" t="s">
        <v>21136</v>
      </c>
      <c r="D6328" s="447" t="s">
        <v>21137</v>
      </c>
      <c r="E6328" s="448" t="s">
        <v>20755</v>
      </c>
      <c r="F6328" s="447" t="s">
        <v>20755</v>
      </c>
      <c r="G6328" s="449">
        <v>102330</v>
      </c>
      <c r="H6328" s="447" t="s">
        <v>7750</v>
      </c>
      <c r="I6328" s="447" t="s">
        <v>6420</v>
      </c>
      <c r="J6328" s="447" t="s">
        <v>240</v>
      </c>
      <c r="K6328" s="450">
        <v>1.02</v>
      </c>
      <c r="L6328" s="447" t="s">
        <v>241</v>
      </c>
    </row>
    <row r="6329" spans="1:12">
      <c r="A6329" s="447" t="s">
        <v>21132</v>
      </c>
      <c r="B6329" s="447" t="s">
        <v>21133</v>
      </c>
      <c r="C6329" s="447" t="s">
        <v>21136</v>
      </c>
      <c r="D6329" s="447" t="s">
        <v>21137</v>
      </c>
      <c r="E6329" s="448" t="s">
        <v>20755</v>
      </c>
      <c r="F6329" s="447" t="s">
        <v>20755</v>
      </c>
      <c r="G6329" s="449">
        <v>102331</v>
      </c>
      <c r="H6329" s="447" t="s">
        <v>7751</v>
      </c>
      <c r="I6329" s="447" t="s">
        <v>6420</v>
      </c>
      <c r="J6329" s="447" t="s">
        <v>240</v>
      </c>
      <c r="K6329" s="450">
        <v>0.39</v>
      </c>
      <c r="L6329" s="447" t="s">
        <v>241</v>
      </c>
    </row>
    <row r="6330" spans="1:12">
      <c r="A6330" s="447" t="s">
        <v>21132</v>
      </c>
      <c r="B6330" s="447" t="s">
        <v>21133</v>
      </c>
      <c r="C6330" s="447" t="s">
        <v>21136</v>
      </c>
      <c r="D6330" s="447" t="s">
        <v>21137</v>
      </c>
      <c r="E6330" s="448" t="s">
        <v>20755</v>
      </c>
      <c r="F6330" s="447" t="s">
        <v>20755</v>
      </c>
      <c r="G6330" s="449">
        <v>102332</v>
      </c>
      <c r="H6330" s="447" t="s">
        <v>7752</v>
      </c>
      <c r="I6330" s="447" t="s">
        <v>6420</v>
      </c>
      <c r="J6330" s="447" t="s">
        <v>240</v>
      </c>
      <c r="K6330" s="450">
        <v>1.33</v>
      </c>
      <c r="L6330" s="447" t="s">
        <v>241</v>
      </c>
    </row>
    <row r="6331" spans="1:12">
      <c r="A6331" s="447" t="s">
        <v>21132</v>
      </c>
      <c r="B6331" s="447" t="s">
        <v>21133</v>
      </c>
      <c r="C6331" s="447" t="s">
        <v>21136</v>
      </c>
      <c r="D6331" s="447" t="s">
        <v>21137</v>
      </c>
      <c r="E6331" s="448" t="s">
        <v>20755</v>
      </c>
      <c r="F6331" s="447" t="s">
        <v>20755</v>
      </c>
      <c r="G6331" s="449">
        <v>102333</v>
      </c>
      <c r="H6331" s="447" t="s">
        <v>7754</v>
      </c>
      <c r="I6331" s="447" t="s">
        <v>6420</v>
      </c>
      <c r="J6331" s="447" t="s">
        <v>240</v>
      </c>
      <c r="K6331" s="450">
        <v>0.54</v>
      </c>
      <c r="L6331" s="447" t="s">
        <v>241</v>
      </c>
    </row>
    <row r="6332" spans="1:12">
      <c r="A6332" s="447" t="s">
        <v>21132</v>
      </c>
      <c r="B6332" s="447" t="s">
        <v>21133</v>
      </c>
      <c r="C6332" s="447" t="s">
        <v>21138</v>
      </c>
      <c r="D6332" s="447" t="s">
        <v>21139</v>
      </c>
      <c r="E6332" s="448" t="s">
        <v>20755</v>
      </c>
      <c r="F6332" s="447" t="s">
        <v>20755</v>
      </c>
      <c r="G6332" s="449">
        <v>101019</v>
      </c>
      <c r="H6332" s="447" t="s">
        <v>7755</v>
      </c>
      <c r="I6332" s="447" t="s">
        <v>6740</v>
      </c>
      <c r="J6332" s="447" t="s">
        <v>240</v>
      </c>
      <c r="K6332" s="450">
        <v>526.97</v>
      </c>
      <c r="L6332" s="447" t="s">
        <v>241</v>
      </c>
    </row>
    <row r="6333" spans="1:12">
      <c r="A6333" s="447" t="s">
        <v>21132</v>
      </c>
      <c r="B6333" s="447" t="s">
        <v>21133</v>
      </c>
      <c r="C6333" s="447" t="s">
        <v>21138</v>
      </c>
      <c r="D6333" s="447" t="s">
        <v>21139</v>
      </c>
      <c r="E6333" s="448" t="s">
        <v>20755</v>
      </c>
      <c r="F6333" s="447" t="s">
        <v>20755</v>
      </c>
      <c r="G6333" s="449">
        <v>101479</v>
      </c>
      <c r="H6333" s="447" t="s">
        <v>7756</v>
      </c>
      <c r="I6333" s="447" t="s">
        <v>6740</v>
      </c>
      <c r="J6333" s="447" t="s">
        <v>240</v>
      </c>
      <c r="K6333" s="450">
        <v>105.2</v>
      </c>
      <c r="L6333" s="447" t="s">
        <v>241</v>
      </c>
    </row>
    <row r="6334" spans="1:12">
      <c r="A6334" s="447" t="s">
        <v>21132</v>
      </c>
      <c r="B6334" s="447" t="s">
        <v>21133</v>
      </c>
      <c r="C6334" s="447" t="s">
        <v>21140</v>
      </c>
      <c r="D6334" s="447" t="s">
        <v>21141</v>
      </c>
      <c r="E6334" s="448" t="s">
        <v>20755</v>
      </c>
      <c r="F6334" s="447" t="s">
        <v>20755</v>
      </c>
      <c r="G6334" s="449">
        <v>100976</v>
      </c>
      <c r="H6334" s="447" t="s">
        <v>7757</v>
      </c>
      <c r="I6334" s="447" t="s">
        <v>133</v>
      </c>
      <c r="J6334" s="447" t="s">
        <v>240</v>
      </c>
      <c r="K6334" s="450">
        <v>5.9</v>
      </c>
      <c r="L6334" s="447" t="s">
        <v>241</v>
      </c>
    </row>
    <row r="6335" spans="1:12">
      <c r="A6335" s="447" t="s">
        <v>21132</v>
      </c>
      <c r="B6335" s="447" t="s">
        <v>21133</v>
      </c>
      <c r="C6335" s="447" t="s">
        <v>21140</v>
      </c>
      <c r="D6335" s="447" t="s">
        <v>21141</v>
      </c>
      <c r="E6335" s="448" t="s">
        <v>20755</v>
      </c>
      <c r="F6335" s="447" t="s">
        <v>20755</v>
      </c>
      <c r="G6335" s="449">
        <v>100977</v>
      </c>
      <c r="H6335" s="447" t="s">
        <v>7759</v>
      </c>
      <c r="I6335" s="447" t="s">
        <v>133</v>
      </c>
      <c r="J6335" s="447" t="s">
        <v>240</v>
      </c>
      <c r="K6335" s="450">
        <v>4.9000000000000004</v>
      </c>
      <c r="L6335" s="447" t="s">
        <v>241</v>
      </c>
    </row>
    <row r="6336" spans="1:12">
      <c r="A6336" s="447" t="s">
        <v>21132</v>
      </c>
      <c r="B6336" s="447" t="s">
        <v>21133</v>
      </c>
      <c r="C6336" s="447" t="s">
        <v>21140</v>
      </c>
      <c r="D6336" s="447" t="s">
        <v>21141</v>
      </c>
      <c r="E6336" s="448" t="s">
        <v>20755</v>
      </c>
      <c r="F6336" s="447" t="s">
        <v>20755</v>
      </c>
      <c r="G6336" s="449">
        <v>100978</v>
      </c>
      <c r="H6336" s="447" t="s">
        <v>7760</v>
      </c>
      <c r="I6336" s="447" t="s">
        <v>133</v>
      </c>
      <c r="J6336" s="447" t="s">
        <v>240</v>
      </c>
      <c r="K6336" s="450">
        <v>4.5199999999999996</v>
      </c>
      <c r="L6336" s="447" t="s">
        <v>241</v>
      </c>
    </row>
    <row r="6337" spans="1:12">
      <c r="A6337" s="447" t="s">
        <v>21132</v>
      </c>
      <c r="B6337" s="447" t="s">
        <v>21133</v>
      </c>
      <c r="C6337" s="447" t="s">
        <v>21140</v>
      </c>
      <c r="D6337" s="447" t="s">
        <v>21141</v>
      </c>
      <c r="E6337" s="448" t="s">
        <v>20755</v>
      </c>
      <c r="F6337" s="447" t="s">
        <v>20755</v>
      </c>
      <c r="G6337" s="449">
        <v>100979</v>
      </c>
      <c r="H6337" s="447" t="s">
        <v>7761</v>
      </c>
      <c r="I6337" s="447" t="s">
        <v>133</v>
      </c>
      <c r="J6337" s="447" t="s">
        <v>240</v>
      </c>
      <c r="K6337" s="450">
        <v>4.5199999999999996</v>
      </c>
      <c r="L6337" s="447" t="s">
        <v>241</v>
      </c>
    </row>
    <row r="6338" spans="1:12">
      <c r="A6338" s="447" t="s">
        <v>21132</v>
      </c>
      <c r="B6338" s="447" t="s">
        <v>21133</v>
      </c>
      <c r="C6338" s="447" t="s">
        <v>21140</v>
      </c>
      <c r="D6338" s="447" t="s">
        <v>21141</v>
      </c>
      <c r="E6338" s="448" t="s">
        <v>20755</v>
      </c>
      <c r="F6338" s="447" t="s">
        <v>20755</v>
      </c>
      <c r="G6338" s="449">
        <v>100980</v>
      </c>
      <c r="H6338" s="447" t="s">
        <v>7762</v>
      </c>
      <c r="I6338" s="447" t="s">
        <v>133</v>
      </c>
      <c r="J6338" s="447" t="s">
        <v>240</v>
      </c>
      <c r="K6338" s="450">
        <v>4.3099999999999996</v>
      </c>
      <c r="L6338" s="447" t="s">
        <v>241</v>
      </c>
    </row>
    <row r="6339" spans="1:12">
      <c r="A6339" s="447" t="s">
        <v>21132</v>
      </c>
      <c r="B6339" s="447" t="s">
        <v>21133</v>
      </c>
      <c r="C6339" s="447" t="s">
        <v>21140</v>
      </c>
      <c r="D6339" s="447" t="s">
        <v>21141</v>
      </c>
      <c r="E6339" s="448" t="s">
        <v>20755</v>
      </c>
      <c r="F6339" s="447" t="s">
        <v>20755</v>
      </c>
      <c r="G6339" s="449">
        <v>100981</v>
      </c>
      <c r="H6339" s="447" t="s">
        <v>7763</v>
      </c>
      <c r="I6339" s="447" t="s">
        <v>133</v>
      </c>
      <c r="J6339" s="447" t="s">
        <v>240</v>
      </c>
      <c r="K6339" s="450">
        <v>6.01</v>
      </c>
      <c r="L6339" s="447" t="s">
        <v>241</v>
      </c>
    </row>
    <row r="6340" spans="1:12">
      <c r="A6340" s="447" t="s">
        <v>21132</v>
      </c>
      <c r="B6340" s="447" t="s">
        <v>21133</v>
      </c>
      <c r="C6340" s="447" t="s">
        <v>21140</v>
      </c>
      <c r="D6340" s="447" t="s">
        <v>21141</v>
      </c>
      <c r="E6340" s="448" t="s">
        <v>20755</v>
      </c>
      <c r="F6340" s="447" t="s">
        <v>20755</v>
      </c>
      <c r="G6340" s="449">
        <v>100982</v>
      </c>
      <c r="H6340" s="447" t="s">
        <v>7764</v>
      </c>
      <c r="I6340" s="447" t="s">
        <v>133</v>
      </c>
      <c r="J6340" s="447" t="s">
        <v>240</v>
      </c>
      <c r="K6340" s="450">
        <v>5.85</v>
      </c>
      <c r="L6340" s="447" t="s">
        <v>241</v>
      </c>
    </row>
    <row r="6341" spans="1:12">
      <c r="A6341" s="447" t="s">
        <v>21132</v>
      </c>
      <c r="B6341" s="447" t="s">
        <v>21133</v>
      </c>
      <c r="C6341" s="447" t="s">
        <v>21140</v>
      </c>
      <c r="D6341" s="447" t="s">
        <v>21141</v>
      </c>
      <c r="E6341" s="448" t="s">
        <v>20755</v>
      </c>
      <c r="F6341" s="447" t="s">
        <v>20755</v>
      </c>
      <c r="G6341" s="449">
        <v>100983</v>
      </c>
      <c r="H6341" s="447" t="s">
        <v>7766</v>
      </c>
      <c r="I6341" s="447" t="s">
        <v>133</v>
      </c>
      <c r="J6341" s="447" t="s">
        <v>240</v>
      </c>
      <c r="K6341" s="450">
        <v>6.11</v>
      </c>
      <c r="L6341" s="447" t="s">
        <v>241</v>
      </c>
    </row>
    <row r="6342" spans="1:12">
      <c r="A6342" s="447" t="s">
        <v>21132</v>
      </c>
      <c r="B6342" s="447" t="s">
        <v>21133</v>
      </c>
      <c r="C6342" s="447" t="s">
        <v>21140</v>
      </c>
      <c r="D6342" s="447" t="s">
        <v>21141</v>
      </c>
      <c r="E6342" s="448" t="s">
        <v>20755</v>
      </c>
      <c r="F6342" s="447" t="s">
        <v>20755</v>
      </c>
      <c r="G6342" s="449">
        <v>100984</v>
      </c>
      <c r="H6342" s="447" t="s">
        <v>7767</v>
      </c>
      <c r="I6342" s="447" t="s">
        <v>133</v>
      </c>
      <c r="J6342" s="447" t="s">
        <v>240</v>
      </c>
      <c r="K6342" s="450">
        <v>6.04</v>
      </c>
      <c r="L6342" s="447" t="s">
        <v>241</v>
      </c>
    </row>
    <row r="6343" spans="1:12">
      <c r="A6343" s="447" t="s">
        <v>21132</v>
      </c>
      <c r="B6343" s="447" t="s">
        <v>21133</v>
      </c>
      <c r="C6343" s="447" t="s">
        <v>21140</v>
      </c>
      <c r="D6343" s="447" t="s">
        <v>21141</v>
      </c>
      <c r="E6343" s="448" t="s">
        <v>20755</v>
      </c>
      <c r="F6343" s="447" t="s">
        <v>20755</v>
      </c>
      <c r="G6343" s="449">
        <v>100985</v>
      </c>
      <c r="H6343" s="447" t="s">
        <v>7768</v>
      </c>
      <c r="I6343" s="447" t="s">
        <v>133</v>
      </c>
      <c r="J6343" s="447" t="s">
        <v>240</v>
      </c>
      <c r="K6343" s="450">
        <v>4.87</v>
      </c>
      <c r="L6343" s="447" t="s">
        <v>241</v>
      </c>
    </row>
    <row r="6344" spans="1:12">
      <c r="A6344" s="447" t="s">
        <v>21132</v>
      </c>
      <c r="B6344" s="447" t="s">
        <v>21133</v>
      </c>
      <c r="C6344" s="447" t="s">
        <v>21140</v>
      </c>
      <c r="D6344" s="447" t="s">
        <v>21141</v>
      </c>
      <c r="E6344" s="448" t="s">
        <v>20755</v>
      </c>
      <c r="F6344" s="447" t="s">
        <v>20755</v>
      </c>
      <c r="G6344" s="449">
        <v>100986</v>
      </c>
      <c r="H6344" s="447" t="s">
        <v>7769</v>
      </c>
      <c r="I6344" s="447" t="s">
        <v>133</v>
      </c>
      <c r="J6344" s="447" t="s">
        <v>240</v>
      </c>
      <c r="K6344" s="450">
        <v>5.97</v>
      </c>
      <c r="L6344" s="447" t="s">
        <v>241</v>
      </c>
    </row>
    <row r="6345" spans="1:12">
      <c r="A6345" s="447" t="s">
        <v>21132</v>
      </c>
      <c r="B6345" s="447" t="s">
        <v>21133</v>
      </c>
      <c r="C6345" s="447" t="s">
        <v>21140</v>
      </c>
      <c r="D6345" s="447" t="s">
        <v>21141</v>
      </c>
      <c r="E6345" s="448" t="s">
        <v>20755</v>
      </c>
      <c r="F6345" s="447" t="s">
        <v>20755</v>
      </c>
      <c r="G6345" s="449">
        <v>100987</v>
      </c>
      <c r="H6345" s="447" t="s">
        <v>7770</v>
      </c>
      <c r="I6345" s="447" t="s">
        <v>133</v>
      </c>
      <c r="J6345" s="447" t="s">
        <v>240</v>
      </c>
      <c r="K6345" s="450">
        <v>7.24</v>
      </c>
      <c r="L6345" s="447" t="s">
        <v>241</v>
      </c>
    </row>
    <row r="6346" spans="1:12">
      <c r="A6346" s="447" t="s">
        <v>21132</v>
      </c>
      <c r="B6346" s="447" t="s">
        <v>21133</v>
      </c>
      <c r="C6346" s="447" t="s">
        <v>21140</v>
      </c>
      <c r="D6346" s="447" t="s">
        <v>21141</v>
      </c>
      <c r="E6346" s="448" t="s">
        <v>20755</v>
      </c>
      <c r="F6346" s="447" t="s">
        <v>20755</v>
      </c>
      <c r="G6346" s="449">
        <v>100988</v>
      </c>
      <c r="H6346" s="447" t="s">
        <v>7772</v>
      </c>
      <c r="I6346" s="447" t="s">
        <v>133</v>
      </c>
      <c r="J6346" s="447" t="s">
        <v>240</v>
      </c>
      <c r="K6346" s="450">
        <v>7.74</v>
      </c>
      <c r="L6346" s="447" t="s">
        <v>241</v>
      </c>
    </row>
    <row r="6347" spans="1:12">
      <c r="A6347" s="447" t="s">
        <v>21132</v>
      </c>
      <c r="B6347" s="447" t="s">
        <v>21133</v>
      </c>
      <c r="C6347" s="447" t="s">
        <v>21140</v>
      </c>
      <c r="D6347" s="447" t="s">
        <v>21141</v>
      </c>
      <c r="E6347" s="448" t="s">
        <v>20755</v>
      </c>
      <c r="F6347" s="447" t="s">
        <v>20755</v>
      </c>
      <c r="G6347" s="449">
        <v>100989</v>
      </c>
      <c r="H6347" s="447" t="s">
        <v>7774</v>
      </c>
      <c r="I6347" s="447" t="s">
        <v>6740</v>
      </c>
      <c r="J6347" s="447" t="s">
        <v>240</v>
      </c>
      <c r="K6347" s="450">
        <v>3.85</v>
      </c>
      <c r="L6347" s="447" t="s">
        <v>241</v>
      </c>
    </row>
    <row r="6348" spans="1:12">
      <c r="A6348" s="447" t="s">
        <v>21132</v>
      </c>
      <c r="B6348" s="447" t="s">
        <v>21133</v>
      </c>
      <c r="C6348" s="447" t="s">
        <v>21140</v>
      </c>
      <c r="D6348" s="447" t="s">
        <v>21141</v>
      </c>
      <c r="E6348" s="448" t="s">
        <v>20755</v>
      </c>
      <c r="F6348" s="447" t="s">
        <v>20755</v>
      </c>
      <c r="G6348" s="449">
        <v>100990</v>
      </c>
      <c r="H6348" s="447" t="s">
        <v>7776</v>
      </c>
      <c r="I6348" s="447" t="s">
        <v>6740</v>
      </c>
      <c r="J6348" s="447" t="s">
        <v>240</v>
      </c>
      <c r="K6348" s="450">
        <v>3.78</v>
      </c>
      <c r="L6348" s="447" t="s">
        <v>241</v>
      </c>
    </row>
    <row r="6349" spans="1:12">
      <c r="A6349" s="447" t="s">
        <v>21132</v>
      </c>
      <c r="B6349" s="447" t="s">
        <v>21133</v>
      </c>
      <c r="C6349" s="447" t="s">
        <v>21140</v>
      </c>
      <c r="D6349" s="447" t="s">
        <v>21141</v>
      </c>
      <c r="E6349" s="448" t="s">
        <v>20755</v>
      </c>
      <c r="F6349" s="447" t="s">
        <v>20755</v>
      </c>
      <c r="G6349" s="449">
        <v>100991</v>
      </c>
      <c r="H6349" s="447" t="s">
        <v>7778</v>
      </c>
      <c r="I6349" s="447" t="s">
        <v>6740</v>
      </c>
      <c r="J6349" s="447" t="s">
        <v>240</v>
      </c>
      <c r="K6349" s="450">
        <v>3.98</v>
      </c>
      <c r="L6349" s="447" t="s">
        <v>241</v>
      </c>
    </row>
    <row r="6350" spans="1:12">
      <c r="A6350" s="447" t="s">
        <v>21132</v>
      </c>
      <c r="B6350" s="447" t="s">
        <v>21133</v>
      </c>
      <c r="C6350" s="447" t="s">
        <v>21140</v>
      </c>
      <c r="D6350" s="447" t="s">
        <v>21141</v>
      </c>
      <c r="E6350" s="448" t="s">
        <v>20755</v>
      </c>
      <c r="F6350" s="447" t="s">
        <v>20755</v>
      </c>
      <c r="G6350" s="449">
        <v>100992</v>
      </c>
      <c r="H6350" s="447" t="s">
        <v>7779</v>
      </c>
      <c r="I6350" s="447" t="s">
        <v>6740</v>
      </c>
      <c r="J6350" s="447" t="s">
        <v>240</v>
      </c>
      <c r="K6350" s="450">
        <v>3.92</v>
      </c>
      <c r="L6350" s="447" t="s">
        <v>241</v>
      </c>
    </row>
    <row r="6351" spans="1:12">
      <c r="A6351" s="447" t="s">
        <v>21132</v>
      </c>
      <c r="B6351" s="447" t="s">
        <v>21133</v>
      </c>
      <c r="C6351" s="447" t="s">
        <v>21140</v>
      </c>
      <c r="D6351" s="447" t="s">
        <v>21141</v>
      </c>
      <c r="E6351" s="448" t="s">
        <v>20755</v>
      </c>
      <c r="F6351" s="447" t="s">
        <v>20755</v>
      </c>
      <c r="G6351" s="449">
        <v>100993</v>
      </c>
      <c r="H6351" s="447" t="s">
        <v>7780</v>
      </c>
      <c r="I6351" s="447" t="s">
        <v>6740</v>
      </c>
      <c r="J6351" s="447" t="s">
        <v>240</v>
      </c>
      <c r="K6351" s="450">
        <v>3.26</v>
      </c>
      <c r="L6351" s="447" t="s">
        <v>241</v>
      </c>
    </row>
    <row r="6352" spans="1:12">
      <c r="A6352" s="447" t="s">
        <v>21132</v>
      </c>
      <c r="B6352" s="447" t="s">
        <v>21133</v>
      </c>
      <c r="C6352" s="447" t="s">
        <v>21140</v>
      </c>
      <c r="D6352" s="447" t="s">
        <v>21141</v>
      </c>
      <c r="E6352" s="448" t="s">
        <v>20755</v>
      </c>
      <c r="F6352" s="447" t="s">
        <v>20755</v>
      </c>
      <c r="G6352" s="449">
        <v>100994</v>
      </c>
      <c r="H6352" s="447" t="s">
        <v>7781</v>
      </c>
      <c r="I6352" s="447" t="s">
        <v>6740</v>
      </c>
      <c r="J6352" s="447" t="s">
        <v>240</v>
      </c>
      <c r="K6352" s="450">
        <v>2.99</v>
      </c>
      <c r="L6352" s="447" t="s">
        <v>241</v>
      </c>
    </row>
    <row r="6353" spans="1:12">
      <c r="A6353" s="447" t="s">
        <v>21132</v>
      </c>
      <c r="B6353" s="447" t="s">
        <v>21133</v>
      </c>
      <c r="C6353" s="447" t="s">
        <v>21140</v>
      </c>
      <c r="D6353" s="447" t="s">
        <v>21141</v>
      </c>
      <c r="E6353" s="448" t="s">
        <v>20755</v>
      </c>
      <c r="F6353" s="447" t="s">
        <v>20755</v>
      </c>
      <c r="G6353" s="449">
        <v>100995</v>
      </c>
      <c r="H6353" s="447" t="s">
        <v>7782</v>
      </c>
      <c r="I6353" s="447" t="s">
        <v>6740</v>
      </c>
      <c r="J6353" s="447" t="s">
        <v>240</v>
      </c>
      <c r="K6353" s="450">
        <v>3.02</v>
      </c>
      <c r="L6353" s="447" t="s">
        <v>241</v>
      </c>
    </row>
    <row r="6354" spans="1:12">
      <c r="A6354" s="447" t="s">
        <v>21132</v>
      </c>
      <c r="B6354" s="447" t="s">
        <v>21133</v>
      </c>
      <c r="C6354" s="447" t="s">
        <v>21140</v>
      </c>
      <c r="D6354" s="447" t="s">
        <v>21141</v>
      </c>
      <c r="E6354" s="448" t="s">
        <v>20755</v>
      </c>
      <c r="F6354" s="447" t="s">
        <v>20755</v>
      </c>
      <c r="G6354" s="449">
        <v>100996</v>
      </c>
      <c r="H6354" s="447" t="s">
        <v>7783</v>
      </c>
      <c r="I6354" s="447" t="s">
        <v>6740</v>
      </c>
      <c r="J6354" s="447" t="s">
        <v>240</v>
      </c>
      <c r="K6354" s="450">
        <v>2.86</v>
      </c>
      <c r="L6354" s="447" t="s">
        <v>241</v>
      </c>
    </row>
    <row r="6355" spans="1:12">
      <c r="A6355" s="447" t="s">
        <v>21132</v>
      </c>
      <c r="B6355" s="447" t="s">
        <v>21133</v>
      </c>
      <c r="C6355" s="447" t="s">
        <v>21140</v>
      </c>
      <c r="D6355" s="447" t="s">
        <v>21141</v>
      </c>
      <c r="E6355" s="448" t="s">
        <v>20755</v>
      </c>
      <c r="F6355" s="447" t="s">
        <v>20755</v>
      </c>
      <c r="G6355" s="449">
        <v>100997</v>
      </c>
      <c r="H6355" s="447" t="s">
        <v>7785</v>
      </c>
      <c r="I6355" s="447" t="s">
        <v>6740</v>
      </c>
      <c r="J6355" s="447" t="s">
        <v>240</v>
      </c>
      <c r="K6355" s="450">
        <v>4.01</v>
      </c>
      <c r="L6355" s="447" t="s">
        <v>241</v>
      </c>
    </row>
    <row r="6356" spans="1:12">
      <c r="A6356" s="447" t="s">
        <v>21132</v>
      </c>
      <c r="B6356" s="447" t="s">
        <v>21133</v>
      </c>
      <c r="C6356" s="447" t="s">
        <v>21140</v>
      </c>
      <c r="D6356" s="447" t="s">
        <v>21141</v>
      </c>
      <c r="E6356" s="448" t="s">
        <v>20755</v>
      </c>
      <c r="F6356" s="447" t="s">
        <v>20755</v>
      </c>
      <c r="G6356" s="449">
        <v>100998</v>
      </c>
      <c r="H6356" s="447" t="s">
        <v>7787</v>
      </c>
      <c r="I6356" s="447" t="s">
        <v>6740</v>
      </c>
      <c r="J6356" s="447" t="s">
        <v>240</v>
      </c>
      <c r="K6356" s="450">
        <v>3.91</v>
      </c>
      <c r="L6356" s="447" t="s">
        <v>241</v>
      </c>
    </row>
    <row r="6357" spans="1:12">
      <c r="A6357" s="447" t="s">
        <v>21132</v>
      </c>
      <c r="B6357" s="447" t="s">
        <v>21133</v>
      </c>
      <c r="C6357" s="447" t="s">
        <v>21140</v>
      </c>
      <c r="D6357" s="447" t="s">
        <v>21141</v>
      </c>
      <c r="E6357" s="448" t="s">
        <v>20755</v>
      </c>
      <c r="F6357" s="447" t="s">
        <v>20755</v>
      </c>
      <c r="G6357" s="449">
        <v>100999</v>
      </c>
      <c r="H6357" s="447" t="s">
        <v>7788</v>
      </c>
      <c r="I6357" s="447" t="s">
        <v>6740</v>
      </c>
      <c r="J6357" s="447" t="s">
        <v>240</v>
      </c>
      <c r="K6357" s="450">
        <v>4.09</v>
      </c>
      <c r="L6357" s="447" t="s">
        <v>241</v>
      </c>
    </row>
    <row r="6358" spans="1:12">
      <c r="A6358" s="447" t="s">
        <v>21132</v>
      </c>
      <c r="B6358" s="447" t="s">
        <v>21133</v>
      </c>
      <c r="C6358" s="447" t="s">
        <v>21140</v>
      </c>
      <c r="D6358" s="447" t="s">
        <v>21141</v>
      </c>
      <c r="E6358" s="448" t="s">
        <v>20755</v>
      </c>
      <c r="F6358" s="447" t="s">
        <v>20755</v>
      </c>
      <c r="G6358" s="449">
        <v>101000</v>
      </c>
      <c r="H6358" s="447" t="s">
        <v>7789</v>
      </c>
      <c r="I6358" s="447" t="s">
        <v>6740</v>
      </c>
      <c r="J6358" s="447" t="s">
        <v>240</v>
      </c>
      <c r="K6358" s="450">
        <v>4.0199999999999996</v>
      </c>
      <c r="L6358" s="447" t="s">
        <v>241</v>
      </c>
    </row>
    <row r="6359" spans="1:12">
      <c r="A6359" s="447" t="s">
        <v>21132</v>
      </c>
      <c r="B6359" s="447" t="s">
        <v>21133</v>
      </c>
      <c r="C6359" s="447" t="s">
        <v>21140</v>
      </c>
      <c r="D6359" s="447" t="s">
        <v>21141</v>
      </c>
      <c r="E6359" s="448" t="s">
        <v>20755</v>
      </c>
      <c r="F6359" s="447" t="s">
        <v>20755</v>
      </c>
      <c r="G6359" s="449">
        <v>101001</v>
      </c>
      <c r="H6359" s="447" t="s">
        <v>7790</v>
      </c>
      <c r="I6359" s="447" t="s">
        <v>6740</v>
      </c>
      <c r="J6359" s="447" t="s">
        <v>240</v>
      </c>
      <c r="K6359" s="450">
        <v>3.25</v>
      </c>
      <c r="L6359" s="447" t="s">
        <v>241</v>
      </c>
    </row>
    <row r="6360" spans="1:12">
      <c r="A6360" s="447" t="s">
        <v>21132</v>
      </c>
      <c r="B6360" s="447" t="s">
        <v>21133</v>
      </c>
      <c r="C6360" s="447" t="s">
        <v>21140</v>
      </c>
      <c r="D6360" s="447" t="s">
        <v>21141</v>
      </c>
      <c r="E6360" s="448" t="s">
        <v>20755</v>
      </c>
      <c r="F6360" s="447" t="s">
        <v>20755</v>
      </c>
      <c r="G6360" s="449">
        <v>101002</v>
      </c>
      <c r="H6360" s="447" t="s">
        <v>7791</v>
      </c>
      <c r="I6360" s="447" t="s">
        <v>6740</v>
      </c>
      <c r="J6360" s="447" t="s">
        <v>240</v>
      </c>
      <c r="K6360" s="450">
        <v>3.98</v>
      </c>
      <c r="L6360" s="447" t="s">
        <v>241</v>
      </c>
    </row>
    <row r="6361" spans="1:12">
      <c r="A6361" s="447" t="s">
        <v>21132</v>
      </c>
      <c r="B6361" s="447" t="s">
        <v>21133</v>
      </c>
      <c r="C6361" s="447" t="s">
        <v>21140</v>
      </c>
      <c r="D6361" s="447" t="s">
        <v>21141</v>
      </c>
      <c r="E6361" s="448" t="s">
        <v>20755</v>
      </c>
      <c r="F6361" s="447" t="s">
        <v>20755</v>
      </c>
      <c r="G6361" s="449">
        <v>101003</v>
      </c>
      <c r="H6361" s="447" t="s">
        <v>7792</v>
      </c>
      <c r="I6361" s="447" t="s">
        <v>6740</v>
      </c>
      <c r="J6361" s="447" t="s">
        <v>240</v>
      </c>
      <c r="K6361" s="450">
        <v>4.8099999999999996</v>
      </c>
      <c r="L6361" s="447" t="s">
        <v>241</v>
      </c>
    </row>
    <row r="6362" spans="1:12">
      <c r="A6362" s="447" t="s">
        <v>21132</v>
      </c>
      <c r="B6362" s="447" t="s">
        <v>21133</v>
      </c>
      <c r="C6362" s="447" t="s">
        <v>21140</v>
      </c>
      <c r="D6362" s="447" t="s">
        <v>21141</v>
      </c>
      <c r="E6362" s="448" t="s">
        <v>20755</v>
      </c>
      <c r="F6362" s="447" t="s">
        <v>20755</v>
      </c>
      <c r="G6362" s="449">
        <v>101004</v>
      </c>
      <c r="H6362" s="447" t="s">
        <v>7794</v>
      </c>
      <c r="I6362" s="447" t="s">
        <v>6740</v>
      </c>
      <c r="J6362" s="447" t="s">
        <v>240</v>
      </c>
      <c r="K6362" s="450">
        <v>5.16</v>
      </c>
      <c r="L6362" s="447" t="s">
        <v>241</v>
      </c>
    </row>
    <row r="6363" spans="1:12">
      <c r="A6363" s="447" t="s">
        <v>21132</v>
      </c>
      <c r="B6363" s="447" t="s">
        <v>21133</v>
      </c>
      <c r="C6363" s="447" t="s">
        <v>21140</v>
      </c>
      <c r="D6363" s="447" t="s">
        <v>21141</v>
      </c>
      <c r="E6363" s="448" t="s">
        <v>20755</v>
      </c>
      <c r="F6363" s="447" t="s">
        <v>20755</v>
      </c>
      <c r="G6363" s="449">
        <v>101005</v>
      </c>
      <c r="H6363" s="447" t="s">
        <v>7796</v>
      </c>
      <c r="I6363" s="447" t="s">
        <v>133</v>
      </c>
      <c r="J6363" s="447" t="s">
        <v>240</v>
      </c>
      <c r="K6363" s="450">
        <v>12.79</v>
      </c>
      <c r="L6363" s="447" t="s">
        <v>241</v>
      </c>
    </row>
    <row r="6364" spans="1:12">
      <c r="A6364" s="447" t="s">
        <v>21132</v>
      </c>
      <c r="B6364" s="447" t="s">
        <v>21133</v>
      </c>
      <c r="C6364" s="447" t="s">
        <v>21140</v>
      </c>
      <c r="D6364" s="447" t="s">
        <v>21141</v>
      </c>
      <c r="E6364" s="448" t="s">
        <v>20755</v>
      </c>
      <c r="F6364" s="447" t="s">
        <v>20755</v>
      </c>
      <c r="G6364" s="449">
        <v>101006</v>
      </c>
      <c r="H6364" s="447" t="s">
        <v>7797</v>
      </c>
      <c r="I6364" s="447" t="s">
        <v>133</v>
      </c>
      <c r="J6364" s="447" t="s">
        <v>240</v>
      </c>
      <c r="K6364" s="450">
        <v>13.9</v>
      </c>
      <c r="L6364" s="447" t="s">
        <v>241</v>
      </c>
    </row>
    <row r="6365" spans="1:12">
      <c r="A6365" s="447" t="s">
        <v>21132</v>
      </c>
      <c r="B6365" s="447" t="s">
        <v>21133</v>
      </c>
      <c r="C6365" s="447" t="s">
        <v>21140</v>
      </c>
      <c r="D6365" s="447" t="s">
        <v>21141</v>
      </c>
      <c r="E6365" s="448" t="s">
        <v>20755</v>
      </c>
      <c r="F6365" s="447" t="s">
        <v>20755</v>
      </c>
      <c r="G6365" s="449">
        <v>101007</v>
      </c>
      <c r="H6365" s="447" t="s">
        <v>7798</v>
      </c>
      <c r="I6365" s="447" t="s">
        <v>133</v>
      </c>
      <c r="J6365" s="447" t="s">
        <v>240</v>
      </c>
      <c r="K6365" s="450">
        <v>3.71</v>
      </c>
      <c r="L6365" s="447" t="s">
        <v>241</v>
      </c>
    </row>
    <row r="6366" spans="1:12">
      <c r="A6366" s="447" t="s">
        <v>21132</v>
      </c>
      <c r="B6366" s="447" t="s">
        <v>21133</v>
      </c>
      <c r="C6366" s="447" t="s">
        <v>21140</v>
      </c>
      <c r="D6366" s="447" t="s">
        <v>21141</v>
      </c>
      <c r="E6366" s="448" t="s">
        <v>20755</v>
      </c>
      <c r="F6366" s="447" t="s">
        <v>20755</v>
      </c>
      <c r="G6366" s="449">
        <v>101008</v>
      </c>
      <c r="H6366" s="447" t="s">
        <v>7799</v>
      </c>
      <c r="I6366" s="447" t="s">
        <v>133</v>
      </c>
      <c r="J6366" s="447" t="s">
        <v>240</v>
      </c>
      <c r="K6366" s="450">
        <v>3.67</v>
      </c>
      <c r="L6366" s="447" t="s">
        <v>241</v>
      </c>
    </row>
    <row r="6367" spans="1:12">
      <c r="A6367" s="447" t="s">
        <v>21132</v>
      </c>
      <c r="B6367" s="447" t="s">
        <v>21133</v>
      </c>
      <c r="C6367" s="447" t="s">
        <v>21140</v>
      </c>
      <c r="D6367" s="447" t="s">
        <v>21141</v>
      </c>
      <c r="E6367" s="448" t="s">
        <v>20755</v>
      </c>
      <c r="F6367" s="447" t="s">
        <v>20755</v>
      </c>
      <c r="G6367" s="449">
        <v>101009</v>
      </c>
      <c r="H6367" s="447" t="s">
        <v>7800</v>
      </c>
      <c r="I6367" s="447" t="s">
        <v>6740</v>
      </c>
      <c r="J6367" s="447" t="s">
        <v>240</v>
      </c>
      <c r="K6367" s="450">
        <v>27.37</v>
      </c>
      <c r="L6367" s="447" t="s">
        <v>241</v>
      </c>
    </row>
    <row r="6368" spans="1:12">
      <c r="A6368" s="447" t="s">
        <v>21132</v>
      </c>
      <c r="B6368" s="447" t="s">
        <v>21133</v>
      </c>
      <c r="C6368" s="447" t="s">
        <v>21140</v>
      </c>
      <c r="D6368" s="447" t="s">
        <v>21141</v>
      </c>
      <c r="E6368" s="448" t="s">
        <v>20755</v>
      </c>
      <c r="F6368" s="447" t="s">
        <v>20755</v>
      </c>
      <c r="G6368" s="449">
        <v>101010</v>
      </c>
      <c r="H6368" s="447" t="s">
        <v>7801</v>
      </c>
      <c r="I6368" s="447" t="s">
        <v>6740</v>
      </c>
      <c r="J6368" s="447" t="s">
        <v>240</v>
      </c>
      <c r="K6368" s="450">
        <v>17.23</v>
      </c>
      <c r="L6368" s="447" t="s">
        <v>241</v>
      </c>
    </row>
    <row r="6369" spans="1:12">
      <c r="A6369" s="447" t="s">
        <v>21132</v>
      </c>
      <c r="B6369" s="447" t="s">
        <v>21133</v>
      </c>
      <c r="C6369" s="447" t="s">
        <v>21140</v>
      </c>
      <c r="D6369" s="447" t="s">
        <v>21141</v>
      </c>
      <c r="E6369" s="448" t="s">
        <v>20755</v>
      </c>
      <c r="F6369" s="447" t="s">
        <v>20755</v>
      </c>
      <c r="G6369" s="449">
        <v>101013</v>
      </c>
      <c r="H6369" s="447" t="s">
        <v>7802</v>
      </c>
      <c r="I6369" s="447" t="s">
        <v>6740</v>
      </c>
      <c r="J6369" s="447" t="s">
        <v>240</v>
      </c>
      <c r="K6369" s="450">
        <v>28.82</v>
      </c>
      <c r="L6369" s="447" t="s">
        <v>241</v>
      </c>
    </row>
    <row r="6370" spans="1:12">
      <c r="A6370" s="447" t="s">
        <v>21132</v>
      </c>
      <c r="B6370" s="447" t="s">
        <v>21133</v>
      </c>
      <c r="C6370" s="447" t="s">
        <v>21140</v>
      </c>
      <c r="D6370" s="447" t="s">
        <v>21141</v>
      </c>
      <c r="E6370" s="448" t="s">
        <v>20755</v>
      </c>
      <c r="F6370" s="447" t="s">
        <v>20755</v>
      </c>
      <c r="G6370" s="449">
        <v>101014</v>
      </c>
      <c r="H6370" s="447" t="s">
        <v>7803</v>
      </c>
      <c r="I6370" s="447" t="s">
        <v>6740</v>
      </c>
      <c r="J6370" s="447" t="s">
        <v>240</v>
      </c>
      <c r="K6370" s="450">
        <v>26.41</v>
      </c>
      <c r="L6370" s="447" t="s">
        <v>241</v>
      </c>
    </row>
    <row r="6371" spans="1:12">
      <c r="A6371" s="447" t="s">
        <v>21132</v>
      </c>
      <c r="B6371" s="447" t="s">
        <v>21133</v>
      </c>
      <c r="C6371" s="447" t="s">
        <v>21140</v>
      </c>
      <c r="D6371" s="447" t="s">
        <v>21141</v>
      </c>
      <c r="E6371" s="448" t="s">
        <v>20755</v>
      </c>
      <c r="F6371" s="447" t="s">
        <v>20755</v>
      </c>
      <c r="G6371" s="449">
        <v>101015</v>
      </c>
      <c r="H6371" s="447" t="s">
        <v>7804</v>
      </c>
      <c r="I6371" s="447" t="s">
        <v>6740</v>
      </c>
      <c r="J6371" s="447" t="s">
        <v>240</v>
      </c>
      <c r="K6371" s="450">
        <v>21.69</v>
      </c>
      <c r="L6371" s="447" t="s">
        <v>241</v>
      </c>
    </row>
    <row r="6372" spans="1:12">
      <c r="A6372" s="447" t="s">
        <v>21132</v>
      </c>
      <c r="B6372" s="447" t="s">
        <v>21133</v>
      </c>
      <c r="C6372" s="447" t="s">
        <v>21140</v>
      </c>
      <c r="D6372" s="447" t="s">
        <v>21141</v>
      </c>
      <c r="E6372" s="448" t="s">
        <v>20755</v>
      </c>
      <c r="F6372" s="447" t="s">
        <v>20755</v>
      </c>
      <c r="G6372" s="449">
        <v>101016</v>
      </c>
      <c r="H6372" s="447" t="s">
        <v>7806</v>
      </c>
      <c r="I6372" s="447" t="s">
        <v>6740</v>
      </c>
      <c r="J6372" s="447" t="s">
        <v>240</v>
      </c>
      <c r="K6372" s="450">
        <v>25.11</v>
      </c>
      <c r="L6372" s="447" t="s">
        <v>241</v>
      </c>
    </row>
    <row r="6373" spans="1:12">
      <c r="A6373" s="447" t="s">
        <v>21132</v>
      </c>
      <c r="B6373" s="447" t="s">
        <v>21133</v>
      </c>
      <c r="C6373" s="447" t="s">
        <v>21140</v>
      </c>
      <c r="D6373" s="447" t="s">
        <v>21141</v>
      </c>
      <c r="E6373" s="448" t="s">
        <v>20755</v>
      </c>
      <c r="F6373" s="447" t="s">
        <v>20755</v>
      </c>
      <c r="G6373" s="449">
        <v>101017</v>
      </c>
      <c r="H6373" s="447" t="s">
        <v>7807</v>
      </c>
      <c r="I6373" s="447" t="s">
        <v>6740</v>
      </c>
      <c r="J6373" s="447" t="s">
        <v>240</v>
      </c>
      <c r="K6373" s="450">
        <v>19.04</v>
      </c>
      <c r="L6373" s="447" t="s">
        <v>241</v>
      </c>
    </row>
    <row r="6374" spans="1:12">
      <c r="A6374" s="447" t="s">
        <v>21132</v>
      </c>
      <c r="B6374" s="447" t="s">
        <v>21133</v>
      </c>
      <c r="C6374" s="447" t="s">
        <v>21140</v>
      </c>
      <c r="D6374" s="447" t="s">
        <v>21141</v>
      </c>
      <c r="E6374" s="448" t="s">
        <v>20755</v>
      </c>
      <c r="F6374" s="447" t="s">
        <v>20755</v>
      </c>
      <c r="G6374" s="449">
        <v>101018</v>
      </c>
      <c r="H6374" s="447" t="s">
        <v>7808</v>
      </c>
      <c r="I6374" s="447" t="s">
        <v>6740</v>
      </c>
      <c r="J6374" s="447" t="s">
        <v>240</v>
      </c>
      <c r="K6374" s="450">
        <v>15.64</v>
      </c>
      <c r="L6374" s="447" t="s">
        <v>241</v>
      </c>
    </row>
    <row r="6375" spans="1:12">
      <c r="A6375" s="447" t="s">
        <v>21132</v>
      </c>
      <c r="B6375" s="447" t="s">
        <v>21133</v>
      </c>
      <c r="C6375" s="447" t="s">
        <v>21140</v>
      </c>
      <c r="D6375" s="447" t="s">
        <v>21141</v>
      </c>
      <c r="E6375" s="448" t="s">
        <v>20755</v>
      </c>
      <c r="F6375" s="447" t="s">
        <v>20755</v>
      </c>
      <c r="G6375" s="449">
        <v>101463</v>
      </c>
      <c r="H6375" s="447" t="s">
        <v>7809</v>
      </c>
      <c r="I6375" s="447" t="s">
        <v>6740</v>
      </c>
      <c r="J6375" s="447" t="s">
        <v>240</v>
      </c>
      <c r="K6375" s="450">
        <v>28.91</v>
      </c>
      <c r="L6375" s="447" t="s">
        <v>241</v>
      </c>
    </row>
    <row r="6376" spans="1:12">
      <c r="A6376" s="447" t="s">
        <v>21132</v>
      </c>
      <c r="B6376" s="447" t="s">
        <v>21133</v>
      </c>
      <c r="C6376" s="447" t="s">
        <v>21140</v>
      </c>
      <c r="D6376" s="447" t="s">
        <v>21141</v>
      </c>
      <c r="E6376" s="448" t="s">
        <v>20755</v>
      </c>
      <c r="F6376" s="447" t="s">
        <v>20755</v>
      </c>
      <c r="G6376" s="449">
        <v>101464</v>
      </c>
      <c r="H6376" s="447" t="s">
        <v>7810</v>
      </c>
      <c r="I6376" s="447" t="s">
        <v>6740</v>
      </c>
      <c r="J6376" s="447" t="s">
        <v>240</v>
      </c>
      <c r="K6376" s="450">
        <v>22.21</v>
      </c>
      <c r="L6376" s="447" t="s">
        <v>241</v>
      </c>
    </row>
    <row r="6377" spans="1:12">
      <c r="A6377" s="447" t="s">
        <v>21132</v>
      </c>
      <c r="B6377" s="447" t="s">
        <v>21133</v>
      </c>
      <c r="C6377" s="447" t="s">
        <v>21140</v>
      </c>
      <c r="D6377" s="447" t="s">
        <v>21141</v>
      </c>
      <c r="E6377" s="448" t="s">
        <v>20755</v>
      </c>
      <c r="F6377" s="447" t="s">
        <v>20755</v>
      </c>
      <c r="G6377" s="449">
        <v>101465</v>
      </c>
      <c r="H6377" s="447" t="s">
        <v>7811</v>
      </c>
      <c r="I6377" s="447" t="s">
        <v>6740</v>
      </c>
      <c r="J6377" s="447" t="s">
        <v>240</v>
      </c>
      <c r="K6377" s="450">
        <v>16.98</v>
      </c>
      <c r="L6377" s="447" t="s">
        <v>241</v>
      </c>
    </row>
    <row r="6378" spans="1:12">
      <c r="A6378" s="447" t="s">
        <v>21132</v>
      </c>
      <c r="B6378" s="447" t="s">
        <v>21133</v>
      </c>
      <c r="C6378" s="447" t="s">
        <v>21140</v>
      </c>
      <c r="D6378" s="447" t="s">
        <v>21141</v>
      </c>
      <c r="E6378" s="448" t="s">
        <v>20755</v>
      </c>
      <c r="F6378" s="447" t="s">
        <v>20755</v>
      </c>
      <c r="G6378" s="449">
        <v>101466</v>
      </c>
      <c r="H6378" s="447" t="s">
        <v>7812</v>
      </c>
      <c r="I6378" s="447" t="s">
        <v>6740</v>
      </c>
      <c r="J6378" s="447" t="s">
        <v>240</v>
      </c>
      <c r="K6378" s="450">
        <v>13.81</v>
      </c>
      <c r="L6378" s="447" t="s">
        <v>241</v>
      </c>
    </row>
    <row r="6379" spans="1:12">
      <c r="A6379" s="447" t="s">
        <v>21132</v>
      </c>
      <c r="B6379" s="447" t="s">
        <v>21133</v>
      </c>
      <c r="C6379" s="447" t="s">
        <v>21140</v>
      </c>
      <c r="D6379" s="447" t="s">
        <v>21141</v>
      </c>
      <c r="E6379" s="448" t="s">
        <v>20755</v>
      </c>
      <c r="F6379" s="447" t="s">
        <v>20755</v>
      </c>
      <c r="G6379" s="449">
        <v>101467</v>
      </c>
      <c r="H6379" s="447" t="s">
        <v>7814</v>
      </c>
      <c r="I6379" s="447" t="s">
        <v>6740</v>
      </c>
      <c r="J6379" s="447" t="s">
        <v>240</v>
      </c>
      <c r="K6379" s="450">
        <v>11.55</v>
      </c>
      <c r="L6379" s="447" t="s">
        <v>241</v>
      </c>
    </row>
    <row r="6380" spans="1:12">
      <c r="A6380" s="447" t="s">
        <v>21132</v>
      </c>
      <c r="B6380" s="447" t="s">
        <v>21133</v>
      </c>
      <c r="C6380" s="447" t="s">
        <v>21140</v>
      </c>
      <c r="D6380" s="447" t="s">
        <v>21141</v>
      </c>
      <c r="E6380" s="448" t="s">
        <v>20755</v>
      </c>
      <c r="F6380" s="447" t="s">
        <v>20755</v>
      </c>
      <c r="G6380" s="449">
        <v>101468</v>
      </c>
      <c r="H6380" s="447" t="s">
        <v>7815</v>
      </c>
      <c r="I6380" s="447" t="s">
        <v>6740</v>
      </c>
      <c r="J6380" s="447" t="s">
        <v>240</v>
      </c>
      <c r="K6380" s="450">
        <v>10.56</v>
      </c>
      <c r="L6380" s="447" t="s">
        <v>241</v>
      </c>
    </row>
    <row r="6381" spans="1:12">
      <c r="A6381" s="447" t="s">
        <v>21132</v>
      </c>
      <c r="B6381" s="447" t="s">
        <v>21133</v>
      </c>
      <c r="C6381" s="447" t="s">
        <v>21140</v>
      </c>
      <c r="D6381" s="447" t="s">
        <v>21141</v>
      </c>
      <c r="E6381" s="448" t="s">
        <v>20755</v>
      </c>
      <c r="F6381" s="447" t="s">
        <v>20755</v>
      </c>
      <c r="G6381" s="449">
        <v>101469</v>
      </c>
      <c r="H6381" s="447" t="s">
        <v>7816</v>
      </c>
      <c r="I6381" s="447" t="s">
        <v>6740</v>
      </c>
      <c r="J6381" s="447" t="s">
        <v>240</v>
      </c>
      <c r="K6381" s="450">
        <v>23.66</v>
      </c>
      <c r="L6381" s="447" t="s">
        <v>241</v>
      </c>
    </row>
    <row r="6382" spans="1:12">
      <c r="A6382" s="447" t="s">
        <v>21132</v>
      </c>
      <c r="B6382" s="447" t="s">
        <v>21133</v>
      </c>
      <c r="C6382" s="447" t="s">
        <v>21140</v>
      </c>
      <c r="D6382" s="447" t="s">
        <v>21141</v>
      </c>
      <c r="E6382" s="448" t="s">
        <v>20755</v>
      </c>
      <c r="F6382" s="447" t="s">
        <v>20755</v>
      </c>
      <c r="G6382" s="449">
        <v>101470</v>
      </c>
      <c r="H6382" s="447" t="s">
        <v>7817</v>
      </c>
      <c r="I6382" s="447" t="s">
        <v>6740</v>
      </c>
      <c r="J6382" s="447" t="s">
        <v>240</v>
      </c>
      <c r="K6382" s="450">
        <v>18.77</v>
      </c>
      <c r="L6382" s="447" t="s">
        <v>241</v>
      </c>
    </row>
    <row r="6383" spans="1:12">
      <c r="A6383" s="447" t="s">
        <v>21132</v>
      </c>
      <c r="B6383" s="447" t="s">
        <v>21133</v>
      </c>
      <c r="C6383" s="447" t="s">
        <v>21140</v>
      </c>
      <c r="D6383" s="447" t="s">
        <v>21141</v>
      </c>
      <c r="E6383" s="448" t="s">
        <v>20755</v>
      </c>
      <c r="F6383" s="447" t="s">
        <v>20755</v>
      </c>
      <c r="G6383" s="449">
        <v>101471</v>
      </c>
      <c r="H6383" s="447" t="s">
        <v>7818</v>
      </c>
      <c r="I6383" s="447" t="s">
        <v>6740</v>
      </c>
      <c r="J6383" s="447" t="s">
        <v>240</v>
      </c>
      <c r="K6383" s="450">
        <v>16.11</v>
      </c>
      <c r="L6383" s="447" t="s">
        <v>241</v>
      </c>
    </row>
    <row r="6384" spans="1:12">
      <c r="A6384" s="447" t="s">
        <v>21132</v>
      </c>
      <c r="B6384" s="447" t="s">
        <v>21133</v>
      </c>
      <c r="C6384" s="447" t="s">
        <v>21140</v>
      </c>
      <c r="D6384" s="447" t="s">
        <v>21141</v>
      </c>
      <c r="E6384" s="448" t="s">
        <v>20755</v>
      </c>
      <c r="F6384" s="447" t="s">
        <v>20755</v>
      </c>
      <c r="G6384" s="449">
        <v>101472</v>
      </c>
      <c r="H6384" s="447" t="s">
        <v>7819</v>
      </c>
      <c r="I6384" s="447" t="s">
        <v>6740</v>
      </c>
      <c r="J6384" s="447" t="s">
        <v>240</v>
      </c>
      <c r="K6384" s="450">
        <v>12.54</v>
      </c>
      <c r="L6384" s="447" t="s">
        <v>241</v>
      </c>
    </row>
    <row r="6385" spans="1:12">
      <c r="A6385" s="447" t="s">
        <v>21132</v>
      </c>
      <c r="B6385" s="447" t="s">
        <v>21133</v>
      </c>
      <c r="C6385" s="447" t="s">
        <v>21140</v>
      </c>
      <c r="D6385" s="447" t="s">
        <v>21141</v>
      </c>
      <c r="E6385" s="448" t="s">
        <v>20755</v>
      </c>
      <c r="F6385" s="447" t="s">
        <v>20755</v>
      </c>
      <c r="G6385" s="449">
        <v>101473</v>
      </c>
      <c r="H6385" s="447" t="s">
        <v>7820</v>
      </c>
      <c r="I6385" s="447" t="s">
        <v>6740</v>
      </c>
      <c r="J6385" s="447" t="s">
        <v>240</v>
      </c>
      <c r="K6385" s="450">
        <v>18.05</v>
      </c>
      <c r="L6385" s="447" t="s">
        <v>241</v>
      </c>
    </row>
    <row r="6386" spans="1:12">
      <c r="A6386" s="447" t="s">
        <v>21132</v>
      </c>
      <c r="B6386" s="447" t="s">
        <v>21133</v>
      </c>
      <c r="C6386" s="447" t="s">
        <v>21140</v>
      </c>
      <c r="D6386" s="447" t="s">
        <v>21141</v>
      </c>
      <c r="E6386" s="448" t="s">
        <v>20755</v>
      </c>
      <c r="F6386" s="447" t="s">
        <v>20755</v>
      </c>
      <c r="G6386" s="449">
        <v>101474</v>
      </c>
      <c r="H6386" s="447" t="s">
        <v>7821</v>
      </c>
      <c r="I6386" s="447" t="s">
        <v>6740</v>
      </c>
      <c r="J6386" s="447" t="s">
        <v>240</v>
      </c>
      <c r="K6386" s="450">
        <v>12.91</v>
      </c>
      <c r="L6386" s="447" t="s">
        <v>241</v>
      </c>
    </row>
    <row r="6387" spans="1:12">
      <c r="A6387" s="447" t="s">
        <v>21132</v>
      </c>
      <c r="B6387" s="447" t="s">
        <v>21133</v>
      </c>
      <c r="C6387" s="447" t="s">
        <v>21140</v>
      </c>
      <c r="D6387" s="447" t="s">
        <v>21141</v>
      </c>
      <c r="E6387" s="448" t="s">
        <v>20755</v>
      </c>
      <c r="F6387" s="447" t="s">
        <v>20755</v>
      </c>
      <c r="G6387" s="449">
        <v>101475</v>
      </c>
      <c r="H6387" s="447" t="s">
        <v>7823</v>
      </c>
      <c r="I6387" s="447" t="s">
        <v>6740</v>
      </c>
      <c r="J6387" s="447" t="s">
        <v>240</v>
      </c>
      <c r="K6387" s="450">
        <v>11.45</v>
      </c>
      <c r="L6387" s="447" t="s">
        <v>241</v>
      </c>
    </row>
    <row r="6388" spans="1:12">
      <c r="A6388" s="447" t="s">
        <v>21132</v>
      </c>
      <c r="B6388" s="447" t="s">
        <v>21133</v>
      </c>
      <c r="C6388" s="447" t="s">
        <v>21140</v>
      </c>
      <c r="D6388" s="447" t="s">
        <v>21141</v>
      </c>
      <c r="E6388" s="448" t="s">
        <v>20755</v>
      </c>
      <c r="F6388" s="447" t="s">
        <v>20755</v>
      </c>
      <c r="G6388" s="449">
        <v>101476</v>
      </c>
      <c r="H6388" s="447" t="s">
        <v>7824</v>
      </c>
      <c r="I6388" s="447" t="s">
        <v>6740</v>
      </c>
      <c r="J6388" s="447" t="s">
        <v>240</v>
      </c>
      <c r="K6388" s="450">
        <v>10.210000000000001</v>
      </c>
      <c r="L6388" s="447" t="s">
        <v>241</v>
      </c>
    </row>
    <row r="6389" spans="1:12">
      <c r="A6389" s="447" t="s">
        <v>21132</v>
      </c>
      <c r="B6389" s="447" t="s">
        <v>21133</v>
      </c>
      <c r="C6389" s="447" t="s">
        <v>21140</v>
      </c>
      <c r="D6389" s="447" t="s">
        <v>21141</v>
      </c>
      <c r="E6389" s="448" t="s">
        <v>20755</v>
      </c>
      <c r="F6389" s="447" t="s">
        <v>20755</v>
      </c>
      <c r="G6389" s="449">
        <v>101477</v>
      </c>
      <c r="H6389" s="447" t="s">
        <v>7825</v>
      </c>
      <c r="I6389" s="447" t="s">
        <v>6740</v>
      </c>
      <c r="J6389" s="447" t="s">
        <v>240</v>
      </c>
      <c r="K6389" s="450">
        <v>8.3699999999999992</v>
      </c>
      <c r="L6389" s="447" t="s">
        <v>241</v>
      </c>
    </row>
    <row r="6390" spans="1:12">
      <c r="A6390" s="447" t="s">
        <v>21132</v>
      </c>
      <c r="B6390" s="447" t="s">
        <v>21133</v>
      </c>
      <c r="C6390" s="447" t="s">
        <v>21140</v>
      </c>
      <c r="D6390" s="447" t="s">
        <v>21141</v>
      </c>
      <c r="E6390" s="448" t="s">
        <v>20755</v>
      </c>
      <c r="F6390" s="447" t="s">
        <v>20755</v>
      </c>
      <c r="G6390" s="449">
        <v>101478</v>
      </c>
      <c r="H6390" s="447" t="s">
        <v>7826</v>
      </c>
      <c r="I6390" s="447" t="s">
        <v>6740</v>
      </c>
      <c r="J6390" s="447" t="s">
        <v>240</v>
      </c>
      <c r="K6390" s="450">
        <v>7.11</v>
      </c>
      <c r="L6390" s="447" t="s">
        <v>241</v>
      </c>
    </row>
    <row r="6391" spans="1:12">
      <c r="A6391" s="447" t="s">
        <v>21132</v>
      </c>
      <c r="B6391" s="447" t="s">
        <v>21133</v>
      </c>
      <c r="C6391" s="447" t="s">
        <v>21140</v>
      </c>
      <c r="D6391" s="447" t="s">
        <v>21141</v>
      </c>
      <c r="E6391" s="448" t="s">
        <v>20755</v>
      </c>
      <c r="F6391" s="447" t="s">
        <v>20755</v>
      </c>
      <c r="G6391" s="449">
        <v>101480</v>
      </c>
      <c r="H6391" s="447" t="s">
        <v>7828</v>
      </c>
      <c r="I6391" s="447" t="s">
        <v>6740</v>
      </c>
      <c r="J6391" s="447" t="s">
        <v>240</v>
      </c>
      <c r="K6391" s="450">
        <v>42.31</v>
      </c>
      <c r="L6391" s="447" t="s">
        <v>241</v>
      </c>
    </row>
    <row r="6392" spans="1:12">
      <c r="A6392" s="447" t="s">
        <v>21132</v>
      </c>
      <c r="B6392" s="447" t="s">
        <v>21133</v>
      </c>
      <c r="C6392" s="447" t="s">
        <v>21140</v>
      </c>
      <c r="D6392" s="447" t="s">
        <v>21141</v>
      </c>
      <c r="E6392" s="448" t="s">
        <v>20755</v>
      </c>
      <c r="F6392" s="447" t="s">
        <v>20755</v>
      </c>
      <c r="G6392" s="449">
        <v>101481</v>
      </c>
      <c r="H6392" s="447" t="s">
        <v>7829</v>
      </c>
      <c r="I6392" s="447" t="s">
        <v>6740</v>
      </c>
      <c r="J6392" s="447" t="s">
        <v>240</v>
      </c>
      <c r="K6392" s="450">
        <v>30.57</v>
      </c>
      <c r="L6392" s="447" t="s">
        <v>241</v>
      </c>
    </row>
    <row r="6393" spans="1:12">
      <c r="A6393" s="447" t="s">
        <v>21132</v>
      </c>
      <c r="B6393" s="447" t="s">
        <v>21133</v>
      </c>
      <c r="C6393" s="447" t="s">
        <v>21140</v>
      </c>
      <c r="D6393" s="447" t="s">
        <v>21141</v>
      </c>
      <c r="E6393" s="448" t="s">
        <v>20755</v>
      </c>
      <c r="F6393" s="447" t="s">
        <v>20755</v>
      </c>
      <c r="G6393" s="449">
        <v>101482</v>
      </c>
      <c r="H6393" s="447" t="s">
        <v>7830</v>
      </c>
      <c r="I6393" s="447" t="s">
        <v>6740</v>
      </c>
      <c r="J6393" s="447" t="s">
        <v>240</v>
      </c>
      <c r="K6393" s="450">
        <v>22.84</v>
      </c>
      <c r="L6393" s="447" t="s">
        <v>241</v>
      </c>
    </row>
    <row r="6394" spans="1:12">
      <c r="A6394" s="447" t="s">
        <v>21132</v>
      </c>
      <c r="B6394" s="447" t="s">
        <v>21133</v>
      </c>
      <c r="C6394" s="447" t="s">
        <v>21140</v>
      </c>
      <c r="D6394" s="447" t="s">
        <v>21141</v>
      </c>
      <c r="E6394" s="448" t="s">
        <v>20755</v>
      </c>
      <c r="F6394" s="447" t="s">
        <v>20755</v>
      </c>
      <c r="G6394" s="449">
        <v>101483</v>
      </c>
      <c r="H6394" s="447" t="s">
        <v>7832</v>
      </c>
      <c r="I6394" s="447" t="s">
        <v>6740</v>
      </c>
      <c r="J6394" s="447" t="s">
        <v>240</v>
      </c>
      <c r="K6394" s="450">
        <v>23.71</v>
      </c>
      <c r="L6394" s="447" t="s">
        <v>241</v>
      </c>
    </row>
    <row r="6395" spans="1:12">
      <c r="A6395" s="447" t="s">
        <v>21132</v>
      </c>
      <c r="B6395" s="447" t="s">
        <v>21133</v>
      </c>
      <c r="C6395" s="447" t="s">
        <v>21140</v>
      </c>
      <c r="D6395" s="447" t="s">
        <v>21141</v>
      </c>
      <c r="E6395" s="448" t="s">
        <v>20755</v>
      </c>
      <c r="F6395" s="447" t="s">
        <v>20755</v>
      </c>
      <c r="G6395" s="449">
        <v>101484</v>
      </c>
      <c r="H6395" s="447" t="s">
        <v>7834</v>
      </c>
      <c r="I6395" s="447" t="s">
        <v>6740</v>
      </c>
      <c r="J6395" s="447" t="s">
        <v>240</v>
      </c>
      <c r="K6395" s="450">
        <v>122.89</v>
      </c>
      <c r="L6395" s="447" t="s">
        <v>241</v>
      </c>
    </row>
    <row r="6396" spans="1:12">
      <c r="A6396" s="447" t="s">
        <v>21132</v>
      </c>
      <c r="B6396" s="447" t="s">
        <v>21133</v>
      </c>
      <c r="C6396" s="447" t="s">
        <v>21140</v>
      </c>
      <c r="D6396" s="447" t="s">
        <v>21141</v>
      </c>
      <c r="E6396" s="448" t="s">
        <v>20755</v>
      </c>
      <c r="F6396" s="447" t="s">
        <v>20755</v>
      </c>
      <c r="G6396" s="449">
        <v>101485</v>
      </c>
      <c r="H6396" s="447" t="s">
        <v>7835</v>
      </c>
      <c r="I6396" s="447" t="s">
        <v>6740</v>
      </c>
      <c r="J6396" s="447" t="s">
        <v>240</v>
      </c>
      <c r="K6396" s="450">
        <v>94.33</v>
      </c>
      <c r="L6396" s="447" t="s">
        <v>241</v>
      </c>
    </row>
    <row r="6397" spans="1:12">
      <c r="A6397" s="447" t="s">
        <v>21132</v>
      </c>
      <c r="B6397" s="447" t="s">
        <v>21133</v>
      </c>
      <c r="C6397" s="447" t="s">
        <v>21140</v>
      </c>
      <c r="D6397" s="447" t="s">
        <v>21141</v>
      </c>
      <c r="E6397" s="448" t="s">
        <v>20755</v>
      </c>
      <c r="F6397" s="447" t="s">
        <v>20755</v>
      </c>
      <c r="G6397" s="449">
        <v>101486</v>
      </c>
      <c r="H6397" s="447" t="s">
        <v>7836</v>
      </c>
      <c r="I6397" s="447" t="s">
        <v>6740</v>
      </c>
      <c r="J6397" s="447" t="s">
        <v>240</v>
      </c>
      <c r="K6397" s="450">
        <v>84.97</v>
      </c>
      <c r="L6397" s="447" t="s">
        <v>241</v>
      </c>
    </row>
    <row r="6398" spans="1:12">
      <c r="A6398" s="447" t="s">
        <v>21132</v>
      </c>
      <c r="B6398" s="447" t="s">
        <v>21133</v>
      </c>
      <c r="C6398" s="447" t="s">
        <v>21140</v>
      </c>
      <c r="D6398" s="447" t="s">
        <v>21141</v>
      </c>
      <c r="E6398" s="448" t="s">
        <v>20755</v>
      </c>
      <c r="F6398" s="447" t="s">
        <v>20755</v>
      </c>
      <c r="G6398" s="449">
        <v>101487</v>
      </c>
      <c r="H6398" s="447" t="s">
        <v>7837</v>
      </c>
      <c r="I6398" s="447" t="s">
        <v>6740</v>
      </c>
      <c r="J6398" s="447" t="s">
        <v>240</v>
      </c>
      <c r="K6398" s="450">
        <v>62.21</v>
      </c>
      <c r="L6398" s="447" t="s">
        <v>241</v>
      </c>
    </row>
    <row r="6399" spans="1:12">
      <c r="A6399" s="447" t="s">
        <v>21132</v>
      </c>
      <c r="B6399" s="447" t="s">
        <v>21133</v>
      </c>
      <c r="C6399" s="447" t="s">
        <v>21140</v>
      </c>
      <c r="D6399" s="447" t="s">
        <v>21141</v>
      </c>
      <c r="E6399" s="448" t="s">
        <v>20755</v>
      </c>
      <c r="F6399" s="447" t="s">
        <v>20755</v>
      </c>
      <c r="G6399" s="449">
        <v>101488</v>
      </c>
      <c r="H6399" s="447" t="s">
        <v>7838</v>
      </c>
      <c r="I6399" s="447" t="s">
        <v>6740</v>
      </c>
      <c r="J6399" s="447" t="s">
        <v>240</v>
      </c>
      <c r="K6399" s="450">
        <v>53.83</v>
      </c>
      <c r="L6399" s="447" t="s">
        <v>241</v>
      </c>
    </row>
    <row r="6400" spans="1:12">
      <c r="A6400" s="447" t="s">
        <v>21142</v>
      </c>
      <c r="B6400" s="447" t="s">
        <v>21143</v>
      </c>
      <c r="C6400" s="447" t="s">
        <v>21144</v>
      </c>
      <c r="D6400" s="447" t="s">
        <v>21145</v>
      </c>
      <c r="E6400" s="448" t="s">
        <v>20755</v>
      </c>
      <c r="F6400" s="447" t="s">
        <v>20755</v>
      </c>
      <c r="G6400" s="449">
        <v>101188</v>
      </c>
      <c r="H6400" s="447" t="s">
        <v>7839</v>
      </c>
      <c r="I6400" s="447" t="s">
        <v>239</v>
      </c>
      <c r="J6400" s="447" t="s">
        <v>334</v>
      </c>
      <c r="K6400" s="450">
        <v>4.28</v>
      </c>
      <c r="L6400" s="447" t="s">
        <v>241</v>
      </c>
    </row>
    <row r="6401" spans="1:12">
      <c r="A6401" s="447" t="s">
        <v>21142</v>
      </c>
      <c r="B6401" s="447" t="s">
        <v>21143</v>
      </c>
      <c r="C6401" s="447" t="s">
        <v>21144</v>
      </c>
      <c r="D6401" s="447" t="s">
        <v>21145</v>
      </c>
      <c r="E6401" s="448" t="s">
        <v>20755</v>
      </c>
      <c r="F6401" s="447" t="s">
        <v>20755</v>
      </c>
      <c r="G6401" s="449">
        <v>101189</v>
      </c>
      <c r="H6401" s="447" t="s">
        <v>7840</v>
      </c>
      <c r="I6401" s="447" t="s">
        <v>239</v>
      </c>
      <c r="J6401" s="447" t="s">
        <v>334</v>
      </c>
      <c r="K6401" s="450">
        <v>46.83</v>
      </c>
      <c r="L6401" s="447" t="s">
        <v>241</v>
      </c>
    </row>
    <row r="6402" spans="1:12">
      <c r="A6402" s="447" t="s">
        <v>21142</v>
      </c>
      <c r="B6402" s="447" t="s">
        <v>21143</v>
      </c>
      <c r="C6402" s="447" t="s">
        <v>21144</v>
      </c>
      <c r="D6402" s="447" t="s">
        <v>21145</v>
      </c>
      <c r="E6402" s="448" t="s">
        <v>20755</v>
      </c>
      <c r="F6402" s="447" t="s">
        <v>20755</v>
      </c>
      <c r="G6402" s="449">
        <v>101190</v>
      </c>
      <c r="H6402" s="447" t="s">
        <v>7841</v>
      </c>
      <c r="I6402" s="447" t="s">
        <v>239</v>
      </c>
      <c r="J6402" s="447" t="s">
        <v>334</v>
      </c>
      <c r="K6402" s="450">
        <v>46.21</v>
      </c>
      <c r="L6402" s="447" t="s">
        <v>241</v>
      </c>
    </row>
    <row r="6403" spans="1:12">
      <c r="A6403" s="447" t="s">
        <v>21142</v>
      </c>
      <c r="B6403" s="447" t="s">
        <v>21143</v>
      </c>
      <c r="C6403" s="447" t="s">
        <v>21144</v>
      </c>
      <c r="D6403" s="447" t="s">
        <v>21145</v>
      </c>
      <c r="E6403" s="448" t="s">
        <v>20755</v>
      </c>
      <c r="F6403" s="447" t="s">
        <v>20755</v>
      </c>
      <c r="G6403" s="449">
        <v>101191</v>
      </c>
      <c r="H6403" s="447" t="s">
        <v>7842</v>
      </c>
      <c r="I6403" s="447" t="s">
        <v>239</v>
      </c>
      <c r="J6403" s="447" t="s">
        <v>334</v>
      </c>
      <c r="K6403" s="450">
        <v>46.52</v>
      </c>
      <c r="L6403" s="447" t="s">
        <v>241</v>
      </c>
    </row>
    <row r="6404" spans="1:12">
      <c r="A6404" s="447" t="s">
        <v>21142</v>
      </c>
      <c r="B6404" s="447" t="s">
        <v>21143</v>
      </c>
      <c r="C6404" s="447" t="s">
        <v>21144</v>
      </c>
      <c r="D6404" s="447" t="s">
        <v>21145</v>
      </c>
      <c r="E6404" s="448" t="s">
        <v>20755</v>
      </c>
      <c r="F6404" s="447" t="s">
        <v>20755</v>
      </c>
      <c r="G6404" s="449">
        <v>101192</v>
      </c>
      <c r="H6404" s="447" t="s">
        <v>7843</v>
      </c>
      <c r="I6404" s="447" t="s">
        <v>239</v>
      </c>
      <c r="J6404" s="447" t="s">
        <v>334</v>
      </c>
      <c r="K6404" s="450">
        <v>48.01</v>
      </c>
      <c r="L6404" s="447" t="s">
        <v>241</v>
      </c>
    </row>
    <row r="6405" spans="1:12">
      <c r="A6405" s="447" t="s">
        <v>21142</v>
      </c>
      <c r="B6405" s="447" t="s">
        <v>21143</v>
      </c>
      <c r="C6405" s="447" t="s">
        <v>21144</v>
      </c>
      <c r="D6405" s="447" t="s">
        <v>21145</v>
      </c>
      <c r="E6405" s="448" t="s">
        <v>20755</v>
      </c>
      <c r="F6405" s="447" t="s">
        <v>20755</v>
      </c>
      <c r="G6405" s="449">
        <v>101193</v>
      </c>
      <c r="H6405" s="447" t="s">
        <v>7844</v>
      </c>
      <c r="I6405" s="447" t="s">
        <v>239</v>
      </c>
      <c r="J6405" s="447" t="s">
        <v>334</v>
      </c>
      <c r="K6405" s="450">
        <v>42.23</v>
      </c>
      <c r="L6405" s="447" t="s">
        <v>241</v>
      </c>
    </row>
    <row r="6406" spans="1:12">
      <c r="A6406" s="447" t="s">
        <v>21142</v>
      </c>
      <c r="B6406" s="447" t="s">
        <v>21143</v>
      </c>
      <c r="C6406" s="447" t="s">
        <v>21144</v>
      </c>
      <c r="D6406" s="447" t="s">
        <v>21145</v>
      </c>
      <c r="E6406" s="448" t="s">
        <v>20755</v>
      </c>
      <c r="F6406" s="447" t="s">
        <v>20755</v>
      </c>
      <c r="G6406" s="449">
        <v>101194</v>
      </c>
      <c r="H6406" s="447" t="s">
        <v>7845</v>
      </c>
      <c r="I6406" s="447" t="s">
        <v>239</v>
      </c>
      <c r="J6406" s="447" t="s">
        <v>334</v>
      </c>
      <c r="K6406" s="450">
        <v>42.54</v>
      </c>
      <c r="L6406" s="447" t="s">
        <v>241</v>
      </c>
    </row>
    <row r="6407" spans="1:12">
      <c r="A6407" s="447" t="s">
        <v>21142</v>
      </c>
      <c r="B6407" s="447" t="s">
        <v>21143</v>
      </c>
      <c r="C6407" s="447" t="s">
        <v>21144</v>
      </c>
      <c r="D6407" s="447" t="s">
        <v>21145</v>
      </c>
      <c r="E6407" s="448" t="s">
        <v>20755</v>
      </c>
      <c r="F6407" s="447" t="s">
        <v>20755</v>
      </c>
      <c r="G6407" s="449">
        <v>101197</v>
      </c>
      <c r="H6407" s="447" t="s">
        <v>7846</v>
      </c>
      <c r="I6407" s="447" t="s">
        <v>239</v>
      </c>
      <c r="J6407" s="447" t="s">
        <v>334</v>
      </c>
      <c r="K6407" s="450">
        <v>90.08</v>
      </c>
      <c r="L6407" s="447" t="s">
        <v>241</v>
      </c>
    </row>
    <row r="6408" spans="1:12">
      <c r="A6408" s="447" t="s">
        <v>21142</v>
      </c>
      <c r="B6408" s="447" t="s">
        <v>21143</v>
      </c>
      <c r="C6408" s="447" t="s">
        <v>21144</v>
      </c>
      <c r="D6408" s="447" t="s">
        <v>21145</v>
      </c>
      <c r="E6408" s="448" t="s">
        <v>20755</v>
      </c>
      <c r="F6408" s="447" t="s">
        <v>20755</v>
      </c>
      <c r="G6408" s="449">
        <v>101198</v>
      </c>
      <c r="H6408" s="447" t="s">
        <v>7847</v>
      </c>
      <c r="I6408" s="447" t="s">
        <v>239</v>
      </c>
      <c r="J6408" s="447" t="s">
        <v>334</v>
      </c>
      <c r="K6408" s="450">
        <v>64.400000000000006</v>
      </c>
      <c r="L6408" s="447" t="s">
        <v>241</v>
      </c>
    </row>
    <row r="6409" spans="1:12">
      <c r="A6409" s="447" t="s">
        <v>21142</v>
      </c>
      <c r="B6409" s="447" t="s">
        <v>21143</v>
      </c>
      <c r="C6409" s="447" t="s">
        <v>21144</v>
      </c>
      <c r="D6409" s="447" t="s">
        <v>21145</v>
      </c>
      <c r="E6409" s="448" t="s">
        <v>20755</v>
      </c>
      <c r="F6409" s="447" t="s">
        <v>20755</v>
      </c>
      <c r="G6409" s="449">
        <v>101199</v>
      </c>
      <c r="H6409" s="447" t="s">
        <v>7848</v>
      </c>
      <c r="I6409" s="447" t="s">
        <v>239</v>
      </c>
      <c r="J6409" s="447" t="s">
        <v>334</v>
      </c>
      <c r="K6409" s="450">
        <v>65.17</v>
      </c>
      <c r="L6409" s="447" t="s">
        <v>241</v>
      </c>
    </row>
    <row r="6410" spans="1:12">
      <c r="A6410" s="447" t="s">
        <v>21142</v>
      </c>
      <c r="B6410" s="447" t="s">
        <v>21143</v>
      </c>
      <c r="C6410" s="447" t="s">
        <v>21144</v>
      </c>
      <c r="D6410" s="447" t="s">
        <v>21145</v>
      </c>
      <c r="E6410" s="448" t="s">
        <v>20755</v>
      </c>
      <c r="F6410" s="447" t="s">
        <v>20755</v>
      </c>
      <c r="G6410" s="449">
        <v>101200</v>
      </c>
      <c r="H6410" s="447" t="s">
        <v>7849</v>
      </c>
      <c r="I6410" s="447" t="s">
        <v>239</v>
      </c>
      <c r="J6410" s="447" t="s">
        <v>334</v>
      </c>
      <c r="K6410" s="450">
        <v>32.58</v>
      </c>
      <c r="L6410" s="447" t="s">
        <v>241</v>
      </c>
    </row>
    <row r="6411" spans="1:12">
      <c r="A6411" s="447" t="s">
        <v>21142</v>
      </c>
      <c r="B6411" s="447" t="s">
        <v>21143</v>
      </c>
      <c r="C6411" s="447" t="s">
        <v>21144</v>
      </c>
      <c r="D6411" s="447" t="s">
        <v>21145</v>
      </c>
      <c r="E6411" s="448" t="s">
        <v>20755</v>
      </c>
      <c r="F6411" s="447" t="s">
        <v>20755</v>
      </c>
      <c r="G6411" s="449">
        <v>101201</v>
      </c>
      <c r="H6411" s="447" t="s">
        <v>7850</v>
      </c>
      <c r="I6411" s="447" t="s">
        <v>239</v>
      </c>
      <c r="J6411" s="447" t="s">
        <v>334</v>
      </c>
      <c r="K6411" s="450">
        <v>42.33</v>
      </c>
      <c r="L6411" s="447" t="s">
        <v>241</v>
      </c>
    </row>
    <row r="6412" spans="1:12">
      <c r="A6412" s="447" t="s">
        <v>21142</v>
      </c>
      <c r="B6412" s="447" t="s">
        <v>21143</v>
      </c>
      <c r="C6412" s="447" t="s">
        <v>21144</v>
      </c>
      <c r="D6412" s="447" t="s">
        <v>21145</v>
      </c>
      <c r="E6412" s="448" t="s">
        <v>20755</v>
      </c>
      <c r="F6412" s="447" t="s">
        <v>20755</v>
      </c>
      <c r="G6412" s="449">
        <v>101202</v>
      </c>
      <c r="H6412" s="447" t="s">
        <v>7851</v>
      </c>
      <c r="I6412" s="447" t="s">
        <v>239</v>
      </c>
      <c r="J6412" s="447" t="s">
        <v>240</v>
      </c>
      <c r="K6412" s="450">
        <v>29.08</v>
      </c>
      <c r="L6412" s="447" t="s">
        <v>241</v>
      </c>
    </row>
    <row r="6413" spans="1:12">
      <c r="A6413" s="447" t="s">
        <v>21142</v>
      </c>
      <c r="B6413" s="447" t="s">
        <v>21143</v>
      </c>
      <c r="C6413" s="447" t="s">
        <v>21144</v>
      </c>
      <c r="D6413" s="447" t="s">
        <v>21145</v>
      </c>
      <c r="E6413" s="448" t="s">
        <v>20755</v>
      </c>
      <c r="F6413" s="447" t="s">
        <v>20755</v>
      </c>
      <c r="G6413" s="449">
        <v>101203</v>
      </c>
      <c r="H6413" s="447" t="s">
        <v>7853</v>
      </c>
      <c r="I6413" s="447" t="s">
        <v>239</v>
      </c>
      <c r="J6413" s="447" t="s">
        <v>240</v>
      </c>
      <c r="K6413" s="450">
        <v>28.3</v>
      </c>
      <c r="L6413" s="447" t="s">
        <v>241</v>
      </c>
    </row>
    <row r="6414" spans="1:12">
      <c r="A6414" s="447" t="s">
        <v>21142</v>
      </c>
      <c r="B6414" s="447" t="s">
        <v>21143</v>
      </c>
      <c r="C6414" s="447" t="s">
        <v>21144</v>
      </c>
      <c r="D6414" s="447" t="s">
        <v>21145</v>
      </c>
      <c r="E6414" s="448" t="s">
        <v>20755</v>
      </c>
      <c r="F6414" s="447" t="s">
        <v>20755</v>
      </c>
      <c r="G6414" s="449">
        <v>101204</v>
      </c>
      <c r="H6414" s="447" t="s">
        <v>7854</v>
      </c>
      <c r="I6414" s="447" t="s">
        <v>239</v>
      </c>
      <c r="J6414" s="447" t="s">
        <v>240</v>
      </c>
      <c r="K6414" s="450">
        <v>28.61</v>
      </c>
      <c r="L6414" s="447" t="s">
        <v>241</v>
      </c>
    </row>
    <row r="6415" spans="1:12">
      <c r="A6415" s="447" t="s">
        <v>21142</v>
      </c>
      <c r="B6415" s="447" t="s">
        <v>21143</v>
      </c>
      <c r="C6415" s="447" t="s">
        <v>21144</v>
      </c>
      <c r="D6415" s="447" t="s">
        <v>21145</v>
      </c>
      <c r="E6415" s="448" t="s">
        <v>20755</v>
      </c>
      <c r="F6415" s="447" t="s">
        <v>20755</v>
      </c>
      <c r="G6415" s="449">
        <v>101205</v>
      </c>
      <c r="H6415" s="447" t="s">
        <v>7855</v>
      </c>
      <c r="I6415" s="447" t="s">
        <v>239</v>
      </c>
      <c r="J6415" s="447" t="s">
        <v>240</v>
      </c>
      <c r="K6415" s="450">
        <v>29.08</v>
      </c>
      <c r="L6415" s="447" t="s">
        <v>241</v>
      </c>
    </row>
    <row r="6416" spans="1:12">
      <c r="A6416" s="447" t="s">
        <v>21142</v>
      </c>
      <c r="B6416" s="447" t="s">
        <v>21143</v>
      </c>
      <c r="C6416" s="447" t="s">
        <v>21146</v>
      </c>
      <c r="D6416" s="447" t="s">
        <v>21147</v>
      </c>
      <c r="E6416" s="448" t="s">
        <v>20755</v>
      </c>
      <c r="F6416" s="447" t="s">
        <v>20755</v>
      </c>
      <c r="G6416" s="449">
        <v>102362</v>
      </c>
      <c r="H6416" s="447" t="s">
        <v>14985</v>
      </c>
      <c r="I6416" s="447" t="s">
        <v>145</v>
      </c>
      <c r="J6416" s="447" t="s">
        <v>240</v>
      </c>
      <c r="K6416" s="450">
        <v>159.31</v>
      </c>
      <c r="L6416" s="447" t="s">
        <v>241</v>
      </c>
    </row>
    <row r="6417" spans="1:12">
      <c r="A6417" s="447" t="s">
        <v>21142</v>
      </c>
      <c r="B6417" s="447" t="s">
        <v>21143</v>
      </c>
      <c r="C6417" s="447" t="s">
        <v>21146</v>
      </c>
      <c r="D6417" s="447" t="s">
        <v>21147</v>
      </c>
      <c r="E6417" s="448" t="s">
        <v>20755</v>
      </c>
      <c r="F6417" s="447" t="s">
        <v>20755</v>
      </c>
      <c r="G6417" s="449">
        <v>102363</v>
      </c>
      <c r="H6417" s="447" t="s">
        <v>14986</v>
      </c>
      <c r="I6417" s="447" t="s">
        <v>145</v>
      </c>
      <c r="J6417" s="447" t="s">
        <v>240</v>
      </c>
      <c r="K6417" s="450">
        <v>170.41</v>
      </c>
      <c r="L6417" s="447" t="s">
        <v>241</v>
      </c>
    </row>
    <row r="6418" spans="1:12">
      <c r="A6418" s="447" t="s">
        <v>21142</v>
      </c>
      <c r="B6418" s="447" t="s">
        <v>21143</v>
      </c>
      <c r="C6418" s="447" t="s">
        <v>21146</v>
      </c>
      <c r="D6418" s="447" t="s">
        <v>21147</v>
      </c>
      <c r="E6418" s="448" t="s">
        <v>20755</v>
      </c>
      <c r="F6418" s="447" t="s">
        <v>20755</v>
      </c>
      <c r="G6418" s="449">
        <v>102364</v>
      </c>
      <c r="H6418" s="447" t="s">
        <v>14987</v>
      </c>
      <c r="I6418" s="447" t="s">
        <v>145</v>
      </c>
      <c r="J6418" s="447" t="s">
        <v>240</v>
      </c>
      <c r="K6418" s="450">
        <v>190.52</v>
      </c>
      <c r="L6418" s="447" t="s">
        <v>241</v>
      </c>
    </row>
    <row r="6419" spans="1:12">
      <c r="A6419" s="447" t="s">
        <v>21142</v>
      </c>
      <c r="B6419" s="447" t="s">
        <v>21143</v>
      </c>
      <c r="C6419" s="447" t="s">
        <v>21148</v>
      </c>
      <c r="D6419" s="447" t="s">
        <v>21149</v>
      </c>
      <c r="E6419" s="448" t="s">
        <v>20755</v>
      </c>
      <c r="F6419" s="447" t="s">
        <v>20755</v>
      </c>
      <c r="G6419" s="449">
        <v>98509</v>
      </c>
      <c r="H6419" s="447" t="s">
        <v>7856</v>
      </c>
      <c r="I6419" s="447" t="s">
        <v>146</v>
      </c>
      <c r="J6419" s="447" t="s">
        <v>334</v>
      </c>
      <c r="K6419" s="450">
        <v>55.29</v>
      </c>
      <c r="L6419" s="447" t="s">
        <v>241</v>
      </c>
    </row>
    <row r="6420" spans="1:12">
      <c r="A6420" s="447" t="s">
        <v>21142</v>
      </c>
      <c r="B6420" s="447" t="s">
        <v>21143</v>
      </c>
      <c r="C6420" s="447" t="s">
        <v>21148</v>
      </c>
      <c r="D6420" s="447" t="s">
        <v>21149</v>
      </c>
      <c r="E6420" s="448" t="s">
        <v>20755</v>
      </c>
      <c r="F6420" s="447" t="s">
        <v>20755</v>
      </c>
      <c r="G6420" s="449">
        <v>98510</v>
      </c>
      <c r="H6420" s="447" t="s">
        <v>7857</v>
      </c>
      <c r="I6420" s="447" t="s">
        <v>146</v>
      </c>
      <c r="J6420" s="447" t="s">
        <v>334</v>
      </c>
      <c r="K6420" s="450">
        <v>77.08</v>
      </c>
      <c r="L6420" s="447" t="s">
        <v>241</v>
      </c>
    </row>
    <row r="6421" spans="1:12">
      <c r="A6421" s="447" t="s">
        <v>21142</v>
      </c>
      <c r="B6421" s="447" t="s">
        <v>21143</v>
      </c>
      <c r="C6421" s="447" t="s">
        <v>21148</v>
      </c>
      <c r="D6421" s="447" t="s">
        <v>21149</v>
      </c>
      <c r="E6421" s="448" t="s">
        <v>20755</v>
      </c>
      <c r="F6421" s="447" t="s">
        <v>20755</v>
      </c>
      <c r="G6421" s="449">
        <v>98511</v>
      </c>
      <c r="H6421" s="447" t="s">
        <v>7858</v>
      </c>
      <c r="I6421" s="447" t="s">
        <v>146</v>
      </c>
      <c r="J6421" s="447" t="s">
        <v>334</v>
      </c>
      <c r="K6421" s="450">
        <v>150.04</v>
      </c>
      <c r="L6421" s="447" t="s">
        <v>241</v>
      </c>
    </row>
    <row r="6422" spans="1:12">
      <c r="A6422" s="447" t="s">
        <v>21142</v>
      </c>
      <c r="B6422" s="447" t="s">
        <v>21143</v>
      </c>
      <c r="C6422" s="447" t="s">
        <v>21148</v>
      </c>
      <c r="D6422" s="447" t="s">
        <v>21149</v>
      </c>
      <c r="E6422" s="448" t="s">
        <v>20755</v>
      </c>
      <c r="F6422" s="447" t="s">
        <v>20755</v>
      </c>
      <c r="G6422" s="449">
        <v>98516</v>
      </c>
      <c r="H6422" s="447" t="s">
        <v>7859</v>
      </c>
      <c r="I6422" s="447" t="s">
        <v>146</v>
      </c>
      <c r="J6422" s="447" t="s">
        <v>240</v>
      </c>
      <c r="K6422" s="450">
        <v>294.48</v>
      </c>
      <c r="L6422" s="447" t="s">
        <v>241</v>
      </c>
    </row>
    <row r="6423" spans="1:12">
      <c r="A6423" s="447" t="s">
        <v>21142</v>
      </c>
      <c r="B6423" s="447" t="s">
        <v>21143</v>
      </c>
      <c r="C6423" s="447" t="s">
        <v>21148</v>
      </c>
      <c r="D6423" s="447" t="s">
        <v>21149</v>
      </c>
      <c r="E6423" s="448" t="s">
        <v>20755</v>
      </c>
      <c r="F6423" s="447" t="s">
        <v>20755</v>
      </c>
      <c r="G6423" s="449">
        <v>98519</v>
      </c>
      <c r="H6423" s="447" t="s">
        <v>7860</v>
      </c>
      <c r="I6423" s="447" t="s">
        <v>145</v>
      </c>
      <c r="J6423" s="447" t="s">
        <v>334</v>
      </c>
      <c r="K6423" s="450">
        <v>1.38</v>
      </c>
      <c r="L6423" s="447" t="s">
        <v>241</v>
      </c>
    </row>
    <row r="6424" spans="1:12">
      <c r="A6424" s="447" t="s">
        <v>21142</v>
      </c>
      <c r="B6424" s="447" t="s">
        <v>21143</v>
      </c>
      <c r="C6424" s="447" t="s">
        <v>21148</v>
      </c>
      <c r="D6424" s="447" t="s">
        <v>21149</v>
      </c>
      <c r="E6424" s="448" t="s">
        <v>20755</v>
      </c>
      <c r="F6424" s="447" t="s">
        <v>20755</v>
      </c>
      <c r="G6424" s="449">
        <v>98520</v>
      </c>
      <c r="H6424" s="447" t="s">
        <v>7862</v>
      </c>
      <c r="I6424" s="447" t="s">
        <v>145</v>
      </c>
      <c r="J6424" s="447" t="s">
        <v>334</v>
      </c>
      <c r="K6424" s="450">
        <v>3.53</v>
      </c>
      <c r="L6424" s="447" t="s">
        <v>241</v>
      </c>
    </row>
    <row r="6425" spans="1:12">
      <c r="A6425" s="447" t="s">
        <v>21142</v>
      </c>
      <c r="B6425" s="447" t="s">
        <v>21143</v>
      </c>
      <c r="C6425" s="447" t="s">
        <v>21148</v>
      </c>
      <c r="D6425" s="447" t="s">
        <v>21149</v>
      </c>
      <c r="E6425" s="448" t="s">
        <v>20755</v>
      </c>
      <c r="F6425" s="447" t="s">
        <v>20755</v>
      </c>
      <c r="G6425" s="449">
        <v>98521</v>
      </c>
      <c r="H6425" s="447" t="s">
        <v>7863</v>
      </c>
      <c r="I6425" s="447" t="s">
        <v>145</v>
      </c>
      <c r="J6425" s="447" t="s">
        <v>334</v>
      </c>
      <c r="K6425" s="450">
        <v>0.24</v>
      </c>
      <c r="L6425" s="447" t="s">
        <v>241</v>
      </c>
    </row>
    <row r="6426" spans="1:12">
      <c r="A6426" s="447" t="s">
        <v>21142</v>
      </c>
      <c r="B6426" s="447" t="s">
        <v>21143</v>
      </c>
      <c r="C6426" s="447" t="s">
        <v>21148</v>
      </c>
      <c r="D6426" s="447" t="s">
        <v>21149</v>
      </c>
      <c r="E6426" s="448" t="s">
        <v>20755</v>
      </c>
      <c r="F6426" s="447" t="s">
        <v>20755</v>
      </c>
      <c r="G6426" s="449">
        <v>98522</v>
      </c>
      <c r="H6426" s="447" t="s">
        <v>7864</v>
      </c>
      <c r="I6426" s="447" t="s">
        <v>239</v>
      </c>
      <c r="J6426" s="447" t="s">
        <v>334</v>
      </c>
      <c r="K6426" s="450">
        <v>115.51</v>
      </c>
      <c r="L6426" s="447" t="s">
        <v>241</v>
      </c>
    </row>
    <row r="6427" spans="1:12">
      <c r="A6427" s="447" t="s">
        <v>21142</v>
      </c>
      <c r="B6427" s="447" t="s">
        <v>21143</v>
      </c>
      <c r="C6427" s="447" t="s">
        <v>21148</v>
      </c>
      <c r="D6427" s="447" t="s">
        <v>21149</v>
      </c>
      <c r="E6427" s="448" t="s">
        <v>20755</v>
      </c>
      <c r="F6427" s="447" t="s">
        <v>20755</v>
      </c>
      <c r="G6427" s="449">
        <v>98524</v>
      </c>
      <c r="H6427" s="447" t="s">
        <v>7865</v>
      </c>
      <c r="I6427" s="447" t="s">
        <v>145</v>
      </c>
      <c r="J6427" s="447" t="s">
        <v>334</v>
      </c>
      <c r="K6427" s="450">
        <v>2.2200000000000002</v>
      </c>
      <c r="L6427" s="447" t="s">
        <v>241</v>
      </c>
    </row>
    <row r="6428" spans="1:12">
      <c r="A6428" s="447" t="s">
        <v>21142</v>
      </c>
      <c r="B6428" s="447" t="s">
        <v>21143</v>
      </c>
      <c r="C6428" s="447" t="s">
        <v>21150</v>
      </c>
      <c r="D6428" s="447" t="s">
        <v>21151</v>
      </c>
      <c r="E6428" s="448" t="s">
        <v>20755</v>
      </c>
      <c r="F6428" s="447" t="s">
        <v>20755</v>
      </c>
      <c r="G6428" s="449">
        <v>98503</v>
      </c>
      <c r="H6428" s="447" t="s">
        <v>7866</v>
      </c>
      <c r="I6428" s="447" t="s">
        <v>145</v>
      </c>
      <c r="J6428" s="447" t="s">
        <v>334</v>
      </c>
      <c r="K6428" s="450">
        <v>14.01</v>
      </c>
      <c r="L6428" s="447" t="s">
        <v>241</v>
      </c>
    </row>
    <row r="6429" spans="1:12">
      <c r="A6429" s="447" t="s">
        <v>21142</v>
      </c>
      <c r="B6429" s="447" t="s">
        <v>21143</v>
      </c>
      <c r="C6429" s="447" t="s">
        <v>21150</v>
      </c>
      <c r="D6429" s="447" t="s">
        <v>21151</v>
      </c>
      <c r="E6429" s="448" t="s">
        <v>20755</v>
      </c>
      <c r="F6429" s="447" t="s">
        <v>20755</v>
      </c>
      <c r="G6429" s="449">
        <v>98504</v>
      </c>
      <c r="H6429" s="447" t="s">
        <v>7867</v>
      </c>
      <c r="I6429" s="447" t="s">
        <v>145</v>
      </c>
      <c r="J6429" s="447" t="s">
        <v>334</v>
      </c>
      <c r="K6429" s="450">
        <v>9.27</v>
      </c>
      <c r="L6429" s="447" t="s">
        <v>241</v>
      </c>
    </row>
    <row r="6430" spans="1:12">
      <c r="A6430" s="447" t="s">
        <v>21142</v>
      </c>
      <c r="B6430" s="447" t="s">
        <v>21143</v>
      </c>
      <c r="C6430" s="447" t="s">
        <v>21150</v>
      </c>
      <c r="D6430" s="447" t="s">
        <v>21151</v>
      </c>
      <c r="E6430" s="448" t="s">
        <v>20755</v>
      </c>
      <c r="F6430" s="447" t="s">
        <v>20755</v>
      </c>
      <c r="G6430" s="449">
        <v>98505</v>
      </c>
      <c r="H6430" s="447" t="s">
        <v>7869</v>
      </c>
      <c r="I6430" s="447" t="s">
        <v>145</v>
      </c>
      <c r="J6430" s="447" t="s">
        <v>334</v>
      </c>
      <c r="K6430" s="450">
        <v>78.849999999999994</v>
      </c>
      <c r="L6430" s="447" t="s">
        <v>241</v>
      </c>
    </row>
    <row r="6431" spans="1:12">
      <c r="A6431" s="447" t="s">
        <v>21142</v>
      </c>
      <c r="B6431" s="447" t="s">
        <v>21143</v>
      </c>
      <c r="C6431" s="447" t="s">
        <v>21152</v>
      </c>
      <c r="D6431" s="447" t="s">
        <v>21153</v>
      </c>
      <c r="E6431" s="448" t="s">
        <v>20755</v>
      </c>
      <c r="F6431" s="447" t="s">
        <v>20755</v>
      </c>
      <c r="G6431" s="449">
        <v>98525</v>
      </c>
      <c r="H6431" s="447" t="s">
        <v>7870</v>
      </c>
      <c r="I6431" s="447" t="s">
        <v>145</v>
      </c>
      <c r="J6431" s="447" t="s">
        <v>240</v>
      </c>
      <c r="K6431" s="450">
        <v>0.25</v>
      </c>
      <c r="L6431" s="447" t="s">
        <v>241</v>
      </c>
    </row>
    <row r="6432" spans="1:12">
      <c r="A6432" s="447" t="s">
        <v>21142</v>
      </c>
      <c r="B6432" s="447" t="s">
        <v>21143</v>
      </c>
      <c r="C6432" s="447" t="s">
        <v>21152</v>
      </c>
      <c r="D6432" s="447" t="s">
        <v>21153</v>
      </c>
      <c r="E6432" s="448" t="s">
        <v>20755</v>
      </c>
      <c r="F6432" s="447" t="s">
        <v>20755</v>
      </c>
      <c r="G6432" s="449">
        <v>98526</v>
      </c>
      <c r="H6432" s="447" t="s">
        <v>7871</v>
      </c>
      <c r="I6432" s="447" t="s">
        <v>146</v>
      </c>
      <c r="J6432" s="447" t="s">
        <v>240</v>
      </c>
      <c r="K6432" s="450">
        <v>52.81</v>
      </c>
      <c r="L6432" s="447" t="s">
        <v>241</v>
      </c>
    </row>
    <row r="6433" spans="1:12">
      <c r="A6433" s="447" t="s">
        <v>21142</v>
      </c>
      <c r="B6433" s="447" t="s">
        <v>21143</v>
      </c>
      <c r="C6433" s="447" t="s">
        <v>21152</v>
      </c>
      <c r="D6433" s="447" t="s">
        <v>21153</v>
      </c>
      <c r="E6433" s="448" t="s">
        <v>20755</v>
      </c>
      <c r="F6433" s="447" t="s">
        <v>20755</v>
      </c>
      <c r="G6433" s="449">
        <v>98527</v>
      </c>
      <c r="H6433" s="447" t="s">
        <v>7872</v>
      </c>
      <c r="I6433" s="447" t="s">
        <v>146</v>
      </c>
      <c r="J6433" s="447" t="s">
        <v>240</v>
      </c>
      <c r="K6433" s="450">
        <v>113.71</v>
      </c>
      <c r="L6433" s="447" t="s">
        <v>241</v>
      </c>
    </row>
    <row r="6434" spans="1:12">
      <c r="A6434" s="447" t="s">
        <v>21142</v>
      </c>
      <c r="B6434" s="447" t="s">
        <v>21143</v>
      </c>
      <c r="C6434" s="447" t="s">
        <v>21152</v>
      </c>
      <c r="D6434" s="447" t="s">
        <v>21153</v>
      </c>
      <c r="E6434" s="448" t="s">
        <v>20755</v>
      </c>
      <c r="F6434" s="447" t="s">
        <v>20755</v>
      </c>
      <c r="G6434" s="449">
        <v>98528</v>
      </c>
      <c r="H6434" s="447" t="s">
        <v>7873</v>
      </c>
      <c r="I6434" s="447" t="s">
        <v>146</v>
      </c>
      <c r="J6434" s="447" t="s">
        <v>240</v>
      </c>
      <c r="K6434" s="450">
        <v>166.29</v>
      </c>
      <c r="L6434" s="447" t="s">
        <v>241</v>
      </c>
    </row>
    <row r="6435" spans="1:12">
      <c r="A6435" s="447" t="s">
        <v>21142</v>
      </c>
      <c r="B6435" s="447" t="s">
        <v>21143</v>
      </c>
      <c r="C6435" s="447" t="s">
        <v>21152</v>
      </c>
      <c r="D6435" s="447" t="s">
        <v>21153</v>
      </c>
      <c r="E6435" s="448" t="s">
        <v>20755</v>
      </c>
      <c r="F6435" s="447" t="s">
        <v>20755</v>
      </c>
      <c r="G6435" s="449">
        <v>98529</v>
      </c>
      <c r="H6435" s="447" t="s">
        <v>7874</v>
      </c>
      <c r="I6435" s="447" t="s">
        <v>146</v>
      </c>
      <c r="J6435" s="447" t="s">
        <v>334</v>
      </c>
      <c r="K6435" s="450">
        <v>48.01</v>
      </c>
      <c r="L6435" s="447" t="s">
        <v>241</v>
      </c>
    </row>
    <row r="6436" spans="1:12">
      <c r="A6436" s="447" t="s">
        <v>21142</v>
      </c>
      <c r="B6436" s="447" t="s">
        <v>21143</v>
      </c>
      <c r="C6436" s="447" t="s">
        <v>21152</v>
      </c>
      <c r="D6436" s="447" t="s">
        <v>21153</v>
      </c>
      <c r="E6436" s="448" t="s">
        <v>20755</v>
      </c>
      <c r="F6436" s="447" t="s">
        <v>20755</v>
      </c>
      <c r="G6436" s="449">
        <v>98530</v>
      </c>
      <c r="H6436" s="447" t="s">
        <v>7875</v>
      </c>
      <c r="I6436" s="447" t="s">
        <v>146</v>
      </c>
      <c r="J6436" s="447" t="s">
        <v>334</v>
      </c>
      <c r="K6436" s="450">
        <v>85.53</v>
      </c>
      <c r="L6436" s="447" t="s">
        <v>241</v>
      </c>
    </row>
    <row r="6437" spans="1:12">
      <c r="A6437" s="447" t="s">
        <v>21142</v>
      </c>
      <c r="B6437" s="447" t="s">
        <v>21143</v>
      </c>
      <c r="C6437" s="447" t="s">
        <v>21152</v>
      </c>
      <c r="D6437" s="447" t="s">
        <v>21153</v>
      </c>
      <c r="E6437" s="448" t="s">
        <v>20755</v>
      </c>
      <c r="F6437" s="447" t="s">
        <v>20755</v>
      </c>
      <c r="G6437" s="449">
        <v>98531</v>
      </c>
      <c r="H6437" s="447" t="s">
        <v>7876</v>
      </c>
      <c r="I6437" s="447" t="s">
        <v>146</v>
      </c>
      <c r="J6437" s="447" t="s">
        <v>240</v>
      </c>
      <c r="K6437" s="450">
        <v>181.77</v>
      </c>
      <c r="L6437" s="447" t="s">
        <v>241</v>
      </c>
    </row>
    <row r="6438" spans="1:12">
      <c r="A6438" s="447" t="s">
        <v>21142</v>
      </c>
      <c r="B6438" s="447" t="s">
        <v>21143</v>
      </c>
      <c r="C6438" s="447" t="s">
        <v>21152</v>
      </c>
      <c r="D6438" s="447" t="s">
        <v>21153</v>
      </c>
      <c r="E6438" s="448" t="s">
        <v>20755</v>
      </c>
      <c r="F6438" s="447" t="s">
        <v>20755</v>
      </c>
      <c r="G6438" s="449">
        <v>98532</v>
      </c>
      <c r="H6438" s="447" t="s">
        <v>7878</v>
      </c>
      <c r="I6438" s="447" t="s">
        <v>146</v>
      </c>
      <c r="J6438" s="447" t="s">
        <v>240</v>
      </c>
      <c r="K6438" s="450">
        <v>74.150000000000006</v>
      </c>
      <c r="L6438" s="447" t="s">
        <v>241</v>
      </c>
    </row>
    <row r="6439" spans="1:12">
      <c r="A6439" s="447" t="s">
        <v>21142</v>
      </c>
      <c r="B6439" s="447" t="s">
        <v>21143</v>
      </c>
      <c r="C6439" s="447" t="s">
        <v>21152</v>
      </c>
      <c r="D6439" s="447" t="s">
        <v>21153</v>
      </c>
      <c r="E6439" s="448" t="s">
        <v>20755</v>
      </c>
      <c r="F6439" s="447" t="s">
        <v>20755</v>
      </c>
      <c r="G6439" s="449">
        <v>98533</v>
      </c>
      <c r="H6439" s="447" t="s">
        <v>7879</v>
      </c>
      <c r="I6439" s="447" t="s">
        <v>146</v>
      </c>
      <c r="J6439" s="447" t="s">
        <v>240</v>
      </c>
      <c r="K6439" s="450">
        <v>197.28</v>
      </c>
      <c r="L6439" s="447" t="s">
        <v>241</v>
      </c>
    </row>
    <row r="6440" spans="1:12">
      <c r="A6440" s="447" t="s">
        <v>21142</v>
      </c>
      <c r="B6440" s="447" t="s">
        <v>21143</v>
      </c>
      <c r="C6440" s="447" t="s">
        <v>21152</v>
      </c>
      <c r="D6440" s="447" t="s">
        <v>21153</v>
      </c>
      <c r="E6440" s="448" t="s">
        <v>20755</v>
      </c>
      <c r="F6440" s="447" t="s">
        <v>20755</v>
      </c>
      <c r="G6440" s="449">
        <v>98534</v>
      </c>
      <c r="H6440" s="447" t="s">
        <v>7880</v>
      </c>
      <c r="I6440" s="447" t="s">
        <v>146</v>
      </c>
      <c r="J6440" s="447" t="s">
        <v>240</v>
      </c>
      <c r="K6440" s="450">
        <v>512.29999999999995</v>
      </c>
      <c r="L6440" s="447" t="s">
        <v>241</v>
      </c>
    </row>
    <row r="6441" spans="1:12">
      <c r="A6441" s="447" t="s">
        <v>21142</v>
      </c>
      <c r="B6441" s="447" t="s">
        <v>21143</v>
      </c>
      <c r="C6441" s="447" t="s">
        <v>21152</v>
      </c>
      <c r="D6441" s="447" t="s">
        <v>21153</v>
      </c>
      <c r="E6441" s="448" t="s">
        <v>20755</v>
      </c>
      <c r="F6441" s="447" t="s">
        <v>20755</v>
      </c>
      <c r="G6441" s="449">
        <v>98535</v>
      </c>
      <c r="H6441" s="447" t="s">
        <v>7881</v>
      </c>
      <c r="I6441" s="447" t="s">
        <v>146</v>
      </c>
      <c r="J6441" s="447" t="s">
        <v>240</v>
      </c>
      <c r="K6441" s="450">
        <v>799.09</v>
      </c>
      <c r="L6441" s="447" t="s">
        <v>241</v>
      </c>
    </row>
    <row r="6442" spans="1:12">
      <c r="A6442" s="447" t="s">
        <v>21003</v>
      </c>
      <c r="B6442" s="447" t="s">
        <v>21113</v>
      </c>
      <c r="C6442" s="447" t="s">
        <v>21120</v>
      </c>
      <c r="D6442" s="447" t="s">
        <v>21121</v>
      </c>
      <c r="E6442" s="448" t="s">
        <v>20755</v>
      </c>
      <c r="F6442" s="447" t="s">
        <v>20755</v>
      </c>
      <c r="G6442" s="449">
        <v>88238</v>
      </c>
      <c r="H6442" s="447" t="s">
        <v>7882</v>
      </c>
      <c r="I6442" s="447" t="s">
        <v>954</v>
      </c>
      <c r="J6442" s="447" t="s">
        <v>334</v>
      </c>
      <c r="K6442" s="450">
        <v>13.4</v>
      </c>
      <c r="L6442" s="447" t="s">
        <v>7884</v>
      </c>
    </row>
    <row r="6443" spans="1:12">
      <c r="A6443" s="447" t="s">
        <v>21003</v>
      </c>
      <c r="B6443" s="447" t="s">
        <v>21113</v>
      </c>
      <c r="C6443" s="447" t="s">
        <v>21120</v>
      </c>
      <c r="D6443" s="447" t="s">
        <v>21121</v>
      </c>
      <c r="E6443" s="448" t="s">
        <v>20755</v>
      </c>
      <c r="F6443" s="447" t="s">
        <v>20755</v>
      </c>
      <c r="G6443" s="449">
        <v>88239</v>
      </c>
      <c r="H6443" s="447" t="s">
        <v>7885</v>
      </c>
      <c r="I6443" s="447" t="s">
        <v>954</v>
      </c>
      <c r="J6443" s="447" t="s">
        <v>334</v>
      </c>
      <c r="K6443" s="450">
        <v>14.57</v>
      </c>
      <c r="L6443" s="447" t="s">
        <v>7884</v>
      </c>
    </row>
    <row r="6444" spans="1:12">
      <c r="A6444" s="447" t="s">
        <v>21003</v>
      </c>
      <c r="B6444" s="447" t="s">
        <v>21113</v>
      </c>
      <c r="C6444" s="447" t="s">
        <v>21120</v>
      </c>
      <c r="D6444" s="447" t="s">
        <v>21121</v>
      </c>
      <c r="E6444" s="448" t="s">
        <v>20755</v>
      </c>
      <c r="F6444" s="447" t="s">
        <v>20755</v>
      </c>
      <c r="G6444" s="449">
        <v>88240</v>
      </c>
      <c r="H6444" s="447" t="s">
        <v>7886</v>
      </c>
      <c r="I6444" s="447" t="s">
        <v>954</v>
      </c>
      <c r="J6444" s="447" t="s">
        <v>334</v>
      </c>
      <c r="K6444" s="450">
        <v>10.27</v>
      </c>
      <c r="L6444" s="447" t="s">
        <v>7884</v>
      </c>
    </row>
    <row r="6445" spans="1:12">
      <c r="A6445" s="447" t="s">
        <v>21003</v>
      </c>
      <c r="B6445" s="447" t="s">
        <v>21113</v>
      </c>
      <c r="C6445" s="447" t="s">
        <v>21120</v>
      </c>
      <c r="D6445" s="447" t="s">
        <v>21121</v>
      </c>
      <c r="E6445" s="448" t="s">
        <v>20755</v>
      </c>
      <c r="F6445" s="447" t="s">
        <v>20755</v>
      </c>
      <c r="G6445" s="449">
        <v>88241</v>
      </c>
      <c r="H6445" s="447" t="s">
        <v>7887</v>
      </c>
      <c r="I6445" s="447" t="s">
        <v>954</v>
      </c>
      <c r="J6445" s="447" t="s">
        <v>334</v>
      </c>
      <c r="K6445" s="450">
        <v>13.74</v>
      </c>
      <c r="L6445" s="447" t="s">
        <v>7884</v>
      </c>
    </row>
    <row r="6446" spans="1:12">
      <c r="A6446" s="447" t="s">
        <v>21003</v>
      </c>
      <c r="B6446" s="447" t="s">
        <v>21113</v>
      </c>
      <c r="C6446" s="447" t="s">
        <v>21120</v>
      </c>
      <c r="D6446" s="447" t="s">
        <v>21121</v>
      </c>
      <c r="E6446" s="448" t="s">
        <v>20755</v>
      </c>
      <c r="F6446" s="447" t="s">
        <v>20755</v>
      </c>
      <c r="G6446" s="449">
        <v>88242</v>
      </c>
      <c r="H6446" s="447" t="s">
        <v>7888</v>
      </c>
      <c r="I6446" s="447" t="s">
        <v>954</v>
      </c>
      <c r="J6446" s="447" t="s">
        <v>334</v>
      </c>
      <c r="K6446" s="450">
        <v>14.06</v>
      </c>
      <c r="L6446" s="447" t="s">
        <v>7884</v>
      </c>
    </row>
    <row r="6447" spans="1:12">
      <c r="A6447" s="447" t="s">
        <v>21003</v>
      </c>
      <c r="B6447" s="447" t="s">
        <v>21113</v>
      </c>
      <c r="C6447" s="447" t="s">
        <v>21120</v>
      </c>
      <c r="D6447" s="447" t="s">
        <v>21121</v>
      </c>
      <c r="E6447" s="448" t="s">
        <v>20755</v>
      </c>
      <c r="F6447" s="447" t="s">
        <v>20755</v>
      </c>
      <c r="G6447" s="449">
        <v>88243</v>
      </c>
      <c r="H6447" s="447" t="s">
        <v>7890</v>
      </c>
      <c r="I6447" s="447" t="s">
        <v>954</v>
      </c>
      <c r="J6447" s="447" t="s">
        <v>334</v>
      </c>
      <c r="K6447" s="450">
        <v>16.98</v>
      </c>
      <c r="L6447" s="447" t="s">
        <v>7884</v>
      </c>
    </row>
    <row r="6448" spans="1:12">
      <c r="A6448" s="447" t="s">
        <v>21003</v>
      </c>
      <c r="B6448" s="447" t="s">
        <v>21113</v>
      </c>
      <c r="C6448" s="447" t="s">
        <v>21120</v>
      </c>
      <c r="D6448" s="447" t="s">
        <v>21121</v>
      </c>
      <c r="E6448" s="448" t="s">
        <v>20755</v>
      </c>
      <c r="F6448" s="447" t="s">
        <v>20755</v>
      </c>
      <c r="G6448" s="449">
        <v>88245</v>
      </c>
      <c r="H6448" s="447" t="s">
        <v>7892</v>
      </c>
      <c r="I6448" s="447" t="s">
        <v>954</v>
      </c>
      <c r="J6448" s="447" t="s">
        <v>334</v>
      </c>
      <c r="K6448" s="450">
        <v>17.579999999999998</v>
      </c>
      <c r="L6448" s="447" t="s">
        <v>7884</v>
      </c>
    </row>
    <row r="6449" spans="1:12">
      <c r="A6449" s="447" t="s">
        <v>21003</v>
      </c>
      <c r="B6449" s="447" t="s">
        <v>21113</v>
      </c>
      <c r="C6449" s="447" t="s">
        <v>21120</v>
      </c>
      <c r="D6449" s="447" t="s">
        <v>21121</v>
      </c>
      <c r="E6449" s="448" t="s">
        <v>20755</v>
      </c>
      <c r="F6449" s="447" t="s">
        <v>20755</v>
      </c>
      <c r="G6449" s="449">
        <v>88246</v>
      </c>
      <c r="H6449" s="447" t="s">
        <v>7894</v>
      </c>
      <c r="I6449" s="447" t="s">
        <v>954</v>
      </c>
      <c r="J6449" s="447" t="s">
        <v>334</v>
      </c>
      <c r="K6449" s="450">
        <v>14.9</v>
      </c>
      <c r="L6449" s="447" t="s">
        <v>7884</v>
      </c>
    </row>
    <row r="6450" spans="1:12">
      <c r="A6450" s="447" t="s">
        <v>21003</v>
      </c>
      <c r="B6450" s="447" t="s">
        <v>21113</v>
      </c>
      <c r="C6450" s="447" t="s">
        <v>21120</v>
      </c>
      <c r="D6450" s="447" t="s">
        <v>21121</v>
      </c>
      <c r="E6450" s="448" t="s">
        <v>20755</v>
      </c>
      <c r="F6450" s="447" t="s">
        <v>20755</v>
      </c>
      <c r="G6450" s="449">
        <v>88247</v>
      </c>
      <c r="H6450" s="447" t="s">
        <v>7896</v>
      </c>
      <c r="I6450" s="447" t="s">
        <v>954</v>
      </c>
      <c r="J6450" s="447" t="s">
        <v>334</v>
      </c>
      <c r="K6450" s="450">
        <v>14</v>
      </c>
      <c r="L6450" s="447" t="s">
        <v>7884</v>
      </c>
    </row>
    <row r="6451" spans="1:12">
      <c r="A6451" s="447" t="s">
        <v>21003</v>
      </c>
      <c r="B6451" s="447" t="s">
        <v>21113</v>
      </c>
      <c r="C6451" s="447" t="s">
        <v>21120</v>
      </c>
      <c r="D6451" s="447" t="s">
        <v>21121</v>
      </c>
      <c r="E6451" s="448" t="s">
        <v>20755</v>
      </c>
      <c r="F6451" s="447" t="s">
        <v>20755</v>
      </c>
      <c r="G6451" s="449">
        <v>88248</v>
      </c>
      <c r="H6451" s="447" t="s">
        <v>7897</v>
      </c>
      <c r="I6451" s="447" t="s">
        <v>954</v>
      </c>
      <c r="J6451" s="447" t="s">
        <v>334</v>
      </c>
      <c r="K6451" s="450">
        <v>13.48</v>
      </c>
      <c r="L6451" s="447" t="s">
        <v>7884</v>
      </c>
    </row>
    <row r="6452" spans="1:12">
      <c r="A6452" s="447" t="s">
        <v>21003</v>
      </c>
      <c r="B6452" s="447" t="s">
        <v>21113</v>
      </c>
      <c r="C6452" s="447" t="s">
        <v>21120</v>
      </c>
      <c r="D6452" s="447" t="s">
        <v>21121</v>
      </c>
      <c r="E6452" s="448" t="s">
        <v>20755</v>
      </c>
      <c r="F6452" s="447" t="s">
        <v>20755</v>
      </c>
      <c r="G6452" s="449">
        <v>88249</v>
      </c>
      <c r="H6452" s="447" t="s">
        <v>7898</v>
      </c>
      <c r="I6452" s="447" t="s">
        <v>954</v>
      </c>
      <c r="J6452" s="447" t="s">
        <v>334</v>
      </c>
      <c r="K6452" s="450">
        <v>20.079999999999998</v>
      </c>
      <c r="L6452" s="447" t="s">
        <v>7884</v>
      </c>
    </row>
    <row r="6453" spans="1:12">
      <c r="A6453" s="447" t="s">
        <v>21003</v>
      </c>
      <c r="B6453" s="447" t="s">
        <v>21113</v>
      </c>
      <c r="C6453" s="447" t="s">
        <v>21120</v>
      </c>
      <c r="D6453" s="447" t="s">
        <v>21121</v>
      </c>
      <c r="E6453" s="448" t="s">
        <v>20755</v>
      </c>
      <c r="F6453" s="447" t="s">
        <v>20755</v>
      </c>
      <c r="G6453" s="449">
        <v>88250</v>
      </c>
      <c r="H6453" s="447" t="s">
        <v>7899</v>
      </c>
      <c r="I6453" s="447" t="s">
        <v>954</v>
      </c>
      <c r="J6453" s="447" t="s">
        <v>334</v>
      </c>
      <c r="K6453" s="450">
        <v>11.83</v>
      </c>
      <c r="L6453" s="447" t="s">
        <v>7884</v>
      </c>
    </row>
    <row r="6454" spans="1:12">
      <c r="A6454" s="447" t="s">
        <v>21003</v>
      </c>
      <c r="B6454" s="447" t="s">
        <v>21113</v>
      </c>
      <c r="C6454" s="447" t="s">
        <v>21120</v>
      </c>
      <c r="D6454" s="447" t="s">
        <v>21121</v>
      </c>
      <c r="E6454" s="448" t="s">
        <v>20755</v>
      </c>
      <c r="F6454" s="447" t="s">
        <v>20755</v>
      </c>
      <c r="G6454" s="449">
        <v>88251</v>
      </c>
      <c r="H6454" s="447" t="s">
        <v>7900</v>
      </c>
      <c r="I6454" s="447" t="s">
        <v>954</v>
      </c>
      <c r="J6454" s="447" t="s">
        <v>334</v>
      </c>
      <c r="K6454" s="450">
        <v>14.09</v>
      </c>
      <c r="L6454" s="447" t="s">
        <v>7884</v>
      </c>
    </row>
    <row r="6455" spans="1:12">
      <c r="A6455" s="447" t="s">
        <v>21003</v>
      </c>
      <c r="B6455" s="447" t="s">
        <v>21113</v>
      </c>
      <c r="C6455" s="447" t="s">
        <v>21120</v>
      </c>
      <c r="D6455" s="447" t="s">
        <v>21121</v>
      </c>
      <c r="E6455" s="448" t="s">
        <v>20755</v>
      </c>
      <c r="F6455" s="447" t="s">
        <v>20755</v>
      </c>
      <c r="G6455" s="449">
        <v>88252</v>
      </c>
      <c r="H6455" s="447" t="s">
        <v>7901</v>
      </c>
      <c r="I6455" s="447" t="s">
        <v>954</v>
      </c>
      <c r="J6455" s="447" t="s">
        <v>334</v>
      </c>
      <c r="K6455" s="450">
        <v>14.72</v>
      </c>
      <c r="L6455" s="447" t="s">
        <v>7884</v>
      </c>
    </row>
    <row r="6456" spans="1:12">
      <c r="A6456" s="447" t="s">
        <v>21003</v>
      </c>
      <c r="B6456" s="447" t="s">
        <v>21113</v>
      </c>
      <c r="C6456" s="447" t="s">
        <v>21120</v>
      </c>
      <c r="D6456" s="447" t="s">
        <v>21121</v>
      </c>
      <c r="E6456" s="448" t="s">
        <v>20755</v>
      </c>
      <c r="F6456" s="447" t="s">
        <v>20755</v>
      </c>
      <c r="G6456" s="449">
        <v>88253</v>
      </c>
      <c r="H6456" s="447" t="s">
        <v>7903</v>
      </c>
      <c r="I6456" s="447" t="s">
        <v>954</v>
      </c>
      <c r="J6456" s="447" t="s">
        <v>334</v>
      </c>
      <c r="K6456" s="450">
        <v>6.79</v>
      </c>
      <c r="L6456" s="447" t="s">
        <v>7884</v>
      </c>
    </row>
    <row r="6457" spans="1:12">
      <c r="A6457" s="447" t="s">
        <v>21003</v>
      </c>
      <c r="B6457" s="447" t="s">
        <v>21113</v>
      </c>
      <c r="C6457" s="447" t="s">
        <v>21120</v>
      </c>
      <c r="D6457" s="447" t="s">
        <v>21121</v>
      </c>
      <c r="E6457" s="448" t="s">
        <v>20755</v>
      </c>
      <c r="F6457" s="447" t="s">
        <v>20755</v>
      </c>
      <c r="G6457" s="449">
        <v>88255</v>
      </c>
      <c r="H6457" s="447" t="s">
        <v>7904</v>
      </c>
      <c r="I6457" s="447" t="s">
        <v>954</v>
      </c>
      <c r="J6457" s="447" t="s">
        <v>334</v>
      </c>
      <c r="K6457" s="450">
        <v>21.45</v>
      </c>
      <c r="L6457" s="447" t="s">
        <v>7884</v>
      </c>
    </row>
    <row r="6458" spans="1:12">
      <c r="A6458" s="447" t="s">
        <v>21003</v>
      </c>
      <c r="B6458" s="447" t="s">
        <v>21113</v>
      </c>
      <c r="C6458" s="447" t="s">
        <v>21120</v>
      </c>
      <c r="D6458" s="447" t="s">
        <v>21121</v>
      </c>
      <c r="E6458" s="448" t="s">
        <v>20755</v>
      </c>
      <c r="F6458" s="447" t="s">
        <v>20755</v>
      </c>
      <c r="G6458" s="449">
        <v>88256</v>
      </c>
      <c r="H6458" s="447" t="s">
        <v>7906</v>
      </c>
      <c r="I6458" s="447" t="s">
        <v>954</v>
      </c>
      <c r="J6458" s="447" t="s">
        <v>334</v>
      </c>
      <c r="K6458" s="450">
        <v>17.61</v>
      </c>
      <c r="L6458" s="447" t="s">
        <v>7884</v>
      </c>
    </row>
    <row r="6459" spans="1:12">
      <c r="A6459" s="447" t="s">
        <v>21003</v>
      </c>
      <c r="B6459" s="447" t="s">
        <v>21113</v>
      </c>
      <c r="C6459" s="447" t="s">
        <v>21120</v>
      </c>
      <c r="D6459" s="447" t="s">
        <v>21121</v>
      </c>
      <c r="E6459" s="448" t="s">
        <v>20755</v>
      </c>
      <c r="F6459" s="447" t="s">
        <v>20755</v>
      </c>
      <c r="G6459" s="449">
        <v>88257</v>
      </c>
      <c r="H6459" s="447" t="s">
        <v>7907</v>
      </c>
      <c r="I6459" s="447" t="s">
        <v>954</v>
      </c>
      <c r="J6459" s="447" t="s">
        <v>334</v>
      </c>
      <c r="K6459" s="450">
        <v>12.75</v>
      </c>
      <c r="L6459" s="447" t="s">
        <v>7884</v>
      </c>
    </row>
    <row r="6460" spans="1:12">
      <c r="A6460" s="447" t="s">
        <v>21003</v>
      </c>
      <c r="B6460" s="447" t="s">
        <v>21113</v>
      </c>
      <c r="C6460" s="447" t="s">
        <v>21120</v>
      </c>
      <c r="D6460" s="447" t="s">
        <v>21121</v>
      </c>
      <c r="E6460" s="448" t="s">
        <v>20755</v>
      </c>
      <c r="F6460" s="447" t="s">
        <v>20755</v>
      </c>
      <c r="G6460" s="449">
        <v>88258</v>
      </c>
      <c r="H6460" s="447" t="s">
        <v>7908</v>
      </c>
      <c r="I6460" s="447" t="s">
        <v>954</v>
      </c>
      <c r="J6460" s="447" t="s">
        <v>334</v>
      </c>
      <c r="K6460" s="450">
        <v>10.3</v>
      </c>
      <c r="L6460" s="447" t="s">
        <v>7884</v>
      </c>
    </row>
    <row r="6461" spans="1:12">
      <c r="A6461" s="447" t="s">
        <v>21003</v>
      </c>
      <c r="B6461" s="447" t="s">
        <v>21113</v>
      </c>
      <c r="C6461" s="447" t="s">
        <v>21120</v>
      </c>
      <c r="D6461" s="447" t="s">
        <v>21121</v>
      </c>
      <c r="E6461" s="448" t="s">
        <v>20755</v>
      </c>
      <c r="F6461" s="447" t="s">
        <v>20755</v>
      </c>
      <c r="G6461" s="449">
        <v>88260</v>
      </c>
      <c r="H6461" s="447" t="s">
        <v>7909</v>
      </c>
      <c r="I6461" s="447" t="s">
        <v>954</v>
      </c>
      <c r="J6461" s="447" t="s">
        <v>334</v>
      </c>
      <c r="K6461" s="450">
        <v>17.41</v>
      </c>
      <c r="L6461" s="447" t="s">
        <v>7884</v>
      </c>
    </row>
    <row r="6462" spans="1:12">
      <c r="A6462" s="447" t="s">
        <v>21003</v>
      </c>
      <c r="B6462" s="447" t="s">
        <v>21113</v>
      </c>
      <c r="C6462" s="447" t="s">
        <v>21120</v>
      </c>
      <c r="D6462" s="447" t="s">
        <v>21121</v>
      </c>
      <c r="E6462" s="448" t="s">
        <v>20755</v>
      </c>
      <c r="F6462" s="447" t="s">
        <v>20755</v>
      </c>
      <c r="G6462" s="449">
        <v>88261</v>
      </c>
      <c r="H6462" s="447" t="s">
        <v>7911</v>
      </c>
      <c r="I6462" s="447" t="s">
        <v>954</v>
      </c>
      <c r="J6462" s="447" t="s">
        <v>334</v>
      </c>
      <c r="K6462" s="450">
        <v>18.77</v>
      </c>
      <c r="L6462" s="447" t="s">
        <v>7884</v>
      </c>
    </row>
    <row r="6463" spans="1:12">
      <c r="A6463" s="447" t="s">
        <v>21003</v>
      </c>
      <c r="B6463" s="447" t="s">
        <v>21113</v>
      </c>
      <c r="C6463" s="447" t="s">
        <v>21120</v>
      </c>
      <c r="D6463" s="447" t="s">
        <v>21121</v>
      </c>
      <c r="E6463" s="448" t="s">
        <v>20755</v>
      </c>
      <c r="F6463" s="447" t="s">
        <v>20755</v>
      </c>
      <c r="G6463" s="449">
        <v>88262</v>
      </c>
      <c r="H6463" s="447" t="s">
        <v>7913</v>
      </c>
      <c r="I6463" s="447" t="s">
        <v>954</v>
      </c>
      <c r="J6463" s="447" t="s">
        <v>709</v>
      </c>
      <c r="K6463" s="450">
        <v>17.48</v>
      </c>
      <c r="L6463" s="447" t="s">
        <v>7884</v>
      </c>
    </row>
    <row r="6464" spans="1:12">
      <c r="A6464" s="447" t="s">
        <v>21003</v>
      </c>
      <c r="B6464" s="447" t="s">
        <v>21113</v>
      </c>
      <c r="C6464" s="447" t="s">
        <v>21120</v>
      </c>
      <c r="D6464" s="447" t="s">
        <v>21121</v>
      </c>
      <c r="E6464" s="448" t="s">
        <v>20755</v>
      </c>
      <c r="F6464" s="447" t="s">
        <v>20755</v>
      </c>
      <c r="G6464" s="449">
        <v>88263</v>
      </c>
      <c r="H6464" s="447" t="s">
        <v>7914</v>
      </c>
      <c r="I6464" s="447" t="s">
        <v>954</v>
      </c>
      <c r="J6464" s="447" t="s">
        <v>334</v>
      </c>
      <c r="K6464" s="450">
        <v>11.38</v>
      </c>
      <c r="L6464" s="447" t="s">
        <v>7884</v>
      </c>
    </row>
    <row r="6465" spans="1:12">
      <c r="A6465" s="447" t="s">
        <v>21003</v>
      </c>
      <c r="B6465" s="447" t="s">
        <v>21113</v>
      </c>
      <c r="C6465" s="447" t="s">
        <v>21120</v>
      </c>
      <c r="D6465" s="447" t="s">
        <v>21121</v>
      </c>
      <c r="E6465" s="448" t="s">
        <v>20755</v>
      </c>
      <c r="F6465" s="447" t="s">
        <v>20755</v>
      </c>
      <c r="G6465" s="449">
        <v>88264</v>
      </c>
      <c r="H6465" s="447" t="s">
        <v>7916</v>
      </c>
      <c r="I6465" s="447" t="s">
        <v>954</v>
      </c>
      <c r="J6465" s="447" t="s">
        <v>709</v>
      </c>
      <c r="K6465" s="450">
        <v>18.3</v>
      </c>
      <c r="L6465" s="447" t="s">
        <v>7884</v>
      </c>
    </row>
    <row r="6466" spans="1:12">
      <c r="A6466" s="447" t="s">
        <v>21003</v>
      </c>
      <c r="B6466" s="447" t="s">
        <v>21113</v>
      </c>
      <c r="C6466" s="447" t="s">
        <v>21120</v>
      </c>
      <c r="D6466" s="447" t="s">
        <v>21121</v>
      </c>
      <c r="E6466" s="448" t="s">
        <v>20755</v>
      </c>
      <c r="F6466" s="447" t="s">
        <v>20755</v>
      </c>
      <c r="G6466" s="449">
        <v>88265</v>
      </c>
      <c r="H6466" s="447" t="s">
        <v>7918</v>
      </c>
      <c r="I6466" s="447" t="s">
        <v>954</v>
      </c>
      <c r="J6466" s="447" t="s">
        <v>334</v>
      </c>
      <c r="K6466" s="450">
        <v>18.3</v>
      </c>
      <c r="L6466" s="447" t="s">
        <v>7884</v>
      </c>
    </row>
    <row r="6467" spans="1:12">
      <c r="A6467" s="447" t="s">
        <v>21003</v>
      </c>
      <c r="B6467" s="447" t="s">
        <v>21113</v>
      </c>
      <c r="C6467" s="447" t="s">
        <v>21120</v>
      </c>
      <c r="D6467" s="447" t="s">
        <v>21121</v>
      </c>
      <c r="E6467" s="448" t="s">
        <v>20755</v>
      </c>
      <c r="F6467" s="447" t="s">
        <v>20755</v>
      </c>
      <c r="G6467" s="449">
        <v>88266</v>
      </c>
      <c r="H6467" s="447" t="s">
        <v>7919</v>
      </c>
      <c r="I6467" s="447" t="s">
        <v>954</v>
      </c>
      <c r="J6467" s="447" t="s">
        <v>334</v>
      </c>
      <c r="K6467" s="450">
        <v>18.39</v>
      </c>
      <c r="L6467" s="447" t="s">
        <v>7884</v>
      </c>
    </row>
    <row r="6468" spans="1:12">
      <c r="A6468" s="447" t="s">
        <v>21003</v>
      </c>
      <c r="B6468" s="447" t="s">
        <v>21113</v>
      </c>
      <c r="C6468" s="447" t="s">
        <v>21120</v>
      </c>
      <c r="D6468" s="447" t="s">
        <v>21121</v>
      </c>
      <c r="E6468" s="448" t="s">
        <v>20755</v>
      </c>
      <c r="F6468" s="447" t="s">
        <v>20755</v>
      </c>
      <c r="G6468" s="449">
        <v>88267</v>
      </c>
      <c r="H6468" s="447" t="s">
        <v>7920</v>
      </c>
      <c r="I6468" s="447" t="s">
        <v>954</v>
      </c>
      <c r="J6468" s="447" t="s">
        <v>709</v>
      </c>
      <c r="K6468" s="450">
        <v>17.66</v>
      </c>
      <c r="L6468" s="447" t="s">
        <v>7884</v>
      </c>
    </row>
    <row r="6469" spans="1:12">
      <c r="A6469" s="447" t="s">
        <v>21003</v>
      </c>
      <c r="B6469" s="447" t="s">
        <v>21113</v>
      </c>
      <c r="C6469" s="447" t="s">
        <v>21120</v>
      </c>
      <c r="D6469" s="447" t="s">
        <v>21121</v>
      </c>
      <c r="E6469" s="448" t="s">
        <v>20755</v>
      </c>
      <c r="F6469" s="447" t="s">
        <v>20755</v>
      </c>
      <c r="G6469" s="449">
        <v>88269</v>
      </c>
      <c r="H6469" s="447" t="s">
        <v>7921</v>
      </c>
      <c r="I6469" s="447" t="s">
        <v>954</v>
      </c>
      <c r="J6469" s="447" t="s">
        <v>334</v>
      </c>
      <c r="K6469" s="450">
        <v>17.579999999999998</v>
      </c>
      <c r="L6469" s="447" t="s">
        <v>7884</v>
      </c>
    </row>
    <row r="6470" spans="1:12">
      <c r="A6470" s="447" t="s">
        <v>21003</v>
      </c>
      <c r="B6470" s="447" t="s">
        <v>21113</v>
      </c>
      <c r="C6470" s="447" t="s">
        <v>21120</v>
      </c>
      <c r="D6470" s="447" t="s">
        <v>21121</v>
      </c>
      <c r="E6470" s="448" t="s">
        <v>20755</v>
      </c>
      <c r="F6470" s="447" t="s">
        <v>20755</v>
      </c>
      <c r="G6470" s="449">
        <v>88270</v>
      </c>
      <c r="H6470" s="447" t="s">
        <v>7922</v>
      </c>
      <c r="I6470" s="447" t="s">
        <v>954</v>
      </c>
      <c r="J6470" s="447" t="s">
        <v>334</v>
      </c>
      <c r="K6470" s="450">
        <v>18.489999999999998</v>
      </c>
      <c r="L6470" s="447" t="s">
        <v>7884</v>
      </c>
    </row>
    <row r="6471" spans="1:12">
      <c r="A6471" s="447" t="s">
        <v>21003</v>
      </c>
      <c r="B6471" s="447" t="s">
        <v>21113</v>
      </c>
      <c r="C6471" s="447" t="s">
        <v>21120</v>
      </c>
      <c r="D6471" s="447" t="s">
        <v>21121</v>
      </c>
      <c r="E6471" s="448" t="s">
        <v>20755</v>
      </c>
      <c r="F6471" s="447" t="s">
        <v>20755</v>
      </c>
      <c r="G6471" s="449">
        <v>88272</v>
      </c>
      <c r="H6471" s="447" t="s">
        <v>7924</v>
      </c>
      <c r="I6471" s="447" t="s">
        <v>954</v>
      </c>
      <c r="J6471" s="447" t="s">
        <v>334</v>
      </c>
      <c r="K6471" s="450">
        <v>18.45</v>
      </c>
      <c r="L6471" s="447" t="s">
        <v>7884</v>
      </c>
    </row>
    <row r="6472" spans="1:12">
      <c r="A6472" s="447" t="s">
        <v>21003</v>
      </c>
      <c r="B6472" s="447" t="s">
        <v>21113</v>
      </c>
      <c r="C6472" s="447" t="s">
        <v>21120</v>
      </c>
      <c r="D6472" s="447" t="s">
        <v>21121</v>
      </c>
      <c r="E6472" s="448" t="s">
        <v>20755</v>
      </c>
      <c r="F6472" s="447" t="s">
        <v>20755</v>
      </c>
      <c r="G6472" s="449">
        <v>88273</v>
      </c>
      <c r="H6472" s="447" t="s">
        <v>7925</v>
      </c>
      <c r="I6472" s="447" t="s">
        <v>954</v>
      </c>
      <c r="J6472" s="447" t="s">
        <v>334</v>
      </c>
      <c r="K6472" s="450">
        <v>17.8</v>
      </c>
      <c r="L6472" s="447" t="s">
        <v>7884</v>
      </c>
    </row>
    <row r="6473" spans="1:12">
      <c r="A6473" s="447" t="s">
        <v>21003</v>
      </c>
      <c r="B6473" s="447" t="s">
        <v>21113</v>
      </c>
      <c r="C6473" s="447" t="s">
        <v>21120</v>
      </c>
      <c r="D6473" s="447" t="s">
        <v>21121</v>
      </c>
      <c r="E6473" s="448" t="s">
        <v>20755</v>
      </c>
      <c r="F6473" s="447" t="s">
        <v>20755</v>
      </c>
      <c r="G6473" s="449">
        <v>88274</v>
      </c>
      <c r="H6473" s="447" t="s">
        <v>7926</v>
      </c>
      <c r="I6473" s="447" t="s">
        <v>954</v>
      </c>
      <c r="J6473" s="447" t="s">
        <v>334</v>
      </c>
      <c r="K6473" s="450">
        <v>17.899999999999999</v>
      </c>
      <c r="L6473" s="447" t="s">
        <v>7884</v>
      </c>
    </row>
    <row r="6474" spans="1:12">
      <c r="A6474" s="447" t="s">
        <v>21003</v>
      </c>
      <c r="B6474" s="447" t="s">
        <v>21113</v>
      </c>
      <c r="C6474" s="447" t="s">
        <v>21120</v>
      </c>
      <c r="D6474" s="447" t="s">
        <v>21121</v>
      </c>
      <c r="E6474" s="448" t="s">
        <v>20755</v>
      </c>
      <c r="F6474" s="447" t="s">
        <v>20755</v>
      </c>
      <c r="G6474" s="449">
        <v>88275</v>
      </c>
      <c r="H6474" s="447" t="s">
        <v>7928</v>
      </c>
      <c r="I6474" s="447" t="s">
        <v>954</v>
      </c>
      <c r="J6474" s="447" t="s">
        <v>334</v>
      </c>
      <c r="K6474" s="450">
        <v>18.489999999999998</v>
      </c>
      <c r="L6474" s="447" t="s">
        <v>7884</v>
      </c>
    </row>
    <row r="6475" spans="1:12">
      <c r="A6475" s="447" t="s">
        <v>21003</v>
      </c>
      <c r="B6475" s="447" t="s">
        <v>21113</v>
      </c>
      <c r="C6475" s="447" t="s">
        <v>21120</v>
      </c>
      <c r="D6475" s="447" t="s">
        <v>21121</v>
      </c>
      <c r="E6475" s="448" t="s">
        <v>20755</v>
      </c>
      <c r="F6475" s="447" t="s">
        <v>20755</v>
      </c>
      <c r="G6475" s="449">
        <v>88277</v>
      </c>
      <c r="H6475" s="447" t="s">
        <v>7929</v>
      </c>
      <c r="I6475" s="447" t="s">
        <v>954</v>
      </c>
      <c r="J6475" s="447" t="s">
        <v>334</v>
      </c>
      <c r="K6475" s="450">
        <v>13.51</v>
      </c>
      <c r="L6475" s="447" t="s">
        <v>7884</v>
      </c>
    </row>
    <row r="6476" spans="1:12">
      <c r="A6476" s="447" t="s">
        <v>21003</v>
      </c>
      <c r="B6476" s="447" t="s">
        <v>21113</v>
      </c>
      <c r="C6476" s="447" t="s">
        <v>21120</v>
      </c>
      <c r="D6476" s="447" t="s">
        <v>21121</v>
      </c>
      <c r="E6476" s="448" t="s">
        <v>20755</v>
      </c>
      <c r="F6476" s="447" t="s">
        <v>20755</v>
      </c>
      <c r="G6476" s="449">
        <v>88278</v>
      </c>
      <c r="H6476" s="447" t="s">
        <v>7930</v>
      </c>
      <c r="I6476" s="447" t="s">
        <v>954</v>
      </c>
      <c r="J6476" s="447" t="s">
        <v>334</v>
      </c>
      <c r="K6476" s="450">
        <v>12.66</v>
      </c>
      <c r="L6476" s="447" t="s">
        <v>7884</v>
      </c>
    </row>
    <row r="6477" spans="1:12">
      <c r="A6477" s="447" t="s">
        <v>21003</v>
      </c>
      <c r="B6477" s="447" t="s">
        <v>21113</v>
      </c>
      <c r="C6477" s="447" t="s">
        <v>21120</v>
      </c>
      <c r="D6477" s="447" t="s">
        <v>21121</v>
      </c>
      <c r="E6477" s="448" t="s">
        <v>20755</v>
      </c>
      <c r="F6477" s="447" t="s">
        <v>20755</v>
      </c>
      <c r="G6477" s="449">
        <v>88279</v>
      </c>
      <c r="H6477" s="447" t="s">
        <v>7931</v>
      </c>
      <c r="I6477" s="447" t="s">
        <v>954</v>
      </c>
      <c r="J6477" s="447" t="s">
        <v>334</v>
      </c>
      <c r="K6477" s="450">
        <v>19.510000000000002</v>
      </c>
      <c r="L6477" s="447" t="s">
        <v>7884</v>
      </c>
    </row>
    <row r="6478" spans="1:12">
      <c r="A6478" s="447" t="s">
        <v>21003</v>
      </c>
      <c r="B6478" s="447" t="s">
        <v>21113</v>
      </c>
      <c r="C6478" s="447" t="s">
        <v>21120</v>
      </c>
      <c r="D6478" s="447" t="s">
        <v>21121</v>
      </c>
      <c r="E6478" s="448" t="s">
        <v>20755</v>
      </c>
      <c r="F6478" s="447" t="s">
        <v>20755</v>
      </c>
      <c r="G6478" s="449">
        <v>88281</v>
      </c>
      <c r="H6478" s="447" t="s">
        <v>7932</v>
      </c>
      <c r="I6478" s="447" t="s">
        <v>954</v>
      </c>
      <c r="J6478" s="447" t="s">
        <v>334</v>
      </c>
      <c r="K6478" s="450">
        <v>13.54</v>
      </c>
      <c r="L6478" s="447" t="s">
        <v>7884</v>
      </c>
    </row>
    <row r="6479" spans="1:12">
      <c r="A6479" s="447" t="s">
        <v>21003</v>
      </c>
      <c r="B6479" s="447" t="s">
        <v>21113</v>
      </c>
      <c r="C6479" s="447" t="s">
        <v>21120</v>
      </c>
      <c r="D6479" s="447" t="s">
        <v>21121</v>
      </c>
      <c r="E6479" s="448" t="s">
        <v>20755</v>
      </c>
      <c r="F6479" s="447" t="s">
        <v>20755</v>
      </c>
      <c r="G6479" s="449">
        <v>88282</v>
      </c>
      <c r="H6479" s="447" t="s">
        <v>7933</v>
      </c>
      <c r="I6479" s="447" t="s">
        <v>954</v>
      </c>
      <c r="J6479" s="447" t="s">
        <v>334</v>
      </c>
      <c r="K6479" s="450">
        <v>14.19</v>
      </c>
      <c r="L6479" s="447" t="s">
        <v>7884</v>
      </c>
    </row>
    <row r="6480" spans="1:12">
      <c r="A6480" s="447" t="s">
        <v>21003</v>
      </c>
      <c r="B6480" s="447" t="s">
        <v>21113</v>
      </c>
      <c r="C6480" s="447" t="s">
        <v>21120</v>
      </c>
      <c r="D6480" s="447" t="s">
        <v>21121</v>
      </c>
      <c r="E6480" s="448" t="s">
        <v>20755</v>
      </c>
      <c r="F6480" s="447" t="s">
        <v>20755</v>
      </c>
      <c r="G6480" s="449">
        <v>88283</v>
      </c>
      <c r="H6480" s="447" t="s">
        <v>7935</v>
      </c>
      <c r="I6480" s="447" t="s">
        <v>954</v>
      </c>
      <c r="J6480" s="447" t="s">
        <v>334</v>
      </c>
      <c r="K6480" s="450">
        <v>17.97</v>
      </c>
      <c r="L6480" s="447" t="s">
        <v>7884</v>
      </c>
    </row>
    <row r="6481" spans="1:12">
      <c r="A6481" s="447" t="s">
        <v>21003</v>
      </c>
      <c r="B6481" s="447" t="s">
        <v>21113</v>
      </c>
      <c r="C6481" s="447" t="s">
        <v>21120</v>
      </c>
      <c r="D6481" s="447" t="s">
        <v>21121</v>
      </c>
      <c r="E6481" s="448" t="s">
        <v>20755</v>
      </c>
      <c r="F6481" s="447" t="s">
        <v>20755</v>
      </c>
      <c r="G6481" s="449">
        <v>88284</v>
      </c>
      <c r="H6481" s="447" t="s">
        <v>7936</v>
      </c>
      <c r="I6481" s="447" t="s">
        <v>954</v>
      </c>
      <c r="J6481" s="447" t="s">
        <v>334</v>
      </c>
      <c r="K6481" s="450">
        <v>13.35</v>
      </c>
      <c r="L6481" s="447" t="s">
        <v>7884</v>
      </c>
    </row>
    <row r="6482" spans="1:12">
      <c r="A6482" s="447" t="s">
        <v>21003</v>
      </c>
      <c r="B6482" s="447" t="s">
        <v>21113</v>
      </c>
      <c r="C6482" s="447" t="s">
        <v>21120</v>
      </c>
      <c r="D6482" s="447" t="s">
        <v>21121</v>
      </c>
      <c r="E6482" s="448" t="s">
        <v>20755</v>
      </c>
      <c r="F6482" s="447" t="s">
        <v>20755</v>
      </c>
      <c r="G6482" s="449">
        <v>88285</v>
      </c>
      <c r="H6482" s="447" t="s">
        <v>7937</v>
      </c>
      <c r="I6482" s="447" t="s">
        <v>954</v>
      </c>
      <c r="J6482" s="447" t="s">
        <v>334</v>
      </c>
      <c r="K6482" s="450">
        <v>15.2</v>
      </c>
      <c r="L6482" s="447" t="s">
        <v>7884</v>
      </c>
    </row>
    <row r="6483" spans="1:12">
      <c r="A6483" s="447" t="s">
        <v>21003</v>
      </c>
      <c r="B6483" s="447" t="s">
        <v>21113</v>
      </c>
      <c r="C6483" s="447" t="s">
        <v>21120</v>
      </c>
      <c r="D6483" s="447" t="s">
        <v>21121</v>
      </c>
      <c r="E6483" s="448" t="s">
        <v>20755</v>
      </c>
      <c r="F6483" s="447" t="s">
        <v>20755</v>
      </c>
      <c r="G6483" s="449">
        <v>88286</v>
      </c>
      <c r="H6483" s="447" t="s">
        <v>7938</v>
      </c>
      <c r="I6483" s="447" t="s">
        <v>954</v>
      </c>
      <c r="J6483" s="447" t="s">
        <v>334</v>
      </c>
      <c r="K6483" s="450">
        <v>16.22</v>
      </c>
      <c r="L6483" s="447" t="s">
        <v>7884</v>
      </c>
    </row>
    <row r="6484" spans="1:12">
      <c r="A6484" s="447" t="s">
        <v>21003</v>
      </c>
      <c r="B6484" s="447" t="s">
        <v>21113</v>
      </c>
      <c r="C6484" s="447" t="s">
        <v>21120</v>
      </c>
      <c r="D6484" s="447" t="s">
        <v>21121</v>
      </c>
      <c r="E6484" s="448" t="s">
        <v>20755</v>
      </c>
      <c r="F6484" s="447" t="s">
        <v>20755</v>
      </c>
      <c r="G6484" s="449">
        <v>88288</v>
      </c>
      <c r="H6484" s="447" t="s">
        <v>7939</v>
      </c>
      <c r="I6484" s="447" t="s">
        <v>954</v>
      </c>
      <c r="J6484" s="447" t="s">
        <v>334</v>
      </c>
      <c r="K6484" s="450">
        <v>8.25</v>
      </c>
      <c r="L6484" s="447" t="s">
        <v>7884</v>
      </c>
    </row>
    <row r="6485" spans="1:12">
      <c r="A6485" s="447" t="s">
        <v>21003</v>
      </c>
      <c r="B6485" s="447" t="s">
        <v>21113</v>
      </c>
      <c r="C6485" s="447" t="s">
        <v>21120</v>
      </c>
      <c r="D6485" s="447" t="s">
        <v>21121</v>
      </c>
      <c r="E6485" s="448" t="s">
        <v>20755</v>
      </c>
      <c r="F6485" s="447" t="s">
        <v>20755</v>
      </c>
      <c r="G6485" s="449">
        <v>88291</v>
      </c>
      <c r="H6485" s="447" t="s">
        <v>7940</v>
      </c>
      <c r="I6485" s="447" t="s">
        <v>954</v>
      </c>
      <c r="J6485" s="447" t="s">
        <v>334</v>
      </c>
      <c r="K6485" s="450">
        <v>13.1</v>
      </c>
      <c r="L6485" s="447" t="s">
        <v>7884</v>
      </c>
    </row>
    <row r="6486" spans="1:12">
      <c r="A6486" s="447" t="s">
        <v>21003</v>
      </c>
      <c r="B6486" s="447" t="s">
        <v>21113</v>
      </c>
      <c r="C6486" s="447" t="s">
        <v>21120</v>
      </c>
      <c r="D6486" s="447" t="s">
        <v>21121</v>
      </c>
      <c r="E6486" s="448" t="s">
        <v>20755</v>
      </c>
      <c r="F6486" s="447" t="s">
        <v>20755</v>
      </c>
      <c r="G6486" s="449">
        <v>88292</v>
      </c>
      <c r="H6486" s="447" t="s">
        <v>7941</v>
      </c>
      <c r="I6486" s="447" t="s">
        <v>954</v>
      </c>
      <c r="J6486" s="447" t="s">
        <v>334</v>
      </c>
      <c r="K6486" s="450">
        <v>13.62</v>
      </c>
      <c r="L6486" s="447" t="s">
        <v>7884</v>
      </c>
    </row>
    <row r="6487" spans="1:12">
      <c r="A6487" s="447" t="s">
        <v>21003</v>
      </c>
      <c r="B6487" s="447" t="s">
        <v>21113</v>
      </c>
      <c r="C6487" s="447" t="s">
        <v>21120</v>
      </c>
      <c r="D6487" s="447" t="s">
        <v>21121</v>
      </c>
      <c r="E6487" s="448" t="s">
        <v>20755</v>
      </c>
      <c r="F6487" s="447" t="s">
        <v>20755</v>
      </c>
      <c r="G6487" s="449">
        <v>88293</v>
      </c>
      <c r="H6487" s="447" t="s">
        <v>7942</v>
      </c>
      <c r="I6487" s="447" t="s">
        <v>954</v>
      </c>
      <c r="J6487" s="447" t="s">
        <v>334</v>
      </c>
      <c r="K6487" s="450">
        <v>15.45</v>
      </c>
      <c r="L6487" s="447" t="s">
        <v>7884</v>
      </c>
    </row>
    <row r="6488" spans="1:12">
      <c r="A6488" s="447" t="s">
        <v>21003</v>
      </c>
      <c r="B6488" s="447" t="s">
        <v>21113</v>
      </c>
      <c r="C6488" s="447" t="s">
        <v>21120</v>
      </c>
      <c r="D6488" s="447" t="s">
        <v>21121</v>
      </c>
      <c r="E6488" s="448" t="s">
        <v>20755</v>
      </c>
      <c r="F6488" s="447" t="s">
        <v>20755</v>
      </c>
      <c r="G6488" s="449">
        <v>88294</v>
      </c>
      <c r="H6488" s="447" t="s">
        <v>7943</v>
      </c>
      <c r="I6488" s="447" t="s">
        <v>954</v>
      </c>
      <c r="J6488" s="447" t="s">
        <v>709</v>
      </c>
      <c r="K6488" s="450">
        <v>16.690000000000001</v>
      </c>
      <c r="L6488" s="447" t="s">
        <v>7884</v>
      </c>
    </row>
    <row r="6489" spans="1:12">
      <c r="A6489" s="447" t="s">
        <v>21003</v>
      </c>
      <c r="B6489" s="447" t="s">
        <v>21113</v>
      </c>
      <c r="C6489" s="447" t="s">
        <v>21120</v>
      </c>
      <c r="D6489" s="447" t="s">
        <v>21121</v>
      </c>
      <c r="E6489" s="448" t="s">
        <v>20755</v>
      </c>
      <c r="F6489" s="447" t="s">
        <v>20755</v>
      </c>
      <c r="G6489" s="449">
        <v>88295</v>
      </c>
      <c r="H6489" s="447" t="s">
        <v>7945</v>
      </c>
      <c r="I6489" s="447" t="s">
        <v>954</v>
      </c>
      <c r="J6489" s="447" t="s">
        <v>334</v>
      </c>
      <c r="K6489" s="450">
        <v>12.85</v>
      </c>
      <c r="L6489" s="447" t="s">
        <v>7884</v>
      </c>
    </row>
    <row r="6490" spans="1:12">
      <c r="A6490" s="447" t="s">
        <v>21003</v>
      </c>
      <c r="B6490" s="447" t="s">
        <v>21113</v>
      </c>
      <c r="C6490" s="447" t="s">
        <v>21120</v>
      </c>
      <c r="D6490" s="447" t="s">
        <v>21121</v>
      </c>
      <c r="E6490" s="448" t="s">
        <v>20755</v>
      </c>
      <c r="F6490" s="447" t="s">
        <v>20755</v>
      </c>
      <c r="G6490" s="449">
        <v>88296</v>
      </c>
      <c r="H6490" s="447" t="s">
        <v>7946</v>
      </c>
      <c r="I6490" s="447" t="s">
        <v>954</v>
      </c>
      <c r="J6490" s="447" t="s">
        <v>334</v>
      </c>
      <c r="K6490" s="450">
        <v>12.9</v>
      </c>
      <c r="L6490" s="447" t="s">
        <v>7884</v>
      </c>
    </row>
    <row r="6491" spans="1:12">
      <c r="A6491" s="447" t="s">
        <v>21003</v>
      </c>
      <c r="B6491" s="447" t="s">
        <v>21113</v>
      </c>
      <c r="C6491" s="447" t="s">
        <v>21120</v>
      </c>
      <c r="D6491" s="447" t="s">
        <v>21121</v>
      </c>
      <c r="E6491" s="448" t="s">
        <v>20755</v>
      </c>
      <c r="F6491" s="447" t="s">
        <v>20755</v>
      </c>
      <c r="G6491" s="449">
        <v>88297</v>
      </c>
      <c r="H6491" s="447" t="s">
        <v>7947</v>
      </c>
      <c r="I6491" s="447" t="s">
        <v>954</v>
      </c>
      <c r="J6491" s="447" t="s">
        <v>334</v>
      </c>
      <c r="K6491" s="450">
        <v>13.4</v>
      </c>
      <c r="L6491" s="447" t="s">
        <v>7884</v>
      </c>
    </row>
    <row r="6492" spans="1:12">
      <c r="A6492" s="447" t="s">
        <v>21003</v>
      </c>
      <c r="B6492" s="447" t="s">
        <v>21113</v>
      </c>
      <c r="C6492" s="447" t="s">
        <v>21120</v>
      </c>
      <c r="D6492" s="447" t="s">
        <v>21121</v>
      </c>
      <c r="E6492" s="448" t="s">
        <v>20755</v>
      </c>
      <c r="F6492" s="447" t="s">
        <v>20755</v>
      </c>
      <c r="G6492" s="449">
        <v>88298</v>
      </c>
      <c r="H6492" s="447" t="s">
        <v>7948</v>
      </c>
      <c r="I6492" s="447" t="s">
        <v>954</v>
      </c>
      <c r="J6492" s="447" t="s">
        <v>334</v>
      </c>
      <c r="K6492" s="450">
        <v>11.16</v>
      </c>
      <c r="L6492" s="447" t="s">
        <v>7884</v>
      </c>
    </row>
    <row r="6493" spans="1:12">
      <c r="A6493" s="447" t="s">
        <v>21003</v>
      </c>
      <c r="B6493" s="447" t="s">
        <v>21113</v>
      </c>
      <c r="C6493" s="447" t="s">
        <v>21120</v>
      </c>
      <c r="D6493" s="447" t="s">
        <v>21121</v>
      </c>
      <c r="E6493" s="448" t="s">
        <v>20755</v>
      </c>
      <c r="F6493" s="447" t="s">
        <v>20755</v>
      </c>
      <c r="G6493" s="449">
        <v>88299</v>
      </c>
      <c r="H6493" s="447" t="s">
        <v>7949</v>
      </c>
      <c r="I6493" s="447" t="s">
        <v>954</v>
      </c>
      <c r="J6493" s="447" t="s">
        <v>334</v>
      </c>
      <c r="K6493" s="450">
        <v>15.66</v>
      </c>
      <c r="L6493" s="447" t="s">
        <v>7884</v>
      </c>
    </row>
    <row r="6494" spans="1:12">
      <c r="A6494" s="447" t="s">
        <v>21003</v>
      </c>
      <c r="B6494" s="447" t="s">
        <v>21113</v>
      </c>
      <c r="C6494" s="447" t="s">
        <v>21120</v>
      </c>
      <c r="D6494" s="447" t="s">
        <v>21121</v>
      </c>
      <c r="E6494" s="448" t="s">
        <v>20755</v>
      </c>
      <c r="F6494" s="447" t="s">
        <v>20755</v>
      </c>
      <c r="G6494" s="449">
        <v>88300</v>
      </c>
      <c r="H6494" s="447" t="s">
        <v>7951</v>
      </c>
      <c r="I6494" s="447" t="s">
        <v>954</v>
      </c>
      <c r="J6494" s="447" t="s">
        <v>334</v>
      </c>
      <c r="K6494" s="450">
        <v>18.559999999999999</v>
      </c>
      <c r="L6494" s="447" t="s">
        <v>7884</v>
      </c>
    </row>
    <row r="6495" spans="1:12">
      <c r="A6495" s="447" t="s">
        <v>21003</v>
      </c>
      <c r="B6495" s="447" t="s">
        <v>21113</v>
      </c>
      <c r="C6495" s="447" t="s">
        <v>21120</v>
      </c>
      <c r="D6495" s="447" t="s">
        <v>21121</v>
      </c>
      <c r="E6495" s="448" t="s">
        <v>20755</v>
      </c>
      <c r="F6495" s="447" t="s">
        <v>20755</v>
      </c>
      <c r="G6495" s="449">
        <v>88301</v>
      </c>
      <c r="H6495" s="447" t="s">
        <v>7953</v>
      </c>
      <c r="I6495" s="447" t="s">
        <v>954</v>
      </c>
      <c r="J6495" s="447" t="s">
        <v>334</v>
      </c>
      <c r="K6495" s="450">
        <v>14.34</v>
      </c>
      <c r="L6495" s="447" t="s">
        <v>7884</v>
      </c>
    </row>
    <row r="6496" spans="1:12">
      <c r="A6496" s="447" t="s">
        <v>21003</v>
      </c>
      <c r="B6496" s="447" t="s">
        <v>21113</v>
      </c>
      <c r="C6496" s="447" t="s">
        <v>21120</v>
      </c>
      <c r="D6496" s="447" t="s">
        <v>21121</v>
      </c>
      <c r="E6496" s="448" t="s">
        <v>20755</v>
      </c>
      <c r="F6496" s="447" t="s">
        <v>20755</v>
      </c>
      <c r="G6496" s="449">
        <v>88302</v>
      </c>
      <c r="H6496" s="447" t="s">
        <v>7954</v>
      </c>
      <c r="I6496" s="447" t="s">
        <v>954</v>
      </c>
      <c r="J6496" s="447" t="s">
        <v>334</v>
      </c>
      <c r="K6496" s="450">
        <v>16.079999999999998</v>
      </c>
      <c r="L6496" s="447" t="s">
        <v>7884</v>
      </c>
    </row>
    <row r="6497" spans="1:12">
      <c r="A6497" s="447" t="s">
        <v>21003</v>
      </c>
      <c r="B6497" s="447" t="s">
        <v>21113</v>
      </c>
      <c r="C6497" s="447" t="s">
        <v>21120</v>
      </c>
      <c r="D6497" s="447" t="s">
        <v>21121</v>
      </c>
      <c r="E6497" s="448" t="s">
        <v>20755</v>
      </c>
      <c r="F6497" s="447" t="s">
        <v>20755</v>
      </c>
      <c r="G6497" s="449">
        <v>88303</v>
      </c>
      <c r="H6497" s="447" t="s">
        <v>7956</v>
      </c>
      <c r="I6497" s="447" t="s">
        <v>954</v>
      </c>
      <c r="J6497" s="447" t="s">
        <v>334</v>
      </c>
      <c r="K6497" s="450">
        <v>13.38</v>
      </c>
      <c r="L6497" s="447" t="s">
        <v>7884</v>
      </c>
    </row>
    <row r="6498" spans="1:12">
      <c r="A6498" s="447" t="s">
        <v>21003</v>
      </c>
      <c r="B6498" s="447" t="s">
        <v>21113</v>
      </c>
      <c r="C6498" s="447" t="s">
        <v>21120</v>
      </c>
      <c r="D6498" s="447" t="s">
        <v>21121</v>
      </c>
      <c r="E6498" s="448" t="s">
        <v>20755</v>
      </c>
      <c r="F6498" s="447" t="s">
        <v>20755</v>
      </c>
      <c r="G6498" s="449">
        <v>88304</v>
      </c>
      <c r="H6498" s="447" t="s">
        <v>7957</v>
      </c>
      <c r="I6498" s="447" t="s">
        <v>954</v>
      </c>
      <c r="J6498" s="447" t="s">
        <v>334</v>
      </c>
      <c r="K6498" s="450">
        <v>14.21</v>
      </c>
      <c r="L6498" s="447" t="s">
        <v>7884</v>
      </c>
    </row>
    <row r="6499" spans="1:12">
      <c r="A6499" s="447" t="s">
        <v>21003</v>
      </c>
      <c r="B6499" s="447" t="s">
        <v>21113</v>
      </c>
      <c r="C6499" s="447" t="s">
        <v>21120</v>
      </c>
      <c r="D6499" s="447" t="s">
        <v>21121</v>
      </c>
      <c r="E6499" s="448" t="s">
        <v>20755</v>
      </c>
      <c r="F6499" s="447" t="s">
        <v>20755</v>
      </c>
      <c r="G6499" s="449">
        <v>88306</v>
      </c>
      <c r="H6499" s="447" t="s">
        <v>7958</v>
      </c>
      <c r="I6499" s="447" t="s">
        <v>954</v>
      </c>
      <c r="J6499" s="447" t="s">
        <v>334</v>
      </c>
      <c r="K6499" s="450">
        <v>15.25</v>
      </c>
      <c r="L6499" s="447" t="s">
        <v>7884</v>
      </c>
    </row>
    <row r="6500" spans="1:12">
      <c r="A6500" s="447" t="s">
        <v>21003</v>
      </c>
      <c r="B6500" s="447" t="s">
        <v>21113</v>
      </c>
      <c r="C6500" s="447" t="s">
        <v>21120</v>
      </c>
      <c r="D6500" s="447" t="s">
        <v>21121</v>
      </c>
      <c r="E6500" s="448" t="s">
        <v>20755</v>
      </c>
      <c r="F6500" s="447" t="s">
        <v>20755</v>
      </c>
      <c r="G6500" s="449">
        <v>88307</v>
      </c>
      <c r="H6500" s="447" t="s">
        <v>7960</v>
      </c>
      <c r="I6500" s="447" t="s">
        <v>954</v>
      </c>
      <c r="J6500" s="447" t="s">
        <v>334</v>
      </c>
      <c r="K6500" s="450">
        <v>14.78</v>
      </c>
      <c r="L6500" s="447" t="s">
        <v>7884</v>
      </c>
    </row>
    <row r="6501" spans="1:12">
      <c r="A6501" s="447" t="s">
        <v>21003</v>
      </c>
      <c r="B6501" s="447" t="s">
        <v>21113</v>
      </c>
      <c r="C6501" s="447" t="s">
        <v>21120</v>
      </c>
      <c r="D6501" s="447" t="s">
        <v>21121</v>
      </c>
      <c r="E6501" s="448" t="s">
        <v>20755</v>
      </c>
      <c r="F6501" s="447" t="s">
        <v>20755</v>
      </c>
      <c r="G6501" s="449">
        <v>88308</v>
      </c>
      <c r="H6501" s="447" t="s">
        <v>7961</v>
      </c>
      <c r="I6501" s="447" t="s">
        <v>954</v>
      </c>
      <c r="J6501" s="447" t="s">
        <v>334</v>
      </c>
      <c r="K6501" s="450">
        <v>19.89</v>
      </c>
      <c r="L6501" s="447" t="s">
        <v>7884</v>
      </c>
    </row>
    <row r="6502" spans="1:12">
      <c r="A6502" s="447" t="s">
        <v>21003</v>
      </c>
      <c r="B6502" s="447" t="s">
        <v>21113</v>
      </c>
      <c r="C6502" s="447" t="s">
        <v>21120</v>
      </c>
      <c r="D6502" s="447" t="s">
        <v>21121</v>
      </c>
      <c r="E6502" s="448" t="s">
        <v>20755</v>
      </c>
      <c r="F6502" s="447" t="s">
        <v>20755</v>
      </c>
      <c r="G6502" s="449">
        <v>88309</v>
      </c>
      <c r="H6502" s="447" t="s">
        <v>7962</v>
      </c>
      <c r="I6502" s="447" t="s">
        <v>954</v>
      </c>
      <c r="J6502" s="447" t="s">
        <v>709</v>
      </c>
      <c r="K6502" s="450">
        <v>17.670000000000002</v>
      </c>
      <c r="L6502" s="447" t="s">
        <v>7884</v>
      </c>
    </row>
    <row r="6503" spans="1:12">
      <c r="A6503" s="447" t="s">
        <v>21003</v>
      </c>
      <c r="B6503" s="447" t="s">
        <v>21113</v>
      </c>
      <c r="C6503" s="447" t="s">
        <v>21120</v>
      </c>
      <c r="D6503" s="447" t="s">
        <v>21121</v>
      </c>
      <c r="E6503" s="448" t="s">
        <v>20755</v>
      </c>
      <c r="F6503" s="447" t="s">
        <v>20755</v>
      </c>
      <c r="G6503" s="449">
        <v>88310</v>
      </c>
      <c r="H6503" s="447" t="s">
        <v>7964</v>
      </c>
      <c r="I6503" s="447" t="s">
        <v>954</v>
      </c>
      <c r="J6503" s="447" t="s">
        <v>709</v>
      </c>
      <c r="K6503" s="450">
        <v>18.68</v>
      </c>
      <c r="L6503" s="447" t="s">
        <v>7884</v>
      </c>
    </row>
    <row r="6504" spans="1:12">
      <c r="A6504" s="447" t="s">
        <v>21003</v>
      </c>
      <c r="B6504" s="447" t="s">
        <v>21113</v>
      </c>
      <c r="C6504" s="447" t="s">
        <v>21120</v>
      </c>
      <c r="D6504" s="447" t="s">
        <v>21121</v>
      </c>
      <c r="E6504" s="448" t="s">
        <v>20755</v>
      </c>
      <c r="F6504" s="447" t="s">
        <v>20755</v>
      </c>
      <c r="G6504" s="449">
        <v>88311</v>
      </c>
      <c r="H6504" s="447" t="s">
        <v>7965</v>
      </c>
      <c r="I6504" s="447" t="s">
        <v>954</v>
      </c>
      <c r="J6504" s="447" t="s">
        <v>334</v>
      </c>
      <c r="K6504" s="450">
        <v>20.78</v>
      </c>
      <c r="L6504" s="447" t="s">
        <v>7884</v>
      </c>
    </row>
    <row r="6505" spans="1:12">
      <c r="A6505" s="447" t="s">
        <v>21003</v>
      </c>
      <c r="B6505" s="447" t="s">
        <v>21113</v>
      </c>
      <c r="C6505" s="447" t="s">
        <v>21120</v>
      </c>
      <c r="D6505" s="447" t="s">
        <v>21121</v>
      </c>
      <c r="E6505" s="448" t="s">
        <v>20755</v>
      </c>
      <c r="F6505" s="447" t="s">
        <v>20755</v>
      </c>
      <c r="G6505" s="449">
        <v>88312</v>
      </c>
      <c r="H6505" s="447" t="s">
        <v>7966</v>
      </c>
      <c r="I6505" s="447" t="s">
        <v>954</v>
      </c>
      <c r="J6505" s="447" t="s">
        <v>334</v>
      </c>
      <c r="K6505" s="450">
        <v>19.72</v>
      </c>
      <c r="L6505" s="447" t="s">
        <v>7884</v>
      </c>
    </row>
    <row r="6506" spans="1:12">
      <c r="A6506" s="447" t="s">
        <v>21003</v>
      </c>
      <c r="B6506" s="447" t="s">
        <v>21113</v>
      </c>
      <c r="C6506" s="447" t="s">
        <v>21120</v>
      </c>
      <c r="D6506" s="447" t="s">
        <v>21121</v>
      </c>
      <c r="E6506" s="448" t="s">
        <v>20755</v>
      </c>
      <c r="F6506" s="447" t="s">
        <v>20755</v>
      </c>
      <c r="G6506" s="449">
        <v>88313</v>
      </c>
      <c r="H6506" s="447" t="s">
        <v>7968</v>
      </c>
      <c r="I6506" s="447" t="s">
        <v>954</v>
      </c>
      <c r="J6506" s="447" t="s">
        <v>334</v>
      </c>
      <c r="K6506" s="450">
        <v>12.88</v>
      </c>
      <c r="L6506" s="447" t="s">
        <v>7884</v>
      </c>
    </row>
    <row r="6507" spans="1:12">
      <c r="A6507" s="447" t="s">
        <v>21003</v>
      </c>
      <c r="B6507" s="447" t="s">
        <v>21113</v>
      </c>
      <c r="C6507" s="447" t="s">
        <v>21120</v>
      </c>
      <c r="D6507" s="447" t="s">
        <v>21121</v>
      </c>
      <c r="E6507" s="448" t="s">
        <v>20755</v>
      </c>
      <c r="F6507" s="447" t="s">
        <v>20755</v>
      </c>
      <c r="G6507" s="449">
        <v>88314</v>
      </c>
      <c r="H6507" s="447" t="s">
        <v>7969</v>
      </c>
      <c r="I6507" s="447" t="s">
        <v>954</v>
      </c>
      <c r="J6507" s="447" t="s">
        <v>334</v>
      </c>
      <c r="K6507" s="450">
        <v>11.79</v>
      </c>
      <c r="L6507" s="447" t="s">
        <v>7884</v>
      </c>
    </row>
    <row r="6508" spans="1:12">
      <c r="A6508" s="447" t="s">
        <v>21003</v>
      </c>
      <c r="B6508" s="447" t="s">
        <v>21113</v>
      </c>
      <c r="C6508" s="447" t="s">
        <v>21120</v>
      </c>
      <c r="D6508" s="447" t="s">
        <v>21121</v>
      </c>
      <c r="E6508" s="448" t="s">
        <v>20755</v>
      </c>
      <c r="F6508" s="447" t="s">
        <v>20755</v>
      </c>
      <c r="G6508" s="449">
        <v>88315</v>
      </c>
      <c r="H6508" s="447" t="s">
        <v>7970</v>
      </c>
      <c r="I6508" s="447" t="s">
        <v>954</v>
      </c>
      <c r="J6508" s="447" t="s">
        <v>334</v>
      </c>
      <c r="K6508" s="450">
        <v>17.579999999999998</v>
      </c>
      <c r="L6508" s="447" t="s">
        <v>7884</v>
      </c>
    </row>
    <row r="6509" spans="1:12">
      <c r="A6509" s="447" t="s">
        <v>21003</v>
      </c>
      <c r="B6509" s="447" t="s">
        <v>21113</v>
      </c>
      <c r="C6509" s="447" t="s">
        <v>21120</v>
      </c>
      <c r="D6509" s="447" t="s">
        <v>21121</v>
      </c>
      <c r="E6509" s="448" t="s">
        <v>20755</v>
      </c>
      <c r="F6509" s="447" t="s">
        <v>20755</v>
      </c>
      <c r="G6509" s="449">
        <v>88316</v>
      </c>
      <c r="H6509" s="447" t="s">
        <v>7971</v>
      </c>
      <c r="I6509" s="447" t="s">
        <v>954</v>
      </c>
      <c r="J6509" s="447" t="s">
        <v>709</v>
      </c>
      <c r="K6509" s="450">
        <v>14.02</v>
      </c>
      <c r="L6509" s="447" t="s">
        <v>7884</v>
      </c>
    </row>
    <row r="6510" spans="1:12">
      <c r="A6510" s="447" t="s">
        <v>21003</v>
      </c>
      <c r="B6510" s="447" t="s">
        <v>21113</v>
      </c>
      <c r="C6510" s="447" t="s">
        <v>21120</v>
      </c>
      <c r="D6510" s="447" t="s">
        <v>21121</v>
      </c>
      <c r="E6510" s="448" t="s">
        <v>20755</v>
      </c>
      <c r="F6510" s="447" t="s">
        <v>20755</v>
      </c>
      <c r="G6510" s="449">
        <v>88317</v>
      </c>
      <c r="H6510" s="447" t="s">
        <v>7972</v>
      </c>
      <c r="I6510" s="447" t="s">
        <v>954</v>
      </c>
      <c r="J6510" s="447" t="s">
        <v>709</v>
      </c>
      <c r="K6510" s="450">
        <v>18.239999999999998</v>
      </c>
      <c r="L6510" s="447" t="s">
        <v>7884</v>
      </c>
    </row>
    <row r="6511" spans="1:12">
      <c r="A6511" s="447" t="s">
        <v>21003</v>
      </c>
      <c r="B6511" s="447" t="s">
        <v>21113</v>
      </c>
      <c r="C6511" s="447" t="s">
        <v>21120</v>
      </c>
      <c r="D6511" s="447" t="s">
        <v>21121</v>
      </c>
      <c r="E6511" s="448" t="s">
        <v>20755</v>
      </c>
      <c r="F6511" s="447" t="s">
        <v>20755</v>
      </c>
      <c r="G6511" s="449">
        <v>88318</v>
      </c>
      <c r="H6511" s="447" t="s">
        <v>7973</v>
      </c>
      <c r="I6511" s="447" t="s">
        <v>954</v>
      </c>
      <c r="J6511" s="447" t="s">
        <v>334</v>
      </c>
      <c r="K6511" s="450">
        <v>22.93</v>
      </c>
      <c r="L6511" s="447" t="s">
        <v>7884</v>
      </c>
    </row>
    <row r="6512" spans="1:12">
      <c r="A6512" s="447" t="s">
        <v>21003</v>
      </c>
      <c r="B6512" s="447" t="s">
        <v>21113</v>
      </c>
      <c r="C6512" s="447" t="s">
        <v>21120</v>
      </c>
      <c r="D6512" s="447" t="s">
        <v>21121</v>
      </c>
      <c r="E6512" s="448" t="s">
        <v>20755</v>
      </c>
      <c r="F6512" s="447" t="s">
        <v>20755</v>
      </c>
      <c r="G6512" s="449">
        <v>88320</v>
      </c>
      <c r="H6512" s="447" t="s">
        <v>7974</v>
      </c>
      <c r="I6512" s="447" t="s">
        <v>954</v>
      </c>
      <c r="J6512" s="447" t="s">
        <v>334</v>
      </c>
      <c r="K6512" s="450">
        <v>20.59</v>
      </c>
      <c r="L6512" s="447" t="s">
        <v>7884</v>
      </c>
    </row>
    <row r="6513" spans="1:12">
      <c r="A6513" s="447" t="s">
        <v>21003</v>
      </c>
      <c r="B6513" s="447" t="s">
        <v>21113</v>
      </c>
      <c r="C6513" s="447" t="s">
        <v>21120</v>
      </c>
      <c r="D6513" s="447" t="s">
        <v>21121</v>
      </c>
      <c r="E6513" s="448" t="s">
        <v>20755</v>
      </c>
      <c r="F6513" s="447" t="s">
        <v>20755</v>
      </c>
      <c r="G6513" s="449">
        <v>88321</v>
      </c>
      <c r="H6513" s="447" t="s">
        <v>7975</v>
      </c>
      <c r="I6513" s="447" t="s">
        <v>954</v>
      </c>
      <c r="J6513" s="447" t="s">
        <v>334</v>
      </c>
      <c r="K6513" s="450">
        <v>21</v>
      </c>
      <c r="L6513" s="447" t="s">
        <v>7884</v>
      </c>
    </row>
    <row r="6514" spans="1:12">
      <c r="A6514" s="447" t="s">
        <v>21003</v>
      </c>
      <c r="B6514" s="447" t="s">
        <v>21113</v>
      </c>
      <c r="C6514" s="447" t="s">
        <v>21120</v>
      </c>
      <c r="D6514" s="447" t="s">
        <v>21121</v>
      </c>
      <c r="E6514" s="448" t="s">
        <v>20755</v>
      </c>
      <c r="F6514" s="447" t="s">
        <v>20755</v>
      </c>
      <c r="G6514" s="449">
        <v>88322</v>
      </c>
      <c r="H6514" s="447" t="s">
        <v>7977</v>
      </c>
      <c r="I6514" s="447" t="s">
        <v>954</v>
      </c>
      <c r="J6514" s="447" t="s">
        <v>334</v>
      </c>
      <c r="K6514" s="450">
        <v>19.5</v>
      </c>
      <c r="L6514" s="447" t="s">
        <v>7884</v>
      </c>
    </row>
    <row r="6515" spans="1:12">
      <c r="A6515" s="447" t="s">
        <v>21003</v>
      </c>
      <c r="B6515" s="447" t="s">
        <v>21113</v>
      </c>
      <c r="C6515" s="447" t="s">
        <v>21120</v>
      </c>
      <c r="D6515" s="447" t="s">
        <v>21121</v>
      </c>
      <c r="E6515" s="448" t="s">
        <v>20755</v>
      </c>
      <c r="F6515" s="447" t="s">
        <v>20755</v>
      </c>
      <c r="G6515" s="449">
        <v>88323</v>
      </c>
      <c r="H6515" s="447" t="s">
        <v>7979</v>
      </c>
      <c r="I6515" s="447" t="s">
        <v>954</v>
      </c>
      <c r="J6515" s="447" t="s">
        <v>334</v>
      </c>
      <c r="K6515" s="450">
        <v>18.739999999999998</v>
      </c>
      <c r="L6515" s="447" t="s">
        <v>7884</v>
      </c>
    </row>
    <row r="6516" spans="1:12">
      <c r="A6516" s="447" t="s">
        <v>21003</v>
      </c>
      <c r="B6516" s="447" t="s">
        <v>21113</v>
      </c>
      <c r="C6516" s="447" t="s">
        <v>21120</v>
      </c>
      <c r="D6516" s="447" t="s">
        <v>21121</v>
      </c>
      <c r="E6516" s="448" t="s">
        <v>20755</v>
      </c>
      <c r="F6516" s="447" t="s">
        <v>20755</v>
      </c>
      <c r="G6516" s="449">
        <v>88324</v>
      </c>
      <c r="H6516" s="447" t="s">
        <v>7980</v>
      </c>
      <c r="I6516" s="447" t="s">
        <v>954</v>
      </c>
      <c r="J6516" s="447" t="s">
        <v>334</v>
      </c>
      <c r="K6516" s="450">
        <v>13.48</v>
      </c>
      <c r="L6516" s="447" t="s">
        <v>7884</v>
      </c>
    </row>
    <row r="6517" spans="1:12">
      <c r="A6517" s="447" t="s">
        <v>21003</v>
      </c>
      <c r="B6517" s="447" t="s">
        <v>21113</v>
      </c>
      <c r="C6517" s="447" t="s">
        <v>21120</v>
      </c>
      <c r="D6517" s="447" t="s">
        <v>21121</v>
      </c>
      <c r="E6517" s="448" t="s">
        <v>20755</v>
      </c>
      <c r="F6517" s="447" t="s">
        <v>20755</v>
      </c>
      <c r="G6517" s="449">
        <v>88325</v>
      </c>
      <c r="H6517" s="447" t="s">
        <v>7981</v>
      </c>
      <c r="I6517" s="447" t="s">
        <v>954</v>
      </c>
      <c r="J6517" s="447" t="s">
        <v>334</v>
      </c>
      <c r="K6517" s="450">
        <v>17.010000000000002</v>
      </c>
      <c r="L6517" s="447" t="s">
        <v>7884</v>
      </c>
    </row>
    <row r="6518" spans="1:12">
      <c r="A6518" s="447" t="s">
        <v>21003</v>
      </c>
      <c r="B6518" s="447" t="s">
        <v>21113</v>
      </c>
      <c r="C6518" s="447" t="s">
        <v>21120</v>
      </c>
      <c r="D6518" s="447" t="s">
        <v>21121</v>
      </c>
      <c r="E6518" s="448" t="s">
        <v>20755</v>
      </c>
      <c r="F6518" s="447" t="s">
        <v>20755</v>
      </c>
      <c r="G6518" s="449">
        <v>88326</v>
      </c>
      <c r="H6518" s="447" t="s">
        <v>7982</v>
      </c>
      <c r="I6518" s="447" t="s">
        <v>954</v>
      </c>
      <c r="J6518" s="447" t="s">
        <v>334</v>
      </c>
      <c r="K6518" s="450">
        <v>18.260000000000002</v>
      </c>
      <c r="L6518" s="447" t="s">
        <v>7884</v>
      </c>
    </row>
    <row r="6519" spans="1:12">
      <c r="A6519" s="447" t="s">
        <v>21003</v>
      </c>
      <c r="B6519" s="447" t="s">
        <v>21113</v>
      </c>
      <c r="C6519" s="447" t="s">
        <v>21120</v>
      </c>
      <c r="D6519" s="447" t="s">
        <v>21121</v>
      </c>
      <c r="E6519" s="448" t="s">
        <v>20755</v>
      </c>
      <c r="F6519" s="447" t="s">
        <v>20755</v>
      </c>
      <c r="G6519" s="449">
        <v>88377</v>
      </c>
      <c r="H6519" s="447" t="s">
        <v>7983</v>
      </c>
      <c r="I6519" s="447" t="s">
        <v>954</v>
      </c>
      <c r="J6519" s="447" t="s">
        <v>334</v>
      </c>
      <c r="K6519" s="450">
        <v>12.73</v>
      </c>
      <c r="L6519" s="447" t="s">
        <v>7884</v>
      </c>
    </row>
    <row r="6520" spans="1:12">
      <c r="A6520" s="447" t="s">
        <v>21003</v>
      </c>
      <c r="B6520" s="447" t="s">
        <v>21113</v>
      </c>
      <c r="C6520" s="447" t="s">
        <v>21120</v>
      </c>
      <c r="D6520" s="447" t="s">
        <v>21121</v>
      </c>
      <c r="E6520" s="448" t="s">
        <v>20755</v>
      </c>
      <c r="F6520" s="447" t="s">
        <v>20755</v>
      </c>
      <c r="G6520" s="449">
        <v>88441</v>
      </c>
      <c r="H6520" s="447" t="s">
        <v>7984</v>
      </c>
      <c r="I6520" s="447" t="s">
        <v>954</v>
      </c>
      <c r="J6520" s="447" t="s">
        <v>334</v>
      </c>
      <c r="K6520" s="450">
        <v>17.07</v>
      </c>
      <c r="L6520" s="447" t="s">
        <v>7884</v>
      </c>
    </row>
    <row r="6521" spans="1:12">
      <c r="A6521" s="447" t="s">
        <v>21003</v>
      </c>
      <c r="B6521" s="447" t="s">
        <v>21113</v>
      </c>
      <c r="C6521" s="447" t="s">
        <v>21120</v>
      </c>
      <c r="D6521" s="447" t="s">
        <v>21121</v>
      </c>
      <c r="E6521" s="448" t="s">
        <v>20755</v>
      </c>
      <c r="F6521" s="447" t="s">
        <v>20755</v>
      </c>
      <c r="G6521" s="449">
        <v>88597</v>
      </c>
      <c r="H6521" s="447" t="s">
        <v>7986</v>
      </c>
      <c r="I6521" s="447" t="s">
        <v>954</v>
      </c>
      <c r="J6521" s="447" t="s">
        <v>334</v>
      </c>
      <c r="K6521" s="450">
        <v>22.52</v>
      </c>
      <c r="L6521" s="447" t="s">
        <v>7884</v>
      </c>
    </row>
    <row r="6522" spans="1:12">
      <c r="A6522" s="447" t="s">
        <v>21003</v>
      </c>
      <c r="B6522" s="447" t="s">
        <v>21113</v>
      </c>
      <c r="C6522" s="447" t="s">
        <v>21120</v>
      </c>
      <c r="D6522" s="447" t="s">
        <v>21121</v>
      </c>
      <c r="E6522" s="448" t="s">
        <v>20755</v>
      </c>
      <c r="F6522" s="447" t="s">
        <v>20755</v>
      </c>
      <c r="G6522" s="449">
        <v>90766</v>
      </c>
      <c r="H6522" s="447" t="s">
        <v>7987</v>
      </c>
      <c r="I6522" s="447" t="s">
        <v>954</v>
      </c>
      <c r="J6522" s="447" t="s">
        <v>709</v>
      </c>
      <c r="K6522" s="450">
        <v>14.93</v>
      </c>
      <c r="L6522" s="447" t="s">
        <v>7884</v>
      </c>
    </row>
    <row r="6523" spans="1:12">
      <c r="A6523" s="447" t="s">
        <v>21003</v>
      </c>
      <c r="B6523" s="447" t="s">
        <v>21113</v>
      </c>
      <c r="C6523" s="447" t="s">
        <v>21120</v>
      </c>
      <c r="D6523" s="447" t="s">
        <v>21121</v>
      </c>
      <c r="E6523" s="448" t="s">
        <v>20755</v>
      </c>
      <c r="F6523" s="447" t="s">
        <v>20755</v>
      </c>
      <c r="G6523" s="449">
        <v>90767</v>
      </c>
      <c r="H6523" s="447" t="s">
        <v>7988</v>
      </c>
      <c r="I6523" s="447" t="s">
        <v>954</v>
      </c>
      <c r="J6523" s="447" t="s">
        <v>334</v>
      </c>
      <c r="K6523" s="450">
        <v>14.55</v>
      </c>
      <c r="L6523" s="447" t="s">
        <v>7884</v>
      </c>
    </row>
    <row r="6524" spans="1:12">
      <c r="A6524" s="447" t="s">
        <v>21003</v>
      </c>
      <c r="B6524" s="447" t="s">
        <v>21113</v>
      </c>
      <c r="C6524" s="447" t="s">
        <v>21120</v>
      </c>
      <c r="D6524" s="447" t="s">
        <v>21121</v>
      </c>
      <c r="E6524" s="448" t="s">
        <v>20755</v>
      </c>
      <c r="F6524" s="447" t="s">
        <v>20755</v>
      </c>
      <c r="G6524" s="449">
        <v>90768</v>
      </c>
      <c r="H6524" s="447" t="s">
        <v>7989</v>
      </c>
      <c r="I6524" s="447" t="s">
        <v>954</v>
      </c>
      <c r="J6524" s="447" t="s">
        <v>334</v>
      </c>
      <c r="K6524" s="450">
        <v>59.1</v>
      </c>
      <c r="L6524" s="447" t="s">
        <v>7884</v>
      </c>
    </row>
    <row r="6525" spans="1:12">
      <c r="A6525" s="447" t="s">
        <v>21003</v>
      </c>
      <c r="B6525" s="447" t="s">
        <v>21113</v>
      </c>
      <c r="C6525" s="447" t="s">
        <v>21120</v>
      </c>
      <c r="D6525" s="447" t="s">
        <v>21121</v>
      </c>
      <c r="E6525" s="448" t="s">
        <v>20755</v>
      </c>
      <c r="F6525" s="447" t="s">
        <v>20755</v>
      </c>
      <c r="G6525" s="449">
        <v>90769</v>
      </c>
      <c r="H6525" s="447" t="s">
        <v>7990</v>
      </c>
      <c r="I6525" s="447" t="s">
        <v>954</v>
      </c>
      <c r="J6525" s="447" t="s">
        <v>334</v>
      </c>
      <c r="K6525" s="450">
        <v>83.47</v>
      </c>
      <c r="L6525" s="447" t="s">
        <v>7884</v>
      </c>
    </row>
    <row r="6526" spans="1:12">
      <c r="A6526" s="447" t="s">
        <v>21003</v>
      </c>
      <c r="B6526" s="447" t="s">
        <v>21113</v>
      </c>
      <c r="C6526" s="447" t="s">
        <v>21120</v>
      </c>
      <c r="D6526" s="447" t="s">
        <v>21121</v>
      </c>
      <c r="E6526" s="448" t="s">
        <v>20755</v>
      </c>
      <c r="F6526" s="447" t="s">
        <v>20755</v>
      </c>
      <c r="G6526" s="449">
        <v>90770</v>
      </c>
      <c r="H6526" s="447" t="s">
        <v>7991</v>
      </c>
      <c r="I6526" s="447" t="s">
        <v>954</v>
      </c>
      <c r="J6526" s="447" t="s">
        <v>334</v>
      </c>
      <c r="K6526" s="450">
        <v>109.98</v>
      </c>
      <c r="L6526" s="447" t="s">
        <v>7884</v>
      </c>
    </row>
    <row r="6527" spans="1:12">
      <c r="A6527" s="447" t="s">
        <v>21003</v>
      </c>
      <c r="B6527" s="447" t="s">
        <v>21113</v>
      </c>
      <c r="C6527" s="447" t="s">
        <v>21120</v>
      </c>
      <c r="D6527" s="447" t="s">
        <v>21121</v>
      </c>
      <c r="E6527" s="448" t="s">
        <v>20755</v>
      </c>
      <c r="F6527" s="447" t="s">
        <v>20755</v>
      </c>
      <c r="G6527" s="449">
        <v>90771</v>
      </c>
      <c r="H6527" s="447" t="s">
        <v>7992</v>
      </c>
      <c r="I6527" s="447" t="s">
        <v>954</v>
      </c>
      <c r="J6527" s="447" t="s">
        <v>334</v>
      </c>
      <c r="K6527" s="450">
        <v>18.22</v>
      </c>
      <c r="L6527" s="447" t="s">
        <v>7884</v>
      </c>
    </row>
    <row r="6528" spans="1:12">
      <c r="A6528" s="447" t="s">
        <v>21003</v>
      </c>
      <c r="B6528" s="447" t="s">
        <v>21113</v>
      </c>
      <c r="C6528" s="447" t="s">
        <v>21120</v>
      </c>
      <c r="D6528" s="447" t="s">
        <v>21121</v>
      </c>
      <c r="E6528" s="448" t="s">
        <v>20755</v>
      </c>
      <c r="F6528" s="447" t="s">
        <v>20755</v>
      </c>
      <c r="G6528" s="449">
        <v>90772</v>
      </c>
      <c r="H6528" s="447" t="s">
        <v>7993</v>
      </c>
      <c r="I6528" s="447" t="s">
        <v>954</v>
      </c>
      <c r="J6528" s="447" t="s">
        <v>334</v>
      </c>
      <c r="K6528" s="450">
        <v>12.27</v>
      </c>
      <c r="L6528" s="447" t="s">
        <v>7884</v>
      </c>
    </row>
    <row r="6529" spans="1:12">
      <c r="A6529" s="447" t="s">
        <v>21003</v>
      </c>
      <c r="B6529" s="447" t="s">
        <v>21113</v>
      </c>
      <c r="C6529" s="447" t="s">
        <v>21120</v>
      </c>
      <c r="D6529" s="447" t="s">
        <v>21121</v>
      </c>
      <c r="E6529" s="448" t="s">
        <v>20755</v>
      </c>
      <c r="F6529" s="447" t="s">
        <v>20755</v>
      </c>
      <c r="G6529" s="449">
        <v>90773</v>
      </c>
      <c r="H6529" s="447" t="s">
        <v>7995</v>
      </c>
      <c r="I6529" s="447" t="s">
        <v>954</v>
      </c>
      <c r="J6529" s="447" t="s">
        <v>334</v>
      </c>
      <c r="K6529" s="450">
        <v>17.27</v>
      </c>
      <c r="L6529" s="447" t="s">
        <v>7884</v>
      </c>
    </row>
    <row r="6530" spans="1:12">
      <c r="A6530" s="447" t="s">
        <v>21003</v>
      </c>
      <c r="B6530" s="447" t="s">
        <v>21113</v>
      </c>
      <c r="C6530" s="447" t="s">
        <v>21120</v>
      </c>
      <c r="D6530" s="447" t="s">
        <v>21121</v>
      </c>
      <c r="E6530" s="448" t="s">
        <v>20755</v>
      </c>
      <c r="F6530" s="447" t="s">
        <v>20755</v>
      </c>
      <c r="G6530" s="449">
        <v>90775</v>
      </c>
      <c r="H6530" s="447" t="s">
        <v>7996</v>
      </c>
      <c r="I6530" s="447" t="s">
        <v>954</v>
      </c>
      <c r="J6530" s="447" t="s">
        <v>334</v>
      </c>
      <c r="K6530" s="450">
        <v>18.239999999999998</v>
      </c>
      <c r="L6530" s="447" t="s">
        <v>7884</v>
      </c>
    </row>
    <row r="6531" spans="1:12">
      <c r="A6531" s="447" t="s">
        <v>21003</v>
      </c>
      <c r="B6531" s="447" t="s">
        <v>21113</v>
      </c>
      <c r="C6531" s="447" t="s">
        <v>21120</v>
      </c>
      <c r="D6531" s="447" t="s">
        <v>21121</v>
      </c>
      <c r="E6531" s="448" t="s">
        <v>20755</v>
      </c>
      <c r="F6531" s="447" t="s">
        <v>20755</v>
      </c>
      <c r="G6531" s="449">
        <v>90776</v>
      </c>
      <c r="H6531" s="447" t="s">
        <v>7997</v>
      </c>
      <c r="I6531" s="447" t="s">
        <v>954</v>
      </c>
      <c r="J6531" s="447" t="s">
        <v>709</v>
      </c>
      <c r="K6531" s="450">
        <v>20.18</v>
      </c>
      <c r="L6531" s="447" t="s">
        <v>7884</v>
      </c>
    </row>
    <row r="6532" spans="1:12">
      <c r="A6532" s="447" t="s">
        <v>21003</v>
      </c>
      <c r="B6532" s="447" t="s">
        <v>21113</v>
      </c>
      <c r="C6532" s="447" t="s">
        <v>21120</v>
      </c>
      <c r="D6532" s="447" t="s">
        <v>21121</v>
      </c>
      <c r="E6532" s="448" t="s">
        <v>20755</v>
      </c>
      <c r="F6532" s="447" t="s">
        <v>20755</v>
      </c>
      <c r="G6532" s="449">
        <v>90777</v>
      </c>
      <c r="H6532" s="447" t="s">
        <v>7998</v>
      </c>
      <c r="I6532" s="447" t="s">
        <v>954</v>
      </c>
      <c r="J6532" s="447" t="s">
        <v>709</v>
      </c>
      <c r="K6532" s="450">
        <v>80.150000000000006</v>
      </c>
      <c r="L6532" s="447" t="s">
        <v>7884</v>
      </c>
    </row>
    <row r="6533" spans="1:12">
      <c r="A6533" s="447" t="s">
        <v>21003</v>
      </c>
      <c r="B6533" s="447" t="s">
        <v>21113</v>
      </c>
      <c r="C6533" s="447" t="s">
        <v>21120</v>
      </c>
      <c r="D6533" s="447" t="s">
        <v>21121</v>
      </c>
      <c r="E6533" s="448" t="s">
        <v>20755</v>
      </c>
      <c r="F6533" s="447" t="s">
        <v>20755</v>
      </c>
      <c r="G6533" s="449">
        <v>90778</v>
      </c>
      <c r="H6533" s="447" t="s">
        <v>7999</v>
      </c>
      <c r="I6533" s="447" t="s">
        <v>954</v>
      </c>
      <c r="J6533" s="447" t="s">
        <v>334</v>
      </c>
      <c r="K6533" s="450">
        <v>91.06</v>
      </c>
      <c r="L6533" s="447" t="s">
        <v>7884</v>
      </c>
    </row>
    <row r="6534" spans="1:12">
      <c r="A6534" s="447" t="s">
        <v>21003</v>
      </c>
      <c r="B6534" s="447" t="s">
        <v>21113</v>
      </c>
      <c r="C6534" s="447" t="s">
        <v>21120</v>
      </c>
      <c r="D6534" s="447" t="s">
        <v>21121</v>
      </c>
      <c r="E6534" s="448" t="s">
        <v>20755</v>
      </c>
      <c r="F6534" s="447" t="s">
        <v>20755</v>
      </c>
      <c r="G6534" s="449">
        <v>90779</v>
      </c>
      <c r="H6534" s="447" t="s">
        <v>8000</v>
      </c>
      <c r="I6534" s="447" t="s">
        <v>954</v>
      </c>
      <c r="J6534" s="447" t="s">
        <v>334</v>
      </c>
      <c r="K6534" s="450">
        <v>124.04</v>
      </c>
      <c r="L6534" s="447" t="s">
        <v>7884</v>
      </c>
    </row>
    <row r="6535" spans="1:12">
      <c r="A6535" s="447" t="s">
        <v>21003</v>
      </c>
      <c r="B6535" s="447" t="s">
        <v>21113</v>
      </c>
      <c r="C6535" s="447" t="s">
        <v>21120</v>
      </c>
      <c r="D6535" s="447" t="s">
        <v>21121</v>
      </c>
      <c r="E6535" s="448" t="s">
        <v>20755</v>
      </c>
      <c r="F6535" s="447" t="s">
        <v>20755</v>
      </c>
      <c r="G6535" s="449">
        <v>90780</v>
      </c>
      <c r="H6535" s="447" t="s">
        <v>8001</v>
      </c>
      <c r="I6535" s="447" t="s">
        <v>954</v>
      </c>
      <c r="J6535" s="447" t="s">
        <v>334</v>
      </c>
      <c r="K6535" s="450">
        <v>29.77</v>
      </c>
      <c r="L6535" s="447" t="s">
        <v>7884</v>
      </c>
    </row>
    <row r="6536" spans="1:12">
      <c r="A6536" s="447" t="s">
        <v>21003</v>
      </c>
      <c r="B6536" s="447" t="s">
        <v>21113</v>
      </c>
      <c r="C6536" s="447" t="s">
        <v>21120</v>
      </c>
      <c r="D6536" s="447" t="s">
        <v>21121</v>
      </c>
      <c r="E6536" s="448" t="s">
        <v>20755</v>
      </c>
      <c r="F6536" s="447" t="s">
        <v>20755</v>
      </c>
      <c r="G6536" s="449">
        <v>90781</v>
      </c>
      <c r="H6536" s="447" t="s">
        <v>8002</v>
      </c>
      <c r="I6536" s="447" t="s">
        <v>954</v>
      </c>
      <c r="J6536" s="447" t="s">
        <v>709</v>
      </c>
      <c r="K6536" s="450">
        <v>14.93</v>
      </c>
      <c r="L6536" s="447" t="s">
        <v>7884</v>
      </c>
    </row>
    <row r="6537" spans="1:12">
      <c r="A6537" s="447" t="s">
        <v>21003</v>
      </c>
      <c r="B6537" s="447" t="s">
        <v>21113</v>
      </c>
      <c r="C6537" s="447" t="s">
        <v>21120</v>
      </c>
      <c r="D6537" s="447" t="s">
        <v>21121</v>
      </c>
      <c r="E6537" s="448" t="s">
        <v>20755</v>
      </c>
      <c r="F6537" s="447" t="s">
        <v>20755</v>
      </c>
      <c r="G6537" s="449">
        <v>91677</v>
      </c>
      <c r="H6537" s="447" t="s">
        <v>8003</v>
      </c>
      <c r="I6537" s="447" t="s">
        <v>954</v>
      </c>
      <c r="J6537" s="447" t="s">
        <v>334</v>
      </c>
      <c r="K6537" s="450">
        <v>77.52</v>
      </c>
      <c r="L6537" s="447" t="s">
        <v>7884</v>
      </c>
    </row>
    <row r="6538" spans="1:12">
      <c r="A6538" s="447" t="s">
        <v>21003</v>
      </c>
      <c r="B6538" s="447" t="s">
        <v>21113</v>
      </c>
      <c r="C6538" s="447" t="s">
        <v>21120</v>
      </c>
      <c r="D6538" s="447" t="s">
        <v>21121</v>
      </c>
      <c r="E6538" s="448" t="s">
        <v>20755</v>
      </c>
      <c r="F6538" s="447" t="s">
        <v>20755</v>
      </c>
      <c r="G6538" s="449">
        <v>91678</v>
      </c>
      <c r="H6538" s="447" t="s">
        <v>8005</v>
      </c>
      <c r="I6538" s="447" t="s">
        <v>954</v>
      </c>
      <c r="J6538" s="447" t="s">
        <v>334</v>
      </c>
      <c r="K6538" s="450">
        <v>75.23</v>
      </c>
      <c r="L6538" s="447" t="s">
        <v>7884</v>
      </c>
    </row>
    <row r="6539" spans="1:12">
      <c r="A6539" s="447" t="s">
        <v>21003</v>
      </c>
      <c r="B6539" s="447" t="s">
        <v>21113</v>
      </c>
      <c r="C6539" s="447" t="s">
        <v>21120</v>
      </c>
      <c r="D6539" s="447" t="s">
        <v>21121</v>
      </c>
      <c r="E6539" s="448" t="s">
        <v>20755</v>
      </c>
      <c r="F6539" s="447" t="s">
        <v>20755</v>
      </c>
      <c r="G6539" s="449">
        <v>93558</v>
      </c>
      <c r="H6539" s="447" t="s">
        <v>8007</v>
      </c>
      <c r="I6539" s="447" t="s">
        <v>8008</v>
      </c>
      <c r="J6539" s="447" t="s">
        <v>334</v>
      </c>
      <c r="K6539" s="451">
        <v>2546.88</v>
      </c>
      <c r="L6539" s="447" t="s">
        <v>7884</v>
      </c>
    </row>
    <row r="6540" spans="1:12">
      <c r="A6540" s="447" t="s">
        <v>21003</v>
      </c>
      <c r="B6540" s="447" t="s">
        <v>21113</v>
      </c>
      <c r="C6540" s="447" t="s">
        <v>21120</v>
      </c>
      <c r="D6540" s="447" t="s">
        <v>21121</v>
      </c>
      <c r="E6540" s="448" t="s">
        <v>20755</v>
      </c>
      <c r="F6540" s="447" t="s">
        <v>20755</v>
      </c>
      <c r="G6540" s="449">
        <v>93559</v>
      </c>
      <c r="H6540" s="447" t="s">
        <v>7986</v>
      </c>
      <c r="I6540" s="447" t="s">
        <v>8008</v>
      </c>
      <c r="J6540" s="447" t="s">
        <v>334</v>
      </c>
      <c r="K6540" s="451">
        <v>4001.05</v>
      </c>
      <c r="L6540" s="447" t="s">
        <v>7884</v>
      </c>
    </row>
    <row r="6541" spans="1:12">
      <c r="A6541" s="447" t="s">
        <v>21003</v>
      </c>
      <c r="B6541" s="447" t="s">
        <v>21113</v>
      </c>
      <c r="C6541" s="447" t="s">
        <v>21120</v>
      </c>
      <c r="D6541" s="447" t="s">
        <v>21121</v>
      </c>
      <c r="E6541" s="448" t="s">
        <v>20755</v>
      </c>
      <c r="F6541" s="447" t="s">
        <v>20755</v>
      </c>
      <c r="G6541" s="449">
        <v>93560</v>
      </c>
      <c r="H6541" s="447" t="s">
        <v>7995</v>
      </c>
      <c r="I6541" s="447" t="s">
        <v>8008</v>
      </c>
      <c r="J6541" s="447" t="s">
        <v>334</v>
      </c>
      <c r="K6541" s="451">
        <v>3072.92</v>
      </c>
      <c r="L6541" s="447" t="s">
        <v>7884</v>
      </c>
    </row>
    <row r="6542" spans="1:12">
      <c r="A6542" s="447" t="s">
        <v>21003</v>
      </c>
      <c r="B6542" s="447" t="s">
        <v>21113</v>
      </c>
      <c r="C6542" s="447" t="s">
        <v>21120</v>
      </c>
      <c r="D6542" s="447" t="s">
        <v>21121</v>
      </c>
      <c r="E6542" s="448" t="s">
        <v>20755</v>
      </c>
      <c r="F6542" s="447" t="s">
        <v>20755</v>
      </c>
      <c r="G6542" s="449">
        <v>93561</v>
      </c>
      <c r="H6542" s="447" t="s">
        <v>7996</v>
      </c>
      <c r="I6542" s="447" t="s">
        <v>8008</v>
      </c>
      <c r="J6542" s="447" t="s">
        <v>334</v>
      </c>
      <c r="K6542" s="451">
        <v>3243.04</v>
      </c>
      <c r="L6542" s="447" t="s">
        <v>7884</v>
      </c>
    </row>
    <row r="6543" spans="1:12">
      <c r="A6543" s="447" t="s">
        <v>21003</v>
      </c>
      <c r="B6543" s="447" t="s">
        <v>21113</v>
      </c>
      <c r="C6543" s="447" t="s">
        <v>21120</v>
      </c>
      <c r="D6543" s="447" t="s">
        <v>21121</v>
      </c>
      <c r="E6543" s="448" t="s">
        <v>20755</v>
      </c>
      <c r="F6543" s="447" t="s">
        <v>20755</v>
      </c>
      <c r="G6543" s="449">
        <v>93562</v>
      </c>
      <c r="H6543" s="447" t="s">
        <v>7992</v>
      </c>
      <c r="I6543" s="447" t="s">
        <v>8008</v>
      </c>
      <c r="J6543" s="447" t="s">
        <v>334</v>
      </c>
      <c r="K6543" s="451">
        <v>3242.18</v>
      </c>
      <c r="L6543" s="447" t="s">
        <v>7884</v>
      </c>
    </row>
    <row r="6544" spans="1:12">
      <c r="A6544" s="447" t="s">
        <v>21003</v>
      </c>
      <c r="B6544" s="447" t="s">
        <v>21113</v>
      </c>
      <c r="C6544" s="447" t="s">
        <v>21120</v>
      </c>
      <c r="D6544" s="447" t="s">
        <v>21121</v>
      </c>
      <c r="E6544" s="448" t="s">
        <v>20755</v>
      </c>
      <c r="F6544" s="447" t="s">
        <v>20755</v>
      </c>
      <c r="G6544" s="449">
        <v>93563</v>
      </c>
      <c r="H6544" s="447" t="s">
        <v>7987</v>
      </c>
      <c r="I6544" s="447" t="s">
        <v>8008</v>
      </c>
      <c r="J6544" s="447" t="s">
        <v>334</v>
      </c>
      <c r="K6544" s="451">
        <v>2659.14</v>
      </c>
      <c r="L6544" s="447" t="s">
        <v>7884</v>
      </c>
    </row>
    <row r="6545" spans="1:12">
      <c r="A6545" s="447" t="s">
        <v>21003</v>
      </c>
      <c r="B6545" s="447" t="s">
        <v>21113</v>
      </c>
      <c r="C6545" s="447" t="s">
        <v>21120</v>
      </c>
      <c r="D6545" s="447" t="s">
        <v>21121</v>
      </c>
      <c r="E6545" s="448" t="s">
        <v>20755</v>
      </c>
      <c r="F6545" s="447" t="s">
        <v>20755</v>
      </c>
      <c r="G6545" s="449">
        <v>93564</v>
      </c>
      <c r="H6545" s="447" t="s">
        <v>7988</v>
      </c>
      <c r="I6545" s="447" t="s">
        <v>8008</v>
      </c>
      <c r="J6545" s="447" t="s">
        <v>334</v>
      </c>
      <c r="K6545" s="451">
        <v>2587.7800000000002</v>
      </c>
      <c r="L6545" s="447" t="s">
        <v>7884</v>
      </c>
    </row>
    <row r="6546" spans="1:12">
      <c r="A6546" s="447" t="s">
        <v>21003</v>
      </c>
      <c r="B6546" s="447" t="s">
        <v>21113</v>
      </c>
      <c r="C6546" s="447" t="s">
        <v>21120</v>
      </c>
      <c r="D6546" s="447" t="s">
        <v>21121</v>
      </c>
      <c r="E6546" s="448" t="s">
        <v>20755</v>
      </c>
      <c r="F6546" s="447" t="s">
        <v>20755</v>
      </c>
      <c r="G6546" s="449">
        <v>93565</v>
      </c>
      <c r="H6546" s="447" t="s">
        <v>7998</v>
      </c>
      <c r="I6546" s="447" t="s">
        <v>8008</v>
      </c>
      <c r="J6546" s="447" t="s">
        <v>334</v>
      </c>
      <c r="K6546" s="451">
        <v>14179.16</v>
      </c>
      <c r="L6546" s="447" t="s">
        <v>7884</v>
      </c>
    </row>
    <row r="6547" spans="1:12">
      <c r="A6547" s="447" t="s">
        <v>21003</v>
      </c>
      <c r="B6547" s="447" t="s">
        <v>21113</v>
      </c>
      <c r="C6547" s="447" t="s">
        <v>21120</v>
      </c>
      <c r="D6547" s="447" t="s">
        <v>21121</v>
      </c>
      <c r="E6547" s="448" t="s">
        <v>20755</v>
      </c>
      <c r="F6547" s="447" t="s">
        <v>20755</v>
      </c>
      <c r="G6547" s="449">
        <v>93566</v>
      </c>
      <c r="H6547" s="447" t="s">
        <v>7993</v>
      </c>
      <c r="I6547" s="447" t="s">
        <v>8008</v>
      </c>
      <c r="J6547" s="447" t="s">
        <v>334</v>
      </c>
      <c r="K6547" s="451">
        <v>2188.8200000000002</v>
      </c>
      <c r="L6547" s="447" t="s">
        <v>7884</v>
      </c>
    </row>
    <row r="6548" spans="1:12">
      <c r="A6548" s="447" t="s">
        <v>21003</v>
      </c>
      <c r="B6548" s="447" t="s">
        <v>21113</v>
      </c>
      <c r="C6548" s="447" t="s">
        <v>21120</v>
      </c>
      <c r="D6548" s="447" t="s">
        <v>21121</v>
      </c>
      <c r="E6548" s="448" t="s">
        <v>20755</v>
      </c>
      <c r="F6548" s="447" t="s">
        <v>20755</v>
      </c>
      <c r="G6548" s="449">
        <v>93567</v>
      </c>
      <c r="H6548" s="447" t="s">
        <v>7999</v>
      </c>
      <c r="I6548" s="447" t="s">
        <v>8008</v>
      </c>
      <c r="J6548" s="447" t="s">
        <v>334</v>
      </c>
      <c r="K6548" s="451">
        <v>16108.43</v>
      </c>
      <c r="L6548" s="447" t="s">
        <v>7884</v>
      </c>
    </row>
    <row r="6549" spans="1:12">
      <c r="A6549" s="447" t="s">
        <v>21003</v>
      </c>
      <c r="B6549" s="447" t="s">
        <v>21113</v>
      </c>
      <c r="C6549" s="447" t="s">
        <v>21120</v>
      </c>
      <c r="D6549" s="447" t="s">
        <v>21121</v>
      </c>
      <c r="E6549" s="448" t="s">
        <v>20755</v>
      </c>
      <c r="F6549" s="447" t="s">
        <v>20755</v>
      </c>
      <c r="G6549" s="449">
        <v>93568</v>
      </c>
      <c r="H6549" s="447" t="s">
        <v>8000</v>
      </c>
      <c r="I6549" s="447" t="s">
        <v>8008</v>
      </c>
      <c r="J6549" s="447" t="s">
        <v>334</v>
      </c>
      <c r="K6549" s="451">
        <v>21939.200000000001</v>
      </c>
      <c r="L6549" s="447" t="s">
        <v>7884</v>
      </c>
    </row>
    <row r="6550" spans="1:12">
      <c r="A6550" s="447" t="s">
        <v>21003</v>
      </c>
      <c r="B6550" s="447" t="s">
        <v>21113</v>
      </c>
      <c r="C6550" s="447" t="s">
        <v>21120</v>
      </c>
      <c r="D6550" s="447" t="s">
        <v>21121</v>
      </c>
      <c r="E6550" s="448" t="s">
        <v>20755</v>
      </c>
      <c r="F6550" s="447" t="s">
        <v>20755</v>
      </c>
      <c r="G6550" s="449">
        <v>93569</v>
      </c>
      <c r="H6550" s="447" t="s">
        <v>8009</v>
      </c>
      <c r="I6550" s="447" t="s">
        <v>8008</v>
      </c>
      <c r="J6550" s="447" t="s">
        <v>334</v>
      </c>
      <c r="K6550" s="451">
        <v>10473.48</v>
      </c>
      <c r="L6550" s="447" t="s">
        <v>7884</v>
      </c>
    </row>
    <row r="6551" spans="1:12">
      <c r="A6551" s="447" t="s">
        <v>21003</v>
      </c>
      <c r="B6551" s="447" t="s">
        <v>21113</v>
      </c>
      <c r="C6551" s="447" t="s">
        <v>21120</v>
      </c>
      <c r="D6551" s="447" t="s">
        <v>21121</v>
      </c>
      <c r="E6551" s="448" t="s">
        <v>20755</v>
      </c>
      <c r="F6551" s="447" t="s">
        <v>20755</v>
      </c>
      <c r="G6551" s="449">
        <v>93570</v>
      </c>
      <c r="H6551" s="447" t="s">
        <v>8010</v>
      </c>
      <c r="I6551" s="447" t="s">
        <v>8008</v>
      </c>
      <c r="J6551" s="447" t="s">
        <v>334</v>
      </c>
      <c r="K6551" s="451">
        <v>14784.36</v>
      </c>
      <c r="L6551" s="447" t="s">
        <v>7884</v>
      </c>
    </row>
    <row r="6552" spans="1:12">
      <c r="A6552" s="447" t="s">
        <v>21003</v>
      </c>
      <c r="B6552" s="447" t="s">
        <v>21113</v>
      </c>
      <c r="C6552" s="447" t="s">
        <v>21120</v>
      </c>
      <c r="D6552" s="447" t="s">
        <v>21121</v>
      </c>
      <c r="E6552" s="448" t="s">
        <v>20755</v>
      </c>
      <c r="F6552" s="447" t="s">
        <v>20755</v>
      </c>
      <c r="G6552" s="449">
        <v>93571</v>
      </c>
      <c r="H6552" s="447" t="s">
        <v>8011</v>
      </c>
      <c r="I6552" s="447" t="s">
        <v>8008</v>
      </c>
      <c r="J6552" s="447" t="s">
        <v>334</v>
      </c>
      <c r="K6552" s="451">
        <v>19475.490000000002</v>
      </c>
      <c r="L6552" s="447" t="s">
        <v>7884</v>
      </c>
    </row>
    <row r="6553" spans="1:12">
      <c r="A6553" s="447" t="s">
        <v>21003</v>
      </c>
      <c r="B6553" s="447" t="s">
        <v>21113</v>
      </c>
      <c r="C6553" s="447" t="s">
        <v>21120</v>
      </c>
      <c r="D6553" s="447" t="s">
        <v>21121</v>
      </c>
      <c r="E6553" s="448" t="s">
        <v>20755</v>
      </c>
      <c r="F6553" s="447" t="s">
        <v>20755</v>
      </c>
      <c r="G6553" s="449">
        <v>93572</v>
      </c>
      <c r="H6553" s="447" t="s">
        <v>8012</v>
      </c>
      <c r="I6553" s="447" t="s">
        <v>8008</v>
      </c>
      <c r="J6553" s="447" t="s">
        <v>334</v>
      </c>
      <c r="K6553" s="451">
        <v>3583.25</v>
      </c>
      <c r="L6553" s="447" t="s">
        <v>7884</v>
      </c>
    </row>
    <row r="6554" spans="1:12">
      <c r="A6554" s="447" t="s">
        <v>21003</v>
      </c>
      <c r="B6554" s="447" t="s">
        <v>21113</v>
      </c>
      <c r="C6554" s="447" t="s">
        <v>21120</v>
      </c>
      <c r="D6554" s="447" t="s">
        <v>21121</v>
      </c>
      <c r="E6554" s="448" t="s">
        <v>20755</v>
      </c>
      <c r="F6554" s="447" t="s">
        <v>20755</v>
      </c>
      <c r="G6554" s="449">
        <v>94295</v>
      </c>
      <c r="H6554" s="447" t="s">
        <v>8001</v>
      </c>
      <c r="I6554" s="447" t="s">
        <v>8008</v>
      </c>
      <c r="J6554" s="447" t="s">
        <v>334</v>
      </c>
      <c r="K6554" s="451">
        <v>5279.5</v>
      </c>
      <c r="L6554" s="447" t="s">
        <v>7884</v>
      </c>
    </row>
    <row r="6555" spans="1:12">
      <c r="A6555" s="447" t="s">
        <v>21003</v>
      </c>
      <c r="B6555" s="447" t="s">
        <v>21113</v>
      </c>
      <c r="C6555" s="447" t="s">
        <v>21120</v>
      </c>
      <c r="D6555" s="447" t="s">
        <v>21121</v>
      </c>
      <c r="E6555" s="448" t="s">
        <v>20755</v>
      </c>
      <c r="F6555" s="447" t="s">
        <v>20755</v>
      </c>
      <c r="G6555" s="449">
        <v>94296</v>
      </c>
      <c r="H6555" s="447" t="s">
        <v>8002</v>
      </c>
      <c r="I6555" s="447" t="s">
        <v>8008</v>
      </c>
      <c r="J6555" s="447" t="s">
        <v>334</v>
      </c>
      <c r="K6555" s="451">
        <v>2655.59</v>
      </c>
      <c r="L6555" s="447" t="s">
        <v>7884</v>
      </c>
    </row>
    <row r="6556" spans="1:12">
      <c r="A6556" s="447" t="s">
        <v>21003</v>
      </c>
      <c r="B6556" s="447" t="s">
        <v>21113</v>
      </c>
      <c r="C6556" s="447" t="s">
        <v>21120</v>
      </c>
      <c r="D6556" s="447" t="s">
        <v>21121</v>
      </c>
      <c r="E6556" s="448" t="s">
        <v>20755</v>
      </c>
      <c r="F6556" s="447" t="s">
        <v>20755</v>
      </c>
      <c r="G6556" s="449">
        <v>95308</v>
      </c>
      <c r="H6556" s="447" t="s">
        <v>8013</v>
      </c>
      <c r="I6556" s="447" t="s">
        <v>954</v>
      </c>
      <c r="J6556" s="447" t="s">
        <v>334</v>
      </c>
      <c r="K6556" s="450">
        <v>7.0000000000000007E-2</v>
      </c>
      <c r="L6556" s="447" t="s">
        <v>7884</v>
      </c>
    </row>
    <row r="6557" spans="1:12">
      <c r="A6557" s="447" t="s">
        <v>21003</v>
      </c>
      <c r="B6557" s="447" t="s">
        <v>21113</v>
      </c>
      <c r="C6557" s="447" t="s">
        <v>21120</v>
      </c>
      <c r="D6557" s="447" t="s">
        <v>21121</v>
      </c>
      <c r="E6557" s="448" t="s">
        <v>20755</v>
      </c>
      <c r="F6557" s="447" t="s">
        <v>20755</v>
      </c>
      <c r="G6557" s="449">
        <v>95309</v>
      </c>
      <c r="H6557" s="447" t="s">
        <v>8014</v>
      </c>
      <c r="I6557" s="447" t="s">
        <v>954</v>
      </c>
      <c r="J6557" s="447" t="s">
        <v>334</v>
      </c>
      <c r="K6557" s="450">
        <v>0.11</v>
      </c>
      <c r="L6557" s="447" t="s">
        <v>7884</v>
      </c>
    </row>
    <row r="6558" spans="1:12">
      <c r="A6558" s="447" t="s">
        <v>21003</v>
      </c>
      <c r="B6558" s="447" t="s">
        <v>21113</v>
      </c>
      <c r="C6558" s="447" t="s">
        <v>21120</v>
      </c>
      <c r="D6558" s="447" t="s">
        <v>21121</v>
      </c>
      <c r="E6558" s="448" t="s">
        <v>20755</v>
      </c>
      <c r="F6558" s="447" t="s">
        <v>20755</v>
      </c>
      <c r="G6558" s="449">
        <v>95310</v>
      </c>
      <c r="H6558" s="447" t="s">
        <v>8015</v>
      </c>
      <c r="I6558" s="447" t="s">
        <v>954</v>
      </c>
      <c r="J6558" s="447" t="s">
        <v>334</v>
      </c>
      <c r="K6558" s="450">
        <v>0.05</v>
      </c>
      <c r="L6558" s="447" t="s">
        <v>7884</v>
      </c>
    </row>
    <row r="6559" spans="1:12">
      <c r="A6559" s="447" t="s">
        <v>21003</v>
      </c>
      <c r="B6559" s="447" t="s">
        <v>21113</v>
      </c>
      <c r="C6559" s="447" t="s">
        <v>21120</v>
      </c>
      <c r="D6559" s="447" t="s">
        <v>21121</v>
      </c>
      <c r="E6559" s="448" t="s">
        <v>20755</v>
      </c>
      <c r="F6559" s="447" t="s">
        <v>20755</v>
      </c>
      <c r="G6559" s="449">
        <v>95311</v>
      </c>
      <c r="H6559" s="447" t="s">
        <v>8016</v>
      </c>
      <c r="I6559" s="447" t="s">
        <v>954</v>
      </c>
      <c r="J6559" s="447" t="s">
        <v>334</v>
      </c>
      <c r="K6559" s="450">
        <v>0.08</v>
      </c>
      <c r="L6559" s="447" t="s">
        <v>7884</v>
      </c>
    </row>
    <row r="6560" spans="1:12">
      <c r="A6560" s="447" t="s">
        <v>21003</v>
      </c>
      <c r="B6560" s="447" t="s">
        <v>21113</v>
      </c>
      <c r="C6560" s="447" t="s">
        <v>21120</v>
      </c>
      <c r="D6560" s="447" t="s">
        <v>21121</v>
      </c>
      <c r="E6560" s="448" t="s">
        <v>20755</v>
      </c>
      <c r="F6560" s="447" t="s">
        <v>20755</v>
      </c>
      <c r="G6560" s="449">
        <v>95312</v>
      </c>
      <c r="H6560" s="447" t="s">
        <v>8017</v>
      </c>
      <c r="I6560" s="447" t="s">
        <v>954</v>
      </c>
      <c r="J6560" s="447" t="s">
        <v>334</v>
      </c>
      <c r="K6560" s="450">
        <v>0.1</v>
      </c>
      <c r="L6560" s="447" t="s">
        <v>7884</v>
      </c>
    </row>
    <row r="6561" spans="1:12">
      <c r="A6561" s="447" t="s">
        <v>21003</v>
      </c>
      <c r="B6561" s="447" t="s">
        <v>21113</v>
      </c>
      <c r="C6561" s="447" t="s">
        <v>21120</v>
      </c>
      <c r="D6561" s="447" t="s">
        <v>21121</v>
      </c>
      <c r="E6561" s="448" t="s">
        <v>20755</v>
      </c>
      <c r="F6561" s="447" t="s">
        <v>20755</v>
      </c>
      <c r="G6561" s="449">
        <v>95313</v>
      </c>
      <c r="H6561" s="447" t="s">
        <v>8018</v>
      </c>
      <c r="I6561" s="447" t="s">
        <v>954</v>
      </c>
      <c r="J6561" s="447" t="s">
        <v>334</v>
      </c>
      <c r="K6561" s="450">
        <v>0.1</v>
      </c>
      <c r="L6561" s="447" t="s">
        <v>7884</v>
      </c>
    </row>
    <row r="6562" spans="1:12">
      <c r="A6562" s="447" t="s">
        <v>21003</v>
      </c>
      <c r="B6562" s="447" t="s">
        <v>21113</v>
      </c>
      <c r="C6562" s="447" t="s">
        <v>21120</v>
      </c>
      <c r="D6562" s="447" t="s">
        <v>21121</v>
      </c>
      <c r="E6562" s="448" t="s">
        <v>20755</v>
      </c>
      <c r="F6562" s="447" t="s">
        <v>20755</v>
      </c>
      <c r="G6562" s="449">
        <v>95314</v>
      </c>
      <c r="H6562" s="447" t="s">
        <v>8019</v>
      </c>
      <c r="I6562" s="447" t="s">
        <v>954</v>
      </c>
      <c r="J6562" s="447" t="s">
        <v>334</v>
      </c>
      <c r="K6562" s="450">
        <v>0.11</v>
      </c>
      <c r="L6562" s="447" t="s">
        <v>7884</v>
      </c>
    </row>
    <row r="6563" spans="1:12">
      <c r="A6563" s="447" t="s">
        <v>21003</v>
      </c>
      <c r="B6563" s="447" t="s">
        <v>21113</v>
      </c>
      <c r="C6563" s="447" t="s">
        <v>21120</v>
      </c>
      <c r="D6563" s="447" t="s">
        <v>21121</v>
      </c>
      <c r="E6563" s="448" t="s">
        <v>20755</v>
      </c>
      <c r="F6563" s="447" t="s">
        <v>20755</v>
      </c>
      <c r="G6563" s="449">
        <v>95315</v>
      </c>
      <c r="H6563" s="447" t="s">
        <v>8020</v>
      </c>
      <c r="I6563" s="447" t="s">
        <v>954</v>
      </c>
      <c r="J6563" s="447" t="s">
        <v>334</v>
      </c>
      <c r="K6563" s="450">
        <v>0.12</v>
      </c>
      <c r="L6563" s="447" t="s">
        <v>7884</v>
      </c>
    </row>
    <row r="6564" spans="1:12">
      <c r="A6564" s="447" t="s">
        <v>21003</v>
      </c>
      <c r="B6564" s="447" t="s">
        <v>21113</v>
      </c>
      <c r="C6564" s="447" t="s">
        <v>21120</v>
      </c>
      <c r="D6564" s="447" t="s">
        <v>21121</v>
      </c>
      <c r="E6564" s="448" t="s">
        <v>20755</v>
      </c>
      <c r="F6564" s="447" t="s">
        <v>20755</v>
      </c>
      <c r="G6564" s="449">
        <v>95316</v>
      </c>
      <c r="H6564" s="447" t="s">
        <v>8021</v>
      </c>
      <c r="I6564" s="447" t="s">
        <v>954</v>
      </c>
      <c r="J6564" s="447" t="s">
        <v>334</v>
      </c>
      <c r="K6564" s="450">
        <v>0.26</v>
      </c>
      <c r="L6564" s="447" t="s">
        <v>7884</v>
      </c>
    </row>
    <row r="6565" spans="1:12">
      <c r="A6565" s="447" t="s">
        <v>21003</v>
      </c>
      <c r="B6565" s="447" t="s">
        <v>21113</v>
      </c>
      <c r="C6565" s="447" t="s">
        <v>21120</v>
      </c>
      <c r="D6565" s="447" t="s">
        <v>21121</v>
      </c>
      <c r="E6565" s="448" t="s">
        <v>20755</v>
      </c>
      <c r="F6565" s="447" t="s">
        <v>20755</v>
      </c>
      <c r="G6565" s="449">
        <v>95317</v>
      </c>
      <c r="H6565" s="447" t="s">
        <v>8022</v>
      </c>
      <c r="I6565" s="447" t="s">
        <v>954</v>
      </c>
      <c r="J6565" s="447" t="s">
        <v>334</v>
      </c>
      <c r="K6565" s="450">
        <v>0.12</v>
      </c>
      <c r="L6565" s="447" t="s">
        <v>7884</v>
      </c>
    </row>
    <row r="6566" spans="1:12">
      <c r="A6566" s="447" t="s">
        <v>21003</v>
      </c>
      <c r="B6566" s="447" t="s">
        <v>21113</v>
      </c>
      <c r="C6566" s="447" t="s">
        <v>21120</v>
      </c>
      <c r="D6566" s="447" t="s">
        <v>21121</v>
      </c>
      <c r="E6566" s="448" t="s">
        <v>20755</v>
      </c>
      <c r="F6566" s="447" t="s">
        <v>20755</v>
      </c>
      <c r="G6566" s="449">
        <v>95318</v>
      </c>
      <c r="H6566" s="447" t="s">
        <v>8023</v>
      </c>
      <c r="I6566" s="447" t="s">
        <v>954</v>
      </c>
      <c r="J6566" s="447" t="s">
        <v>334</v>
      </c>
      <c r="K6566" s="450">
        <v>0.11</v>
      </c>
      <c r="L6566" s="447" t="s">
        <v>7884</v>
      </c>
    </row>
    <row r="6567" spans="1:12">
      <c r="A6567" s="447" t="s">
        <v>21003</v>
      </c>
      <c r="B6567" s="447" t="s">
        <v>21113</v>
      </c>
      <c r="C6567" s="447" t="s">
        <v>21120</v>
      </c>
      <c r="D6567" s="447" t="s">
        <v>21121</v>
      </c>
      <c r="E6567" s="448" t="s">
        <v>20755</v>
      </c>
      <c r="F6567" s="447" t="s">
        <v>20755</v>
      </c>
      <c r="G6567" s="449">
        <v>95319</v>
      </c>
      <c r="H6567" s="447" t="s">
        <v>8024</v>
      </c>
      <c r="I6567" s="447" t="s">
        <v>954</v>
      </c>
      <c r="J6567" s="447" t="s">
        <v>334</v>
      </c>
      <c r="K6567" s="450">
        <v>7.0000000000000007E-2</v>
      </c>
      <c r="L6567" s="447" t="s">
        <v>7884</v>
      </c>
    </row>
    <row r="6568" spans="1:12">
      <c r="A6568" s="447" t="s">
        <v>21003</v>
      </c>
      <c r="B6568" s="447" t="s">
        <v>21113</v>
      </c>
      <c r="C6568" s="447" t="s">
        <v>21120</v>
      </c>
      <c r="D6568" s="447" t="s">
        <v>21121</v>
      </c>
      <c r="E6568" s="448" t="s">
        <v>20755</v>
      </c>
      <c r="F6568" s="447" t="s">
        <v>20755</v>
      </c>
      <c r="G6568" s="449">
        <v>95320</v>
      </c>
      <c r="H6568" s="447" t="s">
        <v>8025</v>
      </c>
      <c r="I6568" s="447" t="s">
        <v>954</v>
      </c>
      <c r="J6568" s="447" t="s">
        <v>334</v>
      </c>
      <c r="K6568" s="450">
        <v>0.08</v>
      </c>
      <c r="L6568" s="447" t="s">
        <v>7884</v>
      </c>
    </row>
    <row r="6569" spans="1:12">
      <c r="A6569" s="447" t="s">
        <v>21003</v>
      </c>
      <c r="B6569" s="447" t="s">
        <v>21113</v>
      </c>
      <c r="C6569" s="447" t="s">
        <v>21120</v>
      </c>
      <c r="D6569" s="447" t="s">
        <v>21121</v>
      </c>
      <c r="E6569" s="448" t="s">
        <v>20755</v>
      </c>
      <c r="F6569" s="447" t="s">
        <v>20755</v>
      </c>
      <c r="G6569" s="449">
        <v>95321</v>
      </c>
      <c r="H6569" s="447" t="s">
        <v>8026</v>
      </c>
      <c r="I6569" s="447" t="s">
        <v>954</v>
      </c>
      <c r="J6569" s="447" t="s">
        <v>334</v>
      </c>
      <c r="K6569" s="450">
        <v>0.08</v>
      </c>
      <c r="L6569" s="447" t="s">
        <v>7884</v>
      </c>
    </row>
    <row r="6570" spans="1:12">
      <c r="A6570" s="447" t="s">
        <v>21003</v>
      </c>
      <c r="B6570" s="447" t="s">
        <v>21113</v>
      </c>
      <c r="C6570" s="447" t="s">
        <v>21120</v>
      </c>
      <c r="D6570" s="447" t="s">
        <v>21121</v>
      </c>
      <c r="E6570" s="448" t="s">
        <v>20755</v>
      </c>
      <c r="F6570" s="447" t="s">
        <v>20755</v>
      </c>
      <c r="G6570" s="449">
        <v>95322</v>
      </c>
      <c r="H6570" s="447" t="s">
        <v>8027</v>
      </c>
      <c r="I6570" s="447" t="s">
        <v>954</v>
      </c>
      <c r="J6570" s="447" t="s">
        <v>334</v>
      </c>
      <c r="K6570" s="450">
        <v>0.03</v>
      </c>
      <c r="L6570" s="447" t="s">
        <v>7884</v>
      </c>
    </row>
    <row r="6571" spans="1:12">
      <c r="A6571" s="447" t="s">
        <v>21003</v>
      </c>
      <c r="B6571" s="447" t="s">
        <v>21113</v>
      </c>
      <c r="C6571" s="447" t="s">
        <v>21120</v>
      </c>
      <c r="D6571" s="447" t="s">
        <v>21121</v>
      </c>
      <c r="E6571" s="448" t="s">
        <v>20755</v>
      </c>
      <c r="F6571" s="447" t="s">
        <v>20755</v>
      </c>
      <c r="G6571" s="449">
        <v>95323</v>
      </c>
      <c r="H6571" s="447" t="s">
        <v>8028</v>
      </c>
      <c r="I6571" s="447" t="s">
        <v>954</v>
      </c>
      <c r="J6571" s="447" t="s">
        <v>334</v>
      </c>
      <c r="K6571" s="450">
        <v>0.11</v>
      </c>
      <c r="L6571" s="447" t="s">
        <v>7884</v>
      </c>
    </row>
    <row r="6572" spans="1:12">
      <c r="A6572" s="447" t="s">
        <v>21003</v>
      </c>
      <c r="B6572" s="447" t="s">
        <v>21113</v>
      </c>
      <c r="C6572" s="447" t="s">
        <v>21120</v>
      </c>
      <c r="D6572" s="447" t="s">
        <v>21121</v>
      </c>
      <c r="E6572" s="448" t="s">
        <v>20755</v>
      </c>
      <c r="F6572" s="447" t="s">
        <v>20755</v>
      </c>
      <c r="G6572" s="449">
        <v>95324</v>
      </c>
      <c r="H6572" s="447" t="s">
        <v>8029</v>
      </c>
      <c r="I6572" s="447" t="s">
        <v>954</v>
      </c>
      <c r="J6572" s="447" t="s">
        <v>334</v>
      </c>
      <c r="K6572" s="450">
        <v>0.14000000000000001</v>
      </c>
      <c r="L6572" s="447" t="s">
        <v>7884</v>
      </c>
    </row>
    <row r="6573" spans="1:12">
      <c r="A6573" s="447" t="s">
        <v>21003</v>
      </c>
      <c r="B6573" s="447" t="s">
        <v>21113</v>
      </c>
      <c r="C6573" s="447" t="s">
        <v>21120</v>
      </c>
      <c r="D6573" s="447" t="s">
        <v>21121</v>
      </c>
      <c r="E6573" s="448" t="s">
        <v>20755</v>
      </c>
      <c r="F6573" s="447" t="s">
        <v>20755</v>
      </c>
      <c r="G6573" s="449">
        <v>95325</v>
      </c>
      <c r="H6573" s="447" t="s">
        <v>8030</v>
      </c>
      <c r="I6573" s="447" t="s">
        <v>954</v>
      </c>
      <c r="J6573" s="447" t="s">
        <v>334</v>
      </c>
      <c r="K6573" s="450">
        <v>0.12</v>
      </c>
      <c r="L6573" s="447" t="s">
        <v>7884</v>
      </c>
    </row>
    <row r="6574" spans="1:12">
      <c r="A6574" s="447" t="s">
        <v>21003</v>
      </c>
      <c r="B6574" s="447" t="s">
        <v>21113</v>
      </c>
      <c r="C6574" s="447" t="s">
        <v>21120</v>
      </c>
      <c r="D6574" s="447" t="s">
        <v>21121</v>
      </c>
      <c r="E6574" s="448" t="s">
        <v>20755</v>
      </c>
      <c r="F6574" s="447" t="s">
        <v>20755</v>
      </c>
      <c r="G6574" s="449">
        <v>95326</v>
      </c>
      <c r="H6574" s="447" t="s">
        <v>8031</v>
      </c>
      <c r="I6574" s="447" t="s">
        <v>954</v>
      </c>
      <c r="J6574" s="447" t="s">
        <v>334</v>
      </c>
      <c r="K6574" s="450">
        <v>0.03</v>
      </c>
      <c r="L6574" s="447" t="s">
        <v>7884</v>
      </c>
    </row>
    <row r="6575" spans="1:12">
      <c r="A6575" s="447" t="s">
        <v>21003</v>
      </c>
      <c r="B6575" s="447" t="s">
        <v>21113</v>
      </c>
      <c r="C6575" s="447" t="s">
        <v>21120</v>
      </c>
      <c r="D6575" s="447" t="s">
        <v>21121</v>
      </c>
      <c r="E6575" s="448" t="s">
        <v>20755</v>
      </c>
      <c r="F6575" s="447" t="s">
        <v>20755</v>
      </c>
      <c r="G6575" s="449">
        <v>95328</v>
      </c>
      <c r="H6575" s="447" t="s">
        <v>8032</v>
      </c>
      <c r="I6575" s="447" t="s">
        <v>954</v>
      </c>
      <c r="J6575" s="447" t="s">
        <v>334</v>
      </c>
      <c r="K6575" s="450">
        <v>0.11</v>
      </c>
      <c r="L6575" s="447" t="s">
        <v>7884</v>
      </c>
    </row>
    <row r="6576" spans="1:12">
      <c r="A6576" s="447" t="s">
        <v>21003</v>
      </c>
      <c r="B6576" s="447" t="s">
        <v>21113</v>
      </c>
      <c r="C6576" s="447" t="s">
        <v>21120</v>
      </c>
      <c r="D6576" s="447" t="s">
        <v>21121</v>
      </c>
      <c r="E6576" s="448" t="s">
        <v>20755</v>
      </c>
      <c r="F6576" s="447" t="s">
        <v>20755</v>
      </c>
      <c r="G6576" s="449">
        <v>95329</v>
      </c>
      <c r="H6576" s="447" t="s">
        <v>8033</v>
      </c>
      <c r="I6576" s="447" t="s">
        <v>954</v>
      </c>
      <c r="J6576" s="447" t="s">
        <v>334</v>
      </c>
      <c r="K6576" s="450">
        <v>0.15</v>
      </c>
      <c r="L6576" s="447" t="s">
        <v>7884</v>
      </c>
    </row>
    <row r="6577" spans="1:12">
      <c r="A6577" s="447" t="s">
        <v>21003</v>
      </c>
      <c r="B6577" s="447" t="s">
        <v>21113</v>
      </c>
      <c r="C6577" s="447" t="s">
        <v>21120</v>
      </c>
      <c r="D6577" s="447" t="s">
        <v>21121</v>
      </c>
      <c r="E6577" s="448" t="s">
        <v>20755</v>
      </c>
      <c r="F6577" s="447" t="s">
        <v>20755</v>
      </c>
      <c r="G6577" s="449">
        <v>95330</v>
      </c>
      <c r="H6577" s="447" t="s">
        <v>8034</v>
      </c>
      <c r="I6577" s="447" t="s">
        <v>954</v>
      </c>
      <c r="J6577" s="447" t="s">
        <v>709</v>
      </c>
      <c r="K6577" s="450">
        <v>0.11</v>
      </c>
      <c r="L6577" s="447" t="s">
        <v>7884</v>
      </c>
    </row>
    <row r="6578" spans="1:12">
      <c r="A6578" s="447" t="s">
        <v>21003</v>
      </c>
      <c r="B6578" s="447" t="s">
        <v>21113</v>
      </c>
      <c r="C6578" s="447" t="s">
        <v>21120</v>
      </c>
      <c r="D6578" s="447" t="s">
        <v>21121</v>
      </c>
      <c r="E6578" s="448" t="s">
        <v>20755</v>
      </c>
      <c r="F6578" s="447" t="s">
        <v>20755</v>
      </c>
      <c r="G6578" s="449">
        <v>95331</v>
      </c>
      <c r="H6578" s="447" t="s">
        <v>8035</v>
      </c>
      <c r="I6578" s="447" t="s">
        <v>954</v>
      </c>
      <c r="J6578" s="447" t="s">
        <v>334</v>
      </c>
      <c r="K6578" s="450">
        <v>0.06</v>
      </c>
      <c r="L6578" s="447" t="s">
        <v>7884</v>
      </c>
    </row>
    <row r="6579" spans="1:12">
      <c r="A6579" s="447" t="s">
        <v>21003</v>
      </c>
      <c r="B6579" s="447" t="s">
        <v>21113</v>
      </c>
      <c r="C6579" s="447" t="s">
        <v>21120</v>
      </c>
      <c r="D6579" s="447" t="s">
        <v>21121</v>
      </c>
      <c r="E6579" s="448" t="s">
        <v>20755</v>
      </c>
      <c r="F6579" s="447" t="s">
        <v>20755</v>
      </c>
      <c r="G6579" s="449">
        <v>95332</v>
      </c>
      <c r="H6579" s="447" t="s">
        <v>8036</v>
      </c>
      <c r="I6579" s="447" t="s">
        <v>954</v>
      </c>
      <c r="J6579" s="447" t="s">
        <v>709</v>
      </c>
      <c r="K6579" s="450">
        <v>0.37</v>
      </c>
      <c r="L6579" s="447" t="s">
        <v>7884</v>
      </c>
    </row>
    <row r="6580" spans="1:12">
      <c r="A6580" s="447" t="s">
        <v>21003</v>
      </c>
      <c r="B6580" s="447" t="s">
        <v>21113</v>
      </c>
      <c r="C6580" s="447" t="s">
        <v>21120</v>
      </c>
      <c r="D6580" s="447" t="s">
        <v>21121</v>
      </c>
      <c r="E6580" s="448" t="s">
        <v>20755</v>
      </c>
      <c r="F6580" s="447" t="s">
        <v>20755</v>
      </c>
      <c r="G6580" s="449">
        <v>95333</v>
      </c>
      <c r="H6580" s="447" t="s">
        <v>8037</v>
      </c>
      <c r="I6580" s="447" t="s">
        <v>954</v>
      </c>
      <c r="J6580" s="447" t="s">
        <v>334</v>
      </c>
      <c r="K6580" s="450">
        <v>0.37</v>
      </c>
      <c r="L6580" s="447" t="s">
        <v>7884</v>
      </c>
    </row>
    <row r="6581" spans="1:12">
      <c r="A6581" s="447" t="s">
        <v>21003</v>
      </c>
      <c r="B6581" s="447" t="s">
        <v>21113</v>
      </c>
      <c r="C6581" s="447" t="s">
        <v>21120</v>
      </c>
      <c r="D6581" s="447" t="s">
        <v>21121</v>
      </c>
      <c r="E6581" s="448" t="s">
        <v>20755</v>
      </c>
      <c r="F6581" s="447" t="s">
        <v>20755</v>
      </c>
      <c r="G6581" s="449">
        <v>95334</v>
      </c>
      <c r="H6581" s="447" t="s">
        <v>8038</v>
      </c>
      <c r="I6581" s="447" t="s">
        <v>954</v>
      </c>
      <c r="J6581" s="447" t="s">
        <v>334</v>
      </c>
      <c r="K6581" s="450">
        <v>0.31</v>
      </c>
      <c r="L6581" s="447" t="s">
        <v>7884</v>
      </c>
    </row>
    <row r="6582" spans="1:12">
      <c r="A6582" s="447" t="s">
        <v>21003</v>
      </c>
      <c r="B6582" s="447" t="s">
        <v>21113</v>
      </c>
      <c r="C6582" s="447" t="s">
        <v>21120</v>
      </c>
      <c r="D6582" s="447" t="s">
        <v>21121</v>
      </c>
      <c r="E6582" s="448" t="s">
        <v>20755</v>
      </c>
      <c r="F6582" s="447" t="s">
        <v>20755</v>
      </c>
      <c r="G6582" s="449">
        <v>95335</v>
      </c>
      <c r="H6582" s="447" t="s">
        <v>8039</v>
      </c>
      <c r="I6582" s="447" t="s">
        <v>954</v>
      </c>
      <c r="J6582" s="447" t="s">
        <v>709</v>
      </c>
      <c r="K6582" s="450">
        <v>0.18</v>
      </c>
      <c r="L6582" s="447" t="s">
        <v>7884</v>
      </c>
    </row>
    <row r="6583" spans="1:12">
      <c r="A6583" s="447" t="s">
        <v>21003</v>
      </c>
      <c r="B6583" s="447" t="s">
        <v>21113</v>
      </c>
      <c r="C6583" s="447" t="s">
        <v>21120</v>
      </c>
      <c r="D6583" s="447" t="s">
        <v>21121</v>
      </c>
      <c r="E6583" s="448" t="s">
        <v>20755</v>
      </c>
      <c r="F6583" s="447" t="s">
        <v>20755</v>
      </c>
      <c r="G6583" s="449">
        <v>95337</v>
      </c>
      <c r="H6583" s="447" t="s">
        <v>8040</v>
      </c>
      <c r="I6583" s="447" t="s">
        <v>954</v>
      </c>
      <c r="J6583" s="447" t="s">
        <v>334</v>
      </c>
      <c r="K6583" s="450">
        <v>0.11</v>
      </c>
      <c r="L6583" s="447" t="s">
        <v>7884</v>
      </c>
    </row>
    <row r="6584" spans="1:12">
      <c r="A6584" s="447" t="s">
        <v>21003</v>
      </c>
      <c r="B6584" s="447" t="s">
        <v>21113</v>
      </c>
      <c r="C6584" s="447" t="s">
        <v>21120</v>
      </c>
      <c r="D6584" s="447" t="s">
        <v>21121</v>
      </c>
      <c r="E6584" s="448" t="s">
        <v>20755</v>
      </c>
      <c r="F6584" s="447" t="s">
        <v>20755</v>
      </c>
      <c r="G6584" s="449">
        <v>95338</v>
      </c>
      <c r="H6584" s="447" t="s">
        <v>8041</v>
      </c>
      <c r="I6584" s="447" t="s">
        <v>954</v>
      </c>
      <c r="J6584" s="447" t="s">
        <v>334</v>
      </c>
      <c r="K6584" s="450">
        <v>0.21</v>
      </c>
      <c r="L6584" s="447" t="s">
        <v>7884</v>
      </c>
    </row>
    <row r="6585" spans="1:12">
      <c r="A6585" s="447" t="s">
        <v>21003</v>
      </c>
      <c r="B6585" s="447" t="s">
        <v>21113</v>
      </c>
      <c r="C6585" s="447" t="s">
        <v>21120</v>
      </c>
      <c r="D6585" s="447" t="s">
        <v>21121</v>
      </c>
      <c r="E6585" s="448" t="s">
        <v>20755</v>
      </c>
      <c r="F6585" s="447" t="s">
        <v>20755</v>
      </c>
      <c r="G6585" s="449">
        <v>95339</v>
      </c>
      <c r="H6585" s="447" t="s">
        <v>8042</v>
      </c>
      <c r="I6585" s="447" t="s">
        <v>954</v>
      </c>
      <c r="J6585" s="447" t="s">
        <v>334</v>
      </c>
      <c r="K6585" s="450">
        <v>0.17</v>
      </c>
      <c r="L6585" s="447" t="s">
        <v>7884</v>
      </c>
    </row>
    <row r="6586" spans="1:12">
      <c r="A6586" s="447" t="s">
        <v>21003</v>
      </c>
      <c r="B6586" s="447" t="s">
        <v>21113</v>
      </c>
      <c r="C6586" s="447" t="s">
        <v>21120</v>
      </c>
      <c r="D6586" s="447" t="s">
        <v>21121</v>
      </c>
      <c r="E6586" s="448" t="s">
        <v>20755</v>
      </c>
      <c r="F6586" s="447" t="s">
        <v>20755</v>
      </c>
      <c r="G6586" s="449">
        <v>95340</v>
      </c>
      <c r="H6586" s="447" t="s">
        <v>8043</v>
      </c>
      <c r="I6586" s="447" t="s">
        <v>954</v>
      </c>
      <c r="J6586" s="447" t="s">
        <v>334</v>
      </c>
      <c r="K6586" s="450">
        <v>0.14000000000000001</v>
      </c>
      <c r="L6586" s="447" t="s">
        <v>7884</v>
      </c>
    </row>
    <row r="6587" spans="1:12">
      <c r="A6587" s="447" t="s">
        <v>21003</v>
      </c>
      <c r="B6587" s="447" t="s">
        <v>21113</v>
      </c>
      <c r="C6587" s="447" t="s">
        <v>21120</v>
      </c>
      <c r="D6587" s="447" t="s">
        <v>21121</v>
      </c>
      <c r="E6587" s="448" t="s">
        <v>20755</v>
      </c>
      <c r="F6587" s="447" t="s">
        <v>20755</v>
      </c>
      <c r="G6587" s="449">
        <v>95341</v>
      </c>
      <c r="H6587" s="447" t="s">
        <v>8044</v>
      </c>
      <c r="I6587" s="447" t="s">
        <v>954</v>
      </c>
      <c r="J6587" s="447" t="s">
        <v>334</v>
      </c>
      <c r="K6587" s="450">
        <v>0.14000000000000001</v>
      </c>
      <c r="L6587" s="447" t="s">
        <v>7884</v>
      </c>
    </row>
    <row r="6588" spans="1:12">
      <c r="A6588" s="447" t="s">
        <v>21003</v>
      </c>
      <c r="B6588" s="447" t="s">
        <v>21113</v>
      </c>
      <c r="C6588" s="447" t="s">
        <v>21120</v>
      </c>
      <c r="D6588" s="447" t="s">
        <v>21121</v>
      </c>
      <c r="E6588" s="448" t="s">
        <v>20755</v>
      </c>
      <c r="F6588" s="447" t="s">
        <v>20755</v>
      </c>
      <c r="G6588" s="449">
        <v>95342</v>
      </c>
      <c r="H6588" s="447" t="s">
        <v>8045</v>
      </c>
      <c r="I6588" s="447" t="s">
        <v>954</v>
      </c>
      <c r="J6588" s="447" t="s">
        <v>334</v>
      </c>
      <c r="K6588" s="450">
        <v>0.09</v>
      </c>
      <c r="L6588" s="447" t="s">
        <v>7884</v>
      </c>
    </row>
    <row r="6589" spans="1:12">
      <c r="A6589" s="447" t="s">
        <v>21003</v>
      </c>
      <c r="B6589" s="447" t="s">
        <v>21113</v>
      </c>
      <c r="C6589" s="447" t="s">
        <v>21120</v>
      </c>
      <c r="D6589" s="447" t="s">
        <v>21121</v>
      </c>
      <c r="E6589" s="448" t="s">
        <v>20755</v>
      </c>
      <c r="F6589" s="447" t="s">
        <v>20755</v>
      </c>
      <c r="G6589" s="449">
        <v>95343</v>
      </c>
      <c r="H6589" s="447" t="s">
        <v>8046</v>
      </c>
      <c r="I6589" s="447" t="s">
        <v>954</v>
      </c>
      <c r="J6589" s="447" t="s">
        <v>334</v>
      </c>
      <c r="K6589" s="450">
        <v>0.11</v>
      </c>
      <c r="L6589" s="447" t="s">
        <v>7884</v>
      </c>
    </row>
    <row r="6590" spans="1:12">
      <c r="A6590" s="447" t="s">
        <v>21003</v>
      </c>
      <c r="B6590" s="447" t="s">
        <v>21113</v>
      </c>
      <c r="C6590" s="447" t="s">
        <v>21120</v>
      </c>
      <c r="D6590" s="447" t="s">
        <v>21121</v>
      </c>
      <c r="E6590" s="448" t="s">
        <v>20755</v>
      </c>
      <c r="F6590" s="447" t="s">
        <v>20755</v>
      </c>
      <c r="G6590" s="449">
        <v>95344</v>
      </c>
      <c r="H6590" s="447" t="s">
        <v>8047</v>
      </c>
      <c r="I6590" s="447" t="s">
        <v>954</v>
      </c>
      <c r="J6590" s="447" t="s">
        <v>334</v>
      </c>
      <c r="K6590" s="450">
        <v>7.0000000000000007E-2</v>
      </c>
      <c r="L6590" s="447" t="s">
        <v>7884</v>
      </c>
    </row>
    <row r="6591" spans="1:12">
      <c r="A6591" s="447" t="s">
        <v>21003</v>
      </c>
      <c r="B6591" s="447" t="s">
        <v>21113</v>
      </c>
      <c r="C6591" s="447" t="s">
        <v>21120</v>
      </c>
      <c r="D6591" s="447" t="s">
        <v>21121</v>
      </c>
      <c r="E6591" s="448" t="s">
        <v>20755</v>
      </c>
      <c r="F6591" s="447" t="s">
        <v>20755</v>
      </c>
      <c r="G6591" s="449">
        <v>95345</v>
      </c>
      <c r="H6591" s="447" t="s">
        <v>8048</v>
      </c>
      <c r="I6591" s="447" t="s">
        <v>954</v>
      </c>
      <c r="J6591" s="447" t="s">
        <v>334</v>
      </c>
      <c r="K6591" s="450">
        <v>0.33</v>
      </c>
      <c r="L6591" s="447" t="s">
        <v>7884</v>
      </c>
    </row>
    <row r="6592" spans="1:12">
      <c r="A6592" s="447" t="s">
        <v>21003</v>
      </c>
      <c r="B6592" s="447" t="s">
        <v>21113</v>
      </c>
      <c r="C6592" s="447" t="s">
        <v>21120</v>
      </c>
      <c r="D6592" s="447" t="s">
        <v>21121</v>
      </c>
      <c r="E6592" s="448" t="s">
        <v>20755</v>
      </c>
      <c r="F6592" s="447" t="s">
        <v>20755</v>
      </c>
      <c r="G6592" s="449">
        <v>95346</v>
      </c>
      <c r="H6592" s="447" t="s">
        <v>8049</v>
      </c>
      <c r="I6592" s="447" t="s">
        <v>954</v>
      </c>
      <c r="J6592" s="447" t="s">
        <v>334</v>
      </c>
      <c r="K6592" s="450">
        <v>0.03</v>
      </c>
      <c r="L6592" s="447" t="s">
        <v>7884</v>
      </c>
    </row>
    <row r="6593" spans="1:12">
      <c r="A6593" s="447" t="s">
        <v>21003</v>
      </c>
      <c r="B6593" s="447" t="s">
        <v>21113</v>
      </c>
      <c r="C6593" s="447" t="s">
        <v>21120</v>
      </c>
      <c r="D6593" s="447" t="s">
        <v>21121</v>
      </c>
      <c r="E6593" s="448" t="s">
        <v>20755</v>
      </c>
      <c r="F6593" s="447" t="s">
        <v>20755</v>
      </c>
      <c r="G6593" s="449">
        <v>95347</v>
      </c>
      <c r="H6593" s="447" t="s">
        <v>8050</v>
      </c>
      <c r="I6593" s="447" t="s">
        <v>954</v>
      </c>
      <c r="J6593" s="447" t="s">
        <v>334</v>
      </c>
      <c r="K6593" s="450">
        <v>0.04</v>
      </c>
      <c r="L6593" s="447" t="s">
        <v>7884</v>
      </c>
    </row>
    <row r="6594" spans="1:12">
      <c r="A6594" s="447" t="s">
        <v>21003</v>
      </c>
      <c r="B6594" s="447" t="s">
        <v>21113</v>
      </c>
      <c r="C6594" s="447" t="s">
        <v>21120</v>
      </c>
      <c r="D6594" s="447" t="s">
        <v>21121</v>
      </c>
      <c r="E6594" s="448" t="s">
        <v>20755</v>
      </c>
      <c r="F6594" s="447" t="s">
        <v>20755</v>
      </c>
      <c r="G6594" s="449">
        <v>95348</v>
      </c>
      <c r="H6594" s="447" t="s">
        <v>8051</v>
      </c>
      <c r="I6594" s="447" t="s">
        <v>954</v>
      </c>
      <c r="J6594" s="447" t="s">
        <v>334</v>
      </c>
      <c r="K6594" s="450">
        <v>0.05</v>
      </c>
      <c r="L6594" s="447" t="s">
        <v>7884</v>
      </c>
    </row>
    <row r="6595" spans="1:12">
      <c r="A6595" s="447" t="s">
        <v>21003</v>
      </c>
      <c r="B6595" s="447" t="s">
        <v>21113</v>
      </c>
      <c r="C6595" s="447" t="s">
        <v>21120</v>
      </c>
      <c r="D6595" s="447" t="s">
        <v>21121</v>
      </c>
      <c r="E6595" s="448" t="s">
        <v>20755</v>
      </c>
      <c r="F6595" s="447" t="s">
        <v>20755</v>
      </c>
      <c r="G6595" s="449">
        <v>95349</v>
      </c>
      <c r="H6595" s="447" t="s">
        <v>8052</v>
      </c>
      <c r="I6595" s="447" t="s">
        <v>954</v>
      </c>
      <c r="J6595" s="447" t="s">
        <v>334</v>
      </c>
      <c r="K6595" s="450">
        <v>0.03</v>
      </c>
      <c r="L6595" s="447" t="s">
        <v>7884</v>
      </c>
    </row>
    <row r="6596" spans="1:12">
      <c r="A6596" s="447" t="s">
        <v>21003</v>
      </c>
      <c r="B6596" s="447" t="s">
        <v>21113</v>
      </c>
      <c r="C6596" s="447" t="s">
        <v>21120</v>
      </c>
      <c r="D6596" s="447" t="s">
        <v>21121</v>
      </c>
      <c r="E6596" s="448" t="s">
        <v>20755</v>
      </c>
      <c r="F6596" s="447" t="s">
        <v>20755</v>
      </c>
      <c r="G6596" s="449">
        <v>95350</v>
      </c>
      <c r="H6596" s="447" t="s">
        <v>8053</v>
      </c>
      <c r="I6596" s="447" t="s">
        <v>954</v>
      </c>
      <c r="J6596" s="447" t="s">
        <v>334</v>
      </c>
      <c r="K6596" s="450">
        <v>0.04</v>
      </c>
      <c r="L6596" s="447" t="s">
        <v>7884</v>
      </c>
    </row>
    <row r="6597" spans="1:12">
      <c r="A6597" s="447" t="s">
        <v>21003</v>
      </c>
      <c r="B6597" s="447" t="s">
        <v>21113</v>
      </c>
      <c r="C6597" s="447" t="s">
        <v>21120</v>
      </c>
      <c r="D6597" s="447" t="s">
        <v>21121</v>
      </c>
      <c r="E6597" s="448" t="s">
        <v>20755</v>
      </c>
      <c r="F6597" s="447" t="s">
        <v>20755</v>
      </c>
      <c r="G6597" s="449">
        <v>95351</v>
      </c>
      <c r="H6597" s="447" t="s">
        <v>8054</v>
      </c>
      <c r="I6597" s="447" t="s">
        <v>954</v>
      </c>
      <c r="J6597" s="447" t="s">
        <v>334</v>
      </c>
      <c r="K6597" s="450">
        <v>0.15</v>
      </c>
      <c r="L6597" s="447" t="s">
        <v>7884</v>
      </c>
    </row>
    <row r="6598" spans="1:12">
      <c r="A6598" s="447" t="s">
        <v>21003</v>
      </c>
      <c r="B6598" s="447" t="s">
        <v>21113</v>
      </c>
      <c r="C6598" s="447" t="s">
        <v>21120</v>
      </c>
      <c r="D6598" s="447" t="s">
        <v>21121</v>
      </c>
      <c r="E6598" s="448" t="s">
        <v>20755</v>
      </c>
      <c r="F6598" s="447" t="s">
        <v>20755</v>
      </c>
      <c r="G6598" s="449">
        <v>95352</v>
      </c>
      <c r="H6598" s="447" t="s">
        <v>8055</v>
      </c>
      <c r="I6598" s="447" t="s">
        <v>954</v>
      </c>
      <c r="J6598" s="447" t="s">
        <v>334</v>
      </c>
      <c r="K6598" s="450">
        <v>0.04</v>
      </c>
      <c r="L6598" s="447" t="s">
        <v>7884</v>
      </c>
    </row>
    <row r="6599" spans="1:12">
      <c r="A6599" s="447" t="s">
        <v>21003</v>
      </c>
      <c r="B6599" s="447" t="s">
        <v>21113</v>
      </c>
      <c r="C6599" s="447" t="s">
        <v>21120</v>
      </c>
      <c r="D6599" s="447" t="s">
        <v>21121</v>
      </c>
      <c r="E6599" s="448" t="s">
        <v>20755</v>
      </c>
      <c r="F6599" s="447" t="s">
        <v>20755</v>
      </c>
      <c r="G6599" s="449">
        <v>95354</v>
      </c>
      <c r="H6599" s="447" t="s">
        <v>8056</v>
      </c>
      <c r="I6599" s="447" t="s">
        <v>954</v>
      </c>
      <c r="J6599" s="447" t="s">
        <v>334</v>
      </c>
      <c r="K6599" s="450">
        <v>0.05</v>
      </c>
      <c r="L6599" s="447" t="s">
        <v>7884</v>
      </c>
    </row>
    <row r="6600" spans="1:12">
      <c r="A6600" s="447" t="s">
        <v>21003</v>
      </c>
      <c r="B6600" s="447" t="s">
        <v>21113</v>
      </c>
      <c r="C6600" s="447" t="s">
        <v>21120</v>
      </c>
      <c r="D6600" s="447" t="s">
        <v>21121</v>
      </c>
      <c r="E6600" s="448" t="s">
        <v>20755</v>
      </c>
      <c r="F6600" s="447" t="s">
        <v>20755</v>
      </c>
      <c r="G6600" s="449">
        <v>95355</v>
      </c>
      <c r="H6600" s="447" t="s">
        <v>8057</v>
      </c>
      <c r="I6600" s="447" t="s">
        <v>954</v>
      </c>
      <c r="J6600" s="447" t="s">
        <v>334</v>
      </c>
      <c r="K6600" s="450">
        <v>0.06</v>
      </c>
      <c r="L6600" s="447" t="s">
        <v>7884</v>
      </c>
    </row>
    <row r="6601" spans="1:12">
      <c r="A6601" s="447" t="s">
        <v>21003</v>
      </c>
      <c r="B6601" s="447" t="s">
        <v>21113</v>
      </c>
      <c r="C6601" s="447" t="s">
        <v>21120</v>
      </c>
      <c r="D6601" s="447" t="s">
        <v>21121</v>
      </c>
      <c r="E6601" s="448" t="s">
        <v>20755</v>
      </c>
      <c r="F6601" s="447" t="s">
        <v>20755</v>
      </c>
      <c r="G6601" s="449">
        <v>95356</v>
      </c>
      <c r="H6601" s="447" t="s">
        <v>8058</v>
      </c>
      <c r="I6601" s="447" t="s">
        <v>954</v>
      </c>
      <c r="J6601" s="447" t="s">
        <v>334</v>
      </c>
      <c r="K6601" s="450">
        <v>7.0000000000000007E-2</v>
      </c>
      <c r="L6601" s="447" t="s">
        <v>7884</v>
      </c>
    </row>
    <row r="6602" spans="1:12">
      <c r="A6602" s="447" t="s">
        <v>21003</v>
      </c>
      <c r="B6602" s="447" t="s">
        <v>21113</v>
      </c>
      <c r="C6602" s="447" t="s">
        <v>21120</v>
      </c>
      <c r="D6602" s="447" t="s">
        <v>21121</v>
      </c>
      <c r="E6602" s="448" t="s">
        <v>20755</v>
      </c>
      <c r="F6602" s="447" t="s">
        <v>20755</v>
      </c>
      <c r="G6602" s="449">
        <v>95357</v>
      </c>
      <c r="H6602" s="447" t="s">
        <v>8059</v>
      </c>
      <c r="I6602" s="447" t="s">
        <v>954</v>
      </c>
      <c r="J6602" s="447" t="s">
        <v>709</v>
      </c>
      <c r="K6602" s="450">
        <v>0.11</v>
      </c>
      <c r="L6602" s="447" t="s">
        <v>7884</v>
      </c>
    </row>
    <row r="6603" spans="1:12">
      <c r="A6603" s="447" t="s">
        <v>21003</v>
      </c>
      <c r="B6603" s="447" t="s">
        <v>21113</v>
      </c>
      <c r="C6603" s="447" t="s">
        <v>21120</v>
      </c>
      <c r="D6603" s="447" t="s">
        <v>21121</v>
      </c>
      <c r="E6603" s="448" t="s">
        <v>20755</v>
      </c>
      <c r="F6603" s="447" t="s">
        <v>20755</v>
      </c>
      <c r="G6603" s="449">
        <v>95358</v>
      </c>
      <c r="H6603" s="447" t="s">
        <v>8060</v>
      </c>
      <c r="I6603" s="447" t="s">
        <v>954</v>
      </c>
      <c r="J6603" s="447" t="s">
        <v>334</v>
      </c>
      <c r="K6603" s="450">
        <v>0.11</v>
      </c>
      <c r="L6603" s="447" t="s">
        <v>7884</v>
      </c>
    </row>
    <row r="6604" spans="1:12">
      <c r="A6604" s="447" t="s">
        <v>21003</v>
      </c>
      <c r="B6604" s="447" t="s">
        <v>21113</v>
      </c>
      <c r="C6604" s="447" t="s">
        <v>21120</v>
      </c>
      <c r="D6604" s="447" t="s">
        <v>21121</v>
      </c>
      <c r="E6604" s="448" t="s">
        <v>20755</v>
      </c>
      <c r="F6604" s="447" t="s">
        <v>20755</v>
      </c>
      <c r="G6604" s="449">
        <v>95359</v>
      </c>
      <c r="H6604" s="447" t="s">
        <v>8061</v>
      </c>
      <c r="I6604" s="447" t="s">
        <v>954</v>
      </c>
      <c r="J6604" s="447" t="s">
        <v>334</v>
      </c>
      <c r="K6604" s="450">
        <v>0.11</v>
      </c>
      <c r="L6604" s="447" t="s">
        <v>7884</v>
      </c>
    </row>
    <row r="6605" spans="1:12">
      <c r="A6605" s="447" t="s">
        <v>21003</v>
      </c>
      <c r="B6605" s="447" t="s">
        <v>21113</v>
      </c>
      <c r="C6605" s="447" t="s">
        <v>21120</v>
      </c>
      <c r="D6605" s="447" t="s">
        <v>21121</v>
      </c>
      <c r="E6605" s="448" t="s">
        <v>20755</v>
      </c>
      <c r="F6605" s="447" t="s">
        <v>20755</v>
      </c>
      <c r="G6605" s="449">
        <v>95360</v>
      </c>
      <c r="H6605" s="447" t="s">
        <v>8062</v>
      </c>
      <c r="I6605" s="447" t="s">
        <v>954</v>
      </c>
      <c r="J6605" s="447" t="s">
        <v>334</v>
      </c>
      <c r="K6605" s="450">
        <v>0.08</v>
      </c>
      <c r="L6605" s="447" t="s">
        <v>7884</v>
      </c>
    </row>
    <row r="6606" spans="1:12">
      <c r="A6606" s="447" t="s">
        <v>21003</v>
      </c>
      <c r="B6606" s="447" t="s">
        <v>21113</v>
      </c>
      <c r="C6606" s="447" t="s">
        <v>21120</v>
      </c>
      <c r="D6606" s="447" t="s">
        <v>21121</v>
      </c>
      <c r="E6606" s="448" t="s">
        <v>20755</v>
      </c>
      <c r="F6606" s="447" t="s">
        <v>20755</v>
      </c>
      <c r="G6606" s="449">
        <v>95361</v>
      </c>
      <c r="H6606" s="447" t="s">
        <v>8063</v>
      </c>
      <c r="I6606" s="447" t="s">
        <v>954</v>
      </c>
      <c r="J6606" s="447" t="s">
        <v>334</v>
      </c>
      <c r="K6606" s="450">
        <v>0.04</v>
      </c>
      <c r="L6606" s="447" t="s">
        <v>7884</v>
      </c>
    </row>
    <row r="6607" spans="1:12">
      <c r="A6607" s="447" t="s">
        <v>21003</v>
      </c>
      <c r="B6607" s="447" t="s">
        <v>21113</v>
      </c>
      <c r="C6607" s="447" t="s">
        <v>21120</v>
      </c>
      <c r="D6607" s="447" t="s">
        <v>21121</v>
      </c>
      <c r="E6607" s="448" t="s">
        <v>20755</v>
      </c>
      <c r="F6607" s="447" t="s">
        <v>20755</v>
      </c>
      <c r="G6607" s="449">
        <v>95362</v>
      </c>
      <c r="H6607" s="447" t="s">
        <v>8064</v>
      </c>
      <c r="I6607" s="447" t="s">
        <v>954</v>
      </c>
      <c r="J6607" s="447" t="s">
        <v>334</v>
      </c>
      <c r="K6607" s="450">
        <v>7.0000000000000007E-2</v>
      </c>
      <c r="L6607" s="447" t="s">
        <v>7884</v>
      </c>
    </row>
    <row r="6608" spans="1:12">
      <c r="A6608" s="447" t="s">
        <v>21003</v>
      </c>
      <c r="B6608" s="447" t="s">
        <v>21113</v>
      </c>
      <c r="C6608" s="447" t="s">
        <v>21120</v>
      </c>
      <c r="D6608" s="447" t="s">
        <v>21121</v>
      </c>
      <c r="E6608" s="448" t="s">
        <v>20755</v>
      </c>
      <c r="F6608" s="447" t="s">
        <v>20755</v>
      </c>
      <c r="G6608" s="449">
        <v>95363</v>
      </c>
      <c r="H6608" s="447" t="s">
        <v>8065</v>
      </c>
      <c r="I6608" s="447" t="s">
        <v>954</v>
      </c>
      <c r="J6608" s="447" t="s">
        <v>334</v>
      </c>
      <c r="K6608" s="450">
        <v>0.09</v>
      </c>
      <c r="L6608" s="447" t="s">
        <v>7884</v>
      </c>
    </row>
    <row r="6609" spans="1:12">
      <c r="A6609" s="447" t="s">
        <v>21003</v>
      </c>
      <c r="B6609" s="447" t="s">
        <v>21113</v>
      </c>
      <c r="C6609" s="447" t="s">
        <v>21120</v>
      </c>
      <c r="D6609" s="447" t="s">
        <v>21121</v>
      </c>
      <c r="E6609" s="448" t="s">
        <v>20755</v>
      </c>
      <c r="F6609" s="447" t="s">
        <v>20755</v>
      </c>
      <c r="G6609" s="449">
        <v>95364</v>
      </c>
      <c r="H6609" s="447" t="s">
        <v>8066</v>
      </c>
      <c r="I6609" s="447" t="s">
        <v>954</v>
      </c>
      <c r="J6609" s="447" t="s">
        <v>334</v>
      </c>
      <c r="K6609" s="450">
        <v>0.06</v>
      </c>
      <c r="L6609" s="447" t="s">
        <v>7884</v>
      </c>
    </row>
    <row r="6610" spans="1:12">
      <c r="A6610" s="447" t="s">
        <v>21003</v>
      </c>
      <c r="B6610" s="447" t="s">
        <v>21113</v>
      </c>
      <c r="C6610" s="447" t="s">
        <v>21120</v>
      </c>
      <c r="D6610" s="447" t="s">
        <v>21121</v>
      </c>
      <c r="E6610" s="448" t="s">
        <v>20755</v>
      </c>
      <c r="F6610" s="447" t="s">
        <v>20755</v>
      </c>
      <c r="G6610" s="449">
        <v>95365</v>
      </c>
      <c r="H6610" s="447" t="s">
        <v>8067</v>
      </c>
      <c r="I6610" s="447" t="s">
        <v>954</v>
      </c>
      <c r="J6610" s="447" t="s">
        <v>334</v>
      </c>
      <c r="K6610" s="450">
        <v>7.0000000000000007E-2</v>
      </c>
      <c r="L6610" s="447" t="s">
        <v>7884</v>
      </c>
    </row>
    <row r="6611" spans="1:12">
      <c r="A6611" s="447" t="s">
        <v>21003</v>
      </c>
      <c r="B6611" s="447" t="s">
        <v>21113</v>
      </c>
      <c r="C6611" s="447" t="s">
        <v>21120</v>
      </c>
      <c r="D6611" s="447" t="s">
        <v>21121</v>
      </c>
      <c r="E6611" s="448" t="s">
        <v>20755</v>
      </c>
      <c r="F6611" s="447" t="s">
        <v>20755</v>
      </c>
      <c r="G6611" s="449">
        <v>95366</v>
      </c>
      <c r="H6611" s="447" t="s">
        <v>8068</v>
      </c>
      <c r="I6611" s="447" t="s">
        <v>954</v>
      </c>
      <c r="J6611" s="447" t="s">
        <v>334</v>
      </c>
      <c r="K6611" s="450">
        <v>0.06</v>
      </c>
      <c r="L6611" s="447" t="s">
        <v>7884</v>
      </c>
    </row>
    <row r="6612" spans="1:12">
      <c r="A6612" s="447" t="s">
        <v>21003</v>
      </c>
      <c r="B6612" s="447" t="s">
        <v>21113</v>
      </c>
      <c r="C6612" s="447" t="s">
        <v>21120</v>
      </c>
      <c r="D6612" s="447" t="s">
        <v>21121</v>
      </c>
      <c r="E6612" s="448" t="s">
        <v>20755</v>
      </c>
      <c r="F6612" s="447" t="s">
        <v>20755</v>
      </c>
      <c r="G6612" s="449">
        <v>95367</v>
      </c>
      <c r="H6612" s="447" t="s">
        <v>8069</v>
      </c>
      <c r="I6612" s="447" t="s">
        <v>954</v>
      </c>
      <c r="J6612" s="447" t="s">
        <v>334</v>
      </c>
      <c r="K6612" s="450">
        <v>0.06</v>
      </c>
      <c r="L6612" s="447" t="s">
        <v>7884</v>
      </c>
    </row>
    <row r="6613" spans="1:12">
      <c r="A6613" s="447" t="s">
        <v>21003</v>
      </c>
      <c r="B6613" s="447" t="s">
        <v>21113</v>
      </c>
      <c r="C6613" s="447" t="s">
        <v>21120</v>
      </c>
      <c r="D6613" s="447" t="s">
        <v>21121</v>
      </c>
      <c r="E6613" s="448" t="s">
        <v>20755</v>
      </c>
      <c r="F6613" s="447" t="s">
        <v>20755</v>
      </c>
      <c r="G6613" s="449">
        <v>95368</v>
      </c>
      <c r="H6613" s="447" t="s">
        <v>8070</v>
      </c>
      <c r="I6613" s="447" t="s">
        <v>954</v>
      </c>
      <c r="J6613" s="447" t="s">
        <v>334</v>
      </c>
      <c r="K6613" s="450">
        <v>0.1</v>
      </c>
      <c r="L6613" s="447" t="s">
        <v>7884</v>
      </c>
    </row>
    <row r="6614" spans="1:12">
      <c r="A6614" s="447" t="s">
        <v>21003</v>
      </c>
      <c r="B6614" s="447" t="s">
        <v>21113</v>
      </c>
      <c r="C6614" s="447" t="s">
        <v>21120</v>
      </c>
      <c r="D6614" s="447" t="s">
        <v>21121</v>
      </c>
      <c r="E6614" s="448" t="s">
        <v>20755</v>
      </c>
      <c r="F6614" s="447" t="s">
        <v>20755</v>
      </c>
      <c r="G6614" s="449">
        <v>95369</v>
      </c>
      <c r="H6614" s="447" t="s">
        <v>8071</v>
      </c>
      <c r="I6614" s="447" t="s">
        <v>954</v>
      </c>
      <c r="J6614" s="447" t="s">
        <v>334</v>
      </c>
      <c r="K6614" s="450">
        <v>0.06</v>
      </c>
      <c r="L6614" s="447" t="s">
        <v>7884</v>
      </c>
    </row>
    <row r="6615" spans="1:12">
      <c r="A6615" s="447" t="s">
        <v>21003</v>
      </c>
      <c r="B6615" s="447" t="s">
        <v>21113</v>
      </c>
      <c r="C6615" s="447" t="s">
        <v>21120</v>
      </c>
      <c r="D6615" s="447" t="s">
        <v>21121</v>
      </c>
      <c r="E6615" s="448" t="s">
        <v>20755</v>
      </c>
      <c r="F6615" s="447" t="s">
        <v>20755</v>
      </c>
      <c r="G6615" s="449">
        <v>95370</v>
      </c>
      <c r="H6615" s="447" t="s">
        <v>8072</v>
      </c>
      <c r="I6615" s="447" t="s">
        <v>954</v>
      </c>
      <c r="J6615" s="447" t="s">
        <v>334</v>
      </c>
      <c r="K6615" s="450">
        <v>0.16</v>
      </c>
      <c r="L6615" s="447" t="s">
        <v>7884</v>
      </c>
    </row>
    <row r="6616" spans="1:12">
      <c r="A6616" s="447" t="s">
        <v>21003</v>
      </c>
      <c r="B6616" s="447" t="s">
        <v>21113</v>
      </c>
      <c r="C6616" s="447" t="s">
        <v>21120</v>
      </c>
      <c r="D6616" s="447" t="s">
        <v>21121</v>
      </c>
      <c r="E6616" s="448" t="s">
        <v>20755</v>
      </c>
      <c r="F6616" s="447" t="s">
        <v>20755</v>
      </c>
      <c r="G6616" s="449">
        <v>95371</v>
      </c>
      <c r="H6616" s="447" t="s">
        <v>8073</v>
      </c>
      <c r="I6616" s="447" t="s">
        <v>954</v>
      </c>
      <c r="J6616" s="447" t="s">
        <v>709</v>
      </c>
      <c r="K6616" s="450">
        <v>0.2</v>
      </c>
      <c r="L6616" s="447" t="s">
        <v>7884</v>
      </c>
    </row>
    <row r="6617" spans="1:12">
      <c r="A6617" s="447" t="s">
        <v>21003</v>
      </c>
      <c r="B6617" s="447" t="s">
        <v>21113</v>
      </c>
      <c r="C6617" s="447" t="s">
        <v>21120</v>
      </c>
      <c r="D6617" s="447" t="s">
        <v>21121</v>
      </c>
      <c r="E6617" s="448" t="s">
        <v>20755</v>
      </c>
      <c r="F6617" s="447" t="s">
        <v>20755</v>
      </c>
      <c r="G6617" s="449">
        <v>95372</v>
      </c>
      <c r="H6617" s="447" t="s">
        <v>8074</v>
      </c>
      <c r="I6617" s="447" t="s">
        <v>954</v>
      </c>
      <c r="J6617" s="447" t="s">
        <v>709</v>
      </c>
      <c r="K6617" s="450">
        <v>0.14000000000000001</v>
      </c>
      <c r="L6617" s="447" t="s">
        <v>7884</v>
      </c>
    </row>
    <row r="6618" spans="1:12">
      <c r="A6618" s="447" t="s">
        <v>21003</v>
      </c>
      <c r="B6618" s="447" t="s">
        <v>21113</v>
      </c>
      <c r="C6618" s="447" t="s">
        <v>21120</v>
      </c>
      <c r="D6618" s="447" t="s">
        <v>21121</v>
      </c>
      <c r="E6618" s="448" t="s">
        <v>20755</v>
      </c>
      <c r="F6618" s="447" t="s">
        <v>20755</v>
      </c>
      <c r="G6618" s="449">
        <v>95373</v>
      </c>
      <c r="H6618" s="447" t="s">
        <v>8075</v>
      </c>
      <c r="I6618" s="447" t="s">
        <v>954</v>
      </c>
      <c r="J6618" s="447" t="s">
        <v>334</v>
      </c>
      <c r="K6618" s="450">
        <v>0.16</v>
      </c>
      <c r="L6618" s="447" t="s">
        <v>7884</v>
      </c>
    </row>
    <row r="6619" spans="1:12">
      <c r="A6619" s="447" t="s">
        <v>21003</v>
      </c>
      <c r="B6619" s="447" t="s">
        <v>21113</v>
      </c>
      <c r="C6619" s="447" t="s">
        <v>21120</v>
      </c>
      <c r="D6619" s="447" t="s">
        <v>21121</v>
      </c>
      <c r="E6619" s="448" t="s">
        <v>20755</v>
      </c>
      <c r="F6619" s="447" t="s">
        <v>20755</v>
      </c>
      <c r="G6619" s="449">
        <v>95374</v>
      </c>
      <c r="H6619" s="447" t="s">
        <v>8076</v>
      </c>
      <c r="I6619" s="447" t="s">
        <v>954</v>
      </c>
      <c r="J6619" s="447" t="s">
        <v>334</v>
      </c>
      <c r="K6619" s="450">
        <v>0.15</v>
      </c>
      <c r="L6619" s="447" t="s">
        <v>7884</v>
      </c>
    </row>
    <row r="6620" spans="1:12">
      <c r="A6620" s="447" t="s">
        <v>21003</v>
      </c>
      <c r="B6620" s="447" t="s">
        <v>21113</v>
      </c>
      <c r="C6620" s="447" t="s">
        <v>21120</v>
      </c>
      <c r="D6620" s="447" t="s">
        <v>21121</v>
      </c>
      <c r="E6620" s="448" t="s">
        <v>20755</v>
      </c>
      <c r="F6620" s="447" t="s">
        <v>20755</v>
      </c>
      <c r="G6620" s="449">
        <v>95375</v>
      </c>
      <c r="H6620" s="447" t="s">
        <v>8077</v>
      </c>
      <c r="I6620" s="447" t="s">
        <v>954</v>
      </c>
      <c r="J6620" s="447" t="s">
        <v>334</v>
      </c>
      <c r="K6620" s="450">
        <v>0.14000000000000001</v>
      </c>
      <c r="L6620" s="447" t="s">
        <v>7884</v>
      </c>
    </row>
    <row r="6621" spans="1:12">
      <c r="A6621" s="447" t="s">
        <v>21003</v>
      </c>
      <c r="B6621" s="447" t="s">
        <v>21113</v>
      </c>
      <c r="C6621" s="447" t="s">
        <v>21120</v>
      </c>
      <c r="D6621" s="447" t="s">
        <v>21121</v>
      </c>
      <c r="E6621" s="448" t="s">
        <v>20755</v>
      </c>
      <c r="F6621" s="447" t="s">
        <v>20755</v>
      </c>
      <c r="G6621" s="449">
        <v>95376</v>
      </c>
      <c r="H6621" s="447" t="s">
        <v>8078</v>
      </c>
      <c r="I6621" s="447" t="s">
        <v>954</v>
      </c>
      <c r="J6621" s="447" t="s">
        <v>334</v>
      </c>
      <c r="K6621" s="450">
        <v>0.03</v>
      </c>
      <c r="L6621" s="447" t="s">
        <v>7884</v>
      </c>
    </row>
    <row r="6622" spans="1:12">
      <c r="A6622" s="447" t="s">
        <v>21003</v>
      </c>
      <c r="B6622" s="447" t="s">
        <v>21113</v>
      </c>
      <c r="C6622" s="447" t="s">
        <v>21120</v>
      </c>
      <c r="D6622" s="447" t="s">
        <v>21121</v>
      </c>
      <c r="E6622" s="448" t="s">
        <v>20755</v>
      </c>
      <c r="F6622" s="447" t="s">
        <v>20755</v>
      </c>
      <c r="G6622" s="449">
        <v>95377</v>
      </c>
      <c r="H6622" s="447" t="s">
        <v>8079</v>
      </c>
      <c r="I6622" s="447" t="s">
        <v>954</v>
      </c>
      <c r="J6622" s="447" t="s">
        <v>334</v>
      </c>
      <c r="K6622" s="450">
        <v>0.11</v>
      </c>
      <c r="L6622" s="447" t="s">
        <v>7884</v>
      </c>
    </row>
    <row r="6623" spans="1:12">
      <c r="A6623" s="447" t="s">
        <v>21003</v>
      </c>
      <c r="B6623" s="447" t="s">
        <v>21113</v>
      </c>
      <c r="C6623" s="447" t="s">
        <v>21120</v>
      </c>
      <c r="D6623" s="447" t="s">
        <v>21121</v>
      </c>
      <c r="E6623" s="448" t="s">
        <v>20755</v>
      </c>
      <c r="F6623" s="447" t="s">
        <v>20755</v>
      </c>
      <c r="G6623" s="449">
        <v>95378</v>
      </c>
      <c r="H6623" s="447" t="s">
        <v>8080</v>
      </c>
      <c r="I6623" s="447" t="s">
        <v>954</v>
      </c>
      <c r="J6623" s="447" t="s">
        <v>709</v>
      </c>
      <c r="K6623" s="450">
        <v>0.15</v>
      </c>
      <c r="L6623" s="447" t="s">
        <v>7884</v>
      </c>
    </row>
    <row r="6624" spans="1:12">
      <c r="A6624" s="447" t="s">
        <v>21003</v>
      </c>
      <c r="B6624" s="447" t="s">
        <v>21113</v>
      </c>
      <c r="C6624" s="447" t="s">
        <v>21120</v>
      </c>
      <c r="D6624" s="447" t="s">
        <v>21121</v>
      </c>
      <c r="E6624" s="448" t="s">
        <v>20755</v>
      </c>
      <c r="F6624" s="447" t="s">
        <v>20755</v>
      </c>
      <c r="G6624" s="449">
        <v>95379</v>
      </c>
      <c r="H6624" s="447" t="s">
        <v>8081</v>
      </c>
      <c r="I6624" s="447" t="s">
        <v>954</v>
      </c>
      <c r="J6624" s="447" t="s">
        <v>709</v>
      </c>
      <c r="K6624" s="450">
        <v>0.11</v>
      </c>
      <c r="L6624" s="447" t="s">
        <v>7884</v>
      </c>
    </row>
    <row r="6625" spans="1:12">
      <c r="A6625" s="447" t="s">
        <v>21003</v>
      </c>
      <c r="B6625" s="447" t="s">
        <v>21113</v>
      </c>
      <c r="C6625" s="447" t="s">
        <v>21120</v>
      </c>
      <c r="D6625" s="447" t="s">
        <v>21121</v>
      </c>
      <c r="E6625" s="448" t="s">
        <v>20755</v>
      </c>
      <c r="F6625" s="447" t="s">
        <v>20755</v>
      </c>
      <c r="G6625" s="449">
        <v>95380</v>
      </c>
      <c r="H6625" s="447" t="s">
        <v>8082</v>
      </c>
      <c r="I6625" s="447" t="s">
        <v>954</v>
      </c>
      <c r="J6625" s="447" t="s">
        <v>334</v>
      </c>
      <c r="K6625" s="450">
        <v>0.15</v>
      </c>
      <c r="L6625" s="447" t="s">
        <v>7884</v>
      </c>
    </row>
    <row r="6626" spans="1:12">
      <c r="A6626" s="447" t="s">
        <v>21003</v>
      </c>
      <c r="B6626" s="447" t="s">
        <v>21113</v>
      </c>
      <c r="C6626" s="447" t="s">
        <v>21120</v>
      </c>
      <c r="D6626" s="447" t="s">
        <v>21121</v>
      </c>
      <c r="E6626" s="448" t="s">
        <v>20755</v>
      </c>
      <c r="F6626" s="447" t="s">
        <v>20755</v>
      </c>
      <c r="G6626" s="449">
        <v>95382</v>
      </c>
      <c r="H6626" s="447" t="s">
        <v>8083</v>
      </c>
      <c r="I6626" s="447" t="s">
        <v>954</v>
      </c>
      <c r="J6626" s="447" t="s">
        <v>334</v>
      </c>
      <c r="K6626" s="450">
        <v>0.13</v>
      </c>
      <c r="L6626" s="447" t="s">
        <v>7884</v>
      </c>
    </row>
    <row r="6627" spans="1:12">
      <c r="A6627" s="447" t="s">
        <v>21003</v>
      </c>
      <c r="B6627" s="447" t="s">
        <v>21113</v>
      </c>
      <c r="C6627" s="447" t="s">
        <v>21120</v>
      </c>
      <c r="D6627" s="447" t="s">
        <v>21121</v>
      </c>
      <c r="E6627" s="448" t="s">
        <v>20755</v>
      </c>
      <c r="F6627" s="447" t="s">
        <v>20755</v>
      </c>
      <c r="G6627" s="449">
        <v>95383</v>
      </c>
      <c r="H6627" s="447" t="s">
        <v>8084</v>
      </c>
      <c r="I6627" s="447" t="s">
        <v>954</v>
      </c>
      <c r="J6627" s="447" t="s">
        <v>334</v>
      </c>
      <c r="K6627" s="450">
        <v>0.11</v>
      </c>
      <c r="L6627" s="447" t="s">
        <v>7884</v>
      </c>
    </row>
    <row r="6628" spans="1:12">
      <c r="A6628" s="447" t="s">
        <v>21003</v>
      </c>
      <c r="B6628" s="447" t="s">
        <v>21113</v>
      </c>
      <c r="C6628" s="447" t="s">
        <v>21120</v>
      </c>
      <c r="D6628" s="447" t="s">
        <v>21121</v>
      </c>
      <c r="E6628" s="448" t="s">
        <v>20755</v>
      </c>
      <c r="F6628" s="447" t="s">
        <v>20755</v>
      </c>
      <c r="G6628" s="449">
        <v>95384</v>
      </c>
      <c r="H6628" s="447" t="s">
        <v>8085</v>
      </c>
      <c r="I6628" s="447" t="s">
        <v>954</v>
      </c>
      <c r="J6628" s="447" t="s">
        <v>334</v>
      </c>
      <c r="K6628" s="450">
        <v>0.14000000000000001</v>
      </c>
      <c r="L6628" s="447" t="s">
        <v>7884</v>
      </c>
    </row>
    <row r="6629" spans="1:12">
      <c r="A6629" s="447" t="s">
        <v>21003</v>
      </c>
      <c r="B6629" s="447" t="s">
        <v>21113</v>
      </c>
      <c r="C6629" s="447" t="s">
        <v>21120</v>
      </c>
      <c r="D6629" s="447" t="s">
        <v>21121</v>
      </c>
      <c r="E6629" s="448" t="s">
        <v>20755</v>
      </c>
      <c r="F6629" s="447" t="s">
        <v>20755</v>
      </c>
      <c r="G6629" s="449">
        <v>95385</v>
      </c>
      <c r="H6629" s="447" t="s">
        <v>8086</v>
      </c>
      <c r="I6629" s="447" t="s">
        <v>954</v>
      </c>
      <c r="J6629" s="447" t="s">
        <v>334</v>
      </c>
      <c r="K6629" s="450">
        <v>0.12</v>
      </c>
      <c r="L6629" s="447" t="s">
        <v>7884</v>
      </c>
    </row>
    <row r="6630" spans="1:12">
      <c r="A6630" s="447" t="s">
        <v>21003</v>
      </c>
      <c r="B6630" s="447" t="s">
        <v>21113</v>
      </c>
      <c r="C6630" s="447" t="s">
        <v>21120</v>
      </c>
      <c r="D6630" s="447" t="s">
        <v>21121</v>
      </c>
      <c r="E6630" s="448" t="s">
        <v>20755</v>
      </c>
      <c r="F6630" s="447" t="s">
        <v>20755</v>
      </c>
      <c r="G6630" s="449">
        <v>95386</v>
      </c>
      <c r="H6630" s="447" t="s">
        <v>8087</v>
      </c>
      <c r="I6630" s="447" t="s">
        <v>954</v>
      </c>
      <c r="J6630" s="447" t="s">
        <v>334</v>
      </c>
      <c r="K6630" s="450">
        <v>0.08</v>
      </c>
      <c r="L6630" s="447" t="s">
        <v>7884</v>
      </c>
    </row>
    <row r="6631" spans="1:12">
      <c r="A6631" s="447" t="s">
        <v>21003</v>
      </c>
      <c r="B6631" s="447" t="s">
        <v>21113</v>
      </c>
      <c r="C6631" s="447" t="s">
        <v>21120</v>
      </c>
      <c r="D6631" s="447" t="s">
        <v>21121</v>
      </c>
      <c r="E6631" s="448" t="s">
        <v>20755</v>
      </c>
      <c r="F6631" s="447" t="s">
        <v>20755</v>
      </c>
      <c r="G6631" s="449">
        <v>95387</v>
      </c>
      <c r="H6631" s="447" t="s">
        <v>8088</v>
      </c>
      <c r="I6631" s="447" t="s">
        <v>954</v>
      </c>
      <c r="J6631" s="447" t="s">
        <v>334</v>
      </c>
      <c r="K6631" s="450">
        <v>0.13</v>
      </c>
      <c r="L6631" s="447" t="s">
        <v>7884</v>
      </c>
    </row>
    <row r="6632" spans="1:12">
      <c r="A6632" s="447" t="s">
        <v>21003</v>
      </c>
      <c r="B6632" s="447" t="s">
        <v>21113</v>
      </c>
      <c r="C6632" s="447" t="s">
        <v>21120</v>
      </c>
      <c r="D6632" s="447" t="s">
        <v>21121</v>
      </c>
      <c r="E6632" s="448" t="s">
        <v>20755</v>
      </c>
      <c r="F6632" s="447" t="s">
        <v>20755</v>
      </c>
      <c r="G6632" s="449">
        <v>95388</v>
      </c>
      <c r="H6632" s="447" t="s">
        <v>8089</v>
      </c>
      <c r="I6632" s="447" t="s">
        <v>954</v>
      </c>
      <c r="J6632" s="447" t="s">
        <v>334</v>
      </c>
      <c r="K6632" s="450">
        <v>0.05</v>
      </c>
      <c r="L6632" s="447" t="s">
        <v>7884</v>
      </c>
    </row>
    <row r="6633" spans="1:12">
      <c r="A6633" s="447" t="s">
        <v>21003</v>
      </c>
      <c r="B6633" s="447" t="s">
        <v>21113</v>
      </c>
      <c r="C6633" s="447" t="s">
        <v>21120</v>
      </c>
      <c r="D6633" s="447" t="s">
        <v>21121</v>
      </c>
      <c r="E6633" s="448" t="s">
        <v>20755</v>
      </c>
      <c r="F6633" s="447" t="s">
        <v>20755</v>
      </c>
      <c r="G6633" s="449">
        <v>95389</v>
      </c>
      <c r="H6633" s="447" t="s">
        <v>8090</v>
      </c>
      <c r="I6633" s="447" t="s">
        <v>954</v>
      </c>
      <c r="J6633" s="447" t="s">
        <v>334</v>
      </c>
      <c r="K6633" s="450">
        <v>0.05</v>
      </c>
      <c r="L6633" s="447" t="s">
        <v>7884</v>
      </c>
    </row>
    <row r="6634" spans="1:12">
      <c r="A6634" s="447" t="s">
        <v>21003</v>
      </c>
      <c r="B6634" s="447" t="s">
        <v>21113</v>
      </c>
      <c r="C6634" s="447" t="s">
        <v>21120</v>
      </c>
      <c r="D6634" s="447" t="s">
        <v>21121</v>
      </c>
      <c r="E6634" s="448" t="s">
        <v>20755</v>
      </c>
      <c r="F6634" s="447" t="s">
        <v>20755</v>
      </c>
      <c r="G6634" s="449">
        <v>95390</v>
      </c>
      <c r="H6634" s="447" t="s">
        <v>8091</v>
      </c>
      <c r="I6634" s="447" t="s">
        <v>954</v>
      </c>
      <c r="J6634" s="447" t="s">
        <v>334</v>
      </c>
      <c r="K6634" s="450">
        <v>0.04</v>
      </c>
      <c r="L6634" s="447" t="s">
        <v>7884</v>
      </c>
    </row>
    <row r="6635" spans="1:12">
      <c r="A6635" s="447" t="s">
        <v>21003</v>
      </c>
      <c r="B6635" s="447" t="s">
        <v>21113</v>
      </c>
      <c r="C6635" s="447" t="s">
        <v>21120</v>
      </c>
      <c r="D6635" s="447" t="s">
        <v>21121</v>
      </c>
      <c r="E6635" s="448" t="s">
        <v>20755</v>
      </c>
      <c r="F6635" s="447" t="s">
        <v>20755</v>
      </c>
      <c r="G6635" s="449">
        <v>95391</v>
      </c>
      <c r="H6635" s="447" t="s">
        <v>8092</v>
      </c>
      <c r="I6635" s="447" t="s">
        <v>954</v>
      </c>
      <c r="J6635" s="447" t="s">
        <v>334</v>
      </c>
      <c r="K6635" s="450">
        <v>7.0000000000000007E-2</v>
      </c>
      <c r="L6635" s="447" t="s">
        <v>7884</v>
      </c>
    </row>
    <row r="6636" spans="1:12">
      <c r="A6636" s="447" t="s">
        <v>21003</v>
      </c>
      <c r="B6636" s="447" t="s">
        <v>21113</v>
      </c>
      <c r="C6636" s="447" t="s">
        <v>21120</v>
      </c>
      <c r="D6636" s="447" t="s">
        <v>21121</v>
      </c>
      <c r="E6636" s="448" t="s">
        <v>20755</v>
      </c>
      <c r="F6636" s="447" t="s">
        <v>20755</v>
      </c>
      <c r="G6636" s="449">
        <v>95392</v>
      </c>
      <c r="H6636" s="447" t="s">
        <v>8093</v>
      </c>
      <c r="I6636" s="447" t="s">
        <v>954</v>
      </c>
      <c r="J6636" s="447" t="s">
        <v>709</v>
      </c>
      <c r="K6636" s="450">
        <v>0.04</v>
      </c>
      <c r="L6636" s="447" t="s">
        <v>7884</v>
      </c>
    </row>
    <row r="6637" spans="1:12">
      <c r="A6637" s="447" t="s">
        <v>21003</v>
      </c>
      <c r="B6637" s="447" t="s">
        <v>21113</v>
      </c>
      <c r="C6637" s="447" t="s">
        <v>21120</v>
      </c>
      <c r="D6637" s="447" t="s">
        <v>21121</v>
      </c>
      <c r="E6637" s="448" t="s">
        <v>20755</v>
      </c>
      <c r="F6637" s="447" t="s">
        <v>20755</v>
      </c>
      <c r="G6637" s="449">
        <v>95393</v>
      </c>
      <c r="H6637" s="447" t="s">
        <v>8094</v>
      </c>
      <c r="I6637" s="447" t="s">
        <v>954</v>
      </c>
      <c r="J6637" s="447" t="s">
        <v>334</v>
      </c>
      <c r="K6637" s="450">
        <v>0.19</v>
      </c>
      <c r="L6637" s="447" t="s">
        <v>7884</v>
      </c>
    </row>
    <row r="6638" spans="1:12">
      <c r="A6638" s="447" t="s">
        <v>21003</v>
      </c>
      <c r="B6638" s="447" t="s">
        <v>21113</v>
      </c>
      <c r="C6638" s="447" t="s">
        <v>21120</v>
      </c>
      <c r="D6638" s="447" t="s">
        <v>21121</v>
      </c>
      <c r="E6638" s="448" t="s">
        <v>20755</v>
      </c>
      <c r="F6638" s="447" t="s">
        <v>20755</v>
      </c>
      <c r="G6638" s="449">
        <v>95394</v>
      </c>
      <c r="H6638" s="447" t="s">
        <v>8095</v>
      </c>
      <c r="I6638" s="447" t="s">
        <v>954</v>
      </c>
      <c r="J6638" s="447" t="s">
        <v>334</v>
      </c>
      <c r="K6638" s="450">
        <v>0.33</v>
      </c>
      <c r="L6638" s="447" t="s">
        <v>7884</v>
      </c>
    </row>
    <row r="6639" spans="1:12">
      <c r="A6639" s="447" t="s">
        <v>21003</v>
      </c>
      <c r="B6639" s="447" t="s">
        <v>21113</v>
      </c>
      <c r="C6639" s="447" t="s">
        <v>21120</v>
      </c>
      <c r="D6639" s="447" t="s">
        <v>21121</v>
      </c>
      <c r="E6639" s="448" t="s">
        <v>20755</v>
      </c>
      <c r="F6639" s="447" t="s">
        <v>20755</v>
      </c>
      <c r="G6639" s="449">
        <v>95395</v>
      </c>
      <c r="H6639" s="447" t="s">
        <v>8096</v>
      </c>
      <c r="I6639" s="447" t="s">
        <v>954</v>
      </c>
      <c r="J6639" s="447" t="s">
        <v>334</v>
      </c>
      <c r="K6639" s="450">
        <v>0.48</v>
      </c>
      <c r="L6639" s="447" t="s">
        <v>7884</v>
      </c>
    </row>
    <row r="6640" spans="1:12">
      <c r="A6640" s="447" t="s">
        <v>21003</v>
      </c>
      <c r="B6640" s="447" t="s">
        <v>21113</v>
      </c>
      <c r="C6640" s="447" t="s">
        <v>21120</v>
      </c>
      <c r="D6640" s="447" t="s">
        <v>21121</v>
      </c>
      <c r="E6640" s="448" t="s">
        <v>20755</v>
      </c>
      <c r="F6640" s="447" t="s">
        <v>20755</v>
      </c>
      <c r="G6640" s="449">
        <v>95396</v>
      </c>
      <c r="H6640" s="447" t="s">
        <v>8097</v>
      </c>
      <c r="I6640" s="447" t="s">
        <v>954</v>
      </c>
      <c r="J6640" s="447" t="s">
        <v>334</v>
      </c>
      <c r="K6640" s="450">
        <v>0.63</v>
      </c>
      <c r="L6640" s="447" t="s">
        <v>7884</v>
      </c>
    </row>
    <row r="6641" spans="1:12">
      <c r="A6641" s="447" t="s">
        <v>21003</v>
      </c>
      <c r="B6641" s="447" t="s">
        <v>21113</v>
      </c>
      <c r="C6641" s="447" t="s">
        <v>21120</v>
      </c>
      <c r="D6641" s="447" t="s">
        <v>21121</v>
      </c>
      <c r="E6641" s="448" t="s">
        <v>20755</v>
      </c>
      <c r="F6641" s="447" t="s">
        <v>20755</v>
      </c>
      <c r="G6641" s="449">
        <v>95397</v>
      </c>
      <c r="H6641" s="447" t="s">
        <v>8098</v>
      </c>
      <c r="I6641" s="447" t="s">
        <v>954</v>
      </c>
      <c r="J6641" s="447" t="s">
        <v>334</v>
      </c>
      <c r="K6641" s="450">
        <v>0.06</v>
      </c>
      <c r="L6641" s="447" t="s">
        <v>7884</v>
      </c>
    </row>
    <row r="6642" spans="1:12">
      <c r="A6642" s="447" t="s">
        <v>21003</v>
      </c>
      <c r="B6642" s="447" t="s">
        <v>21113</v>
      </c>
      <c r="C6642" s="447" t="s">
        <v>21120</v>
      </c>
      <c r="D6642" s="447" t="s">
        <v>21121</v>
      </c>
      <c r="E6642" s="448" t="s">
        <v>20755</v>
      </c>
      <c r="F6642" s="447" t="s">
        <v>20755</v>
      </c>
      <c r="G6642" s="449">
        <v>95398</v>
      </c>
      <c r="H6642" s="447" t="s">
        <v>8099</v>
      </c>
      <c r="I6642" s="447" t="s">
        <v>954</v>
      </c>
      <c r="J6642" s="447" t="s">
        <v>334</v>
      </c>
      <c r="K6642" s="450">
        <v>0.03</v>
      </c>
      <c r="L6642" s="447" t="s">
        <v>7884</v>
      </c>
    </row>
    <row r="6643" spans="1:12">
      <c r="A6643" s="447" t="s">
        <v>21003</v>
      </c>
      <c r="B6643" s="447" t="s">
        <v>21113</v>
      </c>
      <c r="C6643" s="447" t="s">
        <v>21120</v>
      </c>
      <c r="D6643" s="447" t="s">
        <v>21121</v>
      </c>
      <c r="E6643" s="448" t="s">
        <v>20755</v>
      </c>
      <c r="F6643" s="447" t="s">
        <v>20755</v>
      </c>
      <c r="G6643" s="449">
        <v>95399</v>
      </c>
      <c r="H6643" s="447" t="s">
        <v>8100</v>
      </c>
      <c r="I6643" s="447" t="s">
        <v>954</v>
      </c>
      <c r="J6643" s="447" t="s">
        <v>334</v>
      </c>
      <c r="K6643" s="450">
        <v>0.05</v>
      </c>
      <c r="L6643" s="447" t="s">
        <v>7884</v>
      </c>
    </row>
    <row r="6644" spans="1:12">
      <c r="A6644" s="447" t="s">
        <v>21003</v>
      </c>
      <c r="B6644" s="447" t="s">
        <v>21113</v>
      </c>
      <c r="C6644" s="447" t="s">
        <v>21120</v>
      </c>
      <c r="D6644" s="447" t="s">
        <v>21121</v>
      </c>
      <c r="E6644" s="448" t="s">
        <v>20755</v>
      </c>
      <c r="F6644" s="447" t="s">
        <v>20755</v>
      </c>
      <c r="G6644" s="449">
        <v>95400</v>
      </c>
      <c r="H6644" s="447" t="s">
        <v>8101</v>
      </c>
      <c r="I6644" s="447" t="s">
        <v>954</v>
      </c>
      <c r="J6644" s="447" t="s">
        <v>334</v>
      </c>
      <c r="K6644" s="450">
        <v>0.06</v>
      </c>
      <c r="L6644" s="447" t="s">
        <v>7884</v>
      </c>
    </row>
    <row r="6645" spans="1:12">
      <c r="A6645" s="447" t="s">
        <v>21003</v>
      </c>
      <c r="B6645" s="447" t="s">
        <v>21113</v>
      </c>
      <c r="C6645" s="447" t="s">
        <v>21120</v>
      </c>
      <c r="D6645" s="447" t="s">
        <v>21121</v>
      </c>
      <c r="E6645" s="448" t="s">
        <v>20755</v>
      </c>
      <c r="F6645" s="447" t="s">
        <v>20755</v>
      </c>
      <c r="G6645" s="449">
        <v>95401</v>
      </c>
      <c r="H6645" s="447" t="s">
        <v>8102</v>
      </c>
      <c r="I6645" s="447" t="s">
        <v>954</v>
      </c>
      <c r="J6645" s="447" t="s">
        <v>709</v>
      </c>
      <c r="K6645" s="450">
        <v>0.27</v>
      </c>
      <c r="L6645" s="447" t="s">
        <v>7884</v>
      </c>
    </row>
    <row r="6646" spans="1:12">
      <c r="A6646" s="447" t="s">
        <v>21003</v>
      </c>
      <c r="B6646" s="447" t="s">
        <v>21113</v>
      </c>
      <c r="C6646" s="447" t="s">
        <v>21120</v>
      </c>
      <c r="D6646" s="447" t="s">
        <v>21121</v>
      </c>
      <c r="E6646" s="448" t="s">
        <v>20755</v>
      </c>
      <c r="F6646" s="447" t="s">
        <v>20755</v>
      </c>
      <c r="G6646" s="449">
        <v>95402</v>
      </c>
      <c r="H6646" s="447" t="s">
        <v>8103</v>
      </c>
      <c r="I6646" s="447" t="s">
        <v>954</v>
      </c>
      <c r="J6646" s="447" t="s">
        <v>709</v>
      </c>
      <c r="K6646" s="450">
        <v>0.82</v>
      </c>
      <c r="L6646" s="447" t="s">
        <v>7884</v>
      </c>
    </row>
    <row r="6647" spans="1:12">
      <c r="A6647" s="447" t="s">
        <v>21003</v>
      </c>
      <c r="B6647" s="447" t="s">
        <v>21113</v>
      </c>
      <c r="C6647" s="447" t="s">
        <v>21120</v>
      </c>
      <c r="D6647" s="447" t="s">
        <v>21121</v>
      </c>
      <c r="E6647" s="448" t="s">
        <v>20755</v>
      </c>
      <c r="F6647" s="447" t="s">
        <v>20755</v>
      </c>
      <c r="G6647" s="449">
        <v>95403</v>
      </c>
      <c r="H6647" s="447" t="s">
        <v>8105</v>
      </c>
      <c r="I6647" s="447" t="s">
        <v>954</v>
      </c>
      <c r="J6647" s="447" t="s">
        <v>334</v>
      </c>
      <c r="K6647" s="450">
        <v>0.93</v>
      </c>
      <c r="L6647" s="447" t="s">
        <v>7884</v>
      </c>
    </row>
    <row r="6648" spans="1:12">
      <c r="A6648" s="447" t="s">
        <v>21003</v>
      </c>
      <c r="B6648" s="447" t="s">
        <v>21113</v>
      </c>
      <c r="C6648" s="447" t="s">
        <v>21120</v>
      </c>
      <c r="D6648" s="447" t="s">
        <v>21121</v>
      </c>
      <c r="E6648" s="448" t="s">
        <v>20755</v>
      </c>
      <c r="F6648" s="447" t="s">
        <v>20755</v>
      </c>
      <c r="G6648" s="449">
        <v>95404</v>
      </c>
      <c r="H6648" s="447" t="s">
        <v>8106</v>
      </c>
      <c r="I6648" s="447" t="s">
        <v>954</v>
      </c>
      <c r="J6648" s="447" t="s">
        <v>334</v>
      </c>
      <c r="K6648" s="450">
        <v>1.27</v>
      </c>
      <c r="L6648" s="447" t="s">
        <v>7884</v>
      </c>
    </row>
    <row r="6649" spans="1:12">
      <c r="A6649" s="447" t="s">
        <v>21003</v>
      </c>
      <c r="B6649" s="447" t="s">
        <v>21113</v>
      </c>
      <c r="C6649" s="447" t="s">
        <v>21120</v>
      </c>
      <c r="D6649" s="447" t="s">
        <v>21121</v>
      </c>
      <c r="E6649" s="448" t="s">
        <v>20755</v>
      </c>
      <c r="F6649" s="447" t="s">
        <v>20755</v>
      </c>
      <c r="G6649" s="449">
        <v>95405</v>
      </c>
      <c r="H6649" s="447" t="s">
        <v>8107</v>
      </c>
      <c r="I6649" s="447" t="s">
        <v>954</v>
      </c>
      <c r="J6649" s="447" t="s">
        <v>334</v>
      </c>
      <c r="K6649" s="450">
        <v>0.41</v>
      </c>
      <c r="L6649" s="447" t="s">
        <v>7884</v>
      </c>
    </row>
    <row r="6650" spans="1:12">
      <c r="A6650" s="447" t="s">
        <v>21003</v>
      </c>
      <c r="B6650" s="447" t="s">
        <v>21113</v>
      </c>
      <c r="C6650" s="447" t="s">
        <v>21120</v>
      </c>
      <c r="D6650" s="447" t="s">
        <v>21121</v>
      </c>
      <c r="E6650" s="448" t="s">
        <v>20755</v>
      </c>
      <c r="F6650" s="447" t="s">
        <v>20755</v>
      </c>
      <c r="G6650" s="449">
        <v>95406</v>
      </c>
      <c r="H6650" s="447" t="s">
        <v>8108</v>
      </c>
      <c r="I6650" s="447" t="s">
        <v>954</v>
      </c>
      <c r="J6650" s="447" t="s">
        <v>709</v>
      </c>
      <c r="K6650" s="450">
        <v>0.08</v>
      </c>
      <c r="L6650" s="447" t="s">
        <v>7884</v>
      </c>
    </row>
    <row r="6651" spans="1:12">
      <c r="A6651" s="447" t="s">
        <v>21003</v>
      </c>
      <c r="B6651" s="447" t="s">
        <v>21113</v>
      </c>
      <c r="C6651" s="447" t="s">
        <v>21120</v>
      </c>
      <c r="D6651" s="447" t="s">
        <v>21121</v>
      </c>
      <c r="E6651" s="448" t="s">
        <v>20755</v>
      </c>
      <c r="F6651" s="447" t="s">
        <v>20755</v>
      </c>
      <c r="G6651" s="449">
        <v>95407</v>
      </c>
      <c r="H6651" s="447" t="s">
        <v>8109</v>
      </c>
      <c r="I6651" s="447" t="s">
        <v>954</v>
      </c>
      <c r="J6651" s="447" t="s">
        <v>334</v>
      </c>
      <c r="K6651" s="450">
        <v>1.81</v>
      </c>
      <c r="L6651" s="447" t="s">
        <v>7884</v>
      </c>
    </row>
    <row r="6652" spans="1:12">
      <c r="A6652" s="447" t="s">
        <v>21003</v>
      </c>
      <c r="B6652" s="447" t="s">
        <v>21113</v>
      </c>
      <c r="C6652" s="447" t="s">
        <v>21120</v>
      </c>
      <c r="D6652" s="447" t="s">
        <v>21121</v>
      </c>
      <c r="E6652" s="448" t="s">
        <v>20755</v>
      </c>
      <c r="F6652" s="447" t="s">
        <v>20755</v>
      </c>
      <c r="G6652" s="449">
        <v>95408</v>
      </c>
      <c r="H6652" s="447" t="s">
        <v>8110</v>
      </c>
      <c r="I6652" s="447" t="s">
        <v>8008</v>
      </c>
      <c r="J6652" s="447" t="s">
        <v>334</v>
      </c>
      <c r="K6652" s="450">
        <v>5.57</v>
      </c>
      <c r="L6652" s="447" t="s">
        <v>7884</v>
      </c>
    </row>
    <row r="6653" spans="1:12">
      <c r="A6653" s="447" t="s">
        <v>21003</v>
      </c>
      <c r="B6653" s="447" t="s">
        <v>21113</v>
      </c>
      <c r="C6653" s="447" t="s">
        <v>21120</v>
      </c>
      <c r="D6653" s="447" t="s">
        <v>21121</v>
      </c>
      <c r="E6653" s="448" t="s">
        <v>20755</v>
      </c>
      <c r="F6653" s="447" t="s">
        <v>20755</v>
      </c>
      <c r="G6653" s="449">
        <v>95409</v>
      </c>
      <c r="H6653" s="447" t="s">
        <v>8111</v>
      </c>
      <c r="I6653" s="447" t="s">
        <v>8008</v>
      </c>
      <c r="J6653" s="447" t="s">
        <v>334</v>
      </c>
      <c r="K6653" s="450">
        <v>10.54</v>
      </c>
      <c r="L6653" s="447" t="s">
        <v>7884</v>
      </c>
    </row>
    <row r="6654" spans="1:12">
      <c r="A6654" s="447" t="s">
        <v>21003</v>
      </c>
      <c r="B6654" s="447" t="s">
        <v>21113</v>
      </c>
      <c r="C6654" s="447" t="s">
        <v>21120</v>
      </c>
      <c r="D6654" s="447" t="s">
        <v>21121</v>
      </c>
      <c r="E6654" s="448" t="s">
        <v>20755</v>
      </c>
      <c r="F6654" s="447" t="s">
        <v>20755</v>
      </c>
      <c r="G6654" s="449">
        <v>95410</v>
      </c>
      <c r="H6654" s="447" t="s">
        <v>8112</v>
      </c>
      <c r="I6654" s="447" t="s">
        <v>8008</v>
      </c>
      <c r="J6654" s="447" t="s">
        <v>334</v>
      </c>
      <c r="K6654" s="450">
        <v>7.95</v>
      </c>
      <c r="L6654" s="447" t="s">
        <v>7884</v>
      </c>
    </row>
    <row r="6655" spans="1:12">
      <c r="A6655" s="447" t="s">
        <v>21003</v>
      </c>
      <c r="B6655" s="447" t="s">
        <v>21113</v>
      </c>
      <c r="C6655" s="447" t="s">
        <v>21120</v>
      </c>
      <c r="D6655" s="447" t="s">
        <v>21121</v>
      </c>
      <c r="E6655" s="448" t="s">
        <v>20755</v>
      </c>
      <c r="F6655" s="447" t="s">
        <v>20755</v>
      </c>
      <c r="G6655" s="449">
        <v>95411</v>
      </c>
      <c r="H6655" s="447" t="s">
        <v>8114</v>
      </c>
      <c r="I6655" s="447" t="s">
        <v>8008</v>
      </c>
      <c r="J6655" s="447" t="s">
        <v>334</v>
      </c>
      <c r="K6655" s="450">
        <v>8.43</v>
      </c>
      <c r="L6655" s="447" t="s">
        <v>7884</v>
      </c>
    </row>
    <row r="6656" spans="1:12">
      <c r="A6656" s="447" t="s">
        <v>21003</v>
      </c>
      <c r="B6656" s="447" t="s">
        <v>21113</v>
      </c>
      <c r="C6656" s="447" t="s">
        <v>21120</v>
      </c>
      <c r="D6656" s="447" t="s">
        <v>21121</v>
      </c>
      <c r="E6656" s="448" t="s">
        <v>20755</v>
      </c>
      <c r="F6656" s="447" t="s">
        <v>20755</v>
      </c>
      <c r="G6656" s="449">
        <v>95412</v>
      </c>
      <c r="H6656" s="447" t="s">
        <v>8115</v>
      </c>
      <c r="I6656" s="447" t="s">
        <v>8008</v>
      </c>
      <c r="J6656" s="447" t="s">
        <v>334</v>
      </c>
      <c r="K6656" s="450">
        <v>8.42</v>
      </c>
      <c r="L6656" s="447" t="s">
        <v>7884</v>
      </c>
    </row>
    <row r="6657" spans="1:12">
      <c r="A6657" s="447" t="s">
        <v>21003</v>
      </c>
      <c r="B6657" s="447" t="s">
        <v>21113</v>
      </c>
      <c r="C6657" s="447" t="s">
        <v>21120</v>
      </c>
      <c r="D6657" s="447" t="s">
        <v>21121</v>
      </c>
      <c r="E6657" s="448" t="s">
        <v>20755</v>
      </c>
      <c r="F6657" s="447" t="s">
        <v>20755</v>
      </c>
      <c r="G6657" s="449">
        <v>95413</v>
      </c>
      <c r="H6657" s="447" t="s">
        <v>8116</v>
      </c>
      <c r="I6657" s="447" t="s">
        <v>8008</v>
      </c>
      <c r="J6657" s="447" t="s">
        <v>334</v>
      </c>
      <c r="K6657" s="450">
        <v>6.77</v>
      </c>
      <c r="L6657" s="447" t="s">
        <v>7884</v>
      </c>
    </row>
    <row r="6658" spans="1:12">
      <c r="A6658" s="447" t="s">
        <v>21003</v>
      </c>
      <c r="B6658" s="447" t="s">
        <v>21113</v>
      </c>
      <c r="C6658" s="447" t="s">
        <v>21120</v>
      </c>
      <c r="D6658" s="447" t="s">
        <v>21121</v>
      </c>
      <c r="E6658" s="448" t="s">
        <v>20755</v>
      </c>
      <c r="F6658" s="447" t="s">
        <v>20755</v>
      </c>
      <c r="G6658" s="449">
        <v>95414</v>
      </c>
      <c r="H6658" s="447" t="s">
        <v>8117</v>
      </c>
      <c r="I6658" s="447" t="s">
        <v>8008</v>
      </c>
      <c r="J6658" s="447" t="s">
        <v>334</v>
      </c>
      <c r="K6658" s="450">
        <v>27.01</v>
      </c>
      <c r="L6658" s="447" t="s">
        <v>7884</v>
      </c>
    </row>
    <row r="6659" spans="1:12">
      <c r="A6659" s="447" t="s">
        <v>21003</v>
      </c>
      <c r="B6659" s="447" t="s">
        <v>21113</v>
      </c>
      <c r="C6659" s="447" t="s">
        <v>21120</v>
      </c>
      <c r="D6659" s="447" t="s">
        <v>21121</v>
      </c>
      <c r="E6659" s="448" t="s">
        <v>20755</v>
      </c>
      <c r="F6659" s="447" t="s">
        <v>20755</v>
      </c>
      <c r="G6659" s="449">
        <v>95415</v>
      </c>
      <c r="H6659" s="447" t="s">
        <v>8118</v>
      </c>
      <c r="I6659" s="447" t="s">
        <v>8008</v>
      </c>
      <c r="J6659" s="447" t="s">
        <v>334</v>
      </c>
      <c r="K6659" s="450">
        <v>112.16</v>
      </c>
      <c r="L6659" s="447" t="s">
        <v>7884</v>
      </c>
    </row>
    <row r="6660" spans="1:12">
      <c r="A6660" s="447" t="s">
        <v>21003</v>
      </c>
      <c r="B6660" s="447" t="s">
        <v>21113</v>
      </c>
      <c r="C6660" s="447" t="s">
        <v>21120</v>
      </c>
      <c r="D6660" s="447" t="s">
        <v>21121</v>
      </c>
      <c r="E6660" s="448" t="s">
        <v>20755</v>
      </c>
      <c r="F6660" s="447" t="s">
        <v>20755</v>
      </c>
      <c r="G6660" s="449">
        <v>95416</v>
      </c>
      <c r="H6660" s="447" t="s">
        <v>8119</v>
      </c>
      <c r="I6660" s="447" t="s">
        <v>8008</v>
      </c>
      <c r="J6660" s="447" t="s">
        <v>334</v>
      </c>
      <c r="K6660" s="450">
        <v>5.46</v>
      </c>
      <c r="L6660" s="447" t="s">
        <v>7884</v>
      </c>
    </row>
    <row r="6661" spans="1:12">
      <c r="A6661" s="447" t="s">
        <v>21003</v>
      </c>
      <c r="B6661" s="447" t="s">
        <v>21113</v>
      </c>
      <c r="C6661" s="447" t="s">
        <v>21120</v>
      </c>
      <c r="D6661" s="447" t="s">
        <v>21121</v>
      </c>
      <c r="E6661" s="448" t="s">
        <v>20755</v>
      </c>
      <c r="F6661" s="447" t="s">
        <v>20755</v>
      </c>
      <c r="G6661" s="449">
        <v>95417</v>
      </c>
      <c r="H6661" s="447" t="s">
        <v>8120</v>
      </c>
      <c r="I6661" s="447" t="s">
        <v>8008</v>
      </c>
      <c r="J6661" s="447" t="s">
        <v>334</v>
      </c>
      <c r="K6661" s="450">
        <v>127.66</v>
      </c>
      <c r="L6661" s="447" t="s">
        <v>7884</v>
      </c>
    </row>
    <row r="6662" spans="1:12">
      <c r="A6662" s="447" t="s">
        <v>21003</v>
      </c>
      <c r="B6662" s="447" t="s">
        <v>21113</v>
      </c>
      <c r="C6662" s="447" t="s">
        <v>21120</v>
      </c>
      <c r="D6662" s="447" t="s">
        <v>21121</v>
      </c>
      <c r="E6662" s="448" t="s">
        <v>20755</v>
      </c>
      <c r="F6662" s="447" t="s">
        <v>20755</v>
      </c>
      <c r="G6662" s="449">
        <v>95418</v>
      </c>
      <c r="H6662" s="447" t="s">
        <v>8121</v>
      </c>
      <c r="I6662" s="447" t="s">
        <v>8008</v>
      </c>
      <c r="J6662" s="447" t="s">
        <v>334</v>
      </c>
      <c r="K6662" s="450">
        <v>174.51</v>
      </c>
      <c r="L6662" s="447" t="s">
        <v>7884</v>
      </c>
    </row>
    <row r="6663" spans="1:12">
      <c r="A6663" s="447" t="s">
        <v>21003</v>
      </c>
      <c r="B6663" s="447" t="s">
        <v>21113</v>
      </c>
      <c r="C6663" s="447" t="s">
        <v>21120</v>
      </c>
      <c r="D6663" s="447" t="s">
        <v>21121</v>
      </c>
      <c r="E6663" s="448" t="s">
        <v>20755</v>
      </c>
      <c r="F6663" s="447" t="s">
        <v>20755</v>
      </c>
      <c r="G6663" s="449">
        <v>95419</v>
      </c>
      <c r="H6663" s="447" t="s">
        <v>8122</v>
      </c>
      <c r="I6663" s="447" t="s">
        <v>8008</v>
      </c>
      <c r="J6663" s="447" t="s">
        <v>334</v>
      </c>
      <c r="K6663" s="450">
        <v>46.95</v>
      </c>
      <c r="L6663" s="447" t="s">
        <v>7884</v>
      </c>
    </row>
    <row r="6664" spans="1:12">
      <c r="A6664" s="447" t="s">
        <v>21003</v>
      </c>
      <c r="B6664" s="447" t="s">
        <v>21113</v>
      </c>
      <c r="C6664" s="447" t="s">
        <v>21120</v>
      </c>
      <c r="D6664" s="447" t="s">
        <v>21121</v>
      </c>
      <c r="E6664" s="448" t="s">
        <v>20755</v>
      </c>
      <c r="F6664" s="447" t="s">
        <v>20755</v>
      </c>
      <c r="G6664" s="449">
        <v>95420</v>
      </c>
      <c r="H6664" s="447" t="s">
        <v>8123</v>
      </c>
      <c r="I6664" s="447" t="s">
        <v>8008</v>
      </c>
      <c r="J6664" s="447" t="s">
        <v>334</v>
      </c>
      <c r="K6664" s="450">
        <v>66.69</v>
      </c>
      <c r="L6664" s="447" t="s">
        <v>7884</v>
      </c>
    </row>
    <row r="6665" spans="1:12">
      <c r="A6665" s="447" t="s">
        <v>21003</v>
      </c>
      <c r="B6665" s="447" t="s">
        <v>21113</v>
      </c>
      <c r="C6665" s="447" t="s">
        <v>21120</v>
      </c>
      <c r="D6665" s="447" t="s">
        <v>21121</v>
      </c>
      <c r="E6665" s="448" t="s">
        <v>20755</v>
      </c>
      <c r="F6665" s="447" t="s">
        <v>20755</v>
      </c>
      <c r="G6665" s="449">
        <v>95421</v>
      </c>
      <c r="H6665" s="447" t="s">
        <v>8124</v>
      </c>
      <c r="I6665" s="447" t="s">
        <v>8008</v>
      </c>
      <c r="J6665" s="447" t="s">
        <v>334</v>
      </c>
      <c r="K6665" s="450">
        <v>88.17</v>
      </c>
      <c r="L6665" s="447" t="s">
        <v>7884</v>
      </c>
    </row>
    <row r="6666" spans="1:12">
      <c r="A6666" s="447" t="s">
        <v>21003</v>
      </c>
      <c r="B6666" s="447" t="s">
        <v>21113</v>
      </c>
      <c r="C6666" s="447" t="s">
        <v>21120</v>
      </c>
      <c r="D6666" s="447" t="s">
        <v>21121</v>
      </c>
      <c r="E6666" s="448" t="s">
        <v>20755</v>
      </c>
      <c r="F6666" s="447" t="s">
        <v>20755</v>
      </c>
      <c r="G6666" s="449">
        <v>95422</v>
      </c>
      <c r="H6666" s="447" t="s">
        <v>8125</v>
      </c>
      <c r="I6666" s="447" t="s">
        <v>8008</v>
      </c>
      <c r="J6666" s="447" t="s">
        <v>334</v>
      </c>
      <c r="K6666" s="450">
        <v>37.56</v>
      </c>
      <c r="L6666" s="447" t="s">
        <v>7884</v>
      </c>
    </row>
    <row r="6667" spans="1:12">
      <c r="A6667" s="447" t="s">
        <v>21003</v>
      </c>
      <c r="B6667" s="447" t="s">
        <v>21113</v>
      </c>
      <c r="C6667" s="447" t="s">
        <v>21120</v>
      </c>
      <c r="D6667" s="447" t="s">
        <v>21121</v>
      </c>
      <c r="E6667" s="448" t="s">
        <v>20755</v>
      </c>
      <c r="F6667" s="447" t="s">
        <v>20755</v>
      </c>
      <c r="G6667" s="449">
        <v>95423</v>
      </c>
      <c r="H6667" s="447" t="s">
        <v>8126</v>
      </c>
      <c r="I6667" s="447" t="s">
        <v>8008</v>
      </c>
      <c r="J6667" s="447" t="s">
        <v>334</v>
      </c>
      <c r="K6667" s="450">
        <v>57.01</v>
      </c>
      <c r="L6667" s="447" t="s">
        <v>7884</v>
      </c>
    </row>
    <row r="6668" spans="1:12">
      <c r="A6668" s="447" t="s">
        <v>21003</v>
      </c>
      <c r="B6668" s="447" t="s">
        <v>21113</v>
      </c>
      <c r="C6668" s="447" t="s">
        <v>21120</v>
      </c>
      <c r="D6668" s="447" t="s">
        <v>21121</v>
      </c>
      <c r="E6668" s="448" t="s">
        <v>20755</v>
      </c>
      <c r="F6668" s="447" t="s">
        <v>20755</v>
      </c>
      <c r="G6668" s="449">
        <v>95424</v>
      </c>
      <c r="H6668" s="447" t="s">
        <v>8127</v>
      </c>
      <c r="I6668" s="447" t="s">
        <v>8008</v>
      </c>
      <c r="J6668" s="447" t="s">
        <v>334</v>
      </c>
      <c r="K6668" s="450">
        <v>11.13</v>
      </c>
      <c r="L6668" s="447" t="s">
        <v>7884</v>
      </c>
    </row>
    <row r="6669" spans="1:12">
      <c r="A6669" s="447" t="s">
        <v>21003</v>
      </c>
      <c r="B6669" s="447" t="s">
        <v>21113</v>
      </c>
      <c r="C6669" s="447" t="s">
        <v>21120</v>
      </c>
      <c r="D6669" s="447" t="s">
        <v>21121</v>
      </c>
      <c r="E6669" s="448" t="s">
        <v>20755</v>
      </c>
      <c r="F6669" s="447" t="s">
        <v>20755</v>
      </c>
      <c r="G6669" s="449">
        <v>100288</v>
      </c>
      <c r="H6669" s="447" t="s">
        <v>8128</v>
      </c>
      <c r="I6669" s="447" t="s">
        <v>954</v>
      </c>
      <c r="J6669" s="447" t="s">
        <v>334</v>
      </c>
      <c r="K6669" s="450">
        <v>0.03</v>
      </c>
      <c r="L6669" s="447" t="s">
        <v>7884</v>
      </c>
    </row>
    <row r="6670" spans="1:12">
      <c r="A6670" s="447" t="s">
        <v>21003</v>
      </c>
      <c r="B6670" s="447" t="s">
        <v>21113</v>
      </c>
      <c r="C6670" s="447" t="s">
        <v>21120</v>
      </c>
      <c r="D6670" s="447" t="s">
        <v>21121</v>
      </c>
      <c r="E6670" s="448" t="s">
        <v>20755</v>
      </c>
      <c r="F6670" s="447" t="s">
        <v>20755</v>
      </c>
      <c r="G6670" s="449">
        <v>100289</v>
      </c>
      <c r="H6670" s="447" t="s">
        <v>8129</v>
      </c>
      <c r="I6670" s="447" t="s">
        <v>954</v>
      </c>
      <c r="J6670" s="447" t="s">
        <v>334</v>
      </c>
      <c r="K6670" s="450">
        <v>14.32</v>
      </c>
      <c r="L6670" s="447" t="s">
        <v>7884</v>
      </c>
    </row>
    <row r="6671" spans="1:12">
      <c r="A6671" s="447" t="s">
        <v>21003</v>
      </c>
      <c r="B6671" s="447" t="s">
        <v>21113</v>
      </c>
      <c r="C6671" s="447" t="s">
        <v>21120</v>
      </c>
      <c r="D6671" s="447" t="s">
        <v>21121</v>
      </c>
      <c r="E6671" s="448" t="s">
        <v>20755</v>
      </c>
      <c r="F6671" s="447" t="s">
        <v>20755</v>
      </c>
      <c r="G6671" s="449">
        <v>100290</v>
      </c>
      <c r="H6671" s="447" t="s">
        <v>8130</v>
      </c>
      <c r="I6671" s="447" t="s">
        <v>954</v>
      </c>
      <c r="J6671" s="447" t="s">
        <v>334</v>
      </c>
      <c r="K6671" s="450">
        <v>0.03</v>
      </c>
      <c r="L6671" s="447" t="s">
        <v>7884</v>
      </c>
    </row>
    <row r="6672" spans="1:12">
      <c r="A6672" s="447" t="s">
        <v>21003</v>
      </c>
      <c r="B6672" s="447" t="s">
        <v>21113</v>
      </c>
      <c r="C6672" s="447" t="s">
        <v>21120</v>
      </c>
      <c r="D6672" s="447" t="s">
        <v>21121</v>
      </c>
      <c r="E6672" s="448" t="s">
        <v>20755</v>
      </c>
      <c r="F6672" s="447" t="s">
        <v>20755</v>
      </c>
      <c r="G6672" s="449">
        <v>100291</v>
      </c>
      <c r="H6672" s="447" t="s">
        <v>8131</v>
      </c>
      <c r="I6672" s="447" t="s">
        <v>954</v>
      </c>
      <c r="J6672" s="447" t="s">
        <v>334</v>
      </c>
      <c r="K6672" s="450">
        <v>0.1</v>
      </c>
      <c r="L6672" s="447" t="s">
        <v>7884</v>
      </c>
    </row>
    <row r="6673" spans="1:12">
      <c r="A6673" s="447" t="s">
        <v>21003</v>
      </c>
      <c r="B6673" s="447" t="s">
        <v>21113</v>
      </c>
      <c r="C6673" s="447" t="s">
        <v>21120</v>
      </c>
      <c r="D6673" s="447" t="s">
        <v>21121</v>
      </c>
      <c r="E6673" s="448" t="s">
        <v>20755</v>
      </c>
      <c r="F6673" s="447" t="s">
        <v>20755</v>
      </c>
      <c r="G6673" s="449">
        <v>100292</v>
      </c>
      <c r="H6673" s="447" t="s">
        <v>8132</v>
      </c>
      <c r="I6673" s="447" t="s">
        <v>954</v>
      </c>
      <c r="J6673" s="447" t="s">
        <v>334</v>
      </c>
      <c r="K6673" s="450">
        <v>0.41</v>
      </c>
      <c r="L6673" s="447" t="s">
        <v>7884</v>
      </c>
    </row>
    <row r="6674" spans="1:12">
      <c r="A6674" s="447" t="s">
        <v>21003</v>
      </c>
      <c r="B6674" s="447" t="s">
        <v>21113</v>
      </c>
      <c r="C6674" s="447" t="s">
        <v>21120</v>
      </c>
      <c r="D6674" s="447" t="s">
        <v>21121</v>
      </c>
      <c r="E6674" s="448" t="s">
        <v>20755</v>
      </c>
      <c r="F6674" s="447" t="s">
        <v>20755</v>
      </c>
      <c r="G6674" s="449">
        <v>100293</v>
      </c>
      <c r="H6674" s="447" t="s">
        <v>8133</v>
      </c>
      <c r="I6674" s="447" t="s">
        <v>954</v>
      </c>
      <c r="J6674" s="447" t="s">
        <v>334</v>
      </c>
      <c r="K6674" s="450">
        <v>0.1</v>
      </c>
      <c r="L6674" s="447" t="s">
        <v>7884</v>
      </c>
    </row>
    <row r="6675" spans="1:12">
      <c r="A6675" s="447" t="s">
        <v>21003</v>
      </c>
      <c r="B6675" s="447" t="s">
        <v>21113</v>
      </c>
      <c r="C6675" s="447" t="s">
        <v>21120</v>
      </c>
      <c r="D6675" s="447" t="s">
        <v>21121</v>
      </c>
      <c r="E6675" s="448" t="s">
        <v>20755</v>
      </c>
      <c r="F6675" s="447" t="s">
        <v>20755</v>
      </c>
      <c r="G6675" s="449">
        <v>100294</v>
      </c>
      <c r="H6675" s="447" t="s">
        <v>8134</v>
      </c>
      <c r="I6675" s="447" t="s">
        <v>954</v>
      </c>
      <c r="J6675" s="447" t="s">
        <v>334</v>
      </c>
      <c r="K6675" s="450">
        <v>0.19</v>
      </c>
      <c r="L6675" s="447" t="s">
        <v>7884</v>
      </c>
    </row>
    <row r="6676" spans="1:12">
      <c r="A6676" s="447" t="s">
        <v>21003</v>
      </c>
      <c r="B6676" s="447" t="s">
        <v>21113</v>
      </c>
      <c r="C6676" s="447" t="s">
        <v>21120</v>
      </c>
      <c r="D6676" s="447" t="s">
        <v>21121</v>
      </c>
      <c r="E6676" s="448" t="s">
        <v>20755</v>
      </c>
      <c r="F6676" s="447" t="s">
        <v>20755</v>
      </c>
      <c r="G6676" s="449">
        <v>100295</v>
      </c>
      <c r="H6676" s="447" t="s">
        <v>8135</v>
      </c>
      <c r="I6676" s="447" t="s">
        <v>954</v>
      </c>
      <c r="J6676" s="447" t="s">
        <v>334</v>
      </c>
      <c r="K6676" s="450">
        <v>0.3</v>
      </c>
      <c r="L6676" s="447" t="s">
        <v>7884</v>
      </c>
    </row>
    <row r="6677" spans="1:12">
      <c r="A6677" s="447" t="s">
        <v>21003</v>
      </c>
      <c r="B6677" s="447" t="s">
        <v>21113</v>
      </c>
      <c r="C6677" s="447" t="s">
        <v>21120</v>
      </c>
      <c r="D6677" s="447" t="s">
        <v>21121</v>
      </c>
      <c r="E6677" s="448" t="s">
        <v>20755</v>
      </c>
      <c r="F6677" s="447" t="s">
        <v>20755</v>
      </c>
      <c r="G6677" s="449">
        <v>100296</v>
      </c>
      <c r="H6677" s="447" t="s">
        <v>8136</v>
      </c>
      <c r="I6677" s="447" t="s">
        <v>954</v>
      </c>
      <c r="J6677" s="447" t="s">
        <v>334</v>
      </c>
      <c r="K6677" s="450">
        <v>0.65</v>
      </c>
      <c r="L6677" s="447" t="s">
        <v>7884</v>
      </c>
    </row>
    <row r="6678" spans="1:12">
      <c r="A6678" s="447" t="s">
        <v>21003</v>
      </c>
      <c r="B6678" s="447" t="s">
        <v>21113</v>
      </c>
      <c r="C6678" s="447" t="s">
        <v>21120</v>
      </c>
      <c r="D6678" s="447" t="s">
        <v>21121</v>
      </c>
      <c r="E6678" s="448" t="s">
        <v>20755</v>
      </c>
      <c r="F6678" s="447" t="s">
        <v>20755</v>
      </c>
      <c r="G6678" s="449">
        <v>100297</v>
      </c>
      <c r="H6678" s="447" t="s">
        <v>8137</v>
      </c>
      <c r="I6678" s="447" t="s">
        <v>954</v>
      </c>
      <c r="J6678" s="447" t="s">
        <v>334</v>
      </c>
      <c r="K6678" s="450">
        <v>0.73</v>
      </c>
      <c r="L6678" s="447" t="s">
        <v>7884</v>
      </c>
    </row>
    <row r="6679" spans="1:12">
      <c r="A6679" s="447" t="s">
        <v>21003</v>
      </c>
      <c r="B6679" s="447" t="s">
        <v>21113</v>
      </c>
      <c r="C6679" s="447" t="s">
        <v>21120</v>
      </c>
      <c r="D6679" s="447" t="s">
        <v>21121</v>
      </c>
      <c r="E6679" s="448" t="s">
        <v>20755</v>
      </c>
      <c r="F6679" s="447" t="s">
        <v>20755</v>
      </c>
      <c r="G6679" s="449">
        <v>100298</v>
      </c>
      <c r="H6679" s="447" t="s">
        <v>8139</v>
      </c>
      <c r="I6679" s="447" t="s">
        <v>954</v>
      </c>
      <c r="J6679" s="447" t="s">
        <v>334</v>
      </c>
      <c r="K6679" s="450">
        <v>0.3</v>
      </c>
      <c r="L6679" s="447" t="s">
        <v>7884</v>
      </c>
    </row>
    <row r="6680" spans="1:12">
      <c r="A6680" s="447" t="s">
        <v>21003</v>
      </c>
      <c r="B6680" s="447" t="s">
        <v>21113</v>
      </c>
      <c r="C6680" s="447" t="s">
        <v>21120</v>
      </c>
      <c r="D6680" s="447" t="s">
        <v>21121</v>
      </c>
      <c r="E6680" s="448" t="s">
        <v>20755</v>
      </c>
      <c r="F6680" s="447" t="s">
        <v>20755</v>
      </c>
      <c r="G6680" s="449">
        <v>100299</v>
      </c>
      <c r="H6680" s="447" t="s">
        <v>8140</v>
      </c>
      <c r="I6680" s="447" t="s">
        <v>954</v>
      </c>
      <c r="J6680" s="447" t="s">
        <v>334</v>
      </c>
      <c r="K6680" s="450">
        <v>0.26</v>
      </c>
      <c r="L6680" s="447" t="s">
        <v>7884</v>
      </c>
    </row>
    <row r="6681" spans="1:12">
      <c r="A6681" s="447" t="s">
        <v>21003</v>
      </c>
      <c r="B6681" s="447" t="s">
        <v>21113</v>
      </c>
      <c r="C6681" s="447" t="s">
        <v>21120</v>
      </c>
      <c r="D6681" s="447" t="s">
        <v>21121</v>
      </c>
      <c r="E6681" s="448" t="s">
        <v>20755</v>
      </c>
      <c r="F6681" s="447" t="s">
        <v>20755</v>
      </c>
      <c r="G6681" s="449">
        <v>100300</v>
      </c>
      <c r="H6681" s="447" t="s">
        <v>8141</v>
      </c>
      <c r="I6681" s="447" t="s">
        <v>954</v>
      </c>
      <c r="J6681" s="447" t="s">
        <v>334</v>
      </c>
      <c r="K6681" s="450">
        <v>11.72</v>
      </c>
      <c r="L6681" s="447" t="s">
        <v>7884</v>
      </c>
    </row>
    <row r="6682" spans="1:12">
      <c r="A6682" s="447" t="s">
        <v>21003</v>
      </c>
      <c r="B6682" s="447" t="s">
        <v>21113</v>
      </c>
      <c r="C6682" s="447" t="s">
        <v>21120</v>
      </c>
      <c r="D6682" s="447" t="s">
        <v>21121</v>
      </c>
      <c r="E6682" s="448" t="s">
        <v>20755</v>
      </c>
      <c r="F6682" s="447" t="s">
        <v>20755</v>
      </c>
      <c r="G6682" s="449">
        <v>100301</v>
      </c>
      <c r="H6682" s="447" t="s">
        <v>8143</v>
      </c>
      <c r="I6682" s="447" t="s">
        <v>954</v>
      </c>
      <c r="J6682" s="447" t="s">
        <v>334</v>
      </c>
      <c r="K6682" s="450">
        <v>14.83</v>
      </c>
      <c r="L6682" s="447" t="s">
        <v>7884</v>
      </c>
    </row>
    <row r="6683" spans="1:12">
      <c r="A6683" s="447" t="s">
        <v>21003</v>
      </c>
      <c r="B6683" s="447" t="s">
        <v>21113</v>
      </c>
      <c r="C6683" s="447" t="s">
        <v>21120</v>
      </c>
      <c r="D6683" s="447" t="s">
        <v>21121</v>
      </c>
      <c r="E6683" s="448" t="s">
        <v>20755</v>
      </c>
      <c r="F6683" s="447" t="s">
        <v>20755</v>
      </c>
      <c r="G6683" s="449">
        <v>100302</v>
      </c>
      <c r="H6683" s="447" t="s">
        <v>8144</v>
      </c>
      <c r="I6683" s="447" t="s">
        <v>954</v>
      </c>
      <c r="J6683" s="447" t="s">
        <v>334</v>
      </c>
      <c r="K6683" s="450">
        <v>116.16</v>
      </c>
      <c r="L6683" s="447" t="s">
        <v>7884</v>
      </c>
    </row>
    <row r="6684" spans="1:12">
      <c r="A6684" s="447" t="s">
        <v>21003</v>
      </c>
      <c r="B6684" s="447" t="s">
        <v>21113</v>
      </c>
      <c r="C6684" s="447" t="s">
        <v>21120</v>
      </c>
      <c r="D6684" s="447" t="s">
        <v>21121</v>
      </c>
      <c r="E6684" s="448" t="s">
        <v>20755</v>
      </c>
      <c r="F6684" s="447" t="s">
        <v>20755</v>
      </c>
      <c r="G6684" s="449">
        <v>100303</v>
      </c>
      <c r="H6684" s="447" t="s">
        <v>8145</v>
      </c>
      <c r="I6684" s="447" t="s">
        <v>954</v>
      </c>
      <c r="J6684" s="447" t="s">
        <v>334</v>
      </c>
      <c r="K6684" s="450">
        <v>13.86</v>
      </c>
      <c r="L6684" s="447" t="s">
        <v>7884</v>
      </c>
    </row>
    <row r="6685" spans="1:12">
      <c r="A6685" s="447" t="s">
        <v>21003</v>
      </c>
      <c r="B6685" s="447" t="s">
        <v>21113</v>
      </c>
      <c r="C6685" s="447" t="s">
        <v>21120</v>
      </c>
      <c r="D6685" s="447" t="s">
        <v>21121</v>
      </c>
      <c r="E6685" s="448" t="s">
        <v>20755</v>
      </c>
      <c r="F6685" s="447" t="s">
        <v>20755</v>
      </c>
      <c r="G6685" s="449">
        <v>100304</v>
      </c>
      <c r="H6685" s="447" t="s">
        <v>8146</v>
      </c>
      <c r="I6685" s="447" t="s">
        <v>954</v>
      </c>
      <c r="J6685" s="447" t="s">
        <v>334</v>
      </c>
      <c r="K6685" s="450">
        <v>55.76</v>
      </c>
      <c r="L6685" s="447" t="s">
        <v>7884</v>
      </c>
    </row>
    <row r="6686" spans="1:12">
      <c r="A6686" s="447" t="s">
        <v>21003</v>
      </c>
      <c r="B6686" s="447" t="s">
        <v>21113</v>
      </c>
      <c r="C6686" s="447" t="s">
        <v>21120</v>
      </c>
      <c r="D6686" s="447" t="s">
        <v>21121</v>
      </c>
      <c r="E6686" s="448" t="s">
        <v>20755</v>
      </c>
      <c r="F6686" s="447" t="s">
        <v>20755</v>
      </c>
      <c r="G6686" s="449">
        <v>100305</v>
      </c>
      <c r="H6686" s="447" t="s">
        <v>8147</v>
      </c>
      <c r="I6686" s="447" t="s">
        <v>954</v>
      </c>
      <c r="J6686" s="447" t="s">
        <v>334</v>
      </c>
      <c r="K6686" s="450">
        <v>81.12</v>
      </c>
      <c r="L6686" s="447" t="s">
        <v>7884</v>
      </c>
    </row>
    <row r="6687" spans="1:12">
      <c r="A6687" s="447" t="s">
        <v>21003</v>
      </c>
      <c r="B6687" s="447" t="s">
        <v>21113</v>
      </c>
      <c r="C6687" s="447" t="s">
        <v>21120</v>
      </c>
      <c r="D6687" s="447" t="s">
        <v>21121</v>
      </c>
      <c r="E6687" s="448" t="s">
        <v>20755</v>
      </c>
      <c r="F6687" s="447" t="s">
        <v>20755</v>
      </c>
      <c r="G6687" s="449">
        <v>100306</v>
      </c>
      <c r="H6687" s="447" t="s">
        <v>8148</v>
      </c>
      <c r="I6687" s="447" t="s">
        <v>954</v>
      </c>
      <c r="J6687" s="447" t="s">
        <v>334</v>
      </c>
      <c r="K6687" s="450">
        <v>91.35</v>
      </c>
      <c r="L6687" s="447" t="s">
        <v>7884</v>
      </c>
    </row>
    <row r="6688" spans="1:12">
      <c r="A6688" s="447" t="s">
        <v>21003</v>
      </c>
      <c r="B6688" s="447" t="s">
        <v>21113</v>
      </c>
      <c r="C6688" s="447" t="s">
        <v>21120</v>
      </c>
      <c r="D6688" s="447" t="s">
        <v>21121</v>
      </c>
      <c r="E6688" s="448" t="s">
        <v>20755</v>
      </c>
      <c r="F6688" s="447" t="s">
        <v>20755</v>
      </c>
      <c r="G6688" s="449">
        <v>100307</v>
      </c>
      <c r="H6688" s="447" t="s">
        <v>8149</v>
      </c>
      <c r="I6688" s="447" t="s">
        <v>954</v>
      </c>
      <c r="J6688" s="447" t="s">
        <v>334</v>
      </c>
      <c r="K6688" s="450">
        <v>17.899999999999999</v>
      </c>
      <c r="L6688" s="447" t="s">
        <v>7884</v>
      </c>
    </row>
    <row r="6689" spans="1:12">
      <c r="A6689" s="447" t="s">
        <v>21003</v>
      </c>
      <c r="B6689" s="447" t="s">
        <v>21113</v>
      </c>
      <c r="C6689" s="447" t="s">
        <v>21120</v>
      </c>
      <c r="D6689" s="447" t="s">
        <v>21121</v>
      </c>
      <c r="E6689" s="448" t="s">
        <v>20755</v>
      </c>
      <c r="F6689" s="447" t="s">
        <v>20755</v>
      </c>
      <c r="G6689" s="449">
        <v>100308</v>
      </c>
      <c r="H6689" s="447" t="s">
        <v>8151</v>
      </c>
      <c r="I6689" s="447" t="s">
        <v>954</v>
      </c>
      <c r="J6689" s="447" t="s">
        <v>334</v>
      </c>
      <c r="K6689" s="450">
        <v>19.649999999999999</v>
      </c>
      <c r="L6689" s="447" t="s">
        <v>7884</v>
      </c>
    </row>
    <row r="6690" spans="1:12">
      <c r="A6690" s="447" t="s">
        <v>21003</v>
      </c>
      <c r="B6690" s="447" t="s">
        <v>21113</v>
      </c>
      <c r="C6690" s="447" t="s">
        <v>21120</v>
      </c>
      <c r="D6690" s="447" t="s">
        <v>21121</v>
      </c>
      <c r="E6690" s="448" t="s">
        <v>20755</v>
      </c>
      <c r="F6690" s="447" t="s">
        <v>20755</v>
      </c>
      <c r="G6690" s="449">
        <v>100309</v>
      </c>
      <c r="H6690" s="447" t="s">
        <v>8152</v>
      </c>
      <c r="I6690" s="447" t="s">
        <v>954</v>
      </c>
      <c r="J6690" s="447" t="s">
        <v>334</v>
      </c>
      <c r="K6690" s="450">
        <v>22.19</v>
      </c>
      <c r="L6690" s="447" t="s">
        <v>7884</v>
      </c>
    </row>
    <row r="6691" spans="1:12">
      <c r="A6691" s="447" t="s">
        <v>21003</v>
      </c>
      <c r="B6691" s="447" t="s">
        <v>21113</v>
      </c>
      <c r="C6691" s="447" t="s">
        <v>21120</v>
      </c>
      <c r="D6691" s="447" t="s">
        <v>21121</v>
      </c>
      <c r="E6691" s="448" t="s">
        <v>20755</v>
      </c>
      <c r="F6691" s="447" t="s">
        <v>20755</v>
      </c>
      <c r="G6691" s="449">
        <v>100310</v>
      </c>
      <c r="H6691" s="447" t="s">
        <v>8153</v>
      </c>
      <c r="I6691" s="447" t="s">
        <v>8008</v>
      </c>
      <c r="J6691" s="447" t="s">
        <v>334</v>
      </c>
      <c r="K6691" s="450">
        <v>5.19</v>
      </c>
      <c r="L6691" s="447" t="s">
        <v>7884</v>
      </c>
    </row>
    <row r="6692" spans="1:12">
      <c r="A6692" s="447" t="s">
        <v>21003</v>
      </c>
      <c r="B6692" s="447" t="s">
        <v>21113</v>
      </c>
      <c r="C6692" s="447" t="s">
        <v>21120</v>
      </c>
      <c r="D6692" s="447" t="s">
        <v>21121</v>
      </c>
      <c r="E6692" s="448" t="s">
        <v>20755</v>
      </c>
      <c r="F6692" s="447" t="s">
        <v>20755</v>
      </c>
      <c r="G6692" s="449">
        <v>100311</v>
      </c>
      <c r="H6692" s="447" t="s">
        <v>8154</v>
      </c>
      <c r="I6692" s="447" t="s">
        <v>8008</v>
      </c>
      <c r="J6692" s="447" t="s">
        <v>334</v>
      </c>
      <c r="K6692" s="450">
        <v>56.83</v>
      </c>
      <c r="L6692" s="447" t="s">
        <v>7884</v>
      </c>
    </row>
    <row r="6693" spans="1:12">
      <c r="A6693" s="447" t="s">
        <v>21003</v>
      </c>
      <c r="B6693" s="447" t="s">
        <v>21113</v>
      </c>
      <c r="C6693" s="447" t="s">
        <v>21120</v>
      </c>
      <c r="D6693" s="447" t="s">
        <v>21121</v>
      </c>
      <c r="E6693" s="448" t="s">
        <v>20755</v>
      </c>
      <c r="F6693" s="447" t="s">
        <v>20755</v>
      </c>
      <c r="G6693" s="449">
        <v>100312</v>
      </c>
      <c r="H6693" s="447" t="s">
        <v>8156</v>
      </c>
      <c r="I6693" s="447" t="s">
        <v>8008</v>
      </c>
      <c r="J6693" s="447" t="s">
        <v>334</v>
      </c>
      <c r="K6693" s="450">
        <v>69.39</v>
      </c>
      <c r="L6693" s="447" t="s">
        <v>7884</v>
      </c>
    </row>
    <row r="6694" spans="1:12">
      <c r="A6694" s="447" t="s">
        <v>21003</v>
      </c>
      <c r="B6694" s="447" t="s">
        <v>21113</v>
      </c>
      <c r="C6694" s="447" t="s">
        <v>21120</v>
      </c>
      <c r="D6694" s="447" t="s">
        <v>21121</v>
      </c>
      <c r="E6694" s="448" t="s">
        <v>20755</v>
      </c>
      <c r="F6694" s="447" t="s">
        <v>20755</v>
      </c>
      <c r="G6694" s="449">
        <v>100313</v>
      </c>
      <c r="H6694" s="447" t="s">
        <v>8157</v>
      </c>
      <c r="I6694" s="447" t="s">
        <v>8008</v>
      </c>
      <c r="J6694" s="447" t="s">
        <v>334</v>
      </c>
      <c r="K6694" s="450">
        <v>88.51</v>
      </c>
      <c r="L6694" s="447" t="s">
        <v>7884</v>
      </c>
    </row>
    <row r="6695" spans="1:12">
      <c r="A6695" s="447" t="s">
        <v>21003</v>
      </c>
      <c r="B6695" s="447" t="s">
        <v>21113</v>
      </c>
      <c r="C6695" s="447" t="s">
        <v>21120</v>
      </c>
      <c r="D6695" s="447" t="s">
        <v>21121</v>
      </c>
      <c r="E6695" s="448" t="s">
        <v>20755</v>
      </c>
      <c r="F6695" s="447" t="s">
        <v>20755</v>
      </c>
      <c r="G6695" s="449">
        <v>100314</v>
      </c>
      <c r="H6695" s="447" t="s">
        <v>8158</v>
      </c>
      <c r="I6695" s="447" t="s">
        <v>8008</v>
      </c>
      <c r="J6695" s="447" t="s">
        <v>334</v>
      </c>
      <c r="K6695" s="450">
        <v>99.85</v>
      </c>
      <c r="L6695" s="447" t="s">
        <v>7884</v>
      </c>
    </row>
    <row r="6696" spans="1:12">
      <c r="A6696" s="447" t="s">
        <v>21003</v>
      </c>
      <c r="B6696" s="447" t="s">
        <v>21113</v>
      </c>
      <c r="C6696" s="447" t="s">
        <v>21120</v>
      </c>
      <c r="D6696" s="447" t="s">
        <v>21121</v>
      </c>
      <c r="E6696" s="448" t="s">
        <v>20755</v>
      </c>
      <c r="F6696" s="447" t="s">
        <v>20755</v>
      </c>
      <c r="G6696" s="449">
        <v>100315</v>
      </c>
      <c r="H6696" s="447" t="s">
        <v>8159</v>
      </c>
      <c r="I6696" s="447" t="s">
        <v>8008</v>
      </c>
      <c r="J6696" s="447" t="s">
        <v>334</v>
      </c>
      <c r="K6696" s="450">
        <v>35.97</v>
      </c>
      <c r="L6696" s="447" t="s">
        <v>7884</v>
      </c>
    </row>
    <row r="6697" spans="1:12">
      <c r="A6697" s="447" t="s">
        <v>21003</v>
      </c>
      <c r="B6697" s="447" t="s">
        <v>21113</v>
      </c>
      <c r="C6697" s="447" t="s">
        <v>21120</v>
      </c>
      <c r="D6697" s="447" t="s">
        <v>21121</v>
      </c>
      <c r="E6697" s="448" t="s">
        <v>20755</v>
      </c>
      <c r="F6697" s="447" t="s">
        <v>20755</v>
      </c>
      <c r="G6697" s="449">
        <v>100316</v>
      </c>
      <c r="H6697" s="447" t="s">
        <v>8141</v>
      </c>
      <c r="I6697" s="447" t="s">
        <v>8008</v>
      </c>
      <c r="J6697" s="447" t="s">
        <v>334</v>
      </c>
      <c r="K6697" s="451">
        <v>2091.6799999999998</v>
      </c>
      <c r="L6697" s="447" t="s">
        <v>7884</v>
      </c>
    </row>
    <row r="6698" spans="1:12">
      <c r="A6698" s="447" t="s">
        <v>21003</v>
      </c>
      <c r="B6698" s="447" t="s">
        <v>21113</v>
      </c>
      <c r="C6698" s="447" t="s">
        <v>21120</v>
      </c>
      <c r="D6698" s="447" t="s">
        <v>21121</v>
      </c>
      <c r="E6698" s="448" t="s">
        <v>20755</v>
      </c>
      <c r="F6698" s="447" t="s">
        <v>20755</v>
      </c>
      <c r="G6698" s="449">
        <v>100317</v>
      </c>
      <c r="H6698" s="447" t="s">
        <v>8160</v>
      </c>
      <c r="I6698" s="447" t="s">
        <v>8008</v>
      </c>
      <c r="J6698" s="447" t="s">
        <v>334</v>
      </c>
      <c r="K6698" s="451">
        <v>20575.43</v>
      </c>
      <c r="L6698" s="447" t="s">
        <v>7884</v>
      </c>
    </row>
    <row r="6699" spans="1:12">
      <c r="A6699" s="447" t="s">
        <v>21003</v>
      </c>
      <c r="B6699" s="447" t="s">
        <v>21113</v>
      </c>
      <c r="C6699" s="447" t="s">
        <v>21120</v>
      </c>
      <c r="D6699" s="447" t="s">
        <v>21121</v>
      </c>
      <c r="E6699" s="448" t="s">
        <v>20755</v>
      </c>
      <c r="F6699" s="447" t="s">
        <v>20755</v>
      </c>
      <c r="G6699" s="449">
        <v>100318</v>
      </c>
      <c r="H6699" s="447" t="s">
        <v>8146</v>
      </c>
      <c r="I6699" s="447" t="s">
        <v>8008</v>
      </c>
      <c r="J6699" s="447" t="s">
        <v>334</v>
      </c>
      <c r="K6699" s="451">
        <v>9926.82</v>
      </c>
      <c r="L6699" s="447" t="s">
        <v>7884</v>
      </c>
    </row>
    <row r="6700" spans="1:12">
      <c r="A6700" s="447" t="s">
        <v>21003</v>
      </c>
      <c r="B6700" s="447" t="s">
        <v>21113</v>
      </c>
      <c r="C6700" s="447" t="s">
        <v>21120</v>
      </c>
      <c r="D6700" s="447" t="s">
        <v>21121</v>
      </c>
      <c r="E6700" s="448" t="s">
        <v>20755</v>
      </c>
      <c r="F6700" s="447" t="s">
        <v>20755</v>
      </c>
      <c r="G6700" s="449">
        <v>100319</v>
      </c>
      <c r="H6700" s="447" t="s">
        <v>8147</v>
      </c>
      <c r="I6700" s="447" t="s">
        <v>8008</v>
      </c>
      <c r="J6700" s="447" t="s">
        <v>334</v>
      </c>
      <c r="K6700" s="451">
        <v>14357.51</v>
      </c>
      <c r="L6700" s="447" t="s">
        <v>7884</v>
      </c>
    </row>
    <row r="6701" spans="1:12">
      <c r="A6701" s="447" t="s">
        <v>21003</v>
      </c>
      <c r="B6701" s="447" t="s">
        <v>21113</v>
      </c>
      <c r="C6701" s="447" t="s">
        <v>21120</v>
      </c>
      <c r="D6701" s="447" t="s">
        <v>21121</v>
      </c>
      <c r="E6701" s="448" t="s">
        <v>20755</v>
      </c>
      <c r="F6701" s="447" t="s">
        <v>20755</v>
      </c>
      <c r="G6701" s="449">
        <v>100320</v>
      </c>
      <c r="H6701" s="447" t="s">
        <v>8148</v>
      </c>
      <c r="I6701" s="447" t="s">
        <v>8008</v>
      </c>
      <c r="J6701" s="447" t="s">
        <v>334</v>
      </c>
      <c r="K6701" s="451">
        <v>16169.94</v>
      </c>
      <c r="L6701" s="447" t="s">
        <v>7884</v>
      </c>
    </row>
    <row r="6702" spans="1:12">
      <c r="A6702" s="447" t="s">
        <v>21003</v>
      </c>
      <c r="B6702" s="447" t="s">
        <v>21113</v>
      </c>
      <c r="C6702" s="447" t="s">
        <v>21120</v>
      </c>
      <c r="D6702" s="447" t="s">
        <v>21121</v>
      </c>
      <c r="E6702" s="448" t="s">
        <v>20755</v>
      </c>
      <c r="F6702" s="447" t="s">
        <v>20755</v>
      </c>
      <c r="G6702" s="449">
        <v>100321</v>
      </c>
      <c r="H6702" s="447" t="s">
        <v>8152</v>
      </c>
      <c r="I6702" s="447" t="s">
        <v>8008</v>
      </c>
      <c r="J6702" s="447" t="s">
        <v>334</v>
      </c>
      <c r="K6702" s="451">
        <v>3938.02</v>
      </c>
      <c r="L6702" s="447" t="s">
        <v>7884</v>
      </c>
    </row>
    <row r="6703" spans="1:12">
      <c r="A6703" s="447" t="s">
        <v>21003</v>
      </c>
      <c r="B6703" s="447" t="s">
        <v>21113</v>
      </c>
      <c r="C6703" s="447" t="s">
        <v>21120</v>
      </c>
      <c r="D6703" s="447" t="s">
        <v>21121</v>
      </c>
      <c r="E6703" s="448" t="s">
        <v>20755</v>
      </c>
      <c r="F6703" s="447" t="s">
        <v>20755</v>
      </c>
      <c r="G6703" s="449">
        <v>100533</v>
      </c>
      <c r="H6703" s="447" t="s">
        <v>8161</v>
      </c>
      <c r="I6703" s="447" t="s">
        <v>954</v>
      </c>
      <c r="J6703" s="447" t="s">
        <v>334</v>
      </c>
      <c r="K6703" s="450">
        <v>14.37</v>
      </c>
      <c r="L6703" s="447" t="s">
        <v>7884</v>
      </c>
    </row>
    <row r="6704" spans="1:12">
      <c r="A6704" s="447" t="s">
        <v>21003</v>
      </c>
      <c r="B6704" s="447" t="s">
        <v>21113</v>
      </c>
      <c r="C6704" s="447" t="s">
        <v>21120</v>
      </c>
      <c r="D6704" s="447" t="s">
        <v>21121</v>
      </c>
      <c r="E6704" s="448" t="s">
        <v>20755</v>
      </c>
      <c r="F6704" s="447" t="s">
        <v>20755</v>
      </c>
      <c r="G6704" s="449">
        <v>100534</v>
      </c>
      <c r="H6704" s="447" t="s">
        <v>8161</v>
      </c>
      <c r="I6704" s="447" t="s">
        <v>8008</v>
      </c>
      <c r="J6704" s="447" t="s">
        <v>334</v>
      </c>
      <c r="K6704" s="451">
        <v>2563.42</v>
      </c>
      <c r="L6704" s="447" t="s">
        <v>7884</v>
      </c>
    </row>
    <row r="6705" spans="1:12">
      <c r="A6705" s="447" t="s">
        <v>21003</v>
      </c>
      <c r="B6705" s="447" t="s">
        <v>21113</v>
      </c>
      <c r="C6705" s="447" t="s">
        <v>21120</v>
      </c>
      <c r="D6705" s="447" t="s">
        <v>21121</v>
      </c>
      <c r="E6705" s="448" t="s">
        <v>20755</v>
      </c>
      <c r="F6705" s="447" t="s">
        <v>20755</v>
      </c>
      <c r="G6705" s="449">
        <v>100535</v>
      </c>
      <c r="H6705" s="447" t="s">
        <v>8163</v>
      </c>
      <c r="I6705" s="447" t="s">
        <v>954</v>
      </c>
      <c r="J6705" s="447" t="s">
        <v>334</v>
      </c>
      <c r="K6705" s="450">
        <v>0.16</v>
      </c>
      <c r="L6705" s="447" t="s">
        <v>7884</v>
      </c>
    </row>
    <row r="6706" spans="1:12">
      <c r="A6706" s="447" t="s">
        <v>21003</v>
      </c>
      <c r="B6706" s="447" t="s">
        <v>21113</v>
      </c>
      <c r="C6706" s="447" t="s">
        <v>21120</v>
      </c>
      <c r="D6706" s="447" t="s">
        <v>21121</v>
      </c>
      <c r="E6706" s="448" t="s">
        <v>20755</v>
      </c>
      <c r="F6706" s="447" t="s">
        <v>20755</v>
      </c>
      <c r="G6706" s="449">
        <v>100536</v>
      </c>
      <c r="H6706" s="447" t="s">
        <v>8164</v>
      </c>
      <c r="I6706" s="447" t="s">
        <v>8008</v>
      </c>
      <c r="J6706" s="447" t="s">
        <v>334</v>
      </c>
      <c r="K6706" s="450">
        <v>22.63</v>
      </c>
      <c r="L6706" s="447" t="s">
        <v>7884</v>
      </c>
    </row>
    <row r="6707" spans="1:12">
      <c r="A6707" s="447" t="s">
        <v>21003</v>
      </c>
      <c r="B6707" s="447" t="s">
        <v>21113</v>
      </c>
      <c r="C6707" s="447" t="s">
        <v>21120</v>
      </c>
      <c r="D6707" s="447" t="s">
        <v>21121</v>
      </c>
      <c r="E6707" s="448" t="s">
        <v>20755</v>
      </c>
      <c r="F6707" s="447" t="s">
        <v>20755</v>
      </c>
      <c r="G6707" s="449">
        <v>101284</v>
      </c>
      <c r="H6707" s="447" t="s">
        <v>8165</v>
      </c>
      <c r="I6707" s="447" t="s">
        <v>954</v>
      </c>
      <c r="J6707" s="447" t="s">
        <v>334</v>
      </c>
      <c r="K6707" s="450">
        <v>1</v>
      </c>
      <c r="L6707" s="447" t="s">
        <v>7884</v>
      </c>
    </row>
    <row r="6708" spans="1:12">
      <c r="A6708" s="447" t="s">
        <v>21003</v>
      </c>
      <c r="B6708" s="447" t="s">
        <v>21113</v>
      </c>
      <c r="C6708" s="447" t="s">
        <v>21120</v>
      </c>
      <c r="D6708" s="447" t="s">
        <v>21121</v>
      </c>
      <c r="E6708" s="448" t="s">
        <v>20755</v>
      </c>
      <c r="F6708" s="447" t="s">
        <v>20755</v>
      </c>
      <c r="G6708" s="449">
        <v>101285</v>
      </c>
      <c r="H6708" s="447" t="s">
        <v>8166</v>
      </c>
      <c r="I6708" s="447" t="s">
        <v>954</v>
      </c>
      <c r="J6708" s="447" t="s">
        <v>334</v>
      </c>
      <c r="K6708" s="450">
        <v>0.26</v>
      </c>
      <c r="L6708" s="447" t="s">
        <v>7884</v>
      </c>
    </row>
    <row r="6709" spans="1:12">
      <c r="A6709" s="447" t="s">
        <v>21003</v>
      </c>
      <c r="B6709" s="447" t="s">
        <v>21113</v>
      </c>
      <c r="C6709" s="447" t="s">
        <v>21120</v>
      </c>
      <c r="D6709" s="447" t="s">
        <v>21121</v>
      </c>
      <c r="E6709" s="448" t="s">
        <v>20755</v>
      </c>
      <c r="F6709" s="447" t="s">
        <v>20755</v>
      </c>
      <c r="G6709" s="449">
        <v>101286</v>
      </c>
      <c r="H6709" s="447" t="s">
        <v>8167</v>
      </c>
      <c r="I6709" s="447" t="s">
        <v>8008</v>
      </c>
      <c r="J6709" s="447" t="s">
        <v>334</v>
      </c>
      <c r="K6709" s="450">
        <v>10.63</v>
      </c>
      <c r="L6709" s="447" t="s">
        <v>7884</v>
      </c>
    </row>
    <row r="6710" spans="1:12">
      <c r="A6710" s="447" t="s">
        <v>21003</v>
      </c>
      <c r="B6710" s="447" t="s">
        <v>21113</v>
      </c>
      <c r="C6710" s="447" t="s">
        <v>21120</v>
      </c>
      <c r="D6710" s="447" t="s">
        <v>21121</v>
      </c>
      <c r="E6710" s="448" t="s">
        <v>20755</v>
      </c>
      <c r="F6710" s="447" t="s">
        <v>20755</v>
      </c>
      <c r="G6710" s="449">
        <v>101287</v>
      </c>
      <c r="H6710" s="447" t="s">
        <v>8169</v>
      </c>
      <c r="I6710" s="447" t="s">
        <v>8008</v>
      </c>
      <c r="J6710" s="447" t="s">
        <v>334</v>
      </c>
      <c r="K6710" s="450">
        <v>35.9</v>
      </c>
      <c r="L6710" s="447" t="s">
        <v>7884</v>
      </c>
    </row>
    <row r="6711" spans="1:12">
      <c r="A6711" s="447" t="s">
        <v>21003</v>
      </c>
      <c r="B6711" s="447" t="s">
        <v>21113</v>
      </c>
      <c r="C6711" s="447" t="s">
        <v>21120</v>
      </c>
      <c r="D6711" s="447" t="s">
        <v>21121</v>
      </c>
      <c r="E6711" s="448" t="s">
        <v>20755</v>
      </c>
      <c r="F6711" s="447" t="s">
        <v>20755</v>
      </c>
      <c r="G6711" s="449">
        <v>101288</v>
      </c>
      <c r="H6711" s="447" t="s">
        <v>8170</v>
      </c>
      <c r="I6711" s="447" t="s">
        <v>8008</v>
      </c>
      <c r="J6711" s="447" t="s">
        <v>334</v>
      </c>
      <c r="K6711" s="450">
        <v>8.15</v>
      </c>
      <c r="L6711" s="447" t="s">
        <v>7884</v>
      </c>
    </row>
    <row r="6712" spans="1:12">
      <c r="A6712" s="447" t="s">
        <v>21003</v>
      </c>
      <c r="B6712" s="447" t="s">
        <v>21113</v>
      </c>
      <c r="C6712" s="447" t="s">
        <v>21120</v>
      </c>
      <c r="D6712" s="447" t="s">
        <v>21121</v>
      </c>
      <c r="E6712" s="448" t="s">
        <v>20755</v>
      </c>
      <c r="F6712" s="447" t="s">
        <v>20755</v>
      </c>
      <c r="G6712" s="449">
        <v>101289</v>
      </c>
      <c r="H6712" s="447" t="s">
        <v>8171</v>
      </c>
      <c r="I6712" s="447" t="s">
        <v>8008</v>
      </c>
      <c r="J6712" s="447" t="s">
        <v>334</v>
      </c>
      <c r="K6712" s="450">
        <v>11</v>
      </c>
      <c r="L6712" s="447" t="s">
        <v>7884</v>
      </c>
    </row>
    <row r="6713" spans="1:12">
      <c r="A6713" s="447" t="s">
        <v>21003</v>
      </c>
      <c r="B6713" s="447" t="s">
        <v>21113</v>
      </c>
      <c r="C6713" s="447" t="s">
        <v>21120</v>
      </c>
      <c r="D6713" s="447" t="s">
        <v>21121</v>
      </c>
      <c r="E6713" s="448" t="s">
        <v>20755</v>
      </c>
      <c r="F6713" s="447" t="s">
        <v>20755</v>
      </c>
      <c r="G6713" s="449">
        <v>101290</v>
      </c>
      <c r="H6713" s="447" t="s">
        <v>8172</v>
      </c>
      <c r="I6713" s="447" t="s">
        <v>8008</v>
      </c>
      <c r="J6713" s="447" t="s">
        <v>334</v>
      </c>
      <c r="K6713" s="450">
        <v>14.15</v>
      </c>
      <c r="L6713" s="447" t="s">
        <v>7884</v>
      </c>
    </row>
    <row r="6714" spans="1:12">
      <c r="A6714" s="447" t="s">
        <v>21003</v>
      </c>
      <c r="B6714" s="447" t="s">
        <v>21113</v>
      </c>
      <c r="C6714" s="447" t="s">
        <v>21120</v>
      </c>
      <c r="D6714" s="447" t="s">
        <v>21121</v>
      </c>
      <c r="E6714" s="448" t="s">
        <v>20755</v>
      </c>
      <c r="F6714" s="447" t="s">
        <v>20755</v>
      </c>
      <c r="G6714" s="449">
        <v>101291</v>
      </c>
      <c r="H6714" s="447" t="s">
        <v>8173</v>
      </c>
      <c r="I6714" s="447" t="s">
        <v>8008</v>
      </c>
      <c r="J6714" s="447" t="s">
        <v>334</v>
      </c>
      <c r="K6714" s="450">
        <v>11.41</v>
      </c>
      <c r="L6714" s="447" t="s">
        <v>7884</v>
      </c>
    </row>
    <row r="6715" spans="1:12">
      <c r="A6715" s="447" t="s">
        <v>21003</v>
      </c>
      <c r="B6715" s="447" t="s">
        <v>21113</v>
      </c>
      <c r="C6715" s="447" t="s">
        <v>21120</v>
      </c>
      <c r="D6715" s="447" t="s">
        <v>21121</v>
      </c>
      <c r="E6715" s="448" t="s">
        <v>20755</v>
      </c>
      <c r="F6715" s="447" t="s">
        <v>20755</v>
      </c>
      <c r="G6715" s="449">
        <v>101292</v>
      </c>
      <c r="H6715" s="447" t="s">
        <v>8174</v>
      </c>
      <c r="I6715" s="447" t="s">
        <v>8008</v>
      </c>
      <c r="J6715" s="447" t="s">
        <v>334</v>
      </c>
      <c r="K6715" s="450">
        <v>14.73</v>
      </c>
      <c r="L6715" s="447" t="s">
        <v>7884</v>
      </c>
    </row>
    <row r="6716" spans="1:12">
      <c r="A6716" s="447" t="s">
        <v>21003</v>
      </c>
      <c r="B6716" s="447" t="s">
        <v>21113</v>
      </c>
      <c r="C6716" s="447" t="s">
        <v>21120</v>
      </c>
      <c r="D6716" s="447" t="s">
        <v>21121</v>
      </c>
      <c r="E6716" s="448" t="s">
        <v>20755</v>
      </c>
      <c r="F6716" s="447" t="s">
        <v>20755</v>
      </c>
      <c r="G6716" s="449">
        <v>101293</v>
      </c>
      <c r="H6716" s="447" t="s">
        <v>8175</v>
      </c>
      <c r="I6716" s="447" t="s">
        <v>8008</v>
      </c>
      <c r="J6716" s="447" t="s">
        <v>334</v>
      </c>
      <c r="K6716" s="450">
        <v>15.25</v>
      </c>
      <c r="L6716" s="447" t="s">
        <v>7884</v>
      </c>
    </row>
    <row r="6717" spans="1:12">
      <c r="A6717" s="447" t="s">
        <v>21003</v>
      </c>
      <c r="B6717" s="447" t="s">
        <v>21113</v>
      </c>
      <c r="C6717" s="447" t="s">
        <v>21120</v>
      </c>
      <c r="D6717" s="447" t="s">
        <v>21121</v>
      </c>
      <c r="E6717" s="448" t="s">
        <v>20755</v>
      </c>
      <c r="F6717" s="447" t="s">
        <v>20755</v>
      </c>
      <c r="G6717" s="449">
        <v>101294</v>
      </c>
      <c r="H6717" s="447" t="s">
        <v>8177</v>
      </c>
      <c r="I6717" s="447" t="s">
        <v>8008</v>
      </c>
      <c r="J6717" s="447" t="s">
        <v>334</v>
      </c>
      <c r="K6717" s="450">
        <v>17.03</v>
      </c>
      <c r="L6717" s="447" t="s">
        <v>7884</v>
      </c>
    </row>
    <row r="6718" spans="1:12">
      <c r="A6718" s="447" t="s">
        <v>21003</v>
      </c>
      <c r="B6718" s="447" t="s">
        <v>21113</v>
      </c>
      <c r="C6718" s="447" t="s">
        <v>21120</v>
      </c>
      <c r="D6718" s="447" t="s">
        <v>21121</v>
      </c>
      <c r="E6718" s="448" t="s">
        <v>20755</v>
      </c>
      <c r="F6718" s="447" t="s">
        <v>20755</v>
      </c>
      <c r="G6718" s="449">
        <v>101295</v>
      </c>
      <c r="H6718" s="447" t="s">
        <v>8178</v>
      </c>
      <c r="I6718" s="447" t="s">
        <v>8008</v>
      </c>
      <c r="J6718" s="447" t="s">
        <v>334</v>
      </c>
      <c r="K6718" s="450">
        <v>14.29</v>
      </c>
      <c r="L6718" s="447" t="s">
        <v>7884</v>
      </c>
    </row>
    <row r="6719" spans="1:12">
      <c r="A6719" s="447" t="s">
        <v>21003</v>
      </c>
      <c r="B6719" s="447" t="s">
        <v>21113</v>
      </c>
      <c r="C6719" s="447" t="s">
        <v>21120</v>
      </c>
      <c r="D6719" s="447" t="s">
        <v>21121</v>
      </c>
      <c r="E6719" s="448" t="s">
        <v>20755</v>
      </c>
      <c r="F6719" s="447" t="s">
        <v>20755</v>
      </c>
      <c r="G6719" s="449">
        <v>101296</v>
      </c>
      <c r="H6719" s="447" t="s">
        <v>8179</v>
      </c>
      <c r="I6719" s="447" t="s">
        <v>8008</v>
      </c>
      <c r="J6719" s="447" t="s">
        <v>334</v>
      </c>
      <c r="K6719" s="450">
        <v>17.38</v>
      </c>
      <c r="L6719" s="447" t="s">
        <v>7884</v>
      </c>
    </row>
    <row r="6720" spans="1:12">
      <c r="A6720" s="447" t="s">
        <v>21003</v>
      </c>
      <c r="B6720" s="447" t="s">
        <v>21113</v>
      </c>
      <c r="C6720" s="447" t="s">
        <v>21120</v>
      </c>
      <c r="D6720" s="447" t="s">
        <v>21121</v>
      </c>
      <c r="E6720" s="448" t="s">
        <v>20755</v>
      </c>
      <c r="F6720" s="447" t="s">
        <v>20755</v>
      </c>
      <c r="G6720" s="449">
        <v>101297</v>
      </c>
      <c r="H6720" s="447" t="s">
        <v>8180</v>
      </c>
      <c r="I6720" s="447" t="s">
        <v>8008</v>
      </c>
      <c r="J6720" s="447" t="s">
        <v>334</v>
      </c>
      <c r="K6720" s="450">
        <v>15.27</v>
      </c>
      <c r="L6720" s="447" t="s">
        <v>7884</v>
      </c>
    </row>
    <row r="6721" spans="1:12">
      <c r="A6721" s="447" t="s">
        <v>21003</v>
      </c>
      <c r="B6721" s="447" t="s">
        <v>21113</v>
      </c>
      <c r="C6721" s="447" t="s">
        <v>21120</v>
      </c>
      <c r="D6721" s="447" t="s">
        <v>21121</v>
      </c>
      <c r="E6721" s="448" t="s">
        <v>20755</v>
      </c>
      <c r="F6721" s="447" t="s">
        <v>20755</v>
      </c>
      <c r="G6721" s="449">
        <v>101298</v>
      </c>
      <c r="H6721" s="447" t="s">
        <v>8182</v>
      </c>
      <c r="I6721" s="447" t="s">
        <v>8008</v>
      </c>
      <c r="J6721" s="447" t="s">
        <v>334</v>
      </c>
      <c r="K6721" s="450">
        <v>9.8800000000000008</v>
      </c>
      <c r="L6721" s="447" t="s">
        <v>7884</v>
      </c>
    </row>
    <row r="6722" spans="1:12">
      <c r="A6722" s="447" t="s">
        <v>21003</v>
      </c>
      <c r="B6722" s="447" t="s">
        <v>21113</v>
      </c>
      <c r="C6722" s="447" t="s">
        <v>21120</v>
      </c>
      <c r="D6722" s="447" t="s">
        <v>21121</v>
      </c>
      <c r="E6722" s="448" t="s">
        <v>20755</v>
      </c>
      <c r="F6722" s="447" t="s">
        <v>20755</v>
      </c>
      <c r="G6722" s="449">
        <v>101299</v>
      </c>
      <c r="H6722" s="447" t="s">
        <v>8183</v>
      </c>
      <c r="I6722" s="447" t="s">
        <v>8008</v>
      </c>
      <c r="J6722" s="447" t="s">
        <v>334</v>
      </c>
      <c r="K6722" s="450">
        <v>14.56</v>
      </c>
      <c r="L6722" s="447" t="s">
        <v>7884</v>
      </c>
    </row>
    <row r="6723" spans="1:12">
      <c r="A6723" s="447" t="s">
        <v>21003</v>
      </c>
      <c r="B6723" s="447" t="s">
        <v>21113</v>
      </c>
      <c r="C6723" s="447" t="s">
        <v>21120</v>
      </c>
      <c r="D6723" s="447" t="s">
        <v>21121</v>
      </c>
      <c r="E6723" s="448" t="s">
        <v>20755</v>
      </c>
      <c r="F6723" s="447" t="s">
        <v>20755</v>
      </c>
      <c r="G6723" s="449">
        <v>101300</v>
      </c>
      <c r="H6723" s="447" t="s">
        <v>8184</v>
      </c>
      <c r="I6723" s="447" t="s">
        <v>8008</v>
      </c>
      <c r="J6723" s="447" t="s">
        <v>334</v>
      </c>
      <c r="K6723" s="450">
        <v>12.22</v>
      </c>
      <c r="L6723" s="447" t="s">
        <v>7884</v>
      </c>
    </row>
    <row r="6724" spans="1:12">
      <c r="A6724" s="447" t="s">
        <v>21003</v>
      </c>
      <c r="B6724" s="447" t="s">
        <v>21113</v>
      </c>
      <c r="C6724" s="447" t="s">
        <v>21120</v>
      </c>
      <c r="D6724" s="447" t="s">
        <v>21121</v>
      </c>
      <c r="E6724" s="448" t="s">
        <v>20755</v>
      </c>
      <c r="F6724" s="447" t="s">
        <v>20755</v>
      </c>
      <c r="G6724" s="449">
        <v>101301</v>
      </c>
      <c r="H6724" s="447" t="s">
        <v>8185</v>
      </c>
      <c r="I6724" s="447" t="s">
        <v>8008</v>
      </c>
      <c r="J6724" s="447" t="s">
        <v>334</v>
      </c>
      <c r="K6724" s="450">
        <v>4.54</v>
      </c>
      <c r="L6724" s="447" t="s">
        <v>7884</v>
      </c>
    </row>
    <row r="6725" spans="1:12">
      <c r="A6725" s="447" t="s">
        <v>21003</v>
      </c>
      <c r="B6725" s="447" t="s">
        <v>21113</v>
      </c>
      <c r="C6725" s="447" t="s">
        <v>21120</v>
      </c>
      <c r="D6725" s="447" t="s">
        <v>21121</v>
      </c>
      <c r="E6725" s="448" t="s">
        <v>20755</v>
      </c>
      <c r="F6725" s="447" t="s">
        <v>20755</v>
      </c>
      <c r="G6725" s="449">
        <v>101302</v>
      </c>
      <c r="H6725" s="447" t="s">
        <v>8186</v>
      </c>
      <c r="I6725" s="447" t="s">
        <v>8008</v>
      </c>
      <c r="J6725" s="447" t="s">
        <v>334</v>
      </c>
      <c r="K6725" s="450">
        <v>16.45</v>
      </c>
      <c r="L6725" s="447" t="s">
        <v>7884</v>
      </c>
    </row>
    <row r="6726" spans="1:12">
      <c r="A6726" s="447" t="s">
        <v>21003</v>
      </c>
      <c r="B6726" s="447" t="s">
        <v>21113</v>
      </c>
      <c r="C6726" s="447" t="s">
        <v>21120</v>
      </c>
      <c r="D6726" s="447" t="s">
        <v>21121</v>
      </c>
      <c r="E6726" s="448" t="s">
        <v>20755</v>
      </c>
      <c r="F6726" s="447" t="s">
        <v>20755</v>
      </c>
      <c r="G6726" s="449">
        <v>101303</v>
      </c>
      <c r="H6726" s="447" t="s">
        <v>8188</v>
      </c>
      <c r="I6726" s="447" t="s">
        <v>8008</v>
      </c>
      <c r="J6726" s="447" t="s">
        <v>334</v>
      </c>
      <c r="K6726" s="450">
        <v>41.3</v>
      </c>
      <c r="L6726" s="447" t="s">
        <v>7884</v>
      </c>
    </row>
    <row r="6727" spans="1:12">
      <c r="A6727" s="447" t="s">
        <v>21003</v>
      </c>
      <c r="B6727" s="447" t="s">
        <v>21113</v>
      </c>
      <c r="C6727" s="447" t="s">
        <v>21120</v>
      </c>
      <c r="D6727" s="447" t="s">
        <v>21121</v>
      </c>
      <c r="E6727" s="448" t="s">
        <v>20755</v>
      </c>
      <c r="F6727" s="447" t="s">
        <v>20755</v>
      </c>
      <c r="G6727" s="449">
        <v>101304</v>
      </c>
      <c r="H6727" s="447" t="s">
        <v>8189</v>
      </c>
      <c r="I6727" s="447" t="s">
        <v>8008</v>
      </c>
      <c r="J6727" s="447" t="s">
        <v>334</v>
      </c>
      <c r="K6727" s="450">
        <v>19.600000000000001</v>
      </c>
      <c r="L6727" s="447" t="s">
        <v>7884</v>
      </c>
    </row>
    <row r="6728" spans="1:12">
      <c r="A6728" s="447" t="s">
        <v>21003</v>
      </c>
      <c r="B6728" s="447" t="s">
        <v>21113</v>
      </c>
      <c r="C6728" s="447" t="s">
        <v>21120</v>
      </c>
      <c r="D6728" s="447" t="s">
        <v>21121</v>
      </c>
      <c r="E6728" s="448" t="s">
        <v>20755</v>
      </c>
      <c r="F6728" s="447" t="s">
        <v>20755</v>
      </c>
      <c r="G6728" s="449">
        <v>101305</v>
      </c>
      <c r="H6728" s="447" t="s">
        <v>8190</v>
      </c>
      <c r="I6728" s="447" t="s">
        <v>8008</v>
      </c>
      <c r="J6728" s="447" t="s">
        <v>334</v>
      </c>
      <c r="K6728" s="450">
        <v>16.87</v>
      </c>
      <c r="L6728" s="447" t="s">
        <v>7884</v>
      </c>
    </row>
    <row r="6729" spans="1:12">
      <c r="A6729" s="447" t="s">
        <v>21003</v>
      </c>
      <c r="B6729" s="447" t="s">
        <v>21113</v>
      </c>
      <c r="C6729" s="447" t="s">
        <v>21120</v>
      </c>
      <c r="D6729" s="447" t="s">
        <v>21121</v>
      </c>
      <c r="E6729" s="448" t="s">
        <v>20755</v>
      </c>
      <c r="F6729" s="447" t="s">
        <v>20755</v>
      </c>
      <c r="G6729" s="449">
        <v>101307</v>
      </c>
      <c r="H6729" s="447" t="s">
        <v>8193</v>
      </c>
      <c r="I6729" s="447" t="s">
        <v>8008</v>
      </c>
      <c r="J6729" s="447" t="s">
        <v>334</v>
      </c>
      <c r="K6729" s="450">
        <v>15.08</v>
      </c>
      <c r="L6729" s="447" t="s">
        <v>7884</v>
      </c>
    </row>
    <row r="6730" spans="1:12">
      <c r="A6730" s="447" t="s">
        <v>21003</v>
      </c>
      <c r="B6730" s="447" t="s">
        <v>21113</v>
      </c>
      <c r="C6730" s="447" t="s">
        <v>21120</v>
      </c>
      <c r="D6730" s="447" t="s">
        <v>21121</v>
      </c>
      <c r="E6730" s="448" t="s">
        <v>20755</v>
      </c>
      <c r="F6730" s="447" t="s">
        <v>20755</v>
      </c>
      <c r="G6730" s="449">
        <v>101308</v>
      </c>
      <c r="H6730" s="447" t="s">
        <v>8194</v>
      </c>
      <c r="I6730" s="447" t="s">
        <v>8008</v>
      </c>
      <c r="J6730" s="447" t="s">
        <v>334</v>
      </c>
      <c r="K6730" s="450">
        <v>10.8</v>
      </c>
      <c r="L6730" s="447" t="s">
        <v>7884</v>
      </c>
    </row>
    <row r="6731" spans="1:12">
      <c r="A6731" s="447" t="s">
        <v>21003</v>
      </c>
      <c r="B6731" s="447" t="s">
        <v>21113</v>
      </c>
      <c r="C6731" s="447" t="s">
        <v>21120</v>
      </c>
      <c r="D6731" s="447" t="s">
        <v>21121</v>
      </c>
      <c r="E6731" s="448" t="s">
        <v>20755</v>
      </c>
      <c r="F6731" s="447" t="s">
        <v>20755</v>
      </c>
      <c r="G6731" s="449">
        <v>101309</v>
      </c>
      <c r="H6731" s="447" t="s">
        <v>8196</v>
      </c>
      <c r="I6731" s="447" t="s">
        <v>8008</v>
      </c>
      <c r="J6731" s="447" t="s">
        <v>334</v>
      </c>
      <c r="K6731" s="450">
        <v>15.44</v>
      </c>
      <c r="L6731" s="447" t="s">
        <v>7884</v>
      </c>
    </row>
    <row r="6732" spans="1:12">
      <c r="A6732" s="447" t="s">
        <v>21003</v>
      </c>
      <c r="B6732" s="447" t="s">
        <v>21113</v>
      </c>
      <c r="C6732" s="447" t="s">
        <v>21120</v>
      </c>
      <c r="D6732" s="447" t="s">
        <v>21121</v>
      </c>
      <c r="E6732" s="448" t="s">
        <v>20755</v>
      </c>
      <c r="F6732" s="447" t="s">
        <v>20755</v>
      </c>
      <c r="G6732" s="449">
        <v>101310</v>
      </c>
      <c r="H6732" s="447" t="s">
        <v>8198</v>
      </c>
      <c r="I6732" s="447" t="s">
        <v>8008</v>
      </c>
      <c r="J6732" s="447" t="s">
        <v>334</v>
      </c>
      <c r="K6732" s="450">
        <v>21.41</v>
      </c>
      <c r="L6732" s="447" t="s">
        <v>7884</v>
      </c>
    </row>
    <row r="6733" spans="1:12">
      <c r="A6733" s="447" t="s">
        <v>21003</v>
      </c>
      <c r="B6733" s="447" t="s">
        <v>21113</v>
      </c>
      <c r="C6733" s="447" t="s">
        <v>21120</v>
      </c>
      <c r="D6733" s="447" t="s">
        <v>21121</v>
      </c>
      <c r="E6733" s="448" t="s">
        <v>20755</v>
      </c>
      <c r="F6733" s="447" t="s">
        <v>20755</v>
      </c>
      <c r="G6733" s="449">
        <v>101311</v>
      </c>
      <c r="H6733" s="447" t="s">
        <v>8200</v>
      </c>
      <c r="I6733" s="447" t="s">
        <v>8008</v>
      </c>
      <c r="J6733" s="447" t="s">
        <v>334</v>
      </c>
      <c r="K6733" s="450">
        <v>15.25</v>
      </c>
      <c r="L6733" s="447" t="s">
        <v>7884</v>
      </c>
    </row>
    <row r="6734" spans="1:12">
      <c r="A6734" s="447" t="s">
        <v>21003</v>
      </c>
      <c r="B6734" s="447" t="s">
        <v>21113</v>
      </c>
      <c r="C6734" s="447" t="s">
        <v>21120</v>
      </c>
      <c r="D6734" s="447" t="s">
        <v>21121</v>
      </c>
      <c r="E6734" s="448" t="s">
        <v>20755</v>
      </c>
      <c r="F6734" s="447" t="s">
        <v>20755</v>
      </c>
      <c r="G6734" s="449">
        <v>101312</v>
      </c>
      <c r="H6734" s="447" t="s">
        <v>8201</v>
      </c>
      <c r="I6734" s="447" t="s">
        <v>8008</v>
      </c>
      <c r="J6734" s="447" t="s">
        <v>334</v>
      </c>
      <c r="K6734" s="450">
        <v>9.3800000000000008</v>
      </c>
      <c r="L6734" s="447" t="s">
        <v>7884</v>
      </c>
    </row>
    <row r="6735" spans="1:12">
      <c r="A6735" s="447" t="s">
        <v>21003</v>
      </c>
      <c r="B6735" s="447" t="s">
        <v>21113</v>
      </c>
      <c r="C6735" s="447" t="s">
        <v>21120</v>
      </c>
      <c r="D6735" s="447" t="s">
        <v>21121</v>
      </c>
      <c r="E6735" s="448" t="s">
        <v>20755</v>
      </c>
      <c r="F6735" s="447" t="s">
        <v>20755</v>
      </c>
      <c r="G6735" s="449">
        <v>101313</v>
      </c>
      <c r="H6735" s="447" t="s">
        <v>8202</v>
      </c>
      <c r="I6735" s="447" t="s">
        <v>8008</v>
      </c>
      <c r="J6735" s="447" t="s">
        <v>334</v>
      </c>
      <c r="K6735" s="450">
        <v>51.04</v>
      </c>
      <c r="L6735" s="447" t="s">
        <v>7884</v>
      </c>
    </row>
    <row r="6736" spans="1:12">
      <c r="A6736" s="447" t="s">
        <v>21003</v>
      </c>
      <c r="B6736" s="447" t="s">
        <v>21113</v>
      </c>
      <c r="C6736" s="447" t="s">
        <v>21120</v>
      </c>
      <c r="D6736" s="447" t="s">
        <v>21121</v>
      </c>
      <c r="E6736" s="448" t="s">
        <v>20755</v>
      </c>
      <c r="F6736" s="447" t="s">
        <v>20755</v>
      </c>
      <c r="G6736" s="449">
        <v>101314</v>
      </c>
      <c r="H6736" s="447" t="s">
        <v>8203</v>
      </c>
      <c r="I6736" s="447" t="s">
        <v>8008</v>
      </c>
      <c r="J6736" s="447" t="s">
        <v>334</v>
      </c>
      <c r="K6736" s="450">
        <v>51.04</v>
      </c>
      <c r="L6736" s="447" t="s">
        <v>7884</v>
      </c>
    </row>
    <row r="6737" spans="1:12">
      <c r="A6737" s="447" t="s">
        <v>21003</v>
      </c>
      <c r="B6737" s="447" t="s">
        <v>21113</v>
      </c>
      <c r="C6737" s="447" t="s">
        <v>21120</v>
      </c>
      <c r="D6737" s="447" t="s">
        <v>21121</v>
      </c>
      <c r="E6737" s="448" t="s">
        <v>20755</v>
      </c>
      <c r="F6737" s="447" t="s">
        <v>20755</v>
      </c>
      <c r="G6737" s="449">
        <v>101315</v>
      </c>
      <c r="H6737" s="447" t="s">
        <v>8204</v>
      </c>
      <c r="I6737" s="447" t="s">
        <v>8008</v>
      </c>
      <c r="J6737" s="447" t="s">
        <v>334</v>
      </c>
      <c r="K6737" s="450">
        <v>42.75</v>
      </c>
      <c r="L6737" s="447" t="s">
        <v>7884</v>
      </c>
    </row>
    <row r="6738" spans="1:12">
      <c r="A6738" s="447" t="s">
        <v>21003</v>
      </c>
      <c r="B6738" s="447" t="s">
        <v>21113</v>
      </c>
      <c r="C6738" s="447" t="s">
        <v>21120</v>
      </c>
      <c r="D6738" s="447" t="s">
        <v>21121</v>
      </c>
      <c r="E6738" s="448" t="s">
        <v>20755</v>
      </c>
      <c r="F6738" s="447" t="s">
        <v>20755</v>
      </c>
      <c r="G6738" s="449">
        <v>101316</v>
      </c>
      <c r="H6738" s="447" t="s">
        <v>8205</v>
      </c>
      <c r="I6738" s="447" t="s">
        <v>8008</v>
      </c>
      <c r="J6738" s="447" t="s">
        <v>334</v>
      </c>
      <c r="K6738" s="450">
        <v>24.52</v>
      </c>
      <c r="L6738" s="447" t="s">
        <v>7884</v>
      </c>
    </row>
    <row r="6739" spans="1:12">
      <c r="A6739" s="447" t="s">
        <v>21003</v>
      </c>
      <c r="B6739" s="447" t="s">
        <v>21113</v>
      </c>
      <c r="C6739" s="447" t="s">
        <v>21120</v>
      </c>
      <c r="D6739" s="447" t="s">
        <v>21121</v>
      </c>
      <c r="E6739" s="448" t="s">
        <v>20755</v>
      </c>
      <c r="F6739" s="447" t="s">
        <v>20755</v>
      </c>
      <c r="G6739" s="449">
        <v>101317</v>
      </c>
      <c r="H6739" s="447" t="s">
        <v>8206</v>
      </c>
      <c r="I6739" s="447" t="s">
        <v>8008</v>
      </c>
      <c r="J6739" s="447" t="s">
        <v>334</v>
      </c>
      <c r="K6739" s="450">
        <v>136.84</v>
      </c>
      <c r="L6739" s="447" t="s">
        <v>7884</v>
      </c>
    </row>
    <row r="6740" spans="1:12">
      <c r="A6740" s="447" t="s">
        <v>21003</v>
      </c>
      <c r="B6740" s="447" t="s">
        <v>21113</v>
      </c>
      <c r="C6740" s="447" t="s">
        <v>21120</v>
      </c>
      <c r="D6740" s="447" t="s">
        <v>21121</v>
      </c>
      <c r="E6740" s="448" t="s">
        <v>20755</v>
      </c>
      <c r="F6740" s="447" t="s">
        <v>20755</v>
      </c>
      <c r="G6740" s="449">
        <v>101318</v>
      </c>
      <c r="H6740" s="447" t="s">
        <v>8207</v>
      </c>
      <c r="I6740" s="447" t="s">
        <v>8008</v>
      </c>
      <c r="J6740" s="447" t="s">
        <v>334</v>
      </c>
      <c r="K6740" s="450">
        <v>246.99</v>
      </c>
      <c r="L6740" s="447" t="s">
        <v>7884</v>
      </c>
    </row>
    <row r="6741" spans="1:12">
      <c r="A6741" s="447" t="s">
        <v>21003</v>
      </c>
      <c r="B6741" s="447" t="s">
        <v>21113</v>
      </c>
      <c r="C6741" s="447" t="s">
        <v>21120</v>
      </c>
      <c r="D6741" s="447" t="s">
        <v>21121</v>
      </c>
      <c r="E6741" s="448" t="s">
        <v>20755</v>
      </c>
      <c r="F6741" s="447" t="s">
        <v>20755</v>
      </c>
      <c r="G6741" s="449">
        <v>101319</v>
      </c>
      <c r="H6741" s="447" t="s">
        <v>8208</v>
      </c>
      <c r="I6741" s="447" t="s">
        <v>8008</v>
      </c>
      <c r="J6741" s="447" t="s">
        <v>334</v>
      </c>
      <c r="K6741" s="450">
        <v>36.61</v>
      </c>
      <c r="L6741" s="447" t="s">
        <v>7884</v>
      </c>
    </row>
    <row r="6742" spans="1:12">
      <c r="A6742" s="447" t="s">
        <v>21003</v>
      </c>
      <c r="B6742" s="447" t="s">
        <v>21113</v>
      </c>
      <c r="C6742" s="447" t="s">
        <v>21120</v>
      </c>
      <c r="D6742" s="447" t="s">
        <v>21121</v>
      </c>
      <c r="E6742" s="448" t="s">
        <v>20755</v>
      </c>
      <c r="F6742" s="447" t="s">
        <v>20755</v>
      </c>
      <c r="G6742" s="449">
        <v>101320</v>
      </c>
      <c r="H6742" s="447" t="s">
        <v>8209</v>
      </c>
      <c r="I6742" s="447" t="s">
        <v>8008</v>
      </c>
      <c r="J6742" s="447" t="s">
        <v>334</v>
      </c>
      <c r="K6742" s="450">
        <v>12.53</v>
      </c>
      <c r="L6742" s="447" t="s">
        <v>7884</v>
      </c>
    </row>
    <row r="6743" spans="1:12">
      <c r="A6743" s="447" t="s">
        <v>21003</v>
      </c>
      <c r="B6743" s="447" t="s">
        <v>21113</v>
      </c>
      <c r="C6743" s="447" t="s">
        <v>21120</v>
      </c>
      <c r="D6743" s="447" t="s">
        <v>21121</v>
      </c>
      <c r="E6743" s="448" t="s">
        <v>20755</v>
      </c>
      <c r="F6743" s="447" t="s">
        <v>20755</v>
      </c>
      <c r="G6743" s="449">
        <v>101322</v>
      </c>
      <c r="H6743" s="447" t="s">
        <v>8211</v>
      </c>
      <c r="I6743" s="447" t="s">
        <v>8008</v>
      </c>
      <c r="J6743" s="447" t="s">
        <v>334</v>
      </c>
      <c r="K6743" s="450">
        <v>15.25</v>
      </c>
      <c r="L6743" s="447" t="s">
        <v>7884</v>
      </c>
    </row>
    <row r="6744" spans="1:12">
      <c r="A6744" s="447" t="s">
        <v>21003</v>
      </c>
      <c r="B6744" s="447" t="s">
        <v>21113</v>
      </c>
      <c r="C6744" s="447" t="s">
        <v>21120</v>
      </c>
      <c r="D6744" s="447" t="s">
        <v>21121</v>
      </c>
      <c r="E6744" s="448" t="s">
        <v>20755</v>
      </c>
      <c r="F6744" s="447" t="s">
        <v>20755</v>
      </c>
      <c r="G6744" s="449">
        <v>101323</v>
      </c>
      <c r="H6744" s="447" t="s">
        <v>8212</v>
      </c>
      <c r="I6744" s="447" t="s">
        <v>8008</v>
      </c>
      <c r="J6744" s="447" t="s">
        <v>334</v>
      </c>
      <c r="K6744" s="450">
        <v>29.76</v>
      </c>
      <c r="L6744" s="447" t="s">
        <v>7884</v>
      </c>
    </row>
    <row r="6745" spans="1:12">
      <c r="A6745" s="447" t="s">
        <v>21003</v>
      </c>
      <c r="B6745" s="447" t="s">
        <v>21113</v>
      </c>
      <c r="C6745" s="447" t="s">
        <v>21120</v>
      </c>
      <c r="D6745" s="447" t="s">
        <v>21121</v>
      </c>
      <c r="E6745" s="448" t="s">
        <v>20755</v>
      </c>
      <c r="F6745" s="447" t="s">
        <v>20755</v>
      </c>
      <c r="G6745" s="449">
        <v>101324</v>
      </c>
      <c r="H6745" s="447" t="s">
        <v>8213</v>
      </c>
      <c r="I6745" s="447" t="s">
        <v>8008</v>
      </c>
      <c r="J6745" s="447" t="s">
        <v>334</v>
      </c>
      <c r="K6745" s="450">
        <v>5.25</v>
      </c>
      <c r="L6745" s="447" t="s">
        <v>7884</v>
      </c>
    </row>
    <row r="6746" spans="1:12">
      <c r="A6746" s="447" t="s">
        <v>21003</v>
      </c>
      <c r="B6746" s="447" t="s">
        <v>21113</v>
      </c>
      <c r="C6746" s="447" t="s">
        <v>21120</v>
      </c>
      <c r="D6746" s="447" t="s">
        <v>21121</v>
      </c>
      <c r="E6746" s="448" t="s">
        <v>20755</v>
      </c>
      <c r="F6746" s="447" t="s">
        <v>20755</v>
      </c>
      <c r="G6746" s="449">
        <v>101325</v>
      </c>
      <c r="H6746" s="447" t="s">
        <v>8214</v>
      </c>
      <c r="I6746" s="447" t="s">
        <v>8008</v>
      </c>
      <c r="J6746" s="447" t="s">
        <v>334</v>
      </c>
      <c r="K6746" s="450">
        <v>15.06</v>
      </c>
      <c r="L6746" s="447" t="s">
        <v>7884</v>
      </c>
    </row>
    <row r="6747" spans="1:12">
      <c r="A6747" s="447" t="s">
        <v>21003</v>
      </c>
      <c r="B6747" s="447" t="s">
        <v>21113</v>
      </c>
      <c r="C6747" s="447" t="s">
        <v>21120</v>
      </c>
      <c r="D6747" s="447" t="s">
        <v>21121</v>
      </c>
      <c r="E6747" s="448" t="s">
        <v>20755</v>
      </c>
      <c r="F6747" s="447" t="s">
        <v>20755</v>
      </c>
      <c r="G6747" s="449">
        <v>101326</v>
      </c>
      <c r="H6747" s="447" t="s">
        <v>8215</v>
      </c>
      <c r="I6747" s="447" t="s">
        <v>8008</v>
      </c>
      <c r="J6747" s="447" t="s">
        <v>334</v>
      </c>
      <c r="K6747" s="450">
        <v>6.56</v>
      </c>
      <c r="L6747" s="447" t="s">
        <v>7884</v>
      </c>
    </row>
    <row r="6748" spans="1:12">
      <c r="A6748" s="447" t="s">
        <v>21003</v>
      </c>
      <c r="B6748" s="447" t="s">
        <v>21113</v>
      </c>
      <c r="C6748" s="447" t="s">
        <v>21120</v>
      </c>
      <c r="D6748" s="447" t="s">
        <v>21121</v>
      </c>
      <c r="E6748" s="448" t="s">
        <v>20755</v>
      </c>
      <c r="F6748" s="447" t="s">
        <v>20755</v>
      </c>
      <c r="G6748" s="449">
        <v>101327</v>
      </c>
      <c r="H6748" s="447" t="s">
        <v>8217</v>
      </c>
      <c r="I6748" s="447" t="s">
        <v>8008</v>
      </c>
      <c r="J6748" s="447" t="s">
        <v>334</v>
      </c>
      <c r="K6748" s="450">
        <v>4.49</v>
      </c>
      <c r="L6748" s="447" t="s">
        <v>7884</v>
      </c>
    </row>
    <row r="6749" spans="1:12">
      <c r="A6749" s="447" t="s">
        <v>21003</v>
      </c>
      <c r="B6749" s="447" t="s">
        <v>21113</v>
      </c>
      <c r="C6749" s="447" t="s">
        <v>21120</v>
      </c>
      <c r="D6749" s="447" t="s">
        <v>21121</v>
      </c>
      <c r="E6749" s="448" t="s">
        <v>20755</v>
      </c>
      <c r="F6749" s="447" t="s">
        <v>20755</v>
      </c>
      <c r="G6749" s="449">
        <v>101328</v>
      </c>
      <c r="H6749" s="447" t="s">
        <v>8218</v>
      </c>
      <c r="I6749" s="447" t="s">
        <v>8008</v>
      </c>
      <c r="J6749" s="447" t="s">
        <v>334</v>
      </c>
      <c r="K6749" s="450">
        <v>7.44</v>
      </c>
      <c r="L6749" s="447" t="s">
        <v>7884</v>
      </c>
    </row>
    <row r="6750" spans="1:12">
      <c r="A6750" s="447" t="s">
        <v>21003</v>
      </c>
      <c r="B6750" s="447" t="s">
        <v>21113</v>
      </c>
      <c r="C6750" s="447" t="s">
        <v>21120</v>
      </c>
      <c r="D6750" s="447" t="s">
        <v>21121</v>
      </c>
      <c r="E6750" s="448" t="s">
        <v>20755</v>
      </c>
      <c r="F6750" s="447" t="s">
        <v>20755</v>
      </c>
      <c r="G6750" s="449">
        <v>101329</v>
      </c>
      <c r="H6750" s="447" t="s">
        <v>8220</v>
      </c>
      <c r="I6750" s="447" t="s">
        <v>8008</v>
      </c>
      <c r="J6750" s="447" t="s">
        <v>334</v>
      </c>
      <c r="K6750" s="450">
        <v>24</v>
      </c>
      <c r="L6750" s="447" t="s">
        <v>7884</v>
      </c>
    </row>
    <row r="6751" spans="1:12">
      <c r="A6751" s="447" t="s">
        <v>21003</v>
      </c>
      <c r="B6751" s="447" t="s">
        <v>21113</v>
      </c>
      <c r="C6751" s="447" t="s">
        <v>21120</v>
      </c>
      <c r="D6751" s="447" t="s">
        <v>21121</v>
      </c>
      <c r="E6751" s="448" t="s">
        <v>20755</v>
      </c>
      <c r="F6751" s="447" t="s">
        <v>20755</v>
      </c>
      <c r="G6751" s="449">
        <v>101330</v>
      </c>
      <c r="H6751" s="447" t="s">
        <v>8221</v>
      </c>
      <c r="I6751" s="447" t="s">
        <v>8008</v>
      </c>
      <c r="J6751" s="447" t="s">
        <v>334</v>
      </c>
      <c r="K6751" s="450">
        <v>20.04</v>
      </c>
      <c r="L6751" s="447" t="s">
        <v>7884</v>
      </c>
    </row>
    <row r="6752" spans="1:12">
      <c r="A6752" s="447" t="s">
        <v>21003</v>
      </c>
      <c r="B6752" s="447" t="s">
        <v>21113</v>
      </c>
      <c r="C6752" s="447" t="s">
        <v>21120</v>
      </c>
      <c r="D6752" s="447" t="s">
        <v>21121</v>
      </c>
      <c r="E6752" s="448" t="s">
        <v>20755</v>
      </c>
      <c r="F6752" s="447" t="s">
        <v>20755</v>
      </c>
      <c r="G6752" s="449">
        <v>101331</v>
      </c>
      <c r="H6752" s="447" t="s">
        <v>8222</v>
      </c>
      <c r="I6752" s="447" t="s">
        <v>8008</v>
      </c>
      <c r="J6752" s="447" t="s">
        <v>334</v>
      </c>
      <c r="K6752" s="450">
        <v>19.3</v>
      </c>
      <c r="L6752" s="447" t="s">
        <v>7884</v>
      </c>
    </row>
    <row r="6753" spans="1:12">
      <c r="A6753" s="447" t="s">
        <v>21003</v>
      </c>
      <c r="B6753" s="447" t="s">
        <v>21113</v>
      </c>
      <c r="C6753" s="447" t="s">
        <v>21120</v>
      </c>
      <c r="D6753" s="447" t="s">
        <v>21121</v>
      </c>
      <c r="E6753" s="448" t="s">
        <v>20755</v>
      </c>
      <c r="F6753" s="447" t="s">
        <v>20755</v>
      </c>
      <c r="G6753" s="449">
        <v>101332</v>
      </c>
      <c r="H6753" s="447" t="s">
        <v>8223</v>
      </c>
      <c r="I6753" s="447" t="s">
        <v>8008</v>
      </c>
      <c r="J6753" s="447" t="s">
        <v>334</v>
      </c>
      <c r="K6753" s="450">
        <v>5.16</v>
      </c>
      <c r="L6753" s="447" t="s">
        <v>7884</v>
      </c>
    </row>
    <row r="6754" spans="1:12">
      <c r="A6754" s="447" t="s">
        <v>21003</v>
      </c>
      <c r="B6754" s="447" t="s">
        <v>21113</v>
      </c>
      <c r="C6754" s="447" t="s">
        <v>21120</v>
      </c>
      <c r="D6754" s="447" t="s">
        <v>21121</v>
      </c>
      <c r="E6754" s="448" t="s">
        <v>20755</v>
      </c>
      <c r="F6754" s="447" t="s">
        <v>20755</v>
      </c>
      <c r="G6754" s="449">
        <v>101333</v>
      </c>
      <c r="H6754" s="447" t="s">
        <v>8225</v>
      </c>
      <c r="I6754" s="447" t="s">
        <v>8008</v>
      </c>
      <c r="J6754" s="447" t="s">
        <v>334</v>
      </c>
      <c r="K6754" s="450">
        <v>12.62</v>
      </c>
      <c r="L6754" s="447" t="s">
        <v>7884</v>
      </c>
    </row>
    <row r="6755" spans="1:12">
      <c r="A6755" s="447" t="s">
        <v>21003</v>
      </c>
      <c r="B6755" s="447" t="s">
        <v>21113</v>
      </c>
      <c r="C6755" s="447" t="s">
        <v>21120</v>
      </c>
      <c r="D6755" s="447" t="s">
        <v>21121</v>
      </c>
      <c r="E6755" s="448" t="s">
        <v>20755</v>
      </c>
      <c r="F6755" s="447" t="s">
        <v>20755</v>
      </c>
      <c r="G6755" s="449">
        <v>101334</v>
      </c>
      <c r="H6755" s="447" t="s">
        <v>8226</v>
      </c>
      <c r="I6755" s="447" t="s">
        <v>8008</v>
      </c>
      <c r="J6755" s="447" t="s">
        <v>334</v>
      </c>
      <c r="K6755" s="450">
        <v>41.59</v>
      </c>
      <c r="L6755" s="447" t="s">
        <v>7884</v>
      </c>
    </row>
    <row r="6756" spans="1:12">
      <c r="A6756" s="447" t="s">
        <v>21003</v>
      </c>
      <c r="B6756" s="447" t="s">
        <v>21113</v>
      </c>
      <c r="C6756" s="447" t="s">
        <v>21120</v>
      </c>
      <c r="D6756" s="447" t="s">
        <v>21121</v>
      </c>
      <c r="E6756" s="448" t="s">
        <v>20755</v>
      </c>
      <c r="F6756" s="447" t="s">
        <v>20755</v>
      </c>
      <c r="G6756" s="449">
        <v>101335</v>
      </c>
      <c r="H6756" s="447" t="s">
        <v>8227</v>
      </c>
      <c r="I6756" s="447" t="s">
        <v>8008</v>
      </c>
      <c r="J6756" s="447" t="s">
        <v>334</v>
      </c>
      <c r="K6756" s="450">
        <v>6.08</v>
      </c>
      <c r="L6756" s="447" t="s">
        <v>7884</v>
      </c>
    </row>
    <row r="6757" spans="1:12">
      <c r="A6757" s="447" t="s">
        <v>21003</v>
      </c>
      <c r="B6757" s="447" t="s">
        <v>21113</v>
      </c>
      <c r="C6757" s="447" t="s">
        <v>21120</v>
      </c>
      <c r="D6757" s="447" t="s">
        <v>21121</v>
      </c>
      <c r="E6757" s="448" t="s">
        <v>20755</v>
      </c>
      <c r="F6757" s="447" t="s">
        <v>20755</v>
      </c>
      <c r="G6757" s="449">
        <v>101336</v>
      </c>
      <c r="H6757" s="447" t="s">
        <v>8228</v>
      </c>
      <c r="I6757" s="447" t="s">
        <v>8008</v>
      </c>
      <c r="J6757" s="447" t="s">
        <v>334</v>
      </c>
      <c r="K6757" s="450">
        <v>20.98</v>
      </c>
      <c r="L6757" s="447" t="s">
        <v>7884</v>
      </c>
    </row>
    <row r="6758" spans="1:12">
      <c r="A6758" s="447" t="s">
        <v>21003</v>
      </c>
      <c r="B6758" s="447" t="s">
        <v>21113</v>
      </c>
      <c r="C6758" s="447" t="s">
        <v>21120</v>
      </c>
      <c r="D6758" s="447" t="s">
        <v>21121</v>
      </c>
      <c r="E6758" s="448" t="s">
        <v>20755</v>
      </c>
      <c r="F6758" s="447" t="s">
        <v>20755</v>
      </c>
      <c r="G6758" s="449">
        <v>101337</v>
      </c>
      <c r="H6758" s="447" t="s">
        <v>8229</v>
      </c>
      <c r="I6758" s="447" t="s">
        <v>8008</v>
      </c>
      <c r="J6758" s="447" t="s">
        <v>334</v>
      </c>
      <c r="K6758" s="450">
        <v>5.73</v>
      </c>
      <c r="L6758" s="447" t="s">
        <v>7884</v>
      </c>
    </row>
    <row r="6759" spans="1:12">
      <c r="A6759" s="447" t="s">
        <v>21003</v>
      </c>
      <c r="B6759" s="447" t="s">
        <v>21113</v>
      </c>
      <c r="C6759" s="447" t="s">
        <v>21120</v>
      </c>
      <c r="D6759" s="447" t="s">
        <v>21121</v>
      </c>
      <c r="E6759" s="448" t="s">
        <v>20755</v>
      </c>
      <c r="F6759" s="447" t="s">
        <v>20755</v>
      </c>
      <c r="G6759" s="449">
        <v>101338</v>
      </c>
      <c r="H6759" s="447" t="s">
        <v>8230</v>
      </c>
      <c r="I6759" s="447" t="s">
        <v>8008</v>
      </c>
      <c r="J6759" s="447" t="s">
        <v>334</v>
      </c>
      <c r="K6759" s="450">
        <v>9.6300000000000008</v>
      </c>
      <c r="L6759" s="447" t="s">
        <v>7884</v>
      </c>
    </row>
    <row r="6760" spans="1:12">
      <c r="A6760" s="447" t="s">
        <v>21003</v>
      </c>
      <c r="B6760" s="447" t="s">
        <v>21113</v>
      </c>
      <c r="C6760" s="447" t="s">
        <v>21120</v>
      </c>
      <c r="D6760" s="447" t="s">
        <v>21121</v>
      </c>
      <c r="E6760" s="448" t="s">
        <v>20755</v>
      </c>
      <c r="F6760" s="447" t="s">
        <v>20755</v>
      </c>
      <c r="G6760" s="449">
        <v>101339</v>
      </c>
      <c r="H6760" s="447" t="s">
        <v>8232</v>
      </c>
      <c r="I6760" s="447" t="s">
        <v>8008</v>
      </c>
      <c r="J6760" s="447" t="s">
        <v>334</v>
      </c>
      <c r="K6760" s="450">
        <v>8.25</v>
      </c>
      <c r="L6760" s="447" t="s">
        <v>7884</v>
      </c>
    </row>
    <row r="6761" spans="1:12">
      <c r="A6761" s="447" t="s">
        <v>21003</v>
      </c>
      <c r="B6761" s="447" t="s">
        <v>21113</v>
      </c>
      <c r="C6761" s="447" t="s">
        <v>21120</v>
      </c>
      <c r="D6761" s="447" t="s">
        <v>21121</v>
      </c>
      <c r="E6761" s="448" t="s">
        <v>20755</v>
      </c>
      <c r="F6761" s="447" t="s">
        <v>20755</v>
      </c>
      <c r="G6761" s="449">
        <v>101340</v>
      </c>
      <c r="H6761" s="447" t="s">
        <v>8233</v>
      </c>
      <c r="I6761" s="447" t="s">
        <v>8008</v>
      </c>
      <c r="J6761" s="447" t="s">
        <v>334</v>
      </c>
      <c r="K6761" s="450">
        <v>7.97</v>
      </c>
      <c r="L6761" s="447" t="s">
        <v>7884</v>
      </c>
    </row>
    <row r="6762" spans="1:12">
      <c r="A6762" s="447" t="s">
        <v>21003</v>
      </c>
      <c r="B6762" s="447" t="s">
        <v>21113</v>
      </c>
      <c r="C6762" s="447" t="s">
        <v>21120</v>
      </c>
      <c r="D6762" s="447" t="s">
        <v>21121</v>
      </c>
      <c r="E6762" s="448" t="s">
        <v>20755</v>
      </c>
      <c r="F6762" s="447" t="s">
        <v>20755</v>
      </c>
      <c r="G6762" s="449">
        <v>101341</v>
      </c>
      <c r="H6762" s="447" t="s">
        <v>8234</v>
      </c>
      <c r="I6762" s="447" t="s">
        <v>8008</v>
      </c>
      <c r="J6762" s="447" t="s">
        <v>334</v>
      </c>
      <c r="K6762" s="450">
        <v>8.68</v>
      </c>
      <c r="L6762" s="447" t="s">
        <v>7884</v>
      </c>
    </row>
    <row r="6763" spans="1:12">
      <c r="A6763" s="447" t="s">
        <v>21003</v>
      </c>
      <c r="B6763" s="447" t="s">
        <v>21113</v>
      </c>
      <c r="C6763" s="447" t="s">
        <v>21120</v>
      </c>
      <c r="D6763" s="447" t="s">
        <v>21121</v>
      </c>
      <c r="E6763" s="448" t="s">
        <v>20755</v>
      </c>
      <c r="F6763" s="447" t="s">
        <v>20755</v>
      </c>
      <c r="G6763" s="449">
        <v>101342</v>
      </c>
      <c r="H6763" s="447" t="s">
        <v>8235</v>
      </c>
      <c r="I6763" s="447" t="s">
        <v>8008</v>
      </c>
      <c r="J6763" s="447" t="s">
        <v>334</v>
      </c>
      <c r="K6763" s="450">
        <v>10.16</v>
      </c>
      <c r="L6763" s="447" t="s">
        <v>7884</v>
      </c>
    </row>
    <row r="6764" spans="1:12">
      <c r="A6764" s="447" t="s">
        <v>21003</v>
      </c>
      <c r="B6764" s="447" t="s">
        <v>21113</v>
      </c>
      <c r="C6764" s="447" t="s">
        <v>21120</v>
      </c>
      <c r="D6764" s="447" t="s">
        <v>21121</v>
      </c>
      <c r="E6764" s="448" t="s">
        <v>20755</v>
      </c>
      <c r="F6764" s="447" t="s">
        <v>20755</v>
      </c>
      <c r="G6764" s="449">
        <v>101343</v>
      </c>
      <c r="H6764" s="447" t="s">
        <v>8237</v>
      </c>
      <c r="I6764" s="447" t="s">
        <v>8008</v>
      </c>
      <c r="J6764" s="447" t="s">
        <v>334</v>
      </c>
      <c r="K6764" s="450">
        <v>15.25</v>
      </c>
      <c r="L6764" s="447" t="s">
        <v>7884</v>
      </c>
    </row>
    <row r="6765" spans="1:12">
      <c r="A6765" s="447" t="s">
        <v>21003</v>
      </c>
      <c r="B6765" s="447" t="s">
        <v>21113</v>
      </c>
      <c r="C6765" s="447" t="s">
        <v>21120</v>
      </c>
      <c r="D6765" s="447" t="s">
        <v>21121</v>
      </c>
      <c r="E6765" s="448" t="s">
        <v>20755</v>
      </c>
      <c r="F6765" s="447" t="s">
        <v>20755</v>
      </c>
      <c r="G6765" s="449">
        <v>101344</v>
      </c>
      <c r="H6765" s="447" t="s">
        <v>8238</v>
      </c>
      <c r="I6765" s="447" t="s">
        <v>8008</v>
      </c>
      <c r="J6765" s="447" t="s">
        <v>334</v>
      </c>
      <c r="K6765" s="450">
        <v>15.67</v>
      </c>
      <c r="L6765" s="447" t="s">
        <v>7884</v>
      </c>
    </row>
    <row r="6766" spans="1:12">
      <c r="A6766" s="447" t="s">
        <v>21003</v>
      </c>
      <c r="B6766" s="447" t="s">
        <v>21113</v>
      </c>
      <c r="C6766" s="447" t="s">
        <v>21120</v>
      </c>
      <c r="D6766" s="447" t="s">
        <v>21121</v>
      </c>
      <c r="E6766" s="448" t="s">
        <v>20755</v>
      </c>
      <c r="F6766" s="447" t="s">
        <v>20755</v>
      </c>
      <c r="G6766" s="449">
        <v>101345</v>
      </c>
      <c r="H6766" s="447" t="s">
        <v>8239</v>
      </c>
      <c r="I6766" s="447" t="s">
        <v>8008</v>
      </c>
      <c r="J6766" s="447" t="s">
        <v>334</v>
      </c>
      <c r="K6766" s="450">
        <v>15.75</v>
      </c>
      <c r="L6766" s="447" t="s">
        <v>7884</v>
      </c>
    </row>
    <row r="6767" spans="1:12">
      <c r="A6767" s="447" t="s">
        <v>21003</v>
      </c>
      <c r="B6767" s="447" t="s">
        <v>21113</v>
      </c>
      <c r="C6767" s="447" t="s">
        <v>21120</v>
      </c>
      <c r="D6767" s="447" t="s">
        <v>21121</v>
      </c>
      <c r="E6767" s="448" t="s">
        <v>20755</v>
      </c>
      <c r="F6767" s="447" t="s">
        <v>20755</v>
      </c>
      <c r="G6767" s="449">
        <v>101346</v>
      </c>
      <c r="H6767" s="447" t="s">
        <v>8240</v>
      </c>
      <c r="I6767" s="447" t="s">
        <v>8008</v>
      </c>
      <c r="J6767" s="447" t="s">
        <v>334</v>
      </c>
      <c r="K6767" s="450">
        <v>13.65</v>
      </c>
      <c r="L6767" s="447" t="s">
        <v>7884</v>
      </c>
    </row>
    <row r="6768" spans="1:12">
      <c r="A6768" s="447" t="s">
        <v>21003</v>
      </c>
      <c r="B6768" s="447" t="s">
        <v>21113</v>
      </c>
      <c r="C6768" s="447" t="s">
        <v>21120</v>
      </c>
      <c r="D6768" s="447" t="s">
        <v>21121</v>
      </c>
      <c r="E6768" s="448" t="s">
        <v>20755</v>
      </c>
      <c r="F6768" s="447" t="s">
        <v>20755</v>
      </c>
      <c r="G6768" s="449">
        <v>101347</v>
      </c>
      <c r="H6768" s="447" t="s">
        <v>8241</v>
      </c>
      <c r="I6768" s="447" t="s">
        <v>8008</v>
      </c>
      <c r="J6768" s="447" t="s">
        <v>334</v>
      </c>
      <c r="K6768" s="450">
        <v>11.62</v>
      </c>
      <c r="L6768" s="447" t="s">
        <v>7884</v>
      </c>
    </row>
    <row r="6769" spans="1:12">
      <c r="A6769" s="447" t="s">
        <v>21003</v>
      </c>
      <c r="B6769" s="447" t="s">
        <v>21113</v>
      </c>
      <c r="C6769" s="447" t="s">
        <v>21120</v>
      </c>
      <c r="D6769" s="447" t="s">
        <v>21121</v>
      </c>
      <c r="E6769" s="448" t="s">
        <v>20755</v>
      </c>
      <c r="F6769" s="447" t="s">
        <v>20755</v>
      </c>
      <c r="G6769" s="449">
        <v>101348</v>
      </c>
      <c r="H6769" s="447" t="s">
        <v>8242</v>
      </c>
      <c r="I6769" s="447" t="s">
        <v>8008</v>
      </c>
      <c r="J6769" s="447" t="s">
        <v>334</v>
      </c>
      <c r="K6769" s="450">
        <v>6.69</v>
      </c>
      <c r="L6769" s="447" t="s">
        <v>7884</v>
      </c>
    </row>
    <row r="6770" spans="1:12">
      <c r="A6770" s="447" t="s">
        <v>21003</v>
      </c>
      <c r="B6770" s="447" t="s">
        <v>21113</v>
      </c>
      <c r="C6770" s="447" t="s">
        <v>21120</v>
      </c>
      <c r="D6770" s="447" t="s">
        <v>21121</v>
      </c>
      <c r="E6770" s="448" t="s">
        <v>20755</v>
      </c>
      <c r="F6770" s="447" t="s">
        <v>20755</v>
      </c>
      <c r="G6770" s="449">
        <v>101349</v>
      </c>
      <c r="H6770" s="447" t="s">
        <v>8243</v>
      </c>
      <c r="I6770" s="447" t="s">
        <v>8008</v>
      </c>
      <c r="J6770" s="447" t="s">
        <v>334</v>
      </c>
      <c r="K6770" s="450">
        <v>10.33</v>
      </c>
      <c r="L6770" s="447" t="s">
        <v>7884</v>
      </c>
    </row>
    <row r="6771" spans="1:12">
      <c r="A6771" s="447" t="s">
        <v>21003</v>
      </c>
      <c r="B6771" s="447" t="s">
        <v>21113</v>
      </c>
      <c r="C6771" s="447" t="s">
        <v>21120</v>
      </c>
      <c r="D6771" s="447" t="s">
        <v>21121</v>
      </c>
      <c r="E6771" s="448" t="s">
        <v>20755</v>
      </c>
      <c r="F6771" s="447" t="s">
        <v>20755</v>
      </c>
      <c r="G6771" s="449">
        <v>101350</v>
      </c>
      <c r="H6771" s="447" t="s">
        <v>8244</v>
      </c>
      <c r="I6771" s="447" t="s">
        <v>8008</v>
      </c>
      <c r="J6771" s="447" t="s">
        <v>334</v>
      </c>
      <c r="K6771" s="450">
        <v>12.68</v>
      </c>
      <c r="L6771" s="447" t="s">
        <v>7884</v>
      </c>
    </row>
    <row r="6772" spans="1:12">
      <c r="A6772" s="447" t="s">
        <v>21003</v>
      </c>
      <c r="B6772" s="447" t="s">
        <v>21113</v>
      </c>
      <c r="C6772" s="447" t="s">
        <v>21120</v>
      </c>
      <c r="D6772" s="447" t="s">
        <v>21121</v>
      </c>
      <c r="E6772" s="448" t="s">
        <v>20755</v>
      </c>
      <c r="F6772" s="447" t="s">
        <v>20755</v>
      </c>
      <c r="G6772" s="449">
        <v>101351</v>
      </c>
      <c r="H6772" s="447" t="s">
        <v>8245</v>
      </c>
      <c r="I6772" s="447" t="s">
        <v>8008</v>
      </c>
      <c r="J6772" s="447" t="s">
        <v>334</v>
      </c>
      <c r="K6772" s="450">
        <v>9.26</v>
      </c>
      <c r="L6772" s="447" t="s">
        <v>7884</v>
      </c>
    </row>
    <row r="6773" spans="1:12">
      <c r="A6773" s="447" t="s">
        <v>21003</v>
      </c>
      <c r="B6773" s="447" t="s">
        <v>21113</v>
      </c>
      <c r="C6773" s="447" t="s">
        <v>21120</v>
      </c>
      <c r="D6773" s="447" t="s">
        <v>21121</v>
      </c>
      <c r="E6773" s="448" t="s">
        <v>20755</v>
      </c>
      <c r="F6773" s="447" t="s">
        <v>20755</v>
      </c>
      <c r="G6773" s="449">
        <v>101352</v>
      </c>
      <c r="H6773" s="447" t="s">
        <v>8246</v>
      </c>
      <c r="I6773" s="447" t="s">
        <v>8008</v>
      </c>
      <c r="J6773" s="447" t="s">
        <v>334</v>
      </c>
      <c r="K6773" s="450">
        <v>10.67</v>
      </c>
      <c r="L6773" s="447" t="s">
        <v>7884</v>
      </c>
    </row>
    <row r="6774" spans="1:12">
      <c r="A6774" s="447" t="s">
        <v>21003</v>
      </c>
      <c r="B6774" s="447" t="s">
        <v>21113</v>
      </c>
      <c r="C6774" s="447" t="s">
        <v>21120</v>
      </c>
      <c r="D6774" s="447" t="s">
        <v>21121</v>
      </c>
      <c r="E6774" s="448" t="s">
        <v>20755</v>
      </c>
      <c r="F6774" s="447" t="s">
        <v>20755</v>
      </c>
      <c r="G6774" s="449">
        <v>101353</v>
      </c>
      <c r="H6774" s="447" t="s">
        <v>8247</v>
      </c>
      <c r="I6774" s="447" t="s">
        <v>8008</v>
      </c>
      <c r="J6774" s="447" t="s">
        <v>334</v>
      </c>
      <c r="K6774" s="450">
        <v>8.48</v>
      </c>
      <c r="L6774" s="447" t="s">
        <v>7884</v>
      </c>
    </row>
    <row r="6775" spans="1:12">
      <c r="A6775" s="447" t="s">
        <v>21003</v>
      </c>
      <c r="B6775" s="447" t="s">
        <v>21113</v>
      </c>
      <c r="C6775" s="447" t="s">
        <v>21120</v>
      </c>
      <c r="D6775" s="447" t="s">
        <v>21121</v>
      </c>
      <c r="E6775" s="448" t="s">
        <v>20755</v>
      </c>
      <c r="F6775" s="447" t="s">
        <v>20755</v>
      </c>
      <c r="G6775" s="449">
        <v>101354</v>
      </c>
      <c r="H6775" s="447" t="s">
        <v>8249</v>
      </c>
      <c r="I6775" s="447" t="s">
        <v>8008</v>
      </c>
      <c r="J6775" s="447" t="s">
        <v>334</v>
      </c>
      <c r="K6775" s="450">
        <v>11.71</v>
      </c>
      <c r="L6775" s="447" t="s">
        <v>7884</v>
      </c>
    </row>
    <row r="6776" spans="1:12">
      <c r="A6776" s="447" t="s">
        <v>21003</v>
      </c>
      <c r="B6776" s="447" t="s">
        <v>21113</v>
      </c>
      <c r="C6776" s="447" t="s">
        <v>21120</v>
      </c>
      <c r="D6776" s="447" t="s">
        <v>21121</v>
      </c>
      <c r="E6776" s="448" t="s">
        <v>20755</v>
      </c>
      <c r="F6776" s="447" t="s">
        <v>20755</v>
      </c>
      <c r="G6776" s="449">
        <v>101355</v>
      </c>
      <c r="H6776" s="447" t="s">
        <v>8250</v>
      </c>
      <c r="I6776" s="447" t="s">
        <v>8008</v>
      </c>
      <c r="J6776" s="447" t="s">
        <v>334</v>
      </c>
      <c r="K6776" s="450">
        <v>9.16</v>
      </c>
      <c r="L6776" s="447" t="s">
        <v>7884</v>
      </c>
    </row>
    <row r="6777" spans="1:12">
      <c r="A6777" s="447" t="s">
        <v>21003</v>
      </c>
      <c r="B6777" s="447" t="s">
        <v>21113</v>
      </c>
      <c r="C6777" s="447" t="s">
        <v>21120</v>
      </c>
      <c r="D6777" s="447" t="s">
        <v>21121</v>
      </c>
      <c r="E6777" s="448" t="s">
        <v>20755</v>
      </c>
      <c r="F6777" s="447" t="s">
        <v>20755</v>
      </c>
      <c r="G6777" s="449">
        <v>101356</v>
      </c>
      <c r="H6777" s="447" t="s">
        <v>8251</v>
      </c>
      <c r="I6777" s="447" t="s">
        <v>8008</v>
      </c>
      <c r="J6777" s="447" t="s">
        <v>334</v>
      </c>
      <c r="K6777" s="450">
        <v>22.86</v>
      </c>
      <c r="L6777" s="447" t="s">
        <v>7884</v>
      </c>
    </row>
    <row r="6778" spans="1:12">
      <c r="A6778" s="447" t="s">
        <v>21003</v>
      </c>
      <c r="B6778" s="447" t="s">
        <v>21113</v>
      </c>
      <c r="C6778" s="447" t="s">
        <v>21120</v>
      </c>
      <c r="D6778" s="447" t="s">
        <v>21121</v>
      </c>
      <c r="E6778" s="448" t="s">
        <v>20755</v>
      </c>
      <c r="F6778" s="447" t="s">
        <v>20755</v>
      </c>
      <c r="G6778" s="449">
        <v>101357</v>
      </c>
      <c r="H6778" s="447" t="s">
        <v>8252</v>
      </c>
      <c r="I6778" s="447" t="s">
        <v>8008</v>
      </c>
      <c r="J6778" s="447" t="s">
        <v>334</v>
      </c>
      <c r="K6778" s="450">
        <v>28.08</v>
      </c>
      <c r="L6778" s="447" t="s">
        <v>7884</v>
      </c>
    </row>
    <row r="6779" spans="1:12">
      <c r="A6779" s="447" t="s">
        <v>21003</v>
      </c>
      <c r="B6779" s="447" t="s">
        <v>21113</v>
      </c>
      <c r="C6779" s="447" t="s">
        <v>21120</v>
      </c>
      <c r="D6779" s="447" t="s">
        <v>21121</v>
      </c>
      <c r="E6779" s="448" t="s">
        <v>20755</v>
      </c>
      <c r="F6779" s="447" t="s">
        <v>20755</v>
      </c>
      <c r="G6779" s="449">
        <v>101358</v>
      </c>
      <c r="H6779" s="447" t="s">
        <v>8253</v>
      </c>
      <c r="I6779" s="447" t="s">
        <v>8008</v>
      </c>
      <c r="J6779" s="447" t="s">
        <v>334</v>
      </c>
      <c r="K6779" s="450">
        <v>19.600000000000001</v>
      </c>
      <c r="L6779" s="447" t="s">
        <v>7884</v>
      </c>
    </row>
    <row r="6780" spans="1:12">
      <c r="A6780" s="447" t="s">
        <v>21003</v>
      </c>
      <c r="B6780" s="447" t="s">
        <v>21113</v>
      </c>
      <c r="C6780" s="447" t="s">
        <v>21120</v>
      </c>
      <c r="D6780" s="447" t="s">
        <v>21121</v>
      </c>
      <c r="E6780" s="448" t="s">
        <v>20755</v>
      </c>
      <c r="F6780" s="447" t="s">
        <v>20755</v>
      </c>
      <c r="G6780" s="449">
        <v>101359</v>
      </c>
      <c r="H6780" s="447" t="s">
        <v>8254</v>
      </c>
      <c r="I6780" s="447" t="s">
        <v>8008</v>
      </c>
      <c r="J6780" s="447" t="s">
        <v>334</v>
      </c>
      <c r="K6780" s="450">
        <v>22.6</v>
      </c>
      <c r="L6780" s="447" t="s">
        <v>7884</v>
      </c>
    </row>
    <row r="6781" spans="1:12">
      <c r="A6781" s="447" t="s">
        <v>21003</v>
      </c>
      <c r="B6781" s="447" t="s">
        <v>21113</v>
      </c>
      <c r="C6781" s="447" t="s">
        <v>21120</v>
      </c>
      <c r="D6781" s="447" t="s">
        <v>21121</v>
      </c>
      <c r="E6781" s="448" t="s">
        <v>20755</v>
      </c>
      <c r="F6781" s="447" t="s">
        <v>20755</v>
      </c>
      <c r="G6781" s="449">
        <v>101360</v>
      </c>
      <c r="H6781" s="447" t="s">
        <v>8256</v>
      </c>
      <c r="I6781" s="447" t="s">
        <v>8008</v>
      </c>
      <c r="J6781" s="447" t="s">
        <v>334</v>
      </c>
      <c r="K6781" s="450">
        <v>21.09</v>
      </c>
      <c r="L6781" s="447" t="s">
        <v>7884</v>
      </c>
    </row>
    <row r="6782" spans="1:12">
      <c r="A6782" s="447" t="s">
        <v>21003</v>
      </c>
      <c r="B6782" s="447" t="s">
        <v>21113</v>
      </c>
      <c r="C6782" s="447" t="s">
        <v>21120</v>
      </c>
      <c r="D6782" s="447" t="s">
        <v>21121</v>
      </c>
      <c r="E6782" s="448" t="s">
        <v>20755</v>
      </c>
      <c r="F6782" s="447" t="s">
        <v>20755</v>
      </c>
      <c r="G6782" s="449">
        <v>101361</v>
      </c>
      <c r="H6782" s="447" t="s">
        <v>8257</v>
      </c>
      <c r="I6782" s="447" t="s">
        <v>8008</v>
      </c>
      <c r="J6782" s="447" t="s">
        <v>334</v>
      </c>
      <c r="K6782" s="450">
        <v>20.190000000000001</v>
      </c>
      <c r="L6782" s="447" t="s">
        <v>7884</v>
      </c>
    </row>
    <row r="6783" spans="1:12">
      <c r="A6783" s="447" t="s">
        <v>21003</v>
      </c>
      <c r="B6783" s="447" t="s">
        <v>21113</v>
      </c>
      <c r="C6783" s="447" t="s">
        <v>21120</v>
      </c>
      <c r="D6783" s="447" t="s">
        <v>21121</v>
      </c>
      <c r="E6783" s="448" t="s">
        <v>20755</v>
      </c>
      <c r="F6783" s="447" t="s">
        <v>20755</v>
      </c>
      <c r="G6783" s="449">
        <v>101362</v>
      </c>
      <c r="H6783" s="447" t="s">
        <v>8259</v>
      </c>
      <c r="I6783" s="447" t="s">
        <v>8008</v>
      </c>
      <c r="J6783" s="447" t="s">
        <v>334</v>
      </c>
      <c r="K6783" s="450">
        <v>4.3899999999999997</v>
      </c>
      <c r="L6783" s="447" t="s">
        <v>7884</v>
      </c>
    </row>
    <row r="6784" spans="1:12">
      <c r="A6784" s="447" t="s">
        <v>21003</v>
      </c>
      <c r="B6784" s="447" t="s">
        <v>21113</v>
      </c>
      <c r="C6784" s="447" t="s">
        <v>21120</v>
      </c>
      <c r="D6784" s="447" t="s">
        <v>21121</v>
      </c>
      <c r="E6784" s="448" t="s">
        <v>20755</v>
      </c>
      <c r="F6784" s="447" t="s">
        <v>20755</v>
      </c>
      <c r="G6784" s="449">
        <v>101363</v>
      </c>
      <c r="H6784" s="447" t="s">
        <v>8261</v>
      </c>
      <c r="I6784" s="447" t="s">
        <v>8008</v>
      </c>
      <c r="J6784" s="447" t="s">
        <v>334</v>
      </c>
      <c r="K6784" s="450">
        <v>15.25</v>
      </c>
      <c r="L6784" s="447" t="s">
        <v>7884</v>
      </c>
    </row>
    <row r="6785" spans="1:12">
      <c r="A6785" s="447" t="s">
        <v>21003</v>
      </c>
      <c r="B6785" s="447" t="s">
        <v>21113</v>
      </c>
      <c r="C6785" s="447" t="s">
        <v>21120</v>
      </c>
      <c r="D6785" s="447" t="s">
        <v>21121</v>
      </c>
      <c r="E6785" s="448" t="s">
        <v>20755</v>
      </c>
      <c r="F6785" s="447" t="s">
        <v>20755</v>
      </c>
      <c r="G6785" s="449">
        <v>101364</v>
      </c>
      <c r="H6785" s="447" t="s">
        <v>8262</v>
      </c>
      <c r="I6785" s="447" t="s">
        <v>8008</v>
      </c>
      <c r="J6785" s="447" t="s">
        <v>334</v>
      </c>
      <c r="K6785" s="450">
        <v>20.9</v>
      </c>
      <c r="L6785" s="447" t="s">
        <v>7884</v>
      </c>
    </row>
    <row r="6786" spans="1:12">
      <c r="A6786" s="447" t="s">
        <v>21003</v>
      </c>
      <c r="B6786" s="447" t="s">
        <v>21113</v>
      </c>
      <c r="C6786" s="447" t="s">
        <v>21120</v>
      </c>
      <c r="D6786" s="447" t="s">
        <v>21121</v>
      </c>
      <c r="E6786" s="448" t="s">
        <v>20755</v>
      </c>
      <c r="F6786" s="447" t="s">
        <v>20755</v>
      </c>
      <c r="G6786" s="449">
        <v>101365</v>
      </c>
      <c r="H6786" s="447" t="s">
        <v>8263</v>
      </c>
      <c r="I6786" s="447" t="s">
        <v>8008</v>
      </c>
      <c r="J6786" s="447" t="s">
        <v>334</v>
      </c>
      <c r="K6786" s="450">
        <v>15.25</v>
      </c>
      <c r="L6786" s="447" t="s">
        <v>7884</v>
      </c>
    </row>
    <row r="6787" spans="1:12">
      <c r="A6787" s="447" t="s">
        <v>21003</v>
      </c>
      <c r="B6787" s="447" t="s">
        <v>21113</v>
      </c>
      <c r="C6787" s="447" t="s">
        <v>21120</v>
      </c>
      <c r="D6787" s="447" t="s">
        <v>21121</v>
      </c>
      <c r="E6787" s="448" t="s">
        <v>20755</v>
      </c>
      <c r="F6787" s="447" t="s">
        <v>20755</v>
      </c>
      <c r="G6787" s="449">
        <v>101366</v>
      </c>
      <c r="H6787" s="447" t="s">
        <v>8264</v>
      </c>
      <c r="I6787" s="447" t="s">
        <v>8008</v>
      </c>
      <c r="J6787" s="447" t="s">
        <v>334</v>
      </c>
      <c r="K6787" s="450">
        <v>20.440000000000001</v>
      </c>
      <c r="L6787" s="447" t="s">
        <v>7884</v>
      </c>
    </row>
    <row r="6788" spans="1:12">
      <c r="A6788" s="447" t="s">
        <v>21003</v>
      </c>
      <c r="B6788" s="447" t="s">
        <v>21113</v>
      </c>
      <c r="C6788" s="447" t="s">
        <v>21120</v>
      </c>
      <c r="D6788" s="447" t="s">
        <v>21121</v>
      </c>
      <c r="E6788" s="448" t="s">
        <v>20755</v>
      </c>
      <c r="F6788" s="447" t="s">
        <v>20755</v>
      </c>
      <c r="G6788" s="449">
        <v>101367</v>
      </c>
      <c r="H6788" s="447" t="s">
        <v>8265</v>
      </c>
      <c r="I6788" s="447" t="s">
        <v>8008</v>
      </c>
      <c r="J6788" s="447" t="s">
        <v>334</v>
      </c>
      <c r="K6788" s="450">
        <v>18.71</v>
      </c>
      <c r="L6788" s="447" t="s">
        <v>7884</v>
      </c>
    </row>
    <row r="6789" spans="1:12">
      <c r="A6789" s="447" t="s">
        <v>21003</v>
      </c>
      <c r="B6789" s="447" t="s">
        <v>21113</v>
      </c>
      <c r="C6789" s="447" t="s">
        <v>21120</v>
      </c>
      <c r="D6789" s="447" t="s">
        <v>21121</v>
      </c>
      <c r="E6789" s="448" t="s">
        <v>20755</v>
      </c>
      <c r="F6789" s="447" t="s">
        <v>20755</v>
      </c>
      <c r="G6789" s="449">
        <v>101368</v>
      </c>
      <c r="H6789" s="447" t="s">
        <v>8266</v>
      </c>
      <c r="I6789" s="447" t="s">
        <v>8008</v>
      </c>
      <c r="J6789" s="447" t="s">
        <v>334</v>
      </c>
      <c r="K6789" s="450">
        <v>16.03</v>
      </c>
      <c r="L6789" s="447" t="s">
        <v>7884</v>
      </c>
    </row>
    <row r="6790" spans="1:12">
      <c r="A6790" s="447" t="s">
        <v>21003</v>
      </c>
      <c r="B6790" s="447" t="s">
        <v>21113</v>
      </c>
      <c r="C6790" s="447" t="s">
        <v>21120</v>
      </c>
      <c r="D6790" s="447" t="s">
        <v>21121</v>
      </c>
      <c r="E6790" s="448" t="s">
        <v>20755</v>
      </c>
      <c r="F6790" s="447" t="s">
        <v>20755</v>
      </c>
      <c r="G6790" s="449">
        <v>101369</v>
      </c>
      <c r="H6790" s="447" t="s">
        <v>8267</v>
      </c>
      <c r="I6790" s="447" t="s">
        <v>8008</v>
      </c>
      <c r="J6790" s="447" t="s">
        <v>334</v>
      </c>
      <c r="K6790" s="450">
        <v>20.22</v>
      </c>
      <c r="L6790" s="447" t="s">
        <v>7884</v>
      </c>
    </row>
    <row r="6791" spans="1:12">
      <c r="A6791" s="447" t="s">
        <v>21003</v>
      </c>
      <c r="B6791" s="447" t="s">
        <v>21113</v>
      </c>
      <c r="C6791" s="447" t="s">
        <v>21120</v>
      </c>
      <c r="D6791" s="447" t="s">
        <v>21121</v>
      </c>
      <c r="E6791" s="448" t="s">
        <v>20755</v>
      </c>
      <c r="F6791" s="447" t="s">
        <v>20755</v>
      </c>
      <c r="G6791" s="449">
        <v>101370</v>
      </c>
      <c r="H6791" s="447" t="s">
        <v>8268</v>
      </c>
      <c r="I6791" s="447" t="s">
        <v>8008</v>
      </c>
      <c r="J6791" s="447" t="s">
        <v>334</v>
      </c>
      <c r="K6791" s="450">
        <v>16.649999999999999</v>
      </c>
      <c r="L6791" s="447" t="s">
        <v>7884</v>
      </c>
    </row>
    <row r="6792" spans="1:12">
      <c r="A6792" s="447" t="s">
        <v>21003</v>
      </c>
      <c r="B6792" s="447" t="s">
        <v>21113</v>
      </c>
      <c r="C6792" s="447" t="s">
        <v>21120</v>
      </c>
      <c r="D6792" s="447" t="s">
        <v>21121</v>
      </c>
      <c r="E6792" s="448" t="s">
        <v>20755</v>
      </c>
      <c r="F6792" s="447" t="s">
        <v>20755</v>
      </c>
      <c r="G6792" s="449">
        <v>101371</v>
      </c>
      <c r="H6792" s="447" t="s">
        <v>8269</v>
      </c>
      <c r="I6792" s="447" t="s">
        <v>8008</v>
      </c>
      <c r="J6792" s="447" t="s">
        <v>334</v>
      </c>
      <c r="K6792" s="450">
        <v>18.78</v>
      </c>
      <c r="L6792" s="447" t="s">
        <v>7884</v>
      </c>
    </row>
    <row r="6793" spans="1:12">
      <c r="A6793" s="447" t="s">
        <v>21003</v>
      </c>
      <c r="B6793" s="447" t="s">
        <v>21113</v>
      </c>
      <c r="C6793" s="447" t="s">
        <v>21120</v>
      </c>
      <c r="D6793" s="447" t="s">
        <v>21121</v>
      </c>
      <c r="E6793" s="448" t="s">
        <v>20755</v>
      </c>
      <c r="F6793" s="447" t="s">
        <v>20755</v>
      </c>
      <c r="G6793" s="449">
        <v>101372</v>
      </c>
      <c r="H6793" s="447" t="s">
        <v>8270</v>
      </c>
      <c r="I6793" s="447" t="s">
        <v>8008</v>
      </c>
      <c r="J6793" s="447" t="s">
        <v>334</v>
      </c>
      <c r="K6793" s="450">
        <v>5.25</v>
      </c>
      <c r="L6793" s="447" t="s">
        <v>7884</v>
      </c>
    </row>
    <row r="6794" spans="1:12">
      <c r="A6794" s="447" t="s">
        <v>21003</v>
      </c>
      <c r="B6794" s="447" t="s">
        <v>21113</v>
      </c>
      <c r="C6794" s="447" t="s">
        <v>21120</v>
      </c>
      <c r="D6794" s="447" t="s">
        <v>21121</v>
      </c>
      <c r="E6794" s="448" t="s">
        <v>20755</v>
      </c>
      <c r="F6794" s="447" t="s">
        <v>20755</v>
      </c>
      <c r="G6794" s="449">
        <v>101373</v>
      </c>
      <c r="H6794" s="447" t="s">
        <v>8271</v>
      </c>
      <c r="I6794" s="447" t="s">
        <v>954</v>
      </c>
      <c r="J6794" s="447" t="s">
        <v>334</v>
      </c>
      <c r="K6794" s="450">
        <v>124.77</v>
      </c>
      <c r="L6794" s="447" t="s">
        <v>7884</v>
      </c>
    </row>
    <row r="6795" spans="1:12">
      <c r="A6795" s="447" t="s">
        <v>21003</v>
      </c>
      <c r="B6795" s="447" t="s">
        <v>21113</v>
      </c>
      <c r="C6795" s="447" t="s">
        <v>21120</v>
      </c>
      <c r="D6795" s="447" t="s">
        <v>21121</v>
      </c>
      <c r="E6795" s="448" t="s">
        <v>20755</v>
      </c>
      <c r="F6795" s="447" t="s">
        <v>20755</v>
      </c>
      <c r="G6795" s="449">
        <v>101374</v>
      </c>
      <c r="H6795" s="447" t="s">
        <v>7882</v>
      </c>
      <c r="I6795" s="447" t="s">
        <v>8008</v>
      </c>
      <c r="J6795" s="447" t="s">
        <v>334</v>
      </c>
      <c r="K6795" s="451">
        <v>2418.4</v>
      </c>
      <c r="L6795" s="447" t="s">
        <v>7884</v>
      </c>
    </row>
    <row r="6796" spans="1:12">
      <c r="A6796" s="447" t="s">
        <v>21003</v>
      </c>
      <c r="B6796" s="447" t="s">
        <v>21113</v>
      </c>
      <c r="C6796" s="447" t="s">
        <v>21120</v>
      </c>
      <c r="D6796" s="447" t="s">
        <v>21121</v>
      </c>
      <c r="E6796" s="448" t="s">
        <v>20755</v>
      </c>
      <c r="F6796" s="447" t="s">
        <v>20755</v>
      </c>
      <c r="G6796" s="449">
        <v>101375</v>
      </c>
      <c r="H6796" s="447" t="s">
        <v>8272</v>
      </c>
      <c r="I6796" s="447" t="s">
        <v>8008</v>
      </c>
      <c r="J6796" s="447" t="s">
        <v>334</v>
      </c>
      <c r="K6796" s="451">
        <v>2515.77</v>
      </c>
      <c r="L6796" s="447" t="s">
        <v>7884</v>
      </c>
    </row>
    <row r="6797" spans="1:12">
      <c r="A6797" s="447" t="s">
        <v>21003</v>
      </c>
      <c r="B6797" s="447" t="s">
        <v>21113</v>
      </c>
      <c r="C6797" s="447" t="s">
        <v>21120</v>
      </c>
      <c r="D6797" s="447" t="s">
        <v>21121</v>
      </c>
      <c r="E6797" s="448" t="s">
        <v>20755</v>
      </c>
      <c r="F6797" s="447" t="s">
        <v>20755</v>
      </c>
      <c r="G6797" s="449">
        <v>101376</v>
      </c>
      <c r="H6797" s="447" t="s">
        <v>8273</v>
      </c>
      <c r="I6797" s="447" t="s">
        <v>8008</v>
      </c>
      <c r="J6797" s="447" t="s">
        <v>334</v>
      </c>
      <c r="K6797" s="451">
        <v>1851.91</v>
      </c>
      <c r="L6797" s="447" t="s">
        <v>7884</v>
      </c>
    </row>
    <row r="6798" spans="1:12">
      <c r="A6798" s="447" t="s">
        <v>21003</v>
      </c>
      <c r="B6798" s="447" t="s">
        <v>21113</v>
      </c>
      <c r="C6798" s="447" t="s">
        <v>21120</v>
      </c>
      <c r="D6798" s="447" t="s">
        <v>21121</v>
      </c>
      <c r="E6798" s="448" t="s">
        <v>20755</v>
      </c>
      <c r="F6798" s="447" t="s">
        <v>20755</v>
      </c>
      <c r="G6798" s="449">
        <v>101377</v>
      </c>
      <c r="H6798" s="447" t="s">
        <v>7887</v>
      </c>
      <c r="I6798" s="447" t="s">
        <v>8008</v>
      </c>
      <c r="J6798" s="447" t="s">
        <v>334</v>
      </c>
      <c r="K6798" s="451">
        <v>2477.4699999999998</v>
      </c>
      <c r="L6798" s="447" t="s">
        <v>7884</v>
      </c>
    </row>
    <row r="6799" spans="1:12">
      <c r="A6799" s="447" t="s">
        <v>21003</v>
      </c>
      <c r="B6799" s="447" t="s">
        <v>21113</v>
      </c>
      <c r="C6799" s="447" t="s">
        <v>21120</v>
      </c>
      <c r="D6799" s="447" t="s">
        <v>21121</v>
      </c>
      <c r="E6799" s="448" t="s">
        <v>20755</v>
      </c>
      <c r="F6799" s="447" t="s">
        <v>20755</v>
      </c>
      <c r="G6799" s="449">
        <v>101378</v>
      </c>
      <c r="H6799" s="447" t="s">
        <v>8143</v>
      </c>
      <c r="I6799" s="447" t="s">
        <v>8008</v>
      </c>
      <c r="J6799" s="447" t="s">
        <v>334</v>
      </c>
      <c r="K6799" s="451">
        <v>2682.32</v>
      </c>
      <c r="L6799" s="447" t="s">
        <v>7884</v>
      </c>
    </row>
    <row r="6800" spans="1:12">
      <c r="A6800" s="447" t="s">
        <v>21003</v>
      </c>
      <c r="B6800" s="447" t="s">
        <v>21113</v>
      </c>
      <c r="C6800" s="447" t="s">
        <v>21120</v>
      </c>
      <c r="D6800" s="447" t="s">
        <v>21121</v>
      </c>
      <c r="E6800" s="448" t="s">
        <v>20755</v>
      </c>
      <c r="F6800" s="447" t="s">
        <v>20755</v>
      </c>
      <c r="G6800" s="449">
        <v>101379</v>
      </c>
      <c r="H6800" s="447" t="s">
        <v>8274</v>
      </c>
      <c r="I6800" s="447" t="s">
        <v>8008</v>
      </c>
      <c r="J6800" s="447" t="s">
        <v>334</v>
      </c>
      <c r="K6800" s="451">
        <v>2541.77</v>
      </c>
      <c r="L6800" s="447" t="s">
        <v>7884</v>
      </c>
    </row>
    <row r="6801" spans="1:12">
      <c r="A6801" s="447" t="s">
        <v>21003</v>
      </c>
      <c r="B6801" s="447" t="s">
        <v>21113</v>
      </c>
      <c r="C6801" s="447" t="s">
        <v>21120</v>
      </c>
      <c r="D6801" s="447" t="s">
        <v>21121</v>
      </c>
      <c r="E6801" s="448" t="s">
        <v>20755</v>
      </c>
      <c r="F6801" s="447" t="s">
        <v>20755</v>
      </c>
      <c r="G6801" s="449">
        <v>101380</v>
      </c>
      <c r="H6801" s="447" t="s">
        <v>7890</v>
      </c>
      <c r="I6801" s="447" t="s">
        <v>8008</v>
      </c>
      <c r="J6801" s="447" t="s">
        <v>334</v>
      </c>
      <c r="K6801" s="451">
        <v>3051.83</v>
      </c>
      <c r="L6801" s="447" t="s">
        <v>7884</v>
      </c>
    </row>
    <row r="6802" spans="1:12">
      <c r="A6802" s="447" t="s">
        <v>21003</v>
      </c>
      <c r="B6802" s="447" t="s">
        <v>21113</v>
      </c>
      <c r="C6802" s="447" t="s">
        <v>21120</v>
      </c>
      <c r="D6802" s="447" t="s">
        <v>21121</v>
      </c>
      <c r="E6802" s="448" t="s">
        <v>20755</v>
      </c>
      <c r="F6802" s="447" t="s">
        <v>20755</v>
      </c>
      <c r="G6802" s="449">
        <v>101381</v>
      </c>
      <c r="H6802" s="447" t="s">
        <v>7892</v>
      </c>
      <c r="I6802" s="447" t="s">
        <v>8008</v>
      </c>
      <c r="J6802" s="447" t="s">
        <v>334</v>
      </c>
      <c r="K6802" s="451">
        <v>3155.15</v>
      </c>
      <c r="L6802" s="447" t="s">
        <v>7884</v>
      </c>
    </row>
    <row r="6803" spans="1:12">
      <c r="A6803" s="447" t="s">
        <v>21003</v>
      </c>
      <c r="B6803" s="447" t="s">
        <v>21113</v>
      </c>
      <c r="C6803" s="447" t="s">
        <v>21120</v>
      </c>
      <c r="D6803" s="447" t="s">
        <v>21121</v>
      </c>
      <c r="E6803" s="448" t="s">
        <v>20755</v>
      </c>
      <c r="F6803" s="447" t="s">
        <v>20755</v>
      </c>
      <c r="G6803" s="449">
        <v>101382</v>
      </c>
      <c r="H6803" s="447" t="s">
        <v>8275</v>
      </c>
      <c r="I6803" s="447" t="s">
        <v>8008</v>
      </c>
      <c r="J6803" s="447" t="s">
        <v>334</v>
      </c>
      <c r="K6803" s="451">
        <v>2669.46</v>
      </c>
      <c r="L6803" s="447" t="s">
        <v>7884</v>
      </c>
    </row>
    <row r="6804" spans="1:12">
      <c r="A6804" s="447" t="s">
        <v>21003</v>
      </c>
      <c r="B6804" s="447" t="s">
        <v>21113</v>
      </c>
      <c r="C6804" s="447" t="s">
        <v>21120</v>
      </c>
      <c r="D6804" s="447" t="s">
        <v>21121</v>
      </c>
      <c r="E6804" s="448" t="s">
        <v>20755</v>
      </c>
      <c r="F6804" s="447" t="s">
        <v>20755</v>
      </c>
      <c r="G6804" s="449">
        <v>101383</v>
      </c>
      <c r="H6804" s="447" t="s">
        <v>8145</v>
      </c>
      <c r="I6804" s="447" t="s">
        <v>8008</v>
      </c>
      <c r="J6804" s="447" t="s">
        <v>334</v>
      </c>
      <c r="K6804" s="451">
        <v>2498.0300000000002</v>
      </c>
      <c r="L6804" s="447" t="s">
        <v>7884</v>
      </c>
    </row>
    <row r="6805" spans="1:12">
      <c r="A6805" s="447" t="s">
        <v>21003</v>
      </c>
      <c r="B6805" s="447" t="s">
        <v>21113</v>
      </c>
      <c r="C6805" s="447" t="s">
        <v>21120</v>
      </c>
      <c r="D6805" s="447" t="s">
        <v>21121</v>
      </c>
      <c r="E6805" s="448" t="s">
        <v>20755</v>
      </c>
      <c r="F6805" s="447" t="s">
        <v>20755</v>
      </c>
      <c r="G6805" s="449">
        <v>101384</v>
      </c>
      <c r="H6805" s="447" t="s">
        <v>7897</v>
      </c>
      <c r="I6805" s="447" t="s">
        <v>8008</v>
      </c>
      <c r="J6805" s="447" t="s">
        <v>334</v>
      </c>
      <c r="K6805" s="451">
        <v>2426.5100000000002</v>
      </c>
      <c r="L6805" s="447" t="s">
        <v>7884</v>
      </c>
    </row>
    <row r="6806" spans="1:12">
      <c r="A6806" s="447" t="s">
        <v>21003</v>
      </c>
      <c r="B6806" s="447" t="s">
        <v>21113</v>
      </c>
      <c r="C6806" s="447" t="s">
        <v>21120</v>
      </c>
      <c r="D6806" s="447" t="s">
        <v>21121</v>
      </c>
      <c r="E6806" s="448" t="s">
        <v>20755</v>
      </c>
      <c r="F6806" s="447" t="s">
        <v>20755</v>
      </c>
      <c r="G6806" s="449">
        <v>101385</v>
      </c>
      <c r="H6806" s="447" t="s">
        <v>8276</v>
      </c>
      <c r="I6806" s="447" t="s">
        <v>8008</v>
      </c>
      <c r="J6806" s="447" t="s">
        <v>334</v>
      </c>
      <c r="K6806" s="451">
        <v>3568.38</v>
      </c>
      <c r="L6806" s="447" t="s">
        <v>7884</v>
      </c>
    </row>
    <row r="6807" spans="1:12">
      <c r="A6807" s="447" t="s">
        <v>21003</v>
      </c>
      <c r="B6807" s="447" t="s">
        <v>21113</v>
      </c>
      <c r="C6807" s="447" t="s">
        <v>21120</v>
      </c>
      <c r="D6807" s="447" t="s">
        <v>21121</v>
      </c>
      <c r="E6807" s="448" t="s">
        <v>20755</v>
      </c>
      <c r="F6807" s="447" t="s">
        <v>20755</v>
      </c>
      <c r="G6807" s="449">
        <v>101386</v>
      </c>
      <c r="H6807" s="447" t="s">
        <v>7899</v>
      </c>
      <c r="I6807" s="447" t="s">
        <v>8008</v>
      </c>
      <c r="J6807" s="447" t="s">
        <v>334</v>
      </c>
      <c r="K6807" s="451">
        <v>2129.29</v>
      </c>
      <c r="L6807" s="447" t="s">
        <v>7884</v>
      </c>
    </row>
    <row r="6808" spans="1:12">
      <c r="A6808" s="447" t="s">
        <v>21003</v>
      </c>
      <c r="B6808" s="447" t="s">
        <v>21113</v>
      </c>
      <c r="C6808" s="447" t="s">
        <v>21120</v>
      </c>
      <c r="D6808" s="447" t="s">
        <v>21121</v>
      </c>
      <c r="E6808" s="448" t="s">
        <v>20755</v>
      </c>
      <c r="F6808" s="447" t="s">
        <v>20755</v>
      </c>
      <c r="G6808" s="449">
        <v>101387</v>
      </c>
      <c r="H6808" s="447" t="s">
        <v>8277</v>
      </c>
      <c r="I6808" s="447" t="s">
        <v>8008</v>
      </c>
      <c r="J6808" s="447" t="s">
        <v>334</v>
      </c>
      <c r="K6808" s="451">
        <v>2532.38</v>
      </c>
      <c r="L6808" s="447" t="s">
        <v>7884</v>
      </c>
    </row>
    <row r="6809" spans="1:12">
      <c r="A6809" s="447" t="s">
        <v>21003</v>
      </c>
      <c r="B6809" s="447" t="s">
        <v>21113</v>
      </c>
      <c r="C6809" s="447" t="s">
        <v>21120</v>
      </c>
      <c r="D6809" s="447" t="s">
        <v>21121</v>
      </c>
      <c r="E6809" s="448" t="s">
        <v>20755</v>
      </c>
      <c r="F6809" s="447" t="s">
        <v>20755</v>
      </c>
      <c r="G6809" s="449">
        <v>101388</v>
      </c>
      <c r="H6809" s="447" t="s">
        <v>7901</v>
      </c>
      <c r="I6809" s="447" t="s">
        <v>8008</v>
      </c>
      <c r="J6809" s="447" t="s">
        <v>334</v>
      </c>
      <c r="K6809" s="451">
        <v>2650.62</v>
      </c>
      <c r="L6809" s="447" t="s">
        <v>7884</v>
      </c>
    </row>
    <row r="6810" spans="1:12">
      <c r="A6810" s="447" t="s">
        <v>21003</v>
      </c>
      <c r="B6810" s="447" t="s">
        <v>21113</v>
      </c>
      <c r="C6810" s="447" t="s">
        <v>21120</v>
      </c>
      <c r="D6810" s="447" t="s">
        <v>21121</v>
      </c>
      <c r="E6810" s="448" t="s">
        <v>20755</v>
      </c>
      <c r="F6810" s="447" t="s">
        <v>20755</v>
      </c>
      <c r="G6810" s="449">
        <v>101389</v>
      </c>
      <c r="H6810" s="447" t="s">
        <v>7903</v>
      </c>
      <c r="I6810" s="447" t="s">
        <v>8008</v>
      </c>
      <c r="J6810" s="447" t="s">
        <v>334</v>
      </c>
      <c r="K6810" s="451">
        <v>1217.03</v>
      </c>
      <c r="L6810" s="447" t="s">
        <v>7884</v>
      </c>
    </row>
    <row r="6811" spans="1:12">
      <c r="A6811" s="447" t="s">
        <v>21003</v>
      </c>
      <c r="B6811" s="447" t="s">
        <v>21113</v>
      </c>
      <c r="C6811" s="447" t="s">
        <v>21120</v>
      </c>
      <c r="D6811" s="447" t="s">
        <v>21121</v>
      </c>
      <c r="E6811" s="448" t="s">
        <v>20755</v>
      </c>
      <c r="F6811" s="447" t="s">
        <v>20755</v>
      </c>
      <c r="G6811" s="449">
        <v>101390</v>
      </c>
      <c r="H6811" s="447" t="s">
        <v>8278</v>
      </c>
      <c r="I6811" s="447" t="s">
        <v>8008</v>
      </c>
      <c r="J6811" s="447" t="s">
        <v>334</v>
      </c>
      <c r="K6811" s="451">
        <v>3813.55</v>
      </c>
      <c r="L6811" s="447" t="s">
        <v>7884</v>
      </c>
    </row>
    <row r="6812" spans="1:12">
      <c r="A6812" s="447" t="s">
        <v>21003</v>
      </c>
      <c r="B6812" s="447" t="s">
        <v>21113</v>
      </c>
      <c r="C6812" s="447" t="s">
        <v>21120</v>
      </c>
      <c r="D6812" s="447" t="s">
        <v>21121</v>
      </c>
      <c r="E6812" s="448" t="s">
        <v>20755</v>
      </c>
      <c r="F6812" s="447" t="s">
        <v>20755</v>
      </c>
      <c r="G6812" s="449">
        <v>101391</v>
      </c>
      <c r="H6812" s="447" t="s">
        <v>8279</v>
      </c>
      <c r="I6812" s="447" t="s">
        <v>8008</v>
      </c>
      <c r="J6812" s="447" t="s">
        <v>334</v>
      </c>
      <c r="K6812" s="451">
        <v>3159.5</v>
      </c>
      <c r="L6812" s="447" t="s">
        <v>7884</v>
      </c>
    </row>
    <row r="6813" spans="1:12">
      <c r="A6813" s="447" t="s">
        <v>21003</v>
      </c>
      <c r="B6813" s="447" t="s">
        <v>21113</v>
      </c>
      <c r="C6813" s="447" t="s">
        <v>21120</v>
      </c>
      <c r="D6813" s="447" t="s">
        <v>21121</v>
      </c>
      <c r="E6813" s="448" t="s">
        <v>20755</v>
      </c>
      <c r="F6813" s="447" t="s">
        <v>20755</v>
      </c>
      <c r="G6813" s="449">
        <v>101392</v>
      </c>
      <c r="H6813" s="447" t="s">
        <v>8280</v>
      </c>
      <c r="I6813" s="447" t="s">
        <v>8008</v>
      </c>
      <c r="J6813" s="447" t="s">
        <v>334</v>
      </c>
      <c r="K6813" s="451">
        <v>2288.77</v>
      </c>
      <c r="L6813" s="447" t="s">
        <v>7884</v>
      </c>
    </row>
    <row r="6814" spans="1:12">
      <c r="A6814" s="447" t="s">
        <v>21003</v>
      </c>
      <c r="B6814" s="447" t="s">
        <v>21113</v>
      </c>
      <c r="C6814" s="447" t="s">
        <v>21120</v>
      </c>
      <c r="D6814" s="447" t="s">
        <v>21121</v>
      </c>
      <c r="E6814" s="448" t="s">
        <v>20755</v>
      </c>
      <c r="F6814" s="447" t="s">
        <v>20755</v>
      </c>
      <c r="G6814" s="449">
        <v>101394</v>
      </c>
      <c r="H6814" s="447" t="s">
        <v>7909</v>
      </c>
      <c r="I6814" s="447" t="s">
        <v>8008</v>
      </c>
      <c r="J6814" s="447" t="s">
        <v>334</v>
      </c>
      <c r="K6814" s="451">
        <v>3128.13</v>
      </c>
      <c r="L6814" s="447" t="s">
        <v>7884</v>
      </c>
    </row>
    <row r="6815" spans="1:12">
      <c r="A6815" s="447" t="s">
        <v>21003</v>
      </c>
      <c r="B6815" s="447" t="s">
        <v>21113</v>
      </c>
      <c r="C6815" s="447" t="s">
        <v>21120</v>
      </c>
      <c r="D6815" s="447" t="s">
        <v>21121</v>
      </c>
      <c r="E6815" s="448" t="s">
        <v>20755</v>
      </c>
      <c r="F6815" s="447" t="s">
        <v>20755</v>
      </c>
      <c r="G6815" s="449">
        <v>101395</v>
      </c>
      <c r="H6815" s="447" t="s">
        <v>8281</v>
      </c>
      <c r="I6815" s="447" t="s">
        <v>8008</v>
      </c>
      <c r="J6815" s="447" t="s">
        <v>334</v>
      </c>
      <c r="K6815" s="451">
        <v>2621.69</v>
      </c>
      <c r="L6815" s="447" t="s">
        <v>7884</v>
      </c>
    </row>
    <row r="6816" spans="1:12">
      <c r="A6816" s="447" t="s">
        <v>21003</v>
      </c>
      <c r="B6816" s="447" t="s">
        <v>21113</v>
      </c>
      <c r="C6816" s="447" t="s">
        <v>21120</v>
      </c>
      <c r="D6816" s="447" t="s">
        <v>21121</v>
      </c>
      <c r="E6816" s="448" t="s">
        <v>20755</v>
      </c>
      <c r="F6816" s="447" t="s">
        <v>20755</v>
      </c>
      <c r="G6816" s="449">
        <v>101396</v>
      </c>
      <c r="H6816" s="447" t="s">
        <v>8282</v>
      </c>
      <c r="I6816" s="447" t="s">
        <v>8008</v>
      </c>
      <c r="J6816" s="447" t="s">
        <v>334</v>
      </c>
      <c r="K6816" s="451">
        <v>3363.73</v>
      </c>
      <c r="L6816" s="447" t="s">
        <v>7884</v>
      </c>
    </row>
    <row r="6817" spans="1:12">
      <c r="A6817" s="447" t="s">
        <v>21003</v>
      </c>
      <c r="B6817" s="447" t="s">
        <v>21113</v>
      </c>
      <c r="C6817" s="447" t="s">
        <v>21120</v>
      </c>
      <c r="D6817" s="447" t="s">
        <v>21121</v>
      </c>
      <c r="E6817" s="448" t="s">
        <v>20755</v>
      </c>
      <c r="F6817" s="447" t="s">
        <v>20755</v>
      </c>
      <c r="G6817" s="449">
        <v>101397</v>
      </c>
      <c r="H6817" s="447" t="s">
        <v>7913</v>
      </c>
      <c r="I6817" s="447" t="s">
        <v>8008</v>
      </c>
      <c r="J6817" s="447" t="s">
        <v>334</v>
      </c>
      <c r="K6817" s="451">
        <v>3135.07</v>
      </c>
      <c r="L6817" s="447" t="s">
        <v>7884</v>
      </c>
    </row>
    <row r="6818" spans="1:12">
      <c r="A6818" s="447" t="s">
        <v>21003</v>
      </c>
      <c r="B6818" s="447" t="s">
        <v>21113</v>
      </c>
      <c r="C6818" s="447" t="s">
        <v>21120</v>
      </c>
      <c r="D6818" s="447" t="s">
        <v>21121</v>
      </c>
      <c r="E6818" s="448" t="s">
        <v>20755</v>
      </c>
      <c r="F6818" s="447" t="s">
        <v>20755</v>
      </c>
      <c r="G6818" s="449">
        <v>101398</v>
      </c>
      <c r="H6818" s="447" t="s">
        <v>8283</v>
      </c>
      <c r="I6818" s="447" t="s">
        <v>8008</v>
      </c>
      <c r="J6818" s="447" t="s">
        <v>334</v>
      </c>
      <c r="K6818" s="451">
        <v>2049.16</v>
      </c>
      <c r="L6818" s="447" t="s">
        <v>7884</v>
      </c>
    </row>
    <row r="6819" spans="1:12">
      <c r="A6819" s="447" t="s">
        <v>21003</v>
      </c>
      <c r="B6819" s="447" t="s">
        <v>21113</v>
      </c>
      <c r="C6819" s="447" t="s">
        <v>21120</v>
      </c>
      <c r="D6819" s="447" t="s">
        <v>21121</v>
      </c>
      <c r="E6819" s="448" t="s">
        <v>20755</v>
      </c>
      <c r="F6819" s="447" t="s">
        <v>20755</v>
      </c>
      <c r="G6819" s="449">
        <v>101399</v>
      </c>
      <c r="H6819" s="447" t="s">
        <v>7916</v>
      </c>
      <c r="I6819" s="447" t="s">
        <v>8008</v>
      </c>
      <c r="J6819" s="447" t="s">
        <v>334</v>
      </c>
      <c r="K6819" s="451">
        <v>3272.98</v>
      </c>
      <c r="L6819" s="447" t="s">
        <v>7884</v>
      </c>
    </row>
    <row r="6820" spans="1:12">
      <c r="A6820" s="447" t="s">
        <v>21003</v>
      </c>
      <c r="B6820" s="447" t="s">
        <v>21113</v>
      </c>
      <c r="C6820" s="447" t="s">
        <v>21120</v>
      </c>
      <c r="D6820" s="447" t="s">
        <v>21121</v>
      </c>
      <c r="E6820" s="448" t="s">
        <v>20755</v>
      </c>
      <c r="F6820" s="447" t="s">
        <v>20755</v>
      </c>
      <c r="G6820" s="449">
        <v>101400</v>
      </c>
      <c r="H6820" s="447" t="s">
        <v>8284</v>
      </c>
      <c r="I6820" s="447" t="s">
        <v>8008</v>
      </c>
      <c r="J6820" s="447" t="s">
        <v>334</v>
      </c>
      <c r="K6820" s="451">
        <v>3272.98</v>
      </c>
      <c r="L6820" s="447" t="s">
        <v>7884</v>
      </c>
    </row>
    <row r="6821" spans="1:12">
      <c r="A6821" s="447" t="s">
        <v>21003</v>
      </c>
      <c r="B6821" s="447" t="s">
        <v>21113</v>
      </c>
      <c r="C6821" s="447" t="s">
        <v>21120</v>
      </c>
      <c r="D6821" s="447" t="s">
        <v>21121</v>
      </c>
      <c r="E6821" s="448" t="s">
        <v>20755</v>
      </c>
      <c r="F6821" s="447" t="s">
        <v>20755</v>
      </c>
      <c r="G6821" s="449">
        <v>101401</v>
      </c>
      <c r="H6821" s="447" t="s">
        <v>7919</v>
      </c>
      <c r="I6821" s="447" t="s">
        <v>8008</v>
      </c>
      <c r="J6821" s="447" t="s">
        <v>334</v>
      </c>
      <c r="K6821" s="451">
        <v>3292.51</v>
      </c>
      <c r="L6821" s="447" t="s">
        <v>7884</v>
      </c>
    </row>
    <row r="6822" spans="1:12">
      <c r="A6822" s="447" t="s">
        <v>21003</v>
      </c>
      <c r="B6822" s="447" t="s">
        <v>21113</v>
      </c>
      <c r="C6822" s="447" t="s">
        <v>21120</v>
      </c>
      <c r="D6822" s="447" t="s">
        <v>21121</v>
      </c>
      <c r="E6822" s="448" t="s">
        <v>20755</v>
      </c>
      <c r="F6822" s="447" t="s">
        <v>20755</v>
      </c>
      <c r="G6822" s="449">
        <v>101402</v>
      </c>
      <c r="H6822" s="447" t="s">
        <v>7920</v>
      </c>
      <c r="I6822" s="447" t="s">
        <v>8008</v>
      </c>
      <c r="J6822" s="447" t="s">
        <v>334</v>
      </c>
      <c r="K6822" s="451">
        <v>3161.86</v>
      </c>
      <c r="L6822" s="447" t="s">
        <v>7884</v>
      </c>
    </row>
    <row r="6823" spans="1:12">
      <c r="A6823" s="447" t="s">
        <v>21003</v>
      </c>
      <c r="B6823" s="447" t="s">
        <v>21113</v>
      </c>
      <c r="C6823" s="447" t="s">
        <v>21120</v>
      </c>
      <c r="D6823" s="447" t="s">
        <v>21121</v>
      </c>
      <c r="E6823" s="448" t="s">
        <v>20755</v>
      </c>
      <c r="F6823" s="447" t="s">
        <v>20755</v>
      </c>
      <c r="G6823" s="449">
        <v>101403</v>
      </c>
      <c r="H6823" s="447" t="s">
        <v>8271</v>
      </c>
      <c r="I6823" s="447" t="s">
        <v>8008</v>
      </c>
      <c r="J6823" s="447" t="s">
        <v>334</v>
      </c>
      <c r="K6823" s="451">
        <v>22078.02</v>
      </c>
      <c r="L6823" s="447" t="s">
        <v>7884</v>
      </c>
    </row>
    <row r="6824" spans="1:12">
      <c r="A6824" s="447" t="s">
        <v>21003</v>
      </c>
      <c r="B6824" s="447" t="s">
        <v>21113</v>
      </c>
      <c r="C6824" s="447" t="s">
        <v>21120</v>
      </c>
      <c r="D6824" s="447" t="s">
        <v>21121</v>
      </c>
      <c r="E6824" s="448" t="s">
        <v>20755</v>
      </c>
      <c r="F6824" s="447" t="s">
        <v>20755</v>
      </c>
      <c r="G6824" s="449">
        <v>101404</v>
      </c>
      <c r="H6824" s="447" t="s">
        <v>8003</v>
      </c>
      <c r="I6824" s="447" t="s">
        <v>8008</v>
      </c>
      <c r="J6824" s="447" t="s">
        <v>334</v>
      </c>
      <c r="K6824" s="451">
        <v>13674.76</v>
      </c>
      <c r="L6824" s="447" t="s">
        <v>7884</v>
      </c>
    </row>
    <row r="6825" spans="1:12">
      <c r="A6825" s="447" t="s">
        <v>21003</v>
      </c>
      <c r="B6825" s="447" t="s">
        <v>21113</v>
      </c>
      <c r="C6825" s="447" t="s">
        <v>21120</v>
      </c>
      <c r="D6825" s="447" t="s">
        <v>21121</v>
      </c>
      <c r="E6825" s="448" t="s">
        <v>20755</v>
      </c>
      <c r="F6825" s="447" t="s">
        <v>20755</v>
      </c>
      <c r="G6825" s="449">
        <v>101405</v>
      </c>
      <c r="H6825" s="447" t="s">
        <v>8005</v>
      </c>
      <c r="I6825" s="447" t="s">
        <v>8008</v>
      </c>
      <c r="J6825" s="447" t="s">
        <v>334</v>
      </c>
      <c r="K6825" s="451">
        <v>13334.3</v>
      </c>
      <c r="L6825" s="447" t="s">
        <v>7884</v>
      </c>
    </row>
    <row r="6826" spans="1:12">
      <c r="A6826" s="447" t="s">
        <v>21003</v>
      </c>
      <c r="B6826" s="447" t="s">
        <v>21113</v>
      </c>
      <c r="C6826" s="447" t="s">
        <v>21120</v>
      </c>
      <c r="D6826" s="447" t="s">
        <v>21121</v>
      </c>
      <c r="E6826" s="448" t="s">
        <v>20755</v>
      </c>
      <c r="F6826" s="447" t="s">
        <v>20755</v>
      </c>
      <c r="G6826" s="449">
        <v>101407</v>
      </c>
      <c r="H6826" s="447" t="s">
        <v>7921</v>
      </c>
      <c r="I6826" s="447" t="s">
        <v>8008</v>
      </c>
      <c r="J6826" s="447" t="s">
        <v>334</v>
      </c>
      <c r="K6826" s="451">
        <v>3155.15</v>
      </c>
      <c r="L6826" s="447" t="s">
        <v>7884</v>
      </c>
    </row>
    <row r="6827" spans="1:12">
      <c r="A6827" s="447" t="s">
        <v>21003</v>
      </c>
      <c r="B6827" s="447" t="s">
        <v>21113</v>
      </c>
      <c r="C6827" s="447" t="s">
        <v>21120</v>
      </c>
      <c r="D6827" s="447" t="s">
        <v>21121</v>
      </c>
      <c r="E6827" s="448" t="s">
        <v>20755</v>
      </c>
      <c r="F6827" s="447" t="s">
        <v>20755</v>
      </c>
      <c r="G6827" s="449">
        <v>101408</v>
      </c>
      <c r="H6827" s="447" t="s">
        <v>7922</v>
      </c>
      <c r="I6827" s="447" t="s">
        <v>8008</v>
      </c>
      <c r="J6827" s="447" t="s">
        <v>334</v>
      </c>
      <c r="K6827" s="451">
        <v>3314.35</v>
      </c>
      <c r="L6827" s="447" t="s">
        <v>7884</v>
      </c>
    </row>
    <row r="6828" spans="1:12">
      <c r="A6828" s="447" t="s">
        <v>21003</v>
      </c>
      <c r="B6828" s="447" t="s">
        <v>21113</v>
      </c>
      <c r="C6828" s="447" t="s">
        <v>21120</v>
      </c>
      <c r="D6828" s="447" t="s">
        <v>21121</v>
      </c>
      <c r="E6828" s="448" t="s">
        <v>20755</v>
      </c>
      <c r="F6828" s="447" t="s">
        <v>20755</v>
      </c>
      <c r="G6828" s="449">
        <v>101409</v>
      </c>
      <c r="H6828" s="447" t="s">
        <v>8285</v>
      </c>
      <c r="I6828" s="447" t="s">
        <v>8008</v>
      </c>
      <c r="J6828" s="447" t="s">
        <v>334</v>
      </c>
      <c r="K6828" s="451">
        <v>2424.88</v>
      </c>
      <c r="L6828" s="447" t="s">
        <v>7884</v>
      </c>
    </row>
    <row r="6829" spans="1:12">
      <c r="A6829" s="447" t="s">
        <v>21003</v>
      </c>
      <c r="B6829" s="447" t="s">
        <v>21113</v>
      </c>
      <c r="C6829" s="447" t="s">
        <v>21120</v>
      </c>
      <c r="D6829" s="447" t="s">
        <v>21121</v>
      </c>
      <c r="E6829" s="448" t="s">
        <v>20755</v>
      </c>
      <c r="F6829" s="447" t="s">
        <v>20755</v>
      </c>
      <c r="G6829" s="449">
        <v>101410</v>
      </c>
      <c r="H6829" s="447" t="s">
        <v>7984</v>
      </c>
      <c r="I6829" s="447" t="s">
        <v>8008</v>
      </c>
      <c r="J6829" s="447" t="s">
        <v>334</v>
      </c>
      <c r="K6829" s="451">
        <v>3068.75</v>
      </c>
      <c r="L6829" s="447" t="s">
        <v>7884</v>
      </c>
    </row>
    <row r="6830" spans="1:12">
      <c r="A6830" s="447" t="s">
        <v>21003</v>
      </c>
      <c r="B6830" s="447" t="s">
        <v>21113</v>
      </c>
      <c r="C6830" s="447" t="s">
        <v>21120</v>
      </c>
      <c r="D6830" s="447" t="s">
        <v>21121</v>
      </c>
      <c r="E6830" s="448" t="s">
        <v>20755</v>
      </c>
      <c r="F6830" s="447" t="s">
        <v>20755</v>
      </c>
      <c r="G6830" s="449">
        <v>101411</v>
      </c>
      <c r="H6830" s="447" t="s">
        <v>8286</v>
      </c>
      <c r="I6830" s="447" t="s">
        <v>8008</v>
      </c>
      <c r="J6830" s="447" t="s">
        <v>334</v>
      </c>
      <c r="K6830" s="451">
        <v>1839.91</v>
      </c>
      <c r="L6830" s="447" t="s">
        <v>7884</v>
      </c>
    </row>
    <row r="6831" spans="1:12">
      <c r="A6831" s="447" t="s">
        <v>21003</v>
      </c>
      <c r="B6831" s="447" t="s">
        <v>21113</v>
      </c>
      <c r="C6831" s="447" t="s">
        <v>21120</v>
      </c>
      <c r="D6831" s="447" t="s">
        <v>21121</v>
      </c>
      <c r="E6831" s="448" t="s">
        <v>20755</v>
      </c>
      <c r="F6831" s="447" t="s">
        <v>20755</v>
      </c>
      <c r="G6831" s="449">
        <v>101412</v>
      </c>
      <c r="H6831" s="447" t="s">
        <v>8287</v>
      </c>
      <c r="I6831" s="447" t="s">
        <v>8008</v>
      </c>
      <c r="J6831" s="447" t="s">
        <v>334</v>
      </c>
      <c r="K6831" s="451">
        <v>3316.1</v>
      </c>
      <c r="L6831" s="447" t="s">
        <v>7884</v>
      </c>
    </row>
    <row r="6832" spans="1:12">
      <c r="A6832" s="447" t="s">
        <v>21003</v>
      </c>
      <c r="B6832" s="447" t="s">
        <v>21113</v>
      </c>
      <c r="C6832" s="447" t="s">
        <v>21120</v>
      </c>
      <c r="D6832" s="447" t="s">
        <v>21121</v>
      </c>
      <c r="E6832" s="448" t="s">
        <v>20755</v>
      </c>
      <c r="F6832" s="447" t="s">
        <v>20755</v>
      </c>
      <c r="G6832" s="449">
        <v>101413</v>
      </c>
      <c r="H6832" s="447" t="s">
        <v>7925</v>
      </c>
      <c r="I6832" s="447" t="s">
        <v>8008</v>
      </c>
      <c r="J6832" s="447" t="s">
        <v>334</v>
      </c>
      <c r="K6832" s="451">
        <v>3193.45</v>
      </c>
      <c r="L6832" s="447" t="s">
        <v>7884</v>
      </c>
    </row>
    <row r="6833" spans="1:12">
      <c r="A6833" s="447" t="s">
        <v>21003</v>
      </c>
      <c r="B6833" s="447" t="s">
        <v>21113</v>
      </c>
      <c r="C6833" s="447" t="s">
        <v>21120</v>
      </c>
      <c r="D6833" s="447" t="s">
        <v>21121</v>
      </c>
      <c r="E6833" s="448" t="s">
        <v>20755</v>
      </c>
      <c r="F6833" s="447" t="s">
        <v>20755</v>
      </c>
      <c r="G6833" s="449">
        <v>101414</v>
      </c>
      <c r="H6833" s="447" t="s">
        <v>8288</v>
      </c>
      <c r="I6833" s="447" t="s">
        <v>8008</v>
      </c>
      <c r="J6833" s="447" t="s">
        <v>334</v>
      </c>
      <c r="K6833" s="451">
        <v>3213.52</v>
      </c>
      <c r="L6833" s="447" t="s">
        <v>7884</v>
      </c>
    </row>
    <row r="6834" spans="1:12">
      <c r="A6834" s="447" t="s">
        <v>21003</v>
      </c>
      <c r="B6834" s="447" t="s">
        <v>21113</v>
      </c>
      <c r="C6834" s="447" t="s">
        <v>21120</v>
      </c>
      <c r="D6834" s="447" t="s">
        <v>21121</v>
      </c>
      <c r="E6834" s="448" t="s">
        <v>20755</v>
      </c>
      <c r="F6834" s="447" t="s">
        <v>20755</v>
      </c>
      <c r="G6834" s="449">
        <v>101415</v>
      </c>
      <c r="H6834" s="447" t="s">
        <v>8289</v>
      </c>
      <c r="I6834" s="447" t="s">
        <v>8008</v>
      </c>
      <c r="J6834" s="447" t="s">
        <v>334</v>
      </c>
      <c r="K6834" s="451">
        <v>3306.05</v>
      </c>
      <c r="L6834" s="447" t="s">
        <v>7884</v>
      </c>
    </row>
    <row r="6835" spans="1:12">
      <c r="A6835" s="447" t="s">
        <v>21003</v>
      </c>
      <c r="B6835" s="447" t="s">
        <v>21113</v>
      </c>
      <c r="C6835" s="447" t="s">
        <v>21120</v>
      </c>
      <c r="D6835" s="447" t="s">
        <v>21121</v>
      </c>
      <c r="E6835" s="448" t="s">
        <v>20755</v>
      </c>
      <c r="F6835" s="447" t="s">
        <v>20755</v>
      </c>
      <c r="G6835" s="449">
        <v>101416</v>
      </c>
      <c r="H6835" s="447" t="s">
        <v>8151</v>
      </c>
      <c r="I6835" s="447" t="s">
        <v>8008</v>
      </c>
      <c r="J6835" s="447" t="s">
        <v>334</v>
      </c>
      <c r="K6835" s="451">
        <v>3515.98</v>
      </c>
      <c r="L6835" s="447" t="s">
        <v>7884</v>
      </c>
    </row>
    <row r="6836" spans="1:12">
      <c r="A6836" s="447" t="s">
        <v>21003</v>
      </c>
      <c r="B6836" s="447" t="s">
        <v>21113</v>
      </c>
      <c r="C6836" s="447" t="s">
        <v>21120</v>
      </c>
      <c r="D6836" s="447" t="s">
        <v>21121</v>
      </c>
      <c r="E6836" s="448" t="s">
        <v>20755</v>
      </c>
      <c r="F6836" s="447" t="s">
        <v>20755</v>
      </c>
      <c r="G6836" s="449">
        <v>101417</v>
      </c>
      <c r="H6836" s="447" t="s">
        <v>8290</v>
      </c>
      <c r="I6836" s="447" t="s">
        <v>8008</v>
      </c>
      <c r="J6836" s="447" t="s">
        <v>334</v>
      </c>
      <c r="K6836" s="451">
        <v>3204.98</v>
      </c>
      <c r="L6836" s="447" t="s">
        <v>7884</v>
      </c>
    </row>
    <row r="6837" spans="1:12">
      <c r="A6837" s="447" t="s">
        <v>21003</v>
      </c>
      <c r="B6837" s="447" t="s">
        <v>21113</v>
      </c>
      <c r="C6837" s="447" t="s">
        <v>21120</v>
      </c>
      <c r="D6837" s="447" t="s">
        <v>21121</v>
      </c>
      <c r="E6837" s="448" t="s">
        <v>20755</v>
      </c>
      <c r="F6837" s="447" t="s">
        <v>20755</v>
      </c>
      <c r="G6837" s="449">
        <v>101418</v>
      </c>
      <c r="H6837" s="447" t="s">
        <v>8291</v>
      </c>
      <c r="I6837" s="447" t="s">
        <v>8008</v>
      </c>
      <c r="J6837" s="447" t="s">
        <v>334</v>
      </c>
      <c r="K6837" s="451">
        <v>2276.0500000000002</v>
      </c>
      <c r="L6837" s="447" t="s">
        <v>7884</v>
      </c>
    </row>
    <row r="6838" spans="1:12">
      <c r="A6838" s="447" t="s">
        <v>21003</v>
      </c>
      <c r="B6838" s="447" t="s">
        <v>21113</v>
      </c>
      <c r="C6838" s="447" t="s">
        <v>21120</v>
      </c>
      <c r="D6838" s="447" t="s">
        <v>21121</v>
      </c>
      <c r="E6838" s="448" t="s">
        <v>20755</v>
      </c>
      <c r="F6838" s="447" t="s">
        <v>20755</v>
      </c>
      <c r="G6838" s="449">
        <v>101419</v>
      </c>
      <c r="H6838" s="447" t="s">
        <v>8292</v>
      </c>
      <c r="I6838" s="447" t="s">
        <v>8008</v>
      </c>
      <c r="J6838" s="447" t="s">
        <v>334</v>
      </c>
      <c r="K6838" s="451">
        <v>3456.5</v>
      </c>
      <c r="L6838" s="447" t="s">
        <v>7884</v>
      </c>
    </row>
    <row r="6839" spans="1:12">
      <c r="A6839" s="447" t="s">
        <v>21003</v>
      </c>
      <c r="B6839" s="447" t="s">
        <v>21113</v>
      </c>
      <c r="C6839" s="447" t="s">
        <v>21120</v>
      </c>
      <c r="D6839" s="447" t="s">
        <v>21121</v>
      </c>
      <c r="E6839" s="448" t="s">
        <v>20755</v>
      </c>
      <c r="F6839" s="447" t="s">
        <v>20755</v>
      </c>
      <c r="G6839" s="449">
        <v>101420</v>
      </c>
      <c r="H6839" s="447" t="s">
        <v>8293</v>
      </c>
      <c r="I6839" s="447" t="s">
        <v>8008</v>
      </c>
      <c r="J6839" s="447" t="s">
        <v>334</v>
      </c>
      <c r="K6839" s="451">
        <v>2433.56</v>
      </c>
      <c r="L6839" s="447" t="s">
        <v>7884</v>
      </c>
    </row>
    <row r="6840" spans="1:12">
      <c r="A6840" s="447" t="s">
        <v>21003</v>
      </c>
      <c r="B6840" s="447" t="s">
        <v>21113</v>
      </c>
      <c r="C6840" s="447" t="s">
        <v>21120</v>
      </c>
      <c r="D6840" s="447" t="s">
        <v>21121</v>
      </c>
      <c r="E6840" s="448" t="s">
        <v>20755</v>
      </c>
      <c r="F6840" s="447" t="s">
        <v>20755</v>
      </c>
      <c r="G6840" s="449">
        <v>101421</v>
      </c>
      <c r="H6840" s="447" t="s">
        <v>8294</v>
      </c>
      <c r="I6840" s="447" t="s">
        <v>8008</v>
      </c>
      <c r="J6840" s="447" t="s">
        <v>334</v>
      </c>
      <c r="K6840" s="451">
        <v>3216.74</v>
      </c>
      <c r="L6840" s="447" t="s">
        <v>7884</v>
      </c>
    </row>
    <row r="6841" spans="1:12">
      <c r="A6841" s="447" t="s">
        <v>21003</v>
      </c>
      <c r="B6841" s="447" t="s">
        <v>21113</v>
      </c>
      <c r="C6841" s="447" t="s">
        <v>21120</v>
      </c>
      <c r="D6841" s="447" t="s">
        <v>21121</v>
      </c>
      <c r="E6841" s="448" t="s">
        <v>20755</v>
      </c>
      <c r="F6841" s="447" t="s">
        <v>20755</v>
      </c>
      <c r="G6841" s="449">
        <v>101422</v>
      </c>
      <c r="H6841" s="447" t="s">
        <v>8295</v>
      </c>
      <c r="I6841" s="447" t="s">
        <v>8008</v>
      </c>
      <c r="J6841" s="447" t="s">
        <v>334</v>
      </c>
      <c r="K6841" s="451">
        <v>2400.4699999999998</v>
      </c>
      <c r="L6841" s="447" t="s">
        <v>7884</v>
      </c>
    </row>
    <row r="6842" spans="1:12">
      <c r="A6842" s="447" t="s">
        <v>21003</v>
      </c>
      <c r="B6842" s="447" t="s">
        <v>21113</v>
      </c>
      <c r="C6842" s="447" t="s">
        <v>21120</v>
      </c>
      <c r="D6842" s="447" t="s">
        <v>21121</v>
      </c>
      <c r="E6842" s="448" t="s">
        <v>20755</v>
      </c>
      <c r="F6842" s="447" t="s">
        <v>20755</v>
      </c>
      <c r="G6842" s="449">
        <v>101423</v>
      </c>
      <c r="H6842" s="447" t="s">
        <v>8296</v>
      </c>
      <c r="I6842" s="447" t="s">
        <v>8008</v>
      </c>
      <c r="J6842" s="447" t="s">
        <v>334</v>
      </c>
      <c r="K6842" s="451">
        <v>2728.6</v>
      </c>
      <c r="L6842" s="447" t="s">
        <v>7884</v>
      </c>
    </row>
    <row r="6843" spans="1:12">
      <c r="A6843" s="447" t="s">
        <v>21003</v>
      </c>
      <c r="B6843" s="447" t="s">
        <v>21113</v>
      </c>
      <c r="C6843" s="447" t="s">
        <v>21120</v>
      </c>
      <c r="D6843" s="447" t="s">
        <v>21121</v>
      </c>
      <c r="E6843" s="448" t="s">
        <v>20755</v>
      </c>
      <c r="F6843" s="447" t="s">
        <v>20755</v>
      </c>
      <c r="G6843" s="449">
        <v>101424</v>
      </c>
      <c r="H6843" s="447" t="s">
        <v>8297</v>
      </c>
      <c r="I6843" s="447" t="s">
        <v>8008</v>
      </c>
      <c r="J6843" s="447" t="s">
        <v>334</v>
      </c>
      <c r="K6843" s="451">
        <v>2902.46</v>
      </c>
      <c r="L6843" s="447" t="s">
        <v>7884</v>
      </c>
    </row>
    <row r="6844" spans="1:12">
      <c r="A6844" s="447" t="s">
        <v>21003</v>
      </c>
      <c r="B6844" s="447" t="s">
        <v>21113</v>
      </c>
      <c r="C6844" s="447" t="s">
        <v>21120</v>
      </c>
      <c r="D6844" s="447" t="s">
        <v>21121</v>
      </c>
      <c r="E6844" s="448" t="s">
        <v>20755</v>
      </c>
      <c r="F6844" s="447" t="s">
        <v>20755</v>
      </c>
      <c r="G6844" s="449">
        <v>101425</v>
      </c>
      <c r="H6844" s="447" t="s">
        <v>8298</v>
      </c>
      <c r="I6844" s="447" t="s">
        <v>8008</v>
      </c>
      <c r="J6844" s="447" t="s">
        <v>334</v>
      </c>
      <c r="K6844" s="451">
        <v>1475.07</v>
      </c>
      <c r="L6844" s="447" t="s">
        <v>7884</v>
      </c>
    </row>
    <row r="6845" spans="1:12">
      <c r="A6845" s="447" t="s">
        <v>21003</v>
      </c>
      <c r="B6845" s="447" t="s">
        <v>21113</v>
      </c>
      <c r="C6845" s="447" t="s">
        <v>21120</v>
      </c>
      <c r="D6845" s="447" t="s">
        <v>21121</v>
      </c>
      <c r="E6845" s="448" t="s">
        <v>20755</v>
      </c>
      <c r="F6845" s="447" t="s">
        <v>20755</v>
      </c>
      <c r="G6845" s="449">
        <v>101426</v>
      </c>
      <c r="H6845" s="447" t="s">
        <v>8299</v>
      </c>
      <c r="I6845" s="447" t="s">
        <v>8008</v>
      </c>
      <c r="J6845" s="447" t="s">
        <v>334</v>
      </c>
      <c r="K6845" s="451">
        <v>2653.17</v>
      </c>
      <c r="L6845" s="447" t="s">
        <v>7884</v>
      </c>
    </row>
    <row r="6846" spans="1:12">
      <c r="A6846" s="447" t="s">
        <v>21003</v>
      </c>
      <c r="B6846" s="447" t="s">
        <v>21113</v>
      </c>
      <c r="C6846" s="447" t="s">
        <v>21120</v>
      </c>
      <c r="D6846" s="447" t="s">
        <v>21121</v>
      </c>
      <c r="E6846" s="448" t="s">
        <v>20755</v>
      </c>
      <c r="F6846" s="447" t="s">
        <v>20755</v>
      </c>
      <c r="G6846" s="449">
        <v>101427</v>
      </c>
      <c r="H6846" s="447" t="s">
        <v>7940</v>
      </c>
      <c r="I6846" s="447" t="s">
        <v>8008</v>
      </c>
      <c r="J6846" s="447" t="s">
        <v>334</v>
      </c>
      <c r="K6846" s="451">
        <v>2353.6799999999998</v>
      </c>
      <c r="L6846" s="447" t="s">
        <v>7884</v>
      </c>
    </row>
    <row r="6847" spans="1:12">
      <c r="A6847" s="447" t="s">
        <v>21003</v>
      </c>
      <c r="B6847" s="447" t="s">
        <v>21113</v>
      </c>
      <c r="C6847" s="447" t="s">
        <v>21120</v>
      </c>
      <c r="D6847" s="447" t="s">
        <v>21121</v>
      </c>
      <c r="E6847" s="448" t="s">
        <v>20755</v>
      </c>
      <c r="F6847" s="447" t="s">
        <v>20755</v>
      </c>
      <c r="G6847" s="449">
        <v>101428</v>
      </c>
      <c r="H6847" s="447" t="s">
        <v>8300</v>
      </c>
      <c r="I6847" s="447" t="s">
        <v>8008</v>
      </c>
      <c r="J6847" s="447" t="s">
        <v>334</v>
      </c>
      <c r="K6847" s="451">
        <v>2290.62</v>
      </c>
      <c r="L6847" s="447" t="s">
        <v>7884</v>
      </c>
    </row>
    <row r="6848" spans="1:12">
      <c r="A6848" s="447" t="s">
        <v>21003</v>
      </c>
      <c r="B6848" s="447" t="s">
        <v>21113</v>
      </c>
      <c r="C6848" s="447" t="s">
        <v>21120</v>
      </c>
      <c r="D6848" s="447" t="s">
        <v>21121</v>
      </c>
      <c r="E6848" s="448" t="s">
        <v>20755</v>
      </c>
      <c r="F6848" s="447" t="s">
        <v>20755</v>
      </c>
      <c r="G6848" s="449">
        <v>101429</v>
      </c>
      <c r="H6848" s="447" t="s">
        <v>8301</v>
      </c>
      <c r="I6848" s="447" t="s">
        <v>8008</v>
      </c>
      <c r="J6848" s="447" t="s">
        <v>334</v>
      </c>
      <c r="K6848" s="451">
        <v>2447.0300000000002</v>
      </c>
      <c r="L6848" s="447" t="s">
        <v>7884</v>
      </c>
    </row>
    <row r="6849" spans="1:12">
      <c r="A6849" s="447" t="s">
        <v>21003</v>
      </c>
      <c r="B6849" s="447" t="s">
        <v>21113</v>
      </c>
      <c r="C6849" s="447" t="s">
        <v>21120</v>
      </c>
      <c r="D6849" s="447" t="s">
        <v>21121</v>
      </c>
      <c r="E6849" s="448" t="s">
        <v>20755</v>
      </c>
      <c r="F6849" s="447" t="s">
        <v>20755</v>
      </c>
      <c r="G6849" s="449">
        <v>101430</v>
      </c>
      <c r="H6849" s="447" t="s">
        <v>8302</v>
      </c>
      <c r="I6849" s="447" t="s">
        <v>8008</v>
      </c>
      <c r="J6849" s="447" t="s">
        <v>334</v>
      </c>
      <c r="K6849" s="451">
        <v>2769.94</v>
      </c>
      <c r="L6849" s="447" t="s">
        <v>7884</v>
      </c>
    </row>
    <row r="6850" spans="1:12">
      <c r="A6850" s="447" t="s">
        <v>21003</v>
      </c>
      <c r="B6850" s="447" t="s">
        <v>21113</v>
      </c>
      <c r="C6850" s="447" t="s">
        <v>21120</v>
      </c>
      <c r="D6850" s="447" t="s">
        <v>21121</v>
      </c>
      <c r="E6850" s="448" t="s">
        <v>20755</v>
      </c>
      <c r="F6850" s="447" t="s">
        <v>20755</v>
      </c>
      <c r="G6850" s="449">
        <v>101431</v>
      </c>
      <c r="H6850" s="447" t="s">
        <v>7943</v>
      </c>
      <c r="I6850" s="447" t="s">
        <v>8008</v>
      </c>
      <c r="J6850" s="447" t="s">
        <v>334</v>
      </c>
      <c r="K6850" s="451">
        <v>2985.99</v>
      </c>
      <c r="L6850" s="447" t="s">
        <v>7884</v>
      </c>
    </row>
    <row r="6851" spans="1:12">
      <c r="A6851" s="447" t="s">
        <v>21003</v>
      </c>
      <c r="B6851" s="447" t="s">
        <v>21113</v>
      </c>
      <c r="C6851" s="447" t="s">
        <v>21120</v>
      </c>
      <c r="D6851" s="447" t="s">
        <v>21121</v>
      </c>
      <c r="E6851" s="448" t="s">
        <v>20755</v>
      </c>
      <c r="F6851" s="447" t="s">
        <v>20755</v>
      </c>
      <c r="G6851" s="449">
        <v>101432</v>
      </c>
      <c r="H6851" s="447" t="s">
        <v>8303</v>
      </c>
      <c r="I6851" s="447" t="s">
        <v>8008</v>
      </c>
      <c r="J6851" s="447" t="s">
        <v>334</v>
      </c>
      <c r="K6851" s="451">
        <v>2306.9</v>
      </c>
      <c r="L6851" s="447" t="s">
        <v>7884</v>
      </c>
    </row>
    <row r="6852" spans="1:12">
      <c r="A6852" s="447" t="s">
        <v>21003</v>
      </c>
      <c r="B6852" s="447" t="s">
        <v>21113</v>
      </c>
      <c r="C6852" s="447" t="s">
        <v>21120</v>
      </c>
      <c r="D6852" s="447" t="s">
        <v>21121</v>
      </c>
      <c r="E6852" s="448" t="s">
        <v>20755</v>
      </c>
      <c r="F6852" s="447" t="s">
        <v>20755</v>
      </c>
      <c r="G6852" s="449">
        <v>101433</v>
      </c>
      <c r="H6852" s="447" t="s">
        <v>7946</v>
      </c>
      <c r="I6852" s="447" t="s">
        <v>8008</v>
      </c>
      <c r="J6852" s="447" t="s">
        <v>334</v>
      </c>
      <c r="K6852" s="451">
        <v>2316.5300000000002</v>
      </c>
      <c r="L6852" s="447" t="s">
        <v>7884</v>
      </c>
    </row>
    <row r="6853" spans="1:12">
      <c r="A6853" s="447" t="s">
        <v>21003</v>
      </c>
      <c r="B6853" s="447" t="s">
        <v>21113</v>
      </c>
      <c r="C6853" s="447" t="s">
        <v>21120</v>
      </c>
      <c r="D6853" s="447" t="s">
        <v>21121</v>
      </c>
      <c r="E6853" s="448" t="s">
        <v>20755</v>
      </c>
      <c r="F6853" s="447" t="s">
        <v>20755</v>
      </c>
      <c r="G6853" s="449">
        <v>101434</v>
      </c>
      <c r="H6853" s="447" t="s">
        <v>8304</v>
      </c>
      <c r="I6853" s="447" t="s">
        <v>8008</v>
      </c>
      <c r="J6853" s="447" t="s">
        <v>334</v>
      </c>
      <c r="K6853" s="451">
        <v>2730.75</v>
      </c>
      <c r="L6853" s="447" t="s">
        <v>7884</v>
      </c>
    </row>
    <row r="6854" spans="1:12">
      <c r="A6854" s="447" t="s">
        <v>21003</v>
      </c>
      <c r="B6854" s="447" t="s">
        <v>21113</v>
      </c>
      <c r="C6854" s="447" t="s">
        <v>21120</v>
      </c>
      <c r="D6854" s="447" t="s">
        <v>21121</v>
      </c>
      <c r="E6854" s="448" t="s">
        <v>20755</v>
      </c>
      <c r="F6854" s="447" t="s">
        <v>20755</v>
      </c>
      <c r="G6854" s="449">
        <v>101435</v>
      </c>
      <c r="H6854" s="447" t="s">
        <v>8305</v>
      </c>
      <c r="I6854" s="447" t="s">
        <v>8008</v>
      </c>
      <c r="J6854" s="447" t="s">
        <v>334</v>
      </c>
      <c r="K6854" s="451">
        <v>2406.9299999999998</v>
      </c>
      <c r="L6854" s="447" t="s">
        <v>7884</v>
      </c>
    </row>
    <row r="6855" spans="1:12">
      <c r="A6855" s="447" t="s">
        <v>21003</v>
      </c>
      <c r="B6855" s="447" t="s">
        <v>21113</v>
      </c>
      <c r="C6855" s="447" t="s">
        <v>21120</v>
      </c>
      <c r="D6855" s="447" t="s">
        <v>21121</v>
      </c>
      <c r="E6855" s="448" t="s">
        <v>20755</v>
      </c>
      <c r="F6855" s="447" t="s">
        <v>20755</v>
      </c>
      <c r="G6855" s="449">
        <v>101436</v>
      </c>
      <c r="H6855" s="447" t="s">
        <v>7948</v>
      </c>
      <c r="I6855" s="447" t="s">
        <v>8008</v>
      </c>
      <c r="J6855" s="447" t="s">
        <v>334</v>
      </c>
      <c r="K6855" s="451">
        <v>2011.4</v>
      </c>
      <c r="L6855" s="447" t="s">
        <v>7884</v>
      </c>
    </row>
    <row r="6856" spans="1:12">
      <c r="A6856" s="447" t="s">
        <v>21003</v>
      </c>
      <c r="B6856" s="447" t="s">
        <v>21113</v>
      </c>
      <c r="C6856" s="447" t="s">
        <v>21120</v>
      </c>
      <c r="D6856" s="447" t="s">
        <v>21121</v>
      </c>
      <c r="E6856" s="448" t="s">
        <v>20755</v>
      </c>
      <c r="F6856" s="447" t="s">
        <v>20755</v>
      </c>
      <c r="G6856" s="449">
        <v>101437</v>
      </c>
      <c r="H6856" s="447" t="s">
        <v>8306</v>
      </c>
      <c r="I6856" s="447" t="s">
        <v>8008</v>
      </c>
      <c r="J6856" s="447" t="s">
        <v>334</v>
      </c>
      <c r="K6856" s="451">
        <v>2807.79</v>
      </c>
      <c r="L6856" s="447" t="s">
        <v>7884</v>
      </c>
    </row>
    <row r="6857" spans="1:12">
      <c r="A6857" s="447" t="s">
        <v>21003</v>
      </c>
      <c r="B6857" s="447" t="s">
        <v>21113</v>
      </c>
      <c r="C6857" s="447" t="s">
        <v>21120</v>
      </c>
      <c r="D6857" s="447" t="s">
        <v>21121</v>
      </c>
      <c r="E6857" s="448" t="s">
        <v>20755</v>
      </c>
      <c r="F6857" s="447" t="s">
        <v>20755</v>
      </c>
      <c r="G6857" s="449">
        <v>101438</v>
      </c>
      <c r="H6857" s="447" t="s">
        <v>7951</v>
      </c>
      <c r="I6857" s="447" t="s">
        <v>8008</v>
      </c>
      <c r="J6857" s="447" t="s">
        <v>334</v>
      </c>
      <c r="K6857" s="451">
        <v>3319.92</v>
      </c>
      <c r="L6857" s="447" t="s">
        <v>7884</v>
      </c>
    </row>
    <row r="6858" spans="1:12">
      <c r="A6858" s="447" t="s">
        <v>21003</v>
      </c>
      <c r="B6858" s="447" t="s">
        <v>21113</v>
      </c>
      <c r="C6858" s="447" t="s">
        <v>21120</v>
      </c>
      <c r="D6858" s="447" t="s">
        <v>21121</v>
      </c>
      <c r="E6858" s="448" t="s">
        <v>20755</v>
      </c>
      <c r="F6858" s="447" t="s">
        <v>20755</v>
      </c>
      <c r="G6858" s="449">
        <v>101439</v>
      </c>
      <c r="H6858" s="447" t="s">
        <v>7953</v>
      </c>
      <c r="I6858" s="447" t="s">
        <v>8008</v>
      </c>
      <c r="J6858" s="447" t="s">
        <v>334</v>
      </c>
      <c r="K6858" s="451">
        <v>2572.7399999999998</v>
      </c>
      <c r="L6858" s="447" t="s">
        <v>7884</v>
      </c>
    </row>
    <row r="6859" spans="1:12">
      <c r="A6859" s="447" t="s">
        <v>21003</v>
      </c>
      <c r="B6859" s="447" t="s">
        <v>21113</v>
      </c>
      <c r="C6859" s="447" t="s">
        <v>21120</v>
      </c>
      <c r="D6859" s="447" t="s">
        <v>21121</v>
      </c>
      <c r="E6859" s="448" t="s">
        <v>20755</v>
      </c>
      <c r="F6859" s="447" t="s">
        <v>20755</v>
      </c>
      <c r="G6859" s="449">
        <v>101440</v>
      </c>
      <c r="H6859" s="447" t="s">
        <v>8307</v>
      </c>
      <c r="I6859" s="447" t="s">
        <v>8008</v>
      </c>
      <c r="J6859" s="447" t="s">
        <v>334</v>
      </c>
      <c r="K6859" s="451">
        <v>2880.95</v>
      </c>
      <c r="L6859" s="447" t="s">
        <v>7884</v>
      </c>
    </row>
    <row r="6860" spans="1:12">
      <c r="A6860" s="447" t="s">
        <v>21003</v>
      </c>
      <c r="B6860" s="447" t="s">
        <v>21113</v>
      </c>
      <c r="C6860" s="447" t="s">
        <v>21120</v>
      </c>
      <c r="D6860" s="447" t="s">
        <v>21121</v>
      </c>
      <c r="E6860" s="448" t="s">
        <v>20755</v>
      </c>
      <c r="F6860" s="447" t="s">
        <v>20755</v>
      </c>
      <c r="G6860" s="449">
        <v>101441</v>
      </c>
      <c r="H6860" s="447" t="s">
        <v>7956</v>
      </c>
      <c r="I6860" s="447" t="s">
        <v>8008</v>
      </c>
      <c r="J6860" s="447" t="s">
        <v>334</v>
      </c>
      <c r="K6860" s="451">
        <v>2403.79</v>
      </c>
      <c r="L6860" s="447" t="s">
        <v>7884</v>
      </c>
    </row>
    <row r="6861" spans="1:12">
      <c r="A6861" s="447" t="s">
        <v>21003</v>
      </c>
      <c r="B6861" s="447" t="s">
        <v>21113</v>
      </c>
      <c r="C6861" s="447" t="s">
        <v>21120</v>
      </c>
      <c r="D6861" s="447" t="s">
        <v>21121</v>
      </c>
      <c r="E6861" s="448" t="s">
        <v>20755</v>
      </c>
      <c r="F6861" s="447" t="s">
        <v>20755</v>
      </c>
      <c r="G6861" s="449">
        <v>101442</v>
      </c>
      <c r="H6861" s="447" t="s">
        <v>8308</v>
      </c>
      <c r="I6861" s="447" t="s">
        <v>8008</v>
      </c>
      <c r="J6861" s="447" t="s">
        <v>334</v>
      </c>
      <c r="K6861" s="451">
        <v>2421.5300000000002</v>
      </c>
      <c r="L6861" s="447" t="s">
        <v>7884</v>
      </c>
    </row>
    <row r="6862" spans="1:12">
      <c r="A6862" s="447" t="s">
        <v>21003</v>
      </c>
      <c r="B6862" s="447" t="s">
        <v>21113</v>
      </c>
      <c r="C6862" s="447" t="s">
        <v>21120</v>
      </c>
      <c r="D6862" s="447" t="s">
        <v>21121</v>
      </c>
      <c r="E6862" s="448" t="s">
        <v>20755</v>
      </c>
      <c r="F6862" s="447" t="s">
        <v>20755</v>
      </c>
      <c r="G6862" s="449">
        <v>101443</v>
      </c>
      <c r="H6862" s="447" t="s">
        <v>7957</v>
      </c>
      <c r="I6862" s="447" t="s">
        <v>8008</v>
      </c>
      <c r="J6862" s="447" t="s">
        <v>334</v>
      </c>
      <c r="K6862" s="451">
        <v>2551.73</v>
      </c>
      <c r="L6862" s="447" t="s">
        <v>7884</v>
      </c>
    </row>
    <row r="6863" spans="1:12">
      <c r="A6863" s="447" t="s">
        <v>21003</v>
      </c>
      <c r="B6863" s="447" t="s">
        <v>21113</v>
      </c>
      <c r="C6863" s="447" t="s">
        <v>21120</v>
      </c>
      <c r="D6863" s="447" t="s">
        <v>21121</v>
      </c>
      <c r="E6863" s="448" t="s">
        <v>20755</v>
      </c>
      <c r="F6863" s="447" t="s">
        <v>20755</v>
      </c>
      <c r="G6863" s="449">
        <v>101444</v>
      </c>
      <c r="H6863" s="447" t="s">
        <v>7961</v>
      </c>
      <c r="I6863" s="447" t="s">
        <v>8008</v>
      </c>
      <c r="J6863" s="447" t="s">
        <v>334</v>
      </c>
      <c r="K6863" s="451">
        <v>3565.31</v>
      </c>
      <c r="L6863" s="447" t="s">
        <v>7884</v>
      </c>
    </row>
    <row r="6864" spans="1:12">
      <c r="A6864" s="447" t="s">
        <v>21003</v>
      </c>
      <c r="B6864" s="447" t="s">
        <v>21113</v>
      </c>
      <c r="C6864" s="447" t="s">
        <v>21120</v>
      </c>
      <c r="D6864" s="447" t="s">
        <v>21121</v>
      </c>
      <c r="E6864" s="448" t="s">
        <v>20755</v>
      </c>
      <c r="F6864" s="447" t="s">
        <v>20755</v>
      </c>
      <c r="G6864" s="449">
        <v>101445</v>
      </c>
      <c r="H6864" s="447" t="s">
        <v>7962</v>
      </c>
      <c r="I6864" s="447" t="s">
        <v>8008</v>
      </c>
      <c r="J6864" s="447" t="s">
        <v>334</v>
      </c>
      <c r="K6864" s="451">
        <v>3167.98</v>
      </c>
      <c r="L6864" s="447" t="s">
        <v>7884</v>
      </c>
    </row>
    <row r="6865" spans="1:12">
      <c r="A6865" s="447" t="s">
        <v>21003</v>
      </c>
      <c r="B6865" s="447" t="s">
        <v>21113</v>
      </c>
      <c r="C6865" s="447" t="s">
        <v>21120</v>
      </c>
      <c r="D6865" s="447" t="s">
        <v>21121</v>
      </c>
      <c r="E6865" s="448" t="s">
        <v>20755</v>
      </c>
      <c r="F6865" s="447" t="s">
        <v>20755</v>
      </c>
      <c r="G6865" s="449">
        <v>101446</v>
      </c>
      <c r="H6865" s="447" t="s">
        <v>7964</v>
      </c>
      <c r="I6865" s="447" t="s">
        <v>8008</v>
      </c>
      <c r="J6865" s="447" t="s">
        <v>334</v>
      </c>
      <c r="K6865" s="451">
        <v>3361.2</v>
      </c>
      <c r="L6865" s="447" t="s">
        <v>7884</v>
      </c>
    </row>
    <row r="6866" spans="1:12">
      <c r="A6866" s="447" t="s">
        <v>21003</v>
      </c>
      <c r="B6866" s="447" t="s">
        <v>21113</v>
      </c>
      <c r="C6866" s="447" t="s">
        <v>21120</v>
      </c>
      <c r="D6866" s="447" t="s">
        <v>21121</v>
      </c>
      <c r="E6866" s="448" t="s">
        <v>20755</v>
      </c>
      <c r="F6866" s="447" t="s">
        <v>20755</v>
      </c>
      <c r="G6866" s="449">
        <v>101447</v>
      </c>
      <c r="H6866" s="447" t="s">
        <v>7965</v>
      </c>
      <c r="I6866" s="447" t="s">
        <v>8008</v>
      </c>
      <c r="J6866" s="447" t="s">
        <v>334</v>
      </c>
      <c r="K6866" s="451">
        <v>3734.05</v>
      </c>
      <c r="L6866" s="447" t="s">
        <v>7884</v>
      </c>
    </row>
    <row r="6867" spans="1:12">
      <c r="A6867" s="447" t="s">
        <v>21003</v>
      </c>
      <c r="B6867" s="447" t="s">
        <v>21113</v>
      </c>
      <c r="C6867" s="447" t="s">
        <v>21120</v>
      </c>
      <c r="D6867" s="447" t="s">
        <v>21121</v>
      </c>
      <c r="E6867" s="448" t="s">
        <v>20755</v>
      </c>
      <c r="F6867" s="447" t="s">
        <v>20755</v>
      </c>
      <c r="G6867" s="449">
        <v>101448</v>
      </c>
      <c r="H6867" s="447" t="s">
        <v>7966</v>
      </c>
      <c r="I6867" s="447" t="s">
        <v>8008</v>
      </c>
      <c r="J6867" s="447" t="s">
        <v>334</v>
      </c>
      <c r="K6867" s="451">
        <v>3545.71</v>
      </c>
      <c r="L6867" s="447" t="s">
        <v>7884</v>
      </c>
    </row>
    <row r="6868" spans="1:12">
      <c r="A6868" s="447" t="s">
        <v>21003</v>
      </c>
      <c r="B6868" s="447" t="s">
        <v>21113</v>
      </c>
      <c r="C6868" s="447" t="s">
        <v>21120</v>
      </c>
      <c r="D6868" s="447" t="s">
        <v>21121</v>
      </c>
      <c r="E6868" s="448" t="s">
        <v>20755</v>
      </c>
      <c r="F6868" s="447" t="s">
        <v>20755</v>
      </c>
      <c r="G6868" s="449">
        <v>101449</v>
      </c>
      <c r="H6868" s="447" t="s">
        <v>8309</v>
      </c>
      <c r="I6868" s="447" t="s">
        <v>8008</v>
      </c>
      <c r="J6868" s="447" t="s">
        <v>334</v>
      </c>
      <c r="K6868" s="451">
        <v>2311.42</v>
      </c>
      <c r="L6868" s="447" t="s">
        <v>7884</v>
      </c>
    </row>
    <row r="6869" spans="1:12">
      <c r="A6869" s="447" t="s">
        <v>21003</v>
      </c>
      <c r="B6869" s="447" t="s">
        <v>21113</v>
      </c>
      <c r="C6869" s="447" t="s">
        <v>21120</v>
      </c>
      <c r="D6869" s="447" t="s">
        <v>21121</v>
      </c>
      <c r="E6869" s="448" t="s">
        <v>20755</v>
      </c>
      <c r="F6869" s="447" t="s">
        <v>20755</v>
      </c>
      <c r="G6869" s="449">
        <v>101450</v>
      </c>
      <c r="H6869" s="447" t="s">
        <v>7969</v>
      </c>
      <c r="I6869" s="447" t="s">
        <v>8008</v>
      </c>
      <c r="J6869" s="447" t="s">
        <v>334</v>
      </c>
      <c r="K6869" s="451">
        <v>2123.8000000000002</v>
      </c>
      <c r="L6869" s="447" t="s">
        <v>7884</v>
      </c>
    </row>
    <row r="6870" spans="1:12">
      <c r="A6870" s="447" t="s">
        <v>21003</v>
      </c>
      <c r="B6870" s="447" t="s">
        <v>21113</v>
      </c>
      <c r="C6870" s="447" t="s">
        <v>21120</v>
      </c>
      <c r="D6870" s="447" t="s">
        <v>21121</v>
      </c>
      <c r="E6870" s="448" t="s">
        <v>20755</v>
      </c>
      <c r="F6870" s="447" t="s">
        <v>20755</v>
      </c>
      <c r="G6870" s="449">
        <v>101451</v>
      </c>
      <c r="H6870" s="447" t="s">
        <v>7970</v>
      </c>
      <c r="I6870" s="447" t="s">
        <v>8008</v>
      </c>
      <c r="J6870" s="447" t="s">
        <v>334</v>
      </c>
      <c r="K6870" s="451">
        <v>3155.15</v>
      </c>
      <c r="L6870" s="447" t="s">
        <v>7884</v>
      </c>
    </row>
    <row r="6871" spans="1:12">
      <c r="A6871" s="447" t="s">
        <v>21003</v>
      </c>
      <c r="B6871" s="447" t="s">
        <v>21113</v>
      </c>
      <c r="C6871" s="447" t="s">
        <v>21120</v>
      </c>
      <c r="D6871" s="447" t="s">
        <v>21121</v>
      </c>
      <c r="E6871" s="448" t="s">
        <v>20755</v>
      </c>
      <c r="F6871" s="447" t="s">
        <v>20755</v>
      </c>
      <c r="G6871" s="449">
        <v>101452</v>
      </c>
      <c r="H6871" s="447" t="s">
        <v>8310</v>
      </c>
      <c r="I6871" s="447" t="s">
        <v>8008</v>
      </c>
      <c r="J6871" s="447" t="s">
        <v>334</v>
      </c>
      <c r="K6871" s="451">
        <v>2521.3000000000002</v>
      </c>
      <c r="L6871" s="447" t="s">
        <v>7884</v>
      </c>
    </row>
    <row r="6872" spans="1:12">
      <c r="A6872" s="447" t="s">
        <v>21003</v>
      </c>
      <c r="B6872" s="447" t="s">
        <v>21113</v>
      </c>
      <c r="C6872" s="447" t="s">
        <v>21120</v>
      </c>
      <c r="D6872" s="447" t="s">
        <v>21121</v>
      </c>
      <c r="E6872" s="448" t="s">
        <v>20755</v>
      </c>
      <c r="F6872" s="447" t="s">
        <v>20755</v>
      </c>
      <c r="G6872" s="449">
        <v>101453</v>
      </c>
      <c r="H6872" s="447" t="s">
        <v>7972</v>
      </c>
      <c r="I6872" s="447" t="s">
        <v>8008</v>
      </c>
      <c r="J6872" s="447" t="s">
        <v>334</v>
      </c>
      <c r="K6872" s="451">
        <v>3278.31</v>
      </c>
      <c r="L6872" s="447" t="s">
        <v>7884</v>
      </c>
    </row>
    <row r="6873" spans="1:12">
      <c r="A6873" s="447" t="s">
        <v>21003</v>
      </c>
      <c r="B6873" s="447" t="s">
        <v>21113</v>
      </c>
      <c r="C6873" s="447" t="s">
        <v>21120</v>
      </c>
      <c r="D6873" s="447" t="s">
        <v>21121</v>
      </c>
      <c r="E6873" s="448" t="s">
        <v>20755</v>
      </c>
      <c r="F6873" s="447" t="s">
        <v>20755</v>
      </c>
      <c r="G6873" s="449">
        <v>101454</v>
      </c>
      <c r="H6873" s="447" t="s">
        <v>8311</v>
      </c>
      <c r="I6873" s="447" t="s">
        <v>8008</v>
      </c>
      <c r="J6873" s="447" t="s">
        <v>334</v>
      </c>
      <c r="K6873" s="451">
        <v>4108.03</v>
      </c>
      <c r="L6873" s="447" t="s">
        <v>7884</v>
      </c>
    </row>
    <row r="6874" spans="1:12">
      <c r="A6874" s="447" t="s">
        <v>21003</v>
      </c>
      <c r="B6874" s="447" t="s">
        <v>21113</v>
      </c>
      <c r="C6874" s="447" t="s">
        <v>21120</v>
      </c>
      <c r="D6874" s="447" t="s">
        <v>21121</v>
      </c>
      <c r="E6874" s="448" t="s">
        <v>20755</v>
      </c>
      <c r="F6874" s="447" t="s">
        <v>20755</v>
      </c>
      <c r="G6874" s="449">
        <v>101455</v>
      </c>
      <c r="H6874" s="447" t="s">
        <v>7974</v>
      </c>
      <c r="I6874" s="447" t="s">
        <v>8008</v>
      </c>
      <c r="J6874" s="447" t="s">
        <v>334</v>
      </c>
      <c r="K6874" s="451">
        <v>3688.39</v>
      </c>
      <c r="L6874" s="447" t="s">
        <v>7884</v>
      </c>
    </row>
    <row r="6875" spans="1:12">
      <c r="A6875" s="447" t="s">
        <v>21003</v>
      </c>
      <c r="B6875" s="447" t="s">
        <v>21113</v>
      </c>
      <c r="C6875" s="447" t="s">
        <v>21120</v>
      </c>
      <c r="D6875" s="447" t="s">
        <v>21121</v>
      </c>
      <c r="E6875" s="448" t="s">
        <v>20755</v>
      </c>
      <c r="F6875" s="447" t="s">
        <v>20755</v>
      </c>
      <c r="G6875" s="449">
        <v>101456</v>
      </c>
      <c r="H6875" s="447" t="s">
        <v>8312</v>
      </c>
      <c r="I6875" s="447" t="s">
        <v>8008</v>
      </c>
      <c r="J6875" s="447" t="s">
        <v>334</v>
      </c>
      <c r="K6875" s="451">
        <v>3732.88</v>
      </c>
      <c r="L6875" s="447" t="s">
        <v>7884</v>
      </c>
    </row>
    <row r="6876" spans="1:12">
      <c r="A6876" s="447" t="s">
        <v>21003</v>
      </c>
      <c r="B6876" s="447" t="s">
        <v>21113</v>
      </c>
      <c r="C6876" s="447" t="s">
        <v>21120</v>
      </c>
      <c r="D6876" s="447" t="s">
        <v>21121</v>
      </c>
      <c r="E6876" s="448" t="s">
        <v>20755</v>
      </c>
      <c r="F6876" s="447" t="s">
        <v>20755</v>
      </c>
      <c r="G6876" s="449">
        <v>101457</v>
      </c>
      <c r="H6876" s="447" t="s">
        <v>8313</v>
      </c>
      <c r="I6876" s="447" t="s">
        <v>8008</v>
      </c>
      <c r="J6876" s="447" t="s">
        <v>334</v>
      </c>
      <c r="K6876" s="451">
        <v>3780.82</v>
      </c>
      <c r="L6876" s="447" t="s">
        <v>7884</v>
      </c>
    </row>
    <row r="6877" spans="1:12">
      <c r="A6877" s="447" t="s">
        <v>21003</v>
      </c>
      <c r="B6877" s="447" t="s">
        <v>21113</v>
      </c>
      <c r="C6877" s="447" t="s">
        <v>21120</v>
      </c>
      <c r="D6877" s="447" t="s">
        <v>21121</v>
      </c>
      <c r="E6877" s="448" t="s">
        <v>20755</v>
      </c>
      <c r="F6877" s="447" t="s">
        <v>20755</v>
      </c>
      <c r="G6877" s="449">
        <v>101458</v>
      </c>
      <c r="H6877" s="447" t="s">
        <v>8314</v>
      </c>
      <c r="I6877" s="447" t="s">
        <v>8008</v>
      </c>
      <c r="J6877" s="447" t="s">
        <v>334</v>
      </c>
      <c r="K6877" s="451">
        <v>3358.97</v>
      </c>
      <c r="L6877" s="447" t="s">
        <v>7884</v>
      </c>
    </row>
    <row r="6878" spans="1:12">
      <c r="A6878" s="447" t="s">
        <v>21003</v>
      </c>
      <c r="B6878" s="447" t="s">
        <v>21113</v>
      </c>
      <c r="C6878" s="447" t="s">
        <v>21120</v>
      </c>
      <c r="D6878" s="447" t="s">
        <v>21121</v>
      </c>
      <c r="E6878" s="448" t="s">
        <v>20755</v>
      </c>
      <c r="F6878" s="447" t="s">
        <v>20755</v>
      </c>
      <c r="G6878" s="449">
        <v>101459</v>
      </c>
      <c r="H6878" s="447" t="s">
        <v>7981</v>
      </c>
      <c r="I6878" s="447" t="s">
        <v>8008</v>
      </c>
      <c r="J6878" s="447" t="s">
        <v>334</v>
      </c>
      <c r="K6878" s="451">
        <v>3057.53</v>
      </c>
      <c r="L6878" s="447" t="s">
        <v>7884</v>
      </c>
    </row>
    <row r="6879" spans="1:12">
      <c r="A6879" s="447" t="s">
        <v>21003</v>
      </c>
      <c r="B6879" s="447" t="s">
        <v>21113</v>
      </c>
      <c r="C6879" s="447" t="s">
        <v>21120</v>
      </c>
      <c r="D6879" s="447" t="s">
        <v>21121</v>
      </c>
      <c r="E6879" s="448" t="s">
        <v>20755</v>
      </c>
      <c r="F6879" s="447" t="s">
        <v>20755</v>
      </c>
      <c r="G6879" s="449">
        <v>101460</v>
      </c>
      <c r="H6879" s="447" t="s">
        <v>8129</v>
      </c>
      <c r="I6879" s="447" t="s">
        <v>8008</v>
      </c>
      <c r="J6879" s="447" t="s">
        <v>334</v>
      </c>
      <c r="K6879" s="451">
        <v>2582.3200000000002</v>
      </c>
      <c r="L6879" s="447" t="s">
        <v>7884</v>
      </c>
    </row>
  </sheetData>
  <mergeCells count="3">
    <mergeCell ref="A1:M1"/>
    <mergeCell ref="A2:M2"/>
    <mergeCell ref="A3:M3"/>
  </mergeCells>
  <pageMargins left="0.511811024" right="0.511811024" top="0.78740157499999996" bottom="0.78740157499999996" header="0.31496062000000002" footer="0.31496062000000002"/>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91"/>
  <sheetViews>
    <sheetView topLeftCell="A5034" workbookViewId="0">
      <selection activeCell="Q5057" sqref="Q5057"/>
    </sheetView>
  </sheetViews>
  <sheetFormatPr defaultRowHeight="15"/>
  <sheetData>
    <row r="1" spans="1:5">
      <c r="A1" s="445" t="s">
        <v>20793</v>
      </c>
      <c r="B1" s="445"/>
      <c r="C1" s="445"/>
      <c r="D1" s="445"/>
      <c r="E1" s="445"/>
    </row>
    <row r="2" spans="1:5">
      <c r="A2" s="445" t="s">
        <v>20755</v>
      </c>
      <c r="B2" s="445"/>
      <c r="C2" s="445"/>
      <c r="D2" s="445"/>
      <c r="E2" s="445"/>
    </row>
    <row r="3" spans="1:5">
      <c r="A3" s="445" t="s">
        <v>20794</v>
      </c>
      <c r="B3" s="445"/>
      <c r="C3" s="445"/>
      <c r="D3" s="445"/>
      <c r="E3" s="445"/>
    </row>
    <row r="4" spans="1:5">
      <c r="A4" s="445" t="s">
        <v>20795</v>
      </c>
      <c r="B4" s="445"/>
      <c r="C4" s="445"/>
      <c r="D4" s="445"/>
      <c r="E4" s="445"/>
    </row>
    <row r="5" spans="1:5">
      <c r="A5" s="445" t="s">
        <v>20796</v>
      </c>
      <c r="B5" s="445"/>
      <c r="C5" s="445"/>
      <c r="D5" s="445"/>
      <c r="E5" s="445"/>
    </row>
    <row r="6" spans="1:5">
      <c r="A6" s="445" t="s">
        <v>20755</v>
      </c>
      <c r="B6" s="445"/>
      <c r="C6" s="445"/>
      <c r="D6" s="445"/>
      <c r="E6" s="445"/>
    </row>
    <row r="7" spans="1:5">
      <c r="A7" s="445" t="s">
        <v>20797</v>
      </c>
      <c r="B7" s="445" t="s">
        <v>20798</v>
      </c>
      <c r="C7" s="445" t="s">
        <v>234</v>
      </c>
      <c r="D7" s="445" t="s">
        <v>20799</v>
      </c>
      <c r="E7" s="445" t="s">
        <v>20800</v>
      </c>
    </row>
    <row r="8" spans="1:5">
      <c r="A8" s="445">
        <v>1363</v>
      </c>
      <c r="B8" s="445" t="s">
        <v>8350</v>
      </c>
      <c r="C8" s="445" t="s">
        <v>145</v>
      </c>
      <c r="D8" s="445" t="s">
        <v>8352</v>
      </c>
      <c r="E8" s="452">
        <v>22.44</v>
      </c>
    </row>
    <row r="9" spans="1:5">
      <c r="A9" s="445">
        <v>1344</v>
      </c>
      <c r="B9" s="445" t="s">
        <v>8353</v>
      </c>
      <c r="C9" s="445" t="s">
        <v>146</v>
      </c>
      <c r="D9" s="445" t="s">
        <v>8349</v>
      </c>
      <c r="E9" s="452">
        <v>46.4</v>
      </c>
    </row>
    <row r="10" spans="1:5">
      <c r="A10" s="445">
        <v>1342</v>
      </c>
      <c r="B10" s="445" t="s">
        <v>8355</v>
      </c>
      <c r="C10" s="445" t="s">
        <v>146</v>
      </c>
      <c r="D10" s="445" t="s">
        <v>8349</v>
      </c>
      <c r="E10" s="452">
        <v>82.02</v>
      </c>
    </row>
    <row r="11" spans="1:5">
      <c r="A11" s="445">
        <v>1349</v>
      </c>
      <c r="B11" s="445" t="s">
        <v>8356</v>
      </c>
      <c r="C11" s="445" t="s">
        <v>146</v>
      </c>
      <c r="D11" s="445" t="s">
        <v>8349</v>
      </c>
      <c r="E11" s="452">
        <v>116.97</v>
      </c>
    </row>
    <row r="12" spans="1:5">
      <c r="A12" s="445">
        <v>1350</v>
      </c>
      <c r="B12" s="445" t="s">
        <v>8357</v>
      </c>
      <c r="C12" s="445" t="s">
        <v>146</v>
      </c>
      <c r="D12" s="445" t="s">
        <v>8352</v>
      </c>
      <c r="E12" s="452">
        <v>48</v>
      </c>
    </row>
    <row r="13" spans="1:5">
      <c r="A13" s="445">
        <v>1359</v>
      </c>
      <c r="B13" s="445" t="s">
        <v>8358</v>
      </c>
      <c r="C13" s="445" t="s">
        <v>146</v>
      </c>
      <c r="D13" s="445" t="s">
        <v>8349</v>
      </c>
      <c r="E13" s="452">
        <v>94.46</v>
      </c>
    </row>
    <row r="14" spans="1:5">
      <c r="A14" s="445">
        <v>1351</v>
      </c>
      <c r="B14" s="445" t="s">
        <v>8359</v>
      </c>
      <c r="C14" s="445" t="s">
        <v>146</v>
      </c>
      <c r="D14" s="445" t="s">
        <v>8349</v>
      </c>
      <c r="E14" s="452">
        <v>30.44</v>
      </c>
    </row>
    <row r="15" spans="1:5">
      <c r="A15" s="445">
        <v>2418</v>
      </c>
      <c r="B15" s="445" t="s">
        <v>8360</v>
      </c>
      <c r="C15" s="445" t="s">
        <v>146</v>
      </c>
      <c r="D15" s="445" t="s">
        <v>8352</v>
      </c>
      <c r="E15" s="452">
        <v>8.33</v>
      </c>
    </row>
    <row r="16" spans="1:5">
      <c r="A16" s="445">
        <v>6086</v>
      </c>
      <c r="B16" s="445" t="s">
        <v>8361</v>
      </c>
      <c r="C16" s="445" t="s">
        <v>21156</v>
      </c>
      <c r="D16" s="445" t="s">
        <v>8349</v>
      </c>
      <c r="E16" s="452">
        <v>79.069999999999993</v>
      </c>
    </row>
    <row r="17" spans="1:5">
      <c r="A17" s="445">
        <v>3378</v>
      </c>
      <c r="B17" s="445" t="s">
        <v>8363</v>
      </c>
      <c r="C17" s="445" t="s">
        <v>146</v>
      </c>
      <c r="D17" s="445" t="s">
        <v>8349</v>
      </c>
      <c r="E17" s="452">
        <v>61.71</v>
      </c>
    </row>
    <row r="18" spans="1:5">
      <c r="A18" s="445">
        <v>3380</v>
      </c>
      <c r="B18" s="445" t="s">
        <v>8364</v>
      </c>
      <c r="C18" s="445" t="s">
        <v>146</v>
      </c>
      <c r="D18" s="445" t="s">
        <v>8352</v>
      </c>
      <c r="E18" s="452">
        <v>43.2</v>
      </c>
    </row>
    <row r="19" spans="1:5">
      <c r="A19" s="445">
        <v>3379</v>
      </c>
      <c r="B19" s="445" t="s">
        <v>8365</v>
      </c>
      <c r="C19" s="445" t="s">
        <v>146</v>
      </c>
      <c r="D19" s="445" t="s">
        <v>8349</v>
      </c>
      <c r="E19" s="452">
        <v>41.71</v>
      </c>
    </row>
    <row r="20" spans="1:5">
      <c r="A20" s="445">
        <v>615</v>
      </c>
      <c r="B20" s="445" t="s">
        <v>8366</v>
      </c>
      <c r="C20" s="445" t="s">
        <v>145</v>
      </c>
      <c r="D20" s="445" t="s">
        <v>8367</v>
      </c>
      <c r="E20" s="452">
        <v>440.9</v>
      </c>
    </row>
    <row r="21" spans="1:5">
      <c r="A21" s="445">
        <v>606</v>
      </c>
      <c r="B21" s="445" t="s">
        <v>8368</v>
      </c>
      <c r="C21" s="445" t="s">
        <v>145</v>
      </c>
      <c r="D21" s="445" t="s">
        <v>8367</v>
      </c>
      <c r="E21" s="452">
        <v>692.61</v>
      </c>
    </row>
    <row r="22" spans="1:5">
      <c r="A22" s="445">
        <v>13382</v>
      </c>
      <c r="B22" s="445" t="s">
        <v>8369</v>
      </c>
      <c r="C22" s="445" t="s">
        <v>146</v>
      </c>
      <c r="D22" s="445" t="s">
        <v>8367</v>
      </c>
      <c r="E22" s="452">
        <v>319.16000000000003</v>
      </c>
    </row>
    <row r="23" spans="1:5">
      <c r="A23" s="445">
        <v>4047</v>
      </c>
      <c r="B23" s="445" t="s">
        <v>8370</v>
      </c>
      <c r="C23" s="445" t="s">
        <v>21156</v>
      </c>
      <c r="D23" s="445" t="s">
        <v>8352</v>
      </c>
      <c r="E23" s="452">
        <v>16</v>
      </c>
    </row>
    <row r="24" spans="1:5">
      <c r="A24" s="445">
        <v>7344</v>
      </c>
      <c r="B24" s="445" t="s">
        <v>8371</v>
      </c>
      <c r="C24" s="445" t="s">
        <v>21156</v>
      </c>
      <c r="D24" s="445" t="s">
        <v>8352</v>
      </c>
      <c r="E24" s="452">
        <v>65.98</v>
      </c>
    </row>
    <row r="25" spans="1:5">
      <c r="A25" s="445">
        <v>40514</v>
      </c>
      <c r="B25" s="445" t="s">
        <v>8372</v>
      </c>
      <c r="C25" s="445" t="s">
        <v>7503</v>
      </c>
      <c r="D25" s="445" t="s">
        <v>8352</v>
      </c>
      <c r="E25" s="452">
        <v>23.59</v>
      </c>
    </row>
    <row r="26" spans="1:5">
      <c r="A26" s="445">
        <v>11199</v>
      </c>
      <c r="B26" s="445" t="s">
        <v>8374</v>
      </c>
      <c r="C26" s="445" t="s">
        <v>146</v>
      </c>
      <c r="D26" s="445" t="s">
        <v>8367</v>
      </c>
      <c r="E26" s="452">
        <v>993.83</v>
      </c>
    </row>
    <row r="27" spans="1:5">
      <c r="A27" s="445">
        <v>4053</v>
      </c>
      <c r="B27" s="445" t="s">
        <v>8375</v>
      </c>
      <c r="C27" s="445" t="s">
        <v>21156</v>
      </c>
      <c r="D27" s="445" t="s">
        <v>8349</v>
      </c>
      <c r="E27" s="452">
        <v>60.95</v>
      </c>
    </row>
    <row r="28" spans="1:5">
      <c r="A28" s="445">
        <v>4056</v>
      </c>
      <c r="B28" s="445" t="s">
        <v>8376</v>
      </c>
      <c r="C28" s="445" t="s">
        <v>21156</v>
      </c>
      <c r="D28" s="445" t="s">
        <v>8349</v>
      </c>
      <c r="E28" s="452">
        <v>32.049999999999997</v>
      </c>
    </row>
    <row r="29" spans="1:5">
      <c r="A29" s="445">
        <v>21136</v>
      </c>
      <c r="B29" s="445" t="s">
        <v>8377</v>
      </c>
      <c r="C29" s="445" t="s">
        <v>239</v>
      </c>
      <c r="D29" s="445" t="s">
        <v>8349</v>
      </c>
      <c r="E29" s="452">
        <v>12.87</v>
      </c>
    </row>
    <row r="30" spans="1:5">
      <c r="A30" s="445">
        <v>21128</v>
      </c>
      <c r="B30" s="445" t="s">
        <v>8379</v>
      </c>
      <c r="C30" s="445" t="s">
        <v>239</v>
      </c>
      <c r="D30" s="445" t="s">
        <v>8352</v>
      </c>
      <c r="E30" s="452">
        <v>9.9600000000000009</v>
      </c>
    </row>
    <row r="31" spans="1:5">
      <c r="A31" s="445">
        <v>21130</v>
      </c>
      <c r="B31" s="445" t="s">
        <v>8380</v>
      </c>
      <c r="C31" s="445" t="s">
        <v>239</v>
      </c>
      <c r="D31" s="445" t="s">
        <v>8349</v>
      </c>
      <c r="E31" s="452">
        <v>25.15</v>
      </c>
    </row>
    <row r="32" spans="1:5">
      <c r="A32" s="445">
        <v>21135</v>
      </c>
      <c r="B32" s="445" t="s">
        <v>8381</v>
      </c>
      <c r="C32" s="445" t="s">
        <v>239</v>
      </c>
      <c r="D32" s="445" t="s">
        <v>8349</v>
      </c>
      <c r="E32" s="452">
        <v>24.76</v>
      </c>
    </row>
    <row r="33" spans="1:5">
      <c r="A33" s="445">
        <v>38605</v>
      </c>
      <c r="B33" s="445" t="s">
        <v>8382</v>
      </c>
      <c r="C33" s="445" t="s">
        <v>146</v>
      </c>
      <c r="D33" s="445" t="s">
        <v>8367</v>
      </c>
      <c r="E33" s="452">
        <v>127.94</v>
      </c>
    </row>
    <row r="34" spans="1:5">
      <c r="A34" s="445">
        <v>11270</v>
      </c>
      <c r="B34" s="445" t="s">
        <v>8383</v>
      </c>
      <c r="C34" s="445" t="s">
        <v>146</v>
      </c>
      <c r="D34" s="445" t="s">
        <v>8367</v>
      </c>
      <c r="E34" s="452">
        <v>1.44</v>
      </c>
    </row>
    <row r="35" spans="1:5">
      <c r="A35" s="445">
        <v>412</v>
      </c>
      <c r="B35" s="445" t="s">
        <v>8384</v>
      </c>
      <c r="C35" s="445" t="s">
        <v>146</v>
      </c>
      <c r="D35" s="445" t="s">
        <v>8349</v>
      </c>
      <c r="E35" s="452">
        <v>1.28</v>
      </c>
    </row>
    <row r="36" spans="1:5">
      <c r="A36" s="445">
        <v>414</v>
      </c>
      <c r="B36" s="445" t="s">
        <v>8385</v>
      </c>
      <c r="C36" s="445" t="s">
        <v>146</v>
      </c>
      <c r="D36" s="445" t="s">
        <v>8349</v>
      </c>
      <c r="E36" s="452">
        <v>0.08</v>
      </c>
    </row>
    <row r="37" spans="1:5">
      <c r="A37" s="445">
        <v>410</v>
      </c>
      <c r="B37" s="445" t="s">
        <v>8386</v>
      </c>
      <c r="C37" s="445" t="s">
        <v>146</v>
      </c>
      <c r="D37" s="445" t="s">
        <v>8349</v>
      </c>
      <c r="E37" s="452">
        <v>0.19</v>
      </c>
    </row>
    <row r="38" spans="1:5">
      <c r="A38" s="445">
        <v>411</v>
      </c>
      <c r="B38" s="445" t="s">
        <v>8387</v>
      </c>
      <c r="C38" s="445" t="s">
        <v>146</v>
      </c>
      <c r="D38" s="445" t="s">
        <v>8352</v>
      </c>
      <c r="E38" s="452">
        <v>0.25</v>
      </c>
    </row>
    <row r="39" spans="1:5">
      <c r="A39" s="445">
        <v>408</v>
      </c>
      <c r="B39" s="445" t="s">
        <v>8388</v>
      </c>
      <c r="C39" s="445" t="s">
        <v>146</v>
      </c>
      <c r="D39" s="445" t="s">
        <v>8349</v>
      </c>
      <c r="E39" s="452">
        <v>1.24</v>
      </c>
    </row>
    <row r="40" spans="1:5">
      <c r="A40" s="445">
        <v>39131</v>
      </c>
      <c r="B40" s="445" t="s">
        <v>8389</v>
      </c>
      <c r="C40" s="445" t="s">
        <v>146</v>
      </c>
      <c r="D40" s="445" t="s">
        <v>8349</v>
      </c>
      <c r="E40" s="452">
        <v>3.31</v>
      </c>
    </row>
    <row r="41" spans="1:5">
      <c r="A41" s="445">
        <v>394</v>
      </c>
      <c r="B41" s="445" t="s">
        <v>8390</v>
      </c>
      <c r="C41" s="445" t="s">
        <v>146</v>
      </c>
      <c r="D41" s="445" t="s">
        <v>8349</v>
      </c>
      <c r="E41" s="452">
        <v>3.36</v>
      </c>
    </row>
    <row r="42" spans="1:5">
      <c r="A42" s="445">
        <v>39130</v>
      </c>
      <c r="B42" s="445" t="s">
        <v>8391</v>
      </c>
      <c r="C42" s="445" t="s">
        <v>146</v>
      </c>
      <c r="D42" s="445" t="s">
        <v>8349</v>
      </c>
      <c r="E42" s="452">
        <v>3.02</v>
      </c>
    </row>
    <row r="43" spans="1:5">
      <c r="A43" s="445">
        <v>395</v>
      </c>
      <c r="B43" s="445" t="s">
        <v>8393</v>
      </c>
      <c r="C43" s="445" t="s">
        <v>146</v>
      </c>
      <c r="D43" s="445" t="s">
        <v>8349</v>
      </c>
      <c r="E43" s="452">
        <v>3.23</v>
      </c>
    </row>
    <row r="44" spans="1:5">
      <c r="A44" s="445">
        <v>39127</v>
      </c>
      <c r="B44" s="445" t="s">
        <v>8394</v>
      </c>
      <c r="C44" s="445" t="s">
        <v>146</v>
      </c>
      <c r="D44" s="445" t="s">
        <v>8349</v>
      </c>
      <c r="E44" s="452">
        <v>1.59</v>
      </c>
    </row>
    <row r="45" spans="1:5">
      <c r="A45" s="445">
        <v>392</v>
      </c>
      <c r="B45" s="445" t="s">
        <v>8395</v>
      </c>
      <c r="C45" s="445" t="s">
        <v>146</v>
      </c>
      <c r="D45" s="445" t="s">
        <v>8349</v>
      </c>
      <c r="E45" s="452">
        <v>1.63</v>
      </c>
    </row>
    <row r="46" spans="1:5">
      <c r="A46" s="445">
        <v>39129</v>
      </c>
      <c r="B46" s="445" t="s">
        <v>8396</v>
      </c>
      <c r="C46" s="445" t="s">
        <v>146</v>
      </c>
      <c r="D46" s="445" t="s">
        <v>8349</v>
      </c>
      <c r="E46" s="452">
        <v>1.86</v>
      </c>
    </row>
    <row r="47" spans="1:5">
      <c r="A47" s="445">
        <v>393</v>
      </c>
      <c r="B47" s="445" t="s">
        <v>8398</v>
      </c>
      <c r="C47" s="445" t="s">
        <v>146</v>
      </c>
      <c r="D47" s="445" t="s">
        <v>8352</v>
      </c>
      <c r="E47" s="452">
        <v>1.95</v>
      </c>
    </row>
    <row r="48" spans="1:5">
      <c r="A48" s="445">
        <v>39133</v>
      </c>
      <c r="B48" s="445" t="s">
        <v>8399</v>
      </c>
      <c r="C48" s="445" t="s">
        <v>146</v>
      </c>
      <c r="D48" s="445" t="s">
        <v>8349</v>
      </c>
      <c r="E48" s="452">
        <v>4.3499999999999996</v>
      </c>
    </row>
    <row r="49" spans="1:5">
      <c r="A49" s="445">
        <v>397</v>
      </c>
      <c r="B49" s="445" t="s">
        <v>8400</v>
      </c>
      <c r="C49" s="445" t="s">
        <v>146</v>
      </c>
      <c r="D49" s="445" t="s">
        <v>8349</v>
      </c>
      <c r="E49" s="452">
        <v>4.8099999999999996</v>
      </c>
    </row>
    <row r="50" spans="1:5">
      <c r="A50" s="445">
        <v>39132</v>
      </c>
      <c r="B50" s="445" t="s">
        <v>8401</v>
      </c>
      <c r="C50" s="445" t="s">
        <v>146</v>
      </c>
      <c r="D50" s="445" t="s">
        <v>8349</v>
      </c>
      <c r="E50" s="452">
        <v>3.48</v>
      </c>
    </row>
    <row r="51" spans="1:5">
      <c r="A51" s="445">
        <v>396</v>
      </c>
      <c r="B51" s="445" t="s">
        <v>8402</v>
      </c>
      <c r="C51" s="445" t="s">
        <v>146</v>
      </c>
      <c r="D51" s="445" t="s">
        <v>8349</v>
      </c>
      <c r="E51" s="452">
        <v>3.73</v>
      </c>
    </row>
    <row r="52" spans="1:5">
      <c r="A52" s="445">
        <v>39135</v>
      </c>
      <c r="B52" s="445" t="s">
        <v>8403</v>
      </c>
      <c r="C52" s="445" t="s">
        <v>146</v>
      </c>
      <c r="D52" s="445" t="s">
        <v>8349</v>
      </c>
      <c r="E52" s="452">
        <v>6.97</v>
      </c>
    </row>
    <row r="53" spans="1:5">
      <c r="A53" s="445">
        <v>39128</v>
      </c>
      <c r="B53" s="445" t="s">
        <v>8404</v>
      </c>
      <c r="C53" s="445" t="s">
        <v>146</v>
      </c>
      <c r="D53" s="445" t="s">
        <v>8349</v>
      </c>
      <c r="E53" s="452">
        <v>1.74</v>
      </c>
    </row>
    <row r="54" spans="1:5">
      <c r="A54" s="445">
        <v>400</v>
      </c>
      <c r="B54" s="445" t="s">
        <v>8405</v>
      </c>
      <c r="C54" s="445" t="s">
        <v>146</v>
      </c>
      <c r="D54" s="445" t="s">
        <v>8349</v>
      </c>
      <c r="E54" s="452">
        <v>1.7</v>
      </c>
    </row>
    <row r="55" spans="1:5">
      <c r="A55" s="445">
        <v>39125</v>
      </c>
      <c r="B55" s="445" t="s">
        <v>8406</v>
      </c>
      <c r="C55" s="445" t="s">
        <v>146</v>
      </c>
      <c r="D55" s="445" t="s">
        <v>8349</v>
      </c>
      <c r="E55" s="452">
        <v>1.74</v>
      </c>
    </row>
    <row r="56" spans="1:5">
      <c r="A56" s="445">
        <v>39134</v>
      </c>
      <c r="B56" s="445" t="s">
        <v>8407</v>
      </c>
      <c r="C56" s="445" t="s">
        <v>146</v>
      </c>
      <c r="D56" s="445" t="s">
        <v>8349</v>
      </c>
      <c r="E56" s="452">
        <v>5.8</v>
      </c>
    </row>
    <row r="57" spans="1:5">
      <c r="A57" s="445">
        <v>398</v>
      </c>
      <c r="B57" s="445" t="s">
        <v>8408</v>
      </c>
      <c r="C57" s="445" t="s">
        <v>146</v>
      </c>
      <c r="D57" s="445" t="s">
        <v>8349</v>
      </c>
      <c r="E57" s="452">
        <v>5.35</v>
      </c>
    </row>
    <row r="58" spans="1:5">
      <c r="A58" s="445">
        <v>39126</v>
      </c>
      <c r="B58" s="445" t="s">
        <v>8409</v>
      </c>
      <c r="C58" s="445" t="s">
        <v>146</v>
      </c>
      <c r="D58" s="445" t="s">
        <v>8349</v>
      </c>
      <c r="E58" s="452">
        <v>7.84</v>
      </c>
    </row>
    <row r="59" spans="1:5">
      <c r="A59" s="445">
        <v>399</v>
      </c>
      <c r="B59" s="445" t="s">
        <v>8410</v>
      </c>
      <c r="C59" s="445" t="s">
        <v>146</v>
      </c>
      <c r="D59" s="445" t="s">
        <v>8349</v>
      </c>
      <c r="E59" s="452">
        <v>6.9</v>
      </c>
    </row>
    <row r="60" spans="1:5">
      <c r="A60" s="445">
        <v>39158</v>
      </c>
      <c r="B60" s="445" t="s">
        <v>8412</v>
      </c>
      <c r="C60" s="445" t="s">
        <v>146</v>
      </c>
      <c r="D60" s="445" t="s">
        <v>8349</v>
      </c>
      <c r="E60" s="452">
        <v>18.54</v>
      </c>
    </row>
    <row r="61" spans="1:5">
      <c r="A61" s="445">
        <v>39141</v>
      </c>
      <c r="B61" s="445" t="s">
        <v>8413</v>
      </c>
      <c r="C61" s="445" t="s">
        <v>146</v>
      </c>
      <c r="D61" s="445" t="s">
        <v>8349</v>
      </c>
      <c r="E61" s="452">
        <v>1.34</v>
      </c>
    </row>
    <row r="62" spans="1:5">
      <c r="A62" s="445">
        <v>39140</v>
      </c>
      <c r="B62" s="445" t="s">
        <v>8415</v>
      </c>
      <c r="C62" s="445" t="s">
        <v>146</v>
      </c>
      <c r="D62" s="445" t="s">
        <v>8349</v>
      </c>
      <c r="E62" s="452">
        <v>1.22</v>
      </c>
    </row>
    <row r="63" spans="1:5">
      <c r="A63" s="445">
        <v>39137</v>
      </c>
      <c r="B63" s="445" t="s">
        <v>8417</v>
      </c>
      <c r="C63" s="445" t="s">
        <v>146</v>
      </c>
      <c r="D63" s="445" t="s">
        <v>8349</v>
      </c>
      <c r="E63" s="452">
        <v>0.7</v>
      </c>
    </row>
    <row r="64" spans="1:5">
      <c r="A64" s="445">
        <v>39139</v>
      </c>
      <c r="B64" s="445" t="s">
        <v>8418</v>
      </c>
      <c r="C64" s="445" t="s">
        <v>146</v>
      </c>
      <c r="D64" s="445" t="s">
        <v>8349</v>
      </c>
      <c r="E64" s="452">
        <v>1.01</v>
      </c>
    </row>
    <row r="65" spans="1:5">
      <c r="A65" s="445">
        <v>39143</v>
      </c>
      <c r="B65" s="445" t="s">
        <v>8420</v>
      </c>
      <c r="C65" s="445" t="s">
        <v>146</v>
      </c>
      <c r="D65" s="445" t="s">
        <v>8349</v>
      </c>
      <c r="E65" s="452">
        <v>2.77</v>
      </c>
    </row>
    <row r="66" spans="1:5">
      <c r="A66" s="445">
        <v>39142</v>
      </c>
      <c r="B66" s="445" t="s">
        <v>8422</v>
      </c>
      <c r="C66" s="445" t="s">
        <v>146</v>
      </c>
      <c r="D66" s="445" t="s">
        <v>8349</v>
      </c>
      <c r="E66" s="452">
        <v>1.99</v>
      </c>
    </row>
    <row r="67" spans="1:5">
      <c r="A67" s="445">
        <v>39138</v>
      </c>
      <c r="B67" s="445" t="s">
        <v>8423</v>
      </c>
      <c r="C67" s="445" t="s">
        <v>146</v>
      </c>
      <c r="D67" s="445" t="s">
        <v>8349</v>
      </c>
      <c r="E67" s="452">
        <v>0.74</v>
      </c>
    </row>
    <row r="68" spans="1:5">
      <c r="A68" s="445">
        <v>39136</v>
      </c>
      <c r="B68" s="445" t="s">
        <v>8424</v>
      </c>
      <c r="C68" s="445" t="s">
        <v>146</v>
      </c>
      <c r="D68" s="445" t="s">
        <v>8349</v>
      </c>
      <c r="E68" s="452">
        <v>0.49</v>
      </c>
    </row>
    <row r="69" spans="1:5">
      <c r="A69" s="445">
        <v>39144</v>
      </c>
      <c r="B69" s="445" t="s">
        <v>8425</v>
      </c>
      <c r="C69" s="445" t="s">
        <v>146</v>
      </c>
      <c r="D69" s="445" t="s">
        <v>8349</v>
      </c>
      <c r="E69" s="452">
        <v>3.23</v>
      </c>
    </row>
    <row r="70" spans="1:5">
      <c r="A70" s="445">
        <v>39145</v>
      </c>
      <c r="B70" s="445" t="s">
        <v>8426</v>
      </c>
      <c r="C70" s="445" t="s">
        <v>146</v>
      </c>
      <c r="D70" s="445" t="s">
        <v>8349</v>
      </c>
      <c r="E70" s="452">
        <v>5.33</v>
      </c>
    </row>
    <row r="71" spans="1:5">
      <c r="A71" s="445">
        <v>12615</v>
      </c>
      <c r="B71" s="445" t="s">
        <v>8428</v>
      </c>
      <c r="C71" s="445" t="s">
        <v>146</v>
      </c>
      <c r="D71" s="445" t="s">
        <v>8367</v>
      </c>
      <c r="E71" s="452">
        <v>3.91</v>
      </c>
    </row>
    <row r="72" spans="1:5">
      <c r="A72" s="445">
        <v>11927</v>
      </c>
      <c r="B72" s="445" t="s">
        <v>8429</v>
      </c>
      <c r="C72" s="445" t="s">
        <v>146</v>
      </c>
      <c r="D72" s="445" t="s">
        <v>8367</v>
      </c>
      <c r="E72" s="452">
        <v>4.29</v>
      </c>
    </row>
    <row r="73" spans="1:5">
      <c r="A73" s="445">
        <v>11928</v>
      </c>
      <c r="B73" s="445" t="s">
        <v>8430</v>
      </c>
      <c r="C73" s="445" t="s">
        <v>146</v>
      </c>
      <c r="D73" s="445" t="s">
        <v>8367</v>
      </c>
      <c r="E73" s="452">
        <v>4.92</v>
      </c>
    </row>
    <row r="74" spans="1:5">
      <c r="A74" s="445">
        <v>11929</v>
      </c>
      <c r="B74" s="445" t="s">
        <v>8431</v>
      </c>
      <c r="C74" s="445" t="s">
        <v>146</v>
      </c>
      <c r="D74" s="445" t="s">
        <v>8367</v>
      </c>
      <c r="E74" s="452">
        <v>7.61</v>
      </c>
    </row>
    <row r="75" spans="1:5">
      <c r="A75" s="445">
        <v>36801</v>
      </c>
      <c r="B75" s="445" t="s">
        <v>8432</v>
      </c>
      <c r="C75" s="445" t="s">
        <v>146</v>
      </c>
      <c r="D75" s="445" t="s">
        <v>8349</v>
      </c>
      <c r="E75" s="452">
        <v>23.48</v>
      </c>
    </row>
    <row r="76" spans="1:5">
      <c r="A76" s="445">
        <v>36246</v>
      </c>
      <c r="B76" s="445" t="s">
        <v>8433</v>
      </c>
      <c r="C76" s="445" t="s">
        <v>239</v>
      </c>
      <c r="D76" s="445" t="s">
        <v>8349</v>
      </c>
      <c r="E76" s="452">
        <v>4.3499999999999996</v>
      </c>
    </row>
    <row r="77" spans="1:5">
      <c r="A77" s="445">
        <v>37600</v>
      </c>
      <c r="B77" s="445" t="s">
        <v>8434</v>
      </c>
      <c r="C77" s="445" t="s">
        <v>146</v>
      </c>
      <c r="D77" s="445" t="s">
        <v>8367</v>
      </c>
      <c r="E77" s="452">
        <v>65.97</v>
      </c>
    </row>
    <row r="78" spans="1:5">
      <c r="A78" s="445">
        <v>37599</v>
      </c>
      <c r="B78" s="445" t="s">
        <v>8435</v>
      </c>
      <c r="C78" s="445" t="s">
        <v>146</v>
      </c>
      <c r="D78" s="445" t="s">
        <v>8367</v>
      </c>
      <c r="E78" s="452">
        <v>61.4</v>
      </c>
    </row>
    <row r="79" spans="1:5">
      <c r="A79" s="445">
        <v>1</v>
      </c>
      <c r="B79" s="445" t="s">
        <v>8436</v>
      </c>
      <c r="C79" s="445" t="s">
        <v>130</v>
      </c>
      <c r="D79" s="445" t="s">
        <v>8352</v>
      </c>
      <c r="E79" s="452">
        <v>64</v>
      </c>
    </row>
    <row r="80" spans="1:5">
      <c r="A80" s="445">
        <v>3</v>
      </c>
      <c r="B80" s="445" t="s">
        <v>8438</v>
      </c>
      <c r="C80" s="445" t="s">
        <v>7503</v>
      </c>
      <c r="D80" s="445" t="s">
        <v>8349</v>
      </c>
      <c r="E80" s="452">
        <v>5.1100000000000003</v>
      </c>
    </row>
    <row r="81" spans="1:5">
      <c r="A81" s="445">
        <v>43054</v>
      </c>
      <c r="B81" s="445" t="s">
        <v>8439</v>
      </c>
      <c r="C81" s="445" t="s">
        <v>130</v>
      </c>
      <c r="D81" s="445" t="s">
        <v>8349</v>
      </c>
      <c r="E81" s="452">
        <v>13.64</v>
      </c>
    </row>
    <row r="82" spans="1:5">
      <c r="A82" s="445">
        <v>42402</v>
      </c>
      <c r="B82" s="445" t="s">
        <v>8440</v>
      </c>
      <c r="C82" s="445" t="s">
        <v>130</v>
      </c>
      <c r="D82" s="445" t="s">
        <v>8349</v>
      </c>
      <c r="E82" s="452">
        <v>13.04</v>
      </c>
    </row>
    <row r="83" spans="1:5">
      <c r="A83" s="445">
        <v>42403</v>
      </c>
      <c r="B83" s="445" t="s">
        <v>8441</v>
      </c>
      <c r="C83" s="445" t="s">
        <v>130</v>
      </c>
      <c r="D83" s="445" t="s">
        <v>8349</v>
      </c>
      <c r="E83" s="452">
        <v>16.73</v>
      </c>
    </row>
    <row r="84" spans="1:5">
      <c r="A84" s="445">
        <v>42404</v>
      </c>
      <c r="B84" s="445" t="s">
        <v>8442</v>
      </c>
      <c r="C84" s="445" t="s">
        <v>130</v>
      </c>
      <c r="D84" s="445" t="s">
        <v>8349</v>
      </c>
      <c r="E84" s="452">
        <v>16.63</v>
      </c>
    </row>
    <row r="85" spans="1:5">
      <c r="A85" s="445">
        <v>42405</v>
      </c>
      <c r="B85" s="445" t="s">
        <v>8443</v>
      </c>
      <c r="C85" s="445" t="s">
        <v>130</v>
      </c>
      <c r="D85" s="445" t="s">
        <v>8349</v>
      </c>
      <c r="E85" s="452">
        <v>17.72</v>
      </c>
    </row>
    <row r="86" spans="1:5">
      <c r="A86" s="445">
        <v>34341</v>
      </c>
      <c r="B86" s="445" t="s">
        <v>8444</v>
      </c>
      <c r="C86" s="445" t="s">
        <v>130</v>
      </c>
      <c r="D86" s="445" t="s">
        <v>8349</v>
      </c>
      <c r="E86" s="452">
        <v>15.38</v>
      </c>
    </row>
    <row r="87" spans="1:5">
      <c r="A87" s="445">
        <v>43053</v>
      </c>
      <c r="B87" s="445" t="s">
        <v>8445</v>
      </c>
      <c r="C87" s="445" t="s">
        <v>130</v>
      </c>
      <c r="D87" s="445" t="s">
        <v>8349</v>
      </c>
      <c r="E87" s="452">
        <v>12.19</v>
      </c>
    </row>
    <row r="88" spans="1:5">
      <c r="A88" s="445">
        <v>43058</v>
      </c>
      <c r="B88" s="445" t="s">
        <v>8446</v>
      </c>
      <c r="C88" s="445" t="s">
        <v>130</v>
      </c>
      <c r="D88" s="445" t="s">
        <v>8349</v>
      </c>
      <c r="E88" s="452">
        <v>12.64</v>
      </c>
    </row>
    <row r="89" spans="1:5">
      <c r="A89" s="445">
        <v>34</v>
      </c>
      <c r="B89" s="445" t="s">
        <v>8447</v>
      </c>
      <c r="C89" s="445" t="s">
        <v>130</v>
      </c>
      <c r="D89" s="445" t="s">
        <v>8349</v>
      </c>
      <c r="E89" s="452">
        <v>12.7</v>
      </c>
    </row>
    <row r="90" spans="1:5">
      <c r="A90" s="445">
        <v>43055</v>
      </c>
      <c r="B90" s="445" t="s">
        <v>8448</v>
      </c>
      <c r="C90" s="445" t="s">
        <v>130</v>
      </c>
      <c r="D90" s="445" t="s">
        <v>8352</v>
      </c>
      <c r="E90" s="452">
        <v>11</v>
      </c>
    </row>
    <row r="91" spans="1:5">
      <c r="A91" s="445">
        <v>43056</v>
      </c>
      <c r="B91" s="445" t="s">
        <v>8449</v>
      </c>
      <c r="C91" s="445" t="s">
        <v>130</v>
      </c>
      <c r="D91" s="445" t="s">
        <v>8349</v>
      </c>
      <c r="E91" s="452">
        <v>12.68</v>
      </c>
    </row>
    <row r="92" spans="1:5">
      <c r="A92" s="445">
        <v>43057</v>
      </c>
      <c r="B92" s="445" t="s">
        <v>8450</v>
      </c>
      <c r="C92" s="445" t="s">
        <v>130</v>
      </c>
      <c r="D92" s="445" t="s">
        <v>8349</v>
      </c>
      <c r="E92" s="452">
        <v>13.94</v>
      </c>
    </row>
    <row r="93" spans="1:5">
      <c r="A93" s="445">
        <v>34449</v>
      </c>
      <c r="B93" s="445" t="s">
        <v>8451</v>
      </c>
      <c r="C93" s="445" t="s">
        <v>130</v>
      </c>
      <c r="D93" s="445" t="s">
        <v>8349</v>
      </c>
      <c r="E93" s="452">
        <v>14.9</v>
      </c>
    </row>
    <row r="94" spans="1:5">
      <c r="A94" s="445">
        <v>32</v>
      </c>
      <c r="B94" s="445" t="s">
        <v>8452</v>
      </c>
      <c r="C94" s="445" t="s">
        <v>130</v>
      </c>
      <c r="D94" s="445" t="s">
        <v>8349</v>
      </c>
      <c r="E94" s="452">
        <v>13.4</v>
      </c>
    </row>
    <row r="95" spans="1:5">
      <c r="A95" s="445">
        <v>33</v>
      </c>
      <c r="B95" s="445" t="s">
        <v>8453</v>
      </c>
      <c r="C95" s="445" t="s">
        <v>130</v>
      </c>
      <c r="D95" s="445" t="s">
        <v>8349</v>
      </c>
      <c r="E95" s="452">
        <v>13.47</v>
      </c>
    </row>
    <row r="96" spans="1:5">
      <c r="A96" s="445">
        <v>43061</v>
      </c>
      <c r="B96" s="445" t="s">
        <v>8454</v>
      </c>
      <c r="C96" s="445" t="s">
        <v>130</v>
      </c>
      <c r="D96" s="445" t="s">
        <v>8349</v>
      </c>
      <c r="E96" s="452">
        <v>12.59</v>
      </c>
    </row>
    <row r="97" spans="1:5">
      <c r="A97" s="445">
        <v>43059</v>
      </c>
      <c r="B97" s="445" t="s">
        <v>8455</v>
      </c>
      <c r="C97" s="445" t="s">
        <v>130</v>
      </c>
      <c r="D97" s="445" t="s">
        <v>8349</v>
      </c>
      <c r="E97" s="452">
        <v>12.02</v>
      </c>
    </row>
    <row r="98" spans="1:5">
      <c r="A98" s="445">
        <v>43062</v>
      </c>
      <c r="B98" s="445" t="s">
        <v>8456</v>
      </c>
      <c r="C98" s="445" t="s">
        <v>130</v>
      </c>
      <c r="D98" s="445" t="s">
        <v>8349</v>
      </c>
      <c r="E98" s="452">
        <v>13.32</v>
      </c>
    </row>
    <row r="99" spans="1:5">
      <c r="A99" s="445">
        <v>43060</v>
      </c>
      <c r="B99" s="445" t="s">
        <v>8458</v>
      </c>
      <c r="C99" s="445" t="s">
        <v>130</v>
      </c>
      <c r="D99" s="445" t="s">
        <v>8349</v>
      </c>
      <c r="E99" s="452">
        <v>10.47</v>
      </c>
    </row>
    <row r="100" spans="1:5">
      <c r="A100" s="445">
        <v>20063</v>
      </c>
      <c r="B100" s="445" t="s">
        <v>8459</v>
      </c>
      <c r="C100" s="445" t="s">
        <v>146</v>
      </c>
      <c r="D100" s="445" t="s">
        <v>8367</v>
      </c>
      <c r="E100" s="452">
        <v>3.89</v>
      </c>
    </row>
    <row r="101" spans="1:5">
      <c r="A101" s="445">
        <v>40410</v>
      </c>
      <c r="B101" s="445" t="s">
        <v>8460</v>
      </c>
      <c r="C101" s="445" t="s">
        <v>146</v>
      </c>
      <c r="D101" s="445" t="s">
        <v>8367</v>
      </c>
      <c r="E101" s="452">
        <v>23.68</v>
      </c>
    </row>
    <row r="102" spans="1:5">
      <c r="A102" s="445">
        <v>40411</v>
      </c>
      <c r="B102" s="445" t="s">
        <v>8461</v>
      </c>
      <c r="C102" s="445" t="s">
        <v>146</v>
      </c>
      <c r="D102" s="445" t="s">
        <v>8367</v>
      </c>
      <c r="E102" s="452">
        <v>25.7</v>
      </c>
    </row>
    <row r="103" spans="1:5">
      <c r="A103" s="445">
        <v>40412</v>
      </c>
      <c r="B103" s="445" t="s">
        <v>8462</v>
      </c>
      <c r="C103" s="445" t="s">
        <v>146</v>
      </c>
      <c r="D103" s="445" t="s">
        <v>8367</v>
      </c>
      <c r="E103" s="452">
        <v>28.84</v>
      </c>
    </row>
    <row r="104" spans="1:5">
      <c r="A104" s="445">
        <v>38838</v>
      </c>
      <c r="B104" s="445" t="s">
        <v>8463</v>
      </c>
      <c r="C104" s="445" t="s">
        <v>146</v>
      </c>
      <c r="D104" s="445" t="s">
        <v>8367</v>
      </c>
      <c r="E104" s="452">
        <v>10.81</v>
      </c>
    </row>
    <row r="105" spans="1:5">
      <c r="A105" s="445">
        <v>38839</v>
      </c>
      <c r="B105" s="445" t="s">
        <v>8464</v>
      </c>
      <c r="C105" s="445" t="s">
        <v>146</v>
      </c>
      <c r="D105" s="445" t="s">
        <v>8367</v>
      </c>
      <c r="E105" s="452">
        <v>12.73</v>
      </c>
    </row>
    <row r="106" spans="1:5">
      <c r="A106" s="445">
        <v>55</v>
      </c>
      <c r="B106" s="445" t="s">
        <v>8465</v>
      </c>
      <c r="C106" s="445" t="s">
        <v>146</v>
      </c>
      <c r="D106" s="445" t="s">
        <v>8367</v>
      </c>
      <c r="E106" s="452">
        <v>4.5199999999999996</v>
      </c>
    </row>
    <row r="107" spans="1:5">
      <c r="A107" s="445">
        <v>61</v>
      </c>
      <c r="B107" s="445" t="s">
        <v>8466</v>
      </c>
      <c r="C107" s="445" t="s">
        <v>146</v>
      </c>
      <c r="D107" s="445" t="s">
        <v>8367</v>
      </c>
      <c r="E107" s="452">
        <v>4.2699999999999996</v>
      </c>
    </row>
    <row r="108" spans="1:5">
      <c r="A108" s="445">
        <v>62</v>
      </c>
      <c r="B108" s="445" t="s">
        <v>8467</v>
      </c>
      <c r="C108" s="445" t="s">
        <v>146</v>
      </c>
      <c r="D108" s="445" t="s">
        <v>8367</v>
      </c>
      <c r="E108" s="452">
        <v>8.86</v>
      </c>
    </row>
    <row r="109" spans="1:5">
      <c r="A109" s="445">
        <v>77</v>
      </c>
      <c r="B109" s="445" t="s">
        <v>8469</v>
      </c>
      <c r="C109" s="445" t="s">
        <v>146</v>
      </c>
      <c r="D109" s="445" t="s">
        <v>8349</v>
      </c>
      <c r="E109" s="452">
        <v>1.1200000000000001</v>
      </c>
    </row>
    <row r="110" spans="1:5">
      <c r="A110" s="445">
        <v>76</v>
      </c>
      <c r="B110" s="445" t="s">
        <v>8470</v>
      </c>
      <c r="C110" s="445" t="s">
        <v>146</v>
      </c>
      <c r="D110" s="445" t="s">
        <v>8349</v>
      </c>
      <c r="E110" s="452">
        <v>1.1399999999999999</v>
      </c>
    </row>
    <row r="111" spans="1:5">
      <c r="A111" s="445">
        <v>67</v>
      </c>
      <c r="B111" s="445" t="s">
        <v>8471</v>
      </c>
      <c r="C111" s="445" t="s">
        <v>146</v>
      </c>
      <c r="D111" s="445" t="s">
        <v>8349</v>
      </c>
      <c r="E111" s="452">
        <v>11.04</v>
      </c>
    </row>
    <row r="112" spans="1:5">
      <c r="A112" s="445">
        <v>71</v>
      </c>
      <c r="B112" s="445" t="s">
        <v>8472</v>
      </c>
      <c r="C112" s="445" t="s">
        <v>146</v>
      </c>
      <c r="D112" s="445" t="s">
        <v>8349</v>
      </c>
      <c r="E112" s="452">
        <v>20.29</v>
      </c>
    </row>
    <row r="113" spans="1:5">
      <c r="A113" s="445">
        <v>73</v>
      </c>
      <c r="B113" s="445" t="s">
        <v>8473</v>
      </c>
      <c r="C113" s="445" t="s">
        <v>146</v>
      </c>
      <c r="D113" s="445" t="s">
        <v>8349</v>
      </c>
      <c r="E113" s="452">
        <v>15.15</v>
      </c>
    </row>
    <row r="114" spans="1:5">
      <c r="A114" s="445">
        <v>103</v>
      </c>
      <c r="B114" s="445" t="s">
        <v>8474</v>
      </c>
      <c r="C114" s="445" t="s">
        <v>146</v>
      </c>
      <c r="D114" s="445" t="s">
        <v>8349</v>
      </c>
      <c r="E114" s="452">
        <v>45.06</v>
      </c>
    </row>
    <row r="115" spans="1:5">
      <c r="A115" s="445">
        <v>107</v>
      </c>
      <c r="B115" s="445" t="s">
        <v>8475</v>
      </c>
      <c r="C115" s="445" t="s">
        <v>146</v>
      </c>
      <c r="D115" s="445" t="s">
        <v>8349</v>
      </c>
      <c r="E115" s="452">
        <v>0.7</v>
      </c>
    </row>
    <row r="116" spans="1:5">
      <c r="A116" s="445">
        <v>65</v>
      </c>
      <c r="B116" s="445" t="s">
        <v>8476</v>
      </c>
      <c r="C116" s="445" t="s">
        <v>146</v>
      </c>
      <c r="D116" s="445" t="s">
        <v>8349</v>
      </c>
      <c r="E116" s="452">
        <v>0.87</v>
      </c>
    </row>
    <row r="117" spans="1:5">
      <c r="A117" s="445">
        <v>108</v>
      </c>
      <c r="B117" s="445" t="s">
        <v>8478</v>
      </c>
      <c r="C117" s="445" t="s">
        <v>146</v>
      </c>
      <c r="D117" s="445" t="s">
        <v>8349</v>
      </c>
      <c r="E117" s="452">
        <v>1.8</v>
      </c>
    </row>
    <row r="118" spans="1:5">
      <c r="A118" s="445">
        <v>110</v>
      </c>
      <c r="B118" s="445" t="s">
        <v>8479</v>
      </c>
      <c r="C118" s="445" t="s">
        <v>146</v>
      </c>
      <c r="D118" s="445" t="s">
        <v>8349</v>
      </c>
      <c r="E118" s="452">
        <v>6.96</v>
      </c>
    </row>
    <row r="119" spans="1:5">
      <c r="A119" s="445">
        <v>109</v>
      </c>
      <c r="B119" s="445" t="s">
        <v>8480</v>
      </c>
      <c r="C119" s="445" t="s">
        <v>146</v>
      </c>
      <c r="D119" s="445" t="s">
        <v>8349</v>
      </c>
      <c r="E119" s="452">
        <v>3.43</v>
      </c>
    </row>
    <row r="120" spans="1:5">
      <c r="A120" s="445">
        <v>111</v>
      </c>
      <c r="B120" s="445" t="s">
        <v>8482</v>
      </c>
      <c r="C120" s="445" t="s">
        <v>146</v>
      </c>
      <c r="D120" s="445" t="s">
        <v>8349</v>
      </c>
      <c r="E120" s="452">
        <v>8.02</v>
      </c>
    </row>
    <row r="121" spans="1:5">
      <c r="A121" s="445">
        <v>112</v>
      </c>
      <c r="B121" s="445" t="s">
        <v>8484</v>
      </c>
      <c r="C121" s="445" t="s">
        <v>146</v>
      </c>
      <c r="D121" s="445" t="s">
        <v>8349</v>
      </c>
      <c r="E121" s="452">
        <v>4.3600000000000003</v>
      </c>
    </row>
    <row r="122" spans="1:5">
      <c r="A122" s="445">
        <v>113</v>
      </c>
      <c r="B122" s="445" t="s">
        <v>8485</v>
      </c>
      <c r="C122" s="445" t="s">
        <v>146</v>
      </c>
      <c r="D122" s="445" t="s">
        <v>8349</v>
      </c>
      <c r="E122" s="452">
        <v>11.85</v>
      </c>
    </row>
    <row r="123" spans="1:5">
      <c r="A123" s="445">
        <v>104</v>
      </c>
      <c r="B123" s="445" t="s">
        <v>8486</v>
      </c>
      <c r="C123" s="445" t="s">
        <v>146</v>
      </c>
      <c r="D123" s="445" t="s">
        <v>8349</v>
      </c>
      <c r="E123" s="452">
        <v>17.239999999999998</v>
      </c>
    </row>
    <row r="124" spans="1:5">
      <c r="A124" s="445">
        <v>102</v>
      </c>
      <c r="B124" s="445" t="s">
        <v>8487</v>
      </c>
      <c r="C124" s="445" t="s">
        <v>146</v>
      </c>
      <c r="D124" s="445" t="s">
        <v>8349</v>
      </c>
      <c r="E124" s="452">
        <v>28.3</v>
      </c>
    </row>
    <row r="125" spans="1:5">
      <c r="A125" s="445">
        <v>95</v>
      </c>
      <c r="B125" s="445" t="s">
        <v>8489</v>
      </c>
      <c r="C125" s="445" t="s">
        <v>146</v>
      </c>
      <c r="D125" s="445" t="s">
        <v>8349</v>
      </c>
      <c r="E125" s="452">
        <v>9.58</v>
      </c>
    </row>
    <row r="126" spans="1:5">
      <c r="A126" s="445">
        <v>96</v>
      </c>
      <c r="B126" s="445" t="s">
        <v>8490</v>
      </c>
      <c r="C126" s="445" t="s">
        <v>146</v>
      </c>
      <c r="D126" s="445" t="s">
        <v>8349</v>
      </c>
      <c r="E126" s="452">
        <v>11.01</v>
      </c>
    </row>
    <row r="127" spans="1:5">
      <c r="A127" s="445">
        <v>97</v>
      </c>
      <c r="B127" s="445" t="s">
        <v>8491</v>
      </c>
      <c r="C127" s="445" t="s">
        <v>146</v>
      </c>
      <c r="D127" s="445" t="s">
        <v>8349</v>
      </c>
      <c r="E127" s="452">
        <v>14.3</v>
      </c>
    </row>
    <row r="128" spans="1:5">
      <c r="A128" s="445">
        <v>98</v>
      </c>
      <c r="B128" s="445" t="s">
        <v>8492</v>
      </c>
      <c r="C128" s="445" t="s">
        <v>146</v>
      </c>
      <c r="D128" s="445" t="s">
        <v>8349</v>
      </c>
      <c r="E128" s="452">
        <v>19.28</v>
      </c>
    </row>
    <row r="129" spans="1:5">
      <c r="A129" s="445">
        <v>99</v>
      </c>
      <c r="B129" s="445" t="s">
        <v>8493</v>
      </c>
      <c r="C129" s="445" t="s">
        <v>146</v>
      </c>
      <c r="D129" s="445" t="s">
        <v>8349</v>
      </c>
      <c r="E129" s="452">
        <v>23.38</v>
      </c>
    </row>
    <row r="130" spans="1:5">
      <c r="A130" s="445">
        <v>100</v>
      </c>
      <c r="B130" s="445" t="s">
        <v>8494</v>
      </c>
      <c r="C130" s="445" t="s">
        <v>146</v>
      </c>
      <c r="D130" s="445" t="s">
        <v>8349</v>
      </c>
      <c r="E130" s="452">
        <v>32.619999999999997</v>
      </c>
    </row>
    <row r="131" spans="1:5">
      <c r="A131" s="445">
        <v>75</v>
      </c>
      <c r="B131" s="445" t="s">
        <v>8495</v>
      </c>
      <c r="C131" s="445" t="s">
        <v>146</v>
      </c>
      <c r="D131" s="445" t="s">
        <v>8349</v>
      </c>
      <c r="E131" s="452">
        <v>340.01</v>
      </c>
    </row>
    <row r="132" spans="1:5">
      <c r="A132" s="445">
        <v>114</v>
      </c>
      <c r="B132" s="445" t="s">
        <v>8496</v>
      </c>
      <c r="C132" s="445" t="s">
        <v>146</v>
      </c>
      <c r="D132" s="445" t="s">
        <v>8349</v>
      </c>
      <c r="E132" s="452">
        <v>12.39</v>
      </c>
    </row>
    <row r="133" spans="1:5">
      <c r="A133" s="445">
        <v>68</v>
      </c>
      <c r="B133" s="445" t="s">
        <v>8497</v>
      </c>
      <c r="C133" s="445" t="s">
        <v>146</v>
      </c>
      <c r="D133" s="445" t="s">
        <v>8349</v>
      </c>
      <c r="E133" s="452">
        <v>18.940000000000001</v>
      </c>
    </row>
    <row r="134" spans="1:5">
      <c r="A134" s="445">
        <v>86</v>
      </c>
      <c r="B134" s="445" t="s">
        <v>8498</v>
      </c>
      <c r="C134" s="445" t="s">
        <v>146</v>
      </c>
      <c r="D134" s="445" t="s">
        <v>8349</v>
      </c>
      <c r="E134" s="452">
        <v>35.22</v>
      </c>
    </row>
    <row r="135" spans="1:5">
      <c r="A135" s="445">
        <v>66</v>
      </c>
      <c r="B135" s="445" t="s">
        <v>8499</v>
      </c>
      <c r="C135" s="445" t="s">
        <v>146</v>
      </c>
      <c r="D135" s="445" t="s">
        <v>8349</v>
      </c>
      <c r="E135" s="452">
        <v>35.35</v>
      </c>
    </row>
    <row r="136" spans="1:5">
      <c r="A136" s="445">
        <v>69</v>
      </c>
      <c r="B136" s="445" t="s">
        <v>8500</v>
      </c>
      <c r="C136" s="445" t="s">
        <v>146</v>
      </c>
      <c r="D136" s="445" t="s">
        <v>8349</v>
      </c>
      <c r="E136" s="452">
        <v>54.03</v>
      </c>
    </row>
    <row r="137" spans="1:5">
      <c r="A137" s="445">
        <v>83</v>
      </c>
      <c r="B137" s="445" t="s">
        <v>8501</v>
      </c>
      <c r="C137" s="445" t="s">
        <v>146</v>
      </c>
      <c r="D137" s="445" t="s">
        <v>8349</v>
      </c>
      <c r="E137" s="452">
        <v>172.55</v>
      </c>
    </row>
    <row r="138" spans="1:5">
      <c r="A138" s="445">
        <v>74</v>
      </c>
      <c r="B138" s="445" t="s">
        <v>8502</v>
      </c>
      <c r="C138" s="445" t="s">
        <v>146</v>
      </c>
      <c r="D138" s="445" t="s">
        <v>8349</v>
      </c>
      <c r="E138" s="452">
        <v>240.9</v>
      </c>
    </row>
    <row r="139" spans="1:5">
      <c r="A139" s="445">
        <v>106</v>
      </c>
      <c r="B139" s="445" t="s">
        <v>8503</v>
      </c>
      <c r="C139" s="445" t="s">
        <v>146</v>
      </c>
      <c r="D139" s="445" t="s">
        <v>8349</v>
      </c>
      <c r="E139" s="452">
        <v>365.97</v>
      </c>
    </row>
    <row r="140" spans="1:5">
      <c r="A140" s="445">
        <v>87</v>
      </c>
      <c r="B140" s="445" t="s">
        <v>8504</v>
      </c>
      <c r="C140" s="445" t="s">
        <v>146</v>
      </c>
      <c r="D140" s="445" t="s">
        <v>8349</v>
      </c>
      <c r="E140" s="452">
        <v>17.39</v>
      </c>
    </row>
    <row r="141" spans="1:5">
      <c r="A141" s="445">
        <v>88</v>
      </c>
      <c r="B141" s="445" t="s">
        <v>8505</v>
      </c>
      <c r="C141" s="445" t="s">
        <v>146</v>
      </c>
      <c r="D141" s="445" t="s">
        <v>8349</v>
      </c>
      <c r="E141" s="452">
        <v>19.41</v>
      </c>
    </row>
    <row r="142" spans="1:5">
      <c r="A142" s="445">
        <v>89</v>
      </c>
      <c r="B142" s="445" t="s">
        <v>8506</v>
      </c>
      <c r="C142" s="445" t="s">
        <v>146</v>
      </c>
      <c r="D142" s="445" t="s">
        <v>8349</v>
      </c>
      <c r="E142" s="452">
        <v>28.7</v>
      </c>
    </row>
    <row r="143" spans="1:5">
      <c r="A143" s="445">
        <v>90</v>
      </c>
      <c r="B143" s="445" t="s">
        <v>8507</v>
      </c>
      <c r="C143" s="445" t="s">
        <v>146</v>
      </c>
      <c r="D143" s="445" t="s">
        <v>8349</v>
      </c>
      <c r="E143" s="452">
        <v>32.89</v>
      </c>
    </row>
    <row r="144" spans="1:5">
      <c r="A144" s="445">
        <v>81</v>
      </c>
      <c r="B144" s="445" t="s">
        <v>8508</v>
      </c>
      <c r="C144" s="445" t="s">
        <v>146</v>
      </c>
      <c r="D144" s="445" t="s">
        <v>8349</v>
      </c>
      <c r="E144" s="452">
        <v>56.25</v>
      </c>
    </row>
    <row r="145" spans="1:5">
      <c r="A145" s="445">
        <v>82</v>
      </c>
      <c r="B145" s="445" t="s">
        <v>8509</v>
      </c>
      <c r="C145" s="445" t="s">
        <v>146</v>
      </c>
      <c r="D145" s="445" t="s">
        <v>8349</v>
      </c>
      <c r="E145" s="452">
        <v>218.36</v>
      </c>
    </row>
    <row r="146" spans="1:5">
      <c r="A146" s="445">
        <v>105</v>
      </c>
      <c r="B146" s="445" t="s">
        <v>8510</v>
      </c>
      <c r="C146" s="445" t="s">
        <v>146</v>
      </c>
      <c r="D146" s="445" t="s">
        <v>8349</v>
      </c>
      <c r="E146" s="452">
        <v>255.65</v>
      </c>
    </row>
    <row r="147" spans="1:5">
      <c r="A147" s="445">
        <v>60</v>
      </c>
      <c r="B147" s="445" t="s">
        <v>8511</v>
      </c>
      <c r="C147" s="445" t="s">
        <v>146</v>
      </c>
      <c r="D147" s="445" t="s">
        <v>8367</v>
      </c>
      <c r="E147" s="452">
        <v>5.86</v>
      </c>
    </row>
    <row r="148" spans="1:5">
      <c r="A148" s="445">
        <v>72</v>
      </c>
      <c r="B148" s="445" t="s">
        <v>8512</v>
      </c>
      <c r="C148" s="445" t="s">
        <v>146</v>
      </c>
      <c r="D148" s="445" t="s">
        <v>8349</v>
      </c>
      <c r="E148" s="452">
        <v>34.39</v>
      </c>
    </row>
    <row r="149" spans="1:5">
      <c r="A149" s="445">
        <v>70</v>
      </c>
      <c r="B149" s="445" t="s">
        <v>8513</v>
      </c>
      <c r="C149" s="445" t="s">
        <v>146</v>
      </c>
      <c r="D149" s="445" t="s">
        <v>8349</v>
      </c>
      <c r="E149" s="452">
        <v>28.75</v>
      </c>
    </row>
    <row r="150" spans="1:5">
      <c r="A150" s="445">
        <v>85</v>
      </c>
      <c r="B150" s="445" t="s">
        <v>8514</v>
      </c>
      <c r="C150" s="445" t="s">
        <v>146</v>
      </c>
      <c r="D150" s="445" t="s">
        <v>8349</v>
      </c>
      <c r="E150" s="452">
        <v>41.73</v>
      </c>
    </row>
    <row r="151" spans="1:5">
      <c r="A151" s="445">
        <v>84</v>
      </c>
      <c r="B151" s="445" t="s">
        <v>8515</v>
      </c>
      <c r="C151" s="445" t="s">
        <v>146</v>
      </c>
      <c r="D151" s="445" t="s">
        <v>8349</v>
      </c>
      <c r="E151" s="452">
        <v>0.48</v>
      </c>
    </row>
    <row r="152" spans="1:5">
      <c r="A152" s="445">
        <v>37997</v>
      </c>
      <c r="B152" s="445" t="s">
        <v>8516</v>
      </c>
      <c r="C152" s="445" t="s">
        <v>146</v>
      </c>
      <c r="D152" s="445" t="s">
        <v>8349</v>
      </c>
      <c r="E152" s="452">
        <v>8.9499999999999993</v>
      </c>
    </row>
    <row r="153" spans="1:5">
      <c r="A153" s="445">
        <v>37998</v>
      </c>
      <c r="B153" s="445" t="s">
        <v>8517</v>
      </c>
      <c r="C153" s="445" t="s">
        <v>146</v>
      </c>
      <c r="D153" s="445" t="s">
        <v>8349</v>
      </c>
      <c r="E153" s="452">
        <v>9.27</v>
      </c>
    </row>
    <row r="154" spans="1:5">
      <c r="A154" s="445">
        <v>10899</v>
      </c>
      <c r="B154" s="445" t="s">
        <v>8519</v>
      </c>
      <c r="C154" s="445" t="s">
        <v>146</v>
      </c>
      <c r="D154" s="445" t="s">
        <v>8349</v>
      </c>
      <c r="E154" s="452">
        <v>66.92</v>
      </c>
    </row>
    <row r="155" spans="1:5">
      <c r="A155" s="445">
        <v>10900</v>
      </c>
      <c r="B155" s="445" t="s">
        <v>8520</v>
      </c>
      <c r="C155" s="445" t="s">
        <v>146</v>
      </c>
      <c r="D155" s="445" t="s">
        <v>8349</v>
      </c>
      <c r="E155" s="452">
        <v>52.37</v>
      </c>
    </row>
    <row r="156" spans="1:5">
      <c r="A156" s="445">
        <v>46</v>
      </c>
      <c r="B156" s="445" t="s">
        <v>8521</v>
      </c>
      <c r="C156" s="445" t="s">
        <v>146</v>
      </c>
      <c r="D156" s="445" t="s">
        <v>8367</v>
      </c>
      <c r="E156" s="452">
        <v>53.68</v>
      </c>
    </row>
    <row r="157" spans="1:5">
      <c r="A157" s="445">
        <v>51</v>
      </c>
      <c r="B157" s="445" t="s">
        <v>8523</v>
      </c>
      <c r="C157" s="445" t="s">
        <v>146</v>
      </c>
      <c r="D157" s="445" t="s">
        <v>8367</v>
      </c>
      <c r="E157" s="452">
        <v>148.1</v>
      </c>
    </row>
    <row r="158" spans="1:5">
      <c r="A158" s="445">
        <v>12863</v>
      </c>
      <c r="B158" s="445" t="s">
        <v>8524</v>
      </c>
      <c r="C158" s="445" t="s">
        <v>146</v>
      </c>
      <c r="D158" s="445" t="s">
        <v>8367</v>
      </c>
      <c r="E158" s="452">
        <v>34.11</v>
      </c>
    </row>
    <row r="159" spans="1:5">
      <c r="A159" s="445">
        <v>50</v>
      </c>
      <c r="B159" s="445" t="s">
        <v>8525</v>
      </c>
      <c r="C159" s="445" t="s">
        <v>146</v>
      </c>
      <c r="D159" s="445" t="s">
        <v>8367</v>
      </c>
      <c r="E159" s="452">
        <v>77.34</v>
      </c>
    </row>
    <row r="160" spans="1:5">
      <c r="A160" s="445">
        <v>47</v>
      </c>
      <c r="B160" s="445" t="s">
        <v>8526</v>
      </c>
      <c r="C160" s="445" t="s">
        <v>146</v>
      </c>
      <c r="D160" s="445" t="s">
        <v>8367</v>
      </c>
      <c r="E160" s="452">
        <v>91.79</v>
      </c>
    </row>
    <row r="161" spans="1:5">
      <c r="A161" s="445">
        <v>48</v>
      </c>
      <c r="B161" s="445" t="s">
        <v>8527</v>
      </c>
      <c r="C161" s="445" t="s">
        <v>146</v>
      </c>
      <c r="D161" s="445" t="s">
        <v>8367</v>
      </c>
      <c r="E161" s="452">
        <v>23.94</v>
      </c>
    </row>
    <row r="162" spans="1:5">
      <c r="A162" s="445">
        <v>52</v>
      </c>
      <c r="B162" s="445" t="s">
        <v>8529</v>
      </c>
      <c r="C162" s="445" t="s">
        <v>146</v>
      </c>
      <c r="D162" s="445" t="s">
        <v>8367</v>
      </c>
      <c r="E162" s="452">
        <v>18.190000000000001</v>
      </c>
    </row>
    <row r="163" spans="1:5">
      <c r="A163" s="445">
        <v>43</v>
      </c>
      <c r="B163" s="445" t="s">
        <v>8530</v>
      </c>
      <c r="C163" s="445" t="s">
        <v>146</v>
      </c>
      <c r="D163" s="445" t="s">
        <v>8367</v>
      </c>
      <c r="E163" s="452">
        <v>61.39</v>
      </c>
    </row>
    <row r="164" spans="1:5">
      <c r="A164" s="445">
        <v>4791</v>
      </c>
      <c r="B164" s="445" t="s">
        <v>8531</v>
      </c>
      <c r="C164" s="445" t="s">
        <v>130</v>
      </c>
      <c r="D164" s="445" t="s">
        <v>8349</v>
      </c>
      <c r="E164" s="452">
        <v>13.42</v>
      </c>
    </row>
    <row r="165" spans="1:5">
      <c r="A165" s="445">
        <v>157</v>
      </c>
      <c r="B165" s="445" t="s">
        <v>8532</v>
      </c>
      <c r="C165" s="445" t="s">
        <v>130</v>
      </c>
      <c r="D165" s="445" t="s">
        <v>8349</v>
      </c>
      <c r="E165" s="452">
        <v>113.03</v>
      </c>
    </row>
    <row r="166" spans="1:5">
      <c r="A166" s="445">
        <v>156</v>
      </c>
      <c r="B166" s="445" t="s">
        <v>8533</v>
      </c>
      <c r="C166" s="445" t="s">
        <v>130</v>
      </c>
      <c r="D166" s="445" t="s">
        <v>8349</v>
      </c>
      <c r="E166" s="452">
        <v>40.24</v>
      </c>
    </row>
    <row r="167" spans="1:5">
      <c r="A167" s="445">
        <v>131</v>
      </c>
      <c r="B167" s="445" t="s">
        <v>8534</v>
      </c>
      <c r="C167" s="445" t="s">
        <v>130</v>
      </c>
      <c r="D167" s="445" t="s">
        <v>8349</v>
      </c>
      <c r="E167" s="452">
        <v>34.409999999999997</v>
      </c>
    </row>
    <row r="168" spans="1:5">
      <c r="A168" s="445">
        <v>39719</v>
      </c>
      <c r="B168" s="445" t="s">
        <v>8535</v>
      </c>
      <c r="C168" s="445" t="s">
        <v>7503</v>
      </c>
      <c r="D168" s="445" t="s">
        <v>8349</v>
      </c>
      <c r="E168" s="452">
        <v>106.35</v>
      </c>
    </row>
    <row r="169" spans="1:5">
      <c r="A169" s="445">
        <v>21114</v>
      </c>
      <c r="B169" s="445" t="s">
        <v>8536</v>
      </c>
      <c r="C169" s="445" t="s">
        <v>146</v>
      </c>
      <c r="D169" s="445" t="s">
        <v>8349</v>
      </c>
      <c r="E169" s="452">
        <v>22.78</v>
      </c>
    </row>
    <row r="170" spans="1:5">
      <c r="A170" s="445">
        <v>119</v>
      </c>
      <c r="B170" s="445" t="s">
        <v>8537</v>
      </c>
      <c r="C170" s="445" t="s">
        <v>146</v>
      </c>
      <c r="D170" s="445" t="s">
        <v>8352</v>
      </c>
      <c r="E170" s="452">
        <v>8.99</v>
      </c>
    </row>
    <row r="171" spans="1:5">
      <c r="A171" s="445">
        <v>20080</v>
      </c>
      <c r="B171" s="445" t="s">
        <v>8539</v>
      </c>
      <c r="C171" s="445" t="s">
        <v>146</v>
      </c>
      <c r="D171" s="445" t="s">
        <v>8349</v>
      </c>
      <c r="E171" s="452">
        <v>25.77</v>
      </c>
    </row>
    <row r="172" spans="1:5">
      <c r="A172" s="445">
        <v>122</v>
      </c>
      <c r="B172" s="445" t="s">
        <v>8540</v>
      </c>
      <c r="C172" s="445" t="s">
        <v>146</v>
      </c>
      <c r="D172" s="445" t="s">
        <v>8349</v>
      </c>
      <c r="E172" s="452">
        <v>81.209999999999994</v>
      </c>
    </row>
    <row r="173" spans="1:5">
      <c r="A173" s="445">
        <v>3410</v>
      </c>
      <c r="B173" s="445" t="s">
        <v>8541</v>
      </c>
      <c r="C173" s="445" t="s">
        <v>130</v>
      </c>
      <c r="D173" s="445" t="s">
        <v>8367</v>
      </c>
      <c r="E173" s="452">
        <v>27.22</v>
      </c>
    </row>
    <row r="174" spans="1:5">
      <c r="A174" s="445">
        <v>124</v>
      </c>
      <c r="B174" s="445" t="s">
        <v>8542</v>
      </c>
      <c r="C174" s="445" t="s">
        <v>7503</v>
      </c>
      <c r="D174" s="445" t="s">
        <v>8349</v>
      </c>
      <c r="E174" s="452">
        <v>13.27</v>
      </c>
    </row>
    <row r="175" spans="1:5">
      <c r="A175" s="445">
        <v>7334</v>
      </c>
      <c r="B175" s="445" t="s">
        <v>8543</v>
      </c>
      <c r="C175" s="445" t="s">
        <v>7503</v>
      </c>
      <c r="D175" s="445" t="s">
        <v>8349</v>
      </c>
      <c r="E175" s="452">
        <v>13.68</v>
      </c>
    </row>
    <row r="176" spans="1:5">
      <c r="A176" s="445">
        <v>123</v>
      </c>
      <c r="B176" s="445" t="s">
        <v>8544</v>
      </c>
      <c r="C176" s="445" t="s">
        <v>7503</v>
      </c>
      <c r="D176" s="445" t="s">
        <v>8352</v>
      </c>
      <c r="E176" s="452">
        <v>5.43</v>
      </c>
    </row>
    <row r="177" spans="1:5">
      <c r="A177" s="445">
        <v>127</v>
      </c>
      <c r="B177" s="445" t="s">
        <v>8545</v>
      </c>
      <c r="C177" s="445" t="s">
        <v>7503</v>
      </c>
      <c r="D177" s="445" t="s">
        <v>8349</v>
      </c>
      <c r="E177" s="452">
        <v>12.96</v>
      </c>
    </row>
    <row r="178" spans="1:5">
      <c r="A178" s="445">
        <v>41373</v>
      </c>
      <c r="B178" s="445" t="s">
        <v>8546</v>
      </c>
      <c r="C178" s="445" t="s">
        <v>7503</v>
      </c>
      <c r="D178" s="445" t="s">
        <v>8349</v>
      </c>
      <c r="E178" s="452">
        <v>18.059999999999999</v>
      </c>
    </row>
    <row r="179" spans="1:5">
      <c r="A179" s="445">
        <v>133</v>
      </c>
      <c r="B179" s="445" t="s">
        <v>8547</v>
      </c>
      <c r="C179" s="445" t="s">
        <v>7503</v>
      </c>
      <c r="D179" s="445" t="s">
        <v>8349</v>
      </c>
      <c r="E179" s="452">
        <v>5.38</v>
      </c>
    </row>
    <row r="180" spans="1:5">
      <c r="A180" s="445">
        <v>43617</v>
      </c>
      <c r="B180" s="445" t="s">
        <v>8548</v>
      </c>
      <c r="C180" s="445" t="s">
        <v>7503</v>
      </c>
      <c r="D180" s="445" t="s">
        <v>8349</v>
      </c>
      <c r="E180" s="452">
        <v>6.01</v>
      </c>
    </row>
    <row r="181" spans="1:5">
      <c r="A181" s="445">
        <v>132</v>
      </c>
      <c r="B181" s="445" t="s">
        <v>8549</v>
      </c>
      <c r="C181" s="445" t="s">
        <v>7503</v>
      </c>
      <c r="D181" s="445" t="s">
        <v>8349</v>
      </c>
      <c r="E181" s="452">
        <v>5.58</v>
      </c>
    </row>
    <row r="182" spans="1:5">
      <c r="A182" s="445">
        <v>43618</v>
      </c>
      <c r="B182" s="445" t="s">
        <v>8550</v>
      </c>
      <c r="C182" s="445" t="s">
        <v>130</v>
      </c>
      <c r="D182" s="445" t="s">
        <v>8349</v>
      </c>
      <c r="E182" s="452">
        <v>14.05</v>
      </c>
    </row>
    <row r="183" spans="1:5">
      <c r="A183" s="445">
        <v>37476</v>
      </c>
      <c r="B183" s="445" t="s">
        <v>15017</v>
      </c>
      <c r="C183" s="445" t="s">
        <v>146</v>
      </c>
      <c r="D183" s="445" t="s">
        <v>8349</v>
      </c>
      <c r="E183" s="453">
        <v>3309.42</v>
      </c>
    </row>
    <row r="184" spans="1:5">
      <c r="A184" s="445">
        <v>37478</v>
      </c>
      <c r="B184" s="445" t="s">
        <v>15018</v>
      </c>
      <c r="C184" s="445" t="s">
        <v>146</v>
      </c>
      <c r="D184" s="445" t="s">
        <v>8349</v>
      </c>
      <c r="E184" s="453">
        <v>4145.1400000000003</v>
      </c>
    </row>
    <row r="185" spans="1:5">
      <c r="A185" s="445">
        <v>37477</v>
      </c>
      <c r="B185" s="445" t="s">
        <v>15019</v>
      </c>
      <c r="C185" s="445" t="s">
        <v>146</v>
      </c>
      <c r="D185" s="445" t="s">
        <v>8349</v>
      </c>
      <c r="E185" s="453">
        <v>5615.99</v>
      </c>
    </row>
    <row r="186" spans="1:5">
      <c r="A186" s="445">
        <v>37479</v>
      </c>
      <c r="B186" s="445" t="s">
        <v>15020</v>
      </c>
      <c r="C186" s="445" t="s">
        <v>146</v>
      </c>
      <c r="D186" s="445" t="s">
        <v>8349</v>
      </c>
      <c r="E186" s="453">
        <v>6660.64</v>
      </c>
    </row>
    <row r="187" spans="1:5">
      <c r="A187" s="445">
        <v>4319</v>
      </c>
      <c r="B187" s="445" t="s">
        <v>8551</v>
      </c>
      <c r="C187" s="445" t="s">
        <v>146</v>
      </c>
      <c r="D187" s="445" t="s">
        <v>8349</v>
      </c>
      <c r="E187" s="452">
        <v>1.53</v>
      </c>
    </row>
    <row r="188" spans="1:5">
      <c r="A188" s="445">
        <v>42409</v>
      </c>
      <c r="B188" s="445" t="s">
        <v>8552</v>
      </c>
      <c r="C188" s="445" t="s">
        <v>130</v>
      </c>
      <c r="D188" s="445" t="s">
        <v>8349</v>
      </c>
      <c r="E188" s="452">
        <v>8.85</v>
      </c>
    </row>
    <row r="189" spans="1:5">
      <c r="A189" s="445">
        <v>40553</v>
      </c>
      <c r="B189" s="445" t="s">
        <v>8553</v>
      </c>
      <c r="C189" s="445" t="s">
        <v>133</v>
      </c>
      <c r="D189" s="445" t="s">
        <v>8367</v>
      </c>
      <c r="E189" s="452">
        <v>36.450000000000003</v>
      </c>
    </row>
    <row r="190" spans="1:5">
      <c r="A190" s="445">
        <v>6114</v>
      </c>
      <c r="B190" s="445" t="s">
        <v>8556</v>
      </c>
      <c r="C190" s="445" t="s">
        <v>954</v>
      </c>
      <c r="D190" s="445" t="s">
        <v>8349</v>
      </c>
      <c r="E190" s="452">
        <v>9.52</v>
      </c>
    </row>
    <row r="191" spans="1:5">
      <c r="A191" s="445">
        <v>40912</v>
      </c>
      <c r="B191" s="445" t="s">
        <v>8558</v>
      </c>
      <c r="C191" s="445" t="s">
        <v>8008</v>
      </c>
      <c r="D191" s="445" t="s">
        <v>8349</v>
      </c>
      <c r="E191" s="453">
        <v>1688.71</v>
      </c>
    </row>
    <row r="192" spans="1:5">
      <c r="A192" s="445">
        <v>247</v>
      </c>
      <c r="B192" s="445" t="s">
        <v>8560</v>
      </c>
      <c r="C192" s="445" t="s">
        <v>954</v>
      </c>
      <c r="D192" s="445" t="s">
        <v>8349</v>
      </c>
      <c r="E192" s="452">
        <v>9.93</v>
      </c>
    </row>
    <row r="193" spans="1:5">
      <c r="A193" s="445">
        <v>40919</v>
      </c>
      <c r="B193" s="445" t="s">
        <v>8561</v>
      </c>
      <c r="C193" s="445" t="s">
        <v>8008</v>
      </c>
      <c r="D193" s="445" t="s">
        <v>8349</v>
      </c>
      <c r="E193" s="453">
        <v>1760.22</v>
      </c>
    </row>
    <row r="194" spans="1:5">
      <c r="A194" s="445">
        <v>25958</v>
      </c>
      <c r="B194" s="445" t="s">
        <v>8562</v>
      </c>
      <c r="C194" s="445" t="s">
        <v>954</v>
      </c>
      <c r="D194" s="445" t="s">
        <v>8349</v>
      </c>
      <c r="E194" s="452">
        <v>7.3</v>
      </c>
    </row>
    <row r="195" spans="1:5">
      <c r="A195" s="445">
        <v>40984</v>
      </c>
      <c r="B195" s="445" t="s">
        <v>8563</v>
      </c>
      <c r="C195" s="445" t="s">
        <v>8008</v>
      </c>
      <c r="D195" s="445" t="s">
        <v>8349</v>
      </c>
      <c r="E195" s="453">
        <v>1293.8599999999999</v>
      </c>
    </row>
    <row r="196" spans="1:5">
      <c r="A196" s="445">
        <v>248</v>
      </c>
      <c r="B196" s="445" t="s">
        <v>8564</v>
      </c>
      <c r="C196" s="445" t="s">
        <v>954</v>
      </c>
      <c r="D196" s="445" t="s">
        <v>8349</v>
      </c>
      <c r="E196" s="452">
        <v>9.85</v>
      </c>
    </row>
    <row r="197" spans="1:5">
      <c r="A197" s="445">
        <v>41086</v>
      </c>
      <c r="B197" s="445" t="s">
        <v>8565</v>
      </c>
      <c r="C197" s="445" t="s">
        <v>8008</v>
      </c>
      <c r="D197" s="445" t="s">
        <v>8349</v>
      </c>
      <c r="E197" s="453">
        <v>1747.41</v>
      </c>
    </row>
    <row r="198" spans="1:5">
      <c r="A198" s="445">
        <v>34466</v>
      </c>
      <c r="B198" s="445" t="s">
        <v>8566</v>
      </c>
      <c r="C198" s="445" t="s">
        <v>954</v>
      </c>
      <c r="D198" s="445" t="s">
        <v>8349</v>
      </c>
      <c r="E198" s="452">
        <v>9.85</v>
      </c>
    </row>
    <row r="199" spans="1:5">
      <c r="A199" s="445">
        <v>41083</v>
      </c>
      <c r="B199" s="445" t="s">
        <v>8567</v>
      </c>
      <c r="C199" s="445" t="s">
        <v>8008</v>
      </c>
      <c r="D199" s="445" t="s">
        <v>8349</v>
      </c>
      <c r="E199" s="453">
        <v>1747.41</v>
      </c>
    </row>
    <row r="200" spans="1:5">
      <c r="A200" s="445">
        <v>252</v>
      </c>
      <c r="B200" s="445" t="s">
        <v>8568</v>
      </c>
      <c r="C200" s="445" t="s">
        <v>954</v>
      </c>
      <c r="D200" s="445" t="s">
        <v>8349</v>
      </c>
      <c r="E200" s="452">
        <v>10.199999999999999</v>
      </c>
    </row>
    <row r="201" spans="1:5">
      <c r="A201" s="445">
        <v>40909</v>
      </c>
      <c r="B201" s="445" t="s">
        <v>8569</v>
      </c>
      <c r="C201" s="445" t="s">
        <v>8008</v>
      </c>
      <c r="D201" s="445" t="s">
        <v>8349</v>
      </c>
      <c r="E201" s="453">
        <v>1811.3</v>
      </c>
    </row>
    <row r="202" spans="1:5">
      <c r="A202" s="445">
        <v>242</v>
      </c>
      <c r="B202" s="445" t="s">
        <v>8570</v>
      </c>
      <c r="C202" s="445" t="s">
        <v>954</v>
      </c>
      <c r="D202" s="445" t="s">
        <v>8349</v>
      </c>
      <c r="E202" s="452">
        <v>13.18</v>
      </c>
    </row>
    <row r="203" spans="1:5">
      <c r="A203" s="445">
        <v>41085</v>
      </c>
      <c r="B203" s="445" t="s">
        <v>8571</v>
      </c>
      <c r="C203" s="445" t="s">
        <v>8008</v>
      </c>
      <c r="D203" s="445" t="s">
        <v>8349</v>
      </c>
      <c r="E203" s="453">
        <v>2338.48</v>
      </c>
    </row>
    <row r="204" spans="1:5">
      <c r="A204" s="445">
        <v>427</v>
      </c>
      <c r="B204" s="445" t="s">
        <v>8572</v>
      </c>
      <c r="C204" s="445" t="s">
        <v>146</v>
      </c>
      <c r="D204" s="445" t="s">
        <v>8349</v>
      </c>
      <c r="E204" s="452">
        <v>6.63</v>
      </c>
    </row>
    <row r="205" spans="1:5">
      <c r="A205" s="445">
        <v>417</v>
      </c>
      <c r="B205" s="445" t="s">
        <v>8573</v>
      </c>
      <c r="C205" s="445" t="s">
        <v>146</v>
      </c>
      <c r="D205" s="445" t="s">
        <v>8349</v>
      </c>
      <c r="E205" s="452">
        <v>3.12</v>
      </c>
    </row>
    <row r="206" spans="1:5">
      <c r="A206" s="445">
        <v>11273</v>
      </c>
      <c r="B206" s="445" t="s">
        <v>8574</v>
      </c>
      <c r="C206" s="445" t="s">
        <v>146</v>
      </c>
      <c r="D206" s="445" t="s">
        <v>8349</v>
      </c>
      <c r="E206" s="452">
        <v>9.6999999999999993</v>
      </c>
    </row>
    <row r="207" spans="1:5">
      <c r="A207" s="445">
        <v>11272</v>
      </c>
      <c r="B207" s="445" t="s">
        <v>8575</v>
      </c>
      <c r="C207" s="445" t="s">
        <v>146</v>
      </c>
      <c r="D207" s="445" t="s">
        <v>8349</v>
      </c>
      <c r="E207" s="452">
        <v>5.86</v>
      </c>
    </row>
    <row r="208" spans="1:5">
      <c r="A208" s="445">
        <v>11275</v>
      </c>
      <c r="B208" s="445" t="s">
        <v>8576</v>
      </c>
      <c r="C208" s="445" t="s">
        <v>146</v>
      </c>
      <c r="D208" s="445" t="s">
        <v>8349</v>
      </c>
      <c r="E208" s="452">
        <v>2.35</v>
      </c>
    </row>
    <row r="209" spans="1:5">
      <c r="A209" s="445">
        <v>11274</v>
      </c>
      <c r="B209" s="445" t="s">
        <v>8577</v>
      </c>
      <c r="C209" s="445" t="s">
        <v>146</v>
      </c>
      <c r="D209" s="445" t="s">
        <v>8349</v>
      </c>
      <c r="E209" s="452">
        <v>1.79</v>
      </c>
    </row>
    <row r="210" spans="1:5">
      <c r="A210" s="445">
        <v>38470</v>
      </c>
      <c r="B210" s="445" t="s">
        <v>8578</v>
      </c>
      <c r="C210" s="445" t="s">
        <v>146</v>
      </c>
      <c r="D210" s="445" t="s">
        <v>8352</v>
      </c>
      <c r="E210" s="452">
        <v>37.549999999999997</v>
      </c>
    </row>
    <row r="211" spans="1:5">
      <c r="A211" s="445">
        <v>38547</v>
      </c>
      <c r="B211" s="445" t="s">
        <v>8579</v>
      </c>
      <c r="C211" s="445" t="s">
        <v>146</v>
      </c>
      <c r="D211" s="445" t="s">
        <v>8349</v>
      </c>
      <c r="E211" s="452">
        <v>102.46</v>
      </c>
    </row>
    <row r="212" spans="1:5">
      <c r="A212" s="445">
        <v>38469</v>
      </c>
      <c r="B212" s="445" t="s">
        <v>8580</v>
      </c>
      <c r="C212" s="445" t="s">
        <v>146</v>
      </c>
      <c r="D212" s="445" t="s">
        <v>8349</v>
      </c>
      <c r="E212" s="452">
        <v>110.18</v>
      </c>
    </row>
    <row r="213" spans="1:5">
      <c r="A213" s="445">
        <v>38467</v>
      </c>
      <c r="B213" s="445" t="s">
        <v>8581</v>
      </c>
      <c r="C213" s="445" t="s">
        <v>146</v>
      </c>
      <c r="D213" s="445" t="s">
        <v>8349</v>
      </c>
      <c r="E213" s="452">
        <v>61.99</v>
      </c>
    </row>
    <row r="214" spans="1:5">
      <c r="A214" s="445">
        <v>38468</v>
      </c>
      <c r="B214" s="445" t="s">
        <v>8582</v>
      </c>
      <c r="C214" s="445" t="s">
        <v>146</v>
      </c>
      <c r="D214" s="445" t="s">
        <v>8349</v>
      </c>
      <c r="E214" s="452">
        <v>68.22</v>
      </c>
    </row>
    <row r="215" spans="1:5">
      <c r="A215" s="445">
        <v>38471</v>
      </c>
      <c r="B215" s="445" t="s">
        <v>8583</v>
      </c>
      <c r="C215" s="445" t="s">
        <v>146</v>
      </c>
      <c r="D215" s="445" t="s">
        <v>8349</v>
      </c>
      <c r="E215" s="452">
        <v>88.59</v>
      </c>
    </row>
    <row r="216" spans="1:5">
      <c r="A216" s="445">
        <v>37370</v>
      </c>
      <c r="B216" s="445" t="s">
        <v>8584</v>
      </c>
      <c r="C216" s="445" t="s">
        <v>954</v>
      </c>
      <c r="D216" s="445" t="s">
        <v>8352</v>
      </c>
      <c r="E216" s="452">
        <v>0.96</v>
      </c>
    </row>
    <row r="217" spans="1:5">
      <c r="A217" s="445">
        <v>40862</v>
      </c>
      <c r="B217" s="445" t="s">
        <v>8585</v>
      </c>
      <c r="C217" s="445" t="s">
        <v>8008</v>
      </c>
      <c r="D217" s="445" t="s">
        <v>8352</v>
      </c>
      <c r="E217" s="452">
        <v>181.89</v>
      </c>
    </row>
    <row r="218" spans="1:5">
      <c r="A218" s="445">
        <v>10658</v>
      </c>
      <c r="B218" s="445" t="s">
        <v>8587</v>
      </c>
      <c r="C218" s="445" t="s">
        <v>146</v>
      </c>
      <c r="D218" s="445" t="s">
        <v>8367</v>
      </c>
      <c r="E218" s="453">
        <v>7000</v>
      </c>
    </row>
    <row r="219" spans="1:5">
      <c r="A219" s="445">
        <v>253</v>
      </c>
      <c r="B219" s="445" t="s">
        <v>8588</v>
      </c>
      <c r="C219" s="445" t="s">
        <v>954</v>
      </c>
      <c r="D219" s="445" t="s">
        <v>8352</v>
      </c>
      <c r="E219" s="452">
        <v>13.66</v>
      </c>
    </row>
    <row r="220" spans="1:5">
      <c r="A220" s="445">
        <v>40809</v>
      </c>
      <c r="B220" s="445" t="s">
        <v>8589</v>
      </c>
      <c r="C220" s="445" t="s">
        <v>8008</v>
      </c>
      <c r="D220" s="445" t="s">
        <v>8349</v>
      </c>
      <c r="E220" s="453">
        <v>2420.84</v>
      </c>
    </row>
    <row r="221" spans="1:5">
      <c r="A221" s="445">
        <v>42428</v>
      </c>
      <c r="B221" s="445" t="s">
        <v>8590</v>
      </c>
      <c r="C221" s="445" t="s">
        <v>146</v>
      </c>
      <c r="D221" s="445" t="s">
        <v>8367</v>
      </c>
      <c r="E221" s="453">
        <v>1944</v>
      </c>
    </row>
    <row r="222" spans="1:5">
      <c r="A222" s="445">
        <v>583</v>
      </c>
      <c r="B222" s="445" t="s">
        <v>8591</v>
      </c>
      <c r="C222" s="445" t="s">
        <v>130</v>
      </c>
      <c r="D222" s="445" t="s">
        <v>8367</v>
      </c>
      <c r="E222" s="452">
        <v>39.79</v>
      </c>
    </row>
    <row r="223" spans="1:5">
      <c r="A223" s="445">
        <v>299</v>
      </c>
      <c r="B223" s="445" t="s">
        <v>8592</v>
      </c>
      <c r="C223" s="445" t="s">
        <v>146</v>
      </c>
      <c r="D223" s="445" t="s">
        <v>8349</v>
      </c>
      <c r="E223" s="452">
        <v>4.7699999999999996</v>
      </c>
    </row>
    <row r="224" spans="1:5">
      <c r="A224" s="445">
        <v>298</v>
      </c>
      <c r="B224" s="445" t="s">
        <v>8593</v>
      </c>
      <c r="C224" s="445" t="s">
        <v>146</v>
      </c>
      <c r="D224" s="445" t="s">
        <v>8349</v>
      </c>
      <c r="E224" s="452">
        <v>4.79</v>
      </c>
    </row>
    <row r="225" spans="1:5">
      <c r="A225" s="445">
        <v>295</v>
      </c>
      <c r="B225" s="445" t="s">
        <v>8594</v>
      </c>
      <c r="C225" s="445" t="s">
        <v>146</v>
      </c>
      <c r="D225" s="445" t="s">
        <v>8349</v>
      </c>
      <c r="E225" s="452">
        <v>2.86</v>
      </c>
    </row>
    <row r="226" spans="1:5">
      <c r="A226" s="445">
        <v>296</v>
      </c>
      <c r="B226" s="445" t="s">
        <v>8595</v>
      </c>
      <c r="C226" s="445" t="s">
        <v>146</v>
      </c>
      <c r="D226" s="445" t="s">
        <v>8349</v>
      </c>
      <c r="E226" s="452">
        <v>2.96</v>
      </c>
    </row>
    <row r="227" spans="1:5">
      <c r="A227" s="445">
        <v>297</v>
      </c>
      <c r="B227" s="445" t="s">
        <v>8596</v>
      </c>
      <c r="C227" s="445" t="s">
        <v>146</v>
      </c>
      <c r="D227" s="445" t="s">
        <v>8349</v>
      </c>
      <c r="E227" s="452">
        <v>4.18</v>
      </c>
    </row>
    <row r="228" spans="1:5">
      <c r="A228" s="445">
        <v>301</v>
      </c>
      <c r="B228" s="445" t="s">
        <v>8597</v>
      </c>
      <c r="C228" s="445" t="s">
        <v>146</v>
      </c>
      <c r="D228" s="445" t="s">
        <v>8352</v>
      </c>
      <c r="E228" s="452">
        <v>5.25</v>
      </c>
    </row>
    <row r="229" spans="1:5">
      <c r="A229" s="445">
        <v>300</v>
      </c>
      <c r="B229" s="445" t="s">
        <v>8599</v>
      </c>
      <c r="C229" s="445" t="s">
        <v>146</v>
      </c>
      <c r="D229" s="445" t="s">
        <v>8349</v>
      </c>
      <c r="E229" s="452">
        <v>22.06</v>
      </c>
    </row>
    <row r="230" spans="1:5">
      <c r="A230" s="445">
        <v>20084</v>
      </c>
      <c r="B230" s="445" t="s">
        <v>8601</v>
      </c>
      <c r="C230" s="445" t="s">
        <v>146</v>
      </c>
      <c r="D230" s="445" t="s">
        <v>8349</v>
      </c>
      <c r="E230" s="452">
        <v>2.86</v>
      </c>
    </row>
    <row r="231" spans="1:5">
      <c r="A231" s="445">
        <v>20085</v>
      </c>
      <c r="B231" s="445" t="s">
        <v>8602</v>
      </c>
      <c r="C231" s="445" t="s">
        <v>146</v>
      </c>
      <c r="D231" s="445" t="s">
        <v>8349</v>
      </c>
      <c r="E231" s="452">
        <v>2.65</v>
      </c>
    </row>
    <row r="232" spans="1:5">
      <c r="A232" s="445">
        <v>311</v>
      </c>
      <c r="B232" s="445" t="s">
        <v>8603</v>
      </c>
      <c r="C232" s="445" t="s">
        <v>146</v>
      </c>
      <c r="D232" s="445" t="s">
        <v>8349</v>
      </c>
      <c r="E232" s="452">
        <v>17.07</v>
      </c>
    </row>
    <row r="233" spans="1:5">
      <c r="A233" s="445">
        <v>318</v>
      </c>
      <c r="B233" s="445" t="s">
        <v>8604</v>
      </c>
      <c r="C233" s="445" t="s">
        <v>146</v>
      </c>
      <c r="D233" s="445" t="s">
        <v>8349</v>
      </c>
      <c r="E233" s="452">
        <v>29.9</v>
      </c>
    </row>
    <row r="234" spans="1:5">
      <c r="A234" s="445">
        <v>319</v>
      </c>
      <c r="B234" s="445" t="s">
        <v>8605</v>
      </c>
      <c r="C234" s="445" t="s">
        <v>146</v>
      </c>
      <c r="D234" s="445" t="s">
        <v>8349</v>
      </c>
      <c r="E234" s="452">
        <v>56.47</v>
      </c>
    </row>
    <row r="235" spans="1:5">
      <c r="A235" s="445">
        <v>320</v>
      </c>
      <c r="B235" s="445" t="s">
        <v>8607</v>
      </c>
      <c r="C235" s="445" t="s">
        <v>146</v>
      </c>
      <c r="D235" s="445" t="s">
        <v>8349</v>
      </c>
      <c r="E235" s="452">
        <v>179.53</v>
      </c>
    </row>
    <row r="236" spans="1:5">
      <c r="A236" s="445">
        <v>314</v>
      </c>
      <c r="B236" s="445" t="s">
        <v>8608</v>
      </c>
      <c r="C236" s="445" t="s">
        <v>146</v>
      </c>
      <c r="D236" s="445" t="s">
        <v>8349</v>
      </c>
      <c r="E236" s="452">
        <v>275.75</v>
      </c>
    </row>
    <row r="237" spans="1:5">
      <c r="A237" s="445">
        <v>303</v>
      </c>
      <c r="B237" s="445" t="s">
        <v>8609</v>
      </c>
      <c r="C237" s="445" t="s">
        <v>146</v>
      </c>
      <c r="D237" s="445" t="s">
        <v>8349</v>
      </c>
      <c r="E237" s="452">
        <v>7.15</v>
      </c>
    </row>
    <row r="238" spans="1:5">
      <c r="A238" s="445">
        <v>305</v>
      </c>
      <c r="B238" s="445" t="s">
        <v>8610</v>
      </c>
      <c r="C238" s="445" t="s">
        <v>146</v>
      </c>
      <c r="D238" s="445" t="s">
        <v>8349</v>
      </c>
      <c r="E238" s="452">
        <v>18.66</v>
      </c>
    </row>
    <row r="239" spans="1:5">
      <c r="A239" s="445">
        <v>306</v>
      </c>
      <c r="B239" s="445" t="s">
        <v>8611</v>
      </c>
      <c r="C239" s="445" t="s">
        <v>146</v>
      </c>
      <c r="D239" s="445" t="s">
        <v>8349</v>
      </c>
      <c r="E239" s="452">
        <v>22.43</v>
      </c>
    </row>
    <row r="240" spans="1:5">
      <c r="A240" s="445">
        <v>307</v>
      </c>
      <c r="B240" s="445" t="s">
        <v>8612</v>
      </c>
      <c r="C240" s="445" t="s">
        <v>146</v>
      </c>
      <c r="D240" s="445" t="s">
        <v>8349</v>
      </c>
      <c r="E240" s="452">
        <v>44.28</v>
      </c>
    </row>
    <row r="241" spans="1:5">
      <c r="A241" s="445">
        <v>309</v>
      </c>
      <c r="B241" s="445" t="s">
        <v>8613</v>
      </c>
      <c r="C241" s="445" t="s">
        <v>146</v>
      </c>
      <c r="D241" s="445" t="s">
        <v>8349</v>
      </c>
      <c r="E241" s="452">
        <v>90.73</v>
      </c>
    </row>
    <row r="242" spans="1:5">
      <c r="A242" s="445">
        <v>310</v>
      </c>
      <c r="B242" s="445" t="s">
        <v>8614</v>
      </c>
      <c r="C242" s="445" t="s">
        <v>146</v>
      </c>
      <c r="D242" s="445" t="s">
        <v>8349</v>
      </c>
      <c r="E242" s="452">
        <v>115.07</v>
      </c>
    </row>
    <row r="243" spans="1:5">
      <c r="A243" s="445">
        <v>328</v>
      </c>
      <c r="B243" s="445" t="s">
        <v>8615</v>
      </c>
      <c r="C243" s="445" t="s">
        <v>146</v>
      </c>
      <c r="D243" s="445" t="s">
        <v>8349</v>
      </c>
      <c r="E243" s="452">
        <v>13.73</v>
      </c>
    </row>
    <row r="244" spans="1:5">
      <c r="A244" s="445">
        <v>325</v>
      </c>
      <c r="B244" s="445" t="s">
        <v>8616</v>
      </c>
      <c r="C244" s="445" t="s">
        <v>146</v>
      </c>
      <c r="D244" s="445" t="s">
        <v>8349</v>
      </c>
      <c r="E244" s="452">
        <v>5.32</v>
      </c>
    </row>
    <row r="245" spans="1:5">
      <c r="A245" s="445">
        <v>20326</v>
      </c>
      <c r="B245" s="445" t="s">
        <v>8617</v>
      </c>
      <c r="C245" s="445" t="s">
        <v>146</v>
      </c>
      <c r="D245" s="445" t="s">
        <v>8349</v>
      </c>
      <c r="E245" s="452">
        <v>14.26</v>
      </c>
    </row>
    <row r="246" spans="1:5">
      <c r="A246" s="445">
        <v>329</v>
      </c>
      <c r="B246" s="445" t="s">
        <v>8618</v>
      </c>
      <c r="C246" s="445" t="s">
        <v>146</v>
      </c>
      <c r="D246" s="445" t="s">
        <v>8349</v>
      </c>
      <c r="E246" s="452">
        <v>17.55</v>
      </c>
    </row>
    <row r="247" spans="1:5">
      <c r="A247" s="445">
        <v>308</v>
      </c>
      <c r="B247" s="445" t="s">
        <v>8620</v>
      </c>
      <c r="C247" s="445" t="s">
        <v>146</v>
      </c>
      <c r="D247" s="445" t="s">
        <v>8349</v>
      </c>
      <c r="E247" s="452">
        <v>59.12</v>
      </c>
    </row>
    <row r="248" spans="1:5">
      <c r="A248" s="445">
        <v>39642</v>
      </c>
      <c r="B248" s="445" t="s">
        <v>8621</v>
      </c>
      <c r="C248" s="445" t="s">
        <v>146</v>
      </c>
      <c r="D248" s="445" t="s">
        <v>8349</v>
      </c>
      <c r="E248" s="452">
        <v>3.59</v>
      </c>
    </row>
    <row r="249" spans="1:5">
      <c r="A249" s="445">
        <v>39641</v>
      </c>
      <c r="B249" s="445" t="s">
        <v>8622</v>
      </c>
      <c r="C249" s="445" t="s">
        <v>146</v>
      </c>
      <c r="D249" s="445" t="s">
        <v>8349</v>
      </c>
      <c r="E249" s="452">
        <v>2.5</v>
      </c>
    </row>
    <row r="250" spans="1:5">
      <c r="A250" s="445">
        <v>39643</v>
      </c>
      <c r="B250" s="445" t="s">
        <v>8623</v>
      </c>
      <c r="C250" s="445" t="s">
        <v>146</v>
      </c>
      <c r="D250" s="445" t="s">
        <v>8349</v>
      </c>
      <c r="E250" s="452">
        <v>9.9700000000000006</v>
      </c>
    </row>
    <row r="251" spans="1:5">
      <c r="A251" s="445">
        <v>39644</v>
      </c>
      <c r="B251" s="445" t="s">
        <v>8624</v>
      </c>
      <c r="C251" s="445" t="s">
        <v>146</v>
      </c>
      <c r="D251" s="445" t="s">
        <v>8349</v>
      </c>
      <c r="E251" s="452">
        <v>12.88</v>
      </c>
    </row>
    <row r="252" spans="1:5">
      <c r="A252" s="445">
        <v>39645</v>
      </c>
      <c r="B252" s="445" t="s">
        <v>8625</v>
      </c>
      <c r="C252" s="445" t="s">
        <v>146</v>
      </c>
      <c r="D252" s="445" t="s">
        <v>8349</v>
      </c>
      <c r="E252" s="452">
        <v>16.63</v>
      </c>
    </row>
    <row r="253" spans="1:5">
      <c r="A253" s="445">
        <v>41610</v>
      </c>
      <c r="B253" s="445" t="s">
        <v>8626</v>
      </c>
      <c r="C253" s="445" t="s">
        <v>146</v>
      </c>
      <c r="D253" s="445" t="s">
        <v>8349</v>
      </c>
      <c r="E253" s="452">
        <v>613.98</v>
      </c>
    </row>
    <row r="254" spans="1:5">
      <c r="A254" s="445">
        <v>41611</v>
      </c>
      <c r="B254" s="445" t="s">
        <v>8627</v>
      </c>
      <c r="C254" s="445" t="s">
        <v>146</v>
      </c>
      <c r="D254" s="445" t="s">
        <v>8349</v>
      </c>
      <c r="E254" s="452">
        <v>967.75</v>
      </c>
    </row>
    <row r="255" spans="1:5">
      <c r="A255" s="445">
        <v>41612</v>
      </c>
      <c r="B255" s="445" t="s">
        <v>8628</v>
      </c>
      <c r="C255" s="445" t="s">
        <v>146</v>
      </c>
      <c r="D255" s="445" t="s">
        <v>8349</v>
      </c>
      <c r="E255" s="453">
        <v>1358.87</v>
      </c>
    </row>
    <row r="256" spans="1:5">
      <c r="A256" s="445">
        <v>41637</v>
      </c>
      <c r="B256" s="445" t="s">
        <v>8629</v>
      </c>
      <c r="C256" s="445" t="s">
        <v>146</v>
      </c>
      <c r="D256" s="445" t="s">
        <v>8349</v>
      </c>
      <c r="E256" s="452">
        <v>127.02</v>
      </c>
    </row>
    <row r="257" spans="1:5">
      <c r="A257" s="445">
        <v>41638</v>
      </c>
      <c r="B257" s="445" t="s">
        <v>8630</v>
      </c>
      <c r="C257" s="445" t="s">
        <v>146</v>
      </c>
      <c r="D257" s="445" t="s">
        <v>8349</v>
      </c>
      <c r="E257" s="452">
        <v>165.47</v>
      </c>
    </row>
    <row r="258" spans="1:5">
      <c r="A258" s="445">
        <v>41639</v>
      </c>
      <c r="B258" s="445" t="s">
        <v>8631</v>
      </c>
      <c r="C258" s="445" t="s">
        <v>146</v>
      </c>
      <c r="D258" s="445" t="s">
        <v>8349</v>
      </c>
      <c r="E258" s="452">
        <v>400.3</v>
      </c>
    </row>
    <row r="259" spans="1:5">
      <c r="A259" s="445">
        <v>11789</v>
      </c>
      <c r="B259" s="445" t="s">
        <v>8632</v>
      </c>
      <c r="C259" s="445" t="s">
        <v>146</v>
      </c>
      <c r="D259" s="445" t="s">
        <v>8349</v>
      </c>
      <c r="E259" s="452">
        <v>0.88</v>
      </c>
    </row>
    <row r="260" spans="1:5">
      <c r="A260" s="445">
        <v>20975</v>
      </c>
      <c r="B260" s="445" t="s">
        <v>8633</v>
      </c>
      <c r="C260" s="445" t="s">
        <v>146</v>
      </c>
      <c r="D260" s="445" t="s">
        <v>8349</v>
      </c>
      <c r="E260" s="452">
        <v>10.49</v>
      </c>
    </row>
    <row r="261" spans="1:5">
      <c r="A261" s="445">
        <v>20976</v>
      </c>
      <c r="B261" s="445" t="s">
        <v>8634</v>
      </c>
      <c r="C261" s="445" t="s">
        <v>146</v>
      </c>
      <c r="D261" s="445" t="s">
        <v>8349</v>
      </c>
      <c r="E261" s="452">
        <v>15.85</v>
      </c>
    </row>
    <row r="262" spans="1:5">
      <c r="A262" s="445">
        <v>40340</v>
      </c>
      <c r="B262" s="445" t="s">
        <v>8635</v>
      </c>
      <c r="C262" s="445" t="s">
        <v>146</v>
      </c>
      <c r="D262" s="445" t="s">
        <v>8349</v>
      </c>
      <c r="E262" s="452">
        <v>139.03</v>
      </c>
    </row>
    <row r="263" spans="1:5">
      <c r="A263" s="445">
        <v>40341</v>
      </c>
      <c r="B263" s="445" t="s">
        <v>8636</v>
      </c>
      <c r="C263" s="445" t="s">
        <v>146</v>
      </c>
      <c r="D263" s="445" t="s">
        <v>8349</v>
      </c>
      <c r="E263" s="452">
        <v>164.63</v>
      </c>
    </row>
    <row r="264" spans="1:5">
      <c r="A264" s="445">
        <v>40342</v>
      </c>
      <c r="B264" s="445" t="s">
        <v>8637</v>
      </c>
      <c r="C264" s="445" t="s">
        <v>146</v>
      </c>
      <c r="D264" s="445" t="s">
        <v>8349</v>
      </c>
      <c r="E264" s="452">
        <v>208.7</v>
      </c>
    </row>
    <row r="265" spans="1:5">
      <c r="A265" s="445">
        <v>40343</v>
      </c>
      <c r="B265" s="445" t="s">
        <v>8638</v>
      </c>
      <c r="C265" s="445" t="s">
        <v>146</v>
      </c>
      <c r="D265" s="445" t="s">
        <v>8349</v>
      </c>
      <c r="E265" s="452">
        <v>256.04000000000002</v>
      </c>
    </row>
    <row r="266" spans="1:5">
      <c r="A266" s="445">
        <v>40344</v>
      </c>
      <c r="B266" s="445" t="s">
        <v>8639</v>
      </c>
      <c r="C266" s="445" t="s">
        <v>146</v>
      </c>
      <c r="D266" s="445" t="s">
        <v>8349</v>
      </c>
      <c r="E266" s="452">
        <v>270.72000000000003</v>
      </c>
    </row>
    <row r="267" spans="1:5">
      <c r="A267" s="445">
        <v>40345</v>
      </c>
      <c r="B267" s="445" t="s">
        <v>8640</v>
      </c>
      <c r="C267" s="445" t="s">
        <v>146</v>
      </c>
      <c r="D267" s="445" t="s">
        <v>8349</v>
      </c>
      <c r="E267" s="452">
        <v>338.01</v>
      </c>
    </row>
    <row r="268" spans="1:5">
      <c r="A268" s="445">
        <v>40346</v>
      </c>
      <c r="B268" s="445" t="s">
        <v>8641</v>
      </c>
      <c r="C268" s="445" t="s">
        <v>146</v>
      </c>
      <c r="D268" s="445" t="s">
        <v>8349</v>
      </c>
      <c r="E268" s="452">
        <v>317.97000000000003</v>
      </c>
    </row>
    <row r="269" spans="1:5">
      <c r="A269" s="445">
        <v>40347</v>
      </c>
      <c r="B269" s="445" t="s">
        <v>8642</v>
      </c>
      <c r="C269" s="445" t="s">
        <v>146</v>
      </c>
      <c r="D269" s="445" t="s">
        <v>8349</v>
      </c>
      <c r="E269" s="452">
        <v>393.15</v>
      </c>
    </row>
    <row r="270" spans="1:5">
      <c r="A270" s="445">
        <v>38840</v>
      </c>
      <c r="B270" s="445" t="s">
        <v>8643</v>
      </c>
      <c r="C270" s="445" t="s">
        <v>146</v>
      </c>
      <c r="D270" s="445" t="s">
        <v>8367</v>
      </c>
      <c r="E270" s="452">
        <v>3.03</v>
      </c>
    </row>
    <row r="271" spans="1:5">
      <c r="A271" s="445">
        <v>38841</v>
      </c>
      <c r="B271" s="445" t="s">
        <v>8644</v>
      </c>
      <c r="C271" s="445" t="s">
        <v>146</v>
      </c>
      <c r="D271" s="445" t="s">
        <v>8367</v>
      </c>
      <c r="E271" s="452">
        <v>3.36</v>
      </c>
    </row>
    <row r="272" spans="1:5">
      <c r="A272" s="445">
        <v>38842</v>
      </c>
      <c r="B272" s="445" t="s">
        <v>8645</v>
      </c>
      <c r="C272" s="445" t="s">
        <v>146</v>
      </c>
      <c r="D272" s="445" t="s">
        <v>8367</v>
      </c>
      <c r="E272" s="452">
        <v>6.64</v>
      </c>
    </row>
    <row r="273" spans="1:5">
      <c r="A273" s="445">
        <v>38843</v>
      </c>
      <c r="B273" s="445" t="s">
        <v>8647</v>
      </c>
      <c r="C273" s="445" t="s">
        <v>146</v>
      </c>
      <c r="D273" s="445" t="s">
        <v>8367</v>
      </c>
      <c r="E273" s="452">
        <v>10.37</v>
      </c>
    </row>
    <row r="274" spans="1:5">
      <c r="A274" s="445">
        <v>43424</v>
      </c>
      <c r="B274" s="445" t="s">
        <v>8648</v>
      </c>
      <c r="C274" s="445" t="s">
        <v>146</v>
      </c>
      <c r="D274" s="445" t="s">
        <v>8349</v>
      </c>
      <c r="E274" s="452">
        <v>514.41</v>
      </c>
    </row>
    <row r="275" spans="1:5">
      <c r="A275" s="445">
        <v>43426</v>
      </c>
      <c r="B275" s="445" t="s">
        <v>8649</v>
      </c>
      <c r="C275" s="445" t="s">
        <v>146</v>
      </c>
      <c r="D275" s="445" t="s">
        <v>8349</v>
      </c>
      <c r="E275" s="453">
        <v>1774.22</v>
      </c>
    </row>
    <row r="276" spans="1:5">
      <c r="A276" s="445">
        <v>12565</v>
      </c>
      <c r="B276" s="445" t="s">
        <v>8650</v>
      </c>
      <c r="C276" s="445" t="s">
        <v>146</v>
      </c>
      <c r="D276" s="445" t="s">
        <v>8349</v>
      </c>
      <c r="E276" s="452">
        <v>622.19000000000005</v>
      </c>
    </row>
    <row r="277" spans="1:5">
      <c r="A277" s="445">
        <v>12567</v>
      </c>
      <c r="B277" s="445" t="s">
        <v>8651</v>
      </c>
      <c r="C277" s="445" t="s">
        <v>146</v>
      </c>
      <c r="D277" s="445" t="s">
        <v>8349</v>
      </c>
      <c r="E277" s="452">
        <v>835.71</v>
      </c>
    </row>
    <row r="278" spans="1:5">
      <c r="A278" s="445">
        <v>12568</v>
      </c>
      <c r="B278" s="445" t="s">
        <v>8652</v>
      </c>
      <c r="C278" s="445" t="s">
        <v>146</v>
      </c>
      <c r="D278" s="445" t="s">
        <v>8349</v>
      </c>
      <c r="E278" s="453">
        <v>1169.99</v>
      </c>
    </row>
    <row r="279" spans="1:5">
      <c r="A279" s="445">
        <v>43441</v>
      </c>
      <c r="B279" s="445" t="s">
        <v>8653</v>
      </c>
      <c r="C279" s="445" t="s">
        <v>146</v>
      </c>
      <c r="D279" s="445" t="s">
        <v>8349</v>
      </c>
      <c r="E279" s="452">
        <v>150.41999999999999</v>
      </c>
    </row>
    <row r="280" spans="1:5">
      <c r="A280" s="445">
        <v>43423</v>
      </c>
      <c r="B280" s="445" t="s">
        <v>8654</v>
      </c>
      <c r="C280" s="445" t="s">
        <v>146</v>
      </c>
      <c r="D280" s="445" t="s">
        <v>8349</v>
      </c>
      <c r="E280" s="452">
        <v>70.2</v>
      </c>
    </row>
    <row r="281" spans="1:5">
      <c r="A281" s="445">
        <v>12532</v>
      </c>
      <c r="B281" s="445" t="s">
        <v>8655</v>
      </c>
      <c r="C281" s="445" t="s">
        <v>146</v>
      </c>
      <c r="D281" s="445" t="s">
        <v>8349</v>
      </c>
      <c r="E281" s="452">
        <v>108.26</v>
      </c>
    </row>
    <row r="282" spans="1:5">
      <c r="A282" s="445">
        <v>43444</v>
      </c>
      <c r="B282" s="445" t="s">
        <v>8656</v>
      </c>
      <c r="C282" s="445" t="s">
        <v>146</v>
      </c>
      <c r="D282" s="445" t="s">
        <v>8349</v>
      </c>
      <c r="E282" s="452">
        <v>363.53</v>
      </c>
    </row>
    <row r="283" spans="1:5">
      <c r="A283" s="445">
        <v>12551</v>
      </c>
      <c r="B283" s="445" t="s">
        <v>8657</v>
      </c>
      <c r="C283" s="445" t="s">
        <v>146</v>
      </c>
      <c r="D283" s="445" t="s">
        <v>8349</v>
      </c>
      <c r="E283" s="452">
        <v>259.37</v>
      </c>
    </row>
    <row r="284" spans="1:5">
      <c r="A284" s="445">
        <v>43442</v>
      </c>
      <c r="B284" s="445" t="s">
        <v>8658</v>
      </c>
      <c r="C284" s="445" t="s">
        <v>146</v>
      </c>
      <c r="D284" s="445" t="s">
        <v>8349</v>
      </c>
      <c r="E284" s="452">
        <v>200.57</v>
      </c>
    </row>
    <row r="285" spans="1:5">
      <c r="A285" s="445">
        <v>43443</v>
      </c>
      <c r="B285" s="445" t="s">
        <v>8659</v>
      </c>
      <c r="C285" s="445" t="s">
        <v>146</v>
      </c>
      <c r="D285" s="445" t="s">
        <v>8349</v>
      </c>
      <c r="E285" s="452">
        <v>263.24</v>
      </c>
    </row>
    <row r="286" spans="1:5">
      <c r="A286" s="445">
        <v>12544</v>
      </c>
      <c r="B286" s="445" t="s">
        <v>8660</v>
      </c>
      <c r="C286" s="445" t="s">
        <v>146</v>
      </c>
      <c r="D286" s="445" t="s">
        <v>8349</v>
      </c>
      <c r="E286" s="452">
        <v>142.07</v>
      </c>
    </row>
    <row r="287" spans="1:5">
      <c r="A287" s="445">
        <v>12547</v>
      </c>
      <c r="B287" s="445" t="s">
        <v>8661</v>
      </c>
      <c r="C287" s="445" t="s">
        <v>146</v>
      </c>
      <c r="D287" s="445" t="s">
        <v>8349</v>
      </c>
      <c r="E287" s="452">
        <v>191.07</v>
      </c>
    </row>
    <row r="288" spans="1:5">
      <c r="A288" s="445">
        <v>43445</v>
      </c>
      <c r="B288" s="445" t="s">
        <v>8662</v>
      </c>
      <c r="C288" s="445" t="s">
        <v>146</v>
      </c>
      <c r="D288" s="445" t="s">
        <v>8349</v>
      </c>
      <c r="E288" s="452">
        <v>501.42</v>
      </c>
    </row>
    <row r="289" spans="1:5">
      <c r="A289" s="445">
        <v>12563</v>
      </c>
      <c r="B289" s="445" t="s">
        <v>8663</v>
      </c>
      <c r="C289" s="445" t="s">
        <v>146</v>
      </c>
      <c r="D289" s="445" t="s">
        <v>8349</v>
      </c>
      <c r="E289" s="452">
        <v>358.75</v>
      </c>
    </row>
    <row r="290" spans="1:5">
      <c r="A290" s="445">
        <v>43425</v>
      </c>
      <c r="B290" s="445" t="s">
        <v>8664</v>
      </c>
      <c r="C290" s="445" t="s">
        <v>146</v>
      </c>
      <c r="D290" s="445" t="s">
        <v>8349</v>
      </c>
      <c r="E290" s="452">
        <v>225.64</v>
      </c>
    </row>
    <row r="291" spans="1:5">
      <c r="A291" s="445">
        <v>43446</v>
      </c>
      <c r="B291" s="445" t="s">
        <v>8665</v>
      </c>
      <c r="C291" s="445" t="s">
        <v>146</v>
      </c>
      <c r="D291" s="445" t="s">
        <v>8349</v>
      </c>
      <c r="E291" s="452">
        <v>476.35</v>
      </c>
    </row>
    <row r="292" spans="1:5">
      <c r="A292" s="445">
        <v>43447</v>
      </c>
      <c r="B292" s="445" t="s">
        <v>8666</v>
      </c>
      <c r="C292" s="445" t="s">
        <v>146</v>
      </c>
      <c r="D292" s="445" t="s">
        <v>8349</v>
      </c>
      <c r="E292" s="452">
        <v>585</v>
      </c>
    </row>
    <row r="293" spans="1:5">
      <c r="A293" s="445">
        <v>43448</v>
      </c>
      <c r="B293" s="445" t="s">
        <v>8667</v>
      </c>
      <c r="C293" s="445" t="s">
        <v>146</v>
      </c>
      <c r="D293" s="445" t="s">
        <v>8349</v>
      </c>
      <c r="E293" s="452">
        <v>819</v>
      </c>
    </row>
    <row r="294" spans="1:5">
      <c r="A294" s="445">
        <v>13761</v>
      </c>
      <c r="B294" s="445" t="s">
        <v>8668</v>
      </c>
      <c r="C294" s="445" t="s">
        <v>146</v>
      </c>
      <c r="D294" s="445" t="s">
        <v>8349</v>
      </c>
      <c r="E294" s="453">
        <v>5651.08</v>
      </c>
    </row>
    <row r="295" spans="1:5">
      <c r="A295" s="445">
        <v>12888</v>
      </c>
      <c r="B295" s="445" t="s">
        <v>8669</v>
      </c>
      <c r="C295" s="445" t="s">
        <v>21157</v>
      </c>
      <c r="D295" s="445" t="s">
        <v>8367</v>
      </c>
      <c r="E295" s="452">
        <v>96.72</v>
      </c>
    </row>
    <row r="296" spans="1:5">
      <c r="A296" s="445">
        <v>12889</v>
      </c>
      <c r="B296" s="445" t="s">
        <v>8672</v>
      </c>
      <c r="C296" s="445" t="s">
        <v>21157</v>
      </c>
      <c r="D296" s="445" t="s">
        <v>8367</v>
      </c>
      <c r="E296" s="452">
        <v>63.16</v>
      </c>
    </row>
    <row r="297" spans="1:5">
      <c r="A297" s="445">
        <v>4814</v>
      </c>
      <c r="B297" s="445" t="s">
        <v>8674</v>
      </c>
      <c r="C297" s="445" t="s">
        <v>146</v>
      </c>
      <c r="D297" s="445" t="s">
        <v>8349</v>
      </c>
      <c r="E297" s="452">
        <v>77.27</v>
      </c>
    </row>
    <row r="298" spans="1:5">
      <c r="A298" s="445">
        <v>25967</v>
      </c>
      <c r="B298" s="445" t="s">
        <v>8675</v>
      </c>
      <c r="C298" s="445" t="s">
        <v>146</v>
      </c>
      <c r="D298" s="445" t="s">
        <v>8367</v>
      </c>
      <c r="E298" s="453">
        <v>2513.13</v>
      </c>
    </row>
    <row r="299" spans="1:5">
      <c r="A299" s="445">
        <v>6122</v>
      </c>
      <c r="B299" s="445" t="s">
        <v>8676</v>
      </c>
      <c r="C299" s="445" t="s">
        <v>954</v>
      </c>
      <c r="D299" s="445" t="s">
        <v>8349</v>
      </c>
      <c r="E299" s="452">
        <v>13.13</v>
      </c>
    </row>
    <row r="300" spans="1:5">
      <c r="A300" s="445">
        <v>40810</v>
      </c>
      <c r="B300" s="445" t="s">
        <v>8677</v>
      </c>
      <c r="C300" s="445" t="s">
        <v>8008</v>
      </c>
      <c r="D300" s="445" t="s">
        <v>8349</v>
      </c>
      <c r="E300" s="453">
        <v>2329.2399999999998</v>
      </c>
    </row>
    <row r="301" spans="1:5">
      <c r="A301" s="445">
        <v>21100</v>
      </c>
      <c r="B301" s="445" t="s">
        <v>8678</v>
      </c>
      <c r="C301" s="445" t="s">
        <v>146</v>
      </c>
      <c r="D301" s="445" t="s">
        <v>8367</v>
      </c>
      <c r="E301" s="453">
        <v>2766.6</v>
      </c>
    </row>
    <row r="302" spans="1:5">
      <c r="A302" s="445">
        <v>11816</v>
      </c>
      <c r="B302" s="445" t="s">
        <v>8679</v>
      </c>
      <c r="C302" s="445" t="s">
        <v>146</v>
      </c>
      <c r="D302" s="445" t="s">
        <v>8367</v>
      </c>
      <c r="E302" s="453">
        <v>2950</v>
      </c>
    </row>
    <row r="303" spans="1:5">
      <c r="A303" s="445">
        <v>11814</v>
      </c>
      <c r="B303" s="445" t="s">
        <v>8680</v>
      </c>
      <c r="C303" s="445" t="s">
        <v>146</v>
      </c>
      <c r="D303" s="445" t="s">
        <v>8367</v>
      </c>
      <c r="E303" s="453">
        <v>6421.41</v>
      </c>
    </row>
    <row r="304" spans="1:5">
      <c r="A304" s="445">
        <v>14186</v>
      </c>
      <c r="B304" s="445" t="s">
        <v>8681</v>
      </c>
      <c r="C304" s="445" t="s">
        <v>146</v>
      </c>
      <c r="D304" s="445" t="s">
        <v>8367</v>
      </c>
      <c r="E304" s="453">
        <v>8062.94</v>
      </c>
    </row>
    <row r="305" spans="1:5">
      <c r="A305" s="445">
        <v>14185</v>
      </c>
      <c r="B305" s="445" t="s">
        <v>8682</v>
      </c>
      <c r="C305" s="445" t="s">
        <v>146</v>
      </c>
      <c r="D305" s="445" t="s">
        <v>8367</v>
      </c>
      <c r="E305" s="453">
        <v>10444.66</v>
      </c>
    </row>
    <row r="306" spans="1:5">
      <c r="A306" s="445">
        <v>11811</v>
      </c>
      <c r="B306" s="445" t="s">
        <v>8683</v>
      </c>
      <c r="C306" s="445" t="s">
        <v>146</v>
      </c>
      <c r="D306" s="445" t="s">
        <v>8367</v>
      </c>
      <c r="E306" s="453">
        <v>3993.64</v>
      </c>
    </row>
    <row r="307" spans="1:5">
      <c r="A307" s="445">
        <v>26038</v>
      </c>
      <c r="B307" s="445" t="s">
        <v>8684</v>
      </c>
      <c r="C307" s="445" t="s">
        <v>146</v>
      </c>
      <c r="D307" s="445" t="s">
        <v>8367</v>
      </c>
      <c r="E307" s="453">
        <v>231521.19</v>
      </c>
    </row>
    <row r="308" spans="1:5">
      <c r="A308" s="445">
        <v>34482</v>
      </c>
      <c r="B308" s="445" t="s">
        <v>8685</v>
      </c>
      <c r="C308" s="445" t="s">
        <v>146</v>
      </c>
      <c r="D308" s="445" t="s">
        <v>8367</v>
      </c>
      <c r="E308" s="453">
        <v>5423.12</v>
      </c>
    </row>
    <row r="309" spans="1:5">
      <c r="A309" s="445">
        <v>34469</v>
      </c>
      <c r="B309" s="445" t="s">
        <v>8686</v>
      </c>
      <c r="C309" s="445" t="s">
        <v>146</v>
      </c>
      <c r="D309" s="445" t="s">
        <v>8367</v>
      </c>
      <c r="E309" s="453">
        <v>8388.89</v>
      </c>
    </row>
    <row r="310" spans="1:5">
      <c r="A310" s="445">
        <v>34472</v>
      </c>
      <c r="B310" s="445" t="s">
        <v>8687</v>
      </c>
      <c r="C310" s="445" t="s">
        <v>146</v>
      </c>
      <c r="D310" s="445" t="s">
        <v>8367</v>
      </c>
      <c r="E310" s="453">
        <v>2581</v>
      </c>
    </row>
    <row r="311" spans="1:5">
      <c r="A311" s="445">
        <v>34476</v>
      </c>
      <c r="B311" s="445" t="s">
        <v>8688</v>
      </c>
      <c r="C311" s="445" t="s">
        <v>146</v>
      </c>
      <c r="D311" s="445" t="s">
        <v>8367</v>
      </c>
      <c r="E311" s="453">
        <v>4375.16</v>
      </c>
    </row>
    <row r="312" spans="1:5">
      <c r="A312" s="445">
        <v>34477</v>
      </c>
      <c r="B312" s="445" t="s">
        <v>8689</v>
      </c>
      <c r="C312" s="445" t="s">
        <v>146</v>
      </c>
      <c r="D312" s="445" t="s">
        <v>8367</v>
      </c>
      <c r="E312" s="453">
        <v>5806.68</v>
      </c>
    </row>
    <row r="313" spans="1:5">
      <c r="A313" s="445">
        <v>42425</v>
      </c>
      <c r="B313" s="445" t="s">
        <v>8690</v>
      </c>
      <c r="C313" s="445" t="s">
        <v>146</v>
      </c>
      <c r="D313" s="445" t="s">
        <v>8349</v>
      </c>
      <c r="E313" s="453">
        <v>2270.0700000000002</v>
      </c>
    </row>
    <row r="314" spans="1:5">
      <c r="A314" s="445">
        <v>42422</v>
      </c>
      <c r="B314" s="445" t="s">
        <v>8691</v>
      </c>
      <c r="C314" s="445" t="s">
        <v>146</v>
      </c>
      <c r="D314" s="445" t="s">
        <v>8352</v>
      </c>
      <c r="E314" s="453">
        <v>3370</v>
      </c>
    </row>
    <row r="315" spans="1:5">
      <c r="A315" s="445">
        <v>43184</v>
      </c>
      <c r="B315" s="445" t="s">
        <v>8692</v>
      </c>
      <c r="C315" s="445" t="s">
        <v>146</v>
      </c>
      <c r="D315" s="445" t="s">
        <v>8349</v>
      </c>
      <c r="E315" s="453">
        <v>4657.66</v>
      </c>
    </row>
    <row r="316" spans="1:5">
      <c r="A316" s="445">
        <v>42424</v>
      </c>
      <c r="B316" s="445" t="s">
        <v>8693</v>
      </c>
      <c r="C316" s="445" t="s">
        <v>146</v>
      </c>
      <c r="D316" s="445" t="s">
        <v>8349</v>
      </c>
      <c r="E316" s="453">
        <v>2027.37</v>
      </c>
    </row>
    <row r="317" spans="1:5">
      <c r="A317" s="445">
        <v>42421</v>
      </c>
      <c r="B317" s="445" t="s">
        <v>8694</v>
      </c>
      <c r="C317" s="445" t="s">
        <v>146</v>
      </c>
      <c r="D317" s="445" t="s">
        <v>8349</v>
      </c>
      <c r="E317" s="453">
        <v>18459.009999999998</v>
      </c>
    </row>
    <row r="318" spans="1:5">
      <c r="A318" s="445">
        <v>42416</v>
      </c>
      <c r="B318" s="445" t="s">
        <v>8695</v>
      </c>
      <c r="C318" s="445" t="s">
        <v>146</v>
      </c>
      <c r="D318" s="445" t="s">
        <v>8349</v>
      </c>
      <c r="E318" s="453">
        <v>8739.77</v>
      </c>
    </row>
    <row r="319" spans="1:5">
      <c r="A319" s="445">
        <v>42417</v>
      </c>
      <c r="B319" s="445" t="s">
        <v>8696</v>
      </c>
      <c r="C319" s="445" t="s">
        <v>146</v>
      </c>
      <c r="D319" s="445" t="s">
        <v>8349</v>
      </c>
      <c r="E319" s="453">
        <v>9798</v>
      </c>
    </row>
    <row r="320" spans="1:5">
      <c r="A320" s="445">
        <v>42419</v>
      </c>
      <c r="B320" s="445" t="s">
        <v>8697</v>
      </c>
      <c r="C320" s="445" t="s">
        <v>146</v>
      </c>
      <c r="D320" s="445" t="s">
        <v>8349</v>
      </c>
      <c r="E320" s="453">
        <v>11069.66</v>
      </c>
    </row>
    <row r="321" spans="1:5">
      <c r="A321" s="445">
        <v>42420</v>
      </c>
      <c r="B321" s="445" t="s">
        <v>8698</v>
      </c>
      <c r="C321" s="445" t="s">
        <v>146</v>
      </c>
      <c r="D321" s="445" t="s">
        <v>8349</v>
      </c>
      <c r="E321" s="453">
        <v>15214.43</v>
      </c>
    </row>
    <row r="322" spans="1:5">
      <c r="A322" s="445">
        <v>43195</v>
      </c>
      <c r="B322" s="445" t="s">
        <v>8699</v>
      </c>
      <c r="C322" s="445" t="s">
        <v>146</v>
      </c>
      <c r="D322" s="445" t="s">
        <v>8349</v>
      </c>
      <c r="E322" s="453">
        <v>5357.21</v>
      </c>
    </row>
    <row r="323" spans="1:5">
      <c r="A323" s="445">
        <v>43196</v>
      </c>
      <c r="B323" s="445" t="s">
        <v>8700</v>
      </c>
      <c r="C323" s="445" t="s">
        <v>146</v>
      </c>
      <c r="D323" s="445" t="s">
        <v>8349</v>
      </c>
      <c r="E323" s="453">
        <v>6639.5</v>
      </c>
    </row>
    <row r="324" spans="1:5">
      <c r="A324" s="445">
        <v>43198</v>
      </c>
      <c r="B324" s="445" t="s">
        <v>8701</v>
      </c>
      <c r="C324" s="445" t="s">
        <v>146</v>
      </c>
      <c r="D324" s="445" t="s">
        <v>8349</v>
      </c>
      <c r="E324" s="453">
        <v>9866.14</v>
      </c>
    </row>
    <row r="325" spans="1:5">
      <c r="A325" s="445">
        <v>43199</v>
      </c>
      <c r="B325" s="445" t="s">
        <v>8702</v>
      </c>
      <c r="C325" s="445" t="s">
        <v>146</v>
      </c>
      <c r="D325" s="445" t="s">
        <v>8349</v>
      </c>
      <c r="E325" s="453">
        <v>10227.67</v>
      </c>
    </row>
    <row r="326" spans="1:5">
      <c r="A326" s="445">
        <v>43200</v>
      </c>
      <c r="B326" s="445" t="s">
        <v>8703</v>
      </c>
      <c r="C326" s="445" t="s">
        <v>146</v>
      </c>
      <c r="D326" s="445" t="s">
        <v>8349</v>
      </c>
      <c r="E326" s="453">
        <v>11736.99</v>
      </c>
    </row>
    <row r="327" spans="1:5">
      <c r="A327" s="445">
        <v>39556</v>
      </c>
      <c r="B327" s="445" t="s">
        <v>8704</v>
      </c>
      <c r="C327" s="445" t="s">
        <v>146</v>
      </c>
      <c r="D327" s="445" t="s">
        <v>8349</v>
      </c>
      <c r="E327" s="453">
        <v>6410.4</v>
      </c>
    </row>
    <row r="328" spans="1:5">
      <c r="A328" s="445">
        <v>39557</v>
      </c>
      <c r="B328" s="445" t="s">
        <v>8705</v>
      </c>
      <c r="C328" s="445" t="s">
        <v>146</v>
      </c>
      <c r="D328" s="445" t="s">
        <v>8349</v>
      </c>
      <c r="E328" s="453">
        <v>6902.6</v>
      </c>
    </row>
    <row r="329" spans="1:5">
      <c r="A329" s="445">
        <v>39559</v>
      </c>
      <c r="B329" s="445" t="s">
        <v>8706</v>
      </c>
      <c r="C329" s="445" t="s">
        <v>146</v>
      </c>
      <c r="D329" s="445" t="s">
        <v>8349</v>
      </c>
      <c r="E329" s="453">
        <v>10200.719999999999</v>
      </c>
    </row>
    <row r="330" spans="1:5">
      <c r="A330" s="445">
        <v>39560</v>
      </c>
      <c r="B330" s="445" t="s">
        <v>8707</v>
      </c>
      <c r="C330" s="445" t="s">
        <v>146</v>
      </c>
      <c r="D330" s="445" t="s">
        <v>8349</v>
      </c>
      <c r="E330" s="453">
        <v>11801.23</v>
      </c>
    </row>
    <row r="331" spans="1:5">
      <c r="A331" s="445">
        <v>39561</v>
      </c>
      <c r="B331" s="445" t="s">
        <v>8708</v>
      </c>
      <c r="C331" s="445" t="s">
        <v>146</v>
      </c>
      <c r="D331" s="445" t="s">
        <v>8349</v>
      </c>
      <c r="E331" s="453">
        <v>12345.6</v>
      </c>
    </row>
    <row r="332" spans="1:5">
      <c r="A332" s="445">
        <v>43190</v>
      </c>
      <c r="B332" s="445" t="s">
        <v>8709</v>
      </c>
      <c r="C332" s="445" t="s">
        <v>146</v>
      </c>
      <c r="D332" s="445" t="s">
        <v>8349</v>
      </c>
      <c r="E332" s="453">
        <v>1821.88</v>
      </c>
    </row>
    <row r="333" spans="1:5">
      <c r="A333" s="445">
        <v>39555</v>
      </c>
      <c r="B333" s="445" t="s">
        <v>8710</v>
      </c>
      <c r="C333" s="445" t="s">
        <v>146</v>
      </c>
      <c r="D333" s="445" t="s">
        <v>8349</v>
      </c>
      <c r="E333" s="453">
        <v>1970.81</v>
      </c>
    </row>
    <row r="334" spans="1:5">
      <c r="A334" s="445">
        <v>43191</v>
      </c>
      <c r="B334" s="445" t="s">
        <v>8711</v>
      </c>
      <c r="C334" s="445" t="s">
        <v>146</v>
      </c>
      <c r="D334" s="445" t="s">
        <v>8349</v>
      </c>
      <c r="E334" s="453">
        <v>2621.44</v>
      </c>
    </row>
    <row r="335" spans="1:5">
      <c r="A335" s="445">
        <v>39548</v>
      </c>
      <c r="B335" s="445" t="s">
        <v>8712</v>
      </c>
      <c r="C335" s="445" t="s">
        <v>146</v>
      </c>
      <c r="D335" s="445" t="s">
        <v>8349</v>
      </c>
      <c r="E335" s="453">
        <v>2923.32</v>
      </c>
    </row>
    <row r="336" spans="1:5">
      <c r="A336" s="445">
        <v>43192</v>
      </c>
      <c r="B336" s="445" t="s">
        <v>8713</v>
      </c>
      <c r="C336" s="445" t="s">
        <v>146</v>
      </c>
      <c r="D336" s="445" t="s">
        <v>8349</v>
      </c>
      <c r="E336" s="453">
        <v>3433.86</v>
      </c>
    </row>
    <row r="337" spans="1:5">
      <c r="A337" s="445">
        <v>39554</v>
      </c>
      <c r="B337" s="445" t="s">
        <v>8714</v>
      </c>
      <c r="C337" s="445" t="s">
        <v>146</v>
      </c>
      <c r="D337" s="445" t="s">
        <v>8349</v>
      </c>
      <c r="E337" s="453">
        <v>3865.65</v>
      </c>
    </row>
    <row r="338" spans="1:5">
      <c r="A338" s="445">
        <v>43194</v>
      </c>
      <c r="B338" s="445" t="s">
        <v>8715</v>
      </c>
      <c r="C338" s="445" t="s">
        <v>146</v>
      </c>
      <c r="D338" s="445" t="s">
        <v>8349</v>
      </c>
      <c r="E338" s="453">
        <v>1560.75</v>
      </c>
    </row>
    <row r="339" spans="1:5">
      <c r="A339" s="445">
        <v>39551</v>
      </c>
      <c r="B339" s="445" t="s">
        <v>8716</v>
      </c>
      <c r="C339" s="445" t="s">
        <v>146</v>
      </c>
      <c r="D339" s="445" t="s">
        <v>8349</v>
      </c>
      <c r="E339" s="453">
        <v>1718.55</v>
      </c>
    </row>
    <row r="340" spans="1:5">
      <c r="A340" s="445">
        <v>43185</v>
      </c>
      <c r="B340" s="445" t="s">
        <v>8717</v>
      </c>
      <c r="C340" s="445" t="s">
        <v>146</v>
      </c>
      <c r="D340" s="445" t="s">
        <v>8349</v>
      </c>
      <c r="E340" s="453">
        <v>4883.83</v>
      </c>
    </row>
    <row r="341" spans="1:5">
      <c r="A341" s="445">
        <v>43186</v>
      </c>
      <c r="B341" s="445" t="s">
        <v>8718</v>
      </c>
      <c r="C341" s="445" t="s">
        <v>146</v>
      </c>
      <c r="D341" s="445" t="s">
        <v>8349</v>
      </c>
      <c r="E341" s="453">
        <v>5151.45</v>
      </c>
    </row>
    <row r="342" spans="1:5">
      <c r="A342" s="445">
        <v>43187</v>
      </c>
      <c r="B342" s="445" t="s">
        <v>8719</v>
      </c>
      <c r="C342" s="445" t="s">
        <v>146</v>
      </c>
      <c r="D342" s="445" t="s">
        <v>8349</v>
      </c>
      <c r="E342" s="453">
        <v>6836.03</v>
      </c>
    </row>
    <row r="343" spans="1:5">
      <c r="A343" s="445">
        <v>43188</v>
      </c>
      <c r="B343" s="445" t="s">
        <v>8720</v>
      </c>
      <c r="C343" s="445" t="s">
        <v>146</v>
      </c>
      <c r="D343" s="445" t="s">
        <v>8349</v>
      </c>
      <c r="E343" s="453">
        <v>8282.75</v>
      </c>
    </row>
    <row r="344" spans="1:5">
      <c r="A344" s="445">
        <v>43189</v>
      </c>
      <c r="B344" s="445" t="s">
        <v>8721</v>
      </c>
      <c r="C344" s="445" t="s">
        <v>146</v>
      </c>
      <c r="D344" s="445" t="s">
        <v>8349</v>
      </c>
      <c r="E344" s="453">
        <v>9316.7199999999993</v>
      </c>
    </row>
    <row r="345" spans="1:5">
      <c r="A345" s="445">
        <v>39580</v>
      </c>
      <c r="B345" s="445" t="s">
        <v>8722</v>
      </c>
      <c r="C345" s="445" t="s">
        <v>146</v>
      </c>
      <c r="D345" s="445" t="s">
        <v>8349</v>
      </c>
      <c r="E345" s="453">
        <v>73419.56</v>
      </c>
    </row>
    <row r="346" spans="1:5">
      <c r="A346" s="445">
        <v>39577</v>
      </c>
      <c r="B346" s="445" t="s">
        <v>8723</v>
      </c>
      <c r="C346" s="445" t="s">
        <v>146</v>
      </c>
      <c r="D346" s="445" t="s">
        <v>8349</v>
      </c>
      <c r="E346" s="453">
        <v>22980.16</v>
      </c>
    </row>
    <row r="347" spans="1:5">
      <c r="A347" s="445">
        <v>39578</v>
      </c>
      <c r="B347" s="445" t="s">
        <v>8724</v>
      </c>
      <c r="C347" s="445" t="s">
        <v>146</v>
      </c>
      <c r="D347" s="445" t="s">
        <v>8349</v>
      </c>
      <c r="E347" s="453">
        <v>29656.36</v>
      </c>
    </row>
    <row r="348" spans="1:5">
      <c r="A348" s="445">
        <v>39579</v>
      </c>
      <c r="B348" s="445" t="s">
        <v>8725</v>
      </c>
      <c r="C348" s="445" t="s">
        <v>146</v>
      </c>
      <c r="D348" s="445" t="s">
        <v>8349</v>
      </c>
      <c r="E348" s="453">
        <v>43147.68</v>
      </c>
    </row>
    <row r="349" spans="1:5">
      <c r="A349" s="445">
        <v>39826</v>
      </c>
      <c r="B349" s="445" t="s">
        <v>8726</v>
      </c>
      <c r="C349" s="445" t="s">
        <v>146</v>
      </c>
      <c r="D349" s="445" t="s">
        <v>8349</v>
      </c>
      <c r="E349" s="453">
        <v>5299.32</v>
      </c>
    </row>
    <row r="350" spans="1:5">
      <c r="A350" s="445">
        <v>10700</v>
      </c>
      <c r="B350" s="445" t="s">
        <v>8727</v>
      </c>
      <c r="C350" s="445" t="s">
        <v>146</v>
      </c>
      <c r="D350" s="445" t="s">
        <v>8367</v>
      </c>
      <c r="E350" s="453">
        <v>20226.68</v>
      </c>
    </row>
    <row r="351" spans="1:5">
      <c r="A351" s="445">
        <v>346</v>
      </c>
      <c r="B351" s="445" t="s">
        <v>8728</v>
      </c>
      <c r="C351" s="445" t="s">
        <v>130</v>
      </c>
      <c r="D351" s="445" t="s">
        <v>8349</v>
      </c>
      <c r="E351" s="452">
        <v>23.68</v>
      </c>
    </row>
    <row r="352" spans="1:5">
      <c r="A352" s="445">
        <v>3312</v>
      </c>
      <c r="B352" s="445" t="s">
        <v>8729</v>
      </c>
      <c r="C352" s="445" t="s">
        <v>130</v>
      </c>
      <c r="D352" s="445" t="s">
        <v>8367</v>
      </c>
      <c r="E352" s="452">
        <v>21.12</v>
      </c>
    </row>
    <row r="353" spans="1:5">
      <c r="A353" s="445">
        <v>339</v>
      </c>
      <c r="B353" s="445" t="s">
        <v>8730</v>
      </c>
      <c r="C353" s="445" t="s">
        <v>239</v>
      </c>
      <c r="D353" s="445" t="s">
        <v>8349</v>
      </c>
      <c r="E353" s="452">
        <v>1.22</v>
      </c>
    </row>
    <row r="354" spans="1:5">
      <c r="A354" s="445">
        <v>340</v>
      </c>
      <c r="B354" s="445" t="s">
        <v>8731</v>
      </c>
      <c r="C354" s="445" t="s">
        <v>239</v>
      </c>
      <c r="D354" s="445" t="s">
        <v>8349</v>
      </c>
      <c r="E354" s="452">
        <v>1.1000000000000001</v>
      </c>
    </row>
    <row r="355" spans="1:5">
      <c r="A355" s="445">
        <v>43130</v>
      </c>
      <c r="B355" s="445" t="s">
        <v>8732</v>
      </c>
      <c r="C355" s="445" t="s">
        <v>130</v>
      </c>
      <c r="D355" s="445" t="s">
        <v>8352</v>
      </c>
      <c r="E355" s="452">
        <v>19.989999999999998</v>
      </c>
    </row>
    <row r="356" spans="1:5">
      <c r="A356" s="445">
        <v>344</v>
      </c>
      <c r="B356" s="445" t="s">
        <v>8733</v>
      </c>
      <c r="C356" s="445" t="s">
        <v>130</v>
      </c>
      <c r="D356" s="445" t="s">
        <v>8349</v>
      </c>
      <c r="E356" s="452">
        <v>26.28</v>
      </c>
    </row>
    <row r="357" spans="1:5">
      <c r="A357" s="445">
        <v>345</v>
      </c>
      <c r="B357" s="445" t="s">
        <v>8734</v>
      </c>
      <c r="C357" s="445" t="s">
        <v>130</v>
      </c>
      <c r="D357" s="445" t="s">
        <v>8349</v>
      </c>
      <c r="E357" s="452">
        <v>28.51</v>
      </c>
    </row>
    <row r="358" spans="1:5">
      <c r="A358" s="445">
        <v>43131</v>
      </c>
      <c r="B358" s="445" t="s">
        <v>8735</v>
      </c>
      <c r="C358" s="445" t="s">
        <v>130</v>
      </c>
      <c r="D358" s="445" t="s">
        <v>8349</v>
      </c>
      <c r="E358" s="452">
        <v>23.22</v>
      </c>
    </row>
    <row r="359" spans="1:5">
      <c r="A359" s="445">
        <v>3313</v>
      </c>
      <c r="B359" s="445" t="s">
        <v>8736</v>
      </c>
      <c r="C359" s="445" t="s">
        <v>130</v>
      </c>
      <c r="D359" s="445" t="s">
        <v>8367</v>
      </c>
      <c r="E359" s="452">
        <v>27.18</v>
      </c>
    </row>
    <row r="360" spans="1:5">
      <c r="A360" s="445">
        <v>43132</v>
      </c>
      <c r="B360" s="445" t="s">
        <v>8737</v>
      </c>
      <c r="C360" s="445" t="s">
        <v>130</v>
      </c>
      <c r="D360" s="445" t="s">
        <v>8349</v>
      </c>
      <c r="E360" s="452">
        <v>19.989999999999998</v>
      </c>
    </row>
    <row r="361" spans="1:5">
      <c r="A361" s="445">
        <v>366</v>
      </c>
      <c r="B361" s="445" t="s">
        <v>8738</v>
      </c>
      <c r="C361" s="445" t="s">
        <v>133</v>
      </c>
      <c r="D361" s="445" t="s">
        <v>8352</v>
      </c>
      <c r="E361" s="452">
        <v>78</v>
      </c>
    </row>
    <row r="362" spans="1:5">
      <c r="A362" s="445">
        <v>367</v>
      </c>
      <c r="B362" s="445" t="s">
        <v>8328</v>
      </c>
      <c r="C362" s="445" t="s">
        <v>133</v>
      </c>
      <c r="D362" s="445" t="s">
        <v>8352</v>
      </c>
      <c r="E362" s="452">
        <v>76.5</v>
      </c>
    </row>
    <row r="363" spans="1:5">
      <c r="A363" s="445">
        <v>370</v>
      </c>
      <c r="B363" s="445" t="s">
        <v>8324</v>
      </c>
      <c r="C363" s="445" t="s">
        <v>133</v>
      </c>
      <c r="D363" s="445" t="s">
        <v>8352</v>
      </c>
      <c r="E363" s="452">
        <v>74.17</v>
      </c>
    </row>
    <row r="364" spans="1:5">
      <c r="A364" s="445">
        <v>368</v>
      </c>
      <c r="B364" s="445" t="s">
        <v>8739</v>
      </c>
      <c r="C364" s="445" t="s">
        <v>133</v>
      </c>
      <c r="D364" s="445" t="s">
        <v>8349</v>
      </c>
      <c r="E364" s="452">
        <v>57.37</v>
      </c>
    </row>
    <row r="365" spans="1:5">
      <c r="A365" s="445">
        <v>11075</v>
      </c>
      <c r="B365" s="445" t="s">
        <v>8741</v>
      </c>
      <c r="C365" s="445" t="s">
        <v>133</v>
      </c>
      <c r="D365" s="445" t="s">
        <v>8349</v>
      </c>
      <c r="E365" s="453">
        <v>1252.68</v>
      </c>
    </row>
    <row r="366" spans="1:5">
      <c r="A366" s="445">
        <v>1381</v>
      </c>
      <c r="B366" s="445" t="s">
        <v>8742</v>
      </c>
      <c r="C366" s="445" t="s">
        <v>130</v>
      </c>
      <c r="D366" s="445" t="s">
        <v>8352</v>
      </c>
      <c r="E366" s="452">
        <v>0.78</v>
      </c>
    </row>
    <row r="367" spans="1:5">
      <c r="A367" s="445">
        <v>34353</v>
      </c>
      <c r="B367" s="445" t="s">
        <v>8743</v>
      </c>
      <c r="C367" s="445" t="s">
        <v>130</v>
      </c>
      <c r="D367" s="445" t="s">
        <v>8349</v>
      </c>
      <c r="E367" s="452">
        <v>1.45</v>
      </c>
    </row>
    <row r="368" spans="1:5">
      <c r="A368" s="445">
        <v>37595</v>
      </c>
      <c r="B368" s="445" t="s">
        <v>8744</v>
      </c>
      <c r="C368" s="445" t="s">
        <v>130</v>
      </c>
      <c r="D368" s="445" t="s">
        <v>8349</v>
      </c>
      <c r="E368" s="452">
        <v>2.39</v>
      </c>
    </row>
    <row r="369" spans="1:5">
      <c r="A369" s="445">
        <v>37596</v>
      </c>
      <c r="B369" s="445" t="s">
        <v>8745</v>
      </c>
      <c r="C369" s="445" t="s">
        <v>130</v>
      </c>
      <c r="D369" s="445" t="s">
        <v>8349</v>
      </c>
      <c r="E369" s="452">
        <v>2.75</v>
      </c>
    </row>
    <row r="370" spans="1:5">
      <c r="A370" s="445">
        <v>371</v>
      </c>
      <c r="B370" s="445" t="s">
        <v>8746</v>
      </c>
      <c r="C370" s="445" t="s">
        <v>130</v>
      </c>
      <c r="D370" s="445" t="s">
        <v>8349</v>
      </c>
      <c r="E370" s="452">
        <v>0.85</v>
      </c>
    </row>
    <row r="371" spans="1:5">
      <c r="A371" s="445">
        <v>37553</v>
      </c>
      <c r="B371" s="445" t="s">
        <v>8747</v>
      </c>
      <c r="C371" s="445" t="s">
        <v>130</v>
      </c>
      <c r="D371" s="445" t="s">
        <v>8349</v>
      </c>
      <c r="E371" s="452">
        <v>1.59</v>
      </c>
    </row>
    <row r="372" spans="1:5">
      <c r="A372" s="445">
        <v>37552</v>
      </c>
      <c r="B372" s="445" t="s">
        <v>8749</v>
      </c>
      <c r="C372" s="445" t="s">
        <v>130</v>
      </c>
      <c r="D372" s="445" t="s">
        <v>8349</v>
      </c>
      <c r="E372" s="452">
        <v>2.56</v>
      </c>
    </row>
    <row r="373" spans="1:5">
      <c r="A373" s="445">
        <v>36880</v>
      </c>
      <c r="B373" s="445" t="s">
        <v>8750</v>
      </c>
      <c r="C373" s="445" t="s">
        <v>130</v>
      </c>
      <c r="D373" s="445" t="s">
        <v>8349</v>
      </c>
      <c r="E373" s="452">
        <v>2.6</v>
      </c>
    </row>
    <row r="374" spans="1:5">
      <c r="A374" s="445">
        <v>34355</v>
      </c>
      <c r="B374" s="445" t="s">
        <v>8752</v>
      </c>
      <c r="C374" s="445" t="s">
        <v>130</v>
      </c>
      <c r="D374" s="445" t="s">
        <v>8349</v>
      </c>
      <c r="E374" s="452">
        <v>2.2400000000000002</v>
      </c>
    </row>
    <row r="375" spans="1:5">
      <c r="A375" s="445">
        <v>130</v>
      </c>
      <c r="B375" s="445" t="s">
        <v>8754</v>
      </c>
      <c r="C375" s="445" t="s">
        <v>130</v>
      </c>
      <c r="D375" s="445" t="s">
        <v>8349</v>
      </c>
      <c r="E375" s="452">
        <v>3.09</v>
      </c>
    </row>
    <row r="376" spans="1:5">
      <c r="A376" s="445">
        <v>135</v>
      </c>
      <c r="B376" s="445" t="s">
        <v>8755</v>
      </c>
      <c r="C376" s="445" t="s">
        <v>130</v>
      </c>
      <c r="D376" s="445" t="s">
        <v>8349</v>
      </c>
      <c r="E376" s="452">
        <v>2.4900000000000002</v>
      </c>
    </row>
    <row r="377" spans="1:5">
      <c r="A377" s="445">
        <v>36886</v>
      </c>
      <c r="B377" s="445" t="s">
        <v>8757</v>
      </c>
      <c r="C377" s="445" t="s">
        <v>130</v>
      </c>
      <c r="D377" s="445" t="s">
        <v>8349</v>
      </c>
      <c r="E377" s="452">
        <v>0.8</v>
      </c>
    </row>
    <row r="378" spans="1:5">
      <c r="A378" s="445">
        <v>38546</v>
      </c>
      <c r="B378" s="445" t="s">
        <v>8758</v>
      </c>
      <c r="C378" s="445" t="s">
        <v>133</v>
      </c>
      <c r="D378" s="445" t="s">
        <v>8349</v>
      </c>
      <c r="E378" s="452">
        <v>455.55</v>
      </c>
    </row>
    <row r="379" spans="1:5">
      <c r="A379" s="445">
        <v>34549</v>
      </c>
      <c r="B379" s="445" t="s">
        <v>8759</v>
      </c>
      <c r="C379" s="445" t="s">
        <v>133</v>
      </c>
      <c r="D379" s="445" t="s">
        <v>8349</v>
      </c>
      <c r="E379" s="452">
        <v>206.25</v>
      </c>
    </row>
    <row r="380" spans="1:5">
      <c r="A380" s="445">
        <v>6081</v>
      </c>
      <c r="B380" s="445" t="s">
        <v>8760</v>
      </c>
      <c r="C380" s="445" t="s">
        <v>133</v>
      </c>
      <c r="D380" s="445" t="s">
        <v>8349</v>
      </c>
      <c r="E380" s="452">
        <v>29.21</v>
      </c>
    </row>
    <row r="381" spans="1:5">
      <c r="A381" s="445">
        <v>6077</v>
      </c>
      <c r="B381" s="445" t="s">
        <v>8761</v>
      </c>
      <c r="C381" s="445" t="s">
        <v>133</v>
      </c>
      <c r="D381" s="445" t="s">
        <v>8349</v>
      </c>
      <c r="E381" s="452">
        <v>16.84</v>
      </c>
    </row>
    <row r="382" spans="1:5">
      <c r="A382" s="445">
        <v>6079</v>
      </c>
      <c r="B382" s="445" t="s">
        <v>8762</v>
      </c>
      <c r="C382" s="445" t="s">
        <v>133</v>
      </c>
      <c r="D382" s="445" t="s">
        <v>8349</v>
      </c>
      <c r="E382" s="452">
        <v>9.6199999999999992</v>
      </c>
    </row>
    <row r="383" spans="1:5">
      <c r="A383" s="445">
        <v>1091</v>
      </c>
      <c r="B383" s="445" t="s">
        <v>8763</v>
      </c>
      <c r="C383" s="445" t="s">
        <v>146</v>
      </c>
      <c r="D383" s="445" t="s">
        <v>8349</v>
      </c>
      <c r="E383" s="452">
        <v>26.43</v>
      </c>
    </row>
    <row r="384" spans="1:5">
      <c r="A384" s="445">
        <v>1094</v>
      </c>
      <c r="B384" s="445" t="s">
        <v>8764</v>
      </c>
      <c r="C384" s="445" t="s">
        <v>146</v>
      </c>
      <c r="D384" s="445" t="s">
        <v>8349</v>
      </c>
      <c r="E384" s="452">
        <v>18.48</v>
      </c>
    </row>
    <row r="385" spans="1:5">
      <c r="A385" s="445">
        <v>1095</v>
      </c>
      <c r="B385" s="445" t="s">
        <v>8765</v>
      </c>
      <c r="C385" s="445" t="s">
        <v>146</v>
      </c>
      <c r="D385" s="445" t="s">
        <v>8349</v>
      </c>
      <c r="E385" s="452">
        <v>39.29</v>
      </c>
    </row>
    <row r="386" spans="1:5">
      <c r="A386" s="445">
        <v>1092</v>
      </c>
      <c r="B386" s="445" t="s">
        <v>8766</v>
      </c>
      <c r="C386" s="445" t="s">
        <v>146</v>
      </c>
      <c r="D386" s="445" t="s">
        <v>8352</v>
      </c>
      <c r="E386" s="452">
        <v>30.4</v>
      </c>
    </row>
    <row r="387" spans="1:5">
      <c r="A387" s="445">
        <v>1093</v>
      </c>
      <c r="B387" s="445" t="s">
        <v>8767</v>
      </c>
      <c r="C387" s="445" t="s">
        <v>146</v>
      </c>
      <c r="D387" s="445" t="s">
        <v>8349</v>
      </c>
      <c r="E387" s="452">
        <v>70.989999999999995</v>
      </c>
    </row>
    <row r="388" spans="1:5">
      <c r="A388" s="445">
        <v>1090</v>
      </c>
      <c r="B388" s="445" t="s">
        <v>8768</v>
      </c>
      <c r="C388" s="445" t="s">
        <v>146</v>
      </c>
      <c r="D388" s="445" t="s">
        <v>8349</v>
      </c>
      <c r="E388" s="452">
        <v>50.83</v>
      </c>
    </row>
    <row r="389" spans="1:5">
      <c r="A389" s="445">
        <v>1096</v>
      </c>
      <c r="B389" s="445" t="s">
        <v>8769</v>
      </c>
      <c r="C389" s="445" t="s">
        <v>146</v>
      </c>
      <c r="D389" s="445" t="s">
        <v>8349</v>
      </c>
      <c r="E389" s="452">
        <v>91.47</v>
      </c>
    </row>
    <row r="390" spans="1:5">
      <c r="A390" s="445">
        <v>1097</v>
      </c>
      <c r="B390" s="445" t="s">
        <v>8770</v>
      </c>
      <c r="C390" s="445" t="s">
        <v>146</v>
      </c>
      <c r="D390" s="445" t="s">
        <v>8349</v>
      </c>
      <c r="E390" s="452">
        <v>77.650000000000006</v>
      </c>
    </row>
    <row r="391" spans="1:5">
      <c r="A391" s="445">
        <v>378</v>
      </c>
      <c r="B391" s="445" t="s">
        <v>8771</v>
      </c>
      <c r="C391" s="445" t="s">
        <v>954</v>
      </c>
      <c r="D391" s="445" t="s">
        <v>8349</v>
      </c>
      <c r="E391" s="452">
        <v>13.66</v>
      </c>
    </row>
    <row r="392" spans="1:5">
      <c r="A392" s="445">
        <v>40911</v>
      </c>
      <c r="B392" s="445" t="s">
        <v>8772</v>
      </c>
      <c r="C392" s="445" t="s">
        <v>8008</v>
      </c>
      <c r="D392" s="445" t="s">
        <v>8349</v>
      </c>
      <c r="E392" s="453">
        <v>2420.84</v>
      </c>
    </row>
    <row r="393" spans="1:5">
      <c r="A393" s="445">
        <v>33939</v>
      </c>
      <c r="B393" s="445" t="s">
        <v>8773</v>
      </c>
      <c r="C393" s="445" t="s">
        <v>954</v>
      </c>
      <c r="D393" s="445" t="s">
        <v>8349</v>
      </c>
      <c r="E393" s="452">
        <v>57.6</v>
      </c>
    </row>
    <row r="394" spans="1:5">
      <c r="A394" s="445">
        <v>40815</v>
      </c>
      <c r="B394" s="445" t="s">
        <v>8774</v>
      </c>
      <c r="C394" s="445" t="s">
        <v>8008</v>
      </c>
      <c r="D394" s="445" t="s">
        <v>8349</v>
      </c>
      <c r="E394" s="453">
        <v>10206.879999999999</v>
      </c>
    </row>
    <row r="395" spans="1:5">
      <c r="A395" s="445">
        <v>34760</v>
      </c>
      <c r="B395" s="445" t="s">
        <v>8775</v>
      </c>
      <c r="C395" s="445" t="s">
        <v>954</v>
      </c>
      <c r="D395" s="445" t="s">
        <v>8349</v>
      </c>
      <c r="E395" s="452">
        <v>54.4</v>
      </c>
    </row>
    <row r="396" spans="1:5">
      <c r="A396" s="445">
        <v>40935</v>
      </c>
      <c r="B396" s="445" t="s">
        <v>8776</v>
      </c>
      <c r="C396" s="445" t="s">
        <v>8008</v>
      </c>
      <c r="D396" s="445" t="s">
        <v>8349</v>
      </c>
      <c r="E396" s="453">
        <v>9637.7800000000007</v>
      </c>
    </row>
    <row r="397" spans="1:5">
      <c r="A397" s="445">
        <v>33952</v>
      </c>
      <c r="B397" s="445" t="s">
        <v>8777</v>
      </c>
      <c r="C397" s="445" t="s">
        <v>954</v>
      </c>
      <c r="D397" s="445" t="s">
        <v>8349</v>
      </c>
      <c r="E397" s="452">
        <v>81.819999999999993</v>
      </c>
    </row>
    <row r="398" spans="1:5">
      <c r="A398" s="445">
        <v>40816</v>
      </c>
      <c r="B398" s="445" t="s">
        <v>8778</v>
      </c>
      <c r="C398" s="445" t="s">
        <v>8008</v>
      </c>
      <c r="D398" s="445" t="s">
        <v>8349</v>
      </c>
      <c r="E398" s="453">
        <v>14498.02</v>
      </c>
    </row>
    <row r="399" spans="1:5">
      <c r="A399" s="445">
        <v>33953</v>
      </c>
      <c r="B399" s="445" t="s">
        <v>8779</v>
      </c>
      <c r="C399" s="445" t="s">
        <v>954</v>
      </c>
      <c r="D399" s="445" t="s">
        <v>8349</v>
      </c>
      <c r="E399" s="452">
        <v>108.18</v>
      </c>
    </row>
    <row r="400" spans="1:5">
      <c r="A400" s="445">
        <v>40817</v>
      </c>
      <c r="B400" s="445" t="s">
        <v>8780</v>
      </c>
      <c r="C400" s="445" t="s">
        <v>8008</v>
      </c>
      <c r="D400" s="445" t="s">
        <v>8349</v>
      </c>
      <c r="E400" s="453">
        <v>19167.669999999998</v>
      </c>
    </row>
    <row r="401" spans="1:5">
      <c r="A401" s="445">
        <v>13348</v>
      </c>
      <c r="B401" s="445" t="s">
        <v>8781</v>
      </c>
      <c r="C401" s="445" t="s">
        <v>146</v>
      </c>
      <c r="D401" s="445" t="s">
        <v>8367</v>
      </c>
      <c r="E401" s="452">
        <v>1.03</v>
      </c>
    </row>
    <row r="402" spans="1:5">
      <c r="A402" s="445">
        <v>39211</v>
      </c>
      <c r="B402" s="445" t="s">
        <v>8782</v>
      </c>
      <c r="C402" s="445" t="s">
        <v>146</v>
      </c>
      <c r="D402" s="445" t="s">
        <v>8349</v>
      </c>
      <c r="E402" s="452">
        <v>1.22</v>
      </c>
    </row>
    <row r="403" spans="1:5">
      <c r="A403" s="445">
        <v>39212</v>
      </c>
      <c r="B403" s="445" t="s">
        <v>8783</v>
      </c>
      <c r="C403" s="445" t="s">
        <v>146</v>
      </c>
      <c r="D403" s="445" t="s">
        <v>8349</v>
      </c>
      <c r="E403" s="452">
        <v>1.36</v>
      </c>
    </row>
    <row r="404" spans="1:5">
      <c r="A404" s="445">
        <v>39208</v>
      </c>
      <c r="B404" s="445" t="s">
        <v>8784</v>
      </c>
      <c r="C404" s="445" t="s">
        <v>146</v>
      </c>
      <c r="D404" s="445" t="s">
        <v>8349</v>
      </c>
      <c r="E404" s="452">
        <v>0.37</v>
      </c>
    </row>
    <row r="405" spans="1:5">
      <c r="A405" s="445">
        <v>39210</v>
      </c>
      <c r="B405" s="445" t="s">
        <v>8785</v>
      </c>
      <c r="C405" s="445" t="s">
        <v>146</v>
      </c>
      <c r="D405" s="445" t="s">
        <v>8349</v>
      </c>
      <c r="E405" s="452">
        <v>0.68</v>
      </c>
    </row>
    <row r="406" spans="1:5">
      <c r="A406" s="445">
        <v>39214</v>
      </c>
      <c r="B406" s="445" t="s">
        <v>8786</v>
      </c>
      <c r="C406" s="445" t="s">
        <v>146</v>
      </c>
      <c r="D406" s="445" t="s">
        <v>8349</v>
      </c>
      <c r="E406" s="452">
        <v>2.5299999999999998</v>
      </c>
    </row>
    <row r="407" spans="1:5">
      <c r="A407" s="445">
        <v>39213</v>
      </c>
      <c r="B407" s="445" t="s">
        <v>8787</v>
      </c>
      <c r="C407" s="445" t="s">
        <v>146</v>
      </c>
      <c r="D407" s="445" t="s">
        <v>8349</v>
      </c>
      <c r="E407" s="452">
        <v>1.79</v>
      </c>
    </row>
    <row r="408" spans="1:5">
      <c r="A408" s="445">
        <v>39209</v>
      </c>
      <c r="B408" s="445" t="s">
        <v>8789</v>
      </c>
      <c r="C408" s="445" t="s">
        <v>146</v>
      </c>
      <c r="D408" s="445" t="s">
        <v>8349</v>
      </c>
      <c r="E408" s="452">
        <v>0.44</v>
      </c>
    </row>
    <row r="409" spans="1:5">
      <c r="A409" s="445">
        <v>39207</v>
      </c>
      <c r="B409" s="445" t="s">
        <v>8790</v>
      </c>
      <c r="C409" s="445" t="s">
        <v>146</v>
      </c>
      <c r="D409" s="445" t="s">
        <v>8349</v>
      </c>
      <c r="E409" s="452">
        <v>0.68</v>
      </c>
    </row>
    <row r="410" spans="1:5">
      <c r="A410" s="445">
        <v>39215</v>
      </c>
      <c r="B410" s="445" t="s">
        <v>8791</v>
      </c>
      <c r="C410" s="445" t="s">
        <v>146</v>
      </c>
      <c r="D410" s="445" t="s">
        <v>8349</v>
      </c>
      <c r="E410" s="452">
        <v>4.6100000000000003</v>
      </c>
    </row>
    <row r="411" spans="1:5">
      <c r="A411" s="445">
        <v>39216</v>
      </c>
      <c r="B411" s="445" t="s">
        <v>8793</v>
      </c>
      <c r="C411" s="445" t="s">
        <v>146</v>
      </c>
      <c r="D411" s="445" t="s">
        <v>8349</v>
      </c>
      <c r="E411" s="452">
        <v>6.43</v>
      </c>
    </row>
    <row r="412" spans="1:5">
      <c r="A412" s="445">
        <v>11267</v>
      </c>
      <c r="B412" s="445" t="s">
        <v>8794</v>
      </c>
      <c r="C412" s="445" t="s">
        <v>146</v>
      </c>
      <c r="D412" s="445" t="s">
        <v>8367</v>
      </c>
      <c r="E412" s="452">
        <v>0.9</v>
      </c>
    </row>
    <row r="413" spans="1:5">
      <c r="A413" s="445">
        <v>379</v>
      </c>
      <c r="B413" s="445" t="s">
        <v>8795</v>
      </c>
      <c r="C413" s="445" t="s">
        <v>146</v>
      </c>
      <c r="D413" s="445" t="s">
        <v>8367</v>
      </c>
      <c r="E413" s="452">
        <v>0.9</v>
      </c>
    </row>
    <row r="414" spans="1:5">
      <c r="A414" s="445">
        <v>510</v>
      </c>
      <c r="B414" s="445" t="s">
        <v>8797</v>
      </c>
      <c r="C414" s="445" t="s">
        <v>130</v>
      </c>
      <c r="D414" s="445" t="s">
        <v>8349</v>
      </c>
      <c r="E414" s="452">
        <v>12.11</v>
      </c>
    </row>
    <row r="415" spans="1:5">
      <c r="A415" s="445">
        <v>516</v>
      </c>
      <c r="B415" s="445" t="s">
        <v>8798</v>
      </c>
      <c r="C415" s="445" t="s">
        <v>130</v>
      </c>
      <c r="D415" s="445" t="s">
        <v>8349</v>
      </c>
      <c r="E415" s="452">
        <v>14.35</v>
      </c>
    </row>
    <row r="416" spans="1:5">
      <c r="A416" s="445">
        <v>509</v>
      </c>
      <c r="B416" s="445" t="s">
        <v>8800</v>
      </c>
      <c r="C416" s="445" t="s">
        <v>130</v>
      </c>
      <c r="D416" s="445" t="s">
        <v>8349</v>
      </c>
      <c r="E416" s="452">
        <v>16.100000000000001</v>
      </c>
    </row>
    <row r="417" spans="1:5">
      <c r="A417" s="445">
        <v>40331</v>
      </c>
      <c r="B417" s="445" t="s">
        <v>8801</v>
      </c>
      <c r="C417" s="445" t="s">
        <v>954</v>
      </c>
      <c r="D417" s="445" t="s">
        <v>8349</v>
      </c>
      <c r="E417" s="452">
        <v>11.86</v>
      </c>
    </row>
    <row r="418" spans="1:5">
      <c r="A418" s="445">
        <v>40930</v>
      </c>
      <c r="B418" s="445" t="s">
        <v>8802</v>
      </c>
      <c r="C418" s="445" t="s">
        <v>8008</v>
      </c>
      <c r="D418" s="445" t="s">
        <v>8349</v>
      </c>
      <c r="E418" s="453">
        <v>2102.5300000000002</v>
      </c>
    </row>
    <row r="419" spans="1:5">
      <c r="A419" s="445">
        <v>11761</v>
      </c>
      <c r="B419" s="445" t="s">
        <v>8803</v>
      </c>
      <c r="C419" s="445" t="s">
        <v>146</v>
      </c>
      <c r="D419" s="445" t="s">
        <v>8349</v>
      </c>
      <c r="E419" s="452">
        <v>76.08</v>
      </c>
    </row>
    <row r="420" spans="1:5">
      <c r="A420" s="445">
        <v>377</v>
      </c>
      <c r="B420" s="445" t="s">
        <v>8804</v>
      </c>
      <c r="C420" s="445" t="s">
        <v>146</v>
      </c>
      <c r="D420" s="445" t="s">
        <v>8352</v>
      </c>
      <c r="E420" s="452">
        <v>35.75</v>
      </c>
    </row>
    <row r="421" spans="1:5">
      <c r="A421" s="445">
        <v>7588</v>
      </c>
      <c r="B421" s="445" t="s">
        <v>8805</v>
      </c>
      <c r="C421" s="445" t="s">
        <v>146</v>
      </c>
      <c r="D421" s="445" t="s">
        <v>8352</v>
      </c>
      <c r="E421" s="452">
        <v>42.66</v>
      </c>
    </row>
    <row r="422" spans="1:5">
      <c r="A422" s="445">
        <v>34392</v>
      </c>
      <c r="B422" s="445" t="s">
        <v>8806</v>
      </c>
      <c r="C422" s="445" t="s">
        <v>954</v>
      </c>
      <c r="D422" s="445" t="s">
        <v>8349</v>
      </c>
      <c r="E422" s="452">
        <v>10.46</v>
      </c>
    </row>
    <row r="423" spans="1:5">
      <c r="A423" s="445">
        <v>40908</v>
      </c>
      <c r="B423" s="445" t="s">
        <v>8807</v>
      </c>
      <c r="C423" s="445" t="s">
        <v>8008</v>
      </c>
      <c r="D423" s="445" t="s">
        <v>8349</v>
      </c>
      <c r="E423" s="453">
        <v>1854.96</v>
      </c>
    </row>
    <row r="424" spans="1:5">
      <c r="A424" s="445">
        <v>34551</v>
      </c>
      <c r="B424" s="445" t="s">
        <v>8808</v>
      </c>
      <c r="C424" s="445" t="s">
        <v>954</v>
      </c>
      <c r="D424" s="445" t="s">
        <v>8349</v>
      </c>
      <c r="E424" s="452">
        <v>9.9499999999999993</v>
      </c>
    </row>
    <row r="425" spans="1:5">
      <c r="A425" s="445">
        <v>41078</v>
      </c>
      <c r="B425" s="445" t="s">
        <v>8809</v>
      </c>
      <c r="C425" s="445" t="s">
        <v>8008</v>
      </c>
      <c r="D425" s="445" t="s">
        <v>8349</v>
      </c>
      <c r="E425" s="453">
        <v>1764.68</v>
      </c>
    </row>
    <row r="426" spans="1:5">
      <c r="A426" s="445">
        <v>246</v>
      </c>
      <c r="B426" s="445" t="s">
        <v>8810</v>
      </c>
      <c r="C426" s="445" t="s">
        <v>954</v>
      </c>
      <c r="D426" s="445" t="s">
        <v>8349</v>
      </c>
      <c r="E426" s="452">
        <v>10</v>
      </c>
    </row>
    <row r="427" spans="1:5">
      <c r="A427" s="445">
        <v>40927</v>
      </c>
      <c r="B427" s="445" t="s">
        <v>8811</v>
      </c>
      <c r="C427" s="445" t="s">
        <v>8008</v>
      </c>
      <c r="D427" s="445" t="s">
        <v>8349</v>
      </c>
      <c r="E427" s="453">
        <v>1774.08</v>
      </c>
    </row>
    <row r="428" spans="1:5">
      <c r="A428" s="445">
        <v>2350</v>
      </c>
      <c r="B428" s="445" t="s">
        <v>8812</v>
      </c>
      <c r="C428" s="445" t="s">
        <v>954</v>
      </c>
      <c r="D428" s="445" t="s">
        <v>8349</v>
      </c>
      <c r="E428" s="452">
        <v>11.01</v>
      </c>
    </row>
    <row r="429" spans="1:5">
      <c r="A429" s="445">
        <v>40812</v>
      </c>
      <c r="B429" s="445" t="s">
        <v>8813</v>
      </c>
      <c r="C429" s="445" t="s">
        <v>8008</v>
      </c>
      <c r="D429" s="445" t="s">
        <v>8349</v>
      </c>
      <c r="E429" s="453">
        <v>1951.83</v>
      </c>
    </row>
    <row r="430" spans="1:5">
      <c r="A430" s="445">
        <v>245</v>
      </c>
      <c r="B430" s="445" t="s">
        <v>8814</v>
      </c>
      <c r="C430" s="445" t="s">
        <v>954</v>
      </c>
      <c r="D430" s="445" t="s">
        <v>8349</v>
      </c>
      <c r="E430" s="452">
        <v>18.739999999999998</v>
      </c>
    </row>
    <row r="431" spans="1:5">
      <c r="A431" s="445">
        <v>41090</v>
      </c>
      <c r="B431" s="445" t="s">
        <v>8815</v>
      </c>
      <c r="C431" s="445" t="s">
        <v>8008</v>
      </c>
      <c r="D431" s="445" t="s">
        <v>8349</v>
      </c>
      <c r="E431" s="453">
        <v>3321.58</v>
      </c>
    </row>
    <row r="432" spans="1:5">
      <c r="A432" s="445">
        <v>251</v>
      </c>
      <c r="B432" s="445" t="s">
        <v>8816</v>
      </c>
      <c r="C432" s="445" t="s">
        <v>954</v>
      </c>
      <c r="D432" s="445" t="s">
        <v>8349</v>
      </c>
      <c r="E432" s="452">
        <v>8.84</v>
      </c>
    </row>
    <row r="433" spans="1:5">
      <c r="A433" s="445">
        <v>40975</v>
      </c>
      <c r="B433" s="445" t="s">
        <v>8817</v>
      </c>
      <c r="C433" s="445" t="s">
        <v>8008</v>
      </c>
      <c r="D433" s="445" t="s">
        <v>8349</v>
      </c>
      <c r="E433" s="453">
        <v>1569.51</v>
      </c>
    </row>
    <row r="434" spans="1:5">
      <c r="A434" s="445">
        <v>6127</v>
      </c>
      <c r="B434" s="445" t="s">
        <v>8818</v>
      </c>
      <c r="C434" s="445" t="s">
        <v>954</v>
      </c>
      <c r="D434" s="445" t="s">
        <v>8349</v>
      </c>
      <c r="E434" s="452">
        <v>10.15</v>
      </c>
    </row>
    <row r="435" spans="1:5">
      <c r="A435" s="445">
        <v>41072</v>
      </c>
      <c r="B435" s="445" t="s">
        <v>8819</v>
      </c>
      <c r="C435" s="445" t="s">
        <v>8008</v>
      </c>
      <c r="D435" s="445" t="s">
        <v>8349</v>
      </c>
      <c r="E435" s="453">
        <v>1798.76</v>
      </c>
    </row>
    <row r="436" spans="1:5">
      <c r="A436" s="445">
        <v>6121</v>
      </c>
      <c r="B436" s="445" t="s">
        <v>8820</v>
      </c>
      <c r="C436" s="445" t="s">
        <v>954</v>
      </c>
      <c r="D436" s="445" t="s">
        <v>8349</v>
      </c>
      <c r="E436" s="452">
        <v>10.94</v>
      </c>
    </row>
    <row r="437" spans="1:5">
      <c r="A437" s="445">
        <v>41071</v>
      </c>
      <c r="B437" s="445" t="s">
        <v>8821</v>
      </c>
      <c r="C437" s="445" t="s">
        <v>8008</v>
      </c>
      <c r="D437" s="445" t="s">
        <v>8349</v>
      </c>
      <c r="E437" s="453">
        <v>1939.78</v>
      </c>
    </row>
    <row r="438" spans="1:5">
      <c r="A438" s="445">
        <v>244</v>
      </c>
      <c r="B438" s="445" t="s">
        <v>8822</v>
      </c>
      <c r="C438" s="445" t="s">
        <v>954</v>
      </c>
      <c r="D438" s="445" t="s">
        <v>8349</v>
      </c>
      <c r="E438" s="452">
        <v>5.57</v>
      </c>
    </row>
    <row r="439" spans="1:5">
      <c r="A439" s="445">
        <v>41093</v>
      </c>
      <c r="B439" s="445" t="s">
        <v>8823</v>
      </c>
      <c r="C439" s="445" t="s">
        <v>8008</v>
      </c>
      <c r="D439" s="445" t="s">
        <v>8349</v>
      </c>
      <c r="E439" s="452">
        <v>988.87</v>
      </c>
    </row>
    <row r="440" spans="1:5">
      <c r="A440" s="445">
        <v>532</v>
      </c>
      <c r="B440" s="445" t="s">
        <v>8824</v>
      </c>
      <c r="C440" s="445" t="s">
        <v>954</v>
      </c>
      <c r="D440" s="445" t="s">
        <v>8349</v>
      </c>
      <c r="E440" s="452">
        <v>20.170000000000002</v>
      </c>
    </row>
    <row r="441" spans="1:5">
      <c r="A441" s="445">
        <v>40931</v>
      </c>
      <c r="B441" s="445" t="s">
        <v>8825</v>
      </c>
      <c r="C441" s="445" t="s">
        <v>8008</v>
      </c>
      <c r="D441" s="445" t="s">
        <v>8349</v>
      </c>
      <c r="E441" s="453">
        <v>3577.45</v>
      </c>
    </row>
    <row r="442" spans="1:5">
      <c r="A442" s="445">
        <v>36150</v>
      </c>
      <c r="B442" s="445" t="s">
        <v>8826</v>
      </c>
      <c r="C442" s="445" t="s">
        <v>146</v>
      </c>
      <c r="D442" s="445" t="s">
        <v>8349</v>
      </c>
      <c r="E442" s="452">
        <v>41.55</v>
      </c>
    </row>
    <row r="443" spans="1:5">
      <c r="A443" s="445">
        <v>4760</v>
      </c>
      <c r="B443" s="445" t="s">
        <v>8827</v>
      </c>
      <c r="C443" s="445" t="s">
        <v>954</v>
      </c>
      <c r="D443" s="445" t="s">
        <v>8349</v>
      </c>
      <c r="E443" s="452">
        <v>13.66</v>
      </c>
    </row>
    <row r="444" spans="1:5">
      <c r="A444" s="445">
        <v>41069</v>
      </c>
      <c r="B444" s="445" t="s">
        <v>8828</v>
      </c>
      <c r="C444" s="445" t="s">
        <v>8008</v>
      </c>
      <c r="D444" s="445" t="s">
        <v>8349</v>
      </c>
      <c r="E444" s="453">
        <v>2420.84</v>
      </c>
    </row>
    <row r="445" spans="1:5">
      <c r="A445" s="445">
        <v>10422</v>
      </c>
      <c r="B445" s="445" t="s">
        <v>8829</v>
      </c>
      <c r="C445" s="445" t="s">
        <v>146</v>
      </c>
      <c r="D445" s="445" t="s">
        <v>8349</v>
      </c>
      <c r="E445" s="452">
        <v>425.28</v>
      </c>
    </row>
    <row r="446" spans="1:5">
      <c r="A446" s="445">
        <v>10420</v>
      </c>
      <c r="B446" s="445" t="s">
        <v>8830</v>
      </c>
      <c r="C446" s="445" t="s">
        <v>146</v>
      </c>
      <c r="D446" s="445" t="s">
        <v>8352</v>
      </c>
      <c r="E446" s="452">
        <v>159.5</v>
      </c>
    </row>
    <row r="447" spans="1:5">
      <c r="A447" s="445">
        <v>10421</v>
      </c>
      <c r="B447" s="445" t="s">
        <v>8831</v>
      </c>
      <c r="C447" s="445" t="s">
        <v>146</v>
      </c>
      <c r="D447" s="445" t="s">
        <v>8349</v>
      </c>
      <c r="E447" s="452">
        <v>213.46</v>
      </c>
    </row>
    <row r="448" spans="1:5">
      <c r="A448" s="445">
        <v>36520</v>
      </c>
      <c r="B448" s="445" t="s">
        <v>8832</v>
      </c>
      <c r="C448" s="445" t="s">
        <v>146</v>
      </c>
      <c r="D448" s="445" t="s">
        <v>8349</v>
      </c>
      <c r="E448" s="452">
        <v>794.65</v>
      </c>
    </row>
    <row r="449" spans="1:5">
      <c r="A449" s="445">
        <v>10</v>
      </c>
      <c r="B449" s="445" t="s">
        <v>8833</v>
      </c>
      <c r="C449" s="445" t="s">
        <v>146</v>
      </c>
      <c r="D449" s="445" t="s">
        <v>8349</v>
      </c>
      <c r="E449" s="452">
        <v>13.79</v>
      </c>
    </row>
    <row r="450" spans="1:5">
      <c r="A450" s="445">
        <v>4815</v>
      </c>
      <c r="B450" s="445" t="s">
        <v>8835</v>
      </c>
      <c r="C450" s="445" t="s">
        <v>146</v>
      </c>
      <c r="D450" s="445" t="s">
        <v>8349</v>
      </c>
      <c r="E450" s="452">
        <v>5.87</v>
      </c>
    </row>
    <row r="451" spans="1:5">
      <c r="A451" s="445">
        <v>541</v>
      </c>
      <c r="B451" s="445" t="s">
        <v>8836</v>
      </c>
      <c r="C451" s="445" t="s">
        <v>146</v>
      </c>
      <c r="D451" s="445" t="s">
        <v>8352</v>
      </c>
      <c r="E451" s="452">
        <v>164.9</v>
      </c>
    </row>
    <row r="452" spans="1:5">
      <c r="A452" s="445">
        <v>542</v>
      </c>
      <c r="B452" s="445" t="s">
        <v>8837</v>
      </c>
      <c r="C452" s="445" t="s">
        <v>146</v>
      </c>
      <c r="D452" s="445" t="s">
        <v>8349</v>
      </c>
      <c r="E452" s="452">
        <v>206.7</v>
      </c>
    </row>
    <row r="453" spans="1:5">
      <c r="A453" s="445">
        <v>540</v>
      </c>
      <c r="B453" s="445" t="s">
        <v>8838</v>
      </c>
      <c r="C453" s="445" t="s">
        <v>146</v>
      </c>
      <c r="D453" s="445" t="s">
        <v>8349</v>
      </c>
      <c r="E453" s="452">
        <v>465.8</v>
      </c>
    </row>
    <row r="454" spans="1:5">
      <c r="A454" s="445">
        <v>38364</v>
      </c>
      <c r="B454" s="445" t="s">
        <v>8839</v>
      </c>
      <c r="C454" s="445" t="s">
        <v>146</v>
      </c>
      <c r="D454" s="445" t="s">
        <v>8367</v>
      </c>
      <c r="E454" s="452">
        <v>587</v>
      </c>
    </row>
    <row r="455" spans="1:5">
      <c r="A455" s="445">
        <v>11692</v>
      </c>
      <c r="B455" s="445" t="s">
        <v>8841</v>
      </c>
      <c r="C455" s="445" t="s">
        <v>145</v>
      </c>
      <c r="D455" s="445" t="s">
        <v>8367</v>
      </c>
      <c r="E455" s="452">
        <v>433.02</v>
      </c>
    </row>
    <row r="456" spans="1:5">
      <c r="A456" s="445">
        <v>1746</v>
      </c>
      <c r="B456" s="445" t="s">
        <v>8842</v>
      </c>
      <c r="C456" s="445" t="s">
        <v>146</v>
      </c>
      <c r="D456" s="445" t="s">
        <v>8352</v>
      </c>
      <c r="E456" s="452">
        <v>248.5</v>
      </c>
    </row>
    <row r="457" spans="1:5">
      <c r="A457" s="445">
        <v>1748</v>
      </c>
      <c r="B457" s="445" t="s">
        <v>8843</v>
      </c>
      <c r="C457" s="445" t="s">
        <v>146</v>
      </c>
      <c r="D457" s="445" t="s">
        <v>8349</v>
      </c>
      <c r="E457" s="452">
        <v>330.44</v>
      </c>
    </row>
    <row r="458" spans="1:5">
      <c r="A458" s="445">
        <v>1749</v>
      </c>
      <c r="B458" s="445" t="s">
        <v>8844</v>
      </c>
      <c r="C458" s="445" t="s">
        <v>146</v>
      </c>
      <c r="D458" s="445" t="s">
        <v>8349</v>
      </c>
      <c r="E458" s="452">
        <v>478.75</v>
      </c>
    </row>
    <row r="459" spans="1:5">
      <c r="A459" s="445">
        <v>37412</v>
      </c>
      <c r="B459" s="445" t="s">
        <v>8845</v>
      </c>
      <c r="C459" s="445" t="s">
        <v>146</v>
      </c>
      <c r="D459" s="445" t="s">
        <v>8349</v>
      </c>
      <c r="E459" s="452">
        <v>242.91</v>
      </c>
    </row>
    <row r="460" spans="1:5">
      <c r="A460" s="445">
        <v>1745</v>
      </c>
      <c r="B460" s="445" t="s">
        <v>8846</v>
      </c>
      <c r="C460" s="445" t="s">
        <v>146</v>
      </c>
      <c r="D460" s="445" t="s">
        <v>8349</v>
      </c>
      <c r="E460" s="452">
        <v>288.85000000000002</v>
      </c>
    </row>
    <row r="461" spans="1:5">
      <c r="A461" s="445">
        <v>1750</v>
      </c>
      <c r="B461" s="445" t="s">
        <v>8847</v>
      </c>
      <c r="C461" s="445" t="s">
        <v>146</v>
      </c>
      <c r="D461" s="445" t="s">
        <v>8349</v>
      </c>
      <c r="E461" s="452">
        <v>675</v>
      </c>
    </row>
    <row r="462" spans="1:5">
      <c r="A462" s="445">
        <v>11687</v>
      </c>
      <c r="B462" s="445" t="s">
        <v>8848</v>
      </c>
      <c r="C462" s="445" t="s">
        <v>239</v>
      </c>
      <c r="D462" s="445" t="s">
        <v>8349</v>
      </c>
      <c r="E462" s="453">
        <v>1075.48</v>
      </c>
    </row>
    <row r="463" spans="1:5">
      <c r="A463" s="445">
        <v>11689</v>
      </c>
      <c r="B463" s="445" t="s">
        <v>8849</v>
      </c>
      <c r="C463" s="445" t="s">
        <v>239</v>
      </c>
      <c r="D463" s="445" t="s">
        <v>8349</v>
      </c>
      <c r="E463" s="453">
        <v>1347.51</v>
      </c>
    </row>
    <row r="464" spans="1:5">
      <c r="A464" s="445">
        <v>11693</v>
      </c>
      <c r="B464" s="445" t="s">
        <v>8850</v>
      </c>
      <c r="C464" s="445" t="s">
        <v>145</v>
      </c>
      <c r="D464" s="445" t="s">
        <v>8349</v>
      </c>
      <c r="E464" s="452">
        <v>182.84</v>
      </c>
    </row>
    <row r="465" spans="1:5">
      <c r="A465" s="445">
        <v>36215</v>
      </c>
      <c r="B465" s="445" t="s">
        <v>8851</v>
      </c>
      <c r="C465" s="445" t="s">
        <v>146</v>
      </c>
      <c r="D465" s="445" t="s">
        <v>8349</v>
      </c>
      <c r="E465" s="453">
        <v>1043.6400000000001</v>
      </c>
    </row>
    <row r="466" spans="1:5">
      <c r="A466" s="445">
        <v>42439</v>
      </c>
      <c r="B466" s="445" t="s">
        <v>8852</v>
      </c>
      <c r="C466" s="445" t="s">
        <v>146</v>
      </c>
      <c r="D466" s="445" t="s">
        <v>8367</v>
      </c>
      <c r="E466" s="453">
        <v>1033.93</v>
      </c>
    </row>
    <row r="467" spans="1:5">
      <c r="A467" s="445">
        <v>38381</v>
      </c>
      <c r="B467" s="445" t="s">
        <v>8853</v>
      </c>
      <c r="C467" s="445" t="s">
        <v>146</v>
      </c>
      <c r="D467" s="445" t="s">
        <v>8349</v>
      </c>
      <c r="E467" s="452">
        <v>10.01</v>
      </c>
    </row>
    <row r="468" spans="1:5">
      <c r="A468" s="445">
        <v>39621</v>
      </c>
      <c r="B468" s="445" t="s">
        <v>8854</v>
      </c>
      <c r="C468" s="445" t="s">
        <v>21158</v>
      </c>
      <c r="D468" s="445" t="s">
        <v>8349</v>
      </c>
      <c r="E468" s="452">
        <v>868.57</v>
      </c>
    </row>
    <row r="469" spans="1:5">
      <c r="A469" s="445">
        <v>39624</v>
      </c>
      <c r="B469" s="445" t="s">
        <v>8856</v>
      </c>
      <c r="C469" s="445" t="s">
        <v>21158</v>
      </c>
      <c r="D469" s="445" t="s">
        <v>8349</v>
      </c>
      <c r="E469" s="452">
        <v>958.13</v>
      </c>
    </row>
    <row r="470" spans="1:5">
      <c r="A470" s="445">
        <v>39615</v>
      </c>
      <c r="B470" s="445" t="s">
        <v>8857</v>
      </c>
      <c r="C470" s="445" t="s">
        <v>146</v>
      </c>
      <c r="D470" s="445" t="s">
        <v>8349</v>
      </c>
      <c r="E470" s="452">
        <v>387.17</v>
      </c>
    </row>
    <row r="471" spans="1:5">
      <c r="A471" s="445">
        <v>39620</v>
      </c>
      <c r="B471" s="445" t="s">
        <v>8858</v>
      </c>
      <c r="C471" s="445" t="s">
        <v>146</v>
      </c>
      <c r="D471" s="445" t="s">
        <v>8349</v>
      </c>
      <c r="E471" s="452">
        <v>591.32000000000005</v>
      </c>
    </row>
    <row r="472" spans="1:5">
      <c r="A472" s="445">
        <v>39623</v>
      </c>
      <c r="B472" s="445" t="s">
        <v>8859</v>
      </c>
      <c r="C472" s="445" t="s">
        <v>146</v>
      </c>
      <c r="D472" s="445" t="s">
        <v>8349</v>
      </c>
      <c r="E472" s="452">
        <v>633.35</v>
      </c>
    </row>
    <row r="473" spans="1:5">
      <c r="A473" s="445">
        <v>36207</v>
      </c>
      <c r="B473" s="445" t="s">
        <v>8860</v>
      </c>
      <c r="C473" s="445" t="s">
        <v>146</v>
      </c>
      <c r="D473" s="445" t="s">
        <v>8349</v>
      </c>
      <c r="E473" s="452">
        <v>462.26</v>
      </c>
    </row>
    <row r="474" spans="1:5">
      <c r="A474" s="445">
        <v>36209</v>
      </c>
      <c r="B474" s="445" t="s">
        <v>8861</v>
      </c>
      <c r="C474" s="445" t="s">
        <v>146</v>
      </c>
      <c r="D474" s="445" t="s">
        <v>8349</v>
      </c>
      <c r="E474" s="452">
        <v>530.51</v>
      </c>
    </row>
    <row r="475" spans="1:5">
      <c r="A475" s="445">
        <v>36210</v>
      </c>
      <c r="B475" s="445" t="s">
        <v>8862</v>
      </c>
      <c r="C475" s="445" t="s">
        <v>146</v>
      </c>
      <c r="D475" s="445" t="s">
        <v>8349</v>
      </c>
      <c r="E475" s="452">
        <v>574</v>
      </c>
    </row>
    <row r="476" spans="1:5">
      <c r="A476" s="445">
        <v>36204</v>
      </c>
      <c r="B476" s="445" t="s">
        <v>8863</v>
      </c>
      <c r="C476" s="445" t="s">
        <v>146</v>
      </c>
      <c r="D476" s="445" t="s">
        <v>8349</v>
      </c>
      <c r="E476" s="452">
        <v>203.52</v>
      </c>
    </row>
    <row r="477" spans="1:5">
      <c r="A477" s="445">
        <v>36205</v>
      </c>
      <c r="B477" s="445" t="s">
        <v>8864</v>
      </c>
      <c r="C477" s="445" t="s">
        <v>146</v>
      </c>
      <c r="D477" s="445" t="s">
        <v>8349</v>
      </c>
      <c r="E477" s="452">
        <v>226.02</v>
      </c>
    </row>
    <row r="478" spans="1:5">
      <c r="A478" s="445">
        <v>36081</v>
      </c>
      <c r="B478" s="445" t="s">
        <v>8865</v>
      </c>
      <c r="C478" s="445" t="s">
        <v>146</v>
      </c>
      <c r="D478" s="445" t="s">
        <v>8352</v>
      </c>
      <c r="E478" s="452">
        <v>241</v>
      </c>
    </row>
    <row r="479" spans="1:5">
      <c r="A479" s="445">
        <v>36206</v>
      </c>
      <c r="B479" s="445" t="s">
        <v>8866</v>
      </c>
      <c r="C479" s="445" t="s">
        <v>146</v>
      </c>
      <c r="D479" s="445" t="s">
        <v>8349</v>
      </c>
      <c r="E479" s="452">
        <v>252.49</v>
      </c>
    </row>
    <row r="480" spans="1:5">
      <c r="A480" s="445">
        <v>36218</v>
      </c>
      <c r="B480" s="445" t="s">
        <v>8867</v>
      </c>
      <c r="C480" s="445" t="s">
        <v>146</v>
      </c>
      <c r="D480" s="445" t="s">
        <v>8367</v>
      </c>
      <c r="E480" s="452">
        <v>120.09</v>
      </c>
    </row>
    <row r="481" spans="1:5">
      <c r="A481" s="445">
        <v>36220</v>
      </c>
      <c r="B481" s="445" t="s">
        <v>8868</v>
      </c>
      <c r="C481" s="445" t="s">
        <v>146</v>
      </c>
      <c r="D481" s="445" t="s">
        <v>8367</v>
      </c>
      <c r="E481" s="452">
        <v>137.69999999999999</v>
      </c>
    </row>
    <row r="482" spans="1:5">
      <c r="A482" s="445">
        <v>36080</v>
      </c>
      <c r="B482" s="445" t="s">
        <v>8869</v>
      </c>
      <c r="C482" s="445" t="s">
        <v>146</v>
      </c>
      <c r="D482" s="445" t="s">
        <v>8367</v>
      </c>
      <c r="E482" s="452">
        <v>148.94999999999999</v>
      </c>
    </row>
    <row r="483" spans="1:5">
      <c r="A483" s="445">
        <v>36223</v>
      </c>
      <c r="B483" s="445" t="s">
        <v>8871</v>
      </c>
      <c r="C483" s="445" t="s">
        <v>146</v>
      </c>
      <c r="D483" s="445" t="s">
        <v>8367</v>
      </c>
      <c r="E483" s="452">
        <v>155.97</v>
      </c>
    </row>
    <row r="484" spans="1:5">
      <c r="A484" s="445">
        <v>546</v>
      </c>
      <c r="B484" s="445" t="s">
        <v>8872</v>
      </c>
      <c r="C484" s="445" t="s">
        <v>130</v>
      </c>
      <c r="D484" s="445" t="s">
        <v>8352</v>
      </c>
      <c r="E484" s="452">
        <v>11.57</v>
      </c>
    </row>
    <row r="485" spans="1:5">
      <c r="A485" s="445">
        <v>566</v>
      </c>
      <c r="B485" s="445" t="s">
        <v>8873</v>
      </c>
      <c r="C485" s="445" t="s">
        <v>239</v>
      </c>
      <c r="D485" s="445" t="s">
        <v>8349</v>
      </c>
      <c r="E485" s="452">
        <v>5.49</v>
      </c>
    </row>
    <row r="486" spans="1:5">
      <c r="A486" s="445">
        <v>565</v>
      </c>
      <c r="B486" s="445" t="s">
        <v>8874</v>
      </c>
      <c r="C486" s="445" t="s">
        <v>239</v>
      </c>
      <c r="D486" s="445" t="s">
        <v>8349</v>
      </c>
      <c r="E486" s="452">
        <v>20.010000000000002</v>
      </c>
    </row>
    <row r="487" spans="1:5">
      <c r="A487" s="445">
        <v>555</v>
      </c>
      <c r="B487" s="445" t="s">
        <v>8875</v>
      </c>
      <c r="C487" s="445" t="s">
        <v>239</v>
      </c>
      <c r="D487" s="445" t="s">
        <v>8349</v>
      </c>
      <c r="E487" s="452">
        <v>14.19</v>
      </c>
    </row>
    <row r="488" spans="1:5">
      <c r="A488" s="445">
        <v>557</v>
      </c>
      <c r="B488" s="445" t="s">
        <v>8876</v>
      </c>
      <c r="C488" s="445" t="s">
        <v>239</v>
      </c>
      <c r="D488" s="445" t="s">
        <v>8349</v>
      </c>
      <c r="E488" s="452">
        <v>44.52</v>
      </c>
    </row>
    <row r="489" spans="1:5">
      <c r="A489" s="445">
        <v>552</v>
      </c>
      <c r="B489" s="445" t="s">
        <v>8877</v>
      </c>
      <c r="C489" s="445" t="s">
        <v>239</v>
      </c>
      <c r="D489" s="445" t="s">
        <v>8349</v>
      </c>
      <c r="E489" s="452">
        <v>22.09</v>
      </c>
    </row>
    <row r="490" spans="1:5">
      <c r="A490" s="445">
        <v>563</v>
      </c>
      <c r="B490" s="445" t="s">
        <v>8878</v>
      </c>
      <c r="C490" s="445" t="s">
        <v>239</v>
      </c>
      <c r="D490" s="445" t="s">
        <v>8349</v>
      </c>
      <c r="E490" s="452">
        <v>33.19</v>
      </c>
    </row>
    <row r="491" spans="1:5">
      <c r="A491" s="445">
        <v>549</v>
      </c>
      <c r="B491" s="445" t="s">
        <v>8879</v>
      </c>
      <c r="C491" s="445" t="s">
        <v>239</v>
      </c>
      <c r="D491" s="445" t="s">
        <v>8349</v>
      </c>
      <c r="E491" s="452">
        <v>59.73</v>
      </c>
    </row>
    <row r="492" spans="1:5">
      <c r="A492" s="445">
        <v>551</v>
      </c>
      <c r="B492" s="445" t="s">
        <v>8880</v>
      </c>
      <c r="C492" s="445" t="s">
        <v>239</v>
      </c>
      <c r="D492" s="445" t="s">
        <v>8349</v>
      </c>
      <c r="E492" s="452">
        <v>118.28</v>
      </c>
    </row>
    <row r="493" spans="1:5">
      <c r="A493" s="445">
        <v>559</v>
      </c>
      <c r="B493" s="445" t="s">
        <v>8881</v>
      </c>
      <c r="C493" s="445" t="s">
        <v>239</v>
      </c>
      <c r="D493" s="445" t="s">
        <v>8349</v>
      </c>
      <c r="E493" s="452">
        <v>29.57</v>
      </c>
    </row>
    <row r="494" spans="1:5">
      <c r="A494" s="445">
        <v>560</v>
      </c>
      <c r="B494" s="445" t="s">
        <v>8882</v>
      </c>
      <c r="C494" s="445" t="s">
        <v>239</v>
      </c>
      <c r="D494" s="445" t="s">
        <v>8349</v>
      </c>
      <c r="E494" s="452">
        <v>36.99</v>
      </c>
    </row>
    <row r="495" spans="1:5">
      <c r="A495" s="445">
        <v>547</v>
      </c>
      <c r="B495" s="445" t="s">
        <v>8884</v>
      </c>
      <c r="C495" s="445" t="s">
        <v>239</v>
      </c>
      <c r="D495" s="445" t="s">
        <v>8349</v>
      </c>
      <c r="E495" s="452">
        <v>44.29</v>
      </c>
    </row>
    <row r="496" spans="1:5">
      <c r="A496" s="445">
        <v>38127</v>
      </c>
      <c r="B496" s="445" t="s">
        <v>8885</v>
      </c>
      <c r="C496" s="445" t="s">
        <v>146</v>
      </c>
      <c r="D496" s="445" t="s">
        <v>8349</v>
      </c>
      <c r="E496" s="452">
        <v>411.31</v>
      </c>
    </row>
    <row r="497" spans="1:5">
      <c r="A497" s="445">
        <v>38060</v>
      </c>
      <c r="B497" s="445" t="s">
        <v>8886</v>
      </c>
      <c r="C497" s="445" t="s">
        <v>146</v>
      </c>
      <c r="D497" s="445" t="s">
        <v>8349</v>
      </c>
      <c r="E497" s="452">
        <v>80.209999999999994</v>
      </c>
    </row>
    <row r="498" spans="1:5">
      <c r="A498" s="445">
        <v>10956</v>
      </c>
      <c r="B498" s="445" t="s">
        <v>8887</v>
      </c>
      <c r="C498" s="445" t="s">
        <v>146</v>
      </c>
      <c r="D498" s="445" t="s">
        <v>8349</v>
      </c>
      <c r="E498" s="452">
        <v>83.32</v>
      </c>
    </row>
    <row r="499" spans="1:5">
      <c r="A499" s="445">
        <v>39380</v>
      </c>
      <c r="B499" s="445" t="s">
        <v>8888</v>
      </c>
      <c r="C499" s="445" t="s">
        <v>146</v>
      </c>
      <c r="D499" s="445" t="s">
        <v>8367</v>
      </c>
      <c r="E499" s="452">
        <v>16.600000000000001</v>
      </c>
    </row>
    <row r="500" spans="1:5">
      <c r="A500" s="445">
        <v>13374</v>
      </c>
      <c r="B500" s="445" t="s">
        <v>8889</v>
      </c>
      <c r="C500" s="445" t="s">
        <v>146</v>
      </c>
      <c r="D500" s="445" t="s">
        <v>8367</v>
      </c>
      <c r="E500" s="452">
        <v>81.58</v>
      </c>
    </row>
    <row r="501" spans="1:5">
      <c r="A501" s="445">
        <v>37597</v>
      </c>
      <c r="B501" s="445" t="s">
        <v>8890</v>
      </c>
      <c r="C501" s="445" t="s">
        <v>146</v>
      </c>
      <c r="D501" s="445" t="s">
        <v>8367</v>
      </c>
      <c r="E501" s="453">
        <v>412117.18</v>
      </c>
    </row>
    <row r="502" spans="1:5">
      <c r="A502" s="445">
        <v>183</v>
      </c>
      <c r="B502" s="445" t="s">
        <v>8891</v>
      </c>
      <c r="C502" s="445" t="s">
        <v>21159</v>
      </c>
      <c r="D502" s="445" t="s">
        <v>8352</v>
      </c>
      <c r="E502" s="452">
        <v>111.99</v>
      </c>
    </row>
    <row r="503" spans="1:5">
      <c r="A503" s="445">
        <v>184</v>
      </c>
      <c r="B503" s="445" t="s">
        <v>8892</v>
      </c>
      <c r="C503" s="445" t="s">
        <v>21159</v>
      </c>
      <c r="D503" s="445" t="s">
        <v>8349</v>
      </c>
      <c r="E503" s="452">
        <v>74.02</v>
      </c>
    </row>
    <row r="504" spans="1:5">
      <c r="A504" s="445">
        <v>195</v>
      </c>
      <c r="B504" s="445" t="s">
        <v>8893</v>
      </c>
      <c r="C504" s="445" t="s">
        <v>21159</v>
      </c>
      <c r="D504" s="445" t="s">
        <v>8349</v>
      </c>
      <c r="E504" s="452">
        <v>90.97</v>
      </c>
    </row>
    <row r="505" spans="1:5">
      <c r="A505" s="445">
        <v>20001</v>
      </c>
      <c r="B505" s="445" t="s">
        <v>8894</v>
      </c>
      <c r="C505" s="445" t="s">
        <v>21159</v>
      </c>
      <c r="D505" s="445" t="s">
        <v>8349</v>
      </c>
      <c r="E505" s="452">
        <v>90.65</v>
      </c>
    </row>
    <row r="506" spans="1:5">
      <c r="A506" s="445">
        <v>181</v>
      </c>
      <c r="B506" s="445" t="s">
        <v>8895</v>
      </c>
      <c r="C506" s="445" t="s">
        <v>21159</v>
      </c>
      <c r="D506" s="445" t="s">
        <v>8349</v>
      </c>
      <c r="E506" s="452">
        <v>122.65</v>
      </c>
    </row>
    <row r="507" spans="1:5">
      <c r="A507" s="445">
        <v>39837</v>
      </c>
      <c r="B507" s="445" t="s">
        <v>8896</v>
      </c>
      <c r="C507" s="445" t="s">
        <v>21159</v>
      </c>
      <c r="D507" s="445" t="s">
        <v>8367</v>
      </c>
      <c r="E507" s="452">
        <v>259.41000000000003</v>
      </c>
    </row>
    <row r="508" spans="1:5">
      <c r="A508" s="445">
        <v>10535</v>
      </c>
      <c r="B508" s="445" t="s">
        <v>8897</v>
      </c>
      <c r="C508" s="445" t="s">
        <v>146</v>
      </c>
      <c r="D508" s="445" t="s">
        <v>8352</v>
      </c>
      <c r="E508" s="453">
        <v>4168</v>
      </c>
    </row>
    <row r="509" spans="1:5">
      <c r="A509" s="445">
        <v>10537</v>
      </c>
      <c r="B509" s="445" t="s">
        <v>8898</v>
      </c>
      <c r="C509" s="445" t="s">
        <v>146</v>
      </c>
      <c r="D509" s="445" t="s">
        <v>8349</v>
      </c>
      <c r="E509" s="453">
        <v>5684.02</v>
      </c>
    </row>
    <row r="510" spans="1:5">
      <c r="A510" s="445">
        <v>13891</v>
      </c>
      <c r="B510" s="445" t="s">
        <v>8899</v>
      </c>
      <c r="C510" s="445" t="s">
        <v>146</v>
      </c>
      <c r="D510" s="445" t="s">
        <v>8349</v>
      </c>
      <c r="E510" s="453">
        <v>5213.53</v>
      </c>
    </row>
    <row r="511" spans="1:5">
      <c r="A511" s="445">
        <v>25975</v>
      </c>
      <c r="B511" s="445" t="s">
        <v>8900</v>
      </c>
      <c r="C511" s="445" t="s">
        <v>146</v>
      </c>
      <c r="D511" s="445" t="s">
        <v>8349</v>
      </c>
      <c r="E511" s="453">
        <v>22676.74</v>
      </c>
    </row>
    <row r="512" spans="1:5">
      <c r="A512" s="445">
        <v>36396</v>
      </c>
      <c r="B512" s="445" t="s">
        <v>8901</v>
      </c>
      <c r="C512" s="445" t="s">
        <v>146</v>
      </c>
      <c r="D512" s="445" t="s">
        <v>8349</v>
      </c>
      <c r="E512" s="453">
        <v>4768.47</v>
      </c>
    </row>
    <row r="513" spans="1:5">
      <c r="A513" s="445">
        <v>36397</v>
      </c>
      <c r="B513" s="445" t="s">
        <v>8902</v>
      </c>
      <c r="C513" s="445" t="s">
        <v>146</v>
      </c>
      <c r="D513" s="445" t="s">
        <v>8349</v>
      </c>
      <c r="E513" s="453">
        <v>16954.57</v>
      </c>
    </row>
    <row r="514" spans="1:5">
      <c r="A514" s="445">
        <v>36398</v>
      </c>
      <c r="B514" s="445" t="s">
        <v>8903</v>
      </c>
      <c r="C514" s="445" t="s">
        <v>146</v>
      </c>
      <c r="D514" s="445" t="s">
        <v>8349</v>
      </c>
      <c r="E514" s="453">
        <v>20606.87</v>
      </c>
    </row>
    <row r="515" spans="1:5">
      <c r="A515" s="445">
        <v>647</v>
      </c>
      <c r="B515" s="445" t="s">
        <v>8904</v>
      </c>
      <c r="C515" s="445" t="s">
        <v>954</v>
      </c>
      <c r="D515" s="445" t="s">
        <v>8349</v>
      </c>
      <c r="E515" s="452">
        <v>9.7100000000000009</v>
      </c>
    </row>
    <row r="516" spans="1:5">
      <c r="A516" s="445">
        <v>40920</v>
      </c>
      <c r="B516" s="445" t="s">
        <v>8905</v>
      </c>
      <c r="C516" s="445" t="s">
        <v>8008</v>
      </c>
      <c r="D516" s="445" t="s">
        <v>8349</v>
      </c>
      <c r="E516" s="453">
        <v>1722</v>
      </c>
    </row>
    <row r="517" spans="1:5">
      <c r="A517" s="445">
        <v>38783</v>
      </c>
      <c r="B517" s="445" t="s">
        <v>8906</v>
      </c>
      <c r="C517" s="445" t="s">
        <v>146</v>
      </c>
      <c r="D517" s="445" t="s">
        <v>8349</v>
      </c>
      <c r="E517" s="452">
        <v>1.1599999999999999</v>
      </c>
    </row>
    <row r="518" spans="1:5">
      <c r="A518" s="445">
        <v>37593</v>
      </c>
      <c r="B518" s="445" t="s">
        <v>8907</v>
      </c>
      <c r="C518" s="445" t="s">
        <v>146</v>
      </c>
      <c r="D518" s="445" t="s">
        <v>8349</v>
      </c>
      <c r="E518" s="452">
        <v>2.85</v>
      </c>
    </row>
    <row r="519" spans="1:5">
      <c r="A519" s="445">
        <v>37594</v>
      </c>
      <c r="B519" s="445" t="s">
        <v>8908</v>
      </c>
      <c r="C519" s="445" t="s">
        <v>146</v>
      </c>
      <c r="D519" s="445" t="s">
        <v>8349</v>
      </c>
      <c r="E519" s="452">
        <v>3.55</v>
      </c>
    </row>
    <row r="520" spans="1:5">
      <c r="A520" s="445">
        <v>37592</v>
      </c>
      <c r="B520" s="445" t="s">
        <v>8909</v>
      </c>
      <c r="C520" s="445" t="s">
        <v>146</v>
      </c>
      <c r="D520" s="445" t="s">
        <v>8349</v>
      </c>
      <c r="E520" s="452">
        <v>2.25</v>
      </c>
    </row>
    <row r="521" spans="1:5">
      <c r="A521" s="445">
        <v>7266</v>
      </c>
      <c r="B521" s="445" t="s">
        <v>8911</v>
      </c>
      <c r="C521" s="445" t="s">
        <v>21160</v>
      </c>
      <c r="D521" s="445" t="s">
        <v>8352</v>
      </c>
      <c r="E521" s="452">
        <v>867.84</v>
      </c>
    </row>
    <row r="522" spans="1:5">
      <c r="A522" s="445">
        <v>7270</v>
      </c>
      <c r="B522" s="445" t="s">
        <v>8913</v>
      </c>
      <c r="C522" s="445" t="s">
        <v>146</v>
      </c>
      <c r="D522" s="445" t="s">
        <v>8349</v>
      </c>
      <c r="E522" s="452">
        <v>1</v>
      </c>
    </row>
    <row r="523" spans="1:5">
      <c r="A523" s="445">
        <v>7267</v>
      </c>
      <c r="B523" s="445" t="s">
        <v>8914</v>
      </c>
      <c r="C523" s="445" t="s">
        <v>146</v>
      </c>
      <c r="D523" s="445" t="s">
        <v>8349</v>
      </c>
      <c r="E523" s="452">
        <v>0.78</v>
      </c>
    </row>
    <row r="524" spans="1:5">
      <c r="A524" s="445">
        <v>7269</v>
      </c>
      <c r="B524" s="445" t="s">
        <v>8915</v>
      </c>
      <c r="C524" s="445" t="s">
        <v>146</v>
      </c>
      <c r="D524" s="445" t="s">
        <v>8349</v>
      </c>
      <c r="E524" s="452">
        <v>0.8</v>
      </c>
    </row>
    <row r="525" spans="1:5">
      <c r="A525" s="445">
        <v>7271</v>
      </c>
      <c r="B525" s="445" t="s">
        <v>8917</v>
      </c>
      <c r="C525" s="445" t="s">
        <v>146</v>
      </c>
      <c r="D525" s="445" t="s">
        <v>8349</v>
      </c>
      <c r="E525" s="452">
        <v>0.86</v>
      </c>
    </row>
    <row r="526" spans="1:5">
      <c r="A526" s="445">
        <v>7268</v>
      </c>
      <c r="B526" s="445" t="s">
        <v>8918</v>
      </c>
      <c r="C526" s="445" t="s">
        <v>146</v>
      </c>
      <c r="D526" s="445" t="s">
        <v>8349</v>
      </c>
      <c r="E526" s="452">
        <v>1.21</v>
      </c>
    </row>
    <row r="527" spans="1:5">
      <c r="A527" s="445">
        <v>34556</v>
      </c>
      <c r="B527" s="445" t="s">
        <v>8919</v>
      </c>
      <c r="C527" s="445" t="s">
        <v>146</v>
      </c>
      <c r="D527" s="445" t="s">
        <v>8349</v>
      </c>
      <c r="E527" s="452">
        <v>3.45</v>
      </c>
    </row>
    <row r="528" spans="1:5">
      <c r="A528" s="445">
        <v>37873</v>
      </c>
      <c r="B528" s="445" t="s">
        <v>8920</v>
      </c>
      <c r="C528" s="445" t="s">
        <v>146</v>
      </c>
      <c r="D528" s="445" t="s">
        <v>8349</v>
      </c>
      <c r="E528" s="452">
        <v>3.51</v>
      </c>
    </row>
    <row r="529" spans="1:5">
      <c r="A529" s="445">
        <v>34564</v>
      </c>
      <c r="B529" s="445" t="s">
        <v>8921</v>
      </c>
      <c r="C529" s="445" t="s">
        <v>146</v>
      </c>
      <c r="D529" s="445" t="s">
        <v>8349</v>
      </c>
      <c r="E529" s="452">
        <v>3.68</v>
      </c>
    </row>
    <row r="530" spans="1:5">
      <c r="A530" s="445">
        <v>34565</v>
      </c>
      <c r="B530" s="445" t="s">
        <v>8922</v>
      </c>
      <c r="C530" s="445" t="s">
        <v>146</v>
      </c>
      <c r="D530" s="445" t="s">
        <v>8349</v>
      </c>
      <c r="E530" s="452">
        <v>3.89</v>
      </c>
    </row>
    <row r="531" spans="1:5">
      <c r="A531" s="445">
        <v>38590</v>
      </c>
      <c r="B531" s="445" t="s">
        <v>8923</v>
      </c>
      <c r="C531" s="445" t="s">
        <v>146</v>
      </c>
      <c r="D531" s="445" t="s">
        <v>8349</v>
      </c>
      <c r="E531" s="452">
        <v>2.88</v>
      </c>
    </row>
    <row r="532" spans="1:5">
      <c r="A532" s="445">
        <v>34566</v>
      </c>
      <c r="B532" s="445" t="s">
        <v>8924</v>
      </c>
      <c r="C532" s="445" t="s">
        <v>146</v>
      </c>
      <c r="D532" s="445" t="s">
        <v>8349</v>
      </c>
      <c r="E532" s="452">
        <v>3.02</v>
      </c>
    </row>
    <row r="533" spans="1:5">
      <c r="A533" s="445">
        <v>34567</v>
      </c>
      <c r="B533" s="445" t="s">
        <v>8926</v>
      </c>
      <c r="C533" s="445" t="s">
        <v>146</v>
      </c>
      <c r="D533" s="445" t="s">
        <v>8349</v>
      </c>
      <c r="E533" s="452">
        <v>3.2</v>
      </c>
    </row>
    <row r="534" spans="1:5">
      <c r="A534" s="445">
        <v>38591</v>
      </c>
      <c r="B534" s="445" t="s">
        <v>8927</v>
      </c>
      <c r="C534" s="445" t="s">
        <v>146</v>
      </c>
      <c r="D534" s="445" t="s">
        <v>8349</v>
      </c>
      <c r="E534" s="452">
        <v>2.91</v>
      </c>
    </row>
    <row r="535" spans="1:5">
      <c r="A535" s="445">
        <v>34568</v>
      </c>
      <c r="B535" s="445" t="s">
        <v>8928</v>
      </c>
      <c r="C535" s="445" t="s">
        <v>146</v>
      </c>
      <c r="D535" s="445" t="s">
        <v>8349</v>
      </c>
      <c r="E535" s="452">
        <v>3.79</v>
      </c>
    </row>
    <row r="536" spans="1:5">
      <c r="A536" s="445">
        <v>34569</v>
      </c>
      <c r="B536" s="445" t="s">
        <v>8929</v>
      </c>
      <c r="C536" s="445" t="s">
        <v>146</v>
      </c>
      <c r="D536" s="445" t="s">
        <v>8349</v>
      </c>
      <c r="E536" s="452">
        <v>3.89</v>
      </c>
    </row>
    <row r="537" spans="1:5">
      <c r="A537" s="445">
        <v>34570</v>
      </c>
      <c r="B537" s="445" t="s">
        <v>8930</v>
      </c>
      <c r="C537" s="445" t="s">
        <v>146</v>
      </c>
      <c r="D537" s="445" t="s">
        <v>8349</v>
      </c>
      <c r="E537" s="452">
        <v>4.2300000000000004</v>
      </c>
    </row>
    <row r="538" spans="1:5">
      <c r="A538" s="445">
        <v>25070</v>
      </c>
      <c r="B538" s="445" t="s">
        <v>8931</v>
      </c>
      <c r="C538" s="445" t="s">
        <v>146</v>
      </c>
      <c r="D538" s="445" t="s">
        <v>8349</v>
      </c>
      <c r="E538" s="452">
        <v>3.18</v>
      </c>
    </row>
    <row r="539" spans="1:5">
      <c r="A539" s="445">
        <v>34571</v>
      </c>
      <c r="B539" s="445" t="s">
        <v>8932</v>
      </c>
      <c r="C539" s="445" t="s">
        <v>146</v>
      </c>
      <c r="D539" s="445" t="s">
        <v>8349</v>
      </c>
      <c r="E539" s="452">
        <v>3.21</v>
      </c>
    </row>
    <row r="540" spans="1:5">
      <c r="A540" s="445">
        <v>34573</v>
      </c>
      <c r="B540" s="445" t="s">
        <v>8933</v>
      </c>
      <c r="C540" s="445" t="s">
        <v>146</v>
      </c>
      <c r="D540" s="445" t="s">
        <v>8349</v>
      </c>
      <c r="E540" s="452">
        <v>3.38</v>
      </c>
    </row>
    <row r="541" spans="1:5">
      <c r="A541" s="445">
        <v>37107</v>
      </c>
      <c r="B541" s="445" t="s">
        <v>8934</v>
      </c>
      <c r="C541" s="445" t="s">
        <v>146</v>
      </c>
      <c r="D541" s="445" t="s">
        <v>8349</v>
      </c>
      <c r="E541" s="452">
        <v>4.46</v>
      </c>
    </row>
    <row r="542" spans="1:5">
      <c r="A542" s="445">
        <v>34576</v>
      </c>
      <c r="B542" s="445" t="s">
        <v>8935</v>
      </c>
      <c r="C542" s="445" t="s">
        <v>146</v>
      </c>
      <c r="D542" s="445" t="s">
        <v>8349</v>
      </c>
      <c r="E542" s="452">
        <v>4.93</v>
      </c>
    </row>
    <row r="543" spans="1:5">
      <c r="A543" s="445">
        <v>34577</v>
      </c>
      <c r="B543" s="445" t="s">
        <v>8937</v>
      </c>
      <c r="C543" s="445" t="s">
        <v>146</v>
      </c>
      <c r="D543" s="445" t="s">
        <v>8349</v>
      </c>
      <c r="E543" s="452">
        <v>5.14</v>
      </c>
    </row>
    <row r="544" spans="1:5">
      <c r="A544" s="445">
        <v>34578</v>
      </c>
      <c r="B544" s="445" t="s">
        <v>8938</v>
      </c>
      <c r="C544" s="445" t="s">
        <v>146</v>
      </c>
      <c r="D544" s="445" t="s">
        <v>8349</v>
      </c>
      <c r="E544" s="452">
        <v>5.57</v>
      </c>
    </row>
    <row r="545" spans="1:5">
      <c r="A545" s="445">
        <v>34579</v>
      </c>
      <c r="B545" s="445" t="s">
        <v>8939</v>
      </c>
      <c r="C545" s="445" t="s">
        <v>146</v>
      </c>
      <c r="D545" s="445" t="s">
        <v>8349</v>
      </c>
      <c r="E545" s="452">
        <v>5.94</v>
      </c>
    </row>
    <row r="546" spans="1:5">
      <c r="A546" s="445">
        <v>25067</v>
      </c>
      <c r="B546" s="445" t="s">
        <v>8940</v>
      </c>
      <c r="C546" s="445" t="s">
        <v>146</v>
      </c>
      <c r="D546" s="445" t="s">
        <v>8349</v>
      </c>
      <c r="E546" s="452">
        <v>3.98</v>
      </c>
    </row>
    <row r="547" spans="1:5">
      <c r="A547" s="445">
        <v>34580</v>
      </c>
      <c r="B547" s="445" t="s">
        <v>8941</v>
      </c>
      <c r="C547" s="445" t="s">
        <v>146</v>
      </c>
      <c r="D547" s="445" t="s">
        <v>8349</v>
      </c>
      <c r="E547" s="452">
        <v>4.4400000000000004</v>
      </c>
    </row>
    <row r="548" spans="1:5">
      <c r="A548" s="445">
        <v>25071</v>
      </c>
      <c r="B548" s="445" t="s">
        <v>8942</v>
      </c>
      <c r="C548" s="445" t="s">
        <v>146</v>
      </c>
      <c r="D548" s="445" t="s">
        <v>8349</v>
      </c>
      <c r="E548" s="452">
        <v>2.21</v>
      </c>
    </row>
    <row r="549" spans="1:5">
      <c r="A549" s="445">
        <v>38395</v>
      </c>
      <c r="B549" s="445" t="s">
        <v>8943</v>
      </c>
      <c r="C549" s="445" t="s">
        <v>146</v>
      </c>
      <c r="D549" s="445" t="s">
        <v>8349</v>
      </c>
      <c r="E549" s="452">
        <v>8.36</v>
      </c>
    </row>
    <row r="550" spans="1:5">
      <c r="A550" s="445">
        <v>34583</v>
      </c>
      <c r="B550" s="445" t="s">
        <v>8944</v>
      </c>
      <c r="C550" s="445" t="s">
        <v>145</v>
      </c>
      <c r="D550" s="445" t="s">
        <v>8349</v>
      </c>
      <c r="E550" s="452">
        <v>61.72</v>
      </c>
    </row>
    <row r="551" spans="1:5">
      <c r="A551" s="445">
        <v>34584</v>
      </c>
      <c r="B551" s="445" t="s">
        <v>8945</v>
      </c>
      <c r="C551" s="445" t="s">
        <v>145</v>
      </c>
      <c r="D551" s="445" t="s">
        <v>8349</v>
      </c>
      <c r="E551" s="452">
        <v>34.549999999999997</v>
      </c>
    </row>
    <row r="552" spans="1:5">
      <c r="A552" s="445">
        <v>709</v>
      </c>
      <c r="B552" s="445" t="s">
        <v>8946</v>
      </c>
      <c r="C552" s="445" t="s">
        <v>145</v>
      </c>
      <c r="D552" s="445" t="s">
        <v>8367</v>
      </c>
      <c r="E552" s="452">
        <v>578.34</v>
      </c>
    </row>
    <row r="553" spans="1:5">
      <c r="A553" s="445">
        <v>34599</v>
      </c>
      <c r="B553" s="445" t="s">
        <v>8947</v>
      </c>
      <c r="C553" s="445" t="s">
        <v>146</v>
      </c>
      <c r="D553" s="445" t="s">
        <v>8349</v>
      </c>
      <c r="E553" s="452">
        <v>2.27</v>
      </c>
    </row>
    <row r="554" spans="1:5">
      <c r="A554" s="445">
        <v>34592</v>
      </c>
      <c r="B554" s="445" t="s">
        <v>8948</v>
      </c>
      <c r="C554" s="445" t="s">
        <v>146</v>
      </c>
      <c r="D554" s="445" t="s">
        <v>8349</v>
      </c>
      <c r="E554" s="452">
        <v>2.5299999999999998</v>
      </c>
    </row>
    <row r="555" spans="1:5">
      <c r="A555" s="445">
        <v>37103</v>
      </c>
      <c r="B555" s="445" t="s">
        <v>8949</v>
      </c>
      <c r="C555" s="445" t="s">
        <v>146</v>
      </c>
      <c r="D555" s="445" t="s">
        <v>8349</v>
      </c>
      <c r="E555" s="452">
        <v>2.89</v>
      </c>
    </row>
    <row r="556" spans="1:5">
      <c r="A556" s="445">
        <v>34555</v>
      </c>
      <c r="B556" s="445" t="s">
        <v>8950</v>
      </c>
      <c r="C556" s="445" t="s">
        <v>146</v>
      </c>
      <c r="D556" s="445" t="s">
        <v>8349</v>
      </c>
      <c r="E556" s="452">
        <v>3.67</v>
      </c>
    </row>
    <row r="557" spans="1:5">
      <c r="A557" s="445">
        <v>674</v>
      </c>
      <c r="B557" s="445" t="s">
        <v>8951</v>
      </c>
      <c r="C557" s="445" t="s">
        <v>145</v>
      </c>
      <c r="D557" s="445" t="s">
        <v>8367</v>
      </c>
      <c r="E557" s="452">
        <v>61.27</v>
      </c>
    </row>
    <row r="558" spans="1:5">
      <c r="A558" s="445">
        <v>34600</v>
      </c>
      <c r="B558" s="445" t="s">
        <v>8952</v>
      </c>
      <c r="C558" s="445" t="s">
        <v>145</v>
      </c>
      <c r="D558" s="445" t="s">
        <v>8367</v>
      </c>
      <c r="E558" s="452">
        <v>90</v>
      </c>
    </row>
    <row r="559" spans="1:5">
      <c r="A559" s="445">
        <v>652</v>
      </c>
      <c r="B559" s="445" t="s">
        <v>8953</v>
      </c>
      <c r="C559" s="445" t="s">
        <v>145</v>
      </c>
      <c r="D559" s="445" t="s">
        <v>8367</v>
      </c>
      <c r="E559" s="452">
        <v>137.87</v>
      </c>
    </row>
    <row r="560" spans="1:5">
      <c r="A560" s="445">
        <v>651</v>
      </c>
      <c r="B560" s="445" t="s">
        <v>8954</v>
      </c>
      <c r="C560" s="445" t="s">
        <v>146</v>
      </c>
      <c r="D560" s="445" t="s">
        <v>8349</v>
      </c>
      <c r="E560" s="452">
        <v>2.79</v>
      </c>
    </row>
    <row r="561" spans="1:5">
      <c r="A561" s="445">
        <v>654</v>
      </c>
      <c r="B561" s="445" t="s">
        <v>8956</v>
      </c>
      <c r="C561" s="445" t="s">
        <v>146</v>
      </c>
      <c r="D561" s="445" t="s">
        <v>8349</v>
      </c>
      <c r="E561" s="452">
        <v>3.45</v>
      </c>
    </row>
    <row r="562" spans="1:5">
      <c r="A562" s="445">
        <v>650</v>
      </c>
      <c r="B562" s="445" t="s">
        <v>8957</v>
      </c>
      <c r="C562" s="445" t="s">
        <v>146</v>
      </c>
      <c r="D562" s="445" t="s">
        <v>8352</v>
      </c>
      <c r="E562" s="452">
        <v>2.23</v>
      </c>
    </row>
    <row r="563" spans="1:5">
      <c r="A563" s="445">
        <v>716</v>
      </c>
      <c r="B563" s="445" t="s">
        <v>8958</v>
      </c>
      <c r="C563" s="445" t="s">
        <v>146</v>
      </c>
      <c r="D563" s="445" t="s">
        <v>8349</v>
      </c>
      <c r="E563" s="452">
        <v>22.59</v>
      </c>
    </row>
    <row r="564" spans="1:5">
      <c r="A564" s="445">
        <v>715</v>
      </c>
      <c r="B564" s="445" t="s">
        <v>8959</v>
      </c>
      <c r="C564" s="445" t="s">
        <v>146</v>
      </c>
      <c r="D564" s="445" t="s">
        <v>8352</v>
      </c>
      <c r="E564" s="452">
        <v>22.35</v>
      </c>
    </row>
    <row r="565" spans="1:5">
      <c r="A565" s="445">
        <v>718</v>
      </c>
      <c r="B565" s="445" t="s">
        <v>8960</v>
      </c>
      <c r="C565" s="445" t="s">
        <v>146</v>
      </c>
      <c r="D565" s="445" t="s">
        <v>8349</v>
      </c>
      <c r="E565" s="452">
        <v>33.299999999999997</v>
      </c>
    </row>
    <row r="566" spans="1:5">
      <c r="A566" s="445">
        <v>11981</v>
      </c>
      <c r="B566" s="445" t="s">
        <v>8961</v>
      </c>
      <c r="C566" s="445" t="s">
        <v>146</v>
      </c>
      <c r="D566" s="445" t="s">
        <v>8349</v>
      </c>
      <c r="E566" s="452">
        <v>22.83</v>
      </c>
    </row>
    <row r="567" spans="1:5">
      <c r="A567" s="445">
        <v>34586</v>
      </c>
      <c r="B567" s="445" t="s">
        <v>8962</v>
      </c>
      <c r="C567" s="445" t="s">
        <v>146</v>
      </c>
      <c r="D567" s="445" t="s">
        <v>8349</v>
      </c>
      <c r="E567" s="452">
        <v>2.4300000000000002</v>
      </c>
    </row>
    <row r="568" spans="1:5">
      <c r="A568" s="445">
        <v>38603</v>
      </c>
      <c r="B568" s="445" t="s">
        <v>8963</v>
      </c>
      <c r="C568" s="445" t="s">
        <v>146</v>
      </c>
      <c r="D568" s="445" t="s">
        <v>8349</v>
      </c>
      <c r="E568" s="452">
        <v>2.95</v>
      </c>
    </row>
    <row r="569" spans="1:5">
      <c r="A569" s="445">
        <v>34588</v>
      </c>
      <c r="B569" s="445" t="s">
        <v>8964</v>
      </c>
      <c r="C569" s="445" t="s">
        <v>146</v>
      </c>
      <c r="D569" s="445" t="s">
        <v>8349</v>
      </c>
      <c r="E569" s="452">
        <v>3.18</v>
      </c>
    </row>
    <row r="570" spans="1:5">
      <c r="A570" s="445">
        <v>34590</v>
      </c>
      <c r="B570" s="445" t="s">
        <v>8966</v>
      </c>
      <c r="C570" s="445" t="s">
        <v>146</v>
      </c>
      <c r="D570" s="445" t="s">
        <v>8349</v>
      </c>
      <c r="E570" s="452">
        <v>2.9</v>
      </c>
    </row>
    <row r="571" spans="1:5">
      <c r="A571" s="445">
        <v>34591</v>
      </c>
      <c r="B571" s="445" t="s">
        <v>8968</v>
      </c>
      <c r="C571" s="445" t="s">
        <v>146</v>
      </c>
      <c r="D571" s="445" t="s">
        <v>8349</v>
      </c>
      <c r="E571" s="452">
        <v>3.93</v>
      </c>
    </row>
    <row r="572" spans="1:5">
      <c r="A572" s="445">
        <v>41372</v>
      </c>
      <c r="B572" s="445" t="s">
        <v>8969</v>
      </c>
      <c r="C572" s="445" t="s">
        <v>145</v>
      </c>
      <c r="D572" s="445" t="s">
        <v>8367</v>
      </c>
      <c r="E572" s="452">
        <v>85.99</v>
      </c>
    </row>
    <row r="573" spans="1:5">
      <c r="A573" s="445">
        <v>41371</v>
      </c>
      <c r="B573" s="445" t="s">
        <v>8970</v>
      </c>
      <c r="C573" s="445" t="s">
        <v>145</v>
      </c>
      <c r="D573" s="445" t="s">
        <v>8367</v>
      </c>
      <c r="E573" s="452">
        <v>50.83</v>
      </c>
    </row>
    <row r="574" spans="1:5">
      <c r="A574" s="445">
        <v>40517</v>
      </c>
      <c r="B574" s="445" t="s">
        <v>8971</v>
      </c>
      <c r="C574" s="445" t="s">
        <v>145</v>
      </c>
      <c r="D574" s="445" t="s">
        <v>8349</v>
      </c>
      <c r="E574" s="452">
        <v>46.3</v>
      </c>
    </row>
    <row r="575" spans="1:5">
      <c r="A575" s="445">
        <v>40515</v>
      </c>
      <c r="B575" s="445" t="s">
        <v>8973</v>
      </c>
      <c r="C575" s="445" t="s">
        <v>145</v>
      </c>
      <c r="D575" s="445" t="s">
        <v>8349</v>
      </c>
      <c r="E575" s="452">
        <v>104.17</v>
      </c>
    </row>
    <row r="576" spans="1:5">
      <c r="A576" s="445">
        <v>40529</v>
      </c>
      <c r="B576" s="445" t="s">
        <v>8974</v>
      </c>
      <c r="C576" s="445" t="s">
        <v>145</v>
      </c>
      <c r="D576" s="445" t="s">
        <v>8349</v>
      </c>
      <c r="E576" s="452">
        <v>66.55</v>
      </c>
    </row>
    <row r="577" spans="1:5">
      <c r="A577" s="445">
        <v>36170</v>
      </c>
      <c r="B577" s="445" t="s">
        <v>8976</v>
      </c>
      <c r="C577" s="445" t="s">
        <v>145</v>
      </c>
      <c r="D577" s="445" t="s">
        <v>8352</v>
      </c>
      <c r="E577" s="452">
        <v>55.22</v>
      </c>
    </row>
    <row r="578" spans="1:5">
      <c r="A578" s="445">
        <v>40524</v>
      </c>
      <c r="B578" s="445" t="s">
        <v>8977</v>
      </c>
      <c r="C578" s="445" t="s">
        <v>145</v>
      </c>
      <c r="D578" s="445" t="s">
        <v>8349</v>
      </c>
      <c r="E578" s="452">
        <v>65.099999999999994</v>
      </c>
    </row>
    <row r="579" spans="1:5">
      <c r="A579" s="445">
        <v>36156</v>
      </c>
      <c r="B579" s="445" t="s">
        <v>8979</v>
      </c>
      <c r="C579" s="445" t="s">
        <v>145</v>
      </c>
      <c r="D579" s="445" t="s">
        <v>8349</v>
      </c>
      <c r="E579" s="452">
        <v>50.64</v>
      </c>
    </row>
    <row r="580" spans="1:5">
      <c r="A580" s="445">
        <v>36155</v>
      </c>
      <c r="B580" s="445" t="s">
        <v>8981</v>
      </c>
      <c r="C580" s="445" t="s">
        <v>145</v>
      </c>
      <c r="D580" s="445" t="s">
        <v>8349</v>
      </c>
      <c r="E580" s="452">
        <v>43.71</v>
      </c>
    </row>
    <row r="581" spans="1:5">
      <c r="A581" s="445">
        <v>36154</v>
      </c>
      <c r="B581" s="445" t="s">
        <v>8982</v>
      </c>
      <c r="C581" s="445" t="s">
        <v>145</v>
      </c>
      <c r="D581" s="445" t="s">
        <v>8349</v>
      </c>
      <c r="E581" s="452">
        <v>60.76</v>
      </c>
    </row>
    <row r="582" spans="1:5">
      <c r="A582" s="445">
        <v>695</v>
      </c>
      <c r="B582" s="445" t="s">
        <v>8983</v>
      </c>
      <c r="C582" s="445" t="s">
        <v>145</v>
      </c>
      <c r="D582" s="445" t="s">
        <v>8349</v>
      </c>
      <c r="E582" s="452">
        <v>44.63</v>
      </c>
    </row>
    <row r="583" spans="1:5">
      <c r="A583" s="445">
        <v>679</v>
      </c>
      <c r="B583" s="445" t="s">
        <v>8984</v>
      </c>
      <c r="C583" s="445" t="s">
        <v>145</v>
      </c>
      <c r="D583" s="445" t="s">
        <v>8349</v>
      </c>
      <c r="E583" s="452">
        <v>66.55</v>
      </c>
    </row>
    <row r="584" spans="1:5">
      <c r="A584" s="445">
        <v>711</v>
      </c>
      <c r="B584" s="445" t="s">
        <v>8985</v>
      </c>
      <c r="C584" s="445" t="s">
        <v>145</v>
      </c>
      <c r="D584" s="445" t="s">
        <v>8349</v>
      </c>
      <c r="E584" s="452">
        <v>44.02</v>
      </c>
    </row>
    <row r="585" spans="1:5">
      <c r="A585" s="445">
        <v>712</v>
      </c>
      <c r="B585" s="445" t="s">
        <v>8986</v>
      </c>
      <c r="C585" s="445" t="s">
        <v>145</v>
      </c>
      <c r="D585" s="445" t="s">
        <v>8349</v>
      </c>
      <c r="E585" s="452">
        <v>55.45</v>
      </c>
    </row>
    <row r="586" spans="1:5">
      <c r="A586" s="445">
        <v>12614</v>
      </c>
      <c r="B586" s="445" t="s">
        <v>8987</v>
      </c>
      <c r="C586" s="445" t="s">
        <v>146</v>
      </c>
      <c r="D586" s="445" t="s">
        <v>8367</v>
      </c>
      <c r="E586" s="452">
        <v>18.170000000000002</v>
      </c>
    </row>
    <row r="587" spans="1:5">
      <c r="A587" s="445">
        <v>6140</v>
      </c>
      <c r="B587" s="445" t="s">
        <v>8989</v>
      </c>
      <c r="C587" s="445" t="s">
        <v>146</v>
      </c>
      <c r="D587" s="445" t="s">
        <v>8349</v>
      </c>
      <c r="E587" s="452">
        <v>3.48</v>
      </c>
    </row>
    <row r="588" spans="1:5">
      <c r="A588" s="445">
        <v>38399</v>
      </c>
      <c r="B588" s="445" t="s">
        <v>8990</v>
      </c>
      <c r="C588" s="445" t="s">
        <v>146</v>
      </c>
      <c r="D588" s="445" t="s">
        <v>8349</v>
      </c>
      <c r="E588" s="452">
        <v>191.41</v>
      </c>
    </row>
    <row r="589" spans="1:5">
      <c r="A589" s="445">
        <v>735</v>
      </c>
      <c r="B589" s="445" t="s">
        <v>8991</v>
      </c>
      <c r="C589" s="445" t="s">
        <v>146</v>
      </c>
      <c r="D589" s="445" t="s">
        <v>8349</v>
      </c>
      <c r="E589" s="453">
        <v>2261.83</v>
      </c>
    </row>
    <row r="590" spans="1:5">
      <c r="A590" s="445">
        <v>736</v>
      </c>
      <c r="B590" s="445" t="s">
        <v>8992</v>
      </c>
      <c r="C590" s="445" t="s">
        <v>146</v>
      </c>
      <c r="D590" s="445" t="s">
        <v>8349</v>
      </c>
      <c r="E590" s="453">
        <v>1901.79</v>
      </c>
    </row>
    <row r="591" spans="1:5">
      <c r="A591" s="445">
        <v>729</v>
      </c>
      <c r="B591" s="445" t="s">
        <v>8993</v>
      </c>
      <c r="C591" s="445" t="s">
        <v>146</v>
      </c>
      <c r="D591" s="445" t="s">
        <v>8352</v>
      </c>
      <c r="E591" s="452">
        <v>775</v>
      </c>
    </row>
    <row r="592" spans="1:5">
      <c r="A592" s="445">
        <v>39925</v>
      </c>
      <c r="B592" s="445" t="s">
        <v>8994</v>
      </c>
      <c r="C592" s="445" t="s">
        <v>146</v>
      </c>
      <c r="D592" s="445" t="s">
        <v>8349</v>
      </c>
      <c r="E592" s="453">
        <v>11198.68</v>
      </c>
    </row>
    <row r="593" spans="1:5">
      <c r="A593" s="445">
        <v>731</v>
      </c>
      <c r="B593" s="445" t="s">
        <v>8995</v>
      </c>
      <c r="C593" s="445" t="s">
        <v>146</v>
      </c>
      <c r="D593" s="445" t="s">
        <v>8349</v>
      </c>
      <c r="E593" s="452">
        <v>754.26</v>
      </c>
    </row>
    <row r="594" spans="1:5">
      <c r="A594" s="445">
        <v>10575</v>
      </c>
      <c r="B594" s="445" t="s">
        <v>8996</v>
      </c>
      <c r="C594" s="445" t="s">
        <v>146</v>
      </c>
      <c r="D594" s="445" t="s">
        <v>8349</v>
      </c>
      <c r="E594" s="453">
        <v>1177.0899999999999</v>
      </c>
    </row>
    <row r="595" spans="1:5">
      <c r="A595" s="445">
        <v>733</v>
      </c>
      <c r="B595" s="445" t="s">
        <v>8997</v>
      </c>
      <c r="C595" s="445" t="s">
        <v>146</v>
      </c>
      <c r="D595" s="445" t="s">
        <v>8349</v>
      </c>
      <c r="E595" s="453">
        <v>1288.77</v>
      </c>
    </row>
    <row r="596" spans="1:5">
      <c r="A596" s="445">
        <v>732</v>
      </c>
      <c r="B596" s="445" t="s">
        <v>8998</v>
      </c>
      <c r="C596" s="445" t="s">
        <v>146</v>
      </c>
      <c r="D596" s="445" t="s">
        <v>8349</v>
      </c>
      <c r="E596" s="453">
        <v>1271.44</v>
      </c>
    </row>
    <row r="597" spans="1:5">
      <c r="A597" s="445">
        <v>737</v>
      </c>
      <c r="B597" s="445" t="s">
        <v>8999</v>
      </c>
      <c r="C597" s="445" t="s">
        <v>146</v>
      </c>
      <c r="D597" s="445" t="s">
        <v>8349</v>
      </c>
      <c r="E597" s="453">
        <v>7129.87</v>
      </c>
    </row>
    <row r="598" spans="1:5">
      <c r="A598" s="445">
        <v>738</v>
      </c>
      <c r="B598" s="445" t="s">
        <v>9000</v>
      </c>
      <c r="C598" s="445" t="s">
        <v>146</v>
      </c>
      <c r="D598" s="445" t="s">
        <v>8349</v>
      </c>
      <c r="E598" s="453">
        <v>3306.07</v>
      </c>
    </row>
    <row r="599" spans="1:5">
      <c r="A599" s="445">
        <v>740</v>
      </c>
      <c r="B599" s="445" t="s">
        <v>9001</v>
      </c>
      <c r="C599" s="445" t="s">
        <v>146</v>
      </c>
      <c r="D599" s="445" t="s">
        <v>8349</v>
      </c>
      <c r="E599" s="453">
        <v>6707.33</v>
      </c>
    </row>
    <row r="600" spans="1:5">
      <c r="A600" s="445">
        <v>734</v>
      </c>
      <c r="B600" s="445" t="s">
        <v>9002</v>
      </c>
      <c r="C600" s="445" t="s">
        <v>146</v>
      </c>
      <c r="D600" s="445" t="s">
        <v>8349</v>
      </c>
      <c r="E600" s="453">
        <v>1362.98</v>
      </c>
    </row>
    <row r="601" spans="1:5">
      <c r="A601" s="445">
        <v>39008</v>
      </c>
      <c r="B601" s="445" t="s">
        <v>9003</v>
      </c>
      <c r="C601" s="445" t="s">
        <v>146</v>
      </c>
      <c r="D601" s="445" t="s">
        <v>8349</v>
      </c>
      <c r="E601" s="453">
        <v>50809.19</v>
      </c>
    </row>
    <row r="602" spans="1:5">
      <c r="A602" s="445">
        <v>39009</v>
      </c>
      <c r="B602" s="445" t="s">
        <v>9004</v>
      </c>
      <c r="C602" s="445" t="s">
        <v>146</v>
      </c>
      <c r="D602" s="445" t="s">
        <v>8349</v>
      </c>
      <c r="E602" s="453">
        <v>54435.75</v>
      </c>
    </row>
    <row r="603" spans="1:5">
      <c r="A603" s="445">
        <v>10587</v>
      </c>
      <c r="B603" s="445" t="s">
        <v>9005</v>
      </c>
      <c r="C603" s="445" t="s">
        <v>146</v>
      </c>
      <c r="D603" s="445" t="s">
        <v>8367</v>
      </c>
      <c r="E603" s="453">
        <v>2981.05</v>
      </c>
    </row>
    <row r="604" spans="1:5">
      <c r="A604" s="445">
        <v>759</v>
      </c>
      <c r="B604" s="445" t="s">
        <v>9006</v>
      </c>
      <c r="C604" s="445" t="s">
        <v>146</v>
      </c>
      <c r="D604" s="445" t="s">
        <v>8367</v>
      </c>
      <c r="E604" s="453">
        <v>4286.16</v>
      </c>
    </row>
    <row r="605" spans="1:5">
      <c r="A605" s="445">
        <v>761</v>
      </c>
      <c r="B605" s="445" t="s">
        <v>9007</v>
      </c>
      <c r="C605" s="445" t="s">
        <v>146</v>
      </c>
      <c r="D605" s="445" t="s">
        <v>8367</v>
      </c>
      <c r="E605" s="453">
        <v>7265.41</v>
      </c>
    </row>
    <row r="606" spans="1:5">
      <c r="A606" s="445">
        <v>750</v>
      </c>
      <c r="B606" s="445" t="s">
        <v>9008</v>
      </c>
      <c r="C606" s="445" t="s">
        <v>146</v>
      </c>
      <c r="D606" s="445" t="s">
        <v>8367</v>
      </c>
      <c r="E606" s="453">
        <v>6897.92</v>
      </c>
    </row>
    <row r="607" spans="1:5">
      <c r="A607" s="445">
        <v>755</v>
      </c>
      <c r="B607" s="445" t="s">
        <v>9009</v>
      </c>
      <c r="C607" s="445" t="s">
        <v>146</v>
      </c>
      <c r="D607" s="445" t="s">
        <v>8367</v>
      </c>
      <c r="E607" s="453">
        <v>28305.74</v>
      </c>
    </row>
    <row r="608" spans="1:5">
      <c r="A608" s="445">
        <v>749</v>
      </c>
      <c r="B608" s="445" t="s">
        <v>9010</v>
      </c>
      <c r="C608" s="445" t="s">
        <v>146</v>
      </c>
      <c r="D608" s="445" t="s">
        <v>8367</v>
      </c>
      <c r="E608" s="453">
        <v>10410.33</v>
      </c>
    </row>
    <row r="609" spans="1:5">
      <c r="A609" s="445">
        <v>756</v>
      </c>
      <c r="B609" s="445" t="s">
        <v>9011</v>
      </c>
      <c r="C609" s="445" t="s">
        <v>146</v>
      </c>
      <c r="D609" s="445" t="s">
        <v>8367</v>
      </c>
      <c r="E609" s="453">
        <v>30871.200000000001</v>
      </c>
    </row>
    <row r="610" spans="1:5">
      <c r="A610" s="445">
        <v>757</v>
      </c>
      <c r="B610" s="445" t="s">
        <v>9012</v>
      </c>
      <c r="C610" s="445" t="s">
        <v>146</v>
      </c>
      <c r="D610" s="445" t="s">
        <v>8367</v>
      </c>
      <c r="E610" s="453">
        <v>14017.5</v>
      </c>
    </row>
    <row r="611" spans="1:5">
      <c r="A611" s="445">
        <v>10588</v>
      </c>
      <c r="B611" s="445" t="s">
        <v>9013</v>
      </c>
      <c r="C611" s="445" t="s">
        <v>146</v>
      </c>
      <c r="D611" s="445" t="s">
        <v>8367</v>
      </c>
      <c r="E611" s="453">
        <v>3094.71</v>
      </c>
    </row>
    <row r="612" spans="1:5">
      <c r="A612" s="445">
        <v>10592</v>
      </c>
      <c r="B612" s="445" t="s">
        <v>9014</v>
      </c>
      <c r="C612" s="445" t="s">
        <v>146</v>
      </c>
      <c r="D612" s="445" t="s">
        <v>8367</v>
      </c>
      <c r="E612" s="453">
        <v>3738</v>
      </c>
    </row>
    <row r="613" spans="1:5">
      <c r="A613" s="445">
        <v>10589</v>
      </c>
      <c r="B613" s="445" t="s">
        <v>9015</v>
      </c>
      <c r="C613" s="445" t="s">
        <v>146</v>
      </c>
      <c r="D613" s="445" t="s">
        <v>8367</v>
      </c>
      <c r="E613" s="453">
        <v>5021.76</v>
      </c>
    </row>
    <row r="614" spans="1:5">
      <c r="A614" s="445">
        <v>760</v>
      </c>
      <c r="B614" s="445" t="s">
        <v>9016</v>
      </c>
      <c r="C614" s="445" t="s">
        <v>146</v>
      </c>
      <c r="D614" s="445" t="s">
        <v>8367</v>
      </c>
      <c r="E614" s="453">
        <v>28035</v>
      </c>
    </row>
    <row r="615" spans="1:5">
      <c r="A615" s="445">
        <v>751</v>
      </c>
      <c r="B615" s="445" t="s">
        <v>9017</v>
      </c>
      <c r="C615" s="445" t="s">
        <v>146</v>
      </c>
      <c r="D615" s="445" t="s">
        <v>8367</v>
      </c>
      <c r="E615" s="453">
        <v>4415.51</v>
      </c>
    </row>
    <row r="616" spans="1:5">
      <c r="A616" s="445">
        <v>754</v>
      </c>
      <c r="B616" s="445" t="s">
        <v>9018</v>
      </c>
      <c r="C616" s="445" t="s">
        <v>146</v>
      </c>
      <c r="D616" s="445" t="s">
        <v>8367</v>
      </c>
      <c r="E616" s="453">
        <v>7008.75</v>
      </c>
    </row>
    <row r="617" spans="1:5">
      <c r="A617" s="445">
        <v>14013</v>
      </c>
      <c r="B617" s="445" t="s">
        <v>9019</v>
      </c>
      <c r="C617" s="445" t="s">
        <v>146</v>
      </c>
      <c r="D617" s="445" t="s">
        <v>8349</v>
      </c>
      <c r="E617" s="453">
        <v>192664.65</v>
      </c>
    </row>
    <row r="618" spans="1:5">
      <c r="A618" s="445">
        <v>39917</v>
      </c>
      <c r="B618" s="445" t="s">
        <v>9020</v>
      </c>
      <c r="C618" s="445" t="s">
        <v>146</v>
      </c>
      <c r="D618" s="445" t="s">
        <v>8349</v>
      </c>
      <c r="E618" s="453">
        <v>78046.58</v>
      </c>
    </row>
    <row r="619" spans="1:5">
      <c r="A619" s="445">
        <v>38167</v>
      </c>
      <c r="B619" s="445" t="s">
        <v>9021</v>
      </c>
      <c r="C619" s="445" t="s">
        <v>21158</v>
      </c>
      <c r="D619" s="445" t="s">
        <v>8349</v>
      </c>
      <c r="E619" s="452">
        <v>29.28</v>
      </c>
    </row>
    <row r="620" spans="1:5">
      <c r="A620" s="445">
        <v>36145</v>
      </c>
      <c r="B620" s="445" t="s">
        <v>9022</v>
      </c>
      <c r="C620" s="445" t="s">
        <v>21158</v>
      </c>
      <c r="D620" s="445" t="s">
        <v>8349</v>
      </c>
      <c r="E620" s="452">
        <v>40.29</v>
      </c>
    </row>
    <row r="621" spans="1:5">
      <c r="A621" s="445">
        <v>12893</v>
      </c>
      <c r="B621" s="445" t="s">
        <v>9023</v>
      </c>
      <c r="C621" s="445" t="s">
        <v>21158</v>
      </c>
      <c r="D621" s="445" t="s">
        <v>8349</v>
      </c>
      <c r="E621" s="452">
        <v>67.150000000000006</v>
      </c>
    </row>
    <row r="622" spans="1:5">
      <c r="A622" s="445">
        <v>11685</v>
      </c>
      <c r="B622" s="445" t="s">
        <v>9024</v>
      </c>
      <c r="C622" s="445" t="s">
        <v>146</v>
      </c>
      <c r="D622" s="445" t="s">
        <v>8349</v>
      </c>
      <c r="E622" s="452">
        <v>24.25</v>
      </c>
    </row>
    <row r="623" spans="1:5">
      <c r="A623" s="445">
        <v>11679</v>
      </c>
      <c r="B623" s="445" t="s">
        <v>9025</v>
      </c>
      <c r="C623" s="445" t="s">
        <v>146</v>
      </c>
      <c r="D623" s="445" t="s">
        <v>8349</v>
      </c>
      <c r="E623" s="452">
        <v>8.4700000000000006</v>
      </c>
    </row>
    <row r="624" spans="1:5">
      <c r="A624" s="445">
        <v>11680</v>
      </c>
      <c r="B624" s="445" t="s">
        <v>9026</v>
      </c>
      <c r="C624" s="445" t="s">
        <v>146</v>
      </c>
      <c r="D624" s="445" t="s">
        <v>8349</v>
      </c>
      <c r="E624" s="452">
        <v>6.98</v>
      </c>
    </row>
    <row r="625" spans="1:5">
      <c r="A625" s="445">
        <v>2512</v>
      </c>
      <c r="B625" s="445" t="s">
        <v>9027</v>
      </c>
      <c r="C625" s="445" t="s">
        <v>146</v>
      </c>
      <c r="D625" s="445" t="s">
        <v>8367</v>
      </c>
      <c r="E625" s="452">
        <v>31.91</v>
      </c>
    </row>
    <row r="626" spans="1:5">
      <c r="A626" s="445">
        <v>4374</v>
      </c>
      <c r="B626" s="445" t="s">
        <v>9028</v>
      </c>
      <c r="C626" s="445" t="s">
        <v>146</v>
      </c>
      <c r="D626" s="445" t="s">
        <v>8349</v>
      </c>
      <c r="E626" s="452">
        <v>0.4</v>
      </c>
    </row>
    <row r="627" spans="1:5">
      <c r="A627" s="445">
        <v>7568</v>
      </c>
      <c r="B627" s="445" t="s">
        <v>9029</v>
      </c>
      <c r="C627" s="445" t="s">
        <v>146</v>
      </c>
      <c r="D627" s="445" t="s">
        <v>8349</v>
      </c>
      <c r="E627" s="452">
        <v>0.67</v>
      </c>
    </row>
    <row r="628" spans="1:5">
      <c r="A628" s="445">
        <v>7584</v>
      </c>
      <c r="B628" s="445" t="s">
        <v>9030</v>
      </c>
      <c r="C628" s="445" t="s">
        <v>146</v>
      </c>
      <c r="D628" s="445" t="s">
        <v>8349</v>
      </c>
      <c r="E628" s="452">
        <v>1.02</v>
      </c>
    </row>
    <row r="629" spans="1:5">
      <c r="A629" s="445">
        <v>11945</v>
      </c>
      <c r="B629" s="445" t="s">
        <v>9031</v>
      </c>
      <c r="C629" s="445" t="s">
        <v>146</v>
      </c>
      <c r="D629" s="445" t="s">
        <v>8349</v>
      </c>
      <c r="E629" s="452">
        <v>0.06</v>
      </c>
    </row>
    <row r="630" spans="1:5">
      <c r="A630" s="445">
        <v>11946</v>
      </c>
      <c r="B630" s="445" t="s">
        <v>9032</v>
      </c>
      <c r="C630" s="445" t="s">
        <v>146</v>
      </c>
      <c r="D630" s="445" t="s">
        <v>8349</v>
      </c>
      <c r="E630" s="452">
        <v>7.0000000000000007E-2</v>
      </c>
    </row>
    <row r="631" spans="1:5">
      <c r="A631" s="445">
        <v>4375</v>
      </c>
      <c r="B631" s="445" t="s">
        <v>9033</v>
      </c>
      <c r="C631" s="445" t="s">
        <v>146</v>
      </c>
      <c r="D631" s="445" t="s">
        <v>8352</v>
      </c>
      <c r="E631" s="452">
        <v>0.11</v>
      </c>
    </row>
    <row r="632" spans="1:5">
      <c r="A632" s="445">
        <v>11950</v>
      </c>
      <c r="B632" s="445" t="s">
        <v>9034</v>
      </c>
      <c r="C632" s="445" t="s">
        <v>146</v>
      </c>
      <c r="D632" s="445" t="s">
        <v>8349</v>
      </c>
      <c r="E632" s="452">
        <v>0.22</v>
      </c>
    </row>
    <row r="633" spans="1:5">
      <c r="A633" s="445">
        <v>4376</v>
      </c>
      <c r="B633" s="445" t="s">
        <v>9035</v>
      </c>
      <c r="C633" s="445" t="s">
        <v>146</v>
      </c>
      <c r="D633" s="445" t="s">
        <v>8349</v>
      </c>
      <c r="E633" s="452">
        <v>0.21</v>
      </c>
    </row>
    <row r="634" spans="1:5">
      <c r="A634" s="445">
        <v>7583</v>
      </c>
      <c r="B634" s="445" t="s">
        <v>9036</v>
      </c>
      <c r="C634" s="445" t="s">
        <v>146</v>
      </c>
      <c r="D634" s="445" t="s">
        <v>8349</v>
      </c>
      <c r="E634" s="452">
        <v>0.46</v>
      </c>
    </row>
    <row r="635" spans="1:5">
      <c r="A635" s="445">
        <v>4350</v>
      </c>
      <c r="B635" s="445" t="s">
        <v>9037</v>
      </c>
      <c r="C635" s="445" t="s">
        <v>146</v>
      </c>
      <c r="D635" s="445" t="s">
        <v>8367</v>
      </c>
      <c r="E635" s="452">
        <v>0.35</v>
      </c>
    </row>
    <row r="636" spans="1:5">
      <c r="A636" s="445">
        <v>39886</v>
      </c>
      <c r="B636" s="445" t="s">
        <v>9039</v>
      </c>
      <c r="C636" s="445" t="s">
        <v>146</v>
      </c>
      <c r="D636" s="445" t="s">
        <v>8367</v>
      </c>
      <c r="E636" s="452">
        <v>5.77</v>
      </c>
    </row>
    <row r="637" spans="1:5">
      <c r="A637" s="445">
        <v>39887</v>
      </c>
      <c r="B637" s="445" t="s">
        <v>9040</v>
      </c>
      <c r="C637" s="445" t="s">
        <v>146</v>
      </c>
      <c r="D637" s="445" t="s">
        <v>8367</v>
      </c>
      <c r="E637" s="452">
        <v>8.66</v>
      </c>
    </row>
    <row r="638" spans="1:5">
      <c r="A638" s="445">
        <v>39888</v>
      </c>
      <c r="B638" s="445" t="s">
        <v>9042</v>
      </c>
      <c r="C638" s="445" t="s">
        <v>146</v>
      </c>
      <c r="D638" s="445" t="s">
        <v>8367</v>
      </c>
      <c r="E638" s="452">
        <v>19.8</v>
      </c>
    </row>
    <row r="639" spans="1:5">
      <c r="A639" s="445">
        <v>39890</v>
      </c>
      <c r="B639" s="445" t="s">
        <v>9043</v>
      </c>
      <c r="C639" s="445" t="s">
        <v>146</v>
      </c>
      <c r="D639" s="445" t="s">
        <v>8367</v>
      </c>
      <c r="E639" s="452">
        <v>33.79</v>
      </c>
    </row>
    <row r="640" spans="1:5">
      <c r="A640" s="445">
        <v>39891</v>
      </c>
      <c r="B640" s="445" t="s">
        <v>9044</v>
      </c>
      <c r="C640" s="445" t="s">
        <v>146</v>
      </c>
      <c r="D640" s="445" t="s">
        <v>8367</v>
      </c>
      <c r="E640" s="452">
        <v>47.64</v>
      </c>
    </row>
    <row r="641" spans="1:5">
      <c r="A641" s="445">
        <v>39892</v>
      </c>
      <c r="B641" s="445" t="s">
        <v>9045</v>
      </c>
      <c r="C641" s="445" t="s">
        <v>146</v>
      </c>
      <c r="D641" s="445" t="s">
        <v>8367</v>
      </c>
      <c r="E641" s="452">
        <v>148.51</v>
      </c>
    </row>
    <row r="642" spans="1:5">
      <c r="A642" s="445">
        <v>790</v>
      </c>
      <c r="B642" s="445" t="s">
        <v>9046</v>
      </c>
      <c r="C642" s="445" t="s">
        <v>146</v>
      </c>
      <c r="D642" s="445" t="s">
        <v>8349</v>
      </c>
      <c r="E642" s="452">
        <v>12.95</v>
      </c>
    </row>
    <row r="643" spans="1:5">
      <c r="A643" s="445">
        <v>766</v>
      </c>
      <c r="B643" s="445" t="s">
        <v>9047</v>
      </c>
      <c r="C643" s="445" t="s">
        <v>146</v>
      </c>
      <c r="D643" s="445" t="s">
        <v>8349</v>
      </c>
      <c r="E643" s="452">
        <v>12.95</v>
      </c>
    </row>
    <row r="644" spans="1:5">
      <c r="A644" s="445">
        <v>791</v>
      </c>
      <c r="B644" s="445" t="s">
        <v>9048</v>
      </c>
      <c r="C644" s="445" t="s">
        <v>146</v>
      </c>
      <c r="D644" s="445" t="s">
        <v>8349</v>
      </c>
      <c r="E644" s="452">
        <v>12.95</v>
      </c>
    </row>
    <row r="645" spans="1:5">
      <c r="A645" s="445">
        <v>767</v>
      </c>
      <c r="B645" s="445" t="s">
        <v>9049</v>
      </c>
      <c r="C645" s="445" t="s">
        <v>146</v>
      </c>
      <c r="D645" s="445" t="s">
        <v>8349</v>
      </c>
      <c r="E645" s="452">
        <v>12.95</v>
      </c>
    </row>
    <row r="646" spans="1:5">
      <c r="A646" s="445">
        <v>768</v>
      </c>
      <c r="B646" s="445" t="s">
        <v>9050</v>
      </c>
      <c r="C646" s="445" t="s">
        <v>146</v>
      </c>
      <c r="D646" s="445" t="s">
        <v>8349</v>
      </c>
      <c r="E646" s="452">
        <v>10.17</v>
      </c>
    </row>
    <row r="647" spans="1:5">
      <c r="A647" s="445">
        <v>789</v>
      </c>
      <c r="B647" s="445" t="s">
        <v>9051</v>
      </c>
      <c r="C647" s="445" t="s">
        <v>146</v>
      </c>
      <c r="D647" s="445" t="s">
        <v>8349</v>
      </c>
      <c r="E647" s="452">
        <v>9.9499999999999993</v>
      </c>
    </row>
    <row r="648" spans="1:5">
      <c r="A648" s="445">
        <v>769</v>
      </c>
      <c r="B648" s="445" t="s">
        <v>9052</v>
      </c>
      <c r="C648" s="445" t="s">
        <v>146</v>
      </c>
      <c r="D648" s="445" t="s">
        <v>8349</v>
      </c>
      <c r="E648" s="452">
        <v>10.17</v>
      </c>
    </row>
    <row r="649" spans="1:5">
      <c r="A649" s="445">
        <v>770</v>
      </c>
      <c r="B649" s="445" t="s">
        <v>9053</v>
      </c>
      <c r="C649" s="445" t="s">
        <v>146</v>
      </c>
      <c r="D649" s="445" t="s">
        <v>8349</v>
      </c>
      <c r="E649" s="452">
        <v>3.59</v>
      </c>
    </row>
    <row r="650" spans="1:5">
      <c r="A650" s="445">
        <v>12394</v>
      </c>
      <c r="B650" s="445" t="s">
        <v>9054</v>
      </c>
      <c r="C650" s="445" t="s">
        <v>146</v>
      </c>
      <c r="D650" s="445" t="s">
        <v>8349</v>
      </c>
      <c r="E650" s="452">
        <v>3.59</v>
      </c>
    </row>
    <row r="651" spans="1:5">
      <c r="A651" s="445">
        <v>764</v>
      </c>
      <c r="B651" s="445" t="s">
        <v>9055</v>
      </c>
      <c r="C651" s="445" t="s">
        <v>146</v>
      </c>
      <c r="D651" s="445" t="s">
        <v>8352</v>
      </c>
      <c r="E651" s="452">
        <v>6.26</v>
      </c>
    </row>
    <row r="652" spans="1:5">
      <c r="A652" s="445">
        <v>765</v>
      </c>
      <c r="B652" s="445" t="s">
        <v>9057</v>
      </c>
      <c r="C652" s="445" t="s">
        <v>146</v>
      </c>
      <c r="D652" s="445" t="s">
        <v>8349</v>
      </c>
      <c r="E652" s="452">
        <v>6.26</v>
      </c>
    </row>
    <row r="653" spans="1:5">
      <c r="A653" s="445">
        <v>787</v>
      </c>
      <c r="B653" s="445" t="s">
        <v>9058</v>
      </c>
      <c r="C653" s="445" t="s">
        <v>146</v>
      </c>
      <c r="D653" s="445" t="s">
        <v>8349</v>
      </c>
      <c r="E653" s="452">
        <v>27.96</v>
      </c>
    </row>
    <row r="654" spans="1:5">
      <c r="A654" s="445">
        <v>774</v>
      </c>
      <c r="B654" s="445" t="s">
        <v>9059</v>
      </c>
      <c r="C654" s="445" t="s">
        <v>146</v>
      </c>
      <c r="D654" s="445" t="s">
        <v>8349</v>
      </c>
      <c r="E654" s="452">
        <v>27.96</v>
      </c>
    </row>
    <row r="655" spans="1:5">
      <c r="A655" s="445">
        <v>773</v>
      </c>
      <c r="B655" s="445" t="s">
        <v>9060</v>
      </c>
      <c r="C655" s="445" t="s">
        <v>146</v>
      </c>
      <c r="D655" s="445" t="s">
        <v>8349</v>
      </c>
      <c r="E655" s="452">
        <v>27.96</v>
      </c>
    </row>
    <row r="656" spans="1:5">
      <c r="A656" s="445">
        <v>775</v>
      </c>
      <c r="B656" s="445" t="s">
        <v>9061</v>
      </c>
      <c r="C656" s="445" t="s">
        <v>146</v>
      </c>
      <c r="D656" s="445" t="s">
        <v>8349</v>
      </c>
      <c r="E656" s="452">
        <v>27.96</v>
      </c>
    </row>
    <row r="657" spans="1:5">
      <c r="A657" s="445">
        <v>788</v>
      </c>
      <c r="B657" s="445" t="s">
        <v>9062</v>
      </c>
      <c r="C657" s="445" t="s">
        <v>146</v>
      </c>
      <c r="D657" s="445" t="s">
        <v>8349</v>
      </c>
      <c r="E657" s="452">
        <v>17.38</v>
      </c>
    </row>
    <row r="658" spans="1:5">
      <c r="A658" s="445">
        <v>772</v>
      </c>
      <c r="B658" s="445" t="s">
        <v>9063</v>
      </c>
      <c r="C658" s="445" t="s">
        <v>146</v>
      </c>
      <c r="D658" s="445" t="s">
        <v>8349</v>
      </c>
      <c r="E658" s="452">
        <v>17.38</v>
      </c>
    </row>
    <row r="659" spans="1:5">
      <c r="A659" s="445">
        <v>771</v>
      </c>
      <c r="B659" s="445" t="s">
        <v>9064</v>
      </c>
      <c r="C659" s="445" t="s">
        <v>146</v>
      </c>
      <c r="D659" s="445" t="s">
        <v>8349</v>
      </c>
      <c r="E659" s="452">
        <v>17.38</v>
      </c>
    </row>
    <row r="660" spans="1:5">
      <c r="A660" s="445">
        <v>779</v>
      </c>
      <c r="B660" s="445" t="s">
        <v>9065</v>
      </c>
      <c r="C660" s="445" t="s">
        <v>146</v>
      </c>
      <c r="D660" s="445" t="s">
        <v>8349</v>
      </c>
      <c r="E660" s="452">
        <v>4.32</v>
      </c>
    </row>
    <row r="661" spans="1:5">
      <c r="A661" s="445">
        <v>776</v>
      </c>
      <c r="B661" s="445" t="s">
        <v>9066</v>
      </c>
      <c r="C661" s="445" t="s">
        <v>146</v>
      </c>
      <c r="D661" s="445" t="s">
        <v>8349</v>
      </c>
      <c r="E661" s="452">
        <v>41.22</v>
      </c>
    </row>
    <row r="662" spans="1:5">
      <c r="A662" s="445">
        <v>777</v>
      </c>
      <c r="B662" s="445" t="s">
        <v>9067</v>
      </c>
      <c r="C662" s="445" t="s">
        <v>146</v>
      </c>
      <c r="D662" s="445" t="s">
        <v>8349</v>
      </c>
      <c r="E662" s="452">
        <v>40.07</v>
      </c>
    </row>
    <row r="663" spans="1:5">
      <c r="A663" s="445">
        <v>780</v>
      </c>
      <c r="B663" s="445" t="s">
        <v>9068</v>
      </c>
      <c r="C663" s="445" t="s">
        <v>146</v>
      </c>
      <c r="D663" s="445" t="s">
        <v>8349</v>
      </c>
      <c r="E663" s="452">
        <v>40.270000000000003</v>
      </c>
    </row>
    <row r="664" spans="1:5">
      <c r="A664" s="445">
        <v>778</v>
      </c>
      <c r="B664" s="445" t="s">
        <v>9069</v>
      </c>
      <c r="C664" s="445" t="s">
        <v>146</v>
      </c>
      <c r="D664" s="445" t="s">
        <v>8349</v>
      </c>
      <c r="E664" s="452">
        <v>41.22</v>
      </c>
    </row>
    <row r="665" spans="1:5">
      <c r="A665" s="445">
        <v>781</v>
      </c>
      <c r="B665" s="445" t="s">
        <v>9070</v>
      </c>
      <c r="C665" s="445" t="s">
        <v>146</v>
      </c>
      <c r="D665" s="445" t="s">
        <v>8349</v>
      </c>
      <c r="E665" s="452">
        <v>76.16</v>
      </c>
    </row>
    <row r="666" spans="1:5">
      <c r="A666" s="445">
        <v>786</v>
      </c>
      <c r="B666" s="445" t="s">
        <v>9071</v>
      </c>
      <c r="C666" s="445" t="s">
        <v>146</v>
      </c>
      <c r="D666" s="445" t="s">
        <v>8349</v>
      </c>
      <c r="E666" s="452">
        <v>76.16</v>
      </c>
    </row>
    <row r="667" spans="1:5">
      <c r="A667" s="445">
        <v>782</v>
      </c>
      <c r="B667" s="445" t="s">
        <v>9072</v>
      </c>
      <c r="C667" s="445" t="s">
        <v>146</v>
      </c>
      <c r="D667" s="445" t="s">
        <v>8349</v>
      </c>
      <c r="E667" s="452">
        <v>76.16</v>
      </c>
    </row>
    <row r="668" spans="1:5">
      <c r="A668" s="445">
        <v>783</v>
      </c>
      <c r="B668" s="445" t="s">
        <v>9073</v>
      </c>
      <c r="C668" s="445" t="s">
        <v>146</v>
      </c>
      <c r="D668" s="445" t="s">
        <v>8349</v>
      </c>
      <c r="E668" s="452">
        <v>208.45</v>
      </c>
    </row>
    <row r="669" spans="1:5">
      <c r="A669" s="445">
        <v>785</v>
      </c>
      <c r="B669" s="445" t="s">
        <v>9074</v>
      </c>
      <c r="C669" s="445" t="s">
        <v>146</v>
      </c>
      <c r="D669" s="445" t="s">
        <v>8349</v>
      </c>
      <c r="E669" s="452">
        <v>220.24</v>
      </c>
    </row>
    <row r="670" spans="1:5">
      <c r="A670" s="445">
        <v>784</v>
      </c>
      <c r="B670" s="445" t="s">
        <v>9075</v>
      </c>
      <c r="C670" s="445" t="s">
        <v>146</v>
      </c>
      <c r="D670" s="445" t="s">
        <v>8349</v>
      </c>
      <c r="E670" s="452">
        <v>236.27</v>
      </c>
    </row>
    <row r="671" spans="1:5">
      <c r="A671" s="445">
        <v>831</v>
      </c>
      <c r="B671" s="445" t="s">
        <v>9076</v>
      </c>
      <c r="C671" s="445" t="s">
        <v>146</v>
      </c>
      <c r="D671" s="445" t="s">
        <v>8349</v>
      </c>
      <c r="E671" s="452">
        <v>73.75</v>
      </c>
    </row>
    <row r="672" spans="1:5">
      <c r="A672" s="445">
        <v>828</v>
      </c>
      <c r="B672" s="445" t="s">
        <v>9077</v>
      </c>
      <c r="C672" s="445" t="s">
        <v>146</v>
      </c>
      <c r="D672" s="445" t="s">
        <v>8349</v>
      </c>
      <c r="E672" s="452">
        <v>0.42</v>
      </c>
    </row>
    <row r="673" spans="1:5">
      <c r="A673" s="445">
        <v>829</v>
      </c>
      <c r="B673" s="445" t="s">
        <v>9078</v>
      </c>
      <c r="C673" s="445" t="s">
        <v>146</v>
      </c>
      <c r="D673" s="445" t="s">
        <v>8349</v>
      </c>
      <c r="E673" s="452">
        <v>0.89</v>
      </c>
    </row>
    <row r="674" spans="1:5">
      <c r="A674" s="445">
        <v>812</v>
      </c>
      <c r="B674" s="445" t="s">
        <v>9079</v>
      </c>
      <c r="C674" s="445" t="s">
        <v>146</v>
      </c>
      <c r="D674" s="445" t="s">
        <v>8349</v>
      </c>
      <c r="E674" s="452">
        <v>1.93</v>
      </c>
    </row>
    <row r="675" spans="1:5">
      <c r="A675" s="445">
        <v>819</v>
      </c>
      <c r="B675" s="445" t="s">
        <v>9080</v>
      </c>
      <c r="C675" s="445" t="s">
        <v>146</v>
      </c>
      <c r="D675" s="445" t="s">
        <v>8349</v>
      </c>
      <c r="E675" s="452">
        <v>3.18</v>
      </c>
    </row>
    <row r="676" spans="1:5">
      <c r="A676" s="445">
        <v>818</v>
      </c>
      <c r="B676" s="445" t="s">
        <v>9081</v>
      </c>
      <c r="C676" s="445" t="s">
        <v>146</v>
      </c>
      <c r="D676" s="445" t="s">
        <v>8349</v>
      </c>
      <c r="E676" s="452">
        <v>5.35</v>
      </c>
    </row>
    <row r="677" spans="1:5">
      <c r="A677" s="445">
        <v>823</v>
      </c>
      <c r="B677" s="445" t="s">
        <v>9082</v>
      </c>
      <c r="C677" s="445" t="s">
        <v>146</v>
      </c>
      <c r="D677" s="445" t="s">
        <v>8349</v>
      </c>
      <c r="E677" s="452">
        <v>16.13</v>
      </c>
    </row>
    <row r="678" spans="1:5">
      <c r="A678" s="445">
        <v>830</v>
      </c>
      <c r="B678" s="445" t="s">
        <v>9083</v>
      </c>
      <c r="C678" s="445" t="s">
        <v>146</v>
      </c>
      <c r="D678" s="445" t="s">
        <v>8349</v>
      </c>
      <c r="E678" s="452">
        <v>13.29</v>
      </c>
    </row>
    <row r="679" spans="1:5">
      <c r="A679" s="445">
        <v>826</v>
      </c>
      <c r="B679" s="445" t="s">
        <v>9084</v>
      </c>
      <c r="C679" s="445" t="s">
        <v>146</v>
      </c>
      <c r="D679" s="445" t="s">
        <v>8349</v>
      </c>
      <c r="E679" s="452">
        <v>41.36</v>
      </c>
    </row>
    <row r="680" spans="1:5">
      <c r="A680" s="445">
        <v>827</v>
      </c>
      <c r="B680" s="445" t="s">
        <v>9085</v>
      </c>
      <c r="C680" s="445" t="s">
        <v>146</v>
      </c>
      <c r="D680" s="445" t="s">
        <v>8349</v>
      </c>
      <c r="E680" s="452">
        <v>34.94</v>
      </c>
    </row>
    <row r="681" spans="1:5">
      <c r="A681" s="445">
        <v>832</v>
      </c>
      <c r="B681" s="445" t="s">
        <v>9086</v>
      </c>
      <c r="C681" s="445" t="s">
        <v>146</v>
      </c>
      <c r="D681" s="445" t="s">
        <v>8349</v>
      </c>
      <c r="E681" s="452">
        <v>2.41</v>
      </c>
    </row>
    <row r="682" spans="1:5">
      <c r="A682" s="445">
        <v>833</v>
      </c>
      <c r="B682" s="445" t="s">
        <v>9087</v>
      </c>
      <c r="C682" s="445" t="s">
        <v>146</v>
      </c>
      <c r="D682" s="445" t="s">
        <v>8349</v>
      </c>
      <c r="E682" s="452">
        <v>3.42</v>
      </c>
    </row>
    <row r="683" spans="1:5">
      <c r="A683" s="445">
        <v>834</v>
      </c>
      <c r="B683" s="445" t="s">
        <v>9088</v>
      </c>
      <c r="C683" s="445" t="s">
        <v>146</v>
      </c>
      <c r="D683" s="445" t="s">
        <v>8349</v>
      </c>
      <c r="E683" s="452">
        <v>3.76</v>
      </c>
    </row>
    <row r="684" spans="1:5">
      <c r="A684" s="445">
        <v>825</v>
      </c>
      <c r="B684" s="445" t="s">
        <v>9089</v>
      </c>
      <c r="C684" s="445" t="s">
        <v>146</v>
      </c>
      <c r="D684" s="445" t="s">
        <v>8349</v>
      </c>
      <c r="E684" s="452">
        <v>4.1900000000000004</v>
      </c>
    </row>
    <row r="685" spans="1:5">
      <c r="A685" s="445">
        <v>813</v>
      </c>
      <c r="B685" s="445" t="s">
        <v>9090</v>
      </c>
      <c r="C685" s="445" t="s">
        <v>146</v>
      </c>
      <c r="D685" s="445" t="s">
        <v>8349</v>
      </c>
      <c r="E685" s="452">
        <v>4.12</v>
      </c>
    </row>
    <row r="686" spans="1:5">
      <c r="A686" s="445">
        <v>820</v>
      </c>
      <c r="B686" s="445" t="s">
        <v>9091</v>
      </c>
      <c r="C686" s="445" t="s">
        <v>146</v>
      </c>
      <c r="D686" s="445" t="s">
        <v>8349</v>
      </c>
      <c r="E686" s="452">
        <v>5.23</v>
      </c>
    </row>
    <row r="687" spans="1:5">
      <c r="A687" s="445">
        <v>816</v>
      </c>
      <c r="B687" s="445" t="s">
        <v>9092</v>
      </c>
      <c r="C687" s="445" t="s">
        <v>146</v>
      </c>
      <c r="D687" s="445" t="s">
        <v>8349</v>
      </c>
      <c r="E687" s="452">
        <v>8.9</v>
      </c>
    </row>
    <row r="688" spans="1:5">
      <c r="A688" s="445">
        <v>814</v>
      </c>
      <c r="B688" s="445" t="s">
        <v>9093</v>
      </c>
      <c r="C688" s="445" t="s">
        <v>146</v>
      </c>
      <c r="D688" s="445" t="s">
        <v>8349</v>
      </c>
      <c r="E688" s="452">
        <v>10.75</v>
      </c>
    </row>
    <row r="689" spans="1:5">
      <c r="A689" s="445">
        <v>815</v>
      </c>
      <c r="B689" s="445" t="s">
        <v>9094</v>
      </c>
      <c r="C689" s="445" t="s">
        <v>146</v>
      </c>
      <c r="D689" s="445" t="s">
        <v>8349</v>
      </c>
      <c r="E689" s="452">
        <v>11.62</v>
      </c>
    </row>
    <row r="690" spans="1:5">
      <c r="A690" s="445">
        <v>822</v>
      </c>
      <c r="B690" s="445" t="s">
        <v>9096</v>
      </c>
      <c r="C690" s="445" t="s">
        <v>146</v>
      </c>
      <c r="D690" s="445" t="s">
        <v>8349</v>
      </c>
      <c r="E690" s="452">
        <v>14.16</v>
      </c>
    </row>
    <row r="691" spans="1:5">
      <c r="A691" s="445">
        <v>821</v>
      </c>
      <c r="B691" s="445" t="s">
        <v>9097</v>
      </c>
      <c r="C691" s="445" t="s">
        <v>146</v>
      </c>
      <c r="D691" s="445" t="s">
        <v>8349</v>
      </c>
      <c r="E691" s="452">
        <v>16.55</v>
      </c>
    </row>
    <row r="692" spans="1:5">
      <c r="A692" s="445">
        <v>817</v>
      </c>
      <c r="B692" s="445" t="s">
        <v>9098</v>
      </c>
      <c r="C692" s="445" t="s">
        <v>146</v>
      </c>
      <c r="D692" s="445" t="s">
        <v>8349</v>
      </c>
      <c r="E692" s="452">
        <v>19.68</v>
      </c>
    </row>
    <row r="693" spans="1:5">
      <c r="A693" s="445">
        <v>20086</v>
      </c>
      <c r="B693" s="445" t="s">
        <v>9099</v>
      </c>
      <c r="C693" s="445" t="s">
        <v>146</v>
      </c>
      <c r="D693" s="445" t="s">
        <v>8349</v>
      </c>
      <c r="E693" s="452">
        <v>2.1</v>
      </c>
    </row>
    <row r="694" spans="1:5">
      <c r="A694" s="445">
        <v>39191</v>
      </c>
      <c r="B694" s="445" t="s">
        <v>9100</v>
      </c>
      <c r="C694" s="445" t="s">
        <v>146</v>
      </c>
      <c r="D694" s="445" t="s">
        <v>8349</v>
      </c>
      <c r="E694" s="452">
        <v>14.37</v>
      </c>
    </row>
    <row r="695" spans="1:5">
      <c r="A695" s="445">
        <v>39190</v>
      </c>
      <c r="B695" s="445" t="s">
        <v>9101</v>
      </c>
      <c r="C695" s="445" t="s">
        <v>146</v>
      </c>
      <c r="D695" s="445" t="s">
        <v>8349</v>
      </c>
      <c r="E695" s="452">
        <v>15.01</v>
      </c>
    </row>
    <row r="696" spans="1:5">
      <c r="A696" s="445">
        <v>39189</v>
      </c>
      <c r="B696" s="445" t="s">
        <v>9102</v>
      </c>
      <c r="C696" s="445" t="s">
        <v>146</v>
      </c>
      <c r="D696" s="445" t="s">
        <v>8349</v>
      </c>
      <c r="E696" s="452">
        <v>15.89</v>
      </c>
    </row>
    <row r="697" spans="1:5">
      <c r="A697" s="445">
        <v>39186</v>
      </c>
      <c r="B697" s="445" t="s">
        <v>9103</v>
      </c>
      <c r="C697" s="445" t="s">
        <v>146</v>
      </c>
      <c r="D697" s="445" t="s">
        <v>8349</v>
      </c>
      <c r="E697" s="452">
        <v>14.21</v>
      </c>
    </row>
    <row r="698" spans="1:5">
      <c r="A698" s="445">
        <v>39188</v>
      </c>
      <c r="B698" s="445" t="s">
        <v>9104</v>
      </c>
      <c r="C698" s="445" t="s">
        <v>146</v>
      </c>
      <c r="D698" s="445" t="s">
        <v>8349</v>
      </c>
      <c r="E698" s="452">
        <v>11.69</v>
      </c>
    </row>
    <row r="699" spans="1:5">
      <c r="A699" s="445">
        <v>39187</v>
      </c>
      <c r="B699" s="445" t="s">
        <v>9105</v>
      </c>
      <c r="C699" s="445" t="s">
        <v>146</v>
      </c>
      <c r="D699" s="445" t="s">
        <v>8349</v>
      </c>
      <c r="E699" s="452">
        <v>12.26</v>
      </c>
    </row>
    <row r="700" spans="1:5">
      <c r="A700" s="445">
        <v>39184</v>
      </c>
      <c r="B700" s="445" t="s">
        <v>9106</v>
      </c>
      <c r="C700" s="445" t="s">
        <v>146</v>
      </c>
      <c r="D700" s="445" t="s">
        <v>8349</v>
      </c>
      <c r="E700" s="452">
        <v>4.6100000000000003</v>
      </c>
    </row>
    <row r="701" spans="1:5">
      <c r="A701" s="445">
        <v>39185</v>
      </c>
      <c r="B701" s="445" t="s">
        <v>9107</v>
      </c>
      <c r="C701" s="445" t="s">
        <v>146</v>
      </c>
      <c r="D701" s="445" t="s">
        <v>8349</v>
      </c>
      <c r="E701" s="452">
        <v>4.2</v>
      </c>
    </row>
    <row r="702" spans="1:5">
      <c r="A702" s="445">
        <v>39198</v>
      </c>
      <c r="B702" s="445" t="s">
        <v>9108</v>
      </c>
      <c r="C702" s="445" t="s">
        <v>146</v>
      </c>
      <c r="D702" s="445" t="s">
        <v>8349</v>
      </c>
      <c r="E702" s="452">
        <v>47.14</v>
      </c>
    </row>
    <row r="703" spans="1:5">
      <c r="A703" s="445">
        <v>39197</v>
      </c>
      <c r="B703" s="445" t="s">
        <v>9109</v>
      </c>
      <c r="C703" s="445" t="s">
        <v>146</v>
      </c>
      <c r="D703" s="445" t="s">
        <v>8349</v>
      </c>
      <c r="E703" s="452">
        <v>49.24</v>
      </c>
    </row>
    <row r="704" spans="1:5">
      <c r="A704" s="445">
        <v>39196</v>
      </c>
      <c r="B704" s="445" t="s">
        <v>9110</v>
      </c>
      <c r="C704" s="445" t="s">
        <v>146</v>
      </c>
      <c r="D704" s="445" t="s">
        <v>8349</v>
      </c>
      <c r="E704" s="452">
        <v>50.79</v>
      </c>
    </row>
    <row r="705" spans="1:5">
      <c r="A705" s="445">
        <v>39199</v>
      </c>
      <c r="B705" s="445" t="s">
        <v>9111</v>
      </c>
      <c r="C705" s="445" t="s">
        <v>146</v>
      </c>
      <c r="D705" s="445" t="s">
        <v>8349</v>
      </c>
      <c r="E705" s="452">
        <v>45.37</v>
      </c>
    </row>
    <row r="706" spans="1:5">
      <c r="A706" s="445">
        <v>39195</v>
      </c>
      <c r="B706" s="445" t="s">
        <v>9112</v>
      </c>
      <c r="C706" s="445" t="s">
        <v>146</v>
      </c>
      <c r="D706" s="445" t="s">
        <v>8349</v>
      </c>
      <c r="E706" s="452">
        <v>26.18</v>
      </c>
    </row>
    <row r="707" spans="1:5">
      <c r="A707" s="445">
        <v>39194</v>
      </c>
      <c r="B707" s="445" t="s">
        <v>9113</v>
      </c>
      <c r="C707" s="445" t="s">
        <v>146</v>
      </c>
      <c r="D707" s="445" t="s">
        <v>8349</v>
      </c>
      <c r="E707" s="452">
        <v>28.02</v>
      </c>
    </row>
    <row r="708" spans="1:5">
      <c r="A708" s="445">
        <v>39193</v>
      </c>
      <c r="B708" s="445" t="s">
        <v>9114</v>
      </c>
      <c r="C708" s="445" t="s">
        <v>146</v>
      </c>
      <c r="D708" s="445" t="s">
        <v>8349</v>
      </c>
      <c r="E708" s="452">
        <v>30.71</v>
      </c>
    </row>
    <row r="709" spans="1:5">
      <c r="A709" s="445">
        <v>39192</v>
      </c>
      <c r="B709" s="445" t="s">
        <v>9115</v>
      </c>
      <c r="C709" s="445" t="s">
        <v>146</v>
      </c>
      <c r="D709" s="445" t="s">
        <v>8349</v>
      </c>
      <c r="E709" s="452">
        <v>31.95</v>
      </c>
    </row>
    <row r="710" spans="1:5">
      <c r="A710" s="445">
        <v>39920</v>
      </c>
      <c r="B710" s="445" t="s">
        <v>9116</v>
      </c>
      <c r="C710" s="445" t="s">
        <v>146</v>
      </c>
      <c r="D710" s="445" t="s">
        <v>8349</v>
      </c>
      <c r="E710" s="452">
        <v>3.87</v>
      </c>
    </row>
    <row r="711" spans="1:5">
      <c r="A711" s="445">
        <v>39201</v>
      </c>
      <c r="B711" s="445" t="s">
        <v>9117</v>
      </c>
      <c r="C711" s="445" t="s">
        <v>146</v>
      </c>
      <c r="D711" s="445" t="s">
        <v>8349</v>
      </c>
      <c r="E711" s="452">
        <v>56.36</v>
      </c>
    </row>
    <row r="712" spans="1:5">
      <c r="A712" s="445">
        <v>39200</v>
      </c>
      <c r="B712" s="445" t="s">
        <v>9118</v>
      </c>
      <c r="C712" s="445" t="s">
        <v>146</v>
      </c>
      <c r="D712" s="445" t="s">
        <v>8349</v>
      </c>
      <c r="E712" s="452">
        <v>56.81</v>
      </c>
    </row>
    <row r="713" spans="1:5">
      <c r="A713" s="445">
        <v>39203</v>
      </c>
      <c r="B713" s="445" t="s">
        <v>9119</v>
      </c>
      <c r="C713" s="445" t="s">
        <v>146</v>
      </c>
      <c r="D713" s="445" t="s">
        <v>8349</v>
      </c>
      <c r="E713" s="452">
        <v>45.87</v>
      </c>
    </row>
    <row r="714" spans="1:5">
      <c r="A714" s="445">
        <v>39202</v>
      </c>
      <c r="B714" s="445" t="s">
        <v>9120</v>
      </c>
      <c r="C714" s="445" t="s">
        <v>146</v>
      </c>
      <c r="D714" s="445" t="s">
        <v>8349</v>
      </c>
      <c r="E714" s="452">
        <v>53.89</v>
      </c>
    </row>
    <row r="715" spans="1:5">
      <c r="A715" s="445">
        <v>39205</v>
      </c>
      <c r="B715" s="445" t="s">
        <v>9121</v>
      </c>
      <c r="C715" s="445" t="s">
        <v>146</v>
      </c>
      <c r="D715" s="445" t="s">
        <v>8349</v>
      </c>
      <c r="E715" s="452">
        <v>89.91</v>
      </c>
    </row>
    <row r="716" spans="1:5">
      <c r="A716" s="445">
        <v>39204</v>
      </c>
      <c r="B716" s="445" t="s">
        <v>9122</v>
      </c>
      <c r="C716" s="445" t="s">
        <v>146</v>
      </c>
      <c r="D716" s="445" t="s">
        <v>8349</v>
      </c>
      <c r="E716" s="452">
        <v>92.08</v>
      </c>
    </row>
    <row r="717" spans="1:5">
      <c r="A717" s="445">
        <v>39206</v>
      </c>
      <c r="B717" s="445" t="s">
        <v>9123</v>
      </c>
      <c r="C717" s="445" t="s">
        <v>146</v>
      </c>
      <c r="D717" s="445" t="s">
        <v>8349</v>
      </c>
      <c r="E717" s="452">
        <v>87.36</v>
      </c>
    </row>
    <row r="718" spans="1:5">
      <c r="A718" s="445">
        <v>797</v>
      </c>
      <c r="B718" s="445" t="s">
        <v>9124</v>
      </c>
      <c r="C718" s="445" t="s">
        <v>146</v>
      </c>
      <c r="D718" s="445" t="s">
        <v>8349</v>
      </c>
      <c r="E718" s="452">
        <v>7.69</v>
      </c>
    </row>
    <row r="719" spans="1:5">
      <c r="A719" s="445">
        <v>798</v>
      </c>
      <c r="B719" s="445" t="s">
        <v>9125</v>
      </c>
      <c r="C719" s="445" t="s">
        <v>146</v>
      </c>
      <c r="D719" s="445" t="s">
        <v>8349</v>
      </c>
      <c r="E719" s="452">
        <v>1.05</v>
      </c>
    </row>
    <row r="720" spans="1:5">
      <c r="A720" s="445">
        <v>796</v>
      </c>
      <c r="B720" s="445" t="s">
        <v>9126</v>
      </c>
      <c r="C720" s="445" t="s">
        <v>146</v>
      </c>
      <c r="D720" s="445" t="s">
        <v>8349</v>
      </c>
      <c r="E720" s="452">
        <v>7.37</v>
      </c>
    </row>
    <row r="721" spans="1:5">
      <c r="A721" s="445">
        <v>799</v>
      </c>
      <c r="B721" s="445" t="s">
        <v>9127</v>
      </c>
      <c r="C721" s="445" t="s">
        <v>146</v>
      </c>
      <c r="D721" s="445" t="s">
        <v>8349</v>
      </c>
      <c r="E721" s="452">
        <v>3.47</v>
      </c>
    </row>
    <row r="722" spans="1:5">
      <c r="A722" s="445">
        <v>792</v>
      </c>
      <c r="B722" s="445" t="s">
        <v>9128</v>
      </c>
      <c r="C722" s="445" t="s">
        <v>146</v>
      </c>
      <c r="D722" s="445" t="s">
        <v>8349</v>
      </c>
      <c r="E722" s="452">
        <v>3.52</v>
      </c>
    </row>
    <row r="723" spans="1:5">
      <c r="A723" s="445">
        <v>804</v>
      </c>
      <c r="B723" s="445" t="s">
        <v>9129</v>
      </c>
      <c r="C723" s="445" t="s">
        <v>146</v>
      </c>
      <c r="D723" s="445" t="s">
        <v>8349</v>
      </c>
      <c r="E723" s="452">
        <v>17.48</v>
      </c>
    </row>
    <row r="724" spans="1:5">
      <c r="A724" s="445">
        <v>793</v>
      </c>
      <c r="B724" s="445" t="s">
        <v>9130</v>
      </c>
      <c r="C724" s="445" t="s">
        <v>146</v>
      </c>
      <c r="D724" s="445" t="s">
        <v>8349</v>
      </c>
      <c r="E724" s="452">
        <v>7.5</v>
      </c>
    </row>
    <row r="725" spans="1:5">
      <c r="A725" s="445">
        <v>801</v>
      </c>
      <c r="B725" s="445" t="s">
        <v>9131</v>
      </c>
      <c r="C725" s="445" t="s">
        <v>146</v>
      </c>
      <c r="D725" s="445" t="s">
        <v>8349</v>
      </c>
      <c r="E725" s="452">
        <v>5.35</v>
      </c>
    </row>
    <row r="726" spans="1:5">
      <c r="A726" s="445">
        <v>794</v>
      </c>
      <c r="B726" s="445" t="s">
        <v>9132</v>
      </c>
      <c r="C726" s="445" t="s">
        <v>146</v>
      </c>
      <c r="D726" s="445" t="s">
        <v>8349</v>
      </c>
      <c r="E726" s="452">
        <v>5.52</v>
      </c>
    </row>
    <row r="727" spans="1:5">
      <c r="A727" s="445">
        <v>802</v>
      </c>
      <c r="B727" s="445" t="s">
        <v>9133</v>
      </c>
      <c r="C727" s="445" t="s">
        <v>146</v>
      </c>
      <c r="D727" s="445" t="s">
        <v>8349</v>
      </c>
      <c r="E727" s="452">
        <v>15.41</v>
      </c>
    </row>
    <row r="728" spans="1:5">
      <c r="A728" s="445">
        <v>803</v>
      </c>
      <c r="B728" s="445" t="s">
        <v>9134</v>
      </c>
      <c r="C728" s="445" t="s">
        <v>146</v>
      </c>
      <c r="D728" s="445" t="s">
        <v>8349</v>
      </c>
      <c r="E728" s="452">
        <v>13.44</v>
      </c>
    </row>
    <row r="729" spans="1:5">
      <c r="A729" s="445">
        <v>38001</v>
      </c>
      <c r="B729" s="445" t="s">
        <v>9135</v>
      </c>
      <c r="C729" s="445" t="s">
        <v>146</v>
      </c>
      <c r="D729" s="445" t="s">
        <v>8349</v>
      </c>
      <c r="E729" s="452">
        <v>1.47</v>
      </c>
    </row>
    <row r="730" spans="1:5">
      <c r="A730" s="445">
        <v>38002</v>
      </c>
      <c r="B730" s="445" t="s">
        <v>9137</v>
      </c>
      <c r="C730" s="445" t="s">
        <v>146</v>
      </c>
      <c r="D730" s="445" t="s">
        <v>8349</v>
      </c>
      <c r="E730" s="452">
        <v>2.73</v>
      </c>
    </row>
    <row r="731" spans="1:5">
      <c r="A731" s="445">
        <v>38003</v>
      </c>
      <c r="B731" s="445" t="s">
        <v>9139</v>
      </c>
      <c r="C731" s="445" t="s">
        <v>146</v>
      </c>
      <c r="D731" s="445" t="s">
        <v>8349</v>
      </c>
      <c r="E731" s="452">
        <v>32.74</v>
      </c>
    </row>
    <row r="732" spans="1:5">
      <c r="A732" s="445">
        <v>38004</v>
      </c>
      <c r="B732" s="445" t="s">
        <v>9140</v>
      </c>
      <c r="C732" s="445" t="s">
        <v>146</v>
      </c>
      <c r="D732" s="445" t="s">
        <v>8349</v>
      </c>
      <c r="E732" s="452">
        <v>43.78</v>
      </c>
    </row>
    <row r="733" spans="1:5">
      <c r="A733" s="445">
        <v>36327</v>
      </c>
      <c r="B733" s="445" t="s">
        <v>9141</v>
      </c>
      <c r="C733" s="445" t="s">
        <v>146</v>
      </c>
      <c r="D733" s="445" t="s">
        <v>8367</v>
      </c>
      <c r="E733" s="452">
        <v>2.37</v>
      </c>
    </row>
    <row r="734" spans="1:5">
      <c r="A734" s="445">
        <v>38992</v>
      </c>
      <c r="B734" s="445" t="s">
        <v>9142</v>
      </c>
      <c r="C734" s="445" t="s">
        <v>146</v>
      </c>
      <c r="D734" s="445" t="s">
        <v>8367</v>
      </c>
      <c r="E734" s="452">
        <v>3.8</v>
      </c>
    </row>
    <row r="735" spans="1:5">
      <c r="A735" s="445">
        <v>38993</v>
      </c>
      <c r="B735" s="445" t="s">
        <v>9143</v>
      </c>
      <c r="C735" s="445" t="s">
        <v>146</v>
      </c>
      <c r="D735" s="445" t="s">
        <v>8367</v>
      </c>
      <c r="E735" s="452">
        <v>10.83</v>
      </c>
    </row>
    <row r="736" spans="1:5">
      <c r="A736" s="445">
        <v>38418</v>
      </c>
      <c r="B736" s="445" t="s">
        <v>9144</v>
      </c>
      <c r="C736" s="445" t="s">
        <v>146</v>
      </c>
      <c r="D736" s="445" t="s">
        <v>8349</v>
      </c>
      <c r="E736" s="452">
        <v>6.11</v>
      </c>
    </row>
    <row r="737" spans="1:5">
      <c r="A737" s="445">
        <v>39178</v>
      </c>
      <c r="B737" s="445" t="s">
        <v>9145</v>
      </c>
      <c r="C737" s="445" t="s">
        <v>146</v>
      </c>
      <c r="D737" s="445" t="s">
        <v>8349</v>
      </c>
      <c r="E737" s="452">
        <v>1.55</v>
      </c>
    </row>
    <row r="738" spans="1:5">
      <c r="A738" s="445">
        <v>39177</v>
      </c>
      <c r="B738" s="445" t="s">
        <v>9146</v>
      </c>
      <c r="C738" s="445" t="s">
        <v>146</v>
      </c>
      <c r="D738" s="445" t="s">
        <v>8349</v>
      </c>
      <c r="E738" s="452">
        <v>1.4</v>
      </c>
    </row>
    <row r="739" spans="1:5">
      <c r="A739" s="445">
        <v>39174</v>
      </c>
      <c r="B739" s="445" t="s">
        <v>9147</v>
      </c>
      <c r="C739" s="445" t="s">
        <v>146</v>
      </c>
      <c r="D739" s="445" t="s">
        <v>8349</v>
      </c>
      <c r="E739" s="452">
        <v>0.7</v>
      </c>
    </row>
    <row r="740" spans="1:5">
      <c r="A740" s="445">
        <v>39176</v>
      </c>
      <c r="B740" s="445" t="s">
        <v>9148</v>
      </c>
      <c r="C740" s="445" t="s">
        <v>146</v>
      </c>
      <c r="D740" s="445" t="s">
        <v>8349</v>
      </c>
      <c r="E740" s="452">
        <v>0.92</v>
      </c>
    </row>
    <row r="741" spans="1:5">
      <c r="A741" s="445">
        <v>39180</v>
      </c>
      <c r="B741" s="445" t="s">
        <v>9149</v>
      </c>
      <c r="C741" s="445" t="s">
        <v>146</v>
      </c>
      <c r="D741" s="445" t="s">
        <v>8349</v>
      </c>
      <c r="E741" s="452">
        <v>4.22</v>
      </c>
    </row>
    <row r="742" spans="1:5">
      <c r="A742" s="445">
        <v>39179</v>
      </c>
      <c r="B742" s="445" t="s">
        <v>9150</v>
      </c>
      <c r="C742" s="445" t="s">
        <v>146</v>
      </c>
      <c r="D742" s="445" t="s">
        <v>8349</v>
      </c>
      <c r="E742" s="452">
        <v>3.73</v>
      </c>
    </row>
    <row r="743" spans="1:5">
      <c r="A743" s="445">
        <v>39175</v>
      </c>
      <c r="B743" s="445" t="s">
        <v>9151</v>
      </c>
      <c r="C743" s="445" t="s">
        <v>146</v>
      </c>
      <c r="D743" s="445" t="s">
        <v>8349</v>
      </c>
      <c r="E743" s="452">
        <v>0.86</v>
      </c>
    </row>
    <row r="744" spans="1:5">
      <c r="A744" s="445">
        <v>39217</v>
      </c>
      <c r="B744" s="445" t="s">
        <v>9152</v>
      </c>
      <c r="C744" s="445" t="s">
        <v>146</v>
      </c>
      <c r="D744" s="445" t="s">
        <v>8349</v>
      </c>
      <c r="E744" s="452">
        <v>0.66</v>
      </c>
    </row>
    <row r="745" spans="1:5">
      <c r="A745" s="445">
        <v>39181</v>
      </c>
      <c r="B745" s="445" t="s">
        <v>9153</v>
      </c>
      <c r="C745" s="445" t="s">
        <v>146</v>
      </c>
      <c r="D745" s="445" t="s">
        <v>8349</v>
      </c>
      <c r="E745" s="452">
        <v>5.66</v>
      </c>
    </row>
    <row r="746" spans="1:5">
      <c r="A746" s="445">
        <v>39182</v>
      </c>
      <c r="B746" s="445" t="s">
        <v>9154</v>
      </c>
      <c r="C746" s="445" t="s">
        <v>146</v>
      </c>
      <c r="D746" s="445" t="s">
        <v>8349</v>
      </c>
      <c r="E746" s="452">
        <v>7.96</v>
      </c>
    </row>
    <row r="747" spans="1:5">
      <c r="A747" s="445">
        <v>12616</v>
      </c>
      <c r="B747" s="445" t="s">
        <v>9155</v>
      </c>
      <c r="C747" s="445" t="s">
        <v>146</v>
      </c>
      <c r="D747" s="445" t="s">
        <v>8367</v>
      </c>
      <c r="E747" s="452">
        <v>5.39</v>
      </c>
    </row>
    <row r="748" spans="1:5">
      <c r="A748" s="445">
        <v>1049</v>
      </c>
      <c r="B748" s="445" t="s">
        <v>9156</v>
      </c>
      <c r="C748" s="445" t="s">
        <v>146</v>
      </c>
      <c r="D748" s="445" t="s">
        <v>8349</v>
      </c>
      <c r="E748" s="452">
        <v>6.66</v>
      </c>
    </row>
    <row r="749" spans="1:5">
      <c r="A749" s="445">
        <v>1099</v>
      </c>
      <c r="B749" s="445" t="s">
        <v>9157</v>
      </c>
      <c r="C749" s="445" t="s">
        <v>146</v>
      </c>
      <c r="D749" s="445" t="s">
        <v>8349</v>
      </c>
      <c r="E749" s="452">
        <v>5.09</v>
      </c>
    </row>
    <row r="750" spans="1:5">
      <c r="A750" s="445">
        <v>39678</v>
      </c>
      <c r="B750" s="445" t="s">
        <v>9158</v>
      </c>
      <c r="C750" s="445" t="s">
        <v>146</v>
      </c>
      <c r="D750" s="445" t="s">
        <v>8349</v>
      </c>
      <c r="E750" s="452">
        <v>2.0499999999999998</v>
      </c>
    </row>
    <row r="751" spans="1:5">
      <c r="A751" s="445">
        <v>1050</v>
      </c>
      <c r="B751" s="445" t="s">
        <v>9159</v>
      </c>
      <c r="C751" s="445" t="s">
        <v>146</v>
      </c>
      <c r="D751" s="445" t="s">
        <v>8349</v>
      </c>
      <c r="E751" s="452">
        <v>3.48</v>
      </c>
    </row>
    <row r="752" spans="1:5">
      <c r="A752" s="445">
        <v>1101</v>
      </c>
      <c r="B752" s="445" t="s">
        <v>9160</v>
      </c>
      <c r="C752" s="445" t="s">
        <v>146</v>
      </c>
      <c r="D752" s="445" t="s">
        <v>8349</v>
      </c>
      <c r="E752" s="452">
        <v>21.97</v>
      </c>
    </row>
    <row r="753" spans="1:5">
      <c r="A753" s="445">
        <v>1100</v>
      </c>
      <c r="B753" s="445" t="s">
        <v>9161</v>
      </c>
      <c r="C753" s="445" t="s">
        <v>146</v>
      </c>
      <c r="D753" s="445" t="s">
        <v>8349</v>
      </c>
      <c r="E753" s="452">
        <v>11.33</v>
      </c>
    </row>
    <row r="754" spans="1:5">
      <c r="A754" s="445">
        <v>39679</v>
      </c>
      <c r="B754" s="445" t="s">
        <v>9162</v>
      </c>
      <c r="C754" s="445" t="s">
        <v>146</v>
      </c>
      <c r="D754" s="445" t="s">
        <v>8349</v>
      </c>
      <c r="E754" s="452">
        <v>43.79</v>
      </c>
    </row>
    <row r="755" spans="1:5">
      <c r="A755" s="445">
        <v>1098</v>
      </c>
      <c r="B755" s="445" t="s">
        <v>9163</v>
      </c>
      <c r="C755" s="445" t="s">
        <v>146</v>
      </c>
      <c r="D755" s="445" t="s">
        <v>8349</v>
      </c>
      <c r="E755" s="452">
        <v>2.72</v>
      </c>
    </row>
    <row r="756" spans="1:5">
      <c r="A756" s="445">
        <v>1102</v>
      </c>
      <c r="B756" s="445" t="s">
        <v>9164</v>
      </c>
      <c r="C756" s="445" t="s">
        <v>146</v>
      </c>
      <c r="D756" s="445" t="s">
        <v>8349</v>
      </c>
      <c r="E756" s="452">
        <v>32.76</v>
      </c>
    </row>
    <row r="757" spans="1:5">
      <c r="A757" s="445">
        <v>1051</v>
      </c>
      <c r="B757" s="445" t="s">
        <v>9165</v>
      </c>
      <c r="C757" s="445" t="s">
        <v>146</v>
      </c>
      <c r="D757" s="445" t="s">
        <v>8349</v>
      </c>
      <c r="E757" s="452">
        <v>47.62</v>
      </c>
    </row>
    <row r="758" spans="1:5">
      <c r="A758" s="445">
        <v>37399</v>
      </c>
      <c r="B758" s="445" t="s">
        <v>9166</v>
      </c>
      <c r="C758" s="445" t="s">
        <v>146</v>
      </c>
      <c r="D758" s="445" t="s">
        <v>8349</v>
      </c>
      <c r="E758" s="452">
        <v>19.02</v>
      </c>
    </row>
    <row r="759" spans="1:5">
      <c r="A759" s="445">
        <v>41955</v>
      </c>
      <c r="B759" s="445" t="s">
        <v>9167</v>
      </c>
      <c r="C759" s="445" t="s">
        <v>130</v>
      </c>
      <c r="D759" s="445" t="s">
        <v>8349</v>
      </c>
      <c r="E759" s="452">
        <v>66.900000000000006</v>
      </c>
    </row>
    <row r="760" spans="1:5">
      <c r="A760" s="445">
        <v>41953</v>
      </c>
      <c r="B760" s="445" t="s">
        <v>9168</v>
      </c>
      <c r="C760" s="445" t="s">
        <v>130</v>
      </c>
      <c r="D760" s="445" t="s">
        <v>8349</v>
      </c>
      <c r="E760" s="452">
        <v>63.85</v>
      </c>
    </row>
    <row r="761" spans="1:5">
      <c r="A761" s="445">
        <v>41954</v>
      </c>
      <c r="B761" s="445" t="s">
        <v>9169</v>
      </c>
      <c r="C761" s="445" t="s">
        <v>130</v>
      </c>
      <c r="D761" s="445" t="s">
        <v>8349</v>
      </c>
      <c r="E761" s="452">
        <v>63.24</v>
      </c>
    </row>
    <row r="762" spans="1:5">
      <c r="A762" s="445">
        <v>25004</v>
      </c>
      <c r="B762" s="445" t="s">
        <v>9170</v>
      </c>
      <c r="C762" s="445" t="s">
        <v>130</v>
      </c>
      <c r="D762" s="445" t="s">
        <v>8349</v>
      </c>
      <c r="E762" s="452">
        <v>21.03</v>
      </c>
    </row>
    <row r="763" spans="1:5">
      <c r="A763" s="445">
        <v>25002</v>
      </c>
      <c r="B763" s="445" t="s">
        <v>9171</v>
      </c>
      <c r="C763" s="445" t="s">
        <v>130</v>
      </c>
      <c r="D763" s="445" t="s">
        <v>8349</v>
      </c>
      <c r="E763" s="452">
        <v>21.2</v>
      </c>
    </row>
    <row r="764" spans="1:5">
      <c r="A764" s="445">
        <v>37409</v>
      </c>
      <c r="B764" s="445" t="s">
        <v>9173</v>
      </c>
      <c r="C764" s="445" t="s">
        <v>130</v>
      </c>
      <c r="D764" s="445" t="s">
        <v>8349</v>
      </c>
      <c r="E764" s="452">
        <v>20.85</v>
      </c>
    </row>
    <row r="765" spans="1:5">
      <c r="A765" s="445">
        <v>841</v>
      </c>
      <c r="B765" s="445" t="s">
        <v>9175</v>
      </c>
      <c r="C765" s="445" t="s">
        <v>130</v>
      </c>
      <c r="D765" s="445" t="s">
        <v>8352</v>
      </c>
      <c r="E765" s="452">
        <v>21.54</v>
      </c>
    </row>
    <row r="766" spans="1:5">
      <c r="A766" s="445">
        <v>25005</v>
      </c>
      <c r="B766" s="445" t="s">
        <v>9176</v>
      </c>
      <c r="C766" s="445" t="s">
        <v>130</v>
      </c>
      <c r="D766" s="445" t="s">
        <v>8349</v>
      </c>
      <c r="E766" s="452">
        <v>23.62</v>
      </c>
    </row>
    <row r="767" spans="1:5">
      <c r="A767" s="445">
        <v>25003</v>
      </c>
      <c r="B767" s="445" t="s">
        <v>9177</v>
      </c>
      <c r="C767" s="445" t="s">
        <v>130</v>
      </c>
      <c r="D767" s="445" t="s">
        <v>8349</v>
      </c>
      <c r="E767" s="452">
        <v>25.23</v>
      </c>
    </row>
    <row r="768" spans="1:5">
      <c r="A768" s="445">
        <v>37410</v>
      </c>
      <c r="B768" s="445" t="s">
        <v>9178</v>
      </c>
      <c r="C768" s="445" t="s">
        <v>130</v>
      </c>
      <c r="D768" s="445" t="s">
        <v>8349</v>
      </c>
      <c r="E768" s="452">
        <v>23.62</v>
      </c>
    </row>
    <row r="769" spans="1:5">
      <c r="A769" s="445">
        <v>842</v>
      </c>
      <c r="B769" s="445" t="s">
        <v>9179</v>
      </c>
      <c r="C769" s="445" t="s">
        <v>130</v>
      </c>
      <c r="D769" s="445" t="s">
        <v>8349</v>
      </c>
      <c r="E769" s="452">
        <v>26.57</v>
      </c>
    </row>
    <row r="770" spans="1:5">
      <c r="A770" s="445">
        <v>862</v>
      </c>
      <c r="B770" s="445" t="s">
        <v>9181</v>
      </c>
      <c r="C770" s="445" t="s">
        <v>239</v>
      </c>
      <c r="D770" s="445" t="s">
        <v>8349</v>
      </c>
      <c r="E770" s="452">
        <v>7.47</v>
      </c>
    </row>
    <row r="771" spans="1:5">
      <c r="A771" s="445">
        <v>866</v>
      </c>
      <c r="B771" s="445" t="s">
        <v>9182</v>
      </c>
      <c r="C771" s="445" t="s">
        <v>239</v>
      </c>
      <c r="D771" s="445" t="s">
        <v>8349</v>
      </c>
      <c r="E771" s="452">
        <v>91.92</v>
      </c>
    </row>
    <row r="772" spans="1:5">
      <c r="A772" s="445">
        <v>892</v>
      </c>
      <c r="B772" s="445" t="s">
        <v>9183</v>
      </c>
      <c r="C772" s="445" t="s">
        <v>239</v>
      </c>
      <c r="D772" s="445" t="s">
        <v>8349</v>
      </c>
      <c r="E772" s="452">
        <v>116.89</v>
      </c>
    </row>
    <row r="773" spans="1:5">
      <c r="A773" s="445">
        <v>857</v>
      </c>
      <c r="B773" s="445" t="s">
        <v>9184</v>
      </c>
      <c r="C773" s="445" t="s">
        <v>239</v>
      </c>
      <c r="D773" s="445" t="s">
        <v>8352</v>
      </c>
      <c r="E773" s="452">
        <v>11.9</v>
      </c>
    </row>
    <row r="774" spans="1:5">
      <c r="A774" s="445">
        <v>37404</v>
      </c>
      <c r="B774" s="445" t="s">
        <v>9185</v>
      </c>
      <c r="C774" s="445" t="s">
        <v>239</v>
      </c>
      <c r="D774" s="445" t="s">
        <v>8349</v>
      </c>
      <c r="E774" s="452">
        <v>140.56</v>
      </c>
    </row>
    <row r="775" spans="1:5">
      <c r="A775" s="445">
        <v>868</v>
      </c>
      <c r="B775" s="445" t="s">
        <v>9186</v>
      </c>
      <c r="C775" s="445" t="s">
        <v>239</v>
      </c>
      <c r="D775" s="445" t="s">
        <v>8349</v>
      </c>
      <c r="E775" s="452">
        <v>18.38</v>
      </c>
    </row>
    <row r="776" spans="1:5">
      <c r="A776" s="445">
        <v>870</v>
      </c>
      <c r="B776" s="445" t="s">
        <v>9187</v>
      </c>
      <c r="C776" s="445" t="s">
        <v>239</v>
      </c>
      <c r="D776" s="445" t="s">
        <v>8349</v>
      </c>
      <c r="E776" s="452">
        <v>242.21</v>
      </c>
    </row>
    <row r="777" spans="1:5">
      <c r="A777" s="445">
        <v>863</v>
      </c>
      <c r="B777" s="445" t="s">
        <v>9188</v>
      </c>
      <c r="C777" s="445" t="s">
        <v>239</v>
      </c>
      <c r="D777" s="445" t="s">
        <v>8349</v>
      </c>
      <c r="E777" s="452">
        <v>25.39</v>
      </c>
    </row>
    <row r="778" spans="1:5">
      <c r="A778" s="445">
        <v>867</v>
      </c>
      <c r="B778" s="445" t="s">
        <v>9189</v>
      </c>
      <c r="C778" s="445" t="s">
        <v>239</v>
      </c>
      <c r="D778" s="445" t="s">
        <v>8349</v>
      </c>
      <c r="E778" s="452">
        <v>35.36</v>
      </c>
    </row>
    <row r="779" spans="1:5">
      <c r="A779" s="445">
        <v>891</v>
      </c>
      <c r="B779" s="445" t="s">
        <v>9190</v>
      </c>
      <c r="C779" s="445" t="s">
        <v>239</v>
      </c>
      <c r="D779" s="445" t="s">
        <v>8349</v>
      </c>
      <c r="E779" s="452">
        <v>406.78</v>
      </c>
    </row>
    <row r="780" spans="1:5">
      <c r="A780" s="445">
        <v>864</v>
      </c>
      <c r="B780" s="445" t="s">
        <v>9191</v>
      </c>
      <c r="C780" s="445" t="s">
        <v>239</v>
      </c>
      <c r="D780" s="445" t="s">
        <v>8349</v>
      </c>
      <c r="E780" s="452">
        <v>49.82</v>
      </c>
    </row>
    <row r="781" spans="1:5">
      <c r="A781" s="445">
        <v>865</v>
      </c>
      <c r="B781" s="445" t="s">
        <v>9192</v>
      </c>
      <c r="C781" s="445" t="s">
        <v>239</v>
      </c>
      <c r="D781" s="445" t="s">
        <v>8349</v>
      </c>
      <c r="E781" s="452">
        <v>70.17</v>
      </c>
    </row>
    <row r="782" spans="1:5">
      <c r="A782" s="445">
        <v>1006</v>
      </c>
      <c r="B782" s="445" t="s">
        <v>9193</v>
      </c>
      <c r="C782" s="445" t="s">
        <v>239</v>
      </c>
      <c r="D782" s="445" t="s">
        <v>8349</v>
      </c>
      <c r="E782" s="452">
        <v>120.4</v>
      </c>
    </row>
    <row r="783" spans="1:5">
      <c r="A783" s="445">
        <v>948</v>
      </c>
      <c r="B783" s="445" t="s">
        <v>9194</v>
      </c>
      <c r="C783" s="445" t="s">
        <v>239</v>
      </c>
      <c r="D783" s="445" t="s">
        <v>8349</v>
      </c>
      <c r="E783" s="452">
        <v>62.7</v>
      </c>
    </row>
    <row r="784" spans="1:5">
      <c r="A784" s="445">
        <v>947</v>
      </c>
      <c r="B784" s="445" t="s">
        <v>9195</v>
      </c>
      <c r="C784" s="445" t="s">
        <v>239</v>
      </c>
      <c r="D784" s="445" t="s">
        <v>8349</v>
      </c>
      <c r="E784" s="452">
        <v>63.78</v>
      </c>
    </row>
    <row r="785" spans="1:5">
      <c r="A785" s="445">
        <v>911</v>
      </c>
      <c r="B785" s="445" t="s">
        <v>9196</v>
      </c>
      <c r="C785" s="445" t="s">
        <v>239</v>
      </c>
      <c r="D785" s="445" t="s">
        <v>8349</v>
      </c>
      <c r="E785" s="452">
        <v>92.75</v>
      </c>
    </row>
    <row r="786" spans="1:5">
      <c r="A786" s="445">
        <v>925</v>
      </c>
      <c r="B786" s="445" t="s">
        <v>9198</v>
      </c>
      <c r="C786" s="445" t="s">
        <v>239</v>
      </c>
      <c r="D786" s="445" t="s">
        <v>8349</v>
      </c>
      <c r="E786" s="452">
        <v>85.72</v>
      </c>
    </row>
    <row r="787" spans="1:5">
      <c r="A787" s="445">
        <v>954</v>
      </c>
      <c r="B787" s="445" t="s">
        <v>9199</v>
      </c>
      <c r="C787" s="445" t="s">
        <v>239</v>
      </c>
      <c r="D787" s="445" t="s">
        <v>8349</v>
      </c>
      <c r="E787" s="452">
        <v>94.7</v>
      </c>
    </row>
    <row r="788" spans="1:5">
      <c r="A788" s="445">
        <v>901</v>
      </c>
      <c r="B788" s="445" t="s">
        <v>9200</v>
      </c>
      <c r="C788" s="445" t="s">
        <v>239</v>
      </c>
      <c r="D788" s="445" t="s">
        <v>8349</v>
      </c>
      <c r="E788" s="452">
        <v>101.35</v>
      </c>
    </row>
    <row r="789" spans="1:5">
      <c r="A789" s="445">
        <v>926</v>
      </c>
      <c r="B789" s="445" t="s">
        <v>9201</v>
      </c>
      <c r="C789" s="445" t="s">
        <v>239</v>
      </c>
      <c r="D789" s="445" t="s">
        <v>8349</v>
      </c>
      <c r="E789" s="452">
        <v>107.11</v>
      </c>
    </row>
    <row r="790" spans="1:5">
      <c r="A790" s="445">
        <v>912</v>
      </c>
      <c r="B790" s="445" t="s">
        <v>9202</v>
      </c>
      <c r="C790" s="445" t="s">
        <v>239</v>
      </c>
      <c r="D790" s="445" t="s">
        <v>8349</v>
      </c>
      <c r="E790" s="452">
        <v>107.77</v>
      </c>
    </row>
    <row r="791" spans="1:5">
      <c r="A791" s="445">
        <v>955</v>
      </c>
      <c r="B791" s="445" t="s">
        <v>9203</v>
      </c>
      <c r="C791" s="445" t="s">
        <v>239</v>
      </c>
      <c r="D791" s="445" t="s">
        <v>8349</v>
      </c>
      <c r="E791" s="452">
        <v>128.63999999999999</v>
      </c>
    </row>
    <row r="792" spans="1:5">
      <c r="A792" s="445">
        <v>946</v>
      </c>
      <c r="B792" s="445" t="s">
        <v>9204</v>
      </c>
      <c r="C792" s="445" t="s">
        <v>239</v>
      </c>
      <c r="D792" s="445" t="s">
        <v>8349</v>
      </c>
      <c r="E792" s="452">
        <v>144.62</v>
      </c>
    </row>
    <row r="793" spans="1:5">
      <c r="A793" s="445">
        <v>953</v>
      </c>
      <c r="B793" s="445" t="s">
        <v>9205</v>
      </c>
      <c r="C793" s="445" t="s">
        <v>239</v>
      </c>
      <c r="D793" s="445" t="s">
        <v>8349</v>
      </c>
      <c r="E793" s="452">
        <v>131.61000000000001</v>
      </c>
    </row>
    <row r="794" spans="1:5">
      <c r="A794" s="445">
        <v>902</v>
      </c>
      <c r="B794" s="445" t="s">
        <v>9206</v>
      </c>
      <c r="C794" s="445" t="s">
        <v>239</v>
      </c>
      <c r="D794" s="445" t="s">
        <v>8349</v>
      </c>
      <c r="E794" s="452">
        <v>159.99</v>
      </c>
    </row>
    <row r="795" spans="1:5">
      <c r="A795" s="445">
        <v>927</v>
      </c>
      <c r="B795" s="445" t="s">
        <v>9207</v>
      </c>
      <c r="C795" s="445" t="s">
        <v>239</v>
      </c>
      <c r="D795" s="445" t="s">
        <v>8349</v>
      </c>
      <c r="E795" s="452">
        <v>155.07</v>
      </c>
    </row>
    <row r="796" spans="1:5">
      <c r="A796" s="445">
        <v>913</v>
      </c>
      <c r="B796" s="445" t="s">
        <v>9208</v>
      </c>
      <c r="C796" s="445" t="s">
        <v>239</v>
      </c>
      <c r="D796" s="445" t="s">
        <v>8349</v>
      </c>
      <c r="E796" s="452">
        <v>173.08</v>
      </c>
    </row>
    <row r="797" spans="1:5">
      <c r="A797" s="445">
        <v>903</v>
      </c>
      <c r="B797" s="445" t="s">
        <v>9209</v>
      </c>
      <c r="C797" s="445" t="s">
        <v>239</v>
      </c>
      <c r="D797" s="445" t="s">
        <v>8349</v>
      </c>
      <c r="E797" s="452">
        <v>195.88</v>
      </c>
    </row>
    <row r="798" spans="1:5">
      <c r="A798" s="445">
        <v>945</v>
      </c>
      <c r="B798" s="445" t="s">
        <v>9210</v>
      </c>
      <c r="C798" s="445" t="s">
        <v>239</v>
      </c>
      <c r="D798" s="445" t="s">
        <v>8349</v>
      </c>
      <c r="E798" s="452">
        <v>207.21</v>
      </c>
    </row>
    <row r="799" spans="1:5">
      <c r="A799" s="445">
        <v>914</v>
      </c>
      <c r="B799" s="445" t="s">
        <v>9211</v>
      </c>
      <c r="C799" s="445" t="s">
        <v>239</v>
      </c>
      <c r="D799" s="445" t="s">
        <v>8349</v>
      </c>
      <c r="E799" s="452">
        <v>212.27</v>
      </c>
    </row>
    <row r="800" spans="1:5">
      <c r="A800" s="445">
        <v>993</v>
      </c>
      <c r="B800" s="445" t="s">
        <v>9212</v>
      </c>
      <c r="C800" s="445" t="s">
        <v>239</v>
      </c>
      <c r="D800" s="445" t="s">
        <v>8349</v>
      </c>
      <c r="E800" s="452">
        <v>2.59</v>
      </c>
    </row>
    <row r="801" spans="1:5">
      <c r="A801" s="445">
        <v>1020</v>
      </c>
      <c r="B801" s="445" t="s">
        <v>9213</v>
      </c>
      <c r="C801" s="445" t="s">
        <v>239</v>
      </c>
      <c r="D801" s="445" t="s">
        <v>8349</v>
      </c>
      <c r="E801" s="452">
        <v>11.29</v>
      </c>
    </row>
    <row r="802" spans="1:5">
      <c r="A802" s="445">
        <v>1017</v>
      </c>
      <c r="B802" s="445" t="s">
        <v>9214</v>
      </c>
      <c r="C802" s="445" t="s">
        <v>239</v>
      </c>
      <c r="D802" s="445" t="s">
        <v>8349</v>
      </c>
      <c r="E802" s="452">
        <v>124.04</v>
      </c>
    </row>
    <row r="803" spans="1:5">
      <c r="A803" s="445">
        <v>999</v>
      </c>
      <c r="B803" s="445" t="s">
        <v>9215</v>
      </c>
      <c r="C803" s="445" t="s">
        <v>239</v>
      </c>
      <c r="D803" s="445" t="s">
        <v>8349</v>
      </c>
      <c r="E803" s="452">
        <v>153.69</v>
      </c>
    </row>
    <row r="804" spans="1:5">
      <c r="A804" s="445">
        <v>995</v>
      </c>
      <c r="B804" s="445" t="s">
        <v>9216</v>
      </c>
      <c r="C804" s="445" t="s">
        <v>239</v>
      </c>
      <c r="D804" s="445" t="s">
        <v>8349</v>
      </c>
      <c r="E804" s="452">
        <v>17.309999999999999</v>
      </c>
    </row>
    <row r="805" spans="1:5">
      <c r="A805" s="445">
        <v>1000</v>
      </c>
      <c r="B805" s="445" t="s">
        <v>9218</v>
      </c>
      <c r="C805" s="445" t="s">
        <v>239</v>
      </c>
      <c r="D805" s="445" t="s">
        <v>8349</v>
      </c>
      <c r="E805" s="452">
        <v>188.4</v>
      </c>
    </row>
    <row r="806" spans="1:5">
      <c r="A806" s="445">
        <v>1022</v>
      </c>
      <c r="B806" s="445" t="s">
        <v>9219</v>
      </c>
      <c r="C806" s="445" t="s">
        <v>239</v>
      </c>
      <c r="D806" s="445" t="s">
        <v>8349</v>
      </c>
      <c r="E806" s="452">
        <v>3.6</v>
      </c>
    </row>
    <row r="807" spans="1:5">
      <c r="A807" s="445">
        <v>1015</v>
      </c>
      <c r="B807" s="445" t="s">
        <v>9220</v>
      </c>
      <c r="C807" s="445" t="s">
        <v>239</v>
      </c>
      <c r="D807" s="445" t="s">
        <v>8349</v>
      </c>
      <c r="E807" s="452">
        <v>248.08</v>
      </c>
    </row>
    <row r="808" spans="1:5">
      <c r="A808" s="445">
        <v>996</v>
      </c>
      <c r="B808" s="445" t="s">
        <v>9221</v>
      </c>
      <c r="C808" s="445" t="s">
        <v>239</v>
      </c>
      <c r="D808" s="445" t="s">
        <v>8349</v>
      </c>
      <c r="E808" s="452">
        <v>26.36</v>
      </c>
    </row>
    <row r="809" spans="1:5">
      <c r="A809" s="445">
        <v>1001</v>
      </c>
      <c r="B809" s="445" t="s">
        <v>9222</v>
      </c>
      <c r="C809" s="445" t="s">
        <v>239</v>
      </c>
      <c r="D809" s="445" t="s">
        <v>8349</v>
      </c>
      <c r="E809" s="452">
        <v>310.45999999999998</v>
      </c>
    </row>
    <row r="810" spans="1:5">
      <c r="A810" s="445">
        <v>1019</v>
      </c>
      <c r="B810" s="445" t="s">
        <v>9223</v>
      </c>
      <c r="C810" s="445" t="s">
        <v>239</v>
      </c>
      <c r="D810" s="445" t="s">
        <v>8349</v>
      </c>
      <c r="E810" s="452">
        <v>36.33</v>
      </c>
    </row>
    <row r="811" spans="1:5">
      <c r="A811" s="445">
        <v>1021</v>
      </c>
      <c r="B811" s="445" t="s">
        <v>9224</v>
      </c>
      <c r="C811" s="445" t="s">
        <v>239</v>
      </c>
      <c r="D811" s="445" t="s">
        <v>8349</v>
      </c>
      <c r="E811" s="452">
        <v>5.16</v>
      </c>
    </row>
    <row r="812" spans="1:5">
      <c r="A812" s="445">
        <v>39249</v>
      </c>
      <c r="B812" s="445" t="s">
        <v>9226</v>
      </c>
      <c r="C812" s="445" t="s">
        <v>239</v>
      </c>
      <c r="D812" s="445" t="s">
        <v>8349</v>
      </c>
      <c r="E812" s="452">
        <v>405</v>
      </c>
    </row>
    <row r="813" spans="1:5">
      <c r="A813" s="445">
        <v>1018</v>
      </c>
      <c r="B813" s="445" t="s">
        <v>9227</v>
      </c>
      <c r="C813" s="445" t="s">
        <v>239</v>
      </c>
      <c r="D813" s="445" t="s">
        <v>8349</v>
      </c>
      <c r="E813" s="452">
        <v>51.78</v>
      </c>
    </row>
    <row r="814" spans="1:5">
      <c r="A814" s="445">
        <v>39250</v>
      </c>
      <c r="B814" s="445" t="s">
        <v>9228</v>
      </c>
      <c r="C814" s="445" t="s">
        <v>239</v>
      </c>
      <c r="D814" s="445" t="s">
        <v>8349</v>
      </c>
      <c r="E814" s="452">
        <v>520.26</v>
      </c>
    </row>
    <row r="815" spans="1:5">
      <c r="A815" s="445">
        <v>994</v>
      </c>
      <c r="B815" s="445" t="s">
        <v>9229</v>
      </c>
      <c r="C815" s="445" t="s">
        <v>239</v>
      </c>
      <c r="D815" s="445" t="s">
        <v>8349</v>
      </c>
      <c r="E815" s="452">
        <v>7.04</v>
      </c>
    </row>
    <row r="816" spans="1:5">
      <c r="A816" s="445">
        <v>977</v>
      </c>
      <c r="B816" s="445" t="s">
        <v>9230</v>
      </c>
      <c r="C816" s="445" t="s">
        <v>239</v>
      </c>
      <c r="D816" s="445" t="s">
        <v>8349</v>
      </c>
      <c r="E816" s="452">
        <v>71.73</v>
      </c>
    </row>
    <row r="817" spans="1:5">
      <c r="A817" s="445">
        <v>998</v>
      </c>
      <c r="B817" s="445" t="s">
        <v>9231</v>
      </c>
      <c r="C817" s="445" t="s">
        <v>239</v>
      </c>
      <c r="D817" s="445" t="s">
        <v>8349</v>
      </c>
      <c r="E817" s="452">
        <v>95.29</v>
      </c>
    </row>
    <row r="818" spans="1:5">
      <c r="A818" s="445">
        <v>39251</v>
      </c>
      <c r="B818" s="445" t="s">
        <v>9232</v>
      </c>
      <c r="C818" s="445" t="s">
        <v>239</v>
      </c>
      <c r="D818" s="445" t="s">
        <v>8349</v>
      </c>
      <c r="E818" s="452">
        <v>0.69</v>
      </c>
    </row>
    <row r="819" spans="1:5">
      <c r="A819" s="445">
        <v>1011</v>
      </c>
      <c r="B819" s="445" t="s">
        <v>9233</v>
      </c>
      <c r="C819" s="445" t="s">
        <v>239</v>
      </c>
      <c r="D819" s="445" t="s">
        <v>8349</v>
      </c>
      <c r="E819" s="452">
        <v>0.96</v>
      </c>
    </row>
    <row r="820" spans="1:5">
      <c r="A820" s="445">
        <v>39252</v>
      </c>
      <c r="B820" s="445" t="s">
        <v>9234</v>
      </c>
      <c r="C820" s="445" t="s">
        <v>239</v>
      </c>
      <c r="D820" s="445" t="s">
        <v>8349</v>
      </c>
      <c r="E820" s="452">
        <v>1.1399999999999999</v>
      </c>
    </row>
    <row r="821" spans="1:5">
      <c r="A821" s="445">
        <v>1013</v>
      </c>
      <c r="B821" s="445" t="s">
        <v>9235</v>
      </c>
      <c r="C821" s="445" t="s">
        <v>239</v>
      </c>
      <c r="D821" s="445" t="s">
        <v>8349</v>
      </c>
      <c r="E821" s="452">
        <v>1.52</v>
      </c>
    </row>
    <row r="822" spans="1:5">
      <c r="A822" s="445">
        <v>980</v>
      </c>
      <c r="B822" s="445" t="s">
        <v>9236</v>
      </c>
      <c r="C822" s="445" t="s">
        <v>239</v>
      </c>
      <c r="D822" s="445" t="s">
        <v>8349</v>
      </c>
      <c r="E822" s="452">
        <v>10.35</v>
      </c>
    </row>
    <row r="823" spans="1:5">
      <c r="A823" s="445">
        <v>39237</v>
      </c>
      <c r="B823" s="445" t="s">
        <v>9238</v>
      </c>
      <c r="C823" s="445" t="s">
        <v>239</v>
      </c>
      <c r="D823" s="445" t="s">
        <v>8349</v>
      </c>
      <c r="E823" s="452">
        <v>122.74</v>
      </c>
    </row>
    <row r="824" spans="1:5">
      <c r="A824" s="445">
        <v>39238</v>
      </c>
      <c r="B824" s="445" t="s">
        <v>9239</v>
      </c>
      <c r="C824" s="445" t="s">
        <v>239</v>
      </c>
      <c r="D824" s="445" t="s">
        <v>8349</v>
      </c>
      <c r="E824" s="452">
        <v>153.24</v>
      </c>
    </row>
    <row r="825" spans="1:5">
      <c r="A825" s="445">
        <v>979</v>
      </c>
      <c r="B825" s="445" t="s">
        <v>9240</v>
      </c>
      <c r="C825" s="445" t="s">
        <v>239</v>
      </c>
      <c r="D825" s="445" t="s">
        <v>8349</v>
      </c>
      <c r="E825" s="452">
        <v>15.95</v>
      </c>
    </row>
    <row r="826" spans="1:5">
      <c r="A826" s="445">
        <v>39239</v>
      </c>
      <c r="B826" s="445" t="s">
        <v>9241</v>
      </c>
      <c r="C826" s="445" t="s">
        <v>239</v>
      </c>
      <c r="D826" s="445" t="s">
        <v>8349</v>
      </c>
      <c r="E826" s="452">
        <v>186.49</v>
      </c>
    </row>
    <row r="827" spans="1:5">
      <c r="A827" s="445">
        <v>1014</v>
      </c>
      <c r="B827" s="445" t="s">
        <v>9242</v>
      </c>
      <c r="C827" s="445" t="s">
        <v>239</v>
      </c>
      <c r="D827" s="445" t="s">
        <v>8349</v>
      </c>
      <c r="E827" s="452">
        <v>2.42</v>
      </c>
    </row>
    <row r="828" spans="1:5">
      <c r="A828" s="445">
        <v>39240</v>
      </c>
      <c r="B828" s="445" t="s">
        <v>9243</v>
      </c>
      <c r="C828" s="445" t="s">
        <v>239</v>
      </c>
      <c r="D828" s="445" t="s">
        <v>8349</v>
      </c>
      <c r="E828" s="452">
        <v>246.49</v>
      </c>
    </row>
    <row r="829" spans="1:5">
      <c r="A829" s="445">
        <v>39232</v>
      </c>
      <c r="B829" s="445" t="s">
        <v>9244</v>
      </c>
      <c r="C829" s="445" t="s">
        <v>239</v>
      </c>
      <c r="D829" s="445" t="s">
        <v>8349</v>
      </c>
      <c r="E829" s="452">
        <v>25.59</v>
      </c>
    </row>
    <row r="830" spans="1:5">
      <c r="A830" s="445">
        <v>39233</v>
      </c>
      <c r="B830" s="445" t="s">
        <v>9245</v>
      </c>
      <c r="C830" s="445" t="s">
        <v>239</v>
      </c>
      <c r="D830" s="445" t="s">
        <v>8349</v>
      </c>
      <c r="E830" s="452">
        <v>35.19</v>
      </c>
    </row>
    <row r="831" spans="1:5">
      <c r="A831" s="445">
        <v>981</v>
      </c>
      <c r="B831" s="445" t="s">
        <v>9246</v>
      </c>
      <c r="C831" s="445" t="s">
        <v>239</v>
      </c>
      <c r="D831" s="445" t="s">
        <v>8352</v>
      </c>
      <c r="E831" s="452">
        <v>4.33</v>
      </c>
    </row>
    <row r="832" spans="1:5">
      <c r="A832" s="445">
        <v>39234</v>
      </c>
      <c r="B832" s="445" t="s">
        <v>9247</v>
      </c>
      <c r="C832" s="445" t="s">
        <v>239</v>
      </c>
      <c r="D832" s="445" t="s">
        <v>8349</v>
      </c>
      <c r="E832" s="452">
        <v>51.64</v>
      </c>
    </row>
    <row r="833" spans="1:5">
      <c r="A833" s="445">
        <v>982</v>
      </c>
      <c r="B833" s="445" t="s">
        <v>9248</v>
      </c>
      <c r="C833" s="445" t="s">
        <v>239</v>
      </c>
      <c r="D833" s="445" t="s">
        <v>8349</v>
      </c>
      <c r="E833" s="452">
        <v>6.06</v>
      </c>
    </row>
    <row r="834" spans="1:5">
      <c r="A834" s="445">
        <v>39235</v>
      </c>
      <c r="B834" s="445" t="s">
        <v>9249</v>
      </c>
      <c r="C834" s="445" t="s">
        <v>239</v>
      </c>
      <c r="D834" s="445" t="s">
        <v>8349</v>
      </c>
      <c r="E834" s="452">
        <v>72.63</v>
      </c>
    </row>
    <row r="835" spans="1:5">
      <c r="A835" s="445">
        <v>39236</v>
      </c>
      <c r="B835" s="445" t="s">
        <v>9250</v>
      </c>
      <c r="C835" s="445" t="s">
        <v>239</v>
      </c>
      <c r="D835" s="445" t="s">
        <v>8349</v>
      </c>
      <c r="E835" s="452">
        <v>95.22</v>
      </c>
    </row>
    <row r="836" spans="1:5">
      <c r="A836" s="445">
        <v>876</v>
      </c>
      <c r="B836" s="445" t="s">
        <v>9251</v>
      </c>
      <c r="C836" s="445" t="s">
        <v>239</v>
      </c>
      <c r="D836" s="445" t="s">
        <v>8349</v>
      </c>
      <c r="E836" s="452">
        <v>245.8</v>
      </c>
    </row>
    <row r="837" spans="1:5">
      <c r="A837" s="445">
        <v>877</v>
      </c>
      <c r="B837" s="445" t="s">
        <v>9252</v>
      </c>
      <c r="C837" s="445" t="s">
        <v>239</v>
      </c>
      <c r="D837" s="445" t="s">
        <v>8349</v>
      </c>
      <c r="E837" s="452">
        <v>288.95999999999998</v>
      </c>
    </row>
    <row r="838" spans="1:5">
      <c r="A838" s="445">
        <v>882</v>
      </c>
      <c r="B838" s="445" t="s">
        <v>9253</v>
      </c>
      <c r="C838" s="445" t="s">
        <v>239</v>
      </c>
      <c r="D838" s="445" t="s">
        <v>8349</v>
      </c>
      <c r="E838" s="452">
        <v>314.87</v>
      </c>
    </row>
    <row r="839" spans="1:5">
      <c r="A839" s="445">
        <v>878</v>
      </c>
      <c r="B839" s="445" t="s">
        <v>9254</v>
      </c>
      <c r="C839" s="445" t="s">
        <v>239</v>
      </c>
      <c r="D839" s="445" t="s">
        <v>8349</v>
      </c>
      <c r="E839" s="452">
        <v>391.46</v>
      </c>
    </row>
    <row r="840" spans="1:5">
      <c r="A840" s="445">
        <v>879</v>
      </c>
      <c r="B840" s="445" t="s">
        <v>9255</v>
      </c>
      <c r="C840" s="445" t="s">
        <v>239</v>
      </c>
      <c r="D840" s="445" t="s">
        <v>8349</v>
      </c>
      <c r="E840" s="452">
        <v>461.39</v>
      </c>
    </row>
    <row r="841" spans="1:5">
      <c r="A841" s="445">
        <v>880</v>
      </c>
      <c r="B841" s="445" t="s">
        <v>9256</v>
      </c>
      <c r="C841" s="445" t="s">
        <v>239</v>
      </c>
      <c r="D841" s="445" t="s">
        <v>8349</v>
      </c>
      <c r="E841" s="452">
        <v>542.88</v>
      </c>
    </row>
    <row r="842" spans="1:5">
      <c r="A842" s="445">
        <v>873</v>
      </c>
      <c r="B842" s="445" t="s">
        <v>9257</v>
      </c>
      <c r="C842" s="445" t="s">
        <v>239</v>
      </c>
      <c r="D842" s="445" t="s">
        <v>8349</v>
      </c>
      <c r="E842" s="452">
        <v>165.07</v>
      </c>
    </row>
    <row r="843" spans="1:5">
      <c r="A843" s="445">
        <v>881</v>
      </c>
      <c r="B843" s="445" t="s">
        <v>9258</v>
      </c>
      <c r="C843" s="445" t="s">
        <v>239</v>
      </c>
      <c r="D843" s="445" t="s">
        <v>8349</v>
      </c>
      <c r="E843" s="452">
        <v>742.02</v>
      </c>
    </row>
    <row r="844" spans="1:5">
      <c r="A844" s="445">
        <v>874</v>
      </c>
      <c r="B844" s="445" t="s">
        <v>9259</v>
      </c>
      <c r="C844" s="445" t="s">
        <v>239</v>
      </c>
      <c r="D844" s="445" t="s">
        <v>8349</v>
      </c>
      <c r="E844" s="452">
        <v>195.9</v>
      </c>
    </row>
    <row r="845" spans="1:5">
      <c r="A845" s="445">
        <v>875</v>
      </c>
      <c r="B845" s="445" t="s">
        <v>9260</v>
      </c>
      <c r="C845" s="445" t="s">
        <v>239</v>
      </c>
      <c r="D845" s="445" t="s">
        <v>8349</v>
      </c>
      <c r="E845" s="452">
        <v>233.72</v>
      </c>
    </row>
    <row r="846" spans="1:5">
      <c r="A846" s="445">
        <v>983</v>
      </c>
      <c r="B846" s="445" t="s">
        <v>9261</v>
      </c>
      <c r="C846" s="445" t="s">
        <v>239</v>
      </c>
      <c r="D846" s="445" t="s">
        <v>8349</v>
      </c>
      <c r="E846" s="452">
        <v>1.46</v>
      </c>
    </row>
    <row r="847" spans="1:5">
      <c r="A847" s="445">
        <v>985</v>
      </c>
      <c r="B847" s="445" t="s">
        <v>9262</v>
      </c>
      <c r="C847" s="445" t="s">
        <v>239</v>
      </c>
      <c r="D847" s="445" t="s">
        <v>8349</v>
      </c>
      <c r="E847" s="452">
        <v>10.98</v>
      </c>
    </row>
    <row r="848" spans="1:5">
      <c r="A848" s="445">
        <v>990</v>
      </c>
      <c r="B848" s="445" t="s">
        <v>9263</v>
      </c>
      <c r="C848" s="445" t="s">
        <v>239</v>
      </c>
      <c r="D848" s="445" t="s">
        <v>8349</v>
      </c>
      <c r="E848" s="452">
        <v>150.25</v>
      </c>
    </row>
    <row r="849" spans="1:5">
      <c r="A849" s="445">
        <v>39241</v>
      </c>
      <c r="B849" s="445" t="s">
        <v>9264</v>
      </c>
      <c r="C849" s="445" t="s">
        <v>239</v>
      </c>
      <c r="D849" s="445" t="s">
        <v>8349</v>
      </c>
      <c r="E849" s="452">
        <v>17.18</v>
      </c>
    </row>
    <row r="850" spans="1:5">
      <c r="A850" s="445">
        <v>1005</v>
      </c>
      <c r="B850" s="445" t="s">
        <v>9266</v>
      </c>
      <c r="C850" s="445" t="s">
        <v>239</v>
      </c>
      <c r="D850" s="445" t="s">
        <v>8349</v>
      </c>
      <c r="E850" s="452">
        <v>184.42</v>
      </c>
    </row>
    <row r="851" spans="1:5">
      <c r="A851" s="445">
        <v>984</v>
      </c>
      <c r="B851" s="445" t="s">
        <v>9267</v>
      </c>
      <c r="C851" s="445" t="s">
        <v>239</v>
      </c>
      <c r="D851" s="445" t="s">
        <v>8349</v>
      </c>
      <c r="E851" s="452">
        <v>3.79</v>
      </c>
    </row>
    <row r="852" spans="1:5">
      <c r="A852" s="445">
        <v>991</v>
      </c>
      <c r="B852" s="445" t="s">
        <v>9268</v>
      </c>
      <c r="C852" s="445" t="s">
        <v>239</v>
      </c>
      <c r="D852" s="445" t="s">
        <v>8349</v>
      </c>
      <c r="E852" s="452">
        <v>243.68</v>
      </c>
    </row>
    <row r="853" spans="1:5">
      <c r="A853" s="445">
        <v>986</v>
      </c>
      <c r="B853" s="445" t="s">
        <v>9269</v>
      </c>
      <c r="C853" s="445" t="s">
        <v>239</v>
      </c>
      <c r="D853" s="445" t="s">
        <v>8349</v>
      </c>
      <c r="E853" s="452">
        <v>26.25</v>
      </c>
    </row>
    <row r="854" spans="1:5">
      <c r="A854" s="445">
        <v>1024</v>
      </c>
      <c r="B854" s="445" t="s">
        <v>9270</v>
      </c>
      <c r="C854" s="445" t="s">
        <v>239</v>
      </c>
      <c r="D854" s="445" t="s">
        <v>8349</v>
      </c>
      <c r="E854" s="452">
        <v>301.60000000000002</v>
      </c>
    </row>
    <row r="855" spans="1:5">
      <c r="A855" s="445">
        <v>987</v>
      </c>
      <c r="B855" s="445" t="s">
        <v>9271</v>
      </c>
      <c r="C855" s="445" t="s">
        <v>239</v>
      </c>
      <c r="D855" s="445" t="s">
        <v>8349</v>
      </c>
      <c r="E855" s="452">
        <v>35.67</v>
      </c>
    </row>
    <row r="856" spans="1:5">
      <c r="A856" s="445">
        <v>1003</v>
      </c>
      <c r="B856" s="445" t="s">
        <v>9272</v>
      </c>
      <c r="C856" s="445" t="s">
        <v>239</v>
      </c>
      <c r="D856" s="445" t="s">
        <v>8349</v>
      </c>
      <c r="E856" s="452">
        <v>5.55</v>
      </c>
    </row>
    <row r="857" spans="1:5">
      <c r="A857" s="445">
        <v>992</v>
      </c>
      <c r="B857" s="445" t="s">
        <v>9273</v>
      </c>
      <c r="C857" s="445" t="s">
        <v>239</v>
      </c>
      <c r="D857" s="445" t="s">
        <v>8349</v>
      </c>
      <c r="E857" s="452">
        <v>390.21</v>
      </c>
    </row>
    <row r="858" spans="1:5">
      <c r="A858" s="445">
        <v>1007</v>
      </c>
      <c r="B858" s="445" t="s">
        <v>9274</v>
      </c>
      <c r="C858" s="445" t="s">
        <v>239</v>
      </c>
      <c r="D858" s="445" t="s">
        <v>8349</v>
      </c>
      <c r="E858" s="452">
        <v>50.6</v>
      </c>
    </row>
    <row r="859" spans="1:5">
      <c r="A859" s="445">
        <v>39242</v>
      </c>
      <c r="B859" s="445" t="s">
        <v>9275</v>
      </c>
      <c r="C859" s="445" t="s">
        <v>239</v>
      </c>
      <c r="D859" s="445" t="s">
        <v>8349</v>
      </c>
      <c r="E859" s="452">
        <v>483.47</v>
      </c>
    </row>
    <row r="860" spans="1:5">
      <c r="A860" s="445">
        <v>1008</v>
      </c>
      <c r="B860" s="445" t="s">
        <v>9276</v>
      </c>
      <c r="C860" s="445" t="s">
        <v>239</v>
      </c>
      <c r="D860" s="445" t="s">
        <v>8349</v>
      </c>
      <c r="E860" s="452">
        <v>6.3</v>
      </c>
    </row>
    <row r="861" spans="1:5">
      <c r="A861" s="445">
        <v>988</v>
      </c>
      <c r="B861" s="445" t="s">
        <v>9277</v>
      </c>
      <c r="C861" s="445" t="s">
        <v>239</v>
      </c>
      <c r="D861" s="445" t="s">
        <v>8349</v>
      </c>
      <c r="E861" s="452">
        <v>69.900000000000006</v>
      </c>
    </row>
    <row r="862" spans="1:5">
      <c r="A862" s="445">
        <v>989</v>
      </c>
      <c r="B862" s="445" t="s">
        <v>9278</v>
      </c>
      <c r="C862" s="445" t="s">
        <v>239</v>
      </c>
      <c r="D862" s="445" t="s">
        <v>8349</v>
      </c>
      <c r="E862" s="452">
        <v>94.68</v>
      </c>
    </row>
    <row r="863" spans="1:5">
      <c r="A863" s="445">
        <v>39598</v>
      </c>
      <c r="B863" s="445" t="s">
        <v>9279</v>
      </c>
      <c r="C863" s="445" t="s">
        <v>239</v>
      </c>
      <c r="D863" s="445" t="s">
        <v>8349</v>
      </c>
      <c r="E863" s="452">
        <v>1.21</v>
      </c>
    </row>
    <row r="864" spans="1:5">
      <c r="A864" s="445">
        <v>39599</v>
      </c>
      <c r="B864" s="445" t="s">
        <v>9280</v>
      </c>
      <c r="C864" s="445" t="s">
        <v>239</v>
      </c>
      <c r="D864" s="445" t="s">
        <v>8349</v>
      </c>
      <c r="E864" s="452">
        <v>1.83</v>
      </c>
    </row>
    <row r="865" spans="1:5">
      <c r="A865" s="445">
        <v>34602</v>
      </c>
      <c r="B865" s="445" t="s">
        <v>9281</v>
      </c>
      <c r="C865" s="445" t="s">
        <v>239</v>
      </c>
      <c r="D865" s="445" t="s">
        <v>8349</v>
      </c>
      <c r="E865" s="452">
        <v>5.91</v>
      </c>
    </row>
    <row r="866" spans="1:5">
      <c r="A866" s="445">
        <v>34603</v>
      </c>
      <c r="B866" s="445" t="s">
        <v>9282</v>
      </c>
      <c r="C866" s="445" t="s">
        <v>239</v>
      </c>
      <c r="D866" s="445" t="s">
        <v>8349</v>
      </c>
      <c r="E866" s="452">
        <v>28.41</v>
      </c>
    </row>
    <row r="867" spans="1:5">
      <c r="A867" s="445">
        <v>34607</v>
      </c>
      <c r="B867" s="445" t="s">
        <v>9283</v>
      </c>
      <c r="C867" s="445" t="s">
        <v>239</v>
      </c>
      <c r="D867" s="445" t="s">
        <v>8349</v>
      </c>
      <c r="E867" s="452">
        <v>12.67</v>
      </c>
    </row>
    <row r="868" spans="1:5">
      <c r="A868" s="445">
        <v>34609</v>
      </c>
      <c r="B868" s="445" t="s">
        <v>9284</v>
      </c>
      <c r="C868" s="445" t="s">
        <v>239</v>
      </c>
      <c r="D868" s="445" t="s">
        <v>8349</v>
      </c>
      <c r="E868" s="452">
        <v>19</v>
      </c>
    </row>
    <row r="869" spans="1:5">
      <c r="A869" s="445">
        <v>34618</v>
      </c>
      <c r="B869" s="445" t="s">
        <v>9285</v>
      </c>
      <c r="C869" s="445" t="s">
        <v>239</v>
      </c>
      <c r="D869" s="445" t="s">
        <v>8349</v>
      </c>
      <c r="E869" s="452">
        <v>7.83</v>
      </c>
    </row>
    <row r="870" spans="1:5">
      <c r="A870" s="445">
        <v>34620</v>
      </c>
      <c r="B870" s="445" t="s">
        <v>9286</v>
      </c>
      <c r="C870" s="445" t="s">
        <v>239</v>
      </c>
      <c r="D870" s="445" t="s">
        <v>8349</v>
      </c>
      <c r="E870" s="452">
        <v>39.200000000000003</v>
      </c>
    </row>
    <row r="871" spans="1:5">
      <c r="A871" s="445">
        <v>34621</v>
      </c>
      <c r="B871" s="445" t="s">
        <v>9287</v>
      </c>
      <c r="C871" s="445" t="s">
        <v>239</v>
      </c>
      <c r="D871" s="445" t="s">
        <v>8349</v>
      </c>
      <c r="E871" s="452">
        <v>18.190000000000001</v>
      </c>
    </row>
    <row r="872" spans="1:5">
      <c r="A872" s="445">
        <v>34622</v>
      </c>
      <c r="B872" s="445" t="s">
        <v>9288</v>
      </c>
      <c r="C872" s="445" t="s">
        <v>239</v>
      </c>
      <c r="D872" s="445" t="s">
        <v>8349</v>
      </c>
      <c r="E872" s="452">
        <v>25.76</v>
      </c>
    </row>
    <row r="873" spans="1:5">
      <c r="A873" s="445">
        <v>34624</v>
      </c>
      <c r="B873" s="445" t="s">
        <v>9289</v>
      </c>
      <c r="C873" s="445" t="s">
        <v>239</v>
      </c>
      <c r="D873" s="445" t="s">
        <v>8349</v>
      </c>
      <c r="E873" s="452">
        <v>10</v>
      </c>
    </row>
    <row r="874" spans="1:5">
      <c r="A874" s="445">
        <v>34626</v>
      </c>
      <c r="B874" s="445" t="s">
        <v>9290</v>
      </c>
      <c r="C874" s="445" t="s">
        <v>239</v>
      </c>
      <c r="D874" s="445" t="s">
        <v>8349</v>
      </c>
      <c r="E874" s="452">
        <v>53.88</v>
      </c>
    </row>
    <row r="875" spans="1:5">
      <c r="A875" s="445">
        <v>34627</v>
      </c>
      <c r="B875" s="445" t="s">
        <v>9292</v>
      </c>
      <c r="C875" s="445" t="s">
        <v>239</v>
      </c>
      <c r="D875" s="445" t="s">
        <v>8349</v>
      </c>
      <c r="E875" s="452">
        <v>23.22</v>
      </c>
    </row>
    <row r="876" spans="1:5">
      <c r="A876" s="445">
        <v>34629</v>
      </c>
      <c r="B876" s="445" t="s">
        <v>9293</v>
      </c>
      <c r="C876" s="445" t="s">
        <v>239</v>
      </c>
      <c r="D876" s="445" t="s">
        <v>8349</v>
      </c>
      <c r="E876" s="452">
        <v>33.99</v>
      </c>
    </row>
    <row r="877" spans="1:5">
      <c r="A877" s="445">
        <v>39257</v>
      </c>
      <c r="B877" s="445" t="s">
        <v>9295</v>
      </c>
      <c r="C877" s="445" t="s">
        <v>239</v>
      </c>
      <c r="D877" s="445" t="s">
        <v>8349</v>
      </c>
      <c r="E877" s="452">
        <v>6.61</v>
      </c>
    </row>
    <row r="878" spans="1:5">
      <c r="A878" s="445">
        <v>39261</v>
      </c>
      <c r="B878" s="445" t="s">
        <v>9296</v>
      </c>
      <c r="C878" s="445" t="s">
        <v>239</v>
      </c>
      <c r="D878" s="445" t="s">
        <v>8349</v>
      </c>
      <c r="E878" s="452">
        <v>35.22</v>
      </c>
    </row>
    <row r="879" spans="1:5">
      <c r="A879" s="445">
        <v>39268</v>
      </c>
      <c r="B879" s="445" t="s">
        <v>9297</v>
      </c>
      <c r="C879" s="445" t="s">
        <v>239</v>
      </c>
      <c r="D879" s="445" t="s">
        <v>8349</v>
      </c>
      <c r="E879" s="452">
        <v>406.39</v>
      </c>
    </row>
    <row r="880" spans="1:5">
      <c r="A880" s="445">
        <v>39262</v>
      </c>
      <c r="B880" s="445" t="s">
        <v>9298</v>
      </c>
      <c r="C880" s="445" t="s">
        <v>239</v>
      </c>
      <c r="D880" s="445" t="s">
        <v>8349</v>
      </c>
      <c r="E880" s="452">
        <v>55.07</v>
      </c>
    </row>
    <row r="881" spans="1:5">
      <c r="A881" s="445">
        <v>39258</v>
      </c>
      <c r="B881" s="445" t="s">
        <v>9299</v>
      </c>
      <c r="C881" s="445" t="s">
        <v>239</v>
      </c>
      <c r="D881" s="445" t="s">
        <v>8349</v>
      </c>
      <c r="E881" s="452">
        <v>9.8000000000000007</v>
      </c>
    </row>
    <row r="882" spans="1:5">
      <c r="A882" s="445">
        <v>39263</v>
      </c>
      <c r="B882" s="445" t="s">
        <v>9301</v>
      </c>
      <c r="C882" s="445" t="s">
        <v>239</v>
      </c>
      <c r="D882" s="445" t="s">
        <v>8349</v>
      </c>
      <c r="E882" s="452">
        <v>85.21</v>
      </c>
    </row>
    <row r="883" spans="1:5">
      <c r="A883" s="445">
        <v>39264</v>
      </c>
      <c r="B883" s="445" t="s">
        <v>9302</v>
      </c>
      <c r="C883" s="445" t="s">
        <v>239</v>
      </c>
      <c r="D883" s="445" t="s">
        <v>8349</v>
      </c>
      <c r="E883" s="452">
        <v>115.38</v>
      </c>
    </row>
    <row r="884" spans="1:5">
      <c r="A884" s="445">
        <v>39259</v>
      </c>
      <c r="B884" s="445" t="s">
        <v>9303</v>
      </c>
      <c r="C884" s="445" t="s">
        <v>239</v>
      </c>
      <c r="D884" s="445" t="s">
        <v>8349</v>
      </c>
      <c r="E884" s="452">
        <v>14.92</v>
      </c>
    </row>
    <row r="885" spans="1:5">
      <c r="A885" s="445">
        <v>39265</v>
      </c>
      <c r="B885" s="445" t="s">
        <v>9304</v>
      </c>
      <c r="C885" s="445" t="s">
        <v>239</v>
      </c>
      <c r="D885" s="445" t="s">
        <v>8349</v>
      </c>
      <c r="E885" s="452">
        <v>169.97</v>
      </c>
    </row>
    <row r="886" spans="1:5">
      <c r="A886" s="445">
        <v>39260</v>
      </c>
      <c r="B886" s="445" t="s">
        <v>9305</v>
      </c>
      <c r="C886" s="445" t="s">
        <v>239</v>
      </c>
      <c r="D886" s="445" t="s">
        <v>8349</v>
      </c>
      <c r="E886" s="452">
        <v>21.25</v>
      </c>
    </row>
    <row r="887" spans="1:5">
      <c r="A887" s="445">
        <v>39266</v>
      </c>
      <c r="B887" s="445" t="s">
        <v>9306</v>
      </c>
      <c r="C887" s="445" t="s">
        <v>239</v>
      </c>
      <c r="D887" s="445" t="s">
        <v>8349</v>
      </c>
      <c r="E887" s="452">
        <v>238.49</v>
      </c>
    </row>
    <row r="888" spans="1:5">
      <c r="A888" s="445">
        <v>39267</v>
      </c>
      <c r="B888" s="445" t="s">
        <v>9307</v>
      </c>
      <c r="C888" s="445" t="s">
        <v>239</v>
      </c>
      <c r="D888" s="445" t="s">
        <v>8349</v>
      </c>
      <c r="E888" s="452">
        <v>312.62</v>
      </c>
    </row>
    <row r="889" spans="1:5">
      <c r="A889" s="445">
        <v>11901</v>
      </c>
      <c r="B889" s="445" t="s">
        <v>9308</v>
      </c>
      <c r="C889" s="445" t="s">
        <v>239</v>
      </c>
      <c r="D889" s="445" t="s">
        <v>8352</v>
      </c>
      <c r="E889" s="452">
        <v>0.88</v>
      </c>
    </row>
    <row r="890" spans="1:5">
      <c r="A890" s="445">
        <v>11902</v>
      </c>
      <c r="B890" s="445" t="s">
        <v>9309</v>
      </c>
      <c r="C890" s="445" t="s">
        <v>239</v>
      </c>
      <c r="D890" s="445" t="s">
        <v>8349</v>
      </c>
      <c r="E890" s="452">
        <v>1.53</v>
      </c>
    </row>
    <row r="891" spans="1:5">
      <c r="A891" s="445">
        <v>11903</v>
      </c>
      <c r="B891" s="445" t="s">
        <v>9310</v>
      </c>
      <c r="C891" s="445" t="s">
        <v>239</v>
      </c>
      <c r="D891" s="445" t="s">
        <v>8349</v>
      </c>
      <c r="E891" s="452">
        <v>2.37</v>
      </c>
    </row>
    <row r="892" spans="1:5">
      <c r="A892" s="445">
        <v>11904</v>
      </c>
      <c r="B892" s="445" t="s">
        <v>9311</v>
      </c>
      <c r="C892" s="445" t="s">
        <v>239</v>
      </c>
      <c r="D892" s="445" t="s">
        <v>8349</v>
      </c>
      <c r="E892" s="452">
        <v>3.02</v>
      </c>
    </row>
    <row r="893" spans="1:5">
      <c r="A893" s="445">
        <v>11905</v>
      </c>
      <c r="B893" s="445" t="s">
        <v>9312</v>
      </c>
      <c r="C893" s="445" t="s">
        <v>239</v>
      </c>
      <c r="D893" s="445" t="s">
        <v>8349</v>
      </c>
      <c r="E893" s="452">
        <v>4.0599999999999996</v>
      </c>
    </row>
    <row r="894" spans="1:5">
      <c r="A894" s="445">
        <v>11906</v>
      </c>
      <c r="B894" s="445" t="s">
        <v>9314</v>
      </c>
      <c r="C894" s="445" t="s">
        <v>239</v>
      </c>
      <c r="D894" s="445" t="s">
        <v>8349</v>
      </c>
      <c r="E894" s="452">
        <v>4.67</v>
      </c>
    </row>
    <row r="895" spans="1:5">
      <c r="A895" s="445">
        <v>11919</v>
      </c>
      <c r="B895" s="445" t="s">
        <v>9315</v>
      </c>
      <c r="C895" s="445" t="s">
        <v>239</v>
      </c>
      <c r="D895" s="445" t="s">
        <v>8349</v>
      </c>
      <c r="E895" s="452">
        <v>9.16</v>
      </c>
    </row>
    <row r="896" spans="1:5">
      <c r="A896" s="445">
        <v>11920</v>
      </c>
      <c r="B896" s="445" t="s">
        <v>9316</v>
      </c>
      <c r="C896" s="445" t="s">
        <v>239</v>
      </c>
      <c r="D896" s="445" t="s">
        <v>8349</v>
      </c>
      <c r="E896" s="452">
        <v>17.760000000000002</v>
      </c>
    </row>
    <row r="897" spans="1:5">
      <c r="A897" s="445">
        <v>11924</v>
      </c>
      <c r="B897" s="445" t="s">
        <v>9317</v>
      </c>
      <c r="C897" s="445" t="s">
        <v>239</v>
      </c>
      <c r="D897" s="445" t="s">
        <v>8349</v>
      </c>
      <c r="E897" s="452">
        <v>172.69</v>
      </c>
    </row>
    <row r="898" spans="1:5">
      <c r="A898" s="445">
        <v>11921</v>
      </c>
      <c r="B898" s="445" t="s">
        <v>9318</v>
      </c>
      <c r="C898" s="445" t="s">
        <v>239</v>
      </c>
      <c r="D898" s="445" t="s">
        <v>8349</v>
      </c>
      <c r="E898" s="452">
        <v>24.17</v>
      </c>
    </row>
    <row r="899" spans="1:5">
      <c r="A899" s="445">
        <v>11922</v>
      </c>
      <c r="B899" s="445" t="s">
        <v>9320</v>
      </c>
      <c r="C899" s="445" t="s">
        <v>239</v>
      </c>
      <c r="D899" s="445" t="s">
        <v>8349</v>
      </c>
      <c r="E899" s="452">
        <v>42.92</v>
      </c>
    </row>
    <row r="900" spans="1:5">
      <c r="A900" s="445">
        <v>11923</v>
      </c>
      <c r="B900" s="445" t="s">
        <v>9321</v>
      </c>
      <c r="C900" s="445" t="s">
        <v>239</v>
      </c>
      <c r="D900" s="445" t="s">
        <v>8349</v>
      </c>
      <c r="E900" s="452">
        <v>70.099999999999994</v>
      </c>
    </row>
    <row r="901" spans="1:5">
      <c r="A901" s="445">
        <v>11916</v>
      </c>
      <c r="B901" s="445" t="s">
        <v>9322</v>
      </c>
      <c r="C901" s="445" t="s">
        <v>239</v>
      </c>
      <c r="D901" s="445" t="s">
        <v>8349</v>
      </c>
      <c r="E901" s="452">
        <v>11.9</v>
      </c>
    </row>
    <row r="902" spans="1:5">
      <c r="A902" s="445">
        <v>11914</v>
      </c>
      <c r="B902" s="445" t="s">
        <v>9323</v>
      </c>
      <c r="C902" s="445" t="s">
        <v>239</v>
      </c>
      <c r="D902" s="445" t="s">
        <v>8349</v>
      </c>
      <c r="E902" s="452">
        <v>86.37</v>
      </c>
    </row>
    <row r="903" spans="1:5">
      <c r="A903" s="445">
        <v>11917</v>
      </c>
      <c r="B903" s="445" t="s">
        <v>9324</v>
      </c>
      <c r="C903" s="445" t="s">
        <v>239</v>
      </c>
      <c r="D903" s="445" t="s">
        <v>8349</v>
      </c>
      <c r="E903" s="452">
        <v>20.7</v>
      </c>
    </row>
    <row r="904" spans="1:5">
      <c r="A904" s="445">
        <v>11918</v>
      </c>
      <c r="B904" s="445" t="s">
        <v>9325</v>
      </c>
      <c r="C904" s="445" t="s">
        <v>239</v>
      </c>
      <c r="D904" s="445" t="s">
        <v>8349</v>
      </c>
      <c r="E904" s="452">
        <v>28.09</v>
      </c>
    </row>
    <row r="905" spans="1:5">
      <c r="A905" s="445">
        <v>37734</v>
      </c>
      <c r="B905" s="445" t="s">
        <v>9326</v>
      </c>
      <c r="C905" s="445" t="s">
        <v>146</v>
      </c>
      <c r="D905" s="445" t="s">
        <v>8367</v>
      </c>
      <c r="E905" s="453">
        <v>67195.41</v>
      </c>
    </row>
    <row r="906" spans="1:5">
      <c r="A906" s="445">
        <v>42251</v>
      </c>
      <c r="B906" s="445" t="s">
        <v>9327</v>
      </c>
      <c r="C906" s="445" t="s">
        <v>146</v>
      </c>
      <c r="D906" s="445" t="s">
        <v>8367</v>
      </c>
      <c r="E906" s="453">
        <v>76304.479999999996</v>
      </c>
    </row>
    <row r="907" spans="1:5">
      <c r="A907" s="445">
        <v>37733</v>
      </c>
      <c r="B907" s="445" t="s">
        <v>9328</v>
      </c>
      <c r="C907" s="445" t="s">
        <v>146</v>
      </c>
      <c r="D907" s="445" t="s">
        <v>8367</v>
      </c>
      <c r="E907" s="453">
        <v>50382.86</v>
      </c>
    </row>
    <row r="908" spans="1:5">
      <c r="A908" s="445">
        <v>37735</v>
      </c>
      <c r="B908" s="445" t="s">
        <v>9329</v>
      </c>
      <c r="C908" s="445" t="s">
        <v>146</v>
      </c>
      <c r="D908" s="445" t="s">
        <v>8367</v>
      </c>
      <c r="E908" s="453">
        <v>60711.35</v>
      </c>
    </row>
    <row r="909" spans="1:5">
      <c r="A909" s="445">
        <v>5090</v>
      </c>
      <c r="B909" s="445" t="s">
        <v>9330</v>
      </c>
      <c r="C909" s="445" t="s">
        <v>146</v>
      </c>
      <c r="D909" s="445" t="s">
        <v>8352</v>
      </c>
      <c r="E909" s="452">
        <v>21.49</v>
      </c>
    </row>
    <row r="910" spans="1:5">
      <c r="A910" s="445">
        <v>5085</v>
      </c>
      <c r="B910" s="445" t="s">
        <v>9331</v>
      </c>
      <c r="C910" s="445" t="s">
        <v>146</v>
      </c>
      <c r="D910" s="445" t="s">
        <v>8349</v>
      </c>
      <c r="E910" s="452">
        <v>31.99</v>
      </c>
    </row>
    <row r="911" spans="1:5">
      <c r="A911" s="445">
        <v>43603</v>
      </c>
      <c r="B911" s="445" t="s">
        <v>9332</v>
      </c>
      <c r="C911" s="445" t="s">
        <v>146</v>
      </c>
      <c r="D911" s="445" t="s">
        <v>8349</v>
      </c>
      <c r="E911" s="452">
        <v>45.7</v>
      </c>
    </row>
    <row r="912" spans="1:5">
      <c r="A912" s="445">
        <v>38374</v>
      </c>
      <c r="B912" s="445" t="s">
        <v>9333</v>
      </c>
      <c r="C912" s="445" t="s">
        <v>146</v>
      </c>
      <c r="D912" s="445" t="s">
        <v>8349</v>
      </c>
      <c r="E912" s="453">
        <v>1010</v>
      </c>
    </row>
    <row r="913" spans="1:5">
      <c r="A913" s="445">
        <v>20209</v>
      </c>
      <c r="B913" s="445" t="s">
        <v>9334</v>
      </c>
      <c r="C913" s="445" t="s">
        <v>239</v>
      </c>
      <c r="D913" s="445" t="s">
        <v>8349</v>
      </c>
      <c r="E913" s="452">
        <v>12.24</v>
      </c>
    </row>
    <row r="914" spans="1:5">
      <c r="A914" s="445">
        <v>20212</v>
      </c>
      <c r="B914" s="445" t="s">
        <v>9335</v>
      </c>
      <c r="C914" s="445" t="s">
        <v>239</v>
      </c>
      <c r="D914" s="445" t="s">
        <v>8349</v>
      </c>
      <c r="E914" s="452">
        <v>10.25</v>
      </c>
    </row>
    <row r="915" spans="1:5">
      <c r="A915" s="445">
        <v>4433</v>
      </c>
      <c r="B915" s="445" t="s">
        <v>9336</v>
      </c>
      <c r="C915" s="445" t="s">
        <v>239</v>
      </c>
      <c r="D915" s="445" t="s">
        <v>8349</v>
      </c>
      <c r="E915" s="452">
        <v>11.73</v>
      </c>
    </row>
    <row r="916" spans="1:5">
      <c r="A916" s="445">
        <v>4430</v>
      </c>
      <c r="B916" s="445" t="s">
        <v>9337</v>
      </c>
      <c r="C916" s="445" t="s">
        <v>239</v>
      </c>
      <c r="D916" s="445" t="s">
        <v>8352</v>
      </c>
      <c r="E916" s="452">
        <v>6</v>
      </c>
    </row>
    <row r="917" spans="1:5">
      <c r="A917" s="445">
        <v>4400</v>
      </c>
      <c r="B917" s="445" t="s">
        <v>9338</v>
      </c>
      <c r="C917" s="445" t="s">
        <v>239</v>
      </c>
      <c r="D917" s="445" t="s">
        <v>8349</v>
      </c>
      <c r="E917" s="452">
        <v>9.5500000000000007</v>
      </c>
    </row>
    <row r="918" spans="1:5">
      <c r="A918" s="445">
        <v>2729</v>
      </c>
      <c r="B918" s="445" t="s">
        <v>9339</v>
      </c>
      <c r="C918" s="445" t="s">
        <v>146</v>
      </c>
      <c r="D918" s="445" t="s">
        <v>8367</v>
      </c>
      <c r="E918" s="452">
        <v>18.739999999999998</v>
      </c>
    </row>
    <row r="919" spans="1:5">
      <c r="A919" s="445">
        <v>4513</v>
      </c>
      <c r="B919" s="445" t="s">
        <v>9340</v>
      </c>
      <c r="C919" s="445" t="s">
        <v>239</v>
      </c>
      <c r="D919" s="445" t="s">
        <v>8349</v>
      </c>
      <c r="E919" s="452">
        <v>5.62</v>
      </c>
    </row>
    <row r="920" spans="1:5">
      <c r="A920" s="445">
        <v>11871</v>
      </c>
      <c r="B920" s="445" t="s">
        <v>9341</v>
      </c>
      <c r="C920" s="445" t="s">
        <v>146</v>
      </c>
      <c r="D920" s="445" t="s">
        <v>8367</v>
      </c>
      <c r="E920" s="452">
        <v>350.44</v>
      </c>
    </row>
    <row r="921" spans="1:5">
      <c r="A921" s="445">
        <v>34636</v>
      </c>
      <c r="B921" s="445" t="s">
        <v>9342</v>
      </c>
      <c r="C921" s="445" t="s">
        <v>146</v>
      </c>
      <c r="D921" s="445" t="s">
        <v>8352</v>
      </c>
      <c r="E921" s="452">
        <v>399.9</v>
      </c>
    </row>
    <row r="922" spans="1:5">
      <c r="A922" s="445">
        <v>34639</v>
      </c>
      <c r="B922" s="445" t="s">
        <v>9343</v>
      </c>
      <c r="C922" s="445" t="s">
        <v>146</v>
      </c>
      <c r="D922" s="445" t="s">
        <v>8349</v>
      </c>
      <c r="E922" s="452">
        <v>812.19</v>
      </c>
    </row>
    <row r="923" spans="1:5">
      <c r="A923" s="445">
        <v>34640</v>
      </c>
      <c r="B923" s="445" t="s">
        <v>9344</v>
      </c>
      <c r="C923" s="445" t="s">
        <v>146</v>
      </c>
      <c r="D923" s="445" t="s">
        <v>8349</v>
      </c>
      <c r="E923" s="452">
        <v>912.3</v>
      </c>
    </row>
    <row r="924" spans="1:5">
      <c r="A924" s="445">
        <v>34637</v>
      </c>
      <c r="B924" s="445" t="s">
        <v>9345</v>
      </c>
      <c r="C924" s="445" t="s">
        <v>146</v>
      </c>
      <c r="D924" s="445" t="s">
        <v>8349</v>
      </c>
      <c r="E924" s="452">
        <v>229.6</v>
      </c>
    </row>
    <row r="925" spans="1:5">
      <c r="A925" s="445">
        <v>34638</v>
      </c>
      <c r="B925" s="445" t="s">
        <v>9346</v>
      </c>
      <c r="C925" s="445" t="s">
        <v>146</v>
      </c>
      <c r="D925" s="445" t="s">
        <v>8349</v>
      </c>
      <c r="E925" s="452">
        <v>393.73</v>
      </c>
    </row>
    <row r="926" spans="1:5">
      <c r="A926" s="445">
        <v>11868</v>
      </c>
      <c r="B926" s="445" t="s">
        <v>9347</v>
      </c>
      <c r="C926" s="445" t="s">
        <v>146</v>
      </c>
      <c r="D926" s="445" t="s">
        <v>8367</v>
      </c>
      <c r="E926" s="452">
        <v>481.63</v>
      </c>
    </row>
    <row r="927" spans="1:5">
      <c r="A927" s="445">
        <v>37106</v>
      </c>
      <c r="B927" s="445" t="s">
        <v>9348</v>
      </c>
      <c r="C927" s="445" t="s">
        <v>146</v>
      </c>
      <c r="D927" s="445" t="s">
        <v>8367</v>
      </c>
      <c r="E927" s="453">
        <v>4652.0200000000004</v>
      </c>
    </row>
    <row r="928" spans="1:5">
      <c r="A928" s="445">
        <v>11869</v>
      </c>
      <c r="B928" s="445" t="s">
        <v>9349</v>
      </c>
      <c r="C928" s="445" t="s">
        <v>146</v>
      </c>
      <c r="D928" s="445" t="s">
        <v>8367</v>
      </c>
      <c r="E928" s="452">
        <v>781.44</v>
      </c>
    </row>
    <row r="929" spans="1:5">
      <c r="A929" s="445">
        <v>37104</v>
      </c>
      <c r="B929" s="445" t="s">
        <v>9350</v>
      </c>
      <c r="C929" s="445" t="s">
        <v>146</v>
      </c>
      <c r="D929" s="445" t="s">
        <v>8367</v>
      </c>
      <c r="E929" s="453">
        <v>1007.32</v>
      </c>
    </row>
    <row r="930" spans="1:5">
      <c r="A930" s="445">
        <v>37105</v>
      </c>
      <c r="B930" s="445" t="s">
        <v>9351</v>
      </c>
      <c r="C930" s="445" t="s">
        <v>146</v>
      </c>
      <c r="D930" s="445" t="s">
        <v>8367</v>
      </c>
      <c r="E930" s="453">
        <v>2243.4699999999998</v>
      </c>
    </row>
    <row r="931" spans="1:5">
      <c r="A931" s="445">
        <v>34641</v>
      </c>
      <c r="B931" s="445" t="s">
        <v>9352</v>
      </c>
      <c r="C931" s="445" t="s">
        <v>146</v>
      </c>
      <c r="D931" s="445" t="s">
        <v>8349</v>
      </c>
      <c r="E931" s="452">
        <v>92.75</v>
      </c>
    </row>
    <row r="932" spans="1:5">
      <c r="A932" s="445">
        <v>43434</v>
      </c>
      <c r="B932" s="445" t="s">
        <v>9353</v>
      </c>
      <c r="C932" s="445" t="s">
        <v>146</v>
      </c>
      <c r="D932" s="445" t="s">
        <v>8349</v>
      </c>
      <c r="E932" s="452">
        <v>100.28</v>
      </c>
    </row>
    <row r="933" spans="1:5">
      <c r="A933" s="445">
        <v>43435</v>
      </c>
      <c r="B933" s="445" t="s">
        <v>9354</v>
      </c>
      <c r="C933" s="445" t="s">
        <v>146</v>
      </c>
      <c r="D933" s="445" t="s">
        <v>8349</v>
      </c>
      <c r="E933" s="452">
        <v>183.85</v>
      </c>
    </row>
    <row r="934" spans="1:5">
      <c r="A934" s="445">
        <v>43436</v>
      </c>
      <c r="B934" s="445" t="s">
        <v>9355</v>
      </c>
      <c r="C934" s="445" t="s">
        <v>146</v>
      </c>
      <c r="D934" s="445" t="s">
        <v>8349</v>
      </c>
      <c r="E934" s="452">
        <v>321.75</v>
      </c>
    </row>
    <row r="935" spans="1:5">
      <c r="A935" s="445">
        <v>43437</v>
      </c>
      <c r="B935" s="445" t="s">
        <v>9356</v>
      </c>
      <c r="C935" s="445" t="s">
        <v>146</v>
      </c>
      <c r="D935" s="445" t="s">
        <v>8349</v>
      </c>
      <c r="E935" s="452">
        <v>583.32000000000005</v>
      </c>
    </row>
    <row r="936" spans="1:5">
      <c r="A936" s="445">
        <v>43438</v>
      </c>
      <c r="B936" s="445" t="s">
        <v>9357</v>
      </c>
      <c r="C936" s="445" t="s">
        <v>146</v>
      </c>
      <c r="D936" s="445" t="s">
        <v>8349</v>
      </c>
      <c r="E936" s="453">
        <v>1044.6400000000001</v>
      </c>
    </row>
    <row r="937" spans="1:5">
      <c r="A937" s="445">
        <v>41627</v>
      </c>
      <c r="B937" s="445" t="s">
        <v>9358</v>
      </c>
      <c r="C937" s="445" t="s">
        <v>146</v>
      </c>
      <c r="D937" s="445" t="s">
        <v>8349</v>
      </c>
      <c r="E937" s="452">
        <v>154.6</v>
      </c>
    </row>
    <row r="938" spans="1:5">
      <c r="A938" s="445">
        <v>41628</v>
      </c>
      <c r="B938" s="445" t="s">
        <v>9359</v>
      </c>
      <c r="C938" s="445" t="s">
        <v>146</v>
      </c>
      <c r="D938" s="445" t="s">
        <v>8349</v>
      </c>
      <c r="E938" s="452">
        <v>284.14</v>
      </c>
    </row>
    <row r="939" spans="1:5">
      <c r="A939" s="445">
        <v>41629</v>
      </c>
      <c r="B939" s="445" t="s">
        <v>9360</v>
      </c>
      <c r="C939" s="445" t="s">
        <v>146</v>
      </c>
      <c r="D939" s="445" t="s">
        <v>8349</v>
      </c>
      <c r="E939" s="452">
        <v>361.02</v>
      </c>
    </row>
    <row r="940" spans="1:5">
      <c r="A940" s="445">
        <v>43429</v>
      </c>
      <c r="B940" s="445" t="s">
        <v>9361</v>
      </c>
      <c r="C940" s="445" t="s">
        <v>146</v>
      </c>
      <c r="D940" s="445" t="s">
        <v>8349</v>
      </c>
      <c r="E940" s="452">
        <v>79.989999999999995</v>
      </c>
    </row>
    <row r="941" spans="1:5">
      <c r="A941" s="445">
        <v>43430</v>
      </c>
      <c r="B941" s="445" t="s">
        <v>9362</v>
      </c>
      <c r="C941" s="445" t="s">
        <v>146</v>
      </c>
      <c r="D941" s="445" t="s">
        <v>8349</v>
      </c>
      <c r="E941" s="452">
        <v>132.87</v>
      </c>
    </row>
    <row r="942" spans="1:5">
      <c r="A942" s="445">
        <v>43431</v>
      </c>
      <c r="B942" s="445" t="s">
        <v>9363</v>
      </c>
      <c r="C942" s="445" t="s">
        <v>146</v>
      </c>
      <c r="D942" s="445" t="s">
        <v>8349</v>
      </c>
      <c r="E942" s="452">
        <v>257.39</v>
      </c>
    </row>
    <row r="943" spans="1:5">
      <c r="A943" s="445">
        <v>43432</v>
      </c>
      <c r="B943" s="445" t="s">
        <v>9364</v>
      </c>
      <c r="C943" s="445" t="s">
        <v>146</v>
      </c>
      <c r="D943" s="445" t="s">
        <v>8349</v>
      </c>
      <c r="E943" s="452">
        <v>534.85</v>
      </c>
    </row>
    <row r="944" spans="1:5">
      <c r="A944" s="445">
        <v>43433</v>
      </c>
      <c r="B944" s="445" t="s">
        <v>9365</v>
      </c>
      <c r="C944" s="445" t="s">
        <v>146</v>
      </c>
      <c r="D944" s="445" t="s">
        <v>8349</v>
      </c>
      <c r="E944" s="452">
        <v>843.23</v>
      </c>
    </row>
    <row r="945" spans="1:5">
      <c r="A945" s="445">
        <v>43094</v>
      </c>
      <c r="B945" s="445" t="s">
        <v>9366</v>
      </c>
      <c r="C945" s="445" t="s">
        <v>146</v>
      </c>
      <c r="D945" s="445" t="s">
        <v>8349</v>
      </c>
      <c r="E945" s="452">
        <v>210.85</v>
      </c>
    </row>
    <row r="946" spans="1:5">
      <c r="A946" s="445">
        <v>43093</v>
      </c>
      <c r="B946" s="445" t="s">
        <v>9367</v>
      </c>
      <c r="C946" s="445" t="s">
        <v>146</v>
      </c>
      <c r="D946" s="445" t="s">
        <v>8349</v>
      </c>
      <c r="E946" s="452">
        <v>224.07</v>
      </c>
    </row>
    <row r="947" spans="1:5">
      <c r="A947" s="445">
        <v>1030</v>
      </c>
      <c r="B947" s="445" t="s">
        <v>9368</v>
      </c>
      <c r="C947" s="445" t="s">
        <v>146</v>
      </c>
      <c r="D947" s="445" t="s">
        <v>8352</v>
      </c>
      <c r="E947" s="452">
        <v>39.99</v>
      </c>
    </row>
    <row r="948" spans="1:5">
      <c r="A948" s="445">
        <v>11694</v>
      </c>
      <c r="B948" s="445" t="s">
        <v>9369</v>
      </c>
      <c r="C948" s="445" t="s">
        <v>146</v>
      </c>
      <c r="D948" s="445" t="s">
        <v>8349</v>
      </c>
      <c r="E948" s="452">
        <v>883.98</v>
      </c>
    </row>
    <row r="949" spans="1:5">
      <c r="A949" s="445">
        <v>11881</v>
      </c>
      <c r="B949" s="445" t="s">
        <v>9370</v>
      </c>
      <c r="C949" s="445" t="s">
        <v>146</v>
      </c>
      <c r="D949" s="445" t="s">
        <v>8349</v>
      </c>
      <c r="E949" s="452">
        <v>142.07</v>
      </c>
    </row>
    <row r="950" spans="1:5">
      <c r="A950" s="445">
        <v>35277</v>
      </c>
      <c r="B950" s="445" t="s">
        <v>9371</v>
      </c>
      <c r="C950" s="445" t="s">
        <v>146</v>
      </c>
      <c r="D950" s="445" t="s">
        <v>8349</v>
      </c>
      <c r="E950" s="452">
        <v>492.7</v>
      </c>
    </row>
    <row r="951" spans="1:5">
      <c r="A951" s="445">
        <v>10521</v>
      </c>
      <c r="B951" s="445" t="s">
        <v>9372</v>
      </c>
      <c r="C951" s="445" t="s">
        <v>146</v>
      </c>
      <c r="D951" s="445" t="s">
        <v>8349</v>
      </c>
      <c r="E951" s="452">
        <v>186.13</v>
      </c>
    </row>
    <row r="952" spans="1:5">
      <c r="A952" s="445">
        <v>10885</v>
      </c>
      <c r="B952" s="445" t="s">
        <v>9373</v>
      </c>
      <c r="C952" s="445" t="s">
        <v>146</v>
      </c>
      <c r="D952" s="445" t="s">
        <v>8349</v>
      </c>
      <c r="E952" s="452">
        <v>235.44</v>
      </c>
    </row>
    <row r="953" spans="1:5">
      <c r="A953" s="445">
        <v>20962</v>
      </c>
      <c r="B953" s="445" t="s">
        <v>9374</v>
      </c>
      <c r="C953" s="445" t="s">
        <v>146</v>
      </c>
      <c r="D953" s="445" t="s">
        <v>8352</v>
      </c>
      <c r="E953" s="452">
        <v>195</v>
      </c>
    </row>
    <row r="954" spans="1:5">
      <c r="A954" s="445">
        <v>20963</v>
      </c>
      <c r="B954" s="445" t="s">
        <v>9375</v>
      </c>
      <c r="C954" s="445" t="s">
        <v>146</v>
      </c>
      <c r="D954" s="445" t="s">
        <v>8349</v>
      </c>
      <c r="E954" s="452">
        <v>238.21</v>
      </c>
    </row>
    <row r="955" spans="1:5">
      <c r="A955" s="445">
        <v>2555</v>
      </c>
      <c r="B955" s="445" t="s">
        <v>9376</v>
      </c>
      <c r="C955" s="445" t="s">
        <v>146</v>
      </c>
      <c r="D955" s="445" t="s">
        <v>8349</v>
      </c>
      <c r="E955" s="452">
        <v>1.52</v>
      </c>
    </row>
    <row r="956" spans="1:5">
      <c r="A956" s="445">
        <v>2556</v>
      </c>
      <c r="B956" s="445" t="s">
        <v>9377</v>
      </c>
      <c r="C956" s="445" t="s">
        <v>146</v>
      </c>
      <c r="D956" s="445" t="s">
        <v>8349</v>
      </c>
      <c r="E956" s="452">
        <v>1.58</v>
      </c>
    </row>
    <row r="957" spans="1:5">
      <c r="A957" s="445">
        <v>2557</v>
      </c>
      <c r="B957" s="445" t="s">
        <v>9378</v>
      </c>
      <c r="C957" s="445" t="s">
        <v>146</v>
      </c>
      <c r="D957" s="445" t="s">
        <v>8349</v>
      </c>
      <c r="E957" s="452">
        <v>3.33</v>
      </c>
    </row>
    <row r="958" spans="1:5">
      <c r="A958" s="445">
        <v>10569</v>
      </c>
      <c r="B958" s="445" t="s">
        <v>9379</v>
      </c>
      <c r="C958" s="445" t="s">
        <v>146</v>
      </c>
      <c r="D958" s="445" t="s">
        <v>8349</v>
      </c>
      <c r="E958" s="452">
        <v>3.33</v>
      </c>
    </row>
    <row r="959" spans="1:5">
      <c r="A959" s="445">
        <v>39810</v>
      </c>
      <c r="B959" s="445" t="s">
        <v>9380</v>
      </c>
      <c r="C959" s="445" t="s">
        <v>146</v>
      </c>
      <c r="D959" s="445" t="s">
        <v>8349</v>
      </c>
      <c r="E959" s="452">
        <v>28.45</v>
      </c>
    </row>
    <row r="960" spans="1:5">
      <c r="A960" s="445">
        <v>39811</v>
      </c>
      <c r="B960" s="445" t="s">
        <v>9381</v>
      </c>
      <c r="C960" s="445" t="s">
        <v>146</v>
      </c>
      <c r="D960" s="445" t="s">
        <v>8349</v>
      </c>
      <c r="E960" s="452">
        <v>34.799999999999997</v>
      </c>
    </row>
    <row r="961" spans="1:5">
      <c r="A961" s="445">
        <v>39812</v>
      </c>
      <c r="B961" s="445" t="s">
        <v>9382</v>
      </c>
      <c r="C961" s="445" t="s">
        <v>146</v>
      </c>
      <c r="D961" s="445" t="s">
        <v>8349</v>
      </c>
      <c r="E961" s="452">
        <v>57.23</v>
      </c>
    </row>
    <row r="962" spans="1:5">
      <c r="A962" s="445">
        <v>43096</v>
      </c>
      <c r="B962" s="445" t="s">
        <v>9383</v>
      </c>
      <c r="C962" s="445" t="s">
        <v>146</v>
      </c>
      <c r="D962" s="445" t="s">
        <v>8349</v>
      </c>
      <c r="E962" s="452">
        <v>189.7</v>
      </c>
    </row>
    <row r="963" spans="1:5">
      <c r="A963" s="445">
        <v>43102</v>
      </c>
      <c r="B963" s="445" t="s">
        <v>9384</v>
      </c>
      <c r="C963" s="445" t="s">
        <v>146</v>
      </c>
      <c r="D963" s="445" t="s">
        <v>8349</v>
      </c>
      <c r="E963" s="452">
        <v>115.34</v>
      </c>
    </row>
    <row r="964" spans="1:5">
      <c r="A964" s="445">
        <v>43103</v>
      </c>
      <c r="B964" s="445" t="s">
        <v>9385</v>
      </c>
      <c r="C964" s="445" t="s">
        <v>146</v>
      </c>
      <c r="D964" s="445" t="s">
        <v>8349</v>
      </c>
      <c r="E964" s="452">
        <v>169.85</v>
      </c>
    </row>
    <row r="965" spans="1:5">
      <c r="A965" s="445">
        <v>43098</v>
      </c>
      <c r="B965" s="445" t="s">
        <v>9386</v>
      </c>
      <c r="C965" s="445" t="s">
        <v>146</v>
      </c>
      <c r="D965" s="445" t="s">
        <v>8349</v>
      </c>
      <c r="E965" s="452">
        <v>64.25</v>
      </c>
    </row>
    <row r="966" spans="1:5">
      <c r="A966" s="445">
        <v>43097</v>
      </c>
      <c r="B966" s="445" t="s">
        <v>9387</v>
      </c>
      <c r="C966" s="445" t="s">
        <v>146</v>
      </c>
      <c r="D966" s="445" t="s">
        <v>8349</v>
      </c>
      <c r="E966" s="452">
        <v>38.07</v>
      </c>
    </row>
    <row r="967" spans="1:5">
      <c r="A967" s="445">
        <v>43104</v>
      </c>
      <c r="B967" s="445" t="s">
        <v>9388</v>
      </c>
      <c r="C967" s="445" t="s">
        <v>146</v>
      </c>
      <c r="D967" s="445" t="s">
        <v>8349</v>
      </c>
      <c r="E967" s="452">
        <v>450.32</v>
      </c>
    </row>
    <row r="968" spans="1:5">
      <c r="A968" s="445">
        <v>39771</v>
      </c>
      <c r="B968" s="445" t="s">
        <v>9389</v>
      </c>
      <c r="C968" s="445" t="s">
        <v>146</v>
      </c>
      <c r="D968" s="445" t="s">
        <v>8349</v>
      </c>
      <c r="E968" s="452">
        <v>32.049999999999997</v>
      </c>
    </row>
    <row r="969" spans="1:5">
      <c r="A969" s="445">
        <v>39772</v>
      </c>
      <c r="B969" s="445" t="s">
        <v>9390</v>
      </c>
      <c r="C969" s="445" t="s">
        <v>146</v>
      </c>
      <c r="D969" s="445" t="s">
        <v>8349</v>
      </c>
      <c r="E969" s="452">
        <v>62.99</v>
      </c>
    </row>
    <row r="970" spans="1:5">
      <c r="A970" s="445">
        <v>39773</v>
      </c>
      <c r="B970" s="445" t="s">
        <v>9391</v>
      </c>
      <c r="C970" s="445" t="s">
        <v>146</v>
      </c>
      <c r="D970" s="445" t="s">
        <v>8349</v>
      </c>
      <c r="E970" s="452">
        <v>101.24</v>
      </c>
    </row>
    <row r="971" spans="1:5">
      <c r="A971" s="445">
        <v>39774</v>
      </c>
      <c r="B971" s="445" t="s">
        <v>9392</v>
      </c>
      <c r="C971" s="445" t="s">
        <v>146</v>
      </c>
      <c r="D971" s="445" t="s">
        <v>8349</v>
      </c>
      <c r="E971" s="452">
        <v>151.43</v>
      </c>
    </row>
    <row r="972" spans="1:5">
      <c r="A972" s="445">
        <v>39775</v>
      </c>
      <c r="B972" s="445" t="s">
        <v>9393</v>
      </c>
      <c r="C972" s="445" t="s">
        <v>146</v>
      </c>
      <c r="D972" s="445" t="s">
        <v>8349</v>
      </c>
      <c r="E972" s="452">
        <v>202.11</v>
      </c>
    </row>
    <row r="973" spans="1:5">
      <c r="A973" s="445">
        <v>39776</v>
      </c>
      <c r="B973" s="445" t="s">
        <v>9395</v>
      </c>
      <c r="C973" s="445" t="s">
        <v>146</v>
      </c>
      <c r="D973" s="445" t="s">
        <v>8349</v>
      </c>
      <c r="E973" s="452">
        <v>244.26</v>
      </c>
    </row>
    <row r="974" spans="1:5">
      <c r="A974" s="445">
        <v>39777</v>
      </c>
      <c r="B974" s="445" t="s">
        <v>9396</v>
      </c>
      <c r="C974" s="445" t="s">
        <v>146</v>
      </c>
      <c r="D974" s="445" t="s">
        <v>8349</v>
      </c>
      <c r="E974" s="452">
        <v>309.58999999999997</v>
      </c>
    </row>
    <row r="975" spans="1:5">
      <c r="A975" s="445">
        <v>20254</v>
      </c>
      <c r="B975" s="445" t="s">
        <v>9397</v>
      </c>
      <c r="C975" s="445" t="s">
        <v>146</v>
      </c>
      <c r="D975" s="445" t="s">
        <v>8349</v>
      </c>
      <c r="E975" s="452">
        <v>22.47</v>
      </c>
    </row>
    <row r="976" spans="1:5">
      <c r="A976" s="445">
        <v>20253</v>
      </c>
      <c r="B976" s="445" t="s">
        <v>9398</v>
      </c>
      <c r="C976" s="445" t="s">
        <v>146</v>
      </c>
      <c r="D976" s="445" t="s">
        <v>8349</v>
      </c>
      <c r="E976" s="452">
        <v>73.790000000000006</v>
      </c>
    </row>
    <row r="977" spans="1:5">
      <c r="A977" s="445">
        <v>11247</v>
      </c>
      <c r="B977" s="445" t="s">
        <v>9399</v>
      </c>
      <c r="C977" s="445" t="s">
        <v>146</v>
      </c>
      <c r="D977" s="445" t="s">
        <v>8349</v>
      </c>
      <c r="E977" s="453">
        <v>1418.84</v>
      </c>
    </row>
    <row r="978" spans="1:5">
      <c r="A978" s="445">
        <v>11250</v>
      </c>
      <c r="B978" s="445" t="s">
        <v>9400</v>
      </c>
      <c r="C978" s="445" t="s">
        <v>146</v>
      </c>
      <c r="D978" s="445" t="s">
        <v>8349</v>
      </c>
      <c r="E978" s="452">
        <v>61.08</v>
      </c>
    </row>
    <row r="979" spans="1:5">
      <c r="A979" s="445">
        <v>11249</v>
      </c>
      <c r="B979" s="445" t="s">
        <v>9401</v>
      </c>
      <c r="C979" s="445" t="s">
        <v>146</v>
      </c>
      <c r="D979" s="445" t="s">
        <v>8349</v>
      </c>
      <c r="E979" s="453">
        <v>2771.48</v>
      </c>
    </row>
    <row r="980" spans="1:5">
      <c r="A980" s="445">
        <v>11251</v>
      </c>
      <c r="B980" s="445" t="s">
        <v>9402</v>
      </c>
      <c r="C980" s="445" t="s">
        <v>146</v>
      </c>
      <c r="D980" s="445" t="s">
        <v>8349</v>
      </c>
      <c r="E980" s="452">
        <v>135.30000000000001</v>
      </c>
    </row>
    <row r="981" spans="1:5">
      <c r="A981" s="445">
        <v>11253</v>
      </c>
      <c r="B981" s="445" t="s">
        <v>9403</v>
      </c>
      <c r="C981" s="445" t="s">
        <v>146</v>
      </c>
      <c r="D981" s="445" t="s">
        <v>8349</v>
      </c>
      <c r="E981" s="452">
        <v>224.21</v>
      </c>
    </row>
    <row r="982" spans="1:5">
      <c r="A982" s="445">
        <v>11255</v>
      </c>
      <c r="B982" s="445" t="s">
        <v>9404</v>
      </c>
      <c r="C982" s="445" t="s">
        <v>146</v>
      </c>
      <c r="D982" s="445" t="s">
        <v>8349</v>
      </c>
      <c r="E982" s="452">
        <v>335.19</v>
      </c>
    </row>
    <row r="983" spans="1:5">
      <c r="A983" s="445">
        <v>14055</v>
      </c>
      <c r="B983" s="445" t="s">
        <v>9405</v>
      </c>
      <c r="C983" s="445" t="s">
        <v>146</v>
      </c>
      <c r="D983" s="445" t="s">
        <v>8349</v>
      </c>
      <c r="E983" s="452">
        <v>674.28</v>
      </c>
    </row>
    <row r="984" spans="1:5">
      <c r="A984" s="445">
        <v>11256</v>
      </c>
      <c r="B984" s="445" t="s">
        <v>9406</v>
      </c>
      <c r="C984" s="445" t="s">
        <v>146</v>
      </c>
      <c r="D984" s="445" t="s">
        <v>8349</v>
      </c>
      <c r="E984" s="452">
        <v>419.86</v>
      </c>
    </row>
    <row r="985" spans="1:5">
      <c r="A985" s="445">
        <v>1872</v>
      </c>
      <c r="B985" s="445" t="s">
        <v>9407</v>
      </c>
      <c r="C985" s="445" t="s">
        <v>146</v>
      </c>
      <c r="D985" s="445" t="s">
        <v>8349</v>
      </c>
      <c r="E985" s="452">
        <v>1.75</v>
      </c>
    </row>
    <row r="986" spans="1:5">
      <c r="A986" s="445">
        <v>1873</v>
      </c>
      <c r="B986" s="445" t="s">
        <v>9408</v>
      </c>
      <c r="C986" s="445" t="s">
        <v>146</v>
      </c>
      <c r="D986" s="445" t="s">
        <v>8349</v>
      </c>
      <c r="E986" s="452">
        <v>3.47</v>
      </c>
    </row>
    <row r="987" spans="1:5">
      <c r="A987" s="445">
        <v>39693</v>
      </c>
      <c r="B987" s="445" t="s">
        <v>9409</v>
      </c>
      <c r="C987" s="445" t="s">
        <v>146</v>
      </c>
      <c r="D987" s="445" t="s">
        <v>8349</v>
      </c>
      <c r="E987" s="453">
        <v>2636.9</v>
      </c>
    </row>
    <row r="988" spans="1:5">
      <c r="A988" s="445">
        <v>39692</v>
      </c>
      <c r="B988" s="445" t="s">
        <v>9410</v>
      </c>
      <c r="C988" s="445" t="s">
        <v>146</v>
      </c>
      <c r="D988" s="445" t="s">
        <v>8349</v>
      </c>
      <c r="E988" s="452">
        <v>843.75</v>
      </c>
    </row>
    <row r="989" spans="1:5">
      <c r="A989" s="445">
        <v>34643</v>
      </c>
      <c r="B989" s="445" t="s">
        <v>9411</v>
      </c>
      <c r="C989" s="445" t="s">
        <v>146</v>
      </c>
      <c r="D989" s="445" t="s">
        <v>8349</v>
      </c>
      <c r="E989" s="452">
        <v>15.95</v>
      </c>
    </row>
    <row r="990" spans="1:5">
      <c r="A990" s="445">
        <v>1062</v>
      </c>
      <c r="B990" s="445" t="s">
        <v>9413</v>
      </c>
      <c r="C990" s="445" t="s">
        <v>146</v>
      </c>
      <c r="D990" s="445" t="s">
        <v>8349</v>
      </c>
      <c r="E990" s="452">
        <v>267.39999999999998</v>
      </c>
    </row>
    <row r="991" spans="1:5">
      <c r="A991" s="445">
        <v>39686</v>
      </c>
      <c r="B991" s="445" t="s">
        <v>9414</v>
      </c>
      <c r="C991" s="445" t="s">
        <v>146</v>
      </c>
      <c r="D991" s="445" t="s">
        <v>8349</v>
      </c>
      <c r="E991" s="452">
        <v>432.97</v>
      </c>
    </row>
    <row r="992" spans="1:5">
      <c r="A992" s="445">
        <v>43095</v>
      </c>
      <c r="B992" s="445" t="s">
        <v>9415</v>
      </c>
      <c r="C992" s="445" t="s">
        <v>146</v>
      </c>
      <c r="D992" s="445" t="s">
        <v>8349</v>
      </c>
      <c r="E992" s="452">
        <v>125</v>
      </c>
    </row>
    <row r="993" spans="1:5">
      <c r="A993" s="445">
        <v>1871</v>
      </c>
      <c r="B993" s="445" t="s">
        <v>9416</v>
      </c>
      <c r="C993" s="445" t="s">
        <v>146</v>
      </c>
      <c r="D993" s="445" t="s">
        <v>8349</v>
      </c>
      <c r="E993" s="452">
        <v>3.13</v>
      </c>
    </row>
    <row r="994" spans="1:5">
      <c r="A994" s="445">
        <v>12001</v>
      </c>
      <c r="B994" s="445" t="s">
        <v>9417</v>
      </c>
      <c r="C994" s="445" t="s">
        <v>146</v>
      </c>
      <c r="D994" s="445" t="s">
        <v>8349</v>
      </c>
      <c r="E994" s="452">
        <v>4.5199999999999996</v>
      </c>
    </row>
    <row r="995" spans="1:5">
      <c r="A995" s="445">
        <v>11882</v>
      </c>
      <c r="B995" s="445" t="s">
        <v>9418</v>
      </c>
      <c r="C995" s="445" t="s">
        <v>146</v>
      </c>
      <c r="D995" s="445" t="s">
        <v>8349</v>
      </c>
      <c r="E995" s="452">
        <v>101.95</v>
      </c>
    </row>
    <row r="996" spans="1:5">
      <c r="A996" s="445">
        <v>1068</v>
      </c>
      <c r="B996" s="445" t="s">
        <v>9419</v>
      </c>
      <c r="C996" s="445" t="s">
        <v>146</v>
      </c>
      <c r="D996" s="445" t="s">
        <v>8349</v>
      </c>
      <c r="E996" s="453">
        <v>1763.77</v>
      </c>
    </row>
    <row r="997" spans="1:5">
      <c r="A997" s="445">
        <v>39690</v>
      </c>
      <c r="B997" s="445" t="s">
        <v>9420</v>
      </c>
      <c r="C997" s="445" t="s">
        <v>146</v>
      </c>
      <c r="D997" s="445" t="s">
        <v>8349</v>
      </c>
      <c r="E997" s="453">
        <v>2959.02</v>
      </c>
    </row>
    <row r="998" spans="1:5">
      <c r="A998" s="445">
        <v>39691</v>
      </c>
      <c r="B998" s="445" t="s">
        <v>9421</v>
      </c>
      <c r="C998" s="445" t="s">
        <v>146</v>
      </c>
      <c r="D998" s="445" t="s">
        <v>8349</v>
      </c>
      <c r="E998" s="453">
        <v>3721.62</v>
      </c>
    </row>
    <row r="999" spans="1:5">
      <c r="A999" s="445">
        <v>39808</v>
      </c>
      <c r="B999" s="445" t="s">
        <v>9422</v>
      </c>
      <c r="C999" s="445" t="s">
        <v>146</v>
      </c>
      <c r="D999" s="445" t="s">
        <v>8349</v>
      </c>
      <c r="E999" s="452">
        <v>65.260000000000005</v>
      </c>
    </row>
    <row r="1000" spans="1:5">
      <c r="A1000" s="445">
        <v>39809</v>
      </c>
      <c r="B1000" s="445" t="s">
        <v>9423</v>
      </c>
      <c r="C1000" s="445" t="s">
        <v>146</v>
      </c>
      <c r="D1000" s="445" t="s">
        <v>8349</v>
      </c>
      <c r="E1000" s="452">
        <v>154.79</v>
      </c>
    </row>
    <row r="1001" spans="1:5">
      <c r="A1001" s="445">
        <v>43439</v>
      </c>
      <c r="B1001" s="445" t="s">
        <v>9424</v>
      </c>
      <c r="C1001" s="445" t="s">
        <v>146</v>
      </c>
      <c r="D1001" s="445" t="s">
        <v>8349</v>
      </c>
      <c r="E1001" s="452">
        <v>468</v>
      </c>
    </row>
    <row r="1002" spans="1:5">
      <c r="A1002" s="445">
        <v>5103</v>
      </c>
      <c r="B1002" s="445" t="s">
        <v>9425</v>
      </c>
      <c r="C1002" s="445" t="s">
        <v>146</v>
      </c>
      <c r="D1002" s="445" t="s">
        <v>8349</v>
      </c>
      <c r="E1002" s="452">
        <v>14.99</v>
      </c>
    </row>
    <row r="1003" spans="1:5">
      <c r="A1003" s="445">
        <v>11712</v>
      </c>
      <c r="B1003" s="445" t="s">
        <v>9426</v>
      </c>
      <c r="C1003" s="445" t="s">
        <v>146</v>
      </c>
      <c r="D1003" s="445" t="s">
        <v>8352</v>
      </c>
      <c r="E1003" s="452">
        <v>34.9</v>
      </c>
    </row>
    <row r="1004" spans="1:5">
      <c r="A1004" s="445">
        <v>11717</v>
      </c>
      <c r="B1004" s="445" t="s">
        <v>9427</v>
      </c>
      <c r="C1004" s="445" t="s">
        <v>146</v>
      </c>
      <c r="D1004" s="445" t="s">
        <v>8349</v>
      </c>
      <c r="E1004" s="452">
        <v>37.92</v>
      </c>
    </row>
    <row r="1005" spans="1:5">
      <c r="A1005" s="445">
        <v>11714</v>
      </c>
      <c r="B1005" s="445" t="s">
        <v>9428</v>
      </c>
      <c r="C1005" s="445" t="s">
        <v>146</v>
      </c>
      <c r="D1005" s="445" t="s">
        <v>8349</v>
      </c>
      <c r="E1005" s="452">
        <v>47.18</v>
      </c>
    </row>
    <row r="1006" spans="1:5">
      <c r="A1006" s="445">
        <v>11880</v>
      </c>
      <c r="B1006" s="445" t="s">
        <v>9429</v>
      </c>
      <c r="C1006" s="445" t="s">
        <v>146</v>
      </c>
      <c r="D1006" s="445" t="s">
        <v>8349</v>
      </c>
      <c r="E1006" s="452">
        <v>97.59</v>
      </c>
    </row>
    <row r="1007" spans="1:5">
      <c r="A1007" s="445">
        <v>1106</v>
      </c>
      <c r="B1007" s="445" t="s">
        <v>9430</v>
      </c>
      <c r="C1007" s="445" t="s">
        <v>130</v>
      </c>
      <c r="D1007" s="445" t="s">
        <v>8352</v>
      </c>
      <c r="E1007" s="452">
        <v>0.75</v>
      </c>
    </row>
    <row r="1008" spans="1:5">
      <c r="A1008" s="445">
        <v>11161</v>
      </c>
      <c r="B1008" s="445" t="s">
        <v>9431</v>
      </c>
      <c r="C1008" s="445" t="s">
        <v>130</v>
      </c>
      <c r="D1008" s="445" t="s">
        <v>8349</v>
      </c>
      <c r="E1008" s="452">
        <v>1.25</v>
      </c>
    </row>
    <row r="1009" spans="1:5">
      <c r="A1009" s="445">
        <v>1107</v>
      </c>
      <c r="B1009" s="445" t="s">
        <v>9432</v>
      </c>
      <c r="C1009" s="445" t="s">
        <v>130</v>
      </c>
      <c r="D1009" s="445" t="s">
        <v>8349</v>
      </c>
      <c r="E1009" s="452">
        <v>0.63</v>
      </c>
    </row>
    <row r="1010" spans="1:5">
      <c r="A1010" s="445">
        <v>25963</v>
      </c>
      <c r="B1010" s="445" t="s">
        <v>9433</v>
      </c>
      <c r="C1010" s="445" t="s">
        <v>130</v>
      </c>
      <c r="D1010" s="445" t="s">
        <v>8349</v>
      </c>
      <c r="E1010" s="452">
        <v>0.12</v>
      </c>
    </row>
    <row r="1011" spans="1:5">
      <c r="A1011" s="445">
        <v>4759</v>
      </c>
      <c r="B1011" s="445" t="s">
        <v>9434</v>
      </c>
      <c r="C1011" s="445" t="s">
        <v>954</v>
      </c>
      <c r="D1011" s="445" t="s">
        <v>8349</v>
      </c>
      <c r="E1011" s="452">
        <v>13.49</v>
      </c>
    </row>
    <row r="1012" spans="1:5">
      <c r="A1012" s="445">
        <v>41068</v>
      </c>
      <c r="B1012" s="445" t="s">
        <v>9435</v>
      </c>
      <c r="C1012" s="445" t="s">
        <v>8008</v>
      </c>
      <c r="D1012" s="445" t="s">
        <v>8349</v>
      </c>
      <c r="E1012" s="453">
        <v>2393.9899999999998</v>
      </c>
    </row>
    <row r="1013" spans="1:5">
      <c r="A1013" s="445">
        <v>1108</v>
      </c>
      <c r="B1013" s="445" t="s">
        <v>9436</v>
      </c>
      <c r="C1013" s="445" t="s">
        <v>239</v>
      </c>
      <c r="D1013" s="445" t="s">
        <v>8349</v>
      </c>
      <c r="E1013" s="452">
        <v>28.76</v>
      </c>
    </row>
    <row r="1014" spans="1:5">
      <c r="A1014" s="445">
        <v>1117</v>
      </c>
      <c r="B1014" s="445" t="s">
        <v>9438</v>
      </c>
      <c r="C1014" s="445" t="s">
        <v>239</v>
      </c>
      <c r="D1014" s="445" t="s">
        <v>8349</v>
      </c>
      <c r="E1014" s="452">
        <v>28.99</v>
      </c>
    </row>
    <row r="1015" spans="1:5">
      <c r="A1015" s="445">
        <v>1118</v>
      </c>
      <c r="B1015" s="445" t="s">
        <v>9439</v>
      </c>
      <c r="C1015" s="445" t="s">
        <v>239</v>
      </c>
      <c r="D1015" s="445" t="s">
        <v>8349</v>
      </c>
      <c r="E1015" s="452">
        <v>34.26</v>
      </c>
    </row>
    <row r="1016" spans="1:5">
      <c r="A1016" s="445">
        <v>1110</v>
      </c>
      <c r="B1016" s="445" t="s">
        <v>9441</v>
      </c>
      <c r="C1016" s="445" t="s">
        <v>239</v>
      </c>
      <c r="D1016" s="445" t="s">
        <v>8349</v>
      </c>
      <c r="E1016" s="452">
        <v>34.26</v>
      </c>
    </row>
    <row r="1017" spans="1:5">
      <c r="A1017" s="445">
        <v>12618</v>
      </c>
      <c r="B1017" s="445" t="s">
        <v>9442</v>
      </c>
      <c r="C1017" s="445" t="s">
        <v>146</v>
      </c>
      <c r="D1017" s="445" t="s">
        <v>8367</v>
      </c>
      <c r="E1017" s="452">
        <v>43.35</v>
      </c>
    </row>
    <row r="1018" spans="1:5">
      <c r="A1018" s="445">
        <v>40784</v>
      </c>
      <c r="B1018" s="445" t="s">
        <v>9444</v>
      </c>
      <c r="C1018" s="445" t="s">
        <v>239</v>
      </c>
      <c r="D1018" s="445" t="s">
        <v>8349</v>
      </c>
      <c r="E1018" s="452">
        <v>94.5</v>
      </c>
    </row>
    <row r="1019" spans="1:5">
      <c r="A1019" s="445">
        <v>40782</v>
      </c>
      <c r="B1019" s="445" t="s">
        <v>9445</v>
      </c>
      <c r="C1019" s="445" t="s">
        <v>239</v>
      </c>
      <c r="D1019" s="445" t="s">
        <v>8349</v>
      </c>
      <c r="E1019" s="452">
        <v>37.08</v>
      </c>
    </row>
    <row r="1020" spans="1:5">
      <c r="A1020" s="445">
        <v>40783</v>
      </c>
      <c r="B1020" s="445" t="s">
        <v>9446</v>
      </c>
      <c r="C1020" s="445" t="s">
        <v>239</v>
      </c>
      <c r="D1020" s="445" t="s">
        <v>8349</v>
      </c>
      <c r="E1020" s="452">
        <v>48.31</v>
      </c>
    </row>
    <row r="1021" spans="1:5">
      <c r="A1021" s="445">
        <v>1109</v>
      </c>
      <c r="B1021" s="445" t="s">
        <v>9447</v>
      </c>
      <c r="C1021" s="445" t="s">
        <v>239</v>
      </c>
      <c r="D1021" s="445" t="s">
        <v>8349</v>
      </c>
      <c r="E1021" s="452">
        <v>28.76</v>
      </c>
    </row>
    <row r="1022" spans="1:5">
      <c r="A1022" s="445">
        <v>1119</v>
      </c>
      <c r="B1022" s="445" t="s">
        <v>9448</v>
      </c>
      <c r="C1022" s="445" t="s">
        <v>239</v>
      </c>
      <c r="D1022" s="445" t="s">
        <v>8349</v>
      </c>
      <c r="E1022" s="452">
        <v>18.54</v>
      </c>
    </row>
    <row r="1023" spans="1:5">
      <c r="A1023" s="445">
        <v>13115</v>
      </c>
      <c r="B1023" s="445" t="s">
        <v>9449</v>
      </c>
      <c r="C1023" s="445" t="s">
        <v>239</v>
      </c>
      <c r="D1023" s="445" t="s">
        <v>8367</v>
      </c>
      <c r="E1023" s="452">
        <v>14.99</v>
      </c>
    </row>
    <row r="1024" spans="1:5">
      <c r="A1024" s="445">
        <v>10541</v>
      </c>
      <c r="B1024" s="445" t="s">
        <v>9450</v>
      </c>
      <c r="C1024" s="445" t="s">
        <v>239</v>
      </c>
      <c r="D1024" s="445" t="s">
        <v>8367</v>
      </c>
      <c r="E1024" s="452">
        <v>18.32</v>
      </c>
    </row>
    <row r="1025" spans="1:5">
      <c r="A1025" s="445">
        <v>10542</v>
      </c>
      <c r="B1025" s="445" t="s">
        <v>9451</v>
      </c>
      <c r="C1025" s="445" t="s">
        <v>239</v>
      </c>
      <c r="D1025" s="445" t="s">
        <v>8367</v>
      </c>
      <c r="E1025" s="452">
        <v>23.96</v>
      </c>
    </row>
    <row r="1026" spans="1:5">
      <c r="A1026" s="445">
        <v>10543</v>
      </c>
      <c r="B1026" s="445" t="s">
        <v>9452</v>
      </c>
      <c r="C1026" s="445" t="s">
        <v>239</v>
      </c>
      <c r="D1026" s="445" t="s">
        <v>8367</v>
      </c>
      <c r="E1026" s="452">
        <v>38.89</v>
      </c>
    </row>
    <row r="1027" spans="1:5">
      <c r="A1027" s="445">
        <v>10544</v>
      </c>
      <c r="B1027" s="445" t="s">
        <v>9453</v>
      </c>
      <c r="C1027" s="445" t="s">
        <v>239</v>
      </c>
      <c r="D1027" s="445" t="s">
        <v>8367</v>
      </c>
      <c r="E1027" s="452">
        <v>50.3</v>
      </c>
    </row>
    <row r="1028" spans="1:5">
      <c r="A1028" s="445">
        <v>10545</v>
      </c>
      <c r="B1028" s="445" t="s">
        <v>9454</v>
      </c>
      <c r="C1028" s="445" t="s">
        <v>239</v>
      </c>
      <c r="D1028" s="445" t="s">
        <v>8367</v>
      </c>
      <c r="E1028" s="452">
        <v>93.99</v>
      </c>
    </row>
    <row r="1029" spans="1:5">
      <c r="A1029" s="445">
        <v>38365</v>
      </c>
      <c r="B1029" s="445" t="s">
        <v>9455</v>
      </c>
      <c r="C1029" s="445" t="s">
        <v>145</v>
      </c>
      <c r="D1029" s="445" t="s">
        <v>8349</v>
      </c>
      <c r="E1029" s="452">
        <v>1.97</v>
      </c>
    </row>
    <row r="1030" spans="1:5">
      <c r="A1030" s="445">
        <v>37745</v>
      </c>
      <c r="B1030" s="445" t="s">
        <v>9456</v>
      </c>
      <c r="C1030" s="445" t="s">
        <v>146</v>
      </c>
      <c r="D1030" s="445" t="s">
        <v>8367</v>
      </c>
      <c r="E1030" s="453">
        <v>303500</v>
      </c>
    </row>
    <row r="1031" spans="1:5">
      <c r="A1031" s="445">
        <v>37754</v>
      </c>
      <c r="B1031" s="445" t="s">
        <v>9457</v>
      </c>
      <c r="C1031" s="445" t="s">
        <v>146</v>
      </c>
      <c r="D1031" s="445" t="s">
        <v>8367</v>
      </c>
      <c r="E1031" s="453">
        <v>316946.2</v>
      </c>
    </row>
    <row r="1032" spans="1:5">
      <c r="A1032" s="445">
        <v>37748</v>
      </c>
      <c r="B1032" s="445" t="s">
        <v>9458</v>
      </c>
      <c r="C1032" s="445" t="s">
        <v>146</v>
      </c>
      <c r="D1032" s="445" t="s">
        <v>8367</v>
      </c>
      <c r="E1032" s="453">
        <v>322660.83</v>
      </c>
    </row>
    <row r="1033" spans="1:5">
      <c r="A1033" s="445">
        <v>37761</v>
      </c>
      <c r="B1033" s="445" t="s">
        <v>9459</v>
      </c>
      <c r="C1033" s="445" t="s">
        <v>146</v>
      </c>
      <c r="D1033" s="445" t="s">
        <v>8367</v>
      </c>
      <c r="E1033" s="453">
        <v>267003.15000000002</v>
      </c>
    </row>
    <row r="1034" spans="1:5">
      <c r="A1034" s="445">
        <v>37757</v>
      </c>
      <c r="B1034" s="445" t="s">
        <v>9460</v>
      </c>
      <c r="C1034" s="445" t="s">
        <v>146</v>
      </c>
      <c r="D1034" s="445" t="s">
        <v>8367</v>
      </c>
      <c r="E1034" s="453">
        <v>371691.44</v>
      </c>
    </row>
    <row r="1035" spans="1:5">
      <c r="A1035" s="445">
        <v>37759</v>
      </c>
      <c r="B1035" s="445" t="s">
        <v>9461</v>
      </c>
      <c r="C1035" s="445" t="s">
        <v>146</v>
      </c>
      <c r="D1035" s="445" t="s">
        <v>8367</v>
      </c>
      <c r="E1035" s="453">
        <v>373132.12</v>
      </c>
    </row>
    <row r="1036" spans="1:5">
      <c r="A1036" s="445">
        <v>37766</v>
      </c>
      <c r="B1036" s="445" t="s">
        <v>9462</v>
      </c>
      <c r="C1036" s="445" t="s">
        <v>146</v>
      </c>
      <c r="D1036" s="445" t="s">
        <v>8367</v>
      </c>
      <c r="E1036" s="453">
        <v>373132.09</v>
      </c>
    </row>
    <row r="1037" spans="1:5">
      <c r="A1037" s="445">
        <v>37752</v>
      </c>
      <c r="B1037" s="445" t="s">
        <v>9463</v>
      </c>
      <c r="C1037" s="445" t="s">
        <v>146</v>
      </c>
      <c r="D1037" s="445" t="s">
        <v>8367</v>
      </c>
      <c r="E1037" s="453">
        <v>338364.07</v>
      </c>
    </row>
    <row r="1038" spans="1:5">
      <c r="A1038" s="445">
        <v>37760</v>
      </c>
      <c r="B1038" s="445" t="s">
        <v>9464</v>
      </c>
      <c r="C1038" s="445" t="s">
        <v>146</v>
      </c>
      <c r="D1038" s="445" t="s">
        <v>8367</v>
      </c>
      <c r="E1038" s="453">
        <v>356324.35</v>
      </c>
    </row>
    <row r="1039" spans="1:5">
      <c r="A1039" s="445">
        <v>37765</v>
      </c>
      <c r="B1039" s="445" t="s">
        <v>9465</v>
      </c>
      <c r="C1039" s="445" t="s">
        <v>146</v>
      </c>
      <c r="D1039" s="445" t="s">
        <v>8367</v>
      </c>
      <c r="E1039" s="453">
        <v>248754.76</v>
      </c>
    </row>
    <row r="1040" spans="1:5">
      <c r="A1040" s="445">
        <v>37746</v>
      </c>
      <c r="B1040" s="445" t="s">
        <v>9466</v>
      </c>
      <c r="C1040" s="445" t="s">
        <v>146</v>
      </c>
      <c r="D1040" s="445" t="s">
        <v>8367</v>
      </c>
      <c r="E1040" s="453">
        <v>272717.78000000003</v>
      </c>
    </row>
    <row r="1041" spans="1:5">
      <c r="A1041" s="445">
        <v>37750</v>
      </c>
      <c r="B1041" s="445" t="s">
        <v>9467</v>
      </c>
      <c r="C1041" s="445" t="s">
        <v>146</v>
      </c>
      <c r="D1041" s="445" t="s">
        <v>8367</v>
      </c>
      <c r="E1041" s="453">
        <v>271757.34999999998</v>
      </c>
    </row>
    <row r="1042" spans="1:5">
      <c r="A1042" s="445">
        <v>37753</v>
      </c>
      <c r="B1042" s="445" t="s">
        <v>9468</v>
      </c>
      <c r="C1042" s="445" t="s">
        <v>146</v>
      </c>
      <c r="D1042" s="445" t="s">
        <v>8367</v>
      </c>
      <c r="E1042" s="453">
        <v>270796.90000000002</v>
      </c>
    </row>
    <row r="1043" spans="1:5">
      <c r="A1043" s="445">
        <v>37756</v>
      </c>
      <c r="B1043" s="445" t="s">
        <v>9469</v>
      </c>
      <c r="C1043" s="445" t="s">
        <v>146</v>
      </c>
      <c r="D1043" s="445" t="s">
        <v>8367</v>
      </c>
      <c r="E1043" s="453">
        <v>267003.15000000002</v>
      </c>
    </row>
    <row r="1044" spans="1:5">
      <c r="A1044" s="445">
        <v>37755</v>
      </c>
      <c r="B1044" s="445" t="s">
        <v>9470</v>
      </c>
      <c r="C1044" s="445" t="s">
        <v>146</v>
      </c>
      <c r="D1044" s="445" t="s">
        <v>8367</v>
      </c>
      <c r="E1044" s="453">
        <v>388018.98</v>
      </c>
    </row>
    <row r="1045" spans="1:5">
      <c r="A1045" s="445">
        <v>37758</v>
      </c>
      <c r="B1045" s="445" t="s">
        <v>9471</v>
      </c>
      <c r="C1045" s="445" t="s">
        <v>146</v>
      </c>
      <c r="D1045" s="445" t="s">
        <v>8367</v>
      </c>
      <c r="E1045" s="453">
        <v>437962.03</v>
      </c>
    </row>
    <row r="1046" spans="1:5">
      <c r="A1046" s="445">
        <v>37747</v>
      </c>
      <c r="B1046" s="445" t="s">
        <v>9472</v>
      </c>
      <c r="C1046" s="445" t="s">
        <v>146</v>
      </c>
      <c r="D1046" s="445" t="s">
        <v>8367</v>
      </c>
      <c r="E1046" s="453">
        <v>394069.77</v>
      </c>
    </row>
    <row r="1047" spans="1:5">
      <c r="A1047" s="445">
        <v>37767</v>
      </c>
      <c r="B1047" s="445" t="s">
        <v>9473</v>
      </c>
      <c r="C1047" s="445" t="s">
        <v>146</v>
      </c>
      <c r="D1047" s="445" t="s">
        <v>8367</v>
      </c>
      <c r="E1047" s="453">
        <v>415871.84</v>
      </c>
    </row>
    <row r="1048" spans="1:5">
      <c r="A1048" s="445">
        <v>37751</v>
      </c>
      <c r="B1048" s="445" t="s">
        <v>9474</v>
      </c>
      <c r="C1048" s="445" t="s">
        <v>146</v>
      </c>
      <c r="D1048" s="445" t="s">
        <v>8367</v>
      </c>
      <c r="E1048" s="453">
        <v>415871.84</v>
      </c>
    </row>
    <row r="1049" spans="1:5">
      <c r="A1049" s="445">
        <v>37749</v>
      </c>
      <c r="B1049" s="445" t="s">
        <v>9475</v>
      </c>
      <c r="C1049" s="445" t="s">
        <v>146</v>
      </c>
      <c r="D1049" s="445" t="s">
        <v>8367</v>
      </c>
      <c r="E1049" s="453">
        <v>411069.62</v>
      </c>
    </row>
    <row r="1050" spans="1:5">
      <c r="A1050" s="445">
        <v>1159</v>
      </c>
      <c r="B1050" s="445" t="s">
        <v>9476</v>
      </c>
      <c r="C1050" s="445" t="s">
        <v>146</v>
      </c>
      <c r="D1050" s="445" t="s">
        <v>8352</v>
      </c>
      <c r="E1050" s="453">
        <v>200549.17</v>
      </c>
    </row>
    <row r="1051" spans="1:5">
      <c r="A1051" s="445">
        <v>12114</v>
      </c>
      <c r="B1051" s="445" t="s">
        <v>9477</v>
      </c>
      <c r="C1051" s="445" t="s">
        <v>146</v>
      </c>
      <c r="D1051" s="445" t="s">
        <v>8349</v>
      </c>
      <c r="E1051" s="452">
        <v>104.84</v>
      </c>
    </row>
    <row r="1052" spans="1:5">
      <c r="A1052" s="445">
        <v>38106</v>
      </c>
      <c r="B1052" s="445" t="s">
        <v>9478</v>
      </c>
      <c r="C1052" s="445" t="s">
        <v>146</v>
      </c>
      <c r="D1052" s="445" t="s">
        <v>8349</v>
      </c>
      <c r="E1052" s="452">
        <v>14.25</v>
      </c>
    </row>
    <row r="1053" spans="1:5">
      <c r="A1053" s="445">
        <v>38085</v>
      </c>
      <c r="B1053" s="445" t="s">
        <v>9479</v>
      </c>
      <c r="C1053" s="445" t="s">
        <v>146</v>
      </c>
      <c r="D1053" s="445" t="s">
        <v>8349</v>
      </c>
      <c r="E1053" s="452">
        <v>16.829999999999998</v>
      </c>
    </row>
    <row r="1054" spans="1:5">
      <c r="A1054" s="445">
        <v>38599</v>
      </c>
      <c r="B1054" s="445" t="s">
        <v>9480</v>
      </c>
      <c r="C1054" s="445" t="s">
        <v>146</v>
      </c>
      <c r="D1054" s="445" t="s">
        <v>8349</v>
      </c>
      <c r="E1054" s="452">
        <v>4.29</v>
      </c>
    </row>
    <row r="1055" spans="1:5">
      <c r="A1055" s="445">
        <v>38596</v>
      </c>
      <c r="B1055" s="445" t="s">
        <v>9481</v>
      </c>
      <c r="C1055" s="445" t="s">
        <v>146</v>
      </c>
      <c r="D1055" s="445" t="s">
        <v>8349</v>
      </c>
      <c r="E1055" s="452">
        <v>3.56</v>
      </c>
    </row>
    <row r="1056" spans="1:5">
      <c r="A1056" s="445">
        <v>38600</v>
      </c>
      <c r="B1056" s="445" t="s">
        <v>9482</v>
      </c>
      <c r="C1056" s="445" t="s">
        <v>146</v>
      </c>
      <c r="D1056" s="445" t="s">
        <v>8349</v>
      </c>
      <c r="E1056" s="452">
        <v>4.55</v>
      </c>
    </row>
    <row r="1057" spans="1:5">
      <c r="A1057" s="445">
        <v>38597</v>
      </c>
      <c r="B1057" s="445" t="s">
        <v>9483</v>
      </c>
      <c r="C1057" s="445" t="s">
        <v>146</v>
      </c>
      <c r="D1057" s="445" t="s">
        <v>8349</v>
      </c>
      <c r="E1057" s="452">
        <v>3.58</v>
      </c>
    </row>
    <row r="1058" spans="1:5">
      <c r="A1058" s="445">
        <v>659</v>
      </c>
      <c r="B1058" s="445" t="s">
        <v>9484</v>
      </c>
      <c r="C1058" s="445" t="s">
        <v>146</v>
      </c>
      <c r="D1058" s="445" t="s">
        <v>8349</v>
      </c>
      <c r="E1058" s="452">
        <v>2.06</v>
      </c>
    </row>
    <row r="1059" spans="1:5">
      <c r="A1059" s="445">
        <v>660</v>
      </c>
      <c r="B1059" s="445" t="s">
        <v>9485</v>
      </c>
      <c r="C1059" s="445" t="s">
        <v>146</v>
      </c>
      <c r="D1059" s="445" t="s">
        <v>8349</v>
      </c>
      <c r="E1059" s="452">
        <v>2.4700000000000002</v>
      </c>
    </row>
    <row r="1060" spans="1:5">
      <c r="A1060" s="445">
        <v>658</v>
      </c>
      <c r="B1060" s="445" t="s">
        <v>9486</v>
      </c>
      <c r="C1060" s="445" t="s">
        <v>146</v>
      </c>
      <c r="D1060" s="445" t="s">
        <v>8349</v>
      </c>
      <c r="E1060" s="452">
        <v>1.39</v>
      </c>
    </row>
    <row r="1061" spans="1:5">
      <c r="A1061" s="445">
        <v>38548</v>
      </c>
      <c r="B1061" s="445" t="s">
        <v>9487</v>
      </c>
      <c r="C1061" s="445" t="s">
        <v>146</v>
      </c>
      <c r="D1061" s="445" t="s">
        <v>8349</v>
      </c>
      <c r="E1061" s="452">
        <v>2.12</v>
      </c>
    </row>
    <row r="1062" spans="1:5">
      <c r="A1062" s="445">
        <v>34649</v>
      </c>
      <c r="B1062" s="445" t="s">
        <v>9488</v>
      </c>
      <c r="C1062" s="445" t="s">
        <v>146</v>
      </c>
      <c r="D1062" s="445" t="s">
        <v>8349</v>
      </c>
      <c r="E1062" s="452">
        <v>2.86</v>
      </c>
    </row>
    <row r="1063" spans="1:5">
      <c r="A1063" s="445">
        <v>34655</v>
      </c>
      <c r="B1063" s="445" t="s">
        <v>9489</v>
      </c>
      <c r="C1063" s="445" t="s">
        <v>146</v>
      </c>
      <c r="D1063" s="445" t="s">
        <v>8349</v>
      </c>
      <c r="E1063" s="452">
        <v>3.79</v>
      </c>
    </row>
    <row r="1064" spans="1:5">
      <c r="A1064" s="445">
        <v>40607</v>
      </c>
      <c r="B1064" s="445" t="s">
        <v>9490</v>
      </c>
      <c r="C1064" s="445" t="s">
        <v>146</v>
      </c>
      <c r="D1064" s="445" t="s">
        <v>8349</v>
      </c>
      <c r="E1064" s="452">
        <v>5.55</v>
      </c>
    </row>
    <row r="1065" spans="1:5">
      <c r="A1065" s="445">
        <v>569</v>
      </c>
      <c r="B1065" s="445" t="s">
        <v>9491</v>
      </c>
      <c r="C1065" s="445" t="s">
        <v>130</v>
      </c>
      <c r="D1065" s="445" t="s">
        <v>8349</v>
      </c>
      <c r="E1065" s="452">
        <v>10.039999999999999</v>
      </c>
    </row>
    <row r="1066" spans="1:5">
      <c r="A1066" s="445">
        <v>567</v>
      </c>
      <c r="B1066" s="445" t="s">
        <v>9492</v>
      </c>
      <c r="C1066" s="445" t="s">
        <v>239</v>
      </c>
      <c r="D1066" s="445" t="s">
        <v>8349</v>
      </c>
      <c r="E1066" s="452">
        <v>14.67</v>
      </c>
    </row>
    <row r="1067" spans="1:5">
      <c r="A1067" s="445">
        <v>574</v>
      </c>
      <c r="B1067" s="445" t="s">
        <v>9493</v>
      </c>
      <c r="C1067" s="445" t="s">
        <v>239</v>
      </c>
      <c r="D1067" s="445" t="s">
        <v>8349</v>
      </c>
      <c r="E1067" s="452">
        <v>38.57</v>
      </c>
    </row>
    <row r="1068" spans="1:5">
      <c r="A1068" s="445">
        <v>568</v>
      </c>
      <c r="B1068" s="445" t="s">
        <v>9494</v>
      </c>
      <c r="C1068" s="445" t="s">
        <v>239</v>
      </c>
      <c r="D1068" s="445" t="s">
        <v>8349</v>
      </c>
      <c r="E1068" s="452">
        <v>81.28</v>
      </c>
    </row>
    <row r="1069" spans="1:5">
      <c r="A1069" s="445">
        <v>585</v>
      </c>
      <c r="B1069" s="445" t="s">
        <v>9495</v>
      </c>
      <c r="C1069" s="445" t="s">
        <v>130</v>
      </c>
      <c r="D1069" s="445" t="s">
        <v>8367</v>
      </c>
      <c r="E1069" s="452">
        <v>32.29</v>
      </c>
    </row>
    <row r="1070" spans="1:5">
      <c r="A1070" s="445">
        <v>4777</v>
      </c>
      <c r="B1070" s="445" t="s">
        <v>9496</v>
      </c>
      <c r="C1070" s="445" t="s">
        <v>130</v>
      </c>
      <c r="D1070" s="445" t="s">
        <v>8367</v>
      </c>
      <c r="E1070" s="452">
        <v>9.76</v>
      </c>
    </row>
    <row r="1071" spans="1:5">
      <c r="A1071" s="445">
        <v>587</v>
      </c>
      <c r="B1071" s="445" t="s">
        <v>9497</v>
      </c>
      <c r="C1071" s="445" t="s">
        <v>130</v>
      </c>
      <c r="D1071" s="445" t="s">
        <v>8367</v>
      </c>
      <c r="E1071" s="452">
        <v>34.6</v>
      </c>
    </row>
    <row r="1072" spans="1:5">
      <c r="A1072" s="445">
        <v>590</v>
      </c>
      <c r="B1072" s="445" t="s">
        <v>9498</v>
      </c>
      <c r="C1072" s="445" t="s">
        <v>130</v>
      </c>
      <c r="D1072" s="445" t="s">
        <v>8367</v>
      </c>
      <c r="E1072" s="452">
        <v>33.44</v>
      </c>
    </row>
    <row r="1073" spans="1:5">
      <c r="A1073" s="445">
        <v>592</v>
      </c>
      <c r="B1073" s="445" t="s">
        <v>9499</v>
      </c>
      <c r="C1073" s="445" t="s">
        <v>130</v>
      </c>
      <c r="D1073" s="445" t="s">
        <v>8367</v>
      </c>
      <c r="E1073" s="452">
        <v>34.6</v>
      </c>
    </row>
    <row r="1074" spans="1:5">
      <c r="A1074" s="445">
        <v>586</v>
      </c>
      <c r="B1074" s="445" t="s">
        <v>9500</v>
      </c>
      <c r="C1074" s="445" t="s">
        <v>239</v>
      </c>
      <c r="D1074" s="445" t="s">
        <v>8367</v>
      </c>
      <c r="E1074" s="452">
        <v>20.34</v>
      </c>
    </row>
    <row r="1075" spans="1:5">
      <c r="A1075" s="445">
        <v>591</v>
      </c>
      <c r="B1075" s="445" t="s">
        <v>9501</v>
      </c>
      <c r="C1075" s="445" t="s">
        <v>130</v>
      </c>
      <c r="D1075" s="445" t="s">
        <v>8367</v>
      </c>
      <c r="E1075" s="452">
        <v>32.29</v>
      </c>
    </row>
    <row r="1076" spans="1:5">
      <c r="A1076" s="445">
        <v>588</v>
      </c>
      <c r="B1076" s="445" t="s">
        <v>9502</v>
      </c>
      <c r="C1076" s="445" t="s">
        <v>239</v>
      </c>
      <c r="D1076" s="445" t="s">
        <v>8367</v>
      </c>
      <c r="E1076" s="452">
        <v>32.17</v>
      </c>
    </row>
    <row r="1077" spans="1:5">
      <c r="A1077" s="445">
        <v>589</v>
      </c>
      <c r="B1077" s="445" t="s">
        <v>9503</v>
      </c>
      <c r="C1077" s="445" t="s">
        <v>239</v>
      </c>
      <c r="D1077" s="445" t="s">
        <v>8367</v>
      </c>
      <c r="E1077" s="452">
        <v>54.39</v>
      </c>
    </row>
    <row r="1078" spans="1:5">
      <c r="A1078" s="445">
        <v>584</v>
      </c>
      <c r="B1078" s="445" t="s">
        <v>9504</v>
      </c>
      <c r="C1078" s="445" t="s">
        <v>239</v>
      </c>
      <c r="D1078" s="445" t="s">
        <v>8367</v>
      </c>
      <c r="E1078" s="452">
        <v>34.36</v>
      </c>
    </row>
    <row r="1079" spans="1:5">
      <c r="A1079" s="445">
        <v>1165</v>
      </c>
      <c r="B1079" s="445" t="s">
        <v>9505</v>
      </c>
      <c r="C1079" s="445" t="s">
        <v>146</v>
      </c>
      <c r="D1079" s="445" t="s">
        <v>8349</v>
      </c>
      <c r="E1079" s="452">
        <v>12</v>
      </c>
    </row>
    <row r="1080" spans="1:5">
      <c r="A1080" s="445">
        <v>1164</v>
      </c>
      <c r="B1080" s="445" t="s">
        <v>9506</v>
      </c>
      <c r="C1080" s="445" t="s">
        <v>146</v>
      </c>
      <c r="D1080" s="445" t="s">
        <v>8349</v>
      </c>
      <c r="E1080" s="452">
        <v>9.7200000000000006</v>
      </c>
    </row>
    <row r="1081" spans="1:5">
      <c r="A1081" s="445">
        <v>1162</v>
      </c>
      <c r="B1081" s="445" t="s">
        <v>9507</v>
      </c>
      <c r="C1081" s="445" t="s">
        <v>146</v>
      </c>
      <c r="D1081" s="445" t="s">
        <v>8349</v>
      </c>
      <c r="E1081" s="452">
        <v>3.38</v>
      </c>
    </row>
    <row r="1082" spans="1:5">
      <c r="A1082" s="445">
        <v>12395</v>
      </c>
      <c r="B1082" s="445" t="s">
        <v>9508</v>
      </c>
      <c r="C1082" s="445" t="s">
        <v>146</v>
      </c>
      <c r="D1082" s="445" t="s">
        <v>8349</v>
      </c>
      <c r="E1082" s="452">
        <v>3.28</v>
      </c>
    </row>
    <row r="1083" spans="1:5">
      <c r="A1083" s="445">
        <v>1170</v>
      </c>
      <c r="B1083" s="445" t="s">
        <v>9509</v>
      </c>
      <c r="C1083" s="445" t="s">
        <v>146</v>
      </c>
      <c r="D1083" s="445" t="s">
        <v>8349</v>
      </c>
      <c r="E1083" s="452">
        <v>6.37</v>
      </c>
    </row>
    <row r="1084" spans="1:5">
      <c r="A1084" s="445">
        <v>1169</v>
      </c>
      <c r="B1084" s="445" t="s">
        <v>9510</v>
      </c>
      <c r="C1084" s="445" t="s">
        <v>146</v>
      </c>
      <c r="D1084" s="445" t="s">
        <v>8349</v>
      </c>
      <c r="E1084" s="452">
        <v>31.27</v>
      </c>
    </row>
    <row r="1085" spans="1:5">
      <c r="A1085" s="445">
        <v>1166</v>
      </c>
      <c r="B1085" s="445" t="s">
        <v>9511</v>
      </c>
      <c r="C1085" s="445" t="s">
        <v>146</v>
      </c>
      <c r="D1085" s="445" t="s">
        <v>8349</v>
      </c>
      <c r="E1085" s="452">
        <v>17.34</v>
      </c>
    </row>
    <row r="1086" spans="1:5">
      <c r="A1086" s="445">
        <v>1163</v>
      </c>
      <c r="B1086" s="445" t="s">
        <v>9512</v>
      </c>
      <c r="C1086" s="445" t="s">
        <v>146</v>
      </c>
      <c r="D1086" s="445" t="s">
        <v>8349</v>
      </c>
      <c r="E1086" s="452">
        <v>4.37</v>
      </c>
    </row>
    <row r="1087" spans="1:5">
      <c r="A1087" s="445">
        <v>12396</v>
      </c>
      <c r="B1087" s="445" t="s">
        <v>9513</v>
      </c>
      <c r="C1087" s="445" t="s">
        <v>146</v>
      </c>
      <c r="D1087" s="445" t="s">
        <v>8349</v>
      </c>
      <c r="E1087" s="452">
        <v>3.28</v>
      </c>
    </row>
    <row r="1088" spans="1:5">
      <c r="A1088" s="445">
        <v>1168</v>
      </c>
      <c r="B1088" s="445" t="s">
        <v>9514</v>
      </c>
      <c r="C1088" s="445" t="s">
        <v>146</v>
      </c>
      <c r="D1088" s="445" t="s">
        <v>8349</v>
      </c>
      <c r="E1088" s="452">
        <v>44.58</v>
      </c>
    </row>
    <row r="1089" spans="1:5">
      <c r="A1089" s="445">
        <v>1167</v>
      </c>
      <c r="B1089" s="445" t="s">
        <v>9515</v>
      </c>
      <c r="C1089" s="445" t="s">
        <v>146</v>
      </c>
      <c r="D1089" s="445" t="s">
        <v>8349</v>
      </c>
      <c r="E1089" s="452">
        <v>74.569999999999993</v>
      </c>
    </row>
    <row r="1090" spans="1:5">
      <c r="A1090" s="445">
        <v>36331</v>
      </c>
      <c r="B1090" s="445" t="s">
        <v>9516</v>
      </c>
      <c r="C1090" s="445" t="s">
        <v>146</v>
      </c>
      <c r="D1090" s="445" t="s">
        <v>8367</v>
      </c>
      <c r="E1090" s="452">
        <v>1.83</v>
      </c>
    </row>
    <row r="1091" spans="1:5">
      <c r="A1091" s="445">
        <v>36346</v>
      </c>
      <c r="B1091" s="445" t="s">
        <v>9517</v>
      </c>
      <c r="C1091" s="445" t="s">
        <v>146</v>
      </c>
      <c r="D1091" s="445" t="s">
        <v>8367</v>
      </c>
      <c r="E1091" s="452">
        <v>3.15</v>
      </c>
    </row>
    <row r="1092" spans="1:5">
      <c r="A1092" s="445">
        <v>1210</v>
      </c>
      <c r="B1092" s="445" t="s">
        <v>9519</v>
      </c>
      <c r="C1092" s="445" t="s">
        <v>146</v>
      </c>
      <c r="D1092" s="445" t="s">
        <v>8349</v>
      </c>
      <c r="E1092" s="452">
        <v>11.91</v>
      </c>
    </row>
    <row r="1093" spans="1:5">
      <c r="A1093" s="445">
        <v>1203</v>
      </c>
      <c r="B1093" s="445" t="s">
        <v>9520</v>
      </c>
      <c r="C1093" s="445" t="s">
        <v>146</v>
      </c>
      <c r="D1093" s="445" t="s">
        <v>8349</v>
      </c>
      <c r="E1093" s="452">
        <v>11.54</v>
      </c>
    </row>
    <row r="1094" spans="1:5">
      <c r="A1094" s="445">
        <v>1197</v>
      </c>
      <c r="B1094" s="445" t="s">
        <v>9521</v>
      </c>
      <c r="C1094" s="445" t="s">
        <v>146</v>
      </c>
      <c r="D1094" s="445" t="s">
        <v>8349</v>
      </c>
      <c r="E1094" s="452">
        <v>1.47</v>
      </c>
    </row>
    <row r="1095" spans="1:5">
      <c r="A1095" s="445">
        <v>1202</v>
      </c>
      <c r="B1095" s="445" t="s">
        <v>9522</v>
      </c>
      <c r="C1095" s="445" t="s">
        <v>146</v>
      </c>
      <c r="D1095" s="445" t="s">
        <v>8349</v>
      </c>
      <c r="E1095" s="452">
        <v>3.97</v>
      </c>
    </row>
    <row r="1096" spans="1:5">
      <c r="A1096" s="445">
        <v>1188</v>
      </c>
      <c r="B1096" s="445" t="s">
        <v>9523</v>
      </c>
      <c r="C1096" s="445" t="s">
        <v>146</v>
      </c>
      <c r="D1096" s="445" t="s">
        <v>8349</v>
      </c>
      <c r="E1096" s="452">
        <v>23.47</v>
      </c>
    </row>
    <row r="1097" spans="1:5">
      <c r="A1097" s="445">
        <v>1211</v>
      </c>
      <c r="B1097" s="445" t="s">
        <v>9524</v>
      </c>
      <c r="C1097" s="445" t="s">
        <v>146</v>
      </c>
      <c r="D1097" s="445" t="s">
        <v>8349</v>
      </c>
      <c r="E1097" s="452">
        <v>12.11</v>
      </c>
    </row>
    <row r="1098" spans="1:5">
      <c r="A1098" s="445">
        <v>1198</v>
      </c>
      <c r="B1098" s="445" t="s">
        <v>9525</v>
      </c>
      <c r="C1098" s="445" t="s">
        <v>146</v>
      </c>
      <c r="D1098" s="445" t="s">
        <v>8349</v>
      </c>
      <c r="E1098" s="452">
        <v>2.1800000000000002</v>
      </c>
    </row>
    <row r="1099" spans="1:5">
      <c r="A1099" s="445">
        <v>1199</v>
      </c>
      <c r="B1099" s="445" t="s">
        <v>9526</v>
      </c>
      <c r="C1099" s="445" t="s">
        <v>146</v>
      </c>
      <c r="D1099" s="445" t="s">
        <v>8349</v>
      </c>
      <c r="E1099" s="452">
        <v>30.66</v>
      </c>
    </row>
    <row r="1100" spans="1:5">
      <c r="A1100" s="445">
        <v>20088</v>
      </c>
      <c r="B1100" s="445" t="s">
        <v>9527</v>
      </c>
      <c r="C1100" s="445" t="s">
        <v>146</v>
      </c>
      <c r="D1100" s="445" t="s">
        <v>8349</v>
      </c>
      <c r="E1100" s="452">
        <v>14.08</v>
      </c>
    </row>
    <row r="1101" spans="1:5">
      <c r="A1101" s="445">
        <v>20089</v>
      </c>
      <c r="B1101" s="445" t="s">
        <v>9528</v>
      </c>
      <c r="C1101" s="445" t="s">
        <v>146</v>
      </c>
      <c r="D1101" s="445" t="s">
        <v>8349</v>
      </c>
      <c r="E1101" s="452">
        <v>67.099999999999994</v>
      </c>
    </row>
    <row r="1102" spans="1:5">
      <c r="A1102" s="445">
        <v>20087</v>
      </c>
      <c r="B1102" s="445" t="s">
        <v>9529</v>
      </c>
      <c r="C1102" s="445" t="s">
        <v>146</v>
      </c>
      <c r="D1102" s="445" t="s">
        <v>8349</v>
      </c>
      <c r="E1102" s="452">
        <v>10.14</v>
      </c>
    </row>
    <row r="1103" spans="1:5">
      <c r="A1103" s="445">
        <v>1200</v>
      </c>
      <c r="B1103" s="445" t="s">
        <v>9530</v>
      </c>
      <c r="C1103" s="445" t="s">
        <v>146</v>
      </c>
      <c r="D1103" s="445" t="s">
        <v>8349</v>
      </c>
      <c r="E1103" s="452">
        <v>8.23</v>
      </c>
    </row>
    <row r="1104" spans="1:5">
      <c r="A1104" s="445">
        <v>12909</v>
      </c>
      <c r="B1104" s="445" t="s">
        <v>9531</v>
      </c>
      <c r="C1104" s="445" t="s">
        <v>146</v>
      </c>
      <c r="D1104" s="445" t="s">
        <v>8349</v>
      </c>
      <c r="E1104" s="452">
        <v>3.73</v>
      </c>
    </row>
    <row r="1105" spans="1:5">
      <c r="A1105" s="445">
        <v>12910</v>
      </c>
      <c r="B1105" s="445" t="s">
        <v>9532</v>
      </c>
      <c r="C1105" s="445" t="s">
        <v>146</v>
      </c>
      <c r="D1105" s="445" t="s">
        <v>8349</v>
      </c>
      <c r="E1105" s="452">
        <v>6.23</v>
      </c>
    </row>
    <row r="1106" spans="1:5">
      <c r="A1106" s="445">
        <v>1184</v>
      </c>
      <c r="B1106" s="445" t="s">
        <v>9533</v>
      </c>
      <c r="C1106" s="445" t="s">
        <v>146</v>
      </c>
      <c r="D1106" s="445" t="s">
        <v>8349</v>
      </c>
      <c r="E1106" s="452">
        <v>75.37</v>
      </c>
    </row>
    <row r="1107" spans="1:5">
      <c r="A1107" s="445">
        <v>1191</v>
      </c>
      <c r="B1107" s="445" t="s">
        <v>9534</v>
      </c>
      <c r="C1107" s="445" t="s">
        <v>146</v>
      </c>
      <c r="D1107" s="445" t="s">
        <v>8349</v>
      </c>
      <c r="E1107" s="452">
        <v>1.07</v>
      </c>
    </row>
    <row r="1108" spans="1:5">
      <c r="A1108" s="445">
        <v>1185</v>
      </c>
      <c r="B1108" s="445" t="s">
        <v>9535</v>
      </c>
      <c r="C1108" s="445" t="s">
        <v>146</v>
      </c>
      <c r="D1108" s="445" t="s">
        <v>8349</v>
      </c>
      <c r="E1108" s="452">
        <v>1.22</v>
      </c>
    </row>
    <row r="1109" spans="1:5">
      <c r="A1109" s="445">
        <v>1189</v>
      </c>
      <c r="B1109" s="445" t="s">
        <v>9536</v>
      </c>
      <c r="C1109" s="445" t="s">
        <v>146</v>
      </c>
      <c r="D1109" s="445" t="s">
        <v>8349</v>
      </c>
      <c r="E1109" s="452">
        <v>2.12</v>
      </c>
    </row>
    <row r="1110" spans="1:5">
      <c r="A1110" s="445">
        <v>1193</v>
      </c>
      <c r="B1110" s="445" t="s">
        <v>9537</v>
      </c>
      <c r="C1110" s="445" t="s">
        <v>146</v>
      </c>
      <c r="D1110" s="445" t="s">
        <v>8349</v>
      </c>
      <c r="E1110" s="452">
        <v>4.08</v>
      </c>
    </row>
    <row r="1111" spans="1:5">
      <c r="A1111" s="445">
        <v>1194</v>
      </c>
      <c r="B1111" s="445" t="s">
        <v>9538</v>
      </c>
      <c r="C1111" s="445" t="s">
        <v>146</v>
      </c>
      <c r="D1111" s="445" t="s">
        <v>8349</v>
      </c>
      <c r="E1111" s="452">
        <v>7.73</v>
      </c>
    </row>
    <row r="1112" spans="1:5">
      <c r="A1112" s="445">
        <v>1195</v>
      </c>
      <c r="B1112" s="445" t="s">
        <v>9539</v>
      </c>
      <c r="C1112" s="445" t="s">
        <v>146</v>
      </c>
      <c r="D1112" s="445" t="s">
        <v>8349</v>
      </c>
      <c r="E1112" s="452">
        <v>11.62</v>
      </c>
    </row>
    <row r="1113" spans="1:5">
      <c r="A1113" s="445">
        <v>1204</v>
      </c>
      <c r="B1113" s="445" t="s">
        <v>9540</v>
      </c>
      <c r="C1113" s="445" t="s">
        <v>146</v>
      </c>
      <c r="D1113" s="445" t="s">
        <v>8349</v>
      </c>
      <c r="E1113" s="452">
        <v>21.14</v>
      </c>
    </row>
    <row r="1114" spans="1:5">
      <c r="A1114" s="445">
        <v>1205</v>
      </c>
      <c r="B1114" s="445" t="s">
        <v>9541</v>
      </c>
      <c r="C1114" s="445" t="s">
        <v>146</v>
      </c>
      <c r="D1114" s="445" t="s">
        <v>8349</v>
      </c>
      <c r="E1114" s="452">
        <v>50.15</v>
      </c>
    </row>
    <row r="1115" spans="1:5">
      <c r="A1115" s="445">
        <v>1207</v>
      </c>
      <c r="B1115" s="445" t="s">
        <v>9542</v>
      </c>
      <c r="C1115" s="445" t="s">
        <v>146</v>
      </c>
      <c r="D1115" s="445" t="s">
        <v>8367</v>
      </c>
      <c r="E1115" s="452">
        <v>37.6</v>
      </c>
    </row>
    <row r="1116" spans="1:5">
      <c r="A1116" s="445">
        <v>1206</v>
      </c>
      <c r="B1116" s="445" t="s">
        <v>9543</v>
      </c>
      <c r="C1116" s="445" t="s">
        <v>146</v>
      </c>
      <c r="D1116" s="445" t="s">
        <v>8367</v>
      </c>
      <c r="E1116" s="452">
        <v>9.43</v>
      </c>
    </row>
    <row r="1117" spans="1:5">
      <c r="A1117" s="445">
        <v>1183</v>
      </c>
      <c r="B1117" s="445" t="s">
        <v>9544</v>
      </c>
      <c r="C1117" s="445" t="s">
        <v>146</v>
      </c>
      <c r="D1117" s="445" t="s">
        <v>8367</v>
      </c>
      <c r="E1117" s="452">
        <v>24.55</v>
      </c>
    </row>
    <row r="1118" spans="1:5">
      <c r="A1118" s="445">
        <v>42685</v>
      </c>
      <c r="B1118" s="445" t="s">
        <v>9545</v>
      </c>
      <c r="C1118" s="445" t="s">
        <v>146</v>
      </c>
      <c r="D1118" s="445" t="s">
        <v>8367</v>
      </c>
      <c r="E1118" s="452">
        <v>99.57</v>
      </c>
    </row>
    <row r="1119" spans="1:5">
      <c r="A1119" s="445">
        <v>42686</v>
      </c>
      <c r="B1119" s="445" t="s">
        <v>9546</v>
      </c>
      <c r="C1119" s="445" t="s">
        <v>146</v>
      </c>
      <c r="D1119" s="445" t="s">
        <v>8367</v>
      </c>
      <c r="E1119" s="452">
        <v>155.01</v>
      </c>
    </row>
    <row r="1120" spans="1:5">
      <c r="A1120" s="445">
        <v>12894</v>
      </c>
      <c r="B1120" s="445" t="s">
        <v>9547</v>
      </c>
      <c r="C1120" s="445" t="s">
        <v>146</v>
      </c>
      <c r="D1120" s="445" t="s">
        <v>8349</v>
      </c>
      <c r="E1120" s="452">
        <v>18.18</v>
      </c>
    </row>
    <row r="1121" spans="1:5">
      <c r="A1121" s="445">
        <v>12895</v>
      </c>
      <c r="B1121" s="445" t="s">
        <v>9548</v>
      </c>
      <c r="C1121" s="445" t="s">
        <v>146</v>
      </c>
      <c r="D1121" s="445" t="s">
        <v>8352</v>
      </c>
      <c r="E1121" s="452">
        <v>13.99</v>
      </c>
    </row>
    <row r="1122" spans="1:5">
      <c r="A1122" s="445">
        <v>1631</v>
      </c>
      <c r="B1122" s="445" t="s">
        <v>9549</v>
      </c>
      <c r="C1122" s="445" t="s">
        <v>146</v>
      </c>
      <c r="D1122" s="445" t="s">
        <v>8349</v>
      </c>
      <c r="E1122" s="452">
        <v>129.15</v>
      </c>
    </row>
    <row r="1123" spans="1:5">
      <c r="A1123" s="445">
        <v>1633</v>
      </c>
      <c r="B1123" s="445" t="s">
        <v>9550</v>
      </c>
      <c r="C1123" s="445" t="s">
        <v>146</v>
      </c>
      <c r="D1123" s="445" t="s">
        <v>8349</v>
      </c>
      <c r="E1123" s="452">
        <v>219.44</v>
      </c>
    </row>
    <row r="1124" spans="1:5">
      <c r="A1124" s="445">
        <v>10818</v>
      </c>
      <c r="B1124" s="445" t="s">
        <v>9551</v>
      </c>
      <c r="C1124" s="445" t="s">
        <v>130</v>
      </c>
      <c r="D1124" s="445" t="s">
        <v>8349</v>
      </c>
      <c r="E1124" s="452">
        <v>29.57</v>
      </c>
    </row>
    <row r="1125" spans="1:5">
      <c r="A1125" s="445">
        <v>39359</v>
      </c>
      <c r="B1125" s="445" t="s">
        <v>9552</v>
      </c>
      <c r="C1125" s="445" t="s">
        <v>146</v>
      </c>
      <c r="D1125" s="445" t="s">
        <v>8367</v>
      </c>
      <c r="E1125" s="452">
        <v>34.24</v>
      </c>
    </row>
    <row r="1126" spans="1:5">
      <c r="A1126" s="445">
        <v>39360</v>
      </c>
      <c r="B1126" s="445" t="s">
        <v>9553</v>
      </c>
      <c r="C1126" s="445" t="s">
        <v>146</v>
      </c>
      <c r="D1126" s="445" t="s">
        <v>8367</v>
      </c>
      <c r="E1126" s="452">
        <v>31.12</v>
      </c>
    </row>
    <row r="1127" spans="1:5">
      <c r="A1127" s="445">
        <v>10710</v>
      </c>
      <c r="B1127" s="445" t="s">
        <v>9554</v>
      </c>
      <c r="C1127" s="445" t="s">
        <v>145</v>
      </c>
      <c r="D1127" s="445" t="s">
        <v>8367</v>
      </c>
      <c r="E1127" s="452">
        <v>113.8</v>
      </c>
    </row>
    <row r="1128" spans="1:5">
      <c r="A1128" s="445">
        <v>10709</v>
      </c>
      <c r="B1128" s="445" t="s">
        <v>9555</v>
      </c>
      <c r="C1128" s="445" t="s">
        <v>145</v>
      </c>
      <c r="D1128" s="445" t="s">
        <v>8367</v>
      </c>
      <c r="E1128" s="452">
        <v>139.81</v>
      </c>
    </row>
    <row r="1129" spans="1:5">
      <c r="A1129" s="445">
        <v>39636</v>
      </c>
      <c r="B1129" s="445" t="s">
        <v>9556</v>
      </c>
      <c r="C1129" s="445" t="s">
        <v>145</v>
      </c>
      <c r="D1129" s="445" t="s">
        <v>8367</v>
      </c>
      <c r="E1129" s="452">
        <v>142.76</v>
      </c>
    </row>
    <row r="1130" spans="1:5">
      <c r="A1130" s="445">
        <v>10708</v>
      </c>
      <c r="B1130" s="445" t="s">
        <v>9557</v>
      </c>
      <c r="C1130" s="445" t="s">
        <v>145</v>
      </c>
      <c r="D1130" s="445" t="s">
        <v>8367</v>
      </c>
      <c r="E1130" s="452">
        <v>44.05</v>
      </c>
    </row>
    <row r="1131" spans="1:5">
      <c r="A1131" s="445">
        <v>39635</v>
      </c>
      <c r="B1131" s="445" t="s">
        <v>9558</v>
      </c>
      <c r="C1131" s="445" t="s">
        <v>145</v>
      </c>
      <c r="D1131" s="445" t="s">
        <v>8367</v>
      </c>
      <c r="E1131" s="452">
        <v>75</v>
      </c>
    </row>
    <row r="1132" spans="1:5">
      <c r="A1132" s="445">
        <v>6117</v>
      </c>
      <c r="B1132" s="445" t="s">
        <v>9559</v>
      </c>
      <c r="C1132" s="445" t="s">
        <v>954</v>
      </c>
      <c r="D1132" s="445" t="s">
        <v>8349</v>
      </c>
      <c r="E1132" s="452">
        <v>10.75</v>
      </c>
    </row>
    <row r="1133" spans="1:5">
      <c r="A1133" s="445">
        <v>40913</v>
      </c>
      <c r="B1133" s="445" t="s">
        <v>9560</v>
      </c>
      <c r="C1133" s="445" t="s">
        <v>8008</v>
      </c>
      <c r="D1133" s="445" t="s">
        <v>8349</v>
      </c>
      <c r="E1133" s="453">
        <v>1907.27</v>
      </c>
    </row>
    <row r="1134" spans="1:5">
      <c r="A1134" s="445">
        <v>1214</v>
      </c>
      <c r="B1134" s="445" t="s">
        <v>9561</v>
      </c>
      <c r="C1134" s="445" t="s">
        <v>954</v>
      </c>
      <c r="D1134" s="445" t="s">
        <v>8349</v>
      </c>
      <c r="E1134" s="452">
        <v>14.91</v>
      </c>
    </row>
    <row r="1135" spans="1:5">
      <c r="A1135" s="445">
        <v>40915</v>
      </c>
      <c r="B1135" s="445" t="s">
        <v>9562</v>
      </c>
      <c r="C1135" s="445" t="s">
        <v>8008</v>
      </c>
      <c r="D1135" s="445" t="s">
        <v>8349</v>
      </c>
      <c r="E1135" s="453">
        <v>2643.34</v>
      </c>
    </row>
    <row r="1136" spans="1:5">
      <c r="A1136" s="445">
        <v>1213</v>
      </c>
      <c r="B1136" s="445" t="s">
        <v>9563</v>
      </c>
      <c r="C1136" s="445" t="s">
        <v>954</v>
      </c>
      <c r="D1136" s="445" t="s">
        <v>8352</v>
      </c>
      <c r="E1136" s="452">
        <v>13.66</v>
      </c>
    </row>
    <row r="1137" spans="1:5">
      <c r="A1137" s="445">
        <v>40914</v>
      </c>
      <c r="B1137" s="445" t="s">
        <v>9564</v>
      </c>
      <c r="C1137" s="445" t="s">
        <v>8008</v>
      </c>
      <c r="D1137" s="445" t="s">
        <v>8349</v>
      </c>
      <c r="E1137" s="453">
        <v>2420.84</v>
      </c>
    </row>
    <row r="1138" spans="1:5">
      <c r="A1138" s="445">
        <v>5091</v>
      </c>
      <c r="B1138" s="445" t="s">
        <v>9565</v>
      </c>
      <c r="C1138" s="445" t="s">
        <v>146</v>
      </c>
      <c r="D1138" s="445" t="s">
        <v>8349</v>
      </c>
      <c r="E1138" s="452">
        <v>20.98</v>
      </c>
    </row>
    <row r="1139" spans="1:5">
      <c r="A1139" s="445">
        <v>14615</v>
      </c>
      <c r="B1139" s="445" t="s">
        <v>9566</v>
      </c>
      <c r="C1139" s="445" t="s">
        <v>146</v>
      </c>
      <c r="D1139" s="445" t="s">
        <v>8349</v>
      </c>
      <c r="E1139" s="453">
        <v>4045.38</v>
      </c>
    </row>
    <row r="1140" spans="1:5">
      <c r="A1140" s="445">
        <v>2711</v>
      </c>
      <c r="B1140" s="445" t="s">
        <v>9567</v>
      </c>
      <c r="C1140" s="445" t="s">
        <v>146</v>
      </c>
      <c r="D1140" s="445" t="s">
        <v>8352</v>
      </c>
      <c r="E1140" s="452">
        <v>154.9</v>
      </c>
    </row>
    <row r="1141" spans="1:5">
      <c r="A1141" s="445">
        <v>37727</v>
      </c>
      <c r="B1141" s="445" t="s">
        <v>9568</v>
      </c>
      <c r="C1141" s="445" t="s">
        <v>146</v>
      </c>
      <c r="D1141" s="445" t="s">
        <v>8367</v>
      </c>
      <c r="E1141" s="453">
        <v>15662.5</v>
      </c>
    </row>
    <row r="1142" spans="1:5">
      <c r="A1142" s="445">
        <v>37728</v>
      </c>
      <c r="B1142" s="445" t="s">
        <v>9569</v>
      </c>
      <c r="C1142" s="445" t="s">
        <v>146</v>
      </c>
      <c r="D1142" s="445" t="s">
        <v>8367</v>
      </c>
      <c r="E1142" s="453">
        <v>21248.42</v>
      </c>
    </row>
    <row r="1143" spans="1:5">
      <c r="A1143" s="445">
        <v>37729</v>
      </c>
      <c r="B1143" s="445" t="s">
        <v>9570</v>
      </c>
      <c r="C1143" s="445" t="s">
        <v>146</v>
      </c>
      <c r="D1143" s="445" t="s">
        <v>8367</v>
      </c>
      <c r="E1143" s="453">
        <v>23000.87</v>
      </c>
    </row>
    <row r="1144" spans="1:5">
      <c r="A1144" s="445">
        <v>37730</v>
      </c>
      <c r="B1144" s="445" t="s">
        <v>9571</v>
      </c>
      <c r="C1144" s="445" t="s">
        <v>146</v>
      </c>
      <c r="D1144" s="445" t="s">
        <v>8367</v>
      </c>
      <c r="E1144" s="453">
        <v>24753.32</v>
      </c>
    </row>
    <row r="1145" spans="1:5">
      <c r="A1145" s="445">
        <v>37731</v>
      </c>
      <c r="B1145" s="445" t="s">
        <v>9572</v>
      </c>
      <c r="C1145" s="445" t="s">
        <v>146</v>
      </c>
      <c r="D1145" s="445" t="s">
        <v>8367</v>
      </c>
      <c r="E1145" s="453">
        <v>26505.759999999998</v>
      </c>
    </row>
    <row r="1146" spans="1:5">
      <c r="A1146" s="445">
        <v>37732</v>
      </c>
      <c r="B1146" s="445" t="s">
        <v>9573</v>
      </c>
      <c r="C1146" s="445" t="s">
        <v>146</v>
      </c>
      <c r="D1146" s="445" t="s">
        <v>8367</v>
      </c>
      <c r="E1146" s="453">
        <v>30229.71</v>
      </c>
    </row>
    <row r="1147" spans="1:5">
      <c r="A1147" s="445">
        <v>42250</v>
      </c>
      <c r="B1147" s="445" t="s">
        <v>9574</v>
      </c>
      <c r="C1147" s="445" t="s">
        <v>6740</v>
      </c>
      <c r="D1147" s="445" t="s">
        <v>8349</v>
      </c>
      <c r="E1147" s="453">
        <v>2134.7600000000002</v>
      </c>
    </row>
    <row r="1148" spans="1:5">
      <c r="A1148" s="445">
        <v>42256</v>
      </c>
      <c r="B1148" s="445" t="s">
        <v>9576</v>
      </c>
      <c r="C1148" s="445" t="s">
        <v>130</v>
      </c>
      <c r="D1148" s="445" t="s">
        <v>8349</v>
      </c>
      <c r="E1148" s="452">
        <v>6.01</v>
      </c>
    </row>
    <row r="1149" spans="1:5">
      <c r="A1149" s="445">
        <v>4743</v>
      </c>
      <c r="B1149" s="445" t="s">
        <v>9577</v>
      </c>
      <c r="C1149" s="445" t="s">
        <v>133</v>
      </c>
      <c r="D1149" s="445" t="s">
        <v>8349</v>
      </c>
      <c r="E1149" s="452">
        <v>46.31</v>
      </c>
    </row>
    <row r="1150" spans="1:5">
      <c r="A1150" s="445">
        <v>4744</v>
      </c>
      <c r="B1150" s="445" t="s">
        <v>9578</v>
      </c>
      <c r="C1150" s="445" t="s">
        <v>133</v>
      </c>
      <c r="D1150" s="445" t="s">
        <v>8349</v>
      </c>
      <c r="E1150" s="452">
        <v>74.099999999999994</v>
      </c>
    </row>
    <row r="1151" spans="1:5">
      <c r="A1151" s="445">
        <v>4745</v>
      </c>
      <c r="B1151" s="445" t="s">
        <v>9579</v>
      </c>
      <c r="C1151" s="445" t="s">
        <v>133</v>
      </c>
      <c r="D1151" s="445" t="s">
        <v>8349</v>
      </c>
      <c r="E1151" s="452">
        <v>88.88</v>
      </c>
    </row>
    <row r="1152" spans="1:5">
      <c r="A1152" s="445">
        <v>36496</v>
      </c>
      <c r="B1152" s="445" t="s">
        <v>9580</v>
      </c>
      <c r="C1152" s="445" t="s">
        <v>146</v>
      </c>
      <c r="D1152" s="445" t="s">
        <v>8349</v>
      </c>
      <c r="E1152" s="453">
        <v>10271.14</v>
      </c>
    </row>
    <row r="1153" spans="1:5">
      <c r="A1153" s="445">
        <v>10630</v>
      </c>
      <c r="B1153" s="445" t="s">
        <v>9581</v>
      </c>
      <c r="C1153" s="445" t="s">
        <v>146</v>
      </c>
      <c r="D1153" s="445" t="s">
        <v>8367</v>
      </c>
      <c r="E1153" s="453">
        <v>547220.23</v>
      </c>
    </row>
    <row r="1154" spans="1:5">
      <c r="A1154" s="445">
        <v>37762</v>
      </c>
      <c r="B1154" s="445" t="s">
        <v>9582</v>
      </c>
      <c r="C1154" s="445" t="s">
        <v>146</v>
      </c>
      <c r="D1154" s="445" t="s">
        <v>8367</v>
      </c>
      <c r="E1154" s="453">
        <v>469317.4</v>
      </c>
    </row>
    <row r="1155" spans="1:5">
      <c r="A1155" s="445">
        <v>37763</v>
      </c>
      <c r="B1155" s="445" t="s">
        <v>9583</v>
      </c>
      <c r="C1155" s="445" t="s">
        <v>146</v>
      </c>
      <c r="D1155" s="445" t="s">
        <v>8367</v>
      </c>
      <c r="E1155" s="453">
        <v>475017.58</v>
      </c>
    </row>
    <row r="1156" spans="1:5">
      <c r="A1156" s="445">
        <v>41992</v>
      </c>
      <c r="B1156" s="445" t="s">
        <v>9584</v>
      </c>
      <c r="C1156" s="445" t="s">
        <v>146</v>
      </c>
      <c r="D1156" s="445" t="s">
        <v>8367</v>
      </c>
      <c r="E1156" s="453">
        <v>540000</v>
      </c>
    </row>
    <row r="1157" spans="1:5">
      <c r="A1157" s="445">
        <v>13215</v>
      </c>
      <c r="B1157" s="445" t="s">
        <v>9585</v>
      </c>
      <c r="C1157" s="445" t="s">
        <v>146</v>
      </c>
      <c r="D1157" s="445" t="s">
        <v>8367</v>
      </c>
      <c r="E1157" s="453">
        <v>662174.51</v>
      </c>
    </row>
    <row r="1158" spans="1:5">
      <c r="A1158" s="445">
        <v>4235</v>
      </c>
      <c r="B1158" s="445" t="s">
        <v>9586</v>
      </c>
      <c r="C1158" s="445" t="s">
        <v>954</v>
      </c>
      <c r="D1158" s="445" t="s">
        <v>8349</v>
      </c>
      <c r="E1158" s="452">
        <v>8.4</v>
      </c>
    </row>
    <row r="1159" spans="1:5">
      <c r="A1159" s="445">
        <v>40976</v>
      </c>
      <c r="B1159" s="445" t="s">
        <v>9588</v>
      </c>
      <c r="C1159" s="445" t="s">
        <v>8008</v>
      </c>
      <c r="D1159" s="445" t="s">
        <v>8349</v>
      </c>
      <c r="E1159" s="453">
        <v>1489.88</v>
      </c>
    </row>
    <row r="1160" spans="1:5">
      <c r="A1160" s="445">
        <v>39013</v>
      </c>
      <c r="B1160" s="445" t="s">
        <v>9589</v>
      </c>
      <c r="C1160" s="445" t="s">
        <v>146</v>
      </c>
      <c r="D1160" s="445" t="s">
        <v>8367</v>
      </c>
      <c r="E1160" s="452">
        <v>1.45</v>
      </c>
    </row>
    <row r="1161" spans="1:5">
      <c r="A1161" s="445">
        <v>43091</v>
      </c>
      <c r="B1161" s="445" t="s">
        <v>9590</v>
      </c>
      <c r="C1161" s="445" t="s">
        <v>146</v>
      </c>
      <c r="D1161" s="445" t="s">
        <v>8349</v>
      </c>
      <c r="E1161" s="453">
        <v>5221.1000000000004</v>
      </c>
    </row>
    <row r="1162" spans="1:5">
      <c r="A1162" s="445">
        <v>43092</v>
      </c>
      <c r="B1162" s="445" t="s">
        <v>9591</v>
      </c>
      <c r="C1162" s="445" t="s">
        <v>146</v>
      </c>
      <c r="D1162" s="445" t="s">
        <v>8349</v>
      </c>
      <c r="E1162" s="453">
        <v>6961.46</v>
      </c>
    </row>
    <row r="1163" spans="1:5">
      <c r="A1163" s="445">
        <v>43089</v>
      </c>
      <c r="B1163" s="445" t="s">
        <v>9592</v>
      </c>
      <c r="C1163" s="445" t="s">
        <v>146</v>
      </c>
      <c r="D1163" s="445" t="s">
        <v>8349</v>
      </c>
      <c r="E1163" s="453">
        <v>1213.23</v>
      </c>
    </row>
    <row r="1164" spans="1:5">
      <c r="A1164" s="445">
        <v>43090</v>
      </c>
      <c r="B1164" s="445" t="s">
        <v>9593</v>
      </c>
      <c r="C1164" s="445" t="s">
        <v>146</v>
      </c>
      <c r="D1164" s="445" t="s">
        <v>8349</v>
      </c>
      <c r="E1164" s="453">
        <v>2677.48</v>
      </c>
    </row>
    <row r="1165" spans="1:5">
      <c r="A1165" s="445">
        <v>41967</v>
      </c>
      <c r="B1165" s="445" t="s">
        <v>9594</v>
      </c>
      <c r="C1165" s="445" t="s">
        <v>7503</v>
      </c>
      <c r="D1165" s="445" t="s">
        <v>8349</v>
      </c>
      <c r="E1165" s="452">
        <v>7.44</v>
      </c>
    </row>
    <row r="1166" spans="1:5">
      <c r="A1166" s="445">
        <v>12760</v>
      </c>
      <c r="B1166" s="445" t="s">
        <v>9595</v>
      </c>
      <c r="C1166" s="445" t="s">
        <v>145</v>
      </c>
      <c r="D1166" s="445" t="s">
        <v>8349</v>
      </c>
      <c r="E1166" s="453">
        <v>1445.02</v>
      </c>
    </row>
    <row r="1167" spans="1:5">
      <c r="A1167" s="445">
        <v>12759</v>
      </c>
      <c r="B1167" s="445" t="s">
        <v>9596</v>
      </c>
      <c r="C1167" s="445" t="s">
        <v>145</v>
      </c>
      <c r="D1167" s="445" t="s">
        <v>8349</v>
      </c>
      <c r="E1167" s="452">
        <v>963.33</v>
      </c>
    </row>
    <row r="1168" spans="1:5">
      <c r="A1168" s="445">
        <v>43105</v>
      </c>
      <c r="B1168" s="445" t="s">
        <v>9597</v>
      </c>
      <c r="C1168" s="445" t="s">
        <v>130</v>
      </c>
      <c r="D1168" s="445" t="s">
        <v>8349</v>
      </c>
      <c r="E1168" s="452">
        <v>37.4</v>
      </c>
    </row>
    <row r="1169" spans="1:5">
      <c r="A1169" s="445">
        <v>40424</v>
      </c>
      <c r="B1169" s="445" t="s">
        <v>9599</v>
      </c>
      <c r="C1169" s="445" t="s">
        <v>130</v>
      </c>
      <c r="D1169" s="445" t="s">
        <v>8349</v>
      </c>
      <c r="E1169" s="452">
        <v>9.5</v>
      </c>
    </row>
    <row r="1170" spans="1:5">
      <c r="A1170" s="445">
        <v>1325</v>
      </c>
      <c r="B1170" s="445" t="s">
        <v>9600</v>
      </c>
      <c r="C1170" s="445" t="s">
        <v>130</v>
      </c>
      <c r="D1170" s="445" t="s">
        <v>8349</v>
      </c>
      <c r="E1170" s="452">
        <v>10.41</v>
      </c>
    </row>
    <row r="1171" spans="1:5">
      <c r="A1171" s="445">
        <v>1327</v>
      </c>
      <c r="B1171" s="445" t="s">
        <v>9601</v>
      </c>
      <c r="C1171" s="445" t="s">
        <v>130</v>
      </c>
      <c r="D1171" s="445" t="s">
        <v>8349</v>
      </c>
      <c r="E1171" s="452">
        <v>11.08</v>
      </c>
    </row>
    <row r="1172" spans="1:5">
      <c r="A1172" s="445">
        <v>1328</v>
      </c>
      <c r="B1172" s="445" t="s">
        <v>9602</v>
      </c>
      <c r="C1172" s="445" t="s">
        <v>130</v>
      </c>
      <c r="D1172" s="445" t="s">
        <v>8349</v>
      </c>
      <c r="E1172" s="452">
        <v>10.43</v>
      </c>
    </row>
    <row r="1173" spans="1:5">
      <c r="A1173" s="445">
        <v>1321</v>
      </c>
      <c r="B1173" s="445" t="s">
        <v>9603</v>
      </c>
      <c r="C1173" s="445" t="s">
        <v>130</v>
      </c>
      <c r="D1173" s="445" t="s">
        <v>8349</v>
      </c>
      <c r="E1173" s="452">
        <v>9.66</v>
      </c>
    </row>
    <row r="1174" spans="1:5">
      <c r="A1174" s="445">
        <v>1318</v>
      </c>
      <c r="B1174" s="445" t="s">
        <v>9604</v>
      </c>
      <c r="C1174" s="445" t="s">
        <v>130</v>
      </c>
      <c r="D1174" s="445" t="s">
        <v>8349</v>
      </c>
      <c r="E1174" s="452">
        <v>9.67</v>
      </c>
    </row>
    <row r="1175" spans="1:5">
      <c r="A1175" s="445">
        <v>1322</v>
      </c>
      <c r="B1175" s="445" t="s">
        <v>9606</v>
      </c>
      <c r="C1175" s="445" t="s">
        <v>130</v>
      </c>
      <c r="D1175" s="445" t="s">
        <v>8349</v>
      </c>
      <c r="E1175" s="452">
        <v>10.210000000000001</v>
      </c>
    </row>
    <row r="1176" spans="1:5">
      <c r="A1176" s="445">
        <v>1323</v>
      </c>
      <c r="B1176" s="445" t="s">
        <v>9608</v>
      </c>
      <c r="C1176" s="445" t="s">
        <v>130</v>
      </c>
      <c r="D1176" s="445" t="s">
        <v>8349</v>
      </c>
      <c r="E1176" s="452">
        <v>10.210000000000001</v>
      </c>
    </row>
    <row r="1177" spans="1:5">
      <c r="A1177" s="445">
        <v>1319</v>
      </c>
      <c r="B1177" s="445" t="s">
        <v>9609</v>
      </c>
      <c r="C1177" s="445" t="s">
        <v>130</v>
      </c>
      <c r="D1177" s="445" t="s">
        <v>8349</v>
      </c>
      <c r="E1177" s="452">
        <v>8.61</v>
      </c>
    </row>
    <row r="1178" spans="1:5">
      <c r="A1178" s="445">
        <v>11026</v>
      </c>
      <c r="B1178" s="445" t="s">
        <v>9611</v>
      </c>
      <c r="C1178" s="445" t="s">
        <v>130</v>
      </c>
      <c r="D1178" s="445" t="s">
        <v>8349</v>
      </c>
      <c r="E1178" s="452">
        <v>11.84</v>
      </c>
    </row>
    <row r="1179" spans="1:5">
      <c r="A1179" s="445">
        <v>11027</v>
      </c>
      <c r="B1179" s="445" t="s">
        <v>9612</v>
      </c>
      <c r="C1179" s="445" t="s">
        <v>130</v>
      </c>
      <c r="D1179" s="445" t="s">
        <v>8349</v>
      </c>
      <c r="E1179" s="452">
        <v>12.32</v>
      </c>
    </row>
    <row r="1180" spans="1:5">
      <c r="A1180" s="445">
        <v>11046</v>
      </c>
      <c r="B1180" s="445" t="s">
        <v>9614</v>
      </c>
      <c r="C1180" s="445" t="s">
        <v>130</v>
      </c>
      <c r="D1180" s="445" t="s">
        <v>8349</v>
      </c>
      <c r="E1180" s="452">
        <v>11.8</v>
      </c>
    </row>
    <row r="1181" spans="1:5">
      <c r="A1181" s="445">
        <v>11047</v>
      </c>
      <c r="B1181" s="445" t="s">
        <v>9615</v>
      </c>
      <c r="C1181" s="445" t="s">
        <v>130</v>
      </c>
      <c r="D1181" s="445" t="s">
        <v>8349</v>
      </c>
      <c r="E1181" s="452">
        <v>12.87</v>
      </c>
    </row>
    <row r="1182" spans="1:5">
      <c r="A1182" s="445">
        <v>43668</v>
      </c>
      <c r="B1182" s="445" t="s">
        <v>9617</v>
      </c>
      <c r="C1182" s="445" t="s">
        <v>130</v>
      </c>
      <c r="D1182" s="445" t="s">
        <v>8349</v>
      </c>
      <c r="E1182" s="452">
        <v>11.35</v>
      </c>
    </row>
    <row r="1183" spans="1:5">
      <c r="A1183" s="445">
        <v>11049</v>
      </c>
      <c r="B1183" s="445" t="s">
        <v>9619</v>
      </c>
      <c r="C1183" s="445" t="s">
        <v>130</v>
      </c>
      <c r="D1183" s="445" t="s">
        <v>8352</v>
      </c>
      <c r="E1183" s="452">
        <v>12.3</v>
      </c>
    </row>
    <row r="1184" spans="1:5">
      <c r="A1184" s="445">
        <v>43106</v>
      </c>
      <c r="B1184" s="445" t="s">
        <v>9620</v>
      </c>
      <c r="C1184" s="445" t="s">
        <v>130</v>
      </c>
      <c r="D1184" s="445" t="s">
        <v>8349</v>
      </c>
      <c r="E1184" s="452">
        <v>12.37</v>
      </c>
    </row>
    <row r="1185" spans="1:5">
      <c r="A1185" s="445">
        <v>11051</v>
      </c>
      <c r="B1185" s="445" t="s">
        <v>9621</v>
      </c>
      <c r="C1185" s="445" t="s">
        <v>130</v>
      </c>
      <c r="D1185" s="445" t="s">
        <v>8349</v>
      </c>
      <c r="E1185" s="452">
        <v>12.91</v>
      </c>
    </row>
    <row r="1186" spans="1:5">
      <c r="A1186" s="445">
        <v>11061</v>
      </c>
      <c r="B1186" s="445" t="s">
        <v>9622</v>
      </c>
      <c r="C1186" s="445" t="s">
        <v>130</v>
      </c>
      <c r="D1186" s="445" t="s">
        <v>8349</v>
      </c>
      <c r="E1186" s="452">
        <v>15.49</v>
      </c>
    </row>
    <row r="1187" spans="1:5">
      <c r="A1187" s="445">
        <v>43667</v>
      </c>
      <c r="B1187" s="445" t="s">
        <v>9623</v>
      </c>
      <c r="C1187" s="445" t="s">
        <v>130</v>
      </c>
      <c r="D1187" s="445" t="s">
        <v>8349</v>
      </c>
      <c r="E1187" s="452">
        <v>11.26</v>
      </c>
    </row>
    <row r="1188" spans="1:5">
      <c r="A1188" s="445">
        <v>1333</v>
      </c>
      <c r="B1188" s="445" t="s">
        <v>9624</v>
      </c>
      <c r="C1188" s="445" t="s">
        <v>130</v>
      </c>
      <c r="D1188" s="445" t="s">
        <v>8349</v>
      </c>
      <c r="E1188" s="452">
        <v>9.3800000000000008</v>
      </c>
    </row>
    <row r="1189" spans="1:5">
      <c r="A1189" s="445">
        <v>1330</v>
      </c>
      <c r="B1189" s="445" t="s">
        <v>9625</v>
      </c>
      <c r="C1189" s="445" t="s">
        <v>130</v>
      </c>
      <c r="D1189" s="445" t="s">
        <v>8349</v>
      </c>
      <c r="E1189" s="452">
        <v>9.2899999999999991</v>
      </c>
    </row>
    <row r="1190" spans="1:5">
      <c r="A1190" s="445">
        <v>10957</v>
      </c>
      <c r="B1190" s="445" t="s">
        <v>9626</v>
      </c>
      <c r="C1190" s="445" t="s">
        <v>130</v>
      </c>
      <c r="D1190" s="445" t="s">
        <v>8349</v>
      </c>
      <c r="E1190" s="452">
        <v>10.71</v>
      </c>
    </row>
    <row r="1191" spans="1:5">
      <c r="A1191" s="445">
        <v>1332</v>
      </c>
      <c r="B1191" s="445" t="s">
        <v>9627</v>
      </c>
      <c r="C1191" s="445" t="s">
        <v>130</v>
      </c>
      <c r="D1191" s="445" t="s">
        <v>8349</v>
      </c>
      <c r="E1191" s="452">
        <v>9.5299999999999994</v>
      </c>
    </row>
    <row r="1192" spans="1:5">
      <c r="A1192" s="445">
        <v>1334</v>
      </c>
      <c r="B1192" s="445" t="s">
        <v>9628</v>
      </c>
      <c r="C1192" s="445" t="s">
        <v>130</v>
      </c>
      <c r="D1192" s="445" t="s">
        <v>8349</v>
      </c>
      <c r="E1192" s="452">
        <v>10.56</v>
      </c>
    </row>
    <row r="1193" spans="1:5">
      <c r="A1193" s="445">
        <v>1335</v>
      </c>
      <c r="B1193" s="445" t="s">
        <v>9629</v>
      </c>
      <c r="C1193" s="445" t="s">
        <v>130</v>
      </c>
      <c r="D1193" s="445" t="s">
        <v>8349</v>
      </c>
      <c r="E1193" s="452">
        <v>10.92</v>
      </c>
    </row>
    <row r="1194" spans="1:5">
      <c r="A1194" s="445">
        <v>40425</v>
      </c>
      <c r="B1194" s="445" t="s">
        <v>9630</v>
      </c>
      <c r="C1194" s="445" t="s">
        <v>130</v>
      </c>
      <c r="D1194" s="445" t="s">
        <v>8349</v>
      </c>
      <c r="E1194" s="452">
        <v>9.34</v>
      </c>
    </row>
    <row r="1195" spans="1:5">
      <c r="A1195" s="445">
        <v>1337</v>
      </c>
      <c r="B1195" s="445" t="s">
        <v>9631</v>
      </c>
      <c r="C1195" s="445" t="s">
        <v>130</v>
      </c>
      <c r="D1195" s="445" t="s">
        <v>8349</v>
      </c>
      <c r="E1195" s="452">
        <v>10.71</v>
      </c>
    </row>
    <row r="1196" spans="1:5">
      <c r="A1196" s="445">
        <v>1338</v>
      </c>
      <c r="B1196" s="445" t="s">
        <v>9632</v>
      </c>
      <c r="C1196" s="445" t="s">
        <v>145</v>
      </c>
      <c r="D1196" s="445" t="s">
        <v>8352</v>
      </c>
      <c r="E1196" s="452">
        <v>35.99</v>
      </c>
    </row>
    <row r="1197" spans="1:5">
      <c r="A1197" s="445">
        <v>1340</v>
      </c>
      <c r="B1197" s="445" t="s">
        <v>9633</v>
      </c>
      <c r="C1197" s="445" t="s">
        <v>145</v>
      </c>
      <c r="D1197" s="445" t="s">
        <v>8349</v>
      </c>
      <c r="E1197" s="452">
        <v>41.61</v>
      </c>
    </row>
    <row r="1198" spans="1:5">
      <c r="A1198" s="445">
        <v>1341</v>
      </c>
      <c r="B1198" s="445" t="s">
        <v>9634</v>
      </c>
      <c r="C1198" s="445" t="s">
        <v>145</v>
      </c>
      <c r="D1198" s="445" t="s">
        <v>8349</v>
      </c>
      <c r="E1198" s="452">
        <v>40.07</v>
      </c>
    </row>
    <row r="1199" spans="1:5">
      <c r="A1199" s="445">
        <v>11134</v>
      </c>
      <c r="B1199" s="445" t="s">
        <v>9635</v>
      </c>
      <c r="C1199" s="445" t="s">
        <v>145</v>
      </c>
      <c r="D1199" s="445" t="s">
        <v>8367</v>
      </c>
      <c r="E1199" s="452">
        <v>41.45</v>
      </c>
    </row>
    <row r="1200" spans="1:5">
      <c r="A1200" s="445">
        <v>11135</v>
      </c>
      <c r="B1200" s="445" t="s">
        <v>9636</v>
      </c>
      <c r="C1200" s="445" t="s">
        <v>145</v>
      </c>
      <c r="D1200" s="445" t="s">
        <v>8367</v>
      </c>
      <c r="E1200" s="452">
        <v>50.53</v>
      </c>
    </row>
    <row r="1201" spans="1:5">
      <c r="A1201" s="445">
        <v>11136</v>
      </c>
      <c r="B1201" s="445" t="s">
        <v>9637</v>
      </c>
      <c r="C1201" s="445" t="s">
        <v>145</v>
      </c>
      <c r="D1201" s="445" t="s">
        <v>8367</v>
      </c>
      <c r="E1201" s="452">
        <v>54.65</v>
      </c>
    </row>
    <row r="1202" spans="1:5">
      <c r="A1202" s="445">
        <v>34743</v>
      </c>
      <c r="B1202" s="445" t="s">
        <v>9638</v>
      </c>
      <c r="C1202" s="445" t="s">
        <v>145</v>
      </c>
      <c r="D1202" s="445" t="s">
        <v>8367</v>
      </c>
      <c r="E1202" s="452">
        <v>69.58</v>
      </c>
    </row>
    <row r="1203" spans="1:5">
      <c r="A1203" s="445">
        <v>11137</v>
      </c>
      <c r="B1203" s="445" t="s">
        <v>9639</v>
      </c>
      <c r="C1203" s="445" t="s">
        <v>145</v>
      </c>
      <c r="D1203" s="445" t="s">
        <v>8367</v>
      </c>
      <c r="E1203" s="452">
        <v>77.59</v>
      </c>
    </row>
    <row r="1204" spans="1:5">
      <c r="A1204" s="445">
        <v>34745</v>
      </c>
      <c r="B1204" s="445" t="s">
        <v>9640</v>
      </c>
      <c r="C1204" s="445" t="s">
        <v>145</v>
      </c>
      <c r="D1204" s="445" t="s">
        <v>8367</v>
      </c>
      <c r="E1204" s="452">
        <v>88.42</v>
      </c>
    </row>
    <row r="1205" spans="1:5">
      <c r="A1205" s="445">
        <v>34746</v>
      </c>
      <c r="B1205" s="445" t="s">
        <v>9641</v>
      </c>
      <c r="C1205" s="445" t="s">
        <v>145</v>
      </c>
      <c r="D1205" s="445" t="s">
        <v>8367</v>
      </c>
      <c r="E1205" s="452">
        <v>22.77</v>
      </c>
    </row>
    <row r="1206" spans="1:5">
      <c r="A1206" s="445">
        <v>1360</v>
      </c>
      <c r="B1206" s="445" t="s">
        <v>9642</v>
      </c>
      <c r="C1206" s="445" t="s">
        <v>145</v>
      </c>
      <c r="D1206" s="445" t="s">
        <v>8367</v>
      </c>
      <c r="E1206" s="452">
        <v>28.13</v>
      </c>
    </row>
    <row r="1207" spans="1:5">
      <c r="A1207" s="445">
        <v>1346</v>
      </c>
      <c r="B1207" s="445" t="s">
        <v>9643</v>
      </c>
      <c r="C1207" s="445" t="s">
        <v>145</v>
      </c>
      <c r="D1207" s="445" t="s">
        <v>8349</v>
      </c>
      <c r="E1207" s="452">
        <v>26.63</v>
      </c>
    </row>
    <row r="1208" spans="1:5">
      <c r="A1208" s="445">
        <v>1345</v>
      </c>
      <c r="B1208" s="445" t="s">
        <v>9644</v>
      </c>
      <c r="C1208" s="445" t="s">
        <v>145</v>
      </c>
      <c r="D1208" s="445" t="s">
        <v>8349</v>
      </c>
      <c r="E1208" s="452">
        <v>43.15</v>
      </c>
    </row>
    <row r="1209" spans="1:5">
      <c r="A1209" s="445">
        <v>1347</v>
      </c>
      <c r="B1209" s="445" t="s">
        <v>9645</v>
      </c>
      <c r="C1209" s="445" t="s">
        <v>145</v>
      </c>
      <c r="D1209" s="445" t="s">
        <v>8352</v>
      </c>
      <c r="E1209" s="452">
        <v>31.82</v>
      </c>
    </row>
    <row r="1210" spans="1:5">
      <c r="A1210" s="445">
        <v>1355</v>
      </c>
      <c r="B1210" s="445" t="s">
        <v>9646</v>
      </c>
      <c r="C1210" s="445" t="s">
        <v>145</v>
      </c>
      <c r="D1210" s="445" t="s">
        <v>8349</v>
      </c>
      <c r="E1210" s="452">
        <v>28.14</v>
      </c>
    </row>
    <row r="1211" spans="1:5">
      <c r="A1211" s="445">
        <v>1358</v>
      </c>
      <c r="B1211" s="445" t="s">
        <v>9648</v>
      </c>
      <c r="C1211" s="445" t="s">
        <v>145</v>
      </c>
      <c r="D1211" s="445" t="s">
        <v>8349</v>
      </c>
      <c r="E1211" s="452">
        <v>32.6</v>
      </c>
    </row>
    <row r="1212" spans="1:5">
      <c r="A1212" s="445">
        <v>34659</v>
      </c>
      <c r="B1212" s="445" t="s">
        <v>9650</v>
      </c>
      <c r="C1212" s="445" t="s">
        <v>145</v>
      </c>
      <c r="D1212" s="445" t="s">
        <v>8367</v>
      </c>
      <c r="E1212" s="452">
        <v>42.4</v>
      </c>
    </row>
    <row r="1213" spans="1:5">
      <c r="A1213" s="445">
        <v>34514</v>
      </c>
      <c r="B1213" s="445" t="s">
        <v>9651</v>
      </c>
      <c r="C1213" s="445" t="s">
        <v>145</v>
      </c>
      <c r="D1213" s="445" t="s">
        <v>8367</v>
      </c>
      <c r="E1213" s="452">
        <v>46.96</v>
      </c>
    </row>
    <row r="1214" spans="1:5">
      <c r="A1214" s="445">
        <v>34660</v>
      </c>
      <c r="B1214" s="445" t="s">
        <v>9652</v>
      </c>
      <c r="C1214" s="445" t="s">
        <v>145</v>
      </c>
      <c r="D1214" s="445" t="s">
        <v>8367</v>
      </c>
      <c r="E1214" s="452">
        <v>59.59</v>
      </c>
    </row>
    <row r="1215" spans="1:5">
      <c r="A1215" s="445">
        <v>34661</v>
      </c>
      <c r="B1215" s="445" t="s">
        <v>9653</v>
      </c>
      <c r="C1215" s="445" t="s">
        <v>145</v>
      </c>
      <c r="D1215" s="445" t="s">
        <v>8367</v>
      </c>
      <c r="E1215" s="452">
        <v>85.59</v>
      </c>
    </row>
    <row r="1216" spans="1:5">
      <c r="A1216" s="445">
        <v>34667</v>
      </c>
      <c r="B1216" s="445" t="s">
        <v>9654</v>
      </c>
      <c r="C1216" s="445" t="s">
        <v>145</v>
      </c>
      <c r="D1216" s="445" t="s">
        <v>8367</v>
      </c>
      <c r="E1216" s="452">
        <v>31</v>
      </c>
    </row>
    <row r="1217" spans="1:5">
      <c r="A1217" s="445">
        <v>34668</v>
      </c>
      <c r="B1217" s="445" t="s">
        <v>9655</v>
      </c>
      <c r="C1217" s="445" t="s">
        <v>145</v>
      </c>
      <c r="D1217" s="445" t="s">
        <v>8367</v>
      </c>
      <c r="E1217" s="452">
        <v>40.51</v>
      </c>
    </row>
    <row r="1218" spans="1:5">
      <c r="A1218" s="445">
        <v>34741</v>
      </c>
      <c r="B1218" s="445" t="s">
        <v>9656</v>
      </c>
      <c r="C1218" s="445" t="s">
        <v>145</v>
      </c>
      <c r="D1218" s="445" t="s">
        <v>8367</v>
      </c>
      <c r="E1218" s="452">
        <v>44.57</v>
      </c>
    </row>
    <row r="1219" spans="1:5">
      <c r="A1219" s="445">
        <v>34664</v>
      </c>
      <c r="B1219" s="445" t="s">
        <v>9657</v>
      </c>
      <c r="C1219" s="445" t="s">
        <v>145</v>
      </c>
      <c r="D1219" s="445" t="s">
        <v>8367</v>
      </c>
      <c r="E1219" s="452">
        <v>48.63</v>
      </c>
    </row>
    <row r="1220" spans="1:5">
      <c r="A1220" s="445">
        <v>34665</v>
      </c>
      <c r="B1220" s="445" t="s">
        <v>9658</v>
      </c>
      <c r="C1220" s="445" t="s">
        <v>145</v>
      </c>
      <c r="D1220" s="445" t="s">
        <v>8367</v>
      </c>
      <c r="E1220" s="452">
        <v>60.37</v>
      </c>
    </row>
    <row r="1221" spans="1:5">
      <c r="A1221" s="445">
        <v>34666</v>
      </c>
      <c r="B1221" s="445" t="s">
        <v>9659</v>
      </c>
      <c r="C1221" s="445" t="s">
        <v>145</v>
      </c>
      <c r="D1221" s="445" t="s">
        <v>8367</v>
      </c>
      <c r="E1221" s="452">
        <v>91.2</v>
      </c>
    </row>
    <row r="1222" spans="1:5">
      <c r="A1222" s="445">
        <v>34669</v>
      </c>
      <c r="B1222" s="445" t="s">
        <v>9660</v>
      </c>
      <c r="C1222" s="445" t="s">
        <v>145</v>
      </c>
      <c r="D1222" s="445" t="s">
        <v>8367</v>
      </c>
      <c r="E1222" s="452">
        <v>33.43</v>
      </c>
    </row>
    <row r="1223" spans="1:5">
      <c r="A1223" s="445">
        <v>34670</v>
      </c>
      <c r="B1223" s="445" t="s">
        <v>9661</v>
      </c>
      <c r="C1223" s="445" t="s">
        <v>145</v>
      </c>
      <c r="D1223" s="445" t="s">
        <v>8367</v>
      </c>
      <c r="E1223" s="452">
        <v>40.89</v>
      </c>
    </row>
    <row r="1224" spans="1:5">
      <c r="A1224" s="445">
        <v>34671</v>
      </c>
      <c r="B1224" s="445" t="s">
        <v>9662</v>
      </c>
      <c r="C1224" s="445" t="s">
        <v>145</v>
      </c>
      <c r="D1224" s="445" t="s">
        <v>8367</v>
      </c>
      <c r="E1224" s="452">
        <v>34.130000000000003</v>
      </c>
    </row>
    <row r="1225" spans="1:5">
      <c r="A1225" s="445">
        <v>34672</v>
      </c>
      <c r="B1225" s="445" t="s">
        <v>9664</v>
      </c>
      <c r="C1225" s="445" t="s">
        <v>145</v>
      </c>
      <c r="D1225" s="445" t="s">
        <v>8367</v>
      </c>
      <c r="E1225" s="452">
        <v>36</v>
      </c>
    </row>
    <row r="1226" spans="1:5">
      <c r="A1226" s="445">
        <v>34673</v>
      </c>
      <c r="B1226" s="445" t="s">
        <v>9665</v>
      </c>
      <c r="C1226" s="445" t="s">
        <v>145</v>
      </c>
      <c r="D1226" s="445" t="s">
        <v>8367</v>
      </c>
      <c r="E1226" s="452">
        <v>43.92</v>
      </c>
    </row>
    <row r="1227" spans="1:5">
      <c r="A1227" s="445">
        <v>34674</v>
      </c>
      <c r="B1227" s="445" t="s">
        <v>9666</v>
      </c>
      <c r="C1227" s="445" t="s">
        <v>145</v>
      </c>
      <c r="D1227" s="445" t="s">
        <v>8367</v>
      </c>
      <c r="E1227" s="452">
        <v>58.4</v>
      </c>
    </row>
    <row r="1228" spans="1:5">
      <c r="A1228" s="445">
        <v>34675</v>
      </c>
      <c r="B1228" s="445" t="s">
        <v>9667</v>
      </c>
      <c r="C1228" s="445" t="s">
        <v>145</v>
      </c>
      <c r="D1228" s="445" t="s">
        <v>8367</v>
      </c>
      <c r="E1228" s="452">
        <v>71.2</v>
      </c>
    </row>
    <row r="1229" spans="1:5">
      <c r="A1229" s="445">
        <v>34676</v>
      </c>
      <c r="B1229" s="445" t="s">
        <v>9668</v>
      </c>
      <c r="C1229" s="445" t="s">
        <v>145</v>
      </c>
      <c r="D1229" s="445" t="s">
        <v>8367</v>
      </c>
      <c r="E1229" s="452">
        <v>20.49</v>
      </c>
    </row>
    <row r="1230" spans="1:5">
      <c r="A1230" s="445">
        <v>34677</v>
      </c>
      <c r="B1230" s="445" t="s">
        <v>9669</v>
      </c>
      <c r="C1230" s="445" t="s">
        <v>145</v>
      </c>
      <c r="D1230" s="445" t="s">
        <v>8367</v>
      </c>
      <c r="E1230" s="452">
        <v>27.56</v>
      </c>
    </row>
    <row r="1231" spans="1:5">
      <c r="A1231" s="445">
        <v>43126</v>
      </c>
      <c r="B1231" s="445" t="s">
        <v>9670</v>
      </c>
      <c r="C1231" s="445" t="s">
        <v>145</v>
      </c>
      <c r="D1231" s="445" t="s">
        <v>8349</v>
      </c>
      <c r="E1231" s="452">
        <v>132.54</v>
      </c>
    </row>
    <row r="1232" spans="1:5">
      <c r="A1232" s="445">
        <v>43124</v>
      </c>
      <c r="B1232" s="445" t="s">
        <v>9671</v>
      </c>
      <c r="C1232" s="445" t="s">
        <v>145</v>
      </c>
      <c r="D1232" s="445" t="s">
        <v>8349</v>
      </c>
      <c r="E1232" s="452">
        <v>154.75</v>
      </c>
    </row>
    <row r="1233" spans="1:5">
      <c r="A1233" s="445">
        <v>43125</v>
      </c>
      <c r="B1233" s="445" t="s">
        <v>9672</v>
      </c>
      <c r="C1233" s="445" t="s">
        <v>145</v>
      </c>
      <c r="D1233" s="445" t="s">
        <v>8349</v>
      </c>
      <c r="E1233" s="452">
        <v>200.7</v>
      </c>
    </row>
    <row r="1234" spans="1:5">
      <c r="A1234" s="445">
        <v>40623</v>
      </c>
      <c r="B1234" s="445" t="s">
        <v>9673</v>
      </c>
      <c r="C1234" s="445" t="s">
        <v>21158</v>
      </c>
      <c r="D1234" s="445" t="s">
        <v>8349</v>
      </c>
      <c r="E1234" s="452">
        <v>104.33</v>
      </c>
    </row>
    <row r="1235" spans="1:5">
      <c r="A1235" s="445">
        <v>43701</v>
      </c>
      <c r="B1235" s="445" t="s">
        <v>9674</v>
      </c>
      <c r="C1235" s="445" t="s">
        <v>130</v>
      </c>
      <c r="D1235" s="445" t="s">
        <v>8367</v>
      </c>
      <c r="E1235" s="452">
        <v>38.619999999999997</v>
      </c>
    </row>
    <row r="1236" spans="1:5">
      <c r="A1236" s="445">
        <v>12083</v>
      </c>
      <c r="B1236" s="445" t="s">
        <v>9675</v>
      </c>
      <c r="C1236" s="445" t="s">
        <v>146</v>
      </c>
      <c r="D1236" s="445" t="s">
        <v>8367</v>
      </c>
      <c r="E1236" s="452">
        <v>576.63</v>
      </c>
    </row>
    <row r="1237" spans="1:5">
      <c r="A1237" s="445">
        <v>12081</v>
      </c>
      <c r="B1237" s="445" t="s">
        <v>9676</v>
      </c>
      <c r="C1237" s="445" t="s">
        <v>146</v>
      </c>
      <c r="D1237" s="445" t="s">
        <v>8367</v>
      </c>
      <c r="E1237" s="452">
        <v>195</v>
      </c>
    </row>
    <row r="1238" spans="1:5">
      <c r="A1238" s="445">
        <v>12082</v>
      </c>
      <c r="B1238" s="445" t="s">
        <v>9677</v>
      </c>
      <c r="C1238" s="445" t="s">
        <v>146</v>
      </c>
      <c r="D1238" s="445" t="s">
        <v>8367</v>
      </c>
      <c r="E1238" s="452">
        <v>306.47000000000003</v>
      </c>
    </row>
    <row r="1239" spans="1:5">
      <c r="A1239" s="445">
        <v>13354</v>
      </c>
      <c r="B1239" s="445" t="s">
        <v>9678</v>
      </c>
      <c r="C1239" s="445" t="s">
        <v>146</v>
      </c>
      <c r="D1239" s="445" t="s">
        <v>8367</v>
      </c>
      <c r="E1239" s="452">
        <v>457.71</v>
      </c>
    </row>
    <row r="1240" spans="1:5">
      <c r="A1240" s="445">
        <v>14057</v>
      </c>
      <c r="B1240" s="445" t="s">
        <v>9679</v>
      </c>
      <c r="C1240" s="445" t="s">
        <v>146</v>
      </c>
      <c r="D1240" s="445" t="s">
        <v>8367</v>
      </c>
      <c r="E1240" s="452">
        <v>255.55</v>
      </c>
    </row>
    <row r="1241" spans="1:5">
      <c r="A1241" s="445">
        <v>14058</v>
      </c>
      <c r="B1241" s="445" t="s">
        <v>9680</v>
      </c>
      <c r="C1241" s="445" t="s">
        <v>146</v>
      </c>
      <c r="D1241" s="445" t="s">
        <v>8367</v>
      </c>
      <c r="E1241" s="452">
        <v>403.12</v>
      </c>
    </row>
    <row r="1242" spans="1:5">
      <c r="A1242" s="445">
        <v>20971</v>
      </c>
      <c r="B1242" s="445" t="s">
        <v>9681</v>
      </c>
      <c r="C1242" s="445" t="s">
        <v>146</v>
      </c>
      <c r="D1242" s="445" t="s">
        <v>8349</v>
      </c>
      <c r="E1242" s="452">
        <v>14.54</v>
      </c>
    </row>
    <row r="1243" spans="1:5">
      <c r="A1243" s="445">
        <v>5047</v>
      </c>
      <c r="B1243" s="445" t="s">
        <v>9682</v>
      </c>
      <c r="C1243" s="445" t="s">
        <v>146</v>
      </c>
      <c r="D1243" s="445" t="s">
        <v>8367</v>
      </c>
      <c r="E1243" s="452">
        <v>274.64999999999998</v>
      </c>
    </row>
    <row r="1244" spans="1:5">
      <c r="A1244" s="445">
        <v>13369</v>
      </c>
      <c r="B1244" s="445" t="s">
        <v>9683</v>
      </c>
      <c r="C1244" s="445" t="s">
        <v>146</v>
      </c>
      <c r="D1244" s="445" t="s">
        <v>8367</v>
      </c>
      <c r="E1244" s="452">
        <v>297.92</v>
      </c>
    </row>
    <row r="1245" spans="1:5">
      <c r="A1245" s="445">
        <v>13370</v>
      </c>
      <c r="B1245" s="445" t="s">
        <v>9684</v>
      </c>
      <c r="C1245" s="445" t="s">
        <v>146</v>
      </c>
      <c r="D1245" s="445" t="s">
        <v>8367</v>
      </c>
      <c r="E1245" s="452">
        <v>412.99</v>
      </c>
    </row>
    <row r="1246" spans="1:5">
      <c r="A1246" s="445">
        <v>13279</v>
      </c>
      <c r="B1246" s="445" t="s">
        <v>9685</v>
      </c>
      <c r="C1246" s="445" t="s">
        <v>130</v>
      </c>
      <c r="D1246" s="445" t="s">
        <v>8367</v>
      </c>
      <c r="E1246" s="452">
        <v>11.47</v>
      </c>
    </row>
    <row r="1247" spans="1:5">
      <c r="A1247" s="445">
        <v>11977</v>
      </c>
      <c r="B1247" s="445" t="s">
        <v>9686</v>
      </c>
      <c r="C1247" s="445" t="s">
        <v>146</v>
      </c>
      <c r="D1247" s="445" t="s">
        <v>8367</v>
      </c>
      <c r="E1247" s="452">
        <v>5.94</v>
      </c>
    </row>
    <row r="1248" spans="1:5">
      <c r="A1248" s="445">
        <v>11975</v>
      </c>
      <c r="B1248" s="445" t="s">
        <v>9687</v>
      </c>
      <c r="C1248" s="445" t="s">
        <v>146</v>
      </c>
      <c r="D1248" s="445" t="s">
        <v>8367</v>
      </c>
      <c r="E1248" s="452">
        <v>13.03</v>
      </c>
    </row>
    <row r="1249" spans="1:5">
      <c r="A1249" s="445">
        <v>39746</v>
      </c>
      <c r="B1249" s="445" t="s">
        <v>9688</v>
      </c>
      <c r="C1249" s="445" t="s">
        <v>146</v>
      </c>
      <c r="D1249" s="445" t="s">
        <v>8367</v>
      </c>
      <c r="E1249" s="452">
        <v>145.01</v>
      </c>
    </row>
    <row r="1250" spans="1:5">
      <c r="A1250" s="445">
        <v>11976</v>
      </c>
      <c r="B1250" s="445" t="s">
        <v>9689</v>
      </c>
      <c r="C1250" s="445" t="s">
        <v>146</v>
      </c>
      <c r="D1250" s="445" t="s">
        <v>8367</v>
      </c>
      <c r="E1250" s="452">
        <v>0.66</v>
      </c>
    </row>
    <row r="1251" spans="1:5">
      <c r="A1251" s="445">
        <v>1368</v>
      </c>
      <c r="B1251" s="445" t="s">
        <v>9690</v>
      </c>
      <c r="C1251" s="445" t="s">
        <v>146</v>
      </c>
      <c r="D1251" s="445" t="s">
        <v>8352</v>
      </c>
      <c r="E1251" s="452">
        <v>68.75</v>
      </c>
    </row>
    <row r="1252" spans="1:5">
      <c r="A1252" s="445">
        <v>1367</v>
      </c>
      <c r="B1252" s="445" t="s">
        <v>9691</v>
      </c>
      <c r="C1252" s="445" t="s">
        <v>146</v>
      </c>
      <c r="D1252" s="445" t="s">
        <v>8349</v>
      </c>
      <c r="E1252" s="452">
        <v>222.38</v>
      </c>
    </row>
    <row r="1253" spans="1:5">
      <c r="A1253" s="445">
        <v>7608</v>
      </c>
      <c r="B1253" s="445" t="s">
        <v>9692</v>
      </c>
      <c r="C1253" s="445" t="s">
        <v>146</v>
      </c>
      <c r="D1253" s="445" t="s">
        <v>8349</v>
      </c>
      <c r="E1253" s="452">
        <v>6</v>
      </c>
    </row>
    <row r="1254" spans="1:5">
      <c r="A1254" s="445">
        <v>41899</v>
      </c>
      <c r="B1254" s="445" t="s">
        <v>9693</v>
      </c>
      <c r="C1254" s="445" t="s">
        <v>6740</v>
      </c>
      <c r="D1254" s="445" t="s">
        <v>8352</v>
      </c>
      <c r="E1254" s="453">
        <v>4012.4</v>
      </c>
    </row>
    <row r="1255" spans="1:5">
      <c r="A1255" s="445">
        <v>1380</v>
      </c>
      <c r="B1255" s="445" t="s">
        <v>9694</v>
      </c>
      <c r="C1255" s="445" t="s">
        <v>130</v>
      </c>
      <c r="D1255" s="445" t="s">
        <v>8349</v>
      </c>
      <c r="E1255" s="452">
        <v>2.0099999999999998</v>
      </c>
    </row>
    <row r="1256" spans="1:5">
      <c r="A1256" s="445">
        <v>1375</v>
      </c>
      <c r="B1256" s="445" t="s">
        <v>9695</v>
      </c>
      <c r="C1256" s="445" t="s">
        <v>130</v>
      </c>
      <c r="D1256" s="445" t="s">
        <v>8349</v>
      </c>
      <c r="E1256" s="452">
        <v>12.79</v>
      </c>
    </row>
    <row r="1257" spans="1:5">
      <c r="A1257" s="445">
        <v>1379</v>
      </c>
      <c r="B1257" s="445" t="s">
        <v>8325</v>
      </c>
      <c r="C1257" s="445" t="s">
        <v>130</v>
      </c>
      <c r="D1257" s="445" t="s">
        <v>8352</v>
      </c>
      <c r="E1257" s="452">
        <v>0.64</v>
      </c>
    </row>
    <row r="1258" spans="1:5">
      <c r="A1258" s="445">
        <v>13284</v>
      </c>
      <c r="B1258" s="445" t="s">
        <v>15132</v>
      </c>
      <c r="C1258" s="445" t="s">
        <v>130</v>
      </c>
      <c r="D1258" s="445" t="s">
        <v>8349</v>
      </c>
      <c r="E1258" s="452">
        <v>0.64</v>
      </c>
    </row>
    <row r="1259" spans="1:5">
      <c r="A1259" s="445">
        <v>25974</v>
      </c>
      <c r="B1259" s="445" t="s">
        <v>9696</v>
      </c>
      <c r="C1259" s="445" t="s">
        <v>130</v>
      </c>
      <c r="D1259" s="445" t="s">
        <v>8349</v>
      </c>
      <c r="E1259" s="452">
        <v>2.41</v>
      </c>
    </row>
    <row r="1260" spans="1:5">
      <c r="A1260" s="445">
        <v>34753</v>
      </c>
      <c r="B1260" s="445" t="s">
        <v>9697</v>
      </c>
      <c r="C1260" s="445" t="s">
        <v>130</v>
      </c>
      <c r="D1260" s="445" t="s">
        <v>8349</v>
      </c>
      <c r="E1260" s="452">
        <v>0.7</v>
      </c>
    </row>
    <row r="1261" spans="1:5">
      <c r="A1261" s="445">
        <v>420</v>
      </c>
      <c r="B1261" s="445" t="s">
        <v>9699</v>
      </c>
      <c r="C1261" s="445" t="s">
        <v>146</v>
      </c>
      <c r="D1261" s="445" t="s">
        <v>8349</v>
      </c>
      <c r="E1261" s="452">
        <v>27.56</v>
      </c>
    </row>
    <row r="1262" spans="1:5">
      <c r="A1262" s="445">
        <v>12327</v>
      </c>
      <c r="B1262" s="445" t="s">
        <v>9701</v>
      </c>
      <c r="C1262" s="445" t="s">
        <v>146</v>
      </c>
      <c r="D1262" s="445" t="s">
        <v>8349</v>
      </c>
      <c r="E1262" s="452">
        <v>32.840000000000003</v>
      </c>
    </row>
    <row r="1263" spans="1:5">
      <c r="A1263" s="445">
        <v>36148</v>
      </c>
      <c r="B1263" s="445" t="s">
        <v>9703</v>
      </c>
      <c r="C1263" s="445" t="s">
        <v>146</v>
      </c>
      <c r="D1263" s="445" t="s">
        <v>8349</v>
      </c>
      <c r="E1263" s="452">
        <v>67.150000000000006</v>
      </c>
    </row>
    <row r="1264" spans="1:5">
      <c r="A1264" s="445">
        <v>12329</v>
      </c>
      <c r="B1264" s="445" t="s">
        <v>9704</v>
      </c>
      <c r="C1264" s="445" t="s">
        <v>130</v>
      </c>
      <c r="D1264" s="445" t="s">
        <v>8349</v>
      </c>
      <c r="E1264" s="452">
        <v>109.14</v>
      </c>
    </row>
    <row r="1265" spans="1:5">
      <c r="A1265" s="445">
        <v>1339</v>
      </c>
      <c r="B1265" s="445" t="s">
        <v>9705</v>
      </c>
      <c r="C1265" s="445" t="s">
        <v>130</v>
      </c>
      <c r="D1265" s="445" t="s">
        <v>8349</v>
      </c>
      <c r="E1265" s="452">
        <v>36.08</v>
      </c>
    </row>
    <row r="1266" spans="1:5">
      <c r="A1266" s="445">
        <v>11849</v>
      </c>
      <c r="B1266" s="445" t="s">
        <v>9706</v>
      </c>
      <c r="C1266" s="445" t="s">
        <v>7503</v>
      </c>
      <c r="D1266" s="445" t="s">
        <v>8349</v>
      </c>
      <c r="E1266" s="452">
        <v>9.2200000000000006</v>
      </c>
    </row>
    <row r="1267" spans="1:5">
      <c r="A1267" s="445">
        <v>37418</v>
      </c>
      <c r="B1267" s="445" t="s">
        <v>9707</v>
      </c>
      <c r="C1267" s="445" t="s">
        <v>146</v>
      </c>
      <c r="D1267" s="445" t="s">
        <v>8367</v>
      </c>
      <c r="E1267" s="452">
        <v>17.989999999999998</v>
      </c>
    </row>
    <row r="1268" spans="1:5">
      <c r="A1268" s="445">
        <v>37419</v>
      </c>
      <c r="B1268" s="445" t="s">
        <v>9708</v>
      </c>
      <c r="C1268" s="445" t="s">
        <v>146</v>
      </c>
      <c r="D1268" s="445" t="s">
        <v>8367</v>
      </c>
      <c r="E1268" s="452">
        <v>18.47</v>
      </c>
    </row>
    <row r="1269" spans="1:5">
      <c r="A1269" s="445">
        <v>1427</v>
      </c>
      <c r="B1269" s="445" t="s">
        <v>9709</v>
      </c>
      <c r="C1269" s="445" t="s">
        <v>146</v>
      </c>
      <c r="D1269" s="445" t="s">
        <v>8367</v>
      </c>
      <c r="E1269" s="452">
        <v>22.11</v>
      </c>
    </row>
    <row r="1270" spans="1:5">
      <c r="A1270" s="445">
        <v>1402</v>
      </c>
      <c r="B1270" s="445" t="s">
        <v>9711</v>
      </c>
      <c r="C1270" s="445" t="s">
        <v>146</v>
      </c>
      <c r="D1270" s="445" t="s">
        <v>8367</v>
      </c>
      <c r="E1270" s="452">
        <v>7.65</v>
      </c>
    </row>
    <row r="1271" spans="1:5">
      <c r="A1271" s="445">
        <v>1420</v>
      </c>
      <c r="B1271" s="445" t="s">
        <v>9712</v>
      </c>
      <c r="C1271" s="445" t="s">
        <v>146</v>
      </c>
      <c r="D1271" s="445" t="s">
        <v>8367</v>
      </c>
      <c r="E1271" s="452">
        <v>9.84</v>
      </c>
    </row>
    <row r="1272" spans="1:5">
      <c r="A1272" s="445">
        <v>1419</v>
      </c>
      <c r="B1272" s="445" t="s">
        <v>9714</v>
      </c>
      <c r="C1272" s="445" t="s">
        <v>146</v>
      </c>
      <c r="D1272" s="445" t="s">
        <v>8367</v>
      </c>
      <c r="E1272" s="452">
        <v>11.89</v>
      </c>
    </row>
    <row r="1273" spans="1:5">
      <c r="A1273" s="445">
        <v>1414</v>
      </c>
      <c r="B1273" s="445" t="s">
        <v>9716</v>
      </c>
      <c r="C1273" s="445" t="s">
        <v>146</v>
      </c>
      <c r="D1273" s="445" t="s">
        <v>8367</v>
      </c>
      <c r="E1273" s="452">
        <v>11.63</v>
      </c>
    </row>
    <row r="1274" spans="1:5">
      <c r="A1274" s="445">
        <v>1413</v>
      </c>
      <c r="B1274" s="445" t="s">
        <v>9717</v>
      </c>
      <c r="C1274" s="445" t="s">
        <v>146</v>
      </c>
      <c r="D1274" s="445" t="s">
        <v>8367</v>
      </c>
      <c r="E1274" s="452">
        <v>17.18</v>
      </c>
    </row>
    <row r="1275" spans="1:5">
      <c r="A1275" s="445">
        <v>1412</v>
      </c>
      <c r="B1275" s="445" t="s">
        <v>9719</v>
      </c>
      <c r="C1275" s="445" t="s">
        <v>146</v>
      </c>
      <c r="D1275" s="445" t="s">
        <v>8367</v>
      </c>
      <c r="E1275" s="452">
        <v>14.55</v>
      </c>
    </row>
    <row r="1276" spans="1:5">
      <c r="A1276" s="445">
        <v>1411</v>
      </c>
      <c r="B1276" s="445" t="s">
        <v>9720</v>
      </c>
      <c r="C1276" s="445" t="s">
        <v>146</v>
      </c>
      <c r="D1276" s="445" t="s">
        <v>8367</v>
      </c>
      <c r="E1276" s="452">
        <v>26.48</v>
      </c>
    </row>
    <row r="1277" spans="1:5">
      <c r="A1277" s="445">
        <v>1406</v>
      </c>
      <c r="B1277" s="445" t="s">
        <v>9721</v>
      </c>
      <c r="C1277" s="445" t="s">
        <v>146</v>
      </c>
      <c r="D1277" s="445" t="s">
        <v>8367</v>
      </c>
      <c r="E1277" s="452">
        <v>17.559999999999999</v>
      </c>
    </row>
    <row r="1278" spans="1:5">
      <c r="A1278" s="445">
        <v>1407</v>
      </c>
      <c r="B1278" s="445" t="s">
        <v>9722</v>
      </c>
      <c r="C1278" s="445" t="s">
        <v>146</v>
      </c>
      <c r="D1278" s="445" t="s">
        <v>8367</v>
      </c>
      <c r="E1278" s="452">
        <v>21.9</v>
      </c>
    </row>
    <row r="1279" spans="1:5">
      <c r="A1279" s="445">
        <v>1404</v>
      </c>
      <c r="B1279" s="445" t="s">
        <v>9723</v>
      </c>
      <c r="C1279" s="445" t="s">
        <v>146</v>
      </c>
      <c r="D1279" s="445" t="s">
        <v>8367</v>
      </c>
      <c r="E1279" s="452">
        <v>23.28</v>
      </c>
    </row>
    <row r="1280" spans="1:5">
      <c r="A1280" s="445">
        <v>11281</v>
      </c>
      <c r="B1280" s="445" t="s">
        <v>9724</v>
      </c>
      <c r="C1280" s="445" t="s">
        <v>146</v>
      </c>
      <c r="D1280" s="445" t="s">
        <v>8367</v>
      </c>
      <c r="E1280" s="453">
        <v>10500</v>
      </c>
    </row>
    <row r="1281" spans="1:5">
      <c r="A1281" s="445">
        <v>1442</v>
      </c>
      <c r="B1281" s="445" t="s">
        <v>9725</v>
      </c>
      <c r="C1281" s="445" t="s">
        <v>146</v>
      </c>
      <c r="D1281" s="445" t="s">
        <v>8367</v>
      </c>
      <c r="E1281" s="453">
        <v>8814.67</v>
      </c>
    </row>
    <row r="1282" spans="1:5">
      <c r="A1282" s="445">
        <v>13457</v>
      </c>
      <c r="B1282" s="445" t="s">
        <v>9726</v>
      </c>
      <c r="C1282" s="445" t="s">
        <v>146</v>
      </c>
      <c r="D1282" s="445" t="s">
        <v>8367</v>
      </c>
      <c r="E1282" s="453">
        <v>7608.69</v>
      </c>
    </row>
    <row r="1283" spans="1:5">
      <c r="A1283" s="445">
        <v>40699</v>
      </c>
      <c r="B1283" s="445" t="s">
        <v>9727</v>
      </c>
      <c r="C1283" s="445" t="s">
        <v>146</v>
      </c>
      <c r="D1283" s="445" t="s">
        <v>8367</v>
      </c>
      <c r="E1283" s="453">
        <v>5881.81</v>
      </c>
    </row>
    <row r="1284" spans="1:5">
      <c r="A1284" s="445">
        <v>40701</v>
      </c>
      <c r="B1284" s="445" t="s">
        <v>9728</v>
      </c>
      <c r="C1284" s="445" t="s">
        <v>146</v>
      </c>
      <c r="D1284" s="445" t="s">
        <v>8367</v>
      </c>
      <c r="E1284" s="453">
        <v>103998.46</v>
      </c>
    </row>
    <row r="1285" spans="1:5">
      <c r="A1285" s="445">
        <v>40700</v>
      </c>
      <c r="B1285" s="445" t="s">
        <v>9729</v>
      </c>
      <c r="C1285" s="445" t="s">
        <v>146</v>
      </c>
      <c r="D1285" s="445" t="s">
        <v>8367</v>
      </c>
      <c r="E1285" s="453">
        <v>13692.08</v>
      </c>
    </row>
    <row r="1286" spans="1:5">
      <c r="A1286" s="445">
        <v>13458</v>
      </c>
      <c r="B1286" s="445" t="s">
        <v>9730</v>
      </c>
      <c r="C1286" s="445" t="s">
        <v>146</v>
      </c>
      <c r="D1286" s="445" t="s">
        <v>8367</v>
      </c>
      <c r="E1286" s="453">
        <v>13010.86</v>
      </c>
    </row>
    <row r="1287" spans="1:5">
      <c r="A1287" s="445">
        <v>36524</v>
      </c>
      <c r="B1287" s="445" t="s">
        <v>9731</v>
      </c>
      <c r="C1287" s="445" t="s">
        <v>146</v>
      </c>
      <c r="D1287" s="445" t="s">
        <v>8367</v>
      </c>
      <c r="E1287" s="453">
        <v>118484.54</v>
      </c>
    </row>
    <row r="1288" spans="1:5">
      <c r="A1288" s="445">
        <v>36526</v>
      </c>
      <c r="B1288" s="445" t="s">
        <v>9732</v>
      </c>
      <c r="C1288" s="445" t="s">
        <v>146</v>
      </c>
      <c r="D1288" s="445" t="s">
        <v>8367</v>
      </c>
      <c r="E1288" s="453">
        <v>95479.67</v>
      </c>
    </row>
    <row r="1289" spans="1:5">
      <c r="A1289" s="445">
        <v>36523</v>
      </c>
      <c r="B1289" s="445" t="s">
        <v>9733</v>
      </c>
      <c r="C1289" s="445" t="s">
        <v>146</v>
      </c>
      <c r="D1289" s="445" t="s">
        <v>8367</v>
      </c>
      <c r="E1289" s="453">
        <v>204409.09</v>
      </c>
    </row>
    <row r="1290" spans="1:5">
      <c r="A1290" s="445">
        <v>36527</v>
      </c>
      <c r="B1290" s="445" t="s">
        <v>9734</v>
      </c>
      <c r="C1290" s="445" t="s">
        <v>146</v>
      </c>
      <c r="D1290" s="445" t="s">
        <v>8367</v>
      </c>
      <c r="E1290" s="453">
        <v>222030.38</v>
      </c>
    </row>
    <row r="1291" spans="1:5">
      <c r="A1291" s="445">
        <v>13803</v>
      </c>
      <c r="B1291" s="445" t="s">
        <v>9735</v>
      </c>
      <c r="C1291" s="445" t="s">
        <v>146</v>
      </c>
      <c r="D1291" s="445" t="s">
        <v>8367</v>
      </c>
      <c r="E1291" s="453">
        <v>80284.25</v>
      </c>
    </row>
    <row r="1292" spans="1:5">
      <c r="A1292" s="445">
        <v>38642</v>
      </c>
      <c r="B1292" s="445" t="s">
        <v>9736</v>
      </c>
      <c r="C1292" s="445" t="s">
        <v>146</v>
      </c>
      <c r="D1292" s="445" t="s">
        <v>8367</v>
      </c>
      <c r="E1292" s="453">
        <v>51694.37</v>
      </c>
    </row>
    <row r="1293" spans="1:5">
      <c r="A1293" s="445">
        <v>36522</v>
      </c>
      <c r="B1293" s="445" t="s">
        <v>9737</v>
      </c>
      <c r="C1293" s="445" t="s">
        <v>146</v>
      </c>
      <c r="D1293" s="445" t="s">
        <v>8367</v>
      </c>
      <c r="E1293" s="453">
        <v>60119.93</v>
      </c>
    </row>
    <row r="1294" spans="1:5">
      <c r="A1294" s="445">
        <v>36525</v>
      </c>
      <c r="B1294" s="445" t="s">
        <v>9738</v>
      </c>
      <c r="C1294" s="445" t="s">
        <v>146</v>
      </c>
      <c r="D1294" s="445" t="s">
        <v>8367</v>
      </c>
      <c r="E1294" s="453">
        <v>80514.63</v>
      </c>
    </row>
    <row r="1295" spans="1:5">
      <c r="A1295" s="445">
        <v>34348</v>
      </c>
      <c r="B1295" s="445" t="s">
        <v>9739</v>
      </c>
      <c r="C1295" s="445" t="s">
        <v>239</v>
      </c>
      <c r="D1295" s="445" t="s">
        <v>8349</v>
      </c>
      <c r="E1295" s="452">
        <v>20.94</v>
      </c>
    </row>
    <row r="1296" spans="1:5">
      <c r="A1296" s="445">
        <v>34347</v>
      </c>
      <c r="B1296" s="445" t="s">
        <v>9740</v>
      </c>
      <c r="C1296" s="445" t="s">
        <v>239</v>
      </c>
      <c r="D1296" s="445" t="s">
        <v>8349</v>
      </c>
      <c r="E1296" s="452">
        <v>14.97</v>
      </c>
    </row>
    <row r="1297" spans="1:5">
      <c r="A1297" s="445">
        <v>11146</v>
      </c>
      <c r="B1297" s="445" t="s">
        <v>9741</v>
      </c>
      <c r="C1297" s="445" t="s">
        <v>133</v>
      </c>
      <c r="D1297" s="445" t="s">
        <v>8349</v>
      </c>
      <c r="E1297" s="452">
        <v>469.79</v>
      </c>
    </row>
    <row r="1298" spans="1:5">
      <c r="A1298" s="445">
        <v>11147</v>
      </c>
      <c r="B1298" s="445" t="s">
        <v>9742</v>
      </c>
      <c r="C1298" s="445" t="s">
        <v>133</v>
      </c>
      <c r="D1298" s="445" t="s">
        <v>8349</v>
      </c>
      <c r="E1298" s="452">
        <v>488.17</v>
      </c>
    </row>
    <row r="1299" spans="1:5">
      <c r="A1299" s="445">
        <v>34872</v>
      </c>
      <c r="B1299" s="445" t="s">
        <v>9743</v>
      </c>
      <c r="C1299" s="445" t="s">
        <v>133</v>
      </c>
      <c r="D1299" s="445" t="s">
        <v>8349</v>
      </c>
      <c r="E1299" s="452">
        <v>493.66</v>
      </c>
    </row>
    <row r="1300" spans="1:5">
      <c r="A1300" s="445">
        <v>34491</v>
      </c>
      <c r="B1300" s="445" t="s">
        <v>9744</v>
      </c>
      <c r="C1300" s="445" t="s">
        <v>133</v>
      </c>
      <c r="D1300" s="445" t="s">
        <v>8349</v>
      </c>
      <c r="E1300" s="452">
        <v>507.96</v>
      </c>
    </row>
    <row r="1301" spans="1:5">
      <c r="A1301" s="445">
        <v>34770</v>
      </c>
      <c r="B1301" s="445" t="s">
        <v>9745</v>
      </c>
      <c r="C1301" s="445" t="s">
        <v>6740</v>
      </c>
      <c r="D1301" s="445" t="s">
        <v>8367</v>
      </c>
      <c r="E1301" s="452">
        <v>377.64</v>
      </c>
    </row>
    <row r="1302" spans="1:5">
      <c r="A1302" s="445">
        <v>1518</v>
      </c>
      <c r="B1302" s="445" t="s">
        <v>9746</v>
      </c>
      <c r="C1302" s="445" t="s">
        <v>6740</v>
      </c>
      <c r="D1302" s="445" t="s">
        <v>8367</v>
      </c>
      <c r="E1302" s="452">
        <v>385</v>
      </c>
    </row>
    <row r="1303" spans="1:5">
      <c r="A1303" s="445">
        <v>41965</v>
      </c>
      <c r="B1303" s="445" t="s">
        <v>9747</v>
      </c>
      <c r="C1303" s="445" t="s">
        <v>6740</v>
      </c>
      <c r="D1303" s="445" t="s">
        <v>8367</v>
      </c>
      <c r="E1303" s="452">
        <v>372.99</v>
      </c>
    </row>
    <row r="1304" spans="1:5">
      <c r="A1304" s="445">
        <v>34492</v>
      </c>
      <c r="B1304" s="445" t="s">
        <v>9748</v>
      </c>
      <c r="C1304" s="445" t="s">
        <v>133</v>
      </c>
      <c r="D1304" s="445" t="s">
        <v>8352</v>
      </c>
      <c r="E1304" s="452">
        <v>417.5</v>
      </c>
    </row>
    <row r="1305" spans="1:5">
      <c r="A1305" s="445">
        <v>1524</v>
      </c>
      <c r="B1305" s="445" t="s">
        <v>9749</v>
      </c>
      <c r="C1305" s="445" t="s">
        <v>133</v>
      </c>
      <c r="D1305" s="445" t="s">
        <v>8349</v>
      </c>
      <c r="E1305" s="452">
        <v>450.73</v>
      </c>
    </row>
    <row r="1306" spans="1:5">
      <c r="A1306" s="445">
        <v>38404</v>
      </c>
      <c r="B1306" s="445" t="s">
        <v>9750</v>
      </c>
      <c r="C1306" s="445" t="s">
        <v>133</v>
      </c>
      <c r="D1306" s="445" t="s">
        <v>8349</v>
      </c>
      <c r="E1306" s="452">
        <v>432.45</v>
      </c>
    </row>
    <row r="1307" spans="1:5">
      <c r="A1307" s="445">
        <v>39849</v>
      </c>
      <c r="B1307" s="445" t="s">
        <v>9751</v>
      </c>
      <c r="C1307" s="445" t="s">
        <v>133</v>
      </c>
      <c r="D1307" s="445" t="s">
        <v>8349</v>
      </c>
      <c r="E1307" s="452">
        <v>495.58</v>
      </c>
    </row>
    <row r="1308" spans="1:5">
      <c r="A1308" s="445">
        <v>38464</v>
      </c>
      <c r="B1308" s="445" t="s">
        <v>9752</v>
      </c>
      <c r="C1308" s="445" t="s">
        <v>133</v>
      </c>
      <c r="D1308" s="445" t="s">
        <v>8349</v>
      </c>
      <c r="E1308" s="452">
        <v>502.78</v>
      </c>
    </row>
    <row r="1309" spans="1:5">
      <c r="A1309" s="445">
        <v>34493</v>
      </c>
      <c r="B1309" s="445" t="s">
        <v>9753</v>
      </c>
      <c r="C1309" s="445" t="s">
        <v>133</v>
      </c>
      <c r="D1309" s="445" t="s">
        <v>8349</v>
      </c>
      <c r="E1309" s="452">
        <v>429.26</v>
      </c>
    </row>
    <row r="1310" spans="1:5">
      <c r="A1310" s="445">
        <v>1527</v>
      </c>
      <c r="B1310" s="445" t="s">
        <v>9754</v>
      </c>
      <c r="C1310" s="445" t="s">
        <v>133</v>
      </c>
      <c r="D1310" s="445" t="s">
        <v>8349</v>
      </c>
      <c r="E1310" s="452">
        <v>465.04</v>
      </c>
    </row>
    <row r="1311" spans="1:5">
      <c r="A1311" s="445">
        <v>38405</v>
      </c>
      <c r="B1311" s="445" t="s">
        <v>9755</v>
      </c>
      <c r="C1311" s="445" t="s">
        <v>133</v>
      </c>
      <c r="D1311" s="445" t="s">
        <v>8349</v>
      </c>
      <c r="E1311" s="452">
        <v>445.78</v>
      </c>
    </row>
    <row r="1312" spans="1:5">
      <c r="A1312" s="445">
        <v>38408</v>
      </c>
      <c r="B1312" s="445" t="s">
        <v>9756</v>
      </c>
      <c r="C1312" s="445" t="s">
        <v>133</v>
      </c>
      <c r="D1312" s="445" t="s">
        <v>8349</v>
      </c>
      <c r="E1312" s="452">
        <v>493.44</v>
      </c>
    </row>
    <row r="1313" spans="1:5">
      <c r="A1313" s="445">
        <v>34494</v>
      </c>
      <c r="B1313" s="445" t="s">
        <v>9757</v>
      </c>
      <c r="C1313" s="445" t="s">
        <v>133</v>
      </c>
      <c r="D1313" s="445" t="s">
        <v>8349</v>
      </c>
      <c r="E1313" s="452">
        <v>443.57</v>
      </c>
    </row>
    <row r="1314" spans="1:5">
      <c r="A1314" s="445">
        <v>1525</v>
      </c>
      <c r="B1314" s="445" t="s">
        <v>9758</v>
      </c>
      <c r="C1314" s="445" t="s">
        <v>133</v>
      </c>
      <c r="D1314" s="445" t="s">
        <v>8349</v>
      </c>
      <c r="E1314" s="452">
        <v>479.34</v>
      </c>
    </row>
    <row r="1315" spans="1:5">
      <c r="A1315" s="445">
        <v>38406</v>
      </c>
      <c r="B1315" s="445" t="s">
        <v>9759</v>
      </c>
      <c r="C1315" s="445" t="s">
        <v>133</v>
      </c>
      <c r="D1315" s="445" t="s">
        <v>8349</v>
      </c>
      <c r="E1315" s="452">
        <v>470.72</v>
      </c>
    </row>
    <row r="1316" spans="1:5">
      <c r="A1316" s="445">
        <v>38409</v>
      </c>
      <c r="B1316" s="445" t="s">
        <v>9760</v>
      </c>
      <c r="C1316" s="445" t="s">
        <v>133</v>
      </c>
      <c r="D1316" s="445" t="s">
        <v>8349</v>
      </c>
      <c r="E1316" s="452">
        <v>496.8</v>
      </c>
    </row>
    <row r="1317" spans="1:5">
      <c r="A1317" s="445">
        <v>43360</v>
      </c>
      <c r="B1317" s="445" t="s">
        <v>9761</v>
      </c>
      <c r="C1317" s="445" t="s">
        <v>133</v>
      </c>
      <c r="D1317" s="445" t="s">
        <v>8349</v>
      </c>
      <c r="E1317" s="452">
        <v>518.02</v>
      </c>
    </row>
    <row r="1318" spans="1:5">
      <c r="A1318" s="445">
        <v>34495</v>
      </c>
      <c r="B1318" s="445" t="s">
        <v>9762</v>
      </c>
      <c r="C1318" s="445" t="s">
        <v>133</v>
      </c>
      <c r="D1318" s="445" t="s">
        <v>8349</v>
      </c>
      <c r="E1318" s="452">
        <v>457.88</v>
      </c>
    </row>
    <row r="1319" spans="1:5">
      <c r="A1319" s="445">
        <v>11145</v>
      </c>
      <c r="B1319" s="445" t="s">
        <v>9763</v>
      </c>
      <c r="C1319" s="445" t="s">
        <v>133</v>
      </c>
      <c r="D1319" s="445" t="s">
        <v>8349</v>
      </c>
      <c r="E1319" s="452">
        <v>493.66</v>
      </c>
    </row>
    <row r="1320" spans="1:5">
      <c r="A1320" s="445">
        <v>34496</v>
      </c>
      <c r="B1320" s="445" t="s">
        <v>9764</v>
      </c>
      <c r="C1320" s="445" t="s">
        <v>133</v>
      </c>
      <c r="D1320" s="445" t="s">
        <v>8349</v>
      </c>
      <c r="E1320" s="452">
        <v>477.65</v>
      </c>
    </row>
    <row r="1321" spans="1:5">
      <c r="A1321" s="445">
        <v>34479</v>
      </c>
      <c r="B1321" s="445" t="s">
        <v>9765</v>
      </c>
      <c r="C1321" s="445" t="s">
        <v>133</v>
      </c>
      <c r="D1321" s="445" t="s">
        <v>8349</v>
      </c>
      <c r="E1321" s="452">
        <v>507.96</v>
      </c>
    </row>
    <row r="1322" spans="1:5">
      <c r="A1322" s="445">
        <v>34481</v>
      </c>
      <c r="B1322" s="445" t="s">
        <v>9766</v>
      </c>
      <c r="C1322" s="445" t="s">
        <v>133</v>
      </c>
      <c r="D1322" s="445" t="s">
        <v>8349</v>
      </c>
      <c r="E1322" s="452">
        <v>530.76</v>
      </c>
    </row>
    <row r="1323" spans="1:5">
      <c r="A1323" s="445">
        <v>34483</v>
      </c>
      <c r="B1323" s="445" t="s">
        <v>9767</v>
      </c>
      <c r="C1323" s="445" t="s">
        <v>133</v>
      </c>
      <c r="D1323" s="445" t="s">
        <v>8349</v>
      </c>
      <c r="E1323" s="452">
        <v>567.08000000000004</v>
      </c>
    </row>
    <row r="1324" spans="1:5">
      <c r="A1324" s="445">
        <v>34485</v>
      </c>
      <c r="B1324" s="445" t="s">
        <v>9768</v>
      </c>
      <c r="C1324" s="445" t="s">
        <v>133</v>
      </c>
      <c r="D1324" s="445" t="s">
        <v>8349</v>
      </c>
      <c r="E1324" s="452">
        <v>606.42999999999995</v>
      </c>
    </row>
    <row r="1325" spans="1:5">
      <c r="A1325" s="445">
        <v>14041</v>
      </c>
      <c r="B1325" s="445" t="s">
        <v>9769</v>
      </c>
      <c r="C1325" s="445" t="s">
        <v>133</v>
      </c>
      <c r="D1325" s="445" t="s">
        <v>8349</v>
      </c>
      <c r="E1325" s="452">
        <v>394.21</v>
      </c>
    </row>
    <row r="1326" spans="1:5">
      <c r="A1326" s="445">
        <v>1523</v>
      </c>
      <c r="B1326" s="445" t="s">
        <v>9770</v>
      </c>
      <c r="C1326" s="445" t="s">
        <v>133</v>
      </c>
      <c r="D1326" s="445" t="s">
        <v>8349</v>
      </c>
      <c r="E1326" s="452">
        <v>400.65</v>
      </c>
    </row>
    <row r="1327" spans="1:5">
      <c r="A1327" s="445">
        <v>14052</v>
      </c>
      <c r="B1327" s="445" t="s">
        <v>9771</v>
      </c>
      <c r="C1327" s="445" t="s">
        <v>146</v>
      </c>
      <c r="D1327" s="445" t="s">
        <v>8349</v>
      </c>
      <c r="E1327" s="452">
        <v>9.1999999999999993</v>
      </c>
    </row>
    <row r="1328" spans="1:5">
      <c r="A1328" s="445">
        <v>14054</v>
      </c>
      <c r="B1328" s="445" t="s">
        <v>9772</v>
      </c>
      <c r="C1328" s="445" t="s">
        <v>146</v>
      </c>
      <c r="D1328" s="445" t="s">
        <v>8349</v>
      </c>
      <c r="E1328" s="452">
        <v>11.96</v>
      </c>
    </row>
    <row r="1329" spans="1:5">
      <c r="A1329" s="445">
        <v>14053</v>
      </c>
      <c r="B1329" s="445" t="s">
        <v>9773</v>
      </c>
      <c r="C1329" s="445" t="s">
        <v>146</v>
      </c>
      <c r="D1329" s="445" t="s">
        <v>8349</v>
      </c>
      <c r="E1329" s="452">
        <v>9.34</v>
      </c>
    </row>
    <row r="1330" spans="1:5">
      <c r="A1330" s="445">
        <v>2558</v>
      </c>
      <c r="B1330" s="445" t="s">
        <v>9774</v>
      </c>
      <c r="C1330" s="445" t="s">
        <v>146</v>
      </c>
      <c r="D1330" s="445" t="s">
        <v>8349</v>
      </c>
      <c r="E1330" s="452">
        <v>7.03</v>
      </c>
    </row>
    <row r="1331" spans="1:5">
      <c r="A1331" s="445">
        <v>2560</v>
      </c>
      <c r="B1331" s="445" t="s">
        <v>9775</v>
      </c>
      <c r="C1331" s="445" t="s">
        <v>146</v>
      </c>
      <c r="D1331" s="445" t="s">
        <v>8349</v>
      </c>
      <c r="E1331" s="452">
        <v>12.38</v>
      </c>
    </row>
    <row r="1332" spans="1:5">
      <c r="A1332" s="445">
        <v>2559</v>
      </c>
      <c r="B1332" s="445" t="s">
        <v>9776</v>
      </c>
      <c r="C1332" s="445" t="s">
        <v>146</v>
      </c>
      <c r="D1332" s="445" t="s">
        <v>8352</v>
      </c>
      <c r="E1332" s="452">
        <v>9.9</v>
      </c>
    </row>
    <row r="1333" spans="1:5">
      <c r="A1333" s="445">
        <v>2592</v>
      </c>
      <c r="B1333" s="445" t="s">
        <v>9778</v>
      </c>
      <c r="C1333" s="445" t="s">
        <v>146</v>
      </c>
      <c r="D1333" s="445" t="s">
        <v>8349</v>
      </c>
      <c r="E1333" s="452">
        <v>164.12</v>
      </c>
    </row>
    <row r="1334" spans="1:5">
      <c r="A1334" s="445">
        <v>2566</v>
      </c>
      <c r="B1334" s="445" t="s">
        <v>9779</v>
      </c>
      <c r="C1334" s="445" t="s">
        <v>146</v>
      </c>
      <c r="D1334" s="445" t="s">
        <v>8349</v>
      </c>
      <c r="E1334" s="452">
        <v>16.510000000000002</v>
      </c>
    </row>
    <row r="1335" spans="1:5">
      <c r="A1335" s="445">
        <v>2589</v>
      </c>
      <c r="B1335" s="445" t="s">
        <v>9780</v>
      </c>
      <c r="C1335" s="445" t="s">
        <v>146</v>
      </c>
      <c r="D1335" s="445" t="s">
        <v>8349</v>
      </c>
      <c r="E1335" s="452">
        <v>21.95</v>
      </c>
    </row>
    <row r="1336" spans="1:5">
      <c r="A1336" s="445">
        <v>2591</v>
      </c>
      <c r="B1336" s="445" t="s">
        <v>9781</v>
      </c>
      <c r="C1336" s="445" t="s">
        <v>146</v>
      </c>
      <c r="D1336" s="445" t="s">
        <v>8349</v>
      </c>
      <c r="E1336" s="452">
        <v>8</v>
      </c>
    </row>
    <row r="1337" spans="1:5">
      <c r="A1337" s="445">
        <v>2590</v>
      </c>
      <c r="B1337" s="445" t="s">
        <v>9782</v>
      </c>
      <c r="C1337" s="445" t="s">
        <v>146</v>
      </c>
      <c r="D1337" s="445" t="s">
        <v>8349</v>
      </c>
      <c r="E1337" s="452">
        <v>13.47</v>
      </c>
    </row>
    <row r="1338" spans="1:5">
      <c r="A1338" s="445">
        <v>2567</v>
      </c>
      <c r="B1338" s="445" t="s">
        <v>9783</v>
      </c>
      <c r="C1338" s="445" t="s">
        <v>146</v>
      </c>
      <c r="D1338" s="445" t="s">
        <v>8349</v>
      </c>
      <c r="E1338" s="452">
        <v>32.200000000000003</v>
      </c>
    </row>
    <row r="1339" spans="1:5">
      <c r="A1339" s="445">
        <v>2565</v>
      </c>
      <c r="B1339" s="445" t="s">
        <v>9784</v>
      </c>
      <c r="C1339" s="445" t="s">
        <v>146</v>
      </c>
      <c r="D1339" s="445" t="s">
        <v>8349</v>
      </c>
      <c r="E1339" s="452">
        <v>8.02</v>
      </c>
    </row>
    <row r="1340" spans="1:5">
      <c r="A1340" s="445">
        <v>2568</v>
      </c>
      <c r="B1340" s="445" t="s">
        <v>9785</v>
      </c>
      <c r="C1340" s="445" t="s">
        <v>146</v>
      </c>
      <c r="D1340" s="445" t="s">
        <v>8349</v>
      </c>
      <c r="E1340" s="452">
        <v>89.41</v>
      </c>
    </row>
    <row r="1341" spans="1:5">
      <c r="A1341" s="445">
        <v>2594</v>
      </c>
      <c r="B1341" s="445" t="s">
        <v>9786</v>
      </c>
      <c r="C1341" s="445" t="s">
        <v>146</v>
      </c>
      <c r="D1341" s="445" t="s">
        <v>8349</v>
      </c>
      <c r="E1341" s="452">
        <v>148.96</v>
      </c>
    </row>
    <row r="1342" spans="1:5">
      <c r="A1342" s="445">
        <v>2587</v>
      </c>
      <c r="B1342" s="445" t="s">
        <v>9787</v>
      </c>
      <c r="C1342" s="445" t="s">
        <v>146</v>
      </c>
      <c r="D1342" s="445" t="s">
        <v>8349</v>
      </c>
      <c r="E1342" s="452">
        <v>25.38</v>
      </c>
    </row>
    <row r="1343" spans="1:5">
      <c r="A1343" s="445">
        <v>2588</v>
      </c>
      <c r="B1343" s="445" t="s">
        <v>9788</v>
      </c>
      <c r="C1343" s="445" t="s">
        <v>146</v>
      </c>
      <c r="D1343" s="445" t="s">
        <v>8349</v>
      </c>
      <c r="E1343" s="452">
        <v>20.16</v>
      </c>
    </row>
    <row r="1344" spans="1:5">
      <c r="A1344" s="445">
        <v>2569</v>
      </c>
      <c r="B1344" s="445" t="s">
        <v>9789</v>
      </c>
      <c r="C1344" s="445" t="s">
        <v>146</v>
      </c>
      <c r="D1344" s="445" t="s">
        <v>8349</v>
      </c>
      <c r="E1344" s="452">
        <v>7.77</v>
      </c>
    </row>
    <row r="1345" spans="1:5">
      <c r="A1345" s="445">
        <v>2570</v>
      </c>
      <c r="B1345" s="445" t="s">
        <v>9791</v>
      </c>
      <c r="C1345" s="445" t="s">
        <v>146</v>
      </c>
      <c r="D1345" s="445" t="s">
        <v>8349</v>
      </c>
      <c r="E1345" s="452">
        <v>13.02</v>
      </c>
    </row>
    <row r="1346" spans="1:5">
      <c r="A1346" s="445">
        <v>2571</v>
      </c>
      <c r="B1346" s="445" t="s">
        <v>9792</v>
      </c>
      <c r="C1346" s="445" t="s">
        <v>146</v>
      </c>
      <c r="D1346" s="445" t="s">
        <v>8349</v>
      </c>
      <c r="E1346" s="452">
        <v>38.659999999999997</v>
      </c>
    </row>
    <row r="1347" spans="1:5">
      <c r="A1347" s="445">
        <v>2593</v>
      </c>
      <c r="B1347" s="445" t="s">
        <v>9793</v>
      </c>
      <c r="C1347" s="445" t="s">
        <v>146</v>
      </c>
      <c r="D1347" s="445" t="s">
        <v>8349</v>
      </c>
      <c r="E1347" s="452">
        <v>8.2799999999999994</v>
      </c>
    </row>
    <row r="1348" spans="1:5">
      <c r="A1348" s="445">
        <v>2572</v>
      </c>
      <c r="B1348" s="445" t="s">
        <v>9794</v>
      </c>
      <c r="C1348" s="445" t="s">
        <v>146</v>
      </c>
      <c r="D1348" s="445" t="s">
        <v>8349</v>
      </c>
      <c r="E1348" s="452">
        <v>114.35</v>
      </c>
    </row>
    <row r="1349" spans="1:5">
      <c r="A1349" s="445">
        <v>2595</v>
      </c>
      <c r="B1349" s="445" t="s">
        <v>9795</v>
      </c>
      <c r="C1349" s="445" t="s">
        <v>146</v>
      </c>
      <c r="D1349" s="445" t="s">
        <v>8349</v>
      </c>
      <c r="E1349" s="452">
        <v>178.4</v>
      </c>
    </row>
    <row r="1350" spans="1:5">
      <c r="A1350" s="445">
        <v>2576</v>
      </c>
      <c r="B1350" s="445" t="s">
        <v>9796</v>
      </c>
      <c r="C1350" s="445" t="s">
        <v>146</v>
      </c>
      <c r="D1350" s="445" t="s">
        <v>8349</v>
      </c>
      <c r="E1350" s="452">
        <v>30.41</v>
      </c>
    </row>
    <row r="1351" spans="1:5">
      <c r="A1351" s="445">
        <v>2575</v>
      </c>
      <c r="B1351" s="445" t="s">
        <v>9797</v>
      </c>
      <c r="C1351" s="445" t="s">
        <v>146</v>
      </c>
      <c r="D1351" s="445" t="s">
        <v>8349</v>
      </c>
      <c r="E1351" s="452">
        <v>22.86</v>
      </c>
    </row>
    <row r="1352" spans="1:5">
      <c r="A1352" s="445">
        <v>2573</v>
      </c>
      <c r="B1352" s="445" t="s">
        <v>9798</v>
      </c>
      <c r="C1352" s="445" t="s">
        <v>146</v>
      </c>
      <c r="D1352" s="445" t="s">
        <v>8349</v>
      </c>
      <c r="E1352" s="452">
        <v>9.49</v>
      </c>
    </row>
    <row r="1353" spans="1:5">
      <c r="A1353" s="445">
        <v>2586</v>
      </c>
      <c r="B1353" s="445" t="s">
        <v>9799</v>
      </c>
      <c r="C1353" s="445" t="s">
        <v>146</v>
      </c>
      <c r="D1353" s="445" t="s">
        <v>8349</v>
      </c>
      <c r="E1353" s="452">
        <v>15.39</v>
      </c>
    </row>
    <row r="1354" spans="1:5">
      <c r="A1354" s="445">
        <v>2577</v>
      </c>
      <c r="B1354" s="445" t="s">
        <v>9800</v>
      </c>
      <c r="C1354" s="445" t="s">
        <v>146</v>
      </c>
      <c r="D1354" s="445" t="s">
        <v>8349</v>
      </c>
      <c r="E1354" s="452">
        <v>41.21</v>
      </c>
    </row>
    <row r="1355" spans="1:5">
      <c r="A1355" s="445">
        <v>2574</v>
      </c>
      <c r="B1355" s="445" t="s">
        <v>9801</v>
      </c>
      <c r="C1355" s="445" t="s">
        <v>146</v>
      </c>
      <c r="D1355" s="445" t="s">
        <v>8349</v>
      </c>
      <c r="E1355" s="452">
        <v>9.5500000000000007</v>
      </c>
    </row>
    <row r="1356" spans="1:5">
      <c r="A1356" s="445">
        <v>2578</v>
      </c>
      <c r="B1356" s="445" t="s">
        <v>9802</v>
      </c>
      <c r="C1356" s="445" t="s">
        <v>146</v>
      </c>
      <c r="D1356" s="445" t="s">
        <v>8349</v>
      </c>
      <c r="E1356" s="452">
        <v>128.66</v>
      </c>
    </row>
    <row r="1357" spans="1:5">
      <c r="A1357" s="445">
        <v>2585</v>
      </c>
      <c r="B1357" s="445" t="s">
        <v>9803</v>
      </c>
      <c r="C1357" s="445" t="s">
        <v>146</v>
      </c>
      <c r="D1357" s="445" t="s">
        <v>8349</v>
      </c>
      <c r="E1357" s="452">
        <v>176.55</v>
      </c>
    </row>
    <row r="1358" spans="1:5">
      <c r="A1358" s="445">
        <v>12008</v>
      </c>
      <c r="B1358" s="445" t="s">
        <v>9804</v>
      </c>
      <c r="C1358" s="445" t="s">
        <v>146</v>
      </c>
      <c r="D1358" s="445" t="s">
        <v>8349</v>
      </c>
      <c r="E1358" s="452">
        <v>94.73</v>
      </c>
    </row>
    <row r="1359" spans="1:5">
      <c r="A1359" s="445">
        <v>2582</v>
      </c>
      <c r="B1359" s="445" t="s">
        <v>9805</v>
      </c>
      <c r="C1359" s="445" t="s">
        <v>146</v>
      </c>
      <c r="D1359" s="445" t="s">
        <v>8349</v>
      </c>
      <c r="E1359" s="452">
        <v>28.21</v>
      </c>
    </row>
    <row r="1360" spans="1:5">
      <c r="A1360" s="445">
        <v>2597</v>
      </c>
      <c r="B1360" s="445" t="s">
        <v>9806</v>
      </c>
      <c r="C1360" s="445" t="s">
        <v>146</v>
      </c>
      <c r="D1360" s="445" t="s">
        <v>8349</v>
      </c>
      <c r="E1360" s="452">
        <v>24.17</v>
      </c>
    </row>
    <row r="1361" spans="1:5">
      <c r="A1361" s="445">
        <v>2579</v>
      </c>
      <c r="B1361" s="445" t="s">
        <v>9807</v>
      </c>
      <c r="C1361" s="445" t="s">
        <v>146</v>
      </c>
      <c r="D1361" s="445" t="s">
        <v>8349</v>
      </c>
      <c r="E1361" s="452">
        <v>11.51</v>
      </c>
    </row>
    <row r="1362" spans="1:5">
      <c r="A1362" s="445">
        <v>2581</v>
      </c>
      <c r="B1362" s="445" t="s">
        <v>9808</v>
      </c>
      <c r="C1362" s="445" t="s">
        <v>146</v>
      </c>
      <c r="D1362" s="445" t="s">
        <v>8349</v>
      </c>
      <c r="E1362" s="452">
        <v>14.73</v>
      </c>
    </row>
    <row r="1363" spans="1:5">
      <c r="A1363" s="445">
        <v>2596</v>
      </c>
      <c r="B1363" s="445" t="s">
        <v>9809</v>
      </c>
      <c r="C1363" s="445" t="s">
        <v>146</v>
      </c>
      <c r="D1363" s="445" t="s">
        <v>8349</v>
      </c>
      <c r="E1363" s="452">
        <v>43.56</v>
      </c>
    </row>
    <row r="1364" spans="1:5">
      <c r="A1364" s="445">
        <v>2580</v>
      </c>
      <c r="B1364" s="445" t="s">
        <v>9810</v>
      </c>
      <c r="C1364" s="445" t="s">
        <v>146</v>
      </c>
      <c r="D1364" s="445" t="s">
        <v>8349</v>
      </c>
      <c r="E1364" s="452">
        <v>12.61</v>
      </c>
    </row>
    <row r="1365" spans="1:5">
      <c r="A1365" s="445">
        <v>2583</v>
      </c>
      <c r="B1365" s="445" t="s">
        <v>9811</v>
      </c>
      <c r="C1365" s="445" t="s">
        <v>146</v>
      </c>
      <c r="D1365" s="445" t="s">
        <v>8349</v>
      </c>
      <c r="E1365" s="452">
        <v>105.95</v>
      </c>
    </row>
    <row r="1366" spans="1:5">
      <c r="A1366" s="445">
        <v>2584</v>
      </c>
      <c r="B1366" s="445" t="s">
        <v>9812</v>
      </c>
      <c r="C1366" s="445" t="s">
        <v>146</v>
      </c>
      <c r="D1366" s="445" t="s">
        <v>8349</v>
      </c>
      <c r="E1366" s="452">
        <v>176.37</v>
      </c>
    </row>
    <row r="1367" spans="1:5">
      <c r="A1367" s="445">
        <v>12010</v>
      </c>
      <c r="B1367" s="445" t="s">
        <v>9813</v>
      </c>
      <c r="C1367" s="445" t="s">
        <v>146</v>
      </c>
      <c r="D1367" s="445" t="s">
        <v>8349</v>
      </c>
      <c r="E1367" s="452">
        <v>7.35</v>
      </c>
    </row>
    <row r="1368" spans="1:5">
      <c r="A1368" s="445">
        <v>39329</v>
      </c>
      <c r="B1368" s="445" t="s">
        <v>9814</v>
      </c>
      <c r="C1368" s="445" t="s">
        <v>146</v>
      </c>
      <c r="D1368" s="445" t="s">
        <v>8349</v>
      </c>
      <c r="E1368" s="452">
        <v>7.68</v>
      </c>
    </row>
    <row r="1369" spans="1:5">
      <c r="A1369" s="445">
        <v>39330</v>
      </c>
      <c r="B1369" s="445" t="s">
        <v>9815</v>
      </c>
      <c r="C1369" s="445" t="s">
        <v>146</v>
      </c>
      <c r="D1369" s="445" t="s">
        <v>8349</v>
      </c>
      <c r="E1369" s="452">
        <v>8.08</v>
      </c>
    </row>
    <row r="1370" spans="1:5">
      <c r="A1370" s="445">
        <v>39332</v>
      </c>
      <c r="B1370" s="445" t="s">
        <v>9817</v>
      </c>
      <c r="C1370" s="445" t="s">
        <v>146</v>
      </c>
      <c r="D1370" s="445" t="s">
        <v>8349</v>
      </c>
      <c r="E1370" s="452">
        <v>9.0299999999999994</v>
      </c>
    </row>
    <row r="1371" spans="1:5">
      <c r="A1371" s="445">
        <v>39331</v>
      </c>
      <c r="B1371" s="445" t="s">
        <v>9818</v>
      </c>
      <c r="C1371" s="445" t="s">
        <v>146</v>
      </c>
      <c r="D1371" s="445" t="s">
        <v>8349</v>
      </c>
      <c r="E1371" s="452">
        <v>7.19</v>
      </c>
    </row>
    <row r="1372" spans="1:5">
      <c r="A1372" s="445">
        <v>39333</v>
      </c>
      <c r="B1372" s="445" t="s">
        <v>9819</v>
      </c>
      <c r="C1372" s="445" t="s">
        <v>146</v>
      </c>
      <c r="D1372" s="445" t="s">
        <v>8349</v>
      </c>
      <c r="E1372" s="452">
        <v>7.01</v>
      </c>
    </row>
    <row r="1373" spans="1:5">
      <c r="A1373" s="445">
        <v>39335</v>
      </c>
      <c r="B1373" s="445" t="s">
        <v>9820</v>
      </c>
      <c r="C1373" s="445" t="s">
        <v>146</v>
      </c>
      <c r="D1373" s="445" t="s">
        <v>8349</v>
      </c>
      <c r="E1373" s="452">
        <v>8.11</v>
      </c>
    </row>
    <row r="1374" spans="1:5">
      <c r="A1374" s="445">
        <v>39334</v>
      </c>
      <c r="B1374" s="445" t="s">
        <v>9821</v>
      </c>
      <c r="C1374" s="445" t="s">
        <v>146</v>
      </c>
      <c r="D1374" s="445" t="s">
        <v>8349</v>
      </c>
      <c r="E1374" s="452">
        <v>6.45</v>
      </c>
    </row>
    <row r="1375" spans="1:5">
      <c r="A1375" s="445">
        <v>12016</v>
      </c>
      <c r="B1375" s="445" t="s">
        <v>9822</v>
      </c>
      <c r="C1375" s="445" t="s">
        <v>146</v>
      </c>
      <c r="D1375" s="445" t="s">
        <v>8349</v>
      </c>
      <c r="E1375" s="452">
        <v>8.09</v>
      </c>
    </row>
    <row r="1376" spans="1:5">
      <c r="A1376" s="445">
        <v>12015</v>
      </c>
      <c r="B1376" s="445" t="s">
        <v>9823</v>
      </c>
      <c r="C1376" s="445" t="s">
        <v>146</v>
      </c>
      <c r="D1376" s="445" t="s">
        <v>8349</v>
      </c>
      <c r="E1376" s="452">
        <v>9.42</v>
      </c>
    </row>
    <row r="1377" spans="1:5">
      <c r="A1377" s="445">
        <v>12020</v>
      </c>
      <c r="B1377" s="445" t="s">
        <v>9824</v>
      </c>
      <c r="C1377" s="445" t="s">
        <v>146</v>
      </c>
      <c r="D1377" s="445" t="s">
        <v>8349</v>
      </c>
      <c r="E1377" s="452">
        <v>8.09</v>
      </c>
    </row>
    <row r="1378" spans="1:5">
      <c r="A1378" s="445">
        <v>12019</v>
      </c>
      <c r="B1378" s="445" t="s">
        <v>9825</v>
      </c>
      <c r="C1378" s="445" t="s">
        <v>146</v>
      </c>
      <c r="D1378" s="445" t="s">
        <v>8349</v>
      </c>
      <c r="E1378" s="452">
        <v>9.42</v>
      </c>
    </row>
    <row r="1379" spans="1:5">
      <c r="A1379" s="445">
        <v>39336</v>
      </c>
      <c r="B1379" s="445" t="s">
        <v>9826</v>
      </c>
      <c r="C1379" s="445" t="s">
        <v>146</v>
      </c>
      <c r="D1379" s="445" t="s">
        <v>8349</v>
      </c>
      <c r="E1379" s="452">
        <v>8.08</v>
      </c>
    </row>
    <row r="1380" spans="1:5">
      <c r="A1380" s="445">
        <v>39338</v>
      </c>
      <c r="B1380" s="445" t="s">
        <v>9827</v>
      </c>
      <c r="C1380" s="445" t="s">
        <v>146</v>
      </c>
      <c r="D1380" s="445" t="s">
        <v>8349</v>
      </c>
      <c r="E1380" s="452">
        <v>9.0299999999999994</v>
      </c>
    </row>
    <row r="1381" spans="1:5">
      <c r="A1381" s="445">
        <v>39337</v>
      </c>
      <c r="B1381" s="445" t="s">
        <v>9828</v>
      </c>
      <c r="C1381" s="445" t="s">
        <v>146</v>
      </c>
      <c r="D1381" s="445" t="s">
        <v>8349</v>
      </c>
      <c r="E1381" s="452">
        <v>7.19</v>
      </c>
    </row>
    <row r="1382" spans="1:5">
      <c r="A1382" s="445">
        <v>39341</v>
      </c>
      <c r="B1382" s="445" t="s">
        <v>9829</v>
      </c>
      <c r="C1382" s="445" t="s">
        <v>146</v>
      </c>
      <c r="D1382" s="445" t="s">
        <v>8349</v>
      </c>
      <c r="E1382" s="452">
        <v>11.77</v>
      </c>
    </row>
    <row r="1383" spans="1:5">
      <c r="A1383" s="445">
        <v>39340</v>
      </c>
      <c r="B1383" s="445" t="s">
        <v>9830</v>
      </c>
      <c r="C1383" s="445" t="s">
        <v>146</v>
      </c>
      <c r="D1383" s="445" t="s">
        <v>8349</v>
      </c>
      <c r="E1383" s="452">
        <v>8.64</v>
      </c>
    </row>
    <row r="1384" spans="1:5">
      <c r="A1384" s="445">
        <v>12025</v>
      </c>
      <c r="B1384" s="445" t="s">
        <v>9831</v>
      </c>
      <c r="C1384" s="445" t="s">
        <v>146</v>
      </c>
      <c r="D1384" s="445" t="s">
        <v>8349</v>
      </c>
      <c r="E1384" s="452">
        <v>8.93</v>
      </c>
    </row>
    <row r="1385" spans="1:5">
      <c r="A1385" s="445">
        <v>39342</v>
      </c>
      <c r="B1385" s="445" t="s">
        <v>9832</v>
      </c>
      <c r="C1385" s="445" t="s">
        <v>146</v>
      </c>
      <c r="D1385" s="445" t="s">
        <v>8349</v>
      </c>
      <c r="E1385" s="452">
        <v>11.77</v>
      </c>
    </row>
    <row r="1386" spans="1:5">
      <c r="A1386" s="445">
        <v>39343</v>
      </c>
      <c r="B1386" s="445" t="s">
        <v>9833</v>
      </c>
      <c r="C1386" s="445" t="s">
        <v>146</v>
      </c>
      <c r="D1386" s="445" t="s">
        <v>8349</v>
      </c>
      <c r="E1386" s="452">
        <v>9.94</v>
      </c>
    </row>
    <row r="1387" spans="1:5">
      <c r="A1387" s="445">
        <v>39345</v>
      </c>
      <c r="B1387" s="445" t="s">
        <v>9834</v>
      </c>
      <c r="C1387" s="445" t="s">
        <v>146</v>
      </c>
      <c r="D1387" s="445" t="s">
        <v>8349</v>
      </c>
      <c r="E1387" s="452">
        <v>13.46</v>
      </c>
    </row>
    <row r="1388" spans="1:5">
      <c r="A1388" s="445">
        <v>39344</v>
      </c>
      <c r="B1388" s="445" t="s">
        <v>9835</v>
      </c>
      <c r="C1388" s="445" t="s">
        <v>146</v>
      </c>
      <c r="D1388" s="445" t="s">
        <v>8349</v>
      </c>
      <c r="E1388" s="452">
        <v>9.61</v>
      </c>
    </row>
    <row r="1389" spans="1:5">
      <c r="A1389" s="445">
        <v>12623</v>
      </c>
      <c r="B1389" s="445" t="s">
        <v>9836</v>
      </c>
      <c r="C1389" s="445" t="s">
        <v>239</v>
      </c>
      <c r="D1389" s="445" t="s">
        <v>8367</v>
      </c>
      <c r="E1389" s="452">
        <v>11.29</v>
      </c>
    </row>
    <row r="1390" spans="1:5">
      <c r="A1390" s="445">
        <v>34498</v>
      </c>
      <c r="B1390" s="445" t="s">
        <v>9837</v>
      </c>
      <c r="C1390" s="445" t="s">
        <v>146</v>
      </c>
      <c r="D1390" s="445" t="s">
        <v>8349</v>
      </c>
      <c r="E1390" s="452">
        <v>91.46</v>
      </c>
    </row>
    <row r="1391" spans="1:5">
      <c r="A1391" s="445">
        <v>13244</v>
      </c>
      <c r="B1391" s="445" t="s">
        <v>9838</v>
      </c>
      <c r="C1391" s="445" t="s">
        <v>146</v>
      </c>
      <c r="D1391" s="445" t="s">
        <v>8352</v>
      </c>
      <c r="E1391" s="452">
        <v>38.5</v>
      </c>
    </row>
    <row r="1392" spans="1:5">
      <c r="A1392" s="445">
        <v>38998</v>
      </c>
      <c r="B1392" s="445" t="s">
        <v>9839</v>
      </c>
      <c r="C1392" s="445" t="s">
        <v>146</v>
      </c>
      <c r="D1392" s="445" t="s">
        <v>8367</v>
      </c>
      <c r="E1392" s="452">
        <v>13.31</v>
      </c>
    </row>
    <row r="1393" spans="1:5">
      <c r="A1393" s="445">
        <v>38999</v>
      </c>
      <c r="B1393" s="445" t="s">
        <v>9840</v>
      </c>
      <c r="C1393" s="445" t="s">
        <v>146</v>
      </c>
      <c r="D1393" s="445" t="s">
        <v>8367</v>
      </c>
      <c r="E1393" s="452">
        <v>22.03</v>
      </c>
    </row>
    <row r="1394" spans="1:5">
      <c r="A1394" s="445">
        <v>38996</v>
      </c>
      <c r="B1394" s="445" t="s">
        <v>9841</v>
      </c>
      <c r="C1394" s="445" t="s">
        <v>146</v>
      </c>
      <c r="D1394" s="445" t="s">
        <v>8367</v>
      </c>
      <c r="E1394" s="452">
        <v>19.23</v>
      </c>
    </row>
    <row r="1395" spans="1:5">
      <c r="A1395" s="445">
        <v>38997</v>
      </c>
      <c r="B1395" s="445" t="s">
        <v>9842</v>
      </c>
      <c r="C1395" s="445" t="s">
        <v>146</v>
      </c>
      <c r="D1395" s="445" t="s">
        <v>8367</v>
      </c>
      <c r="E1395" s="452">
        <v>31.13</v>
      </c>
    </row>
    <row r="1396" spans="1:5">
      <c r="A1396" s="445">
        <v>39862</v>
      </c>
      <c r="B1396" s="445" t="s">
        <v>9843</v>
      </c>
      <c r="C1396" s="445" t="s">
        <v>146</v>
      </c>
      <c r="D1396" s="445" t="s">
        <v>8367</v>
      </c>
      <c r="E1396" s="452">
        <v>13.49</v>
      </c>
    </row>
    <row r="1397" spans="1:5">
      <c r="A1397" s="445">
        <v>39863</v>
      </c>
      <c r="B1397" s="445" t="s">
        <v>9845</v>
      </c>
      <c r="C1397" s="445" t="s">
        <v>146</v>
      </c>
      <c r="D1397" s="445" t="s">
        <v>8367</v>
      </c>
      <c r="E1397" s="452">
        <v>13.68</v>
      </c>
    </row>
    <row r="1398" spans="1:5">
      <c r="A1398" s="445">
        <v>39864</v>
      </c>
      <c r="B1398" s="445" t="s">
        <v>9847</v>
      </c>
      <c r="C1398" s="445" t="s">
        <v>146</v>
      </c>
      <c r="D1398" s="445" t="s">
        <v>8367</v>
      </c>
      <c r="E1398" s="452">
        <v>16.97</v>
      </c>
    </row>
    <row r="1399" spans="1:5">
      <c r="A1399" s="445">
        <v>39865</v>
      </c>
      <c r="B1399" s="445" t="s">
        <v>9848</v>
      </c>
      <c r="C1399" s="445" t="s">
        <v>146</v>
      </c>
      <c r="D1399" s="445" t="s">
        <v>8367</v>
      </c>
      <c r="E1399" s="452">
        <v>23.92</v>
      </c>
    </row>
    <row r="1400" spans="1:5">
      <c r="A1400" s="445">
        <v>2517</v>
      </c>
      <c r="B1400" s="445" t="s">
        <v>9850</v>
      </c>
      <c r="C1400" s="445" t="s">
        <v>146</v>
      </c>
      <c r="D1400" s="445" t="s">
        <v>8349</v>
      </c>
      <c r="E1400" s="452">
        <v>17.57</v>
      </c>
    </row>
    <row r="1401" spans="1:5">
      <c r="A1401" s="445">
        <v>2522</v>
      </c>
      <c r="B1401" s="445" t="s">
        <v>9851</v>
      </c>
      <c r="C1401" s="445" t="s">
        <v>146</v>
      </c>
      <c r="D1401" s="445" t="s">
        <v>8349</v>
      </c>
      <c r="E1401" s="452">
        <v>11.35</v>
      </c>
    </row>
    <row r="1402" spans="1:5">
      <c r="A1402" s="445">
        <v>2548</v>
      </c>
      <c r="B1402" s="445" t="s">
        <v>9852</v>
      </c>
      <c r="C1402" s="445" t="s">
        <v>146</v>
      </c>
      <c r="D1402" s="445" t="s">
        <v>8349</v>
      </c>
      <c r="E1402" s="452">
        <v>6.98</v>
      </c>
    </row>
    <row r="1403" spans="1:5">
      <c r="A1403" s="445">
        <v>2516</v>
      </c>
      <c r="B1403" s="445" t="s">
        <v>9853</v>
      </c>
      <c r="C1403" s="445" t="s">
        <v>146</v>
      </c>
      <c r="D1403" s="445" t="s">
        <v>8349</v>
      </c>
      <c r="E1403" s="452">
        <v>9.1199999999999992</v>
      </c>
    </row>
    <row r="1404" spans="1:5">
      <c r="A1404" s="445">
        <v>2518</v>
      </c>
      <c r="B1404" s="445" t="s">
        <v>9854</v>
      </c>
      <c r="C1404" s="445" t="s">
        <v>146</v>
      </c>
      <c r="D1404" s="445" t="s">
        <v>8349</v>
      </c>
      <c r="E1404" s="452">
        <v>83.64</v>
      </c>
    </row>
    <row r="1405" spans="1:5">
      <c r="A1405" s="445">
        <v>2521</v>
      </c>
      <c r="B1405" s="445" t="s">
        <v>9855</v>
      </c>
      <c r="C1405" s="445" t="s">
        <v>146</v>
      </c>
      <c r="D1405" s="445" t="s">
        <v>8349</v>
      </c>
      <c r="E1405" s="452">
        <v>35.6</v>
      </c>
    </row>
    <row r="1406" spans="1:5">
      <c r="A1406" s="445">
        <v>2515</v>
      </c>
      <c r="B1406" s="445" t="s">
        <v>9856</v>
      </c>
      <c r="C1406" s="445" t="s">
        <v>146</v>
      </c>
      <c r="D1406" s="445" t="s">
        <v>8349</v>
      </c>
      <c r="E1406" s="452">
        <v>7.59</v>
      </c>
    </row>
    <row r="1407" spans="1:5">
      <c r="A1407" s="445">
        <v>2519</v>
      </c>
      <c r="B1407" s="445" t="s">
        <v>9857</v>
      </c>
      <c r="C1407" s="445" t="s">
        <v>146</v>
      </c>
      <c r="D1407" s="445" t="s">
        <v>8349</v>
      </c>
      <c r="E1407" s="452">
        <v>100.86</v>
      </c>
    </row>
    <row r="1408" spans="1:5">
      <c r="A1408" s="445">
        <v>2520</v>
      </c>
      <c r="B1408" s="445" t="s">
        <v>9858</v>
      </c>
      <c r="C1408" s="445" t="s">
        <v>146</v>
      </c>
      <c r="D1408" s="445" t="s">
        <v>8349</v>
      </c>
      <c r="E1408" s="452">
        <v>185.63</v>
      </c>
    </row>
    <row r="1409" spans="1:5">
      <c r="A1409" s="445">
        <v>1602</v>
      </c>
      <c r="B1409" s="445" t="s">
        <v>9859</v>
      </c>
      <c r="C1409" s="445" t="s">
        <v>146</v>
      </c>
      <c r="D1409" s="445" t="s">
        <v>8349</v>
      </c>
      <c r="E1409" s="452">
        <v>38.22</v>
      </c>
    </row>
    <row r="1410" spans="1:5">
      <c r="A1410" s="445">
        <v>1601</v>
      </c>
      <c r="B1410" s="445" t="s">
        <v>9860</v>
      </c>
      <c r="C1410" s="445" t="s">
        <v>146</v>
      </c>
      <c r="D1410" s="445" t="s">
        <v>8349</v>
      </c>
      <c r="E1410" s="452">
        <v>34.06</v>
      </c>
    </row>
    <row r="1411" spans="1:5">
      <c r="A1411" s="445">
        <v>1598</v>
      </c>
      <c r="B1411" s="445" t="s">
        <v>9861</v>
      </c>
      <c r="C1411" s="445" t="s">
        <v>146</v>
      </c>
      <c r="D1411" s="445" t="s">
        <v>8349</v>
      </c>
      <c r="E1411" s="452">
        <v>10.08</v>
      </c>
    </row>
    <row r="1412" spans="1:5">
      <c r="A1412" s="445">
        <v>1600</v>
      </c>
      <c r="B1412" s="445" t="s">
        <v>9862</v>
      </c>
      <c r="C1412" s="445" t="s">
        <v>146</v>
      </c>
      <c r="D1412" s="445" t="s">
        <v>8349</v>
      </c>
      <c r="E1412" s="452">
        <v>14.88</v>
      </c>
    </row>
    <row r="1413" spans="1:5">
      <c r="A1413" s="445">
        <v>1603</v>
      </c>
      <c r="B1413" s="445" t="s">
        <v>9863</v>
      </c>
      <c r="C1413" s="445" t="s">
        <v>146</v>
      </c>
      <c r="D1413" s="445" t="s">
        <v>8349</v>
      </c>
      <c r="E1413" s="452">
        <v>57.7</v>
      </c>
    </row>
    <row r="1414" spans="1:5">
      <c r="A1414" s="445">
        <v>1599</v>
      </c>
      <c r="B1414" s="445" t="s">
        <v>9864</v>
      </c>
      <c r="C1414" s="445" t="s">
        <v>146</v>
      </c>
      <c r="D1414" s="445" t="s">
        <v>8349</v>
      </c>
      <c r="E1414" s="452">
        <v>11.69</v>
      </c>
    </row>
    <row r="1415" spans="1:5">
      <c r="A1415" s="445">
        <v>1597</v>
      </c>
      <c r="B1415" s="445" t="s">
        <v>9865</v>
      </c>
      <c r="C1415" s="445" t="s">
        <v>146</v>
      </c>
      <c r="D1415" s="445" t="s">
        <v>8349</v>
      </c>
      <c r="E1415" s="452">
        <v>9.4700000000000006</v>
      </c>
    </row>
    <row r="1416" spans="1:5">
      <c r="A1416" s="445">
        <v>39600</v>
      </c>
      <c r="B1416" s="445" t="s">
        <v>9866</v>
      </c>
      <c r="C1416" s="445" t="s">
        <v>146</v>
      </c>
      <c r="D1416" s="445" t="s">
        <v>8349</v>
      </c>
      <c r="E1416" s="452">
        <v>10.36</v>
      </c>
    </row>
    <row r="1417" spans="1:5">
      <c r="A1417" s="445">
        <v>39601</v>
      </c>
      <c r="B1417" s="445" t="s">
        <v>9867</v>
      </c>
      <c r="C1417" s="445" t="s">
        <v>146</v>
      </c>
      <c r="D1417" s="445" t="s">
        <v>8349</v>
      </c>
      <c r="E1417" s="452">
        <v>18.02</v>
      </c>
    </row>
    <row r="1418" spans="1:5">
      <c r="A1418" s="445">
        <v>39602</v>
      </c>
      <c r="B1418" s="445" t="s">
        <v>9868</v>
      </c>
      <c r="C1418" s="445" t="s">
        <v>146</v>
      </c>
      <c r="D1418" s="445" t="s">
        <v>8349</v>
      </c>
      <c r="E1418" s="452">
        <v>1.18</v>
      </c>
    </row>
    <row r="1419" spans="1:5">
      <c r="A1419" s="445">
        <v>39603</v>
      </c>
      <c r="B1419" s="445" t="s">
        <v>9869</v>
      </c>
      <c r="C1419" s="445" t="s">
        <v>146</v>
      </c>
      <c r="D1419" s="445" t="s">
        <v>8349</v>
      </c>
      <c r="E1419" s="452">
        <v>2.0299999999999998</v>
      </c>
    </row>
    <row r="1420" spans="1:5">
      <c r="A1420" s="445">
        <v>11821</v>
      </c>
      <c r="B1420" s="445" t="s">
        <v>9870</v>
      </c>
      <c r="C1420" s="445" t="s">
        <v>146</v>
      </c>
      <c r="D1420" s="445" t="s">
        <v>8349</v>
      </c>
      <c r="E1420" s="452">
        <v>7.78</v>
      </c>
    </row>
    <row r="1421" spans="1:5">
      <c r="A1421" s="445">
        <v>1562</v>
      </c>
      <c r="B1421" s="445" t="s">
        <v>9871</v>
      </c>
      <c r="C1421" s="445" t="s">
        <v>146</v>
      </c>
      <c r="D1421" s="445" t="s">
        <v>8349</v>
      </c>
      <c r="E1421" s="452">
        <v>12.75</v>
      </c>
    </row>
    <row r="1422" spans="1:5">
      <c r="A1422" s="445">
        <v>1563</v>
      </c>
      <c r="B1422" s="445" t="s">
        <v>9872</v>
      </c>
      <c r="C1422" s="445" t="s">
        <v>146</v>
      </c>
      <c r="D1422" s="445" t="s">
        <v>8349</v>
      </c>
      <c r="E1422" s="452">
        <v>17.11</v>
      </c>
    </row>
    <row r="1423" spans="1:5">
      <c r="A1423" s="445">
        <v>11856</v>
      </c>
      <c r="B1423" s="445" t="s">
        <v>9873</v>
      </c>
      <c r="C1423" s="445" t="s">
        <v>146</v>
      </c>
      <c r="D1423" s="445" t="s">
        <v>8352</v>
      </c>
      <c r="E1423" s="452">
        <v>5.0999999999999996</v>
      </c>
    </row>
    <row r="1424" spans="1:5">
      <c r="A1424" s="445">
        <v>11857</v>
      </c>
      <c r="B1424" s="445" t="s">
        <v>9874</v>
      </c>
      <c r="C1424" s="445" t="s">
        <v>146</v>
      </c>
      <c r="D1424" s="445" t="s">
        <v>8349</v>
      </c>
      <c r="E1424" s="452">
        <v>26.84</v>
      </c>
    </row>
    <row r="1425" spans="1:5">
      <c r="A1425" s="445">
        <v>11858</v>
      </c>
      <c r="B1425" s="445" t="s">
        <v>9875</v>
      </c>
      <c r="C1425" s="445" t="s">
        <v>146</v>
      </c>
      <c r="D1425" s="445" t="s">
        <v>8349</v>
      </c>
      <c r="E1425" s="452">
        <v>33.31</v>
      </c>
    </row>
    <row r="1426" spans="1:5">
      <c r="A1426" s="445">
        <v>1539</v>
      </c>
      <c r="B1426" s="445" t="s">
        <v>9876</v>
      </c>
      <c r="C1426" s="445" t="s">
        <v>146</v>
      </c>
      <c r="D1426" s="445" t="s">
        <v>8349</v>
      </c>
      <c r="E1426" s="452">
        <v>5.99</v>
      </c>
    </row>
    <row r="1427" spans="1:5">
      <c r="A1427" s="445">
        <v>11859</v>
      </c>
      <c r="B1427" s="445" t="s">
        <v>9877</v>
      </c>
      <c r="C1427" s="445" t="s">
        <v>146</v>
      </c>
      <c r="D1427" s="445" t="s">
        <v>8349</v>
      </c>
      <c r="E1427" s="452">
        <v>45.32</v>
      </c>
    </row>
    <row r="1428" spans="1:5">
      <c r="A1428" s="445">
        <v>1550</v>
      </c>
      <c r="B1428" s="445" t="s">
        <v>9878</v>
      </c>
      <c r="C1428" s="445" t="s">
        <v>146</v>
      </c>
      <c r="D1428" s="445" t="s">
        <v>8349</v>
      </c>
      <c r="E1428" s="452">
        <v>6.32</v>
      </c>
    </row>
    <row r="1429" spans="1:5">
      <c r="A1429" s="445">
        <v>11854</v>
      </c>
      <c r="B1429" s="445" t="s">
        <v>9880</v>
      </c>
      <c r="C1429" s="445" t="s">
        <v>146</v>
      </c>
      <c r="D1429" s="445" t="s">
        <v>8349</v>
      </c>
      <c r="E1429" s="452">
        <v>7.9</v>
      </c>
    </row>
    <row r="1430" spans="1:5">
      <c r="A1430" s="445">
        <v>11862</v>
      </c>
      <c r="B1430" s="445" t="s">
        <v>9881</v>
      </c>
      <c r="C1430" s="445" t="s">
        <v>146</v>
      </c>
      <c r="D1430" s="445" t="s">
        <v>8349</v>
      </c>
      <c r="E1430" s="452">
        <v>11.08</v>
      </c>
    </row>
    <row r="1431" spans="1:5">
      <c r="A1431" s="445">
        <v>11863</v>
      </c>
      <c r="B1431" s="445" t="s">
        <v>9882</v>
      </c>
      <c r="C1431" s="445" t="s">
        <v>146</v>
      </c>
      <c r="D1431" s="445" t="s">
        <v>8349</v>
      </c>
      <c r="E1431" s="452">
        <v>4.47</v>
      </c>
    </row>
    <row r="1432" spans="1:5">
      <c r="A1432" s="445">
        <v>11855</v>
      </c>
      <c r="B1432" s="445" t="s">
        <v>9883</v>
      </c>
      <c r="C1432" s="445" t="s">
        <v>146</v>
      </c>
      <c r="D1432" s="445" t="s">
        <v>8349</v>
      </c>
      <c r="E1432" s="452">
        <v>16.54</v>
      </c>
    </row>
    <row r="1433" spans="1:5">
      <c r="A1433" s="445">
        <v>11864</v>
      </c>
      <c r="B1433" s="445" t="s">
        <v>9884</v>
      </c>
      <c r="C1433" s="445" t="s">
        <v>146</v>
      </c>
      <c r="D1433" s="445" t="s">
        <v>8349</v>
      </c>
      <c r="E1433" s="452">
        <v>25.01</v>
      </c>
    </row>
    <row r="1434" spans="1:5">
      <c r="A1434" s="445">
        <v>2527</v>
      </c>
      <c r="B1434" s="445" t="s">
        <v>9885</v>
      </c>
      <c r="C1434" s="445" t="s">
        <v>146</v>
      </c>
      <c r="D1434" s="445" t="s">
        <v>8349</v>
      </c>
      <c r="E1434" s="452">
        <v>6.29</v>
      </c>
    </row>
    <row r="1435" spans="1:5">
      <c r="A1435" s="445">
        <v>2526</v>
      </c>
      <c r="B1435" s="445" t="s">
        <v>9886</v>
      </c>
      <c r="C1435" s="445" t="s">
        <v>146</v>
      </c>
      <c r="D1435" s="445" t="s">
        <v>8349</v>
      </c>
      <c r="E1435" s="452">
        <v>4.03</v>
      </c>
    </row>
    <row r="1436" spans="1:5">
      <c r="A1436" s="445">
        <v>2487</v>
      </c>
      <c r="B1436" s="445" t="s">
        <v>9887</v>
      </c>
      <c r="C1436" s="445" t="s">
        <v>146</v>
      </c>
      <c r="D1436" s="445" t="s">
        <v>8349</v>
      </c>
      <c r="E1436" s="452">
        <v>1.37</v>
      </c>
    </row>
    <row r="1437" spans="1:5">
      <c r="A1437" s="445">
        <v>2483</v>
      </c>
      <c r="B1437" s="445" t="s">
        <v>9888</v>
      </c>
      <c r="C1437" s="445" t="s">
        <v>146</v>
      </c>
      <c r="D1437" s="445" t="s">
        <v>8349</v>
      </c>
      <c r="E1437" s="452">
        <v>2.87</v>
      </c>
    </row>
    <row r="1438" spans="1:5">
      <c r="A1438" s="445">
        <v>2528</v>
      </c>
      <c r="B1438" s="445" t="s">
        <v>9889</v>
      </c>
      <c r="C1438" s="445" t="s">
        <v>146</v>
      </c>
      <c r="D1438" s="445" t="s">
        <v>8349</v>
      </c>
      <c r="E1438" s="452">
        <v>15.83</v>
      </c>
    </row>
    <row r="1439" spans="1:5">
      <c r="A1439" s="445">
        <v>2489</v>
      </c>
      <c r="B1439" s="445" t="s">
        <v>9890</v>
      </c>
      <c r="C1439" s="445" t="s">
        <v>146</v>
      </c>
      <c r="D1439" s="445" t="s">
        <v>8349</v>
      </c>
      <c r="E1439" s="452">
        <v>6.97</v>
      </c>
    </row>
    <row r="1440" spans="1:5">
      <c r="A1440" s="445">
        <v>2488</v>
      </c>
      <c r="B1440" s="445" t="s">
        <v>9891</v>
      </c>
      <c r="C1440" s="445" t="s">
        <v>146</v>
      </c>
      <c r="D1440" s="445" t="s">
        <v>8349</v>
      </c>
      <c r="E1440" s="452">
        <v>1.61</v>
      </c>
    </row>
    <row r="1441" spans="1:5">
      <c r="A1441" s="445">
        <v>2484</v>
      </c>
      <c r="B1441" s="445" t="s">
        <v>9892</v>
      </c>
      <c r="C1441" s="445" t="s">
        <v>146</v>
      </c>
      <c r="D1441" s="445" t="s">
        <v>8349</v>
      </c>
      <c r="E1441" s="452">
        <v>22.99</v>
      </c>
    </row>
    <row r="1442" spans="1:5">
      <c r="A1442" s="445">
        <v>2485</v>
      </c>
      <c r="B1442" s="445" t="s">
        <v>9894</v>
      </c>
      <c r="C1442" s="445" t="s">
        <v>146</v>
      </c>
      <c r="D1442" s="445" t="s">
        <v>8349</v>
      </c>
      <c r="E1442" s="452">
        <v>36.03</v>
      </c>
    </row>
    <row r="1443" spans="1:5">
      <c r="A1443" s="445">
        <v>38005</v>
      </c>
      <c r="B1443" s="445" t="s">
        <v>9895</v>
      </c>
      <c r="C1443" s="445" t="s">
        <v>146</v>
      </c>
      <c r="D1443" s="445" t="s">
        <v>8349</v>
      </c>
      <c r="E1443" s="452">
        <v>26.88</v>
      </c>
    </row>
    <row r="1444" spans="1:5">
      <c r="A1444" s="445">
        <v>38006</v>
      </c>
      <c r="B1444" s="445" t="s">
        <v>9896</v>
      </c>
      <c r="C1444" s="445" t="s">
        <v>146</v>
      </c>
      <c r="D1444" s="445" t="s">
        <v>8349</v>
      </c>
      <c r="E1444" s="452">
        <v>32.99</v>
      </c>
    </row>
    <row r="1445" spans="1:5">
      <c r="A1445" s="445">
        <v>38428</v>
      </c>
      <c r="B1445" s="445" t="s">
        <v>9897</v>
      </c>
      <c r="C1445" s="445" t="s">
        <v>146</v>
      </c>
      <c r="D1445" s="445" t="s">
        <v>8349</v>
      </c>
      <c r="E1445" s="452">
        <v>30.91</v>
      </c>
    </row>
    <row r="1446" spans="1:5">
      <c r="A1446" s="445">
        <v>38007</v>
      </c>
      <c r="B1446" s="445" t="s">
        <v>9898</v>
      </c>
      <c r="C1446" s="445" t="s">
        <v>146</v>
      </c>
      <c r="D1446" s="445" t="s">
        <v>8349</v>
      </c>
      <c r="E1446" s="452">
        <v>50.5</v>
      </c>
    </row>
    <row r="1447" spans="1:5">
      <c r="A1447" s="445">
        <v>38008</v>
      </c>
      <c r="B1447" s="445" t="s">
        <v>9899</v>
      </c>
      <c r="C1447" s="445" t="s">
        <v>146</v>
      </c>
      <c r="D1447" s="445" t="s">
        <v>8349</v>
      </c>
      <c r="E1447" s="452">
        <v>203.38</v>
      </c>
    </row>
    <row r="1448" spans="1:5">
      <c r="A1448" s="445">
        <v>38009</v>
      </c>
      <c r="B1448" s="445" t="s">
        <v>9900</v>
      </c>
      <c r="C1448" s="445" t="s">
        <v>146</v>
      </c>
      <c r="D1448" s="445" t="s">
        <v>8349</v>
      </c>
      <c r="E1448" s="452">
        <v>248.56</v>
      </c>
    </row>
    <row r="1449" spans="1:5">
      <c r="A1449" s="445">
        <v>39279</v>
      </c>
      <c r="B1449" s="445" t="s">
        <v>9901</v>
      </c>
      <c r="C1449" s="445" t="s">
        <v>146</v>
      </c>
      <c r="D1449" s="445" t="s">
        <v>8367</v>
      </c>
      <c r="E1449" s="452">
        <v>15.22</v>
      </c>
    </row>
    <row r="1450" spans="1:5">
      <c r="A1450" s="445">
        <v>38845</v>
      </c>
      <c r="B1450" s="445" t="s">
        <v>9902</v>
      </c>
      <c r="C1450" s="445" t="s">
        <v>146</v>
      </c>
      <c r="D1450" s="445" t="s">
        <v>8367</v>
      </c>
      <c r="E1450" s="452">
        <v>22.02</v>
      </c>
    </row>
    <row r="1451" spans="1:5">
      <c r="A1451" s="445">
        <v>39280</v>
      </c>
      <c r="B1451" s="445" t="s">
        <v>9903</v>
      </c>
      <c r="C1451" s="445" t="s">
        <v>146</v>
      </c>
      <c r="D1451" s="445" t="s">
        <v>8367</v>
      </c>
      <c r="E1451" s="452">
        <v>19.73</v>
      </c>
    </row>
    <row r="1452" spans="1:5">
      <c r="A1452" s="445">
        <v>39281</v>
      </c>
      <c r="B1452" s="445" t="s">
        <v>9904</v>
      </c>
      <c r="C1452" s="445" t="s">
        <v>146</v>
      </c>
      <c r="D1452" s="445" t="s">
        <v>8367</v>
      </c>
      <c r="E1452" s="452">
        <v>25.98</v>
      </c>
    </row>
    <row r="1453" spans="1:5">
      <c r="A1453" s="445">
        <v>38849</v>
      </c>
      <c r="B1453" s="445" t="s">
        <v>9905</v>
      </c>
      <c r="C1453" s="445" t="s">
        <v>146</v>
      </c>
      <c r="D1453" s="445" t="s">
        <v>8367</v>
      </c>
      <c r="E1453" s="452">
        <v>22.25</v>
      </c>
    </row>
    <row r="1454" spans="1:5">
      <c r="A1454" s="445">
        <v>39282</v>
      </c>
      <c r="B1454" s="445" t="s">
        <v>9907</v>
      </c>
      <c r="C1454" s="445" t="s">
        <v>146</v>
      </c>
      <c r="D1454" s="445" t="s">
        <v>8367</v>
      </c>
      <c r="E1454" s="452">
        <v>26.6</v>
      </c>
    </row>
    <row r="1455" spans="1:5">
      <c r="A1455" s="445">
        <v>38852</v>
      </c>
      <c r="B1455" s="445" t="s">
        <v>9908</v>
      </c>
      <c r="C1455" s="445" t="s">
        <v>146</v>
      </c>
      <c r="D1455" s="445" t="s">
        <v>8367</v>
      </c>
      <c r="E1455" s="452">
        <v>36.19</v>
      </c>
    </row>
    <row r="1456" spans="1:5">
      <c r="A1456" s="445">
        <v>38844</v>
      </c>
      <c r="B1456" s="445" t="s">
        <v>9909</v>
      </c>
      <c r="C1456" s="445" t="s">
        <v>146</v>
      </c>
      <c r="D1456" s="445" t="s">
        <v>8367</v>
      </c>
      <c r="E1456" s="452">
        <v>11.12</v>
      </c>
    </row>
    <row r="1457" spans="1:5">
      <c r="A1457" s="445">
        <v>38846</v>
      </c>
      <c r="B1457" s="445" t="s">
        <v>9910</v>
      </c>
      <c r="C1457" s="445" t="s">
        <v>146</v>
      </c>
      <c r="D1457" s="445" t="s">
        <v>8367</v>
      </c>
      <c r="E1457" s="452">
        <v>12.16</v>
      </c>
    </row>
    <row r="1458" spans="1:5">
      <c r="A1458" s="445">
        <v>38847</v>
      </c>
      <c r="B1458" s="445" t="s">
        <v>9911</v>
      </c>
      <c r="C1458" s="445" t="s">
        <v>146</v>
      </c>
      <c r="D1458" s="445" t="s">
        <v>8367</v>
      </c>
      <c r="E1458" s="452">
        <v>14.96</v>
      </c>
    </row>
    <row r="1459" spans="1:5">
      <c r="A1459" s="445">
        <v>38850</v>
      </c>
      <c r="B1459" s="445" t="s">
        <v>9912</v>
      </c>
      <c r="C1459" s="445" t="s">
        <v>146</v>
      </c>
      <c r="D1459" s="445" t="s">
        <v>8367</v>
      </c>
      <c r="E1459" s="452">
        <v>20.8</v>
      </c>
    </row>
    <row r="1460" spans="1:5">
      <c r="A1460" s="445">
        <v>38848</v>
      </c>
      <c r="B1460" s="445" t="s">
        <v>9914</v>
      </c>
      <c r="C1460" s="445" t="s">
        <v>146</v>
      </c>
      <c r="D1460" s="445" t="s">
        <v>8367</v>
      </c>
      <c r="E1460" s="452">
        <v>17.399999999999999</v>
      </c>
    </row>
    <row r="1461" spans="1:5">
      <c r="A1461" s="445">
        <v>38851</v>
      </c>
      <c r="B1461" s="445" t="s">
        <v>9915</v>
      </c>
      <c r="C1461" s="445" t="s">
        <v>146</v>
      </c>
      <c r="D1461" s="445" t="s">
        <v>8367</v>
      </c>
      <c r="E1461" s="452">
        <v>31.62</v>
      </c>
    </row>
    <row r="1462" spans="1:5">
      <c r="A1462" s="445">
        <v>38860</v>
      </c>
      <c r="B1462" s="445" t="s">
        <v>9916</v>
      </c>
      <c r="C1462" s="445" t="s">
        <v>146</v>
      </c>
      <c r="D1462" s="445" t="s">
        <v>8367</v>
      </c>
      <c r="E1462" s="452">
        <v>8.93</v>
      </c>
    </row>
    <row r="1463" spans="1:5">
      <c r="A1463" s="445">
        <v>38861</v>
      </c>
      <c r="B1463" s="445" t="s">
        <v>9917</v>
      </c>
      <c r="C1463" s="445" t="s">
        <v>146</v>
      </c>
      <c r="D1463" s="445" t="s">
        <v>8367</v>
      </c>
      <c r="E1463" s="452">
        <v>12.03</v>
      </c>
    </row>
    <row r="1464" spans="1:5">
      <c r="A1464" s="445">
        <v>38862</v>
      </c>
      <c r="B1464" s="445" t="s">
        <v>9919</v>
      </c>
      <c r="C1464" s="445" t="s">
        <v>146</v>
      </c>
      <c r="D1464" s="445" t="s">
        <v>8367</v>
      </c>
      <c r="E1464" s="452">
        <v>10.14</v>
      </c>
    </row>
    <row r="1465" spans="1:5">
      <c r="A1465" s="445">
        <v>38863</v>
      </c>
      <c r="B1465" s="445" t="s">
        <v>9920</v>
      </c>
      <c r="C1465" s="445" t="s">
        <v>146</v>
      </c>
      <c r="D1465" s="445" t="s">
        <v>8367</v>
      </c>
      <c r="E1465" s="452">
        <v>11.65</v>
      </c>
    </row>
    <row r="1466" spans="1:5">
      <c r="A1466" s="445">
        <v>38865</v>
      </c>
      <c r="B1466" s="445" t="s">
        <v>9921</v>
      </c>
      <c r="C1466" s="445" t="s">
        <v>146</v>
      </c>
      <c r="D1466" s="445" t="s">
        <v>8367</v>
      </c>
      <c r="E1466" s="452">
        <v>15.82</v>
      </c>
    </row>
    <row r="1467" spans="1:5">
      <c r="A1467" s="445">
        <v>38864</v>
      </c>
      <c r="B1467" s="445" t="s">
        <v>9922</v>
      </c>
      <c r="C1467" s="445" t="s">
        <v>146</v>
      </c>
      <c r="D1467" s="445" t="s">
        <v>8367</v>
      </c>
      <c r="E1467" s="452">
        <v>24.17</v>
      </c>
    </row>
    <row r="1468" spans="1:5">
      <c r="A1468" s="445">
        <v>38866</v>
      </c>
      <c r="B1468" s="445" t="s">
        <v>9923</v>
      </c>
      <c r="C1468" s="445" t="s">
        <v>146</v>
      </c>
      <c r="D1468" s="445" t="s">
        <v>8367</v>
      </c>
      <c r="E1468" s="452">
        <v>17.02</v>
      </c>
    </row>
    <row r="1469" spans="1:5">
      <c r="A1469" s="445">
        <v>38868</v>
      </c>
      <c r="B1469" s="445" t="s">
        <v>9924</v>
      </c>
      <c r="C1469" s="445" t="s">
        <v>146</v>
      </c>
      <c r="D1469" s="445" t="s">
        <v>8367</v>
      </c>
      <c r="E1469" s="452">
        <v>28.37</v>
      </c>
    </row>
    <row r="1470" spans="1:5">
      <c r="A1470" s="445">
        <v>38853</v>
      </c>
      <c r="B1470" s="445" t="s">
        <v>9925</v>
      </c>
      <c r="C1470" s="445" t="s">
        <v>146</v>
      </c>
      <c r="D1470" s="445" t="s">
        <v>8367</v>
      </c>
      <c r="E1470" s="452">
        <v>9.17</v>
      </c>
    </row>
    <row r="1471" spans="1:5">
      <c r="A1471" s="445">
        <v>38854</v>
      </c>
      <c r="B1471" s="445" t="s">
        <v>9926</v>
      </c>
      <c r="C1471" s="445" t="s">
        <v>146</v>
      </c>
      <c r="D1471" s="445" t="s">
        <v>8367</v>
      </c>
      <c r="E1471" s="452">
        <v>12.53</v>
      </c>
    </row>
    <row r="1472" spans="1:5">
      <c r="A1472" s="445">
        <v>38855</v>
      </c>
      <c r="B1472" s="445" t="s">
        <v>9927</v>
      </c>
      <c r="C1472" s="445" t="s">
        <v>146</v>
      </c>
      <c r="D1472" s="445" t="s">
        <v>8367</v>
      </c>
      <c r="E1472" s="452">
        <v>9.2899999999999991</v>
      </c>
    </row>
    <row r="1473" spans="1:5">
      <c r="A1473" s="445">
        <v>38856</v>
      </c>
      <c r="B1473" s="445" t="s">
        <v>9928</v>
      </c>
      <c r="C1473" s="445" t="s">
        <v>146</v>
      </c>
      <c r="D1473" s="445" t="s">
        <v>8367</v>
      </c>
      <c r="E1473" s="452">
        <v>14.93</v>
      </c>
    </row>
    <row r="1474" spans="1:5">
      <c r="A1474" s="445">
        <v>38857</v>
      </c>
      <c r="B1474" s="445" t="s">
        <v>9929</v>
      </c>
      <c r="C1474" s="445" t="s">
        <v>146</v>
      </c>
      <c r="D1474" s="445" t="s">
        <v>8367</v>
      </c>
      <c r="E1474" s="452">
        <v>19.739999999999998</v>
      </c>
    </row>
    <row r="1475" spans="1:5">
      <c r="A1475" s="445">
        <v>38858</v>
      </c>
      <c r="B1475" s="445" t="s">
        <v>9930</v>
      </c>
      <c r="C1475" s="445" t="s">
        <v>146</v>
      </c>
      <c r="D1475" s="445" t="s">
        <v>8367</v>
      </c>
      <c r="E1475" s="452">
        <v>17.95</v>
      </c>
    </row>
    <row r="1476" spans="1:5">
      <c r="A1476" s="445">
        <v>38859</v>
      </c>
      <c r="B1476" s="445" t="s">
        <v>9931</v>
      </c>
      <c r="C1476" s="445" t="s">
        <v>146</v>
      </c>
      <c r="D1476" s="445" t="s">
        <v>8367</v>
      </c>
      <c r="E1476" s="452">
        <v>29.07</v>
      </c>
    </row>
    <row r="1477" spans="1:5">
      <c r="A1477" s="445">
        <v>3104</v>
      </c>
      <c r="B1477" s="445" t="s">
        <v>9932</v>
      </c>
      <c r="C1477" s="445" t="s">
        <v>14142</v>
      </c>
      <c r="D1477" s="445" t="s">
        <v>8349</v>
      </c>
      <c r="E1477" s="452">
        <v>115.24</v>
      </c>
    </row>
    <row r="1478" spans="1:5">
      <c r="A1478" s="445">
        <v>1607</v>
      </c>
      <c r="B1478" s="445" t="s">
        <v>9934</v>
      </c>
      <c r="C1478" s="445" t="s">
        <v>14142</v>
      </c>
      <c r="D1478" s="445" t="s">
        <v>8349</v>
      </c>
      <c r="E1478" s="452">
        <v>0.22</v>
      </c>
    </row>
    <row r="1479" spans="1:5">
      <c r="A1479" s="445">
        <v>38169</v>
      </c>
      <c r="B1479" s="445" t="s">
        <v>9935</v>
      </c>
      <c r="C1479" s="445" t="s">
        <v>14142</v>
      </c>
      <c r="D1479" s="445" t="s">
        <v>8349</v>
      </c>
      <c r="E1479" s="452">
        <v>84.93</v>
      </c>
    </row>
    <row r="1480" spans="1:5">
      <c r="A1480" s="445">
        <v>6142</v>
      </c>
      <c r="B1480" s="445" t="s">
        <v>9936</v>
      </c>
      <c r="C1480" s="445" t="s">
        <v>146</v>
      </c>
      <c r="D1480" s="445" t="s">
        <v>8349</v>
      </c>
      <c r="E1480" s="452">
        <v>7.56</v>
      </c>
    </row>
    <row r="1481" spans="1:5">
      <c r="A1481" s="445">
        <v>11686</v>
      </c>
      <c r="B1481" s="445" t="s">
        <v>9937</v>
      </c>
      <c r="C1481" s="445" t="s">
        <v>146</v>
      </c>
      <c r="D1481" s="445" t="s">
        <v>8349</v>
      </c>
      <c r="E1481" s="452">
        <v>10.5</v>
      </c>
    </row>
    <row r="1482" spans="1:5">
      <c r="A1482" s="445">
        <v>37598</v>
      </c>
      <c r="B1482" s="445" t="s">
        <v>9938</v>
      </c>
      <c r="C1482" s="445" t="s">
        <v>146</v>
      </c>
      <c r="D1482" s="445" t="s">
        <v>8367</v>
      </c>
      <c r="E1482" s="452">
        <v>23.97</v>
      </c>
    </row>
    <row r="1483" spans="1:5">
      <c r="A1483" s="445">
        <v>25398</v>
      </c>
      <c r="B1483" s="445" t="s">
        <v>9939</v>
      </c>
      <c r="C1483" s="445" t="s">
        <v>146</v>
      </c>
      <c r="D1483" s="445" t="s">
        <v>8367</v>
      </c>
      <c r="E1483" s="453">
        <v>4506.5</v>
      </c>
    </row>
    <row r="1484" spans="1:5">
      <c r="A1484" s="445">
        <v>25399</v>
      </c>
      <c r="B1484" s="445" t="s">
        <v>9940</v>
      </c>
      <c r="C1484" s="445" t="s">
        <v>146</v>
      </c>
      <c r="D1484" s="445" t="s">
        <v>8367</v>
      </c>
      <c r="E1484" s="453">
        <v>2735.84</v>
      </c>
    </row>
    <row r="1485" spans="1:5">
      <c r="A1485" s="445">
        <v>43440</v>
      </c>
      <c r="B1485" s="445" t="s">
        <v>9941</v>
      </c>
      <c r="C1485" s="445" t="s">
        <v>146</v>
      </c>
      <c r="D1485" s="445" t="s">
        <v>8349</v>
      </c>
      <c r="E1485" s="452">
        <v>403.65</v>
      </c>
    </row>
    <row r="1486" spans="1:5">
      <c r="A1486" s="445">
        <v>10667</v>
      </c>
      <c r="B1486" s="445" t="s">
        <v>9942</v>
      </c>
      <c r="C1486" s="445" t="s">
        <v>146</v>
      </c>
      <c r="D1486" s="445" t="s">
        <v>8367</v>
      </c>
      <c r="E1486" s="453">
        <v>13865</v>
      </c>
    </row>
    <row r="1487" spans="1:5">
      <c r="A1487" s="445">
        <v>1613</v>
      </c>
      <c r="B1487" s="445" t="s">
        <v>9943</v>
      </c>
      <c r="C1487" s="445" t="s">
        <v>146</v>
      </c>
      <c r="D1487" s="445" t="s">
        <v>8349</v>
      </c>
      <c r="E1487" s="453">
        <v>1296.28</v>
      </c>
    </row>
    <row r="1488" spans="1:5">
      <c r="A1488" s="445">
        <v>1626</v>
      </c>
      <c r="B1488" s="445" t="s">
        <v>9944</v>
      </c>
      <c r="C1488" s="445" t="s">
        <v>146</v>
      </c>
      <c r="D1488" s="445" t="s">
        <v>8349</v>
      </c>
      <c r="E1488" s="453">
        <v>1938.75</v>
      </c>
    </row>
    <row r="1489" spans="1:5">
      <c r="A1489" s="445">
        <v>1625</v>
      </c>
      <c r="B1489" s="445" t="s">
        <v>9945</v>
      </c>
      <c r="C1489" s="445" t="s">
        <v>146</v>
      </c>
      <c r="D1489" s="445" t="s">
        <v>8349</v>
      </c>
      <c r="E1489" s="452">
        <v>135.41</v>
      </c>
    </row>
    <row r="1490" spans="1:5">
      <c r="A1490" s="445">
        <v>1622</v>
      </c>
      <c r="B1490" s="445" t="s">
        <v>9946</v>
      </c>
      <c r="C1490" s="445" t="s">
        <v>146</v>
      </c>
      <c r="D1490" s="445" t="s">
        <v>8349</v>
      </c>
      <c r="E1490" s="453">
        <v>4374.96</v>
      </c>
    </row>
    <row r="1491" spans="1:5">
      <c r="A1491" s="445">
        <v>1620</v>
      </c>
      <c r="B1491" s="445" t="s">
        <v>9947</v>
      </c>
      <c r="C1491" s="445" t="s">
        <v>146</v>
      </c>
      <c r="D1491" s="445" t="s">
        <v>8349</v>
      </c>
      <c r="E1491" s="452">
        <v>285.25</v>
      </c>
    </row>
    <row r="1492" spans="1:5">
      <c r="A1492" s="445">
        <v>1629</v>
      </c>
      <c r="B1492" s="445" t="s">
        <v>9948</v>
      </c>
      <c r="C1492" s="445" t="s">
        <v>146</v>
      </c>
      <c r="D1492" s="445" t="s">
        <v>8349</v>
      </c>
      <c r="E1492" s="453">
        <v>10647.61</v>
      </c>
    </row>
    <row r="1493" spans="1:5">
      <c r="A1493" s="445">
        <v>1627</v>
      </c>
      <c r="B1493" s="445" t="s">
        <v>9949</v>
      </c>
      <c r="C1493" s="445" t="s">
        <v>146</v>
      </c>
      <c r="D1493" s="445" t="s">
        <v>8349</v>
      </c>
      <c r="E1493" s="452">
        <v>545.25</v>
      </c>
    </row>
    <row r="1494" spans="1:5">
      <c r="A1494" s="445">
        <v>1623</v>
      </c>
      <c r="B1494" s="445" t="s">
        <v>9950</v>
      </c>
      <c r="C1494" s="445" t="s">
        <v>146</v>
      </c>
      <c r="D1494" s="445" t="s">
        <v>8349</v>
      </c>
      <c r="E1494" s="452">
        <v>110.43</v>
      </c>
    </row>
    <row r="1495" spans="1:5">
      <c r="A1495" s="445">
        <v>1619</v>
      </c>
      <c r="B1495" s="445" t="s">
        <v>9951</v>
      </c>
      <c r="C1495" s="445" t="s">
        <v>146</v>
      </c>
      <c r="D1495" s="445" t="s">
        <v>8349</v>
      </c>
      <c r="E1495" s="452">
        <v>151.91</v>
      </c>
    </row>
    <row r="1496" spans="1:5">
      <c r="A1496" s="445">
        <v>1630</v>
      </c>
      <c r="B1496" s="445" t="s">
        <v>9952</v>
      </c>
      <c r="C1496" s="445" t="s">
        <v>146</v>
      </c>
      <c r="D1496" s="445" t="s">
        <v>8349</v>
      </c>
      <c r="E1496" s="453">
        <v>3344.75</v>
      </c>
    </row>
    <row r="1497" spans="1:5">
      <c r="A1497" s="445">
        <v>1616</v>
      </c>
      <c r="B1497" s="445" t="s">
        <v>9953</v>
      </c>
      <c r="C1497" s="445" t="s">
        <v>146</v>
      </c>
      <c r="D1497" s="445" t="s">
        <v>8349</v>
      </c>
      <c r="E1497" s="453">
        <v>5144.28</v>
      </c>
    </row>
    <row r="1498" spans="1:5">
      <c r="A1498" s="445">
        <v>1614</v>
      </c>
      <c r="B1498" s="445" t="s">
        <v>9954</v>
      </c>
      <c r="C1498" s="445" t="s">
        <v>146</v>
      </c>
      <c r="D1498" s="445" t="s">
        <v>8349</v>
      </c>
      <c r="E1498" s="452">
        <v>235.11</v>
      </c>
    </row>
    <row r="1499" spans="1:5">
      <c r="A1499" s="445">
        <v>1617</v>
      </c>
      <c r="B1499" s="445" t="s">
        <v>9955</v>
      </c>
      <c r="C1499" s="445" t="s">
        <v>146</v>
      </c>
      <c r="D1499" s="445" t="s">
        <v>8349</v>
      </c>
      <c r="E1499" s="453">
        <v>6141.16</v>
      </c>
    </row>
    <row r="1500" spans="1:5">
      <c r="A1500" s="445">
        <v>1621</v>
      </c>
      <c r="B1500" s="445" t="s">
        <v>9956</v>
      </c>
      <c r="C1500" s="445" t="s">
        <v>146</v>
      </c>
      <c r="D1500" s="445" t="s">
        <v>8349</v>
      </c>
      <c r="E1500" s="452">
        <v>420.49</v>
      </c>
    </row>
    <row r="1501" spans="1:5">
      <c r="A1501" s="445">
        <v>1624</v>
      </c>
      <c r="B1501" s="445" t="s">
        <v>9957</v>
      </c>
      <c r="C1501" s="445" t="s">
        <v>146</v>
      </c>
      <c r="D1501" s="445" t="s">
        <v>8349</v>
      </c>
      <c r="E1501" s="453">
        <v>15095.27</v>
      </c>
    </row>
    <row r="1502" spans="1:5">
      <c r="A1502" s="445">
        <v>1615</v>
      </c>
      <c r="B1502" s="445" t="s">
        <v>9958</v>
      </c>
      <c r="C1502" s="445" t="s">
        <v>146</v>
      </c>
      <c r="D1502" s="445" t="s">
        <v>8349</v>
      </c>
      <c r="E1502" s="452">
        <v>789.62</v>
      </c>
    </row>
    <row r="1503" spans="1:5">
      <c r="A1503" s="445">
        <v>1612</v>
      </c>
      <c r="B1503" s="445" t="s">
        <v>9959</v>
      </c>
      <c r="C1503" s="445" t="s">
        <v>146</v>
      </c>
      <c r="D1503" s="445" t="s">
        <v>8352</v>
      </c>
      <c r="E1503" s="452">
        <v>104</v>
      </c>
    </row>
    <row r="1504" spans="1:5">
      <c r="A1504" s="445">
        <v>1618</v>
      </c>
      <c r="B1504" s="445" t="s">
        <v>9960</v>
      </c>
      <c r="C1504" s="445" t="s">
        <v>146</v>
      </c>
      <c r="D1504" s="445" t="s">
        <v>8349</v>
      </c>
      <c r="E1504" s="453">
        <v>1085.05</v>
      </c>
    </row>
    <row r="1505" spans="1:5">
      <c r="A1505" s="445">
        <v>14211</v>
      </c>
      <c r="B1505" s="445" t="s">
        <v>9961</v>
      </c>
      <c r="C1505" s="445" t="s">
        <v>146</v>
      </c>
      <c r="D1505" s="445" t="s">
        <v>8367</v>
      </c>
      <c r="E1505" s="452">
        <v>24.83</v>
      </c>
    </row>
    <row r="1506" spans="1:5">
      <c r="A1506" s="445">
        <v>34500</v>
      </c>
      <c r="B1506" s="445" t="s">
        <v>9962</v>
      </c>
      <c r="C1506" s="445" t="s">
        <v>954</v>
      </c>
      <c r="D1506" s="445" t="s">
        <v>8349</v>
      </c>
      <c r="E1506" s="452">
        <v>114.58</v>
      </c>
    </row>
    <row r="1507" spans="1:5">
      <c r="A1507" s="445">
        <v>40934</v>
      </c>
      <c r="B1507" s="445" t="s">
        <v>9963</v>
      </c>
      <c r="C1507" s="445" t="s">
        <v>8008</v>
      </c>
      <c r="D1507" s="445" t="s">
        <v>8349</v>
      </c>
      <c r="E1507" s="453">
        <v>20298.95</v>
      </c>
    </row>
    <row r="1508" spans="1:5">
      <c r="A1508" s="445">
        <v>38200</v>
      </c>
      <c r="B1508" s="445" t="s">
        <v>9964</v>
      </c>
      <c r="C1508" s="445" t="s">
        <v>21161</v>
      </c>
      <c r="D1508" s="445" t="s">
        <v>8349</v>
      </c>
      <c r="E1508" s="452">
        <v>597.13</v>
      </c>
    </row>
    <row r="1509" spans="1:5">
      <c r="A1509" s="445">
        <v>39269</v>
      </c>
      <c r="B1509" s="445" t="s">
        <v>9966</v>
      </c>
      <c r="C1509" s="445" t="s">
        <v>239</v>
      </c>
      <c r="D1509" s="445" t="s">
        <v>8349</v>
      </c>
      <c r="E1509" s="452">
        <v>1.46</v>
      </c>
    </row>
    <row r="1510" spans="1:5">
      <c r="A1510" s="445">
        <v>11889</v>
      </c>
      <c r="B1510" s="445" t="s">
        <v>9967</v>
      </c>
      <c r="C1510" s="445" t="s">
        <v>239</v>
      </c>
      <c r="D1510" s="445" t="s">
        <v>8349</v>
      </c>
      <c r="E1510" s="452">
        <v>2.0299999999999998</v>
      </c>
    </row>
    <row r="1511" spans="1:5">
      <c r="A1511" s="445">
        <v>39270</v>
      </c>
      <c r="B1511" s="445" t="s">
        <v>9968</v>
      </c>
      <c r="C1511" s="445" t="s">
        <v>239</v>
      </c>
      <c r="D1511" s="445" t="s">
        <v>8349</v>
      </c>
      <c r="E1511" s="452">
        <v>2.42</v>
      </c>
    </row>
    <row r="1512" spans="1:5">
      <c r="A1512" s="445">
        <v>11890</v>
      </c>
      <c r="B1512" s="445" t="s">
        <v>9969</v>
      </c>
      <c r="C1512" s="445" t="s">
        <v>239</v>
      </c>
      <c r="D1512" s="445" t="s">
        <v>8349</v>
      </c>
      <c r="E1512" s="452">
        <v>3.15</v>
      </c>
    </row>
    <row r="1513" spans="1:5">
      <c r="A1513" s="445">
        <v>11891</v>
      </c>
      <c r="B1513" s="445" t="s">
        <v>9970</v>
      </c>
      <c r="C1513" s="445" t="s">
        <v>239</v>
      </c>
      <c r="D1513" s="445" t="s">
        <v>8349</v>
      </c>
      <c r="E1513" s="452">
        <v>5.19</v>
      </c>
    </row>
    <row r="1514" spans="1:5">
      <c r="A1514" s="445">
        <v>11892</v>
      </c>
      <c r="B1514" s="445" t="s">
        <v>9971</v>
      </c>
      <c r="C1514" s="445" t="s">
        <v>239</v>
      </c>
      <c r="D1514" s="445" t="s">
        <v>8349</v>
      </c>
      <c r="E1514" s="452">
        <v>8</v>
      </c>
    </row>
    <row r="1515" spans="1:5">
      <c r="A1515" s="445">
        <v>37601</v>
      </c>
      <c r="B1515" s="445" t="s">
        <v>9972</v>
      </c>
      <c r="C1515" s="445" t="s">
        <v>239</v>
      </c>
      <c r="D1515" s="445" t="s">
        <v>8367</v>
      </c>
      <c r="E1515" s="452">
        <v>5.32</v>
      </c>
    </row>
    <row r="1516" spans="1:5">
      <c r="A1516" s="445">
        <v>1634</v>
      </c>
      <c r="B1516" s="445" t="s">
        <v>9973</v>
      </c>
      <c r="C1516" s="445" t="s">
        <v>239</v>
      </c>
      <c r="D1516" s="445" t="s">
        <v>8367</v>
      </c>
      <c r="E1516" s="452">
        <v>5.5</v>
      </c>
    </row>
    <row r="1517" spans="1:5">
      <c r="A1517" s="445">
        <v>5086</v>
      </c>
      <c r="B1517" s="445" t="s">
        <v>9974</v>
      </c>
      <c r="C1517" s="445" t="s">
        <v>130</v>
      </c>
      <c r="D1517" s="445" t="s">
        <v>8349</v>
      </c>
      <c r="E1517" s="452">
        <v>35.159999999999997</v>
      </c>
    </row>
    <row r="1518" spans="1:5">
      <c r="A1518" s="445">
        <v>11280</v>
      </c>
      <c r="B1518" s="445" t="s">
        <v>9975</v>
      </c>
      <c r="C1518" s="445" t="s">
        <v>146</v>
      </c>
      <c r="D1518" s="445" t="s">
        <v>8349</v>
      </c>
      <c r="E1518" s="453">
        <v>12564.56</v>
      </c>
    </row>
    <row r="1519" spans="1:5">
      <c r="A1519" s="445">
        <v>40519</v>
      </c>
      <c r="B1519" s="445" t="s">
        <v>9976</v>
      </c>
      <c r="C1519" s="445" t="s">
        <v>146</v>
      </c>
      <c r="D1519" s="445" t="s">
        <v>8349</v>
      </c>
      <c r="E1519" s="453">
        <v>103577.94</v>
      </c>
    </row>
    <row r="1520" spans="1:5">
      <c r="A1520" s="445">
        <v>39869</v>
      </c>
      <c r="B1520" s="445" t="s">
        <v>9977</v>
      </c>
      <c r="C1520" s="445" t="s">
        <v>146</v>
      </c>
      <c r="D1520" s="445" t="s">
        <v>8367</v>
      </c>
      <c r="E1520" s="452">
        <v>13.39</v>
      </c>
    </row>
    <row r="1521" spans="1:5">
      <c r="A1521" s="445">
        <v>39870</v>
      </c>
      <c r="B1521" s="445" t="s">
        <v>9978</v>
      </c>
      <c r="C1521" s="445" t="s">
        <v>146</v>
      </c>
      <c r="D1521" s="445" t="s">
        <v>8367</v>
      </c>
      <c r="E1521" s="452">
        <v>20.49</v>
      </c>
    </row>
    <row r="1522" spans="1:5">
      <c r="A1522" s="445">
        <v>39871</v>
      </c>
      <c r="B1522" s="445" t="s">
        <v>9979</v>
      </c>
      <c r="C1522" s="445" t="s">
        <v>146</v>
      </c>
      <c r="D1522" s="445" t="s">
        <v>8367</v>
      </c>
      <c r="E1522" s="452">
        <v>22.96</v>
      </c>
    </row>
    <row r="1523" spans="1:5">
      <c r="A1523" s="445">
        <v>12722</v>
      </c>
      <c r="B1523" s="445" t="s">
        <v>9981</v>
      </c>
      <c r="C1523" s="445" t="s">
        <v>146</v>
      </c>
      <c r="D1523" s="445" t="s">
        <v>8367</v>
      </c>
      <c r="E1523" s="452">
        <v>768.51</v>
      </c>
    </row>
    <row r="1524" spans="1:5">
      <c r="A1524" s="445">
        <v>12714</v>
      </c>
      <c r="B1524" s="445" t="s">
        <v>9982</v>
      </c>
      <c r="C1524" s="445" t="s">
        <v>146</v>
      </c>
      <c r="D1524" s="445" t="s">
        <v>8367</v>
      </c>
      <c r="E1524" s="452">
        <v>5.0199999999999996</v>
      </c>
    </row>
    <row r="1525" spans="1:5">
      <c r="A1525" s="445">
        <v>12715</v>
      </c>
      <c r="B1525" s="445" t="s">
        <v>9984</v>
      </c>
      <c r="C1525" s="445" t="s">
        <v>146</v>
      </c>
      <c r="D1525" s="445" t="s">
        <v>8367</v>
      </c>
      <c r="E1525" s="452">
        <v>11.32</v>
      </c>
    </row>
    <row r="1526" spans="1:5">
      <c r="A1526" s="445">
        <v>12716</v>
      </c>
      <c r="B1526" s="445" t="s">
        <v>9985</v>
      </c>
      <c r="C1526" s="445" t="s">
        <v>146</v>
      </c>
      <c r="D1526" s="445" t="s">
        <v>8367</v>
      </c>
      <c r="E1526" s="452">
        <v>19.45</v>
      </c>
    </row>
    <row r="1527" spans="1:5">
      <c r="A1527" s="445">
        <v>12717</v>
      </c>
      <c r="B1527" s="445" t="s">
        <v>9986</v>
      </c>
      <c r="C1527" s="445" t="s">
        <v>146</v>
      </c>
      <c r="D1527" s="445" t="s">
        <v>8367</v>
      </c>
      <c r="E1527" s="452">
        <v>38.229999999999997</v>
      </c>
    </row>
    <row r="1528" spans="1:5">
      <c r="A1528" s="445">
        <v>12718</v>
      </c>
      <c r="B1528" s="445" t="s">
        <v>9987</v>
      </c>
      <c r="C1528" s="445" t="s">
        <v>146</v>
      </c>
      <c r="D1528" s="445" t="s">
        <v>8367</v>
      </c>
      <c r="E1528" s="452">
        <v>58.67</v>
      </c>
    </row>
    <row r="1529" spans="1:5">
      <c r="A1529" s="445">
        <v>12719</v>
      </c>
      <c r="B1529" s="445" t="s">
        <v>9988</v>
      </c>
      <c r="C1529" s="445" t="s">
        <v>146</v>
      </c>
      <c r="D1529" s="445" t="s">
        <v>8367</v>
      </c>
      <c r="E1529" s="452">
        <v>93.14</v>
      </c>
    </row>
    <row r="1530" spans="1:5">
      <c r="A1530" s="445">
        <v>12720</v>
      </c>
      <c r="B1530" s="445" t="s">
        <v>9990</v>
      </c>
      <c r="C1530" s="445" t="s">
        <v>146</v>
      </c>
      <c r="D1530" s="445" t="s">
        <v>8367</v>
      </c>
      <c r="E1530" s="452">
        <v>324.33</v>
      </c>
    </row>
    <row r="1531" spans="1:5">
      <c r="A1531" s="445">
        <v>12721</v>
      </c>
      <c r="B1531" s="445" t="s">
        <v>9991</v>
      </c>
      <c r="C1531" s="445" t="s">
        <v>146</v>
      </c>
      <c r="D1531" s="445" t="s">
        <v>8367</v>
      </c>
      <c r="E1531" s="452">
        <v>311.01</v>
      </c>
    </row>
    <row r="1532" spans="1:5">
      <c r="A1532" s="445">
        <v>3468</v>
      </c>
      <c r="B1532" s="445" t="s">
        <v>9992</v>
      </c>
      <c r="C1532" s="445" t="s">
        <v>146</v>
      </c>
      <c r="D1532" s="445" t="s">
        <v>8349</v>
      </c>
      <c r="E1532" s="452">
        <v>26.55</v>
      </c>
    </row>
    <row r="1533" spans="1:5">
      <c r="A1533" s="445">
        <v>3465</v>
      </c>
      <c r="B1533" s="445" t="s">
        <v>9993</v>
      </c>
      <c r="C1533" s="445" t="s">
        <v>146</v>
      </c>
      <c r="D1533" s="445" t="s">
        <v>8349</v>
      </c>
      <c r="E1533" s="452">
        <v>26.55</v>
      </c>
    </row>
    <row r="1534" spans="1:5">
      <c r="A1534" s="445">
        <v>12403</v>
      </c>
      <c r="B1534" s="445" t="s">
        <v>9994</v>
      </c>
      <c r="C1534" s="445" t="s">
        <v>146</v>
      </c>
      <c r="D1534" s="445" t="s">
        <v>8349</v>
      </c>
      <c r="E1534" s="452">
        <v>18.920000000000002</v>
      </c>
    </row>
    <row r="1535" spans="1:5">
      <c r="A1535" s="445">
        <v>3463</v>
      </c>
      <c r="B1535" s="445" t="s">
        <v>9996</v>
      </c>
      <c r="C1535" s="445" t="s">
        <v>146</v>
      </c>
      <c r="D1535" s="445" t="s">
        <v>8349</v>
      </c>
      <c r="E1535" s="452">
        <v>11.05</v>
      </c>
    </row>
    <row r="1536" spans="1:5">
      <c r="A1536" s="445">
        <v>3464</v>
      </c>
      <c r="B1536" s="445" t="s">
        <v>9997</v>
      </c>
      <c r="C1536" s="445" t="s">
        <v>146</v>
      </c>
      <c r="D1536" s="445" t="s">
        <v>8349</v>
      </c>
      <c r="E1536" s="452">
        <v>11.05</v>
      </c>
    </row>
    <row r="1537" spans="1:5">
      <c r="A1537" s="445">
        <v>3466</v>
      </c>
      <c r="B1537" s="445" t="s">
        <v>9998</v>
      </c>
      <c r="C1537" s="445" t="s">
        <v>146</v>
      </c>
      <c r="D1537" s="445" t="s">
        <v>8349</v>
      </c>
      <c r="E1537" s="452">
        <v>67.42</v>
      </c>
    </row>
    <row r="1538" spans="1:5">
      <c r="A1538" s="445">
        <v>3467</v>
      </c>
      <c r="B1538" s="445" t="s">
        <v>9999</v>
      </c>
      <c r="C1538" s="445" t="s">
        <v>146</v>
      </c>
      <c r="D1538" s="445" t="s">
        <v>8349</v>
      </c>
      <c r="E1538" s="452">
        <v>38.08</v>
      </c>
    </row>
    <row r="1539" spans="1:5">
      <c r="A1539" s="445">
        <v>3462</v>
      </c>
      <c r="B1539" s="445" t="s">
        <v>10000</v>
      </c>
      <c r="C1539" s="445" t="s">
        <v>146</v>
      </c>
      <c r="D1539" s="445" t="s">
        <v>8349</v>
      </c>
      <c r="E1539" s="452">
        <v>7.29</v>
      </c>
    </row>
    <row r="1540" spans="1:5">
      <c r="A1540" s="445">
        <v>3446</v>
      </c>
      <c r="B1540" s="445" t="s">
        <v>10001</v>
      </c>
      <c r="C1540" s="445" t="s">
        <v>146</v>
      </c>
      <c r="D1540" s="445" t="s">
        <v>8349</v>
      </c>
      <c r="E1540" s="452">
        <v>22.45</v>
      </c>
    </row>
    <row r="1541" spans="1:5">
      <c r="A1541" s="445">
        <v>3445</v>
      </c>
      <c r="B1541" s="445" t="s">
        <v>10002</v>
      </c>
      <c r="C1541" s="445" t="s">
        <v>146</v>
      </c>
      <c r="D1541" s="445" t="s">
        <v>8349</v>
      </c>
      <c r="E1541" s="452">
        <v>18.32</v>
      </c>
    </row>
    <row r="1542" spans="1:5">
      <c r="A1542" s="445">
        <v>3441</v>
      </c>
      <c r="B1542" s="445" t="s">
        <v>10003</v>
      </c>
      <c r="C1542" s="445" t="s">
        <v>146</v>
      </c>
      <c r="D1542" s="445" t="s">
        <v>8349</v>
      </c>
      <c r="E1542" s="452">
        <v>5.17</v>
      </c>
    </row>
    <row r="1543" spans="1:5">
      <c r="A1543" s="445">
        <v>3444</v>
      </c>
      <c r="B1543" s="445" t="s">
        <v>10004</v>
      </c>
      <c r="C1543" s="445" t="s">
        <v>146</v>
      </c>
      <c r="D1543" s="445" t="s">
        <v>8349</v>
      </c>
      <c r="E1543" s="452">
        <v>11.28</v>
      </c>
    </row>
    <row r="1544" spans="1:5">
      <c r="A1544" s="445">
        <v>12402</v>
      </c>
      <c r="B1544" s="445" t="s">
        <v>10005</v>
      </c>
      <c r="C1544" s="445" t="s">
        <v>146</v>
      </c>
      <c r="D1544" s="445" t="s">
        <v>8349</v>
      </c>
      <c r="E1544" s="452">
        <v>63.1</v>
      </c>
    </row>
    <row r="1545" spans="1:5">
      <c r="A1545" s="445">
        <v>3447</v>
      </c>
      <c r="B1545" s="445" t="s">
        <v>10006</v>
      </c>
      <c r="C1545" s="445" t="s">
        <v>146</v>
      </c>
      <c r="D1545" s="445" t="s">
        <v>8349</v>
      </c>
      <c r="E1545" s="452">
        <v>32.65</v>
      </c>
    </row>
    <row r="1546" spans="1:5">
      <c r="A1546" s="445">
        <v>3442</v>
      </c>
      <c r="B1546" s="445" t="s">
        <v>10008</v>
      </c>
      <c r="C1546" s="445" t="s">
        <v>146</v>
      </c>
      <c r="D1546" s="445" t="s">
        <v>8349</v>
      </c>
      <c r="E1546" s="452">
        <v>7.73</v>
      </c>
    </row>
    <row r="1547" spans="1:5">
      <c r="A1547" s="445">
        <v>3448</v>
      </c>
      <c r="B1547" s="445" t="s">
        <v>10010</v>
      </c>
      <c r="C1547" s="445" t="s">
        <v>146</v>
      </c>
      <c r="D1547" s="445" t="s">
        <v>8349</v>
      </c>
      <c r="E1547" s="452">
        <v>92.26</v>
      </c>
    </row>
    <row r="1548" spans="1:5">
      <c r="A1548" s="445">
        <v>3449</v>
      </c>
      <c r="B1548" s="445" t="s">
        <v>10011</v>
      </c>
      <c r="C1548" s="445" t="s">
        <v>146</v>
      </c>
      <c r="D1548" s="445" t="s">
        <v>8349</v>
      </c>
      <c r="E1548" s="452">
        <v>161.65</v>
      </c>
    </row>
    <row r="1549" spans="1:5">
      <c r="A1549" s="445">
        <v>37438</v>
      </c>
      <c r="B1549" s="445" t="s">
        <v>10012</v>
      </c>
      <c r="C1549" s="445" t="s">
        <v>146</v>
      </c>
      <c r="D1549" s="445" t="s">
        <v>8367</v>
      </c>
      <c r="E1549" s="452">
        <v>181.32</v>
      </c>
    </row>
    <row r="1550" spans="1:5">
      <c r="A1550" s="445">
        <v>37439</v>
      </c>
      <c r="B1550" s="445" t="s">
        <v>10013</v>
      </c>
      <c r="C1550" s="445" t="s">
        <v>146</v>
      </c>
      <c r="D1550" s="445" t="s">
        <v>8367</v>
      </c>
      <c r="E1550" s="453">
        <v>1185.46</v>
      </c>
    </row>
    <row r="1551" spans="1:5">
      <c r="A1551" s="445">
        <v>37435</v>
      </c>
      <c r="B1551" s="445" t="s">
        <v>10014</v>
      </c>
      <c r="C1551" s="445" t="s">
        <v>146</v>
      </c>
      <c r="D1551" s="445" t="s">
        <v>8367</v>
      </c>
      <c r="E1551" s="452">
        <v>21.31</v>
      </c>
    </row>
    <row r="1552" spans="1:5">
      <c r="A1552" s="445">
        <v>37436</v>
      </c>
      <c r="B1552" s="445" t="s">
        <v>10015</v>
      </c>
      <c r="C1552" s="445" t="s">
        <v>146</v>
      </c>
      <c r="D1552" s="445" t="s">
        <v>8367</v>
      </c>
      <c r="E1552" s="452">
        <v>25.14</v>
      </c>
    </row>
    <row r="1553" spans="1:5">
      <c r="A1553" s="445">
        <v>37437</v>
      </c>
      <c r="B1553" s="445" t="s">
        <v>10016</v>
      </c>
      <c r="C1553" s="445" t="s">
        <v>146</v>
      </c>
      <c r="D1553" s="445" t="s">
        <v>8367</v>
      </c>
      <c r="E1553" s="452">
        <v>36.369999999999997</v>
      </c>
    </row>
    <row r="1554" spans="1:5">
      <c r="A1554" s="445">
        <v>3473</v>
      </c>
      <c r="B1554" s="445" t="s">
        <v>10017</v>
      </c>
      <c r="C1554" s="445" t="s">
        <v>146</v>
      </c>
      <c r="D1554" s="445" t="s">
        <v>8349</v>
      </c>
      <c r="E1554" s="452">
        <v>25.38</v>
      </c>
    </row>
    <row r="1555" spans="1:5">
      <c r="A1555" s="445">
        <v>3474</v>
      </c>
      <c r="B1555" s="445" t="s">
        <v>10019</v>
      </c>
      <c r="C1555" s="445" t="s">
        <v>146</v>
      </c>
      <c r="D1555" s="445" t="s">
        <v>8349</v>
      </c>
      <c r="E1555" s="452">
        <v>20.92</v>
      </c>
    </row>
    <row r="1556" spans="1:5">
      <c r="A1556" s="445">
        <v>3450</v>
      </c>
      <c r="B1556" s="445" t="s">
        <v>10020</v>
      </c>
      <c r="C1556" s="445" t="s">
        <v>146</v>
      </c>
      <c r="D1556" s="445" t="s">
        <v>8349</v>
      </c>
      <c r="E1556" s="452">
        <v>6.06</v>
      </c>
    </row>
    <row r="1557" spans="1:5">
      <c r="A1557" s="445">
        <v>3443</v>
      </c>
      <c r="B1557" s="445" t="s">
        <v>10021</v>
      </c>
      <c r="C1557" s="445" t="s">
        <v>146</v>
      </c>
      <c r="D1557" s="445" t="s">
        <v>8349</v>
      </c>
      <c r="E1557" s="452">
        <v>13.01</v>
      </c>
    </row>
    <row r="1558" spans="1:5">
      <c r="A1558" s="445">
        <v>3453</v>
      </c>
      <c r="B1558" s="445" t="s">
        <v>10022</v>
      </c>
      <c r="C1558" s="445" t="s">
        <v>146</v>
      </c>
      <c r="D1558" s="445" t="s">
        <v>8349</v>
      </c>
      <c r="E1558" s="452">
        <v>74.09</v>
      </c>
    </row>
    <row r="1559" spans="1:5">
      <c r="A1559" s="445">
        <v>3452</v>
      </c>
      <c r="B1559" s="445" t="s">
        <v>10023</v>
      </c>
      <c r="C1559" s="445" t="s">
        <v>146</v>
      </c>
      <c r="D1559" s="445" t="s">
        <v>8349</v>
      </c>
      <c r="E1559" s="452">
        <v>36.57</v>
      </c>
    </row>
    <row r="1560" spans="1:5">
      <c r="A1560" s="445">
        <v>3451</v>
      </c>
      <c r="B1560" s="445" t="s">
        <v>10024</v>
      </c>
      <c r="C1560" s="445" t="s">
        <v>146</v>
      </c>
      <c r="D1560" s="445" t="s">
        <v>8349</v>
      </c>
      <c r="E1560" s="452">
        <v>7.25</v>
      </c>
    </row>
    <row r="1561" spans="1:5">
      <c r="A1561" s="445">
        <v>3454</v>
      </c>
      <c r="B1561" s="445" t="s">
        <v>10025</v>
      </c>
      <c r="C1561" s="445" t="s">
        <v>146</v>
      </c>
      <c r="D1561" s="445" t="s">
        <v>8349</v>
      </c>
      <c r="E1561" s="452">
        <v>112.68</v>
      </c>
    </row>
    <row r="1562" spans="1:5">
      <c r="A1562" s="445">
        <v>3458</v>
      </c>
      <c r="B1562" s="445" t="s">
        <v>10026</v>
      </c>
      <c r="C1562" s="445" t="s">
        <v>146</v>
      </c>
      <c r="D1562" s="445" t="s">
        <v>8349</v>
      </c>
      <c r="E1562" s="452">
        <v>20.34</v>
      </c>
    </row>
    <row r="1563" spans="1:5">
      <c r="A1563" s="445">
        <v>3457</v>
      </c>
      <c r="B1563" s="445" t="s">
        <v>10028</v>
      </c>
      <c r="C1563" s="445" t="s">
        <v>146</v>
      </c>
      <c r="D1563" s="445" t="s">
        <v>8349</v>
      </c>
      <c r="E1563" s="452">
        <v>15.27</v>
      </c>
    </row>
    <row r="1564" spans="1:5">
      <c r="A1564" s="445">
        <v>3455</v>
      </c>
      <c r="B1564" s="445" t="s">
        <v>10029</v>
      </c>
      <c r="C1564" s="445" t="s">
        <v>146</v>
      </c>
      <c r="D1564" s="445" t="s">
        <v>8349</v>
      </c>
      <c r="E1564" s="452">
        <v>4.33</v>
      </c>
    </row>
    <row r="1565" spans="1:5">
      <c r="A1565" s="445">
        <v>3472</v>
      </c>
      <c r="B1565" s="445" t="s">
        <v>10030</v>
      </c>
      <c r="C1565" s="445" t="s">
        <v>146</v>
      </c>
      <c r="D1565" s="445" t="s">
        <v>8349</v>
      </c>
      <c r="E1565" s="452">
        <v>9.74</v>
      </c>
    </row>
    <row r="1566" spans="1:5">
      <c r="A1566" s="445">
        <v>3470</v>
      </c>
      <c r="B1566" s="445" t="s">
        <v>10031</v>
      </c>
      <c r="C1566" s="445" t="s">
        <v>146</v>
      </c>
      <c r="D1566" s="445" t="s">
        <v>8349</v>
      </c>
      <c r="E1566" s="452">
        <v>56.81</v>
      </c>
    </row>
    <row r="1567" spans="1:5">
      <c r="A1567" s="445">
        <v>3471</v>
      </c>
      <c r="B1567" s="445" t="s">
        <v>10033</v>
      </c>
      <c r="C1567" s="445" t="s">
        <v>146</v>
      </c>
      <c r="D1567" s="445" t="s">
        <v>8349</v>
      </c>
      <c r="E1567" s="452">
        <v>31.21</v>
      </c>
    </row>
    <row r="1568" spans="1:5">
      <c r="A1568" s="445">
        <v>3456</v>
      </c>
      <c r="B1568" s="445" t="s">
        <v>10034</v>
      </c>
      <c r="C1568" s="445" t="s">
        <v>146</v>
      </c>
      <c r="D1568" s="445" t="s">
        <v>8349</v>
      </c>
      <c r="E1568" s="452">
        <v>6.49</v>
      </c>
    </row>
    <row r="1569" spans="1:5">
      <c r="A1569" s="445">
        <v>3459</v>
      </c>
      <c r="B1569" s="445" t="s">
        <v>10036</v>
      </c>
      <c r="C1569" s="445" t="s">
        <v>146</v>
      </c>
      <c r="D1569" s="445" t="s">
        <v>8349</v>
      </c>
      <c r="E1569" s="452">
        <v>80.13</v>
      </c>
    </row>
    <row r="1570" spans="1:5">
      <c r="A1570" s="445">
        <v>3469</v>
      </c>
      <c r="B1570" s="445" t="s">
        <v>10037</v>
      </c>
      <c r="C1570" s="445" t="s">
        <v>146</v>
      </c>
      <c r="D1570" s="445" t="s">
        <v>8349</v>
      </c>
      <c r="E1570" s="452">
        <v>152.38999999999999</v>
      </c>
    </row>
    <row r="1571" spans="1:5">
      <c r="A1571" s="445">
        <v>3460</v>
      </c>
      <c r="B1571" s="445" t="s">
        <v>10038</v>
      </c>
      <c r="C1571" s="445" t="s">
        <v>146</v>
      </c>
      <c r="D1571" s="445" t="s">
        <v>8349</v>
      </c>
      <c r="E1571" s="452">
        <v>222.36</v>
      </c>
    </row>
    <row r="1572" spans="1:5">
      <c r="A1572" s="445">
        <v>3461</v>
      </c>
      <c r="B1572" s="445" t="s">
        <v>10039</v>
      </c>
      <c r="C1572" s="445" t="s">
        <v>146</v>
      </c>
      <c r="D1572" s="445" t="s">
        <v>8349</v>
      </c>
      <c r="E1572" s="452">
        <v>568.34</v>
      </c>
    </row>
    <row r="1573" spans="1:5">
      <c r="A1573" s="445">
        <v>37433</v>
      </c>
      <c r="B1573" s="445" t="s">
        <v>10040</v>
      </c>
      <c r="C1573" s="445" t="s">
        <v>146</v>
      </c>
      <c r="D1573" s="445" t="s">
        <v>8367</v>
      </c>
      <c r="E1573" s="452">
        <v>181.32</v>
      </c>
    </row>
    <row r="1574" spans="1:5">
      <c r="A1574" s="445">
        <v>37430</v>
      </c>
      <c r="B1574" s="445" t="s">
        <v>10041</v>
      </c>
      <c r="C1574" s="445" t="s">
        <v>146</v>
      </c>
      <c r="D1574" s="445" t="s">
        <v>8367</v>
      </c>
      <c r="E1574" s="452">
        <v>22.72</v>
      </c>
    </row>
    <row r="1575" spans="1:5">
      <c r="A1575" s="445">
        <v>37434</v>
      </c>
      <c r="B1575" s="445" t="s">
        <v>10042</v>
      </c>
      <c r="C1575" s="445" t="s">
        <v>146</v>
      </c>
      <c r="D1575" s="445" t="s">
        <v>8367</v>
      </c>
      <c r="E1575" s="453">
        <v>1690.63</v>
      </c>
    </row>
    <row r="1576" spans="1:5">
      <c r="A1576" s="445">
        <v>37431</v>
      </c>
      <c r="B1576" s="445" t="s">
        <v>10043</v>
      </c>
      <c r="C1576" s="445" t="s">
        <v>146</v>
      </c>
      <c r="D1576" s="445" t="s">
        <v>8367</v>
      </c>
      <c r="E1576" s="452">
        <v>30.82</v>
      </c>
    </row>
    <row r="1577" spans="1:5">
      <c r="A1577" s="445">
        <v>37432</v>
      </c>
      <c r="B1577" s="445" t="s">
        <v>10044</v>
      </c>
      <c r="C1577" s="445" t="s">
        <v>146</v>
      </c>
      <c r="D1577" s="445" t="s">
        <v>8367</v>
      </c>
      <c r="E1577" s="452">
        <v>56.85</v>
      </c>
    </row>
    <row r="1578" spans="1:5">
      <c r="A1578" s="445">
        <v>37413</v>
      </c>
      <c r="B1578" s="445" t="s">
        <v>10045</v>
      </c>
      <c r="C1578" s="445" t="s">
        <v>146</v>
      </c>
      <c r="D1578" s="445" t="s">
        <v>8367</v>
      </c>
      <c r="E1578" s="452">
        <v>4.12</v>
      </c>
    </row>
    <row r="1579" spans="1:5">
      <c r="A1579" s="445">
        <v>37414</v>
      </c>
      <c r="B1579" s="445" t="s">
        <v>10046</v>
      </c>
      <c r="C1579" s="445" t="s">
        <v>146</v>
      </c>
      <c r="D1579" s="445" t="s">
        <v>8367</v>
      </c>
      <c r="E1579" s="452">
        <v>4.68</v>
      </c>
    </row>
    <row r="1580" spans="1:5">
      <c r="A1580" s="445">
        <v>37415</v>
      </c>
      <c r="B1580" s="445" t="s">
        <v>10047</v>
      </c>
      <c r="C1580" s="445" t="s">
        <v>146</v>
      </c>
      <c r="D1580" s="445" t="s">
        <v>8367</v>
      </c>
      <c r="E1580" s="452">
        <v>8.5</v>
      </c>
    </row>
    <row r="1581" spans="1:5">
      <c r="A1581" s="445">
        <v>37416</v>
      </c>
      <c r="B1581" s="445" t="s">
        <v>10049</v>
      </c>
      <c r="C1581" s="445" t="s">
        <v>146</v>
      </c>
      <c r="D1581" s="445" t="s">
        <v>8367</v>
      </c>
      <c r="E1581" s="452">
        <v>3.85</v>
      </c>
    </row>
    <row r="1582" spans="1:5">
      <c r="A1582" s="445">
        <v>37417</v>
      </c>
      <c r="B1582" s="445" t="s">
        <v>10050</v>
      </c>
      <c r="C1582" s="445" t="s">
        <v>146</v>
      </c>
      <c r="D1582" s="445" t="s">
        <v>8367</v>
      </c>
      <c r="E1582" s="452">
        <v>5.54</v>
      </c>
    </row>
    <row r="1583" spans="1:5">
      <c r="A1583" s="445">
        <v>43590</v>
      </c>
      <c r="B1583" s="445" t="s">
        <v>10052</v>
      </c>
      <c r="C1583" s="445" t="s">
        <v>146</v>
      </c>
      <c r="D1583" s="445" t="s">
        <v>8349</v>
      </c>
      <c r="E1583" s="452">
        <v>163.46</v>
      </c>
    </row>
    <row r="1584" spans="1:5">
      <c r="A1584" s="445">
        <v>43589</v>
      </c>
      <c r="B1584" s="445" t="s">
        <v>10053</v>
      </c>
      <c r="C1584" s="445" t="s">
        <v>146</v>
      </c>
      <c r="D1584" s="445" t="s">
        <v>8349</v>
      </c>
      <c r="E1584" s="452">
        <v>29.57</v>
      </c>
    </row>
    <row r="1585" spans="1:5">
      <c r="A1585" s="445">
        <v>34519</v>
      </c>
      <c r="B1585" s="445" t="s">
        <v>10054</v>
      </c>
      <c r="C1585" s="445" t="s">
        <v>146</v>
      </c>
      <c r="D1585" s="445" t="s">
        <v>8367</v>
      </c>
      <c r="E1585" s="452">
        <v>104.92</v>
      </c>
    </row>
    <row r="1586" spans="1:5">
      <c r="A1586" s="445">
        <v>1649</v>
      </c>
      <c r="B1586" s="445" t="s">
        <v>10055</v>
      </c>
      <c r="C1586" s="445" t="s">
        <v>146</v>
      </c>
      <c r="D1586" s="445" t="s">
        <v>8349</v>
      </c>
      <c r="E1586" s="452">
        <v>47.98</v>
      </c>
    </row>
    <row r="1587" spans="1:5">
      <c r="A1587" s="445">
        <v>1653</v>
      </c>
      <c r="B1587" s="445" t="s">
        <v>10056</v>
      </c>
      <c r="C1587" s="445" t="s">
        <v>146</v>
      </c>
      <c r="D1587" s="445" t="s">
        <v>8349</v>
      </c>
      <c r="E1587" s="452">
        <v>37.58</v>
      </c>
    </row>
    <row r="1588" spans="1:5">
      <c r="A1588" s="445">
        <v>1647</v>
      </c>
      <c r="B1588" s="445" t="s">
        <v>10057</v>
      </c>
      <c r="C1588" s="445" t="s">
        <v>146</v>
      </c>
      <c r="D1588" s="445" t="s">
        <v>8349</v>
      </c>
      <c r="E1588" s="452">
        <v>13.46</v>
      </c>
    </row>
    <row r="1589" spans="1:5">
      <c r="A1589" s="445">
        <v>1648</v>
      </c>
      <c r="B1589" s="445" t="s">
        <v>10058</v>
      </c>
      <c r="C1589" s="445" t="s">
        <v>146</v>
      </c>
      <c r="D1589" s="445" t="s">
        <v>8349</v>
      </c>
      <c r="E1589" s="452">
        <v>25.84</v>
      </c>
    </row>
    <row r="1590" spans="1:5">
      <c r="A1590" s="445">
        <v>1651</v>
      </c>
      <c r="B1590" s="445" t="s">
        <v>10059</v>
      </c>
      <c r="C1590" s="445" t="s">
        <v>146</v>
      </c>
      <c r="D1590" s="445" t="s">
        <v>8349</v>
      </c>
      <c r="E1590" s="452">
        <v>119.88</v>
      </c>
    </row>
    <row r="1591" spans="1:5">
      <c r="A1591" s="445">
        <v>1650</v>
      </c>
      <c r="B1591" s="445" t="s">
        <v>10060</v>
      </c>
      <c r="C1591" s="445" t="s">
        <v>146</v>
      </c>
      <c r="D1591" s="445" t="s">
        <v>8349</v>
      </c>
      <c r="E1591" s="452">
        <v>66.260000000000005</v>
      </c>
    </row>
    <row r="1592" spans="1:5">
      <c r="A1592" s="445">
        <v>1654</v>
      </c>
      <c r="B1592" s="445" t="s">
        <v>10061</v>
      </c>
      <c r="C1592" s="445" t="s">
        <v>146</v>
      </c>
      <c r="D1592" s="445" t="s">
        <v>8349</v>
      </c>
      <c r="E1592" s="452">
        <v>18.47</v>
      </c>
    </row>
    <row r="1593" spans="1:5">
      <c r="A1593" s="445">
        <v>1652</v>
      </c>
      <c r="B1593" s="445" t="s">
        <v>10062</v>
      </c>
      <c r="C1593" s="445" t="s">
        <v>146</v>
      </c>
      <c r="D1593" s="445" t="s">
        <v>8349</v>
      </c>
      <c r="E1593" s="452">
        <v>172.05</v>
      </c>
    </row>
    <row r="1594" spans="1:5">
      <c r="A1594" s="445">
        <v>10510</v>
      </c>
      <c r="B1594" s="445" t="s">
        <v>10063</v>
      </c>
      <c r="C1594" s="445" t="s">
        <v>146</v>
      </c>
      <c r="D1594" s="445" t="s">
        <v>8367</v>
      </c>
      <c r="E1594" s="452">
        <v>97.05</v>
      </c>
    </row>
    <row r="1595" spans="1:5">
      <c r="A1595" s="445">
        <v>1747</v>
      </c>
      <c r="B1595" s="445" t="s">
        <v>10064</v>
      </c>
      <c r="C1595" s="445" t="s">
        <v>146</v>
      </c>
      <c r="D1595" s="445" t="s">
        <v>8349</v>
      </c>
      <c r="E1595" s="452">
        <v>198.22</v>
      </c>
    </row>
    <row r="1596" spans="1:5">
      <c r="A1596" s="445">
        <v>1744</v>
      </c>
      <c r="B1596" s="445" t="s">
        <v>10065</v>
      </c>
      <c r="C1596" s="445" t="s">
        <v>146</v>
      </c>
      <c r="D1596" s="445" t="s">
        <v>8349</v>
      </c>
      <c r="E1596" s="452">
        <v>137.30000000000001</v>
      </c>
    </row>
    <row r="1597" spans="1:5">
      <c r="A1597" s="445">
        <v>1743</v>
      </c>
      <c r="B1597" s="445" t="s">
        <v>10066</v>
      </c>
      <c r="C1597" s="445" t="s">
        <v>146</v>
      </c>
      <c r="D1597" s="445" t="s">
        <v>8349</v>
      </c>
      <c r="E1597" s="452">
        <v>180.3</v>
      </c>
    </row>
    <row r="1598" spans="1:5">
      <c r="A1598" s="445">
        <v>39640</v>
      </c>
      <c r="B1598" s="445" t="s">
        <v>10067</v>
      </c>
      <c r="C1598" s="445" t="s">
        <v>146</v>
      </c>
      <c r="D1598" s="445" t="s">
        <v>8349</v>
      </c>
      <c r="E1598" s="452">
        <v>8.61</v>
      </c>
    </row>
    <row r="1599" spans="1:5">
      <c r="A1599" s="445">
        <v>11013</v>
      </c>
      <c r="B1599" s="445" t="s">
        <v>10068</v>
      </c>
      <c r="C1599" s="445" t="s">
        <v>146</v>
      </c>
      <c r="D1599" s="445" t="s">
        <v>8349</v>
      </c>
      <c r="E1599" s="452">
        <v>17.72</v>
      </c>
    </row>
    <row r="1600" spans="1:5">
      <c r="A1600" s="445">
        <v>11017</v>
      </c>
      <c r="B1600" s="445" t="s">
        <v>10070</v>
      </c>
      <c r="C1600" s="445" t="s">
        <v>146</v>
      </c>
      <c r="D1600" s="445" t="s">
        <v>8349</v>
      </c>
      <c r="E1600" s="452">
        <v>7.56</v>
      </c>
    </row>
    <row r="1601" spans="1:5">
      <c r="A1601" s="445">
        <v>20236</v>
      </c>
      <c r="B1601" s="445" t="s">
        <v>10071</v>
      </c>
      <c r="C1601" s="445" t="s">
        <v>146</v>
      </c>
      <c r="D1601" s="445" t="s">
        <v>8349</v>
      </c>
      <c r="E1601" s="452">
        <v>33.299999999999997</v>
      </c>
    </row>
    <row r="1602" spans="1:5">
      <c r="A1602" s="445">
        <v>7215</v>
      </c>
      <c r="B1602" s="445" t="s">
        <v>10072</v>
      </c>
      <c r="C1602" s="445" t="s">
        <v>146</v>
      </c>
      <c r="D1602" s="445" t="s">
        <v>8349</v>
      </c>
      <c r="E1602" s="452">
        <v>28.51</v>
      </c>
    </row>
    <row r="1603" spans="1:5">
      <c r="A1603" s="445">
        <v>7216</v>
      </c>
      <c r="B1603" s="445" t="s">
        <v>10073</v>
      </c>
      <c r="C1603" s="445" t="s">
        <v>146</v>
      </c>
      <c r="D1603" s="445" t="s">
        <v>8349</v>
      </c>
      <c r="E1603" s="452">
        <v>119.17</v>
      </c>
    </row>
    <row r="1604" spans="1:5">
      <c r="A1604" s="445">
        <v>20235</v>
      </c>
      <c r="B1604" s="445" t="s">
        <v>10074</v>
      </c>
      <c r="C1604" s="445" t="s">
        <v>146</v>
      </c>
      <c r="D1604" s="445" t="s">
        <v>8349</v>
      </c>
      <c r="E1604" s="452">
        <v>60.25</v>
      </c>
    </row>
    <row r="1605" spans="1:5">
      <c r="A1605" s="445">
        <v>7181</v>
      </c>
      <c r="B1605" s="445" t="s">
        <v>10075</v>
      </c>
      <c r="C1605" s="445" t="s">
        <v>146</v>
      </c>
      <c r="D1605" s="445" t="s">
        <v>8349</v>
      </c>
      <c r="E1605" s="452">
        <v>3.86</v>
      </c>
    </row>
    <row r="1606" spans="1:5">
      <c r="A1606" s="445">
        <v>40742</v>
      </c>
      <c r="B1606" s="445" t="s">
        <v>10077</v>
      </c>
      <c r="C1606" s="445" t="s">
        <v>146</v>
      </c>
      <c r="D1606" s="445" t="s">
        <v>8349</v>
      </c>
      <c r="E1606" s="452">
        <v>8.34</v>
      </c>
    </row>
    <row r="1607" spans="1:5">
      <c r="A1607" s="445">
        <v>7214</v>
      </c>
      <c r="B1607" s="445" t="s">
        <v>10078</v>
      </c>
      <c r="C1607" s="445" t="s">
        <v>146</v>
      </c>
      <c r="D1607" s="445" t="s">
        <v>8349</v>
      </c>
      <c r="E1607" s="452">
        <v>40.83</v>
      </c>
    </row>
    <row r="1608" spans="1:5">
      <c r="A1608" s="445">
        <v>7219</v>
      </c>
      <c r="B1608" s="445" t="s">
        <v>10079</v>
      </c>
      <c r="C1608" s="445" t="s">
        <v>146</v>
      </c>
      <c r="D1608" s="445" t="s">
        <v>8349</v>
      </c>
      <c r="E1608" s="452">
        <v>42.26</v>
      </c>
    </row>
    <row r="1609" spans="1:5">
      <c r="A1609" s="445">
        <v>37972</v>
      </c>
      <c r="B1609" s="445" t="s">
        <v>10080</v>
      </c>
      <c r="C1609" s="445" t="s">
        <v>146</v>
      </c>
      <c r="D1609" s="445" t="s">
        <v>8349</v>
      </c>
      <c r="E1609" s="452">
        <v>9.6300000000000008</v>
      </c>
    </row>
    <row r="1610" spans="1:5">
      <c r="A1610" s="445">
        <v>37973</v>
      </c>
      <c r="B1610" s="445" t="s">
        <v>10081</v>
      </c>
      <c r="C1610" s="445" t="s">
        <v>146</v>
      </c>
      <c r="D1610" s="445" t="s">
        <v>8349</v>
      </c>
      <c r="E1610" s="452">
        <v>15.42</v>
      </c>
    </row>
    <row r="1611" spans="1:5">
      <c r="A1611" s="445">
        <v>37971</v>
      </c>
      <c r="B1611" s="445" t="s">
        <v>10082</v>
      </c>
      <c r="C1611" s="445" t="s">
        <v>146</v>
      </c>
      <c r="D1611" s="445" t="s">
        <v>8349</v>
      </c>
      <c r="E1611" s="452">
        <v>5.78</v>
      </c>
    </row>
    <row r="1612" spans="1:5">
      <c r="A1612" s="445">
        <v>20094</v>
      </c>
      <c r="B1612" s="445" t="s">
        <v>10083</v>
      </c>
      <c r="C1612" s="445" t="s">
        <v>146</v>
      </c>
      <c r="D1612" s="445" t="s">
        <v>8367</v>
      </c>
      <c r="E1612" s="452">
        <v>32.18</v>
      </c>
    </row>
    <row r="1613" spans="1:5">
      <c r="A1613" s="445">
        <v>20095</v>
      </c>
      <c r="B1613" s="445" t="s">
        <v>10084</v>
      </c>
      <c r="C1613" s="445" t="s">
        <v>146</v>
      </c>
      <c r="D1613" s="445" t="s">
        <v>8367</v>
      </c>
      <c r="E1613" s="452">
        <v>40.98</v>
      </c>
    </row>
    <row r="1614" spans="1:5">
      <c r="A1614" s="445">
        <v>1954</v>
      </c>
      <c r="B1614" s="445" t="s">
        <v>10085</v>
      </c>
      <c r="C1614" s="445" t="s">
        <v>146</v>
      </c>
      <c r="D1614" s="445" t="s">
        <v>8349</v>
      </c>
      <c r="E1614" s="452">
        <v>134.44</v>
      </c>
    </row>
    <row r="1615" spans="1:5">
      <c r="A1615" s="445">
        <v>1926</v>
      </c>
      <c r="B1615" s="445" t="s">
        <v>10086</v>
      </c>
      <c r="C1615" s="445" t="s">
        <v>146</v>
      </c>
      <c r="D1615" s="445" t="s">
        <v>8349</v>
      </c>
      <c r="E1615" s="452">
        <v>1.77</v>
      </c>
    </row>
    <row r="1616" spans="1:5">
      <c r="A1616" s="445">
        <v>1927</v>
      </c>
      <c r="B1616" s="445" t="s">
        <v>10087</v>
      </c>
      <c r="C1616" s="445" t="s">
        <v>146</v>
      </c>
      <c r="D1616" s="445" t="s">
        <v>8349</v>
      </c>
      <c r="E1616" s="452">
        <v>2.34</v>
      </c>
    </row>
    <row r="1617" spans="1:5">
      <c r="A1617" s="445">
        <v>1923</v>
      </c>
      <c r="B1617" s="445" t="s">
        <v>10088</v>
      </c>
      <c r="C1617" s="445" t="s">
        <v>146</v>
      </c>
      <c r="D1617" s="445" t="s">
        <v>8349</v>
      </c>
      <c r="E1617" s="452">
        <v>3.83</v>
      </c>
    </row>
    <row r="1618" spans="1:5">
      <c r="A1618" s="445">
        <v>1929</v>
      </c>
      <c r="B1618" s="445" t="s">
        <v>10089</v>
      </c>
      <c r="C1618" s="445" t="s">
        <v>146</v>
      </c>
      <c r="D1618" s="445" t="s">
        <v>8349</v>
      </c>
      <c r="E1618" s="452">
        <v>6.28</v>
      </c>
    </row>
    <row r="1619" spans="1:5">
      <c r="A1619" s="445">
        <v>1930</v>
      </c>
      <c r="B1619" s="445" t="s">
        <v>10091</v>
      </c>
      <c r="C1619" s="445" t="s">
        <v>146</v>
      </c>
      <c r="D1619" s="445" t="s">
        <v>8349</v>
      </c>
      <c r="E1619" s="452">
        <v>12.17</v>
      </c>
    </row>
    <row r="1620" spans="1:5">
      <c r="A1620" s="445">
        <v>1924</v>
      </c>
      <c r="B1620" s="445" t="s">
        <v>10092</v>
      </c>
      <c r="C1620" s="445" t="s">
        <v>146</v>
      </c>
      <c r="D1620" s="445" t="s">
        <v>8349</v>
      </c>
      <c r="E1620" s="452">
        <v>20.98</v>
      </c>
    </row>
    <row r="1621" spans="1:5">
      <c r="A1621" s="445">
        <v>1922</v>
      </c>
      <c r="B1621" s="445" t="s">
        <v>10093</v>
      </c>
      <c r="C1621" s="445" t="s">
        <v>146</v>
      </c>
      <c r="D1621" s="445" t="s">
        <v>8349</v>
      </c>
      <c r="E1621" s="452">
        <v>31.17</v>
      </c>
    </row>
    <row r="1622" spans="1:5">
      <c r="A1622" s="445">
        <v>1953</v>
      </c>
      <c r="B1622" s="445" t="s">
        <v>10094</v>
      </c>
      <c r="C1622" s="445" t="s">
        <v>146</v>
      </c>
      <c r="D1622" s="445" t="s">
        <v>8349</v>
      </c>
      <c r="E1622" s="452">
        <v>54.47</v>
      </c>
    </row>
    <row r="1623" spans="1:5">
      <c r="A1623" s="445">
        <v>1962</v>
      </c>
      <c r="B1623" s="445" t="s">
        <v>10095</v>
      </c>
      <c r="C1623" s="445" t="s">
        <v>146</v>
      </c>
      <c r="D1623" s="445" t="s">
        <v>8349</v>
      </c>
      <c r="E1623" s="452">
        <v>178.2</v>
      </c>
    </row>
    <row r="1624" spans="1:5">
      <c r="A1624" s="445">
        <v>1955</v>
      </c>
      <c r="B1624" s="445" t="s">
        <v>10096</v>
      </c>
      <c r="C1624" s="445" t="s">
        <v>146</v>
      </c>
      <c r="D1624" s="445" t="s">
        <v>8349</v>
      </c>
      <c r="E1624" s="452">
        <v>2.35</v>
      </c>
    </row>
    <row r="1625" spans="1:5">
      <c r="A1625" s="445">
        <v>1956</v>
      </c>
      <c r="B1625" s="445" t="s">
        <v>10097</v>
      </c>
      <c r="C1625" s="445" t="s">
        <v>146</v>
      </c>
      <c r="D1625" s="445" t="s">
        <v>8349</v>
      </c>
      <c r="E1625" s="452">
        <v>3.04</v>
      </c>
    </row>
    <row r="1626" spans="1:5">
      <c r="A1626" s="445">
        <v>1957</v>
      </c>
      <c r="B1626" s="445" t="s">
        <v>10098</v>
      </c>
      <c r="C1626" s="445" t="s">
        <v>146</v>
      </c>
      <c r="D1626" s="445" t="s">
        <v>8349</v>
      </c>
      <c r="E1626" s="452">
        <v>6.9</v>
      </c>
    </row>
    <row r="1627" spans="1:5">
      <c r="A1627" s="445">
        <v>1958</v>
      </c>
      <c r="B1627" s="445" t="s">
        <v>10100</v>
      </c>
      <c r="C1627" s="445" t="s">
        <v>146</v>
      </c>
      <c r="D1627" s="445" t="s">
        <v>8349</v>
      </c>
      <c r="E1627" s="452">
        <v>12.26</v>
      </c>
    </row>
    <row r="1628" spans="1:5">
      <c r="A1628" s="445">
        <v>1959</v>
      </c>
      <c r="B1628" s="445" t="s">
        <v>10101</v>
      </c>
      <c r="C1628" s="445" t="s">
        <v>146</v>
      </c>
      <c r="D1628" s="445" t="s">
        <v>8349</v>
      </c>
      <c r="E1628" s="452">
        <v>14.95</v>
      </c>
    </row>
    <row r="1629" spans="1:5">
      <c r="A1629" s="445">
        <v>1925</v>
      </c>
      <c r="B1629" s="445" t="s">
        <v>10102</v>
      </c>
      <c r="C1629" s="445" t="s">
        <v>146</v>
      </c>
      <c r="D1629" s="445" t="s">
        <v>8349</v>
      </c>
      <c r="E1629" s="452">
        <v>36.950000000000003</v>
      </c>
    </row>
    <row r="1630" spans="1:5">
      <c r="A1630" s="445">
        <v>1960</v>
      </c>
      <c r="B1630" s="445" t="s">
        <v>10103</v>
      </c>
      <c r="C1630" s="445" t="s">
        <v>146</v>
      </c>
      <c r="D1630" s="445" t="s">
        <v>8349</v>
      </c>
      <c r="E1630" s="452">
        <v>52.53</v>
      </c>
    </row>
    <row r="1631" spans="1:5">
      <c r="A1631" s="445">
        <v>1961</v>
      </c>
      <c r="B1631" s="445" t="s">
        <v>10104</v>
      </c>
      <c r="C1631" s="445" t="s">
        <v>146</v>
      </c>
      <c r="D1631" s="445" t="s">
        <v>8349</v>
      </c>
      <c r="E1631" s="452">
        <v>75.489999999999995</v>
      </c>
    </row>
    <row r="1632" spans="1:5">
      <c r="A1632" s="445">
        <v>38426</v>
      </c>
      <c r="B1632" s="445" t="s">
        <v>10105</v>
      </c>
      <c r="C1632" s="445" t="s">
        <v>146</v>
      </c>
      <c r="D1632" s="445" t="s">
        <v>8349</v>
      </c>
      <c r="E1632" s="452">
        <v>23.05</v>
      </c>
    </row>
    <row r="1633" spans="1:5">
      <c r="A1633" s="445">
        <v>38423</v>
      </c>
      <c r="B1633" s="445" t="s">
        <v>10106</v>
      </c>
      <c r="C1633" s="445" t="s">
        <v>146</v>
      </c>
      <c r="D1633" s="445" t="s">
        <v>8349</v>
      </c>
      <c r="E1633" s="452">
        <v>52.29</v>
      </c>
    </row>
    <row r="1634" spans="1:5">
      <c r="A1634" s="445">
        <v>38421</v>
      </c>
      <c r="B1634" s="445" t="s">
        <v>10107</v>
      </c>
      <c r="C1634" s="445" t="s">
        <v>146</v>
      </c>
      <c r="D1634" s="445" t="s">
        <v>8349</v>
      </c>
      <c r="E1634" s="452">
        <v>24.68</v>
      </c>
    </row>
    <row r="1635" spans="1:5">
      <c r="A1635" s="445">
        <v>38422</v>
      </c>
      <c r="B1635" s="445" t="s">
        <v>10108</v>
      </c>
      <c r="C1635" s="445" t="s">
        <v>146</v>
      </c>
      <c r="D1635" s="445" t="s">
        <v>8349</v>
      </c>
      <c r="E1635" s="452">
        <v>36.08</v>
      </c>
    </row>
    <row r="1636" spans="1:5">
      <c r="A1636" s="445">
        <v>39866</v>
      </c>
      <c r="B1636" s="445" t="s">
        <v>10109</v>
      </c>
      <c r="C1636" s="445" t="s">
        <v>146</v>
      </c>
      <c r="D1636" s="445" t="s">
        <v>8367</v>
      </c>
      <c r="E1636" s="452">
        <v>17.739999999999998</v>
      </c>
    </row>
    <row r="1637" spans="1:5">
      <c r="A1637" s="445">
        <v>39867</v>
      </c>
      <c r="B1637" s="445" t="s">
        <v>10110</v>
      </c>
      <c r="C1637" s="445" t="s">
        <v>146</v>
      </c>
      <c r="D1637" s="445" t="s">
        <v>8367</v>
      </c>
      <c r="E1637" s="452">
        <v>39.44</v>
      </c>
    </row>
    <row r="1638" spans="1:5">
      <c r="A1638" s="445">
        <v>39868</v>
      </c>
      <c r="B1638" s="445" t="s">
        <v>10111</v>
      </c>
      <c r="C1638" s="445" t="s">
        <v>146</v>
      </c>
      <c r="D1638" s="445" t="s">
        <v>8367</v>
      </c>
      <c r="E1638" s="452">
        <v>71.05</v>
      </c>
    </row>
    <row r="1639" spans="1:5">
      <c r="A1639" s="445">
        <v>37999</v>
      </c>
      <c r="B1639" s="445" t="s">
        <v>10112</v>
      </c>
      <c r="C1639" s="445" t="s">
        <v>146</v>
      </c>
      <c r="D1639" s="445" t="s">
        <v>8349</v>
      </c>
      <c r="E1639" s="452">
        <v>9.23</v>
      </c>
    </row>
    <row r="1640" spans="1:5">
      <c r="A1640" s="445">
        <v>38000</v>
      </c>
      <c r="B1640" s="445" t="s">
        <v>10113</v>
      </c>
      <c r="C1640" s="445" t="s">
        <v>146</v>
      </c>
      <c r="D1640" s="445" t="s">
        <v>8349</v>
      </c>
      <c r="E1640" s="452">
        <v>12.22</v>
      </c>
    </row>
    <row r="1641" spans="1:5">
      <c r="A1641" s="445">
        <v>38129</v>
      </c>
      <c r="B1641" s="445" t="s">
        <v>10115</v>
      </c>
      <c r="C1641" s="445" t="s">
        <v>146</v>
      </c>
      <c r="D1641" s="445" t="s">
        <v>8349</v>
      </c>
      <c r="E1641" s="452">
        <v>4.08</v>
      </c>
    </row>
    <row r="1642" spans="1:5">
      <c r="A1642" s="445">
        <v>38025</v>
      </c>
      <c r="B1642" s="445" t="s">
        <v>10116</v>
      </c>
      <c r="C1642" s="445" t="s">
        <v>146</v>
      </c>
      <c r="D1642" s="445" t="s">
        <v>8349</v>
      </c>
      <c r="E1642" s="452">
        <v>6.82</v>
      </c>
    </row>
    <row r="1643" spans="1:5">
      <c r="A1643" s="445">
        <v>38026</v>
      </c>
      <c r="B1643" s="445" t="s">
        <v>10117</v>
      </c>
      <c r="C1643" s="445" t="s">
        <v>146</v>
      </c>
      <c r="D1643" s="445" t="s">
        <v>8349</v>
      </c>
      <c r="E1643" s="452">
        <v>18.27</v>
      </c>
    </row>
    <row r="1644" spans="1:5">
      <c r="A1644" s="445">
        <v>1858</v>
      </c>
      <c r="B1644" s="445" t="s">
        <v>10118</v>
      </c>
      <c r="C1644" s="445" t="s">
        <v>146</v>
      </c>
      <c r="D1644" s="445" t="s">
        <v>8367</v>
      </c>
      <c r="E1644" s="452">
        <v>45.06</v>
      </c>
    </row>
    <row r="1645" spans="1:5">
      <c r="A1645" s="445">
        <v>1844</v>
      </c>
      <c r="B1645" s="445" t="s">
        <v>10119</v>
      </c>
      <c r="C1645" s="445" t="s">
        <v>146</v>
      </c>
      <c r="D1645" s="445" t="s">
        <v>8367</v>
      </c>
      <c r="E1645" s="452">
        <v>166.12</v>
      </c>
    </row>
    <row r="1646" spans="1:5">
      <c r="A1646" s="445">
        <v>1863</v>
      </c>
      <c r="B1646" s="445" t="s">
        <v>10120</v>
      </c>
      <c r="C1646" s="445" t="s">
        <v>146</v>
      </c>
      <c r="D1646" s="445" t="s">
        <v>8367</v>
      </c>
      <c r="E1646" s="452">
        <v>65.38</v>
      </c>
    </row>
    <row r="1647" spans="1:5">
      <c r="A1647" s="445">
        <v>1865</v>
      </c>
      <c r="B1647" s="445" t="s">
        <v>10121</v>
      </c>
      <c r="C1647" s="445" t="s">
        <v>146</v>
      </c>
      <c r="D1647" s="445" t="s">
        <v>8367</v>
      </c>
      <c r="E1647" s="452">
        <v>238.54</v>
      </c>
    </row>
    <row r="1648" spans="1:5">
      <c r="A1648" s="445">
        <v>36355</v>
      </c>
      <c r="B1648" s="445" t="s">
        <v>10122</v>
      </c>
      <c r="C1648" s="445" t="s">
        <v>146</v>
      </c>
      <c r="D1648" s="445" t="s">
        <v>8367</v>
      </c>
      <c r="E1648" s="452">
        <v>7.36</v>
      </c>
    </row>
    <row r="1649" spans="1:5">
      <c r="A1649" s="445">
        <v>36356</v>
      </c>
      <c r="B1649" s="445" t="s">
        <v>10123</v>
      </c>
      <c r="C1649" s="445" t="s">
        <v>146</v>
      </c>
      <c r="D1649" s="445" t="s">
        <v>8367</v>
      </c>
      <c r="E1649" s="452">
        <v>12.38</v>
      </c>
    </row>
    <row r="1650" spans="1:5">
      <c r="A1650" s="445">
        <v>1932</v>
      </c>
      <c r="B1650" s="445" t="s">
        <v>10124</v>
      </c>
      <c r="C1650" s="445" t="s">
        <v>146</v>
      </c>
      <c r="D1650" s="445" t="s">
        <v>8349</v>
      </c>
      <c r="E1650" s="452">
        <v>8.91</v>
      </c>
    </row>
    <row r="1651" spans="1:5">
      <c r="A1651" s="445">
        <v>1933</v>
      </c>
      <c r="B1651" s="445" t="s">
        <v>10125</v>
      </c>
      <c r="C1651" s="445" t="s">
        <v>146</v>
      </c>
      <c r="D1651" s="445" t="s">
        <v>8349</v>
      </c>
      <c r="E1651" s="452">
        <v>3.92</v>
      </c>
    </row>
    <row r="1652" spans="1:5">
      <c r="A1652" s="445">
        <v>1951</v>
      </c>
      <c r="B1652" s="445" t="s">
        <v>10126</v>
      </c>
      <c r="C1652" s="445" t="s">
        <v>146</v>
      </c>
      <c r="D1652" s="445" t="s">
        <v>8349</v>
      </c>
      <c r="E1652" s="452">
        <v>17.420000000000002</v>
      </c>
    </row>
    <row r="1653" spans="1:5">
      <c r="A1653" s="445">
        <v>1966</v>
      </c>
      <c r="B1653" s="445" t="s">
        <v>10127</v>
      </c>
      <c r="C1653" s="445" t="s">
        <v>146</v>
      </c>
      <c r="D1653" s="445" t="s">
        <v>8349</v>
      </c>
      <c r="E1653" s="452">
        <v>20.05</v>
      </c>
    </row>
    <row r="1654" spans="1:5">
      <c r="A1654" s="445">
        <v>1952</v>
      </c>
      <c r="B1654" s="445" t="s">
        <v>10128</v>
      </c>
      <c r="C1654" s="445" t="s">
        <v>146</v>
      </c>
      <c r="D1654" s="445" t="s">
        <v>8349</v>
      </c>
      <c r="E1654" s="452">
        <v>75.290000000000006</v>
      </c>
    </row>
    <row r="1655" spans="1:5">
      <c r="A1655" s="445">
        <v>20104</v>
      </c>
      <c r="B1655" s="445" t="s">
        <v>10129</v>
      </c>
      <c r="C1655" s="445" t="s">
        <v>146</v>
      </c>
      <c r="D1655" s="445" t="s">
        <v>8349</v>
      </c>
      <c r="E1655" s="452">
        <v>556.29999999999995</v>
      </c>
    </row>
    <row r="1656" spans="1:5">
      <c r="A1656" s="445">
        <v>20105</v>
      </c>
      <c r="B1656" s="445" t="s">
        <v>10130</v>
      </c>
      <c r="C1656" s="445" t="s">
        <v>146</v>
      </c>
      <c r="D1656" s="445" t="s">
        <v>8349</v>
      </c>
      <c r="E1656" s="452">
        <v>866.49</v>
      </c>
    </row>
    <row r="1657" spans="1:5">
      <c r="A1657" s="445">
        <v>1965</v>
      </c>
      <c r="B1657" s="445" t="s">
        <v>10131</v>
      </c>
      <c r="C1657" s="445" t="s">
        <v>146</v>
      </c>
      <c r="D1657" s="445" t="s">
        <v>8349</v>
      </c>
      <c r="E1657" s="452">
        <v>40.64</v>
      </c>
    </row>
    <row r="1658" spans="1:5">
      <c r="A1658" s="445">
        <v>10765</v>
      </c>
      <c r="B1658" s="445" t="s">
        <v>10132</v>
      </c>
      <c r="C1658" s="445" t="s">
        <v>146</v>
      </c>
      <c r="D1658" s="445" t="s">
        <v>8349</v>
      </c>
      <c r="E1658" s="452">
        <v>10.27</v>
      </c>
    </row>
    <row r="1659" spans="1:5">
      <c r="A1659" s="445">
        <v>10767</v>
      </c>
      <c r="B1659" s="445" t="s">
        <v>10134</v>
      </c>
      <c r="C1659" s="445" t="s">
        <v>146</v>
      </c>
      <c r="D1659" s="445" t="s">
        <v>8349</v>
      </c>
      <c r="E1659" s="452">
        <v>33.659999999999997</v>
      </c>
    </row>
    <row r="1660" spans="1:5">
      <c r="A1660" s="445">
        <v>1970</v>
      </c>
      <c r="B1660" s="445" t="s">
        <v>10135</v>
      </c>
      <c r="C1660" s="445" t="s">
        <v>146</v>
      </c>
      <c r="D1660" s="445" t="s">
        <v>8349</v>
      </c>
      <c r="E1660" s="452">
        <v>42.18</v>
      </c>
    </row>
    <row r="1661" spans="1:5">
      <c r="A1661" s="445">
        <v>1967</v>
      </c>
      <c r="B1661" s="445" t="s">
        <v>10136</v>
      </c>
      <c r="C1661" s="445" t="s">
        <v>146</v>
      </c>
      <c r="D1661" s="445" t="s">
        <v>8349</v>
      </c>
      <c r="E1661" s="452">
        <v>4.6900000000000004</v>
      </c>
    </row>
    <row r="1662" spans="1:5">
      <c r="A1662" s="445">
        <v>1968</v>
      </c>
      <c r="B1662" s="445" t="s">
        <v>10137</v>
      </c>
      <c r="C1662" s="445" t="s">
        <v>146</v>
      </c>
      <c r="D1662" s="445" t="s">
        <v>8349</v>
      </c>
      <c r="E1662" s="452">
        <v>9.83</v>
      </c>
    </row>
    <row r="1663" spans="1:5">
      <c r="A1663" s="445">
        <v>1969</v>
      </c>
      <c r="B1663" s="445" t="s">
        <v>10138</v>
      </c>
      <c r="C1663" s="445" t="s">
        <v>146</v>
      </c>
      <c r="D1663" s="445" t="s">
        <v>8349</v>
      </c>
      <c r="E1663" s="452">
        <v>28.93</v>
      </c>
    </row>
    <row r="1664" spans="1:5">
      <c r="A1664" s="445">
        <v>1839</v>
      </c>
      <c r="B1664" s="445" t="s">
        <v>10139</v>
      </c>
      <c r="C1664" s="445" t="s">
        <v>146</v>
      </c>
      <c r="D1664" s="445" t="s">
        <v>8367</v>
      </c>
      <c r="E1664" s="452">
        <v>158.47</v>
      </c>
    </row>
    <row r="1665" spans="1:5">
      <c r="A1665" s="445">
        <v>1835</v>
      </c>
      <c r="B1665" s="445" t="s">
        <v>10140</v>
      </c>
      <c r="C1665" s="445" t="s">
        <v>146</v>
      </c>
      <c r="D1665" s="445" t="s">
        <v>8367</v>
      </c>
      <c r="E1665" s="452">
        <v>33.69</v>
      </c>
    </row>
    <row r="1666" spans="1:5">
      <c r="A1666" s="445">
        <v>1823</v>
      </c>
      <c r="B1666" s="445" t="s">
        <v>10141</v>
      </c>
      <c r="C1666" s="445" t="s">
        <v>146</v>
      </c>
      <c r="D1666" s="445" t="s">
        <v>8367</v>
      </c>
      <c r="E1666" s="452">
        <v>65.14</v>
      </c>
    </row>
    <row r="1667" spans="1:5">
      <c r="A1667" s="445">
        <v>1827</v>
      </c>
      <c r="B1667" s="445" t="s">
        <v>10142</v>
      </c>
      <c r="C1667" s="445" t="s">
        <v>146</v>
      </c>
      <c r="D1667" s="445" t="s">
        <v>8367</v>
      </c>
      <c r="E1667" s="452">
        <v>156.93</v>
      </c>
    </row>
    <row r="1668" spans="1:5">
      <c r="A1668" s="445">
        <v>1831</v>
      </c>
      <c r="B1668" s="445" t="s">
        <v>10143</v>
      </c>
      <c r="C1668" s="445" t="s">
        <v>146</v>
      </c>
      <c r="D1668" s="445" t="s">
        <v>8367</v>
      </c>
      <c r="E1668" s="452">
        <v>34.26</v>
      </c>
    </row>
    <row r="1669" spans="1:5">
      <c r="A1669" s="445">
        <v>1825</v>
      </c>
      <c r="B1669" s="445" t="s">
        <v>10144</v>
      </c>
      <c r="C1669" s="445" t="s">
        <v>146</v>
      </c>
      <c r="D1669" s="445" t="s">
        <v>8367</v>
      </c>
      <c r="E1669" s="452">
        <v>84.54</v>
      </c>
    </row>
    <row r="1670" spans="1:5">
      <c r="A1670" s="445">
        <v>1828</v>
      </c>
      <c r="B1670" s="445" t="s">
        <v>10145</v>
      </c>
      <c r="C1670" s="445" t="s">
        <v>146</v>
      </c>
      <c r="D1670" s="445" t="s">
        <v>8367</v>
      </c>
      <c r="E1670" s="452">
        <v>191.5</v>
      </c>
    </row>
    <row r="1671" spans="1:5">
      <c r="A1671" s="445">
        <v>1845</v>
      </c>
      <c r="B1671" s="445" t="s">
        <v>10146</v>
      </c>
      <c r="C1671" s="445" t="s">
        <v>146</v>
      </c>
      <c r="D1671" s="445" t="s">
        <v>8367</v>
      </c>
      <c r="E1671" s="452">
        <v>42.93</v>
      </c>
    </row>
    <row r="1672" spans="1:5">
      <c r="A1672" s="445">
        <v>1824</v>
      </c>
      <c r="B1672" s="445" t="s">
        <v>10147</v>
      </c>
      <c r="C1672" s="445" t="s">
        <v>146</v>
      </c>
      <c r="D1672" s="445" t="s">
        <v>8367</v>
      </c>
      <c r="E1672" s="452">
        <v>101.35</v>
      </c>
    </row>
    <row r="1673" spans="1:5">
      <c r="A1673" s="445">
        <v>1941</v>
      </c>
      <c r="B1673" s="445" t="s">
        <v>10148</v>
      </c>
      <c r="C1673" s="445" t="s">
        <v>146</v>
      </c>
      <c r="D1673" s="445" t="s">
        <v>8349</v>
      </c>
      <c r="E1673" s="452">
        <v>26.34</v>
      </c>
    </row>
    <row r="1674" spans="1:5">
      <c r="A1674" s="445">
        <v>1940</v>
      </c>
      <c r="B1674" s="445" t="s">
        <v>10149</v>
      </c>
      <c r="C1674" s="445" t="s">
        <v>146</v>
      </c>
      <c r="D1674" s="445" t="s">
        <v>8349</v>
      </c>
      <c r="E1674" s="452">
        <v>19.899999999999999</v>
      </c>
    </row>
    <row r="1675" spans="1:5">
      <c r="A1675" s="445">
        <v>1937</v>
      </c>
      <c r="B1675" s="445" t="s">
        <v>10151</v>
      </c>
      <c r="C1675" s="445" t="s">
        <v>146</v>
      </c>
      <c r="D1675" s="445" t="s">
        <v>8349</v>
      </c>
      <c r="E1675" s="452">
        <v>4.13</v>
      </c>
    </row>
    <row r="1676" spans="1:5">
      <c r="A1676" s="445">
        <v>1939</v>
      </c>
      <c r="B1676" s="445" t="s">
        <v>10152</v>
      </c>
      <c r="C1676" s="445" t="s">
        <v>146</v>
      </c>
      <c r="D1676" s="445" t="s">
        <v>8349</v>
      </c>
      <c r="E1676" s="452">
        <v>8.18</v>
      </c>
    </row>
    <row r="1677" spans="1:5">
      <c r="A1677" s="445">
        <v>1942</v>
      </c>
      <c r="B1677" s="445" t="s">
        <v>10153</v>
      </c>
      <c r="C1677" s="445" t="s">
        <v>146</v>
      </c>
      <c r="D1677" s="445" t="s">
        <v>8349</v>
      </c>
      <c r="E1677" s="452">
        <v>37.58</v>
      </c>
    </row>
    <row r="1678" spans="1:5">
      <c r="A1678" s="445">
        <v>1938</v>
      </c>
      <c r="B1678" s="445" t="s">
        <v>10154</v>
      </c>
      <c r="C1678" s="445" t="s">
        <v>146</v>
      </c>
      <c r="D1678" s="445" t="s">
        <v>8349</v>
      </c>
      <c r="E1678" s="452">
        <v>5.23</v>
      </c>
    </row>
    <row r="1679" spans="1:5">
      <c r="A1679" s="445">
        <v>42692</v>
      </c>
      <c r="B1679" s="445" t="s">
        <v>10155</v>
      </c>
      <c r="C1679" s="445" t="s">
        <v>146</v>
      </c>
      <c r="D1679" s="445" t="s">
        <v>8367</v>
      </c>
      <c r="E1679" s="452">
        <v>529.24</v>
      </c>
    </row>
    <row r="1680" spans="1:5">
      <c r="A1680" s="445">
        <v>42693</v>
      </c>
      <c r="B1680" s="445" t="s">
        <v>10156</v>
      </c>
      <c r="C1680" s="445" t="s">
        <v>146</v>
      </c>
      <c r="D1680" s="445" t="s">
        <v>8367</v>
      </c>
      <c r="E1680" s="452">
        <v>870.57</v>
      </c>
    </row>
    <row r="1681" spans="1:5">
      <c r="A1681" s="445">
        <v>42695</v>
      </c>
      <c r="B1681" s="445" t="s">
        <v>10157</v>
      </c>
      <c r="C1681" s="445" t="s">
        <v>146</v>
      </c>
      <c r="D1681" s="445" t="s">
        <v>8367</v>
      </c>
      <c r="E1681" s="452">
        <v>661.94</v>
      </c>
    </row>
    <row r="1682" spans="1:5">
      <c r="A1682" s="445">
        <v>42694</v>
      </c>
      <c r="B1682" s="445" t="s">
        <v>10158</v>
      </c>
      <c r="C1682" s="445" t="s">
        <v>146</v>
      </c>
      <c r="D1682" s="445" t="s">
        <v>8367</v>
      </c>
      <c r="E1682" s="452">
        <v>978.59</v>
      </c>
    </row>
    <row r="1683" spans="1:5">
      <c r="A1683" s="445">
        <v>20097</v>
      </c>
      <c r="B1683" s="445" t="s">
        <v>10159</v>
      </c>
      <c r="C1683" s="445" t="s">
        <v>146</v>
      </c>
      <c r="D1683" s="445" t="s">
        <v>8349</v>
      </c>
      <c r="E1683" s="452">
        <v>39.85</v>
      </c>
    </row>
    <row r="1684" spans="1:5">
      <c r="A1684" s="445">
        <v>20098</v>
      </c>
      <c r="B1684" s="445" t="s">
        <v>10160</v>
      </c>
      <c r="C1684" s="445" t="s">
        <v>146</v>
      </c>
      <c r="D1684" s="445" t="s">
        <v>8349</v>
      </c>
      <c r="E1684" s="452">
        <v>134.37</v>
      </c>
    </row>
    <row r="1685" spans="1:5">
      <c r="A1685" s="445">
        <v>20096</v>
      </c>
      <c r="B1685" s="445" t="s">
        <v>10161</v>
      </c>
      <c r="C1685" s="445" t="s">
        <v>146</v>
      </c>
      <c r="D1685" s="445" t="s">
        <v>8349</v>
      </c>
      <c r="E1685" s="452">
        <v>26.07</v>
      </c>
    </row>
    <row r="1686" spans="1:5">
      <c r="A1686" s="445">
        <v>1964</v>
      </c>
      <c r="B1686" s="445" t="s">
        <v>10162</v>
      </c>
      <c r="C1686" s="445" t="s">
        <v>146</v>
      </c>
      <c r="D1686" s="445" t="s">
        <v>8349</v>
      </c>
      <c r="E1686" s="452">
        <v>24.1</v>
      </c>
    </row>
    <row r="1687" spans="1:5">
      <c r="A1687" s="445">
        <v>1880</v>
      </c>
      <c r="B1687" s="445" t="s">
        <v>10163</v>
      </c>
      <c r="C1687" s="445" t="s">
        <v>146</v>
      </c>
      <c r="D1687" s="445" t="s">
        <v>8349</v>
      </c>
      <c r="E1687" s="452">
        <v>2.4</v>
      </c>
    </row>
    <row r="1688" spans="1:5">
      <c r="A1688" s="445">
        <v>39274</v>
      </c>
      <c r="B1688" s="445" t="s">
        <v>10164</v>
      </c>
      <c r="C1688" s="445" t="s">
        <v>146</v>
      </c>
      <c r="D1688" s="445" t="s">
        <v>8349</v>
      </c>
      <c r="E1688" s="452">
        <v>1.86</v>
      </c>
    </row>
    <row r="1689" spans="1:5">
      <c r="A1689" s="445">
        <v>2628</v>
      </c>
      <c r="B1689" s="445" t="s">
        <v>10165</v>
      </c>
      <c r="C1689" s="445" t="s">
        <v>146</v>
      </c>
      <c r="D1689" s="445" t="s">
        <v>8349</v>
      </c>
      <c r="E1689" s="452">
        <v>215.18</v>
      </c>
    </row>
    <row r="1690" spans="1:5">
      <c r="A1690" s="445">
        <v>2622</v>
      </c>
      <c r="B1690" s="445" t="s">
        <v>10166</v>
      </c>
      <c r="C1690" s="445" t="s">
        <v>146</v>
      </c>
      <c r="D1690" s="445" t="s">
        <v>8349</v>
      </c>
      <c r="E1690" s="452">
        <v>5.1100000000000003</v>
      </c>
    </row>
    <row r="1691" spans="1:5">
      <c r="A1691" s="445">
        <v>2623</v>
      </c>
      <c r="B1691" s="445" t="s">
        <v>10167</v>
      </c>
      <c r="C1691" s="445" t="s">
        <v>146</v>
      </c>
      <c r="D1691" s="445" t="s">
        <v>8349</v>
      </c>
      <c r="E1691" s="452">
        <v>6.15</v>
      </c>
    </row>
    <row r="1692" spans="1:5">
      <c r="A1692" s="445">
        <v>2624</v>
      </c>
      <c r="B1692" s="445" t="s">
        <v>10168</v>
      </c>
      <c r="C1692" s="445" t="s">
        <v>146</v>
      </c>
      <c r="D1692" s="445" t="s">
        <v>8349</v>
      </c>
      <c r="E1692" s="452">
        <v>9.7799999999999994</v>
      </c>
    </row>
    <row r="1693" spans="1:5">
      <c r="A1693" s="445">
        <v>2625</v>
      </c>
      <c r="B1693" s="445" t="s">
        <v>10169</v>
      </c>
      <c r="C1693" s="445" t="s">
        <v>146</v>
      </c>
      <c r="D1693" s="445" t="s">
        <v>8349</v>
      </c>
      <c r="E1693" s="452">
        <v>20.65</v>
      </c>
    </row>
    <row r="1694" spans="1:5">
      <c r="A1694" s="445">
        <v>2626</v>
      </c>
      <c r="B1694" s="445" t="s">
        <v>10170</v>
      </c>
      <c r="C1694" s="445" t="s">
        <v>146</v>
      </c>
      <c r="D1694" s="445" t="s">
        <v>8349</v>
      </c>
      <c r="E1694" s="452">
        <v>30.25</v>
      </c>
    </row>
    <row r="1695" spans="1:5">
      <c r="A1695" s="445">
        <v>2630</v>
      </c>
      <c r="B1695" s="445" t="s">
        <v>10171</v>
      </c>
      <c r="C1695" s="445" t="s">
        <v>146</v>
      </c>
      <c r="D1695" s="445" t="s">
        <v>8349</v>
      </c>
      <c r="E1695" s="452">
        <v>46.01</v>
      </c>
    </row>
    <row r="1696" spans="1:5">
      <c r="A1696" s="445">
        <v>2627</v>
      </c>
      <c r="B1696" s="445" t="s">
        <v>10172</v>
      </c>
      <c r="C1696" s="445" t="s">
        <v>146</v>
      </c>
      <c r="D1696" s="445" t="s">
        <v>8349</v>
      </c>
      <c r="E1696" s="452">
        <v>81.05</v>
      </c>
    </row>
    <row r="1697" spans="1:5">
      <c r="A1697" s="445">
        <v>2629</v>
      </c>
      <c r="B1697" s="445" t="s">
        <v>10173</v>
      </c>
      <c r="C1697" s="445" t="s">
        <v>146</v>
      </c>
      <c r="D1697" s="445" t="s">
        <v>8349</v>
      </c>
      <c r="E1697" s="452">
        <v>109.62</v>
      </c>
    </row>
    <row r="1698" spans="1:5">
      <c r="A1698" s="445">
        <v>12033</v>
      </c>
      <c r="B1698" s="445" t="s">
        <v>10174</v>
      </c>
      <c r="C1698" s="445" t="s">
        <v>146</v>
      </c>
      <c r="D1698" s="445" t="s">
        <v>8349</v>
      </c>
      <c r="E1698" s="452">
        <v>7.67</v>
      </c>
    </row>
    <row r="1699" spans="1:5">
      <c r="A1699" s="445">
        <v>40408</v>
      </c>
      <c r="B1699" s="445" t="s">
        <v>10176</v>
      </c>
      <c r="C1699" s="445" t="s">
        <v>146</v>
      </c>
      <c r="D1699" s="445" t="s">
        <v>8349</v>
      </c>
      <c r="E1699" s="452">
        <v>5.04</v>
      </c>
    </row>
    <row r="1700" spans="1:5">
      <c r="A1700" s="445">
        <v>40409</v>
      </c>
      <c r="B1700" s="445" t="s">
        <v>10177</v>
      </c>
      <c r="C1700" s="445" t="s">
        <v>146</v>
      </c>
      <c r="D1700" s="445" t="s">
        <v>8349</v>
      </c>
      <c r="E1700" s="452">
        <v>1.78</v>
      </c>
    </row>
    <row r="1701" spans="1:5">
      <c r="A1701" s="445">
        <v>39276</v>
      </c>
      <c r="B1701" s="445" t="s">
        <v>10178</v>
      </c>
      <c r="C1701" s="445" t="s">
        <v>146</v>
      </c>
      <c r="D1701" s="445" t="s">
        <v>8349</v>
      </c>
      <c r="E1701" s="452">
        <v>4.54</v>
      </c>
    </row>
    <row r="1702" spans="1:5">
      <c r="A1702" s="445">
        <v>39277</v>
      </c>
      <c r="B1702" s="445" t="s">
        <v>10179</v>
      </c>
      <c r="C1702" s="445" t="s">
        <v>146</v>
      </c>
      <c r="D1702" s="445" t="s">
        <v>8349</v>
      </c>
      <c r="E1702" s="452">
        <v>12.26</v>
      </c>
    </row>
    <row r="1703" spans="1:5">
      <c r="A1703" s="445">
        <v>12034</v>
      </c>
      <c r="B1703" s="445" t="s">
        <v>10180</v>
      </c>
      <c r="C1703" s="445" t="s">
        <v>146</v>
      </c>
      <c r="D1703" s="445" t="s">
        <v>8349</v>
      </c>
      <c r="E1703" s="452">
        <v>3.47</v>
      </c>
    </row>
    <row r="1704" spans="1:5">
      <c r="A1704" s="445">
        <v>39879</v>
      </c>
      <c r="B1704" s="445" t="s">
        <v>10181</v>
      </c>
      <c r="C1704" s="445" t="s">
        <v>146</v>
      </c>
      <c r="D1704" s="445" t="s">
        <v>8367</v>
      </c>
      <c r="E1704" s="452">
        <v>4.9800000000000004</v>
      </c>
    </row>
    <row r="1705" spans="1:5">
      <c r="A1705" s="445">
        <v>39880</v>
      </c>
      <c r="B1705" s="445" t="s">
        <v>10182</v>
      </c>
      <c r="C1705" s="445" t="s">
        <v>146</v>
      </c>
      <c r="D1705" s="445" t="s">
        <v>8367</v>
      </c>
      <c r="E1705" s="452">
        <v>11.04</v>
      </c>
    </row>
    <row r="1706" spans="1:5">
      <c r="A1706" s="445">
        <v>39881</v>
      </c>
      <c r="B1706" s="445" t="s">
        <v>10183</v>
      </c>
      <c r="C1706" s="445" t="s">
        <v>146</v>
      </c>
      <c r="D1706" s="445" t="s">
        <v>8367</v>
      </c>
      <c r="E1706" s="452">
        <v>17.72</v>
      </c>
    </row>
    <row r="1707" spans="1:5">
      <c r="A1707" s="445">
        <v>39882</v>
      </c>
      <c r="B1707" s="445" t="s">
        <v>10184</v>
      </c>
      <c r="C1707" s="445" t="s">
        <v>146</v>
      </c>
      <c r="D1707" s="445" t="s">
        <v>8367</v>
      </c>
      <c r="E1707" s="452">
        <v>46.69</v>
      </c>
    </row>
    <row r="1708" spans="1:5">
      <c r="A1708" s="445">
        <v>39883</v>
      </c>
      <c r="B1708" s="445" t="s">
        <v>10185</v>
      </c>
      <c r="C1708" s="445" t="s">
        <v>146</v>
      </c>
      <c r="D1708" s="445" t="s">
        <v>8367</v>
      </c>
      <c r="E1708" s="452">
        <v>74.55</v>
      </c>
    </row>
    <row r="1709" spans="1:5">
      <c r="A1709" s="445">
        <v>39884</v>
      </c>
      <c r="B1709" s="445" t="s">
        <v>10186</v>
      </c>
      <c r="C1709" s="445" t="s">
        <v>146</v>
      </c>
      <c r="D1709" s="445" t="s">
        <v>8367</v>
      </c>
      <c r="E1709" s="452">
        <v>110.73</v>
      </c>
    </row>
    <row r="1710" spans="1:5">
      <c r="A1710" s="445">
        <v>39885</v>
      </c>
      <c r="B1710" s="445" t="s">
        <v>10187</v>
      </c>
      <c r="C1710" s="445" t="s">
        <v>146</v>
      </c>
      <c r="D1710" s="445" t="s">
        <v>8367</v>
      </c>
      <c r="E1710" s="452">
        <v>263.17</v>
      </c>
    </row>
    <row r="1711" spans="1:5">
      <c r="A1711" s="445">
        <v>1777</v>
      </c>
      <c r="B1711" s="445" t="s">
        <v>10188</v>
      </c>
      <c r="C1711" s="445" t="s">
        <v>146</v>
      </c>
      <c r="D1711" s="445" t="s">
        <v>8349</v>
      </c>
      <c r="E1711" s="452">
        <v>51.73</v>
      </c>
    </row>
    <row r="1712" spans="1:5">
      <c r="A1712" s="445">
        <v>1819</v>
      </c>
      <c r="B1712" s="445" t="s">
        <v>10189</v>
      </c>
      <c r="C1712" s="445" t="s">
        <v>146</v>
      </c>
      <c r="D1712" s="445" t="s">
        <v>8349</v>
      </c>
      <c r="E1712" s="452">
        <v>37.64</v>
      </c>
    </row>
    <row r="1713" spans="1:5">
      <c r="A1713" s="445">
        <v>1775</v>
      </c>
      <c r="B1713" s="445" t="s">
        <v>10190</v>
      </c>
      <c r="C1713" s="445" t="s">
        <v>146</v>
      </c>
      <c r="D1713" s="445" t="s">
        <v>8349</v>
      </c>
      <c r="E1713" s="452">
        <v>11.25</v>
      </c>
    </row>
    <row r="1714" spans="1:5">
      <c r="A1714" s="445">
        <v>1776</v>
      </c>
      <c r="B1714" s="445" t="s">
        <v>10191</v>
      </c>
      <c r="C1714" s="445" t="s">
        <v>146</v>
      </c>
      <c r="D1714" s="445" t="s">
        <v>8349</v>
      </c>
      <c r="E1714" s="452">
        <v>30.62</v>
      </c>
    </row>
    <row r="1715" spans="1:5">
      <c r="A1715" s="445">
        <v>1778</v>
      </c>
      <c r="B1715" s="445" t="s">
        <v>10192</v>
      </c>
      <c r="C1715" s="445" t="s">
        <v>146</v>
      </c>
      <c r="D1715" s="445" t="s">
        <v>8349</v>
      </c>
      <c r="E1715" s="452">
        <v>125.22</v>
      </c>
    </row>
    <row r="1716" spans="1:5">
      <c r="A1716" s="445">
        <v>1818</v>
      </c>
      <c r="B1716" s="445" t="s">
        <v>10193</v>
      </c>
      <c r="C1716" s="445" t="s">
        <v>146</v>
      </c>
      <c r="D1716" s="445" t="s">
        <v>8349</v>
      </c>
      <c r="E1716" s="452">
        <v>83.12</v>
      </c>
    </row>
    <row r="1717" spans="1:5">
      <c r="A1717" s="445">
        <v>1820</v>
      </c>
      <c r="B1717" s="445" t="s">
        <v>10194</v>
      </c>
      <c r="C1717" s="445" t="s">
        <v>146</v>
      </c>
      <c r="D1717" s="445" t="s">
        <v>8349</v>
      </c>
      <c r="E1717" s="452">
        <v>16.25</v>
      </c>
    </row>
    <row r="1718" spans="1:5">
      <c r="A1718" s="445">
        <v>1779</v>
      </c>
      <c r="B1718" s="445" t="s">
        <v>10195</v>
      </c>
      <c r="C1718" s="445" t="s">
        <v>146</v>
      </c>
      <c r="D1718" s="445" t="s">
        <v>8349</v>
      </c>
      <c r="E1718" s="452">
        <v>182.11</v>
      </c>
    </row>
    <row r="1719" spans="1:5">
      <c r="A1719" s="445">
        <v>1780</v>
      </c>
      <c r="B1719" s="445" t="s">
        <v>10196</v>
      </c>
      <c r="C1719" s="445" t="s">
        <v>146</v>
      </c>
      <c r="D1719" s="445" t="s">
        <v>8349</v>
      </c>
      <c r="E1719" s="452">
        <v>375.43</v>
      </c>
    </row>
    <row r="1720" spans="1:5">
      <c r="A1720" s="445">
        <v>1783</v>
      </c>
      <c r="B1720" s="445" t="s">
        <v>10197</v>
      </c>
      <c r="C1720" s="445" t="s">
        <v>146</v>
      </c>
      <c r="D1720" s="445" t="s">
        <v>8349</v>
      </c>
      <c r="E1720" s="452">
        <v>39.69</v>
      </c>
    </row>
    <row r="1721" spans="1:5">
      <c r="A1721" s="445">
        <v>1782</v>
      </c>
      <c r="B1721" s="445" t="s">
        <v>10198</v>
      </c>
      <c r="C1721" s="445" t="s">
        <v>146</v>
      </c>
      <c r="D1721" s="445" t="s">
        <v>8349</v>
      </c>
      <c r="E1721" s="452">
        <v>31.38</v>
      </c>
    </row>
    <row r="1722" spans="1:5">
      <c r="A1722" s="445">
        <v>1817</v>
      </c>
      <c r="B1722" s="445" t="s">
        <v>10199</v>
      </c>
      <c r="C1722" s="445" t="s">
        <v>146</v>
      </c>
      <c r="D1722" s="445" t="s">
        <v>8349</v>
      </c>
      <c r="E1722" s="452">
        <v>9.35</v>
      </c>
    </row>
    <row r="1723" spans="1:5">
      <c r="A1723" s="445">
        <v>1781</v>
      </c>
      <c r="B1723" s="445" t="s">
        <v>10201</v>
      </c>
      <c r="C1723" s="445" t="s">
        <v>146</v>
      </c>
      <c r="D1723" s="445" t="s">
        <v>8349</v>
      </c>
      <c r="E1723" s="452">
        <v>20.45</v>
      </c>
    </row>
    <row r="1724" spans="1:5">
      <c r="A1724" s="445">
        <v>1784</v>
      </c>
      <c r="B1724" s="445" t="s">
        <v>10202</v>
      </c>
      <c r="C1724" s="445" t="s">
        <v>146</v>
      </c>
      <c r="D1724" s="445" t="s">
        <v>8349</v>
      </c>
      <c r="E1724" s="452">
        <v>112.09</v>
      </c>
    </row>
    <row r="1725" spans="1:5">
      <c r="A1725" s="445">
        <v>1810</v>
      </c>
      <c r="B1725" s="445" t="s">
        <v>10203</v>
      </c>
      <c r="C1725" s="445" t="s">
        <v>146</v>
      </c>
      <c r="D1725" s="445" t="s">
        <v>8349</v>
      </c>
      <c r="E1725" s="452">
        <v>62.17</v>
      </c>
    </row>
    <row r="1726" spans="1:5">
      <c r="A1726" s="445">
        <v>1811</v>
      </c>
      <c r="B1726" s="445" t="s">
        <v>10204</v>
      </c>
      <c r="C1726" s="445" t="s">
        <v>146</v>
      </c>
      <c r="D1726" s="445" t="s">
        <v>8349</v>
      </c>
      <c r="E1726" s="452">
        <v>13.45</v>
      </c>
    </row>
    <row r="1727" spans="1:5">
      <c r="A1727" s="445">
        <v>1812</v>
      </c>
      <c r="B1727" s="445" t="s">
        <v>10205</v>
      </c>
      <c r="C1727" s="445" t="s">
        <v>146</v>
      </c>
      <c r="D1727" s="445" t="s">
        <v>8349</v>
      </c>
      <c r="E1727" s="452">
        <v>156.94999999999999</v>
      </c>
    </row>
    <row r="1728" spans="1:5">
      <c r="A1728" s="445">
        <v>40386</v>
      </c>
      <c r="B1728" s="445" t="s">
        <v>10206</v>
      </c>
      <c r="C1728" s="445" t="s">
        <v>146</v>
      </c>
      <c r="D1728" s="445" t="s">
        <v>8367</v>
      </c>
      <c r="E1728" s="452">
        <v>63.77</v>
      </c>
    </row>
    <row r="1729" spans="1:5">
      <c r="A1729" s="445">
        <v>40384</v>
      </c>
      <c r="B1729" s="445" t="s">
        <v>10207</v>
      </c>
      <c r="C1729" s="445" t="s">
        <v>146</v>
      </c>
      <c r="D1729" s="445" t="s">
        <v>8367</v>
      </c>
      <c r="E1729" s="452">
        <v>43.66</v>
      </c>
    </row>
    <row r="1730" spans="1:5">
      <c r="A1730" s="445">
        <v>40379</v>
      </c>
      <c r="B1730" s="445" t="s">
        <v>10208</v>
      </c>
      <c r="C1730" s="445" t="s">
        <v>146</v>
      </c>
      <c r="D1730" s="445" t="s">
        <v>8367</v>
      </c>
      <c r="E1730" s="452">
        <v>15.09</v>
      </c>
    </row>
    <row r="1731" spans="1:5">
      <c r="A1731" s="445">
        <v>40423</v>
      </c>
      <c r="B1731" s="445" t="s">
        <v>10209</v>
      </c>
      <c r="C1731" s="445" t="s">
        <v>146</v>
      </c>
      <c r="D1731" s="445" t="s">
        <v>8367</v>
      </c>
      <c r="E1731" s="452">
        <v>28.56</v>
      </c>
    </row>
    <row r="1732" spans="1:5">
      <c r="A1732" s="445">
        <v>40389</v>
      </c>
      <c r="B1732" s="445" t="s">
        <v>10210</v>
      </c>
      <c r="C1732" s="445" t="s">
        <v>146</v>
      </c>
      <c r="D1732" s="445" t="s">
        <v>8367</v>
      </c>
      <c r="E1732" s="452">
        <v>181.13</v>
      </c>
    </row>
    <row r="1733" spans="1:5">
      <c r="A1733" s="445">
        <v>40388</v>
      </c>
      <c r="B1733" s="445" t="s">
        <v>10211</v>
      </c>
      <c r="C1733" s="445" t="s">
        <v>146</v>
      </c>
      <c r="D1733" s="445" t="s">
        <v>8367</v>
      </c>
      <c r="E1733" s="452">
        <v>90.66</v>
      </c>
    </row>
    <row r="1734" spans="1:5">
      <c r="A1734" s="445">
        <v>40381</v>
      </c>
      <c r="B1734" s="445" t="s">
        <v>10212</v>
      </c>
      <c r="C1734" s="445" t="s">
        <v>146</v>
      </c>
      <c r="D1734" s="445" t="s">
        <v>8367</v>
      </c>
      <c r="E1734" s="452">
        <v>20.12</v>
      </c>
    </row>
    <row r="1735" spans="1:5">
      <c r="A1735" s="445">
        <v>40391</v>
      </c>
      <c r="B1735" s="445" t="s">
        <v>10213</v>
      </c>
      <c r="C1735" s="445" t="s">
        <v>146</v>
      </c>
      <c r="D1735" s="445" t="s">
        <v>8367</v>
      </c>
      <c r="E1735" s="452">
        <v>470.14</v>
      </c>
    </row>
    <row r="1736" spans="1:5">
      <c r="A1736" s="445">
        <v>40414</v>
      </c>
      <c r="B1736" s="445" t="s">
        <v>10214</v>
      </c>
      <c r="C1736" s="445" t="s">
        <v>146</v>
      </c>
      <c r="D1736" s="445" t="s">
        <v>8367</v>
      </c>
      <c r="E1736" s="452">
        <v>20.73</v>
      </c>
    </row>
    <row r="1737" spans="1:5">
      <c r="A1737" s="445">
        <v>40416</v>
      </c>
      <c r="B1737" s="445" t="s">
        <v>10215</v>
      </c>
      <c r="C1737" s="445" t="s">
        <v>146</v>
      </c>
      <c r="D1737" s="445" t="s">
        <v>8367</v>
      </c>
      <c r="E1737" s="452">
        <v>28.66</v>
      </c>
    </row>
    <row r="1738" spans="1:5">
      <c r="A1738" s="445">
        <v>40418</v>
      </c>
      <c r="B1738" s="445" t="s">
        <v>10216</v>
      </c>
      <c r="C1738" s="445" t="s">
        <v>146</v>
      </c>
      <c r="D1738" s="445" t="s">
        <v>8367</v>
      </c>
      <c r="E1738" s="452">
        <v>34.18</v>
      </c>
    </row>
    <row r="1739" spans="1:5">
      <c r="A1739" s="445">
        <v>2609</v>
      </c>
      <c r="B1739" s="445" t="s">
        <v>10217</v>
      </c>
      <c r="C1739" s="445" t="s">
        <v>146</v>
      </c>
      <c r="D1739" s="445" t="s">
        <v>8349</v>
      </c>
      <c r="E1739" s="452">
        <v>4.8</v>
      </c>
    </row>
    <row r="1740" spans="1:5">
      <c r="A1740" s="445">
        <v>2634</v>
      </c>
      <c r="B1740" s="445" t="s">
        <v>10218</v>
      </c>
      <c r="C1740" s="445" t="s">
        <v>146</v>
      </c>
      <c r="D1740" s="445" t="s">
        <v>8349</v>
      </c>
      <c r="E1740" s="452">
        <v>6.3</v>
      </c>
    </row>
    <row r="1741" spans="1:5">
      <c r="A1741" s="445">
        <v>2611</v>
      </c>
      <c r="B1741" s="445" t="s">
        <v>10219</v>
      </c>
      <c r="C1741" s="445" t="s">
        <v>146</v>
      </c>
      <c r="D1741" s="445" t="s">
        <v>8349</v>
      </c>
      <c r="E1741" s="452">
        <v>17.77</v>
      </c>
    </row>
    <row r="1742" spans="1:5">
      <c r="A1742" s="445">
        <v>34359</v>
      </c>
      <c r="B1742" s="445" t="s">
        <v>10220</v>
      </c>
      <c r="C1742" s="445" t="s">
        <v>146</v>
      </c>
      <c r="D1742" s="445" t="s">
        <v>8367</v>
      </c>
      <c r="E1742" s="452">
        <v>10.26</v>
      </c>
    </row>
    <row r="1743" spans="1:5">
      <c r="A1743" s="445">
        <v>1789</v>
      </c>
      <c r="B1743" s="445" t="s">
        <v>10221</v>
      </c>
      <c r="C1743" s="445" t="s">
        <v>146</v>
      </c>
      <c r="D1743" s="445" t="s">
        <v>8349</v>
      </c>
      <c r="E1743" s="452">
        <v>49.65</v>
      </c>
    </row>
    <row r="1744" spans="1:5">
      <c r="A1744" s="445">
        <v>1788</v>
      </c>
      <c r="B1744" s="445" t="s">
        <v>10222</v>
      </c>
      <c r="C1744" s="445" t="s">
        <v>146</v>
      </c>
      <c r="D1744" s="445" t="s">
        <v>8349</v>
      </c>
      <c r="E1744" s="452">
        <v>39.799999999999997</v>
      </c>
    </row>
    <row r="1745" spans="1:5">
      <c r="A1745" s="445">
        <v>1786</v>
      </c>
      <c r="B1745" s="445" t="s">
        <v>10223</v>
      </c>
      <c r="C1745" s="445" t="s">
        <v>146</v>
      </c>
      <c r="D1745" s="445" t="s">
        <v>8349</v>
      </c>
      <c r="E1745" s="452">
        <v>9.8800000000000008</v>
      </c>
    </row>
    <row r="1746" spans="1:5">
      <c r="A1746" s="445">
        <v>1787</v>
      </c>
      <c r="B1746" s="445" t="s">
        <v>10225</v>
      </c>
      <c r="C1746" s="445" t="s">
        <v>146</v>
      </c>
      <c r="D1746" s="445" t="s">
        <v>8349</v>
      </c>
      <c r="E1746" s="452">
        <v>23.66</v>
      </c>
    </row>
    <row r="1747" spans="1:5">
      <c r="A1747" s="445">
        <v>1791</v>
      </c>
      <c r="B1747" s="445" t="s">
        <v>10226</v>
      </c>
      <c r="C1747" s="445" t="s">
        <v>146</v>
      </c>
      <c r="D1747" s="445" t="s">
        <v>8349</v>
      </c>
      <c r="E1747" s="452">
        <v>143.49</v>
      </c>
    </row>
    <row r="1748" spans="1:5">
      <c r="A1748" s="445">
        <v>1790</v>
      </c>
      <c r="B1748" s="445" t="s">
        <v>10227</v>
      </c>
      <c r="C1748" s="445" t="s">
        <v>146</v>
      </c>
      <c r="D1748" s="445" t="s">
        <v>8349</v>
      </c>
      <c r="E1748" s="452">
        <v>82.68</v>
      </c>
    </row>
    <row r="1749" spans="1:5">
      <c r="A1749" s="445">
        <v>1813</v>
      </c>
      <c r="B1749" s="445" t="s">
        <v>10228</v>
      </c>
      <c r="C1749" s="445" t="s">
        <v>146</v>
      </c>
      <c r="D1749" s="445" t="s">
        <v>8349</v>
      </c>
      <c r="E1749" s="452">
        <v>15.68</v>
      </c>
    </row>
    <row r="1750" spans="1:5">
      <c r="A1750" s="445">
        <v>1792</v>
      </c>
      <c r="B1750" s="445" t="s">
        <v>10229</v>
      </c>
      <c r="C1750" s="445" t="s">
        <v>146</v>
      </c>
      <c r="D1750" s="445" t="s">
        <v>8349</v>
      </c>
      <c r="E1750" s="452">
        <v>193.69</v>
      </c>
    </row>
    <row r="1751" spans="1:5">
      <c r="A1751" s="445">
        <v>1793</v>
      </c>
      <c r="B1751" s="445" t="s">
        <v>10230</v>
      </c>
      <c r="C1751" s="445" t="s">
        <v>146</v>
      </c>
      <c r="D1751" s="445" t="s">
        <v>8349</v>
      </c>
      <c r="E1751" s="452">
        <v>391.39</v>
      </c>
    </row>
    <row r="1752" spans="1:5">
      <c r="A1752" s="445">
        <v>1809</v>
      </c>
      <c r="B1752" s="445" t="s">
        <v>10231</v>
      </c>
      <c r="C1752" s="445" t="s">
        <v>146</v>
      </c>
      <c r="D1752" s="445" t="s">
        <v>8349</v>
      </c>
      <c r="E1752" s="452">
        <v>46.55</v>
      </c>
    </row>
    <row r="1753" spans="1:5">
      <c r="A1753" s="445">
        <v>1814</v>
      </c>
      <c r="B1753" s="445" t="s">
        <v>10232</v>
      </c>
      <c r="C1753" s="445" t="s">
        <v>146</v>
      </c>
      <c r="D1753" s="445" t="s">
        <v>8349</v>
      </c>
      <c r="E1753" s="452">
        <v>38.24</v>
      </c>
    </row>
    <row r="1754" spans="1:5">
      <c r="A1754" s="445">
        <v>1803</v>
      </c>
      <c r="B1754" s="445" t="s">
        <v>10233</v>
      </c>
      <c r="C1754" s="445" t="s">
        <v>146</v>
      </c>
      <c r="D1754" s="445" t="s">
        <v>8349</v>
      </c>
      <c r="E1754" s="452">
        <v>9.66</v>
      </c>
    </row>
    <row r="1755" spans="1:5">
      <c r="A1755" s="445">
        <v>1805</v>
      </c>
      <c r="B1755" s="445" t="s">
        <v>10234</v>
      </c>
      <c r="C1755" s="445" t="s">
        <v>146</v>
      </c>
      <c r="D1755" s="445" t="s">
        <v>8349</v>
      </c>
      <c r="E1755" s="452">
        <v>22.19</v>
      </c>
    </row>
    <row r="1756" spans="1:5">
      <c r="A1756" s="445">
        <v>1821</v>
      </c>
      <c r="B1756" s="445" t="s">
        <v>10235</v>
      </c>
      <c r="C1756" s="445" t="s">
        <v>146</v>
      </c>
      <c r="D1756" s="445" t="s">
        <v>8349</v>
      </c>
      <c r="E1756" s="452">
        <v>131.1</v>
      </c>
    </row>
    <row r="1757" spans="1:5">
      <c r="A1757" s="445">
        <v>1806</v>
      </c>
      <c r="B1757" s="445" t="s">
        <v>10236</v>
      </c>
      <c r="C1757" s="445" t="s">
        <v>146</v>
      </c>
      <c r="D1757" s="445" t="s">
        <v>8349</v>
      </c>
      <c r="E1757" s="452">
        <v>78.03</v>
      </c>
    </row>
    <row r="1758" spans="1:5">
      <c r="A1758" s="445">
        <v>1804</v>
      </c>
      <c r="B1758" s="445" t="s">
        <v>10237</v>
      </c>
      <c r="C1758" s="445" t="s">
        <v>146</v>
      </c>
      <c r="D1758" s="445" t="s">
        <v>8349</v>
      </c>
      <c r="E1758" s="452">
        <v>13.75</v>
      </c>
    </row>
    <row r="1759" spans="1:5">
      <c r="A1759" s="445">
        <v>1807</v>
      </c>
      <c r="B1759" s="445" t="s">
        <v>10238</v>
      </c>
      <c r="C1759" s="445" t="s">
        <v>146</v>
      </c>
      <c r="D1759" s="445" t="s">
        <v>8349</v>
      </c>
      <c r="E1759" s="452">
        <v>187.5</v>
      </c>
    </row>
    <row r="1760" spans="1:5">
      <c r="A1760" s="445">
        <v>1808</v>
      </c>
      <c r="B1760" s="445" t="s">
        <v>10239</v>
      </c>
      <c r="C1760" s="445" t="s">
        <v>146</v>
      </c>
      <c r="D1760" s="445" t="s">
        <v>8349</v>
      </c>
      <c r="E1760" s="452">
        <v>375.9</v>
      </c>
    </row>
    <row r="1761" spans="1:5">
      <c r="A1761" s="445">
        <v>1797</v>
      </c>
      <c r="B1761" s="445" t="s">
        <v>10240</v>
      </c>
      <c r="C1761" s="445" t="s">
        <v>146</v>
      </c>
      <c r="D1761" s="445" t="s">
        <v>8349</v>
      </c>
      <c r="E1761" s="452">
        <v>56.38</v>
      </c>
    </row>
    <row r="1762" spans="1:5">
      <c r="A1762" s="445">
        <v>1796</v>
      </c>
      <c r="B1762" s="445" t="s">
        <v>10241</v>
      </c>
      <c r="C1762" s="445" t="s">
        <v>146</v>
      </c>
      <c r="D1762" s="445" t="s">
        <v>8349</v>
      </c>
      <c r="E1762" s="452">
        <v>43.24</v>
      </c>
    </row>
    <row r="1763" spans="1:5">
      <c r="A1763" s="445">
        <v>1794</v>
      </c>
      <c r="B1763" s="445" t="s">
        <v>10242</v>
      </c>
      <c r="C1763" s="445" t="s">
        <v>146</v>
      </c>
      <c r="D1763" s="445" t="s">
        <v>8349</v>
      </c>
      <c r="E1763" s="452">
        <v>10.32</v>
      </c>
    </row>
    <row r="1764" spans="1:5">
      <c r="A1764" s="445">
        <v>1816</v>
      </c>
      <c r="B1764" s="445" t="s">
        <v>10243</v>
      </c>
      <c r="C1764" s="445" t="s">
        <v>146</v>
      </c>
      <c r="D1764" s="445" t="s">
        <v>8349</v>
      </c>
      <c r="E1764" s="452">
        <v>23.28</v>
      </c>
    </row>
    <row r="1765" spans="1:5">
      <c r="A1765" s="445">
        <v>1815</v>
      </c>
      <c r="B1765" s="445" t="s">
        <v>10244</v>
      </c>
      <c r="C1765" s="445" t="s">
        <v>146</v>
      </c>
      <c r="D1765" s="445" t="s">
        <v>8349</v>
      </c>
      <c r="E1765" s="452">
        <v>178.75</v>
      </c>
    </row>
    <row r="1766" spans="1:5">
      <c r="A1766" s="445">
        <v>1798</v>
      </c>
      <c r="B1766" s="445" t="s">
        <v>10245</v>
      </c>
      <c r="C1766" s="445" t="s">
        <v>146</v>
      </c>
      <c r="D1766" s="445" t="s">
        <v>8349</v>
      </c>
      <c r="E1766" s="452">
        <v>79.98</v>
      </c>
    </row>
    <row r="1767" spans="1:5">
      <c r="A1767" s="445">
        <v>1795</v>
      </c>
      <c r="B1767" s="445" t="s">
        <v>10246</v>
      </c>
      <c r="C1767" s="445" t="s">
        <v>146</v>
      </c>
      <c r="D1767" s="445" t="s">
        <v>8349</v>
      </c>
      <c r="E1767" s="452">
        <v>14.3</v>
      </c>
    </row>
    <row r="1768" spans="1:5">
      <c r="A1768" s="445">
        <v>1799</v>
      </c>
      <c r="B1768" s="445" t="s">
        <v>10248</v>
      </c>
      <c r="C1768" s="445" t="s">
        <v>146</v>
      </c>
      <c r="D1768" s="445" t="s">
        <v>8349</v>
      </c>
      <c r="E1768" s="452">
        <v>232.81</v>
      </c>
    </row>
    <row r="1769" spans="1:5">
      <c r="A1769" s="445">
        <v>1800</v>
      </c>
      <c r="B1769" s="445" t="s">
        <v>10249</v>
      </c>
      <c r="C1769" s="445" t="s">
        <v>146</v>
      </c>
      <c r="D1769" s="445" t="s">
        <v>8349</v>
      </c>
      <c r="E1769" s="452">
        <v>444.48</v>
      </c>
    </row>
    <row r="1770" spans="1:5">
      <c r="A1770" s="445">
        <v>1802</v>
      </c>
      <c r="B1770" s="445" t="s">
        <v>10250</v>
      </c>
      <c r="C1770" s="445" t="s">
        <v>146</v>
      </c>
      <c r="D1770" s="445" t="s">
        <v>8349</v>
      </c>
      <c r="E1770" s="453">
        <v>1111.82</v>
      </c>
    </row>
    <row r="1771" spans="1:5">
      <c r="A1771" s="445">
        <v>40385</v>
      </c>
      <c r="B1771" s="445" t="s">
        <v>10251</v>
      </c>
      <c r="C1771" s="445" t="s">
        <v>146</v>
      </c>
      <c r="D1771" s="445" t="s">
        <v>8367</v>
      </c>
      <c r="E1771" s="452">
        <v>63.77</v>
      </c>
    </row>
    <row r="1772" spans="1:5">
      <c r="A1772" s="445">
        <v>40383</v>
      </c>
      <c r="B1772" s="445" t="s">
        <v>10252</v>
      </c>
      <c r="C1772" s="445" t="s">
        <v>146</v>
      </c>
      <c r="D1772" s="445" t="s">
        <v>8367</v>
      </c>
      <c r="E1772" s="452">
        <v>43.66</v>
      </c>
    </row>
    <row r="1773" spans="1:5">
      <c r="A1773" s="445">
        <v>40378</v>
      </c>
      <c r="B1773" s="445" t="s">
        <v>10253</v>
      </c>
      <c r="C1773" s="445" t="s">
        <v>146</v>
      </c>
      <c r="D1773" s="445" t="s">
        <v>8367</v>
      </c>
      <c r="E1773" s="452">
        <v>15.09</v>
      </c>
    </row>
    <row r="1774" spans="1:5">
      <c r="A1774" s="445">
        <v>40382</v>
      </c>
      <c r="B1774" s="445" t="s">
        <v>10254</v>
      </c>
      <c r="C1774" s="445" t="s">
        <v>146</v>
      </c>
      <c r="D1774" s="445" t="s">
        <v>8367</v>
      </c>
      <c r="E1774" s="452">
        <v>28.56</v>
      </c>
    </row>
    <row r="1775" spans="1:5">
      <c r="A1775" s="445">
        <v>40422</v>
      </c>
      <c r="B1775" s="445" t="s">
        <v>10255</v>
      </c>
      <c r="C1775" s="445" t="s">
        <v>146</v>
      </c>
      <c r="D1775" s="445" t="s">
        <v>8367</v>
      </c>
      <c r="E1775" s="452">
        <v>194.58</v>
      </c>
    </row>
    <row r="1776" spans="1:5">
      <c r="A1776" s="445">
        <v>40387</v>
      </c>
      <c r="B1776" s="445" t="s">
        <v>10256</v>
      </c>
      <c r="C1776" s="445" t="s">
        <v>146</v>
      </c>
      <c r="D1776" s="445" t="s">
        <v>8367</v>
      </c>
      <c r="E1776" s="452">
        <v>99.07</v>
      </c>
    </row>
    <row r="1777" spans="1:5">
      <c r="A1777" s="445">
        <v>40380</v>
      </c>
      <c r="B1777" s="445" t="s">
        <v>10257</v>
      </c>
      <c r="C1777" s="445" t="s">
        <v>146</v>
      </c>
      <c r="D1777" s="445" t="s">
        <v>8367</v>
      </c>
      <c r="E1777" s="452">
        <v>20.12</v>
      </c>
    </row>
    <row r="1778" spans="1:5">
      <c r="A1778" s="445">
        <v>40390</v>
      </c>
      <c r="B1778" s="445" t="s">
        <v>10258</v>
      </c>
      <c r="C1778" s="445" t="s">
        <v>146</v>
      </c>
      <c r="D1778" s="445" t="s">
        <v>8367</v>
      </c>
      <c r="E1778" s="452">
        <v>409.81</v>
      </c>
    </row>
    <row r="1779" spans="1:5">
      <c r="A1779" s="445">
        <v>40413</v>
      </c>
      <c r="B1779" s="445" t="s">
        <v>10259</v>
      </c>
      <c r="C1779" s="445" t="s">
        <v>146</v>
      </c>
      <c r="D1779" s="445" t="s">
        <v>8367</v>
      </c>
      <c r="E1779" s="452">
        <v>22.52</v>
      </c>
    </row>
    <row r="1780" spans="1:5">
      <c r="A1780" s="445">
        <v>40415</v>
      </c>
      <c r="B1780" s="445" t="s">
        <v>10260</v>
      </c>
      <c r="C1780" s="445" t="s">
        <v>146</v>
      </c>
      <c r="D1780" s="445" t="s">
        <v>8367</v>
      </c>
      <c r="E1780" s="452">
        <v>32.090000000000003</v>
      </c>
    </row>
    <row r="1781" spans="1:5">
      <c r="A1781" s="445">
        <v>40417</v>
      </c>
      <c r="B1781" s="445" t="s">
        <v>10261</v>
      </c>
      <c r="C1781" s="445" t="s">
        <v>146</v>
      </c>
      <c r="D1781" s="445" t="s">
        <v>8367</v>
      </c>
      <c r="E1781" s="452">
        <v>37.86</v>
      </c>
    </row>
    <row r="1782" spans="1:5">
      <c r="A1782" s="445">
        <v>39271</v>
      </c>
      <c r="B1782" s="445" t="s">
        <v>10262</v>
      </c>
      <c r="C1782" s="445" t="s">
        <v>146</v>
      </c>
      <c r="D1782" s="445" t="s">
        <v>8349</v>
      </c>
      <c r="E1782" s="452">
        <v>1.54</v>
      </c>
    </row>
    <row r="1783" spans="1:5">
      <c r="A1783" s="445">
        <v>39273</v>
      </c>
      <c r="B1783" s="445" t="s">
        <v>10263</v>
      </c>
      <c r="C1783" s="445" t="s">
        <v>146</v>
      </c>
      <c r="D1783" s="445" t="s">
        <v>8349</v>
      </c>
      <c r="E1783" s="452">
        <v>2.62</v>
      </c>
    </row>
    <row r="1784" spans="1:5">
      <c r="A1784" s="445">
        <v>39272</v>
      </c>
      <c r="B1784" s="445" t="s">
        <v>10264</v>
      </c>
      <c r="C1784" s="445" t="s">
        <v>146</v>
      </c>
      <c r="D1784" s="445" t="s">
        <v>8349</v>
      </c>
      <c r="E1784" s="452">
        <v>1.9</v>
      </c>
    </row>
    <row r="1785" spans="1:5">
      <c r="A1785" s="445">
        <v>1875</v>
      </c>
      <c r="B1785" s="445" t="s">
        <v>10265</v>
      </c>
      <c r="C1785" s="445" t="s">
        <v>146</v>
      </c>
      <c r="D1785" s="445" t="s">
        <v>8349</v>
      </c>
      <c r="E1785" s="452">
        <v>4.1900000000000004</v>
      </c>
    </row>
    <row r="1786" spans="1:5">
      <c r="A1786" s="445">
        <v>1874</v>
      </c>
      <c r="B1786" s="445" t="s">
        <v>10267</v>
      </c>
      <c r="C1786" s="445" t="s">
        <v>146</v>
      </c>
      <c r="D1786" s="445" t="s">
        <v>8349</v>
      </c>
      <c r="E1786" s="452">
        <v>3.46</v>
      </c>
    </row>
    <row r="1787" spans="1:5">
      <c r="A1787" s="445">
        <v>1870</v>
      </c>
      <c r="B1787" s="445" t="s">
        <v>10268</v>
      </c>
      <c r="C1787" s="445" t="s">
        <v>146</v>
      </c>
      <c r="D1787" s="445" t="s">
        <v>8352</v>
      </c>
      <c r="E1787" s="452">
        <v>2</v>
      </c>
    </row>
    <row r="1788" spans="1:5">
      <c r="A1788" s="445">
        <v>1884</v>
      </c>
      <c r="B1788" s="445" t="s">
        <v>10269</v>
      </c>
      <c r="C1788" s="445" t="s">
        <v>146</v>
      </c>
      <c r="D1788" s="445" t="s">
        <v>8349</v>
      </c>
      <c r="E1788" s="452">
        <v>3.07</v>
      </c>
    </row>
    <row r="1789" spans="1:5">
      <c r="A1789" s="445">
        <v>1887</v>
      </c>
      <c r="B1789" s="445" t="s">
        <v>10270</v>
      </c>
      <c r="C1789" s="445" t="s">
        <v>146</v>
      </c>
      <c r="D1789" s="445" t="s">
        <v>8349</v>
      </c>
      <c r="E1789" s="452">
        <v>17.39</v>
      </c>
    </row>
    <row r="1790" spans="1:5">
      <c r="A1790" s="445">
        <v>1876</v>
      </c>
      <c r="B1790" s="445" t="s">
        <v>10271</v>
      </c>
      <c r="C1790" s="445" t="s">
        <v>146</v>
      </c>
      <c r="D1790" s="445" t="s">
        <v>8349</v>
      </c>
      <c r="E1790" s="452">
        <v>6.81</v>
      </c>
    </row>
    <row r="1791" spans="1:5">
      <c r="A1791" s="445">
        <v>1879</v>
      </c>
      <c r="B1791" s="445" t="s">
        <v>10272</v>
      </c>
      <c r="C1791" s="445" t="s">
        <v>146</v>
      </c>
      <c r="D1791" s="445" t="s">
        <v>8349</v>
      </c>
      <c r="E1791" s="452">
        <v>2.02</v>
      </c>
    </row>
    <row r="1792" spans="1:5">
      <c r="A1792" s="445">
        <v>1877</v>
      </c>
      <c r="B1792" s="445" t="s">
        <v>10273</v>
      </c>
      <c r="C1792" s="445" t="s">
        <v>146</v>
      </c>
      <c r="D1792" s="445" t="s">
        <v>8349</v>
      </c>
      <c r="E1792" s="452">
        <v>17.41</v>
      </c>
    </row>
    <row r="1793" spans="1:5">
      <c r="A1793" s="445">
        <v>1878</v>
      </c>
      <c r="B1793" s="445" t="s">
        <v>10274</v>
      </c>
      <c r="C1793" s="445" t="s">
        <v>146</v>
      </c>
      <c r="D1793" s="445" t="s">
        <v>8349</v>
      </c>
      <c r="E1793" s="452">
        <v>34.979999999999997</v>
      </c>
    </row>
    <row r="1794" spans="1:5">
      <c r="A1794" s="445">
        <v>2621</v>
      </c>
      <c r="B1794" s="445" t="s">
        <v>10275</v>
      </c>
      <c r="C1794" s="445" t="s">
        <v>146</v>
      </c>
      <c r="D1794" s="445" t="s">
        <v>8349</v>
      </c>
      <c r="E1794" s="452">
        <v>152.03</v>
      </c>
    </row>
    <row r="1795" spans="1:5">
      <c r="A1795" s="445">
        <v>2616</v>
      </c>
      <c r="B1795" s="445" t="s">
        <v>10276</v>
      </c>
      <c r="C1795" s="445" t="s">
        <v>146</v>
      </c>
      <c r="D1795" s="445" t="s">
        <v>8349</v>
      </c>
      <c r="E1795" s="452">
        <v>4.3</v>
      </c>
    </row>
    <row r="1796" spans="1:5">
      <c r="A1796" s="445">
        <v>2633</v>
      </c>
      <c r="B1796" s="445" t="s">
        <v>10278</v>
      </c>
      <c r="C1796" s="445" t="s">
        <v>146</v>
      </c>
      <c r="D1796" s="445" t="s">
        <v>8349</v>
      </c>
      <c r="E1796" s="452">
        <v>4.8600000000000003</v>
      </c>
    </row>
    <row r="1797" spans="1:5">
      <c r="A1797" s="445">
        <v>2617</v>
      </c>
      <c r="B1797" s="445" t="s">
        <v>10279</v>
      </c>
      <c r="C1797" s="445" t="s">
        <v>146</v>
      </c>
      <c r="D1797" s="445" t="s">
        <v>8349</v>
      </c>
      <c r="E1797" s="452">
        <v>6.61</v>
      </c>
    </row>
    <row r="1798" spans="1:5">
      <c r="A1798" s="445">
        <v>2618</v>
      </c>
      <c r="B1798" s="445" t="s">
        <v>10280</v>
      </c>
      <c r="C1798" s="445" t="s">
        <v>146</v>
      </c>
      <c r="D1798" s="445" t="s">
        <v>8349</v>
      </c>
      <c r="E1798" s="452">
        <v>15.06</v>
      </c>
    </row>
    <row r="1799" spans="1:5">
      <c r="A1799" s="445">
        <v>2632</v>
      </c>
      <c r="B1799" s="445" t="s">
        <v>10281</v>
      </c>
      <c r="C1799" s="445" t="s">
        <v>146</v>
      </c>
      <c r="D1799" s="445" t="s">
        <v>8349</v>
      </c>
      <c r="E1799" s="452">
        <v>18.37</v>
      </c>
    </row>
    <row r="1800" spans="1:5">
      <c r="A1800" s="445">
        <v>2631</v>
      </c>
      <c r="B1800" s="445" t="s">
        <v>10282</v>
      </c>
      <c r="C1800" s="445" t="s">
        <v>146</v>
      </c>
      <c r="D1800" s="445" t="s">
        <v>8349</v>
      </c>
      <c r="E1800" s="452">
        <v>26.96</v>
      </c>
    </row>
    <row r="1801" spans="1:5">
      <c r="A1801" s="445">
        <v>2619</v>
      </c>
      <c r="B1801" s="445" t="s">
        <v>10283</v>
      </c>
      <c r="C1801" s="445" t="s">
        <v>146</v>
      </c>
      <c r="D1801" s="445" t="s">
        <v>8349</v>
      </c>
      <c r="E1801" s="452">
        <v>68.28</v>
      </c>
    </row>
    <row r="1802" spans="1:5">
      <c r="A1802" s="445">
        <v>2620</v>
      </c>
      <c r="B1802" s="445" t="s">
        <v>10284</v>
      </c>
      <c r="C1802" s="445" t="s">
        <v>146</v>
      </c>
      <c r="D1802" s="445" t="s">
        <v>8349</v>
      </c>
      <c r="E1802" s="452">
        <v>89.64</v>
      </c>
    </row>
    <row r="1803" spans="1:5">
      <c r="A1803" s="445">
        <v>25968</v>
      </c>
      <c r="B1803" s="445" t="s">
        <v>10285</v>
      </c>
      <c r="C1803" s="445" t="s">
        <v>146</v>
      </c>
      <c r="D1803" s="445" t="s">
        <v>8367</v>
      </c>
      <c r="E1803" s="452">
        <v>56.81</v>
      </c>
    </row>
    <row r="1804" spans="1:5">
      <c r="A1804" s="445">
        <v>38369</v>
      </c>
      <c r="B1804" s="445" t="s">
        <v>10286</v>
      </c>
      <c r="C1804" s="445" t="s">
        <v>146</v>
      </c>
      <c r="D1804" s="445" t="s">
        <v>8349</v>
      </c>
      <c r="E1804" s="452">
        <v>15.5</v>
      </c>
    </row>
    <row r="1805" spans="1:5">
      <c r="A1805" s="445">
        <v>38370</v>
      </c>
      <c r="B1805" s="445" t="s">
        <v>10287</v>
      </c>
      <c r="C1805" s="445" t="s">
        <v>146</v>
      </c>
      <c r="D1805" s="445" t="s">
        <v>8349</v>
      </c>
      <c r="E1805" s="452">
        <v>15.5</v>
      </c>
    </row>
    <row r="1806" spans="1:5">
      <c r="A1806" s="445">
        <v>38372</v>
      </c>
      <c r="B1806" s="445" t="s">
        <v>10288</v>
      </c>
      <c r="C1806" s="445" t="s">
        <v>146</v>
      </c>
      <c r="D1806" s="445" t="s">
        <v>8349</v>
      </c>
      <c r="E1806" s="452">
        <v>20.29</v>
      </c>
    </row>
    <row r="1807" spans="1:5">
      <c r="A1807" s="445">
        <v>2357</v>
      </c>
      <c r="B1807" s="445" t="s">
        <v>10289</v>
      </c>
      <c r="C1807" s="445" t="s">
        <v>954</v>
      </c>
      <c r="D1807" s="445" t="s">
        <v>8349</v>
      </c>
      <c r="E1807" s="452">
        <v>16.03</v>
      </c>
    </row>
    <row r="1808" spans="1:5">
      <c r="A1808" s="445">
        <v>40806</v>
      </c>
      <c r="B1808" s="445" t="s">
        <v>10290</v>
      </c>
      <c r="C1808" s="445" t="s">
        <v>8008</v>
      </c>
      <c r="D1808" s="445" t="s">
        <v>8349</v>
      </c>
      <c r="E1808" s="453">
        <v>2841.35</v>
      </c>
    </row>
    <row r="1809" spans="1:5">
      <c r="A1809" s="445">
        <v>2355</v>
      </c>
      <c r="B1809" s="445" t="s">
        <v>10291</v>
      </c>
      <c r="C1809" s="445" t="s">
        <v>954</v>
      </c>
      <c r="D1809" s="445" t="s">
        <v>8349</v>
      </c>
      <c r="E1809" s="452">
        <v>21.26</v>
      </c>
    </row>
    <row r="1810" spans="1:5">
      <c r="A1810" s="445">
        <v>40805</v>
      </c>
      <c r="B1810" s="445" t="s">
        <v>10292</v>
      </c>
      <c r="C1810" s="445" t="s">
        <v>8008</v>
      </c>
      <c r="D1810" s="445" t="s">
        <v>8349</v>
      </c>
      <c r="E1810" s="453">
        <v>3766.89</v>
      </c>
    </row>
    <row r="1811" spans="1:5">
      <c r="A1811" s="445">
        <v>2358</v>
      </c>
      <c r="B1811" s="445" t="s">
        <v>10293</v>
      </c>
      <c r="C1811" s="445" t="s">
        <v>954</v>
      </c>
      <c r="D1811" s="445" t="s">
        <v>8349</v>
      </c>
      <c r="E1811" s="452">
        <v>16.989999999999998</v>
      </c>
    </row>
    <row r="1812" spans="1:5">
      <c r="A1812" s="445">
        <v>40807</v>
      </c>
      <c r="B1812" s="445" t="s">
        <v>10294</v>
      </c>
      <c r="C1812" s="445" t="s">
        <v>8008</v>
      </c>
      <c r="D1812" s="445" t="s">
        <v>8349</v>
      </c>
      <c r="E1812" s="453">
        <v>3010.99</v>
      </c>
    </row>
    <row r="1813" spans="1:5">
      <c r="A1813" s="445">
        <v>2359</v>
      </c>
      <c r="B1813" s="445" t="s">
        <v>10295</v>
      </c>
      <c r="C1813" s="445" t="s">
        <v>954</v>
      </c>
      <c r="D1813" s="445" t="s">
        <v>8349</v>
      </c>
      <c r="E1813" s="452">
        <v>16.97</v>
      </c>
    </row>
    <row r="1814" spans="1:5">
      <c r="A1814" s="445">
        <v>40808</v>
      </c>
      <c r="B1814" s="445" t="s">
        <v>10296</v>
      </c>
      <c r="C1814" s="445" t="s">
        <v>8008</v>
      </c>
      <c r="D1814" s="445" t="s">
        <v>8349</v>
      </c>
      <c r="E1814" s="453">
        <v>3010.14</v>
      </c>
    </row>
    <row r="1815" spans="1:5">
      <c r="A1815" s="445">
        <v>43144</v>
      </c>
      <c r="B1815" s="445" t="s">
        <v>10297</v>
      </c>
      <c r="C1815" s="445" t="s">
        <v>130</v>
      </c>
      <c r="D1815" s="445" t="s">
        <v>8349</v>
      </c>
      <c r="E1815" s="452">
        <v>28.37</v>
      </c>
    </row>
    <row r="1816" spans="1:5">
      <c r="A1816" s="445">
        <v>39397</v>
      </c>
      <c r="B1816" s="445" t="s">
        <v>10298</v>
      </c>
      <c r="C1816" s="445" t="s">
        <v>7503</v>
      </c>
      <c r="D1816" s="445" t="s">
        <v>8349</v>
      </c>
      <c r="E1816" s="452">
        <v>12.93</v>
      </c>
    </row>
    <row r="1817" spans="1:5">
      <c r="A1817" s="445">
        <v>2692</v>
      </c>
      <c r="B1817" s="445" t="s">
        <v>10299</v>
      </c>
      <c r="C1817" s="445" t="s">
        <v>7503</v>
      </c>
      <c r="D1817" s="445" t="s">
        <v>8349</v>
      </c>
      <c r="E1817" s="452">
        <v>5.22</v>
      </c>
    </row>
    <row r="1818" spans="1:5">
      <c r="A1818" s="445">
        <v>5330</v>
      </c>
      <c r="B1818" s="445" t="s">
        <v>10300</v>
      </c>
      <c r="C1818" s="445" t="s">
        <v>7503</v>
      </c>
      <c r="D1818" s="445" t="s">
        <v>8349</v>
      </c>
      <c r="E1818" s="452">
        <v>37.56</v>
      </c>
    </row>
    <row r="1819" spans="1:5">
      <c r="A1819" s="445">
        <v>26017</v>
      </c>
      <c r="B1819" s="445" t="s">
        <v>10302</v>
      </c>
      <c r="C1819" s="445" t="s">
        <v>146</v>
      </c>
      <c r="D1819" s="445" t="s">
        <v>8349</v>
      </c>
      <c r="E1819" s="452">
        <v>36.39</v>
      </c>
    </row>
    <row r="1820" spans="1:5">
      <c r="A1820" s="445">
        <v>25931</v>
      </c>
      <c r="B1820" s="445" t="s">
        <v>10303</v>
      </c>
      <c r="C1820" s="445" t="s">
        <v>146</v>
      </c>
      <c r="D1820" s="445" t="s">
        <v>8349</v>
      </c>
      <c r="E1820" s="452">
        <v>115.67</v>
      </c>
    </row>
    <row r="1821" spans="1:5">
      <c r="A1821" s="445">
        <v>38140</v>
      </c>
      <c r="B1821" s="445" t="s">
        <v>10304</v>
      </c>
      <c r="C1821" s="445" t="s">
        <v>146</v>
      </c>
      <c r="D1821" s="445" t="s">
        <v>8352</v>
      </c>
      <c r="E1821" s="452">
        <v>28.05</v>
      </c>
    </row>
    <row r="1822" spans="1:5">
      <c r="A1822" s="445">
        <v>13887</v>
      </c>
      <c r="B1822" s="445" t="s">
        <v>10305</v>
      </c>
      <c r="C1822" s="445" t="s">
        <v>146</v>
      </c>
      <c r="D1822" s="445" t="s">
        <v>8349</v>
      </c>
      <c r="E1822" s="452">
        <v>664.1</v>
      </c>
    </row>
    <row r="1823" spans="1:5">
      <c r="A1823" s="445">
        <v>26018</v>
      </c>
      <c r="B1823" s="445" t="s">
        <v>10306</v>
      </c>
      <c r="C1823" s="445" t="s">
        <v>146</v>
      </c>
      <c r="D1823" s="445" t="s">
        <v>8349</v>
      </c>
      <c r="E1823" s="452">
        <v>29.56</v>
      </c>
    </row>
    <row r="1824" spans="1:5">
      <c r="A1824" s="445">
        <v>26019</v>
      </c>
      <c r="B1824" s="445" t="s">
        <v>10308</v>
      </c>
      <c r="C1824" s="445" t="s">
        <v>146</v>
      </c>
      <c r="D1824" s="445" t="s">
        <v>8349</v>
      </c>
      <c r="E1824" s="452">
        <v>27.92</v>
      </c>
    </row>
    <row r="1825" spans="1:5">
      <c r="A1825" s="445">
        <v>26020</v>
      </c>
      <c r="B1825" s="445" t="s">
        <v>10309</v>
      </c>
      <c r="C1825" s="445" t="s">
        <v>146</v>
      </c>
      <c r="D1825" s="445" t="s">
        <v>8349</v>
      </c>
      <c r="E1825" s="452">
        <v>7.27</v>
      </c>
    </row>
    <row r="1826" spans="1:5">
      <c r="A1826" s="445">
        <v>34544</v>
      </c>
      <c r="B1826" s="445" t="s">
        <v>10310</v>
      </c>
      <c r="C1826" s="445" t="s">
        <v>146</v>
      </c>
      <c r="D1826" s="445" t="s">
        <v>8349</v>
      </c>
      <c r="E1826" s="453">
        <v>1355.93</v>
      </c>
    </row>
    <row r="1827" spans="1:5">
      <c r="A1827" s="445">
        <v>34729</v>
      </c>
      <c r="B1827" s="445" t="s">
        <v>10311</v>
      </c>
      <c r="C1827" s="445" t="s">
        <v>146</v>
      </c>
      <c r="D1827" s="445" t="s">
        <v>8349</v>
      </c>
      <c r="E1827" s="453">
        <v>1066.6500000000001</v>
      </c>
    </row>
    <row r="1828" spans="1:5">
      <c r="A1828" s="445">
        <v>34734</v>
      </c>
      <c r="B1828" s="445" t="s">
        <v>10312</v>
      </c>
      <c r="C1828" s="445" t="s">
        <v>146</v>
      </c>
      <c r="D1828" s="445" t="s">
        <v>8349</v>
      </c>
      <c r="E1828" s="453">
        <v>1651.51</v>
      </c>
    </row>
    <row r="1829" spans="1:5">
      <c r="A1829" s="445">
        <v>34738</v>
      </c>
      <c r="B1829" s="445" t="s">
        <v>10313</v>
      </c>
      <c r="C1829" s="445" t="s">
        <v>146</v>
      </c>
      <c r="D1829" s="445" t="s">
        <v>8349</v>
      </c>
      <c r="E1829" s="453">
        <v>3858.45</v>
      </c>
    </row>
    <row r="1830" spans="1:5">
      <c r="A1830" s="445">
        <v>2391</v>
      </c>
      <c r="B1830" s="445" t="s">
        <v>10314</v>
      </c>
      <c r="C1830" s="445" t="s">
        <v>146</v>
      </c>
      <c r="D1830" s="445" t="s">
        <v>8349</v>
      </c>
      <c r="E1830" s="452">
        <v>313.82</v>
      </c>
    </row>
    <row r="1831" spans="1:5">
      <c r="A1831" s="445">
        <v>2374</v>
      </c>
      <c r="B1831" s="445" t="s">
        <v>10315</v>
      </c>
      <c r="C1831" s="445" t="s">
        <v>146</v>
      </c>
      <c r="D1831" s="445" t="s">
        <v>8349</v>
      </c>
      <c r="E1831" s="452">
        <v>356.02</v>
      </c>
    </row>
    <row r="1832" spans="1:5">
      <c r="A1832" s="445">
        <v>2377</v>
      </c>
      <c r="B1832" s="445" t="s">
        <v>10316</v>
      </c>
      <c r="C1832" s="445" t="s">
        <v>146</v>
      </c>
      <c r="D1832" s="445" t="s">
        <v>8349</v>
      </c>
      <c r="E1832" s="452">
        <v>499.63</v>
      </c>
    </row>
    <row r="1833" spans="1:5">
      <c r="A1833" s="445">
        <v>2393</v>
      </c>
      <c r="B1833" s="445" t="s">
        <v>10317</v>
      </c>
      <c r="C1833" s="445" t="s">
        <v>146</v>
      </c>
      <c r="D1833" s="445" t="s">
        <v>8349</v>
      </c>
      <c r="E1833" s="452">
        <v>836.7</v>
      </c>
    </row>
    <row r="1834" spans="1:5">
      <c r="A1834" s="445">
        <v>34705</v>
      </c>
      <c r="B1834" s="445" t="s">
        <v>10318</v>
      </c>
      <c r="C1834" s="445" t="s">
        <v>146</v>
      </c>
      <c r="D1834" s="445" t="s">
        <v>8349</v>
      </c>
      <c r="E1834" s="452">
        <v>731.82</v>
      </c>
    </row>
    <row r="1835" spans="1:5">
      <c r="A1835" s="445">
        <v>34707</v>
      </c>
      <c r="B1835" s="445" t="s">
        <v>10319</v>
      </c>
      <c r="C1835" s="445" t="s">
        <v>146</v>
      </c>
      <c r="D1835" s="445" t="s">
        <v>8349</v>
      </c>
      <c r="E1835" s="453">
        <v>1356.07</v>
      </c>
    </row>
    <row r="1836" spans="1:5">
      <c r="A1836" s="445">
        <v>2378</v>
      </c>
      <c r="B1836" s="445" t="s">
        <v>10320</v>
      </c>
      <c r="C1836" s="445" t="s">
        <v>146</v>
      </c>
      <c r="D1836" s="445" t="s">
        <v>8349</v>
      </c>
      <c r="E1836" s="453">
        <v>1149.32</v>
      </c>
    </row>
    <row r="1837" spans="1:5">
      <c r="A1837" s="445">
        <v>2379</v>
      </c>
      <c r="B1837" s="445" t="s">
        <v>10321</v>
      </c>
      <c r="C1837" s="445" t="s">
        <v>146</v>
      </c>
      <c r="D1837" s="445" t="s">
        <v>8349</v>
      </c>
      <c r="E1837" s="453">
        <v>1149.32</v>
      </c>
    </row>
    <row r="1838" spans="1:5">
      <c r="A1838" s="445">
        <v>2376</v>
      </c>
      <c r="B1838" s="445" t="s">
        <v>10322</v>
      </c>
      <c r="C1838" s="445" t="s">
        <v>146</v>
      </c>
      <c r="D1838" s="445" t="s">
        <v>8349</v>
      </c>
      <c r="E1838" s="453">
        <v>1892.93</v>
      </c>
    </row>
    <row r="1839" spans="1:5">
      <c r="A1839" s="445">
        <v>2394</v>
      </c>
      <c r="B1839" s="445" t="s">
        <v>10323</v>
      </c>
      <c r="C1839" s="445" t="s">
        <v>146</v>
      </c>
      <c r="D1839" s="445" t="s">
        <v>8349</v>
      </c>
      <c r="E1839" s="453">
        <v>4046.74</v>
      </c>
    </row>
    <row r="1840" spans="1:5">
      <c r="A1840" s="445">
        <v>34686</v>
      </c>
      <c r="B1840" s="445" t="s">
        <v>10324</v>
      </c>
      <c r="C1840" s="445" t="s">
        <v>146</v>
      </c>
      <c r="D1840" s="445" t="s">
        <v>8349</v>
      </c>
      <c r="E1840" s="452">
        <v>12.14</v>
      </c>
    </row>
    <row r="1841" spans="1:5">
      <c r="A1841" s="445">
        <v>34616</v>
      </c>
      <c r="B1841" s="445" t="s">
        <v>10325</v>
      </c>
      <c r="C1841" s="445" t="s">
        <v>146</v>
      </c>
      <c r="D1841" s="445" t="s">
        <v>8349</v>
      </c>
      <c r="E1841" s="452">
        <v>46.96</v>
      </c>
    </row>
    <row r="1842" spans="1:5">
      <c r="A1842" s="445">
        <v>34623</v>
      </c>
      <c r="B1842" s="445" t="s">
        <v>10326</v>
      </c>
      <c r="C1842" s="445" t="s">
        <v>146</v>
      </c>
      <c r="D1842" s="445" t="s">
        <v>8349</v>
      </c>
      <c r="E1842" s="452">
        <v>46.24</v>
      </c>
    </row>
    <row r="1843" spans="1:5">
      <c r="A1843" s="445">
        <v>34628</v>
      </c>
      <c r="B1843" s="445" t="s">
        <v>10327</v>
      </c>
      <c r="C1843" s="445" t="s">
        <v>146</v>
      </c>
      <c r="D1843" s="445" t="s">
        <v>8349</v>
      </c>
      <c r="E1843" s="452">
        <v>66.23</v>
      </c>
    </row>
    <row r="1844" spans="1:5">
      <c r="A1844" s="445">
        <v>34653</v>
      </c>
      <c r="B1844" s="445" t="s">
        <v>10328</v>
      </c>
      <c r="C1844" s="445" t="s">
        <v>146</v>
      </c>
      <c r="D1844" s="445" t="s">
        <v>8349</v>
      </c>
      <c r="E1844" s="452">
        <v>8.19</v>
      </c>
    </row>
    <row r="1845" spans="1:5">
      <c r="A1845" s="445">
        <v>34688</v>
      </c>
      <c r="B1845" s="445" t="s">
        <v>10330</v>
      </c>
      <c r="C1845" s="445" t="s">
        <v>146</v>
      </c>
      <c r="D1845" s="445" t="s">
        <v>8349</v>
      </c>
      <c r="E1845" s="452">
        <v>14.84</v>
      </c>
    </row>
    <row r="1846" spans="1:5">
      <c r="A1846" s="445">
        <v>34709</v>
      </c>
      <c r="B1846" s="445" t="s">
        <v>10331</v>
      </c>
      <c r="C1846" s="445" t="s">
        <v>146</v>
      </c>
      <c r="D1846" s="445" t="s">
        <v>8349</v>
      </c>
      <c r="E1846" s="452">
        <v>57.53</v>
      </c>
    </row>
    <row r="1847" spans="1:5">
      <c r="A1847" s="445">
        <v>34714</v>
      </c>
      <c r="B1847" s="445" t="s">
        <v>10332</v>
      </c>
      <c r="C1847" s="445" t="s">
        <v>146</v>
      </c>
      <c r="D1847" s="445" t="s">
        <v>8349</v>
      </c>
      <c r="E1847" s="452">
        <v>68.709999999999994</v>
      </c>
    </row>
    <row r="1848" spans="1:5">
      <c r="A1848" s="445">
        <v>2388</v>
      </c>
      <c r="B1848" s="445" t="s">
        <v>10333</v>
      </c>
      <c r="C1848" s="445" t="s">
        <v>146</v>
      </c>
      <c r="D1848" s="445" t="s">
        <v>8349</v>
      </c>
      <c r="E1848" s="452">
        <v>57.1</v>
      </c>
    </row>
    <row r="1849" spans="1:5">
      <c r="A1849" s="445">
        <v>34606</v>
      </c>
      <c r="B1849" s="445" t="s">
        <v>10334</v>
      </c>
      <c r="C1849" s="445" t="s">
        <v>146</v>
      </c>
      <c r="D1849" s="445" t="s">
        <v>8349</v>
      </c>
      <c r="E1849" s="452">
        <v>87.59</v>
      </c>
    </row>
    <row r="1850" spans="1:5">
      <c r="A1850" s="445">
        <v>34689</v>
      </c>
      <c r="B1850" s="445" t="s">
        <v>10336</v>
      </c>
      <c r="C1850" s="445" t="s">
        <v>146</v>
      </c>
      <c r="D1850" s="445" t="s">
        <v>8349</v>
      </c>
      <c r="E1850" s="452">
        <v>27.88</v>
      </c>
    </row>
    <row r="1851" spans="1:5">
      <c r="A1851" s="445">
        <v>2370</v>
      </c>
      <c r="B1851" s="445" t="s">
        <v>10338</v>
      </c>
      <c r="C1851" s="445" t="s">
        <v>146</v>
      </c>
      <c r="D1851" s="445" t="s">
        <v>8352</v>
      </c>
      <c r="E1851" s="452">
        <v>10.61</v>
      </c>
    </row>
    <row r="1852" spans="1:5">
      <c r="A1852" s="445">
        <v>2386</v>
      </c>
      <c r="B1852" s="445" t="s">
        <v>10339</v>
      </c>
      <c r="C1852" s="445" t="s">
        <v>146</v>
      </c>
      <c r="D1852" s="445" t="s">
        <v>8349</v>
      </c>
      <c r="E1852" s="452">
        <v>17.8</v>
      </c>
    </row>
    <row r="1853" spans="1:5">
      <c r="A1853" s="445">
        <v>2392</v>
      </c>
      <c r="B1853" s="445" t="s">
        <v>10340</v>
      </c>
      <c r="C1853" s="445" t="s">
        <v>146</v>
      </c>
      <c r="D1853" s="445" t="s">
        <v>8349</v>
      </c>
      <c r="E1853" s="452">
        <v>71.22</v>
      </c>
    </row>
    <row r="1854" spans="1:5">
      <c r="A1854" s="445">
        <v>2373</v>
      </c>
      <c r="B1854" s="445" t="s">
        <v>10342</v>
      </c>
      <c r="C1854" s="445" t="s">
        <v>146</v>
      </c>
      <c r="D1854" s="445" t="s">
        <v>8349</v>
      </c>
      <c r="E1854" s="452">
        <v>100.34</v>
      </c>
    </row>
    <row r="1855" spans="1:5">
      <c r="A1855" s="445">
        <v>39465</v>
      </c>
      <c r="B1855" s="445" t="s">
        <v>10343</v>
      </c>
      <c r="C1855" s="445" t="s">
        <v>146</v>
      </c>
      <c r="D1855" s="445" t="s">
        <v>8349</v>
      </c>
      <c r="E1855" s="452">
        <v>61.3</v>
      </c>
    </row>
    <row r="1856" spans="1:5">
      <c r="A1856" s="445">
        <v>39466</v>
      </c>
      <c r="B1856" s="445" t="s">
        <v>10344</v>
      </c>
      <c r="C1856" s="445" t="s">
        <v>146</v>
      </c>
      <c r="D1856" s="445" t="s">
        <v>8349</v>
      </c>
      <c r="E1856" s="452">
        <v>68.959999999999994</v>
      </c>
    </row>
    <row r="1857" spans="1:5">
      <c r="A1857" s="445">
        <v>39467</v>
      </c>
      <c r="B1857" s="445" t="s">
        <v>10345</v>
      </c>
      <c r="C1857" s="445" t="s">
        <v>146</v>
      </c>
      <c r="D1857" s="445" t="s">
        <v>8349</v>
      </c>
      <c r="E1857" s="452">
        <v>88.21</v>
      </c>
    </row>
    <row r="1858" spans="1:5">
      <c r="A1858" s="445">
        <v>39468</v>
      </c>
      <c r="B1858" s="445" t="s">
        <v>10346</v>
      </c>
      <c r="C1858" s="445" t="s">
        <v>146</v>
      </c>
      <c r="D1858" s="445" t="s">
        <v>8349</v>
      </c>
      <c r="E1858" s="452">
        <v>156.79</v>
      </c>
    </row>
    <row r="1859" spans="1:5">
      <c r="A1859" s="445">
        <v>39469</v>
      </c>
      <c r="B1859" s="445" t="s">
        <v>10347</v>
      </c>
      <c r="C1859" s="445" t="s">
        <v>146</v>
      </c>
      <c r="D1859" s="445" t="s">
        <v>8349</v>
      </c>
      <c r="E1859" s="452">
        <v>63.87</v>
      </c>
    </row>
    <row r="1860" spans="1:5">
      <c r="A1860" s="445">
        <v>39470</v>
      </c>
      <c r="B1860" s="445" t="s">
        <v>10348</v>
      </c>
      <c r="C1860" s="445" t="s">
        <v>146</v>
      </c>
      <c r="D1860" s="445" t="s">
        <v>8349</v>
      </c>
      <c r="E1860" s="452">
        <v>78.47</v>
      </c>
    </row>
    <row r="1861" spans="1:5">
      <c r="A1861" s="445">
        <v>39471</v>
      </c>
      <c r="B1861" s="445" t="s">
        <v>10349</v>
      </c>
      <c r="C1861" s="445" t="s">
        <v>146</v>
      </c>
      <c r="D1861" s="445" t="s">
        <v>8349</v>
      </c>
      <c r="E1861" s="452">
        <v>94.31</v>
      </c>
    </row>
    <row r="1862" spans="1:5">
      <c r="A1862" s="445">
        <v>39472</v>
      </c>
      <c r="B1862" s="445" t="s">
        <v>10350</v>
      </c>
      <c r="C1862" s="445" t="s">
        <v>146</v>
      </c>
      <c r="D1862" s="445" t="s">
        <v>8349</v>
      </c>
      <c r="E1862" s="452">
        <v>163.86</v>
      </c>
    </row>
    <row r="1863" spans="1:5">
      <c r="A1863" s="445">
        <v>39473</v>
      </c>
      <c r="B1863" s="445" t="s">
        <v>10351</v>
      </c>
      <c r="C1863" s="445" t="s">
        <v>146</v>
      </c>
      <c r="D1863" s="445" t="s">
        <v>8349</v>
      </c>
      <c r="E1863" s="452">
        <v>105.85</v>
      </c>
    </row>
    <row r="1864" spans="1:5">
      <c r="A1864" s="445">
        <v>39474</v>
      </c>
      <c r="B1864" s="445" t="s">
        <v>10352</v>
      </c>
      <c r="C1864" s="445" t="s">
        <v>146</v>
      </c>
      <c r="D1864" s="445" t="s">
        <v>8349</v>
      </c>
      <c r="E1864" s="452">
        <v>112.84</v>
      </c>
    </row>
    <row r="1865" spans="1:5">
      <c r="A1865" s="445">
        <v>39475</v>
      </c>
      <c r="B1865" s="445" t="s">
        <v>10353</v>
      </c>
      <c r="C1865" s="445" t="s">
        <v>146</v>
      </c>
      <c r="D1865" s="445" t="s">
        <v>8349</v>
      </c>
      <c r="E1865" s="452">
        <v>128.03</v>
      </c>
    </row>
    <row r="1866" spans="1:5">
      <c r="A1866" s="445">
        <v>39476</v>
      </c>
      <c r="B1866" s="445" t="s">
        <v>10354</v>
      </c>
      <c r="C1866" s="445" t="s">
        <v>146</v>
      </c>
      <c r="D1866" s="445" t="s">
        <v>8349</v>
      </c>
      <c r="E1866" s="452">
        <v>241.02</v>
      </c>
    </row>
    <row r="1867" spans="1:5">
      <c r="A1867" s="445">
        <v>39477</v>
      </c>
      <c r="B1867" s="445" t="s">
        <v>10355</v>
      </c>
      <c r="C1867" s="445" t="s">
        <v>146</v>
      </c>
      <c r="D1867" s="445" t="s">
        <v>8349</v>
      </c>
      <c r="E1867" s="452">
        <v>118.09</v>
      </c>
    </row>
    <row r="1868" spans="1:5">
      <c r="A1868" s="445">
        <v>39478</v>
      </c>
      <c r="B1868" s="445" t="s">
        <v>10356</v>
      </c>
      <c r="C1868" s="445" t="s">
        <v>146</v>
      </c>
      <c r="D1868" s="445" t="s">
        <v>8349</v>
      </c>
      <c r="E1868" s="452">
        <v>121.74</v>
      </c>
    </row>
    <row r="1869" spans="1:5">
      <c r="A1869" s="445">
        <v>39479</v>
      </c>
      <c r="B1869" s="445" t="s">
        <v>10357</v>
      </c>
      <c r="C1869" s="445" t="s">
        <v>146</v>
      </c>
      <c r="D1869" s="445" t="s">
        <v>8349</v>
      </c>
      <c r="E1869" s="452">
        <v>143.44</v>
      </c>
    </row>
    <row r="1870" spans="1:5">
      <c r="A1870" s="445">
        <v>39480</v>
      </c>
      <c r="B1870" s="445" t="s">
        <v>10358</v>
      </c>
      <c r="C1870" s="445" t="s">
        <v>146</v>
      </c>
      <c r="D1870" s="445" t="s">
        <v>8349</v>
      </c>
      <c r="E1870" s="452">
        <v>295.99</v>
      </c>
    </row>
    <row r="1871" spans="1:5">
      <c r="A1871" s="445">
        <v>39459</v>
      </c>
      <c r="B1871" s="445" t="s">
        <v>10359</v>
      </c>
      <c r="C1871" s="445" t="s">
        <v>146</v>
      </c>
      <c r="D1871" s="445" t="s">
        <v>8349</v>
      </c>
      <c r="E1871" s="452">
        <v>251.22</v>
      </c>
    </row>
    <row r="1872" spans="1:5">
      <c r="A1872" s="445">
        <v>39445</v>
      </c>
      <c r="B1872" s="445" t="s">
        <v>10360</v>
      </c>
      <c r="C1872" s="445" t="s">
        <v>146</v>
      </c>
      <c r="D1872" s="445" t="s">
        <v>8349</v>
      </c>
      <c r="E1872" s="452">
        <v>126.14</v>
      </c>
    </row>
    <row r="1873" spans="1:5">
      <c r="A1873" s="445">
        <v>39446</v>
      </c>
      <c r="B1873" s="445" t="s">
        <v>10361</v>
      </c>
      <c r="C1873" s="445" t="s">
        <v>146</v>
      </c>
      <c r="D1873" s="445" t="s">
        <v>8349</v>
      </c>
      <c r="E1873" s="452">
        <v>128.38</v>
      </c>
    </row>
    <row r="1874" spans="1:5">
      <c r="A1874" s="445">
        <v>39447</v>
      </c>
      <c r="B1874" s="445" t="s">
        <v>10362</v>
      </c>
      <c r="C1874" s="445" t="s">
        <v>146</v>
      </c>
      <c r="D1874" s="445" t="s">
        <v>8349</v>
      </c>
      <c r="E1874" s="452">
        <v>137.29</v>
      </c>
    </row>
    <row r="1875" spans="1:5">
      <c r="A1875" s="445">
        <v>39448</v>
      </c>
      <c r="B1875" s="445" t="s">
        <v>10363</v>
      </c>
      <c r="C1875" s="445" t="s">
        <v>146</v>
      </c>
      <c r="D1875" s="445" t="s">
        <v>8349</v>
      </c>
      <c r="E1875" s="452">
        <v>234.1</v>
      </c>
    </row>
    <row r="1876" spans="1:5">
      <c r="A1876" s="445">
        <v>39450</v>
      </c>
      <c r="B1876" s="445" t="s">
        <v>10364</v>
      </c>
      <c r="C1876" s="445" t="s">
        <v>146</v>
      </c>
      <c r="D1876" s="445" t="s">
        <v>8349</v>
      </c>
      <c r="E1876" s="452">
        <v>142.83000000000001</v>
      </c>
    </row>
    <row r="1877" spans="1:5">
      <c r="A1877" s="445">
        <v>39451</v>
      </c>
      <c r="B1877" s="445" t="s">
        <v>10365</v>
      </c>
      <c r="C1877" s="445" t="s">
        <v>146</v>
      </c>
      <c r="D1877" s="445" t="s">
        <v>8349</v>
      </c>
      <c r="E1877" s="452">
        <v>155.79</v>
      </c>
    </row>
    <row r="1878" spans="1:5">
      <c r="A1878" s="445">
        <v>39452</v>
      </c>
      <c r="B1878" s="445" t="s">
        <v>10366</v>
      </c>
      <c r="C1878" s="445" t="s">
        <v>146</v>
      </c>
      <c r="D1878" s="445" t="s">
        <v>8349</v>
      </c>
      <c r="E1878" s="452">
        <v>156.72</v>
      </c>
    </row>
    <row r="1879" spans="1:5">
      <c r="A1879" s="445">
        <v>39523</v>
      </c>
      <c r="B1879" s="445" t="s">
        <v>10367</v>
      </c>
      <c r="C1879" s="445" t="s">
        <v>146</v>
      </c>
      <c r="D1879" s="445" t="s">
        <v>8349</v>
      </c>
      <c r="E1879" s="452">
        <v>262.26</v>
      </c>
    </row>
    <row r="1880" spans="1:5">
      <c r="A1880" s="445">
        <v>39449</v>
      </c>
      <c r="B1880" s="445" t="s">
        <v>10368</v>
      </c>
      <c r="C1880" s="445" t="s">
        <v>146</v>
      </c>
      <c r="D1880" s="445" t="s">
        <v>8349</v>
      </c>
      <c r="E1880" s="452">
        <v>290.44</v>
      </c>
    </row>
    <row r="1881" spans="1:5">
      <c r="A1881" s="445">
        <v>39455</v>
      </c>
      <c r="B1881" s="445" t="s">
        <v>10369</v>
      </c>
      <c r="C1881" s="445" t="s">
        <v>146</v>
      </c>
      <c r="D1881" s="445" t="s">
        <v>8349</v>
      </c>
      <c r="E1881" s="452">
        <v>143.71</v>
      </c>
    </row>
    <row r="1882" spans="1:5">
      <c r="A1882" s="445">
        <v>39456</v>
      </c>
      <c r="B1882" s="445" t="s">
        <v>10370</v>
      </c>
      <c r="C1882" s="445" t="s">
        <v>146</v>
      </c>
      <c r="D1882" s="445" t="s">
        <v>8349</v>
      </c>
      <c r="E1882" s="452">
        <v>143.82</v>
      </c>
    </row>
    <row r="1883" spans="1:5">
      <c r="A1883" s="445">
        <v>39457</v>
      </c>
      <c r="B1883" s="445" t="s">
        <v>10371</v>
      </c>
      <c r="C1883" s="445" t="s">
        <v>146</v>
      </c>
      <c r="D1883" s="445" t="s">
        <v>8349</v>
      </c>
      <c r="E1883" s="452">
        <v>156.79</v>
      </c>
    </row>
    <row r="1884" spans="1:5">
      <c r="A1884" s="445">
        <v>39458</v>
      </c>
      <c r="B1884" s="445" t="s">
        <v>10372</v>
      </c>
      <c r="C1884" s="445" t="s">
        <v>146</v>
      </c>
      <c r="D1884" s="445" t="s">
        <v>8349</v>
      </c>
      <c r="E1884" s="452">
        <v>292.58</v>
      </c>
    </row>
    <row r="1885" spans="1:5">
      <c r="A1885" s="445">
        <v>39464</v>
      </c>
      <c r="B1885" s="445" t="s">
        <v>10373</v>
      </c>
      <c r="C1885" s="445" t="s">
        <v>146</v>
      </c>
      <c r="D1885" s="445" t="s">
        <v>8349</v>
      </c>
      <c r="E1885" s="452">
        <v>470.49</v>
      </c>
    </row>
    <row r="1886" spans="1:5">
      <c r="A1886" s="445">
        <v>39460</v>
      </c>
      <c r="B1886" s="445" t="s">
        <v>10374</v>
      </c>
      <c r="C1886" s="445" t="s">
        <v>146</v>
      </c>
      <c r="D1886" s="445" t="s">
        <v>8349</v>
      </c>
      <c r="E1886" s="452">
        <v>178.44</v>
      </c>
    </row>
    <row r="1887" spans="1:5">
      <c r="A1887" s="445">
        <v>39461</v>
      </c>
      <c r="B1887" s="445" t="s">
        <v>10375</v>
      </c>
      <c r="C1887" s="445" t="s">
        <v>146</v>
      </c>
      <c r="D1887" s="445" t="s">
        <v>8349</v>
      </c>
      <c r="E1887" s="452">
        <v>209.09</v>
      </c>
    </row>
    <row r="1888" spans="1:5">
      <c r="A1888" s="445">
        <v>39462</v>
      </c>
      <c r="B1888" s="445" t="s">
        <v>10376</v>
      </c>
      <c r="C1888" s="445" t="s">
        <v>146</v>
      </c>
      <c r="D1888" s="445" t="s">
        <v>8349</v>
      </c>
      <c r="E1888" s="452">
        <v>201.51</v>
      </c>
    </row>
    <row r="1889" spans="1:5">
      <c r="A1889" s="445">
        <v>39463</v>
      </c>
      <c r="B1889" s="445" t="s">
        <v>10377</v>
      </c>
      <c r="C1889" s="445" t="s">
        <v>146</v>
      </c>
      <c r="D1889" s="445" t="s">
        <v>8349</v>
      </c>
      <c r="E1889" s="452">
        <v>466.84</v>
      </c>
    </row>
    <row r="1890" spans="1:5">
      <c r="A1890" s="445">
        <v>26039</v>
      </c>
      <c r="B1890" s="445" t="s">
        <v>10378</v>
      </c>
      <c r="C1890" s="445" t="s">
        <v>146</v>
      </c>
      <c r="D1890" s="445" t="s">
        <v>8367</v>
      </c>
      <c r="E1890" s="453">
        <v>284665.83</v>
      </c>
    </row>
    <row r="1891" spans="1:5">
      <c r="A1891" s="445">
        <v>2401</v>
      </c>
      <c r="B1891" s="445" t="s">
        <v>10379</v>
      </c>
      <c r="C1891" s="445" t="s">
        <v>146</v>
      </c>
      <c r="D1891" s="445" t="s">
        <v>8367</v>
      </c>
      <c r="E1891" s="453">
        <v>65476.29</v>
      </c>
    </row>
    <row r="1892" spans="1:5">
      <c r="A1892" s="445">
        <v>38870</v>
      </c>
      <c r="B1892" s="445" t="s">
        <v>10380</v>
      </c>
      <c r="C1892" s="445" t="s">
        <v>146</v>
      </c>
      <c r="D1892" s="445" t="s">
        <v>8367</v>
      </c>
      <c r="E1892" s="452">
        <v>52.04</v>
      </c>
    </row>
    <row r="1893" spans="1:5">
      <c r="A1893" s="445">
        <v>38869</v>
      </c>
      <c r="B1893" s="445" t="s">
        <v>10381</v>
      </c>
      <c r="C1893" s="445" t="s">
        <v>146</v>
      </c>
      <c r="D1893" s="445" t="s">
        <v>8367</v>
      </c>
      <c r="E1893" s="452">
        <v>45.9</v>
      </c>
    </row>
    <row r="1894" spans="1:5">
      <c r="A1894" s="445">
        <v>38872</v>
      </c>
      <c r="B1894" s="445" t="s">
        <v>10382</v>
      </c>
      <c r="C1894" s="445" t="s">
        <v>146</v>
      </c>
      <c r="D1894" s="445" t="s">
        <v>8367</v>
      </c>
      <c r="E1894" s="452">
        <v>71.08</v>
      </c>
    </row>
    <row r="1895" spans="1:5">
      <c r="A1895" s="445">
        <v>38871</v>
      </c>
      <c r="B1895" s="445" t="s">
        <v>10383</v>
      </c>
      <c r="C1895" s="445" t="s">
        <v>146</v>
      </c>
      <c r="D1895" s="445" t="s">
        <v>8367</v>
      </c>
      <c r="E1895" s="452">
        <v>57.18</v>
      </c>
    </row>
    <row r="1896" spans="1:5">
      <c r="A1896" s="445">
        <v>39283</v>
      </c>
      <c r="B1896" s="445" t="s">
        <v>10384</v>
      </c>
      <c r="C1896" s="445" t="s">
        <v>146</v>
      </c>
      <c r="D1896" s="445" t="s">
        <v>8367</v>
      </c>
      <c r="E1896" s="452">
        <v>178.09</v>
      </c>
    </row>
    <row r="1897" spans="1:5">
      <c r="A1897" s="445">
        <v>39284</v>
      </c>
      <c r="B1897" s="445" t="s">
        <v>10385</v>
      </c>
      <c r="C1897" s="445" t="s">
        <v>146</v>
      </c>
      <c r="D1897" s="445" t="s">
        <v>8367</v>
      </c>
      <c r="E1897" s="452">
        <v>192.99</v>
      </c>
    </row>
    <row r="1898" spans="1:5">
      <c r="A1898" s="445">
        <v>39285</v>
      </c>
      <c r="B1898" s="445" t="s">
        <v>10386</v>
      </c>
      <c r="C1898" s="445" t="s">
        <v>146</v>
      </c>
      <c r="D1898" s="445" t="s">
        <v>8367</v>
      </c>
      <c r="E1898" s="452">
        <v>195.77</v>
      </c>
    </row>
    <row r="1899" spans="1:5">
      <c r="A1899" s="445">
        <v>39286</v>
      </c>
      <c r="B1899" s="445" t="s">
        <v>10387</v>
      </c>
      <c r="C1899" s="445" t="s">
        <v>146</v>
      </c>
      <c r="D1899" s="445" t="s">
        <v>8367</v>
      </c>
      <c r="E1899" s="452">
        <v>191.51</v>
      </c>
    </row>
    <row r="1900" spans="1:5">
      <c r="A1900" s="445">
        <v>39287</v>
      </c>
      <c r="B1900" s="445" t="s">
        <v>10388</v>
      </c>
      <c r="C1900" s="445" t="s">
        <v>146</v>
      </c>
      <c r="D1900" s="445" t="s">
        <v>8367</v>
      </c>
      <c r="E1900" s="452">
        <v>224.87</v>
      </c>
    </row>
    <row r="1901" spans="1:5">
      <c r="A1901" s="445">
        <v>39288</v>
      </c>
      <c r="B1901" s="445" t="s">
        <v>10389</v>
      </c>
      <c r="C1901" s="445" t="s">
        <v>146</v>
      </c>
      <c r="D1901" s="445" t="s">
        <v>8367</v>
      </c>
      <c r="E1901" s="452">
        <v>239.98</v>
      </c>
    </row>
    <row r="1902" spans="1:5">
      <c r="A1902" s="445">
        <v>25976</v>
      </c>
      <c r="B1902" s="445" t="s">
        <v>10390</v>
      </c>
      <c r="C1902" s="445" t="s">
        <v>145</v>
      </c>
      <c r="D1902" s="445" t="s">
        <v>8367</v>
      </c>
      <c r="E1902" s="452">
        <v>468.42</v>
      </c>
    </row>
    <row r="1903" spans="1:5">
      <c r="A1903" s="445">
        <v>10629</v>
      </c>
      <c r="B1903" s="445" t="s">
        <v>10392</v>
      </c>
      <c r="C1903" s="445" t="s">
        <v>145</v>
      </c>
      <c r="D1903" s="445" t="s">
        <v>8367</v>
      </c>
      <c r="E1903" s="452">
        <v>548.74</v>
      </c>
    </row>
    <row r="1904" spans="1:5">
      <c r="A1904" s="445">
        <v>10698</v>
      </c>
      <c r="B1904" s="445" t="s">
        <v>10393</v>
      </c>
      <c r="C1904" s="445" t="s">
        <v>145</v>
      </c>
      <c r="D1904" s="445" t="s">
        <v>8367</v>
      </c>
      <c r="E1904" s="452">
        <v>166.43</v>
      </c>
    </row>
    <row r="1905" spans="1:5">
      <c r="A1905" s="445">
        <v>40521</v>
      </c>
      <c r="B1905" s="445" t="s">
        <v>10394</v>
      </c>
      <c r="C1905" s="445" t="s">
        <v>146</v>
      </c>
      <c r="D1905" s="445" t="s">
        <v>8349</v>
      </c>
      <c r="E1905" s="453">
        <v>109775.96</v>
      </c>
    </row>
    <row r="1906" spans="1:5">
      <c r="A1906" s="445">
        <v>2432</v>
      </c>
      <c r="B1906" s="445" t="s">
        <v>10395</v>
      </c>
      <c r="C1906" s="445" t="s">
        <v>146</v>
      </c>
      <c r="D1906" s="445" t="s">
        <v>8349</v>
      </c>
      <c r="E1906" s="452">
        <v>17.95</v>
      </c>
    </row>
    <row r="1907" spans="1:5">
      <c r="A1907" s="445">
        <v>2433</v>
      </c>
      <c r="B1907" s="445" t="s">
        <v>10396</v>
      </c>
      <c r="C1907" s="445" t="s">
        <v>146</v>
      </c>
      <c r="D1907" s="445" t="s">
        <v>8349</v>
      </c>
      <c r="E1907" s="452">
        <v>6.08</v>
      </c>
    </row>
    <row r="1908" spans="1:5">
      <c r="A1908" s="445">
        <v>2420</v>
      </c>
      <c r="B1908" s="445" t="s">
        <v>10397</v>
      </c>
      <c r="C1908" s="445" t="s">
        <v>146</v>
      </c>
      <c r="D1908" s="445" t="s">
        <v>8349</v>
      </c>
      <c r="E1908" s="452">
        <v>10.44</v>
      </c>
    </row>
    <row r="1909" spans="1:5">
      <c r="A1909" s="445">
        <v>11447</v>
      </c>
      <c r="B1909" s="445" t="s">
        <v>10399</v>
      </c>
      <c r="C1909" s="445" t="s">
        <v>146</v>
      </c>
      <c r="D1909" s="445" t="s">
        <v>8349</v>
      </c>
      <c r="E1909" s="452">
        <v>20.64</v>
      </c>
    </row>
    <row r="1910" spans="1:5">
      <c r="A1910" s="445">
        <v>11451</v>
      </c>
      <c r="B1910" s="445" t="s">
        <v>10401</v>
      </c>
      <c r="C1910" s="445" t="s">
        <v>146</v>
      </c>
      <c r="D1910" s="445" t="s">
        <v>8349</v>
      </c>
      <c r="E1910" s="452">
        <v>55.35</v>
      </c>
    </row>
    <row r="1911" spans="1:5">
      <c r="A1911" s="445">
        <v>11116</v>
      </c>
      <c r="B1911" s="445" t="s">
        <v>10402</v>
      </c>
      <c r="C1911" s="445" t="s">
        <v>146</v>
      </c>
      <c r="D1911" s="445" t="s">
        <v>8349</v>
      </c>
      <c r="E1911" s="452">
        <v>551.63</v>
      </c>
    </row>
    <row r="1912" spans="1:5">
      <c r="A1912" s="445">
        <v>38411</v>
      </c>
      <c r="B1912" s="445" t="s">
        <v>10403</v>
      </c>
      <c r="C1912" s="445" t="s">
        <v>146</v>
      </c>
      <c r="D1912" s="445" t="s">
        <v>8349</v>
      </c>
      <c r="E1912" s="453">
        <v>1380.89</v>
      </c>
    </row>
    <row r="1913" spans="1:5">
      <c r="A1913" s="445">
        <v>1370</v>
      </c>
      <c r="B1913" s="445" t="s">
        <v>10404</v>
      </c>
      <c r="C1913" s="445" t="s">
        <v>146</v>
      </c>
      <c r="D1913" s="445" t="s">
        <v>8349</v>
      </c>
      <c r="E1913" s="452">
        <v>93.62</v>
      </c>
    </row>
    <row r="1914" spans="1:5">
      <c r="A1914" s="445">
        <v>38189</v>
      </c>
      <c r="B1914" s="445" t="s">
        <v>10405</v>
      </c>
      <c r="C1914" s="445" t="s">
        <v>146</v>
      </c>
      <c r="D1914" s="445" t="s">
        <v>8349</v>
      </c>
      <c r="E1914" s="452">
        <v>201.81</v>
      </c>
    </row>
    <row r="1915" spans="1:5">
      <c r="A1915" s="445">
        <v>38190</v>
      </c>
      <c r="B1915" s="445" t="s">
        <v>10406</v>
      </c>
      <c r="C1915" s="445" t="s">
        <v>146</v>
      </c>
      <c r="D1915" s="445" t="s">
        <v>8349</v>
      </c>
      <c r="E1915" s="452">
        <v>453.82</v>
      </c>
    </row>
    <row r="1916" spans="1:5">
      <c r="A1916" s="445">
        <v>36516</v>
      </c>
      <c r="B1916" s="445" t="s">
        <v>10407</v>
      </c>
      <c r="C1916" s="445" t="s">
        <v>146</v>
      </c>
      <c r="D1916" s="445" t="s">
        <v>8367</v>
      </c>
      <c r="E1916" s="453">
        <v>99268.37</v>
      </c>
    </row>
    <row r="1917" spans="1:5">
      <c r="A1917" s="445">
        <v>34777</v>
      </c>
      <c r="B1917" s="445" t="s">
        <v>10408</v>
      </c>
      <c r="C1917" s="445" t="s">
        <v>146</v>
      </c>
      <c r="D1917" s="445" t="s">
        <v>8349</v>
      </c>
      <c r="E1917" s="452">
        <v>3.23</v>
      </c>
    </row>
    <row r="1918" spans="1:5">
      <c r="A1918" s="445">
        <v>7272</v>
      </c>
      <c r="B1918" s="445" t="s">
        <v>10409</v>
      </c>
      <c r="C1918" s="445" t="s">
        <v>146</v>
      </c>
      <c r="D1918" s="445" t="s">
        <v>8349</v>
      </c>
      <c r="E1918" s="452">
        <v>2.73</v>
      </c>
    </row>
    <row r="1919" spans="1:5">
      <c r="A1919" s="445">
        <v>10605</v>
      </c>
      <c r="B1919" s="445" t="s">
        <v>10410</v>
      </c>
      <c r="C1919" s="445" t="s">
        <v>146</v>
      </c>
      <c r="D1919" s="445" t="s">
        <v>8349</v>
      </c>
      <c r="E1919" s="452">
        <v>3.9</v>
      </c>
    </row>
    <row r="1920" spans="1:5">
      <c r="A1920" s="445">
        <v>10604</v>
      </c>
      <c r="B1920" s="445" t="s">
        <v>10411</v>
      </c>
      <c r="C1920" s="445" t="s">
        <v>146</v>
      </c>
      <c r="D1920" s="445" t="s">
        <v>8349</v>
      </c>
      <c r="E1920" s="452">
        <v>9.1</v>
      </c>
    </row>
    <row r="1921" spans="1:5">
      <c r="A1921" s="445">
        <v>672</v>
      </c>
      <c r="B1921" s="445" t="s">
        <v>10412</v>
      </c>
      <c r="C1921" s="445" t="s">
        <v>146</v>
      </c>
      <c r="D1921" s="445" t="s">
        <v>8349</v>
      </c>
      <c r="E1921" s="452">
        <v>12.51</v>
      </c>
    </row>
    <row r="1922" spans="1:5">
      <c r="A1922" s="445">
        <v>668</v>
      </c>
      <c r="B1922" s="445" t="s">
        <v>10413</v>
      </c>
      <c r="C1922" s="445" t="s">
        <v>146</v>
      </c>
      <c r="D1922" s="445" t="s">
        <v>8349</v>
      </c>
      <c r="E1922" s="452">
        <v>15.1</v>
      </c>
    </row>
    <row r="1923" spans="1:5">
      <c r="A1923" s="445">
        <v>10578</v>
      </c>
      <c r="B1923" s="445" t="s">
        <v>10415</v>
      </c>
      <c r="C1923" s="445" t="s">
        <v>146</v>
      </c>
      <c r="D1923" s="445" t="s">
        <v>8349</v>
      </c>
      <c r="E1923" s="452">
        <v>17.59</v>
      </c>
    </row>
    <row r="1924" spans="1:5">
      <c r="A1924" s="445">
        <v>666</v>
      </c>
      <c r="B1924" s="445" t="s">
        <v>10416</v>
      </c>
      <c r="C1924" s="445" t="s">
        <v>146</v>
      </c>
      <c r="D1924" s="445" t="s">
        <v>8349</v>
      </c>
      <c r="E1924" s="452">
        <v>19.559999999999999</v>
      </c>
    </row>
    <row r="1925" spans="1:5">
      <c r="A1925" s="445">
        <v>665</v>
      </c>
      <c r="B1925" s="445" t="s">
        <v>10417</v>
      </c>
      <c r="C1925" s="445" t="s">
        <v>146</v>
      </c>
      <c r="D1925" s="445" t="s">
        <v>8349</v>
      </c>
      <c r="E1925" s="452">
        <v>26.16</v>
      </c>
    </row>
    <row r="1926" spans="1:5">
      <c r="A1926" s="445">
        <v>10577</v>
      </c>
      <c r="B1926" s="445" t="s">
        <v>10418</v>
      </c>
      <c r="C1926" s="445" t="s">
        <v>146</v>
      </c>
      <c r="D1926" s="445" t="s">
        <v>8349</v>
      </c>
      <c r="E1926" s="452">
        <v>23.21</v>
      </c>
    </row>
    <row r="1927" spans="1:5">
      <c r="A1927" s="445">
        <v>10583</v>
      </c>
      <c r="B1927" s="445" t="s">
        <v>10419</v>
      </c>
      <c r="C1927" s="445" t="s">
        <v>146</v>
      </c>
      <c r="D1927" s="445" t="s">
        <v>8349</v>
      </c>
      <c r="E1927" s="452">
        <v>12.06</v>
      </c>
    </row>
    <row r="1928" spans="1:5">
      <c r="A1928" s="445">
        <v>10579</v>
      </c>
      <c r="B1928" s="445" t="s">
        <v>10420</v>
      </c>
      <c r="C1928" s="445" t="s">
        <v>146</v>
      </c>
      <c r="D1928" s="445" t="s">
        <v>8349</v>
      </c>
      <c r="E1928" s="452">
        <v>21.01</v>
      </c>
    </row>
    <row r="1929" spans="1:5">
      <c r="A1929" s="445">
        <v>10582</v>
      </c>
      <c r="B1929" s="445" t="s">
        <v>10421</v>
      </c>
      <c r="C1929" s="445" t="s">
        <v>146</v>
      </c>
      <c r="D1929" s="445" t="s">
        <v>8349</v>
      </c>
      <c r="E1929" s="452">
        <v>10.61</v>
      </c>
    </row>
    <row r="1930" spans="1:5">
      <c r="A1930" s="445">
        <v>2436</v>
      </c>
      <c r="B1930" s="445" t="s">
        <v>10422</v>
      </c>
      <c r="C1930" s="445" t="s">
        <v>954</v>
      </c>
      <c r="D1930" s="445" t="s">
        <v>8352</v>
      </c>
      <c r="E1930" s="452">
        <v>14.12</v>
      </c>
    </row>
    <row r="1931" spans="1:5">
      <c r="A1931" s="445">
        <v>40918</v>
      </c>
      <c r="B1931" s="445" t="s">
        <v>10424</v>
      </c>
      <c r="C1931" s="445" t="s">
        <v>8008</v>
      </c>
      <c r="D1931" s="445" t="s">
        <v>8349</v>
      </c>
      <c r="E1931" s="453">
        <v>2502.29</v>
      </c>
    </row>
    <row r="1932" spans="1:5">
      <c r="A1932" s="445">
        <v>2439</v>
      </c>
      <c r="B1932" s="445" t="s">
        <v>10425</v>
      </c>
      <c r="C1932" s="445" t="s">
        <v>954</v>
      </c>
      <c r="D1932" s="445" t="s">
        <v>8349</v>
      </c>
      <c r="E1932" s="452">
        <v>14.12</v>
      </c>
    </row>
    <row r="1933" spans="1:5">
      <c r="A1933" s="445">
        <v>40923</v>
      </c>
      <c r="B1933" s="445" t="s">
        <v>10426</v>
      </c>
      <c r="C1933" s="445" t="s">
        <v>8008</v>
      </c>
      <c r="D1933" s="445" t="s">
        <v>8349</v>
      </c>
      <c r="E1933" s="453">
        <v>2502.29</v>
      </c>
    </row>
    <row r="1934" spans="1:5">
      <c r="A1934" s="445">
        <v>10998</v>
      </c>
      <c r="B1934" s="445" t="s">
        <v>10427</v>
      </c>
      <c r="C1934" s="445" t="s">
        <v>130</v>
      </c>
      <c r="D1934" s="445" t="s">
        <v>8349</v>
      </c>
      <c r="E1934" s="452">
        <v>19.39</v>
      </c>
    </row>
    <row r="1935" spans="1:5">
      <c r="A1935" s="445">
        <v>11002</v>
      </c>
      <c r="B1935" s="445" t="s">
        <v>10428</v>
      </c>
      <c r="C1935" s="445" t="s">
        <v>130</v>
      </c>
      <c r="D1935" s="445" t="s">
        <v>8349</v>
      </c>
      <c r="E1935" s="452">
        <v>17.760000000000002</v>
      </c>
    </row>
    <row r="1936" spans="1:5">
      <c r="A1936" s="445">
        <v>10999</v>
      </c>
      <c r="B1936" s="445" t="s">
        <v>10429</v>
      </c>
      <c r="C1936" s="445" t="s">
        <v>130</v>
      </c>
      <c r="D1936" s="445" t="s">
        <v>8349</v>
      </c>
      <c r="E1936" s="452">
        <v>17.07</v>
      </c>
    </row>
    <row r="1937" spans="1:5">
      <c r="A1937" s="445">
        <v>10997</v>
      </c>
      <c r="B1937" s="445" t="s">
        <v>10430</v>
      </c>
      <c r="C1937" s="445" t="s">
        <v>130</v>
      </c>
      <c r="D1937" s="445" t="s">
        <v>8352</v>
      </c>
      <c r="E1937" s="452">
        <v>18.5</v>
      </c>
    </row>
    <row r="1938" spans="1:5">
      <c r="A1938" s="445">
        <v>2685</v>
      </c>
      <c r="B1938" s="445" t="s">
        <v>10431</v>
      </c>
      <c r="C1938" s="445" t="s">
        <v>239</v>
      </c>
      <c r="D1938" s="445" t="s">
        <v>8349</v>
      </c>
      <c r="E1938" s="452">
        <v>4.76</v>
      </c>
    </row>
    <row r="1939" spans="1:5">
      <c r="A1939" s="445">
        <v>2680</v>
      </c>
      <c r="B1939" s="445" t="s">
        <v>10432</v>
      </c>
      <c r="C1939" s="445" t="s">
        <v>239</v>
      </c>
      <c r="D1939" s="445" t="s">
        <v>8349</v>
      </c>
      <c r="E1939" s="452">
        <v>6.97</v>
      </c>
    </row>
    <row r="1940" spans="1:5">
      <c r="A1940" s="445">
        <v>2684</v>
      </c>
      <c r="B1940" s="445" t="s">
        <v>10433</v>
      </c>
      <c r="C1940" s="445" t="s">
        <v>239</v>
      </c>
      <c r="D1940" s="445" t="s">
        <v>8349</v>
      </c>
      <c r="E1940" s="452">
        <v>6.34</v>
      </c>
    </row>
    <row r="1941" spans="1:5">
      <c r="A1941" s="445">
        <v>2673</v>
      </c>
      <c r="B1941" s="445" t="s">
        <v>10435</v>
      </c>
      <c r="C1941" s="445" t="s">
        <v>239</v>
      </c>
      <c r="D1941" s="445" t="s">
        <v>8352</v>
      </c>
      <c r="E1941" s="452">
        <v>2.4500000000000002</v>
      </c>
    </row>
    <row r="1942" spans="1:5">
      <c r="A1942" s="445">
        <v>2681</v>
      </c>
      <c r="B1942" s="445" t="s">
        <v>10436</v>
      </c>
      <c r="C1942" s="445" t="s">
        <v>239</v>
      </c>
      <c r="D1942" s="445" t="s">
        <v>8349</v>
      </c>
      <c r="E1942" s="452">
        <v>11.4</v>
      </c>
    </row>
    <row r="1943" spans="1:5">
      <c r="A1943" s="445">
        <v>2682</v>
      </c>
      <c r="B1943" s="445" t="s">
        <v>10437</v>
      </c>
      <c r="C1943" s="445" t="s">
        <v>239</v>
      </c>
      <c r="D1943" s="445" t="s">
        <v>8349</v>
      </c>
      <c r="E1943" s="452">
        <v>16.63</v>
      </c>
    </row>
    <row r="1944" spans="1:5">
      <c r="A1944" s="445">
        <v>2686</v>
      </c>
      <c r="B1944" s="445" t="s">
        <v>10438</v>
      </c>
      <c r="C1944" s="445" t="s">
        <v>239</v>
      </c>
      <c r="D1944" s="445" t="s">
        <v>8349</v>
      </c>
      <c r="E1944" s="452">
        <v>20.86</v>
      </c>
    </row>
    <row r="1945" spans="1:5">
      <c r="A1945" s="445">
        <v>2674</v>
      </c>
      <c r="B1945" s="445" t="s">
        <v>10440</v>
      </c>
      <c r="C1945" s="445" t="s">
        <v>239</v>
      </c>
      <c r="D1945" s="445" t="s">
        <v>8349</v>
      </c>
      <c r="E1945" s="452">
        <v>3.05</v>
      </c>
    </row>
    <row r="1946" spans="1:5">
      <c r="A1946" s="445">
        <v>2683</v>
      </c>
      <c r="B1946" s="445" t="s">
        <v>10441</v>
      </c>
      <c r="C1946" s="445" t="s">
        <v>239</v>
      </c>
      <c r="D1946" s="445" t="s">
        <v>8349</v>
      </c>
      <c r="E1946" s="452">
        <v>32.86</v>
      </c>
    </row>
    <row r="1947" spans="1:5">
      <c r="A1947" s="445">
        <v>2676</v>
      </c>
      <c r="B1947" s="445" t="s">
        <v>10442</v>
      </c>
      <c r="C1947" s="445" t="s">
        <v>239</v>
      </c>
      <c r="D1947" s="445" t="s">
        <v>8349</v>
      </c>
      <c r="E1947" s="452">
        <v>1.42</v>
      </c>
    </row>
    <row r="1948" spans="1:5">
      <c r="A1948" s="445">
        <v>2678</v>
      </c>
      <c r="B1948" s="445" t="s">
        <v>10444</v>
      </c>
      <c r="C1948" s="445" t="s">
        <v>239</v>
      </c>
      <c r="D1948" s="445" t="s">
        <v>8349</v>
      </c>
      <c r="E1948" s="452">
        <v>1.78</v>
      </c>
    </row>
    <row r="1949" spans="1:5">
      <c r="A1949" s="445">
        <v>2679</v>
      </c>
      <c r="B1949" s="445" t="s">
        <v>10445</v>
      </c>
      <c r="C1949" s="445" t="s">
        <v>239</v>
      </c>
      <c r="D1949" s="445" t="s">
        <v>8349</v>
      </c>
      <c r="E1949" s="452">
        <v>2.75</v>
      </c>
    </row>
    <row r="1950" spans="1:5">
      <c r="A1950" s="445">
        <v>12070</v>
      </c>
      <c r="B1950" s="445" t="s">
        <v>10447</v>
      </c>
      <c r="C1950" s="445" t="s">
        <v>239</v>
      </c>
      <c r="D1950" s="445" t="s">
        <v>8349</v>
      </c>
      <c r="E1950" s="452">
        <v>3.83</v>
      </c>
    </row>
    <row r="1951" spans="1:5">
      <c r="A1951" s="445">
        <v>2675</v>
      </c>
      <c r="B1951" s="445" t="s">
        <v>10448</v>
      </c>
      <c r="C1951" s="445" t="s">
        <v>239</v>
      </c>
      <c r="D1951" s="445" t="s">
        <v>8349</v>
      </c>
      <c r="E1951" s="452">
        <v>4.97</v>
      </c>
    </row>
    <row r="1952" spans="1:5">
      <c r="A1952" s="445">
        <v>12067</v>
      </c>
      <c r="B1952" s="445" t="s">
        <v>10449</v>
      </c>
      <c r="C1952" s="445" t="s">
        <v>239</v>
      </c>
      <c r="D1952" s="445" t="s">
        <v>8349</v>
      </c>
      <c r="E1952" s="452">
        <v>6.75</v>
      </c>
    </row>
    <row r="1953" spans="1:5">
      <c r="A1953" s="445">
        <v>40401</v>
      </c>
      <c r="B1953" s="445" t="s">
        <v>10451</v>
      </c>
      <c r="C1953" s="445" t="s">
        <v>239</v>
      </c>
      <c r="D1953" s="445" t="s">
        <v>8349</v>
      </c>
      <c r="E1953" s="452">
        <v>2.2000000000000002</v>
      </c>
    </row>
    <row r="1954" spans="1:5">
      <c r="A1954" s="445">
        <v>40402</v>
      </c>
      <c r="B1954" s="445" t="s">
        <v>10452</v>
      </c>
      <c r="C1954" s="445" t="s">
        <v>239</v>
      </c>
      <c r="D1954" s="445" t="s">
        <v>8349</v>
      </c>
      <c r="E1954" s="452">
        <v>2.83</v>
      </c>
    </row>
    <row r="1955" spans="1:5">
      <c r="A1955" s="445">
        <v>40400</v>
      </c>
      <c r="B1955" s="445" t="s">
        <v>10453</v>
      </c>
      <c r="C1955" s="445" t="s">
        <v>239</v>
      </c>
      <c r="D1955" s="445" t="s">
        <v>8349</v>
      </c>
      <c r="E1955" s="452">
        <v>1.49</v>
      </c>
    </row>
    <row r="1956" spans="1:5">
      <c r="A1956" s="445">
        <v>2504</v>
      </c>
      <c r="B1956" s="445" t="s">
        <v>10454</v>
      </c>
      <c r="C1956" s="445" t="s">
        <v>239</v>
      </c>
      <c r="D1956" s="445" t="s">
        <v>8349</v>
      </c>
      <c r="E1956" s="452">
        <v>11.05</v>
      </c>
    </row>
    <row r="1957" spans="1:5">
      <c r="A1957" s="445">
        <v>2501</v>
      </c>
      <c r="B1957" s="445" t="s">
        <v>10455</v>
      </c>
      <c r="C1957" s="445" t="s">
        <v>239</v>
      </c>
      <c r="D1957" s="445" t="s">
        <v>8349</v>
      </c>
      <c r="E1957" s="452">
        <v>14.49</v>
      </c>
    </row>
    <row r="1958" spans="1:5">
      <c r="A1958" s="445">
        <v>2502</v>
      </c>
      <c r="B1958" s="445" t="s">
        <v>10456</v>
      </c>
      <c r="C1958" s="445" t="s">
        <v>239</v>
      </c>
      <c r="D1958" s="445" t="s">
        <v>8349</v>
      </c>
      <c r="E1958" s="452">
        <v>21.87</v>
      </c>
    </row>
    <row r="1959" spans="1:5">
      <c r="A1959" s="445">
        <v>2503</v>
      </c>
      <c r="B1959" s="445" t="s">
        <v>10457</v>
      </c>
      <c r="C1959" s="445" t="s">
        <v>239</v>
      </c>
      <c r="D1959" s="445" t="s">
        <v>8349</v>
      </c>
      <c r="E1959" s="452">
        <v>28.14</v>
      </c>
    </row>
    <row r="1960" spans="1:5">
      <c r="A1960" s="445">
        <v>2500</v>
      </c>
      <c r="B1960" s="445" t="s">
        <v>10458</v>
      </c>
      <c r="C1960" s="445" t="s">
        <v>239</v>
      </c>
      <c r="D1960" s="445" t="s">
        <v>8349</v>
      </c>
      <c r="E1960" s="452">
        <v>37.49</v>
      </c>
    </row>
    <row r="1961" spans="1:5">
      <c r="A1961" s="445">
        <v>2505</v>
      </c>
      <c r="B1961" s="445" t="s">
        <v>10459</v>
      </c>
      <c r="C1961" s="445" t="s">
        <v>239</v>
      </c>
      <c r="D1961" s="445" t="s">
        <v>8349</v>
      </c>
      <c r="E1961" s="452">
        <v>58.42</v>
      </c>
    </row>
    <row r="1962" spans="1:5">
      <c r="A1962" s="445">
        <v>12056</v>
      </c>
      <c r="B1962" s="445" t="s">
        <v>10460</v>
      </c>
      <c r="C1962" s="445" t="s">
        <v>239</v>
      </c>
      <c r="D1962" s="445" t="s">
        <v>8349</v>
      </c>
      <c r="E1962" s="452">
        <v>23.6</v>
      </c>
    </row>
    <row r="1963" spans="1:5">
      <c r="A1963" s="445">
        <v>12057</v>
      </c>
      <c r="B1963" s="445" t="s">
        <v>10461</v>
      </c>
      <c r="C1963" s="445" t="s">
        <v>239</v>
      </c>
      <c r="D1963" s="445" t="s">
        <v>8349</v>
      </c>
      <c r="E1963" s="452">
        <v>20.05</v>
      </c>
    </row>
    <row r="1964" spans="1:5">
      <c r="A1964" s="445">
        <v>12059</v>
      </c>
      <c r="B1964" s="445" t="s">
        <v>10462</v>
      </c>
      <c r="C1964" s="445" t="s">
        <v>239</v>
      </c>
      <c r="D1964" s="445" t="s">
        <v>8349</v>
      </c>
      <c r="E1964" s="452">
        <v>7.03</v>
      </c>
    </row>
    <row r="1965" spans="1:5">
      <c r="A1965" s="445">
        <v>12058</v>
      </c>
      <c r="B1965" s="445" t="s">
        <v>10463</v>
      </c>
      <c r="C1965" s="445" t="s">
        <v>239</v>
      </c>
      <c r="D1965" s="445" t="s">
        <v>8349</v>
      </c>
      <c r="E1965" s="452">
        <v>12.5</v>
      </c>
    </row>
    <row r="1966" spans="1:5">
      <c r="A1966" s="445">
        <v>12060</v>
      </c>
      <c r="B1966" s="445" t="s">
        <v>10464</v>
      </c>
      <c r="C1966" s="445" t="s">
        <v>239</v>
      </c>
      <c r="D1966" s="445" t="s">
        <v>8349</v>
      </c>
      <c r="E1966" s="452">
        <v>52.09</v>
      </c>
    </row>
    <row r="1967" spans="1:5">
      <c r="A1967" s="445">
        <v>12061</v>
      </c>
      <c r="B1967" s="445" t="s">
        <v>10465</v>
      </c>
      <c r="C1967" s="445" t="s">
        <v>239</v>
      </c>
      <c r="D1967" s="445" t="s">
        <v>8349</v>
      </c>
      <c r="E1967" s="452">
        <v>31.81</v>
      </c>
    </row>
    <row r="1968" spans="1:5">
      <c r="A1968" s="445">
        <v>12062</v>
      </c>
      <c r="B1968" s="445" t="s">
        <v>10466</v>
      </c>
      <c r="C1968" s="445" t="s">
        <v>239</v>
      </c>
      <c r="D1968" s="445" t="s">
        <v>8349</v>
      </c>
      <c r="E1968" s="452">
        <v>58.66</v>
      </c>
    </row>
    <row r="1969" spans="1:5">
      <c r="A1969" s="445">
        <v>21137</v>
      </c>
      <c r="B1969" s="445" t="s">
        <v>10467</v>
      </c>
      <c r="C1969" s="445" t="s">
        <v>239</v>
      </c>
      <c r="D1969" s="445" t="s">
        <v>8349</v>
      </c>
      <c r="E1969" s="452">
        <v>10.19</v>
      </c>
    </row>
    <row r="1970" spans="1:5">
      <c r="A1970" s="445">
        <v>2687</v>
      </c>
      <c r="B1970" s="445" t="s">
        <v>10468</v>
      </c>
      <c r="C1970" s="445" t="s">
        <v>239</v>
      </c>
      <c r="D1970" s="445" t="s">
        <v>8349</v>
      </c>
      <c r="E1970" s="452">
        <v>1.24</v>
      </c>
    </row>
    <row r="1971" spans="1:5">
      <c r="A1971" s="445">
        <v>2689</v>
      </c>
      <c r="B1971" s="445" t="s">
        <v>10470</v>
      </c>
      <c r="C1971" s="445" t="s">
        <v>239</v>
      </c>
      <c r="D1971" s="445" t="s">
        <v>8349</v>
      </c>
      <c r="E1971" s="452">
        <v>1.48</v>
      </c>
    </row>
    <row r="1972" spans="1:5">
      <c r="A1972" s="445">
        <v>2688</v>
      </c>
      <c r="B1972" s="445" t="s">
        <v>10471</v>
      </c>
      <c r="C1972" s="445" t="s">
        <v>239</v>
      </c>
      <c r="D1972" s="445" t="s">
        <v>8349</v>
      </c>
      <c r="E1972" s="452">
        <v>1.6</v>
      </c>
    </row>
    <row r="1973" spans="1:5">
      <c r="A1973" s="445">
        <v>2690</v>
      </c>
      <c r="B1973" s="445" t="s">
        <v>10473</v>
      </c>
      <c r="C1973" s="445" t="s">
        <v>239</v>
      </c>
      <c r="D1973" s="445" t="s">
        <v>8349</v>
      </c>
      <c r="E1973" s="452">
        <v>2.74</v>
      </c>
    </row>
    <row r="1974" spans="1:5">
      <c r="A1974" s="445">
        <v>39243</v>
      </c>
      <c r="B1974" s="445" t="s">
        <v>10474</v>
      </c>
      <c r="C1974" s="445" t="s">
        <v>239</v>
      </c>
      <c r="D1974" s="445" t="s">
        <v>8349</v>
      </c>
      <c r="E1974" s="452">
        <v>1.81</v>
      </c>
    </row>
    <row r="1975" spans="1:5">
      <c r="A1975" s="445">
        <v>39244</v>
      </c>
      <c r="B1975" s="445" t="s">
        <v>10475</v>
      </c>
      <c r="C1975" s="445" t="s">
        <v>239</v>
      </c>
      <c r="D1975" s="445" t="s">
        <v>8349</v>
      </c>
      <c r="E1975" s="452">
        <v>2.44</v>
      </c>
    </row>
    <row r="1976" spans="1:5">
      <c r="A1976" s="445">
        <v>39245</v>
      </c>
      <c r="B1976" s="445" t="s">
        <v>10476</v>
      </c>
      <c r="C1976" s="445" t="s">
        <v>239</v>
      </c>
      <c r="D1976" s="445" t="s">
        <v>8349</v>
      </c>
      <c r="E1976" s="452">
        <v>4.7</v>
      </c>
    </row>
    <row r="1977" spans="1:5">
      <c r="A1977" s="445">
        <v>39254</v>
      </c>
      <c r="B1977" s="445" t="s">
        <v>10477</v>
      </c>
      <c r="C1977" s="445" t="s">
        <v>239</v>
      </c>
      <c r="D1977" s="445" t="s">
        <v>8349</v>
      </c>
      <c r="E1977" s="452">
        <v>7.03</v>
      </c>
    </row>
    <row r="1978" spans="1:5">
      <c r="A1978" s="445">
        <v>39255</v>
      </c>
      <c r="B1978" s="445" t="s">
        <v>10478</v>
      </c>
      <c r="C1978" s="445" t="s">
        <v>239</v>
      </c>
      <c r="D1978" s="445" t="s">
        <v>8349</v>
      </c>
      <c r="E1978" s="452">
        <v>13.02</v>
      </c>
    </row>
    <row r="1979" spans="1:5">
      <c r="A1979" s="445">
        <v>39253</v>
      </c>
      <c r="B1979" s="445" t="s">
        <v>10479</v>
      </c>
      <c r="C1979" s="445" t="s">
        <v>239</v>
      </c>
      <c r="D1979" s="445" t="s">
        <v>8349</v>
      </c>
      <c r="E1979" s="452">
        <v>8.9600000000000009</v>
      </c>
    </row>
    <row r="1980" spans="1:5">
      <c r="A1980" s="445">
        <v>2446</v>
      </c>
      <c r="B1980" s="445" t="s">
        <v>10481</v>
      </c>
      <c r="C1980" s="445" t="s">
        <v>239</v>
      </c>
      <c r="D1980" s="445" t="s">
        <v>8352</v>
      </c>
      <c r="E1980" s="452">
        <v>5.5</v>
      </c>
    </row>
    <row r="1981" spans="1:5">
      <c r="A1981" s="445">
        <v>2442</v>
      </c>
      <c r="B1981" s="445" t="s">
        <v>10482</v>
      </c>
      <c r="C1981" s="445" t="s">
        <v>239</v>
      </c>
      <c r="D1981" s="445" t="s">
        <v>8349</v>
      </c>
      <c r="E1981" s="452">
        <v>7.7</v>
      </c>
    </row>
    <row r="1982" spans="1:5">
      <c r="A1982" s="445">
        <v>39246</v>
      </c>
      <c r="B1982" s="445" t="s">
        <v>10483</v>
      </c>
      <c r="C1982" s="445" t="s">
        <v>239</v>
      </c>
      <c r="D1982" s="445" t="s">
        <v>8349</v>
      </c>
      <c r="E1982" s="452">
        <v>3.83</v>
      </c>
    </row>
    <row r="1983" spans="1:5">
      <c r="A1983" s="445">
        <v>39247</v>
      </c>
      <c r="B1983" s="445" t="s">
        <v>10484</v>
      </c>
      <c r="C1983" s="445" t="s">
        <v>239</v>
      </c>
      <c r="D1983" s="445" t="s">
        <v>8349</v>
      </c>
      <c r="E1983" s="452">
        <v>3.34</v>
      </c>
    </row>
    <row r="1984" spans="1:5">
      <c r="A1984" s="445">
        <v>39248</v>
      </c>
      <c r="B1984" s="445" t="s">
        <v>10486</v>
      </c>
      <c r="C1984" s="445" t="s">
        <v>239</v>
      </c>
      <c r="D1984" s="445" t="s">
        <v>8349</v>
      </c>
      <c r="E1984" s="452">
        <v>10.74</v>
      </c>
    </row>
    <row r="1985" spans="1:5">
      <c r="A1985" s="445">
        <v>2438</v>
      </c>
      <c r="B1985" s="445" t="s">
        <v>10487</v>
      </c>
      <c r="C1985" s="445" t="s">
        <v>954</v>
      </c>
      <c r="D1985" s="445" t="s">
        <v>8349</v>
      </c>
      <c r="E1985" s="452">
        <v>14.27</v>
      </c>
    </row>
    <row r="1986" spans="1:5">
      <c r="A1986" s="445">
        <v>40922</v>
      </c>
      <c r="B1986" s="445" t="s">
        <v>10488</v>
      </c>
      <c r="C1986" s="445" t="s">
        <v>8008</v>
      </c>
      <c r="D1986" s="445" t="s">
        <v>8349</v>
      </c>
      <c r="E1986" s="453">
        <v>2530.11</v>
      </c>
    </row>
    <row r="1987" spans="1:5">
      <c r="A1987" s="445">
        <v>36486</v>
      </c>
      <c r="B1987" s="445" t="s">
        <v>10489</v>
      </c>
      <c r="C1987" s="445" t="s">
        <v>146</v>
      </c>
      <c r="D1987" s="445" t="s">
        <v>8367</v>
      </c>
      <c r="E1987" s="453">
        <v>45679.99</v>
      </c>
    </row>
    <row r="1988" spans="1:5">
      <c r="A1988" s="445">
        <v>37777</v>
      </c>
      <c r="B1988" s="445" t="s">
        <v>10490</v>
      </c>
      <c r="C1988" s="445" t="s">
        <v>146</v>
      </c>
      <c r="D1988" s="445" t="s">
        <v>8367</v>
      </c>
      <c r="E1988" s="453">
        <v>215060.51</v>
      </c>
    </row>
    <row r="1989" spans="1:5">
      <c r="A1989" s="445">
        <v>12624</v>
      </c>
      <c r="B1989" s="445" t="s">
        <v>10491</v>
      </c>
      <c r="C1989" s="445" t="s">
        <v>146</v>
      </c>
      <c r="D1989" s="445" t="s">
        <v>8367</v>
      </c>
      <c r="E1989" s="452">
        <v>10.84</v>
      </c>
    </row>
    <row r="1990" spans="1:5">
      <c r="A1990" s="445">
        <v>517</v>
      </c>
      <c r="B1990" s="445" t="s">
        <v>10492</v>
      </c>
      <c r="C1990" s="445" t="s">
        <v>7503</v>
      </c>
      <c r="D1990" s="445" t="s">
        <v>8349</v>
      </c>
      <c r="E1990" s="452">
        <v>8.36</v>
      </c>
    </row>
    <row r="1991" spans="1:5">
      <c r="A1991" s="445">
        <v>41904</v>
      </c>
      <c r="B1991" s="445" t="s">
        <v>10493</v>
      </c>
      <c r="C1991" s="445" t="s">
        <v>6740</v>
      </c>
      <c r="D1991" s="445" t="s">
        <v>8352</v>
      </c>
      <c r="E1991" s="453">
        <v>2922.31</v>
      </c>
    </row>
    <row r="1992" spans="1:5">
      <c r="A1992" s="445">
        <v>41903</v>
      </c>
      <c r="B1992" s="445" t="s">
        <v>10494</v>
      </c>
      <c r="C1992" s="445" t="s">
        <v>130</v>
      </c>
      <c r="D1992" s="445" t="s">
        <v>8352</v>
      </c>
      <c r="E1992" s="452">
        <v>2.83</v>
      </c>
    </row>
    <row r="1993" spans="1:5">
      <c r="A1993" s="445">
        <v>37534</v>
      </c>
      <c r="B1993" s="445" t="s">
        <v>10495</v>
      </c>
      <c r="C1993" s="445" t="s">
        <v>130</v>
      </c>
      <c r="D1993" s="445" t="s">
        <v>8367</v>
      </c>
      <c r="E1993" s="452">
        <v>20.16</v>
      </c>
    </row>
    <row r="1994" spans="1:5">
      <c r="A1994" s="445">
        <v>37535</v>
      </c>
      <c r="B1994" s="445" t="s">
        <v>10496</v>
      </c>
      <c r="C1994" s="445" t="s">
        <v>130</v>
      </c>
      <c r="D1994" s="445" t="s">
        <v>8367</v>
      </c>
      <c r="E1994" s="452">
        <v>20.16</v>
      </c>
    </row>
    <row r="1995" spans="1:5">
      <c r="A1995" s="445">
        <v>37533</v>
      </c>
      <c r="B1995" s="445" t="s">
        <v>10497</v>
      </c>
      <c r="C1995" s="445" t="s">
        <v>130</v>
      </c>
      <c r="D1995" s="445" t="s">
        <v>8367</v>
      </c>
      <c r="E1995" s="452">
        <v>20.16</v>
      </c>
    </row>
    <row r="1996" spans="1:5">
      <c r="A1996" s="445">
        <v>37537</v>
      </c>
      <c r="B1996" s="445" t="s">
        <v>10498</v>
      </c>
      <c r="C1996" s="445" t="s">
        <v>130</v>
      </c>
      <c r="D1996" s="445" t="s">
        <v>8367</v>
      </c>
      <c r="E1996" s="452">
        <v>15.26</v>
      </c>
    </row>
    <row r="1997" spans="1:5">
      <c r="A1997" s="445">
        <v>37536</v>
      </c>
      <c r="B1997" s="445" t="s">
        <v>10499</v>
      </c>
      <c r="C1997" s="445" t="s">
        <v>130</v>
      </c>
      <c r="D1997" s="445" t="s">
        <v>8367</v>
      </c>
      <c r="E1997" s="452">
        <v>15.26</v>
      </c>
    </row>
    <row r="1998" spans="1:5">
      <c r="A1998" s="445">
        <v>37532</v>
      </c>
      <c r="B1998" s="445" t="s">
        <v>10500</v>
      </c>
      <c r="C1998" s="445" t="s">
        <v>130</v>
      </c>
      <c r="D1998" s="445" t="s">
        <v>8367</v>
      </c>
      <c r="E1998" s="452">
        <v>15.26</v>
      </c>
    </row>
    <row r="1999" spans="1:5">
      <c r="A1999" s="445">
        <v>2696</v>
      </c>
      <c r="B1999" s="445" t="s">
        <v>10501</v>
      </c>
      <c r="C1999" s="445" t="s">
        <v>954</v>
      </c>
      <c r="D1999" s="445" t="s">
        <v>8352</v>
      </c>
      <c r="E1999" s="452">
        <v>14.12</v>
      </c>
    </row>
    <row r="2000" spans="1:5">
      <c r="A2000" s="445">
        <v>40928</v>
      </c>
      <c r="B2000" s="445" t="s">
        <v>10502</v>
      </c>
      <c r="C2000" s="445" t="s">
        <v>8008</v>
      </c>
      <c r="D2000" s="445" t="s">
        <v>8349</v>
      </c>
      <c r="E2000" s="453">
        <v>2502.29</v>
      </c>
    </row>
    <row r="2001" spans="1:5">
      <c r="A2001" s="445">
        <v>4083</v>
      </c>
      <c r="B2001" s="445" t="s">
        <v>10503</v>
      </c>
      <c r="C2001" s="445" t="s">
        <v>954</v>
      </c>
      <c r="D2001" s="445" t="s">
        <v>8352</v>
      </c>
      <c r="E2001" s="452">
        <v>18.28</v>
      </c>
    </row>
    <row r="2002" spans="1:5">
      <c r="A2002" s="445">
        <v>40818</v>
      </c>
      <c r="B2002" s="445" t="s">
        <v>10504</v>
      </c>
      <c r="C2002" s="445" t="s">
        <v>8008</v>
      </c>
      <c r="D2002" s="445" t="s">
        <v>8349</v>
      </c>
      <c r="E2002" s="453">
        <v>3238.65</v>
      </c>
    </row>
    <row r="2003" spans="1:5">
      <c r="A2003" s="445">
        <v>43146</v>
      </c>
      <c r="B2003" s="445" t="s">
        <v>10505</v>
      </c>
      <c r="C2003" s="445" t="s">
        <v>130</v>
      </c>
      <c r="D2003" s="445" t="s">
        <v>8349</v>
      </c>
      <c r="E2003" s="452">
        <v>6.68</v>
      </c>
    </row>
    <row r="2004" spans="1:5">
      <c r="A2004" s="445">
        <v>2705</v>
      </c>
      <c r="B2004" s="445" t="s">
        <v>10507</v>
      </c>
      <c r="C2004" s="445" t="s">
        <v>21162</v>
      </c>
      <c r="D2004" s="445" t="s">
        <v>8349</v>
      </c>
      <c r="E2004" s="452">
        <v>0.82</v>
      </c>
    </row>
    <row r="2005" spans="1:5">
      <c r="A2005" s="445">
        <v>14250</v>
      </c>
      <c r="B2005" s="445" t="s">
        <v>10509</v>
      </c>
      <c r="C2005" s="445" t="s">
        <v>21162</v>
      </c>
      <c r="D2005" s="445" t="s">
        <v>8352</v>
      </c>
      <c r="E2005" s="452">
        <v>0.84</v>
      </c>
    </row>
    <row r="2006" spans="1:5">
      <c r="A2006" s="445">
        <v>11683</v>
      </c>
      <c r="B2006" s="445" t="s">
        <v>10510</v>
      </c>
      <c r="C2006" s="445" t="s">
        <v>146</v>
      </c>
      <c r="D2006" s="445" t="s">
        <v>8349</v>
      </c>
      <c r="E2006" s="452">
        <v>34.39</v>
      </c>
    </row>
    <row r="2007" spans="1:5">
      <c r="A2007" s="445">
        <v>11684</v>
      </c>
      <c r="B2007" s="445" t="s">
        <v>10511</v>
      </c>
      <c r="C2007" s="445" t="s">
        <v>146</v>
      </c>
      <c r="D2007" s="445" t="s">
        <v>8349</v>
      </c>
      <c r="E2007" s="452">
        <v>37.65</v>
      </c>
    </row>
    <row r="2008" spans="1:5">
      <c r="A2008" s="445">
        <v>6141</v>
      </c>
      <c r="B2008" s="445" t="s">
        <v>10512</v>
      </c>
      <c r="C2008" s="445" t="s">
        <v>146</v>
      </c>
      <c r="D2008" s="445" t="s">
        <v>8349</v>
      </c>
      <c r="E2008" s="452">
        <v>4</v>
      </c>
    </row>
    <row r="2009" spans="1:5">
      <c r="A2009" s="445">
        <v>11681</v>
      </c>
      <c r="B2009" s="445" t="s">
        <v>10513</v>
      </c>
      <c r="C2009" s="445" t="s">
        <v>146</v>
      </c>
      <c r="D2009" s="445" t="s">
        <v>8349</v>
      </c>
      <c r="E2009" s="452">
        <v>6.7</v>
      </c>
    </row>
    <row r="2010" spans="1:5">
      <c r="A2010" s="445">
        <v>2706</v>
      </c>
      <c r="B2010" s="445" t="s">
        <v>10514</v>
      </c>
      <c r="C2010" s="445" t="s">
        <v>954</v>
      </c>
      <c r="D2010" s="445" t="s">
        <v>8352</v>
      </c>
      <c r="E2010" s="452">
        <v>78.16</v>
      </c>
    </row>
    <row r="2011" spans="1:5">
      <c r="A2011" s="445">
        <v>40811</v>
      </c>
      <c r="B2011" s="445" t="s">
        <v>10515</v>
      </c>
      <c r="C2011" s="445" t="s">
        <v>8008</v>
      </c>
      <c r="D2011" s="445" t="s">
        <v>8349</v>
      </c>
      <c r="E2011" s="453">
        <v>13847.35</v>
      </c>
    </row>
    <row r="2012" spans="1:5">
      <c r="A2012" s="445">
        <v>2707</v>
      </c>
      <c r="B2012" s="445" t="s">
        <v>10516</v>
      </c>
      <c r="C2012" s="445" t="s">
        <v>954</v>
      </c>
      <c r="D2012" s="445" t="s">
        <v>8349</v>
      </c>
      <c r="E2012" s="452">
        <v>88.96</v>
      </c>
    </row>
    <row r="2013" spans="1:5">
      <c r="A2013" s="445">
        <v>40813</v>
      </c>
      <c r="B2013" s="445" t="s">
        <v>10517</v>
      </c>
      <c r="C2013" s="445" t="s">
        <v>8008</v>
      </c>
      <c r="D2013" s="445" t="s">
        <v>8349</v>
      </c>
      <c r="E2013" s="453">
        <v>15761.12</v>
      </c>
    </row>
    <row r="2014" spans="1:5">
      <c r="A2014" s="445">
        <v>2708</v>
      </c>
      <c r="B2014" s="445" t="s">
        <v>10518</v>
      </c>
      <c r="C2014" s="445" t="s">
        <v>954</v>
      </c>
      <c r="D2014" s="445" t="s">
        <v>8349</v>
      </c>
      <c r="E2014" s="452">
        <v>121.6</v>
      </c>
    </row>
    <row r="2015" spans="1:5">
      <c r="A2015" s="445">
        <v>40814</v>
      </c>
      <c r="B2015" s="445" t="s">
        <v>10519</v>
      </c>
      <c r="C2015" s="445" t="s">
        <v>8008</v>
      </c>
      <c r="D2015" s="445" t="s">
        <v>8349</v>
      </c>
      <c r="E2015" s="453">
        <v>21545.040000000001</v>
      </c>
    </row>
    <row r="2016" spans="1:5">
      <c r="A2016" s="445">
        <v>34779</v>
      </c>
      <c r="B2016" s="445" t="s">
        <v>10520</v>
      </c>
      <c r="C2016" s="445" t="s">
        <v>954</v>
      </c>
      <c r="D2016" s="445" t="s">
        <v>8349</v>
      </c>
      <c r="E2016" s="452">
        <v>79.3</v>
      </c>
    </row>
    <row r="2017" spans="1:5">
      <c r="A2017" s="445">
        <v>40936</v>
      </c>
      <c r="B2017" s="445" t="s">
        <v>10521</v>
      </c>
      <c r="C2017" s="445" t="s">
        <v>8008</v>
      </c>
      <c r="D2017" s="445" t="s">
        <v>8349</v>
      </c>
      <c r="E2017" s="453">
        <v>14049.35</v>
      </c>
    </row>
    <row r="2018" spans="1:5">
      <c r="A2018" s="445">
        <v>34780</v>
      </c>
      <c r="B2018" s="445" t="s">
        <v>10522</v>
      </c>
      <c r="C2018" s="445" t="s">
        <v>954</v>
      </c>
      <c r="D2018" s="445" t="s">
        <v>8349</v>
      </c>
      <c r="E2018" s="452">
        <v>89.45</v>
      </c>
    </row>
    <row r="2019" spans="1:5">
      <c r="A2019" s="445">
        <v>40937</v>
      </c>
      <c r="B2019" s="445" t="s">
        <v>10523</v>
      </c>
      <c r="C2019" s="445" t="s">
        <v>8008</v>
      </c>
      <c r="D2019" s="445" t="s">
        <v>8349</v>
      </c>
      <c r="E2019" s="453">
        <v>15850.44</v>
      </c>
    </row>
    <row r="2020" spans="1:5">
      <c r="A2020" s="445">
        <v>34782</v>
      </c>
      <c r="B2020" s="445" t="s">
        <v>10524</v>
      </c>
      <c r="C2020" s="445" t="s">
        <v>954</v>
      </c>
      <c r="D2020" s="445" t="s">
        <v>8349</v>
      </c>
      <c r="E2020" s="452">
        <v>122.6</v>
      </c>
    </row>
    <row r="2021" spans="1:5">
      <c r="A2021" s="445">
        <v>40938</v>
      </c>
      <c r="B2021" s="445" t="s">
        <v>10525</v>
      </c>
      <c r="C2021" s="445" t="s">
        <v>8008</v>
      </c>
      <c r="D2021" s="445" t="s">
        <v>8349</v>
      </c>
      <c r="E2021" s="453">
        <v>21721.53</v>
      </c>
    </row>
    <row r="2022" spans="1:5">
      <c r="A2022" s="445">
        <v>34783</v>
      </c>
      <c r="B2022" s="445" t="s">
        <v>10526</v>
      </c>
      <c r="C2022" s="445" t="s">
        <v>954</v>
      </c>
      <c r="D2022" s="445" t="s">
        <v>8349</v>
      </c>
      <c r="E2022" s="452">
        <v>74.540000000000006</v>
      </c>
    </row>
    <row r="2023" spans="1:5">
      <c r="A2023" s="445">
        <v>40939</v>
      </c>
      <c r="B2023" s="445" t="s">
        <v>10527</v>
      </c>
      <c r="C2023" s="445" t="s">
        <v>8008</v>
      </c>
      <c r="D2023" s="445" t="s">
        <v>8349</v>
      </c>
      <c r="E2023" s="453">
        <v>13208.12</v>
      </c>
    </row>
    <row r="2024" spans="1:5">
      <c r="A2024" s="445">
        <v>34785</v>
      </c>
      <c r="B2024" s="445" t="s">
        <v>10528</v>
      </c>
      <c r="C2024" s="445" t="s">
        <v>954</v>
      </c>
      <c r="D2024" s="445" t="s">
        <v>8349</v>
      </c>
      <c r="E2024" s="452">
        <v>73.8</v>
      </c>
    </row>
    <row r="2025" spans="1:5">
      <c r="A2025" s="445">
        <v>40940</v>
      </c>
      <c r="B2025" s="445" t="s">
        <v>10529</v>
      </c>
      <c r="C2025" s="445" t="s">
        <v>8008</v>
      </c>
      <c r="D2025" s="445" t="s">
        <v>8349</v>
      </c>
      <c r="E2025" s="453">
        <v>13078.04</v>
      </c>
    </row>
    <row r="2026" spans="1:5">
      <c r="A2026" s="445">
        <v>38403</v>
      </c>
      <c r="B2026" s="445" t="s">
        <v>10530</v>
      </c>
      <c r="C2026" s="445" t="s">
        <v>146</v>
      </c>
      <c r="D2026" s="445" t="s">
        <v>8349</v>
      </c>
      <c r="E2026" s="452">
        <v>38.369999999999997</v>
      </c>
    </row>
    <row r="2027" spans="1:5">
      <c r="A2027" s="445">
        <v>43482</v>
      </c>
      <c r="B2027" s="445" t="s">
        <v>10531</v>
      </c>
      <c r="C2027" s="445" t="s">
        <v>954</v>
      </c>
      <c r="D2027" s="445" t="s">
        <v>8352</v>
      </c>
      <c r="E2027" s="452">
        <v>0.57999999999999996</v>
      </c>
    </row>
    <row r="2028" spans="1:5">
      <c r="A2028" s="445">
        <v>43494</v>
      </c>
      <c r="B2028" s="445" t="s">
        <v>10532</v>
      </c>
      <c r="C2028" s="445" t="s">
        <v>8008</v>
      </c>
      <c r="D2028" s="445" t="s">
        <v>8352</v>
      </c>
      <c r="E2028" s="452">
        <v>108.8</v>
      </c>
    </row>
    <row r="2029" spans="1:5">
      <c r="A2029" s="445">
        <v>43483</v>
      </c>
      <c r="B2029" s="445" t="s">
        <v>10534</v>
      </c>
      <c r="C2029" s="445" t="s">
        <v>954</v>
      </c>
      <c r="D2029" s="445" t="s">
        <v>8352</v>
      </c>
      <c r="E2029" s="452">
        <v>1.05</v>
      </c>
    </row>
    <row r="2030" spans="1:5">
      <c r="A2030" s="445">
        <v>43495</v>
      </c>
      <c r="B2030" s="445" t="s">
        <v>10535</v>
      </c>
      <c r="C2030" s="445" t="s">
        <v>8008</v>
      </c>
      <c r="D2030" s="445" t="s">
        <v>8352</v>
      </c>
      <c r="E2030" s="452">
        <v>197.14</v>
      </c>
    </row>
    <row r="2031" spans="1:5">
      <c r="A2031" s="445">
        <v>43484</v>
      </c>
      <c r="B2031" s="445" t="s">
        <v>10537</v>
      </c>
      <c r="C2031" s="445" t="s">
        <v>954</v>
      </c>
      <c r="D2031" s="445" t="s">
        <v>8352</v>
      </c>
      <c r="E2031" s="452">
        <v>0.91</v>
      </c>
    </row>
    <row r="2032" spans="1:5">
      <c r="A2032" s="445">
        <v>43496</v>
      </c>
      <c r="B2032" s="445" t="s">
        <v>10538</v>
      </c>
      <c r="C2032" s="445" t="s">
        <v>8008</v>
      </c>
      <c r="D2032" s="445" t="s">
        <v>8352</v>
      </c>
      <c r="E2032" s="452">
        <v>171.87</v>
      </c>
    </row>
    <row r="2033" spans="1:5">
      <c r="A2033" s="445">
        <v>43485</v>
      </c>
      <c r="B2033" s="445" t="s">
        <v>10540</v>
      </c>
      <c r="C2033" s="445" t="s">
        <v>954</v>
      </c>
      <c r="D2033" s="445" t="s">
        <v>8352</v>
      </c>
      <c r="E2033" s="452">
        <v>0.8</v>
      </c>
    </row>
    <row r="2034" spans="1:5">
      <c r="A2034" s="445">
        <v>43497</v>
      </c>
      <c r="B2034" s="445" t="s">
        <v>10541</v>
      </c>
      <c r="C2034" s="445" t="s">
        <v>8008</v>
      </c>
      <c r="D2034" s="445" t="s">
        <v>8352</v>
      </c>
      <c r="E2034" s="452">
        <v>151.31</v>
      </c>
    </row>
    <row r="2035" spans="1:5">
      <c r="A2035" s="445">
        <v>43487</v>
      </c>
      <c r="B2035" s="445" t="s">
        <v>10542</v>
      </c>
      <c r="C2035" s="445" t="s">
        <v>954</v>
      </c>
      <c r="D2035" s="445" t="s">
        <v>8352</v>
      </c>
      <c r="E2035" s="452">
        <v>0.94</v>
      </c>
    </row>
    <row r="2036" spans="1:5">
      <c r="A2036" s="445">
        <v>43499</v>
      </c>
      <c r="B2036" s="445" t="s">
        <v>10543</v>
      </c>
      <c r="C2036" s="445" t="s">
        <v>8008</v>
      </c>
      <c r="D2036" s="445" t="s">
        <v>8352</v>
      </c>
      <c r="E2036" s="452">
        <v>177.24</v>
      </c>
    </row>
    <row r="2037" spans="1:5">
      <c r="A2037" s="445">
        <v>43486</v>
      </c>
      <c r="B2037" s="445" t="s">
        <v>10545</v>
      </c>
      <c r="C2037" s="445" t="s">
        <v>954</v>
      </c>
      <c r="D2037" s="445" t="s">
        <v>8352</v>
      </c>
      <c r="E2037" s="452">
        <v>0.55000000000000004</v>
      </c>
    </row>
    <row r="2038" spans="1:5">
      <c r="A2038" s="445">
        <v>43498</v>
      </c>
      <c r="B2038" s="445" t="s">
        <v>10546</v>
      </c>
      <c r="C2038" s="445" t="s">
        <v>8008</v>
      </c>
      <c r="D2038" s="445" t="s">
        <v>8352</v>
      </c>
      <c r="E2038" s="452">
        <v>103.22</v>
      </c>
    </row>
    <row r="2039" spans="1:5">
      <c r="A2039" s="445">
        <v>43488</v>
      </c>
      <c r="B2039" s="445" t="s">
        <v>10548</v>
      </c>
      <c r="C2039" s="445" t="s">
        <v>954</v>
      </c>
      <c r="D2039" s="445" t="s">
        <v>8352</v>
      </c>
      <c r="E2039" s="452">
        <v>0.63</v>
      </c>
    </row>
    <row r="2040" spans="1:5">
      <c r="A2040" s="445">
        <v>43500</v>
      </c>
      <c r="B2040" s="445" t="s">
        <v>10549</v>
      </c>
      <c r="C2040" s="445" t="s">
        <v>8008</v>
      </c>
      <c r="D2040" s="445" t="s">
        <v>8352</v>
      </c>
      <c r="E2040" s="452">
        <v>119.49</v>
      </c>
    </row>
    <row r="2041" spans="1:5">
      <c r="A2041" s="445">
        <v>43489</v>
      </c>
      <c r="B2041" s="445" t="s">
        <v>10551</v>
      </c>
      <c r="C2041" s="445" t="s">
        <v>954</v>
      </c>
      <c r="D2041" s="445" t="s">
        <v>8352</v>
      </c>
      <c r="E2041" s="452">
        <v>0.95</v>
      </c>
    </row>
    <row r="2042" spans="1:5">
      <c r="A2042" s="445">
        <v>43501</v>
      </c>
      <c r="B2042" s="445" t="s">
        <v>10552</v>
      </c>
      <c r="C2042" s="445" t="s">
        <v>8008</v>
      </c>
      <c r="D2042" s="445" t="s">
        <v>8352</v>
      </c>
      <c r="E2042" s="452">
        <v>178.44</v>
      </c>
    </row>
    <row r="2043" spans="1:5">
      <c r="A2043" s="445">
        <v>43490</v>
      </c>
      <c r="B2043" s="445" t="s">
        <v>10554</v>
      </c>
      <c r="C2043" s="445" t="s">
        <v>954</v>
      </c>
      <c r="D2043" s="445" t="s">
        <v>8352</v>
      </c>
      <c r="E2043" s="452">
        <v>1.33</v>
      </c>
    </row>
    <row r="2044" spans="1:5">
      <c r="A2044" s="445">
        <v>43502</v>
      </c>
      <c r="B2044" s="445" t="s">
        <v>10555</v>
      </c>
      <c r="C2044" s="445" t="s">
        <v>8008</v>
      </c>
      <c r="D2044" s="445" t="s">
        <v>8352</v>
      </c>
      <c r="E2044" s="452">
        <v>250.26</v>
      </c>
    </row>
    <row r="2045" spans="1:5">
      <c r="A2045" s="445">
        <v>43491</v>
      </c>
      <c r="B2045" s="445" t="s">
        <v>10557</v>
      </c>
      <c r="C2045" s="445" t="s">
        <v>954</v>
      </c>
      <c r="D2045" s="445" t="s">
        <v>8352</v>
      </c>
      <c r="E2045" s="452">
        <v>1.01</v>
      </c>
    </row>
    <row r="2046" spans="1:5">
      <c r="A2046" s="445">
        <v>43503</v>
      </c>
      <c r="B2046" s="445" t="s">
        <v>10559</v>
      </c>
      <c r="C2046" s="445" t="s">
        <v>8008</v>
      </c>
      <c r="D2046" s="445" t="s">
        <v>8352</v>
      </c>
      <c r="E2046" s="452">
        <v>191.25</v>
      </c>
    </row>
    <row r="2047" spans="1:5">
      <c r="A2047" s="445">
        <v>43492</v>
      </c>
      <c r="B2047" s="445" t="s">
        <v>10561</v>
      </c>
      <c r="C2047" s="445" t="s">
        <v>954</v>
      </c>
      <c r="D2047" s="445" t="s">
        <v>8352</v>
      </c>
      <c r="E2047" s="452">
        <v>1.3</v>
      </c>
    </row>
    <row r="2048" spans="1:5">
      <c r="A2048" s="445">
        <v>43504</v>
      </c>
      <c r="B2048" s="445" t="s">
        <v>10563</v>
      </c>
      <c r="C2048" s="445" t="s">
        <v>8008</v>
      </c>
      <c r="D2048" s="445" t="s">
        <v>8352</v>
      </c>
      <c r="E2048" s="452">
        <v>244.54</v>
      </c>
    </row>
    <row r="2049" spans="1:5">
      <c r="A2049" s="445">
        <v>43493</v>
      </c>
      <c r="B2049" s="445" t="s">
        <v>10565</v>
      </c>
      <c r="C2049" s="445" t="s">
        <v>954</v>
      </c>
      <c r="D2049" s="445" t="s">
        <v>8352</v>
      </c>
      <c r="E2049" s="452">
        <v>0.52</v>
      </c>
    </row>
    <row r="2050" spans="1:5">
      <c r="A2050" s="445">
        <v>43505</v>
      </c>
      <c r="B2050" s="445" t="s">
        <v>10567</v>
      </c>
      <c r="C2050" s="445" t="s">
        <v>8008</v>
      </c>
      <c r="D2050" s="445" t="s">
        <v>8352</v>
      </c>
      <c r="E2050" s="452">
        <v>98.01</v>
      </c>
    </row>
    <row r="2051" spans="1:5">
      <c r="A2051" s="445">
        <v>37774</v>
      </c>
      <c r="B2051" s="445" t="s">
        <v>10569</v>
      </c>
      <c r="C2051" s="445" t="s">
        <v>146</v>
      </c>
      <c r="D2051" s="445" t="s">
        <v>8367</v>
      </c>
      <c r="E2051" s="453">
        <v>229881.24</v>
      </c>
    </row>
    <row r="2052" spans="1:5">
      <c r="A2052" s="445">
        <v>38630</v>
      </c>
      <c r="B2052" s="445" t="s">
        <v>10570</v>
      </c>
      <c r="C2052" s="445" t="s">
        <v>146</v>
      </c>
      <c r="D2052" s="445" t="s">
        <v>8367</v>
      </c>
      <c r="E2052" s="453">
        <v>1602958.98</v>
      </c>
    </row>
    <row r="2053" spans="1:5">
      <c r="A2053" s="445">
        <v>38629</v>
      </c>
      <c r="B2053" s="445" t="s">
        <v>10571</v>
      </c>
      <c r="C2053" s="445" t="s">
        <v>146</v>
      </c>
      <c r="D2053" s="445" t="s">
        <v>8367</v>
      </c>
      <c r="E2053" s="453">
        <v>2386083.98</v>
      </c>
    </row>
    <row r="2054" spans="1:5">
      <c r="A2054" s="445">
        <v>38476</v>
      </c>
      <c r="B2054" s="445" t="s">
        <v>10572</v>
      </c>
      <c r="C2054" s="445" t="s">
        <v>146</v>
      </c>
      <c r="D2054" s="445" t="s">
        <v>8349</v>
      </c>
      <c r="E2054" s="452">
        <v>288.39999999999998</v>
      </c>
    </row>
    <row r="2055" spans="1:5">
      <c r="A2055" s="445">
        <v>38477</v>
      </c>
      <c r="B2055" s="445" t="s">
        <v>10573</v>
      </c>
      <c r="C2055" s="445" t="s">
        <v>146</v>
      </c>
      <c r="D2055" s="445" t="s">
        <v>8349</v>
      </c>
      <c r="E2055" s="452">
        <v>816.75</v>
      </c>
    </row>
    <row r="2056" spans="1:5">
      <c r="A2056" s="445">
        <v>40635</v>
      </c>
      <c r="B2056" s="445" t="s">
        <v>10574</v>
      </c>
      <c r="C2056" s="445" t="s">
        <v>146</v>
      </c>
      <c r="D2056" s="445" t="s">
        <v>8367</v>
      </c>
      <c r="E2056" s="453">
        <v>645234.25</v>
      </c>
    </row>
    <row r="2057" spans="1:5">
      <c r="A2057" s="445">
        <v>36483</v>
      </c>
      <c r="B2057" s="445" t="s">
        <v>10575</v>
      </c>
      <c r="C2057" s="445" t="s">
        <v>146</v>
      </c>
      <c r="D2057" s="445" t="s">
        <v>8367</v>
      </c>
      <c r="E2057" s="453">
        <v>584685.59</v>
      </c>
    </row>
    <row r="2058" spans="1:5">
      <c r="A2058" s="445">
        <v>14525</v>
      </c>
      <c r="B2058" s="445" t="s">
        <v>10576</v>
      </c>
      <c r="C2058" s="445" t="s">
        <v>146</v>
      </c>
      <c r="D2058" s="445" t="s">
        <v>8367</v>
      </c>
      <c r="E2058" s="453">
        <v>612200.19999999995</v>
      </c>
    </row>
    <row r="2059" spans="1:5">
      <c r="A2059" s="445">
        <v>36482</v>
      </c>
      <c r="B2059" s="445" t="s">
        <v>10577</v>
      </c>
      <c r="C2059" s="445" t="s">
        <v>146</v>
      </c>
      <c r="D2059" s="445" t="s">
        <v>8367</v>
      </c>
      <c r="E2059" s="453">
        <v>525046.93999999994</v>
      </c>
    </row>
    <row r="2060" spans="1:5">
      <c r="A2060" s="445">
        <v>36408</v>
      </c>
      <c r="B2060" s="445" t="s">
        <v>10578</v>
      </c>
      <c r="C2060" s="445" t="s">
        <v>146</v>
      </c>
      <c r="D2060" s="445" t="s">
        <v>8367</v>
      </c>
      <c r="E2060" s="453">
        <v>627333.24</v>
      </c>
    </row>
    <row r="2061" spans="1:5">
      <c r="A2061" s="445">
        <v>2723</v>
      </c>
      <c r="B2061" s="445" t="s">
        <v>10579</v>
      </c>
      <c r="C2061" s="445" t="s">
        <v>146</v>
      </c>
      <c r="D2061" s="445" t="s">
        <v>8367</v>
      </c>
      <c r="E2061" s="453">
        <v>481505.78</v>
      </c>
    </row>
    <row r="2062" spans="1:5">
      <c r="A2062" s="445">
        <v>36481</v>
      </c>
      <c r="B2062" s="445" t="s">
        <v>10580</v>
      </c>
      <c r="C2062" s="445" t="s">
        <v>146</v>
      </c>
      <c r="D2062" s="445" t="s">
        <v>8367</v>
      </c>
      <c r="E2062" s="453">
        <v>574367.6</v>
      </c>
    </row>
    <row r="2063" spans="1:5">
      <c r="A2063" s="445">
        <v>10685</v>
      </c>
      <c r="B2063" s="445" t="s">
        <v>10581</v>
      </c>
      <c r="C2063" s="445" t="s">
        <v>146</v>
      </c>
      <c r="D2063" s="445" t="s">
        <v>8367</v>
      </c>
      <c r="E2063" s="453">
        <v>550292.31999999995</v>
      </c>
    </row>
    <row r="2064" spans="1:5">
      <c r="A2064" s="445">
        <v>40636</v>
      </c>
      <c r="B2064" s="445" t="s">
        <v>10582</v>
      </c>
      <c r="C2064" s="445" t="s">
        <v>146</v>
      </c>
      <c r="D2064" s="445" t="s">
        <v>8367</v>
      </c>
      <c r="E2064" s="453">
        <v>621158.96</v>
      </c>
    </row>
    <row r="2065" spans="1:5">
      <c r="A2065" s="445">
        <v>4111</v>
      </c>
      <c r="B2065" s="445" t="s">
        <v>10583</v>
      </c>
      <c r="C2065" s="445" t="s">
        <v>146</v>
      </c>
      <c r="D2065" s="445" t="s">
        <v>8349</v>
      </c>
      <c r="E2065" s="452">
        <v>37.81</v>
      </c>
    </row>
    <row r="2066" spans="1:5">
      <c r="A2066" s="445">
        <v>26021</v>
      </c>
      <c r="B2066" s="445" t="s">
        <v>10584</v>
      </c>
      <c r="C2066" s="445" t="s">
        <v>146</v>
      </c>
      <c r="D2066" s="445" t="s">
        <v>8349</v>
      </c>
      <c r="E2066" s="452">
        <v>67.2</v>
      </c>
    </row>
    <row r="2067" spans="1:5">
      <c r="A2067" s="445">
        <v>12</v>
      </c>
      <c r="B2067" s="445" t="s">
        <v>10585</v>
      </c>
      <c r="C2067" s="445" t="s">
        <v>146</v>
      </c>
      <c r="D2067" s="445" t="s">
        <v>8352</v>
      </c>
      <c r="E2067" s="452">
        <v>13.49</v>
      </c>
    </row>
    <row r="2068" spans="1:5">
      <c r="A2068" s="445">
        <v>37554</v>
      </c>
      <c r="B2068" s="445" t="s">
        <v>10587</v>
      </c>
      <c r="C2068" s="445" t="s">
        <v>146</v>
      </c>
      <c r="D2068" s="445" t="s">
        <v>8349</v>
      </c>
      <c r="E2068" s="452">
        <v>179.39</v>
      </c>
    </row>
    <row r="2069" spans="1:5">
      <c r="A2069" s="445">
        <v>37555</v>
      </c>
      <c r="B2069" s="445" t="s">
        <v>10588</v>
      </c>
      <c r="C2069" s="445" t="s">
        <v>146</v>
      </c>
      <c r="D2069" s="445" t="s">
        <v>8349</v>
      </c>
      <c r="E2069" s="452">
        <v>218.22</v>
      </c>
    </row>
    <row r="2070" spans="1:5">
      <c r="A2070" s="445">
        <v>10902</v>
      </c>
      <c r="B2070" s="445" t="s">
        <v>10589</v>
      </c>
      <c r="C2070" s="445" t="s">
        <v>146</v>
      </c>
      <c r="D2070" s="445" t="s">
        <v>8349</v>
      </c>
      <c r="E2070" s="452">
        <v>54.76</v>
      </c>
    </row>
    <row r="2071" spans="1:5">
      <c r="A2071" s="445">
        <v>20965</v>
      </c>
      <c r="B2071" s="445" t="s">
        <v>10590</v>
      </c>
      <c r="C2071" s="445" t="s">
        <v>146</v>
      </c>
      <c r="D2071" s="445" t="s">
        <v>8349</v>
      </c>
      <c r="E2071" s="452">
        <v>55.27</v>
      </c>
    </row>
    <row r="2072" spans="1:5">
      <c r="A2072" s="445">
        <v>20966</v>
      </c>
      <c r="B2072" s="445" t="s">
        <v>10591</v>
      </c>
      <c r="C2072" s="445" t="s">
        <v>146</v>
      </c>
      <c r="D2072" s="445" t="s">
        <v>8349</v>
      </c>
      <c r="E2072" s="452">
        <v>59.51</v>
      </c>
    </row>
    <row r="2073" spans="1:5">
      <c r="A2073" s="445">
        <v>10903</v>
      </c>
      <c r="B2073" s="445" t="s">
        <v>10592</v>
      </c>
      <c r="C2073" s="445" t="s">
        <v>146</v>
      </c>
      <c r="D2073" s="445" t="s">
        <v>8349</v>
      </c>
      <c r="E2073" s="452">
        <v>90.2</v>
      </c>
    </row>
    <row r="2074" spans="1:5">
      <c r="A2074" s="445">
        <v>20967</v>
      </c>
      <c r="B2074" s="445" t="s">
        <v>10593</v>
      </c>
      <c r="C2074" s="445" t="s">
        <v>146</v>
      </c>
      <c r="D2074" s="445" t="s">
        <v>8349</v>
      </c>
      <c r="E2074" s="452">
        <v>90.2</v>
      </c>
    </row>
    <row r="2075" spans="1:5">
      <c r="A2075" s="445">
        <v>20968</v>
      </c>
      <c r="B2075" s="445" t="s">
        <v>10594</v>
      </c>
      <c r="C2075" s="445" t="s">
        <v>146</v>
      </c>
      <c r="D2075" s="445" t="s">
        <v>8349</v>
      </c>
      <c r="E2075" s="452">
        <v>98.93</v>
      </c>
    </row>
    <row r="2076" spans="1:5">
      <c r="A2076" s="445">
        <v>11359</v>
      </c>
      <c r="B2076" s="445" t="s">
        <v>10595</v>
      </c>
      <c r="C2076" s="445" t="s">
        <v>146</v>
      </c>
      <c r="D2076" s="445" t="s">
        <v>8352</v>
      </c>
      <c r="E2076" s="452">
        <v>909.45</v>
      </c>
    </row>
    <row r="2077" spans="1:5">
      <c r="A2077" s="445">
        <v>39017</v>
      </c>
      <c r="B2077" s="445" t="s">
        <v>10596</v>
      </c>
      <c r="C2077" s="445" t="s">
        <v>146</v>
      </c>
      <c r="D2077" s="445" t="s">
        <v>8367</v>
      </c>
      <c r="E2077" s="452">
        <v>0.21</v>
      </c>
    </row>
    <row r="2078" spans="1:5">
      <c r="A2078" s="445">
        <v>39315</v>
      </c>
      <c r="B2078" s="445" t="s">
        <v>10597</v>
      </c>
      <c r="C2078" s="445" t="s">
        <v>146</v>
      </c>
      <c r="D2078" s="445" t="s">
        <v>8367</v>
      </c>
      <c r="E2078" s="452">
        <v>0.35</v>
      </c>
    </row>
    <row r="2079" spans="1:5">
      <c r="A2079" s="445">
        <v>39016</v>
      </c>
      <c r="B2079" s="445" t="s">
        <v>10598</v>
      </c>
      <c r="C2079" s="445" t="s">
        <v>146</v>
      </c>
      <c r="D2079" s="445" t="s">
        <v>8367</v>
      </c>
      <c r="E2079" s="452">
        <v>0.35</v>
      </c>
    </row>
    <row r="2080" spans="1:5">
      <c r="A2080" s="445">
        <v>40432</v>
      </c>
      <c r="B2080" s="445" t="s">
        <v>10599</v>
      </c>
      <c r="C2080" s="445" t="s">
        <v>146</v>
      </c>
      <c r="D2080" s="445" t="s">
        <v>8367</v>
      </c>
      <c r="E2080" s="452">
        <v>2.71</v>
      </c>
    </row>
    <row r="2081" spans="1:5">
      <c r="A2081" s="445">
        <v>39481</v>
      </c>
      <c r="B2081" s="445" t="s">
        <v>10600</v>
      </c>
      <c r="C2081" s="445" t="s">
        <v>146</v>
      </c>
      <c r="D2081" s="445" t="s">
        <v>8367</v>
      </c>
      <c r="E2081" s="452">
        <v>1.7</v>
      </c>
    </row>
    <row r="2082" spans="1:5">
      <c r="A2082" s="445">
        <v>40433</v>
      </c>
      <c r="B2082" s="445" t="s">
        <v>10601</v>
      </c>
      <c r="C2082" s="445" t="s">
        <v>146</v>
      </c>
      <c r="D2082" s="445" t="s">
        <v>8367</v>
      </c>
      <c r="E2082" s="452">
        <v>1.5</v>
      </c>
    </row>
    <row r="2083" spans="1:5">
      <c r="A2083" s="445">
        <v>20219</v>
      </c>
      <c r="B2083" s="445" t="s">
        <v>10602</v>
      </c>
      <c r="C2083" s="445" t="s">
        <v>146</v>
      </c>
      <c r="D2083" s="445" t="s">
        <v>8367</v>
      </c>
      <c r="E2083" s="453">
        <v>84400</v>
      </c>
    </row>
    <row r="2084" spans="1:5">
      <c r="A2084" s="445">
        <v>36484</v>
      </c>
      <c r="B2084" s="445" t="s">
        <v>10603</v>
      </c>
      <c r="C2084" s="445" t="s">
        <v>146</v>
      </c>
      <c r="D2084" s="445" t="s">
        <v>8367</v>
      </c>
      <c r="E2084" s="453">
        <v>179165.83</v>
      </c>
    </row>
    <row r="2085" spans="1:5">
      <c r="A2085" s="445">
        <v>38367</v>
      </c>
      <c r="B2085" s="445" t="s">
        <v>10604</v>
      </c>
      <c r="C2085" s="445" t="s">
        <v>146</v>
      </c>
      <c r="D2085" s="445" t="s">
        <v>8349</v>
      </c>
      <c r="E2085" s="452">
        <v>15.49</v>
      </c>
    </row>
    <row r="2086" spans="1:5">
      <c r="A2086" s="445">
        <v>38368</v>
      </c>
      <c r="B2086" s="445" t="s">
        <v>10606</v>
      </c>
      <c r="C2086" s="445" t="s">
        <v>146</v>
      </c>
      <c r="D2086" s="445" t="s">
        <v>8349</v>
      </c>
      <c r="E2086" s="452">
        <v>7.89</v>
      </c>
    </row>
    <row r="2087" spans="1:5">
      <c r="A2087" s="445">
        <v>38091</v>
      </c>
      <c r="B2087" s="445" t="s">
        <v>10607</v>
      </c>
      <c r="C2087" s="445" t="s">
        <v>146</v>
      </c>
      <c r="D2087" s="445" t="s">
        <v>8349</v>
      </c>
      <c r="E2087" s="452">
        <v>1.87</v>
      </c>
    </row>
    <row r="2088" spans="1:5">
      <c r="A2088" s="445">
        <v>38095</v>
      </c>
      <c r="B2088" s="445" t="s">
        <v>10608</v>
      </c>
      <c r="C2088" s="445" t="s">
        <v>146</v>
      </c>
      <c r="D2088" s="445" t="s">
        <v>8349</v>
      </c>
      <c r="E2088" s="452">
        <v>3.97</v>
      </c>
    </row>
    <row r="2089" spans="1:5">
      <c r="A2089" s="445">
        <v>38092</v>
      </c>
      <c r="B2089" s="445" t="s">
        <v>10610</v>
      </c>
      <c r="C2089" s="445" t="s">
        <v>146</v>
      </c>
      <c r="D2089" s="445" t="s">
        <v>8349</v>
      </c>
      <c r="E2089" s="452">
        <v>1.78</v>
      </c>
    </row>
    <row r="2090" spans="1:5">
      <c r="A2090" s="445">
        <v>38093</v>
      </c>
      <c r="B2090" s="445" t="s">
        <v>10611</v>
      </c>
      <c r="C2090" s="445" t="s">
        <v>146</v>
      </c>
      <c r="D2090" s="445" t="s">
        <v>8349</v>
      </c>
      <c r="E2090" s="452">
        <v>1.84</v>
      </c>
    </row>
    <row r="2091" spans="1:5">
      <c r="A2091" s="445">
        <v>38096</v>
      </c>
      <c r="B2091" s="445" t="s">
        <v>10612</v>
      </c>
      <c r="C2091" s="445" t="s">
        <v>146</v>
      </c>
      <c r="D2091" s="445" t="s">
        <v>8349</v>
      </c>
      <c r="E2091" s="452">
        <v>4.2699999999999996</v>
      </c>
    </row>
    <row r="2092" spans="1:5">
      <c r="A2092" s="445">
        <v>38094</v>
      </c>
      <c r="B2092" s="445" t="s">
        <v>10614</v>
      </c>
      <c r="C2092" s="445" t="s">
        <v>146</v>
      </c>
      <c r="D2092" s="445" t="s">
        <v>8349</v>
      </c>
      <c r="E2092" s="452">
        <v>2.25</v>
      </c>
    </row>
    <row r="2093" spans="1:5">
      <c r="A2093" s="445">
        <v>38097</v>
      </c>
      <c r="B2093" s="445" t="s">
        <v>10616</v>
      </c>
      <c r="C2093" s="445" t="s">
        <v>146</v>
      </c>
      <c r="D2093" s="445" t="s">
        <v>8349</v>
      </c>
      <c r="E2093" s="452">
        <v>4.57</v>
      </c>
    </row>
    <row r="2094" spans="1:5">
      <c r="A2094" s="445">
        <v>38098</v>
      </c>
      <c r="B2094" s="445" t="s">
        <v>10617</v>
      </c>
      <c r="C2094" s="445" t="s">
        <v>146</v>
      </c>
      <c r="D2094" s="445" t="s">
        <v>8349</v>
      </c>
      <c r="E2094" s="452">
        <v>4.57</v>
      </c>
    </row>
    <row r="2095" spans="1:5">
      <c r="A2095" s="445">
        <v>11186</v>
      </c>
      <c r="B2095" s="445" t="s">
        <v>10618</v>
      </c>
      <c r="C2095" s="445" t="s">
        <v>145</v>
      </c>
      <c r="D2095" s="445" t="s">
        <v>8349</v>
      </c>
      <c r="E2095" s="452">
        <v>405.34</v>
      </c>
    </row>
    <row r="2096" spans="1:5">
      <c r="A2096" s="445">
        <v>11558</v>
      </c>
      <c r="B2096" s="445" t="s">
        <v>10619</v>
      </c>
      <c r="C2096" s="445" t="s">
        <v>21158</v>
      </c>
      <c r="D2096" s="445" t="s">
        <v>8349</v>
      </c>
      <c r="E2096" s="452">
        <v>15.4</v>
      </c>
    </row>
    <row r="2097" spans="1:5">
      <c r="A2097" s="445">
        <v>11557</v>
      </c>
      <c r="B2097" s="445" t="s">
        <v>10620</v>
      </c>
      <c r="C2097" s="445" t="s">
        <v>21158</v>
      </c>
      <c r="D2097" s="445" t="s">
        <v>8349</v>
      </c>
      <c r="E2097" s="452">
        <v>39</v>
      </c>
    </row>
    <row r="2098" spans="1:5">
      <c r="A2098" s="445">
        <v>2759</v>
      </c>
      <c r="B2098" s="445" t="s">
        <v>10621</v>
      </c>
      <c r="C2098" s="445" t="s">
        <v>146</v>
      </c>
      <c r="D2098" s="445" t="s">
        <v>8367</v>
      </c>
      <c r="E2098" s="452">
        <v>6.09</v>
      </c>
    </row>
    <row r="2099" spans="1:5">
      <c r="A2099" s="445">
        <v>38124</v>
      </c>
      <c r="B2099" s="445" t="s">
        <v>10622</v>
      </c>
      <c r="C2099" s="445" t="s">
        <v>146</v>
      </c>
      <c r="D2099" s="445" t="s">
        <v>8352</v>
      </c>
      <c r="E2099" s="452">
        <v>29</v>
      </c>
    </row>
    <row r="2100" spans="1:5">
      <c r="A2100" s="445">
        <v>38380</v>
      </c>
      <c r="B2100" s="445" t="s">
        <v>10623</v>
      </c>
      <c r="C2100" s="445" t="s">
        <v>146</v>
      </c>
      <c r="D2100" s="445" t="s">
        <v>8349</v>
      </c>
      <c r="E2100" s="452">
        <v>24.62</v>
      </c>
    </row>
    <row r="2101" spans="1:5">
      <c r="A2101" s="445">
        <v>20059</v>
      </c>
      <c r="B2101" s="445" t="s">
        <v>10624</v>
      </c>
      <c r="C2101" s="445" t="s">
        <v>146</v>
      </c>
      <c r="D2101" s="445" t="s">
        <v>8367</v>
      </c>
      <c r="E2101" s="452">
        <v>15.38</v>
      </c>
    </row>
    <row r="2102" spans="1:5">
      <c r="A2102" s="445">
        <v>42429</v>
      </c>
      <c r="B2102" s="445" t="s">
        <v>10625</v>
      </c>
      <c r="C2102" s="445" t="s">
        <v>146</v>
      </c>
      <c r="D2102" s="445" t="s">
        <v>8367</v>
      </c>
      <c r="E2102" s="453">
        <v>5157.55</v>
      </c>
    </row>
    <row r="2103" spans="1:5">
      <c r="A2103" s="445">
        <v>39616</v>
      </c>
      <c r="B2103" s="445" t="s">
        <v>10626</v>
      </c>
      <c r="C2103" s="445" t="s">
        <v>146</v>
      </c>
      <c r="D2103" s="445" t="s">
        <v>8352</v>
      </c>
      <c r="E2103" s="452">
        <v>480.9</v>
      </c>
    </row>
    <row r="2104" spans="1:5">
      <c r="A2104" s="445">
        <v>39618</v>
      </c>
      <c r="B2104" s="445" t="s">
        <v>10627</v>
      </c>
      <c r="C2104" s="445" t="s">
        <v>146</v>
      </c>
      <c r="D2104" s="445" t="s">
        <v>8349</v>
      </c>
      <c r="E2104" s="452">
        <v>872.27</v>
      </c>
    </row>
    <row r="2105" spans="1:5">
      <c r="A2105" s="445">
        <v>39619</v>
      </c>
      <c r="B2105" s="445" t="s">
        <v>10628</v>
      </c>
      <c r="C2105" s="445" t="s">
        <v>146</v>
      </c>
      <c r="D2105" s="445" t="s">
        <v>8349</v>
      </c>
      <c r="E2105" s="453">
        <v>1194.6600000000001</v>
      </c>
    </row>
    <row r="2106" spans="1:5">
      <c r="A2106" s="445">
        <v>39613</v>
      </c>
      <c r="B2106" s="445" t="s">
        <v>10629</v>
      </c>
      <c r="C2106" s="445" t="s">
        <v>146</v>
      </c>
      <c r="D2106" s="445" t="s">
        <v>8349</v>
      </c>
      <c r="E2106" s="452">
        <v>191.02</v>
      </c>
    </row>
    <row r="2107" spans="1:5">
      <c r="A2107" s="445">
        <v>39614</v>
      </c>
      <c r="B2107" s="445" t="s">
        <v>10630</v>
      </c>
      <c r="C2107" s="445" t="s">
        <v>146</v>
      </c>
      <c r="D2107" s="445" t="s">
        <v>8349</v>
      </c>
      <c r="E2107" s="452">
        <v>278.69</v>
      </c>
    </row>
    <row r="2108" spans="1:5">
      <c r="A2108" s="445">
        <v>38538</v>
      </c>
      <c r="B2108" s="445" t="s">
        <v>10631</v>
      </c>
      <c r="C2108" s="445" t="s">
        <v>239</v>
      </c>
      <c r="D2108" s="445" t="s">
        <v>8367</v>
      </c>
      <c r="E2108" s="452">
        <v>56.5</v>
      </c>
    </row>
    <row r="2109" spans="1:5">
      <c r="A2109" s="445">
        <v>38539</v>
      </c>
      <c r="B2109" s="445" t="s">
        <v>10632</v>
      </c>
      <c r="C2109" s="445" t="s">
        <v>239</v>
      </c>
      <c r="D2109" s="445" t="s">
        <v>8367</v>
      </c>
      <c r="E2109" s="452">
        <v>76.83</v>
      </c>
    </row>
    <row r="2110" spans="1:5">
      <c r="A2110" s="445">
        <v>38540</v>
      </c>
      <c r="B2110" s="445" t="s">
        <v>10633</v>
      </c>
      <c r="C2110" s="445" t="s">
        <v>239</v>
      </c>
      <c r="D2110" s="445" t="s">
        <v>8367</v>
      </c>
      <c r="E2110" s="452">
        <v>196.9</v>
      </c>
    </row>
    <row r="2111" spans="1:5">
      <c r="A2111" s="445">
        <v>38384</v>
      </c>
      <c r="B2111" s="445" t="s">
        <v>10634</v>
      </c>
      <c r="C2111" s="445" t="s">
        <v>146</v>
      </c>
      <c r="D2111" s="445" t="s">
        <v>8349</v>
      </c>
      <c r="E2111" s="452">
        <v>20.440000000000001</v>
      </c>
    </row>
    <row r="2112" spans="1:5">
      <c r="A2112" s="445">
        <v>13</v>
      </c>
      <c r="B2112" s="445" t="s">
        <v>10635</v>
      </c>
      <c r="C2112" s="445" t="s">
        <v>130</v>
      </c>
      <c r="D2112" s="445" t="s">
        <v>8349</v>
      </c>
      <c r="E2112" s="452">
        <v>20.77</v>
      </c>
    </row>
    <row r="2113" spans="1:5">
      <c r="A2113" s="445">
        <v>2762</v>
      </c>
      <c r="B2113" s="445" t="s">
        <v>10636</v>
      </c>
      <c r="C2113" s="445" t="s">
        <v>239</v>
      </c>
      <c r="D2113" s="445" t="s">
        <v>8367</v>
      </c>
      <c r="E2113" s="452">
        <v>7.61</v>
      </c>
    </row>
    <row r="2114" spans="1:5">
      <c r="A2114" s="445">
        <v>21142</v>
      </c>
      <c r="B2114" s="445" t="s">
        <v>10637</v>
      </c>
      <c r="C2114" s="445" t="s">
        <v>146</v>
      </c>
      <c r="D2114" s="445" t="s">
        <v>8349</v>
      </c>
      <c r="E2114" s="452">
        <v>28.05</v>
      </c>
    </row>
    <row r="2115" spans="1:5">
      <c r="A2115" s="445">
        <v>4223</v>
      </c>
      <c r="B2115" s="445" t="s">
        <v>10638</v>
      </c>
      <c r="C2115" s="445" t="s">
        <v>7503</v>
      </c>
      <c r="D2115" s="445" t="s">
        <v>8352</v>
      </c>
      <c r="E2115" s="452">
        <v>3.96</v>
      </c>
    </row>
    <row r="2116" spans="1:5">
      <c r="A2116" s="445">
        <v>37372</v>
      </c>
      <c r="B2116" s="445" t="s">
        <v>10639</v>
      </c>
      <c r="C2116" s="445" t="s">
        <v>954</v>
      </c>
      <c r="D2116" s="445" t="s">
        <v>8352</v>
      </c>
      <c r="E2116" s="452">
        <v>0.55000000000000004</v>
      </c>
    </row>
    <row r="2117" spans="1:5">
      <c r="A2117" s="445">
        <v>40863</v>
      </c>
      <c r="B2117" s="445" t="s">
        <v>10640</v>
      </c>
      <c r="C2117" s="445" t="s">
        <v>8008</v>
      </c>
      <c r="D2117" s="445" t="s">
        <v>8352</v>
      </c>
      <c r="E2117" s="452">
        <v>103.7</v>
      </c>
    </row>
    <row r="2118" spans="1:5">
      <c r="A2118" s="445">
        <v>38475</v>
      </c>
      <c r="B2118" s="445" t="s">
        <v>10642</v>
      </c>
      <c r="C2118" s="445" t="s">
        <v>146</v>
      </c>
      <c r="D2118" s="445" t="s">
        <v>8349</v>
      </c>
      <c r="E2118" s="452">
        <v>28.31</v>
      </c>
    </row>
    <row r="2119" spans="1:5">
      <c r="A2119" s="445">
        <v>38474</v>
      </c>
      <c r="B2119" s="445" t="s">
        <v>10643</v>
      </c>
      <c r="C2119" s="445" t="s">
        <v>146</v>
      </c>
      <c r="D2119" s="445" t="s">
        <v>8349</v>
      </c>
      <c r="E2119" s="452">
        <v>34.99</v>
      </c>
    </row>
    <row r="2120" spans="1:5">
      <c r="A2120" s="445">
        <v>10886</v>
      </c>
      <c r="B2120" s="445" t="s">
        <v>10644</v>
      </c>
      <c r="C2120" s="445" t="s">
        <v>146</v>
      </c>
      <c r="D2120" s="445" t="s">
        <v>8349</v>
      </c>
      <c r="E2120" s="452">
        <v>144.97999999999999</v>
      </c>
    </row>
    <row r="2121" spans="1:5">
      <c r="A2121" s="445">
        <v>10888</v>
      </c>
      <c r="B2121" s="445" t="s">
        <v>10645</v>
      </c>
      <c r="C2121" s="445" t="s">
        <v>146</v>
      </c>
      <c r="D2121" s="445" t="s">
        <v>8349</v>
      </c>
      <c r="E2121" s="452">
        <v>458.86</v>
      </c>
    </row>
    <row r="2122" spans="1:5">
      <c r="A2122" s="445">
        <v>10889</v>
      </c>
      <c r="B2122" s="445" t="s">
        <v>10646</v>
      </c>
      <c r="C2122" s="445" t="s">
        <v>146</v>
      </c>
      <c r="D2122" s="445" t="s">
        <v>8349</v>
      </c>
      <c r="E2122" s="452">
        <v>497.1</v>
      </c>
    </row>
    <row r="2123" spans="1:5">
      <c r="A2123" s="445">
        <v>10890</v>
      </c>
      <c r="B2123" s="445" t="s">
        <v>10647</v>
      </c>
      <c r="C2123" s="445" t="s">
        <v>146</v>
      </c>
      <c r="D2123" s="445" t="s">
        <v>8349</v>
      </c>
      <c r="E2123" s="452">
        <v>229.43</v>
      </c>
    </row>
    <row r="2124" spans="1:5">
      <c r="A2124" s="445">
        <v>10891</v>
      </c>
      <c r="B2124" s="445" t="s">
        <v>10648</v>
      </c>
      <c r="C2124" s="445" t="s">
        <v>146</v>
      </c>
      <c r="D2124" s="445" t="s">
        <v>8349</v>
      </c>
      <c r="E2124" s="452">
        <v>140.19999999999999</v>
      </c>
    </row>
    <row r="2125" spans="1:5">
      <c r="A2125" s="445">
        <v>10892</v>
      </c>
      <c r="B2125" s="445" t="s">
        <v>10649</v>
      </c>
      <c r="C2125" s="445" t="s">
        <v>146</v>
      </c>
      <c r="D2125" s="445" t="s">
        <v>8352</v>
      </c>
      <c r="E2125" s="452">
        <v>165.7</v>
      </c>
    </row>
    <row r="2126" spans="1:5">
      <c r="A2126" s="445">
        <v>20977</v>
      </c>
      <c r="B2126" s="445" t="s">
        <v>10650</v>
      </c>
      <c r="C2126" s="445" t="s">
        <v>146</v>
      </c>
      <c r="D2126" s="445" t="s">
        <v>8349</v>
      </c>
      <c r="E2126" s="452">
        <v>197.56</v>
      </c>
    </row>
    <row r="2127" spans="1:5">
      <c r="A2127" s="445">
        <v>3073</v>
      </c>
      <c r="B2127" s="445" t="s">
        <v>10651</v>
      </c>
      <c r="C2127" s="445" t="s">
        <v>146</v>
      </c>
      <c r="D2127" s="445" t="s">
        <v>8367</v>
      </c>
      <c r="E2127" s="452">
        <v>230.81</v>
      </c>
    </row>
    <row r="2128" spans="1:5">
      <c r="A2128" s="445">
        <v>3068</v>
      </c>
      <c r="B2128" s="445" t="s">
        <v>10652</v>
      </c>
      <c r="C2128" s="445" t="s">
        <v>146</v>
      </c>
      <c r="D2128" s="445" t="s">
        <v>8367</v>
      </c>
      <c r="E2128" s="452">
        <v>46.14</v>
      </c>
    </row>
    <row r="2129" spans="1:5">
      <c r="A2129" s="445">
        <v>3074</v>
      </c>
      <c r="B2129" s="445" t="s">
        <v>10653</v>
      </c>
      <c r="C2129" s="445" t="s">
        <v>146</v>
      </c>
      <c r="D2129" s="445" t="s">
        <v>8367</v>
      </c>
      <c r="E2129" s="452">
        <v>145.71</v>
      </c>
    </row>
    <row r="2130" spans="1:5">
      <c r="A2130" s="445">
        <v>3076</v>
      </c>
      <c r="B2130" s="445" t="s">
        <v>10654</v>
      </c>
      <c r="C2130" s="445" t="s">
        <v>146</v>
      </c>
      <c r="D2130" s="445" t="s">
        <v>8367</v>
      </c>
      <c r="E2130" s="452">
        <v>189.75</v>
      </c>
    </row>
    <row r="2131" spans="1:5">
      <c r="A2131" s="445">
        <v>3072</v>
      </c>
      <c r="B2131" s="445" t="s">
        <v>10655</v>
      </c>
      <c r="C2131" s="445" t="s">
        <v>146</v>
      </c>
      <c r="D2131" s="445" t="s">
        <v>8367</v>
      </c>
      <c r="E2131" s="452">
        <v>47.8</v>
      </c>
    </row>
    <row r="2132" spans="1:5">
      <c r="A2132" s="445">
        <v>3075</v>
      </c>
      <c r="B2132" s="445" t="s">
        <v>10656</v>
      </c>
      <c r="C2132" s="445" t="s">
        <v>146</v>
      </c>
      <c r="D2132" s="445" t="s">
        <v>8367</v>
      </c>
      <c r="E2132" s="452">
        <v>119.91</v>
      </c>
    </row>
    <row r="2133" spans="1:5">
      <c r="A2133" s="445">
        <v>10780</v>
      </c>
      <c r="B2133" s="445" t="s">
        <v>10657</v>
      </c>
      <c r="C2133" s="445" t="s">
        <v>146</v>
      </c>
      <c r="D2133" s="445" t="s">
        <v>8367</v>
      </c>
      <c r="E2133" s="452">
        <v>10.130000000000001</v>
      </c>
    </row>
    <row r="2134" spans="1:5">
      <c r="A2134" s="445">
        <v>10781</v>
      </c>
      <c r="B2134" s="445" t="s">
        <v>10658</v>
      </c>
      <c r="C2134" s="445" t="s">
        <v>146</v>
      </c>
      <c r="D2134" s="445" t="s">
        <v>8367</v>
      </c>
      <c r="E2134" s="452">
        <v>16.260000000000002</v>
      </c>
    </row>
    <row r="2135" spans="1:5">
      <c r="A2135" s="445">
        <v>20106</v>
      </c>
      <c r="B2135" s="445" t="s">
        <v>10659</v>
      </c>
      <c r="C2135" s="445" t="s">
        <v>146</v>
      </c>
      <c r="D2135" s="445" t="s">
        <v>8367</v>
      </c>
      <c r="E2135" s="452">
        <v>5.36</v>
      </c>
    </row>
    <row r="2136" spans="1:5">
      <c r="A2136" s="445">
        <v>20107</v>
      </c>
      <c r="B2136" s="445" t="s">
        <v>10660</v>
      </c>
      <c r="C2136" s="445" t="s">
        <v>146</v>
      </c>
      <c r="D2136" s="445" t="s">
        <v>8367</v>
      </c>
      <c r="E2136" s="452">
        <v>6.14</v>
      </c>
    </row>
    <row r="2137" spans="1:5">
      <c r="A2137" s="445">
        <v>20108</v>
      </c>
      <c r="B2137" s="445" t="s">
        <v>10661</v>
      </c>
      <c r="C2137" s="445" t="s">
        <v>146</v>
      </c>
      <c r="D2137" s="445" t="s">
        <v>8367</v>
      </c>
      <c r="E2137" s="452">
        <v>8.1</v>
      </c>
    </row>
    <row r="2138" spans="1:5">
      <c r="A2138" s="445">
        <v>20109</v>
      </c>
      <c r="B2138" s="445" t="s">
        <v>10662</v>
      </c>
      <c r="C2138" s="445" t="s">
        <v>146</v>
      </c>
      <c r="D2138" s="445" t="s">
        <v>8367</v>
      </c>
      <c r="E2138" s="452">
        <v>10.130000000000001</v>
      </c>
    </row>
    <row r="2139" spans="1:5">
      <c r="A2139" s="445">
        <v>43612</v>
      </c>
      <c r="B2139" s="445" t="s">
        <v>10663</v>
      </c>
      <c r="C2139" s="445" t="s">
        <v>14142</v>
      </c>
      <c r="D2139" s="445" t="s">
        <v>8349</v>
      </c>
      <c r="E2139" s="452">
        <v>72.790000000000006</v>
      </c>
    </row>
    <row r="2140" spans="1:5">
      <c r="A2140" s="445">
        <v>43613</v>
      </c>
      <c r="B2140" s="445" t="s">
        <v>10664</v>
      </c>
      <c r="C2140" s="445" t="s">
        <v>14142</v>
      </c>
      <c r="D2140" s="445" t="s">
        <v>8349</v>
      </c>
      <c r="E2140" s="452">
        <v>60.26</v>
      </c>
    </row>
    <row r="2141" spans="1:5">
      <c r="A2141" s="445">
        <v>11480</v>
      </c>
      <c r="B2141" s="445" t="s">
        <v>10665</v>
      </c>
      <c r="C2141" s="445" t="s">
        <v>14142</v>
      </c>
      <c r="D2141" s="445" t="s">
        <v>8349</v>
      </c>
      <c r="E2141" s="452">
        <v>92.48</v>
      </c>
    </row>
    <row r="2142" spans="1:5">
      <c r="A2142" s="445">
        <v>11469</v>
      </c>
      <c r="B2142" s="445" t="s">
        <v>10666</v>
      </c>
      <c r="C2142" s="445" t="s">
        <v>146</v>
      </c>
      <c r="D2142" s="445" t="s">
        <v>8349</v>
      </c>
      <c r="E2142" s="452">
        <v>9.8699999999999992</v>
      </c>
    </row>
    <row r="2143" spans="1:5">
      <c r="A2143" s="445">
        <v>11468</v>
      </c>
      <c r="B2143" s="445" t="s">
        <v>10667</v>
      </c>
      <c r="C2143" s="445" t="s">
        <v>146</v>
      </c>
      <c r="D2143" s="445" t="s">
        <v>8349</v>
      </c>
      <c r="E2143" s="452">
        <v>9.8800000000000008</v>
      </c>
    </row>
    <row r="2144" spans="1:5">
      <c r="A2144" s="445">
        <v>11484</v>
      </c>
      <c r="B2144" s="445" t="s">
        <v>10668</v>
      </c>
      <c r="C2144" s="445" t="s">
        <v>146</v>
      </c>
      <c r="D2144" s="445" t="s">
        <v>8349</v>
      </c>
      <c r="E2144" s="452">
        <v>43.38</v>
      </c>
    </row>
    <row r="2145" spans="1:5">
      <c r="A2145" s="445">
        <v>38155</v>
      </c>
      <c r="B2145" s="445" t="s">
        <v>10669</v>
      </c>
      <c r="C2145" s="445" t="s">
        <v>146</v>
      </c>
      <c r="D2145" s="445" t="s">
        <v>8349</v>
      </c>
      <c r="E2145" s="452">
        <v>67.36</v>
      </c>
    </row>
    <row r="2146" spans="1:5">
      <c r="A2146" s="445">
        <v>11467</v>
      </c>
      <c r="B2146" s="445" t="s">
        <v>10670</v>
      </c>
      <c r="C2146" s="445" t="s">
        <v>146</v>
      </c>
      <c r="D2146" s="445" t="s">
        <v>8349</v>
      </c>
      <c r="E2146" s="452">
        <v>15.39</v>
      </c>
    </row>
    <row r="2147" spans="1:5">
      <c r="A2147" s="445">
        <v>38153</v>
      </c>
      <c r="B2147" s="445" t="s">
        <v>10671</v>
      </c>
      <c r="C2147" s="445" t="s">
        <v>14142</v>
      </c>
      <c r="D2147" s="445" t="s">
        <v>8349</v>
      </c>
      <c r="E2147" s="452">
        <v>39.31</v>
      </c>
    </row>
    <row r="2148" spans="1:5">
      <c r="A2148" s="445">
        <v>43607</v>
      </c>
      <c r="B2148" s="445" t="s">
        <v>10672</v>
      </c>
      <c r="C2148" s="445" t="s">
        <v>146</v>
      </c>
      <c r="D2148" s="445" t="s">
        <v>8349</v>
      </c>
      <c r="E2148" s="452">
        <v>74.36</v>
      </c>
    </row>
    <row r="2149" spans="1:5">
      <c r="A2149" s="445">
        <v>3080</v>
      </c>
      <c r="B2149" s="445" t="s">
        <v>10673</v>
      </c>
      <c r="C2149" s="445" t="s">
        <v>14142</v>
      </c>
      <c r="D2149" s="445" t="s">
        <v>8352</v>
      </c>
      <c r="E2149" s="452">
        <v>50</v>
      </c>
    </row>
    <row r="2150" spans="1:5">
      <c r="A2150" s="445">
        <v>3081</v>
      </c>
      <c r="B2150" s="445" t="s">
        <v>10674</v>
      </c>
      <c r="C2150" s="445" t="s">
        <v>14142</v>
      </c>
      <c r="D2150" s="445" t="s">
        <v>8349</v>
      </c>
      <c r="E2150" s="452">
        <v>98.92</v>
      </c>
    </row>
    <row r="2151" spans="1:5">
      <c r="A2151" s="445">
        <v>3090</v>
      </c>
      <c r="B2151" s="445" t="s">
        <v>10675</v>
      </c>
      <c r="C2151" s="445" t="s">
        <v>14142</v>
      </c>
      <c r="D2151" s="445" t="s">
        <v>8349</v>
      </c>
      <c r="E2151" s="452">
        <v>44.63</v>
      </c>
    </row>
    <row r="2152" spans="1:5">
      <c r="A2152" s="445">
        <v>43611</v>
      </c>
      <c r="B2152" s="445" t="s">
        <v>10676</v>
      </c>
      <c r="C2152" s="445" t="s">
        <v>14142</v>
      </c>
      <c r="D2152" s="445" t="s">
        <v>8349</v>
      </c>
      <c r="E2152" s="452">
        <v>74.05</v>
      </c>
    </row>
    <row r="2153" spans="1:5">
      <c r="A2153" s="445">
        <v>3103</v>
      </c>
      <c r="B2153" s="445" t="s">
        <v>10677</v>
      </c>
      <c r="C2153" s="445" t="s">
        <v>146</v>
      </c>
      <c r="D2153" s="445" t="s">
        <v>8349</v>
      </c>
      <c r="E2153" s="452">
        <v>37</v>
      </c>
    </row>
    <row r="2154" spans="1:5">
      <c r="A2154" s="445">
        <v>3097</v>
      </c>
      <c r="B2154" s="445" t="s">
        <v>10678</v>
      </c>
      <c r="C2154" s="445" t="s">
        <v>14142</v>
      </c>
      <c r="D2154" s="445" t="s">
        <v>8349</v>
      </c>
      <c r="E2154" s="452">
        <v>55.98</v>
      </c>
    </row>
    <row r="2155" spans="1:5">
      <c r="A2155" s="445">
        <v>3099</v>
      </c>
      <c r="B2155" s="445" t="s">
        <v>10679</v>
      </c>
      <c r="C2155" s="445" t="s">
        <v>14142</v>
      </c>
      <c r="D2155" s="445" t="s">
        <v>8349</v>
      </c>
      <c r="E2155" s="452">
        <v>89.64</v>
      </c>
    </row>
    <row r="2156" spans="1:5">
      <c r="A2156" s="445">
        <v>38151</v>
      </c>
      <c r="B2156" s="445" t="s">
        <v>10680</v>
      </c>
      <c r="C2156" s="445" t="s">
        <v>14142</v>
      </c>
      <c r="D2156" s="445" t="s">
        <v>8349</v>
      </c>
      <c r="E2156" s="452">
        <v>64.98</v>
      </c>
    </row>
    <row r="2157" spans="1:5">
      <c r="A2157" s="445">
        <v>38152</v>
      </c>
      <c r="B2157" s="445" t="s">
        <v>10681</v>
      </c>
      <c r="C2157" s="445" t="s">
        <v>14142</v>
      </c>
      <c r="D2157" s="445" t="s">
        <v>8349</v>
      </c>
      <c r="E2157" s="452">
        <v>104.83</v>
      </c>
    </row>
    <row r="2158" spans="1:5">
      <c r="A2158" s="445">
        <v>43610</v>
      </c>
      <c r="B2158" s="445" t="s">
        <v>10682</v>
      </c>
      <c r="C2158" s="445" t="s">
        <v>146</v>
      </c>
      <c r="D2158" s="445" t="s">
        <v>8349</v>
      </c>
      <c r="E2158" s="452">
        <v>55.54</v>
      </c>
    </row>
    <row r="2159" spans="1:5">
      <c r="A2159" s="445">
        <v>3093</v>
      </c>
      <c r="B2159" s="445" t="s">
        <v>10683</v>
      </c>
      <c r="C2159" s="445" t="s">
        <v>14142</v>
      </c>
      <c r="D2159" s="445" t="s">
        <v>8349</v>
      </c>
      <c r="E2159" s="452">
        <v>89.64</v>
      </c>
    </row>
    <row r="2160" spans="1:5">
      <c r="A2160" s="445">
        <v>38165</v>
      </c>
      <c r="B2160" s="445" t="s">
        <v>10684</v>
      </c>
      <c r="C2160" s="445" t="s">
        <v>14142</v>
      </c>
      <c r="D2160" s="445" t="s">
        <v>8349</v>
      </c>
      <c r="E2160" s="452">
        <v>74.11</v>
      </c>
    </row>
    <row r="2161" spans="1:5">
      <c r="A2161" s="445">
        <v>38177</v>
      </c>
      <c r="B2161" s="445" t="s">
        <v>10685</v>
      </c>
      <c r="C2161" s="445" t="s">
        <v>146</v>
      </c>
      <c r="D2161" s="445" t="s">
        <v>8349</v>
      </c>
      <c r="E2161" s="452">
        <v>22.02</v>
      </c>
    </row>
    <row r="2162" spans="1:5">
      <c r="A2162" s="445">
        <v>11458</v>
      </c>
      <c r="B2162" s="445" t="s">
        <v>10687</v>
      </c>
      <c r="C2162" s="445" t="s">
        <v>146</v>
      </c>
      <c r="D2162" s="445" t="s">
        <v>8349</v>
      </c>
      <c r="E2162" s="452">
        <v>26.29</v>
      </c>
    </row>
    <row r="2163" spans="1:5">
      <c r="A2163" s="445">
        <v>3108</v>
      </c>
      <c r="B2163" s="445" t="s">
        <v>10688</v>
      </c>
      <c r="C2163" s="445" t="s">
        <v>146</v>
      </c>
      <c r="D2163" s="445" t="s">
        <v>8349</v>
      </c>
      <c r="E2163" s="452">
        <v>111.76</v>
      </c>
    </row>
    <row r="2164" spans="1:5">
      <c r="A2164" s="445">
        <v>3105</v>
      </c>
      <c r="B2164" s="445" t="s">
        <v>10689</v>
      </c>
      <c r="C2164" s="445" t="s">
        <v>146</v>
      </c>
      <c r="D2164" s="445" t="s">
        <v>8349</v>
      </c>
      <c r="E2164" s="452">
        <v>146.18</v>
      </c>
    </row>
    <row r="2165" spans="1:5">
      <c r="A2165" s="445">
        <v>38178</v>
      </c>
      <c r="B2165" s="445" t="s">
        <v>10690</v>
      </c>
      <c r="C2165" s="445" t="s">
        <v>146</v>
      </c>
      <c r="D2165" s="445" t="s">
        <v>8349</v>
      </c>
      <c r="E2165" s="452">
        <v>24.23</v>
      </c>
    </row>
    <row r="2166" spans="1:5">
      <c r="A2166" s="445">
        <v>43575</v>
      </c>
      <c r="B2166" s="445" t="s">
        <v>10691</v>
      </c>
      <c r="C2166" s="445" t="s">
        <v>146</v>
      </c>
      <c r="D2166" s="445" t="s">
        <v>8349</v>
      </c>
      <c r="E2166" s="452">
        <v>52.5</v>
      </c>
    </row>
    <row r="2167" spans="1:5">
      <c r="A2167" s="445">
        <v>43577</v>
      </c>
      <c r="B2167" s="445" t="s">
        <v>10692</v>
      </c>
      <c r="C2167" s="445" t="s">
        <v>146</v>
      </c>
      <c r="D2167" s="445" t="s">
        <v>8349</v>
      </c>
      <c r="E2167" s="452">
        <v>91.27</v>
      </c>
    </row>
    <row r="2168" spans="1:5">
      <c r="A2168" s="445">
        <v>42481</v>
      </c>
      <c r="B2168" s="445" t="s">
        <v>10693</v>
      </c>
      <c r="C2168" s="445" t="s">
        <v>145</v>
      </c>
      <c r="D2168" s="445" t="s">
        <v>8367</v>
      </c>
      <c r="E2168" s="452">
        <v>29.26</v>
      </c>
    </row>
    <row r="2169" spans="1:5">
      <c r="A2169" s="445">
        <v>43458</v>
      </c>
      <c r="B2169" s="445" t="s">
        <v>10695</v>
      </c>
      <c r="C2169" s="445" t="s">
        <v>954</v>
      </c>
      <c r="D2169" s="445" t="s">
        <v>8352</v>
      </c>
      <c r="E2169" s="452">
        <v>0.04</v>
      </c>
    </row>
    <row r="2170" spans="1:5">
      <c r="A2170" s="445">
        <v>43470</v>
      </c>
      <c r="B2170" s="445" t="s">
        <v>10696</v>
      </c>
      <c r="C2170" s="445" t="s">
        <v>8008</v>
      </c>
      <c r="D2170" s="445" t="s">
        <v>8352</v>
      </c>
      <c r="E2170" s="452">
        <v>7.9</v>
      </c>
    </row>
    <row r="2171" spans="1:5">
      <c r="A2171" s="445">
        <v>43459</v>
      </c>
      <c r="B2171" s="445" t="s">
        <v>10697</v>
      </c>
      <c r="C2171" s="445" t="s">
        <v>954</v>
      </c>
      <c r="D2171" s="445" t="s">
        <v>8352</v>
      </c>
      <c r="E2171" s="452">
        <v>0.38</v>
      </c>
    </row>
    <row r="2172" spans="1:5">
      <c r="A2172" s="445">
        <v>43471</v>
      </c>
      <c r="B2172" s="445" t="s">
        <v>10699</v>
      </c>
      <c r="C2172" s="445" t="s">
        <v>8008</v>
      </c>
      <c r="D2172" s="445" t="s">
        <v>8352</v>
      </c>
      <c r="E2172" s="452">
        <v>71.44</v>
      </c>
    </row>
    <row r="2173" spans="1:5">
      <c r="A2173" s="445">
        <v>43460</v>
      </c>
      <c r="B2173" s="445" t="s">
        <v>10701</v>
      </c>
      <c r="C2173" s="445" t="s">
        <v>954</v>
      </c>
      <c r="D2173" s="445" t="s">
        <v>8352</v>
      </c>
      <c r="E2173" s="452">
        <v>0.62</v>
      </c>
    </row>
    <row r="2174" spans="1:5">
      <c r="A2174" s="445">
        <v>43472</v>
      </c>
      <c r="B2174" s="445" t="s">
        <v>10702</v>
      </c>
      <c r="C2174" s="445" t="s">
        <v>8008</v>
      </c>
      <c r="D2174" s="445" t="s">
        <v>8352</v>
      </c>
      <c r="E2174" s="452">
        <v>117.38</v>
      </c>
    </row>
    <row r="2175" spans="1:5">
      <c r="A2175" s="445">
        <v>43461</v>
      </c>
      <c r="B2175" s="445" t="s">
        <v>10704</v>
      </c>
      <c r="C2175" s="445" t="s">
        <v>954</v>
      </c>
      <c r="D2175" s="445" t="s">
        <v>8352</v>
      </c>
      <c r="E2175" s="452">
        <v>0.28000000000000003</v>
      </c>
    </row>
    <row r="2176" spans="1:5">
      <c r="A2176" s="445">
        <v>43473</v>
      </c>
      <c r="B2176" s="445" t="s">
        <v>10705</v>
      </c>
      <c r="C2176" s="445" t="s">
        <v>8008</v>
      </c>
      <c r="D2176" s="445" t="s">
        <v>8352</v>
      </c>
      <c r="E2176" s="452">
        <v>53.34</v>
      </c>
    </row>
    <row r="2177" spans="1:5">
      <c r="A2177" s="445">
        <v>43463</v>
      </c>
      <c r="B2177" s="445" t="s">
        <v>10707</v>
      </c>
      <c r="C2177" s="445" t="s">
        <v>954</v>
      </c>
      <c r="D2177" s="445" t="s">
        <v>8352</v>
      </c>
      <c r="E2177" s="452">
        <v>0.08</v>
      </c>
    </row>
    <row r="2178" spans="1:5">
      <c r="A2178" s="445">
        <v>43475</v>
      </c>
      <c r="B2178" s="445" t="s">
        <v>10708</v>
      </c>
      <c r="C2178" s="445" t="s">
        <v>8008</v>
      </c>
      <c r="D2178" s="445" t="s">
        <v>8352</v>
      </c>
      <c r="E2178" s="452">
        <v>14.97</v>
      </c>
    </row>
    <row r="2179" spans="1:5">
      <c r="A2179" s="445">
        <v>43462</v>
      </c>
      <c r="B2179" s="445" t="s">
        <v>10709</v>
      </c>
      <c r="C2179" s="445" t="s">
        <v>954</v>
      </c>
      <c r="D2179" s="445" t="s">
        <v>8352</v>
      </c>
      <c r="E2179" s="452">
        <v>0.01</v>
      </c>
    </row>
    <row r="2180" spans="1:5">
      <c r="A2180" s="445">
        <v>43474</v>
      </c>
      <c r="B2180" s="445" t="s">
        <v>10710</v>
      </c>
      <c r="C2180" s="445" t="s">
        <v>8008</v>
      </c>
      <c r="D2180" s="445" t="s">
        <v>8352</v>
      </c>
      <c r="E2180" s="452">
        <v>1.6</v>
      </c>
    </row>
    <row r="2181" spans="1:5">
      <c r="A2181" s="445">
        <v>43464</v>
      </c>
      <c r="B2181" s="445" t="s">
        <v>10711</v>
      </c>
      <c r="C2181" s="445" t="s">
        <v>954</v>
      </c>
      <c r="D2181" s="445" t="s">
        <v>8352</v>
      </c>
      <c r="E2181" s="452">
        <v>0.01</v>
      </c>
    </row>
    <row r="2182" spans="1:5">
      <c r="A2182" s="445">
        <v>43476</v>
      </c>
      <c r="B2182" s="445" t="s">
        <v>10712</v>
      </c>
      <c r="C2182" s="445" t="s">
        <v>8008</v>
      </c>
      <c r="D2182" s="445" t="s">
        <v>8352</v>
      </c>
      <c r="E2182" s="452">
        <v>0.01</v>
      </c>
    </row>
    <row r="2183" spans="1:5">
      <c r="A2183" s="445">
        <v>43465</v>
      </c>
      <c r="B2183" s="445" t="s">
        <v>10713</v>
      </c>
      <c r="C2183" s="445" t="s">
        <v>954</v>
      </c>
      <c r="D2183" s="445" t="s">
        <v>8352</v>
      </c>
      <c r="E2183" s="452">
        <v>0.57999999999999996</v>
      </c>
    </row>
    <row r="2184" spans="1:5">
      <c r="A2184" s="445">
        <v>43477</v>
      </c>
      <c r="B2184" s="445" t="s">
        <v>10714</v>
      </c>
      <c r="C2184" s="445" t="s">
        <v>8008</v>
      </c>
      <c r="D2184" s="445" t="s">
        <v>8352</v>
      </c>
      <c r="E2184" s="452">
        <v>110.22</v>
      </c>
    </row>
    <row r="2185" spans="1:5">
      <c r="A2185" s="445">
        <v>43466</v>
      </c>
      <c r="B2185" s="445" t="s">
        <v>10716</v>
      </c>
      <c r="C2185" s="445" t="s">
        <v>954</v>
      </c>
      <c r="D2185" s="445" t="s">
        <v>8352</v>
      </c>
      <c r="E2185" s="452">
        <v>1.27</v>
      </c>
    </row>
    <row r="2186" spans="1:5">
      <c r="A2186" s="445">
        <v>43478</v>
      </c>
      <c r="B2186" s="445" t="s">
        <v>10717</v>
      </c>
      <c r="C2186" s="445" t="s">
        <v>8008</v>
      </c>
      <c r="D2186" s="445" t="s">
        <v>8352</v>
      </c>
      <c r="E2186" s="452">
        <v>240.1</v>
      </c>
    </row>
    <row r="2187" spans="1:5">
      <c r="A2187" s="445">
        <v>43467</v>
      </c>
      <c r="B2187" s="445" t="s">
        <v>10719</v>
      </c>
      <c r="C2187" s="445" t="s">
        <v>954</v>
      </c>
      <c r="D2187" s="445" t="s">
        <v>8352</v>
      </c>
      <c r="E2187" s="452">
        <v>0.41</v>
      </c>
    </row>
    <row r="2188" spans="1:5">
      <c r="A2188" s="445">
        <v>43479</v>
      </c>
      <c r="B2188" s="445" t="s">
        <v>10720</v>
      </c>
      <c r="C2188" s="445" t="s">
        <v>8008</v>
      </c>
      <c r="D2188" s="445" t="s">
        <v>8352</v>
      </c>
      <c r="E2188" s="452">
        <v>76.97</v>
      </c>
    </row>
    <row r="2189" spans="1:5">
      <c r="A2189" s="445">
        <v>43468</v>
      </c>
      <c r="B2189" s="445" t="s">
        <v>10722</v>
      </c>
      <c r="C2189" s="445" t="s">
        <v>954</v>
      </c>
      <c r="D2189" s="445" t="s">
        <v>8352</v>
      </c>
      <c r="E2189" s="452">
        <v>0.89</v>
      </c>
    </row>
    <row r="2190" spans="1:5">
      <c r="A2190" s="445">
        <v>43480</v>
      </c>
      <c r="B2190" s="445" t="s">
        <v>10723</v>
      </c>
      <c r="C2190" s="445" t="s">
        <v>8008</v>
      </c>
      <c r="D2190" s="445" t="s">
        <v>8352</v>
      </c>
      <c r="E2190" s="452">
        <v>167.28</v>
      </c>
    </row>
    <row r="2191" spans="1:5">
      <c r="A2191" s="445">
        <v>43469</v>
      </c>
      <c r="B2191" s="445" t="s">
        <v>10725</v>
      </c>
      <c r="C2191" s="445" t="s">
        <v>954</v>
      </c>
      <c r="D2191" s="445" t="s">
        <v>8352</v>
      </c>
      <c r="E2191" s="452">
        <v>0.06</v>
      </c>
    </row>
    <row r="2192" spans="1:5">
      <c r="A2192" s="445">
        <v>43481</v>
      </c>
      <c r="B2192" s="445" t="s">
        <v>10726</v>
      </c>
      <c r="C2192" s="445" t="s">
        <v>8008</v>
      </c>
      <c r="D2192" s="445" t="s">
        <v>8352</v>
      </c>
      <c r="E2192" s="452">
        <v>10.78</v>
      </c>
    </row>
    <row r="2193" spans="1:5">
      <c r="A2193" s="445">
        <v>3119</v>
      </c>
      <c r="B2193" s="445" t="s">
        <v>10728</v>
      </c>
      <c r="C2193" s="445" t="s">
        <v>146</v>
      </c>
      <c r="D2193" s="445" t="s">
        <v>8349</v>
      </c>
      <c r="E2193" s="452">
        <v>2.84</v>
      </c>
    </row>
    <row r="2194" spans="1:5">
      <c r="A2194" s="445">
        <v>3122</v>
      </c>
      <c r="B2194" s="445" t="s">
        <v>10729</v>
      </c>
      <c r="C2194" s="445" t="s">
        <v>146</v>
      </c>
      <c r="D2194" s="445" t="s">
        <v>8349</v>
      </c>
      <c r="E2194" s="452">
        <v>5.79</v>
      </c>
    </row>
    <row r="2195" spans="1:5">
      <c r="A2195" s="445">
        <v>3121</v>
      </c>
      <c r="B2195" s="445" t="s">
        <v>10730</v>
      </c>
      <c r="C2195" s="445" t="s">
        <v>146</v>
      </c>
      <c r="D2195" s="445" t="s">
        <v>8349</v>
      </c>
      <c r="E2195" s="452">
        <v>6.56</v>
      </c>
    </row>
    <row r="2196" spans="1:5">
      <c r="A2196" s="445">
        <v>3120</v>
      </c>
      <c r="B2196" s="445" t="s">
        <v>10731</v>
      </c>
      <c r="C2196" s="445" t="s">
        <v>146</v>
      </c>
      <c r="D2196" s="445" t="s">
        <v>8349</v>
      </c>
      <c r="E2196" s="452">
        <v>12.44</v>
      </c>
    </row>
    <row r="2197" spans="1:5">
      <c r="A2197" s="445">
        <v>11455</v>
      </c>
      <c r="B2197" s="445" t="s">
        <v>10732</v>
      </c>
      <c r="C2197" s="445" t="s">
        <v>146</v>
      </c>
      <c r="D2197" s="445" t="s">
        <v>8349</v>
      </c>
      <c r="E2197" s="452">
        <v>18</v>
      </c>
    </row>
    <row r="2198" spans="1:5">
      <c r="A2198" s="445">
        <v>11456</v>
      </c>
      <c r="B2198" s="445" t="s">
        <v>10733</v>
      </c>
      <c r="C2198" s="445" t="s">
        <v>146</v>
      </c>
      <c r="D2198" s="445" t="s">
        <v>8349</v>
      </c>
      <c r="E2198" s="452">
        <v>21.51</v>
      </c>
    </row>
    <row r="2199" spans="1:5">
      <c r="A2199" s="445">
        <v>3107</v>
      </c>
      <c r="B2199" s="445" t="s">
        <v>10734</v>
      </c>
      <c r="C2199" s="445" t="s">
        <v>146</v>
      </c>
      <c r="D2199" s="445" t="s">
        <v>8349</v>
      </c>
      <c r="E2199" s="452">
        <v>9.07</v>
      </c>
    </row>
    <row r="2200" spans="1:5">
      <c r="A2200" s="445">
        <v>43583</v>
      </c>
      <c r="B2200" s="445" t="s">
        <v>10735</v>
      </c>
      <c r="C2200" s="445" t="s">
        <v>146</v>
      </c>
      <c r="D2200" s="445" t="s">
        <v>8349</v>
      </c>
      <c r="E2200" s="452">
        <v>10.23</v>
      </c>
    </row>
    <row r="2201" spans="1:5">
      <c r="A2201" s="445">
        <v>43586</v>
      </c>
      <c r="B2201" s="445" t="s">
        <v>10736</v>
      </c>
      <c r="C2201" s="445" t="s">
        <v>146</v>
      </c>
      <c r="D2201" s="445" t="s">
        <v>8349</v>
      </c>
      <c r="E2201" s="452">
        <v>10.49</v>
      </c>
    </row>
    <row r="2202" spans="1:5">
      <c r="A2202" s="445">
        <v>11461</v>
      </c>
      <c r="B2202" s="445" t="s">
        <v>10737</v>
      </c>
      <c r="C2202" s="445" t="s">
        <v>146</v>
      </c>
      <c r="D2202" s="445" t="s">
        <v>8349</v>
      </c>
      <c r="E2202" s="452">
        <v>11.43</v>
      </c>
    </row>
    <row r="2203" spans="1:5">
      <c r="A2203" s="445">
        <v>43587</v>
      </c>
      <c r="B2203" s="445" t="s">
        <v>10738</v>
      </c>
      <c r="C2203" s="445" t="s">
        <v>146</v>
      </c>
      <c r="D2203" s="445" t="s">
        <v>8349</v>
      </c>
      <c r="E2203" s="452">
        <v>13.19</v>
      </c>
    </row>
    <row r="2204" spans="1:5">
      <c r="A2204" s="445">
        <v>3106</v>
      </c>
      <c r="B2204" s="445" t="s">
        <v>10739</v>
      </c>
      <c r="C2204" s="445" t="s">
        <v>146</v>
      </c>
      <c r="D2204" s="445" t="s">
        <v>8349</v>
      </c>
      <c r="E2204" s="452">
        <v>16.73</v>
      </c>
    </row>
    <row r="2205" spans="1:5">
      <c r="A2205" s="445">
        <v>25951</v>
      </c>
      <c r="B2205" s="445" t="s">
        <v>10740</v>
      </c>
      <c r="C2205" s="445" t="s">
        <v>130</v>
      </c>
      <c r="D2205" s="445" t="s">
        <v>8349</v>
      </c>
      <c r="E2205" s="452">
        <v>2.99</v>
      </c>
    </row>
    <row r="2206" spans="1:5">
      <c r="A2206" s="445">
        <v>3123</v>
      </c>
      <c r="B2206" s="445" t="s">
        <v>10742</v>
      </c>
      <c r="C2206" s="445" t="s">
        <v>130</v>
      </c>
      <c r="D2206" s="445" t="s">
        <v>8352</v>
      </c>
      <c r="E2206" s="452">
        <v>2.79</v>
      </c>
    </row>
    <row r="2207" spans="1:5">
      <c r="A2207" s="445">
        <v>38125</v>
      </c>
      <c r="B2207" s="445" t="s">
        <v>10743</v>
      </c>
      <c r="C2207" s="445" t="s">
        <v>130</v>
      </c>
      <c r="D2207" s="445" t="s">
        <v>8349</v>
      </c>
      <c r="E2207" s="452">
        <v>0.85</v>
      </c>
    </row>
    <row r="2208" spans="1:5">
      <c r="A2208" s="445">
        <v>39014</v>
      </c>
      <c r="B2208" s="445" t="s">
        <v>10744</v>
      </c>
      <c r="C2208" s="445" t="s">
        <v>130</v>
      </c>
      <c r="D2208" s="445" t="s">
        <v>8349</v>
      </c>
      <c r="E2208" s="452">
        <v>8.64</v>
      </c>
    </row>
    <row r="2209" spans="1:5">
      <c r="A2209" s="445">
        <v>39365</v>
      </c>
      <c r="B2209" s="445" t="s">
        <v>10745</v>
      </c>
      <c r="C2209" s="445" t="s">
        <v>146</v>
      </c>
      <c r="D2209" s="445" t="s">
        <v>8349</v>
      </c>
      <c r="E2209" s="453">
        <v>1075.08</v>
      </c>
    </row>
    <row r="2210" spans="1:5">
      <c r="A2210" s="445">
        <v>39366</v>
      </c>
      <c r="B2210" s="445" t="s">
        <v>10746</v>
      </c>
      <c r="C2210" s="445" t="s">
        <v>146</v>
      </c>
      <c r="D2210" s="445" t="s">
        <v>8349</v>
      </c>
      <c r="E2210" s="453">
        <v>2752.66</v>
      </c>
    </row>
    <row r="2211" spans="1:5">
      <c r="A2211" s="445">
        <v>39367</v>
      </c>
      <c r="B2211" s="445" t="s">
        <v>10747</v>
      </c>
      <c r="C2211" s="445" t="s">
        <v>146</v>
      </c>
      <c r="D2211" s="445" t="s">
        <v>8349</v>
      </c>
      <c r="E2211" s="453">
        <v>3762.39</v>
      </c>
    </row>
    <row r="2212" spans="1:5">
      <c r="A2212" s="445">
        <v>37394</v>
      </c>
      <c r="B2212" s="445" t="s">
        <v>10748</v>
      </c>
      <c r="C2212" s="445" t="s">
        <v>21163</v>
      </c>
      <c r="D2212" s="445" t="s">
        <v>8367</v>
      </c>
      <c r="E2212" s="452">
        <v>40.42</v>
      </c>
    </row>
    <row r="2213" spans="1:5">
      <c r="A2213" s="445">
        <v>14146</v>
      </c>
      <c r="B2213" s="445" t="s">
        <v>10750</v>
      </c>
      <c r="C2213" s="445" t="s">
        <v>21163</v>
      </c>
      <c r="D2213" s="445" t="s">
        <v>8367</v>
      </c>
      <c r="E2213" s="452">
        <v>65</v>
      </c>
    </row>
    <row r="2214" spans="1:5">
      <c r="A2214" s="445">
        <v>38134</v>
      </c>
      <c r="B2214" s="445" t="s">
        <v>10751</v>
      </c>
      <c r="C2214" s="445" t="s">
        <v>130</v>
      </c>
      <c r="D2214" s="445" t="s">
        <v>8349</v>
      </c>
      <c r="E2214" s="452">
        <v>77.33</v>
      </c>
    </row>
    <row r="2215" spans="1:5">
      <c r="A2215" s="445">
        <v>38132</v>
      </c>
      <c r="B2215" s="445" t="s">
        <v>10752</v>
      </c>
      <c r="C2215" s="445" t="s">
        <v>130</v>
      </c>
      <c r="D2215" s="445" t="s">
        <v>8349</v>
      </c>
      <c r="E2215" s="452">
        <v>78.88</v>
      </c>
    </row>
    <row r="2216" spans="1:5">
      <c r="A2216" s="445">
        <v>38133</v>
      </c>
      <c r="B2216" s="445" t="s">
        <v>10753</v>
      </c>
      <c r="C2216" s="445" t="s">
        <v>130</v>
      </c>
      <c r="D2216" s="445" t="s">
        <v>8349</v>
      </c>
      <c r="E2216" s="452">
        <v>76.290000000000006</v>
      </c>
    </row>
    <row r="2217" spans="1:5">
      <c r="A2217" s="445">
        <v>938</v>
      </c>
      <c r="B2217" s="445" t="s">
        <v>10754</v>
      </c>
      <c r="C2217" s="445" t="s">
        <v>239</v>
      </c>
      <c r="D2217" s="445" t="s">
        <v>8349</v>
      </c>
      <c r="E2217" s="452">
        <v>1.55</v>
      </c>
    </row>
    <row r="2218" spans="1:5">
      <c r="A2218" s="445">
        <v>937</v>
      </c>
      <c r="B2218" s="445" t="s">
        <v>10755</v>
      </c>
      <c r="C2218" s="445" t="s">
        <v>239</v>
      </c>
      <c r="D2218" s="445" t="s">
        <v>8349</v>
      </c>
      <c r="E2218" s="452">
        <v>9.6199999999999992</v>
      </c>
    </row>
    <row r="2219" spans="1:5">
      <c r="A2219" s="445">
        <v>939</v>
      </c>
      <c r="B2219" s="445" t="s">
        <v>10756</v>
      </c>
      <c r="C2219" s="445" t="s">
        <v>239</v>
      </c>
      <c r="D2219" s="445" t="s">
        <v>8349</v>
      </c>
      <c r="E2219" s="452">
        <v>2.4900000000000002</v>
      </c>
    </row>
    <row r="2220" spans="1:5">
      <c r="A2220" s="445">
        <v>944</v>
      </c>
      <c r="B2220" s="445" t="s">
        <v>10757</v>
      </c>
      <c r="C2220" s="445" t="s">
        <v>239</v>
      </c>
      <c r="D2220" s="445" t="s">
        <v>8349</v>
      </c>
      <c r="E2220" s="452">
        <v>4.26</v>
      </c>
    </row>
    <row r="2221" spans="1:5">
      <c r="A2221" s="445">
        <v>940</v>
      </c>
      <c r="B2221" s="445" t="s">
        <v>10758</v>
      </c>
      <c r="C2221" s="445" t="s">
        <v>239</v>
      </c>
      <c r="D2221" s="445" t="s">
        <v>8349</v>
      </c>
      <c r="E2221" s="452">
        <v>5.88</v>
      </c>
    </row>
    <row r="2222" spans="1:5">
      <c r="A2222" s="445">
        <v>936</v>
      </c>
      <c r="B2222" s="445" t="s">
        <v>10759</v>
      </c>
      <c r="C2222" s="445" t="s">
        <v>239</v>
      </c>
      <c r="D2222" s="445" t="s">
        <v>8349</v>
      </c>
      <c r="E2222" s="452">
        <v>1.88</v>
      </c>
    </row>
    <row r="2223" spans="1:5">
      <c r="A2223" s="445">
        <v>935</v>
      </c>
      <c r="B2223" s="445" t="s">
        <v>10760</v>
      </c>
      <c r="C2223" s="445" t="s">
        <v>239</v>
      </c>
      <c r="D2223" s="445" t="s">
        <v>8349</v>
      </c>
      <c r="E2223" s="452">
        <v>1.43</v>
      </c>
    </row>
    <row r="2224" spans="1:5">
      <c r="A2224" s="445">
        <v>406</v>
      </c>
      <c r="B2224" s="445" t="s">
        <v>10761</v>
      </c>
      <c r="C2224" s="445" t="s">
        <v>146</v>
      </c>
      <c r="D2224" s="445" t="s">
        <v>8349</v>
      </c>
      <c r="E2224" s="452">
        <v>85.65</v>
      </c>
    </row>
    <row r="2225" spans="1:5">
      <c r="A2225" s="445">
        <v>42529</v>
      </c>
      <c r="B2225" s="445" t="s">
        <v>10762</v>
      </c>
      <c r="C2225" s="445" t="s">
        <v>239</v>
      </c>
      <c r="D2225" s="445" t="s">
        <v>8349</v>
      </c>
      <c r="E2225" s="452">
        <v>1.32</v>
      </c>
    </row>
    <row r="2226" spans="1:5">
      <c r="A2226" s="445">
        <v>39634</v>
      </c>
      <c r="B2226" s="445" t="s">
        <v>10763</v>
      </c>
      <c r="C2226" s="445" t="s">
        <v>239</v>
      </c>
      <c r="D2226" s="445" t="s">
        <v>8349</v>
      </c>
      <c r="E2226" s="452">
        <v>9.68</v>
      </c>
    </row>
    <row r="2227" spans="1:5">
      <c r="A2227" s="445">
        <v>39701</v>
      </c>
      <c r="B2227" s="445" t="s">
        <v>10764</v>
      </c>
      <c r="C2227" s="445" t="s">
        <v>146</v>
      </c>
      <c r="D2227" s="445" t="s">
        <v>8349</v>
      </c>
      <c r="E2227" s="452">
        <v>91.45</v>
      </c>
    </row>
    <row r="2228" spans="1:5">
      <c r="A2228" s="445">
        <v>12815</v>
      </c>
      <c r="B2228" s="445" t="s">
        <v>10765</v>
      </c>
      <c r="C2228" s="445" t="s">
        <v>146</v>
      </c>
      <c r="D2228" s="445" t="s">
        <v>8349</v>
      </c>
      <c r="E2228" s="452">
        <v>9</v>
      </c>
    </row>
    <row r="2229" spans="1:5">
      <c r="A2229" s="445">
        <v>407</v>
      </c>
      <c r="B2229" s="445" t="s">
        <v>10766</v>
      </c>
      <c r="C2229" s="445" t="s">
        <v>130</v>
      </c>
      <c r="D2229" s="445" t="s">
        <v>8367</v>
      </c>
      <c r="E2229" s="452">
        <v>55.36</v>
      </c>
    </row>
    <row r="2230" spans="1:5">
      <c r="A2230" s="445">
        <v>39431</v>
      </c>
      <c r="B2230" s="445" t="s">
        <v>10767</v>
      </c>
      <c r="C2230" s="445" t="s">
        <v>239</v>
      </c>
      <c r="D2230" s="445" t="s">
        <v>8349</v>
      </c>
      <c r="E2230" s="452">
        <v>0.21</v>
      </c>
    </row>
    <row r="2231" spans="1:5">
      <c r="A2231" s="445">
        <v>39432</v>
      </c>
      <c r="B2231" s="445" t="s">
        <v>10768</v>
      </c>
      <c r="C2231" s="445" t="s">
        <v>239</v>
      </c>
      <c r="D2231" s="445" t="s">
        <v>8349</v>
      </c>
      <c r="E2231" s="452">
        <v>2.82</v>
      </c>
    </row>
    <row r="2232" spans="1:5">
      <c r="A2232" s="445">
        <v>20111</v>
      </c>
      <c r="B2232" s="445" t="s">
        <v>10769</v>
      </c>
      <c r="C2232" s="445" t="s">
        <v>146</v>
      </c>
      <c r="D2232" s="445" t="s">
        <v>8352</v>
      </c>
      <c r="E2232" s="452">
        <v>10.96</v>
      </c>
    </row>
    <row r="2233" spans="1:5">
      <c r="A2233" s="445">
        <v>21127</v>
      </c>
      <c r="B2233" s="445" t="s">
        <v>10770</v>
      </c>
      <c r="C2233" s="445" t="s">
        <v>146</v>
      </c>
      <c r="D2233" s="445" t="s">
        <v>8349</v>
      </c>
      <c r="E2233" s="452">
        <v>4.1399999999999997</v>
      </c>
    </row>
    <row r="2234" spans="1:5">
      <c r="A2234" s="445">
        <v>404</v>
      </c>
      <c r="B2234" s="445" t="s">
        <v>10771</v>
      </c>
      <c r="C2234" s="445" t="s">
        <v>239</v>
      </c>
      <c r="D2234" s="445" t="s">
        <v>8349</v>
      </c>
      <c r="E2234" s="452">
        <v>1.49</v>
      </c>
    </row>
    <row r="2235" spans="1:5">
      <c r="A2235" s="445">
        <v>14151</v>
      </c>
      <c r="B2235" s="445" t="s">
        <v>10772</v>
      </c>
      <c r="C2235" s="445" t="s">
        <v>146</v>
      </c>
      <c r="D2235" s="445" t="s">
        <v>8367</v>
      </c>
      <c r="E2235" s="452">
        <v>46.71</v>
      </c>
    </row>
    <row r="2236" spans="1:5">
      <c r="A2236" s="445">
        <v>14153</v>
      </c>
      <c r="B2236" s="445" t="s">
        <v>10773</v>
      </c>
      <c r="C2236" s="445" t="s">
        <v>146</v>
      </c>
      <c r="D2236" s="445" t="s">
        <v>8367</v>
      </c>
      <c r="E2236" s="452">
        <v>52.81</v>
      </c>
    </row>
    <row r="2237" spans="1:5">
      <c r="A2237" s="445">
        <v>14152</v>
      </c>
      <c r="B2237" s="445" t="s">
        <v>10774</v>
      </c>
      <c r="C2237" s="445" t="s">
        <v>146</v>
      </c>
      <c r="D2237" s="445" t="s">
        <v>8367</v>
      </c>
      <c r="E2237" s="452">
        <v>40.54</v>
      </c>
    </row>
    <row r="2238" spans="1:5">
      <c r="A2238" s="445">
        <v>14154</v>
      </c>
      <c r="B2238" s="445" t="s">
        <v>10775</v>
      </c>
      <c r="C2238" s="445" t="s">
        <v>146</v>
      </c>
      <c r="D2238" s="445" t="s">
        <v>8367</v>
      </c>
      <c r="E2238" s="452">
        <v>141.9</v>
      </c>
    </row>
    <row r="2239" spans="1:5">
      <c r="A2239" s="445">
        <v>42015</v>
      </c>
      <c r="B2239" s="445" t="s">
        <v>10776</v>
      </c>
      <c r="C2239" s="445" t="s">
        <v>239</v>
      </c>
      <c r="D2239" s="445" t="s">
        <v>8349</v>
      </c>
      <c r="E2239" s="452">
        <v>1.75</v>
      </c>
    </row>
    <row r="2240" spans="1:5">
      <c r="A2240" s="445">
        <v>3146</v>
      </c>
      <c r="B2240" s="445" t="s">
        <v>10777</v>
      </c>
      <c r="C2240" s="445" t="s">
        <v>146</v>
      </c>
      <c r="D2240" s="445" t="s">
        <v>8352</v>
      </c>
      <c r="E2240" s="452">
        <v>4.97</v>
      </c>
    </row>
    <row r="2241" spans="1:5">
      <c r="A2241" s="445">
        <v>3143</v>
      </c>
      <c r="B2241" s="445" t="s">
        <v>10778</v>
      </c>
      <c r="C2241" s="445" t="s">
        <v>146</v>
      </c>
      <c r="D2241" s="445" t="s">
        <v>8349</v>
      </c>
      <c r="E2241" s="452">
        <v>11.3</v>
      </c>
    </row>
    <row r="2242" spans="1:5">
      <c r="A2242" s="445">
        <v>3148</v>
      </c>
      <c r="B2242" s="445" t="s">
        <v>10779</v>
      </c>
      <c r="C2242" s="445" t="s">
        <v>146</v>
      </c>
      <c r="D2242" s="445" t="s">
        <v>8349</v>
      </c>
      <c r="E2242" s="452">
        <v>18.329999999999998</v>
      </c>
    </row>
    <row r="2243" spans="1:5">
      <c r="A2243" s="445">
        <v>4310</v>
      </c>
      <c r="B2243" s="445" t="s">
        <v>10781</v>
      </c>
      <c r="C2243" s="445" t="s">
        <v>146</v>
      </c>
      <c r="D2243" s="445" t="s">
        <v>8349</v>
      </c>
      <c r="E2243" s="452">
        <v>2.68</v>
      </c>
    </row>
    <row r="2244" spans="1:5">
      <c r="A2244" s="445">
        <v>4311</v>
      </c>
      <c r="B2244" s="445" t="s">
        <v>10782</v>
      </c>
      <c r="C2244" s="445" t="s">
        <v>146</v>
      </c>
      <c r="D2244" s="445" t="s">
        <v>8349</v>
      </c>
      <c r="E2244" s="452">
        <v>1.88</v>
      </c>
    </row>
    <row r="2245" spans="1:5">
      <c r="A2245" s="445">
        <v>4312</v>
      </c>
      <c r="B2245" s="445" t="s">
        <v>10783</v>
      </c>
      <c r="C2245" s="445" t="s">
        <v>146</v>
      </c>
      <c r="D2245" s="445" t="s">
        <v>8349</v>
      </c>
      <c r="E2245" s="452">
        <v>2.64</v>
      </c>
    </row>
    <row r="2246" spans="1:5">
      <c r="A2246" s="445">
        <v>13261</v>
      </c>
      <c r="B2246" s="445" t="s">
        <v>10784</v>
      </c>
      <c r="C2246" s="445" t="s">
        <v>146</v>
      </c>
      <c r="D2246" s="445" t="s">
        <v>8349</v>
      </c>
      <c r="E2246" s="452">
        <v>3.19</v>
      </c>
    </row>
    <row r="2247" spans="1:5">
      <c r="A2247" s="445">
        <v>3255</v>
      </c>
      <c r="B2247" s="445" t="s">
        <v>10785</v>
      </c>
      <c r="C2247" s="445" t="s">
        <v>146</v>
      </c>
      <c r="D2247" s="445" t="s">
        <v>8349</v>
      </c>
      <c r="E2247" s="452">
        <v>7.51</v>
      </c>
    </row>
    <row r="2248" spans="1:5">
      <c r="A2248" s="445">
        <v>3254</v>
      </c>
      <c r="B2248" s="445" t="s">
        <v>10787</v>
      </c>
      <c r="C2248" s="445" t="s">
        <v>146</v>
      </c>
      <c r="D2248" s="445" t="s">
        <v>8349</v>
      </c>
      <c r="E2248" s="452">
        <v>122.03</v>
      </c>
    </row>
    <row r="2249" spans="1:5">
      <c r="A2249" s="445">
        <v>3259</v>
      </c>
      <c r="B2249" s="445" t="s">
        <v>10788</v>
      </c>
      <c r="C2249" s="445" t="s">
        <v>146</v>
      </c>
      <c r="D2249" s="445" t="s">
        <v>8349</v>
      </c>
      <c r="E2249" s="452">
        <v>14.66</v>
      </c>
    </row>
    <row r="2250" spans="1:5">
      <c r="A2250" s="445">
        <v>3258</v>
      </c>
      <c r="B2250" s="445" t="s">
        <v>10789</v>
      </c>
      <c r="C2250" s="445" t="s">
        <v>146</v>
      </c>
      <c r="D2250" s="445" t="s">
        <v>8349</v>
      </c>
      <c r="E2250" s="452">
        <v>8.86</v>
      </c>
    </row>
    <row r="2251" spans="1:5">
      <c r="A2251" s="445">
        <v>3251</v>
      </c>
      <c r="B2251" s="445" t="s">
        <v>10790</v>
      </c>
      <c r="C2251" s="445" t="s">
        <v>146</v>
      </c>
      <c r="D2251" s="445" t="s">
        <v>8349</v>
      </c>
      <c r="E2251" s="452">
        <v>5.22</v>
      </c>
    </row>
    <row r="2252" spans="1:5">
      <c r="A2252" s="445">
        <v>3256</v>
      </c>
      <c r="B2252" s="445" t="s">
        <v>10791</v>
      </c>
      <c r="C2252" s="445" t="s">
        <v>146</v>
      </c>
      <c r="D2252" s="445" t="s">
        <v>8349</v>
      </c>
      <c r="E2252" s="452">
        <v>9.89</v>
      </c>
    </row>
    <row r="2253" spans="1:5">
      <c r="A2253" s="445">
        <v>3261</v>
      </c>
      <c r="B2253" s="445" t="s">
        <v>10793</v>
      </c>
      <c r="C2253" s="445" t="s">
        <v>146</v>
      </c>
      <c r="D2253" s="445" t="s">
        <v>8349</v>
      </c>
      <c r="E2253" s="452">
        <v>107.92</v>
      </c>
    </row>
    <row r="2254" spans="1:5">
      <c r="A2254" s="445">
        <v>3260</v>
      </c>
      <c r="B2254" s="445" t="s">
        <v>10794</v>
      </c>
      <c r="C2254" s="445" t="s">
        <v>146</v>
      </c>
      <c r="D2254" s="445" t="s">
        <v>8349</v>
      </c>
      <c r="E2254" s="452">
        <v>18.54</v>
      </c>
    </row>
    <row r="2255" spans="1:5">
      <c r="A2255" s="445">
        <v>3272</v>
      </c>
      <c r="B2255" s="445" t="s">
        <v>10795</v>
      </c>
      <c r="C2255" s="445" t="s">
        <v>146</v>
      </c>
      <c r="D2255" s="445" t="s">
        <v>8349</v>
      </c>
      <c r="E2255" s="452">
        <v>33.08</v>
      </c>
    </row>
    <row r="2256" spans="1:5">
      <c r="A2256" s="445">
        <v>3265</v>
      </c>
      <c r="B2256" s="445" t="s">
        <v>10796</v>
      </c>
      <c r="C2256" s="445" t="s">
        <v>146</v>
      </c>
      <c r="D2256" s="445" t="s">
        <v>8349</v>
      </c>
      <c r="E2256" s="452">
        <v>26.28</v>
      </c>
    </row>
    <row r="2257" spans="1:5">
      <c r="A2257" s="445">
        <v>3262</v>
      </c>
      <c r="B2257" s="445" t="s">
        <v>10797</v>
      </c>
      <c r="C2257" s="445" t="s">
        <v>146</v>
      </c>
      <c r="D2257" s="445" t="s">
        <v>8349</v>
      </c>
      <c r="E2257" s="452">
        <v>11.5</v>
      </c>
    </row>
    <row r="2258" spans="1:5">
      <c r="A2258" s="445">
        <v>3264</v>
      </c>
      <c r="B2258" s="445" t="s">
        <v>10798</v>
      </c>
      <c r="C2258" s="445" t="s">
        <v>146</v>
      </c>
      <c r="D2258" s="445" t="s">
        <v>8349</v>
      </c>
      <c r="E2258" s="452">
        <v>18.899999999999999</v>
      </c>
    </row>
    <row r="2259" spans="1:5">
      <c r="A2259" s="445">
        <v>3267</v>
      </c>
      <c r="B2259" s="445" t="s">
        <v>10799</v>
      </c>
      <c r="C2259" s="445" t="s">
        <v>146</v>
      </c>
      <c r="D2259" s="445" t="s">
        <v>8349</v>
      </c>
      <c r="E2259" s="452">
        <v>61.72</v>
      </c>
    </row>
    <row r="2260" spans="1:5">
      <c r="A2260" s="445">
        <v>3266</v>
      </c>
      <c r="B2260" s="445" t="s">
        <v>10800</v>
      </c>
      <c r="C2260" s="445" t="s">
        <v>146</v>
      </c>
      <c r="D2260" s="445" t="s">
        <v>8349</v>
      </c>
      <c r="E2260" s="452">
        <v>39.270000000000003</v>
      </c>
    </row>
    <row r="2261" spans="1:5">
      <c r="A2261" s="445">
        <v>3263</v>
      </c>
      <c r="B2261" s="445" t="s">
        <v>10801</v>
      </c>
      <c r="C2261" s="445" t="s">
        <v>146</v>
      </c>
      <c r="D2261" s="445" t="s">
        <v>8349</v>
      </c>
      <c r="E2261" s="452">
        <v>15.71</v>
      </c>
    </row>
    <row r="2262" spans="1:5">
      <c r="A2262" s="445">
        <v>3268</v>
      </c>
      <c r="B2262" s="445" t="s">
        <v>10802</v>
      </c>
      <c r="C2262" s="445" t="s">
        <v>146</v>
      </c>
      <c r="D2262" s="445" t="s">
        <v>8349</v>
      </c>
      <c r="E2262" s="452">
        <v>83.45</v>
      </c>
    </row>
    <row r="2263" spans="1:5">
      <c r="A2263" s="445">
        <v>3271</v>
      </c>
      <c r="B2263" s="445" t="s">
        <v>10803</v>
      </c>
      <c r="C2263" s="445" t="s">
        <v>146</v>
      </c>
      <c r="D2263" s="445" t="s">
        <v>8349</v>
      </c>
      <c r="E2263" s="452">
        <v>123.37</v>
      </c>
    </row>
    <row r="2264" spans="1:5">
      <c r="A2264" s="445">
        <v>3270</v>
      </c>
      <c r="B2264" s="445" t="s">
        <v>10805</v>
      </c>
      <c r="C2264" s="445" t="s">
        <v>146</v>
      </c>
      <c r="D2264" s="445" t="s">
        <v>8349</v>
      </c>
      <c r="E2264" s="452">
        <v>207.27</v>
      </c>
    </row>
    <row r="2265" spans="1:5">
      <c r="A2265" s="445">
        <v>3275</v>
      </c>
      <c r="B2265" s="445" t="s">
        <v>10806</v>
      </c>
      <c r="C2265" s="445" t="s">
        <v>145</v>
      </c>
      <c r="D2265" s="445" t="s">
        <v>8349</v>
      </c>
      <c r="E2265" s="452">
        <v>129.78</v>
      </c>
    </row>
    <row r="2266" spans="1:5">
      <c r="A2266" s="445">
        <v>39512</v>
      </c>
      <c r="B2266" s="445" t="s">
        <v>10807</v>
      </c>
      <c r="C2266" s="445" t="s">
        <v>145</v>
      </c>
      <c r="D2266" s="445" t="s">
        <v>8367</v>
      </c>
      <c r="E2266" s="452">
        <v>110.22</v>
      </c>
    </row>
    <row r="2267" spans="1:5">
      <c r="A2267" s="445">
        <v>39511</v>
      </c>
      <c r="B2267" s="445" t="s">
        <v>10808</v>
      </c>
      <c r="C2267" s="445" t="s">
        <v>145</v>
      </c>
      <c r="D2267" s="445" t="s">
        <v>8367</v>
      </c>
      <c r="E2267" s="452">
        <v>120.22</v>
      </c>
    </row>
    <row r="2268" spans="1:5">
      <c r="A2268" s="445">
        <v>39513</v>
      </c>
      <c r="B2268" s="445" t="s">
        <v>10809</v>
      </c>
      <c r="C2268" s="445" t="s">
        <v>145</v>
      </c>
      <c r="D2268" s="445" t="s">
        <v>8367</v>
      </c>
      <c r="E2268" s="452">
        <v>128.94999999999999</v>
      </c>
    </row>
    <row r="2269" spans="1:5">
      <c r="A2269" s="445">
        <v>3286</v>
      </c>
      <c r="B2269" s="445" t="s">
        <v>10810</v>
      </c>
      <c r="C2269" s="445" t="s">
        <v>145</v>
      </c>
      <c r="D2269" s="445" t="s">
        <v>8349</v>
      </c>
      <c r="E2269" s="452">
        <v>62.86</v>
      </c>
    </row>
    <row r="2270" spans="1:5">
      <c r="A2270" s="445">
        <v>3287</v>
      </c>
      <c r="B2270" s="445" t="s">
        <v>10811</v>
      </c>
      <c r="C2270" s="445" t="s">
        <v>145</v>
      </c>
      <c r="D2270" s="445" t="s">
        <v>8349</v>
      </c>
      <c r="E2270" s="452">
        <v>95</v>
      </c>
    </row>
    <row r="2271" spans="1:5">
      <c r="A2271" s="445">
        <v>3283</v>
      </c>
      <c r="B2271" s="445" t="s">
        <v>10812</v>
      </c>
      <c r="C2271" s="445" t="s">
        <v>145</v>
      </c>
      <c r="D2271" s="445" t="s">
        <v>8349</v>
      </c>
      <c r="E2271" s="452">
        <v>19.95</v>
      </c>
    </row>
    <row r="2272" spans="1:5">
      <c r="A2272" s="445">
        <v>11587</v>
      </c>
      <c r="B2272" s="445" t="s">
        <v>10813</v>
      </c>
      <c r="C2272" s="445" t="s">
        <v>145</v>
      </c>
      <c r="D2272" s="445" t="s">
        <v>8349</v>
      </c>
      <c r="E2272" s="452">
        <v>88.99</v>
      </c>
    </row>
    <row r="2273" spans="1:5">
      <c r="A2273" s="445">
        <v>36225</v>
      </c>
      <c r="B2273" s="445" t="s">
        <v>10814</v>
      </c>
      <c r="C2273" s="445" t="s">
        <v>145</v>
      </c>
      <c r="D2273" s="445" t="s">
        <v>8349</v>
      </c>
      <c r="E2273" s="452">
        <v>36.15</v>
      </c>
    </row>
    <row r="2274" spans="1:5">
      <c r="A2274" s="445">
        <v>36230</v>
      </c>
      <c r="B2274" s="445" t="s">
        <v>10815</v>
      </c>
      <c r="C2274" s="445" t="s">
        <v>145</v>
      </c>
      <c r="D2274" s="445" t="s">
        <v>8352</v>
      </c>
      <c r="E2274" s="452">
        <v>26.56</v>
      </c>
    </row>
    <row r="2275" spans="1:5">
      <c r="A2275" s="445">
        <v>36238</v>
      </c>
      <c r="B2275" s="445" t="s">
        <v>10817</v>
      </c>
      <c r="C2275" s="445" t="s">
        <v>145</v>
      </c>
      <c r="D2275" s="445" t="s">
        <v>8349</v>
      </c>
      <c r="E2275" s="452">
        <v>25.95</v>
      </c>
    </row>
    <row r="2276" spans="1:5">
      <c r="A2276" s="445">
        <v>39363</v>
      </c>
      <c r="B2276" s="445" t="s">
        <v>10818</v>
      </c>
      <c r="C2276" s="445" t="s">
        <v>146</v>
      </c>
      <c r="D2276" s="445" t="s">
        <v>8349</v>
      </c>
      <c r="E2276" s="453">
        <v>4379.24</v>
      </c>
    </row>
    <row r="2277" spans="1:5">
      <c r="A2277" s="445">
        <v>39361</v>
      </c>
      <c r="B2277" s="445" t="s">
        <v>10819</v>
      </c>
      <c r="C2277" s="445" t="s">
        <v>146</v>
      </c>
      <c r="D2277" s="445" t="s">
        <v>8349</v>
      </c>
      <c r="E2277" s="453">
        <v>1126.0899999999999</v>
      </c>
    </row>
    <row r="2278" spans="1:5">
      <c r="A2278" s="445">
        <v>39362</v>
      </c>
      <c r="B2278" s="445" t="s">
        <v>10820</v>
      </c>
      <c r="C2278" s="445" t="s">
        <v>146</v>
      </c>
      <c r="D2278" s="445" t="s">
        <v>8349</v>
      </c>
      <c r="E2278" s="453">
        <v>3465.27</v>
      </c>
    </row>
    <row r="2279" spans="1:5">
      <c r="A2279" s="445">
        <v>39364</v>
      </c>
      <c r="B2279" s="445" t="s">
        <v>10821</v>
      </c>
      <c r="C2279" s="445" t="s">
        <v>146</v>
      </c>
      <c r="D2279" s="445" t="s">
        <v>8349</v>
      </c>
      <c r="E2279" s="453">
        <v>10009.69</v>
      </c>
    </row>
    <row r="2280" spans="1:5">
      <c r="A2280" s="445">
        <v>14576</v>
      </c>
      <c r="B2280" s="445" t="s">
        <v>10822</v>
      </c>
      <c r="C2280" s="445" t="s">
        <v>146</v>
      </c>
      <c r="D2280" s="445" t="s">
        <v>8367</v>
      </c>
      <c r="E2280" s="453">
        <v>6218708.4900000002</v>
      </c>
    </row>
    <row r="2281" spans="1:5">
      <c r="A2281" s="445">
        <v>13877</v>
      </c>
      <c r="B2281" s="445" t="s">
        <v>10823</v>
      </c>
      <c r="C2281" s="445" t="s">
        <v>146</v>
      </c>
      <c r="D2281" s="445" t="s">
        <v>8367</v>
      </c>
      <c r="E2281" s="453">
        <v>2662136.35</v>
      </c>
    </row>
    <row r="2282" spans="1:5">
      <c r="A2282" s="445">
        <v>7307</v>
      </c>
      <c r="B2282" s="445" t="s">
        <v>10824</v>
      </c>
      <c r="C2282" s="445" t="s">
        <v>7503</v>
      </c>
      <c r="D2282" s="445" t="s">
        <v>8349</v>
      </c>
      <c r="E2282" s="452">
        <v>27.57</v>
      </c>
    </row>
    <row r="2283" spans="1:5">
      <c r="A2283" s="445">
        <v>38122</v>
      </c>
      <c r="B2283" s="445" t="s">
        <v>10825</v>
      </c>
      <c r="C2283" s="445" t="s">
        <v>7503</v>
      </c>
      <c r="D2283" s="445" t="s">
        <v>8349</v>
      </c>
      <c r="E2283" s="452">
        <v>7</v>
      </c>
    </row>
    <row r="2284" spans="1:5">
      <c r="A2284" s="445">
        <v>38633</v>
      </c>
      <c r="B2284" s="445" t="s">
        <v>10826</v>
      </c>
      <c r="C2284" s="445" t="s">
        <v>146</v>
      </c>
      <c r="D2284" s="445" t="s">
        <v>8367</v>
      </c>
      <c r="E2284" s="452">
        <v>19.190000000000001</v>
      </c>
    </row>
    <row r="2285" spans="1:5">
      <c r="A2285" s="445">
        <v>12344</v>
      </c>
      <c r="B2285" s="445" t="s">
        <v>10827</v>
      </c>
      <c r="C2285" s="445" t="s">
        <v>146</v>
      </c>
      <c r="D2285" s="445" t="s">
        <v>8349</v>
      </c>
      <c r="E2285" s="452">
        <v>3.29</v>
      </c>
    </row>
    <row r="2286" spans="1:5">
      <c r="A2286" s="445">
        <v>12343</v>
      </c>
      <c r="B2286" s="445" t="s">
        <v>10828</v>
      </c>
      <c r="C2286" s="445" t="s">
        <v>146</v>
      </c>
      <c r="D2286" s="445" t="s">
        <v>8349</v>
      </c>
      <c r="E2286" s="452">
        <v>5.1100000000000003</v>
      </c>
    </row>
    <row r="2287" spans="1:5">
      <c r="A2287" s="445">
        <v>3295</v>
      </c>
      <c r="B2287" s="445" t="s">
        <v>10829</v>
      </c>
      <c r="C2287" s="445" t="s">
        <v>146</v>
      </c>
      <c r="D2287" s="445" t="s">
        <v>8349</v>
      </c>
      <c r="E2287" s="452">
        <v>17.850000000000001</v>
      </c>
    </row>
    <row r="2288" spans="1:5">
      <c r="A2288" s="445">
        <v>3302</v>
      </c>
      <c r="B2288" s="445" t="s">
        <v>10830</v>
      </c>
      <c r="C2288" s="445" t="s">
        <v>146</v>
      </c>
      <c r="D2288" s="445" t="s">
        <v>8349</v>
      </c>
      <c r="E2288" s="452">
        <v>18.66</v>
      </c>
    </row>
    <row r="2289" spans="1:5">
      <c r="A2289" s="445">
        <v>3297</v>
      </c>
      <c r="B2289" s="445" t="s">
        <v>10832</v>
      </c>
      <c r="C2289" s="445" t="s">
        <v>146</v>
      </c>
      <c r="D2289" s="445" t="s">
        <v>8349</v>
      </c>
      <c r="E2289" s="452">
        <v>19.920000000000002</v>
      </c>
    </row>
    <row r="2290" spans="1:5">
      <c r="A2290" s="445">
        <v>3294</v>
      </c>
      <c r="B2290" s="445" t="s">
        <v>10833</v>
      </c>
      <c r="C2290" s="445" t="s">
        <v>146</v>
      </c>
      <c r="D2290" s="445" t="s">
        <v>8349</v>
      </c>
      <c r="E2290" s="452">
        <v>20.22</v>
      </c>
    </row>
    <row r="2291" spans="1:5">
      <c r="A2291" s="445">
        <v>3292</v>
      </c>
      <c r="B2291" s="445" t="s">
        <v>10834</v>
      </c>
      <c r="C2291" s="445" t="s">
        <v>146</v>
      </c>
      <c r="D2291" s="445" t="s">
        <v>8352</v>
      </c>
      <c r="E2291" s="452">
        <v>19</v>
      </c>
    </row>
    <row r="2292" spans="1:5">
      <c r="A2292" s="445">
        <v>3298</v>
      </c>
      <c r="B2292" s="445" t="s">
        <v>10835</v>
      </c>
      <c r="C2292" s="445" t="s">
        <v>146</v>
      </c>
      <c r="D2292" s="445" t="s">
        <v>8349</v>
      </c>
      <c r="E2292" s="452">
        <v>44.53</v>
      </c>
    </row>
    <row r="2293" spans="1:5">
      <c r="A2293" s="445">
        <v>11596</v>
      </c>
      <c r="B2293" s="445" t="s">
        <v>10836</v>
      </c>
      <c r="C2293" s="445" t="s">
        <v>146</v>
      </c>
      <c r="D2293" s="445" t="s">
        <v>8367</v>
      </c>
      <c r="E2293" s="452">
        <v>427.42</v>
      </c>
    </row>
    <row r="2294" spans="1:5">
      <c r="A2294" s="445">
        <v>34802</v>
      </c>
      <c r="B2294" s="445" t="s">
        <v>10837</v>
      </c>
      <c r="C2294" s="445" t="s">
        <v>146</v>
      </c>
      <c r="D2294" s="445" t="s">
        <v>8367</v>
      </c>
      <c r="E2294" s="453">
        <v>1173.83</v>
      </c>
    </row>
    <row r="2295" spans="1:5">
      <c r="A2295" s="445">
        <v>11588</v>
      </c>
      <c r="B2295" s="445" t="s">
        <v>10838</v>
      </c>
      <c r="C2295" s="445" t="s">
        <v>146</v>
      </c>
      <c r="D2295" s="445" t="s">
        <v>8367</v>
      </c>
      <c r="E2295" s="453">
        <v>1266.3699999999999</v>
      </c>
    </row>
    <row r="2296" spans="1:5">
      <c r="A2296" s="445">
        <v>34383</v>
      </c>
      <c r="B2296" s="445" t="s">
        <v>10839</v>
      </c>
      <c r="C2296" s="445" t="s">
        <v>146</v>
      </c>
      <c r="D2296" s="445" t="s">
        <v>8367</v>
      </c>
      <c r="E2296" s="453">
        <v>1393.1</v>
      </c>
    </row>
    <row r="2297" spans="1:5">
      <c r="A2297" s="445">
        <v>40451</v>
      </c>
      <c r="B2297" s="445" t="s">
        <v>10840</v>
      </c>
      <c r="C2297" s="445" t="s">
        <v>145</v>
      </c>
      <c r="D2297" s="445" t="s">
        <v>8367</v>
      </c>
      <c r="E2297" s="452">
        <v>112.61</v>
      </c>
    </row>
    <row r="2298" spans="1:5">
      <c r="A2298" s="445">
        <v>40453</v>
      </c>
      <c r="B2298" s="445" t="s">
        <v>10841</v>
      </c>
      <c r="C2298" s="445" t="s">
        <v>145</v>
      </c>
      <c r="D2298" s="445" t="s">
        <v>8367</v>
      </c>
      <c r="E2298" s="452">
        <v>121.84</v>
      </c>
    </row>
    <row r="2299" spans="1:5">
      <c r="A2299" s="445">
        <v>40452</v>
      </c>
      <c r="B2299" s="445" t="s">
        <v>10842</v>
      </c>
      <c r="C2299" s="445" t="s">
        <v>145</v>
      </c>
      <c r="D2299" s="445" t="s">
        <v>8367</v>
      </c>
      <c r="E2299" s="452">
        <v>133.63999999999999</v>
      </c>
    </row>
    <row r="2300" spans="1:5">
      <c r="A2300" s="445">
        <v>11594</v>
      </c>
      <c r="B2300" s="445" t="s">
        <v>10843</v>
      </c>
      <c r="C2300" s="445" t="s">
        <v>146</v>
      </c>
      <c r="D2300" s="445" t="s">
        <v>8367</v>
      </c>
      <c r="E2300" s="452">
        <v>403.63</v>
      </c>
    </row>
    <row r="2301" spans="1:5">
      <c r="A2301" s="445">
        <v>3311</v>
      </c>
      <c r="B2301" s="445" t="s">
        <v>10844</v>
      </c>
      <c r="C2301" s="445" t="s">
        <v>133</v>
      </c>
      <c r="D2301" s="445" t="s">
        <v>8367</v>
      </c>
      <c r="E2301" s="452">
        <v>403.63</v>
      </c>
    </row>
    <row r="2302" spans="1:5">
      <c r="A2302" s="445">
        <v>11599</v>
      </c>
      <c r="B2302" s="445" t="s">
        <v>10845</v>
      </c>
      <c r="C2302" s="445" t="s">
        <v>146</v>
      </c>
      <c r="D2302" s="445" t="s">
        <v>8367</v>
      </c>
      <c r="E2302" s="452">
        <v>536.78</v>
      </c>
    </row>
    <row r="2303" spans="1:5">
      <c r="A2303" s="445">
        <v>11593</v>
      </c>
      <c r="B2303" s="445" t="s">
        <v>10846</v>
      </c>
      <c r="C2303" s="445" t="s">
        <v>146</v>
      </c>
      <c r="D2303" s="445" t="s">
        <v>8367</v>
      </c>
      <c r="E2303" s="452">
        <v>752.53</v>
      </c>
    </row>
    <row r="2304" spans="1:5">
      <c r="A2304" s="445">
        <v>3314</v>
      </c>
      <c r="B2304" s="445" t="s">
        <v>10847</v>
      </c>
      <c r="C2304" s="445" t="s">
        <v>133</v>
      </c>
      <c r="D2304" s="445" t="s">
        <v>8367</v>
      </c>
      <c r="E2304" s="452">
        <v>538.21</v>
      </c>
    </row>
    <row r="2305" spans="1:5">
      <c r="A2305" s="445">
        <v>11597</v>
      </c>
      <c r="B2305" s="445" t="s">
        <v>10848</v>
      </c>
      <c r="C2305" s="445" t="s">
        <v>146</v>
      </c>
      <c r="D2305" s="445" t="s">
        <v>8367</v>
      </c>
      <c r="E2305" s="452">
        <v>625.88</v>
      </c>
    </row>
    <row r="2306" spans="1:5">
      <c r="A2306" s="445">
        <v>3309</v>
      </c>
      <c r="B2306" s="445" t="s">
        <v>10849</v>
      </c>
      <c r="C2306" s="445" t="s">
        <v>133</v>
      </c>
      <c r="D2306" s="445" t="s">
        <v>8367</v>
      </c>
      <c r="E2306" s="452">
        <v>427.42</v>
      </c>
    </row>
    <row r="2307" spans="1:5">
      <c r="A2307" s="445">
        <v>34612</v>
      </c>
      <c r="B2307" s="445" t="s">
        <v>10850</v>
      </c>
      <c r="C2307" s="445" t="s">
        <v>146</v>
      </c>
      <c r="D2307" s="445" t="s">
        <v>8367</v>
      </c>
      <c r="E2307" s="452">
        <v>774.1</v>
      </c>
    </row>
    <row r="2308" spans="1:5">
      <c r="A2308" s="445">
        <v>34635</v>
      </c>
      <c r="B2308" s="445" t="s">
        <v>10851</v>
      </c>
      <c r="C2308" s="445" t="s">
        <v>146</v>
      </c>
      <c r="D2308" s="445" t="s">
        <v>8367</v>
      </c>
      <c r="E2308" s="452">
        <v>995.46</v>
      </c>
    </row>
    <row r="2309" spans="1:5">
      <c r="A2309" s="445">
        <v>34633</v>
      </c>
      <c r="B2309" s="445" t="s">
        <v>10852</v>
      </c>
      <c r="C2309" s="445" t="s">
        <v>146</v>
      </c>
      <c r="D2309" s="445" t="s">
        <v>8367</v>
      </c>
      <c r="E2309" s="453">
        <v>1097.25</v>
      </c>
    </row>
    <row r="2310" spans="1:5">
      <c r="A2310" s="445">
        <v>40440</v>
      </c>
      <c r="B2310" s="445" t="s">
        <v>10853</v>
      </c>
      <c r="C2310" s="445" t="s">
        <v>133</v>
      </c>
      <c r="D2310" s="445" t="s">
        <v>8367</v>
      </c>
      <c r="E2310" s="452">
        <v>560.6</v>
      </c>
    </row>
    <row r="2311" spans="1:5">
      <c r="A2311" s="445">
        <v>40441</v>
      </c>
      <c r="B2311" s="445" t="s">
        <v>10854</v>
      </c>
      <c r="C2311" s="445" t="s">
        <v>133</v>
      </c>
      <c r="D2311" s="445" t="s">
        <v>8367</v>
      </c>
      <c r="E2311" s="452">
        <v>357.91</v>
      </c>
    </row>
    <row r="2312" spans="1:5">
      <c r="A2312" s="445">
        <v>40449</v>
      </c>
      <c r="B2312" s="445" t="s">
        <v>10855</v>
      </c>
      <c r="C2312" s="445" t="s">
        <v>133</v>
      </c>
      <c r="D2312" s="445" t="s">
        <v>8367</v>
      </c>
      <c r="E2312" s="452">
        <v>300.89</v>
      </c>
    </row>
    <row r="2313" spans="1:5">
      <c r="A2313" s="445">
        <v>34800</v>
      </c>
      <c r="B2313" s="445" t="s">
        <v>10856</v>
      </c>
      <c r="C2313" s="445" t="s">
        <v>133</v>
      </c>
      <c r="D2313" s="445" t="s">
        <v>8367</v>
      </c>
      <c r="E2313" s="452">
        <v>376.26</v>
      </c>
    </row>
    <row r="2314" spans="1:5">
      <c r="A2314" s="445">
        <v>11592</v>
      </c>
      <c r="B2314" s="445" t="s">
        <v>10857</v>
      </c>
      <c r="C2314" s="445" t="s">
        <v>146</v>
      </c>
      <c r="D2314" s="445" t="s">
        <v>8367</v>
      </c>
      <c r="E2314" s="452">
        <v>538.21</v>
      </c>
    </row>
    <row r="2315" spans="1:5">
      <c r="A2315" s="445">
        <v>40438</v>
      </c>
      <c r="B2315" s="445" t="s">
        <v>10858</v>
      </c>
      <c r="C2315" s="445" t="s">
        <v>133</v>
      </c>
      <c r="D2315" s="445" t="s">
        <v>8367</v>
      </c>
      <c r="E2315" s="452">
        <v>250.67</v>
      </c>
    </row>
    <row r="2316" spans="1:5">
      <c r="A2316" s="445">
        <v>40436</v>
      </c>
      <c r="B2316" s="445" t="s">
        <v>10859</v>
      </c>
      <c r="C2316" s="445" t="s">
        <v>133</v>
      </c>
      <c r="D2316" s="445" t="s">
        <v>8367</v>
      </c>
      <c r="E2316" s="452">
        <v>312.57</v>
      </c>
    </row>
    <row r="2317" spans="1:5">
      <c r="A2317" s="445">
        <v>4315</v>
      </c>
      <c r="B2317" s="445" t="s">
        <v>10860</v>
      </c>
      <c r="C2317" s="445" t="s">
        <v>146</v>
      </c>
      <c r="D2317" s="445" t="s">
        <v>8349</v>
      </c>
      <c r="E2317" s="452">
        <v>1.94</v>
      </c>
    </row>
    <row r="2318" spans="1:5">
      <c r="A2318" s="445">
        <v>402</v>
      </c>
      <c r="B2318" s="445" t="s">
        <v>10861</v>
      </c>
      <c r="C2318" s="445" t="s">
        <v>146</v>
      </c>
      <c r="D2318" s="445" t="s">
        <v>8349</v>
      </c>
      <c r="E2318" s="452">
        <v>12.27</v>
      </c>
    </row>
    <row r="2319" spans="1:5">
      <c r="A2319" s="445">
        <v>4226</v>
      </c>
      <c r="B2319" s="445" t="s">
        <v>10862</v>
      </c>
      <c r="C2319" s="445" t="s">
        <v>130</v>
      </c>
      <c r="D2319" s="445" t="s">
        <v>8352</v>
      </c>
      <c r="E2319" s="452">
        <v>8.0399999999999991</v>
      </c>
    </row>
    <row r="2320" spans="1:5">
      <c r="A2320" s="445">
        <v>4222</v>
      </c>
      <c r="B2320" s="445" t="s">
        <v>10863</v>
      </c>
      <c r="C2320" s="445" t="s">
        <v>7503</v>
      </c>
      <c r="D2320" s="445" t="s">
        <v>8352</v>
      </c>
      <c r="E2320" s="452">
        <v>5.6</v>
      </c>
    </row>
    <row r="2321" spans="1:5">
      <c r="A2321" s="445">
        <v>34804</v>
      </c>
      <c r="B2321" s="445" t="s">
        <v>10865</v>
      </c>
      <c r="C2321" s="445" t="s">
        <v>145</v>
      </c>
      <c r="D2321" s="445" t="s">
        <v>8367</v>
      </c>
      <c r="E2321" s="452">
        <v>45.43</v>
      </c>
    </row>
    <row r="2322" spans="1:5">
      <c r="A2322" s="445">
        <v>4013</v>
      </c>
      <c r="B2322" s="445" t="s">
        <v>10866</v>
      </c>
      <c r="C2322" s="445" t="s">
        <v>145</v>
      </c>
      <c r="D2322" s="445" t="s">
        <v>8349</v>
      </c>
      <c r="E2322" s="452">
        <v>6.45</v>
      </c>
    </row>
    <row r="2323" spans="1:5">
      <c r="A2323" s="445">
        <v>4011</v>
      </c>
      <c r="B2323" s="445" t="s">
        <v>10867</v>
      </c>
      <c r="C2323" s="445" t="s">
        <v>145</v>
      </c>
      <c r="D2323" s="445" t="s">
        <v>8349</v>
      </c>
      <c r="E2323" s="452">
        <v>7.2</v>
      </c>
    </row>
    <row r="2324" spans="1:5">
      <c r="A2324" s="445">
        <v>4021</v>
      </c>
      <c r="B2324" s="445" t="s">
        <v>10868</v>
      </c>
      <c r="C2324" s="445" t="s">
        <v>145</v>
      </c>
      <c r="D2324" s="445" t="s">
        <v>8349</v>
      </c>
      <c r="E2324" s="452">
        <v>8.98</v>
      </c>
    </row>
    <row r="2325" spans="1:5">
      <c r="A2325" s="445">
        <v>4019</v>
      </c>
      <c r="B2325" s="445" t="s">
        <v>10869</v>
      </c>
      <c r="C2325" s="445" t="s">
        <v>145</v>
      </c>
      <c r="D2325" s="445" t="s">
        <v>8349</v>
      </c>
      <c r="E2325" s="452">
        <v>10.78</v>
      </c>
    </row>
    <row r="2326" spans="1:5">
      <c r="A2326" s="445">
        <v>4012</v>
      </c>
      <c r="B2326" s="445" t="s">
        <v>10870</v>
      </c>
      <c r="C2326" s="445" t="s">
        <v>145</v>
      </c>
      <c r="D2326" s="445" t="s">
        <v>8349</v>
      </c>
      <c r="E2326" s="452">
        <v>14.45</v>
      </c>
    </row>
    <row r="2327" spans="1:5">
      <c r="A2327" s="445">
        <v>4020</v>
      </c>
      <c r="B2327" s="445" t="s">
        <v>10871</v>
      </c>
      <c r="C2327" s="445" t="s">
        <v>145</v>
      </c>
      <c r="D2327" s="445" t="s">
        <v>8349</v>
      </c>
      <c r="E2327" s="452">
        <v>18.100000000000001</v>
      </c>
    </row>
    <row r="2328" spans="1:5">
      <c r="A2328" s="445">
        <v>4018</v>
      </c>
      <c r="B2328" s="445" t="s">
        <v>10872</v>
      </c>
      <c r="C2328" s="445" t="s">
        <v>145</v>
      </c>
      <c r="D2328" s="445" t="s">
        <v>8349</v>
      </c>
      <c r="E2328" s="452">
        <v>21.68</v>
      </c>
    </row>
    <row r="2329" spans="1:5">
      <c r="A2329" s="445">
        <v>36498</v>
      </c>
      <c r="B2329" s="445" t="s">
        <v>10873</v>
      </c>
      <c r="C2329" s="445" t="s">
        <v>146</v>
      </c>
      <c r="D2329" s="445" t="s">
        <v>8367</v>
      </c>
      <c r="E2329" s="453">
        <v>4930.84</v>
      </c>
    </row>
    <row r="2330" spans="1:5">
      <c r="A2330" s="445">
        <v>12872</v>
      </c>
      <c r="B2330" s="445" t="s">
        <v>10874</v>
      </c>
      <c r="C2330" s="445" t="s">
        <v>954</v>
      </c>
      <c r="D2330" s="445" t="s">
        <v>8349</v>
      </c>
      <c r="E2330" s="452">
        <v>13.66</v>
      </c>
    </row>
    <row r="2331" spans="1:5">
      <c r="A2331" s="445">
        <v>41075</v>
      </c>
      <c r="B2331" s="445" t="s">
        <v>10875</v>
      </c>
      <c r="C2331" s="445" t="s">
        <v>8008</v>
      </c>
      <c r="D2331" s="445" t="s">
        <v>8349</v>
      </c>
      <c r="E2331" s="453">
        <v>2420.84</v>
      </c>
    </row>
    <row r="2332" spans="1:5">
      <c r="A2332" s="445">
        <v>3315</v>
      </c>
      <c r="B2332" s="445" t="s">
        <v>10876</v>
      </c>
      <c r="C2332" s="445" t="s">
        <v>130</v>
      </c>
      <c r="D2332" s="445" t="s">
        <v>8349</v>
      </c>
      <c r="E2332" s="452">
        <v>0.54</v>
      </c>
    </row>
    <row r="2333" spans="1:5">
      <c r="A2333" s="445">
        <v>36870</v>
      </c>
      <c r="B2333" s="445" t="s">
        <v>10877</v>
      </c>
      <c r="C2333" s="445" t="s">
        <v>130</v>
      </c>
      <c r="D2333" s="445" t="s">
        <v>8349</v>
      </c>
      <c r="E2333" s="452">
        <v>0.81</v>
      </c>
    </row>
    <row r="2334" spans="1:5">
      <c r="A2334" s="445">
        <v>5092</v>
      </c>
      <c r="B2334" s="445" t="s">
        <v>10878</v>
      </c>
      <c r="C2334" s="445" t="s">
        <v>21158</v>
      </c>
      <c r="D2334" s="445" t="s">
        <v>8349</v>
      </c>
      <c r="E2334" s="452">
        <v>18.850000000000001</v>
      </c>
    </row>
    <row r="2335" spans="1:5">
      <c r="A2335" s="445">
        <v>11462</v>
      </c>
      <c r="B2335" s="445" t="s">
        <v>10879</v>
      </c>
      <c r="C2335" s="445" t="s">
        <v>21158</v>
      </c>
      <c r="D2335" s="445" t="s">
        <v>8349</v>
      </c>
      <c r="E2335" s="452">
        <v>19.28</v>
      </c>
    </row>
    <row r="2336" spans="1:5">
      <c r="A2336" s="445">
        <v>36529</v>
      </c>
      <c r="B2336" s="445" t="s">
        <v>10881</v>
      </c>
      <c r="C2336" s="445" t="s">
        <v>146</v>
      </c>
      <c r="D2336" s="445" t="s">
        <v>8367</v>
      </c>
      <c r="E2336" s="453">
        <v>55727.040000000001</v>
      </c>
    </row>
    <row r="2337" spans="1:5">
      <c r="A2337" s="445">
        <v>3318</v>
      </c>
      <c r="B2337" s="445" t="s">
        <v>10882</v>
      </c>
      <c r="C2337" s="445" t="s">
        <v>146</v>
      </c>
      <c r="D2337" s="445" t="s">
        <v>8367</v>
      </c>
      <c r="E2337" s="453">
        <v>43690</v>
      </c>
    </row>
    <row r="2338" spans="1:5">
      <c r="A2338" s="445">
        <v>3324</v>
      </c>
      <c r="B2338" s="445" t="s">
        <v>10883</v>
      </c>
      <c r="C2338" s="445" t="s">
        <v>145</v>
      </c>
      <c r="D2338" s="445" t="s">
        <v>8349</v>
      </c>
      <c r="E2338" s="452">
        <v>6.42</v>
      </c>
    </row>
    <row r="2339" spans="1:5">
      <c r="A2339" s="445">
        <v>3322</v>
      </c>
      <c r="B2339" s="445" t="s">
        <v>10885</v>
      </c>
      <c r="C2339" s="445" t="s">
        <v>145</v>
      </c>
      <c r="D2339" s="445" t="s">
        <v>8352</v>
      </c>
      <c r="E2339" s="452">
        <v>9</v>
      </c>
    </row>
    <row r="2340" spans="1:5">
      <c r="A2340" s="445">
        <v>5076</v>
      </c>
      <c r="B2340" s="445" t="s">
        <v>10886</v>
      </c>
      <c r="C2340" s="445" t="s">
        <v>130</v>
      </c>
      <c r="D2340" s="445" t="s">
        <v>8349</v>
      </c>
      <c r="E2340" s="452">
        <v>16.18</v>
      </c>
    </row>
    <row r="2341" spans="1:5">
      <c r="A2341" s="445">
        <v>5077</v>
      </c>
      <c r="B2341" s="445" t="s">
        <v>10887</v>
      </c>
      <c r="C2341" s="445" t="s">
        <v>130</v>
      </c>
      <c r="D2341" s="445" t="s">
        <v>8349</v>
      </c>
      <c r="E2341" s="452">
        <v>17.88</v>
      </c>
    </row>
    <row r="2342" spans="1:5">
      <c r="A2342" s="445">
        <v>11837</v>
      </c>
      <c r="B2342" s="445" t="s">
        <v>10888</v>
      </c>
      <c r="C2342" s="445" t="s">
        <v>146</v>
      </c>
      <c r="D2342" s="445" t="s">
        <v>8349</v>
      </c>
      <c r="E2342" s="452">
        <v>42.51</v>
      </c>
    </row>
    <row r="2343" spans="1:5">
      <c r="A2343" s="445">
        <v>38055</v>
      </c>
      <c r="B2343" s="445" t="s">
        <v>10889</v>
      </c>
      <c r="C2343" s="445" t="s">
        <v>146</v>
      </c>
      <c r="D2343" s="445" t="s">
        <v>8349</v>
      </c>
      <c r="E2343" s="452">
        <v>3.85</v>
      </c>
    </row>
    <row r="2344" spans="1:5">
      <c r="A2344" s="445">
        <v>415</v>
      </c>
      <c r="B2344" s="445" t="s">
        <v>10890</v>
      </c>
      <c r="C2344" s="445" t="s">
        <v>146</v>
      </c>
      <c r="D2344" s="445" t="s">
        <v>8349</v>
      </c>
      <c r="E2344" s="452">
        <v>17.43</v>
      </c>
    </row>
    <row r="2345" spans="1:5">
      <c r="A2345" s="445">
        <v>416</v>
      </c>
      <c r="B2345" s="445" t="s">
        <v>10891</v>
      </c>
      <c r="C2345" s="445" t="s">
        <v>146</v>
      </c>
      <c r="D2345" s="445" t="s">
        <v>8349</v>
      </c>
      <c r="E2345" s="452">
        <v>6.38</v>
      </c>
    </row>
    <row r="2346" spans="1:5">
      <c r="A2346" s="445">
        <v>425</v>
      </c>
      <c r="B2346" s="445" t="s">
        <v>10893</v>
      </c>
      <c r="C2346" s="445" t="s">
        <v>146</v>
      </c>
      <c r="D2346" s="445" t="s">
        <v>8349</v>
      </c>
      <c r="E2346" s="452">
        <v>3.95</v>
      </c>
    </row>
    <row r="2347" spans="1:5">
      <c r="A2347" s="445">
        <v>426</v>
      </c>
      <c r="B2347" s="445" t="s">
        <v>10894</v>
      </c>
      <c r="C2347" s="445" t="s">
        <v>146</v>
      </c>
      <c r="D2347" s="445" t="s">
        <v>8349</v>
      </c>
      <c r="E2347" s="452">
        <v>21.79</v>
      </c>
    </row>
    <row r="2348" spans="1:5">
      <c r="A2348" s="445">
        <v>38056</v>
      </c>
      <c r="B2348" s="445" t="s">
        <v>10895</v>
      </c>
      <c r="C2348" s="445" t="s">
        <v>146</v>
      </c>
      <c r="D2348" s="445" t="s">
        <v>8349</v>
      </c>
      <c r="E2348" s="452">
        <v>21.28</v>
      </c>
    </row>
    <row r="2349" spans="1:5">
      <c r="A2349" s="445">
        <v>1564</v>
      </c>
      <c r="B2349" s="445" t="s">
        <v>10896</v>
      </c>
      <c r="C2349" s="445" t="s">
        <v>146</v>
      </c>
      <c r="D2349" s="445" t="s">
        <v>8349</v>
      </c>
      <c r="E2349" s="452">
        <v>8.1199999999999992</v>
      </c>
    </row>
    <row r="2350" spans="1:5">
      <c r="A2350" s="445">
        <v>11032</v>
      </c>
      <c r="B2350" s="445" t="s">
        <v>10897</v>
      </c>
      <c r="C2350" s="445" t="s">
        <v>146</v>
      </c>
      <c r="D2350" s="445" t="s">
        <v>8349</v>
      </c>
      <c r="E2350" s="452">
        <v>10.95</v>
      </c>
    </row>
    <row r="2351" spans="1:5">
      <c r="A2351" s="445">
        <v>36786</v>
      </c>
      <c r="B2351" s="445" t="s">
        <v>10898</v>
      </c>
      <c r="C2351" s="445" t="s">
        <v>10899</v>
      </c>
      <c r="D2351" s="445" t="s">
        <v>8367</v>
      </c>
      <c r="E2351" s="452">
        <v>145.47999999999999</v>
      </c>
    </row>
    <row r="2352" spans="1:5">
      <c r="A2352" s="445">
        <v>36785</v>
      </c>
      <c r="B2352" s="445" t="s">
        <v>10900</v>
      </c>
      <c r="C2352" s="445" t="s">
        <v>10899</v>
      </c>
      <c r="D2352" s="445" t="s">
        <v>8367</v>
      </c>
      <c r="E2352" s="452">
        <v>126.42</v>
      </c>
    </row>
    <row r="2353" spans="1:5">
      <c r="A2353" s="445">
        <v>36782</v>
      </c>
      <c r="B2353" s="445" t="s">
        <v>10901</v>
      </c>
      <c r="C2353" s="445" t="s">
        <v>10899</v>
      </c>
      <c r="D2353" s="445" t="s">
        <v>8367</v>
      </c>
      <c r="E2353" s="452">
        <v>150.9</v>
      </c>
    </row>
    <row r="2354" spans="1:5">
      <c r="A2354" s="445">
        <v>25930</v>
      </c>
      <c r="B2354" s="445" t="s">
        <v>10902</v>
      </c>
      <c r="C2354" s="445" t="s">
        <v>10899</v>
      </c>
      <c r="D2354" s="445" t="s">
        <v>8367</v>
      </c>
      <c r="E2354" s="452">
        <v>169.97</v>
      </c>
    </row>
    <row r="2355" spans="1:5">
      <c r="A2355" s="445">
        <v>4824</v>
      </c>
      <c r="B2355" s="445" t="s">
        <v>10903</v>
      </c>
      <c r="C2355" s="445" t="s">
        <v>130</v>
      </c>
      <c r="D2355" s="445" t="s">
        <v>8367</v>
      </c>
      <c r="E2355" s="452">
        <v>0.51</v>
      </c>
    </row>
    <row r="2356" spans="1:5">
      <c r="A2356" s="445">
        <v>11795</v>
      </c>
      <c r="B2356" s="445" t="s">
        <v>10904</v>
      </c>
      <c r="C2356" s="445" t="s">
        <v>145</v>
      </c>
      <c r="D2356" s="445" t="s">
        <v>8367</v>
      </c>
      <c r="E2356" s="452">
        <v>422.64</v>
      </c>
    </row>
    <row r="2357" spans="1:5">
      <c r="A2357" s="445">
        <v>134</v>
      </c>
      <c r="B2357" s="445" t="s">
        <v>10906</v>
      </c>
      <c r="C2357" s="445" t="s">
        <v>130</v>
      </c>
      <c r="D2357" s="445" t="s">
        <v>8349</v>
      </c>
      <c r="E2357" s="452">
        <v>1.28</v>
      </c>
    </row>
    <row r="2358" spans="1:5">
      <c r="A2358" s="445">
        <v>4229</v>
      </c>
      <c r="B2358" s="445" t="s">
        <v>10907</v>
      </c>
      <c r="C2358" s="445" t="s">
        <v>130</v>
      </c>
      <c r="D2358" s="445" t="s">
        <v>8349</v>
      </c>
      <c r="E2358" s="452">
        <v>25.81</v>
      </c>
    </row>
    <row r="2359" spans="1:5">
      <c r="A2359" s="445">
        <v>11244</v>
      </c>
      <c r="B2359" s="445" t="s">
        <v>10908</v>
      </c>
      <c r="C2359" s="445" t="s">
        <v>146</v>
      </c>
      <c r="D2359" s="445" t="s">
        <v>8367</v>
      </c>
      <c r="E2359" s="452">
        <v>292.55</v>
      </c>
    </row>
    <row r="2360" spans="1:5">
      <c r="A2360" s="445">
        <v>11245</v>
      </c>
      <c r="B2360" s="445" t="s">
        <v>10909</v>
      </c>
      <c r="C2360" s="445" t="s">
        <v>146</v>
      </c>
      <c r="D2360" s="445" t="s">
        <v>8367</v>
      </c>
      <c r="E2360" s="452">
        <v>404.65</v>
      </c>
    </row>
    <row r="2361" spans="1:5">
      <c r="A2361" s="445">
        <v>11235</v>
      </c>
      <c r="B2361" s="445" t="s">
        <v>10910</v>
      </c>
      <c r="C2361" s="445" t="s">
        <v>146</v>
      </c>
      <c r="D2361" s="445" t="s">
        <v>8367</v>
      </c>
      <c r="E2361" s="452">
        <v>223.25</v>
      </c>
    </row>
    <row r="2362" spans="1:5">
      <c r="A2362" s="445">
        <v>11236</v>
      </c>
      <c r="B2362" s="445" t="s">
        <v>10911</v>
      </c>
      <c r="C2362" s="445" t="s">
        <v>146</v>
      </c>
      <c r="D2362" s="445" t="s">
        <v>8367</v>
      </c>
      <c r="E2362" s="452">
        <v>283.72000000000003</v>
      </c>
    </row>
    <row r="2363" spans="1:5">
      <c r="A2363" s="445">
        <v>11731</v>
      </c>
      <c r="B2363" s="445" t="s">
        <v>10912</v>
      </c>
      <c r="C2363" s="445" t="s">
        <v>146</v>
      </c>
      <c r="D2363" s="445" t="s">
        <v>8349</v>
      </c>
      <c r="E2363" s="452">
        <v>5.62</v>
      </c>
    </row>
    <row r="2364" spans="1:5">
      <c r="A2364" s="445">
        <v>11732</v>
      </c>
      <c r="B2364" s="445" t="s">
        <v>10913</v>
      </c>
      <c r="C2364" s="445" t="s">
        <v>146</v>
      </c>
      <c r="D2364" s="445" t="s">
        <v>8349</v>
      </c>
      <c r="E2364" s="452">
        <v>28.57</v>
      </c>
    </row>
    <row r="2365" spans="1:5">
      <c r="A2365" s="445">
        <v>36494</v>
      </c>
      <c r="B2365" s="445" t="s">
        <v>10914</v>
      </c>
      <c r="C2365" s="445" t="s">
        <v>146</v>
      </c>
      <c r="D2365" s="445" t="s">
        <v>8367</v>
      </c>
      <c r="E2365" s="453">
        <v>468676.71</v>
      </c>
    </row>
    <row r="2366" spans="1:5">
      <c r="A2366" s="445">
        <v>36493</v>
      </c>
      <c r="B2366" s="445" t="s">
        <v>10915</v>
      </c>
      <c r="C2366" s="445" t="s">
        <v>146</v>
      </c>
      <c r="D2366" s="445" t="s">
        <v>8367</v>
      </c>
      <c r="E2366" s="453">
        <v>530991.68000000005</v>
      </c>
    </row>
    <row r="2367" spans="1:5">
      <c r="A2367" s="445">
        <v>36492</v>
      </c>
      <c r="B2367" s="445" t="s">
        <v>10916</v>
      </c>
      <c r="C2367" s="445" t="s">
        <v>146</v>
      </c>
      <c r="D2367" s="445" t="s">
        <v>8367</v>
      </c>
      <c r="E2367" s="453">
        <v>986381.17</v>
      </c>
    </row>
    <row r="2368" spans="1:5">
      <c r="A2368" s="445">
        <v>13333</v>
      </c>
      <c r="B2368" s="445" t="s">
        <v>10917</v>
      </c>
      <c r="C2368" s="445" t="s">
        <v>146</v>
      </c>
      <c r="D2368" s="445" t="s">
        <v>8367</v>
      </c>
      <c r="E2368" s="453">
        <v>136546.26</v>
      </c>
    </row>
    <row r="2369" spans="1:5">
      <c r="A2369" s="445">
        <v>13533</v>
      </c>
      <c r="B2369" s="445" t="s">
        <v>10918</v>
      </c>
      <c r="C2369" s="445" t="s">
        <v>146</v>
      </c>
      <c r="D2369" s="445" t="s">
        <v>8367</v>
      </c>
      <c r="E2369" s="453">
        <v>122057.18</v>
      </c>
    </row>
    <row r="2370" spans="1:5">
      <c r="A2370" s="445">
        <v>36499</v>
      </c>
      <c r="B2370" s="445" t="s">
        <v>10919</v>
      </c>
      <c r="C2370" s="445" t="s">
        <v>146</v>
      </c>
      <c r="D2370" s="445" t="s">
        <v>8367</v>
      </c>
      <c r="E2370" s="453">
        <v>2662.65</v>
      </c>
    </row>
    <row r="2371" spans="1:5">
      <c r="A2371" s="445">
        <v>39585</v>
      </c>
      <c r="B2371" s="445" t="s">
        <v>10920</v>
      </c>
      <c r="C2371" s="445" t="s">
        <v>146</v>
      </c>
      <c r="D2371" s="445" t="s">
        <v>8367</v>
      </c>
      <c r="E2371" s="453">
        <v>88167.91</v>
      </c>
    </row>
    <row r="2372" spans="1:5">
      <c r="A2372" s="445">
        <v>39586</v>
      </c>
      <c r="B2372" s="445" t="s">
        <v>10921</v>
      </c>
      <c r="C2372" s="445" t="s">
        <v>146</v>
      </c>
      <c r="D2372" s="445" t="s">
        <v>8367</v>
      </c>
      <c r="E2372" s="453">
        <v>103414.99</v>
      </c>
    </row>
    <row r="2373" spans="1:5">
      <c r="A2373" s="445">
        <v>39587</v>
      </c>
      <c r="B2373" s="445" t="s">
        <v>10922</v>
      </c>
      <c r="C2373" s="445" t="s">
        <v>146</v>
      </c>
      <c r="D2373" s="445" t="s">
        <v>8367</v>
      </c>
      <c r="E2373" s="453">
        <v>125954.16</v>
      </c>
    </row>
    <row r="2374" spans="1:5">
      <c r="A2374" s="445">
        <v>39588</v>
      </c>
      <c r="B2374" s="445" t="s">
        <v>10923</v>
      </c>
      <c r="C2374" s="445" t="s">
        <v>146</v>
      </c>
      <c r="D2374" s="445" t="s">
        <v>8367</v>
      </c>
      <c r="E2374" s="453">
        <v>145841.66</v>
      </c>
    </row>
    <row r="2375" spans="1:5">
      <c r="A2375" s="445">
        <v>39584</v>
      </c>
      <c r="B2375" s="445" t="s">
        <v>10924</v>
      </c>
      <c r="C2375" s="445" t="s">
        <v>146</v>
      </c>
      <c r="D2375" s="445" t="s">
        <v>8367</v>
      </c>
      <c r="E2375" s="453">
        <v>78515.850000000006</v>
      </c>
    </row>
    <row r="2376" spans="1:5">
      <c r="A2376" s="445">
        <v>39590</v>
      </c>
      <c r="B2376" s="445" t="s">
        <v>10925</v>
      </c>
      <c r="C2376" s="445" t="s">
        <v>146</v>
      </c>
      <c r="D2376" s="445" t="s">
        <v>8367</v>
      </c>
      <c r="E2376" s="453">
        <v>76633.16</v>
      </c>
    </row>
    <row r="2377" spans="1:5">
      <c r="A2377" s="445">
        <v>39592</v>
      </c>
      <c r="B2377" s="445" t="s">
        <v>10926</v>
      </c>
      <c r="C2377" s="445" t="s">
        <v>146</v>
      </c>
      <c r="D2377" s="445" t="s">
        <v>8367</v>
      </c>
      <c r="E2377" s="453">
        <v>110123.71</v>
      </c>
    </row>
    <row r="2378" spans="1:5">
      <c r="A2378" s="445">
        <v>39593</v>
      </c>
      <c r="B2378" s="445" t="s">
        <v>10927</v>
      </c>
      <c r="C2378" s="445" t="s">
        <v>146</v>
      </c>
      <c r="D2378" s="445" t="s">
        <v>8367</v>
      </c>
      <c r="E2378" s="453">
        <v>125954.16</v>
      </c>
    </row>
    <row r="2379" spans="1:5">
      <c r="A2379" s="445">
        <v>14254</v>
      </c>
      <c r="B2379" s="445" t="s">
        <v>10928</v>
      </c>
      <c r="C2379" s="445" t="s">
        <v>146</v>
      </c>
      <c r="D2379" s="445" t="s">
        <v>8367</v>
      </c>
      <c r="E2379" s="453">
        <v>71595</v>
      </c>
    </row>
    <row r="2380" spans="1:5">
      <c r="A2380" s="445">
        <v>25987</v>
      </c>
      <c r="B2380" s="445" t="s">
        <v>10929</v>
      </c>
      <c r="C2380" s="445" t="s">
        <v>146</v>
      </c>
      <c r="D2380" s="445" t="s">
        <v>8367</v>
      </c>
      <c r="E2380" s="453">
        <v>59787.53</v>
      </c>
    </row>
    <row r="2381" spans="1:5">
      <c r="A2381" s="445">
        <v>25019</v>
      </c>
      <c r="B2381" s="445" t="s">
        <v>10930</v>
      </c>
      <c r="C2381" s="445" t="s">
        <v>146</v>
      </c>
      <c r="D2381" s="445" t="s">
        <v>8367</v>
      </c>
      <c r="E2381" s="453">
        <v>102482.52</v>
      </c>
    </row>
    <row r="2382" spans="1:5">
      <c r="A2382" s="445">
        <v>36501</v>
      </c>
      <c r="B2382" s="445" t="s">
        <v>10931</v>
      </c>
      <c r="C2382" s="445" t="s">
        <v>146</v>
      </c>
      <c r="D2382" s="445" t="s">
        <v>8367</v>
      </c>
      <c r="E2382" s="453">
        <v>91244.76</v>
      </c>
    </row>
    <row r="2383" spans="1:5">
      <c r="A2383" s="445">
        <v>25986</v>
      </c>
      <c r="B2383" s="445" t="s">
        <v>10932</v>
      </c>
      <c r="C2383" s="445" t="s">
        <v>146</v>
      </c>
      <c r="D2383" s="445" t="s">
        <v>8367</v>
      </c>
      <c r="E2383" s="453">
        <v>109693.68</v>
      </c>
    </row>
    <row r="2384" spans="1:5">
      <c r="A2384" s="445">
        <v>36500</v>
      </c>
      <c r="B2384" s="445" t="s">
        <v>10933</v>
      </c>
      <c r="C2384" s="445" t="s">
        <v>146</v>
      </c>
      <c r="D2384" s="445" t="s">
        <v>8367</v>
      </c>
      <c r="E2384" s="453">
        <v>64480.18</v>
      </c>
    </row>
    <row r="2385" spans="1:5">
      <c r="A2385" s="445">
        <v>20017</v>
      </c>
      <c r="B2385" s="445" t="s">
        <v>10934</v>
      </c>
      <c r="C2385" s="445" t="s">
        <v>239</v>
      </c>
      <c r="D2385" s="445" t="s">
        <v>8349</v>
      </c>
      <c r="E2385" s="452">
        <v>3.39</v>
      </c>
    </row>
    <row r="2386" spans="1:5">
      <c r="A2386" s="445">
        <v>20007</v>
      </c>
      <c r="B2386" s="445" t="s">
        <v>10935</v>
      </c>
      <c r="C2386" s="445" t="s">
        <v>239</v>
      </c>
      <c r="D2386" s="445" t="s">
        <v>8349</v>
      </c>
      <c r="E2386" s="452">
        <v>2.6</v>
      </c>
    </row>
    <row r="2387" spans="1:5">
      <c r="A2387" s="445">
        <v>39836</v>
      </c>
      <c r="B2387" s="445" t="s">
        <v>10936</v>
      </c>
      <c r="C2387" s="445" t="s">
        <v>21159</v>
      </c>
      <c r="D2387" s="445" t="s">
        <v>8367</v>
      </c>
      <c r="E2387" s="452">
        <v>178.4</v>
      </c>
    </row>
    <row r="2388" spans="1:5">
      <c r="A2388" s="445">
        <v>39830</v>
      </c>
      <c r="B2388" s="445" t="s">
        <v>10937</v>
      </c>
      <c r="C2388" s="445" t="s">
        <v>21159</v>
      </c>
      <c r="D2388" s="445" t="s">
        <v>8367</v>
      </c>
      <c r="E2388" s="452">
        <v>203.46</v>
      </c>
    </row>
    <row r="2389" spans="1:5">
      <c r="A2389" s="445">
        <v>39831</v>
      </c>
      <c r="B2389" s="445" t="s">
        <v>10938</v>
      </c>
      <c r="C2389" s="445" t="s">
        <v>21159</v>
      </c>
      <c r="D2389" s="445" t="s">
        <v>8367</v>
      </c>
      <c r="E2389" s="452">
        <v>203.03</v>
      </c>
    </row>
    <row r="2390" spans="1:5">
      <c r="A2390" s="445">
        <v>36888</v>
      </c>
      <c r="B2390" s="445" t="s">
        <v>10939</v>
      </c>
      <c r="C2390" s="445" t="s">
        <v>239</v>
      </c>
      <c r="D2390" s="445" t="s">
        <v>8349</v>
      </c>
      <c r="E2390" s="452">
        <v>15.35</v>
      </c>
    </row>
    <row r="2391" spans="1:5">
      <c r="A2391" s="445">
        <v>40527</v>
      </c>
      <c r="B2391" s="445" t="s">
        <v>10940</v>
      </c>
      <c r="C2391" s="445" t="s">
        <v>146</v>
      </c>
      <c r="D2391" s="445" t="s">
        <v>8349</v>
      </c>
      <c r="E2391" s="453">
        <v>2640.46</v>
      </c>
    </row>
    <row r="2392" spans="1:5">
      <c r="A2392" s="445">
        <v>36497</v>
      </c>
      <c r="B2392" s="445" t="s">
        <v>10941</v>
      </c>
      <c r="C2392" s="445" t="s">
        <v>146</v>
      </c>
      <c r="D2392" s="445" t="s">
        <v>8349</v>
      </c>
      <c r="E2392" s="453">
        <v>3014.37</v>
      </c>
    </row>
    <row r="2393" spans="1:5">
      <c r="A2393" s="445">
        <v>36487</v>
      </c>
      <c r="B2393" s="445" t="s">
        <v>10942</v>
      </c>
      <c r="C2393" s="445" t="s">
        <v>146</v>
      </c>
      <c r="D2393" s="445" t="s">
        <v>8349</v>
      </c>
      <c r="E2393" s="453">
        <v>5248.48</v>
      </c>
    </row>
    <row r="2394" spans="1:5">
      <c r="A2394" s="445">
        <v>25952</v>
      </c>
      <c r="B2394" s="445" t="s">
        <v>10943</v>
      </c>
      <c r="C2394" s="445" t="s">
        <v>146</v>
      </c>
      <c r="D2394" s="445" t="s">
        <v>8367</v>
      </c>
      <c r="E2394" s="453">
        <v>819553.29</v>
      </c>
    </row>
    <row r="2395" spans="1:5">
      <c r="A2395" s="445">
        <v>25954</v>
      </c>
      <c r="B2395" s="445" t="s">
        <v>10944</v>
      </c>
      <c r="C2395" s="445" t="s">
        <v>146</v>
      </c>
      <c r="D2395" s="445" t="s">
        <v>8367</v>
      </c>
      <c r="E2395" s="453">
        <v>1576064.02</v>
      </c>
    </row>
    <row r="2396" spans="1:5">
      <c r="A2396" s="445">
        <v>25953</v>
      </c>
      <c r="B2396" s="445" t="s">
        <v>10945</v>
      </c>
      <c r="C2396" s="445" t="s">
        <v>146</v>
      </c>
      <c r="D2396" s="445" t="s">
        <v>8367</v>
      </c>
      <c r="E2396" s="453">
        <v>2679308.83</v>
      </c>
    </row>
    <row r="2397" spans="1:5">
      <c r="A2397" s="445">
        <v>37776</v>
      </c>
      <c r="B2397" s="445" t="s">
        <v>10946</v>
      </c>
      <c r="C2397" s="445" t="s">
        <v>146</v>
      </c>
      <c r="D2397" s="445" t="s">
        <v>8367</v>
      </c>
      <c r="E2397" s="453">
        <v>164207.38</v>
      </c>
    </row>
    <row r="2398" spans="1:5">
      <c r="A2398" s="445">
        <v>37775</v>
      </c>
      <c r="B2398" s="445" t="s">
        <v>10947</v>
      </c>
      <c r="C2398" s="445" t="s">
        <v>146</v>
      </c>
      <c r="D2398" s="445" t="s">
        <v>8367</v>
      </c>
      <c r="E2398" s="453">
        <v>258639.06</v>
      </c>
    </row>
    <row r="2399" spans="1:5">
      <c r="A2399" s="445">
        <v>36491</v>
      </c>
      <c r="B2399" s="445" t="s">
        <v>10948</v>
      </c>
      <c r="C2399" s="445" t="s">
        <v>146</v>
      </c>
      <c r="D2399" s="445" t="s">
        <v>8367</v>
      </c>
      <c r="E2399" s="453">
        <v>957817.18</v>
      </c>
    </row>
    <row r="2400" spans="1:5">
      <c r="A2400" s="445">
        <v>10712</v>
      </c>
      <c r="B2400" s="445" t="s">
        <v>10949</v>
      </c>
      <c r="C2400" s="445" t="s">
        <v>146</v>
      </c>
      <c r="D2400" s="445" t="s">
        <v>8367</v>
      </c>
      <c r="E2400" s="453">
        <v>64659.76</v>
      </c>
    </row>
    <row r="2401" spans="1:5">
      <c r="A2401" s="445">
        <v>3363</v>
      </c>
      <c r="B2401" s="445" t="s">
        <v>10950</v>
      </c>
      <c r="C2401" s="445" t="s">
        <v>146</v>
      </c>
      <c r="D2401" s="445" t="s">
        <v>8367</v>
      </c>
      <c r="E2401" s="453">
        <v>90950</v>
      </c>
    </row>
    <row r="2402" spans="1:5">
      <c r="A2402" s="445">
        <v>3365</v>
      </c>
      <c r="B2402" s="445" t="s">
        <v>10951</v>
      </c>
      <c r="C2402" s="445" t="s">
        <v>146</v>
      </c>
      <c r="D2402" s="445" t="s">
        <v>8367</v>
      </c>
      <c r="E2402" s="453">
        <v>212595.62</v>
      </c>
    </row>
    <row r="2403" spans="1:5">
      <c r="A2403" s="445">
        <v>7569</v>
      </c>
      <c r="B2403" s="445" t="s">
        <v>10952</v>
      </c>
      <c r="C2403" s="445" t="s">
        <v>146</v>
      </c>
      <c r="D2403" s="445" t="s">
        <v>8349</v>
      </c>
      <c r="E2403" s="452">
        <v>57.34</v>
      </c>
    </row>
    <row r="2404" spans="1:5">
      <c r="A2404" s="445">
        <v>34349</v>
      </c>
      <c r="B2404" s="445" t="s">
        <v>10953</v>
      </c>
      <c r="C2404" s="445" t="s">
        <v>146</v>
      </c>
      <c r="D2404" s="445" t="s">
        <v>8349</v>
      </c>
      <c r="E2404" s="452">
        <v>25.63</v>
      </c>
    </row>
    <row r="2405" spans="1:5">
      <c r="A2405" s="445">
        <v>11991</v>
      </c>
      <c r="B2405" s="445" t="s">
        <v>10954</v>
      </c>
      <c r="C2405" s="445" t="s">
        <v>146</v>
      </c>
      <c r="D2405" s="445" t="s">
        <v>8349</v>
      </c>
      <c r="E2405" s="452">
        <v>48.42</v>
      </c>
    </row>
    <row r="2406" spans="1:5">
      <c r="A2406" s="445">
        <v>20062</v>
      </c>
      <c r="B2406" s="445" t="s">
        <v>10955</v>
      </c>
      <c r="C2406" s="445" t="s">
        <v>146</v>
      </c>
      <c r="D2406" s="445" t="s">
        <v>8367</v>
      </c>
      <c r="E2406" s="452">
        <v>13.46</v>
      </c>
    </row>
    <row r="2407" spans="1:5">
      <c r="A2407" s="445">
        <v>11029</v>
      </c>
      <c r="B2407" s="445" t="s">
        <v>10956</v>
      </c>
      <c r="C2407" s="445" t="s">
        <v>14142</v>
      </c>
      <c r="D2407" s="445" t="s">
        <v>8349</v>
      </c>
      <c r="E2407" s="452">
        <v>1.68</v>
      </c>
    </row>
    <row r="2408" spans="1:5">
      <c r="A2408" s="445">
        <v>4316</v>
      </c>
      <c r="B2408" s="445" t="s">
        <v>10957</v>
      </c>
      <c r="C2408" s="445" t="s">
        <v>146</v>
      </c>
      <c r="D2408" s="445" t="s">
        <v>8349</v>
      </c>
      <c r="E2408" s="452">
        <v>1.69</v>
      </c>
    </row>
    <row r="2409" spans="1:5">
      <c r="A2409" s="445">
        <v>4313</v>
      </c>
      <c r="B2409" s="445" t="s">
        <v>10958</v>
      </c>
      <c r="C2409" s="445" t="s">
        <v>14142</v>
      </c>
      <c r="D2409" s="445" t="s">
        <v>8349</v>
      </c>
      <c r="E2409" s="452">
        <v>2.4300000000000002</v>
      </c>
    </row>
    <row r="2410" spans="1:5">
      <c r="A2410" s="445">
        <v>4317</v>
      </c>
      <c r="B2410" s="445" t="s">
        <v>10959</v>
      </c>
      <c r="C2410" s="445" t="s">
        <v>146</v>
      </c>
      <c r="D2410" s="445" t="s">
        <v>8349</v>
      </c>
      <c r="E2410" s="452">
        <v>2.77</v>
      </c>
    </row>
    <row r="2411" spans="1:5">
      <c r="A2411" s="445">
        <v>4314</v>
      </c>
      <c r="B2411" s="445" t="s">
        <v>10960</v>
      </c>
      <c r="C2411" s="445" t="s">
        <v>14142</v>
      </c>
      <c r="D2411" s="445" t="s">
        <v>8349</v>
      </c>
      <c r="E2411" s="452">
        <v>3.24</v>
      </c>
    </row>
    <row r="2412" spans="1:5">
      <c r="A2412" s="445">
        <v>10921</v>
      </c>
      <c r="B2412" s="445" t="s">
        <v>10961</v>
      </c>
      <c r="C2412" s="445" t="s">
        <v>146</v>
      </c>
      <c r="D2412" s="445" t="s">
        <v>8367</v>
      </c>
      <c r="E2412" s="453">
        <v>4065</v>
      </c>
    </row>
    <row r="2413" spans="1:5">
      <c r="A2413" s="445">
        <v>10922</v>
      </c>
      <c r="B2413" s="445" t="s">
        <v>10962</v>
      </c>
      <c r="C2413" s="445" t="s">
        <v>146</v>
      </c>
      <c r="D2413" s="445" t="s">
        <v>8367</v>
      </c>
      <c r="E2413" s="453">
        <v>3681.97</v>
      </c>
    </row>
    <row r="2414" spans="1:5">
      <c r="A2414" s="445">
        <v>10923</v>
      </c>
      <c r="B2414" s="445" t="s">
        <v>10963</v>
      </c>
      <c r="C2414" s="445" t="s">
        <v>146</v>
      </c>
      <c r="D2414" s="445" t="s">
        <v>8367</v>
      </c>
      <c r="E2414" s="453">
        <v>2176.1999999999998</v>
      </c>
    </row>
    <row r="2415" spans="1:5">
      <c r="A2415" s="445">
        <v>10924</v>
      </c>
      <c r="B2415" s="445" t="s">
        <v>10964</v>
      </c>
      <c r="C2415" s="445" t="s">
        <v>146</v>
      </c>
      <c r="D2415" s="445" t="s">
        <v>8367</v>
      </c>
      <c r="E2415" s="453">
        <v>2291.96</v>
      </c>
    </row>
    <row r="2416" spans="1:5">
      <c r="A2416" s="445">
        <v>37772</v>
      </c>
      <c r="B2416" s="445" t="s">
        <v>10965</v>
      </c>
      <c r="C2416" s="445" t="s">
        <v>146</v>
      </c>
      <c r="D2416" s="445" t="s">
        <v>8367</v>
      </c>
      <c r="E2416" s="453">
        <v>139524.93</v>
      </c>
    </row>
    <row r="2417" spans="1:5">
      <c r="A2417" s="445">
        <v>37771</v>
      </c>
      <c r="B2417" s="445" t="s">
        <v>10966</v>
      </c>
      <c r="C2417" s="445" t="s">
        <v>146</v>
      </c>
      <c r="D2417" s="445" t="s">
        <v>8367</v>
      </c>
      <c r="E2417" s="453">
        <v>148432.29999999999</v>
      </c>
    </row>
    <row r="2418" spans="1:5">
      <c r="A2418" s="445">
        <v>12772</v>
      </c>
      <c r="B2418" s="445" t="s">
        <v>15358</v>
      </c>
      <c r="C2418" s="445" t="s">
        <v>146</v>
      </c>
      <c r="D2418" s="445" t="s">
        <v>8367</v>
      </c>
      <c r="E2418" s="452">
        <v>744.52</v>
      </c>
    </row>
    <row r="2419" spans="1:5">
      <c r="A2419" s="445">
        <v>12770</v>
      </c>
      <c r="B2419" s="445" t="s">
        <v>15360</v>
      </c>
      <c r="C2419" s="445" t="s">
        <v>146</v>
      </c>
      <c r="D2419" s="445" t="s">
        <v>8367</v>
      </c>
      <c r="E2419" s="452">
        <v>447.97</v>
      </c>
    </row>
    <row r="2420" spans="1:5">
      <c r="A2420" s="445">
        <v>12775</v>
      </c>
      <c r="B2420" s="445" t="s">
        <v>15362</v>
      </c>
      <c r="C2420" s="445" t="s">
        <v>146</v>
      </c>
      <c r="D2420" s="445" t="s">
        <v>8367</v>
      </c>
      <c r="E2420" s="452">
        <v>328.09</v>
      </c>
    </row>
    <row r="2421" spans="1:5">
      <c r="A2421" s="445">
        <v>12768</v>
      </c>
      <c r="B2421" s="445" t="s">
        <v>15364</v>
      </c>
      <c r="C2421" s="445" t="s">
        <v>146</v>
      </c>
      <c r="D2421" s="445" t="s">
        <v>8367</v>
      </c>
      <c r="E2421" s="453">
        <v>1047.3800000000001</v>
      </c>
    </row>
    <row r="2422" spans="1:5">
      <c r="A2422" s="445">
        <v>12769</v>
      </c>
      <c r="B2422" s="445" t="s">
        <v>15366</v>
      </c>
      <c r="C2422" s="445" t="s">
        <v>146</v>
      </c>
      <c r="D2422" s="445" t="s">
        <v>8367</v>
      </c>
      <c r="E2422" s="452">
        <v>85.81</v>
      </c>
    </row>
    <row r="2423" spans="1:5">
      <c r="A2423" s="445">
        <v>12773</v>
      </c>
      <c r="B2423" s="445" t="s">
        <v>15367</v>
      </c>
      <c r="C2423" s="445" t="s">
        <v>146</v>
      </c>
      <c r="D2423" s="445" t="s">
        <v>8367</v>
      </c>
      <c r="E2423" s="452">
        <v>92.11</v>
      </c>
    </row>
    <row r="2424" spans="1:5">
      <c r="A2424" s="445">
        <v>12774</v>
      </c>
      <c r="B2424" s="445" t="s">
        <v>15369</v>
      </c>
      <c r="C2424" s="445" t="s">
        <v>146</v>
      </c>
      <c r="D2424" s="445" t="s">
        <v>8367</v>
      </c>
      <c r="E2424" s="452">
        <v>113.57</v>
      </c>
    </row>
    <row r="2425" spans="1:5">
      <c r="A2425" s="445">
        <v>12776</v>
      </c>
      <c r="B2425" s="445" t="s">
        <v>15371</v>
      </c>
      <c r="C2425" s="445" t="s">
        <v>146</v>
      </c>
      <c r="D2425" s="445" t="s">
        <v>8367</v>
      </c>
      <c r="E2425" s="453">
        <v>1690.96</v>
      </c>
    </row>
    <row r="2426" spans="1:5">
      <c r="A2426" s="445">
        <v>12777</v>
      </c>
      <c r="B2426" s="445" t="s">
        <v>15373</v>
      </c>
      <c r="C2426" s="445" t="s">
        <v>146</v>
      </c>
      <c r="D2426" s="445" t="s">
        <v>8367</v>
      </c>
      <c r="E2426" s="453">
        <v>2208.34</v>
      </c>
    </row>
    <row r="2427" spans="1:5">
      <c r="A2427" s="445">
        <v>3391</v>
      </c>
      <c r="B2427" s="445" t="s">
        <v>10968</v>
      </c>
      <c r="C2427" s="445" t="s">
        <v>146</v>
      </c>
      <c r="D2427" s="445" t="s">
        <v>8349</v>
      </c>
      <c r="E2427" s="452">
        <v>28.35</v>
      </c>
    </row>
    <row r="2428" spans="1:5">
      <c r="A2428" s="445">
        <v>3389</v>
      </c>
      <c r="B2428" s="445" t="s">
        <v>10969</v>
      </c>
      <c r="C2428" s="445" t="s">
        <v>146</v>
      </c>
      <c r="D2428" s="445" t="s">
        <v>8352</v>
      </c>
      <c r="E2428" s="452">
        <v>14.71</v>
      </c>
    </row>
    <row r="2429" spans="1:5">
      <c r="A2429" s="445">
        <v>3390</v>
      </c>
      <c r="B2429" s="445" t="s">
        <v>10970</v>
      </c>
      <c r="C2429" s="445" t="s">
        <v>146</v>
      </c>
      <c r="D2429" s="445" t="s">
        <v>8349</v>
      </c>
      <c r="E2429" s="452">
        <v>16.55</v>
      </c>
    </row>
    <row r="2430" spans="1:5">
      <c r="A2430" s="445">
        <v>12873</v>
      </c>
      <c r="B2430" s="445" t="s">
        <v>10971</v>
      </c>
      <c r="C2430" s="445" t="s">
        <v>954</v>
      </c>
      <c r="D2430" s="445" t="s">
        <v>8349</v>
      </c>
      <c r="E2430" s="452">
        <v>14.47</v>
      </c>
    </row>
    <row r="2431" spans="1:5">
      <c r="A2431" s="445">
        <v>41076</v>
      </c>
      <c r="B2431" s="445" t="s">
        <v>10972</v>
      </c>
      <c r="C2431" s="445" t="s">
        <v>8008</v>
      </c>
      <c r="D2431" s="445" t="s">
        <v>8349</v>
      </c>
      <c r="E2431" s="453">
        <v>2565.5300000000002</v>
      </c>
    </row>
    <row r="2432" spans="1:5">
      <c r="A2432" s="445">
        <v>140</v>
      </c>
      <c r="B2432" s="445" t="s">
        <v>10973</v>
      </c>
      <c r="C2432" s="445" t="s">
        <v>130</v>
      </c>
      <c r="D2432" s="445" t="s">
        <v>8349</v>
      </c>
      <c r="E2432" s="452">
        <v>14.27</v>
      </c>
    </row>
    <row r="2433" spans="1:5">
      <c r="A2433" s="445">
        <v>151</v>
      </c>
      <c r="B2433" s="445" t="s">
        <v>10975</v>
      </c>
      <c r="C2433" s="445" t="s">
        <v>7503</v>
      </c>
      <c r="D2433" s="445" t="s">
        <v>8349</v>
      </c>
      <c r="E2433" s="452">
        <v>21.07</v>
      </c>
    </row>
    <row r="2434" spans="1:5">
      <c r="A2434" s="445">
        <v>7340</v>
      </c>
      <c r="B2434" s="445" t="s">
        <v>10976</v>
      </c>
      <c r="C2434" s="445" t="s">
        <v>7503</v>
      </c>
      <c r="D2434" s="445" t="s">
        <v>8349</v>
      </c>
      <c r="E2434" s="452">
        <v>25.53</v>
      </c>
    </row>
    <row r="2435" spans="1:5">
      <c r="A2435" s="445">
        <v>2701</v>
      </c>
      <c r="B2435" s="445" t="s">
        <v>10977</v>
      </c>
      <c r="C2435" s="445" t="s">
        <v>954</v>
      </c>
      <c r="D2435" s="445" t="s">
        <v>8349</v>
      </c>
      <c r="E2435" s="452">
        <v>10.48</v>
      </c>
    </row>
    <row r="2436" spans="1:5">
      <c r="A2436" s="445">
        <v>40929</v>
      </c>
      <c r="B2436" s="445" t="s">
        <v>10978</v>
      </c>
      <c r="C2436" s="445" t="s">
        <v>8008</v>
      </c>
      <c r="D2436" s="445" t="s">
        <v>8349</v>
      </c>
      <c r="E2436" s="453">
        <v>1859.92</v>
      </c>
    </row>
    <row r="2437" spans="1:5">
      <c r="A2437" s="445">
        <v>38114</v>
      </c>
      <c r="B2437" s="445" t="s">
        <v>10979</v>
      </c>
      <c r="C2437" s="445" t="s">
        <v>146</v>
      </c>
      <c r="D2437" s="445" t="s">
        <v>8349</v>
      </c>
      <c r="E2437" s="452">
        <v>13.77</v>
      </c>
    </row>
    <row r="2438" spans="1:5">
      <c r="A2438" s="445">
        <v>38064</v>
      </c>
      <c r="B2438" s="445" t="s">
        <v>10980</v>
      </c>
      <c r="C2438" s="445" t="s">
        <v>146</v>
      </c>
      <c r="D2438" s="445" t="s">
        <v>8349</v>
      </c>
      <c r="E2438" s="452">
        <v>15.4</v>
      </c>
    </row>
    <row r="2439" spans="1:5">
      <c r="A2439" s="445">
        <v>38115</v>
      </c>
      <c r="B2439" s="445" t="s">
        <v>10981</v>
      </c>
      <c r="C2439" s="445" t="s">
        <v>146</v>
      </c>
      <c r="D2439" s="445" t="s">
        <v>8349</v>
      </c>
      <c r="E2439" s="452">
        <v>14.71</v>
      </c>
    </row>
    <row r="2440" spans="1:5">
      <c r="A2440" s="445">
        <v>38065</v>
      </c>
      <c r="B2440" s="445" t="s">
        <v>10982</v>
      </c>
      <c r="C2440" s="445" t="s">
        <v>146</v>
      </c>
      <c r="D2440" s="445" t="s">
        <v>8349</v>
      </c>
      <c r="E2440" s="452">
        <v>21.85</v>
      </c>
    </row>
    <row r="2441" spans="1:5">
      <c r="A2441" s="445">
        <v>38078</v>
      </c>
      <c r="B2441" s="445" t="s">
        <v>10983</v>
      </c>
      <c r="C2441" s="445" t="s">
        <v>146</v>
      </c>
      <c r="D2441" s="445" t="s">
        <v>8349</v>
      </c>
      <c r="E2441" s="452">
        <v>12.75</v>
      </c>
    </row>
    <row r="2442" spans="1:5">
      <c r="A2442" s="445">
        <v>38113</v>
      </c>
      <c r="B2442" s="445" t="s">
        <v>10985</v>
      </c>
      <c r="C2442" s="445" t="s">
        <v>146</v>
      </c>
      <c r="D2442" s="445" t="s">
        <v>8349</v>
      </c>
      <c r="E2442" s="452">
        <v>6.92</v>
      </c>
    </row>
    <row r="2443" spans="1:5">
      <c r="A2443" s="445">
        <v>38063</v>
      </c>
      <c r="B2443" s="445" t="s">
        <v>10986</v>
      </c>
      <c r="C2443" s="445" t="s">
        <v>146</v>
      </c>
      <c r="D2443" s="445" t="s">
        <v>8349</v>
      </c>
      <c r="E2443" s="452">
        <v>7.43</v>
      </c>
    </row>
    <row r="2444" spans="1:5">
      <c r="A2444" s="445">
        <v>38080</v>
      </c>
      <c r="B2444" s="445" t="s">
        <v>10987</v>
      </c>
      <c r="C2444" s="445" t="s">
        <v>146</v>
      </c>
      <c r="D2444" s="445" t="s">
        <v>8349</v>
      </c>
      <c r="E2444" s="452">
        <v>22.14</v>
      </c>
    </row>
    <row r="2445" spans="1:5">
      <c r="A2445" s="445">
        <v>38069</v>
      </c>
      <c r="B2445" s="445" t="s">
        <v>10988</v>
      </c>
      <c r="C2445" s="445" t="s">
        <v>146</v>
      </c>
      <c r="D2445" s="445" t="s">
        <v>8349</v>
      </c>
      <c r="E2445" s="452">
        <v>12.11</v>
      </c>
    </row>
    <row r="2446" spans="1:5">
      <c r="A2446" s="445">
        <v>38077</v>
      </c>
      <c r="B2446" s="445" t="s">
        <v>10989</v>
      </c>
      <c r="C2446" s="445" t="s">
        <v>146</v>
      </c>
      <c r="D2446" s="445" t="s">
        <v>8349</v>
      </c>
      <c r="E2446" s="452">
        <v>11.83</v>
      </c>
    </row>
    <row r="2447" spans="1:5">
      <c r="A2447" s="445">
        <v>38073</v>
      </c>
      <c r="B2447" s="445" t="s">
        <v>10990</v>
      </c>
      <c r="C2447" s="445" t="s">
        <v>146</v>
      </c>
      <c r="D2447" s="445" t="s">
        <v>8349</v>
      </c>
      <c r="E2447" s="452">
        <v>18.03</v>
      </c>
    </row>
    <row r="2448" spans="1:5">
      <c r="A2448" s="445">
        <v>38112</v>
      </c>
      <c r="B2448" s="445" t="s">
        <v>10991</v>
      </c>
      <c r="C2448" s="445" t="s">
        <v>146</v>
      </c>
      <c r="D2448" s="445" t="s">
        <v>8349</v>
      </c>
      <c r="E2448" s="452">
        <v>5.31</v>
      </c>
    </row>
    <row r="2449" spans="1:5">
      <c r="A2449" s="445">
        <v>38062</v>
      </c>
      <c r="B2449" s="445" t="s">
        <v>10992</v>
      </c>
      <c r="C2449" s="445" t="s">
        <v>146</v>
      </c>
      <c r="D2449" s="445" t="s">
        <v>8349</v>
      </c>
      <c r="E2449" s="452">
        <v>5.46</v>
      </c>
    </row>
    <row r="2450" spans="1:5">
      <c r="A2450" s="445">
        <v>12128</v>
      </c>
      <c r="B2450" s="445" t="s">
        <v>10994</v>
      </c>
      <c r="C2450" s="445" t="s">
        <v>146</v>
      </c>
      <c r="D2450" s="445" t="s">
        <v>8349</v>
      </c>
      <c r="E2450" s="452">
        <v>7.29</v>
      </c>
    </row>
    <row r="2451" spans="1:5">
      <c r="A2451" s="445">
        <v>12129</v>
      </c>
      <c r="B2451" s="445" t="s">
        <v>10995</v>
      </c>
      <c r="C2451" s="445" t="s">
        <v>146</v>
      </c>
      <c r="D2451" s="445" t="s">
        <v>8349</v>
      </c>
      <c r="E2451" s="452">
        <v>9.64</v>
      </c>
    </row>
    <row r="2452" spans="1:5">
      <c r="A2452" s="445">
        <v>38081</v>
      </c>
      <c r="B2452" s="445" t="s">
        <v>10997</v>
      </c>
      <c r="C2452" s="445" t="s">
        <v>146</v>
      </c>
      <c r="D2452" s="445" t="s">
        <v>8349</v>
      </c>
      <c r="E2452" s="452">
        <v>18.78</v>
      </c>
    </row>
    <row r="2453" spans="1:5">
      <c r="A2453" s="445">
        <v>38070</v>
      </c>
      <c r="B2453" s="445" t="s">
        <v>10998</v>
      </c>
      <c r="C2453" s="445" t="s">
        <v>146</v>
      </c>
      <c r="D2453" s="445" t="s">
        <v>8349</v>
      </c>
      <c r="E2453" s="452">
        <v>12.94</v>
      </c>
    </row>
    <row r="2454" spans="1:5">
      <c r="A2454" s="445">
        <v>38074</v>
      </c>
      <c r="B2454" s="445" t="s">
        <v>10999</v>
      </c>
      <c r="C2454" s="445" t="s">
        <v>146</v>
      </c>
      <c r="D2454" s="445" t="s">
        <v>8349</v>
      </c>
      <c r="E2454" s="452">
        <v>19.68</v>
      </c>
    </row>
    <row r="2455" spans="1:5">
      <c r="A2455" s="445">
        <v>38079</v>
      </c>
      <c r="B2455" s="445" t="s">
        <v>11000</v>
      </c>
      <c r="C2455" s="445" t="s">
        <v>146</v>
      </c>
      <c r="D2455" s="445" t="s">
        <v>8349</v>
      </c>
      <c r="E2455" s="452">
        <v>16.89</v>
      </c>
    </row>
    <row r="2456" spans="1:5">
      <c r="A2456" s="445">
        <v>38072</v>
      </c>
      <c r="B2456" s="445" t="s">
        <v>11001</v>
      </c>
      <c r="C2456" s="445" t="s">
        <v>146</v>
      </c>
      <c r="D2456" s="445" t="s">
        <v>8349</v>
      </c>
      <c r="E2456" s="452">
        <v>16.23</v>
      </c>
    </row>
    <row r="2457" spans="1:5">
      <c r="A2457" s="445">
        <v>38068</v>
      </c>
      <c r="B2457" s="445" t="s">
        <v>11002</v>
      </c>
      <c r="C2457" s="445" t="s">
        <v>146</v>
      </c>
      <c r="D2457" s="445" t="s">
        <v>8349</v>
      </c>
      <c r="E2457" s="452">
        <v>11.2</v>
      </c>
    </row>
    <row r="2458" spans="1:5">
      <c r="A2458" s="445">
        <v>38071</v>
      </c>
      <c r="B2458" s="445" t="s">
        <v>11003</v>
      </c>
      <c r="C2458" s="445" t="s">
        <v>146</v>
      </c>
      <c r="D2458" s="445" t="s">
        <v>8349</v>
      </c>
      <c r="E2458" s="452">
        <v>13.39</v>
      </c>
    </row>
    <row r="2459" spans="1:5">
      <c r="A2459" s="445">
        <v>38412</v>
      </c>
      <c r="B2459" s="445" t="s">
        <v>11004</v>
      </c>
      <c r="C2459" s="445" t="s">
        <v>146</v>
      </c>
      <c r="D2459" s="445" t="s">
        <v>8352</v>
      </c>
      <c r="E2459" s="453">
        <v>2150</v>
      </c>
    </row>
    <row r="2460" spans="1:5">
      <c r="A2460" s="445">
        <v>3405</v>
      </c>
      <c r="B2460" s="445" t="s">
        <v>11005</v>
      </c>
      <c r="C2460" s="445" t="s">
        <v>146</v>
      </c>
      <c r="D2460" s="445" t="s">
        <v>8367</v>
      </c>
      <c r="E2460" s="452">
        <v>73.83</v>
      </c>
    </row>
    <row r="2461" spans="1:5">
      <c r="A2461" s="445">
        <v>3394</v>
      </c>
      <c r="B2461" s="445" t="s">
        <v>11006</v>
      </c>
      <c r="C2461" s="445" t="s">
        <v>146</v>
      </c>
      <c r="D2461" s="445" t="s">
        <v>8367</v>
      </c>
      <c r="E2461" s="452">
        <v>389.74</v>
      </c>
    </row>
    <row r="2462" spans="1:5">
      <c r="A2462" s="445">
        <v>3393</v>
      </c>
      <c r="B2462" s="445" t="s">
        <v>11007</v>
      </c>
      <c r="C2462" s="445" t="s">
        <v>146</v>
      </c>
      <c r="D2462" s="445" t="s">
        <v>8367</v>
      </c>
      <c r="E2462" s="452">
        <v>663.58</v>
      </c>
    </row>
    <row r="2463" spans="1:5">
      <c r="A2463" s="445">
        <v>3406</v>
      </c>
      <c r="B2463" s="445" t="s">
        <v>11008</v>
      </c>
      <c r="C2463" s="445" t="s">
        <v>146</v>
      </c>
      <c r="D2463" s="445" t="s">
        <v>8367</v>
      </c>
      <c r="E2463" s="452">
        <v>22.6</v>
      </c>
    </row>
    <row r="2464" spans="1:5">
      <c r="A2464" s="445">
        <v>3395</v>
      </c>
      <c r="B2464" s="445" t="s">
        <v>11009</v>
      </c>
      <c r="C2464" s="445" t="s">
        <v>146</v>
      </c>
      <c r="D2464" s="445" t="s">
        <v>8367</v>
      </c>
      <c r="E2464" s="452">
        <v>95.33</v>
      </c>
    </row>
    <row r="2465" spans="1:5">
      <c r="A2465" s="445">
        <v>3398</v>
      </c>
      <c r="B2465" s="445" t="s">
        <v>11010</v>
      </c>
      <c r="C2465" s="445" t="s">
        <v>146</v>
      </c>
      <c r="D2465" s="445" t="s">
        <v>8367</v>
      </c>
      <c r="E2465" s="452">
        <v>4.53</v>
      </c>
    </row>
    <row r="2466" spans="1:5">
      <c r="A2466" s="445">
        <v>34377</v>
      </c>
      <c r="B2466" s="445" t="s">
        <v>11011</v>
      </c>
      <c r="C2466" s="445" t="s">
        <v>146</v>
      </c>
      <c r="D2466" s="445" t="s">
        <v>8349</v>
      </c>
      <c r="E2466" s="452">
        <v>347.62</v>
      </c>
    </row>
    <row r="2467" spans="1:5">
      <c r="A2467" s="445">
        <v>40662</v>
      </c>
      <c r="B2467" s="445" t="s">
        <v>11012</v>
      </c>
      <c r="C2467" s="445" t="s">
        <v>146</v>
      </c>
      <c r="D2467" s="445" t="s">
        <v>8367</v>
      </c>
      <c r="E2467" s="452">
        <v>214.54</v>
      </c>
    </row>
    <row r="2468" spans="1:5">
      <c r="A2468" s="445">
        <v>3437</v>
      </c>
      <c r="B2468" s="445" t="s">
        <v>11013</v>
      </c>
      <c r="C2468" s="445" t="s">
        <v>145</v>
      </c>
      <c r="D2468" s="445" t="s">
        <v>8367</v>
      </c>
      <c r="E2468" s="452">
        <v>595.95000000000005</v>
      </c>
    </row>
    <row r="2469" spans="1:5">
      <c r="A2469" s="445">
        <v>11190</v>
      </c>
      <c r="B2469" s="445" t="s">
        <v>11014</v>
      </c>
      <c r="C2469" s="445" t="s">
        <v>146</v>
      </c>
      <c r="D2469" s="445" t="s">
        <v>8367</v>
      </c>
      <c r="E2469" s="452">
        <v>179.95</v>
      </c>
    </row>
    <row r="2470" spans="1:5">
      <c r="A2470" s="445">
        <v>3428</v>
      </c>
      <c r="B2470" s="445" t="s">
        <v>11015</v>
      </c>
      <c r="C2470" s="445" t="s">
        <v>145</v>
      </c>
      <c r="D2470" s="445" t="s">
        <v>8367</v>
      </c>
      <c r="E2470" s="452">
        <v>884</v>
      </c>
    </row>
    <row r="2471" spans="1:5">
      <c r="A2471" s="445">
        <v>3429</v>
      </c>
      <c r="B2471" s="445" t="s">
        <v>11016</v>
      </c>
      <c r="C2471" s="445" t="s">
        <v>145</v>
      </c>
      <c r="D2471" s="445" t="s">
        <v>8367</v>
      </c>
      <c r="E2471" s="452">
        <v>505.07</v>
      </c>
    </row>
    <row r="2472" spans="1:5">
      <c r="A2472" s="445">
        <v>34370</v>
      </c>
      <c r="B2472" s="445" t="s">
        <v>11017</v>
      </c>
      <c r="C2472" s="445" t="s">
        <v>146</v>
      </c>
      <c r="D2472" s="445" t="s">
        <v>8349</v>
      </c>
      <c r="E2472" s="453">
        <v>1055.19</v>
      </c>
    </row>
    <row r="2473" spans="1:5">
      <c r="A2473" s="445">
        <v>34372</v>
      </c>
      <c r="B2473" s="445" t="s">
        <v>11018</v>
      </c>
      <c r="C2473" s="445" t="s">
        <v>146</v>
      </c>
      <c r="D2473" s="445" t="s">
        <v>8349</v>
      </c>
      <c r="E2473" s="453">
        <v>1467.92</v>
      </c>
    </row>
    <row r="2474" spans="1:5">
      <c r="A2474" s="445">
        <v>36896</v>
      </c>
      <c r="B2474" s="445" t="s">
        <v>11019</v>
      </c>
      <c r="C2474" s="445" t="s">
        <v>146</v>
      </c>
      <c r="D2474" s="445" t="s">
        <v>8352</v>
      </c>
      <c r="E2474" s="452">
        <v>605.45000000000005</v>
      </c>
    </row>
    <row r="2475" spans="1:5">
      <c r="A2475" s="445">
        <v>34367</v>
      </c>
      <c r="B2475" s="445" t="s">
        <v>11020</v>
      </c>
      <c r="C2475" s="445" t="s">
        <v>146</v>
      </c>
      <c r="D2475" s="445" t="s">
        <v>8349</v>
      </c>
      <c r="E2475" s="452">
        <v>711.18</v>
      </c>
    </row>
    <row r="2476" spans="1:5">
      <c r="A2476" s="445">
        <v>36897</v>
      </c>
      <c r="B2476" s="445" t="s">
        <v>11021</v>
      </c>
      <c r="C2476" s="445" t="s">
        <v>146</v>
      </c>
      <c r="D2476" s="445" t="s">
        <v>8349</v>
      </c>
      <c r="E2476" s="452">
        <v>838.64</v>
      </c>
    </row>
    <row r="2477" spans="1:5">
      <c r="A2477" s="445">
        <v>34369</v>
      </c>
      <c r="B2477" s="445" t="s">
        <v>11022</v>
      </c>
      <c r="C2477" s="445" t="s">
        <v>146</v>
      </c>
      <c r="D2477" s="445" t="s">
        <v>8349</v>
      </c>
      <c r="E2477" s="452">
        <v>993.63</v>
      </c>
    </row>
    <row r="2478" spans="1:5">
      <c r="A2478" s="445">
        <v>34364</v>
      </c>
      <c r="B2478" s="445" t="s">
        <v>11023</v>
      </c>
      <c r="C2478" s="445" t="s">
        <v>146</v>
      </c>
      <c r="D2478" s="445" t="s">
        <v>8349</v>
      </c>
      <c r="E2478" s="452">
        <v>971.9</v>
      </c>
    </row>
    <row r="2479" spans="1:5">
      <c r="A2479" s="445">
        <v>40659</v>
      </c>
      <c r="B2479" s="445" t="s">
        <v>11024</v>
      </c>
      <c r="C2479" s="445" t="s">
        <v>145</v>
      </c>
      <c r="D2479" s="445" t="s">
        <v>8367</v>
      </c>
      <c r="E2479" s="452">
        <v>843.19</v>
      </c>
    </row>
    <row r="2480" spans="1:5">
      <c r="A2480" s="445">
        <v>40660</v>
      </c>
      <c r="B2480" s="445" t="s">
        <v>11025</v>
      </c>
      <c r="C2480" s="445" t="s">
        <v>145</v>
      </c>
      <c r="D2480" s="445" t="s">
        <v>8367</v>
      </c>
      <c r="E2480" s="453">
        <v>1068.6400000000001</v>
      </c>
    </row>
    <row r="2481" spans="1:5">
      <c r="A2481" s="445">
        <v>40661</v>
      </c>
      <c r="B2481" s="445" t="s">
        <v>11026</v>
      </c>
      <c r="C2481" s="445" t="s">
        <v>145</v>
      </c>
      <c r="D2481" s="445" t="s">
        <v>8367</v>
      </c>
      <c r="E2481" s="452">
        <v>657.03</v>
      </c>
    </row>
    <row r="2482" spans="1:5">
      <c r="A2482" s="445">
        <v>3421</v>
      </c>
      <c r="B2482" s="445" t="s">
        <v>11027</v>
      </c>
      <c r="C2482" s="445" t="s">
        <v>145</v>
      </c>
      <c r="D2482" s="445" t="s">
        <v>8367</v>
      </c>
      <c r="E2482" s="452">
        <v>662.06</v>
      </c>
    </row>
    <row r="2483" spans="1:5">
      <c r="A2483" s="445">
        <v>599</v>
      </c>
      <c r="B2483" s="445" t="s">
        <v>11028</v>
      </c>
      <c r="C2483" s="445" t="s">
        <v>145</v>
      </c>
      <c r="D2483" s="445" t="s">
        <v>8349</v>
      </c>
      <c r="E2483" s="452">
        <v>525.05999999999995</v>
      </c>
    </row>
    <row r="2484" spans="1:5">
      <c r="A2484" s="445">
        <v>34381</v>
      </c>
      <c r="B2484" s="445" t="s">
        <v>11029</v>
      </c>
      <c r="C2484" s="445" t="s">
        <v>146</v>
      </c>
      <c r="D2484" s="445" t="s">
        <v>8349</v>
      </c>
      <c r="E2484" s="452">
        <v>354.86</v>
      </c>
    </row>
    <row r="2485" spans="1:5">
      <c r="A2485" s="445">
        <v>3423</v>
      </c>
      <c r="B2485" s="445" t="s">
        <v>11030</v>
      </c>
      <c r="C2485" s="445" t="s">
        <v>145</v>
      </c>
      <c r="D2485" s="445" t="s">
        <v>8367</v>
      </c>
      <c r="E2485" s="452">
        <v>933.66</v>
      </c>
    </row>
    <row r="2486" spans="1:5">
      <c r="A2486" s="445">
        <v>34797</v>
      </c>
      <c r="B2486" s="445" t="s">
        <v>11031</v>
      </c>
      <c r="C2486" s="445" t="s">
        <v>146</v>
      </c>
      <c r="D2486" s="445" t="s">
        <v>8367</v>
      </c>
      <c r="E2486" s="452">
        <v>391.96</v>
      </c>
    </row>
    <row r="2487" spans="1:5">
      <c r="A2487" s="445">
        <v>25964</v>
      </c>
      <c r="B2487" s="445" t="s">
        <v>11032</v>
      </c>
      <c r="C2487" s="445" t="s">
        <v>954</v>
      </c>
      <c r="D2487" s="445" t="s">
        <v>8349</v>
      </c>
      <c r="E2487" s="452">
        <v>13.22</v>
      </c>
    </row>
    <row r="2488" spans="1:5">
      <c r="A2488" s="445">
        <v>41077</v>
      </c>
      <c r="B2488" s="445" t="s">
        <v>11033</v>
      </c>
      <c r="C2488" s="445" t="s">
        <v>8008</v>
      </c>
      <c r="D2488" s="445" t="s">
        <v>8349</v>
      </c>
      <c r="E2488" s="453">
        <v>2343.13</v>
      </c>
    </row>
    <row r="2489" spans="1:5">
      <c r="A2489" s="445">
        <v>20159</v>
      </c>
      <c r="B2489" s="445" t="s">
        <v>11034</v>
      </c>
      <c r="C2489" s="445" t="s">
        <v>146</v>
      </c>
      <c r="D2489" s="445" t="s">
        <v>8349</v>
      </c>
      <c r="E2489" s="452">
        <v>49.75</v>
      </c>
    </row>
    <row r="2490" spans="1:5">
      <c r="A2490" s="445">
        <v>37963</v>
      </c>
      <c r="B2490" s="445" t="s">
        <v>11035</v>
      </c>
      <c r="C2490" s="445" t="s">
        <v>146</v>
      </c>
      <c r="D2490" s="445" t="s">
        <v>8349</v>
      </c>
      <c r="E2490" s="452">
        <v>5.28</v>
      </c>
    </row>
    <row r="2491" spans="1:5">
      <c r="A2491" s="445">
        <v>37964</v>
      </c>
      <c r="B2491" s="445" t="s">
        <v>11036</v>
      </c>
      <c r="C2491" s="445" t="s">
        <v>146</v>
      </c>
      <c r="D2491" s="445" t="s">
        <v>8349</v>
      </c>
      <c r="E2491" s="452">
        <v>8.8000000000000007</v>
      </c>
    </row>
    <row r="2492" spans="1:5">
      <c r="A2492" s="445">
        <v>37965</v>
      </c>
      <c r="B2492" s="445" t="s">
        <v>11037</v>
      </c>
      <c r="C2492" s="445" t="s">
        <v>146</v>
      </c>
      <c r="D2492" s="445" t="s">
        <v>8349</v>
      </c>
      <c r="E2492" s="452">
        <v>12.76</v>
      </c>
    </row>
    <row r="2493" spans="1:5">
      <c r="A2493" s="445">
        <v>37966</v>
      </c>
      <c r="B2493" s="445" t="s">
        <v>11039</v>
      </c>
      <c r="C2493" s="445" t="s">
        <v>146</v>
      </c>
      <c r="D2493" s="445" t="s">
        <v>8349</v>
      </c>
      <c r="E2493" s="452">
        <v>23.11</v>
      </c>
    </row>
    <row r="2494" spans="1:5">
      <c r="A2494" s="445">
        <v>37967</v>
      </c>
      <c r="B2494" s="445" t="s">
        <v>11040</v>
      </c>
      <c r="C2494" s="445" t="s">
        <v>146</v>
      </c>
      <c r="D2494" s="445" t="s">
        <v>8349</v>
      </c>
      <c r="E2494" s="452">
        <v>37.06</v>
      </c>
    </row>
    <row r="2495" spans="1:5">
      <c r="A2495" s="445">
        <v>37968</v>
      </c>
      <c r="B2495" s="445" t="s">
        <v>11042</v>
      </c>
      <c r="C2495" s="445" t="s">
        <v>146</v>
      </c>
      <c r="D2495" s="445" t="s">
        <v>8349</v>
      </c>
      <c r="E2495" s="452">
        <v>81.27</v>
      </c>
    </row>
    <row r="2496" spans="1:5">
      <c r="A2496" s="445">
        <v>37969</v>
      </c>
      <c r="B2496" s="445" t="s">
        <v>11043</v>
      </c>
      <c r="C2496" s="445" t="s">
        <v>146</v>
      </c>
      <c r="D2496" s="445" t="s">
        <v>8349</v>
      </c>
      <c r="E2496" s="452">
        <v>217.11</v>
      </c>
    </row>
    <row r="2497" spans="1:5">
      <c r="A2497" s="445">
        <v>37970</v>
      </c>
      <c r="B2497" s="445" t="s">
        <v>11044</v>
      </c>
      <c r="C2497" s="445" t="s">
        <v>146</v>
      </c>
      <c r="D2497" s="445" t="s">
        <v>8349</v>
      </c>
      <c r="E2497" s="452">
        <v>253.27</v>
      </c>
    </row>
    <row r="2498" spans="1:5">
      <c r="A2498" s="445">
        <v>21118</v>
      </c>
      <c r="B2498" s="445" t="s">
        <v>11045</v>
      </c>
      <c r="C2498" s="445" t="s">
        <v>146</v>
      </c>
      <c r="D2498" s="445" t="s">
        <v>8352</v>
      </c>
      <c r="E2498" s="452">
        <v>3.99</v>
      </c>
    </row>
    <row r="2499" spans="1:5">
      <c r="A2499" s="445">
        <v>37956</v>
      </c>
      <c r="B2499" s="445" t="s">
        <v>11046</v>
      </c>
      <c r="C2499" s="445" t="s">
        <v>146</v>
      </c>
      <c r="D2499" s="445" t="s">
        <v>8349</v>
      </c>
      <c r="E2499" s="452">
        <v>6.32</v>
      </c>
    </row>
    <row r="2500" spans="1:5">
      <c r="A2500" s="445">
        <v>37957</v>
      </c>
      <c r="B2500" s="445" t="s">
        <v>11047</v>
      </c>
      <c r="C2500" s="445" t="s">
        <v>146</v>
      </c>
      <c r="D2500" s="445" t="s">
        <v>8349</v>
      </c>
      <c r="E2500" s="452">
        <v>13.33</v>
      </c>
    </row>
    <row r="2501" spans="1:5">
      <c r="A2501" s="445">
        <v>37958</v>
      </c>
      <c r="B2501" s="445" t="s">
        <v>11048</v>
      </c>
      <c r="C2501" s="445" t="s">
        <v>146</v>
      </c>
      <c r="D2501" s="445" t="s">
        <v>8349</v>
      </c>
      <c r="E2501" s="452">
        <v>23.11</v>
      </c>
    </row>
    <row r="2502" spans="1:5">
      <c r="A2502" s="445">
        <v>37959</v>
      </c>
      <c r="B2502" s="445" t="s">
        <v>11049</v>
      </c>
      <c r="C2502" s="445" t="s">
        <v>146</v>
      </c>
      <c r="D2502" s="445" t="s">
        <v>8349</v>
      </c>
      <c r="E2502" s="452">
        <v>37.06</v>
      </c>
    </row>
    <row r="2503" spans="1:5">
      <c r="A2503" s="445">
        <v>37960</v>
      </c>
      <c r="B2503" s="445" t="s">
        <v>11050</v>
      </c>
      <c r="C2503" s="445" t="s">
        <v>146</v>
      </c>
      <c r="D2503" s="445" t="s">
        <v>8349</v>
      </c>
      <c r="E2503" s="452">
        <v>79.8</v>
      </c>
    </row>
    <row r="2504" spans="1:5">
      <c r="A2504" s="445">
        <v>37961</v>
      </c>
      <c r="B2504" s="445" t="s">
        <v>11051</v>
      </c>
      <c r="C2504" s="445" t="s">
        <v>146</v>
      </c>
      <c r="D2504" s="445" t="s">
        <v>8349</v>
      </c>
      <c r="E2504" s="452">
        <v>211.72</v>
      </c>
    </row>
    <row r="2505" spans="1:5">
      <c r="A2505" s="445">
        <v>37962</v>
      </c>
      <c r="B2505" s="445" t="s">
        <v>11052</v>
      </c>
      <c r="C2505" s="445" t="s">
        <v>146</v>
      </c>
      <c r="D2505" s="445" t="s">
        <v>8349</v>
      </c>
      <c r="E2505" s="452">
        <v>246.01</v>
      </c>
    </row>
    <row r="2506" spans="1:5">
      <c r="A2506" s="445">
        <v>3533</v>
      </c>
      <c r="B2506" s="445" t="s">
        <v>11053</v>
      </c>
      <c r="C2506" s="445" t="s">
        <v>146</v>
      </c>
      <c r="D2506" s="445" t="s">
        <v>8349</v>
      </c>
      <c r="E2506" s="452">
        <v>2.25</v>
      </c>
    </row>
    <row r="2507" spans="1:5">
      <c r="A2507" s="445">
        <v>3538</v>
      </c>
      <c r="B2507" s="445" t="s">
        <v>11054</v>
      </c>
      <c r="C2507" s="445" t="s">
        <v>146</v>
      </c>
      <c r="D2507" s="445" t="s">
        <v>8349</v>
      </c>
      <c r="E2507" s="452">
        <v>3.88</v>
      </c>
    </row>
    <row r="2508" spans="1:5">
      <c r="A2508" s="445">
        <v>3497</v>
      </c>
      <c r="B2508" s="445" t="s">
        <v>11055</v>
      </c>
      <c r="C2508" s="445" t="s">
        <v>146</v>
      </c>
      <c r="D2508" s="445" t="s">
        <v>8349</v>
      </c>
      <c r="E2508" s="452">
        <v>14.51</v>
      </c>
    </row>
    <row r="2509" spans="1:5">
      <c r="A2509" s="445">
        <v>3498</v>
      </c>
      <c r="B2509" s="445" t="s">
        <v>11056</v>
      </c>
      <c r="C2509" s="445" t="s">
        <v>146</v>
      </c>
      <c r="D2509" s="445" t="s">
        <v>8349</v>
      </c>
      <c r="E2509" s="452">
        <v>4.6100000000000003</v>
      </c>
    </row>
    <row r="2510" spans="1:5">
      <c r="A2510" s="445">
        <v>3496</v>
      </c>
      <c r="B2510" s="445" t="s">
        <v>11057</v>
      </c>
      <c r="C2510" s="445" t="s">
        <v>146</v>
      </c>
      <c r="D2510" s="445" t="s">
        <v>8349</v>
      </c>
      <c r="E2510" s="452">
        <v>3.72</v>
      </c>
    </row>
    <row r="2511" spans="1:5">
      <c r="A2511" s="445">
        <v>38429</v>
      </c>
      <c r="B2511" s="445" t="s">
        <v>11059</v>
      </c>
      <c r="C2511" s="445" t="s">
        <v>146</v>
      </c>
      <c r="D2511" s="445" t="s">
        <v>8349</v>
      </c>
      <c r="E2511" s="452">
        <v>13.47</v>
      </c>
    </row>
    <row r="2512" spans="1:5">
      <c r="A2512" s="445">
        <v>38431</v>
      </c>
      <c r="B2512" s="445" t="s">
        <v>11060</v>
      </c>
      <c r="C2512" s="445" t="s">
        <v>146</v>
      </c>
      <c r="D2512" s="445" t="s">
        <v>8349</v>
      </c>
      <c r="E2512" s="452">
        <v>21.35</v>
      </c>
    </row>
    <row r="2513" spans="1:5">
      <c r="A2513" s="445">
        <v>38430</v>
      </c>
      <c r="B2513" s="445" t="s">
        <v>11061</v>
      </c>
      <c r="C2513" s="445" t="s">
        <v>146</v>
      </c>
      <c r="D2513" s="445" t="s">
        <v>8349</v>
      </c>
      <c r="E2513" s="452">
        <v>27.28</v>
      </c>
    </row>
    <row r="2514" spans="1:5">
      <c r="A2514" s="445">
        <v>36348</v>
      </c>
      <c r="B2514" s="445" t="s">
        <v>11062</v>
      </c>
      <c r="C2514" s="445" t="s">
        <v>146</v>
      </c>
      <c r="D2514" s="445" t="s">
        <v>8367</v>
      </c>
      <c r="E2514" s="452">
        <v>1.75</v>
      </c>
    </row>
    <row r="2515" spans="1:5">
      <c r="A2515" s="445">
        <v>36349</v>
      </c>
      <c r="B2515" s="445" t="s">
        <v>11063</v>
      </c>
      <c r="C2515" s="445" t="s">
        <v>146</v>
      </c>
      <c r="D2515" s="445" t="s">
        <v>8367</v>
      </c>
      <c r="E2515" s="452">
        <v>2.63</v>
      </c>
    </row>
    <row r="2516" spans="1:5">
      <c r="A2516" s="445">
        <v>38433</v>
      </c>
      <c r="B2516" s="445" t="s">
        <v>11064</v>
      </c>
      <c r="C2516" s="445" t="s">
        <v>146</v>
      </c>
      <c r="D2516" s="445" t="s">
        <v>8367</v>
      </c>
      <c r="E2516" s="452">
        <v>4.88</v>
      </c>
    </row>
    <row r="2517" spans="1:5">
      <c r="A2517" s="445">
        <v>38440</v>
      </c>
      <c r="B2517" s="445" t="s">
        <v>11065</v>
      </c>
      <c r="C2517" s="445" t="s">
        <v>146</v>
      </c>
      <c r="D2517" s="445" t="s">
        <v>8367</v>
      </c>
      <c r="E2517" s="452">
        <v>168.33</v>
      </c>
    </row>
    <row r="2518" spans="1:5">
      <c r="A2518" s="445">
        <v>36359</v>
      </c>
      <c r="B2518" s="445" t="s">
        <v>11066</v>
      </c>
      <c r="C2518" s="445" t="s">
        <v>146</v>
      </c>
      <c r="D2518" s="445" t="s">
        <v>8367</v>
      </c>
      <c r="E2518" s="452">
        <v>2.09</v>
      </c>
    </row>
    <row r="2519" spans="1:5">
      <c r="A2519" s="445">
        <v>36360</v>
      </c>
      <c r="B2519" s="445" t="s">
        <v>11067</v>
      </c>
      <c r="C2519" s="445" t="s">
        <v>146</v>
      </c>
      <c r="D2519" s="445" t="s">
        <v>8367</v>
      </c>
      <c r="E2519" s="452">
        <v>3.23</v>
      </c>
    </row>
    <row r="2520" spans="1:5">
      <c r="A2520" s="445">
        <v>38434</v>
      </c>
      <c r="B2520" s="445" t="s">
        <v>11068</v>
      </c>
      <c r="C2520" s="445" t="s">
        <v>146</v>
      </c>
      <c r="D2520" s="445" t="s">
        <v>8367</v>
      </c>
      <c r="E2520" s="452">
        <v>4.9400000000000004</v>
      </c>
    </row>
    <row r="2521" spans="1:5">
      <c r="A2521" s="445">
        <v>38435</v>
      </c>
      <c r="B2521" s="445" t="s">
        <v>11069</v>
      </c>
      <c r="C2521" s="445" t="s">
        <v>146</v>
      </c>
      <c r="D2521" s="445" t="s">
        <v>8367</v>
      </c>
      <c r="E2521" s="452">
        <v>9.39</v>
      </c>
    </row>
    <row r="2522" spans="1:5">
      <c r="A2522" s="445">
        <v>38436</v>
      </c>
      <c r="B2522" s="445" t="s">
        <v>11070</v>
      </c>
      <c r="C2522" s="445" t="s">
        <v>146</v>
      </c>
      <c r="D2522" s="445" t="s">
        <v>8367</v>
      </c>
      <c r="E2522" s="452">
        <v>19.41</v>
      </c>
    </row>
    <row r="2523" spans="1:5">
      <c r="A2523" s="445">
        <v>38437</v>
      </c>
      <c r="B2523" s="445" t="s">
        <v>11071</v>
      </c>
      <c r="C2523" s="445" t="s">
        <v>146</v>
      </c>
      <c r="D2523" s="445" t="s">
        <v>8367</v>
      </c>
      <c r="E2523" s="452">
        <v>29.14</v>
      </c>
    </row>
    <row r="2524" spans="1:5">
      <c r="A2524" s="445">
        <v>38438</v>
      </c>
      <c r="B2524" s="445" t="s">
        <v>11072</v>
      </c>
      <c r="C2524" s="445" t="s">
        <v>146</v>
      </c>
      <c r="D2524" s="445" t="s">
        <v>8367</v>
      </c>
      <c r="E2524" s="452">
        <v>73.64</v>
      </c>
    </row>
    <row r="2525" spans="1:5">
      <c r="A2525" s="445">
        <v>38439</v>
      </c>
      <c r="B2525" s="445" t="s">
        <v>11073</v>
      </c>
      <c r="C2525" s="445" t="s">
        <v>146</v>
      </c>
      <c r="D2525" s="445" t="s">
        <v>8367</v>
      </c>
      <c r="E2525" s="452">
        <v>112.24</v>
      </c>
    </row>
    <row r="2526" spans="1:5">
      <c r="A2526" s="445">
        <v>10836</v>
      </c>
      <c r="B2526" s="445" t="s">
        <v>11074</v>
      </c>
      <c r="C2526" s="445" t="s">
        <v>146</v>
      </c>
      <c r="D2526" s="445" t="s">
        <v>8349</v>
      </c>
      <c r="E2526" s="452">
        <v>17.440000000000001</v>
      </c>
    </row>
    <row r="2527" spans="1:5">
      <c r="A2527" s="445">
        <v>20128</v>
      </c>
      <c r="B2527" s="445" t="s">
        <v>11075</v>
      </c>
      <c r="C2527" s="445" t="s">
        <v>146</v>
      </c>
      <c r="D2527" s="445" t="s">
        <v>8349</v>
      </c>
      <c r="E2527" s="452">
        <v>51.11</v>
      </c>
    </row>
    <row r="2528" spans="1:5">
      <c r="A2528" s="445">
        <v>20131</v>
      </c>
      <c r="B2528" s="445" t="s">
        <v>11076</v>
      </c>
      <c r="C2528" s="445" t="s">
        <v>146</v>
      </c>
      <c r="D2528" s="445" t="s">
        <v>8349</v>
      </c>
      <c r="E2528" s="452">
        <v>46.65</v>
      </c>
    </row>
    <row r="2529" spans="1:5">
      <c r="A2529" s="445">
        <v>3521</v>
      </c>
      <c r="B2529" s="445" t="s">
        <v>11077</v>
      </c>
      <c r="C2529" s="445" t="s">
        <v>146</v>
      </c>
      <c r="D2529" s="445" t="s">
        <v>8349</v>
      </c>
      <c r="E2529" s="452">
        <v>1.96</v>
      </c>
    </row>
    <row r="2530" spans="1:5">
      <c r="A2530" s="445">
        <v>3531</v>
      </c>
      <c r="B2530" s="445" t="s">
        <v>11078</v>
      </c>
      <c r="C2530" s="445" t="s">
        <v>146</v>
      </c>
      <c r="D2530" s="445" t="s">
        <v>8349</v>
      </c>
      <c r="E2530" s="452">
        <v>2.21</v>
      </c>
    </row>
    <row r="2531" spans="1:5">
      <c r="A2531" s="445">
        <v>3522</v>
      </c>
      <c r="B2531" s="445" t="s">
        <v>11079</v>
      </c>
      <c r="C2531" s="445" t="s">
        <v>146</v>
      </c>
      <c r="D2531" s="445" t="s">
        <v>8349</v>
      </c>
      <c r="E2531" s="452">
        <v>3.29</v>
      </c>
    </row>
    <row r="2532" spans="1:5">
      <c r="A2532" s="445">
        <v>3527</v>
      </c>
      <c r="B2532" s="445" t="s">
        <v>11080</v>
      </c>
      <c r="C2532" s="445" t="s">
        <v>146</v>
      </c>
      <c r="D2532" s="445" t="s">
        <v>8349</v>
      </c>
      <c r="E2532" s="452">
        <v>11.33</v>
      </c>
    </row>
    <row r="2533" spans="1:5">
      <c r="A2533" s="445">
        <v>10835</v>
      </c>
      <c r="B2533" s="445" t="s">
        <v>11081</v>
      </c>
      <c r="C2533" s="445" t="s">
        <v>146</v>
      </c>
      <c r="D2533" s="445" t="s">
        <v>8349</v>
      </c>
      <c r="E2533" s="452">
        <v>3.65</v>
      </c>
    </row>
    <row r="2534" spans="1:5">
      <c r="A2534" s="445">
        <v>3475</v>
      </c>
      <c r="B2534" s="445" t="s">
        <v>11082</v>
      </c>
      <c r="C2534" s="445" t="s">
        <v>146</v>
      </c>
      <c r="D2534" s="445" t="s">
        <v>8349</v>
      </c>
      <c r="E2534" s="452">
        <v>3.8</v>
      </c>
    </row>
    <row r="2535" spans="1:5">
      <c r="A2535" s="445">
        <v>3485</v>
      </c>
      <c r="B2535" s="445" t="s">
        <v>11083</v>
      </c>
      <c r="C2535" s="445" t="s">
        <v>146</v>
      </c>
      <c r="D2535" s="445" t="s">
        <v>8349</v>
      </c>
      <c r="E2535" s="452">
        <v>12.16</v>
      </c>
    </row>
    <row r="2536" spans="1:5">
      <c r="A2536" s="445">
        <v>3534</v>
      </c>
      <c r="B2536" s="445" t="s">
        <v>11084</v>
      </c>
      <c r="C2536" s="445" t="s">
        <v>146</v>
      </c>
      <c r="D2536" s="445" t="s">
        <v>8349</v>
      </c>
      <c r="E2536" s="452">
        <v>4.8099999999999996</v>
      </c>
    </row>
    <row r="2537" spans="1:5">
      <c r="A2537" s="445">
        <v>3543</v>
      </c>
      <c r="B2537" s="445" t="s">
        <v>11086</v>
      </c>
      <c r="C2537" s="445" t="s">
        <v>146</v>
      </c>
      <c r="D2537" s="445" t="s">
        <v>8349</v>
      </c>
      <c r="E2537" s="452">
        <v>2.41</v>
      </c>
    </row>
    <row r="2538" spans="1:5">
      <c r="A2538" s="445">
        <v>3482</v>
      </c>
      <c r="B2538" s="445" t="s">
        <v>11087</v>
      </c>
      <c r="C2538" s="445" t="s">
        <v>146</v>
      </c>
      <c r="D2538" s="445" t="s">
        <v>8349</v>
      </c>
      <c r="E2538" s="452">
        <v>6.11</v>
      </c>
    </row>
    <row r="2539" spans="1:5">
      <c r="A2539" s="445">
        <v>3505</v>
      </c>
      <c r="B2539" s="445" t="s">
        <v>11088</v>
      </c>
      <c r="C2539" s="445" t="s">
        <v>146</v>
      </c>
      <c r="D2539" s="445" t="s">
        <v>8349</v>
      </c>
      <c r="E2539" s="452">
        <v>3.46</v>
      </c>
    </row>
    <row r="2540" spans="1:5">
      <c r="A2540" s="445">
        <v>3516</v>
      </c>
      <c r="B2540" s="445" t="s">
        <v>11089</v>
      </c>
      <c r="C2540" s="445" t="s">
        <v>146</v>
      </c>
      <c r="D2540" s="445" t="s">
        <v>8349</v>
      </c>
      <c r="E2540" s="452">
        <v>0.95</v>
      </c>
    </row>
    <row r="2541" spans="1:5">
      <c r="A2541" s="445">
        <v>3517</v>
      </c>
      <c r="B2541" s="445" t="s">
        <v>11090</v>
      </c>
      <c r="C2541" s="445" t="s">
        <v>146</v>
      </c>
      <c r="D2541" s="445" t="s">
        <v>8349</v>
      </c>
      <c r="E2541" s="452">
        <v>3.33</v>
      </c>
    </row>
    <row r="2542" spans="1:5">
      <c r="A2542" s="445">
        <v>3515</v>
      </c>
      <c r="B2542" s="445" t="s">
        <v>11091</v>
      </c>
      <c r="C2542" s="445" t="s">
        <v>146</v>
      </c>
      <c r="D2542" s="445" t="s">
        <v>8349</v>
      </c>
      <c r="E2542" s="452">
        <v>5.61</v>
      </c>
    </row>
    <row r="2543" spans="1:5">
      <c r="A2543" s="445">
        <v>20147</v>
      </c>
      <c r="B2543" s="445" t="s">
        <v>11092</v>
      </c>
      <c r="C2543" s="445" t="s">
        <v>146</v>
      </c>
      <c r="D2543" s="445" t="s">
        <v>8349</v>
      </c>
      <c r="E2543" s="452">
        <v>6.04</v>
      </c>
    </row>
    <row r="2544" spans="1:5">
      <c r="A2544" s="445">
        <v>3524</v>
      </c>
      <c r="B2544" s="445" t="s">
        <v>11093</v>
      </c>
      <c r="C2544" s="445" t="s">
        <v>146</v>
      </c>
      <c r="D2544" s="445" t="s">
        <v>8349</v>
      </c>
      <c r="E2544" s="452">
        <v>7.16</v>
      </c>
    </row>
    <row r="2545" spans="1:5">
      <c r="A2545" s="445">
        <v>3532</v>
      </c>
      <c r="B2545" s="445" t="s">
        <v>11094</v>
      </c>
      <c r="C2545" s="445" t="s">
        <v>146</v>
      </c>
      <c r="D2545" s="445" t="s">
        <v>8349</v>
      </c>
      <c r="E2545" s="452">
        <v>13.11</v>
      </c>
    </row>
    <row r="2546" spans="1:5">
      <c r="A2546" s="445">
        <v>3528</v>
      </c>
      <c r="B2546" s="445" t="s">
        <v>11095</v>
      </c>
      <c r="C2546" s="445" t="s">
        <v>146</v>
      </c>
      <c r="D2546" s="445" t="s">
        <v>8349</v>
      </c>
      <c r="E2546" s="452">
        <v>7.52</v>
      </c>
    </row>
    <row r="2547" spans="1:5">
      <c r="A2547" s="445">
        <v>37952</v>
      </c>
      <c r="B2547" s="445" t="s">
        <v>11096</v>
      </c>
      <c r="C2547" s="445" t="s">
        <v>146</v>
      </c>
      <c r="D2547" s="445" t="s">
        <v>8349</v>
      </c>
      <c r="E2547" s="452">
        <v>53.59</v>
      </c>
    </row>
    <row r="2548" spans="1:5">
      <c r="A2548" s="445">
        <v>37951</v>
      </c>
      <c r="B2548" s="445" t="s">
        <v>11097</v>
      </c>
      <c r="C2548" s="445" t="s">
        <v>146</v>
      </c>
      <c r="D2548" s="445" t="s">
        <v>8349</v>
      </c>
      <c r="E2548" s="452">
        <v>1.95</v>
      </c>
    </row>
    <row r="2549" spans="1:5">
      <c r="A2549" s="445">
        <v>3518</v>
      </c>
      <c r="B2549" s="445" t="s">
        <v>11098</v>
      </c>
      <c r="C2549" s="445" t="s">
        <v>146</v>
      </c>
      <c r="D2549" s="445" t="s">
        <v>8349</v>
      </c>
      <c r="E2549" s="452">
        <v>2.85</v>
      </c>
    </row>
    <row r="2550" spans="1:5">
      <c r="A2550" s="445">
        <v>3519</v>
      </c>
      <c r="B2550" s="445" t="s">
        <v>11099</v>
      </c>
      <c r="C2550" s="445" t="s">
        <v>146</v>
      </c>
      <c r="D2550" s="445" t="s">
        <v>8349</v>
      </c>
      <c r="E2550" s="452">
        <v>6.76</v>
      </c>
    </row>
    <row r="2551" spans="1:5">
      <c r="A2551" s="445">
        <v>3520</v>
      </c>
      <c r="B2551" s="445" t="s">
        <v>11100</v>
      </c>
      <c r="C2551" s="445" t="s">
        <v>146</v>
      </c>
      <c r="D2551" s="445" t="s">
        <v>8349</v>
      </c>
      <c r="E2551" s="452">
        <v>7.57</v>
      </c>
    </row>
    <row r="2552" spans="1:5">
      <c r="A2552" s="445">
        <v>37950</v>
      </c>
      <c r="B2552" s="445" t="s">
        <v>11101</v>
      </c>
      <c r="C2552" s="445" t="s">
        <v>146</v>
      </c>
      <c r="D2552" s="445" t="s">
        <v>8349</v>
      </c>
      <c r="E2552" s="452">
        <v>46.65</v>
      </c>
    </row>
    <row r="2553" spans="1:5">
      <c r="A2553" s="445">
        <v>37949</v>
      </c>
      <c r="B2553" s="445" t="s">
        <v>11102</v>
      </c>
      <c r="C2553" s="445" t="s">
        <v>146</v>
      </c>
      <c r="D2553" s="445" t="s">
        <v>8349</v>
      </c>
      <c r="E2553" s="452">
        <v>1.71</v>
      </c>
    </row>
    <row r="2554" spans="1:5">
      <c r="A2554" s="445">
        <v>3526</v>
      </c>
      <c r="B2554" s="445" t="s">
        <v>11103</v>
      </c>
      <c r="C2554" s="445" t="s">
        <v>146</v>
      </c>
      <c r="D2554" s="445" t="s">
        <v>8349</v>
      </c>
      <c r="E2554" s="452">
        <v>2.29</v>
      </c>
    </row>
    <row r="2555" spans="1:5">
      <c r="A2555" s="445">
        <v>3509</v>
      </c>
      <c r="B2555" s="445" t="s">
        <v>11104</v>
      </c>
      <c r="C2555" s="445" t="s">
        <v>146</v>
      </c>
      <c r="D2555" s="445" t="s">
        <v>8349</v>
      </c>
      <c r="E2555" s="452">
        <v>5.95</v>
      </c>
    </row>
    <row r="2556" spans="1:5">
      <c r="A2556" s="445">
        <v>3530</v>
      </c>
      <c r="B2556" s="445" t="s">
        <v>11105</v>
      </c>
      <c r="C2556" s="445" t="s">
        <v>146</v>
      </c>
      <c r="D2556" s="445" t="s">
        <v>8349</v>
      </c>
      <c r="E2556" s="452">
        <v>225.66</v>
      </c>
    </row>
    <row r="2557" spans="1:5">
      <c r="A2557" s="445">
        <v>3542</v>
      </c>
      <c r="B2557" s="445" t="s">
        <v>11106</v>
      </c>
      <c r="C2557" s="445" t="s">
        <v>146</v>
      </c>
      <c r="D2557" s="445" t="s">
        <v>8349</v>
      </c>
      <c r="E2557" s="452">
        <v>0.52</v>
      </c>
    </row>
    <row r="2558" spans="1:5">
      <c r="A2558" s="445">
        <v>3529</v>
      </c>
      <c r="B2558" s="445" t="s">
        <v>11108</v>
      </c>
      <c r="C2558" s="445" t="s">
        <v>146</v>
      </c>
      <c r="D2558" s="445" t="s">
        <v>8349</v>
      </c>
      <c r="E2558" s="452">
        <v>0.72</v>
      </c>
    </row>
    <row r="2559" spans="1:5">
      <c r="A2559" s="445">
        <v>3536</v>
      </c>
      <c r="B2559" s="445" t="s">
        <v>11110</v>
      </c>
      <c r="C2559" s="445" t="s">
        <v>146</v>
      </c>
      <c r="D2559" s="445" t="s">
        <v>8349</v>
      </c>
      <c r="E2559" s="452">
        <v>2.16</v>
      </c>
    </row>
    <row r="2560" spans="1:5">
      <c r="A2560" s="445">
        <v>3535</v>
      </c>
      <c r="B2560" s="445" t="s">
        <v>11111</v>
      </c>
      <c r="C2560" s="445" t="s">
        <v>146</v>
      </c>
      <c r="D2560" s="445" t="s">
        <v>8349</v>
      </c>
      <c r="E2560" s="452">
        <v>5.12</v>
      </c>
    </row>
    <row r="2561" spans="1:5">
      <c r="A2561" s="445">
        <v>3540</v>
      </c>
      <c r="B2561" s="445" t="s">
        <v>11112</v>
      </c>
      <c r="C2561" s="445" t="s">
        <v>146</v>
      </c>
      <c r="D2561" s="445" t="s">
        <v>8349</v>
      </c>
      <c r="E2561" s="452">
        <v>5.54</v>
      </c>
    </row>
    <row r="2562" spans="1:5">
      <c r="A2562" s="445">
        <v>3539</v>
      </c>
      <c r="B2562" s="445" t="s">
        <v>11113</v>
      </c>
      <c r="C2562" s="445" t="s">
        <v>146</v>
      </c>
      <c r="D2562" s="445" t="s">
        <v>8349</v>
      </c>
      <c r="E2562" s="452">
        <v>24.07</v>
      </c>
    </row>
    <row r="2563" spans="1:5">
      <c r="A2563" s="445">
        <v>3513</v>
      </c>
      <c r="B2563" s="445" t="s">
        <v>11114</v>
      </c>
      <c r="C2563" s="445" t="s">
        <v>146</v>
      </c>
      <c r="D2563" s="445" t="s">
        <v>8349</v>
      </c>
      <c r="E2563" s="452">
        <v>106.97</v>
      </c>
    </row>
    <row r="2564" spans="1:5">
      <c r="A2564" s="445">
        <v>3492</v>
      </c>
      <c r="B2564" s="445" t="s">
        <v>11115</v>
      </c>
      <c r="C2564" s="445" t="s">
        <v>146</v>
      </c>
      <c r="D2564" s="445" t="s">
        <v>8349</v>
      </c>
      <c r="E2564" s="452">
        <v>20.59</v>
      </c>
    </row>
    <row r="2565" spans="1:5">
      <c r="A2565" s="445">
        <v>3491</v>
      </c>
      <c r="B2565" s="445" t="s">
        <v>11116</v>
      </c>
      <c r="C2565" s="445" t="s">
        <v>146</v>
      </c>
      <c r="D2565" s="445" t="s">
        <v>8349</v>
      </c>
      <c r="E2565" s="452">
        <v>11.74</v>
      </c>
    </row>
    <row r="2566" spans="1:5">
      <c r="A2566" s="445">
        <v>3493</v>
      </c>
      <c r="B2566" s="445" t="s">
        <v>11117</v>
      </c>
      <c r="C2566" s="445" t="s">
        <v>146</v>
      </c>
      <c r="D2566" s="445" t="s">
        <v>8349</v>
      </c>
      <c r="E2566" s="452">
        <v>28.15</v>
      </c>
    </row>
    <row r="2567" spans="1:5">
      <c r="A2567" s="445">
        <v>12628</v>
      </c>
      <c r="B2567" s="445" t="s">
        <v>11118</v>
      </c>
      <c r="C2567" s="445" t="s">
        <v>146</v>
      </c>
      <c r="D2567" s="445" t="s">
        <v>8367</v>
      </c>
      <c r="E2567" s="452">
        <v>6.82</v>
      </c>
    </row>
    <row r="2568" spans="1:5">
      <c r="A2568" s="445">
        <v>12629</v>
      </c>
      <c r="B2568" s="445" t="s">
        <v>11119</v>
      </c>
      <c r="C2568" s="445" t="s">
        <v>146</v>
      </c>
      <c r="D2568" s="445" t="s">
        <v>8367</v>
      </c>
      <c r="E2568" s="452">
        <v>7.4</v>
      </c>
    </row>
    <row r="2569" spans="1:5">
      <c r="A2569" s="445">
        <v>3481</v>
      </c>
      <c r="B2569" s="445" t="s">
        <v>11120</v>
      </c>
      <c r="C2569" s="445" t="s">
        <v>146</v>
      </c>
      <c r="D2569" s="445" t="s">
        <v>8349</v>
      </c>
      <c r="E2569" s="452">
        <v>14.26</v>
      </c>
    </row>
    <row r="2570" spans="1:5">
      <c r="A2570" s="445">
        <v>3510</v>
      </c>
      <c r="B2570" s="445" t="s">
        <v>11121</v>
      </c>
      <c r="C2570" s="445" t="s">
        <v>146</v>
      </c>
      <c r="D2570" s="445" t="s">
        <v>8349</v>
      </c>
      <c r="E2570" s="452">
        <v>13.33</v>
      </c>
    </row>
    <row r="2571" spans="1:5">
      <c r="A2571" s="445">
        <v>3508</v>
      </c>
      <c r="B2571" s="445" t="s">
        <v>11122</v>
      </c>
      <c r="C2571" s="445" t="s">
        <v>146</v>
      </c>
      <c r="D2571" s="445" t="s">
        <v>8349</v>
      </c>
      <c r="E2571" s="452">
        <v>34.840000000000003</v>
      </c>
    </row>
    <row r="2572" spans="1:5">
      <c r="A2572" s="445">
        <v>38939</v>
      </c>
      <c r="B2572" s="445" t="s">
        <v>11123</v>
      </c>
      <c r="C2572" s="445" t="s">
        <v>146</v>
      </c>
      <c r="D2572" s="445" t="s">
        <v>8367</v>
      </c>
      <c r="E2572" s="452">
        <v>18.420000000000002</v>
      </c>
    </row>
    <row r="2573" spans="1:5">
      <c r="A2573" s="445">
        <v>38940</v>
      </c>
      <c r="B2573" s="445" t="s">
        <v>11124</v>
      </c>
      <c r="C2573" s="445" t="s">
        <v>146</v>
      </c>
      <c r="D2573" s="445" t="s">
        <v>8367</v>
      </c>
      <c r="E2573" s="452">
        <v>28.13</v>
      </c>
    </row>
    <row r="2574" spans="1:5">
      <c r="A2574" s="445">
        <v>38941</v>
      </c>
      <c r="B2574" s="445" t="s">
        <v>11125</v>
      </c>
      <c r="C2574" s="445" t="s">
        <v>146</v>
      </c>
      <c r="D2574" s="445" t="s">
        <v>8367</v>
      </c>
      <c r="E2574" s="452">
        <v>33.229999999999997</v>
      </c>
    </row>
    <row r="2575" spans="1:5">
      <c r="A2575" s="445">
        <v>38942</v>
      </c>
      <c r="B2575" s="445" t="s">
        <v>11126</v>
      </c>
      <c r="C2575" s="445" t="s">
        <v>146</v>
      </c>
      <c r="D2575" s="445" t="s">
        <v>8367</v>
      </c>
      <c r="E2575" s="452">
        <v>37.22</v>
      </c>
    </row>
    <row r="2576" spans="1:5">
      <c r="A2576" s="445">
        <v>38987</v>
      </c>
      <c r="B2576" s="445" t="s">
        <v>11127</v>
      </c>
      <c r="C2576" s="445" t="s">
        <v>146</v>
      </c>
      <c r="D2576" s="445" t="s">
        <v>8367</v>
      </c>
      <c r="E2576" s="452">
        <v>8.74</v>
      </c>
    </row>
    <row r="2577" spans="1:5">
      <c r="A2577" s="445">
        <v>38988</v>
      </c>
      <c r="B2577" s="445" t="s">
        <v>11128</v>
      </c>
      <c r="C2577" s="445" t="s">
        <v>146</v>
      </c>
      <c r="D2577" s="445" t="s">
        <v>8367</v>
      </c>
      <c r="E2577" s="452">
        <v>20.29</v>
      </c>
    </row>
    <row r="2578" spans="1:5">
      <c r="A2578" s="445">
        <v>38989</v>
      </c>
      <c r="B2578" s="445" t="s">
        <v>11129</v>
      </c>
      <c r="C2578" s="445" t="s">
        <v>146</v>
      </c>
      <c r="D2578" s="445" t="s">
        <v>8367</v>
      </c>
      <c r="E2578" s="452">
        <v>26.97</v>
      </c>
    </row>
    <row r="2579" spans="1:5">
      <c r="A2579" s="445">
        <v>38990</v>
      </c>
      <c r="B2579" s="445" t="s">
        <v>11130</v>
      </c>
      <c r="C2579" s="445" t="s">
        <v>146</v>
      </c>
      <c r="D2579" s="445" t="s">
        <v>8367</v>
      </c>
      <c r="E2579" s="452">
        <v>71.08</v>
      </c>
    </row>
    <row r="2580" spans="1:5">
      <c r="A2580" s="445">
        <v>38991</v>
      </c>
      <c r="B2580" s="445" t="s">
        <v>11131</v>
      </c>
      <c r="C2580" s="445" t="s">
        <v>146</v>
      </c>
      <c r="D2580" s="445" t="s">
        <v>8367</v>
      </c>
      <c r="E2580" s="452">
        <v>143.62</v>
      </c>
    </row>
    <row r="2581" spans="1:5">
      <c r="A2581" s="445">
        <v>38913</v>
      </c>
      <c r="B2581" s="445" t="s">
        <v>11132</v>
      </c>
      <c r="C2581" s="445" t="s">
        <v>146</v>
      </c>
      <c r="D2581" s="445" t="s">
        <v>8367</v>
      </c>
      <c r="E2581" s="452">
        <v>17.100000000000001</v>
      </c>
    </row>
    <row r="2582" spans="1:5">
      <c r="A2582" s="445">
        <v>38914</v>
      </c>
      <c r="B2582" s="445" t="s">
        <v>11133</v>
      </c>
      <c r="C2582" s="445" t="s">
        <v>146</v>
      </c>
      <c r="D2582" s="445" t="s">
        <v>8367</v>
      </c>
      <c r="E2582" s="452">
        <v>19.829999999999998</v>
      </c>
    </row>
    <row r="2583" spans="1:5">
      <c r="A2583" s="445">
        <v>38915</v>
      </c>
      <c r="B2583" s="445" t="s">
        <v>11134</v>
      </c>
      <c r="C2583" s="445" t="s">
        <v>146</v>
      </c>
      <c r="D2583" s="445" t="s">
        <v>8367</v>
      </c>
      <c r="E2583" s="452">
        <v>34.43</v>
      </c>
    </row>
    <row r="2584" spans="1:5">
      <c r="A2584" s="445">
        <v>38916</v>
      </c>
      <c r="B2584" s="445" t="s">
        <v>11135</v>
      </c>
      <c r="C2584" s="445" t="s">
        <v>146</v>
      </c>
      <c r="D2584" s="445" t="s">
        <v>8367</v>
      </c>
      <c r="E2584" s="452">
        <v>45.43</v>
      </c>
    </row>
    <row r="2585" spans="1:5">
      <c r="A2585" s="445">
        <v>39300</v>
      </c>
      <c r="B2585" s="445" t="s">
        <v>11136</v>
      </c>
      <c r="C2585" s="445" t="s">
        <v>146</v>
      </c>
      <c r="D2585" s="445" t="s">
        <v>8367</v>
      </c>
      <c r="E2585" s="452">
        <v>15.45</v>
      </c>
    </row>
    <row r="2586" spans="1:5">
      <c r="A2586" s="445">
        <v>39301</v>
      </c>
      <c r="B2586" s="445" t="s">
        <v>11137</v>
      </c>
      <c r="C2586" s="445" t="s">
        <v>146</v>
      </c>
      <c r="D2586" s="445" t="s">
        <v>8367</v>
      </c>
      <c r="E2586" s="452">
        <v>21.43</v>
      </c>
    </row>
    <row r="2587" spans="1:5">
      <c r="A2587" s="445">
        <v>39302</v>
      </c>
      <c r="B2587" s="445" t="s">
        <v>11138</v>
      </c>
      <c r="C2587" s="445" t="s">
        <v>146</v>
      </c>
      <c r="D2587" s="445" t="s">
        <v>8367</v>
      </c>
      <c r="E2587" s="452">
        <v>26.93</v>
      </c>
    </row>
    <row r="2588" spans="1:5">
      <c r="A2588" s="445">
        <v>39303</v>
      </c>
      <c r="B2588" s="445" t="s">
        <v>11139</v>
      </c>
      <c r="C2588" s="445" t="s">
        <v>146</v>
      </c>
      <c r="D2588" s="445" t="s">
        <v>8367</v>
      </c>
      <c r="E2588" s="452">
        <v>47.34</v>
      </c>
    </row>
    <row r="2589" spans="1:5">
      <c r="A2589" s="445">
        <v>38923</v>
      </c>
      <c r="B2589" s="445" t="s">
        <v>11140</v>
      </c>
      <c r="C2589" s="445" t="s">
        <v>146</v>
      </c>
      <c r="D2589" s="445" t="s">
        <v>8367</v>
      </c>
      <c r="E2589" s="452">
        <v>15.08</v>
      </c>
    </row>
    <row r="2590" spans="1:5">
      <c r="A2590" s="445">
        <v>38925</v>
      </c>
      <c r="B2590" s="445" t="s">
        <v>11141</v>
      </c>
      <c r="C2590" s="445" t="s">
        <v>146</v>
      </c>
      <c r="D2590" s="445" t="s">
        <v>8367</v>
      </c>
      <c r="E2590" s="452">
        <v>16.2</v>
      </c>
    </row>
    <row r="2591" spans="1:5">
      <c r="A2591" s="445">
        <v>38926</v>
      </c>
      <c r="B2591" s="445" t="s">
        <v>11142</v>
      </c>
      <c r="C2591" s="445" t="s">
        <v>146</v>
      </c>
      <c r="D2591" s="445" t="s">
        <v>8367</v>
      </c>
      <c r="E2591" s="452">
        <v>23.15</v>
      </c>
    </row>
    <row r="2592" spans="1:5">
      <c r="A2592" s="445">
        <v>38927</v>
      </c>
      <c r="B2592" s="445" t="s">
        <v>11143</v>
      </c>
      <c r="C2592" s="445" t="s">
        <v>146</v>
      </c>
      <c r="D2592" s="445" t="s">
        <v>8367</v>
      </c>
      <c r="E2592" s="452">
        <v>24.76</v>
      </c>
    </row>
    <row r="2593" spans="1:5">
      <c r="A2593" s="445">
        <v>39304</v>
      </c>
      <c r="B2593" s="445" t="s">
        <v>11144</v>
      </c>
      <c r="C2593" s="445" t="s">
        <v>146</v>
      </c>
      <c r="D2593" s="445" t="s">
        <v>8367</v>
      </c>
      <c r="E2593" s="452">
        <v>19.07</v>
      </c>
    </row>
    <row r="2594" spans="1:5">
      <c r="A2594" s="445">
        <v>38924</v>
      </c>
      <c r="B2594" s="445" t="s">
        <v>11145</v>
      </c>
      <c r="C2594" s="445" t="s">
        <v>146</v>
      </c>
      <c r="D2594" s="445" t="s">
        <v>8367</v>
      </c>
      <c r="E2594" s="452">
        <v>27.18</v>
      </c>
    </row>
    <row r="2595" spans="1:5">
      <c r="A2595" s="445">
        <v>39305</v>
      </c>
      <c r="B2595" s="445" t="s">
        <v>11146</v>
      </c>
      <c r="C2595" s="445" t="s">
        <v>146</v>
      </c>
      <c r="D2595" s="445" t="s">
        <v>8367</v>
      </c>
      <c r="E2595" s="452">
        <v>24.97</v>
      </c>
    </row>
    <row r="2596" spans="1:5">
      <c r="A2596" s="445">
        <v>39306</v>
      </c>
      <c r="B2596" s="445" t="s">
        <v>11147</v>
      </c>
      <c r="C2596" s="445" t="s">
        <v>146</v>
      </c>
      <c r="D2596" s="445" t="s">
        <v>8367</v>
      </c>
      <c r="E2596" s="452">
        <v>31.24</v>
      </c>
    </row>
    <row r="2597" spans="1:5">
      <c r="A2597" s="445">
        <v>38928</v>
      </c>
      <c r="B2597" s="445" t="s">
        <v>11148</v>
      </c>
      <c r="C2597" s="445" t="s">
        <v>146</v>
      </c>
      <c r="D2597" s="445" t="s">
        <v>8367</v>
      </c>
      <c r="E2597" s="452">
        <v>27.44</v>
      </c>
    </row>
    <row r="2598" spans="1:5">
      <c r="A2598" s="445">
        <v>38929</v>
      </c>
      <c r="B2598" s="445" t="s">
        <v>11150</v>
      </c>
      <c r="C2598" s="445" t="s">
        <v>146</v>
      </c>
      <c r="D2598" s="445" t="s">
        <v>8367</v>
      </c>
      <c r="E2598" s="452">
        <v>48.65</v>
      </c>
    </row>
    <row r="2599" spans="1:5">
      <c r="A2599" s="445">
        <v>39307</v>
      </c>
      <c r="B2599" s="445" t="s">
        <v>11151</v>
      </c>
      <c r="C2599" s="445" t="s">
        <v>146</v>
      </c>
      <c r="D2599" s="445" t="s">
        <v>8367</v>
      </c>
      <c r="E2599" s="452">
        <v>35.950000000000003</v>
      </c>
    </row>
    <row r="2600" spans="1:5">
      <c r="A2600" s="445">
        <v>38930</v>
      </c>
      <c r="B2600" s="445" t="s">
        <v>11152</v>
      </c>
      <c r="C2600" s="445" t="s">
        <v>146</v>
      </c>
      <c r="D2600" s="445" t="s">
        <v>8367</v>
      </c>
      <c r="E2600" s="452">
        <v>61.12</v>
      </c>
    </row>
    <row r="2601" spans="1:5">
      <c r="A2601" s="445">
        <v>38931</v>
      </c>
      <c r="B2601" s="445" t="s">
        <v>11153</v>
      </c>
      <c r="C2601" s="445" t="s">
        <v>146</v>
      </c>
      <c r="D2601" s="445" t="s">
        <v>8367</v>
      </c>
      <c r="E2601" s="452">
        <v>15.39</v>
      </c>
    </row>
    <row r="2602" spans="1:5">
      <c r="A2602" s="445">
        <v>38932</v>
      </c>
      <c r="B2602" s="445" t="s">
        <v>11154</v>
      </c>
      <c r="C2602" s="445" t="s">
        <v>146</v>
      </c>
      <c r="D2602" s="445" t="s">
        <v>8367</v>
      </c>
      <c r="E2602" s="452">
        <v>15.55</v>
      </c>
    </row>
    <row r="2603" spans="1:5">
      <c r="A2603" s="445">
        <v>38934</v>
      </c>
      <c r="B2603" s="445" t="s">
        <v>11156</v>
      </c>
      <c r="C2603" s="445" t="s">
        <v>146</v>
      </c>
      <c r="D2603" s="445" t="s">
        <v>8367</v>
      </c>
      <c r="E2603" s="452">
        <v>22.97</v>
      </c>
    </row>
    <row r="2604" spans="1:5">
      <c r="A2604" s="445">
        <v>38935</v>
      </c>
      <c r="B2604" s="445" t="s">
        <v>11157</v>
      </c>
      <c r="C2604" s="445" t="s">
        <v>146</v>
      </c>
      <c r="D2604" s="445" t="s">
        <v>8367</v>
      </c>
      <c r="E2604" s="452">
        <v>24.58</v>
      </c>
    </row>
    <row r="2605" spans="1:5">
      <c r="A2605" s="445">
        <v>38936</v>
      </c>
      <c r="B2605" s="445" t="s">
        <v>11158</v>
      </c>
      <c r="C2605" s="445" t="s">
        <v>146</v>
      </c>
      <c r="D2605" s="445" t="s">
        <v>8367</v>
      </c>
      <c r="E2605" s="452">
        <v>26.33</v>
      </c>
    </row>
    <row r="2606" spans="1:5">
      <c r="A2606" s="445">
        <v>38937</v>
      </c>
      <c r="B2606" s="445" t="s">
        <v>11159</v>
      </c>
      <c r="C2606" s="445" t="s">
        <v>146</v>
      </c>
      <c r="D2606" s="445" t="s">
        <v>8367</v>
      </c>
      <c r="E2606" s="452">
        <v>32.08</v>
      </c>
    </row>
    <row r="2607" spans="1:5">
      <c r="A2607" s="445">
        <v>38938</v>
      </c>
      <c r="B2607" s="445" t="s">
        <v>11160</v>
      </c>
      <c r="C2607" s="445" t="s">
        <v>146</v>
      </c>
      <c r="D2607" s="445" t="s">
        <v>8367</v>
      </c>
      <c r="E2607" s="452">
        <v>47.7</v>
      </c>
    </row>
    <row r="2608" spans="1:5">
      <c r="A2608" s="445">
        <v>3489</v>
      </c>
      <c r="B2608" s="445" t="s">
        <v>11161</v>
      </c>
      <c r="C2608" s="445" t="s">
        <v>146</v>
      </c>
      <c r="D2608" s="445" t="s">
        <v>8349</v>
      </c>
      <c r="E2608" s="452">
        <v>13.17</v>
      </c>
    </row>
    <row r="2609" spans="1:5">
      <c r="A2609" s="445">
        <v>20151</v>
      </c>
      <c r="B2609" s="445" t="s">
        <v>11162</v>
      </c>
      <c r="C2609" s="445" t="s">
        <v>146</v>
      </c>
      <c r="D2609" s="445" t="s">
        <v>8349</v>
      </c>
      <c r="E2609" s="452">
        <v>21.01</v>
      </c>
    </row>
    <row r="2610" spans="1:5">
      <c r="A2610" s="445">
        <v>20152</v>
      </c>
      <c r="B2610" s="445" t="s">
        <v>11163</v>
      </c>
      <c r="C2610" s="445" t="s">
        <v>146</v>
      </c>
      <c r="D2610" s="445" t="s">
        <v>8349</v>
      </c>
      <c r="E2610" s="452">
        <v>73.11</v>
      </c>
    </row>
    <row r="2611" spans="1:5">
      <c r="A2611" s="445">
        <v>20148</v>
      </c>
      <c r="B2611" s="445" t="s">
        <v>11164</v>
      </c>
      <c r="C2611" s="445" t="s">
        <v>146</v>
      </c>
      <c r="D2611" s="445" t="s">
        <v>8349</v>
      </c>
      <c r="E2611" s="452">
        <v>4.18</v>
      </c>
    </row>
    <row r="2612" spans="1:5">
      <c r="A2612" s="445">
        <v>20149</v>
      </c>
      <c r="B2612" s="445" t="s">
        <v>11165</v>
      </c>
      <c r="C2612" s="445" t="s">
        <v>146</v>
      </c>
      <c r="D2612" s="445" t="s">
        <v>8349</v>
      </c>
      <c r="E2612" s="452">
        <v>6.47</v>
      </c>
    </row>
    <row r="2613" spans="1:5">
      <c r="A2613" s="445">
        <v>20150</v>
      </c>
      <c r="B2613" s="445" t="s">
        <v>11166</v>
      </c>
      <c r="C2613" s="445" t="s">
        <v>146</v>
      </c>
      <c r="D2613" s="445" t="s">
        <v>8349</v>
      </c>
      <c r="E2613" s="452">
        <v>15.08</v>
      </c>
    </row>
    <row r="2614" spans="1:5">
      <c r="A2614" s="445">
        <v>20157</v>
      </c>
      <c r="B2614" s="445" t="s">
        <v>11167</v>
      </c>
      <c r="C2614" s="445" t="s">
        <v>146</v>
      </c>
      <c r="D2614" s="445" t="s">
        <v>8349</v>
      </c>
      <c r="E2614" s="452">
        <v>28.35</v>
      </c>
    </row>
    <row r="2615" spans="1:5">
      <c r="A2615" s="445">
        <v>20158</v>
      </c>
      <c r="B2615" s="445" t="s">
        <v>11168</v>
      </c>
      <c r="C2615" s="445" t="s">
        <v>146</v>
      </c>
      <c r="D2615" s="445" t="s">
        <v>8349</v>
      </c>
      <c r="E2615" s="452">
        <v>94.18</v>
      </c>
    </row>
    <row r="2616" spans="1:5">
      <c r="A2616" s="445">
        <v>20154</v>
      </c>
      <c r="B2616" s="445" t="s">
        <v>11169</v>
      </c>
      <c r="C2616" s="445" t="s">
        <v>146</v>
      </c>
      <c r="D2616" s="445" t="s">
        <v>8349</v>
      </c>
      <c r="E2616" s="452">
        <v>5.37</v>
      </c>
    </row>
    <row r="2617" spans="1:5">
      <c r="A2617" s="445">
        <v>20155</v>
      </c>
      <c r="B2617" s="445" t="s">
        <v>11170</v>
      </c>
      <c r="C2617" s="445" t="s">
        <v>146</v>
      </c>
      <c r="D2617" s="445" t="s">
        <v>8349</v>
      </c>
      <c r="E2617" s="452">
        <v>8.0399999999999991</v>
      </c>
    </row>
    <row r="2618" spans="1:5">
      <c r="A2618" s="445">
        <v>20156</v>
      </c>
      <c r="B2618" s="445" t="s">
        <v>11171</v>
      </c>
      <c r="C2618" s="445" t="s">
        <v>146</v>
      </c>
      <c r="D2618" s="445" t="s">
        <v>8349</v>
      </c>
      <c r="E2618" s="452">
        <v>18.100000000000001</v>
      </c>
    </row>
    <row r="2619" spans="1:5">
      <c r="A2619" s="445">
        <v>3512</v>
      </c>
      <c r="B2619" s="445" t="s">
        <v>11172</v>
      </c>
      <c r="C2619" s="445" t="s">
        <v>146</v>
      </c>
      <c r="D2619" s="445" t="s">
        <v>8349</v>
      </c>
      <c r="E2619" s="452">
        <v>206.37</v>
      </c>
    </row>
    <row r="2620" spans="1:5">
      <c r="A2620" s="445">
        <v>3499</v>
      </c>
      <c r="B2620" s="445" t="s">
        <v>11173</v>
      </c>
      <c r="C2620" s="445" t="s">
        <v>146</v>
      </c>
      <c r="D2620" s="445" t="s">
        <v>8349</v>
      </c>
      <c r="E2620" s="452">
        <v>0.88</v>
      </c>
    </row>
    <row r="2621" spans="1:5">
      <c r="A2621" s="445">
        <v>3500</v>
      </c>
      <c r="B2621" s="445" t="s">
        <v>11174</v>
      </c>
      <c r="C2621" s="445" t="s">
        <v>146</v>
      </c>
      <c r="D2621" s="445" t="s">
        <v>8349</v>
      </c>
      <c r="E2621" s="452">
        <v>1.48</v>
      </c>
    </row>
    <row r="2622" spans="1:5">
      <c r="A2622" s="445">
        <v>3501</v>
      </c>
      <c r="B2622" s="445" t="s">
        <v>11175</v>
      </c>
      <c r="C2622" s="445" t="s">
        <v>146</v>
      </c>
      <c r="D2622" s="445" t="s">
        <v>8349</v>
      </c>
      <c r="E2622" s="452">
        <v>4.28</v>
      </c>
    </row>
    <row r="2623" spans="1:5">
      <c r="A2623" s="445">
        <v>3502</v>
      </c>
      <c r="B2623" s="445" t="s">
        <v>11176</v>
      </c>
      <c r="C2623" s="445" t="s">
        <v>146</v>
      </c>
      <c r="D2623" s="445" t="s">
        <v>8349</v>
      </c>
      <c r="E2623" s="452">
        <v>6.09</v>
      </c>
    </row>
    <row r="2624" spans="1:5">
      <c r="A2624" s="445">
        <v>3503</v>
      </c>
      <c r="B2624" s="445" t="s">
        <v>11177</v>
      </c>
      <c r="C2624" s="445" t="s">
        <v>146</v>
      </c>
      <c r="D2624" s="445" t="s">
        <v>8349</v>
      </c>
      <c r="E2624" s="452">
        <v>7.29</v>
      </c>
    </row>
    <row r="2625" spans="1:5">
      <c r="A2625" s="445">
        <v>3477</v>
      </c>
      <c r="B2625" s="445" t="s">
        <v>11178</v>
      </c>
      <c r="C2625" s="445" t="s">
        <v>146</v>
      </c>
      <c r="D2625" s="445" t="s">
        <v>8349</v>
      </c>
      <c r="E2625" s="452">
        <v>28.25</v>
      </c>
    </row>
    <row r="2626" spans="1:5">
      <c r="A2626" s="445">
        <v>3478</v>
      </c>
      <c r="B2626" s="445" t="s">
        <v>11179</v>
      </c>
      <c r="C2626" s="445" t="s">
        <v>146</v>
      </c>
      <c r="D2626" s="445" t="s">
        <v>8349</v>
      </c>
      <c r="E2626" s="452">
        <v>64.91</v>
      </c>
    </row>
    <row r="2627" spans="1:5">
      <c r="A2627" s="445">
        <v>3525</v>
      </c>
      <c r="B2627" s="445" t="s">
        <v>11180</v>
      </c>
      <c r="C2627" s="445" t="s">
        <v>146</v>
      </c>
      <c r="D2627" s="445" t="s">
        <v>8349</v>
      </c>
      <c r="E2627" s="452">
        <v>77.010000000000005</v>
      </c>
    </row>
    <row r="2628" spans="1:5">
      <c r="A2628" s="445">
        <v>3511</v>
      </c>
      <c r="B2628" s="445" t="s">
        <v>11181</v>
      </c>
      <c r="C2628" s="445" t="s">
        <v>146</v>
      </c>
      <c r="D2628" s="445" t="s">
        <v>8349</v>
      </c>
      <c r="E2628" s="452">
        <v>90.36</v>
      </c>
    </row>
    <row r="2629" spans="1:5">
      <c r="A2629" s="445">
        <v>38917</v>
      </c>
      <c r="B2629" s="445" t="s">
        <v>11182</v>
      </c>
      <c r="C2629" s="445" t="s">
        <v>146</v>
      </c>
      <c r="D2629" s="445" t="s">
        <v>8367</v>
      </c>
      <c r="E2629" s="452">
        <v>14.72</v>
      </c>
    </row>
    <row r="2630" spans="1:5">
      <c r="A2630" s="445">
        <v>38919</v>
      </c>
      <c r="B2630" s="445" t="s">
        <v>11183</v>
      </c>
      <c r="C2630" s="445" t="s">
        <v>146</v>
      </c>
      <c r="D2630" s="445" t="s">
        <v>8367</v>
      </c>
      <c r="E2630" s="452">
        <v>21.91</v>
      </c>
    </row>
    <row r="2631" spans="1:5">
      <c r="A2631" s="445">
        <v>38922</v>
      </c>
      <c r="B2631" s="445" t="s">
        <v>11184</v>
      </c>
      <c r="C2631" s="445" t="s">
        <v>146</v>
      </c>
      <c r="D2631" s="445" t="s">
        <v>8367</v>
      </c>
      <c r="E2631" s="452">
        <v>28.3</v>
      </c>
    </row>
    <row r="2632" spans="1:5">
      <c r="A2632" s="445">
        <v>38921</v>
      </c>
      <c r="B2632" s="445" t="s">
        <v>11185</v>
      </c>
      <c r="C2632" s="445" t="s">
        <v>146</v>
      </c>
      <c r="D2632" s="445" t="s">
        <v>8367</v>
      </c>
      <c r="E2632" s="452">
        <v>34.99</v>
      </c>
    </row>
    <row r="2633" spans="1:5">
      <c r="A2633" s="445">
        <v>38918</v>
      </c>
      <c r="B2633" s="445" t="s">
        <v>11186</v>
      </c>
      <c r="C2633" s="445" t="s">
        <v>146</v>
      </c>
      <c r="D2633" s="445" t="s">
        <v>8367</v>
      </c>
      <c r="E2633" s="452">
        <v>33.26</v>
      </c>
    </row>
    <row r="2634" spans="1:5">
      <c r="A2634" s="445">
        <v>38920</v>
      </c>
      <c r="B2634" s="445" t="s">
        <v>11187</v>
      </c>
      <c r="C2634" s="445" t="s">
        <v>146</v>
      </c>
      <c r="D2634" s="445" t="s">
        <v>8367</v>
      </c>
      <c r="E2634" s="452">
        <v>41.58</v>
      </c>
    </row>
    <row r="2635" spans="1:5">
      <c r="A2635" s="445">
        <v>12032</v>
      </c>
      <c r="B2635" s="445" t="s">
        <v>11188</v>
      </c>
      <c r="C2635" s="445" t="s">
        <v>21159</v>
      </c>
      <c r="D2635" s="445" t="s">
        <v>8349</v>
      </c>
      <c r="E2635" s="452">
        <v>58.68</v>
      </c>
    </row>
    <row r="2636" spans="1:5">
      <c r="A2636" s="445">
        <v>12030</v>
      </c>
      <c r="B2636" s="445" t="s">
        <v>11190</v>
      </c>
      <c r="C2636" s="445" t="s">
        <v>21159</v>
      </c>
      <c r="D2636" s="445" t="s">
        <v>8349</v>
      </c>
      <c r="E2636" s="452">
        <v>55.14</v>
      </c>
    </row>
    <row r="2637" spans="1:5">
      <c r="A2637" s="445">
        <v>10908</v>
      </c>
      <c r="B2637" s="445" t="s">
        <v>11191</v>
      </c>
      <c r="C2637" s="445" t="s">
        <v>146</v>
      </c>
      <c r="D2637" s="445" t="s">
        <v>8349</v>
      </c>
      <c r="E2637" s="452">
        <v>15.87</v>
      </c>
    </row>
    <row r="2638" spans="1:5">
      <c r="A2638" s="445">
        <v>10909</v>
      </c>
      <c r="B2638" s="445" t="s">
        <v>11192</v>
      </c>
      <c r="C2638" s="445" t="s">
        <v>146</v>
      </c>
      <c r="D2638" s="445" t="s">
        <v>8349</v>
      </c>
      <c r="E2638" s="452">
        <v>25.31</v>
      </c>
    </row>
    <row r="2639" spans="1:5">
      <c r="A2639" s="445">
        <v>3669</v>
      </c>
      <c r="B2639" s="445" t="s">
        <v>11193</v>
      </c>
      <c r="C2639" s="445" t="s">
        <v>146</v>
      </c>
      <c r="D2639" s="445" t="s">
        <v>8349</v>
      </c>
      <c r="E2639" s="452">
        <v>10.84</v>
      </c>
    </row>
    <row r="2640" spans="1:5">
      <c r="A2640" s="445">
        <v>20138</v>
      </c>
      <c r="B2640" s="445" t="s">
        <v>11194</v>
      </c>
      <c r="C2640" s="445" t="s">
        <v>146</v>
      </c>
      <c r="D2640" s="445" t="s">
        <v>8349</v>
      </c>
      <c r="E2640" s="452">
        <v>53.88</v>
      </c>
    </row>
    <row r="2641" spans="1:5">
      <c r="A2641" s="445">
        <v>20139</v>
      </c>
      <c r="B2641" s="445" t="s">
        <v>11195</v>
      </c>
      <c r="C2641" s="445" t="s">
        <v>146</v>
      </c>
      <c r="D2641" s="445" t="s">
        <v>8349</v>
      </c>
      <c r="E2641" s="452">
        <v>90.53</v>
      </c>
    </row>
    <row r="2642" spans="1:5">
      <c r="A2642" s="445">
        <v>3668</v>
      </c>
      <c r="B2642" s="445" t="s">
        <v>11196</v>
      </c>
      <c r="C2642" s="445" t="s">
        <v>146</v>
      </c>
      <c r="D2642" s="445" t="s">
        <v>8349</v>
      </c>
      <c r="E2642" s="452">
        <v>35.89</v>
      </c>
    </row>
    <row r="2643" spans="1:5">
      <c r="A2643" s="445">
        <v>3656</v>
      </c>
      <c r="B2643" s="445" t="s">
        <v>11197</v>
      </c>
      <c r="C2643" s="445" t="s">
        <v>146</v>
      </c>
      <c r="D2643" s="445" t="s">
        <v>8349</v>
      </c>
      <c r="E2643" s="452">
        <v>17.79</v>
      </c>
    </row>
    <row r="2644" spans="1:5">
      <c r="A2644" s="445">
        <v>10911</v>
      </c>
      <c r="B2644" s="445" t="s">
        <v>11198</v>
      </c>
      <c r="C2644" s="445" t="s">
        <v>146</v>
      </c>
      <c r="D2644" s="445" t="s">
        <v>8349</v>
      </c>
      <c r="E2644" s="452">
        <v>19.739999999999998</v>
      </c>
    </row>
    <row r="2645" spans="1:5">
      <c r="A2645" s="445">
        <v>3654</v>
      </c>
      <c r="B2645" s="445" t="s">
        <v>11199</v>
      </c>
      <c r="C2645" s="445" t="s">
        <v>146</v>
      </c>
      <c r="D2645" s="445" t="s">
        <v>8349</v>
      </c>
      <c r="E2645" s="452">
        <v>4.58</v>
      </c>
    </row>
    <row r="2646" spans="1:5">
      <c r="A2646" s="445">
        <v>3664</v>
      </c>
      <c r="B2646" s="445" t="s">
        <v>11200</v>
      </c>
      <c r="C2646" s="445" t="s">
        <v>146</v>
      </c>
      <c r="D2646" s="445" t="s">
        <v>8349</v>
      </c>
      <c r="E2646" s="452">
        <v>5.69</v>
      </c>
    </row>
    <row r="2647" spans="1:5">
      <c r="A2647" s="445">
        <v>3657</v>
      </c>
      <c r="B2647" s="445" t="s">
        <v>11201</v>
      </c>
      <c r="C2647" s="445" t="s">
        <v>146</v>
      </c>
      <c r="D2647" s="445" t="s">
        <v>8349</v>
      </c>
      <c r="E2647" s="452">
        <v>6.13</v>
      </c>
    </row>
    <row r="2648" spans="1:5">
      <c r="A2648" s="445">
        <v>12625</v>
      </c>
      <c r="B2648" s="445" t="s">
        <v>11202</v>
      </c>
      <c r="C2648" s="445" t="s">
        <v>146</v>
      </c>
      <c r="D2648" s="445" t="s">
        <v>8367</v>
      </c>
      <c r="E2648" s="452">
        <v>9.36</v>
      </c>
    </row>
    <row r="2649" spans="1:5">
      <c r="A2649" s="445">
        <v>20136</v>
      </c>
      <c r="B2649" s="445" t="s">
        <v>11203</v>
      </c>
      <c r="C2649" s="445" t="s">
        <v>146</v>
      </c>
      <c r="D2649" s="445" t="s">
        <v>8349</v>
      </c>
      <c r="E2649" s="452">
        <v>121.6</v>
      </c>
    </row>
    <row r="2650" spans="1:5">
      <c r="A2650" s="445">
        <v>20144</v>
      </c>
      <c r="B2650" s="445" t="s">
        <v>11204</v>
      </c>
      <c r="C2650" s="445" t="s">
        <v>146</v>
      </c>
      <c r="D2650" s="445" t="s">
        <v>8349</v>
      </c>
      <c r="E2650" s="452">
        <v>53.41</v>
      </c>
    </row>
    <row r="2651" spans="1:5">
      <c r="A2651" s="445">
        <v>20143</v>
      </c>
      <c r="B2651" s="445" t="s">
        <v>11205</v>
      </c>
      <c r="C2651" s="445" t="s">
        <v>146</v>
      </c>
      <c r="D2651" s="445" t="s">
        <v>8349</v>
      </c>
      <c r="E2651" s="452">
        <v>49.88</v>
      </c>
    </row>
    <row r="2652" spans="1:5">
      <c r="A2652" s="445">
        <v>20145</v>
      </c>
      <c r="B2652" s="445" t="s">
        <v>11206</v>
      </c>
      <c r="C2652" s="445" t="s">
        <v>146</v>
      </c>
      <c r="D2652" s="445" t="s">
        <v>8349</v>
      </c>
      <c r="E2652" s="452">
        <v>141.56</v>
      </c>
    </row>
    <row r="2653" spans="1:5">
      <c r="A2653" s="445">
        <v>20146</v>
      </c>
      <c r="B2653" s="445" t="s">
        <v>11207</v>
      </c>
      <c r="C2653" s="445" t="s">
        <v>146</v>
      </c>
      <c r="D2653" s="445" t="s">
        <v>8349</v>
      </c>
      <c r="E2653" s="452">
        <v>159.63</v>
      </c>
    </row>
    <row r="2654" spans="1:5">
      <c r="A2654" s="445">
        <v>20140</v>
      </c>
      <c r="B2654" s="445" t="s">
        <v>11208</v>
      </c>
      <c r="C2654" s="445" t="s">
        <v>146</v>
      </c>
      <c r="D2654" s="445" t="s">
        <v>8349</v>
      </c>
      <c r="E2654" s="452">
        <v>6.36</v>
      </c>
    </row>
    <row r="2655" spans="1:5">
      <c r="A2655" s="445">
        <v>20141</v>
      </c>
      <c r="B2655" s="445" t="s">
        <v>11209</v>
      </c>
      <c r="C2655" s="445" t="s">
        <v>146</v>
      </c>
      <c r="D2655" s="445" t="s">
        <v>8349</v>
      </c>
      <c r="E2655" s="452">
        <v>11.16</v>
      </c>
    </row>
    <row r="2656" spans="1:5">
      <c r="A2656" s="445">
        <v>20142</v>
      </c>
      <c r="B2656" s="445" t="s">
        <v>11210</v>
      </c>
      <c r="C2656" s="445" t="s">
        <v>146</v>
      </c>
      <c r="D2656" s="445" t="s">
        <v>8349</v>
      </c>
      <c r="E2656" s="452">
        <v>34.14</v>
      </c>
    </row>
    <row r="2657" spans="1:5">
      <c r="A2657" s="445">
        <v>3659</v>
      </c>
      <c r="B2657" s="445" t="s">
        <v>11211</v>
      </c>
      <c r="C2657" s="445" t="s">
        <v>146</v>
      </c>
      <c r="D2657" s="445" t="s">
        <v>8349</v>
      </c>
      <c r="E2657" s="452">
        <v>14.81</v>
      </c>
    </row>
    <row r="2658" spans="1:5">
      <c r="A2658" s="445">
        <v>3660</v>
      </c>
      <c r="B2658" s="445" t="s">
        <v>11212</v>
      </c>
      <c r="C2658" s="445" t="s">
        <v>146</v>
      </c>
      <c r="D2658" s="445" t="s">
        <v>8349</v>
      </c>
      <c r="E2658" s="452">
        <v>21.34</v>
      </c>
    </row>
    <row r="2659" spans="1:5">
      <c r="A2659" s="445">
        <v>3662</v>
      </c>
      <c r="B2659" s="445" t="s">
        <v>11213</v>
      </c>
      <c r="C2659" s="445" t="s">
        <v>146</v>
      </c>
      <c r="D2659" s="445" t="s">
        <v>8349</v>
      </c>
      <c r="E2659" s="452">
        <v>8.06</v>
      </c>
    </row>
    <row r="2660" spans="1:5">
      <c r="A2660" s="445">
        <v>3661</v>
      </c>
      <c r="B2660" s="445" t="s">
        <v>11214</v>
      </c>
      <c r="C2660" s="445" t="s">
        <v>146</v>
      </c>
      <c r="D2660" s="445" t="s">
        <v>8349</v>
      </c>
      <c r="E2660" s="452">
        <v>11.86</v>
      </c>
    </row>
    <row r="2661" spans="1:5">
      <c r="A2661" s="445">
        <v>3658</v>
      </c>
      <c r="B2661" s="445" t="s">
        <v>11215</v>
      </c>
      <c r="C2661" s="445" t="s">
        <v>146</v>
      </c>
      <c r="D2661" s="445" t="s">
        <v>8349</v>
      </c>
      <c r="E2661" s="452">
        <v>15.1</v>
      </c>
    </row>
    <row r="2662" spans="1:5">
      <c r="A2662" s="445">
        <v>3670</v>
      </c>
      <c r="B2662" s="445" t="s">
        <v>11217</v>
      </c>
      <c r="C2662" s="445" t="s">
        <v>146</v>
      </c>
      <c r="D2662" s="445" t="s">
        <v>8349</v>
      </c>
      <c r="E2662" s="452">
        <v>19.7</v>
      </c>
    </row>
    <row r="2663" spans="1:5">
      <c r="A2663" s="445">
        <v>3666</v>
      </c>
      <c r="B2663" s="445" t="s">
        <v>11218</v>
      </c>
      <c r="C2663" s="445" t="s">
        <v>146</v>
      </c>
      <c r="D2663" s="445" t="s">
        <v>8349</v>
      </c>
      <c r="E2663" s="452">
        <v>3.33</v>
      </c>
    </row>
    <row r="2664" spans="1:5">
      <c r="A2664" s="445">
        <v>14157</v>
      </c>
      <c r="B2664" s="445" t="s">
        <v>11219</v>
      </c>
      <c r="C2664" s="445" t="s">
        <v>146</v>
      </c>
      <c r="D2664" s="445" t="s">
        <v>8367</v>
      </c>
      <c r="E2664" s="452">
        <v>1.2</v>
      </c>
    </row>
    <row r="2665" spans="1:5">
      <c r="A2665" s="445">
        <v>3653</v>
      </c>
      <c r="B2665" s="445" t="s">
        <v>11221</v>
      </c>
      <c r="C2665" s="445" t="s">
        <v>146</v>
      </c>
      <c r="D2665" s="445" t="s">
        <v>8367</v>
      </c>
      <c r="E2665" s="452">
        <v>133.26</v>
      </c>
    </row>
    <row r="2666" spans="1:5">
      <c r="A2666" s="445">
        <v>3649</v>
      </c>
      <c r="B2666" s="445" t="s">
        <v>11222</v>
      </c>
      <c r="C2666" s="445" t="s">
        <v>146</v>
      </c>
      <c r="D2666" s="445" t="s">
        <v>8367</v>
      </c>
      <c r="E2666" s="452">
        <v>276.02</v>
      </c>
    </row>
    <row r="2667" spans="1:5">
      <c r="A2667" s="445">
        <v>42696</v>
      </c>
      <c r="B2667" s="445" t="s">
        <v>11223</v>
      </c>
      <c r="C2667" s="445" t="s">
        <v>146</v>
      </c>
      <c r="D2667" s="445" t="s">
        <v>8367</v>
      </c>
      <c r="E2667" s="452">
        <v>772.28</v>
      </c>
    </row>
    <row r="2668" spans="1:5">
      <c r="A2668" s="445">
        <v>42697</v>
      </c>
      <c r="B2668" s="445" t="s">
        <v>11224</v>
      </c>
      <c r="C2668" s="445" t="s">
        <v>146</v>
      </c>
      <c r="D2668" s="445" t="s">
        <v>8367</v>
      </c>
      <c r="E2668" s="453">
        <v>1163.07</v>
      </c>
    </row>
    <row r="2669" spans="1:5">
      <c r="A2669" s="445">
        <v>42698</v>
      </c>
      <c r="B2669" s="445" t="s">
        <v>11225</v>
      </c>
      <c r="C2669" s="445" t="s">
        <v>146</v>
      </c>
      <c r="D2669" s="445" t="s">
        <v>8367</v>
      </c>
      <c r="E2669" s="453">
        <v>1620.12</v>
      </c>
    </row>
    <row r="2670" spans="1:5">
      <c r="A2670" s="445">
        <v>39875</v>
      </c>
      <c r="B2670" s="445" t="s">
        <v>11226</v>
      </c>
      <c r="C2670" s="445" t="s">
        <v>146</v>
      </c>
      <c r="D2670" s="445" t="s">
        <v>8367</v>
      </c>
      <c r="E2670" s="452">
        <v>630.83000000000004</v>
      </c>
    </row>
    <row r="2671" spans="1:5">
      <c r="A2671" s="445">
        <v>39876</v>
      </c>
      <c r="B2671" s="445" t="s">
        <v>11227</v>
      </c>
      <c r="C2671" s="445" t="s">
        <v>146</v>
      </c>
      <c r="D2671" s="445" t="s">
        <v>8367</v>
      </c>
      <c r="E2671" s="452">
        <v>789.8</v>
      </c>
    </row>
    <row r="2672" spans="1:5">
      <c r="A2672" s="445">
        <v>39877</v>
      </c>
      <c r="B2672" s="445" t="s">
        <v>11228</v>
      </c>
      <c r="C2672" s="445" t="s">
        <v>146</v>
      </c>
      <c r="D2672" s="445" t="s">
        <v>8367</v>
      </c>
      <c r="E2672" s="453">
        <v>1095.42</v>
      </c>
    </row>
    <row r="2673" spans="1:5">
      <c r="A2673" s="445">
        <v>39878</v>
      </c>
      <c r="B2673" s="445" t="s">
        <v>11229</v>
      </c>
      <c r="C2673" s="445" t="s">
        <v>146</v>
      </c>
      <c r="D2673" s="445" t="s">
        <v>8367</v>
      </c>
      <c r="E2673" s="453">
        <v>1446.87</v>
      </c>
    </row>
    <row r="2674" spans="1:5">
      <c r="A2674" s="445">
        <v>39872</v>
      </c>
      <c r="B2674" s="445" t="s">
        <v>11230</v>
      </c>
      <c r="C2674" s="445" t="s">
        <v>146</v>
      </c>
      <c r="D2674" s="445" t="s">
        <v>8367</v>
      </c>
      <c r="E2674" s="452">
        <v>432.61</v>
      </c>
    </row>
    <row r="2675" spans="1:5">
      <c r="A2675" s="445">
        <v>39873</v>
      </c>
      <c r="B2675" s="445" t="s">
        <v>11231</v>
      </c>
      <c r="C2675" s="445" t="s">
        <v>146</v>
      </c>
      <c r="D2675" s="445" t="s">
        <v>8367</v>
      </c>
      <c r="E2675" s="452">
        <v>501.8</v>
      </c>
    </row>
    <row r="2676" spans="1:5">
      <c r="A2676" s="445">
        <v>39874</v>
      </c>
      <c r="B2676" s="445" t="s">
        <v>11232</v>
      </c>
      <c r="C2676" s="445" t="s">
        <v>146</v>
      </c>
      <c r="D2676" s="445" t="s">
        <v>8367</v>
      </c>
      <c r="E2676" s="452">
        <v>551.16</v>
      </c>
    </row>
    <row r="2677" spans="1:5">
      <c r="A2677" s="445">
        <v>3674</v>
      </c>
      <c r="B2677" s="445" t="s">
        <v>11233</v>
      </c>
      <c r="C2677" s="445" t="s">
        <v>239</v>
      </c>
      <c r="D2677" s="445" t="s">
        <v>8367</v>
      </c>
      <c r="E2677" s="452">
        <v>53.01</v>
      </c>
    </row>
    <row r="2678" spans="1:5">
      <c r="A2678" s="445">
        <v>3681</v>
      </c>
      <c r="B2678" s="445" t="s">
        <v>11234</v>
      </c>
      <c r="C2678" s="445" t="s">
        <v>239</v>
      </c>
      <c r="D2678" s="445" t="s">
        <v>8367</v>
      </c>
      <c r="E2678" s="452">
        <v>78.87</v>
      </c>
    </row>
    <row r="2679" spans="1:5">
      <c r="A2679" s="445">
        <v>3676</v>
      </c>
      <c r="B2679" s="445" t="s">
        <v>11235</v>
      </c>
      <c r="C2679" s="445" t="s">
        <v>239</v>
      </c>
      <c r="D2679" s="445" t="s">
        <v>8367</v>
      </c>
      <c r="E2679" s="452">
        <v>296.81</v>
      </c>
    </row>
    <row r="2680" spans="1:5">
      <c r="A2680" s="445">
        <v>3679</v>
      </c>
      <c r="B2680" s="445" t="s">
        <v>11236</v>
      </c>
      <c r="C2680" s="445" t="s">
        <v>239</v>
      </c>
      <c r="D2680" s="445" t="s">
        <v>8367</v>
      </c>
      <c r="E2680" s="452">
        <v>245.56</v>
      </c>
    </row>
    <row r="2681" spans="1:5">
      <c r="A2681" s="445">
        <v>3672</v>
      </c>
      <c r="B2681" s="445" t="s">
        <v>11237</v>
      </c>
      <c r="C2681" s="445" t="s">
        <v>239</v>
      </c>
      <c r="D2681" s="445" t="s">
        <v>8367</v>
      </c>
      <c r="E2681" s="452">
        <v>0.83</v>
      </c>
    </row>
    <row r="2682" spans="1:5">
      <c r="A2682" s="445">
        <v>3671</v>
      </c>
      <c r="B2682" s="445" t="s">
        <v>11238</v>
      </c>
      <c r="C2682" s="445" t="s">
        <v>239</v>
      </c>
      <c r="D2682" s="445" t="s">
        <v>8367</v>
      </c>
      <c r="E2682" s="452">
        <v>0.79</v>
      </c>
    </row>
    <row r="2683" spans="1:5">
      <c r="A2683" s="445">
        <v>3673</v>
      </c>
      <c r="B2683" s="445" t="s">
        <v>11239</v>
      </c>
      <c r="C2683" s="445" t="s">
        <v>239</v>
      </c>
      <c r="D2683" s="445" t="s">
        <v>8367</v>
      </c>
      <c r="E2683" s="452">
        <v>1.24</v>
      </c>
    </row>
    <row r="2684" spans="1:5">
      <c r="A2684" s="445">
        <v>38394</v>
      </c>
      <c r="B2684" s="445" t="s">
        <v>11240</v>
      </c>
      <c r="C2684" s="445" t="s">
        <v>146</v>
      </c>
      <c r="D2684" s="445" t="s">
        <v>8349</v>
      </c>
      <c r="E2684" s="452">
        <v>322.58</v>
      </c>
    </row>
    <row r="2685" spans="1:5">
      <c r="A2685" s="445">
        <v>3729</v>
      </c>
      <c r="B2685" s="445" t="s">
        <v>11241</v>
      </c>
      <c r="C2685" s="445" t="s">
        <v>146</v>
      </c>
      <c r="D2685" s="445" t="s">
        <v>8349</v>
      </c>
      <c r="E2685" s="452">
        <v>76.62</v>
      </c>
    </row>
    <row r="2686" spans="1:5">
      <c r="A2686" s="445">
        <v>39357</v>
      </c>
      <c r="B2686" s="445" t="s">
        <v>11242</v>
      </c>
      <c r="C2686" s="445" t="s">
        <v>146</v>
      </c>
      <c r="D2686" s="445" t="s">
        <v>8367</v>
      </c>
      <c r="E2686" s="452">
        <v>133.76</v>
      </c>
    </row>
    <row r="2687" spans="1:5">
      <c r="A2687" s="445">
        <v>39358</v>
      </c>
      <c r="B2687" s="445" t="s">
        <v>11243</v>
      </c>
      <c r="C2687" s="445" t="s">
        <v>146</v>
      </c>
      <c r="D2687" s="445" t="s">
        <v>8367</v>
      </c>
      <c r="E2687" s="452">
        <v>146.68</v>
      </c>
    </row>
    <row r="2688" spans="1:5">
      <c r="A2688" s="445">
        <v>39356</v>
      </c>
      <c r="B2688" s="445" t="s">
        <v>11244</v>
      </c>
      <c r="C2688" s="445" t="s">
        <v>146</v>
      </c>
      <c r="D2688" s="445" t="s">
        <v>8367</v>
      </c>
      <c r="E2688" s="452">
        <v>250.24</v>
      </c>
    </row>
    <row r="2689" spans="1:5">
      <c r="A2689" s="445">
        <v>39355</v>
      </c>
      <c r="B2689" s="445" t="s">
        <v>11245</v>
      </c>
      <c r="C2689" s="445" t="s">
        <v>146</v>
      </c>
      <c r="D2689" s="445" t="s">
        <v>8367</v>
      </c>
      <c r="E2689" s="452">
        <v>215.34</v>
      </c>
    </row>
    <row r="2690" spans="1:5">
      <c r="A2690" s="445">
        <v>39353</v>
      </c>
      <c r="B2690" s="445" t="s">
        <v>11246</v>
      </c>
      <c r="C2690" s="445" t="s">
        <v>146</v>
      </c>
      <c r="D2690" s="445" t="s">
        <v>8367</v>
      </c>
      <c r="E2690" s="452">
        <v>295.3</v>
      </c>
    </row>
    <row r="2691" spans="1:5">
      <c r="A2691" s="445">
        <v>39354</v>
      </c>
      <c r="B2691" s="445" t="s">
        <v>11247</v>
      </c>
      <c r="C2691" s="445" t="s">
        <v>146</v>
      </c>
      <c r="D2691" s="445" t="s">
        <v>8367</v>
      </c>
      <c r="E2691" s="452">
        <v>294.31</v>
      </c>
    </row>
    <row r="2692" spans="1:5">
      <c r="A2692" s="445">
        <v>39398</v>
      </c>
      <c r="B2692" s="445" t="s">
        <v>11248</v>
      </c>
      <c r="C2692" s="445" t="s">
        <v>146</v>
      </c>
      <c r="D2692" s="445" t="s">
        <v>8349</v>
      </c>
      <c r="E2692" s="452">
        <v>73.81</v>
      </c>
    </row>
    <row r="2693" spans="1:5">
      <c r="A2693" s="445">
        <v>13343</v>
      </c>
      <c r="B2693" s="445" t="s">
        <v>11249</v>
      </c>
      <c r="C2693" s="445" t="s">
        <v>146</v>
      </c>
      <c r="D2693" s="445" t="s">
        <v>8367</v>
      </c>
      <c r="E2693" s="452">
        <v>24.73</v>
      </c>
    </row>
    <row r="2694" spans="1:5">
      <c r="A2694" s="445">
        <v>12118</v>
      </c>
      <c r="B2694" s="445" t="s">
        <v>11250</v>
      </c>
      <c r="C2694" s="445" t="s">
        <v>146</v>
      </c>
      <c r="D2694" s="445" t="s">
        <v>8349</v>
      </c>
      <c r="E2694" s="452">
        <v>17.5</v>
      </c>
    </row>
    <row r="2695" spans="1:5">
      <c r="A2695" s="445">
        <v>39482</v>
      </c>
      <c r="B2695" s="445" t="s">
        <v>11251</v>
      </c>
      <c r="C2695" s="445" t="s">
        <v>146</v>
      </c>
      <c r="D2695" s="445" t="s">
        <v>8349</v>
      </c>
      <c r="E2695" s="452">
        <v>545.9</v>
      </c>
    </row>
    <row r="2696" spans="1:5">
      <c r="A2696" s="445">
        <v>39486</v>
      </c>
      <c r="B2696" s="445" t="s">
        <v>11252</v>
      </c>
      <c r="C2696" s="445" t="s">
        <v>146</v>
      </c>
      <c r="D2696" s="445" t="s">
        <v>8349</v>
      </c>
      <c r="E2696" s="452">
        <v>445.53</v>
      </c>
    </row>
    <row r="2697" spans="1:5">
      <c r="A2697" s="445">
        <v>39484</v>
      </c>
      <c r="B2697" s="445" t="s">
        <v>11253</v>
      </c>
      <c r="C2697" s="445" t="s">
        <v>146</v>
      </c>
      <c r="D2697" s="445" t="s">
        <v>8349</v>
      </c>
      <c r="E2697" s="452">
        <v>545.9</v>
      </c>
    </row>
    <row r="2698" spans="1:5">
      <c r="A2698" s="445">
        <v>39488</v>
      </c>
      <c r="B2698" s="445" t="s">
        <v>11254</v>
      </c>
      <c r="C2698" s="445" t="s">
        <v>146</v>
      </c>
      <c r="D2698" s="445" t="s">
        <v>8349</v>
      </c>
      <c r="E2698" s="452">
        <v>452.83</v>
      </c>
    </row>
    <row r="2699" spans="1:5">
      <c r="A2699" s="445">
        <v>39485</v>
      </c>
      <c r="B2699" s="445" t="s">
        <v>11255</v>
      </c>
      <c r="C2699" s="445" t="s">
        <v>146</v>
      </c>
      <c r="D2699" s="445" t="s">
        <v>8349</v>
      </c>
      <c r="E2699" s="452">
        <v>545.9</v>
      </c>
    </row>
    <row r="2700" spans="1:5">
      <c r="A2700" s="445">
        <v>39489</v>
      </c>
      <c r="B2700" s="445" t="s">
        <v>11256</v>
      </c>
      <c r="C2700" s="445" t="s">
        <v>146</v>
      </c>
      <c r="D2700" s="445" t="s">
        <v>8349</v>
      </c>
      <c r="E2700" s="452">
        <v>460.5</v>
      </c>
    </row>
    <row r="2701" spans="1:5">
      <c r="A2701" s="445">
        <v>39490</v>
      </c>
      <c r="B2701" s="445" t="s">
        <v>11257</v>
      </c>
      <c r="C2701" s="445" t="s">
        <v>146</v>
      </c>
      <c r="D2701" s="445" t="s">
        <v>8349</v>
      </c>
      <c r="E2701" s="452">
        <v>686.21</v>
      </c>
    </row>
    <row r="2702" spans="1:5">
      <c r="A2702" s="445">
        <v>39494</v>
      </c>
      <c r="B2702" s="445" t="s">
        <v>11258</v>
      </c>
      <c r="C2702" s="445" t="s">
        <v>146</v>
      </c>
      <c r="D2702" s="445" t="s">
        <v>8349</v>
      </c>
      <c r="E2702" s="452">
        <v>492.76</v>
      </c>
    </row>
    <row r="2703" spans="1:5">
      <c r="A2703" s="445">
        <v>39495</v>
      </c>
      <c r="B2703" s="445" t="s">
        <v>11259</v>
      </c>
      <c r="C2703" s="445" t="s">
        <v>146</v>
      </c>
      <c r="D2703" s="445" t="s">
        <v>8349</v>
      </c>
      <c r="E2703" s="452">
        <v>555.27</v>
      </c>
    </row>
    <row r="2704" spans="1:5">
      <c r="A2704" s="445">
        <v>39496</v>
      </c>
      <c r="B2704" s="445" t="s">
        <v>11260</v>
      </c>
      <c r="C2704" s="445" t="s">
        <v>146</v>
      </c>
      <c r="D2704" s="445" t="s">
        <v>8349</v>
      </c>
      <c r="E2704" s="452">
        <v>610.79999999999995</v>
      </c>
    </row>
    <row r="2705" spans="1:5">
      <c r="A2705" s="445">
        <v>39492</v>
      </c>
      <c r="B2705" s="445" t="s">
        <v>11261</v>
      </c>
      <c r="C2705" s="445" t="s">
        <v>146</v>
      </c>
      <c r="D2705" s="445" t="s">
        <v>8349</v>
      </c>
      <c r="E2705" s="452">
        <v>707.14</v>
      </c>
    </row>
    <row r="2706" spans="1:5">
      <c r="A2706" s="445">
        <v>39497</v>
      </c>
      <c r="B2706" s="445" t="s">
        <v>11262</v>
      </c>
      <c r="C2706" s="445" t="s">
        <v>146</v>
      </c>
      <c r="D2706" s="445" t="s">
        <v>8349</v>
      </c>
      <c r="E2706" s="452">
        <v>638.73</v>
      </c>
    </row>
    <row r="2707" spans="1:5">
      <c r="A2707" s="445">
        <v>39493</v>
      </c>
      <c r="B2707" s="445" t="s">
        <v>11263</v>
      </c>
      <c r="C2707" s="445" t="s">
        <v>146</v>
      </c>
      <c r="D2707" s="445" t="s">
        <v>8349</v>
      </c>
      <c r="E2707" s="452">
        <v>758.47</v>
      </c>
    </row>
    <row r="2708" spans="1:5">
      <c r="A2708" s="445">
        <v>39500</v>
      </c>
      <c r="B2708" s="445" t="s">
        <v>11264</v>
      </c>
      <c r="C2708" s="445" t="s">
        <v>146</v>
      </c>
      <c r="D2708" s="445" t="s">
        <v>8349</v>
      </c>
      <c r="E2708" s="452">
        <v>827.55</v>
      </c>
    </row>
    <row r="2709" spans="1:5">
      <c r="A2709" s="445">
        <v>39498</v>
      </c>
      <c r="B2709" s="445" t="s">
        <v>11265</v>
      </c>
      <c r="C2709" s="445" t="s">
        <v>146</v>
      </c>
      <c r="D2709" s="445" t="s">
        <v>8349</v>
      </c>
      <c r="E2709" s="453">
        <v>1020.65</v>
      </c>
    </row>
    <row r="2710" spans="1:5">
      <c r="A2710" s="445">
        <v>43628</v>
      </c>
      <c r="B2710" s="445" t="s">
        <v>11266</v>
      </c>
      <c r="C2710" s="445" t="s">
        <v>146</v>
      </c>
      <c r="D2710" s="445" t="s">
        <v>8349</v>
      </c>
      <c r="E2710" s="452">
        <v>804.49</v>
      </c>
    </row>
    <row r="2711" spans="1:5">
      <c r="A2711" s="445">
        <v>39501</v>
      </c>
      <c r="B2711" s="445" t="s">
        <v>11267</v>
      </c>
      <c r="C2711" s="445" t="s">
        <v>146</v>
      </c>
      <c r="D2711" s="445" t="s">
        <v>8349</v>
      </c>
      <c r="E2711" s="452">
        <v>849.97</v>
      </c>
    </row>
    <row r="2712" spans="1:5">
      <c r="A2712" s="445">
        <v>39499</v>
      </c>
      <c r="B2712" s="445" t="s">
        <v>11268</v>
      </c>
      <c r="C2712" s="445" t="s">
        <v>146</v>
      </c>
      <c r="D2712" s="445" t="s">
        <v>8349</v>
      </c>
      <c r="E2712" s="453">
        <v>1035.1400000000001</v>
      </c>
    </row>
    <row r="2713" spans="1:5">
      <c r="A2713" s="445">
        <v>43621</v>
      </c>
      <c r="B2713" s="445" t="s">
        <v>11269</v>
      </c>
      <c r="C2713" s="445" t="s">
        <v>146</v>
      </c>
      <c r="D2713" s="445" t="s">
        <v>8349</v>
      </c>
      <c r="E2713" s="452">
        <v>854.77</v>
      </c>
    </row>
    <row r="2714" spans="1:5">
      <c r="A2714" s="445">
        <v>3733</v>
      </c>
      <c r="B2714" s="445" t="s">
        <v>11270</v>
      </c>
      <c r="C2714" s="445" t="s">
        <v>145</v>
      </c>
      <c r="D2714" s="445" t="s">
        <v>8367</v>
      </c>
      <c r="E2714" s="452">
        <v>54.62</v>
      </c>
    </row>
    <row r="2715" spans="1:5">
      <c r="A2715" s="445">
        <v>3731</v>
      </c>
      <c r="B2715" s="445" t="s">
        <v>11271</v>
      </c>
      <c r="C2715" s="445" t="s">
        <v>145</v>
      </c>
      <c r="D2715" s="445" t="s">
        <v>8367</v>
      </c>
      <c r="E2715" s="452">
        <v>50.7</v>
      </c>
    </row>
    <row r="2716" spans="1:5">
      <c r="A2716" s="445">
        <v>38137</v>
      </c>
      <c r="B2716" s="445" t="s">
        <v>11272</v>
      </c>
      <c r="C2716" s="445" t="s">
        <v>145</v>
      </c>
      <c r="D2716" s="445" t="s">
        <v>8367</v>
      </c>
      <c r="E2716" s="452">
        <v>51</v>
      </c>
    </row>
    <row r="2717" spans="1:5">
      <c r="A2717" s="445">
        <v>38135</v>
      </c>
      <c r="B2717" s="445" t="s">
        <v>11273</v>
      </c>
      <c r="C2717" s="445" t="s">
        <v>145</v>
      </c>
      <c r="D2717" s="445" t="s">
        <v>8367</v>
      </c>
      <c r="E2717" s="452">
        <v>64.650000000000006</v>
      </c>
    </row>
    <row r="2718" spans="1:5">
      <c r="A2718" s="445">
        <v>38138</v>
      </c>
      <c r="B2718" s="445" t="s">
        <v>11274</v>
      </c>
      <c r="C2718" s="445" t="s">
        <v>145</v>
      </c>
      <c r="D2718" s="445" t="s">
        <v>8367</v>
      </c>
      <c r="E2718" s="452">
        <v>50.08</v>
      </c>
    </row>
    <row r="2719" spans="1:5">
      <c r="A2719" s="445">
        <v>3736</v>
      </c>
      <c r="B2719" s="445" t="s">
        <v>11275</v>
      </c>
      <c r="C2719" s="445" t="s">
        <v>145</v>
      </c>
      <c r="D2719" s="445" t="s">
        <v>8352</v>
      </c>
      <c r="E2719" s="452">
        <v>61.15</v>
      </c>
    </row>
    <row r="2720" spans="1:5">
      <c r="A2720" s="445">
        <v>3741</v>
      </c>
      <c r="B2720" s="445" t="s">
        <v>11276</v>
      </c>
      <c r="C2720" s="445" t="s">
        <v>145</v>
      </c>
      <c r="D2720" s="445" t="s">
        <v>8349</v>
      </c>
      <c r="E2720" s="452">
        <v>63.74</v>
      </c>
    </row>
    <row r="2721" spans="1:5">
      <c r="A2721" s="445">
        <v>3745</v>
      </c>
      <c r="B2721" s="445" t="s">
        <v>11277</v>
      </c>
      <c r="C2721" s="445" t="s">
        <v>145</v>
      </c>
      <c r="D2721" s="445" t="s">
        <v>8349</v>
      </c>
      <c r="E2721" s="452">
        <v>68.73</v>
      </c>
    </row>
    <row r="2722" spans="1:5">
      <c r="A2722" s="445">
        <v>3743</v>
      </c>
      <c r="B2722" s="445" t="s">
        <v>11278</v>
      </c>
      <c r="C2722" s="445" t="s">
        <v>145</v>
      </c>
      <c r="D2722" s="445" t="s">
        <v>8349</v>
      </c>
      <c r="E2722" s="452">
        <v>63.52</v>
      </c>
    </row>
    <row r="2723" spans="1:5">
      <c r="A2723" s="445">
        <v>3744</v>
      </c>
      <c r="B2723" s="445" t="s">
        <v>11279</v>
      </c>
      <c r="C2723" s="445" t="s">
        <v>145</v>
      </c>
      <c r="D2723" s="445" t="s">
        <v>8349</v>
      </c>
      <c r="E2723" s="452">
        <v>69.91</v>
      </c>
    </row>
    <row r="2724" spans="1:5">
      <c r="A2724" s="445">
        <v>3739</v>
      </c>
      <c r="B2724" s="445" t="s">
        <v>11280</v>
      </c>
      <c r="C2724" s="445" t="s">
        <v>145</v>
      </c>
      <c r="D2724" s="445" t="s">
        <v>8349</v>
      </c>
      <c r="E2724" s="452">
        <v>73.47</v>
      </c>
    </row>
    <row r="2725" spans="1:5">
      <c r="A2725" s="445">
        <v>3737</v>
      </c>
      <c r="B2725" s="445" t="s">
        <v>11281</v>
      </c>
      <c r="C2725" s="445" t="s">
        <v>145</v>
      </c>
      <c r="D2725" s="445" t="s">
        <v>8349</v>
      </c>
      <c r="E2725" s="452">
        <v>77.03</v>
      </c>
    </row>
    <row r="2726" spans="1:5">
      <c r="A2726" s="445">
        <v>3738</v>
      </c>
      <c r="B2726" s="445" t="s">
        <v>11282</v>
      </c>
      <c r="C2726" s="445" t="s">
        <v>145</v>
      </c>
      <c r="D2726" s="445" t="s">
        <v>8349</v>
      </c>
      <c r="E2726" s="452">
        <v>88.88</v>
      </c>
    </row>
    <row r="2727" spans="1:5">
      <c r="A2727" s="445">
        <v>3747</v>
      </c>
      <c r="B2727" s="445" t="s">
        <v>11283</v>
      </c>
      <c r="C2727" s="445" t="s">
        <v>145</v>
      </c>
      <c r="D2727" s="445" t="s">
        <v>8349</v>
      </c>
      <c r="E2727" s="452">
        <v>69.91</v>
      </c>
    </row>
    <row r="2728" spans="1:5">
      <c r="A2728" s="445">
        <v>11649</v>
      </c>
      <c r="B2728" s="445" t="s">
        <v>11284</v>
      </c>
      <c r="C2728" s="445" t="s">
        <v>146</v>
      </c>
      <c r="D2728" s="445" t="s">
        <v>8349</v>
      </c>
      <c r="E2728" s="452">
        <v>507.21</v>
      </c>
    </row>
    <row r="2729" spans="1:5">
      <c r="A2729" s="445">
        <v>11650</v>
      </c>
      <c r="B2729" s="445" t="s">
        <v>11285</v>
      </c>
      <c r="C2729" s="445" t="s">
        <v>146</v>
      </c>
      <c r="D2729" s="445" t="s">
        <v>8349</v>
      </c>
      <c r="E2729" s="452">
        <v>864.51</v>
      </c>
    </row>
    <row r="2730" spans="1:5">
      <c r="A2730" s="445">
        <v>3742</v>
      </c>
      <c r="B2730" s="445" t="s">
        <v>11286</v>
      </c>
      <c r="C2730" s="445" t="s">
        <v>145</v>
      </c>
      <c r="D2730" s="445" t="s">
        <v>8349</v>
      </c>
      <c r="E2730" s="452">
        <v>92.19</v>
      </c>
    </row>
    <row r="2731" spans="1:5">
      <c r="A2731" s="445">
        <v>3746</v>
      </c>
      <c r="B2731" s="445" t="s">
        <v>11287</v>
      </c>
      <c r="C2731" s="445" t="s">
        <v>145</v>
      </c>
      <c r="D2731" s="445" t="s">
        <v>8349</v>
      </c>
      <c r="E2731" s="452">
        <v>107.65</v>
      </c>
    </row>
    <row r="2732" spans="1:5">
      <c r="A2732" s="445">
        <v>21106</v>
      </c>
      <c r="B2732" s="445" t="s">
        <v>11288</v>
      </c>
      <c r="C2732" s="445" t="s">
        <v>130</v>
      </c>
      <c r="D2732" s="445" t="s">
        <v>8367</v>
      </c>
      <c r="E2732" s="452">
        <v>38.17</v>
      </c>
    </row>
    <row r="2733" spans="1:5">
      <c r="A2733" s="445">
        <v>3755</v>
      </c>
      <c r="B2733" s="445" t="s">
        <v>11289</v>
      </c>
      <c r="C2733" s="445" t="s">
        <v>146</v>
      </c>
      <c r="D2733" s="445" t="s">
        <v>8349</v>
      </c>
      <c r="E2733" s="452">
        <v>16.64</v>
      </c>
    </row>
    <row r="2734" spans="1:5">
      <c r="A2734" s="445">
        <v>3750</v>
      </c>
      <c r="B2734" s="445" t="s">
        <v>11290</v>
      </c>
      <c r="C2734" s="445" t="s">
        <v>146</v>
      </c>
      <c r="D2734" s="445" t="s">
        <v>8349</v>
      </c>
      <c r="E2734" s="452">
        <v>22.37</v>
      </c>
    </row>
    <row r="2735" spans="1:5">
      <c r="A2735" s="445">
        <v>3756</v>
      </c>
      <c r="B2735" s="445" t="s">
        <v>11291</v>
      </c>
      <c r="C2735" s="445" t="s">
        <v>146</v>
      </c>
      <c r="D2735" s="445" t="s">
        <v>8349</v>
      </c>
      <c r="E2735" s="452">
        <v>41.81</v>
      </c>
    </row>
    <row r="2736" spans="1:5">
      <c r="A2736" s="445">
        <v>39377</v>
      </c>
      <c r="B2736" s="445" t="s">
        <v>11292</v>
      </c>
      <c r="C2736" s="445" t="s">
        <v>146</v>
      </c>
      <c r="D2736" s="445" t="s">
        <v>8349</v>
      </c>
      <c r="E2736" s="452">
        <v>123.85</v>
      </c>
    </row>
    <row r="2737" spans="1:5">
      <c r="A2737" s="445">
        <v>38191</v>
      </c>
      <c r="B2737" s="445" t="s">
        <v>11293</v>
      </c>
      <c r="C2737" s="445" t="s">
        <v>146</v>
      </c>
      <c r="D2737" s="445" t="s">
        <v>8349</v>
      </c>
      <c r="E2737" s="452">
        <v>9.2200000000000006</v>
      </c>
    </row>
    <row r="2738" spans="1:5">
      <c r="A2738" s="445">
        <v>39381</v>
      </c>
      <c r="B2738" s="445" t="s">
        <v>11294</v>
      </c>
      <c r="C2738" s="445" t="s">
        <v>146</v>
      </c>
      <c r="D2738" s="445" t="s">
        <v>8349</v>
      </c>
      <c r="E2738" s="452">
        <v>8.6</v>
      </c>
    </row>
    <row r="2739" spans="1:5">
      <c r="A2739" s="445">
        <v>38780</v>
      </c>
      <c r="B2739" s="445" t="s">
        <v>11295</v>
      </c>
      <c r="C2739" s="445" t="s">
        <v>146</v>
      </c>
      <c r="D2739" s="445" t="s">
        <v>8349</v>
      </c>
      <c r="E2739" s="452">
        <v>10.52</v>
      </c>
    </row>
    <row r="2740" spans="1:5">
      <c r="A2740" s="445">
        <v>38781</v>
      </c>
      <c r="B2740" s="445" t="s">
        <v>11296</v>
      </c>
      <c r="C2740" s="445" t="s">
        <v>146</v>
      </c>
      <c r="D2740" s="445" t="s">
        <v>8349</v>
      </c>
      <c r="E2740" s="452">
        <v>35.520000000000003</v>
      </c>
    </row>
    <row r="2741" spans="1:5">
      <c r="A2741" s="445">
        <v>38192</v>
      </c>
      <c r="B2741" s="445" t="s">
        <v>11297</v>
      </c>
      <c r="C2741" s="445" t="s">
        <v>146</v>
      </c>
      <c r="D2741" s="445" t="s">
        <v>8349</v>
      </c>
      <c r="E2741" s="452">
        <v>64.27</v>
      </c>
    </row>
    <row r="2742" spans="1:5">
      <c r="A2742" s="445">
        <v>3753</v>
      </c>
      <c r="B2742" s="445" t="s">
        <v>11298</v>
      </c>
      <c r="C2742" s="445" t="s">
        <v>146</v>
      </c>
      <c r="D2742" s="445" t="s">
        <v>8349</v>
      </c>
      <c r="E2742" s="452">
        <v>5.62</v>
      </c>
    </row>
    <row r="2743" spans="1:5">
      <c r="A2743" s="445">
        <v>38782</v>
      </c>
      <c r="B2743" s="445" t="s">
        <v>11299</v>
      </c>
      <c r="C2743" s="445" t="s">
        <v>146</v>
      </c>
      <c r="D2743" s="445" t="s">
        <v>8349</v>
      </c>
      <c r="E2743" s="452">
        <v>7.32</v>
      </c>
    </row>
    <row r="2744" spans="1:5">
      <c r="A2744" s="445">
        <v>38778</v>
      </c>
      <c r="B2744" s="445" t="s">
        <v>11300</v>
      </c>
      <c r="C2744" s="445" t="s">
        <v>146</v>
      </c>
      <c r="D2744" s="445" t="s">
        <v>8349</v>
      </c>
      <c r="E2744" s="452">
        <v>5.5</v>
      </c>
    </row>
    <row r="2745" spans="1:5">
      <c r="A2745" s="445">
        <v>38779</v>
      </c>
      <c r="B2745" s="445" t="s">
        <v>11301</v>
      </c>
      <c r="C2745" s="445" t="s">
        <v>146</v>
      </c>
      <c r="D2745" s="445" t="s">
        <v>8349</v>
      </c>
      <c r="E2745" s="452">
        <v>5.83</v>
      </c>
    </row>
    <row r="2746" spans="1:5">
      <c r="A2746" s="445">
        <v>39388</v>
      </c>
      <c r="B2746" s="445" t="s">
        <v>11302</v>
      </c>
      <c r="C2746" s="445" t="s">
        <v>146</v>
      </c>
      <c r="D2746" s="445" t="s">
        <v>8349</v>
      </c>
      <c r="E2746" s="452">
        <v>8.59</v>
      </c>
    </row>
    <row r="2747" spans="1:5">
      <c r="A2747" s="445">
        <v>39387</v>
      </c>
      <c r="B2747" s="445" t="s">
        <v>11303</v>
      </c>
      <c r="C2747" s="445" t="s">
        <v>146</v>
      </c>
      <c r="D2747" s="445" t="s">
        <v>8349</v>
      </c>
      <c r="E2747" s="452">
        <v>13.4</v>
      </c>
    </row>
    <row r="2748" spans="1:5">
      <c r="A2748" s="445">
        <v>39386</v>
      </c>
      <c r="B2748" s="445" t="s">
        <v>11304</v>
      </c>
      <c r="C2748" s="445" t="s">
        <v>146</v>
      </c>
      <c r="D2748" s="445" t="s">
        <v>8349</v>
      </c>
      <c r="E2748" s="452">
        <v>9.34</v>
      </c>
    </row>
    <row r="2749" spans="1:5">
      <c r="A2749" s="445">
        <v>38194</v>
      </c>
      <c r="B2749" s="445" t="s">
        <v>11305</v>
      </c>
      <c r="C2749" s="445" t="s">
        <v>146</v>
      </c>
      <c r="D2749" s="445" t="s">
        <v>8352</v>
      </c>
      <c r="E2749" s="452">
        <v>6.99</v>
      </c>
    </row>
    <row r="2750" spans="1:5">
      <c r="A2750" s="445">
        <v>38193</v>
      </c>
      <c r="B2750" s="445" t="s">
        <v>11306</v>
      </c>
      <c r="C2750" s="445" t="s">
        <v>146</v>
      </c>
      <c r="D2750" s="445" t="s">
        <v>8349</v>
      </c>
      <c r="E2750" s="452">
        <v>6.07</v>
      </c>
    </row>
    <row r="2751" spans="1:5">
      <c r="A2751" s="445">
        <v>12216</v>
      </c>
      <c r="B2751" s="445" t="s">
        <v>11307</v>
      </c>
      <c r="C2751" s="445" t="s">
        <v>146</v>
      </c>
      <c r="D2751" s="445" t="s">
        <v>8349</v>
      </c>
      <c r="E2751" s="452">
        <v>32.14</v>
      </c>
    </row>
    <row r="2752" spans="1:5">
      <c r="A2752" s="445">
        <v>3757</v>
      </c>
      <c r="B2752" s="445" t="s">
        <v>11308</v>
      </c>
      <c r="C2752" s="445" t="s">
        <v>146</v>
      </c>
      <c r="D2752" s="445" t="s">
        <v>8349</v>
      </c>
      <c r="E2752" s="452">
        <v>37.17</v>
      </c>
    </row>
    <row r="2753" spans="1:5">
      <c r="A2753" s="445">
        <v>3758</v>
      </c>
      <c r="B2753" s="445" t="s">
        <v>11309</v>
      </c>
      <c r="C2753" s="445" t="s">
        <v>146</v>
      </c>
      <c r="D2753" s="445" t="s">
        <v>8349</v>
      </c>
      <c r="E2753" s="452">
        <v>43.34</v>
      </c>
    </row>
    <row r="2754" spans="1:5">
      <c r="A2754" s="445">
        <v>12214</v>
      </c>
      <c r="B2754" s="445" t="s">
        <v>11310</v>
      </c>
      <c r="C2754" s="445" t="s">
        <v>146</v>
      </c>
      <c r="D2754" s="445" t="s">
        <v>8349</v>
      </c>
      <c r="E2754" s="452">
        <v>14.84</v>
      </c>
    </row>
    <row r="2755" spans="1:5">
      <c r="A2755" s="445">
        <v>3749</v>
      </c>
      <c r="B2755" s="445" t="s">
        <v>11311</v>
      </c>
      <c r="C2755" s="445" t="s">
        <v>146</v>
      </c>
      <c r="D2755" s="445" t="s">
        <v>8352</v>
      </c>
      <c r="E2755" s="452">
        <v>26.45</v>
      </c>
    </row>
    <row r="2756" spans="1:5">
      <c r="A2756" s="445">
        <v>3751</v>
      </c>
      <c r="B2756" s="445" t="s">
        <v>11312</v>
      </c>
      <c r="C2756" s="445" t="s">
        <v>146</v>
      </c>
      <c r="D2756" s="445" t="s">
        <v>8349</v>
      </c>
      <c r="E2756" s="452">
        <v>36.090000000000003</v>
      </c>
    </row>
    <row r="2757" spans="1:5">
      <c r="A2757" s="445">
        <v>39376</v>
      </c>
      <c r="B2757" s="445" t="s">
        <v>11313</v>
      </c>
      <c r="C2757" s="445" t="s">
        <v>146</v>
      </c>
      <c r="D2757" s="445" t="s">
        <v>8349</v>
      </c>
      <c r="E2757" s="452">
        <v>30.43</v>
      </c>
    </row>
    <row r="2758" spans="1:5">
      <c r="A2758" s="445">
        <v>3752</v>
      </c>
      <c r="B2758" s="445" t="s">
        <v>11314</v>
      </c>
      <c r="C2758" s="445" t="s">
        <v>146</v>
      </c>
      <c r="D2758" s="445" t="s">
        <v>8349</v>
      </c>
      <c r="E2758" s="452">
        <v>59.54</v>
      </c>
    </row>
    <row r="2759" spans="1:5">
      <c r="A2759" s="445">
        <v>746</v>
      </c>
      <c r="B2759" s="445" t="s">
        <v>15433</v>
      </c>
      <c r="C2759" s="445" t="s">
        <v>146</v>
      </c>
      <c r="D2759" s="445" t="s">
        <v>8352</v>
      </c>
      <c r="E2759" s="453">
        <v>2800</v>
      </c>
    </row>
    <row r="2760" spans="1:5">
      <c r="A2760" s="445">
        <v>36521</v>
      </c>
      <c r="B2760" s="445" t="s">
        <v>11315</v>
      </c>
      <c r="C2760" s="445" t="s">
        <v>146</v>
      </c>
      <c r="D2760" s="445" t="s">
        <v>8349</v>
      </c>
      <c r="E2760" s="452">
        <v>160.77000000000001</v>
      </c>
    </row>
    <row r="2761" spans="1:5">
      <c r="A2761" s="445">
        <v>36794</v>
      </c>
      <c r="B2761" s="445" t="s">
        <v>11316</v>
      </c>
      <c r="C2761" s="445" t="s">
        <v>146</v>
      </c>
      <c r="D2761" s="445" t="s">
        <v>8349</v>
      </c>
      <c r="E2761" s="452">
        <v>163.88</v>
      </c>
    </row>
    <row r="2762" spans="1:5">
      <c r="A2762" s="445">
        <v>10426</v>
      </c>
      <c r="B2762" s="445" t="s">
        <v>11317</v>
      </c>
      <c r="C2762" s="445" t="s">
        <v>146</v>
      </c>
      <c r="D2762" s="445" t="s">
        <v>8349</v>
      </c>
      <c r="E2762" s="452">
        <v>236.04</v>
      </c>
    </row>
    <row r="2763" spans="1:5">
      <c r="A2763" s="445">
        <v>10425</v>
      </c>
      <c r="B2763" s="445" t="s">
        <v>11318</v>
      </c>
      <c r="C2763" s="445" t="s">
        <v>146</v>
      </c>
      <c r="D2763" s="445" t="s">
        <v>8349</v>
      </c>
      <c r="E2763" s="452">
        <v>104.09</v>
      </c>
    </row>
    <row r="2764" spans="1:5">
      <c r="A2764" s="445">
        <v>10431</v>
      </c>
      <c r="B2764" s="445" t="s">
        <v>11319</v>
      </c>
      <c r="C2764" s="445" t="s">
        <v>146</v>
      </c>
      <c r="D2764" s="445" t="s">
        <v>8349</v>
      </c>
      <c r="E2764" s="452">
        <v>258.94</v>
      </c>
    </row>
    <row r="2765" spans="1:5">
      <c r="A2765" s="445">
        <v>10429</v>
      </c>
      <c r="B2765" s="445" t="s">
        <v>11320</v>
      </c>
      <c r="C2765" s="445" t="s">
        <v>146</v>
      </c>
      <c r="D2765" s="445" t="s">
        <v>8349</v>
      </c>
      <c r="E2765" s="452">
        <v>124.14</v>
      </c>
    </row>
    <row r="2766" spans="1:5">
      <c r="A2766" s="445">
        <v>20269</v>
      </c>
      <c r="B2766" s="445" t="s">
        <v>11321</v>
      </c>
      <c r="C2766" s="445" t="s">
        <v>146</v>
      </c>
      <c r="D2766" s="445" t="s">
        <v>8349</v>
      </c>
      <c r="E2766" s="452">
        <v>102.31</v>
      </c>
    </row>
    <row r="2767" spans="1:5">
      <c r="A2767" s="445">
        <v>20270</v>
      </c>
      <c r="B2767" s="445" t="s">
        <v>11322</v>
      </c>
      <c r="C2767" s="445" t="s">
        <v>146</v>
      </c>
      <c r="D2767" s="445" t="s">
        <v>8349</v>
      </c>
      <c r="E2767" s="452">
        <v>111.41</v>
      </c>
    </row>
    <row r="2768" spans="1:5">
      <c r="A2768" s="445">
        <v>11696</v>
      </c>
      <c r="B2768" s="445" t="s">
        <v>11323</v>
      </c>
      <c r="C2768" s="445" t="s">
        <v>146</v>
      </c>
      <c r="D2768" s="445" t="s">
        <v>8349</v>
      </c>
      <c r="E2768" s="452">
        <v>162.77000000000001</v>
      </c>
    </row>
    <row r="2769" spans="1:5">
      <c r="A2769" s="445">
        <v>10427</v>
      </c>
      <c r="B2769" s="445" t="s">
        <v>11324</v>
      </c>
      <c r="C2769" s="445" t="s">
        <v>146</v>
      </c>
      <c r="D2769" s="445" t="s">
        <v>8349</v>
      </c>
      <c r="E2769" s="452">
        <v>291.83999999999997</v>
      </c>
    </row>
    <row r="2770" spans="1:5">
      <c r="A2770" s="445">
        <v>10428</v>
      </c>
      <c r="B2770" s="445" t="s">
        <v>11325</v>
      </c>
      <c r="C2770" s="445" t="s">
        <v>146</v>
      </c>
      <c r="D2770" s="445" t="s">
        <v>8349</v>
      </c>
      <c r="E2770" s="452">
        <v>296.2</v>
      </c>
    </row>
    <row r="2771" spans="1:5">
      <c r="A2771" s="445">
        <v>2354</v>
      </c>
      <c r="B2771" s="445" t="s">
        <v>11326</v>
      </c>
      <c r="C2771" s="445" t="s">
        <v>954</v>
      </c>
      <c r="D2771" s="445" t="s">
        <v>8349</v>
      </c>
      <c r="E2771" s="452">
        <v>9.0399999999999991</v>
      </c>
    </row>
    <row r="2772" spans="1:5">
      <c r="A2772" s="445">
        <v>40932</v>
      </c>
      <c r="B2772" s="445" t="s">
        <v>11327</v>
      </c>
      <c r="C2772" s="445" t="s">
        <v>8008</v>
      </c>
      <c r="D2772" s="445" t="s">
        <v>8349</v>
      </c>
      <c r="E2772" s="453">
        <v>1603.89</v>
      </c>
    </row>
    <row r="2773" spans="1:5">
      <c r="A2773" s="445">
        <v>10853</v>
      </c>
      <c r="B2773" s="445" t="s">
        <v>11328</v>
      </c>
      <c r="C2773" s="445" t="s">
        <v>146</v>
      </c>
      <c r="D2773" s="445" t="s">
        <v>8349</v>
      </c>
      <c r="E2773" s="452">
        <v>101.22</v>
      </c>
    </row>
    <row r="2774" spans="1:5">
      <c r="A2774" s="445">
        <v>5093</v>
      </c>
      <c r="B2774" s="445" t="s">
        <v>11329</v>
      </c>
      <c r="C2774" s="445" t="s">
        <v>21158</v>
      </c>
      <c r="D2774" s="445" t="s">
        <v>8349</v>
      </c>
      <c r="E2774" s="452">
        <v>18.649999999999999</v>
      </c>
    </row>
    <row r="2775" spans="1:5">
      <c r="A2775" s="445">
        <v>37768</v>
      </c>
      <c r="B2775" s="445" t="s">
        <v>11330</v>
      </c>
      <c r="C2775" s="445" t="s">
        <v>146</v>
      </c>
      <c r="D2775" s="445" t="s">
        <v>8367</v>
      </c>
      <c r="E2775" s="453">
        <v>120000</v>
      </c>
    </row>
    <row r="2776" spans="1:5">
      <c r="A2776" s="445">
        <v>37773</v>
      </c>
      <c r="B2776" s="445" t="s">
        <v>11331</v>
      </c>
      <c r="C2776" s="445" t="s">
        <v>146</v>
      </c>
      <c r="D2776" s="445" t="s">
        <v>8367</v>
      </c>
      <c r="E2776" s="453">
        <v>101900.23</v>
      </c>
    </row>
    <row r="2777" spans="1:5">
      <c r="A2777" s="445">
        <v>37769</v>
      </c>
      <c r="B2777" s="445" t="s">
        <v>11332</v>
      </c>
      <c r="C2777" s="445" t="s">
        <v>146</v>
      </c>
      <c r="D2777" s="445" t="s">
        <v>8367</v>
      </c>
      <c r="E2777" s="453">
        <v>170593.82</v>
      </c>
    </row>
    <row r="2778" spans="1:5">
      <c r="A2778" s="445">
        <v>37770</v>
      </c>
      <c r="B2778" s="445" t="s">
        <v>11333</v>
      </c>
      <c r="C2778" s="445" t="s">
        <v>146</v>
      </c>
      <c r="D2778" s="445" t="s">
        <v>8367</v>
      </c>
      <c r="E2778" s="453">
        <v>289524.93</v>
      </c>
    </row>
    <row r="2779" spans="1:5">
      <c r="A2779" s="445">
        <v>38382</v>
      </c>
      <c r="B2779" s="445" t="s">
        <v>11334</v>
      </c>
      <c r="C2779" s="445" t="s">
        <v>146</v>
      </c>
      <c r="D2779" s="445" t="s">
        <v>8349</v>
      </c>
      <c r="E2779" s="452">
        <v>11.74</v>
      </c>
    </row>
    <row r="2780" spans="1:5">
      <c r="A2780" s="445">
        <v>38383</v>
      </c>
      <c r="B2780" s="445" t="s">
        <v>11335</v>
      </c>
      <c r="C2780" s="445" t="s">
        <v>146</v>
      </c>
      <c r="D2780" s="445" t="s">
        <v>8349</v>
      </c>
      <c r="E2780" s="452">
        <v>2.19</v>
      </c>
    </row>
    <row r="2781" spans="1:5">
      <c r="A2781" s="445">
        <v>3768</v>
      </c>
      <c r="B2781" s="445" t="s">
        <v>11336</v>
      </c>
      <c r="C2781" s="445" t="s">
        <v>146</v>
      </c>
      <c r="D2781" s="445" t="s">
        <v>8349</v>
      </c>
      <c r="E2781" s="452">
        <v>2.94</v>
      </c>
    </row>
    <row r="2782" spans="1:5">
      <c r="A2782" s="445">
        <v>3767</v>
      </c>
      <c r="B2782" s="445" t="s">
        <v>11337</v>
      </c>
      <c r="C2782" s="445" t="s">
        <v>146</v>
      </c>
      <c r="D2782" s="445" t="s">
        <v>8349</v>
      </c>
      <c r="E2782" s="452">
        <v>0.7</v>
      </c>
    </row>
    <row r="2783" spans="1:5">
      <c r="A2783" s="445">
        <v>13192</v>
      </c>
      <c r="B2783" s="445" t="s">
        <v>11338</v>
      </c>
      <c r="C2783" s="445" t="s">
        <v>146</v>
      </c>
      <c r="D2783" s="445" t="s">
        <v>8349</v>
      </c>
      <c r="E2783" s="453">
        <v>5669.4</v>
      </c>
    </row>
    <row r="2784" spans="1:5">
      <c r="A2784" s="445">
        <v>38413</v>
      </c>
      <c r="B2784" s="445" t="s">
        <v>11339</v>
      </c>
      <c r="C2784" s="445" t="s">
        <v>146</v>
      </c>
      <c r="D2784" s="445" t="s">
        <v>8349</v>
      </c>
      <c r="E2784" s="452">
        <v>937.63</v>
      </c>
    </row>
    <row r="2785" spans="1:5">
      <c r="A2785" s="445">
        <v>42440</v>
      </c>
      <c r="B2785" s="445" t="s">
        <v>11340</v>
      </c>
      <c r="C2785" s="445" t="s">
        <v>146</v>
      </c>
      <c r="D2785" s="445" t="s">
        <v>8367</v>
      </c>
      <c r="E2785" s="453">
        <v>1057.95</v>
      </c>
    </row>
    <row r="2786" spans="1:5">
      <c r="A2786" s="445">
        <v>20193</v>
      </c>
      <c r="B2786" s="445" t="s">
        <v>11341</v>
      </c>
      <c r="C2786" s="445" t="s">
        <v>11342</v>
      </c>
      <c r="D2786" s="445" t="s">
        <v>8349</v>
      </c>
      <c r="E2786" s="452">
        <v>5.41</v>
      </c>
    </row>
    <row r="2787" spans="1:5">
      <c r="A2787" s="445">
        <v>10527</v>
      </c>
      <c r="B2787" s="445" t="s">
        <v>11343</v>
      </c>
      <c r="C2787" s="445" t="s">
        <v>21164</v>
      </c>
      <c r="D2787" s="445" t="s">
        <v>8352</v>
      </c>
      <c r="E2787" s="452">
        <v>16.25</v>
      </c>
    </row>
    <row r="2788" spans="1:5">
      <c r="A2788" s="445">
        <v>41805</v>
      </c>
      <c r="B2788" s="445" t="s">
        <v>11345</v>
      </c>
      <c r="C2788" s="445" t="s">
        <v>8008</v>
      </c>
      <c r="D2788" s="445" t="s">
        <v>8367</v>
      </c>
      <c r="E2788" s="452">
        <v>415</v>
      </c>
    </row>
    <row r="2789" spans="1:5">
      <c r="A2789" s="445">
        <v>40271</v>
      </c>
      <c r="B2789" s="445" t="s">
        <v>11346</v>
      </c>
      <c r="C2789" s="445" t="s">
        <v>8008</v>
      </c>
      <c r="D2789" s="445" t="s">
        <v>8349</v>
      </c>
      <c r="E2789" s="452">
        <v>10.56</v>
      </c>
    </row>
    <row r="2790" spans="1:5">
      <c r="A2790" s="445">
        <v>40287</v>
      </c>
      <c r="B2790" s="445" t="s">
        <v>11347</v>
      </c>
      <c r="C2790" s="445" t="s">
        <v>8008</v>
      </c>
      <c r="D2790" s="445" t="s">
        <v>8349</v>
      </c>
      <c r="E2790" s="452">
        <v>4.0599999999999996</v>
      </c>
    </row>
    <row r="2791" spans="1:5">
      <c r="A2791" s="445">
        <v>40295</v>
      </c>
      <c r="B2791" s="445" t="s">
        <v>11348</v>
      </c>
      <c r="C2791" s="445" t="s">
        <v>954</v>
      </c>
      <c r="D2791" s="445" t="s">
        <v>8367</v>
      </c>
      <c r="E2791" s="452">
        <v>2.87</v>
      </c>
    </row>
    <row r="2792" spans="1:5">
      <c r="A2792" s="445">
        <v>745</v>
      </c>
      <c r="B2792" s="445" t="s">
        <v>11349</v>
      </c>
      <c r="C2792" s="445" t="s">
        <v>954</v>
      </c>
      <c r="D2792" s="445" t="s">
        <v>8367</v>
      </c>
      <c r="E2792" s="452">
        <v>3.04</v>
      </c>
    </row>
    <row r="2793" spans="1:5">
      <c r="A2793" s="445">
        <v>4084</v>
      </c>
      <c r="B2793" s="445" t="s">
        <v>11350</v>
      </c>
      <c r="C2793" s="445" t="s">
        <v>954</v>
      </c>
      <c r="D2793" s="445" t="s">
        <v>8349</v>
      </c>
      <c r="E2793" s="452">
        <v>2.25</v>
      </c>
    </row>
    <row r="2794" spans="1:5">
      <c r="A2794" s="445">
        <v>743</v>
      </c>
      <c r="B2794" s="445" t="s">
        <v>11351</v>
      </c>
      <c r="C2794" s="445" t="s">
        <v>954</v>
      </c>
      <c r="D2794" s="445" t="s">
        <v>8352</v>
      </c>
      <c r="E2794" s="452">
        <v>2.25</v>
      </c>
    </row>
    <row r="2795" spans="1:5">
      <c r="A2795" s="445">
        <v>40293</v>
      </c>
      <c r="B2795" s="445" t="s">
        <v>11352</v>
      </c>
      <c r="C2795" s="445" t="s">
        <v>954</v>
      </c>
      <c r="D2795" s="445" t="s">
        <v>8349</v>
      </c>
      <c r="E2795" s="452">
        <v>2.7</v>
      </c>
    </row>
    <row r="2796" spans="1:5">
      <c r="A2796" s="445">
        <v>40294</v>
      </c>
      <c r="B2796" s="445" t="s">
        <v>11353</v>
      </c>
      <c r="C2796" s="445" t="s">
        <v>954</v>
      </c>
      <c r="D2796" s="445" t="s">
        <v>8349</v>
      </c>
      <c r="E2796" s="452">
        <v>2.25</v>
      </c>
    </row>
    <row r="2797" spans="1:5">
      <c r="A2797" s="445">
        <v>4085</v>
      </c>
      <c r="B2797" s="445" t="s">
        <v>11354</v>
      </c>
      <c r="C2797" s="445" t="s">
        <v>954</v>
      </c>
      <c r="D2797" s="445" t="s">
        <v>8349</v>
      </c>
      <c r="E2797" s="452">
        <v>3.15</v>
      </c>
    </row>
    <row r="2798" spans="1:5">
      <c r="A2798" s="445">
        <v>10775</v>
      </c>
      <c r="B2798" s="445" t="s">
        <v>11355</v>
      </c>
      <c r="C2798" s="445" t="s">
        <v>8008</v>
      </c>
      <c r="D2798" s="445" t="s">
        <v>8367</v>
      </c>
      <c r="E2798" s="452">
        <v>585</v>
      </c>
    </row>
    <row r="2799" spans="1:5">
      <c r="A2799" s="445">
        <v>10776</v>
      </c>
      <c r="B2799" s="445" t="s">
        <v>11356</v>
      </c>
      <c r="C2799" s="445" t="s">
        <v>8008</v>
      </c>
      <c r="D2799" s="445" t="s">
        <v>8367</v>
      </c>
      <c r="E2799" s="452">
        <v>457.03</v>
      </c>
    </row>
    <row r="2800" spans="1:5">
      <c r="A2800" s="445">
        <v>10779</v>
      </c>
      <c r="B2800" s="445" t="s">
        <v>11357</v>
      </c>
      <c r="C2800" s="445" t="s">
        <v>8008</v>
      </c>
      <c r="D2800" s="445" t="s">
        <v>8367</v>
      </c>
      <c r="E2800" s="452">
        <v>731.25</v>
      </c>
    </row>
    <row r="2801" spans="1:5">
      <c r="A2801" s="445">
        <v>10777</v>
      </c>
      <c r="B2801" s="445" t="s">
        <v>11358</v>
      </c>
      <c r="C2801" s="445" t="s">
        <v>8008</v>
      </c>
      <c r="D2801" s="445" t="s">
        <v>8367</v>
      </c>
      <c r="E2801" s="452">
        <v>664.21</v>
      </c>
    </row>
    <row r="2802" spans="1:5">
      <c r="A2802" s="445">
        <v>10778</v>
      </c>
      <c r="B2802" s="445" t="s">
        <v>11359</v>
      </c>
      <c r="C2802" s="445" t="s">
        <v>8008</v>
      </c>
      <c r="D2802" s="445" t="s">
        <v>8367</v>
      </c>
      <c r="E2802" s="452">
        <v>731.25</v>
      </c>
    </row>
    <row r="2803" spans="1:5">
      <c r="A2803" s="445">
        <v>40339</v>
      </c>
      <c r="B2803" s="445" t="s">
        <v>11360</v>
      </c>
      <c r="C2803" s="445" t="s">
        <v>8008</v>
      </c>
      <c r="D2803" s="445" t="s">
        <v>8349</v>
      </c>
      <c r="E2803" s="452">
        <v>4.0599999999999996</v>
      </c>
    </row>
    <row r="2804" spans="1:5">
      <c r="A2804" s="445">
        <v>3355</v>
      </c>
      <c r="B2804" s="445" t="s">
        <v>11361</v>
      </c>
      <c r="C2804" s="445" t="s">
        <v>954</v>
      </c>
      <c r="D2804" s="445" t="s">
        <v>8367</v>
      </c>
      <c r="E2804" s="452">
        <v>24.3</v>
      </c>
    </row>
    <row r="2805" spans="1:5">
      <c r="A2805" s="445">
        <v>39814</v>
      </c>
      <c r="B2805" s="445" t="s">
        <v>11363</v>
      </c>
      <c r="C2805" s="445" t="s">
        <v>954</v>
      </c>
      <c r="D2805" s="445" t="s">
        <v>8367</v>
      </c>
      <c r="E2805" s="452">
        <v>45.56</v>
      </c>
    </row>
    <row r="2806" spans="1:5">
      <c r="A2806" s="445">
        <v>10749</v>
      </c>
      <c r="B2806" s="445" t="s">
        <v>11365</v>
      </c>
      <c r="C2806" s="445" t="s">
        <v>8008</v>
      </c>
      <c r="D2806" s="445" t="s">
        <v>8349</v>
      </c>
      <c r="E2806" s="452">
        <v>7.44</v>
      </c>
    </row>
    <row r="2807" spans="1:5">
      <c r="A2807" s="445">
        <v>40290</v>
      </c>
      <c r="B2807" s="445" t="s">
        <v>11366</v>
      </c>
      <c r="C2807" s="445" t="s">
        <v>8008</v>
      </c>
      <c r="D2807" s="445" t="s">
        <v>8349</v>
      </c>
      <c r="E2807" s="452">
        <v>10.72</v>
      </c>
    </row>
    <row r="2808" spans="1:5">
      <c r="A2808" s="445">
        <v>3346</v>
      </c>
      <c r="B2808" s="445" t="s">
        <v>11367</v>
      </c>
      <c r="C2808" s="445" t="s">
        <v>954</v>
      </c>
      <c r="D2808" s="445" t="s">
        <v>8367</v>
      </c>
      <c r="E2808" s="452">
        <v>13.94</v>
      </c>
    </row>
    <row r="2809" spans="1:5">
      <c r="A2809" s="445">
        <v>3348</v>
      </c>
      <c r="B2809" s="445" t="s">
        <v>11368</v>
      </c>
      <c r="C2809" s="445" t="s">
        <v>954</v>
      </c>
      <c r="D2809" s="445" t="s">
        <v>8367</v>
      </c>
      <c r="E2809" s="452">
        <v>16.670000000000002</v>
      </c>
    </row>
    <row r="2810" spans="1:5">
      <c r="A2810" s="445">
        <v>39833</v>
      </c>
      <c r="B2810" s="445" t="s">
        <v>11370</v>
      </c>
      <c r="C2810" s="445" t="s">
        <v>954</v>
      </c>
      <c r="D2810" s="445" t="s">
        <v>8367</v>
      </c>
      <c r="E2810" s="452">
        <v>22.84</v>
      </c>
    </row>
    <row r="2811" spans="1:5">
      <c r="A2811" s="445">
        <v>7252</v>
      </c>
      <c r="B2811" s="445" t="s">
        <v>11371</v>
      </c>
      <c r="C2811" s="445" t="s">
        <v>954</v>
      </c>
      <c r="D2811" s="445" t="s">
        <v>8367</v>
      </c>
      <c r="E2811" s="452">
        <v>2.25</v>
      </c>
    </row>
    <row r="2812" spans="1:5">
      <c r="A2812" s="445">
        <v>4778</v>
      </c>
      <c r="B2812" s="445" t="s">
        <v>11372</v>
      </c>
      <c r="C2812" s="445" t="s">
        <v>954</v>
      </c>
      <c r="D2812" s="445" t="s">
        <v>8367</v>
      </c>
      <c r="E2812" s="452">
        <v>2.81</v>
      </c>
    </row>
    <row r="2813" spans="1:5">
      <c r="A2813" s="445">
        <v>4780</v>
      </c>
      <c r="B2813" s="445" t="s">
        <v>11373</v>
      </c>
      <c r="C2813" s="445" t="s">
        <v>954</v>
      </c>
      <c r="D2813" s="445" t="s">
        <v>8367</v>
      </c>
      <c r="E2813" s="452">
        <v>3.04</v>
      </c>
    </row>
    <row r="2814" spans="1:5">
      <c r="A2814" s="445">
        <v>10809</v>
      </c>
      <c r="B2814" s="445" t="s">
        <v>11375</v>
      </c>
      <c r="C2814" s="445" t="s">
        <v>954</v>
      </c>
      <c r="D2814" s="445" t="s">
        <v>8367</v>
      </c>
      <c r="E2814" s="452">
        <v>1.26</v>
      </c>
    </row>
    <row r="2815" spans="1:5">
      <c r="A2815" s="445">
        <v>10811</v>
      </c>
      <c r="B2815" s="445" t="s">
        <v>11376</v>
      </c>
      <c r="C2815" s="445" t="s">
        <v>954</v>
      </c>
      <c r="D2815" s="445" t="s">
        <v>8367</v>
      </c>
      <c r="E2815" s="452">
        <v>1.08</v>
      </c>
    </row>
    <row r="2816" spans="1:5">
      <c r="A2816" s="445">
        <v>7247</v>
      </c>
      <c r="B2816" s="445" t="s">
        <v>11377</v>
      </c>
      <c r="C2816" s="445" t="s">
        <v>954</v>
      </c>
      <c r="D2816" s="445" t="s">
        <v>8367</v>
      </c>
      <c r="E2816" s="452">
        <v>2.25</v>
      </c>
    </row>
    <row r="2817" spans="1:5">
      <c r="A2817" s="445">
        <v>40291</v>
      </c>
      <c r="B2817" s="445" t="s">
        <v>11378</v>
      </c>
      <c r="C2817" s="445" t="s">
        <v>8008</v>
      </c>
      <c r="D2817" s="445" t="s">
        <v>8349</v>
      </c>
      <c r="E2817" s="452">
        <v>566.87</v>
      </c>
    </row>
    <row r="2818" spans="1:5">
      <c r="A2818" s="445">
        <v>40275</v>
      </c>
      <c r="B2818" s="445" t="s">
        <v>11379</v>
      </c>
      <c r="C2818" s="445" t="s">
        <v>8008</v>
      </c>
      <c r="D2818" s="445" t="s">
        <v>8349</v>
      </c>
      <c r="E2818" s="452">
        <v>16.25</v>
      </c>
    </row>
    <row r="2819" spans="1:5">
      <c r="A2819" s="445">
        <v>42408</v>
      </c>
      <c r="B2819" s="445" t="s">
        <v>11380</v>
      </c>
      <c r="C2819" s="445" t="s">
        <v>145</v>
      </c>
      <c r="D2819" s="445" t="s">
        <v>8349</v>
      </c>
      <c r="E2819" s="452">
        <v>1.84</v>
      </c>
    </row>
    <row r="2820" spans="1:5">
      <c r="A2820" s="445">
        <v>3777</v>
      </c>
      <c r="B2820" s="445" t="s">
        <v>11381</v>
      </c>
      <c r="C2820" s="445" t="s">
        <v>145</v>
      </c>
      <c r="D2820" s="445" t="s">
        <v>8352</v>
      </c>
      <c r="E2820" s="452">
        <v>1.33</v>
      </c>
    </row>
    <row r="2821" spans="1:5">
      <c r="A2821" s="445">
        <v>3798</v>
      </c>
      <c r="B2821" s="445" t="s">
        <v>11382</v>
      </c>
      <c r="C2821" s="445" t="s">
        <v>146</v>
      </c>
      <c r="D2821" s="445" t="s">
        <v>8367</v>
      </c>
      <c r="E2821" s="452">
        <v>68.39</v>
      </c>
    </row>
    <row r="2822" spans="1:5">
      <c r="A2822" s="445">
        <v>38769</v>
      </c>
      <c r="B2822" s="445" t="s">
        <v>11383</v>
      </c>
      <c r="C2822" s="445" t="s">
        <v>146</v>
      </c>
      <c r="D2822" s="445" t="s">
        <v>8367</v>
      </c>
      <c r="E2822" s="452">
        <v>53.41</v>
      </c>
    </row>
    <row r="2823" spans="1:5">
      <c r="A2823" s="445">
        <v>39510</v>
      </c>
      <c r="B2823" s="445" t="s">
        <v>11384</v>
      </c>
      <c r="C2823" s="445" t="s">
        <v>146</v>
      </c>
      <c r="D2823" s="445" t="s">
        <v>8367</v>
      </c>
      <c r="E2823" s="452">
        <v>216.17</v>
      </c>
    </row>
    <row r="2824" spans="1:5">
      <c r="A2824" s="445">
        <v>38776</v>
      </c>
      <c r="B2824" s="445" t="s">
        <v>11385</v>
      </c>
      <c r="C2824" s="445" t="s">
        <v>146</v>
      </c>
      <c r="D2824" s="445" t="s">
        <v>8367</v>
      </c>
      <c r="E2824" s="452">
        <v>229.41</v>
      </c>
    </row>
    <row r="2825" spans="1:5">
      <c r="A2825" s="445">
        <v>38774</v>
      </c>
      <c r="B2825" s="445" t="s">
        <v>11386</v>
      </c>
      <c r="C2825" s="445" t="s">
        <v>146</v>
      </c>
      <c r="D2825" s="445" t="s">
        <v>8349</v>
      </c>
      <c r="E2825" s="452">
        <v>17.559999999999999</v>
      </c>
    </row>
    <row r="2826" spans="1:5">
      <c r="A2826" s="445">
        <v>42247</v>
      </c>
      <c r="B2826" s="445" t="s">
        <v>11387</v>
      </c>
      <c r="C2826" s="445" t="s">
        <v>146</v>
      </c>
      <c r="D2826" s="445" t="s">
        <v>8349</v>
      </c>
      <c r="E2826" s="452">
        <v>599.38</v>
      </c>
    </row>
    <row r="2827" spans="1:5">
      <c r="A2827" s="445">
        <v>42248</v>
      </c>
      <c r="B2827" s="445" t="s">
        <v>11388</v>
      </c>
      <c r="C2827" s="445" t="s">
        <v>146</v>
      </c>
      <c r="D2827" s="445" t="s">
        <v>8349</v>
      </c>
      <c r="E2827" s="452">
        <v>696.23</v>
      </c>
    </row>
    <row r="2828" spans="1:5">
      <c r="A2828" s="445">
        <v>42249</v>
      </c>
      <c r="B2828" s="445" t="s">
        <v>11389</v>
      </c>
      <c r="C2828" s="445" t="s">
        <v>146</v>
      </c>
      <c r="D2828" s="445" t="s">
        <v>8349</v>
      </c>
      <c r="E2828" s="453">
        <v>1153.4000000000001</v>
      </c>
    </row>
    <row r="2829" spans="1:5">
      <c r="A2829" s="445">
        <v>42244</v>
      </c>
      <c r="B2829" s="445" t="s">
        <v>11390</v>
      </c>
      <c r="C2829" s="445" t="s">
        <v>146</v>
      </c>
      <c r="D2829" s="445" t="s">
        <v>8349</v>
      </c>
      <c r="E2829" s="452">
        <v>180.13</v>
      </c>
    </row>
    <row r="2830" spans="1:5">
      <c r="A2830" s="445">
        <v>42245</v>
      </c>
      <c r="B2830" s="445" t="s">
        <v>11391</v>
      </c>
      <c r="C2830" s="445" t="s">
        <v>146</v>
      </c>
      <c r="D2830" s="445" t="s">
        <v>8349</v>
      </c>
      <c r="E2830" s="452">
        <v>332.39</v>
      </c>
    </row>
    <row r="2831" spans="1:5">
      <c r="A2831" s="445">
        <v>42246</v>
      </c>
      <c r="B2831" s="445" t="s">
        <v>11392</v>
      </c>
      <c r="C2831" s="445" t="s">
        <v>146</v>
      </c>
      <c r="D2831" s="445" t="s">
        <v>8349</v>
      </c>
      <c r="E2831" s="452">
        <v>367.94</v>
      </c>
    </row>
    <row r="2832" spans="1:5">
      <c r="A2832" s="445">
        <v>42243</v>
      </c>
      <c r="B2832" s="445" t="s">
        <v>11393</v>
      </c>
      <c r="C2832" s="445" t="s">
        <v>146</v>
      </c>
      <c r="D2832" s="445" t="s">
        <v>8349</v>
      </c>
      <c r="E2832" s="452">
        <v>443.67</v>
      </c>
    </row>
    <row r="2833" spans="1:5">
      <c r="A2833" s="445">
        <v>38889</v>
      </c>
      <c r="B2833" s="445" t="s">
        <v>11394</v>
      </c>
      <c r="C2833" s="445" t="s">
        <v>146</v>
      </c>
      <c r="D2833" s="445" t="s">
        <v>8367</v>
      </c>
      <c r="E2833" s="452">
        <v>40.94</v>
      </c>
    </row>
    <row r="2834" spans="1:5">
      <c r="A2834" s="445">
        <v>38784</v>
      </c>
      <c r="B2834" s="445" t="s">
        <v>11395</v>
      </c>
      <c r="C2834" s="445" t="s">
        <v>146</v>
      </c>
      <c r="D2834" s="445" t="s">
        <v>8367</v>
      </c>
      <c r="E2834" s="452">
        <v>54.77</v>
      </c>
    </row>
    <row r="2835" spans="1:5">
      <c r="A2835" s="445">
        <v>3788</v>
      </c>
      <c r="B2835" s="445" t="s">
        <v>11396</v>
      </c>
      <c r="C2835" s="445" t="s">
        <v>146</v>
      </c>
      <c r="D2835" s="445" t="s">
        <v>8367</v>
      </c>
      <c r="E2835" s="452">
        <v>57.07</v>
      </c>
    </row>
    <row r="2836" spans="1:5">
      <c r="A2836" s="445">
        <v>12230</v>
      </c>
      <c r="B2836" s="445" t="s">
        <v>11397</v>
      </c>
      <c r="C2836" s="445" t="s">
        <v>146</v>
      </c>
      <c r="D2836" s="445" t="s">
        <v>8367</v>
      </c>
      <c r="E2836" s="452">
        <v>14.68</v>
      </c>
    </row>
    <row r="2837" spans="1:5">
      <c r="A2837" s="445">
        <v>3780</v>
      </c>
      <c r="B2837" s="445" t="s">
        <v>11398</v>
      </c>
      <c r="C2837" s="445" t="s">
        <v>146</v>
      </c>
      <c r="D2837" s="445" t="s">
        <v>8367</v>
      </c>
      <c r="E2837" s="452">
        <v>84.21</v>
      </c>
    </row>
    <row r="2838" spans="1:5">
      <c r="A2838" s="445">
        <v>12231</v>
      </c>
      <c r="B2838" s="445" t="s">
        <v>11399</v>
      </c>
      <c r="C2838" s="445" t="s">
        <v>146</v>
      </c>
      <c r="D2838" s="445" t="s">
        <v>8367</v>
      </c>
      <c r="E2838" s="452">
        <v>24.41</v>
      </c>
    </row>
    <row r="2839" spans="1:5">
      <c r="A2839" s="445">
        <v>3811</v>
      </c>
      <c r="B2839" s="445" t="s">
        <v>11400</v>
      </c>
      <c r="C2839" s="445" t="s">
        <v>146</v>
      </c>
      <c r="D2839" s="445" t="s">
        <v>8367</v>
      </c>
      <c r="E2839" s="452">
        <v>79.099999999999994</v>
      </c>
    </row>
    <row r="2840" spans="1:5">
      <c r="A2840" s="445">
        <v>12232</v>
      </c>
      <c r="B2840" s="445" t="s">
        <v>11401</v>
      </c>
      <c r="C2840" s="445" t="s">
        <v>146</v>
      </c>
      <c r="D2840" s="445" t="s">
        <v>8367</v>
      </c>
      <c r="E2840" s="452">
        <v>25.58</v>
      </c>
    </row>
    <row r="2841" spans="1:5">
      <c r="A2841" s="445">
        <v>3799</v>
      </c>
      <c r="B2841" s="445" t="s">
        <v>11402</v>
      </c>
      <c r="C2841" s="445" t="s">
        <v>146</v>
      </c>
      <c r="D2841" s="445" t="s">
        <v>8367</v>
      </c>
      <c r="E2841" s="452">
        <v>111.86</v>
      </c>
    </row>
    <row r="2842" spans="1:5">
      <c r="A2842" s="445">
        <v>12239</v>
      </c>
      <c r="B2842" s="445" t="s">
        <v>11403</v>
      </c>
      <c r="C2842" s="445" t="s">
        <v>146</v>
      </c>
      <c r="D2842" s="445" t="s">
        <v>8367</v>
      </c>
      <c r="E2842" s="452">
        <v>33.49</v>
      </c>
    </row>
    <row r="2843" spans="1:5">
      <c r="A2843" s="445">
        <v>38773</v>
      </c>
      <c r="B2843" s="445" t="s">
        <v>11404</v>
      </c>
      <c r="C2843" s="445" t="s">
        <v>146</v>
      </c>
      <c r="D2843" s="445" t="s">
        <v>8367</v>
      </c>
      <c r="E2843" s="452">
        <v>5.37</v>
      </c>
    </row>
    <row r="2844" spans="1:5">
      <c r="A2844" s="445">
        <v>12271</v>
      </c>
      <c r="B2844" s="445" t="s">
        <v>11406</v>
      </c>
      <c r="C2844" s="445" t="s">
        <v>146</v>
      </c>
      <c r="D2844" s="445" t="s">
        <v>8367</v>
      </c>
      <c r="E2844" s="452">
        <v>299.52</v>
      </c>
    </row>
    <row r="2845" spans="1:5">
      <c r="A2845" s="445">
        <v>38785</v>
      </c>
      <c r="B2845" s="445" t="s">
        <v>11407</v>
      </c>
      <c r="C2845" s="445" t="s">
        <v>146</v>
      </c>
      <c r="D2845" s="445" t="s">
        <v>8367</v>
      </c>
      <c r="E2845" s="452">
        <v>141.80000000000001</v>
      </c>
    </row>
    <row r="2846" spans="1:5">
      <c r="A2846" s="445">
        <v>38786</v>
      </c>
      <c r="B2846" s="445" t="s">
        <v>11408</v>
      </c>
      <c r="C2846" s="445" t="s">
        <v>146</v>
      </c>
      <c r="D2846" s="445" t="s">
        <v>8367</v>
      </c>
      <c r="E2846" s="452">
        <v>174.67</v>
      </c>
    </row>
    <row r="2847" spans="1:5">
      <c r="A2847" s="445">
        <v>39385</v>
      </c>
      <c r="B2847" s="445" t="s">
        <v>11409</v>
      </c>
      <c r="C2847" s="445" t="s">
        <v>146</v>
      </c>
      <c r="D2847" s="445" t="s">
        <v>8349</v>
      </c>
      <c r="E2847" s="452">
        <v>16.059999999999999</v>
      </c>
    </row>
    <row r="2848" spans="1:5">
      <c r="A2848" s="445">
        <v>39389</v>
      </c>
      <c r="B2848" s="445" t="s">
        <v>11410</v>
      </c>
      <c r="C2848" s="445" t="s">
        <v>146</v>
      </c>
      <c r="D2848" s="445" t="s">
        <v>8349</v>
      </c>
      <c r="E2848" s="452">
        <v>17.420000000000002</v>
      </c>
    </row>
    <row r="2849" spans="1:5">
      <c r="A2849" s="445">
        <v>39390</v>
      </c>
      <c r="B2849" s="445" t="s">
        <v>11411</v>
      </c>
      <c r="C2849" s="445" t="s">
        <v>146</v>
      </c>
      <c r="D2849" s="445" t="s">
        <v>8349</v>
      </c>
      <c r="E2849" s="452">
        <v>36.53</v>
      </c>
    </row>
    <row r="2850" spans="1:5">
      <c r="A2850" s="445">
        <v>39391</v>
      </c>
      <c r="B2850" s="445" t="s">
        <v>11412</v>
      </c>
      <c r="C2850" s="445" t="s">
        <v>146</v>
      </c>
      <c r="D2850" s="445" t="s">
        <v>8349</v>
      </c>
      <c r="E2850" s="452">
        <v>41.01</v>
      </c>
    </row>
    <row r="2851" spans="1:5">
      <c r="A2851" s="445">
        <v>3803</v>
      </c>
      <c r="B2851" s="445" t="s">
        <v>11413</v>
      </c>
      <c r="C2851" s="445" t="s">
        <v>146</v>
      </c>
      <c r="D2851" s="445" t="s">
        <v>8367</v>
      </c>
      <c r="E2851" s="452">
        <v>50.64</v>
      </c>
    </row>
    <row r="2852" spans="1:5">
      <c r="A2852" s="445">
        <v>38770</v>
      </c>
      <c r="B2852" s="445" t="s">
        <v>11414</v>
      </c>
      <c r="C2852" s="445" t="s">
        <v>146</v>
      </c>
      <c r="D2852" s="445" t="s">
        <v>8367</v>
      </c>
      <c r="E2852" s="452">
        <v>58.64</v>
      </c>
    </row>
    <row r="2853" spans="1:5">
      <c r="A2853" s="445">
        <v>12267</v>
      </c>
      <c r="B2853" s="445" t="s">
        <v>11415</v>
      </c>
      <c r="C2853" s="445" t="s">
        <v>146</v>
      </c>
      <c r="D2853" s="445" t="s">
        <v>8367</v>
      </c>
      <c r="E2853" s="452">
        <v>171.85</v>
      </c>
    </row>
    <row r="2854" spans="1:5">
      <c r="A2854" s="445">
        <v>43265</v>
      </c>
      <c r="B2854" s="445" t="s">
        <v>11416</v>
      </c>
      <c r="C2854" s="445" t="s">
        <v>146</v>
      </c>
      <c r="D2854" s="445" t="s">
        <v>8349</v>
      </c>
      <c r="E2854" s="452">
        <v>50.22</v>
      </c>
    </row>
    <row r="2855" spans="1:5">
      <c r="A2855" s="445">
        <v>12266</v>
      </c>
      <c r="B2855" s="445" t="s">
        <v>11417</v>
      </c>
      <c r="C2855" s="445" t="s">
        <v>146</v>
      </c>
      <c r="D2855" s="445" t="s">
        <v>8367</v>
      </c>
      <c r="E2855" s="452">
        <v>87.96</v>
      </c>
    </row>
    <row r="2856" spans="1:5">
      <c r="A2856" s="445">
        <v>39378</v>
      </c>
      <c r="B2856" s="445" t="s">
        <v>11418</v>
      </c>
      <c r="C2856" s="445" t="s">
        <v>146</v>
      </c>
      <c r="D2856" s="445" t="s">
        <v>8367</v>
      </c>
      <c r="E2856" s="452">
        <v>62.36</v>
      </c>
    </row>
    <row r="2857" spans="1:5">
      <c r="A2857" s="445">
        <v>43543</v>
      </c>
      <c r="B2857" s="445" t="s">
        <v>11419</v>
      </c>
      <c r="C2857" s="445" t="s">
        <v>146</v>
      </c>
      <c r="D2857" s="445" t="s">
        <v>8367</v>
      </c>
      <c r="E2857" s="452">
        <v>129.91999999999999</v>
      </c>
    </row>
    <row r="2858" spans="1:5">
      <c r="A2858" s="445">
        <v>38775</v>
      </c>
      <c r="B2858" s="445" t="s">
        <v>11420</v>
      </c>
      <c r="C2858" s="445" t="s">
        <v>146</v>
      </c>
      <c r="D2858" s="445" t="s">
        <v>8367</v>
      </c>
      <c r="E2858" s="452">
        <v>66.11</v>
      </c>
    </row>
    <row r="2859" spans="1:5">
      <c r="A2859" s="445">
        <v>21119</v>
      </c>
      <c r="B2859" s="445" t="s">
        <v>11421</v>
      </c>
      <c r="C2859" s="445" t="s">
        <v>146</v>
      </c>
      <c r="D2859" s="445" t="s">
        <v>8349</v>
      </c>
      <c r="E2859" s="452">
        <v>2.37</v>
      </c>
    </row>
    <row r="2860" spans="1:5">
      <c r="A2860" s="445">
        <v>37974</v>
      </c>
      <c r="B2860" s="445" t="s">
        <v>11422</v>
      </c>
      <c r="C2860" s="445" t="s">
        <v>146</v>
      </c>
      <c r="D2860" s="445" t="s">
        <v>8349</v>
      </c>
      <c r="E2860" s="452">
        <v>3.52</v>
      </c>
    </row>
    <row r="2861" spans="1:5">
      <c r="A2861" s="445">
        <v>37975</v>
      </c>
      <c r="B2861" s="445" t="s">
        <v>11423</v>
      </c>
      <c r="C2861" s="445" t="s">
        <v>146</v>
      </c>
      <c r="D2861" s="445" t="s">
        <v>8349</v>
      </c>
      <c r="E2861" s="452">
        <v>7.15</v>
      </c>
    </row>
    <row r="2862" spans="1:5">
      <c r="A2862" s="445">
        <v>37976</v>
      </c>
      <c r="B2862" s="445" t="s">
        <v>11424</v>
      </c>
      <c r="C2862" s="445" t="s">
        <v>146</v>
      </c>
      <c r="D2862" s="445" t="s">
        <v>8349</v>
      </c>
      <c r="E2862" s="452">
        <v>14.66</v>
      </c>
    </row>
    <row r="2863" spans="1:5">
      <c r="A2863" s="445">
        <v>37977</v>
      </c>
      <c r="B2863" s="445" t="s">
        <v>11425</v>
      </c>
      <c r="C2863" s="445" t="s">
        <v>146</v>
      </c>
      <c r="D2863" s="445" t="s">
        <v>8349</v>
      </c>
      <c r="E2863" s="452">
        <v>20.16</v>
      </c>
    </row>
    <row r="2864" spans="1:5">
      <c r="A2864" s="445">
        <v>37978</v>
      </c>
      <c r="B2864" s="445" t="s">
        <v>11426</v>
      </c>
      <c r="C2864" s="445" t="s">
        <v>146</v>
      </c>
      <c r="D2864" s="445" t="s">
        <v>8349</v>
      </c>
      <c r="E2864" s="452">
        <v>40.869999999999997</v>
      </c>
    </row>
    <row r="2865" spans="1:5">
      <c r="A2865" s="445">
        <v>37979</v>
      </c>
      <c r="B2865" s="445" t="s">
        <v>11427</v>
      </c>
      <c r="C2865" s="445" t="s">
        <v>146</v>
      </c>
      <c r="D2865" s="445" t="s">
        <v>8349</v>
      </c>
      <c r="E2865" s="452">
        <v>175.56</v>
      </c>
    </row>
    <row r="2866" spans="1:5">
      <c r="A2866" s="445">
        <v>37980</v>
      </c>
      <c r="B2866" s="445" t="s">
        <v>11428</v>
      </c>
      <c r="C2866" s="445" t="s">
        <v>146</v>
      </c>
      <c r="D2866" s="445" t="s">
        <v>8349</v>
      </c>
      <c r="E2866" s="452">
        <v>197.3</v>
      </c>
    </row>
    <row r="2867" spans="1:5">
      <c r="A2867" s="445">
        <v>36147</v>
      </c>
      <c r="B2867" s="445" t="s">
        <v>11429</v>
      </c>
      <c r="C2867" s="445" t="s">
        <v>21158</v>
      </c>
      <c r="D2867" s="445" t="s">
        <v>8349</v>
      </c>
      <c r="E2867" s="452">
        <v>362.01</v>
      </c>
    </row>
    <row r="2868" spans="1:5">
      <c r="A2868" s="445">
        <v>12731</v>
      </c>
      <c r="B2868" s="445" t="s">
        <v>11430</v>
      </c>
      <c r="C2868" s="445" t="s">
        <v>146</v>
      </c>
      <c r="D2868" s="445" t="s">
        <v>8367</v>
      </c>
      <c r="E2868" s="452">
        <v>360.01</v>
      </c>
    </row>
    <row r="2869" spans="1:5">
      <c r="A2869" s="445">
        <v>12723</v>
      </c>
      <c r="B2869" s="445" t="s">
        <v>11431</v>
      </c>
      <c r="C2869" s="445" t="s">
        <v>146</v>
      </c>
      <c r="D2869" s="445" t="s">
        <v>8367</v>
      </c>
      <c r="E2869" s="452">
        <v>2.79</v>
      </c>
    </row>
    <row r="2870" spans="1:5">
      <c r="A2870" s="445">
        <v>12724</v>
      </c>
      <c r="B2870" s="445" t="s">
        <v>11432</v>
      </c>
      <c r="C2870" s="445" t="s">
        <v>146</v>
      </c>
      <c r="D2870" s="445" t="s">
        <v>8367</v>
      </c>
      <c r="E2870" s="452">
        <v>5.36</v>
      </c>
    </row>
    <row r="2871" spans="1:5">
      <c r="A2871" s="445">
        <v>12725</v>
      </c>
      <c r="B2871" s="445" t="s">
        <v>11433</v>
      </c>
      <c r="C2871" s="445" t="s">
        <v>146</v>
      </c>
      <c r="D2871" s="445" t="s">
        <v>8367</v>
      </c>
      <c r="E2871" s="452">
        <v>10.76</v>
      </c>
    </row>
    <row r="2872" spans="1:5">
      <c r="A2872" s="445">
        <v>12726</v>
      </c>
      <c r="B2872" s="445" t="s">
        <v>11434</v>
      </c>
      <c r="C2872" s="445" t="s">
        <v>146</v>
      </c>
      <c r="D2872" s="445" t="s">
        <v>8367</v>
      </c>
      <c r="E2872" s="452">
        <v>23.75</v>
      </c>
    </row>
    <row r="2873" spans="1:5">
      <c r="A2873" s="445">
        <v>12727</v>
      </c>
      <c r="B2873" s="445" t="s">
        <v>11435</v>
      </c>
      <c r="C2873" s="445" t="s">
        <v>146</v>
      </c>
      <c r="D2873" s="445" t="s">
        <v>8367</v>
      </c>
      <c r="E2873" s="452">
        <v>30.12</v>
      </c>
    </row>
    <row r="2874" spans="1:5">
      <c r="A2874" s="445">
        <v>12728</v>
      </c>
      <c r="B2874" s="445" t="s">
        <v>11436</v>
      </c>
      <c r="C2874" s="445" t="s">
        <v>146</v>
      </c>
      <c r="D2874" s="445" t="s">
        <v>8367</v>
      </c>
      <c r="E2874" s="452">
        <v>49.2</v>
      </c>
    </row>
    <row r="2875" spans="1:5">
      <c r="A2875" s="445">
        <v>12729</v>
      </c>
      <c r="B2875" s="445" t="s">
        <v>11437</v>
      </c>
      <c r="C2875" s="445" t="s">
        <v>146</v>
      </c>
      <c r="D2875" s="445" t="s">
        <v>8367</v>
      </c>
      <c r="E2875" s="452">
        <v>161.25</v>
      </c>
    </row>
    <row r="2876" spans="1:5">
      <c r="A2876" s="445">
        <v>12730</v>
      </c>
      <c r="B2876" s="445" t="s">
        <v>11438</v>
      </c>
      <c r="C2876" s="445" t="s">
        <v>146</v>
      </c>
      <c r="D2876" s="445" t="s">
        <v>8367</v>
      </c>
      <c r="E2876" s="452">
        <v>246.89</v>
      </c>
    </row>
    <row r="2877" spans="1:5">
      <c r="A2877" s="445">
        <v>3840</v>
      </c>
      <c r="B2877" s="445" t="s">
        <v>11439</v>
      </c>
      <c r="C2877" s="445" t="s">
        <v>146</v>
      </c>
      <c r="D2877" s="445" t="s">
        <v>8367</v>
      </c>
      <c r="E2877" s="452">
        <v>60.68</v>
      </c>
    </row>
    <row r="2878" spans="1:5">
      <c r="A2878" s="445">
        <v>3838</v>
      </c>
      <c r="B2878" s="445" t="s">
        <v>11440</v>
      </c>
      <c r="C2878" s="445" t="s">
        <v>146</v>
      </c>
      <c r="D2878" s="445" t="s">
        <v>8367</v>
      </c>
      <c r="E2878" s="452">
        <v>133.91</v>
      </c>
    </row>
    <row r="2879" spans="1:5">
      <c r="A2879" s="445">
        <v>3844</v>
      </c>
      <c r="B2879" s="445" t="s">
        <v>11441</v>
      </c>
      <c r="C2879" s="445" t="s">
        <v>146</v>
      </c>
      <c r="D2879" s="445" t="s">
        <v>8367</v>
      </c>
      <c r="E2879" s="452">
        <v>238.86</v>
      </c>
    </row>
    <row r="2880" spans="1:5">
      <c r="A2880" s="445">
        <v>3839</v>
      </c>
      <c r="B2880" s="445" t="s">
        <v>11442</v>
      </c>
      <c r="C2880" s="445" t="s">
        <v>146</v>
      </c>
      <c r="D2880" s="445" t="s">
        <v>8367</v>
      </c>
      <c r="E2880" s="452">
        <v>435.08</v>
      </c>
    </row>
    <row r="2881" spans="1:5">
      <c r="A2881" s="445">
        <v>3843</v>
      </c>
      <c r="B2881" s="445" t="s">
        <v>11443</v>
      </c>
      <c r="C2881" s="445" t="s">
        <v>146</v>
      </c>
      <c r="D2881" s="445" t="s">
        <v>8367</v>
      </c>
      <c r="E2881" s="452">
        <v>597.15</v>
      </c>
    </row>
    <row r="2882" spans="1:5">
      <c r="A2882" s="445">
        <v>3900</v>
      </c>
      <c r="B2882" s="445" t="s">
        <v>11444</v>
      </c>
      <c r="C2882" s="445" t="s">
        <v>146</v>
      </c>
      <c r="D2882" s="445" t="s">
        <v>8349</v>
      </c>
      <c r="E2882" s="452">
        <v>41.34</v>
      </c>
    </row>
    <row r="2883" spans="1:5">
      <c r="A2883" s="445">
        <v>3846</v>
      </c>
      <c r="B2883" s="445" t="s">
        <v>11445</v>
      </c>
      <c r="C2883" s="445" t="s">
        <v>146</v>
      </c>
      <c r="D2883" s="445" t="s">
        <v>8349</v>
      </c>
      <c r="E2883" s="452">
        <v>13.03</v>
      </c>
    </row>
    <row r="2884" spans="1:5">
      <c r="A2884" s="445">
        <v>3886</v>
      </c>
      <c r="B2884" s="445" t="s">
        <v>11446</v>
      </c>
      <c r="C2884" s="445" t="s">
        <v>146</v>
      </c>
      <c r="D2884" s="445" t="s">
        <v>8349</v>
      </c>
      <c r="E2884" s="452">
        <v>13.72</v>
      </c>
    </row>
    <row r="2885" spans="1:5">
      <c r="A2885" s="445">
        <v>3854</v>
      </c>
      <c r="B2885" s="445" t="s">
        <v>11447</v>
      </c>
      <c r="C2885" s="445" t="s">
        <v>146</v>
      </c>
      <c r="D2885" s="445" t="s">
        <v>8349</v>
      </c>
      <c r="E2885" s="452">
        <v>7.62</v>
      </c>
    </row>
    <row r="2886" spans="1:5">
      <c r="A2886" s="445">
        <v>3873</v>
      </c>
      <c r="B2886" s="445" t="s">
        <v>11448</v>
      </c>
      <c r="C2886" s="445" t="s">
        <v>146</v>
      </c>
      <c r="D2886" s="445" t="s">
        <v>8349</v>
      </c>
      <c r="E2886" s="452">
        <v>10.09</v>
      </c>
    </row>
    <row r="2887" spans="1:5">
      <c r="A2887" s="445">
        <v>38021</v>
      </c>
      <c r="B2887" s="445" t="s">
        <v>11449</v>
      </c>
      <c r="C2887" s="445" t="s">
        <v>146</v>
      </c>
      <c r="D2887" s="445" t="s">
        <v>8349</v>
      </c>
      <c r="E2887" s="452">
        <v>24.14</v>
      </c>
    </row>
    <row r="2888" spans="1:5">
      <c r="A2888" s="445">
        <v>3847</v>
      </c>
      <c r="B2888" s="445" t="s">
        <v>11450</v>
      </c>
      <c r="C2888" s="445" t="s">
        <v>146</v>
      </c>
      <c r="D2888" s="445" t="s">
        <v>8349</v>
      </c>
      <c r="E2888" s="452">
        <v>27.4</v>
      </c>
    </row>
    <row r="2889" spans="1:5">
      <c r="A2889" s="445">
        <v>38022</v>
      </c>
      <c r="B2889" s="445" t="s">
        <v>11451</v>
      </c>
      <c r="C2889" s="445" t="s">
        <v>146</v>
      </c>
      <c r="D2889" s="445" t="s">
        <v>8349</v>
      </c>
      <c r="E2889" s="452">
        <v>42.8</v>
      </c>
    </row>
    <row r="2890" spans="1:5">
      <c r="A2890" s="445">
        <v>3833</v>
      </c>
      <c r="B2890" s="445" t="s">
        <v>11452</v>
      </c>
      <c r="C2890" s="445" t="s">
        <v>146</v>
      </c>
      <c r="D2890" s="445" t="s">
        <v>8367</v>
      </c>
      <c r="E2890" s="452">
        <v>27.96</v>
      </c>
    </row>
    <row r="2891" spans="1:5">
      <c r="A2891" s="445">
        <v>3835</v>
      </c>
      <c r="B2891" s="445" t="s">
        <v>11453</v>
      </c>
      <c r="C2891" s="445" t="s">
        <v>146</v>
      </c>
      <c r="D2891" s="445" t="s">
        <v>8367</v>
      </c>
      <c r="E2891" s="452">
        <v>91.05</v>
      </c>
    </row>
    <row r="2892" spans="1:5">
      <c r="A2892" s="445">
        <v>3836</v>
      </c>
      <c r="B2892" s="445" t="s">
        <v>11454</v>
      </c>
      <c r="C2892" s="445" t="s">
        <v>146</v>
      </c>
      <c r="D2892" s="445" t="s">
        <v>8367</v>
      </c>
      <c r="E2892" s="452">
        <v>195.97</v>
      </c>
    </row>
    <row r="2893" spans="1:5">
      <c r="A2893" s="445">
        <v>3830</v>
      </c>
      <c r="B2893" s="445" t="s">
        <v>11455</v>
      </c>
      <c r="C2893" s="445" t="s">
        <v>146</v>
      </c>
      <c r="D2893" s="445" t="s">
        <v>8367</v>
      </c>
      <c r="E2893" s="452">
        <v>320.41000000000003</v>
      </c>
    </row>
    <row r="2894" spans="1:5">
      <c r="A2894" s="445">
        <v>3831</v>
      </c>
      <c r="B2894" s="445" t="s">
        <v>11456</v>
      </c>
      <c r="C2894" s="445" t="s">
        <v>146</v>
      </c>
      <c r="D2894" s="445" t="s">
        <v>8367</v>
      </c>
      <c r="E2894" s="452">
        <v>535.61</v>
      </c>
    </row>
    <row r="2895" spans="1:5">
      <c r="A2895" s="445">
        <v>37981</v>
      </c>
      <c r="B2895" s="445" t="s">
        <v>11457</v>
      </c>
      <c r="C2895" s="445" t="s">
        <v>146</v>
      </c>
      <c r="D2895" s="445" t="s">
        <v>8349</v>
      </c>
      <c r="E2895" s="452">
        <v>8.0500000000000007</v>
      </c>
    </row>
    <row r="2896" spans="1:5">
      <c r="A2896" s="445">
        <v>37982</v>
      </c>
      <c r="B2896" s="445" t="s">
        <v>11458</v>
      </c>
      <c r="C2896" s="445" t="s">
        <v>146</v>
      </c>
      <c r="D2896" s="445" t="s">
        <v>8349</v>
      </c>
      <c r="E2896" s="452">
        <v>12.22</v>
      </c>
    </row>
    <row r="2897" spans="1:5">
      <c r="A2897" s="445">
        <v>37983</v>
      </c>
      <c r="B2897" s="445" t="s">
        <v>11459</v>
      </c>
      <c r="C2897" s="445" t="s">
        <v>146</v>
      </c>
      <c r="D2897" s="445" t="s">
        <v>8349</v>
      </c>
      <c r="E2897" s="452">
        <v>17.11</v>
      </c>
    </row>
    <row r="2898" spans="1:5">
      <c r="A2898" s="445">
        <v>37984</v>
      </c>
      <c r="B2898" s="445" t="s">
        <v>11460</v>
      </c>
      <c r="C2898" s="445" t="s">
        <v>146</v>
      </c>
      <c r="D2898" s="445" t="s">
        <v>8349</v>
      </c>
      <c r="E2898" s="452">
        <v>29.54</v>
      </c>
    </row>
    <row r="2899" spans="1:5">
      <c r="A2899" s="445">
        <v>37985</v>
      </c>
      <c r="B2899" s="445" t="s">
        <v>11461</v>
      </c>
      <c r="C2899" s="445" t="s">
        <v>146</v>
      </c>
      <c r="D2899" s="445" t="s">
        <v>8349</v>
      </c>
      <c r="E2899" s="452">
        <v>41.37</v>
      </c>
    </row>
    <row r="2900" spans="1:5">
      <c r="A2900" s="445">
        <v>3826</v>
      </c>
      <c r="B2900" s="445" t="s">
        <v>11462</v>
      </c>
      <c r="C2900" s="445" t="s">
        <v>146</v>
      </c>
      <c r="D2900" s="445" t="s">
        <v>8367</v>
      </c>
      <c r="E2900" s="452">
        <v>60.21</v>
      </c>
    </row>
    <row r="2901" spans="1:5">
      <c r="A2901" s="445">
        <v>3825</v>
      </c>
      <c r="B2901" s="445" t="s">
        <v>11463</v>
      </c>
      <c r="C2901" s="445" t="s">
        <v>146</v>
      </c>
      <c r="D2901" s="445" t="s">
        <v>8367</v>
      </c>
      <c r="E2901" s="452">
        <v>17.309999999999999</v>
      </c>
    </row>
    <row r="2902" spans="1:5">
      <c r="A2902" s="445">
        <v>3827</v>
      </c>
      <c r="B2902" s="445" t="s">
        <v>11464</v>
      </c>
      <c r="C2902" s="445" t="s">
        <v>146</v>
      </c>
      <c r="D2902" s="445" t="s">
        <v>8367</v>
      </c>
      <c r="E2902" s="452">
        <v>37.83</v>
      </c>
    </row>
    <row r="2903" spans="1:5">
      <c r="A2903" s="445">
        <v>20165</v>
      </c>
      <c r="B2903" s="445" t="s">
        <v>11465</v>
      </c>
      <c r="C2903" s="445" t="s">
        <v>146</v>
      </c>
      <c r="D2903" s="445" t="s">
        <v>8349</v>
      </c>
      <c r="E2903" s="452">
        <v>23.49</v>
      </c>
    </row>
    <row r="2904" spans="1:5">
      <c r="A2904" s="445">
        <v>20166</v>
      </c>
      <c r="B2904" s="445" t="s">
        <v>11466</v>
      </c>
      <c r="C2904" s="445" t="s">
        <v>146</v>
      </c>
      <c r="D2904" s="445" t="s">
        <v>8349</v>
      </c>
      <c r="E2904" s="452">
        <v>75.900000000000006</v>
      </c>
    </row>
    <row r="2905" spans="1:5">
      <c r="A2905" s="445">
        <v>20164</v>
      </c>
      <c r="B2905" s="445" t="s">
        <v>11467</v>
      </c>
      <c r="C2905" s="445" t="s">
        <v>146</v>
      </c>
      <c r="D2905" s="445" t="s">
        <v>8349</v>
      </c>
      <c r="E2905" s="452">
        <v>12.4</v>
      </c>
    </row>
    <row r="2906" spans="1:5">
      <c r="A2906" s="445">
        <v>3893</v>
      </c>
      <c r="B2906" s="445" t="s">
        <v>11468</v>
      </c>
      <c r="C2906" s="445" t="s">
        <v>146</v>
      </c>
      <c r="D2906" s="445" t="s">
        <v>8349</v>
      </c>
      <c r="E2906" s="452">
        <v>15.39</v>
      </c>
    </row>
    <row r="2907" spans="1:5">
      <c r="A2907" s="445">
        <v>3848</v>
      </c>
      <c r="B2907" s="445" t="s">
        <v>11469</v>
      </c>
      <c r="C2907" s="445" t="s">
        <v>146</v>
      </c>
      <c r="D2907" s="445" t="s">
        <v>8349</v>
      </c>
      <c r="E2907" s="452">
        <v>9.35</v>
      </c>
    </row>
    <row r="2908" spans="1:5">
      <c r="A2908" s="445">
        <v>3895</v>
      </c>
      <c r="B2908" s="445" t="s">
        <v>11470</v>
      </c>
      <c r="C2908" s="445" t="s">
        <v>146</v>
      </c>
      <c r="D2908" s="445" t="s">
        <v>8349</v>
      </c>
      <c r="E2908" s="452">
        <v>10.17</v>
      </c>
    </row>
    <row r="2909" spans="1:5">
      <c r="A2909" s="445">
        <v>12404</v>
      </c>
      <c r="B2909" s="445" t="s">
        <v>11471</v>
      </c>
      <c r="C2909" s="445" t="s">
        <v>146</v>
      </c>
      <c r="D2909" s="445" t="s">
        <v>8349</v>
      </c>
      <c r="E2909" s="452">
        <v>6.96</v>
      </c>
    </row>
    <row r="2910" spans="1:5">
      <c r="A2910" s="445">
        <v>3939</v>
      </c>
      <c r="B2910" s="445" t="s">
        <v>11472</v>
      </c>
      <c r="C2910" s="445" t="s">
        <v>146</v>
      </c>
      <c r="D2910" s="445" t="s">
        <v>8349</v>
      </c>
      <c r="E2910" s="452">
        <v>14.35</v>
      </c>
    </row>
    <row r="2911" spans="1:5">
      <c r="A2911" s="445">
        <v>3911</v>
      </c>
      <c r="B2911" s="445" t="s">
        <v>11473</v>
      </c>
      <c r="C2911" s="445" t="s">
        <v>146</v>
      </c>
      <c r="D2911" s="445" t="s">
        <v>8349</v>
      </c>
      <c r="E2911" s="452">
        <v>11.72</v>
      </c>
    </row>
    <row r="2912" spans="1:5">
      <c r="A2912" s="445">
        <v>3908</v>
      </c>
      <c r="B2912" s="445" t="s">
        <v>11474</v>
      </c>
      <c r="C2912" s="445" t="s">
        <v>146</v>
      </c>
      <c r="D2912" s="445" t="s">
        <v>8349</v>
      </c>
      <c r="E2912" s="452">
        <v>3.79</v>
      </c>
    </row>
    <row r="2913" spans="1:5">
      <c r="A2913" s="445">
        <v>3910</v>
      </c>
      <c r="B2913" s="445" t="s">
        <v>11475</v>
      </c>
      <c r="C2913" s="445" t="s">
        <v>146</v>
      </c>
      <c r="D2913" s="445" t="s">
        <v>8349</v>
      </c>
      <c r="E2913" s="452">
        <v>8.3800000000000008</v>
      </c>
    </row>
    <row r="2914" spans="1:5">
      <c r="A2914" s="445">
        <v>3913</v>
      </c>
      <c r="B2914" s="445" t="s">
        <v>11476</v>
      </c>
      <c r="C2914" s="445" t="s">
        <v>146</v>
      </c>
      <c r="D2914" s="445" t="s">
        <v>8349</v>
      </c>
      <c r="E2914" s="452">
        <v>40.090000000000003</v>
      </c>
    </row>
    <row r="2915" spans="1:5">
      <c r="A2915" s="445">
        <v>3912</v>
      </c>
      <c r="B2915" s="445" t="s">
        <v>11477</v>
      </c>
      <c r="C2915" s="445" t="s">
        <v>146</v>
      </c>
      <c r="D2915" s="445" t="s">
        <v>8349</v>
      </c>
      <c r="E2915" s="452">
        <v>21.97</v>
      </c>
    </row>
    <row r="2916" spans="1:5">
      <c r="A2916" s="445">
        <v>3909</v>
      </c>
      <c r="B2916" s="445" t="s">
        <v>11479</v>
      </c>
      <c r="C2916" s="445" t="s">
        <v>146</v>
      </c>
      <c r="D2916" s="445" t="s">
        <v>8349</v>
      </c>
      <c r="E2916" s="452">
        <v>5.15</v>
      </c>
    </row>
    <row r="2917" spans="1:5">
      <c r="A2917" s="445">
        <v>3914</v>
      </c>
      <c r="B2917" s="445" t="s">
        <v>11480</v>
      </c>
      <c r="C2917" s="445" t="s">
        <v>146</v>
      </c>
      <c r="D2917" s="445" t="s">
        <v>8349</v>
      </c>
      <c r="E2917" s="452">
        <v>60.47</v>
      </c>
    </row>
    <row r="2918" spans="1:5">
      <c r="A2918" s="445">
        <v>3915</v>
      </c>
      <c r="B2918" s="445" t="s">
        <v>11481</v>
      </c>
      <c r="C2918" s="445" t="s">
        <v>146</v>
      </c>
      <c r="D2918" s="445" t="s">
        <v>8349</v>
      </c>
      <c r="E2918" s="452">
        <v>95.37</v>
      </c>
    </row>
    <row r="2919" spans="1:5">
      <c r="A2919" s="445">
        <v>3916</v>
      </c>
      <c r="B2919" s="445" t="s">
        <v>11482</v>
      </c>
      <c r="C2919" s="445" t="s">
        <v>146</v>
      </c>
      <c r="D2919" s="445" t="s">
        <v>8349</v>
      </c>
      <c r="E2919" s="452">
        <v>173.74</v>
      </c>
    </row>
    <row r="2920" spans="1:5">
      <c r="A2920" s="445">
        <v>3917</v>
      </c>
      <c r="B2920" s="445" t="s">
        <v>11483</v>
      </c>
      <c r="C2920" s="445" t="s">
        <v>146</v>
      </c>
      <c r="D2920" s="445" t="s">
        <v>8349</v>
      </c>
      <c r="E2920" s="452">
        <v>286.56</v>
      </c>
    </row>
    <row r="2921" spans="1:5">
      <c r="A2921" s="445">
        <v>1904</v>
      </c>
      <c r="B2921" s="445" t="s">
        <v>11484</v>
      </c>
      <c r="C2921" s="445" t="s">
        <v>146</v>
      </c>
      <c r="D2921" s="445" t="s">
        <v>8349</v>
      </c>
      <c r="E2921" s="452">
        <v>0.69</v>
      </c>
    </row>
    <row r="2922" spans="1:5">
      <c r="A2922" s="445">
        <v>1899</v>
      </c>
      <c r="B2922" s="445" t="s">
        <v>11485</v>
      </c>
      <c r="C2922" s="445" t="s">
        <v>146</v>
      </c>
      <c r="D2922" s="445" t="s">
        <v>8349</v>
      </c>
      <c r="E2922" s="452">
        <v>0.78</v>
      </c>
    </row>
    <row r="2923" spans="1:5">
      <c r="A2923" s="445">
        <v>1900</v>
      </c>
      <c r="B2923" s="445" t="s">
        <v>11486</v>
      </c>
      <c r="C2923" s="445" t="s">
        <v>146</v>
      </c>
      <c r="D2923" s="445" t="s">
        <v>8349</v>
      </c>
      <c r="E2923" s="452">
        <v>1.27</v>
      </c>
    </row>
    <row r="2924" spans="1:5">
      <c r="A2924" s="445">
        <v>12407</v>
      </c>
      <c r="B2924" s="445" t="s">
        <v>11487</v>
      </c>
      <c r="C2924" s="445" t="s">
        <v>146</v>
      </c>
      <c r="D2924" s="445" t="s">
        <v>8349</v>
      </c>
      <c r="E2924" s="452">
        <v>21.69</v>
      </c>
    </row>
    <row r="2925" spans="1:5">
      <c r="A2925" s="445">
        <v>12408</v>
      </c>
      <c r="B2925" s="445" t="s">
        <v>11488</v>
      </c>
      <c r="C2925" s="445" t="s">
        <v>146</v>
      </c>
      <c r="D2925" s="445" t="s">
        <v>8349</v>
      </c>
      <c r="E2925" s="452">
        <v>12.24</v>
      </c>
    </row>
    <row r="2926" spans="1:5">
      <c r="A2926" s="445">
        <v>12409</v>
      </c>
      <c r="B2926" s="445" t="s">
        <v>11489</v>
      </c>
      <c r="C2926" s="445" t="s">
        <v>146</v>
      </c>
      <c r="D2926" s="445" t="s">
        <v>8349</v>
      </c>
      <c r="E2926" s="452">
        <v>12.24</v>
      </c>
    </row>
    <row r="2927" spans="1:5">
      <c r="A2927" s="445">
        <v>12410</v>
      </c>
      <c r="B2927" s="445" t="s">
        <v>11490</v>
      </c>
      <c r="C2927" s="445" t="s">
        <v>146</v>
      </c>
      <c r="D2927" s="445" t="s">
        <v>8349</v>
      </c>
      <c r="E2927" s="452">
        <v>8.43</v>
      </c>
    </row>
    <row r="2928" spans="1:5">
      <c r="A2928" s="445">
        <v>3936</v>
      </c>
      <c r="B2928" s="445" t="s">
        <v>11491</v>
      </c>
      <c r="C2928" s="445" t="s">
        <v>146</v>
      </c>
      <c r="D2928" s="445" t="s">
        <v>8349</v>
      </c>
      <c r="E2928" s="452">
        <v>15.24</v>
      </c>
    </row>
    <row r="2929" spans="1:5">
      <c r="A2929" s="445">
        <v>3922</v>
      </c>
      <c r="B2929" s="445" t="s">
        <v>11492</v>
      </c>
      <c r="C2929" s="445" t="s">
        <v>146</v>
      </c>
      <c r="D2929" s="445" t="s">
        <v>8349</v>
      </c>
      <c r="E2929" s="452">
        <v>14.02</v>
      </c>
    </row>
    <row r="2930" spans="1:5">
      <c r="A2930" s="445">
        <v>3924</v>
      </c>
      <c r="B2930" s="445" t="s">
        <v>11493</v>
      </c>
      <c r="C2930" s="445" t="s">
        <v>146</v>
      </c>
      <c r="D2930" s="445" t="s">
        <v>8349</v>
      </c>
      <c r="E2930" s="452">
        <v>15.24</v>
      </c>
    </row>
    <row r="2931" spans="1:5">
      <c r="A2931" s="445">
        <v>3923</v>
      </c>
      <c r="B2931" s="445" t="s">
        <v>11494</v>
      </c>
      <c r="C2931" s="445" t="s">
        <v>146</v>
      </c>
      <c r="D2931" s="445" t="s">
        <v>8349</v>
      </c>
      <c r="E2931" s="452">
        <v>15.24</v>
      </c>
    </row>
    <row r="2932" spans="1:5">
      <c r="A2932" s="445">
        <v>3937</v>
      </c>
      <c r="B2932" s="445" t="s">
        <v>11495</v>
      </c>
      <c r="C2932" s="445" t="s">
        <v>146</v>
      </c>
      <c r="D2932" s="445" t="s">
        <v>8349</v>
      </c>
      <c r="E2932" s="452">
        <v>12.57</v>
      </c>
    </row>
    <row r="2933" spans="1:5">
      <c r="A2933" s="445">
        <v>3921</v>
      </c>
      <c r="B2933" s="445" t="s">
        <v>11496</v>
      </c>
      <c r="C2933" s="445" t="s">
        <v>146</v>
      </c>
      <c r="D2933" s="445" t="s">
        <v>8349</v>
      </c>
      <c r="E2933" s="452">
        <v>12.58</v>
      </c>
    </row>
    <row r="2934" spans="1:5">
      <c r="A2934" s="445">
        <v>3920</v>
      </c>
      <c r="B2934" s="445" t="s">
        <v>11497</v>
      </c>
      <c r="C2934" s="445" t="s">
        <v>146</v>
      </c>
      <c r="D2934" s="445" t="s">
        <v>8349</v>
      </c>
      <c r="E2934" s="452">
        <v>12.57</v>
      </c>
    </row>
    <row r="2935" spans="1:5">
      <c r="A2935" s="445">
        <v>3938</v>
      </c>
      <c r="B2935" s="445" t="s">
        <v>11498</v>
      </c>
      <c r="C2935" s="445" t="s">
        <v>146</v>
      </c>
      <c r="D2935" s="445" t="s">
        <v>8349</v>
      </c>
      <c r="E2935" s="452">
        <v>8.2899999999999991</v>
      </c>
    </row>
    <row r="2936" spans="1:5">
      <c r="A2936" s="445">
        <v>3919</v>
      </c>
      <c r="B2936" s="445" t="s">
        <v>11499</v>
      </c>
      <c r="C2936" s="445" t="s">
        <v>146</v>
      </c>
      <c r="D2936" s="445" t="s">
        <v>8349</v>
      </c>
      <c r="E2936" s="452">
        <v>8.4499999999999993</v>
      </c>
    </row>
    <row r="2937" spans="1:5">
      <c r="A2937" s="445">
        <v>3927</v>
      </c>
      <c r="B2937" s="445" t="s">
        <v>11500</v>
      </c>
      <c r="C2937" s="445" t="s">
        <v>146</v>
      </c>
      <c r="D2937" s="445" t="s">
        <v>8349</v>
      </c>
      <c r="E2937" s="452">
        <v>42.8</v>
      </c>
    </row>
    <row r="2938" spans="1:5">
      <c r="A2938" s="445">
        <v>3928</v>
      </c>
      <c r="B2938" s="445" t="s">
        <v>11501</v>
      </c>
      <c r="C2938" s="445" t="s">
        <v>146</v>
      </c>
      <c r="D2938" s="445" t="s">
        <v>8349</v>
      </c>
      <c r="E2938" s="452">
        <v>42.8</v>
      </c>
    </row>
    <row r="2939" spans="1:5">
      <c r="A2939" s="445">
        <v>3926</v>
      </c>
      <c r="B2939" s="445" t="s">
        <v>11502</v>
      </c>
      <c r="C2939" s="445" t="s">
        <v>146</v>
      </c>
      <c r="D2939" s="445" t="s">
        <v>8349</v>
      </c>
      <c r="E2939" s="452">
        <v>24.4</v>
      </c>
    </row>
    <row r="2940" spans="1:5">
      <c r="A2940" s="445">
        <v>3935</v>
      </c>
      <c r="B2940" s="445" t="s">
        <v>11503</v>
      </c>
      <c r="C2940" s="445" t="s">
        <v>146</v>
      </c>
      <c r="D2940" s="445" t="s">
        <v>8349</v>
      </c>
      <c r="E2940" s="452">
        <v>24.4</v>
      </c>
    </row>
    <row r="2941" spans="1:5">
      <c r="A2941" s="445">
        <v>3925</v>
      </c>
      <c r="B2941" s="445" t="s">
        <v>11504</v>
      </c>
      <c r="C2941" s="445" t="s">
        <v>146</v>
      </c>
      <c r="D2941" s="445" t="s">
        <v>8349</v>
      </c>
      <c r="E2941" s="452">
        <v>24.4</v>
      </c>
    </row>
    <row r="2942" spans="1:5">
      <c r="A2942" s="445">
        <v>12406</v>
      </c>
      <c r="B2942" s="445" t="s">
        <v>11505</v>
      </c>
      <c r="C2942" s="445" t="s">
        <v>146</v>
      </c>
      <c r="D2942" s="445" t="s">
        <v>8349</v>
      </c>
      <c r="E2942" s="452">
        <v>5.99</v>
      </c>
    </row>
    <row r="2943" spans="1:5">
      <c r="A2943" s="445">
        <v>3929</v>
      </c>
      <c r="B2943" s="445" t="s">
        <v>11506</v>
      </c>
      <c r="C2943" s="445" t="s">
        <v>146</v>
      </c>
      <c r="D2943" s="445" t="s">
        <v>8349</v>
      </c>
      <c r="E2943" s="452">
        <v>65.209999999999994</v>
      </c>
    </row>
    <row r="2944" spans="1:5">
      <c r="A2944" s="445">
        <v>3931</v>
      </c>
      <c r="B2944" s="445" t="s">
        <v>11507</v>
      </c>
      <c r="C2944" s="445" t="s">
        <v>146</v>
      </c>
      <c r="D2944" s="445" t="s">
        <v>8349</v>
      </c>
      <c r="E2944" s="452">
        <v>65.209999999999994</v>
      </c>
    </row>
    <row r="2945" spans="1:5">
      <c r="A2945" s="445">
        <v>3930</v>
      </c>
      <c r="B2945" s="445" t="s">
        <v>11508</v>
      </c>
      <c r="C2945" s="445" t="s">
        <v>146</v>
      </c>
      <c r="D2945" s="445" t="s">
        <v>8349</v>
      </c>
      <c r="E2945" s="452">
        <v>65.209999999999994</v>
      </c>
    </row>
    <row r="2946" spans="1:5">
      <c r="A2946" s="445">
        <v>3932</v>
      </c>
      <c r="B2946" s="445" t="s">
        <v>11509</v>
      </c>
      <c r="C2946" s="445" t="s">
        <v>146</v>
      </c>
      <c r="D2946" s="445" t="s">
        <v>8349</v>
      </c>
      <c r="E2946" s="452">
        <v>112.61</v>
      </c>
    </row>
    <row r="2947" spans="1:5">
      <c r="A2947" s="445">
        <v>3933</v>
      </c>
      <c r="B2947" s="445" t="s">
        <v>11510</v>
      </c>
      <c r="C2947" s="445" t="s">
        <v>146</v>
      </c>
      <c r="D2947" s="445" t="s">
        <v>8349</v>
      </c>
      <c r="E2947" s="452">
        <v>112.61</v>
      </c>
    </row>
    <row r="2948" spans="1:5">
      <c r="A2948" s="445">
        <v>3934</v>
      </c>
      <c r="B2948" s="445" t="s">
        <v>11511</v>
      </c>
      <c r="C2948" s="445" t="s">
        <v>146</v>
      </c>
      <c r="D2948" s="445" t="s">
        <v>8349</v>
      </c>
      <c r="E2948" s="452">
        <v>112.61</v>
      </c>
    </row>
    <row r="2949" spans="1:5">
      <c r="A2949" s="445">
        <v>40355</v>
      </c>
      <c r="B2949" s="445" t="s">
        <v>11512</v>
      </c>
      <c r="C2949" s="445" t="s">
        <v>146</v>
      </c>
      <c r="D2949" s="445" t="s">
        <v>8367</v>
      </c>
      <c r="E2949" s="452">
        <v>9.0399999999999991</v>
      </c>
    </row>
    <row r="2950" spans="1:5">
      <c r="A2950" s="445">
        <v>40364</v>
      </c>
      <c r="B2950" s="445" t="s">
        <v>11513</v>
      </c>
      <c r="C2950" s="445" t="s">
        <v>146</v>
      </c>
      <c r="D2950" s="445" t="s">
        <v>8367</v>
      </c>
      <c r="E2950" s="452">
        <v>42.35</v>
      </c>
    </row>
    <row r="2951" spans="1:5">
      <c r="A2951" s="445">
        <v>40361</v>
      </c>
      <c r="B2951" s="445" t="s">
        <v>11514</v>
      </c>
      <c r="C2951" s="445" t="s">
        <v>146</v>
      </c>
      <c r="D2951" s="445" t="s">
        <v>8367</v>
      </c>
      <c r="E2951" s="452">
        <v>33.119999999999997</v>
      </c>
    </row>
    <row r="2952" spans="1:5">
      <c r="A2952" s="445">
        <v>40358</v>
      </c>
      <c r="B2952" s="445" t="s">
        <v>11515</v>
      </c>
      <c r="C2952" s="445" t="s">
        <v>146</v>
      </c>
      <c r="D2952" s="445" t="s">
        <v>8367</v>
      </c>
      <c r="E2952" s="452">
        <v>12.62</v>
      </c>
    </row>
    <row r="2953" spans="1:5">
      <c r="A2953" s="445">
        <v>40370</v>
      </c>
      <c r="B2953" s="445" t="s">
        <v>11516</v>
      </c>
      <c r="C2953" s="445" t="s">
        <v>146</v>
      </c>
      <c r="D2953" s="445" t="s">
        <v>8367</v>
      </c>
      <c r="E2953" s="452">
        <v>134.38999999999999</v>
      </c>
    </row>
    <row r="2954" spans="1:5">
      <c r="A2954" s="445">
        <v>40367</v>
      </c>
      <c r="B2954" s="445" t="s">
        <v>11517</v>
      </c>
      <c r="C2954" s="445" t="s">
        <v>146</v>
      </c>
      <c r="D2954" s="445" t="s">
        <v>8367</v>
      </c>
      <c r="E2954" s="452">
        <v>66.790000000000006</v>
      </c>
    </row>
    <row r="2955" spans="1:5">
      <c r="A2955" s="445">
        <v>40373</v>
      </c>
      <c r="B2955" s="445" t="s">
        <v>11518</v>
      </c>
      <c r="C2955" s="445" t="s">
        <v>146</v>
      </c>
      <c r="D2955" s="445" t="s">
        <v>8367</v>
      </c>
      <c r="E2955" s="452">
        <v>181.73</v>
      </c>
    </row>
    <row r="2956" spans="1:5">
      <c r="A2956" s="445">
        <v>38947</v>
      </c>
      <c r="B2956" s="445" t="s">
        <v>11519</v>
      </c>
      <c r="C2956" s="445" t="s">
        <v>146</v>
      </c>
      <c r="D2956" s="445" t="s">
        <v>8367</v>
      </c>
      <c r="E2956" s="452">
        <v>8.66</v>
      </c>
    </row>
    <row r="2957" spans="1:5">
      <c r="A2957" s="445">
        <v>38948</v>
      </c>
      <c r="B2957" s="445" t="s">
        <v>11520</v>
      </c>
      <c r="C2957" s="445" t="s">
        <v>146</v>
      </c>
      <c r="D2957" s="445" t="s">
        <v>8367</v>
      </c>
      <c r="E2957" s="452">
        <v>13.82</v>
      </c>
    </row>
    <row r="2958" spans="1:5">
      <c r="A2958" s="445">
        <v>38949</v>
      </c>
      <c r="B2958" s="445" t="s">
        <v>11521</v>
      </c>
      <c r="C2958" s="445" t="s">
        <v>146</v>
      </c>
      <c r="D2958" s="445" t="s">
        <v>8367</v>
      </c>
      <c r="E2958" s="452">
        <v>15.33</v>
      </c>
    </row>
    <row r="2959" spans="1:5">
      <c r="A2959" s="445">
        <v>38951</v>
      </c>
      <c r="B2959" s="445" t="s">
        <v>11522</v>
      </c>
      <c r="C2959" s="445" t="s">
        <v>146</v>
      </c>
      <c r="D2959" s="445" t="s">
        <v>8367</v>
      </c>
      <c r="E2959" s="452">
        <v>24.25</v>
      </c>
    </row>
    <row r="2960" spans="1:5">
      <c r="A2960" s="445">
        <v>39312</v>
      </c>
      <c r="B2960" s="445" t="s">
        <v>11523</v>
      </c>
      <c r="C2960" s="445" t="s">
        <v>146</v>
      </c>
      <c r="D2960" s="445" t="s">
        <v>8367</v>
      </c>
      <c r="E2960" s="452">
        <v>18.809999999999999</v>
      </c>
    </row>
    <row r="2961" spans="1:5">
      <c r="A2961" s="445">
        <v>39313</v>
      </c>
      <c r="B2961" s="445" t="s">
        <v>11524</v>
      </c>
      <c r="C2961" s="445" t="s">
        <v>146</v>
      </c>
      <c r="D2961" s="445" t="s">
        <v>8367</v>
      </c>
      <c r="E2961" s="452">
        <v>24.55</v>
      </c>
    </row>
    <row r="2962" spans="1:5">
      <c r="A2962" s="445">
        <v>38950</v>
      </c>
      <c r="B2962" s="445" t="s">
        <v>11525</v>
      </c>
      <c r="C2962" s="445" t="s">
        <v>146</v>
      </c>
      <c r="D2962" s="445" t="s">
        <v>8367</v>
      </c>
      <c r="E2962" s="452">
        <v>36.950000000000003</v>
      </c>
    </row>
    <row r="2963" spans="1:5">
      <c r="A2963" s="445">
        <v>39314</v>
      </c>
      <c r="B2963" s="445" t="s">
        <v>11526</v>
      </c>
      <c r="C2963" s="445" t="s">
        <v>146</v>
      </c>
      <c r="D2963" s="445" t="s">
        <v>8367</v>
      </c>
      <c r="E2963" s="452">
        <v>38.99</v>
      </c>
    </row>
    <row r="2964" spans="1:5">
      <c r="A2964" s="445">
        <v>3907</v>
      </c>
      <c r="B2964" s="445" t="s">
        <v>11527</v>
      </c>
      <c r="C2964" s="445" t="s">
        <v>146</v>
      </c>
      <c r="D2964" s="445" t="s">
        <v>8349</v>
      </c>
      <c r="E2964" s="452">
        <v>4.28</v>
      </c>
    </row>
    <row r="2965" spans="1:5">
      <c r="A2965" s="445">
        <v>3889</v>
      </c>
      <c r="B2965" s="445" t="s">
        <v>11528</v>
      </c>
      <c r="C2965" s="445" t="s">
        <v>146</v>
      </c>
      <c r="D2965" s="445" t="s">
        <v>8349</v>
      </c>
      <c r="E2965" s="452">
        <v>3.27</v>
      </c>
    </row>
    <row r="2966" spans="1:5">
      <c r="A2966" s="445">
        <v>3868</v>
      </c>
      <c r="B2966" s="445" t="s">
        <v>11530</v>
      </c>
      <c r="C2966" s="445" t="s">
        <v>146</v>
      </c>
      <c r="D2966" s="445" t="s">
        <v>8349</v>
      </c>
      <c r="E2966" s="452">
        <v>1.27</v>
      </c>
    </row>
    <row r="2967" spans="1:5">
      <c r="A2967" s="445">
        <v>3869</v>
      </c>
      <c r="B2967" s="445" t="s">
        <v>11531</v>
      </c>
      <c r="C2967" s="445" t="s">
        <v>146</v>
      </c>
      <c r="D2967" s="445" t="s">
        <v>8349</v>
      </c>
      <c r="E2967" s="452">
        <v>3.64</v>
      </c>
    </row>
    <row r="2968" spans="1:5">
      <c r="A2968" s="445">
        <v>3872</v>
      </c>
      <c r="B2968" s="445" t="s">
        <v>11533</v>
      </c>
      <c r="C2968" s="445" t="s">
        <v>146</v>
      </c>
      <c r="D2968" s="445" t="s">
        <v>8349</v>
      </c>
      <c r="E2968" s="452">
        <v>4.42</v>
      </c>
    </row>
    <row r="2969" spans="1:5">
      <c r="A2969" s="445">
        <v>3850</v>
      </c>
      <c r="B2969" s="445" t="s">
        <v>11534</v>
      </c>
      <c r="C2969" s="445" t="s">
        <v>146</v>
      </c>
      <c r="D2969" s="445" t="s">
        <v>8349</v>
      </c>
      <c r="E2969" s="452">
        <v>11.38</v>
      </c>
    </row>
    <row r="2970" spans="1:5">
      <c r="A2970" s="445">
        <v>38023</v>
      </c>
      <c r="B2970" s="445" t="s">
        <v>11535</v>
      </c>
      <c r="C2970" s="445" t="s">
        <v>146</v>
      </c>
      <c r="D2970" s="445" t="s">
        <v>8349</v>
      </c>
      <c r="E2970" s="452">
        <v>4.8</v>
      </c>
    </row>
    <row r="2971" spans="1:5">
      <c r="A2971" s="445">
        <v>37986</v>
      </c>
      <c r="B2971" s="445" t="s">
        <v>11536</v>
      </c>
      <c r="C2971" s="445" t="s">
        <v>146</v>
      </c>
      <c r="D2971" s="445" t="s">
        <v>8349</v>
      </c>
      <c r="E2971" s="452">
        <v>2.76</v>
      </c>
    </row>
    <row r="2972" spans="1:5">
      <c r="A2972" s="445">
        <v>37987</v>
      </c>
      <c r="B2972" s="445" t="s">
        <v>11537</v>
      </c>
      <c r="C2972" s="445" t="s">
        <v>146</v>
      </c>
      <c r="D2972" s="445" t="s">
        <v>8349</v>
      </c>
      <c r="E2972" s="452">
        <v>206.47</v>
      </c>
    </row>
    <row r="2973" spans="1:5">
      <c r="A2973" s="445">
        <v>37988</v>
      </c>
      <c r="B2973" s="445" t="s">
        <v>11538</v>
      </c>
      <c r="C2973" s="445" t="s">
        <v>146</v>
      </c>
      <c r="D2973" s="445" t="s">
        <v>8349</v>
      </c>
      <c r="E2973" s="452">
        <v>336.77</v>
      </c>
    </row>
    <row r="2974" spans="1:5">
      <c r="A2974" s="445">
        <v>21120</v>
      </c>
      <c r="B2974" s="445" t="s">
        <v>11539</v>
      </c>
      <c r="C2974" s="445" t="s">
        <v>146</v>
      </c>
      <c r="D2974" s="445" t="s">
        <v>8349</v>
      </c>
      <c r="E2974" s="452">
        <v>16.78</v>
      </c>
    </row>
    <row r="2975" spans="1:5">
      <c r="A2975" s="445">
        <v>39318</v>
      </c>
      <c r="B2975" s="445" t="s">
        <v>11540</v>
      </c>
      <c r="C2975" s="445" t="s">
        <v>146</v>
      </c>
      <c r="D2975" s="445" t="s">
        <v>8349</v>
      </c>
      <c r="E2975" s="452">
        <v>13.84</v>
      </c>
    </row>
    <row r="2976" spans="1:5">
      <c r="A2976" s="445">
        <v>20162</v>
      </c>
      <c r="B2976" s="445" t="s">
        <v>11541</v>
      </c>
      <c r="C2976" s="445" t="s">
        <v>146</v>
      </c>
      <c r="D2976" s="445" t="s">
        <v>8349</v>
      </c>
      <c r="E2976" s="452">
        <v>16.309999999999999</v>
      </c>
    </row>
    <row r="2977" spans="1:5">
      <c r="A2977" s="445">
        <v>40366</v>
      </c>
      <c r="B2977" s="445" t="s">
        <v>11542</v>
      </c>
      <c r="C2977" s="445" t="s">
        <v>146</v>
      </c>
      <c r="D2977" s="445" t="s">
        <v>8367</v>
      </c>
      <c r="E2977" s="452">
        <v>33.04</v>
      </c>
    </row>
    <row r="2978" spans="1:5">
      <c r="A2978" s="445">
        <v>40363</v>
      </c>
      <c r="B2978" s="445" t="s">
        <v>11543</v>
      </c>
      <c r="C2978" s="445" t="s">
        <v>146</v>
      </c>
      <c r="D2978" s="445" t="s">
        <v>8367</v>
      </c>
      <c r="E2978" s="452">
        <v>25.84</v>
      </c>
    </row>
    <row r="2979" spans="1:5">
      <c r="A2979" s="445">
        <v>40354</v>
      </c>
      <c r="B2979" s="445" t="s">
        <v>11544</v>
      </c>
      <c r="C2979" s="445" t="s">
        <v>146</v>
      </c>
      <c r="D2979" s="445" t="s">
        <v>8367</v>
      </c>
      <c r="E2979" s="452">
        <v>11.25</v>
      </c>
    </row>
    <row r="2980" spans="1:5">
      <c r="A2980" s="445">
        <v>40360</v>
      </c>
      <c r="B2980" s="445" t="s">
        <v>11545</v>
      </c>
      <c r="C2980" s="445" t="s">
        <v>146</v>
      </c>
      <c r="D2980" s="445" t="s">
        <v>8367</v>
      </c>
      <c r="E2980" s="452">
        <v>16.940000000000001</v>
      </c>
    </row>
    <row r="2981" spans="1:5">
      <c r="A2981" s="445">
        <v>40372</v>
      </c>
      <c r="B2981" s="445" t="s">
        <v>11546</v>
      </c>
      <c r="C2981" s="445" t="s">
        <v>146</v>
      </c>
      <c r="D2981" s="445" t="s">
        <v>8367</v>
      </c>
      <c r="E2981" s="452">
        <v>104.61</v>
      </c>
    </row>
    <row r="2982" spans="1:5">
      <c r="A2982" s="445">
        <v>40369</v>
      </c>
      <c r="B2982" s="445" t="s">
        <v>11547</v>
      </c>
      <c r="C2982" s="445" t="s">
        <v>146</v>
      </c>
      <c r="D2982" s="445" t="s">
        <v>8367</v>
      </c>
      <c r="E2982" s="452">
        <v>52.07</v>
      </c>
    </row>
    <row r="2983" spans="1:5">
      <c r="A2983" s="445">
        <v>40357</v>
      </c>
      <c r="B2983" s="445" t="s">
        <v>11548</v>
      </c>
      <c r="C2983" s="445" t="s">
        <v>146</v>
      </c>
      <c r="D2983" s="445" t="s">
        <v>8367</v>
      </c>
      <c r="E2983" s="452">
        <v>12.62</v>
      </c>
    </row>
    <row r="2984" spans="1:5">
      <c r="A2984" s="445">
        <v>40375</v>
      </c>
      <c r="B2984" s="445" t="s">
        <v>11549</v>
      </c>
      <c r="C2984" s="445" t="s">
        <v>146</v>
      </c>
      <c r="D2984" s="445" t="s">
        <v>8367</v>
      </c>
      <c r="E2984" s="452">
        <v>141.62</v>
      </c>
    </row>
    <row r="2985" spans="1:5">
      <c r="A2985" s="445">
        <v>1893</v>
      </c>
      <c r="B2985" s="445" t="s">
        <v>11550</v>
      </c>
      <c r="C2985" s="445" t="s">
        <v>146</v>
      </c>
      <c r="D2985" s="445" t="s">
        <v>8349</v>
      </c>
      <c r="E2985" s="452">
        <v>2.62</v>
      </c>
    </row>
    <row r="2986" spans="1:5">
      <c r="A2986" s="445">
        <v>1902</v>
      </c>
      <c r="B2986" s="445" t="s">
        <v>11551</v>
      </c>
      <c r="C2986" s="445" t="s">
        <v>146</v>
      </c>
      <c r="D2986" s="445" t="s">
        <v>8349</v>
      </c>
      <c r="E2986" s="452">
        <v>1.9</v>
      </c>
    </row>
    <row r="2987" spans="1:5">
      <c r="A2987" s="445">
        <v>1901</v>
      </c>
      <c r="B2987" s="445" t="s">
        <v>11552</v>
      </c>
      <c r="C2987" s="445" t="s">
        <v>146</v>
      </c>
      <c r="D2987" s="445" t="s">
        <v>8349</v>
      </c>
      <c r="E2987" s="452">
        <v>0.59</v>
      </c>
    </row>
    <row r="2988" spans="1:5">
      <c r="A2988" s="445">
        <v>1892</v>
      </c>
      <c r="B2988" s="445" t="s">
        <v>11553</v>
      </c>
      <c r="C2988" s="445" t="s">
        <v>146</v>
      </c>
      <c r="D2988" s="445" t="s">
        <v>8349</v>
      </c>
      <c r="E2988" s="452">
        <v>1.22</v>
      </c>
    </row>
    <row r="2989" spans="1:5">
      <c r="A2989" s="445">
        <v>1907</v>
      </c>
      <c r="B2989" s="445" t="s">
        <v>11554</v>
      </c>
      <c r="C2989" s="445" t="s">
        <v>146</v>
      </c>
      <c r="D2989" s="445" t="s">
        <v>8349</v>
      </c>
      <c r="E2989" s="452">
        <v>8.42</v>
      </c>
    </row>
    <row r="2990" spans="1:5">
      <c r="A2990" s="445">
        <v>1894</v>
      </c>
      <c r="B2990" s="445" t="s">
        <v>11555</v>
      </c>
      <c r="C2990" s="445" t="s">
        <v>146</v>
      </c>
      <c r="D2990" s="445" t="s">
        <v>8349</v>
      </c>
      <c r="E2990" s="452">
        <v>3.79</v>
      </c>
    </row>
    <row r="2991" spans="1:5">
      <c r="A2991" s="445">
        <v>1891</v>
      </c>
      <c r="B2991" s="445" t="s">
        <v>11556</v>
      </c>
      <c r="C2991" s="445" t="s">
        <v>146</v>
      </c>
      <c r="D2991" s="445" t="s">
        <v>8349</v>
      </c>
      <c r="E2991" s="452">
        <v>0.88</v>
      </c>
    </row>
    <row r="2992" spans="1:5">
      <c r="A2992" s="445">
        <v>1896</v>
      </c>
      <c r="B2992" s="445" t="s">
        <v>11557</v>
      </c>
      <c r="C2992" s="445" t="s">
        <v>146</v>
      </c>
      <c r="D2992" s="445" t="s">
        <v>8349</v>
      </c>
      <c r="E2992" s="452">
        <v>11.31</v>
      </c>
    </row>
    <row r="2993" spans="1:5">
      <c r="A2993" s="445">
        <v>1895</v>
      </c>
      <c r="B2993" s="445" t="s">
        <v>11558</v>
      </c>
      <c r="C2993" s="445" t="s">
        <v>146</v>
      </c>
      <c r="D2993" s="445" t="s">
        <v>8349</v>
      </c>
      <c r="E2993" s="452">
        <v>19.88</v>
      </c>
    </row>
    <row r="2994" spans="1:5">
      <c r="A2994" s="445">
        <v>2641</v>
      </c>
      <c r="B2994" s="445" t="s">
        <v>11559</v>
      </c>
      <c r="C2994" s="445" t="s">
        <v>146</v>
      </c>
      <c r="D2994" s="445" t="s">
        <v>8349</v>
      </c>
      <c r="E2994" s="452">
        <v>26.77</v>
      </c>
    </row>
    <row r="2995" spans="1:5">
      <c r="A2995" s="445">
        <v>2636</v>
      </c>
      <c r="B2995" s="445" t="s">
        <v>11560</v>
      </c>
      <c r="C2995" s="445" t="s">
        <v>146</v>
      </c>
      <c r="D2995" s="445" t="s">
        <v>8349</v>
      </c>
      <c r="E2995" s="452">
        <v>1.72</v>
      </c>
    </row>
    <row r="2996" spans="1:5">
      <c r="A2996" s="445">
        <v>2637</v>
      </c>
      <c r="B2996" s="445" t="s">
        <v>11561</v>
      </c>
      <c r="C2996" s="445" t="s">
        <v>146</v>
      </c>
      <c r="D2996" s="445" t="s">
        <v>8349</v>
      </c>
      <c r="E2996" s="452">
        <v>1.83</v>
      </c>
    </row>
    <row r="2997" spans="1:5">
      <c r="A2997" s="445">
        <v>2638</v>
      </c>
      <c r="B2997" s="445" t="s">
        <v>11563</v>
      </c>
      <c r="C2997" s="445" t="s">
        <v>146</v>
      </c>
      <c r="D2997" s="445" t="s">
        <v>8349</v>
      </c>
      <c r="E2997" s="452">
        <v>2.13</v>
      </c>
    </row>
    <row r="2998" spans="1:5">
      <c r="A2998" s="445">
        <v>2639</v>
      </c>
      <c r="B2998" s="445" t="s">
        <v>11564</v>
      </c>
      <c r="C2998" s="445" t="s">
        <v>146</v>
      </c>
      <c r="D2998" s="445" t="s">
        <v>8349</v>
      </c>
      <c r="E2998" s="452">
        <v>3.78</v>
      </c>
    </row>
    <row r="2999" spans="1:5">
      <c r="A2999" s="445">
        <v>2644</v>
      </c>
      <c r="B2999" s="445" t="s">
        <v>11565</v>
      </c>
      <c r="C2999" s="445" t="s">
        <v>146</v>
      </c>
      <c r="D2999" s="445" t="s">
        <v>8349</v>
      </c>
      <c r="E2999" s="452">
        <v>5.47</v>
      </c>
    </row>
    <row r="3000" spans="1:5">
      <c r="A3000" s="445">
        <v>2643</v>
      </c>
      <c r="B3000" s="445" t="s">
        <v>11566</v>
      </c>
      <c r="C3000" s="445" t="s">
        <v>146</v>
      </c>
      <c r="D3000" s="445" t="s">
        <v>8349</v>
      </c>
      <c r="E3000" s="452">
        <v>7.63</v>
      </c>
    </row>
    <row r="3001" spans="1:5">
      <c r="A3001" s="445">
        <v>2640</v>
      </c>
      <c r="B3001" s="445" t="s">
        <v>11567</v>
      </c>
      <c r="C3001" s="445" t="s">
        <v>146</v>
      </c>
      <c r="D3001" s="445" t="s">
        <v>8349</v>
      </c>
      <c r="E3001" s="452">
        <v>11.14</v>
      </c>
    </row>
    <row r="3002" spans="1:5">
      <c r="A3002" s="445">
        <v>2642</v>
      </c>
      <c r="B3002" s="445" t="s">
        <v>11569</v>
      </c>
      <c r="C3002" s="445" t="s">
        <v>146</v>
      </c>
      <c r="D3002" s="445" t="s">
        <v>8349</v>
      </c>
      <c r="E3002" s="452">
        <v>16.96</v>
      </c>
    </row>
    <row r="3003" spans="1:5">
      <c r="A3003" s="445">
        <v>38943</v>
      </c>
      <c r="B3003" s="445" t="s">
        <v>11570</v>
      </c>
      <c r="C3003" s="445" t="s">
        <v>146</v>
      </c>
      <c r="D3003" s="445" t="s">
        <v>8367</v>
      </c>
      <c r="E3003" s="452">
        <v>6.39</v>
      </c>
    </row>
    <row r="3004" spans="1:5">
      <c r="A3004" s="445">
        <v>38944</v>
      </c>
      <c r="B3004" s="445" t="s">
        <v>11571</v>
      </c>
      <c r="C3004" s="445" t="s">
        <v>146</v>
      </c>
      <c r="D3004" s="445" t="s">
        <v>8367</v>
      </c>
      <c r="E3004" s="452">
        <v>9.8800000000000008</v>
      </c>
    </row>
    <row r="3005" spans="1:5">
      <c r="A3005" s="445">
        <v>38945</v>
      </c>
      <c r="B3005" s="445" t="s">
        <v>11572</v>
      </c>
      <c r="C3005" s="445" t="s">
        <v>146</v>
      </c>
      <c r="D3005" s="445" t="s">
        <v>8367</v>
      </c>
      <c r="E3005" s="452">
        <v>20.04</v>
      </c>
    </row>
    <row r="3006" spans="1:5">
      <c r="A3006" s="445">
        <v>38946</v>
      </c>
      <c r="B3006" s="445" t="s">
        <v>11573</v>
      </c>
      <c r="C3006" s="445" t="s">
        <v>146</v>
      </c>
      <c r="D3006" s="445" t="s">
        <v>8367</v>
      </c>
      <c r="E3006" s="452">
        <v>29.89</v>
      </c>
    </row>
    <row r="3007" spans="1:5">
      <c r="A3007" s="445">
        <v>39308</v>
      </c>
      <c r="B3007" s="445" t="s">
        <v>11574</v>
      </c>
      <c r="C3007" s="445" t="s">
        <v>146</v>
      </c>
      <c r="D3007" s="445" t="s">
        <v>8367</v>
      </c>
      <c r="E3007" s="452">
        <v>13.03</v>
      </c>
    </row>
    <row r="3008" spans="1:5">
      <c r="A3008" s="445">
        <v>39309</v>
      </c>
      <c r="B3008" s="445" t="s">
        <v>11575</v>
      </c>
      <c r="C3008" s="445" t="s">
        <v>146</v>
      </c>
      <c r="D3008" s="445" t="s">
        <v>8367</v>
      </c>
      <c r="E3008" s="452">
        <v>18.850000000000001</v>
      </c>
    </row>
    <row r="3009" spans="1:5">
      <c r="A3009" s="445">
        <v>39310</v>
      </c>
      <c r="B3009" s="445" t="s">
        <v>11576</v>
      </c>
      <c r="C3009" s="445" t="s">
        <v>146</v>
      </c>
      <c r="D3009" s="445" t="s">
        <v>8367</v>
      </c>
      <c r="E3009" s="452">
        <v>28.57</v>
      </c>
    </row>
    <row r="3010" spans="1:5">
      <c r="A3010" s="445">
        <v>39311</v>
      </c>
      <c r="B3010" s="445" t="s">
        <v>11577</v>
      </c>
      <c r="C3010" s="445" t="s">
        <v>146</v>
      </c>
      <c r="D3010" s="445" t="s">
        <v>8367</v>
      </c>
      <c r="E3010" s="452">
        <v>42.93</v>
      </c>
    </row>
    <row r="3011" spans="1:5">
      <c r="A3011" s="445">
        <v>39855</v>
      </c>
      <c r="B3011" s="445" t="s">
        <v>11578</v>
      </c>
      <c r="C3011" s="445" t="s">
        <v>146</v>
      </c>
      <c r="D3011" s="445" t="s">
        <v>8367</v>
      </c>
      <c r="E3011" s="452">
        <v>2.82</v>
      </c>
    </row>
    <row r="3012" spans="1:5">
      <c r="A3012" s="445">
        <v>39856</v>
      </c>
      <c r="B3012" s="445" t="s">
        <v>11579</v>
      </c>
      <c r="C3012" s="445" t="s">
        <v>146</v>
      </c>
      <c r="D3012" s="445" t="s">
        <v>8367</v>
      </c>
      <c r="E3012" s="452">
        <v>6.65</v>
      </c>
    </row>
    <row r="3013" spans="1:5">
      <c r="A3013" s="445">
        <v>39857</v>
      </c>
      <c r="B3013" s="445" t="s">
        <v>11580</v>
      </c>
      <c r="C3013" s="445" t="s">
        <v>146</v>
      </c>
      <c r="D3013" s="445" t="s">
        <v>8367</v>
      </c>
      <c r="E3013" s="452">
        <v>10.76</v>
      </c>
    </row>
    <row r="3014" spans="1:5">
      <c r="A3014" s="445">
        <v>39858</v>
      </c>
      <c r="B3014" s="445" t="s">
        <v>11581</v>
      </c>
      <c r="C3014" s="445" t="s">
        <v>146</v>
      </c>
      <c r="D3014" s="445" t="s">
        <v>8367</v>
      </c>
      <c r="E3014" s="452">
        <v>23.87</v>
      </c>
    </row>
    <row r="3015" spans="1:5">
      <c r="A3015" s="445">
        <v>39859</v>
      </c>
      <c r="B3015" s="445" t="s">
        <v>11582</v>
      </c>
      <c r="C3015" s="445" t="s">
        <v>146</v>
      </c>
      <c r="D3015" s="445" t="s">
        <v>8367</v>
      </c>
      <c r="E3015" s="452">
        <v>36.799999999999997</v>
      </c>
    </row>
    <row r="3016" spans="1:5">
      <c r="A3016" s="445">
        <v>39860</v>
      </c>
      <c r="B3016" s="445" t="s">
        <v>11583</v>
      </c>
      <c r="C3016" s="445" t="s">
        <v>146</v>
      </c>
      <c r="D3016" s="445" t="s">
        <v>8367</v>
      </c>
      <c r="E3016" s="452">
        <v>56.48</v>
      </c>
    </row>
    <row r="3017" spans="1:5">
      <c r="A3017" s="445">
        <v>39861</v>
      </c>
      <c r="B3017" s="445" t="s">
        <v>11584</v>
      </c>
      <c r="C3017" s="445" t="s">
        <v>146</v>
      </c>
      <c r="D3017" s="445" t="s">
        <v>8367</v>
      </c>
      <c r="E3017" s="452">
        <v>161.25</v>
      </c>
    </row>
    <row r="3018" spans="1:5">
      <c r="A3018" s="445">
        <v>38447</v>
      </c>
      <c r="B3018" s="445" t="s">
        <v>11585</v>
      </c>
      <c r="C3018" s="445" t="s">
        <v>146</v>
      </c>
      <c r="D3018" s="445" t="s">
        <v>8367</v>
      </c>
      <c r="E3018" s="452">
        <v>121.16</v>
      </c>
    </row>
    <row r="3019" spans="1:5">
      <c r="A3019" s="445">
        <v>36320</v>
      </c>
      <c r="B3019" s="445" t="s">
        <v>11586</v>
      </c>
      <c r="C3019" s="445" t="s">
        <v>146</v>
      </c>
      <c r="D3019" s="445" t="s">
        <v>8367</v>
      </c>
      <c r="E3019" s="452">
        <v>1.75</v>
      </c>
    </row>
    <row r="3020" spans="1:5">
      <c r="A3020" s="445">
        <v>36324</v>
      </c>
      <c r="B3020" s="445" t="s">
        <v>11587</v>
      </c>
      <c r="C3020" s="445" t="s">
        <v>146</v>
      </c>
      <c r="D3020" s="445" t="s">
        <v>8367</v>
      </c>
      <c r="E3020" s="452">
        <v>2.66</v>
      </c>
    </row>
    <row r="3021" spans="1:5">
      <c r="A3021" s="445">
        <v>38441</v>
      </c>
      <c r="B3021" s="445" t="s">
        <v>11588</v>
      </c>
      <c r="C3021" s="445" t="s">
        <v>146</v>
      </c>
      <c r="D3021" s="445" t="s">
        <v>8367</v>
      </c>
      <c r="E3021" s="452">
        <v>3.49</v>
      </c>
    </row>
    <row r="3022" spans="1:5">
      <c r="A3022" s="445">
        <v>38442</v>
      </c>
      <c r="B3022" s="445" t="s">
        <v>11589</v>
      </c>
      <c r="C3022" s="445" t="s">
        <v>146</v>
      </c>
      <c r="D3022" s="445" t="s">
        <v>8367</v>
      </c>
      <c r="E3022" s="452">
        <v>8.8800000000000008</v>
      </c>
    </row>
    <row r="3023" spans="1:5">
      <c r="A3023" s="445">
        <v>38443</v>
      </c>
      <c r="B3023" s="445" t="s">
        <v>11590</v>
      </c>
      <c r="C3023" s="445" t="s">
        <v>146</v>
      </c>
      <c r="D3023" s="445" t="s">
        <v>8367</v>
      </c>
      <c r="E3023" s="452">
        <v>13.42</v>
      </c>
    </row>
    <row r="3024" spans="1:5">
      <c r="A3024" s="445">
        <v>38444</v>
      </c>
      <c r="B3024" s="445" t="s">
        <v>11591</v>
      </c>
      <c r="C3024" s="445" t="s">
        <v>146</v>
      </c>
      <c r="D3024" s="445" t="s">
        <v>8367</v>
      </c>
      <c r="E3024" s="452">
        <v>19.97</v>
      </c>
    </row>
    <row r="3025" spans="1:5">
      <c r="A3025" s="445">
        <v>38445</v>
      </c>
      <c r="B3025" s="445" t="s">
        <v>11592</v>
      </c>
      <c r="C3025" s="445" t="s">
        <v>146</v>
      </c>
      <c r="D3025" s="445" t="s">
        <v>8367</v>
      </c>
      <c r="E3025" s="452">
        <v>46.92</v>
      </c>
    </row>
    <row r="3026" spans="1:5">
      <c r="A3026" s="445">
        <v>38446</v>
      </c>
      <c r="B3026" s="445" t="s">
        <v>11593</v>
      </c>
      <c r="C3026" s="445" t="s">
        <v>146</v>
      </c>
      <c r="D3026" s="445" t="s">
        <v>8367</v>
      </c>
      <c r="E3026" s="452">
        <v>75.72</v>
      </c>
    </row>
    <row r="3027" spans="1:5">
      <c r="A3027" s="445">
        <v>3867</v>
      </c>
      <c r="B3027" s="445" t="s">
        <v>11594</v>
      </c>
      <c r="C3027" s="445" t="s">
        <v>146</v>
      </c>
      <c r="D3027" s="445" t="s">
        <v>8349</v>
      </c>
      <c r="E3027" s="452">
        <v>76.45</v>
      </c>
    </row>
    <row r="3028" spans="1:5">
      <c r="A3028" s="445">
        <v>3861</v>
      </c>
      <c r="B3028" s="445" t="s">
        <v>11595</v>
      </c>
      <c r="C3028" s="445" t="s">
        <v>146</v>
      </c>
      <c r="D3028" s="445" t="s">
        <v>8349</v>
      </c>
      <c r="E3028" s="452">
        <v>0.63</v>
      </c>
    </row>
    <row r="3029" spans="1:5">
      <c r="A3029" s="445">
        <v>3904</v>
      </c>
      <c r="B3029" s="445" t="s">
        <v>11596</v>
      </c>
      <c r="C3029" s="445" t="s">
        <v>146</v>
      </c>
      <c r="D3029" s="445" t="s">
        <v>8349</v>
      </c>
      <c r="E3029" s="452">
        <v>0.77</v>
      </c>
    </row>
    <row r="3030" spans="1:5">
      <c r="A3030" s="445">
        <v>3903</v>
      </c>
      <c r="B3030" s="445" t="s">
        <v>11598</v>
      </c>
      <c r="C3030" s="445" t="s">
        <v>146</v>
      </c>
      <c r="D3030" s="445" t="s">
        <v>8349</v>
      </c>
      <c r="E3030" s="452">
        <v>1.9</v>
      </c>
    </row>
    <row r="3031" spans="1:5">
      <c r="A3031" s="445">
        <v>3862</v>
      </c>
      <c r="B3031" s="445" t="s">
        <v>11599</v>
      </c>
      <c r="C3031" s="445" t="s">
        <v>146</v>
      </c>
      <c r="D3031" s="445" t="s">
        <v>8349</v>
      </c>
      <c r="E3031" s="452">
        <v>3.87</v>
      </c>
    </row>
    <row r="3032" spans="1:5">
      <c r="A3032" s="445">
        <v>3863</v>
      </c>
      <c r="B3032" s="445" t="s">
        <v>11600</v>
      </c>
      <c r="C3032" s="445" t="s">
        <v>146</v>
      </c>
      <c r="D3032" s="445" t="s">
        <v>8349</v>
      </c>
      <c r="E3032" s="452">
        <v>4.54</v>
      </c>
    </row>
    <row r="3033" spans="1:5">
      <c r="A3033" s="445">
        <v>3864</v>
      </c>
      <c r="B3033" s="445" t="s">
        <v>11601</v>
      </c>
      <c r="C3033" s="445" t="s">
        <v>146</v>
      </c>
      <c r="D3033" s="445" t="s">
        <v>8349</v>
      </c>
      <c r="E3033" s="452">
        <v>11.84</v>
      </c>
    </row>
    <row r="3034" spans="1:5">
      <c r="A3034" s="445">
        <v>3865</v>
      </c>
      <c r="B3034" s="445" t="s">
        <v>11602</v>
      </c>
      <c r="C3034" s="445" t="s">
        <v>146</v>
      </c>
      <c r="D3034" s="445" t="s">
        <v>8349</v>
      </c>
      <c r="E3034" s="452">
        <v>20.59</v>
      </c>
    </row>
    <row r="3035" spans="1:5">
      <c r="A3035" s="445">
        <v>3866</v>
      </c>
      <c r="B3035" s="445" t="s">
        <v>11603</v>
      </c>
      <c r="C3035" s="445" t="s">
        <v>146</v>
      </c>
      <c r="D3035" s="445" t="s">
        <v>8349</v>
      </c>
      <c r="E3035" s="452">
        <v>47.13</v>
      </c>
    </row>
    <row r="3036" spans="1:5">
      <c r="A3036" s="445">
        <v>3902</v>
      </c>
      <c r="B3036" s="445" t="s">
        <v>11604</v>
      </c>
      <c r="C3036" s="445" t="s">
        <v>146</v>
      </c>
      <c r="D3036" s="445" t="s">
        <v>8349</v>
      </c>
      <c r="E3036" s="452">
        <v>22.92</v>
      </c>
    </row>
    <row r="3037" spans="1:5">
      <c r="A3037" s="445">
        <v>3878</v>
      </c>
      <c r="B3037" s="445" t="s">
        <v>11605</v>
      </c>
      <c r="C3037" s="445" t="s">
        <v>146</v>
      </c>
      <c r="D3037" s="445" t="s">
        <v>8349</v>
      </c>
      <c r="E3037" s="452">
        <v>7.24</v>
      </c>
    </row>
    <row r="3038" spans="1:5">
      <c r="A3038" s="445">
        <v>3877</v>
      </c>
      <c r="B3038" s="445" t="s">
        <v>11606</v>
      </c>
      <c r="C3038" s="445" t="s">
        <v>146</v>
      </c>
      <c r="D3038" s="445" t="s">
        <v>8349</v>
      </c>
      <c r="E3038" s="452">
        <v>6.61</v>
      </c>
    </row>
    <row r="3039" spans="1:5">
      <c r="A3039" s="445">
        <v>3879</v>
      </c>
      <c r="B3039" s="445" t="s">
        <v>11607</v>
      </c>
      <c r="C3039" s="445" t="s">
        <v>146</v>
      </c>
      <c r="D3039" s="445" t="s">
        <v>8349</v>
      </c>
      <c r="E3039" s="452">
        <v>14.61</v>
      </c>
    </row>
    <row r="3040" spans="1:5">
      <c r="A3040" s="445">
        <v>3880</v>
      </c>
      <c r="B3040" s="445" t="s">
        <v>11608</v>
      </c>
      <c r="C3040" s="445" t="s">
        <v>146</v>
      </c>
      <c r="D3040" s="445" t="s">
        <v>8349</v>
      </c>
      <c r="E3040" s="452">
        <v>32.96</v>
      </c>
    </row>
    <row r="3041" spans="1:5">
      <c r="A3041" s="445">
        <v>12892</v>
      </c>
      <c r="B3041" s="445" t="s">
        <v>11609</v>
      </c>
      <c r="C3041" s="445" t="s">
        <v>21158</v>
      </c>
      <c r="D3041" s="445" t="s">
        <v>8349</v>
      </c>
      <c r="E3041" s="452">
        <v>12.59</v>
      </c>
    </row>
    <row r="3042" spans="1:5">
      <c r="A3042" s="445">
        <v>3883</v>
      </c>
      <c r="B3042" s="445" t="s">
        <v>11610</v>
      </c>
      <c r="C3042" s="445" t="s">
        <v>146</v>
      </c>
      <c r="D3042" s="445" t="s">
        <v>8349</v>
      </c>
      <c r="E3042" s="452">
        <v>1.52</v>
      </c>
    </row>
    <row r="3043" spans="1:5">
      <c r="A3043" s="445">
        <v>3876</v>
      </c>
      <c r="B3043" s="445" t="s">
        <v>11611</v>
      </c>
      <c r="C3043" s="445" t="s">
        <v>146</v>
      </c>
      <c r="D3043" s="445" t="s">
        <v>8349</v>
      </c>
      <c r="E3043" s="452">
        <v>3.81</v>
      </c>
    </row>
    <row r="3044" spans="1:5">
      <c r="A3044" s="445">
        <v>3884</v>
      </c>
      <c r="B3044" s="445" t="s">
        <v>11612</v>
      </c>
      <c r="C3044" s="445" t="s">
        <v>146</v>
      </c>
      <c r="D3044" s="445" t="s">
        <v>8349</v>
      </c>
      <c r="E3044" s="452">
        <v>2.2799999999999998</v>
      </c>
    </row>
    <row r="3045" spans="1:5">
      <c r="A3045" s="445">
        <v>3837</v>
      </c>
      <c r="B3045" s="445" t="s">
        <v>11613</v>
      </c>
      <c r="C3045" s="445" t="s">
        <v>146</v>
      </c>
      <c r="D3045" s="445" t="s">
        <v>8367</v>
      </c>
      <c r="E3045" s="452">
        <v>52.26</v>
      </c>
    </row>
    <row r="3046" spans="1:5">
      <c r="A3046" s="445">
        <v>3845</v>
      </c>
      <c r="B3046" s="445" t="s">
        <v>11614</v>
      </c>
      <c r="C3046" s="445" t="s">
        <v>146</v>
      </c>
      <c r="D3046" s="445" t="s">
        <v>8367</v>
      </c>
      <c r="E3046" s="452">
        <v>19.09</v>
      </c>
    </row>
    <row r="3047" spans="1:5">
      <c r="A3047" s="445">
        <v>11045</v>
      </c>
      <c r="B3047" s="445" t="s">
        <v>11615</v>
      </c>
      <c r="C3047" s="445" t="s">
        <v>146</v>
      </c>
      <c r="D3047" s="445" t="s">
        <v>8367</v>
      </c>
      <c r="E3047" s="452">
        <v>36.83</v>
      </c>
    </row>
    <row r="3048" spans="1:5">
      <c r="A3048" s="445">
        <v>20170</v>
      </c>
      <c r="B3048" s="445" t="s">
        <v>11616</v>
      </c>
      <c r="C3048" s="445" t="s">
        <v>146</v>
      </c>
      <c r="D3048" s="445" t="s">
        <v>8349</v>
      </c>
      <c r="E3048" s="452">
        <v>13.22</v>
      </c>
    </row>
    <row r="3049" spans="1:5">
      <c r="A3049" s="445">
        <v>20171</v>
      </c>
      <c r="B3049" s="445" t="s">
        <v>11617</v>
      </c>
      <c r="C3049" s="445" t="s">
        <v>146</v>
      </c>
      <c r="D3049" s="445" t="s">
        <v>8349</v>
      </c>
      <c r="E3049" s="452">
        <v>39.270000000000003</v>
      </c>
    </row>
    <row r="3050" spans="1:5">
      <c r="A3050" s="445">
        <v>20167</v>
      </c>
      <c r="B3050" s="445" t="s">
        <v>11618</v>
      </c>
      <c r="C3050" s="445" t="s">
        <v>146</v>
      </c>
      <c r="D3050" s="445" t="s">
        <v>8349</v>
      </c>
      <c r="E3050" s="452">
        <v>4.91</v>
      </c>
    </row>
    <row r="3051" spans="1:5">
      <c r="A3051" s="445">
        <v>20168</v>
      </c>
      <c r="B3051" s="445" t="s">
        <v>11619</v>
      </c>
      <c r="C3051" s="445" t="s">
        <v>146</v>
      </c>
      <c r="D3051" s="445" t="s">
        <v>8349</v>
      </c>
      <c r="E3051" s="452">
        <v>7.7</v>
      </c>
    </row>
    <row r="3052" spans="1:5">
      <c r="A3052" s="445">
        <v>20169</v>
      </c>
      <c r="B3052" s="445" t="s">
        <v>11620</v>
      </c>
      <c r="C3052" s="445" t="s">
        <v>146</v>
      </c>
      <c r="D3052" s="445" t="s">
        <v>8349</v>
      </c>
      <c r="E3052" s="452">
        <v>10.9</v>
      </c>
    </row>
    <row r="3053" spans="1:5">
      <c r="A3053" s="445">
        <v>3899</v>
      </c>
      <c r="B3053" s="445" t="s">
        <v>11621</v>
      </c>
      <c r="C3053" s="445" t="s">
        <v>146</v>
      </c>
      <c r="D3053" s="445" t="s">
        <v>8349</v>
      </c>
      <c r="E3053" s="452">
        <v>5.77</v>
      </c>
    </row>
    <row r="3054" spans="1:5">
      <c r="A3054" s="445">
        <v>38676</v>
      </c>
      <c r="B3054" s="445" t="s">
        <v>11622</v>
      </c>
      <c r="C3054" s="445" t="s">
        <v>146</v>
      </c>
      <c r="D3054" s="445" t="s">
        <v>8349</v>
      </c>
      <c r="E3054" s="452">
        <v>27.94</v>
      </c>
    </row>
    <row r="3055" spans="1:5">
      <c r="A3055" s="445">
        <v>3897</v>
      </c>
      <c r="B3055" s="445" t="s">
        <v>11623</v>
      </c>
      <c r="C3055" s="445" t="s">
        <v>146</v>
      </c>
      <c r="D3055" s="445" t="s">
        <v>8349</v>
      </c>
      <c r="E3055" s="452">
        <v>1.21</v>
      </c>
    </row>
    <row r="3056" spans="1:5">
      <c r="A3056" s="445">
        <v>3875</v>
      </c>
      <c r="B3056" s="445" t="s">
        <v>11624</v>
      </c>
      <c r="C3056" s="445" t="s">
        <v>146</v>
      </c>
      <c r="D3056" s="445" t="s">
        <v>8349</v>
      </c>
      <c r="E3056" s="452">
        <v>2.63</v>
      </c>
    </row>
    <row r="3057" spans="1:5">
      <c r="A3057" s="445">
        <v>3898</v>
      </c>
      <c r="B3057" s="445" t="s">
        <v>11625</v>
      </c>
      <c r="C3057" s="445" t="s">
        <v>146</v>
      </c>
      <c r="D3057" s="445" t="s">
        <v>8349</v>
      </c>
      <c r="E3057" s="452">
        <v>4.9800000000000004</v>
      </c>
    </row>
    <row r="3058" spans="1:5">
      <c r="A3058" s="445">
        <v>3855</v>
      </c>
      <c r="B3058" s="445" t="s">
        <v>11626</v>
      </c>
      <c r="C3058" s="445" t="s">
        <v>146</v>
      </c>
      <c r="D3058" s="445" t="s">
        <v>8349</v>
      </c>
      <c r="E3058" s="452">
        <v>5.0599999999999996</v>
      </c>
    </row>
    <row r="3059" spans="1:5">
      <c r="A3059" s="445">
        <v>3874</v>
      </c>
      <c r="B3059" s="445" t="s">
        <v>11627</v>
      </c>
      <c r="C3059" s="445" t="s">
        <v>146</v>
      </c>
      <c r="D3059" s="445" t="s">
        <v>8349</v>
      </c>
      <c r="E3059" s="452">
        <v>5.37</v>
      </c>
    </row>
    <row r="3060" spans="1:5">
      <c r="A3060" s="445">
        <v>3870</v>
      </c>
      <c r="B3060" s="445" t="s">
        <v>11629</v>
      </c>
      <c r="C3060" s="445" t="s">
        <v>146</v>
      </c>
      <c r="D3060" s="445" t="s">
        <v>8349</v>
      </c>
      <c r="E3060" s="452">
        <v>6.67</v>
      </c>
    </row>
    <row r="3061" spans="1:5">
      <c r="A3061" s="445">
        <v>38678</v>
      </c>
      <c r="B3061" s="445" t="s">
        <v>11630</v>
      </c>
      <c r="C3061" s="445" t="s">
        <v>146</v>
      </c>
      <c r="D3061" s="445" t="s">
        <v>8349</v>
      </c>
      <c r="E3061" s="452">
        <v>18.149999999999999</v>
      </c>
    </row>
    <row r="3062" spans="1:5">
      <c r="A3062" s="445">
        <v>3859</v>
      </c>
      <c r="B3062" s="445" t="s">
        <v>11631</v>
      </c>
      <c r="C3062" s="445" t="s">
        <v>146</v>
      </c>
      <c r="D3062" s="445" t="s">
        <v>8349</v>
      </c>
      <c r="E3062" s="452">
        <v>1.34</v>
      </c>
    </row>
    <row r="3063" spans="1:5">
      <c r="A3063" s="445">
        <v>3856</v>
      </c>
      <c r="B3063" s="445" t="s">
        <v>11632</v>
      </c>
      <c r="C3063" s="445" t="s">
        <v>146</v>
      </c>
      <c r="D3063" s="445" t="s">
        <v>8349</v>
      </c>
      <c r="E3063" s="452">
        <v>1.7</v>
      </c>
    </row>
    <row r="3064" spans="1:5">
      <c r="A3064" s="445">
        <v>3906</v>
      </c>
      <c r="B3064" s="445" t="s">
        <v>11633</v>
      </c>
      <c r="C3064" s="445" t="s">
        <v>146</v>
      </c>
      <c r="D3064" s="445" t="s">
        <v>8349</v>
      </c>
      <c r="E3064" s="452">
        <v>1.61</v>
      </c>
    </row>
    <row r="3065" spans="1:5">
      <c r="A3065" s="445">
        <v>3860</v>
      </c>
      <c r="B3065" s="445" t="s">
        <v>11634</v>
      </c>
      <c r="C3065" s="445" t="s">
        <v>146</v>
      </c>
      <c r="D3065" s="445" t="s">
        <v>8349</v>
      </c>
      <c r="E3065" s="452">
        <v>5.28</v>
      </c>
    </row>
    <row r="3066" spans="1:5">
      <c r="A3066" s="445">
        <v>3905</v>
      </c>
      <c r="B3066" s="445" t="s">
        <v>11635</v>
      </c>
      <c r="C3066" s="445" t="s">
        <v>146</v>
      </c>
      <c r="D3066" s="445" t="s">
        <v>8349</v>
      </c>
      <c r="E3066" s="452">
        <v>11.68</v>
      </c>
    </row>
    <row r="3067" spans="1:5">
      <c r="A3067" s="445">
        <v>3871</v>
      </c>
      <c r="B3067" s="445" t="s">
        <v>11636</v>
      </c>
      <c r="C3067" s="445" t="s">
        <v>146</v>
      </c>
      <c r="D3067" s="445" t="s">
        <v>8349</v>
      </c>
      <c r="E3067" s="452">
        <v>24.24</v>
      </c>
    </row>
    <row r="3068" spans="1:5">
      <c r="A3068" s="445">
        <v>37429</v>
      </c>
      <c r="B3068" s="445" t="s">
        <v>11637</v>
      </c>
      <c r="C3068" s="445" t="s">
        <v>146</v>
      </c>
      <c r="D3068" s="445" t="s">
        <v>8367</v>
      </c>
      <c r="E3068" s="453">
        <v>2081.5</v>
      </c>
    </row>
    <row r="3069" spans="1:5">
      <c r="A3069" s="445">
        <v>37426</v>
      </c>
      <c r="B3069" s="445" t="s">
        <v>11638</v>
      </c>
      <c r="C3069" s="445" t="s">
        <v>146</v>
      </c>
      <c r="D3069" s="445" t="s">
        <v>8367</v>
      </c>
      <c r="E3069" s="452">
        <v>20.02</v>
      </c>
    </row>
    <row r="3070" spans="1:5">
      <c r="A3070" s="445">
        <v>37427</v>
      </c>
      <c r="B3070" s="445" t="s">
        <v>11639</v>
      </c>
      <c r="C3070" s="445" t="s">
        <v>146</v>
      </c>
      <c r="D3070" s="445" t="s">
        <v>8367</v>
      </c>
      <c r="E3070" s="452">
        <v>47.76</v>
      </c>
    </row>
    <row r="3071" spans="1:5">
      <c r="A3071" s="445">
        <v>37424</v>
      </c>
      <c r="B3071" s="445" t="s">
        <v>11640</v>
      </c>
      <c r="C3071" s="445" t="s">
        <v>146</v>
      </c>
      <c r="D3071" s="445" t="s">
        <v>8367</v>
      </c>
      <c r="E3071" s="452">
        <v>9.1999999999999993</v>
      </c>
    </row>
    <row r="3072" spans="1:5">
      <c r="A3072" s="445">
        <v>37428</v>
      </c>
      <c r="B3072" s="445" t="s">
        <v>11641</v>
      </c>
      <c r="C3072" s="445" t="s">
        <v>146</v>
      </c>
      <c r="D3072" s="445" t="s">
        <v>8367</v>
      </c>
      <c r="E3072" s="452">
        <v>164.6</v>
      </c>
    </row>
    <row r="3073" spans="1:5">
      <c r="A3073" s="445">
        <v>37425</v>
      </c>
      <c r="B3073" s="445" t="s">
        <v>11642</v>
      </c>
      <c r="C3073" s="445" t="s">
        <v>146</v>
      </c>
      <c r="D3073" s="445" t="s">
        <v>8367</v>
      </c>
      <c r="E3073" s="452">
        <v>9.92</v>
      </c>
    </row>
    <row r="3074" spans="1:5">
      <c r="A3074" s="445">
        <v>11519</v>
      </c>
      <c r="B3074" s="445" t="s">
        <v>11643</v>
      </c>
      <c r="C3074" s="445" t="s">
        <v>21158</v>
      </c>
      <c r="D3074" s="445" t="s">
        <v>8349</v>
      </c>
      <c r="E3074" s="452">
        <v>37.42</v>
      </c>
    </row>
    <row r="3075" spans="1:5">
      <c r="A3075" s="445">
        <v>11520</v>
      </c>
      <c r="B3075" s="445" t="s">
        <v>11644</v>
      </c>
      <c r="C3075" s="445" t="s">
        <v>21158</v>
      </c>
      <c r="D3075" s="445" t="s">
        <v>8349</v>
      </c>
      <c r="E3075" s="452">
        <v>17.3</v>
      </c>
    </row>
    <row r="3076" spans="1:5">
      <c r="A3076" s="445">
        <v>11518</v>
      </c>
      <c r="B3076" s="445" t="s">
        <v>11645</v>
      </c>
      <c r="C3076" s="445" t="s">
        <v>21158</v>
      </c>
      <c r="D3076" s="445" t="s">
        <v>8349</v>
      </c>
      <c r="E3076" s="452">
        <v>62.9</v>
      </c>
    </row>
    <row r="3077" spans="1:5">
      <c r="A3077" s="445">
        <v>38473</v>
      </c>
      <c r="B3077" s="445" t="s">
        <v>11646</v>
      </c>
      <c r="C3077" s="445" t="s">
        <v>146</v>
      </c>
      <c r="D3077" s="445" t="s">
        <v>8349</v>
      </c>
      <c r="E3077" s="452">
        <v>117.79</v>
      </c>
    </row>
    <row r="3078" spans="1:5">
      <c r="A3078" s="445">
        <v>4244</v>
      </c>
      <c r="B3078" s="445" t="s">
        <v>11647</v>
      </c>
      <c r="C3078" s="445" t="s">
        <v>954</v>
      </c>
      <c r="D3078" s="445" t="s">
        <v>8349</v>
      </c>
      <c r="E3078" s="452">
        <v>13.81</v>
      </c>
    </row>
    <row r="3079" spans="1:5">
      <c r="A3079" s="445">
        <v>40977</v>
      </c>
      <c r="B3079" s="445" t="s">
        <v>11648</v>
      </c>
      <c r="C3079" s="445" t="s">
        <v>8008</v>
      </c>
      <c r="D3079" s="445" t="s">
        <v>8349</v>
      </c>
      <c r="E3079" s="453">
        <v>2449.88</v>
      </c>
    </row>
    <row r="3080" spans="1:5">
      <c r="A3080" s="445">
        <v>4115</v>
      </c>
      <c r="B3080" s="445" t="s">
        <v>11649</v>
      </c>
      <c r="C3080" s="445" t="s">
        <v>239</v>
      </c>
      <c r="D3080" s="445" t="s">
        <v>8367</v>
      </c>
      <c r="E3080" s="452">
        <v>18.34</v>
      </c>
    </row>
    <row r="3081" spans="1:5">
      <c r="A3081" s="445">
        <v>4119</v>
      </c>
      <c r="B3081" s="445" t="s">
        <v>11651</v>
      </c>
      <c r="C3081" s="445" t="s">
        <v>239</v>
      </c>
      <c r="D3081" s="445" t="s">
        <v>8367</v>
      </c>
      <c r="E3081" s="452">
        <v>37.04</v>
      </c>
    </row>
    <row r="3082" spans="1:5">
      <c r="A3082" s="445">
        <v>2794</v>
      </c>
      <c r="B3082" s="445" t="s">
        <v>11652</v>
      </c>
      <c r="C3082" s="445" t="s">
        <v>239</v>
      </c>
      <c r="D3082" s="445" t="s">
        <v>8367</v>
      </c>
      <c r="E3082" s="452">
        <v>98.27</v>
      </c>
    </row>
    <row r="3083" spans="1:5">
      <c r="A3083" s="445">
        <v>2788</v>
      </c>
      <c r="B3083" s="445" t="s">
        <v>11653</v>
      </c>
      <c r="C3083" s="445" t="s">
        <v>239</v>
      </c>
      <c r="D3083" s="445" t="s">
        <v>8367</v>
      </c>
      <c r="E3083" s="452">
        <v>143.16</v>
      </c>
    </row>
    <row r="3084" spans="1:5">
      <c r="A3084" s="445">
        <v>4006</v>
      </c>
      <c r="B3084" s="445" t="s">
        <v>11654</v>
      </c>
      <c r="C3084" s="445" t="s">
        <v>133</v>
      </c>
      <c r="D3084" s="445" t="s">
        <v>8349</v>
      </c>
      <c r="E3084" s="453">
        <v>1798.58</v>
      </c>
    </row>
    <row r="3085" spans="1:5">
      <c r="A3085" s="445">
        <v>36151</v>
      </c>
      <c r="B3085" s="445" t="s">
        <v>11655</v>
      </c>
      <c r="C3085" s="445" t="s">
        <v>146</v>
      </c>
      <c r="D3085" s="445" t="s">
        <v>8349</v>
      </c>
      <c r="E3085" s="452">
        <v>27.98</v>
      </c>
    </row>
    <row r="3086" spans="1:5">
      <c r="A3086" s="445">
        <v>37457</v>
      </c>
      <c r="B3086" s="445" t="s">
        <v>11656</v>
      </c>
      <c r="C3086" s="445" t="s">
        <v>239</v>
      </c>
      <c r="D3086" s="445" t="s">
        <v>8367</v>
      </c>
      <c r="E3086" s="452">
        <v>3.36</v>
      </c>
    </row>
    <row r="3087" spans="1:5">
      <c r="A3087" s="445">
        <v>37456</v>
      </c>
      <c r="B3087" s="445" t="s">
        <v>11657</v>
      </c>
      <c r="C3087" s="445" t="s">
        <v>239</v>
      </c>
      <c r="D3087" s="445" t="s">
        <v>8367</v>
      </c>
      <c r="E3087" s="452">
        <v>1.77</v>
      </c>
    </row>
    <row r="3088" spans="1:5">
      <c r="A3088" s="445">
        <v>37461</v>
      </c>
      <c r="B3088" s="445" t="s">
        <v>11659</v>
      </c>
      <c r="C3088" s="445" t="s">
        <v>239</v>
      </c>
      <c r="D3088" s="445" t="s">
        <v>8367</v>
      </c>
      <c r="E3088" s="452">
        <v>12.49</v>
      </c>
    </row>
    <row r="3089" spans="1:5">
      <c r="A3089" s="445">
        <v>37460</v>
      </c>
      <c r="B3089" s="445" t="s">
        <v>11660</v>
      </c>
      <c r="C3089" s="445" t="s">
        <v>239</v>
      </c>
      <c r="D3089" s="445" t="s">
        <v>8367</v>
      </c>
      <c r="E3089" s="452">
        <v>17.059999999999999</v>
      </c>
    </row>
    <row r="3090" spans="1:5">
      <c r="A3090" s="445">
        <v>37458</v>
      </c>
      <c r="B3090" s="445" t="s">
        <v>11661</v>
      </c>
      <c r="C3090" s="445" t="s">
        <v>239</v>
      </c>
      <c r="D3090" s="445" t="s">
        <v>8367</v>
      </c>
      <c r="E3090" s="452">
        <v>5</v>
      </c>
    </row>
    <row r="3091" spans="1:5">
      <c r="A3091" s="445">
        <v>37454</v>
      </c>
      <c r="B3091" s="445" t="s">
        <v>11662</v>
      </c>
      <c r="C3091" s="445" t="s">
        <v>239</v>
      </c>
      <c r="D3091" s="445" t="s">
        <v>8367</v>
      </c>
      <c r="E3091" s="452">
        <v>1.31</v>
      </c>
    </row>
    <row r="3092" spans="1:5">
      <c r="A3092" s="445">
        <v>37455</v>
      </c>
      <c r="B3092" s="445" t="s">
        <v>11664</v>
      </c>
      <c r="C3092" s="445" t="s">
        <v>239</v>
      </c>
      <c r="D3092" s="445" t="s">
        <v>8367</v>
      </c>
      <c r="E3092" s="452">
        <v>2.2000000000000002</v>
      </c>
    </row>
    <row r="3093" spans="1:5">
      <c r="A3093" s="445">
        <v>37459</v>
      </c>
      <c r="B3093" s="445" t="s">
        <v>11665</v>
      </c>
      <c r="C3093" s="445" t="s">
        <v>239</v>
      </c>
      <c r="D3093" s="445" t="s">
        <v>8367</v>
      </c>
      <c r="E3093" s="452">
        <v>7.02</v>
      </c>
    </row>
    <row r="3094" spans="1:5">
      <c r="A3094" s="445">
        <v>21029</v>
      </c>
      <c r="B3094" s="445" t="s">
        <v>11666</v>
      </c>
      <c r="C3094" s="445" t="s">
        <v>146</v>
      </c>
      <c r="D3094" s="445" t="s">
        <v>8352</v>
      </c>
      <c r="E3094" s="452">
        <v>329.5</v>
      </c>
    </row>
    <row r="3095" spans="1:5">
      <c r="A3095" s="445">
        <v>21030</v>
      </c>
      <c r="B3095" s="445" t="s">
        <v>11667</v>
      </c>
      <c r="C3095" s="445" t="s">
        <v>146</v>
      </c>
      <c r="D3095" s="445" t="s">
        <v>8349</v>
      </c>
      <c r="E3095" s="452">
        <v>406.16</v>
      </c>
    </row>
    <row r="3096" spans="1:5">
      <c r="A3096" s="445">
        <v>21031</v>
      </c>
      <c r="B3096" s="445" t="s">
        <v>11668</v>
      </c>
      <c r="C3096" s="445" t="s">
        <v>146</v>
      </c>
      <c r="D3096" s="445" t="s">
        <v>8349</v>
      </c>
      <c r="E3096" s="452">
        <v>505.66</v>
      </c>
    </row>
    <row r="3097" spans="1:5">
      <c r="A3097" s="445">
        <v>21032</v>
      </c>
      <c r="B3097" s="445" t="s">
        <v>11669</v>
      </c>
      <c r="C3097" s="445" t="s">
        <v>146</v>
      </c>
      <c r="D3097" s="445" t="s">
        <v>8349</v>
      </c>
      <c r="E3097" s="452">
        <v>539.91999999999996</v>
      </c>
    </row>
    <row r="3098" spans="1:5">
      <c r="A3098" s="445">
        <v>37527</v>
      </c>
      <c r="B3098" s="445" t="s">
        <v>11670</v>
      </c>
      <c r="C3098" s="445" t="s">
        <v>146</v>
      </c>
      <c r="D3098" s="445" t="s">
        <v>8349</v>
      </c>
      <c r="E3098" s="452">
        <v>487.72</v>
      </c>
    </row>
    <row r="3099" spans="1:5">
      <c r="A3099" s="445">
        <v>37528</v>
      </c>
      <c r="B3099" s="445" t="s">
        <v>11671</v>
      </c>
      <c r="C3099" s="445" t="s">
        <v>146</v>
      </c>
      <c r="D3099" s="445" t="s">
        <v>8349</v>
      </c>
      <c r="E3099" s="452">
        <v>581.51</v>
      </c>
    </row>
    <row r="3100" spans="1:5">
      <c r="A3100" s="445">
        <v>37529</v>
      </c>
      <c r="B3100" s="445" t="s">
        <v>11672</v>
      </c>
      <c r="C3100" s="445" t="s">
        <v>146</v>
      </c>
      <c r="D3100" s="445" t="s">
        <v>8349</v>
      </c>
      <c r="E3100" s="452">
        <v>587.22</v>
      </c>
    </row>
    <row r="3101" spans="1:5">
      <c r="A3101" s="445">
        <v>37530</v>
      </c>
      <c r="B3101" s="445" t="s">
        <v>11673</v>
      </c>
      <c r="C3101" s="445" t="s">
        <v>146</v>
      </c>
      <c r="D3101" s="445" t="s">
        <v>8349</v>
      </c>
      <c r="E3101" s="452">
        <v>766.65</v>
      </c>
    </row>
    <row r="3102" spans="1:5">
      <c r="A3102" s="445">
        <v>21034</v>
      </c>
      <c r="B3102" s="445" t="s">
        <v>11674</v>
      </c>
      <c r="C3102" s="445" t="s">
        <v>146</v>
      </c>
      <c r="D3102" s="445" t="s">
        <v>8349</v>
      </c>
      <c r="E3102" s="452">
        <v>654.1</v>
      </c>
    </row>
    <row r="3103" spans="1:5">
      <c r="A3103" s="445">
        <v>37531</v>
      </c>
      <c r="B3103" s="445" t="s">
        <v>11675</v>
      </c>
      <c r="C3103" s="445" t="s">
        <v>146</v>
      </c>
      <c r="D3103" s="445" t="s">
        <v>8349</v>
      </c>
      <c r="E3103" s="452">
        <v>823.75</v>
      </c>
    </row>
    <row r="3104" spans="1:5">
      <c r="A3104" s="445">
        <v>21036</v>
      </c>
      <c r="B3104" s="445" t="s">
        <v>11676</v>
      </c>
      <c r="C3104" s="445" t="s">
        <v>146</v>
      </c>
      <c r="D3104" s="445" t="s">
        <v>8349</v>
      </c>
      <c r="E3104" s="453">
        <v>1001.54</v>
      </c>
    </row>
    <row r="3105" spans="1:5">
      <c r="A3105" s="445">
        <v>21037</v>
      </c>
      <c r="B3105" s="445" t="s">
        <v>11677</v>
      </c>
      <c r="C3105" s="445" t="s">
        <v>146</v>
      </c>
      <c r="D3105" s="445" t="s">
        <v>8349</v>
      </c>
      <c r="E3105" s="453">
        <v>1141.83</v>
      </c>
    </row>
    <row r="3106" spans="1:5">
      <c r="A3106" s="445">
        <v>20185</v>
      </c>
      <c r="B3106" s="445" t="s">
        <v>11678</v>
      </c>
      <c r="C3106" s="445" t="s">
        <v>239</v>
      </c>
      <c r="D3106" s="445" t="s">
        <v>8367</v>
      </c>
      <c r="E3106" s="452">
        <v>20.309999999999999</v>
      </c>
    </row>
    <row r="3107" spans="1:5">
      <c r="A3107" s="445">
        <v>20260</v>
      </c>
      <c r="B3107" s="445" t="s">
        <v>11679</v>
      </c>
      <c r="C3107" s="445" t="s">
        <v>146</v>
      </c>
      <c r="D3107" s="445" t="s">
        <v>8367</v>
      </c>
      <c r="E3107" s="452">
        <v>16.329999999999998</v>
      </c>
    </row>
    <row r="3108" spans="1:5">
      <c r="A3108" s="445">
        <v>37523</v>
      </c>
      <c r="B3108" s="445" t="s">
        <v>11680</v>
      </c>
      <c r="C3108" s="445" t="s">
        <v>146</v>
      </c>
      <c r="D3108" s="445" t="s">
        <v>8367</v>
      </c>
      <c r="E3108" s="453">
        <v>451380.11</v>
      </c>
    </row>
    <row r="3109" spans="1:5">
      <c r="A3109" s="445">
        <v>37515</v>
      </c>
      <c r="B3109" s="445" t="s">
        <v>11681</v>
      </c>
      <c r="C3109" s="445" t="s">
        <v>146</v>
      </c>
      <c r="D3109" s="445" t="s">
        <v>8367</v>
      </c>
      <c r="E3109" s="453">
        <v>401300</v>
      </c>
    </row>
    <row r="3110" spans="1:5">
      <c r="A3110" s="445">
        <v>12899</v>
      </c>
      <c r="B3110" s="445" t="s">
        <v>11682</v>
      </c>
      <c r="C3110" s="445" t="s">
        <v>146</v>
      </c>
      <c r="D3110" s="445" t="s">
        <v>8367</v>
      </c>
      <c r="E3110" s="452">
        <v>89.23</v>
      </c>
    </row>
    <row r="3111" spans="1:5">
      <c r="A3111" s="445">
        <v>12898</v>
      </c>
      <c r="B3111" s="445" t="s">
        <v>11683</v>
      </c>
      <c r="C3111" s="445" t="s">
        <v>146</v>
      </c>
      <c r="D3111" s="445" t="s">
        <v>8367</v>
      </c>
      <c r="E3111" s="452">
        <v>141.55000000000001</v>
      </c>
    </row>
    <row r="3112" spans="1:5">
      <c r="A3112" s="445">
        <v>42528</v>
      </c>
      <c r="B3112" s="445" t="s">
        <v>11684</v>
      </c>
      <c r="C3112" s="445" t="s">
        <v>145</v>
      </c>
      <c r="D3112" s="445" t="s">
        <v>8349</v>
      </c>
      <c r="E3112" s="452">
        <v>8.93</v>
      </c>
    </row>
    <row r="3113" spans="1:5">
      <c r="A3113" s="445">
        <v>39696</v>
      </c>
      <c r="B3113" s="445" t="s">
        <v>11685</v>
      </c>
      <c r="C3113" s="445" t="s">
        <v>145</v>
      </c>
      <c r="D3113" s="445" t="s">
        <v>8352</v>
      </c>
      <c r="E3113" s="452">
        <v>6.28</v>
      </c>
    </row>
    <row r="3114" spans="1:5">
      <c r="A3114" s="445">
        <v>39700</v>
      </c>
      <c r="B3114" s="445" t="s">
        <v>11686</v>
      </c>
      <c r="C3114" s="445" t="s">
        <v>145</v>
      </c>
      <c r="D3114" s="445" t="s">
        <v>8349</v>
      </c>
      <c r="E3114" s="452">
        <v>24.78</v>
      </c>
    </row>
    <row r="3115" spans="1:5">
      <c r="A3115" s="445">
        <v>11621</v>
      </c>
      <c r="B3115" s="445" t="s">
        <v>11688</v>
      </c>
      <c r="C3115" s="445" t="s">
        <v>145</v>
      </c>
      <c r="D3115" s="445" t="s">
        <v>8349</v>
      </c>
      <c r="E3115" s="452">
        <v>49.3</v>
      </c>
    </row>
    <row r="3116" spans="1:5">
      <c r="A3116" s="445">
        <v>4014</v>
      </c>
      <c r="B3116" s="445" t="s">
        <v>11689</v>
      </c>
      <c r="C3116" s="445" t="s">
        <v>145</v>
      </c>
      <c r="D3116" s="445" t="s">
        <v>8349</v>
      </c>
      <c r="E3116" s="452">
        <v>51.01</v>
      </c>
    </row>
    <row r="3117" spans="1:5">
      <c r="A3117" s="445">
        <v>4015</v>
      </c>
      <c r="B3117" s="445" t="s">
        <v>11691</v>
      </c>
      <c r="C3117" s="445" t="s">
        <v>145</v>
      </c>
      <c r="D3117" s="445" t="s">
        <v>8349</v>
      </c>
      <c r="E3117" s="452">
        <v>62.64</v>
      </c>
    </row>
    <row r="3118" spans="1:5">
      <c r="A3118" s="445">
        <v>4017</v>
      </c>
      <c r="B3118" s="445" t="s">
        <v>11692</v>
      </c>
      <c r="C3118" s="445" t="s">
        <v>145</v>
      </c>
      <c r="D3118" s="445" t="s">
        <v>8349</v>
      </c>
      <c r="E3118" s="452">
        <v>91.14</v>
      </c>
    </row>
    <row r="3119" spans="1:5">
      <c r="A3119" s="445">
        <v>4016</v>
      </c>
      <c r="B3119" s="445" t="s">
        <v>11693</v>
      </c>
      <c r="C3119" s="445" t="s">
        <v>145</v>
      </c>
      <c r="D3119" s="445" t="s">
        <v>8352</v>
      </c>
      <c r="E3119" s="452">
        <v>36</v>
      </c>
    </row>
    <row r="3120" spans="1:5">
      <c r="A3120" s="445">
        <v>39699</v>
      </c>
      <c r="B3120" s="445" t="s">
        <v>11695</v>
      </c>
      <c r="C3120" s="445" t="s">
        <v>145</v>
      </c>
      <c r="D3120" s="445" t="s">
        <v>8349</v>
      </c>
      <c r="E3120" s="452">
        <v>13.27</v>
      </c>
    </row>
    <row r="3121" spans="1:5">
      <c r="A3121" s="445">
        <v>38544</v>
      </c>
      <c r="B3121" s="445" t="s">
        <v>11696</v>
      </c>
      <c r="C3121" s="445" t="s">
        <v>145</v>
      </c>
      <c r="D3121" s="445" t="s">
        <v>8349</v>
      </c>
      <c r="E3121" s="452">
        <v>9.23</v>
      </c>
    </row>
    <row r="3122" spans="1:5">
      <c r="A3122" s="445">
        <v>38545</v>
      </c>
      <c r="B3122" s="445" t="s">
        <v>11697</v>
      </c>
      <c r="C3122" s="445" t="s">
        <v>145</v>
      </c>
      <c r="D3122" s="445" t="s">
        <v>8349</v>
      </c>
      <c r="E3122" s="452">
        <v>5.93</v>
      </c>
    </row>
    <row r="3123" spans="1:5">
      <c r="A3123" s="445">
        <v>42527</v>
      </c>
      <c r="B3123" s="445" t="s">
        <v>11698</v>
      </c>
      <c r="C3123" s="445" t="s">
        <v>145</v>
      </c>
      <c r="D3123" s="445" t="s">
        <v>8349</v>
      </c>
      <c r="E3123" s="452">
        <v>23.59</v>
      </c>
    </row>
    <row r="3124" spans="1:5">
      <c r="A3124" s="445">
        <v>39323</v>
      </c>
      <c r="B3124" s="445" t="s">
        <v>11699</v>
      </c>
      <c r="C3124" s="445" t="s">
        <v>145</v>
      </c>
      <c r="D3124" s="445" t="s">
        <v>8349</v>
      </c>
      <c r="E3124" s="452">
        <v>22.64</v>
      </c>
    </row>
    <row r="3125" spans="1:5">
      <c r="A3125" s="445">
        <v>626</v>
      </c>
      <c r="B3125" s="445" t="s">
        <v>11700</v>
      </c>
      <c r="C3125" s="445" t="s">
        <v>130</v>
      </c>
      <c r="D3125" s="445" t="s">
        <v>8352</v>
      </c>
      <c r="E3125" s="452">
        <v>16.89</v>
      </c>
    </row>
    <row r="3126" spans="1:5">
      <c r="A3126" s="445">
        <v>25860</v>
      </c>
      <c r="B3126" s="445" t="s">
        <v>11701</v>
      </c>
      <c r="C3126" s="445" t="s">
        <v>145</v>
      </c>
      <c r="D3126" s="445" t="s">
        <v>8367</v>
      </c>
      <c r="E3126" s="452">
        <v>10.5</v>
      </c>
    </row>
    <row r="3127" spans="1:5">
      <c r="A3127" s="445">
        <v>25861</v>
      </c>
      <c r="B3127" s="445" t="s">
        <v>11702</v>
      </c>
      <c r="C3127" s="445" t="s">
        <v>145</v>
      </c>
      <c r="D3127" s="445" t="s">
        <v>8367</v>
      </c>
      <c r="E3127" s="452">
        <v>15.85</v>
      </c>
    </row>
    <row r="3128" spans="1:5">
      <c r="A3128" s="445">
        <v>25862</v>
      </c>
      <c r="B3128" s="445" t="s">
        <v>11703</v>
      </c>
      <c r="C3128" s="445" t="s">
        <v>145</v>
      </c>
      <c r="D3128" s="445" t="s">
        <v>8367</v>
      </c>
      <c r="E3128" s="452">
        <v>16.82</v>
      </c>
    </row>
    <row r="3129" spans="1:5">
      <c r="A3129" s="445">
        <v>25863</v>
      </c>
      <c r="B3129" s="445" t="s">
        <v>11704</v>
      </c>
      <c r="C3129" s="445" t="s">
        <v>145</v>
      </c>
      <c r="D3129" s="445" t="s">
        <v>8367</v>
      </c>
      <c r="E3129" s="452">
        <v>21.03</v>
      </c>
    </row>
    <row r="3130" spans="1:5">
      <c r="A3130" s="445">
        <v>25864</v>
      </c>
      <c r="B3130" s="445" t="s">
        <v>11705</v>
      </c>
      <c r="C3130" s="445" t="s">
        <v>145</v>
      </c>
      <c r="D3130" s="445" t="s">
        <v>8367</v>
      </c>
      <c r="E3130" s="452">
        <v>31.54</v>
      </c>
    </row>
    <row r="3131" spans="1:5">
      <c r="A3131" s="445">
        <v>25865</v>
      </c>
      <c r="B3131" s="445" t="s">
        <v>11706</v>
      </c>
      <c r="C3131" s="445" t="s">
        <v>145</v>
      </c>
      <c r="D3131" s="445" t="s">
        <v>8367</v>
      </c>
      <c r="E3131" s="452">
        <v>42.25</v>
      </c>
    </row>
    <row r="3132" spans="1:5">
      <c r="A3132" s="445">
        <v>25866</v>
      </c>
      <c r="B3132" s="445" t="s">
        <v>11707</v>
      </c>
      <c r="C3132" s="445" t="s">
        <v>145</v>
      </c>
      <c r="D3132" s="445" t="s">
        <v>8367</v>
      </c>
      <c r="E3132" s="452">
        <v>52.46</v>
      </c>
    </row>
    <row r="3133" spans="1:5">
      <c r="A3133" s="445">
        <v>25868</v>
      </c>
      <c r="B3133" s="445" t="s">
        <v>11708</v>
      </c>
      <c r="C3133" s="445" t="s">
        <v>145</v>
      </c>
      <c r="D3133" s="445" t="s">
        <v>8367</v>
      </c>
      <c r="E3133" s="452">
        <v>11.71</v>
      </c>
    </row>
    <row r="3134" spans="1:5">
      <c r="A3134" s="445">
        <v>25869</v>
      </c>
      <c r="B3134" s="445" t="s">
        <v>11710</v>
      </c>
      <c r="C3134" s="445" t="s">
        <v>145</v>
      </c>
      <c r="D3134" s="445" t="s">
        <v>8367</v>
      </c>
      <c r="E3134" s="452">
        <v>16.53</v>
      </c>
    </row>
    <row r="3135" spans="1:5">
      <c r="A3135" s="445">
        <v>25870</v>
      </c>
      <c r="B3135" s="445" t="s">
        <v>11711</v>
      </c>
      <c r="C3135" s="445" t="s">
        <v>145</v>
      </c>
      <c r="D3135" s="445" t="s">
        <v>8367</v>
      </c>
      <c r="E3135" s="452">
        <v>18.73</v>
      </c>
    </row>
    <row r="3136" spans="1:5">
      <c r="A3136" s="445">
        <v>25871</v>
      </c>
      <c r="B3136" s="445" t="s">
        <v>11712</v>
      </c>
      <c r="C3136" s="445" t="s">
        <v>145</v>
      </c>
      <c r="D3136" s="445" t="s">
        <v>8367</v>
      </c>
      <c r="E3136" s="452">
        <v>23</v>
      </c>
    </row>
    <row r="3137" spans="1:5">
      <c r="A3137" s="445">
        <v>25867</v>
      </c>
      <c r="B3137" s="445" t="s">
        <v>11713</v>
      </c>
      <c r="C3137" s="445" t="s">
        <v>145</v>
      </c>
      <c r="D3137" s="445" t="s">
        <v>8367</v>
      </c>
      <c r="E3137" s="452">
        <v>34.049999999999997</v>
      </c>
    </row>
    <row r="3138" spans="1:5">
      <c r="A3138" s="445">
        <v>25872</v>
      </c>
      <c r="B3138" s="445" t="s">
        <v>11714</v>
      </c>
      <c r="C3138" s="445" t="s">
        <v>145</v>
      </c>
      <c r="D3138" s="445" t="s">
        <v>8367</v>
      </c>
      <c r="E3138" s="452">
        <v>46.02</v>
      </c>
    </row>
    <row r="3139" spans="1:5">
      <c r="A3139" s="445">
        <v>25873</v>
      </c>
      <c r="B3139" s="445" t="s">
        <v>11715</v>
      </c>
      <c r="C3139" s="445" t="s">
        <v>145</v>
      </c>
      <c r="D3139" s="445" t="s">
        <v>8367</v>
      </c>
      <c r="E3139" s="452">
        <v>57.4</v>
      </c>
    </row>
    <row r="3140" spans="1:5">
      <c r="A3140" s="445">
        <v>11479</v>
      </c>
      <c r="B3140" s="445" t="s">
        <v>11716</v>
      </c>
      <c r="C3140" s="445" t="s">
        <v>146</v>
      </c>
      <c r="D3140" s="445" t="s">
        <v>8349</v>
      </c>
      <c r="E3140" s="452">
        <v>26.27</v>
      </c>
    </row>
    <row r="3141" spans="1:5">
      <c r="A3141" s="445">
        <v>11481</v>
      </c>
      <c r="B3141" s="445" t="s">
        <v>11717</v>
      </c>
      <c r="C3141" s="445" t="s">
        <v>146</v>
      </c>
      <c r="D3141" s="445" t="s">
        <v>8349</v>
      </c>
      <c r="E3141" s="452">
        <v>23.77</v>
      </c>
    </row>
    <row r="3142" spans="1:5">
      <c r="A3142" s="445">
        <v>43609</v>
      </c>
      <c r="B3142" s="445" t="s">
        <v>11718</v>
      </c>
      <c r="C3142" s="445" t="s">
        <v>146</v>
      </c>
      <c r="D3142" s="445" t="s">
        <v>8349</v>
      </c>
      <c r="E3142" s="452">
        <v>23.77</v>
      </c>
    </row>
    <row r="3143" spans="1:5">
      <c r="A3143" s="445">
        <v>11478</v>
      </c>
      <c r="B3143" s="445" t="s">
        <v>11719</v>
      </c>
      <c r="C3143" s="445" t="s">
        <v>146</v>
      </c>
      <c r="D3143" s="445" t="s">
        <v>8349</v>
      </c>
      <c r="E3143" s="452">
        <v>45.08</v>
      </c>
    </row>
    <row r="3144" spans="1:5">
      <c r="A3144" s="445">
        <v>43608</v>
      </c>
      <c r="B3144" s="445" t="s">
        <v>11720</v>
      </c>
      <c r="C3144" s="445" t="s">
        <v>146</v>
      </c>
      <c r="D3144" s="445" t="s">
        <v>8349</v>
      </c>
      <c r="E3144" s="452">
        <v>34.4</v>
      </c>
    </row>
    <row r="3145" spans="1:5">
      <c r="A3145" s="445">
        <v>11476</v>
      </c>
      <c r="B3145" s="445" t="s">
        <v>11721</v>
      </c>
      <c r="C3145" s="445" t="s">
        <v>146</v>
      </c>
      <c r="D3145" s="445" t="s">
        <v>8349</v>
      </c>
      <c r="E3145" s="452">
        <v>34.4</v>
      </c>
    </row>
    <row r="3146" spans="1:5">
      <c r="A3146" s="445">
        <v>40637</v>
      </c>
      <c r="B3146" s="445" t="s">
        <v>11722</v>
      </c>
      <c r="C3146" s="445" t="s">
        <v>146</v>
      </c>
      <c r="D3146" s="445" t="s">
        <v>8367</v>
      </c>
      <c r="E3146" s="453">
        <v>577028.25</v>
      </c>
    </row>
    <row r="3147" spans="1:5">
      <c r="A3147" s="445">
        <v>13836</v>
      </c>
      <c r="B3147" s="445" t="s">
        <v>11723</v>
      </c>
      <c r="C3147" s="445" t="s">
        <v>146</v>
      </c>
      <c r="D3147" s="445" t="s">
        <v>8367</v>
      </c>
      <c r="E3147" s="453">
        <v>55827.56</v>
      </c>
    </row>
    <row r="3148" spans="1:5">
      <c r="A3148" s="445">
        <v>14534</v>
      </c>
      <c r="B3148" s="445" t="s">
        <v>11724</v>
      </c>
      <c r="C3148" s="445" t="s">
        <v>146</v>
      </c>
      <c r="D3148" s="445" t="s">
        <v>8367</v>
      </c>
      <c r="E3148" s="453">
        <v>23370.89</v>
      </c>
    </row>
    <row r="3149" spans="1:5">
      <c r="A3149" s="445">
        <v>14619</v>
      </c>
      <c r="B3149" s="445" t="s">
        <v>11725</v>
      </c>
      <c r="C3149" s="445" t="s">
        <v>146</v>
      </c>
      <c r="D3149" s="445" t="s">
        <v>8349</v>
      </c>
      <c r="E3149" s="453">
        <v>16025.83</v>
      </c>
    </row>
    <row r="3150" spans="1:5">
      <c r="A3150" s="445">
        <v>14535</v>
      </c>
      <c r="B3150" s="445" t="s">
        <v>11726</v>
      </c>
      <c r="C3150" s="445" t="s">
        <v>146</v>
      </c>
      <c r="D3150" s="445" t="s">
        <v>8367</v>
      </c>
      <c r="E3150" s="453">
        <v>231958.35</v>
      </c>
    </row>
    <row r="3151" spans="1:5">
      <c r="A3151" s="445">
        <v>39813</v>
      </c>
      <c r="B3151" s="445" t="s">
        <v>11727</v>
      </c>
      <c r="C3151" s="445" t="s">
        <v>146</v>
      </c>
      <c r="D3151" s="445" t="s">
        <v>8367</v>
      </c>
      <c r="E3151" s="453">
        <v>23746.04</v>
      </c>
    </row>
    <row r="3152" spans="1:5">
      <c r="A3152" s="445">
        <v>40403</v>
      </c>
      <c r="B3152" s="445" t="s">
        <v>11728</v>
      </c>
      <c r="C3152" s="445" t="s">
        <v>146</v>
      </c>
      <c r="D3152" s="445" t="s">
        <v>8349</v>
      </c>
      <c r="E3152" s="453">
        <v>1043.48</v>
      </c>
    </row>
    <row r="3153" spans="1:5">
      <c r="A3153" s="445">
        <v>12868</v>
      </c>
      <c r="B3153" s="445" t="s">
        <v>11729</v>
      </c>
      <c r="C3153" s="445" t="s">
        <v>954</v>
      </c>
      <c r="D3153" s="445" t="s">
        <v>8349</v>
      </c>
      <c r="E3153" s="452">
        <v>13.95</v>
      </c>
    </row>
    <row r="3154" spans="1:5">
      <c r="A3154" s="445">
        <v>40916</v>
      </c>
      <c r="B3154" s="445" t="s">
        <v>11730</v>
      </c>
      <c r="C3154" s="445" t="s">
        <v>8008</v>
      </c>
      <c r="D3154" s="445" t="s">
        <v>8349</v>
      </c>
      <c r="E3154" s="453">
        <v>2474.4299999999998</v>
      </c>
    </row>
    <row r="3155" spans="1:5">
      <c r="A3155" s="445">
        <v>4755</v>
      </c>
      <c r="B3155" s="445" t="s">
        <v>11731</v>
      </c>
      <c r="C3155" s="445" t="s">
        <v>954</v>
      </c>
      <c r="D3155" s="445" t="s">
        <v>8349</v>
      </c>
      <c r="E3155" s="452">
        <v>13.95</v>
      </c>
    </row>
    <row r="3156" spans="1:5">
      <c r="A3156" s="445">
        <v>41067</v>
      </c>
      <c r="B3156" s="445" t="s">
        <v>11732</v>
      </c>
      <c r="C3156" s="445" t="s">
        <v>8008</v>
      </c>
      <c r="D3156" s="445" t="s">
        <v>8349</v>
      </c>
      <c r="E3156" s="453">
        <v>2475.16</v>
      </c>
    </row>
    <row r="3157" spans="1:5">
      <c r="A3157" s="445">
        <v>38463</v>
      </c>
      <c r="B3157" s="445" t="s">
        <v>11733</v>
      </c>
      <c r="C3157" s="445" t="s">
        <v>146</v>
      </c>
      <c r="D3157" s="445" t="s">
        <v>8349</v>
      </c>
      <c r="E3157" s="452">
        <v>28.61</v>
      </c>
    </row>
    <row r="3158" spans="1:5">
      <c r="A3158" s="445">
        <v>40703</v>
      </c>
      <c r="B3158" s="445" t="s">
        <v>11734</v>
      </c>
      <c r="C3158" s="445" t="s">
        <v>146</v>
      </c>
      <c r="D3158" s="445" t="s">
        <v>8352</v>
      </c>
      <c r="E3158" s="453">
        <v>10770</v>
      </c>
    </row>
    <row r="3159" spans="1:5">
      <c r="A3159" s="445">
        <v>14531</v>
      </c>
      <c r="B3159" s="445" t="s">
        <v>11735</v>
      </c>
      <c r="C3159" s="445" t="s">
        <v>146</v>
      </c>
      <c r="D3159" s="445" t="s">
        <v>8349</v>
      </c>
      <c r="E3159" s="453">
        <v>20079.34</v>
      </c>
    </row>
    <row r="3160" spans="1:5">
      <c r="A3160" s="445">
        <v>36533</v>
      </c>
      <c r="B3160" s="445" t="s">
        <v>11736</v>
      </c>
      <c r="C3160" s="445" t="s">
        <v>146</v>
      </c>
      <c r="D3160" s="445" t="s">
        <v>8349</v>
      </c>
      <c r="E3160" s="453">
        <v>23106.18</v>
      </c>
    </row>
    <row r="3161" spans="1:5">
      <c r="A3161" s="445">
        <v>11616</v>
      </c>
      <c r="B3161" s="445" t="s">
        <v>11737</v>
      </c>
      <c r="C3161" s="445" t="s">
        <v>146</v>
      </c>
      <c r="D3161" s="445" t="s">
        <v>8349</v>
      </c>
      <c r="E3161" s="453">
        <v>21823.45</v>
      </c>
    </row>
    <row r="3162" spans="1:5">
      <c r="A3162" s="445">
        <v>41898</v>
      </c>
      <c r="B3162" s="445" t="s">
        <v>11738</v>
      </c>
      <c r="C3162" s="445" t="s">
        <v>146</v>
      </c>
      <c r="D3162" s="445" t="s">
        <v>8349</v>
      </c>
      <c r="E3162" s="453">
        <v>24554.35</v>
      </c>
    </row>
    <row r="3163" spans="1:5">
      <c r="A3163" s="445">
        <v>13447</v>
      </c>
      <c r="B3163" s="445" t="s">
        <v>11739</v>
      </c>
      <c r="C3163" s="445" t="s">
        <v>146</v>
      </c>
      <c r="D3163" s="445" t="s">
        <v>8349</v>
      </c>
      <c r="E3163" s="453">
        <v>45181.68</v>
      </c>
    </row>
    <row r="3164" spans="1:5">
      <c r="A3164" s="445">
        <v>14529</v>
      </c>
      <c r="B3164" s="445" t="s">
        <v>11740</v>
      </c>
      <c r="C3164" s="445" t="s">
        <v>146</v>
      </c>
      <c r="D3164" s="445" t="s">
        <v>8349</v>
      </c>
      <c r="E3164" s="453">
        <v>25268.97</v>
      </c>
    </row>
    <row r="3165" spans="1:5">
      <c r="A3165" s="445">
        <v>10747</v>
      </c>
      <c r="B3165" s="445" t="s">
        <v>11741</v>
      </c>
      <c r="C3165" s="445" t="s">
        <v>146</v>
      </c>
      <c r="D3165" s="445" t="s">
        <v>8349</v>
      </c>
      <c r="E3165" s="453">
        <v>24792.720000000001</v>
      </c>
    </row>
    <row r="3166" spans="1:5">
      <c r="A3166" s="445">
        <v>36141</v>
      </c>
      <c r="B3166" s="445" t="s">
        <v>11742</v>
      </c>
      <c r="C3166" s="445" t="s">
        <v>146</v>
      </c>
      <c r="D3166" s="445" t="s">
        <v>8349</v>
      </c>
      <c r="E3166" s="452">
        <v>37.770000000000003</v>
      </c>
    </row>
    <row r="3167" spans="1:5">
      <c r="A3167" s="445">
        <v>39434</v>
      </c>
      <c r="B3167" s="445" t="s">
        <v>11743</v>
      </c>
      <c r="C3167" s="445" t="s">
        <v>130</v>
      </c>
      <c r="D3167" s="445" t="s">
        <v>8349</v>
      </c>
      <c r="E3167" s="452">
        <v>3.78</v>
      </c>
    </row>
    <row r="3168" spans="1:5">
      <c r="A3168" s="445">
        <v>39433</v>
      </c>
      <c r="B3168" s="445" t="s">
        <v>11744</v>
      </c>
      <c r="C3168" s="445" t="s">
        <v>130</v>
      </c>
      <c r="D3168" s="445" t="s">
        <v>8349</v>
      </c>
      <c r="E3168" s="452">
        <v>2.71</v>
      </c>
    </row>
    <row r="3169" spans="1:5">
      <c r="A3169" s="445">
        <v>4049</v>
      </c>
      <c r="B3169" s="445" t="s">
        <v>11745</v>
      </c>
      <c r="C3169" s="445" t="s">
        <v>7503</v>
      </c>
      <c r="D3169" s="445" t="s">
        <v>8349</v>
      </c>
      <c r="E3169" s="452">
        <v>50.12</v>
      </c>
    </row>
    <row r="3170" spans="1:5">
      <c r="A3170" s="445">
        <v>38120</v>
      </c>
      <c r="B3170" s="445" t="s">
        <v>11747</v>
      </c>
      <c r="C3170" s="445" t="s">
        <v>130</v>
      </c>
      <c r="D3170" s="445" t="s">
        <v>8349</v>
      </c>
      <c r="E3170" s="452">
        <v>120.2</v>
      </c>
    </row>
    <row r="3171" spans="1:5">
      <c r="A3171" s="445">
        <v>38877</v>
      </c>
      <c r="B3171" s="445" t="s">
        <v>11748</v>
      </c>
      <c r="C3171" s="445" t="s">
        <v>130</v>
      </c>
      <c r="D3171" s="445" t="s">
        <v>8349</v>
      </c>
      <c r="E3171" s="452">
        <v>6.53</v>
      </c>
    </row>
    <row r="3172" spans="1:5">
      <c r="A3172" s="445">
        <v>34546</v>
      </c>
      <c r="B3172" s="445" t="s">
        <v>11749</v>
      </c>
      <c r="C3172" s="445" t="s">
        <v>130</v>
      </c>
      <c r="D3172" s="445" t="s">
        <v>8349</v>
      </c>
      <c r="E3172" s="452">
        <v>6.58</v>
      </c>
    </row>
    <row r="3173" spans="1:5">
      <c r="A3173" s="445">
        <v>10498</v>
      </c>
      <c r="B3173" s="445" t="s">
        <v>11750</v>
      </c>
      <c r="C3173" s="445" t="s">
        <v>130</v>
      </c>
      <c r="D3173" s="445" t="s">
        <v>8349</v>
      </c>
      <c r="E3173" s="452">
        <v>8.99</v>
      </c>
    </row>
    <row r="3174" spans="1:5">
      <c r="A3174" s="445">
        <v>4823</v>
      </c>
      <c r="B3174" s="445" t="s">
        <v>11751</v>
      </c>
      <c r="C3174" s="445" t="s">
        <v>130</v>
      </c>
      <c r="D3174" s="445" t="s">
        <v>8349</v>
      </c>
      <c r="E3174" s="452">
        <v>37.03</v>
      </c>
    </row>
    <row r="3175" spans="1:5">
      <c r="A3175" s="445">
        <v>12357</v>
      </c>
      <c r="B3175" s="445" t="s">
        <v>11752</v>
      </c>
      <c r="C3175" s="445" t="s">
        <v>146</v>
      </c>
      <c r="D3175" s="445" t="s">
        <v>8349</v>
      </c>
      <c r="E3175" s="452">
        <v>183.82</v>
      </c>
    </row>
    <row r="3176" spans="1:5">
      <c r="A3176" s="445">
        <v>12358</v>
      </c>
      <c r="B3176" s="445" t="s">
        <v>11753</v>
      </c>
      <c r="C3176" s="445" t="s">
        <v>146</v>
      </c>
      <c r="D3176" s="445" t="s">
        <v>8349</v>
      </c>
      <c r="E3176" s="452">
        <v>206.77</v>
      </c>
    </row>
    <row r="3177" spans="1:5">
      <c r="A3177" s="445">
        <v>11079</v>
      </c>
      <c r="B3177" s="445" t="s">
        <v>11754</v>
      </c>
      <c r="C3177" s="445" t="s">
        <v>133</v>
      </c>
      <c r="D3177" s="445" t="s">
        <v>8349</v>
      </c>
      <c r="E3177" s="453">
        <v>1654.43</v>
      </c>
    </row>
    <row r="3178" spans="1:5">
      <c r="A3178" s="445">
        <v>11082</v>
      </c>
      <c r="B3178" s="445" t="s">
        <v>11755</v>
      </c>
      <c r="C3178" s="445" t="s">
        <v>133</v>
      </c>
      <c r="D3178" s="445" t="s">
        <v>8349</v>
      </c>
      <c r="E3178" s="453">
        <v>1654.43</v>
      </c>
    </row>
    <row r="3179" spans="1:5">
      <c r="A3179" s="445">
        <v>4058</v>
      </c>
      <c r="B3179" s="445" t="s">
        <v>11756</v>
      </c>
      <c r="C3179" s="445" t="s">
        <v>954</v>
      </c>
      <c r="D3179" s="445" t="s">
        <v>8349</v>
      </c>
      <c r="E3179" s="452">
        <v>15.48</v>
      </c>
    </row>
    <row r="3180" spans="1:5">
      <c r="A3180" s="445">
        <v>40974</v>
      </c>
      <c r="B3180" s="445" t="s">
        <v>11757</v>
      </c>
      <c r="C3180" s="445" t="s">
        <v>8008</v>
      </c>
      <c r="D3180" s="445" t="s">
        <v>8349</v>
      </c>
      <c r="E3180" s="453">
        <v>2743.53</v>
      </c>
    </row>
    <row r="3181" spans="1:5">
      <c r="A3181" s="445">
        <v>34794</v>
      </c>
      <c r="B3181" s="445" t="s">
        <v>11758</v>
      </c>
      <c r="C3181" s="445" t="s">
        <v>954</v>
      </c>
      <c r="D3181" s="445" t="s">
        <v>8349</v>
      </c>
      <c r="E3181" s="452">
        <v>15.54</v>
      </c>
    </row>
    <row r="3182" spans="1:5">
      <c r="A3182" s="445">
        <v>40925</v>
      </c>
      <c r="B3182" s="445" t="s">
        <v>11759</v>
      </c>
      <c r="C3182" s="445" t="s">
        <v>8008</v>
      </c>
      <c r="D3182" s="445" t="s">
        <v>8349</v>
      </c>
      <c r="E3182" s="453">
        <v>2754.74</v>
      </c>
    </row>
    <row r="3183" spans="1:5">
      <c r="A3183" s="445">
        <v>13741</v>
      </c>
      <c r="B3183" s="445" t="s">
        <v>11760</v>
      </c>
      <c r="C3183" s="445" t="s">
        <v>146</v>
      </c>
      <c r="D3183" s="445" t="s">
        <v>8349</v>
      </c>
      <c r="E3183" s="453">
        <v>2273.5700000000002</v>
      </c>
    </row>
    <row r="3184" spans="1:5">
      <c r="A3184" s="445">
        <v>3288</v>
      </c>
      <c r="B3184" s="445" t="s">
        <v>11761</v>
      </c>
      <c r="C3184" s="445" t="s">
        <v>239</v>
      </c>
      <c r="D3184" s="445" t="s">
        <v>8352</v>
      </c>
      <c r="E3184" s="452">
        <v>4.75</v>
      </c>
    </row>
    <row r="3185" spans="1:5">
      <c r="A3185" s="445">
        <v>13587</v>
      </c>
      <c r="B3185" s="445" t="s">
        <v>11762</v>
      </c>
      <c r="C3185" s="445" t="s">
        <v>239</v>
      </c>
      <c r="D3185" s="445" t="s">
        <v>8349</v>
      </c>
      <c r="E3185" s="452">
        <v>2.87</v>
      </c>
    </row>
    <row r="3186" spans="1:5">
      <c r="A3186" s="445">
        <v>38598</v>
      </c>
      <c r="B3186" s="445" t="s">
        <v>11763</v>
      </c>
      <c r="C3186" s="445" t="s">
        <v>146</v>
      </c>
      <c r="D3186" s="445" t="s">
        <v>8349</v>
      </c>
      <c r="E3186" s="452">
        <v>2.5299999999999998</v>
      </c>
    </row>
    <row r="3187" spans="1:5">
      <c r="A3187" s="445">
        <v>38595</v>
      </c>
      <c r="B3187" s="445" t="s">
        <v>11764</v>
      </c>
      <c r="C3187" s="445" t="s">
        <v>146</v>
      </c>
      <c r="D3187" s="445" t="s">
        <v>8349</v>
      </c>
      <c r="E3187" s="452">
        <v>2.14</v>
      </c>
    </row>
    <row r="3188" spans="1:5">
      <c r="A3188" s="445">
        <v>38592</v>
      </c>
      <c r="B3188" s="445" t="s">
        <v>11765</v>
      </c>
      <c r="C3188" s="445" t="s">
        <v>146</v>
      </c>
      <c r="D3188" s="445" t="s">
        <v>8349</v>
      </c>
      <c r="E3188" s="452">
        <v>2.16</v>
      </c>
    </row>
    <row r="3189" spans="1:5">
      <c r="A3189" s="445">
        <v>38588</v>
      </c>
      <c r="B3189" s="445" t="s">
        <v>11766</v>
      </c>
      <c r="C3189" s="445" t="s">
        <v>146</v>
      </c>
      <c r="D3189" s="445" t="s">
        <v>8349</v>
      </c>
      <c r="E3189" s="452">
        <v>1.73</v>
      </c>
    </row>
    <row r="3190" spans="1:5">
      <c r="A3190" s="445">
        <v>38593</v>
      </c>
      <c r="B3190" s="445" t="s">
        <v>11767</v>
      </c>
      <c r="C3190" s="445" t="s">
        <v>146</v>
      </c>
      <c r="D3190" s="445" t="s">
        <v>8349</v>
      </c>
      <c r="E3190" s="452">
        <v>2.39</v>
      </c>
    </row>
    <row r="3191" spans="1:5">
      <c r="A3191" s="445">
        <v>38589</v>
      </c>
      <c r="B3191" s="445" t="s">
        <v>11768</v>
      </c>
      <c r="C3191" s="445" t="s">
        <v>146</v>
      </c>
      <c r="D3191" s="445" t="s">
        <v>8349</v>
      </c>
      <c r="E3191" s="452">
        <v>1.82</v>
      </c>
    </row>
    <row r="3192" spans="1:5">
      <c r="A3192" s="445">
        <v>38594</v>
      </c>
      <c r="B3192" s="445" t="s">
        <v>11769</v>
      </c>
      <c r="C3192" s="445" t="s">
        <v>146</v>
      </c>
      <c r="D3192" s="445" t="s">
        <v>8349</v>
      </c>
      <c r="E3192" s="452">
        <v>3.77</v>
      </c>
    </row>
    <row r="3193" spans="1:5">
      <c r="A3193" s="445">
        <v>34773</v>
      </c>
      <c r="B3193" s="445" t="s">
        <v>11770</v>
      </c>
      <c r="C3193" s="445" t="s">
        <v>146</v>
      </c>
      <c r="D3193" s="445" t="s">
        <v>8349</v>
      </c>
      <c r="E3193" s="452">
        <v>1.79</v>
      </c>
    </row>
    <row r="3194" spans="1:5">
      <c r="A3194" s="445">
        <v>34769</v>
      </c>
      <c r="B3194" s="445" t="s">
        <v>11771</v>
      </c>
      <c r="C3194" s="445" t="s">
        <v>146</v>
      </c>
      <c r="D3194" s="445" t="s">
        <v>8349</v>
      </c>
      <c r="E3194" s="452">
        <v>2.21</v>
      </c>
    </row>
    <row r="3195" spans="1:5">
      <c r="A3195" s="445">
        <v>34763</v>
      </c>
      <c r="B3195" s="445" t="s">
        <v>11772</v>
      </c>
      <c r="C3195" s="445" t="s">
        <v>146</v>
      </c>
      <c r="D3195" s="445" t="s">
        <v>8349</v>
      </c>
      <c r="E3195" s="452">
        <v>1.36</v>
      </c>
    </row>
    <row r="3196" spans="1:5">
      <c r="A3196" s="445">
        <v>34774</v>
      </c>
      <c r="B3196" s="445" t="s">
        <v>11773</v>
      </c>
      <c r="C3196" s="445" t="s">
        <v>146</v>
      </c>
      <c r="D3196" s="445" t="s">
        <v>8349</v>
      </c>
      <c r="E3196" s="452">
        <v>1.69</v>
      </c>
    </row>
    <row r="3197" spans="1:5">
      <c r="A3197" s="445">
        <v>34771</v>
      </c>
      <c r="B3197" s="445" t="s">
        <v>11774</v>
      </c>
      <c r="C3197" s="445" t="s">
        <v>146</v>
      </c>
      <c r="D3197" s="445" t="s">
        <v>8349</v>
      </c>
      <c r="E3197" s="452">
        <v>2.04</v>
      </c>
    </row>
    <row r="3198" spans="1:5">
      <c r="A3198" s="445">
        <v>34764</v>
      </c>
      <c r="B3198" s="445" t="s">
        <v>11775</v>
      </c>
      <c r="C3198" s="445" t="s">
        <v>146</v>
      </c>
      <c r="D3198" s="445" t="s">
        <v>8349</v>
      </c>
      <c r="E3198" s="452">
        <v>1.34</v>
      </c>
    </row>
    <row r="3199" spans="1:5">
      <c r="A3199" s="445">
        <v>34788</v>
      </c>
      <c r="B3199" s="445" t="s">
        <v>11776</v>
      </c>
      <c r="C3199" s="445" t="s">
        <v>146</v>
      </c>
      <c r="D3199" s="445" t="s">
        <v>8349</v>
      </c>
      <c r="E3199" s="452">
        <v>1.6</v>
      </c>
    </row>
    <row r="3200" spans="1:5">
      <c r="A3200" s="445">
        <v>34781</v>
      </c>
      <c r="B3200" s="445" t="s">
        <v>11777</v>
      </c>
      <c r="C3200" s="445" t="s">
        <v>146</v>
      </c>
      <c r="D3200" s="445" t="s">
        <v>8349</v>
      </c>
      <c r="E3200" s="452">
        <v>1.82</v>
      </c>
    </row>
    <row r="3201" spans="1:5">
      <c r="A3201" s="445">
        <v>41682</v>
      </c>
      <c r="B3201" s="445" t="s">
        <v>11778</v>
      </c>
      <c r="C3201" s="445" t="s">
        <v>146</v>
      </c>
      <c r="D3201" s="445" t="s">
        <v>8349</v>
      </c>
      <c r="E3201" s="452">
        <v>23.41</v>
      </c>
    </row>
    <row r="3202" spans="1:5">
      <c r="A3202" s="445">
        <v>41683</v>
      </c>
      <c r="B3202" s="445" t="s">
        <v>11779</v>
      </c>
      <c r="C3202" s="445" t="s">
        <v>146</v>
      </c>
      <c r="D3202" s="445" t="s">
        <v>8349</v>
      </c>
      <c r="E3202" s="452">
        <v>17.22</v>
      </c>
    </row>
    <row r="3203" spans="1:5">
      <c r="A3203" s="445">
        <v>41680</v>
      </c>
      <c r="B3203" s="445" t="s">
        <v>11780</v>
      </c>
      <c r="C3203" s="445" t="s">
        <v>146</v>
      </c>
      <c r="D3203" s="445" t="s">
        <v>8349</v>
      </c>
      <c r="E3203" s="452">
        <v>9.27</v>
      </c>
    </row>
    <row r="3204" spans="1:5">
      <c r="A3204" s="445">
        <v>41679</v>
      </c>
      <c r="B3204" s="445" t="s">
        <v>11781</v>
      </c>
      <c r="C3204" s="445" t="s">
        <v>146</v>
      </c>
      <c r="D3204" s="445" t="s">
        <v>8349</v>
      </c>
      <c r="E3204" s="452">
        <v>21.2</v>
      </c>
    </row>
    <row r="3205" spans="1:5">
      <c r="A3205" s="445">
        <v>41681</v>
      </c>
      <c r="B3205" s="445" t="s">
        <v>11782</v>
      </c>
      <c r="C3205" s="445" t="s">
        <v>146</v>
      </c>
      <c r="D3205" s="445" t="s">
        <v>8349</v>
      </c>
      <c r="E3205" s="452">
        <v>14.51</v>
      </c>
    </row>
    <row r="3206" spans="1:5">
      <c r="A3206" s="445">
        <v>43386</v>
      </c>
      <c r="B3206" s="445" t="s">
        <v>11783</v>
      </c>
      <c r="C3206" s="445" t="s">
        <v>146</v>
      </c>
      <c r="D3206" s="445" t="s">
        <v>8349</v>
      </c>
      <c r="E3206" s="452">
        <v>33.130000000000003</v>
      </c>
    </row>
    <row r="3207" spans="1:5">
      <c r="A3207" s="445">
        <v>4059</v>
      </c>
      <c r="B3207" s="445" t="s">
        <v>11784</v>
      </c>
      <c r="C3207" s="445" t="s">
        <v>239</v>
      </c>
      <c r="D3207" s="445" t="s">
        <v>8349</v>
      </c>
      <c r="E3207" s="452">
        <v>23.41</v>
      </c>
    </row>
    <row r="3208" spans="1:5">
      <c r="A3208" s="445">
        <v>4062</v>
      </c>
      <c r="B3208" s="445" t="s">
        <v>11785</v>
      </c>
      <c r="C3208" s="445" t="s">
        <v>146</v>
      </c>
      <c r="D3208" s="445" t="s">
        <v>8349</v>
      </c>
      <c r="E3208" s="452">
        <v>23.41</v>
      </c>
    </row>
    <row r="3209" spans="1:5">
      <c r="A3209" s="445">
        <v>4061</v>
      </c>
      <c r="B3209" s="445" t="s">
        <v>11786</v>
      </c>
      <c r="C3209" s="445" t="s">
        <v>146</v>
      </c>
      <c r="D3209" s="445" t="s">
        <v>8349</v>
      </c>
      <c r="E3209" s="452">
        <v>29.15</v>
      </c>
    </row>
    <row r="3210" spans="1:5">
      <c r="A3210" s="445">
        <v>41315</v>
      </c>
      <c r="B3210" s="445" t="s">
        <v>11788</v>
      </c>
      <c r="C3210" s="445" t="s">
        <v>130</v>
      </c>
      <c r="D3210" s="445" t="s">
        <v>8349</v>
      </c>
      <c r="E3210" s="452">
        <v>66.540000000000006</v>
      </c>
    </row>
    <row r="3211" spans="1:5">
      <c r="A3211" s="445">
        <v>43148</v>
      </c>
      <c r="B3211" s="445" t="s">
        <v>11789</v>
      </c>
      <c r="C3211" s="445" t="s">
        <v>130</v>
      </c>
      <c r="D3211" s="445" t="s">
        <v>8349</v>
      </c>
      <c r="E3211" s="452">
        <v>45.16</v>
      </c>
    </row>
    <row r="3212" spans="1:5">
      <c r="A3212" s="445">
        <v>43147</v>
      </c>
      <c r="B3212" s="445" t="s">
        <v>11790</v>
      </c>
      <c r="C3212" s="445" t="s">
        <v>130</v>
      </c>
      <c r="D3212" s="445" t="s">
        <v>8349</v>
      </c>
      <c r="E3212" s="452">
        <v>17.489999999999998</v>
      </c>
    </row>
    <row r="3213" spans="1:5">
      <c r="A3213" s="445">
        <v>10608</v>
      </c>
      <c r="B3213" s="445" t="s">
        <v>11791</v>
      </c>
      <c r="C3213" s="445" t="s">
        <v>146</v>
      </c>
      <c r="D3213" s="445" t="s">
        <v>8367</v>
      </c>
      <c r="E3213" s="453">
        <v>7986.37</v>
      </c>
    </row>
    <row r="3214" spans="1:5">
      <c r="A3214" s="445">
        <v>4069</v>
      </c>
      <c r="B3214" s="445" t="s">
        <v>11792</v>
      </c>
      <c r="C3214" s="445" t="s">
        <v>954</v>
      </c>
      <c r="D3214" s="445" t="s">
        <v>8349</v>
      </c>
      <c r="E3214" s="452">
        <v>27.73</v>
      </c>
    </row>
    <row r="3215" spans="1:5">
      <c r="A3215" s="445">
        <v>40819</v>
      </c>
      <c r="B3215" s="445" t="s">
        <v>11793</v>
      </c>
      <c r="C3215" s="445" t="s">
        <v>8008</v>
      </c>
      <c r="D3215" s="445" t="s">
        <v>8349</v>
      </c>
      <c r="E3215" s="453">
        <v>4915.45</v>
      </c>
    </row>
    <row r="3216" spans="1:5">
      <c r="A3216" s="445">
        <v>34361</v>
      </c>
      <c r="B3216" s="445" t="s">
        <v>11794</v>
      </c>
      <c r="C3216" s="445" t="s">
        <v>130</v>
      </c>
      <c r="D3216" s="445" t="s">
        <v>8349</v>
      </c>
      <c r="E3216" s="452">
        <v>12.73</v>
      </c>
    </row>
    <row r="3217" spans="1:5">
      <c r="A3217" s="445">
        <v>36512</v>
      </c>
      <c r="B3217" s="445" t="s">
        <v>11795</v>
      </c>
      <c r="C3217" s="445" t="s">
        <v>146</v>
      </c>
      <c r="D3217" s="445" t="s">
        <v>8367</v>
      </c>
      <c r="E3217" s="453">
        <v>14670.62</v>
      </c>
    </row>
    <row r="3218" spans="1:5">
      <c r="A3218" s="445">
        <v>25972</v>
      </c>
      <c r="B3218" s="445" t="s">
        <v>11796</v>
      </c>
      <c r="C3218" s="445" t="s">
        <v>130</v>
      </c>
      <c r="D3218" s="445" t="s">
        <v>8349</v>
      </c>
      <c r="E3218" s="452">
        <v>11.78</v>
      </c>
    </row>
    <row r="3219" spans="1:5">
      <c r="A3219" s="445">
        <v>25973</v>
      </c>
      <c r="B3219" s="445" t="s">
        <v>11797</v>
      </c>
      <c r="C3219" s="445" t="s">
        <v>130</v>
      </c>
      <c r="D3219" s="445" t="s">
        <v>8349</v>
      </c>
      <c r="E3219" s="452">
        <v>11.78</v>
      </c>
    </row>
    <row r="3220" spans="1:5">
      <c r="A3220" s="445">
        <v>11697</v>
      </c>
      <c r="B3220" s="445" t="s">
        <v>11798</v>
      </c>
      <c r="C3220" s="445" t="s">
        <v>146</v>
      </c>
      <c r="D3220" s="445" t="s">
        <v>8349</v>
      </c>
      <c r="E3220" s="452">
        <v>692.54</v>
      </c>
    </row>
    <row r="3221" spans="1:5">
      <c r="A3221" s="445">
        <v>11698</v>
      </c>
      <c r="B3221" s="445" t="s">
        <v>11799</v>
      </c>
      <c r="C3221" s="445" t="s">
        <v>146</v>
      </c>
      <c r="D3221" s="445" t="s">
        <v>8349</v>
      </c>
      <c r="E3221" s="452">
        <v>826.17</v>
      </c>
    </row>
    <row r="3222" spans="1:5">
      <c r="A3222" s="445">
        <v>11699</v>
      </c>
      <c r="B3222" s="445" t="s">
        <v>11800</v>
      </c>
      <c r="C3222" s="445" t="s">
        <v>146</v>
      </c>
      <c r="D3222" s="445" t="s">
        <v>8349</v>
      </c>
      <c r="E3222" s="452">
        <v>913.1</v>
      </c>
    </row>
    <row r="3223" spans="1:5">
      <c r="A3223" s="445">
        <v>10432</v>
      </c>
      <c r="B3223" s="445" t="s">
        <v>11801</v>
      </c>
      <c r="C3223" s="445" t="s">
        <v>146</v>
      </c>
      <c r="D3223" s="445" t="s">
        <v>8349</v>
      </c>
      <c r="E3223" s="452">
        <v>362.6</v>
      </c>
    </row>
    <row r="3224" spans="1:5">
      <c r="A3224" s="445">
        <v>10430</v>
      </c>
      <c r="B3224" s="445" t="s">
        <v>11802</v>
      </c>
      <c r="C3224" s="445" t="s">
        <v>146</v>
      </c>
      <c r="D3224" s="445" t="s">
        <v>8349</v>
      </c>
      <c r="E3224" s="452">
        <v>390.51</v>
      </c>
    </row>
    <row r="3225" spans="1:5">
      <c r="A3225" s="445">
        <v>37514</v>
      </c>
      <c r="B3225" s="445" t="s">
        <v>11803</v>
      </c>
      <c r="C3225" s="445" t="s">
        <v>146</v>
      </c>
      <c r="D3225" s="445" t="s">
        <v>8367</v>
      </c>
      <c r="E3225" s="453">
        <v>165000</v>
      </c>
    </row>
    <row r="3226" spans="1:5">
      <c r="A3226" s="445">
        <v>37519</v>
      </c>
      <c r="B3226" s="445" t="s">
        <v>11804</v>
      </c>
      <c r="C3226" s="445" t="s">
        <v>146</v>
      </c>
      <c r="D3226" s="445" t="s">
        <v>8367</v>
      </c>
      <c r="E3226" s="453">
        <v>254643.41</v>
      </c>
    </row>
    <row r="3227" spans="1:5">
      <c r="A3227" s="445">
        <v>37520</v>
      </c>
      <c r="B3227" s="445" t="s">
        <v>11805</v>
      </c>
      <c r="C3227" s="445" t="s">
        <v>146</v>
      </c>
      <c r="D3227" s="445" t="s">
        <v>8367</v>
      </c>
      <c r="E3227" s="453">
        <v>250468.92</v>
      </c>
    </row>
    <row r="3228" spans="1:5">
      <c r="A3228" s="445">
        <v>37521</v>
      </c>
      <c r="B3228" s="445" t="s">
        <v>11806</v>
      </c>
      <c r="C3228" s="445" t="s">
        <v>146</v>
      </c>
      <c r="D3228" s="445" t="s">
        <v>8367</v>
      </c>
      <c r="E3228" s="453">
        <v>305572.09000000003</v>
      </c>
    </row>
    <row r="3229" spans="1:5">
      <c r="A3229" s="445">
        <v>37522</v>
      </c>
      <c r="B3229" s="445" t="s">
        <v>11807</v>
      </c>
      <c r="C3229" s="445" t="s">
        <v>146</v>
      </c>
      <c r="D3229" s="445" t="s">
        <v>8367</v>
      </c>
      <c r="E3229" s="453">
        <v>314765.46000000002</v>
      </c>
    </row>
    <row r="3230" spans="1:5">
      <c r="A3230" s="445">
        <v>21109</v>
      </c>
      <c r="B3230" s="445" t="s">
        <v>11808</v>
      </c>
      <c r="C3230" s="445" t="s">
        <v>146</v>
      </c>
      <c r="D3230" s="445" t="s">
        <v>8349</v>
      </c>
      <c r="E3230" s="452">
        <v>38.229999999999997</v>
      </c>
    </row>
    <row r="3231" spans="1:5">
      <c r="A3231" s="445">
        <v>36800</v>
      </c>
      <c r="B3231" s="445" t="s">
        <v>11809</v>
      </c>
      <c r="C3231" s="445" t="s">
        <v>146</v>
      </c>
      <c r="D3231" s="445" t="s">
        <v>8349</v>
      </c>
      <c r="E3231" s="452">
        <v>90.38</v>
      </c>
    </row>
    <row r="3232" spans="1:5">
      <c r="A3232" s="445">
        <v>11769</v>
      </c>
      <c r="B3232" s="445" t="s">
        <v>11810</v>
      </c>
      <c r="C3232" s="445" t="s">
        <v>146</v>
      </c>
      <c r="D3232" s="445" t="s">
        <v>8349</v>
      </c>
      <c r="E3232" s="452">
        <v>221.49</v>
      </c>
    </row>
    <row r="3233" spans="1:5">
      <c r="A3233" s="445">
        <v>36793</v>
      </c>
      <c r="B3233" s="445" t="s">
        <v>11811</v>
      </c>
      <c r="C3233" s="445" t="s">
        <v>146</v>
      </c>
      <c r="D3233" s="445" t="s">
        <v>8349</v>
      </c>
      <c r="E3233" s="452">
        <v>358.6</v>
      </c>
    </row>
    <row r="3234" spans="1:5">
      <c r="A3234" s="445">
        <v>37546</v>
      </c>
      <c r="B3234" s="445" t="s">
        <v>11812</v>
      </c>
      <c r="C3234" s="445" t="s">
        <v>146</v>
      </c>
      <c r="D3234" s="445" t="s">
        <v>8349</v>
      </c>
      <c r="E3234" s="453">
        <v>10444.879999999999</v>
      </c>
    </row>
    <row r="3235" spans="1:5">
      <c r="A3235" s="445">
        <v>37544</v>
      </c>
      <c r="B3235" s="445" t="s">
        <v>11813</v>
      </c>
      <c r="C3235" s="445" t="s">
        <v>146</v>
      </c>
      <c r="D3235" s="445" t="s">
        <v>8349</v>
      </c>
      <c r="E3235" s="453">
        <v>11047.22</v>
      </c>
    </row>
    <row r="3236" spans="1:5">
      <c r="A3236" s="445">
        <v>37545</v>
      </c>
      <c r="B3236" s="445" t="s">
        <v>11814</v>
      </c>
      <c r="C3236" s="445" t="s">
        <v>146</v>
      </c>
      <c r="D3236" s="445" t="s">
        <v>8349</v>
      </c>
      <c r="E3236" s="453">
        <v>13144.71</v>
      </c>
    </row>
    <row r="3237" spans="1:5">
      <c r="A3237" s="445">
        <v>11771</v>
      </c>
      <c r="B3237" s="445" t="s">
        <v>11815</v>
      </c>
      <c r="C3237" s="445" t="s">
        <v>146</v>
      </c>
      <c r="D3237" s="445" t="s">
        <v>8349</v>
      </c>
      <c r="E3237" s="452">
        <v>274.73</v>
      </c>
    </row>
    <row r="3238" spans="1:5">
      <c r="A3238" s="445">
        <v>39919</v>
      </c>
      <c r="B3238" s="445" t="s">
        <v>11816</v>
      </c>
      <c r="C3238" s="445" t="s">
        <v>146</v>
      </c>
      <c r="D3238" s="445" t="s">
        <v>8349</v>
      </c>
      <c r="E3238" s="453">
        <v>52282.42</v>
      </c>
    </row>
    <row r="3239" spans="1:5">
      <c r="A3239" s="445">
        <v>38385</v>
      </c>
      <c r="B3239" s="445" t="s">
        <v>11817</v>
      </c>
      <c r="C3239" s="445" t="s">
        <v>146</v>
      </c>
      <c r="D3239" s="445" t="s">
        <v>8349</v>
      </c>
      <c r="E3239" s="452">
        <v>48.11</v>
      </c>
    </row>
    <row r="3240" spans="1:5">
      <c r="A3240" s="445">
        <v>37587</v>
      </c>
      <c r="B3240" s="445" t="s">
        <v>11818</v>
      </c>
      <c r="C3240" s="445" t="s">
        <v>146</v>
      </c>
      <c r="D3240" s="445" t="s">
        <v>8349</v>
      </c>
      <c r="E3240" s="452">
        <v>249.88</v>
      </c>
    </row>
    <row r="3241" spans="1:5">
      <c r="A3241" s="445">
        <v>11561</v>
      </c>
      <c r="B3241" s="445" t="s">
        <v>11819</v>
      </c>
      <c r="C3241" s="445" t="s">
        <v>146</v>
      </c>
      <c r="D3241" s="445" t="s">
        <v>8349</v>
      </c>
      <c r="E3241" s="452">
        <v>248.85</v>
      </c>
    </row>
    <row r="3242" spans="1:5">
      <c r="A3242" s="445">
        <v>43604</v>
      </c>
      <c r="B3242" s="445" t="s">
        <v>11820</v>
      </c>
      <c r="C3242" s="445" t="s">
        <v>146</v>
      </c>
      <c r="D3242" s="445" t="s">
        <v>8349</v>
      </c>
      <c r="E3242" s="452">
        <v>132.66</v>
      </c>
    </row>
    <row r="3243" spans="1:5">
      <c r="A3243" s="445">
        <v>11560</v>
      </c>
      <c r="B3243" s="445" t="s">
        <v>11821</v>
      </c>
      <c r="C3243" s="445" t="s">
        <v>146</v>
      </c>
      <c r="D3243" s="445" t="s">
        <v>8349</v>
      </c>
      <c r="E3243" s="452">
        <v>192.07</v>
      </c>
    </row>
    <row r="3244" spans="1:5">
      <c r="A3244" s="445">
        <v>11499</v>
      </c>
      <c r="B3244" s="445" t="s">
        <v>11822</v>
      </c>
      <c r="C3244" s="445" t="s">
        <v>146</v>
      </c>
      <c r="D3244" s="445" t="s">
        <v>8349</v>
      </c>
      <c r="E3244" s="452">
        <v>621.04999999999995</v>
      </c>
    </row>
    <row r="3245" spans="1:5">
      <c r="A3245" s="445">
        <v>34761</v>
      </c>
      <c r="B3245" s="445" t="s">
        <v>11823</v>
      </c>
      <c r="C3245" s="445" t="s">
        <v>954</v>
      </c>
      <c r="D3245" s="445" t="s">
        <v>8349</v>
      </c>
      <c r="E3245" s="452">
        <v>13.79</v>
      </c>
    </row>
    <row r="3246" spans="1:5">
      <c r="A3246" s="445">
        <v>40924</v>
      </c>
      <c r="B3246" s="445" t="s">
        <v>11824</v>
      </c>
      <c r="C3246" s="445" t="s">
        <v>8008</v>
      </c>
      <c r="D3246" s="445" t="s">
        <v>8349</v>
      </c>
      <c r="E3246" s="453">
        <v>2444.0300000000002</v>
      </c>
    </row>
    <row r="3247" spans="1:5">
      <c r="A3247" s="445">
        <v>25957</v>
      </c>
      <c r="B3247" s="445" t="s">
        <v>11825</v>
      </c>
      <c r="C3247" s="445" t="s">
        <v>954</v>
      </c>
      <c r="D3247" s="445" t="s">
        <v>8349</v>
      </c>
      <c r="E3247" s="452">
        <v>9.67</v>
      </c>
    </row>
    <row r="3248" spans="1:5">
      <c r="A3248" s="445">
        <v>40983</v>
      </c>
      <c r="B3248" s="445" t="s">
        <v>11826</v>
      </c>
      <c r="C3248" s="445" t="s">
        <v>8008</v>
      </c>
      <c r="D3248" s="445" t="s">
        <v>8349</v>
      </c>
      <c r="E3248" s="453">
        <v>1715.35</v>
      </c>
    </row>
    <row r="3249" spans="1:5">
      <c r="A3249" s="445">
        <v>2437</v>
      </c>
      <c r="B3249" s="445" t="s">
        <v>11827</v>
      </c>
      <c r="C3249" s="445" t="s">
        <v>954</v>
      </c>
      <c r="D3249" s="445" t="s">
        <v>8349</v>
      </c>
      <c r="E3249" s="452">
        <v>15.37</v>
      </c>
    </row>
    <row r="3250" spans="1:5">
      <c r="A3250" s="445">
        <v>40921</v>
      </c>
      <c r="B3250" s="445" t="s">
        <v>11828</v>
      </c>
      <c r="C3250" s="445" t="s">
        <v>8008</v>
      </c>
      <c r="D3250" s="445" t="s">
        <v>8349</v>
      </c>
      <c r="E3250" s="453">
        <v>2724.32</v>
      </c>
    </row>
    <row r="3251" spans="1:5">
      <c r="A3251" s="445">
        <v>14252</v>
      </c>
      <c r="B3251" s="445" t="s">
        <v>11829</v>
      </c>
      <c r="C3251" s="445" t="s">
        <v>146</v>
      </c>
      <c r="D3251" s="445" t="s">
        <v>8349</v>
      </c>
      <c r="E3251" s="453">
        <v>2564.44</v>
      </c>
    </row>
    <row r="3252" spans="1:5">
      <c r="A3252" s="445">
        <v>730</v>
      </c>
      <c r="B3252" s="445" t="s">
        <v>11830</v>
      </c>
      <c r="C3252" s="445" t="s">
        <v>146</v>
      </c>
      <c r="D3252" s="445" t="s">
        <v>8349</v>
      </c>
      <c r="E3252" s="453">
        <v>6851.7</v>
      </c>
    </row>
    <row r="3253" spans="1:5">
      <c r="A3253" s="445">
        <v>723</v>
      </c>
      <c r="B3253" s="445" t="s">
        <v>11831</v>
      </c>
      <c r="C3253" s="445" t="s">
        <v>146</v>
      </c>
      <c r="D3253" s="445" t="s">
        <v>8349</v>
      </c>
      <c r="E3253" s="453">
        <v>3405.54</v>
      </c>
    </row>
    <row r="3254" spans="1:5">
      <c r="A3254" s="445">
        <v>36502</v>
      </c>
      <c r="B3254" s="445" t="s">
        <v>11832</v>
      </c>
      <c r="C3254" s="445" t="s">
        <v>146</v>
      </c>
      <c r="D3254" s="445" t="s">
        <v>8349</v>
      </c>
      <c r="E3254" s="453">
        <v>3200.8</v>
      </c>
    </row>
    <row r="3255" spans="1:5">
      <c r="A3255" s="445">
        <v>36503</v>
      </c>
      <c r="B3255" s="445" t="s">
        <v>11833</v>
      </c>
      <c r="C3255" s="445" t="s">
        <v>146</v>
      </c>
      <c r="D3255" s="445" t="s">
        <v>8349</v>
      </c>
      <c r="E3255" s="453">
        <v>3946.96</v>
      </c>
    </row>
    <row r="3256" spans="1:5">
      <c r="A3256" s="445">
        <v>4090</v>
      </c>
      <c r="B3256" s="445" t="s">
        <v>11834</v>
      </c>
      <c r="C3256" s="445" t="s">
        <v>146</v>
      </c>
      <c r="D3256" s="445" t="s">
        <v>8367</v>
      </c>
      <c r="E3256" s="453">
        <v>689500</v>
      </c>
    </row>
    <row r="3257" spans="1:5">
      <c r="A3257" s="445">
        <v>13227</v>
      </c>
      <c r="B3257" s="445" t="s">
        <v>11835</v>
      </c>
      <c r="C3257" s="445" t="s">
        <v>146</v>
      </c>
      <c r="D3257" s="445" t="s">
        <v>8367</v>
      </c>
      <c r="E3257" s="453">
        <v>856789.73</v>
      </c>
    </row>
    <row r="3258" spans="1:5">
      <c r="A3258" s="445">
        <v>10597</v>
      </c>
      <c r="B3258" s="445" t="s">
        <v>11836</v>
      </c>
      <c r="C3258" s="445" t="s">
        <v>146</v>
      </c>
      <c r="D3258" s="445" t="s">
        <v>8367</v>
      </c>
      <c r="E3258" s="453">
        <v>901881.72</v>
      </c>
    </row>
    <row r="3259" spans="1:5">
      <c r="A3259" s="445">
        <v>39628</v>
      </c>
      <c r="B3259" s="445" t="s">
        <v>11837</v>
      </c>
      <c r="C3259" s="445" t="s">
        <v>146</v>
      </c>
      <c r="D3259" s="445" t="s">
        <v>8367</v>
      </c>
      <c r="E3259" s="453">
        <v>4094.61</v>
      </c>
    </row>
    <row r="3260" spans="1:5">
      <c r="A3260" s="445">
        <v>39404</v>
      </c>
      <c r="B3260" s="445" t="s">
        <v>11838</v>
      </c>
      <c r="C3260" s="445" t="s">
        <v>146</v>
      </c>
      <c r="D3260" s="445" t="s">
        <v>8367</v>
      </c>
      <c r="E3260" s="453">
        <v>2030.38</v>
      </c>
    </row>
    <row r="3261" spans="1:5">
      <c r="A3261" s="445">
        <v>39402</v>
      </c>
      <c r="B3261" s="445" t="s">
        <v>11839</v>
      </c>
      <c r="C3261" s="445" t="s">
        <v>146</v>
      </c>
      <c r="D3261" s="445" t="s">
        <v>8367</v>
      </c>
      <c r="E3261" s="453">
        <v>1672.65</v>
      </c>
    </row>
    <row r="3262" spans="1:5">
      <c r="A3262" s="445">
        <v>39403</v>
      </c>
      <c r="B3262" s="445" t="s">
        <v>11840</v>
      </c>
      <c r="C3262" s="445" t="s">
        <v>146</v>
      </c>
      <c r="D3262" s="445" t="s">
        <v>8367</v>
      </c>
      <c r="E3262" s="453">
        <v>1636.26</v>
      </c>
    </row>
    <row r="3263" spans="1:5">
      <c r="A3263" s="445">
        <v>4093</v>
      </c>
      <c r="B3263" s="445" t="s">
        <v>11841</v>
      </c>
      <c r="C3263" s="445" t="s">
        <v>954</v>
      </c>
      <c r="D3263" s="445" t="s">
        <v>8349</v>
      </c>
      <c r="E3263" s="452">
        <v>11.23</v>
      </c>
    </row>
    <row r="3264" spans="1:5">
      <c r="A3264" s="445">
        <v>10512</v>
      </c>
      <c r="B3264" s="445" t="s">
        <v>11843</v>
      </c>
      <c r="C3264" s="445" t="s">
        <v>8008</v>
      </c>
      <c r="D3264" s="445" t="s">
        <v>8349</v>
      </c>
      <c r="E3264" s="453">
        <v>1991.41</v>
      </c>
    </row>
    <row r="3265" spans="1:5">
      <c r="A3265" s="445">
        <v>20020</v>
      </c>
      <c r="B3265" s="445" t="s">
        <v>11844</v>
      </c>
      <c r="C3265" s="445" t="s">
        <v>954</v>
      </c>
      <c r="D3265" s="445" t="s">
        <v>8349</v>
      </c>
      <c r="E3265" s="452">
        <v>10.59</v>
      </c>
    </row>
    <row r="3266" spans="1:5">
      <c r="A3266" s="445">
        <v>41038</v>
      </c>
      <c r="B3266" s="445" t="s">
        <v>11845</v>
      </c>
      <c r="C3266" s="445" t="s">
        <v>8008</v>
      </c>
      <c r="D3266" s="445" t="s">
        <v>8349</v>
      </c>
      <c r="E3266" s="453">
        <v>1878.41</v>
      </c>
    </row>
    <row r="3267" spans="1:5">
      <c r="A3267" s="445">
        <v>4094</v>
      </c>
      <c r="B3267" s="445" t="s">
        <v>11846</v>
      </c>
      <c r="C3267" s="445" t="s">
        <v>954</v>
      </c>
      <c r="D3267" s="445" t="s">
        <v>8349</v>
      </c>
      <c r="E3267" s="452">
        <v>15</v>
      </c>
    </row>
    <row r="3268" spans="1:5">
      <c r="A3268" s="445">
        <v>40988</v>
      </c>
      <c r="B3268" s="445" t="s">
        <v>11847</v>
      </c>
      <c r="C3268" s="445" t="s">
        <v>8008</v>
      </c>
      <c r="D3268" s="445" t="s">
        <v>8349</v>
      </c>
      <c r="E3268" s="453">
        <v>2659.4</v>
      </c>
    </row>
    <row r="3269" spans="1:5">
      <c r="A3269" s="445">
        <v>4095</v>
      </c>
      <c r="B3269" s="445" t="s">
        <v>11848</v>
      </c>
      <c r="C3269" s="445" t="s">
        <v>954</v>
      </c>
      <c r="D3269" s="445" t="s">
        <v>8349</v>
      </c>
      <c r="E3269" s="452">
        <v>10.4</v>
      </c>
    </row>
    <row r="3270" spans="1:5">
      <c r="A3270" s="445">
        <v>40990</v>
      </c>
      <c r="B3270" s="445" t="s">
        <v>11849</v>
      </c>
      <c r="C3270" s="445" t="s">
        <v>8008</v>
      </c>
      <c r="D3270" s="445" t="s">
        <v>8349</v>
      </c>
      <c r="E3270" s="453">
        <v>1845.41</v>
      </c>
    </row>
    <row r="3271" spans="1:5">
      <c r="A3271" s="445">
        <v>4097</v>
      </c>
      <c r="B3271" s="445" t="s">
        <v>11850</v>
      </c>
      <c r="C3271" s="445" t="s">
        <v>954</v>
      </c>
      <c r="D3271" s="445" t="s">
        <v>8349</v>
      </c>
      <c r="E3271" s="452">
        <v>12.24</v>
      </c>
    </row>
    <row r="3272" spans="1:5">
      <c r="A3272" s="445">
        <v>40994</v>
      </c>
      <c r="B3272" s="445" t="s">
        <v>11851</v>
      </c>
      <c r="C3272" s="445" t="s">
        <v>8008</v>
      </c>
      <c r="D3272" s="445" t="s">
        <v>8349</v>
      </c>
      <c r="E3272" s="453">
        <v>2172.62</v>
      </c>
    </row>
    <row r="3273" spans="1:5">
      <c r="A3273" s="445">
        <v>4096</v>
      </c>
      <c r="B3273" s="445" t="s">
        <v>11852</v>
      </c>
      <c r="C3273" s="445" t="s">
        <v>954</v>
      </c>
      <c r="D3273" s="445" t="s">
        <v>8349</v>
      </c>
      <c r="E3273" s="452">
        <v>13.15</v>
      </c>
    </row>
    <row r="3274" spans="1:5">
      <c r="A3274" s="445">
        <v>40992</v>
      </c>
      <c r="B3274" s="445" t="s">
        <v>11853</v>
      </c>
      <c r="C3274" s="445" t="s">
        <v>8008</v>
      </c>
      <c r="D3274" s="445" t="s">
        <v>8349</v>
      </c>
      <c r="E3274" s="453">
        <v>2331.58</v>
      </c>
    </row>
    <row r="3275" spans="1:5">
      <c r="A3275" s="445">
        <v>13955</v>
      </c>
      <c r="B3275" s="445" t="s">
        <v>11854</v>
      </c>
      <c r="C3275" s="445" t="s">
        <v>146</v>
      </c>
      <c r="D3275" s="445" t="s">
        <v>8349</v>
      </c>
      <c r="E3275" s="453">
        <v>2679.91</v>
      </c>
    </row>
    <row r="3276" spans="1:5">
      <c r="A3276" s="445">
        <v>4114</v>
      </c>
      <c r="B3276" s="445" t="s">
        <v>11855</v>
      </c>
      <c r="C3276" s="445" t="s">
        <v>146</v>
      </c>
      <c r="D3276" s="445" t="s">
        <v>8349</v>
      </c>
      <c r="E3276" s="452">
        <v>53.67</v>
      </c>
    </row>
    <row r="3277" spans="1:5">
      <c r="A3277" s="445">
        <v>36797</v>
      </c>
      <c r="B3277" s="445" t="s">
        <v>11856</v>
      </c>
      <c r="C3277" s="445" t="s">
        <v>146</v>
      </c>
      <c r="D3277" s="445" t="s">
        <v>8349</v>
      </c>
      <c r="E3277" s="452">
        <v>47.79</v>
      </c>
    </row>
    <row r="3278" spans="1:5">
      <c r="A3278" s="445">
        <v>4107</v>
      </c>
      <c r="B3278" s="445" t="s">
        <v>11857</v>
      </c>
      <c r="C3278" s="445" t="s">
        <v>146</v>
      </c>
      <c r="D3278" s="445" t="s">
        <v>8349</v>
      </c>
      <c r="E3278" s="452">
        <v>45.06</v>
      </c>
    </row>
    <row r="3279" spans="1:5">
      <c r="A3279" s="445">
        <v>4102</v>
      </c>
      <c r="B3279" s="445" t="s">
        <v>11858</v>
      </c>
      <c r="C3279" s="445" t="s">
        <v>146</v>
      </c>
      <c r="D3279" s="445" t="s">
        <v>8352</v>
      </c>
      <c r="E3279" s="452">
        <v>55</v>
      </c>
    </row>
    <row r="3280" spans="1:5">
      <c r="A3280" s="445">
        <v>36799</v>
      </c>
      <c r="B3280" s="445" t="s">
        <v>11859</v>
      </c>
      <c r="C3280" s="445" t="s">
        <v>146</v>
      </c>
      <c r="D3280" s="445" t="s">
        <v>8349</v>
      </c>
      <c r="E3280" s="452">
        <v>46.38</v>
      </c>
    </row>
    <row r="3281" spans="1:5">
      <c r="A3281" s="445">
        <v>2747</v>
      </c>
      <c r="B3281" s="445" t="s">
        <v>11860</v>
      </c>
      <c r="C3281" s="445" t="s">
        <v>239</v>
      </c>
      <c r="D3281" s="445" t="s">
        <v>8367</v>
      </c>
      <c r="E3281" s="452">
        <v>20.79</v>
      </c>
    </row>
    <row r="3282" spans="1:5">
      <c r="A3282" s="445">
        <v>21138</v>
      </c>
      <c r="B3282" s="445" t="s">
        <v>11861</v>
      </c>
      <c r="C3282" s="445" t="s">
        <v>239</v>
      </c>
      <c r="D3282" s="445" t="s">
        <v>8367</v>
      </c>
      <c r="E3282" s="452">
        <v>6.59</v>
      </c>
    </row>
    <row r="3283" spans="1:5">
      <c r="A3283" s="445">
        <v>10826</v>
      </c>
      <c r="B3283" s="445" t="s">
        <v>11863</v>
      </c>
      <c r="C3283" s="445" t="s">
        <v>146</v>
      </c>
      <c r="D3283" s="445" t="s">
        <v>8349</v>
      </c>
      <c r="E3283" s="452">
        <v>86.2</v>
      </c>
    </row>
    <row r="3284" spans="1:5">
      <c r="A3284" s="445">
        <v>365</v>
      </c>
      <c r="B3284" s="445" t="s">
        <v>11864</v>
      </c>
      <c r="C3284" s="445" t="s">
        <v>146</v>
      </c>
      <c r="D3284" s="445" t="s">
        <v>8349</v>
      </c>
      <c r="E3284" s="452">
        <v>53.44</v>
      </c>
    </row>
    <row r="3285" spans="1:5">
      <c r="A3285" s="445">
        <v>38639</v>
      </c>
      <c r="B3285" s="445" t="s">
        <v>11865</v>
      </c>
      <c r="C3285" s="445" t="s">
        <v>146</v>
      </c>
      <c r="D3285" s="445" t="s">
        <v>8349</v>
      </c>
      <c r="E3285" s="452">
        <v>206.89</v>
      </c>
    </row>
    <row r="3286" spans="1:5">
      <c r="A3286" s="445">
        <v>38640</v>
      </c>
      <c r="B3286" s="445" t="s">
        <v>11866</v>
      </c>
      <c r="C3286" s="445" t="s">
        <v>146</v>
      </c>
      <c r="D3286" s="445" t="s">
        <v>8349</v>
      </c>
      <c r="E3286" s="452">
        <v>3.1</v>
      </c>
    </row>
    <row r="3287" spans="1:5">
      <c r="A3287" s="445">
        <v>358</v>
      </c>
      <c r="B3287" s="445" t="s">
        <v>11867</v>
      </c>
      <c r="C3287" s="445" t="s">
        <v>146</v>
      </c>
      <c r="D3287" s="445" t="s">
        <v>8349</v>
      </c>
      <c r="E3287" s="452">
        <v>63.79</v>
      </c>
    </row>
    <row r="3288" spans="1:5">
      <c r="A3288" s="445">
        <v>359</v>
      </c>
      <c r="B3288" s="445" t="s">
        <v>11868</v>
      </c>
      <c r="C3288" s="445" t="s">
        <v>146</v>
      </c>
      <c r="D3288" s="445" t="s">
        <v>8349</v>
      </c>
      <c r="E3288" s="452">
        <v>131.03</v>
      </c>
    </row>
    <row r="3289" spans="1:5">
      <c r="A3289" s="445">
        <v>38641</v>
      </c>
      <c r="B3289" s="445" t="s">
        <v>11869</v>
      </c>
      <c r="C3289" s="445" t="s">
        <v>146</v>
      </c>
      <c r="D3289" s="445" t="s">
        <v>8349</v>
      </c>
      <c r="E3289" s="452">
        <v>129.31</v>
      </c>
    </row>
    <row r="3290" spans="1:5">
      <c r="A3290" s="445">
        <v>360</v>
      </c>
      <c r="B3290" s="445" t="s">
        <v>11870</v>
      </c>
      <c r="C3290" s="445" t="s">
        <v>146</v>
      </c>
      <c r="D3290" s="445" t="s">
        <v>8352</v>
      </c>
      <c r="E3290" s="452">
        <v>3</v>
      </c>
    </row>
    <row r="3291" spans="1:5">
      <c r="A3291" s="445">
        <v>42430</v>
      </c>
      <c r="B3291" s="445" t="s">
        <v>11871</v>
      </c>
      <c r="C3291" s="445" t="s">
        <v>146</v>
      </c>
      <c r="D3291" s="445" t="s">
        <v>8367</v>
      </c>
      <c r="E3291" s="453">
        <v>5507.76</v>
      </c>
    </row>
    <row r="3292" spans="1:5">
      <c r="A3292" s="445">
        <v>4214</v>
      </c>
      <c r="B3292" s="445" t="s">
        <v>11872</v>
      </c>
      <c r="C3292" s="445" t="s">
        <v>146</v>
      </c>
      <c r="D3292" s="445" t="s">
        <v>8349</v>
      </c>
      <c r="E3292" s="452">
        <v>9.06</v>
      </c>
    </row>
    <row r="3293" spans="1:5">
      <c r="A3293" s="445">
        <v>4215</v>
      </c>
      <c r="B3293" s="445" t="s">
        <v>11873</v>
      </c>
      <c r="C3293" s="445" t="s">
        <v>146</v>
      </c>
      <c r="D3293" s="445" t="s">
        <v>8349</v>
      </c>
      <c r="E3293" s="452">
        <v>5.96</v>
      </c>
    </row>
    <row r="3294" spans="1:5">
      <c r="A3294" s="445">
        <v>4210</v>
      </c>
      <c r="B3294" s="445" t="s">
        <v>11874</v>
      </c>
      <c r="C3294" s="445" t="s">
        <v>146</v>
      </c>
      <c r="D3294" s="445" t="s">
        <v>8349</v>
      </c>
      <c r="E3294" s="452">
        <v>1</v>
      </c>
    </row>
    <row r="3295" spans="1:5">
      <c r="A3295" s="445">
        <v>4212</v>
      </c>
      <c r="B3295" s="445" t="s">
        <v>11875</v>
      </c>
      <c r="C3295" s="445" t="s">
        <v>146</v>
      </c>
      <c r="D3295" s="445" t="s">
        <v>8349</v>
      </c>
      <c r="E3295" s="452">
        <v>2.88</v>
      </c>
    </row>
    <row r="3296" spans="1:5">
      <c r="A3296" s="445">
        <v>4213</v>
      </c>
      <c r="B3296" s="445" t="s">
        <v>11876</v>
      </c>
      <c r="C3296" s="445" t="s">
        <v>146</v>
      </c>
      <c r="D3296" s="445" t="s">
        <v>8349</v>
      </c>
      <c r="E3296" s="452">
        <v>12.87</v>
      </c>
    </row>
    <row r="3297" spans="1:5">
      <c r="A3297" s="445">
        <v>4211</v>
      </c>
      <c r="B3297" s="445" t="s">
        <v>11877</v>
      </c>
      <c r="C3297" s="445" t="s">
        <v>146</v>
      </c>
      <c r="D3297" s="445" t="s">
        <v>8349</v>
      </c>
      <c r="E3297" s="452">
        <v>1.44</v>
      </c>
    </row>
    <row r="3298" spans="1:5">
      <c r="A3298" s="445">
        <v>4209</v>
      </c>
      <c r="B3298" s="445" t="s">
        <v>11878</v>
      </c>
      <c r="C3298" s="445" t="s">
        <v>146</v>
      </c>
      <c r="D3298" s="445" t="s">
        <v>8349</v>
      </c>
      <c r="E3298" s="452">
        <v>14.14</v>
      </c>
    </row>
    <row r="3299" spans="1:5">
      <c r="A3299" s="445">
        <v>4180</v>
      </c>
      <c r="B3299" s="445" t="s">
        <v>11879</v>
      </c>
      <c r="C3299" s="445" t="s">
        <v>146</v>
      </c>
      <c r="D3299" s="445" t="s">
        <v>8349</v>
      </c>
      <c r="E3299" s="452">
        <v>10.64</v>
      </c>
    </row>
    <row r="3300" spans="1:5">
      <c r="A3300" s="445">
        <v>4177</v>
      </c>
      <c r="B3300" s="445" t="s">
        <v>11880</v>
      </c>
      <c r="C3300" s="445" t="s">
        <v>146</v>
      </c>
      <c r="D3300" s="445" t="s">
        <v>8349</v>
      </c>
      <c r="E3300" s="452">
        <v>3.53</v>
      </c>
    </row>
    <row r="3301" spans="1:5">
      <c r="A3301" s="445">
        <v>4179</v>
      </c>
      <c r="B3301" s="445" t="s">
        <v>11881</v>
      </c>
      <c r="C3301" s="445" t="s">
        <v>146</v>
      </c>
      <c r="D3301" s="445" t="s">
        <v>8349</v>
      </c>
      <c r="E3301" s="452">
        <v>7.23</v>
      </c>
    </row>
    <row r="3302" spans="1:5">
      <c r="A3302" s="445">
        <v>4208</v>
      </c>
      <c r="B3302" s="445" t="s">
        <v>11882</v>
      </c>
      <c r="C3302" s="445" t="s">
        <v>146</v>
      </c>
      <c r="D3302" s="445" t="s">
        <v>8349</v>
      </c>
      <c r="E3302" s="452">
        <v>33.659999999999997</v>
      </c>
    </row>
    <row r="3303" spans="1:5">
      <c r="A3303" s="445">
        <v>4181</v>
      </c>
      <c r="B3303" s="445" t="s">
        <v>11884</v>
      </c>
      <c r="C3303" s="445" t="s">
        <v>146</v>
      </c>
      <c r="D3303" s="445" t="s">
        <v>8349</v>
      </c>
      <c r="E3303" s="452">
        <v>21.99</v>
      </c>
    </row>
    <row r="3304" spans="1:5">
      <c r="A3304" s="445">
        <v>4178</v>
      </c>
      <c r="B3304" s="445" t="s">
        <v>11886</v>
      </c>
      <c r="C3304" s="445" t="s">
        <v>146</v>
      </c>
      <c r="D3304" s="445" t="s">
        <v>8349</v>
      </c>
      <c r="E3304" s="452">
        <v>4.9000000000000004</v>
      </c>
    </row>
    <row r="3305" spans="1:5">
      <c r="A3305" s="445">
        <v>4182</v>
      </c>
      <c r="B3305" s="445" t="s">
        <v>11887</v>
      </c>
      <c r="C3305" s="445" t="s">
        <v>146</v>
      </c>
      <c r="D3305" s="445" t="s">
        <v>8349</v>
      </c>
      <c r="E3305" s="452">
        <v>54.75</v>
      </c>
    </row>
    <row r="3306" spans="1:5">
      <c r="A3306" s="445">
        <v>4183</v>
      </c>
      <c r="B3306" s="445" t="s">
        <v>11889</v>
      </c>
      <c r="C3306" s="445" t="s">
        <v>146</v>
      </c>
      <c r="D3306" s="445" t="s">
        <v>8349</v>
      </c>
      <c r="E3306" s="452">
        <v>88.15</v>
      </c>
    </row>
    <row r="3307" spans="1:5">
      <c r="A3307" s="445">
        <v>4184</v>
      </c>
      <c r="B3307" s="445" t="s">
        <v>11890</v>
      </c>
      <c r="C3307" s="445" t="s">
        <v>146</v>
      </c>
      <c r="D3307" s="445" t="s">
        <v>8349</v>
      </c>
      <c r="E3307" s="452">
        <v>194.59</v>
      </c>
    </row>
    <row r="3308" spans="1:5">
      <c r="A3308" s="445">
        <v>4185</v>
      </c>
      <c r="B3308" s="445" t="s">
        <v>11891</v>
      </c>
      <c r="C3308" s="445" t="s">
        <v>146</v>
      </c>
      <c r="D3308" s="445" t="s">
        <v>8349</v>
      </c>
      <c r="E3308" s="452">
        <v>323.31</v>
      </c>
    </row>
    <row r="3309" spans="1:5">
      <c r="A3309" s="445">
        <v>4205</v>
      </c>
      <c r="B3309" s="445" t="s">
        <v>11892</v>
      </c>
      <c r="C3309" s="445" t="s">
        <v>146</v>
      </c>
      <c r="D3309" s="445" t="s">
        <v>8349</v>
      </c>
      <c r="E3309" s="452">
        <v>18.670000000000002</v>
      </c>
    </row>
    <row r="3310" spans="1:5">
      <c r="A3310" s="445">
        <v>4192</v>
      </c>
      <c r="B3310" s="445" t="s">
        <v>11894</v>
      </c>
      <c r="C3310" s="445" t="s">
        <v>146</v>
      </c>
      <c r="D3310" s="445" t="s">
        <v>8349</v>
      </c>
      <c r="E3310" s="452">
        <v>18.670000000000002</v>
      </c>
    </row>
    <row r="3311" spans="1:5">
      <c r="A3311" s="445">
        <v>4191</v>
      </c>
      <c r="B3311" s="445" t="s">
        <v>11895</v>
      </c>
      <c r="C3311" s="445" t="s">
        <v>146</v>
      </c>
      <c r="D3311" s="445" t="s">
        <v>8349</v>
      </c>
      <c r="E3311" s="452">
        <v>18.670000000000002</v>
      </c>
    </row>
    <row r="3312" spans="1:5">
      <c r="A3312" s="445">
        <v>4207</v>
      </c>
      <c r="B3312" s="445" t="s">
        <v>11896</v>
      </c>
      <c r="C3312" s="445" t="s">
        <v>146</v>
      </c>
      <c r="D3312" s="445" t="s">
        <v>8349</v>
      </c>
      <c r="E3312" s="452">
        <v>15.02</v>
      </c>
    </row>
    <row r="3313" spans="1:5">
      <c r="A3313" s="445">
        <v>4206</v>
      </c>
      <c r="B3313" s="445" t="s">
        <v>11897</v>
      </c>
      <c r="C3313" s="445" t="s">
        <v>146</v>
      </c>
      <c r="D3313" s="445" t="s">
        <v>8349</v>
      </c>
      <c r="E3313" s="452">
        <v>14.59</v>
      </c>
    </row>
    <row r="3314" spans="1:5">
      <c r="A3314" s="445">
        <v>4190</v>
      </c>
      <c r="B3314" s="445" t="s">
        <v>11898</v>
      </c>
      <c r="C3314" s="445" t="s">
        <v>146</v>
      </c>
      <c r="D3314" s="445" t="s">
        <v>8349</v>
      </c>
      <c r="E3314" s="452">
        <v>14.59</v>
      </c>
    </row>
    <row r="3315" spans="1:5">
      <c r="A3315" s="445">
        <v>4186</v>
      </c>
      <c r="B3315" s="445" t="s">
        <v>11899</v>
      </c>
      <c r="C3315" s="445" t="s">
        <v>146</v>
      </c>
      <c r="D3315" s="445" t="s">
        <v>8349</v>
      </c>
      <c r="E3315" s="452">
        <v>4.3099999999999996</v>
      </c>
    </row>
    <row r="3316" spans="1:5">
      <c r="A3316" s="445">
        <v>4188</v>
      </c>
      <c r="B3316" s="445" t="s">
        <v>11900</v>
      </c>
      <c r="C3316" s="445" t="s">
        <v>146</v>
      </c>
      <c r="D3316" s="445" t="s">
        <v>8349</v>
      </c>
      <c r="E3316" s="452">
        <v>8.8000000000000007</v>
      </c>
    </row>
    <row r="3317" spans="1:5">
      <c r="A3317" s="445">
        <v>4189</v>
      </c>
      <c r="B3317" s="445" t="s">
        <v>11901</v>
      </c>
      <c r="C3317" s="445" t="s">
        <v>146</v>
      </c>
      <c r="D3317" s="445" t="s">
        <v>8349</v>
      </c>
      <c r="E3317" s="452">
        <v>8.8000000000000007</v>
      </c>
    </row>
    <row r="3318" spans="1:5">
      <c r="A3318" s="445">
        <v>4197</v>
      </c>
      <c r="B3318" s="445" t="s">
        <v>11902</v>
      </c>
      <c r="C3318" s="445" t="s">
        <v>146</v>
      </c>
      <c r="D3318" s="445" t="s">
        <v>8349</v>
      </c>
      <c r="E3318" s="452">
        <v>46.62</v>
      </c>
    </row>
    <row r="3319" spans="1:5">
      <c r="A3319" s="445">
        <v>4194</v>
      </c>
      <c r="B3319" s="445" t="s">
        <v>11903</v>
      </c>
      <c r="C3319" s="445" t="s">
        <v>146</v>
      </c>
      <c r="D3319" s="445" t="s">
        <v>8349</v>
      </c>
      <c r="E3319" s="452">
        <v>28.17</v>
      </c>
    </row>
    <row r="3320" spans="1:5">
      <c r="A3320" s="445">
        <v>4193</v>
      </c>
      <c r="B3320" s="445" t="s">
        <v>11904</v>
      </c>
      <c r="C3320" s="445" t="s">
        <v>146</v>
      </c>
      <c r="D3320" s="445" t="s">
        <v>8349</v>
      </c>
      <c r="E3320" s="452">
        <v>28.17</v>
      </c>
    </row>
    <row r="3321" spans="1:5">
      <c r="A3321" s="445">
        <v>4204</v>
      </c>
      <c r="B3321" s="445" t="s">
        <v>11905</v>
      </c>
      <c r="C3321" s="445" t="s">
        <v>146</v>
      </c>
      <c r="D3321" s="445" t="s">
        <v>8349</v>
      </c>
      <c r="E3321" s="452">
        <v>28.17</v>
      </c>
    </row>
    <row r="3322" spans="1:5">
      <c r="A3322" s="445">
        <v>4187</v>
      </c>
      <c r="B3322" s="445" t="s">
        <v>11906</v>
      </c>
      <c r="C3322" s="445" t="s">
        <v>146</v>
      </c>
      <c r="D3322" s="445" t="s">
        <v>8349</v>
      </c>
      <c r="E3322" s="452">
        <v>5.61</v>
      </c>
    </row>
    <row r="3323" spans="1:5">
      <c r="A3323" s="445">
        <v>4202</v>
      </c>
      <c r="B3323" s="445" t="s">
        <v>11907</v>
      </c>
      <c r="C3323" s="445" t="s">
        <v>146</v>
      </c>
      <c r="D3323" s="445" t="s">
        <v>8349</v>
      </c>
      <c r="E3323" s="452">
        <v>85.14</v>
      </c>
    </row>
    <row r="3324" spans="1:5">
      <c r="A3324" s="445">
        <v>4203</v>
      </c>
      <c r="B3324" s="445" t="s">
        <v>11909</v>
      </c>
      <c r="C3324" s="445" t="s">
        <v>146</v>
      </c>
      <c r="D3324" s="445" t="s">
        <v>8349</v>
      </c>
      <c r="E3324" s="452">
        <v>75.2</v>
      </c>
    </row>
    <row r="3325" spans="1:5">
      <c r="A3325" s="445">
        <v>40368</v>
      </c>
      <c r="B3325" s="445" t="s">
        <v>11910</v>
      </c>
      <c r="C3325" s="445" t="s">
        <v>146</v>
      </c>
      <c r="D3325" s="445" t="s">
        <v>8367</v>
      </c>
      <c r="E3325" s="452">
        <v>40.47</v>
      </c>
    </row>
    <row r="3326" spans="1:5">
      <c r="A3326" s="445">
        <v>40365</v>
      </c>
      <c r="B3326" s="445" t="s">
        <v>11911</v>
      </c>
      <c r="C3326" s="445" t="s">
        <v>146</v>
      </c>
      <c r="D3326" s="445" t="s">
        <v>8367</v>
      </c>
      <c r="E3326" s="452">
        <v>27.3</v>
      </c>
    </row>
    <row r="3327" spans="1:5">
      <c r="A3327" s="445">
        <v>40356</v>
      </c>
      <c r="B3327" s="445" t="s">
        <v>11912</v>
      </c>
      <c r="C3327" s="445" t="s">
        <v>146</v>
      </c>
      <c r="D3327" s="445" t="s">
        <v>8367</v>
      </c>
      <c r="E3327" s="452">
        <v>9.33</v>
      </c>
    </row>
    <row r="3328" spans="1:5">
      <c r="A3328" s="445">
        <v>40362</v>
      </c>
      <c r="B3328" s="445" t="s">
        <v>11913</v>
      </c>
      <c r="C3328" s="445" t="s">
        <v>146</v>
      </c>
      <c r="D3328" s="445" t="s">
        <v>8367</v>
      </c>
      <c r="E3328" s="452">
        <v>18.079999999999998</v>
      </c>
    </row>
    <row r="3329" spans="1:5">
      <c r="A3329" s="445">
        <v>40374</v>
      </c>
      <c r="B3329" s="445" t="s">
        <v>11914</v>
      </c>
      <c r="C3329" s="445" t="s">
        <v>146</v>
      </c>
      <c r="D3329" s="445" t="s">
        <v>8367</v>
      </c>
      <c r="E3329" s="452">
        <v>105.78</v>
      </c>
    </row>
    <row r="3330" spans="1:5">
      <c r="A3330" s="445">
        <v>40371</v>
      </c>
      <c r="B3330" s="445" t="s">
        <v>11915</v>
      </c>
      <c r="C3330" s="445" t="s">
        <v>146</v>
      </c>
      <c r="D3330" s="445" t="s">
        <v>8367</v>
      </c>
      <c r="E3330" s="452">
        <v>66.59</v>
      </c>
    </row>
    <row r="3331" spans="1:5">
      <c r="A3331" s="445">
        <v>40359</v>
      </c>
      <c r="B3331" s="445" t="s">
        <v>11916</v>
      </c>
      <c r="C3331" s="445" t="s">
        <v>146</v>
      </c>
      <c r="D3331" s="445" t="s">
        <v>8367</v>
      </c>
      <c r="E3331" s="452">
        <v>12.05</v>
      </c>
    </row>
    <row r="3332" spans="1:5">
      <c r="A3332" s="445">
        <v>7595</v>
      </c>
      <c r="B3332" s="445" t="s">
        <v>11918</v>
      </c>
      <c r="C3332" s="445" t="s">
        <v>954</v>
      </c>
      <c r="D3332" s="445" t="s">
        <v>8349</v>
      </c>
      <c r="E3332" s="452">
        <v>7.02</v>
      </c>
    </row>
    <row r="3333" spans="1:5">
      <c r="A3333" s="445">
        <v>41094</v>
      </c>
      <c r="B3333" s="445" t="s">
        <v>11919</v>
      </c>
      <c r="C3333" s="445" t="s">
        <v>8008</v>
      </c>
      <c r="D3333" s="445" t="s">
        <v>8349</v>
      </c>
      <c r="E3333" s="453">
        <v>1245.72</v>
      </c>
    </row>
    <row r="3334" spans="1:5">
      <c r="A3334" s="445">
        <v>39609</v>
      </c>
      <c r="B3334" s="445" t="s">
        <v>11920</v>
      </c>
      <c r="C3334" s="445" t="s">
        <v>146</v>
      </c>
      <c r="D3334" s="445" t="s">
        <v>8349</v>
      </c>
      <c r="E3334" s="453">
        <v>66610.13</v>
      </c>
    </row>
    <row r="3335" spans="1:5">
      <c r="A3335" s="445">
        <v>39610</v>
      </c>
      <c r="B3335" s="445" t="s">
        <v>11921</v>
      </c>
      <c r="C3335" s="445" t="s">
        <v>146</v>
      </c>
      <c r="D3335" s="445" t="s">
        <v>8349</v>
      </c>
      <c r="E3335" s="453">
        <v>97230.01</v>
      </c>
    </row>
    <row r="3336" spans="1:5">
      <c r="A3336" s="445">
        <v>39611</v>
      </c>
      <c r="B3336" s="445" t="s">
        <v>11922</v>
      </c>
      <c r="C3336" s="445" t="s">
        <v>146</v>
      </c>
      <c r="D3336" s="445" t="s">
        <v>8349</v>
      </c>
      <c r="E3336" s="453">
        <v>117664.22</v>
      </c>
    </row>
    <row r="3337" spans="1:5">
      <c r="A3337" s="445">
        <v>39612</v>
      </c>
      <c r="B3337" s="445" t="s">
        <v>11923</v>
      </c>
      <c r="C3337" s="445" t="s">
        <v>146</v>
      </c>
      <c r="D3337" s="445" t="s">
        <v>8349</v>
      </c>
      <c r="E3337" s="453">
        <v>184323.66</v>
      </c>
    </row>
    <row r="3338" spans="1:5">
      <c r="A3338" s="445">
        <v>39608</v>
      </c>
      <c r="B3338" s="445" t="s">
        <v>11924</v>
      </c>
      <c r="C3338" s="445" t="s">
        <v>146</v>
      </c>
      <c r="D3338" s="445" t="s">
        <v>8349</v>
      </c>
      <c r="E3338" s="453">
        <v>53260.76</v>
      </c>
    </row>
    <row r="3339" spans="1:5">
      <c r="A3339" s="445">
        <v>38175</v>
      </c>
      <c r="B3339" s="445" t="s">
        <v>11925</v>
      </c>
      <c r="C3339" s="445" t="s">
        <v>146</v>
      </c>
      <c r="D3339" s="445" t="s">
        <v>8349</v>
      </c>
      <c r="E3339" s="452">
        <v>4.99</v>
      </c>
    </row>
    <row r="3340" spans="1:5">
      <c r="A3340" s="445">
        <v>38176</v>
      </c>
      <c r="B3340" s="445" t="s">
        <v>11926</v>
      </c>
      <c r="C3340" s="445" t="s">
        <v>146</v>
      </c>
      <c r="D3340" s="445" t="s">
        <v>8349</v>
      </c>
      <c r="E3340" s="452">
        <v>14.68</v>
      </c>
    </row>
    <row r="3341" spans="1:5">
      <c r="A3341" s="445">
        <v>36152</v>
      </c>
      <c r="B3341" s="445" t="s">
        <v>11927</v>
      </c>
      <c r="C3341" s="445" t="s">
        <v>146</v>
      </c>
      <c r="D3341" s="445" t="s">
        <v>8349</v>
      </c>
      <c r="E3341" s="452">
        <v>5.45</v>
      </c>
    </row>
    <row r="3342" spans="1:5">
      <c r="A3342" s="445">
        <v>11138</v>
      </c>
      <c r="B3342" s="445" t="s">
        <v>11928</v>
      </c>
      <c r="C3342" s="445" t="s">
        <v>7503</v>
      </c>
      <c r="D3342" s="445" t="s">
        <v>8349</v>
      </c>
      <c r="E3342" s="452">
        <v>3.06</v>
      </c>
    </row>
    <row r="3343" spans="1:5">
      <c r="A3343" s="445">
        <v>4221</v>
      </c>
      <c r="B3343" s="445" t="s">
        <v>11929</v>
      </c>
      <c r="C3343" s="445" t="s">
        <v>7503</v>
      </c>
      <c r="D3343" s="445" t="s">
        <v>8352</v>
      </c>
      <c r="E3343" s="452">
        <v>4.76</v>
      </c>
    </row>
    <row r="3344" spans="1:5">
      <c r="A3344" s="445">
        <v>4227</v>
      </c>
      <c r="B3344" s="445" t="s">
        <v>11930</v>
      </c>
      <c r="C3344" s="445" t="s">
        <v>7503</v>
      </c>
      <c r="D3344" s="445" t="s">
        <v>8352</v>
      </c>
      <c r="E3344" s="452">
        <v>17.579999999999998</v>
      </c>
    </row>
    <row r="3345" spans="1:5">
      <c r="A3345" s="445">
        <v>38170</v>
      </c>
      <c r="B3345" s="445" t="s">
        <v>11931</v>
      </c>
      <c r="C3345" s="445" t="s">
        <v>146</v>
      </c>
      <c r="D3345" s="445" t="s">
        <v>8349</v>
      </c>
      <c r="E3345" s="452">
        <v>21.81</v>
      </c>
    </row>
    <row r="3346" spans="1:5">
      <c r="A3346" s="445">
        <v>4252</v>
      </c>
      <c r="B3346" s="445" t="s">
        <v>11933</v>
      </c>
      <c r="C3346" s="445" t="s">
        <v>954</v>
      </c>
      <c r="D3346" s="445" t="s">
        <v>8349</v>
      </c>
      <c r="E3346" s="452">
        <v>11.8</v>
      </c>
    </row>
    <row r="3347" spans="1:5">
      <c r="A3347" s="445">
        <v>40980</v>
      </c>
      <c r="B3347" s="445" t="s">
        <v>11934</v>
      </c>
      <c r="C3347" s="445" t="s">
        <v>8008</v>
      </c>
      <c r="D3347" s="445" t="s">
        <v>8349</v>
      </c>
      <c r="E3347" s="453">
        <v>2093.64</v>
      </c>
    </row>
    <row r="3348" spans="1:5">
      <c r="A3348" s="445">
        <v>4243</v>
      </c>
      <c r="B3348" s="445" t="s">
        <v>11935</v>
      </c>
      <c r="C3348" s="445" t="s">
        <v>954</v>
      </c>
      <c r="D3348" s="445" t="s">
        <v>8349</v>
      </c>
      <c r="E3348" s="452">
        <v>10.130000000000001</v>
      </c>
    </row>
    <row r="3349" spans="1:5">
      <c r="A3349" s="445">
        <v>41031</v>
      </c>
      <c r="B3349" s="445" t="s">
        <v>11936</v>
      </c>
      <c r="C3349" s="445" t="s">
        <v>8008</v>
      </c>
      <c r="D3349" s="445" t="s">
        <v>8349</v>
      </c>
      <c r="E3349" s="453">
        <v>1795.53</v>
      </c>
    </row>
    <row r="3350" spans="1:5">
      <c r="A3350" s="445">
        <v>37666</v>
      </c>
      <c r="B3350" s="445" t="s">
        <v>11937</v>
      </c>
      <c r="C3350" s="445" t="s">
        <v>954</v>
      </c>
      <c r="D3350" s="445" t="s">
        <v>8349</v>
      </c>
      <c r="E3350" s="452">
        <v>9.76</v>
      </c>
    </row>
    <row r="3351" spans="1:5">
      <c r="A3351" s="445">
        <v>40986</v>
      </c>
      <c r="B3351" s="445" t="s">
        <v>11938</v>
      </c>
      <c r="C3351" s="445" t="s">
        <v>8008</v>
      </c>
      <c r="D3351" s="445" t="s">
        <v>8349</v>
      </c>
      <c r="E3351" s="453">
        <v>1732.75</v>
      </c>
    </row>
    <row r="3352" spans="1:5">
      <c r="A3352" s="445">
        <v>4250</v>
      </c>
      <c r="B3352" s="445" t="s">
        <v>11939</v>
      </c>
      <c r="C3352" s="445" t="s">
        <v>954</v>
      </c>
      <c r="D3352" s="445" t="s">
        <v>8349</v>
      </c>
      <c r="E3352" s="452">
        <v>10.64</v>
      </c>
    </row>
    <row r="3353" spans="1:5">
      <c r="A3353" s="445">
        <v>40978</v>
      </c>
      <c r="B3353" s="445" t="s">
        <v>11940</v>
      </c>
      <c r="C3353" s="445" t="s">
        <v>8008</v>
      </c>
      <c r="D3353" s="445" t="s">
        <v>8349</v>
      </c>
      <c r="E3353" s="453">
        <v>1888.45</v>
      </c>
    </row>
    <row r="3354" spans="1:5">
      <c r="A3354" s="445">
        <v>25960</v>
      </c>
      <c r="B3354" s="445" t="s">
        <v>11941</v>
      </c>
      <c r="C3354" s="445" t="s">
        <v>954</v>
      </c>
      <c r="D3354" s="445" t="s">
        <v>8349</v>
      </c>
      <c r="E3354" s="452">
        <v>12.46</v>
      </c>
    </row>
    <row r="3355" spans="1:5">
      <c r="A3355" s="445">
        <v>41043</v>
      </c>
      <c r="B3355" s="445" t="s">
        <v>11942</v>
      </c>
      <c r="C3355" s="445" t="s">
        <v>8008</v>
      </c>
      <c r="D3355" s="445" t="s">
        <v>8349</v>
      </c>
      <c r="E3355" s="453">
        <v>2209.88</v>
      </c>
    </row>
    <row r="3356" spans="1:5">
      <c r="A3356" s="445">
        <v>4234</v>
      </c>
      <c r="B3356" s="445" t="s">
        <v>11943</v>
      </c>
      <c r="C3356" s="445" t="s">
        <v>954</v>
      </c>
      <c r="D3356" s="445" t="s">
        <v>8352</v>
      </c>
      <c r="E3356" s="452">
        <v>13.66</v>
      </c>
    </row>
    <row r="3357" spans="1:5">
      <c r="A3357" s="445">
        <v>40987</v>
      </c>
      <c r="B3357" s="445" t="s">
        <v>11944</v>
      </c>
      <c r="C3357" s="445" t="s">
        <v>8008</v>
      </c>
      <c r="D3357" s="445" t="s">
        <v>8349</v>
      </c>
      <c r="E3357" s="453">
        <v>2420.84</v>
      </c>
    </row>
    <row r="3358" spans="1:5">
      <c r="A3358" s="445">
        <v>4253</v>
      </c>
      <c r="B3358" s="445" t="s">
        <v>11945</v>
      </c>
      <c r="C3358" s="445" t="s">
        <v>954</v>
      </c>
      <c r="D3358" s="445" t="s">
        <v>8349</v>
      </c>
      <c r="E3358" s="452">
        <v>9.82</v>
      </c>
    </row>
    <row r="3359" spans="1:5">
      <c r="A3359" s="445">
        <v>40981</v>
      </c>
      <c r="B3359" s="445" t="s">
        <v>11946</v>
      </c>
      <c r="C3359" s="445" t="s">
        <v>8008</v>
      </c>
      <c r="D3359" s="445" t="s">
        <v>8349</v>
      </c>
      <c r="E3359" s="453">
        <v>1741.33</v>
      </c>
    </row>
    <row r="3360" spans="1:5">
      <c r="A3360" s="445">
        <v>4254</v>
      </c>
      <c r="B3360" s="445" t="s">
        <v>11947</v>
      </c>
      <c r="C3360" s="445" t="s">
        <v>954</v>
      </c>
      <c r="D3360" s="445" t="s">
        <v>8349</v>
      </c>
      <c r="E3360" s="452">
        <v>9.8699999999999992</v>
      </c>
    </row>
    <row r="3361" spans="1:5">
      <c r="A3361" s="445">
        <v>41036</v>
      </c>
      <c r="B3361" s="445" t="s">
        <v>11948</v>
      </c>
      <c r="C3361" s="445" t="s">
        <v>8008</v>
      </c>
      <c r="D3361" s="445" t="s">
        <v>8349</v>
      </c>
      <c r="E3361" s="453">
        <v>1750.88</v>
      </c>
    </row>
    <row r="3362" spans="1:5">
      <c r="A3362" s="445">
        <v>4251</v>
      </c>
      <c r="B3362" s="445" t="s">
        <v>11949</v>
      </c>
      <c r="C3362" s="445" t="s">
        <v>954</v>
      </c>
      <c r="D3362" s="445" t="s">
        <v>8349</v>
      </c>
      <c r="E3362" s="452">
        <v>12.23</v>
      </c>
    </row>
    <row r="3363" spans="1:5">
      <c r="A3363" s="445">
        <v>40979</v>
      </c>
      <c r="B3363" s="445" t="s">
        <v>11950</v>
      </c>
      <c r="C3363" s="445" t="s">
        <v>8008</v>
      </c>
      <c r="D3363" s="445" t="s">
        <v>8349</v>
      </c>
      <c r="E3363" s="453">
        <v>2167.1999999999998</v>
      </c>
    </row>
    <row r="3364" spans="1:5">
      <c r="A3364" s="445">
        <v>4230</v>
      </c>
      <c r="B3364" s="445" t="s">
        <v>11951</v>
      </c>
      <c r="C3364" s="445" t="s">
        <v>954</v>
      </c>
      <c r="D3364" s="445" t="s">
        <v>8349</v>
      </c>
      <c r="E3364" s="452">
        <v>10.4</v>
      </c>
    </row>
    <row r="3365" spans="1:5">
      <c r="A3365" s="445">
        <v>40998</v>
      </c>
      <c r="B3365" s="445" t="s">
        <v>11952</v>
      </c>
      <c r="C3365" s="445" t="s">
        <v>8008</v>
      </c>
      <c r="D3365" s="445" t="s">
        <v>8349</v>
      </c>
      <c r="E3365" s="453">
        <v>1845.41</v>
      </c>
    </row>
    <row r="3366" spans="1:5">
      <c r="A3366" s="445">
        <v>4257</v>
      </c>
      <c r="B3366" s="445" t="s">
        <v>11953</v>
      </c>
      <c r="C3366" s="445" t="s">
        <v>954</v>
      </c>
      <c r="D3366" s="445" t="s">
        <v>8349</v>
      </c>
      <c r="E3366" s="452">
        <v>8.1999999999999993</v>
      </c>
    </row>
    <row r="3367" spans="1:5">
      <c r="A3367" s="445">
        <v>40982</v>
      </c>
      <c r="B3367" s="445" t="s">
        <v>11954</v>
      </c>
      <c r="C3367" s="445" t="s">
        <v>8008</v>
      </c>
      <c r="D3367" s="445" t="s">
        <v>8349</v>
      </c>
      <c r="E3367" s="453">
        <v>1454.81</v>
      </c>
    </row>
    <row r="3368" spans="1:5">
      <c r="A3368" s="445">
        <v>4240</v>
      </c>
      <c r="B3368" s="445" t="s">
        <v>11955</v>
      </c>
      <c r="C3368" s="445" t="s">
        <v>954</v>
      </c>
      <c r="D3368" s="445" t="s">
        <v>8349</v>
      </c>
      <c r="E3368" s="452">
        <v>12.67</v>
      </c>
    </row>
    <row r="3369" spans="1:5">
      <c r="A3369" s="445">
        <v>41026</v>
      </c>
      <c r="B3369" s="445" t="s">
        <v>11956</v>
      </c>
      <c r="C3369" s="445" t="s">
        <v>8008</v>
      </c>
      <c r="D3369" s="445" t="s">
        <v>8349</v>
      </c>
      <c r="E3369" s="453">
        <v>2247.56</v>
      </c>
    </row>
    <row r="3370" spans="1:5">
      <c r="A3370" s="445">
        <v>4239</v>
      </c>
      <c r="B3370" s="445" t="s">
        <v>11957</v>
      </c>
      <c r="C3370" s="445" t="s">
        <v>954</v>
      </c>
      <c r="D3370" s="445" t="s">
        <v>8349</v>
      </c>
      <c r="E3370" s="452">
        <v>15.55</v>
      </c>
    </row>
    <row r="3371" spans="1:5">
      <c r="A3371" s="445">
        <v>41024</v>
      </c>
      <c r="B3371" s="445" t="s">
        <v>11958</v>
      </c>
      <c r="C3371" s="445" t="s">
        <v>8008</v>
      </c>
      <c r="D3371" s="445" t="s">
        <v>8349</v>
      </c>
      <c r="E3371" s="453">
        <v>2757.34</v>
      </c>
    </row>
    <row r="3372" spans="1:5">
      <c r="A3372" s="445">
        <v>4248</v>
      </c>
      <c r="B3372" s="445" t="s">
        <v>11959</v>
      </c>
      <c r="C3372" s="445" t="s">
        <v>954</v>
      </c>
      <c r="D3372" s="445" t="s">
        <v>8349</v>
      </c>
      <c r="E3372" s="452">
        <v>11.36</v>
      </c>
    </row>
    <row r="3373" spans="1:5">
      <c r="A3373" s="445">
        <v>41033</v>
      </c>
      <c r="B3373" s="445" t="s">
        <v>11960</v>
      </c>
      <c r="C3373" s="445" t="s">
        <v>8008</v>
      </c>
      <c r="D3373" s="445" t="s">
        <v>8349</v>
      </c>
      <c r="E3373" s="453">
        <v>2013.58</v>
      </c>
    </row>
    <row r="3374" spans="1:5">
      <c r="A3374" s="445">
        <v>25959</v>
      </c>
      <c r="B3374" s="445" t="s">
        <v>11961</v>
      </c>
      <c r="C3374" s="445" t="s">
        <v>954</v>
      </c>
      <c r="D3374" s="445" t="s">
        <v>8349</v>
      </c>
      <c r="E3374" s="452">
        <v>13.09</v>
      </c>
    </row>
    <row r="3375" spans="1:5">
      <c r="A3375" s="445">
        <v>41040</v>
      </c>
      <c r="B3375" s="445" t="s">
        <v>11962</v>
      </c>
      <c r="C3375" s="445" t="s">
        <v>8008</v>
      </c>
      <c r="D3375" s="445" t="s">
        <v>8349</v>
      </c>
      <c r="E3375" s="453">
        <v>2320.38</v>
      </c>
    </row>
    <row r="3376" spans="1:5">
      <c r="A3376" s="445">
        <v>4238</v>
      </c>
      <c r="B3376" s="445" t="s">
        <v>11963</v>
      </c>
      <c r="C3376" s="445" t="s">
        <v>954</v>
      </c>
      <c r="D3376" s="445" t="s">
        <v>8349</v>
      </c>
      <c r="E3376" s="452">
        <v>10.4</v>
      </c>
    </row>
    <row r="3377" spans="1:5">
      <c r="A3377" s="445">
        <v>41012</v>
      </c>
      <c r="B3377" s="445" t="s">
        <v>11964</v>
      </c>
      <c r="C3377" s="445" t="s">
        <v>8008</v>
      </c>
      <c r="D3377" s="445" t="s">
        <v>8349</v>
      </c>
      <c r="E3377" s="453">
        <v>1845.41</v>
      </c>
    </row>
    <row r="3378" spans="1:5">
      <c r="A3378" s="445">
        <v>4237</v>
      </c>
      <c r="B3378" s="445" t="s">
        <v>11965</v>
      </c>
      <c r="C3378" s="445" t="s">
        <v>954</v>
      </c>
      <c r="D3378" s="445" t="s">
        <v>8349</v>
      </c>
      <c r="E3378" s="452">
        <v>10.48</v>
      </c>
    </row>
    <row r="3379" spans="1:5">
      <c r="A3379" s="445">
        <v>41002</v>
      </c>
      <c r="B3379" s="445" t="s">
        <v>11966</v>
      </c>
      <c r="C3379" s="445" t="s">
        <v>8008</v>
      </c>
      <c r="D3379" s="445" t="s">
        <v>8349</v>
      </c>
      <c r="E3379" s="453">
        <v>1859.92</v>
      </c>
    </row>
    <row r="3380" spans="1:5">
      <c r="A3380" s="445">
        <v>4233</v>
      </c>
      <c r="B3380" s="445" t="s">
        <v>11967</v>
      </c>
      <c r="C3380" s="445" t="s">
        <v>954</v>
      </c>
      <c r="D3380" s="445" t="s">
        <v>8349</v>
      </c>
      <c r="E3380" s="452">
        <v>11.23</v>
      </c>
    </row>
    <row r="3381" spans="1:5">
      <c r="A3381" s="445">
        <v>41001</v>
      </c>
      <c r="B3381" s="445" t="s">
        <v>11968</v>
      </c>
      <c r="C3381" s="445" t="s">
        <v>8008</v>
      </c>
      <c r="D3381" s="445" t="s">
        <v>8349</v>
      </c>
      <c r="E3381" s="453">
        <v>1992.67</v>
      </c>
    </row>
    <row r="3382" spans="1:5">
      <c r="A3382" s="445">
        <v>2</v>
      </c>
      <c r="B3382" s="445" t="s">
        <v>11969</v>
      </c>
      <c r="C3382" s="445" t="s">
        <v>133</v>
      </c>
      <c r="D3382" s="445" t="s">
        <v>8349</v>
      </c>
      <c r="E3382" s="452">
        <v>14.02</v>
      </c>
    </row>
    <row r="3383" spans="1:5">
      <c r="A3383" s="445">
        <v>36517</v>
      </c>
      <c r="B3383" s="445" t="s">
        <v>11970</v>
      </c>
      <c r="C3383" s="445" t="s">
        <v>146</v>
      </c>
      <c r="D3383" s="445" t="s">
        <v>8367</v>
      </c>
      <c r="E3383" s="453">
        <v>371184</v>
      </c>
    </row>
    <row r="3384" spans="1:5">
      <c r="A3384" s="445">
        <v>4262</v>
      </c>
      <c r="B3384" s="445" t="s">
        <v>11971</v>
      </c>
      <c r="C3384" s="445" t="s">
        <v>146</v>
      </c>
      <c r="D3384" s="445" t="s">
        <v>8367</v>
      </c>
      <c r="E3384" s="453">
        <v>418000</v>
      </c>
    </row>
    <row r="3385" spans="1:5">
      <c r="A3385" s="445">
        <v>4263</v>
      </c>
      <c r="B3385" s="445" t="s">
        <v>11972</v>
      </c>
      <c r="C3385" s="445" t="s">
        <v>146</v>
      </c>
      <c r="D3385" s="445" t="s">
        <v>8367</v>
      </c>
      <c r="E3385" s="453">
        <v>579626.63</v>
      </c>
    </row>
    <row r="3386" spans="1:5">
      <c r="A3386" s="445">
        <v>36518</v>
      </c>
      <c r="B3386" s="445" t="s">
        <v>11973</v>
      </c>
      <c r="C3386" s="445" t="s">
        <v>146</v>
      </c>
      <c r="D3386" s="445" t="s">
        <v>8367</v>
      </c>
      <c r="E3386" s="453">
        <v>659882.63</v>
      </c>
    </row>
    <row r="3387" spans="1:5">
      <c r="A3387" s="445">
        <v>14221</v>
      </c>
      <c r="B3387" s="445" t="s">
        <v>11974</v>
      </c>
      <c r="C3387" s="445" t="s">
        <v>146</v>
      </c>
      <c r="D3387" s="445" t="s">
        <v>8367</v>
      </c>
      <c r="E3387" s="453">
        <v>385117.31</v>
      </c>
    </row>
    <row r="3388" spans="1:5">
      <c r="A3388" s="445">
        <v>38402</v>
      </c>
      <c r="B3388" s="445" t="s">
        <v>11975</v>
      </c>
      <c r="C3388" s="445" t="s">
        <v>146</v>
      </c>
      <c r="D3388" s="445" t="s">
        <v>8349</v>
      </c>
      <c r="E3388" s="452">
        <v>13.06</v>
      </c>
    </row>
    <row r="3389" spans="1:5">
      <c r="A3389" s="445">
        <v>3412</v>
      </c>
      <c r="B3389" s="445" t="s">
        <v>11976</v>
      </c>
      <c r="C3389" s="445" t="s">
        <v>145</v>
      </c>
      <c r="D3389" s="445" t="s">
        <v>8367</v>
      </c>
      <c r="E3389" s="452">
        <v>19.010000000000002</v>
      </c>
    </row>
    <row r="3390" spans="1:5">
      <c r="A3390" s="445">
        <v>3413</v>
      </c>
      <c r="B3390" s="445" t="s">
        <v>11977</v>
      </c>
      <c r="C3390" s="445" t="s">
        <v>145</v>
      </c>
      <c r="D3390" s="445" t="s">
        <v>8367</v>
      </c>
      <c r="E3390" s="452">
        <v>42.8</v>
      </c>
    </row>
    <row r="3391" spans="1:5">
      <c r="A3391" s="445">
        <v>39744</v>
      </c>
      <c r="B3391" s="445" t="s">
        <v>11978</v>
      </c>
      <c r="C3391" s="445" t="s">
        <v>145</v>
      </c>
      <c r="D3391" s="445" t="s">
        <v>8367</v>
      </c>
      <c r="E3391" s="452">
        <v>33.229999999999997</v>
      </c>
    </row>
    <row r="3392" spans="1:5">
      <c r="A3392" s="445">
        <v>39745</v>
      </c>
      <c r="B3392" s="445" t="s">
        <v>11979</v>
      </c>
      <c r="C3392" s="445" t="s">
        <v>145</v>
      </c>
      <c r="D3392" s="445" t="s">
        <v>8367</v>
      </c>
      <c r="E3392" s="452">
        <v>70.150000000000006</v>
      </c>
    </row>
    <row r="3393" spans="1:5">
      <c r="A3393" s="445">
        <v>39637</v>
      </c>
      <c r="B3393" s="445" t="s">
        <v>11980</v>
      </c>
      <c r="C3393" s="445" t="s">
        <v>145</v>
      </c>
      <c r="D3393" s="445" t="s">
        <v>8349</v>
      </c>
      <c r="E3393" s="452">
        <v>96.23</v>
      </c>
    </row>
    <row r="3394" spans="1:5">
      <c r="A3394" s="445">
        <v>39638</v>
      </c>
      <c r="B3394" s="445" t="s">
        <v>11981</v>
      </c>
      <c r="C3394" s="445" t="s">
        <v>145</v>
      </c>
      <c r="D3394" s="445" t="s">
        <v>8349</v>
      </c>
      <c r="E3394" s="452">
        <v>179.19</v>
      </c>
    </row>
    <row r="3395" spans="1:5">
      <c r="A3395" s="445">
        <v>39639</v>
      </c>
      <c r="B3395" s="445" t="s">
        <v>11982</v>
      </c>
      <c r="C3395" s="445" t="s">
        <v>145</v>
      </c>
      <c r="D3395" s="445" t="s">
        <v>8349</v>
      </c>
      <c r="E3395" s="452">
        <v>236.24</v>
      </c>
    </row>
    <row r="3396" spans="1:5">
      <c r="A3396" s="445">
        <v>39517</v>
      </c>
      <c r="B3396" s="445" t="s">
        <v>11983</v>
      </c>
      <c r="C3396" s="445" t="s">
        <v>145</v>
      </c>
      <c r="D3396" s="445" t="s">
        <v>8349</v>
      </c>
      <c r="E3396" s="452">
        <v>291.8</v>
      </c>
    </row>
    <row r="3397" spans="1:5">
      <c r="A3397" s="445">
        <v>39518</v>
      </c>
      <c r="B3397" s="445" t="s">
        <v>11984</v>
      </c>
      <c r="C3397" s="445" t="s">
        <v>145</v>
      </c>
      <c r="D3397" s="445" t="s">
        <v>8349</v>
      </c>
      <c r="E3397" s="452">
        <v>345.94</v>
      </c>
    </row>
    <row r="3398" spans="1:5">
      <c r="A3398" s="445">
        <v>38366</v>
      </c>
      <c r="B3398" s="445" t="s">
        <v>11985</v>
      </c>
      <c r="C3398" s="445" t="s">
        <v>145</v>
      </c>
      <c r="D3398" s="445" t="s">
        <v>8349</v>
      </c>
      <c r="E3398" s="452">
        <v>5.23</v>
      </c>
    </row>
    <row r="3399" spans="1:5">
      <c r="A3399" s="445">
        <v>11703</v>
      </c>
      <c r="B3399" s="445" t="s">
        <v>11986</v>
      </c>
      <c r="C3399" s="445" t="s">
        <v>146</v>
      </c>
      <c r="D3399" s="445" t="s">
        <v>8349</v>
      </c>
      <c r="E3399" s="452">
        <v>28.72</v>
      </c>
    </row>
    <row r="3400" spans="1:5">
      <c r="A3400" s="445">
        <v>37400</v>
      </c>
      <c r="B3400" s="445" t="s">
        <v>11987</v>
      </c>
      <c r="C3400" s="445" t="s">
        <v>146</v>
      </c>
      <c r="D3400" s="445" t="s">
        <v>8349</v>
      </c>
      <c r="E3400" s="452">
        <v>85.84</v>
      </c>
    </row>
    <row r="3401" spans="1:5">
      <c r="A3401" s="445">
        <v>25400</v>
      </c>
      <c r="B3401" s="445" t="s">
        <v>11988</v>
      </c>
      <c r="C3401" s="445" t="s">
        <v>146</v>
      </c>
      <c r="D3401" s="445" t="s">
        <v>8367</v>
      </c>
      <c r="E3401" s="453">
        <v>1670.83</v>
      </c>
    </row>
    <row r="3402" spans="1:5">
      <c r="A3402" s="445">
        <v>4276</v>
      </c>
      <c r="B3402" s="445" t="s">
        <v>11989</v>
      </c>
      <c r="C3402" s="445" t="s">
        <v>146</v>
      </c>
      <c r="D3402" s="445" t="s">
        <v>8349</v>
      </c>
      <c r="E3402" s="452">
        <v>311.5</v>
      </c>
    </row>
    <row r="3403" spans="1:5">
      <c r="A3403" s="445">
        <v>4273</v>
      </c>
      <c r="B3403" s="445" t="s">
        <v>11990</v>
      </c>
      <c r="C3403" s="445" t="s">
        <v>146</v>
      </c>
      <c r="D3403" s="445" t="s">
        <v>8349</v>
      </c>
      <c r="E3403" s="452">
        <v>517.46</v>
      </c>
    </row>
    <row r="3404" spans="1:5">
      <c r="A3404" s="445">
        <v>4274</v>
      </c>
      <c r="B3404" s="445" t="s">
        <v>11991</v>
      </c>
      <c r="C3404" s="445" t="s">
        <v>146</v>
      </c>
      <c r="D3404" s="445" t="s">
        <v>8352</v>
      </c>
      <c r="E3404" s="452">
        <v>119.99</v>
      </c>
    </row>
    <row r="3405" spans="1:5">
      <c r="A3405" s="445">
        <v>39438</v>
      </c>
      <c r="B3405" s="445" t="s">
        <v>11992</v>
      </c>
      <c r="C3405" s="445" t="s">
        <v>146</v>
      </c>
      <c r="D3405" s="445" t="s">
        <v>8367</v>
      </c>
      <c r="E3405" s="452">
        <v>0.14000000000000001</v>
      </c>
    </row>
    <row r="3406" spans="1:5">
      <c r="A3406" s="445">
        <v>11963</v>
      </c>
      <c r="B3406" s="445" t="s">
        <v>11993</v>
      </c>
      <c r="C3406" s="445" t="s">
        <v>146</v>
      </c>
      <c r="D3406" s="445" t="s">
        <v>8367</v>
      </c>
      <c r="E3406" s="452">
        <v>5.24</v>
      </c>
    </row>
    <row r="3407" spans="1:5">
      <c r="A3407" s="445">
        <v>11964</v>
      </c>
      <c r="B3407" s="445" t="s">
        <v>11994</v>
      </c>
      <c r="C3407" s="445" t="s">
        <v>146</v>
      </c>
      <c r="D3407" s="445" t="s">
        <v>8367</v>
      </c>
      <c r="E3407" s="452">
        <v>1.32</v>
      </c>
    </row>
    <row r="3408" spans="1:5">
      <c r="A3408" s="445">
        <v>4379</v>
      </c>
      <c r="B3408" s="445" t="s">
        <v>11995</v>
      </c>
      <c r="C3408" s="445" t="s">
        <v>146</v>
      </c>
      <c r="D3408" s="445" t="s">
        <v>8367</v>
      </c>
      <c r="E3408" s="452">
        <v>0.02</v>
      </c>
    </row>
    <row r="3409" spans="1:5">
      <c r="A3409" s="445">
        <v>4377</v>
      </c>
      <c r="B3409" s="445" t="s">
        <v>11996</v>
      </c>
      <c r="C3409" s="445" t="s">
        <v>146</v>
      </c>
      <c r="D3409" s="445" t="s">
        <v>8367</v>
      </c>
      <c r="E3409" s="452">
        <v>0.1</v>
      </c>
    </row>
    <row r="3410" spans="1:5">
      <c r="A3410" s="445">
        <v>4356</v>
      </c>
      <c r="B3410" s="445" t="s">
        <v>11997</v>
      </c>
      <c r="C3410" s="445" t="s">
        <v>146</v>
      </c>
      <c r="D3410" s="445" t="s">
        <v>8367</v>
      </c>
      <c r="E3410" s="452">
        <v>0.14000000000000001</v>
      </c>
    </row>
    <row r="3411" spans="1:5">
      <c r="A3411" s="445">
        <v>13246</v>
      </c>
      <c r="B3411" s="445" t="s">
        <v>11998</v>
      </c>
      <c r="C3411" s="445" t="s">
        <v>146</v>
      </c>
      <c r="D3411" s="445" t="s">
        <v>8367</v>
      </c>
      <c r="E3411" s="452">
        <v>0.25</v>
      </c>
    </row>
    <row r="3412" spans="1:5">
      <c r="A3412" s="445">
        <v>4346</v>
      </c>
      <c r="B3412" s="445" t="s">
        <v>11999</v>
      </c>
      <c r="C3412" s="445" t="s">
        <v>146</v>
      </c>
      <c r="D3412" s="445" t="s">
        <v>8367</v>
      </c>
      <c r="E3412" s="452">
        <v>5.62</v>
      </c>
    </row>
    <row r="3413" spans="1:5">
      <c r="A3413" s="445">
        <v>11955</v>
      </c>
      <c r="B3413" s="445" t="s">
        <v>12000</v>
      </c>
      <c r="C3413" s="445" t="s">
        <v>146</v>
      </c>
      <c r="D3413" s="445" t="s">
        <v>8367</v>
      </c>
      <c r="E3413" s="452">
        <v>2.46</v>
      </c>
    </row>
    <row r="3414" spans="1:5">
      <c r="A3414" s="445">
        <v>11960</v>
      </c>
      <c r="B3414" s="445" t="s">
        <v>12001</v>
      </c>
      <c r="C3414" s="445" t="s">
        <v>146</v>
      </c>
      <c r="D3414" s="445" t="s">
        <v>8367</v>
      </c>
      <c r="E3414" s="452">
        <v>0.08</v>
      </c>
    </row>
    <row r="3415" spans="1:5">
      <c r="A3415" s="445">
        <v>4333</v>
      </c>
      <c r="B3415" s="445" t="s">
        <v>12002</v>
      </c>
      <c r="C3415" s="445" t="s">
        <v>146</v>
      </c>
      <c r="D3415" s="445" t="s">
        <v>8367</v>
      </c>
      <c r="E3415" s="452">
        <v>0.14000000000000001</v>
      </c>
    </row>
    <row r="3416" spans="1:5">
      <c r="A3416" s="445">
        <v>4358</v>
      </c>
      <c r="B3416" s="445" t="s">
        <v>12003</v>
      </c>
      <c r="C3416" s="445" t="s">
        <v>146</v>
      </c>
      <c r="D3416" s="445" t="s">
        <v>8367</v>
      </c>
      <c r="E3416" s="452">
        <v>1.1200000000000001</v>
      </c>
    </row>
    <row r="3417" spans="1:5">
      <c r="A3417" s="445">
        <v>39435</v>
      </c>
      <c r="B3417" s="445" t="s">
        <v>12004</v>
      </c>
      <c r="C3417" s="445" t="s">
        <v>146</v>
      </c>
      <c r="D3417" s="445" t="s">
        <v>8367</v>
      </c>
      <c r="E3417" s="452">
        <v>0.05</v>
      </c>
    </row>
    <row r="3418" spans="1:5">
      <c r="A3418" s="445">
        <v>39436</v>
      </c>
      <c r="B3418" s="445" t="s">
        <v>12005</v>
      </c>
      <c r="C3418" s="445" t="s">
        <v>146</v>
      </c>
      <c r="D3418" s="445" t="s">
        <v>8367</v>
      </c>
      <c r="E3418" s="452">
        <v>0.09</v>
      </c>
    </row>
    <row r="3419" spans="1:5">
      <c r="A3419" s="445">
        <v>39437</v>
      </c>
      <c r="B3419" s="445" t="s">
        <v>12006</v>
      </c>
      <c r="C3419" s="445" t="s">
        <v>146</v>
      </c>
      <c r="D3419" s="445" t="s">
        <v>8367</v>
      </c>
      <c r="E3419" s="452">
        <v>0.12</v>
      </c>
    </row>
    <row r="3420" spans="1:5">
      <c r="A3420" s="445">
        <v>39439</v>
      </c>
      <c r="B3420" s="445" t="s">
        <v>12007</v>
      </c>
      <c r="C3420" s="445" t="s">
        <v>146</v>
      </c>
      <c r="D3420" s="445" t="s">
        <v>8367</v>
      </c>
      <c r="E3420" s="452">
        <v>0.08</v>
      </c>
    </row>
    <row r="3421" spans="1:5">
      <c r="A3421" s="445">
        <v>39440</v>
      </c>
      <c r="B3421" s="445" t="s">
        <v>12008</v>
      </c>
      <c r="C3421" s="445" t="s">
        <v>146</v>
      </c>
      <c r="D3421" s="445" t="s">
        <v>8367</v>
      </c>
      <c r="E3421" s="452">
        <v>0.11</v>
      </c>
    </row>
    <row r="3422" spans="1:5">
      <c r="A3422" s="445">
        <v>39441</v>
      </c>
      <c r="B3422" s="445" t="s">
        <v>12009</v>
      </c>
      <c r="C3422" s="445" t="s">
        <v>146</v>
      </c>
      <c r="D3422" s="445" t="s">
        <v>8367</v>
      </c>
      <c r="E3422" s="452">
        <v>0.14000000000000001</v>
      </c>
    </row>
    <row r="3423" spans="1:5">
      <c r="A3423" s="445">
        <v>39442</v>
      </c>
      <c r="B3423" s="445" t="s">
        <v>12010</v>
      </c>
      <c r="C3423" s="445" t="s">
        <v>146</v>
      </c>
      <c r="D3423" s="445" t="s">
        <v>8367</v>
      </c>
      <c r="E3423" s="452">
        <v>0.1</v>
      </c>
    </row>
    <row r="3424" spans="1:5">
      <c r="A3424" s="445">
        <v>39443</v>
      </c>
      <c r="B3424" s="445" t="s">
        <v>12011</v>
      </c>
      <c r="C3424" s="445" t="s">
        <v>146</v>
      </c>
      <c r="D3424" s="445" t="s">
        <v>8367</v>
      </c>
      <c r="E3424" s="452">
        <v>0.13</v>
      </c>
    </row>
    <row r="3425" spans="1:5">
      <c r="A3425" s="445">
        <v>4329</v>
      </c>
      <c r="B3425" s="445" t="s">
        <v>12012</v>
      </c>
      <c r="C3425" s="445" t="s">
        <v>146</v>
      </c>
      <c r="D3425" s="445" t="s">
        <v>8367</v>
      </c>
      <c r="E3425" s="452">
        <v>1.2</v>
      </c>
    </row>
    <row r="3426" spans="1:5">
      <c r="A3426" s="445">
        <v>4383</v>
      </c>
      <c r="B3426" s="445" t="s">
        <v>12013</v>
      </c>
      <c r="C3426" s="445" t="s">
        <v>146</v>
      </c>
      <c r="D3426" s="445" t="s">
        <v>8367</v>
      </c>
      <c r="E3426" s="452">
        <v>10.85</v>
      </c>
    </row>
    <row r="3427" spans="1:5">
      <c r="A3427" s="445">
        <v>4344</v>
      </c>
      <c r="B3427" s="445" t="s">
        <v>12014</v>
      </c>
      <c r="C3427" s="445" t="s">
        <v>146</v>
      </c>
      <c r="D3427" s="445" t="s">
        <v>8367</v>
      </c>
      <c r="E3427" s="452">
        <v>11.37</v>
      </c>
    </row>
    <row r="3428" spans="1:5">
      <c r="A3428" s="445">
        <v>436</v>
      </c>
      <c r="B3428" s="445" t="s">
        <v>12016</v>
      </c>
      <c r="C3428" s="445" t="s">
        <v>146</v>
      </c>
      <c r="D3428" s="445" t="s">
        <v>8367</v>
      </c>
      <c r="E3428" s="452">
        <v>7.65</v>
      </c>
    </row>
    <row r="3429" spans="1:5">
      <c r="A3429" s="445">
        <v>442</v>
      </c>
      <c r="B3429" s="445" t="s">
        <v>12017</v>
      </c>
      <c r="C3429" s="445" t="s">
        <v>146</v>
      </c>
      <c r="D3429" s="445" t="s">
        <v>8367</v>
      </c>
      <c r="E3429" s="452">
        <v>4.5199999999999996</v>
      </c>
    </row>
    <row r="3430" spans="1:5">
      <c r="A3430" s="445">
        <v>11953</v>
      </c>
      <c r="B3430" s="445" t="s">
        <v>12018</v>
      </c>
      <c r="C3430" s="445" t="s">
        <v>146</v>
      </c>
      <c r="D3430" s="445" t="s">
        <v>8367</v>
      </c>
      <c r="E3430" s="452">
        <v>1.8</v>
      </c>
    </row>
    <row r="3431" spans="1:5">
      <c r="A3431" s="445">
        <v>4335</v>
      </c>
      <c r="B3431" s="445" t="s">
        <v>12019</v>
      </c>
      <c r="C3431" s="445" t="s">
        <v>146</v>
      </c>
      <c r="D3431" s="445" t="s">
        <v>8367</v>
      </c>
      <c r="E3431" s="452">
        <v>7.63</v>
      </c>
    </row>
    <row r="3432" spans="1:5">
      <c r="A3432" s="445">
        <v>4334</v>
      </c>
      <c r="B3432" s="445" t="s">
        <v>12020</v>
      </c>
      <c r="C3432" s="445" t="s">
        <v>146</v>
      </c>
      <c r="D3432" s="445" t="s">
        <v>8367</v>
      </c>
      <c r="E3432" s="452">
        <v>10.47</v>
      </c>
    </row>
    <row r="3433" spans="1:5">
      <c r="A3433" s="445">
        <v>4343</v>
      </c>
      <c r="B3433" s="445" t="s">
        <v>12021</v>
      </c>
      <c r="C3433" s="445" t="s">
        <v>146</v>
      </c>
      <c r="D3433" s="445" t="s">
        <v>8367</v>
      </c>
      <c r="E3433" s="452">
        <v>2.57</v>
      </c>
    </row>
    <row r="3434" spans="1:5">
      <c r="A3434" s="445">
        <v>430</v>
      </c>
      <c r="B3434" s="445" t="s">
        <v>12022</v>
      </c>
      <c r="C3434" s="445" t="s">
        <v>146</v>
      </c>
      <c r="D3434" s="445" t="s">
        <v>8367</v>
      </c>
      <c r="E3434" s="452">
        <v>6.85</v>
      </c>
    </row>
    <row r="3435" spans="1:5">
      <c r="A3435" s="445">
        <v>441</v>
      </c>
      <c r="B3435" s="445" t="s">
        <v>12023</v>
      </c>
      <c r="C3435" s="445" t="s">
        <v>146</v>
      </c>
      <c r="D3435" s="445" t="s">
        <v>8367</v>
      </c>
      <c r="E3435" s="452">
        <v>7.54</v>
      </c>
    </row>
    <row r="3436" spans="1:5">
      <c r="A3436" s="445">
        <v>431</v>
      </c>
      <c r="B3436" s="445" t="s">
        <v>12024</v>
      </c>
      <c r="C3436" s="445" t="s">
        <v>146</v>
      </c>
      <c r="D3436" s="445" t="s">
        <v>8367</v>
      </c>
      <c r="E3436" s="452">
        <v>9.1</v>
      </c>
    </row>
    <row r="3437" spans="1:5">
      <c r="A3437" s="445">
        <v>432</v>
      </c>
      <c r="B3437" s="445" t="s">
        <v>12025</v>
      </c>
      <c r="C3437" s="445" t="s">
        <v>146</v>
      </c>
      <c r="D3437" s="445" t="s">
        <v>8367</v>
      </c>
      <c r="E3437" s="452">
        <v>10.039999999999999</v>
      </c>
    </row>
    <row r="3438" spans="1:5">
      <c r="A3438" s="445">
        <v>429</v>
      </c>
      <c r="B3438" s="445" t="s">
        <v>12026</v>
      </c>
      <c r="C3438" s="445" t="s">
        <v>146</v>
      </c>
      <c r="D3438" s="445" t="s">
        <v>8367</v>
      </c>
      <c r="E3438" s="452">
        <v>13.54</v>
      </c>
    </row>
    <row r="3439" spans="1:5">
      <c r="A3439" s="445">
        <v>439</v>
      </c>
      <c r="B3439" s="445" t="s">
        <v>12028</v>
      </c>
      <c r="C3439" s="445" t="s">
        <v>146</v>
      </c>
      <c r="D3439" s="445" t="s">
        <v>8367</v>
      </c>
      <c r="E3439" s="452">
        <v>11.54</v>
      </c>
    </row>
    <row r="3440" spans="1:5">
      <c r="A3440" s="445">
        <v>433</v>
      </c>
      <c r="B3440" s="445" t="s">
        <v>12029</v>
      </c>
      <c r="C3440" s="445" t="s">
        <v>146</v>
      </c>
      <c r="D3440" s="445" t="s">
        <v>8367</v>
      </c>
      <c r="E3440" s="452">
        <v>13.47</v>
      </c>
    </row>
    <row r="3441" spans="1:5">
      <c r="A3441" s="445">
        <v>437</v>
      </c>
      <c r="B3441" s="445" t="s">
        <v>12030</v>
      </c>
      <c r="C3441" s="445" t="s">
        <v>146</v>
      </c>
      <c r="D3441" s="445" t="s">
        <v>8367</v>
      </c>
      <c r="E3441" s="452">
        <v>17.89</v>
      </c>
    </row>
    <row r="3442" spans="1:5">
      <c r="A3442" s="445">
        <v>11790</v>
      </c>
      <c r="B3442" s="445" t="s">
        <v>12031</v>
      </c>
      <c r="C3442" s="445" t="s">
        <v>146</v>
      </c>
      <c r="D3442" s="445" t="s">
        <v>8367</v>
      </c>
      <c r="E3442" s="452">
        <v>20.29</v>
      </c>
    </row>
    <row r="3443" spans="1:5">
      <c r="A3443" s="445">
        <v>428</v>
      </c>
      <c r="B3443" s="445" t="s">
        <v>12032</v>
      </c>
      <c r="C3443" s="445" t="s">
        <v>146</v>
      </c>
      <c r="D3443" s="445" t="s">
        <v>8367</v>
      </c>
      <c r="E3443" s="452">
        <v>22.07</v>
      </c>
    </row>
    <row r="3444" spans="1:5">
      <c r="A3444" s="445">
        <v>4384</v>
      </c>
      <c r="B3444" s="445" t="s">
        <v>12033</v>
      </c>
      <c r="C3444" s="445" t="s">
        <v>146</v>
      </c>
      <c r="D3444" s="445" t="s">
        <v>8367</v>
      </c>
      <c r="E3444" s="452">
        <v>12.46</v>
      </c>
    </row>
    <row r="3445" spans="1:5">
      <c r="A3445" s="445">
        <v>4351</v>
      </c>
      <c r="B3445" s="445" t="s">
        <v>12034</v>
      </c>
      <c r="C3445" s="445" t="s">
        <v>146</v>
      </c>
      <c r="D3445" s="445" t="s">
        <v>8367</v>
      </c>
      <c r="E3445" s="452">
        <v>9.24</v>
      </c>
    </row>
    <row r="3446" spans="1:5">
      <c r="A3446" s="445">
        <v>11054</v>
      </c>
      <c r="B3446" s="445" t="s">
        <v>12035</v>
      </c>
      <c r="C3446" s="445" t="s">
        <v>146</v>
      </c>
      <c r="D3446" s="445" t="s">
        <v>8349</v>
      </c>
      <c r="E3446" s="452">
        <v>0.04</v>
      </c>
    </row>
    <row r="3447" spans="1:5">
      <c r="A3447" s="445">
        <v>11055</v>
      </c>
      <c r="B3447" s="445" t="s">
        <v>12036</v>
      </c>
      <c r="C3447" s="445" t="s">
        <v>146</v>
      </c>
      <c r="D3447" s="445" t="s">
        <v>8349</v>
      </c>
      <c r="E3447" s="452">
        <v>0.06</v>
      </c>
    </row>
    <row r="3448" spans="1:5">
      <c r="A3448" s="445">
        <v>11056</v>
      </c>
      <c r="B3448" s="445" t="s">
        <v>12037</v>
      </c>
      <c r="C3448" s="445" t="s">
        <v>146</v>
      </c>
      <c r="D3448" s="445" t="s">
        <v>8349</v>
      </c>
      <c r="E3448" s="452">
        <v>7.0000000000000007E-2</v>
      </c>
    </row>
    <row r="3449" spans="1:5">
      <c r="A3449" s="445">
        <v>11057</v>
      </c>
      <c r="B3449" s="445" t="s">
        <v>12038</v>
      </c>
      <c r="C3449" s="445" t="s">
        <v>146</v>
      </c>
      <c r="D3449" s="445" t="s">
        <v>8349</v>
      </c>
      <c r="E3449" s="452">
        <v>0.15</v>
      </c>
    </row>
    <row r="3450" spans="1:5">
      <c r="A3450" s="445">
        <v>11059</v>
      </c>
      <c r="B3450" s="445" t="s">
        <v>12039</v>
      </c>
      <c r="C3450" s="445" t="s">
        <v>146</v>
      </c>
      <c r="D3450" s="445" t="s">
        <v>8349</v>
      </c>
      <c r="E3450" s="452">
        <v>0.28999999999999998</v>
      </c>
    </row>
    <row r="3451" spans="1:5">
      <c r="A3451" s="445">
        <v>11058</v>
      </c>
      <c r="B3451" s="445" t="s">
        <v>12040</v>
      </c>
      <c r="C3451" s="445" t="s">
        <v>146</v>
      </c>
      <c r="D3451" s="445" t="s">
        <v>8349</v>
      </c>
      <c r="E3451" s="452">
        <v>0.37</v>
      </c>
    </row>
    <row r="3452" spans="1:5">
      <c r="A3452" s="445">
        <v>4380</v>
      </c>
      <c r="B3452" s="445" t="s">
        <v>12041</v>
      </c>
      <c r="C3452" s="445" t="s">
        <v>146</v>
      </c>
      <c r="D3452" s="445" t="s">
        <v>8349</v>
      </c>
      <c r="E3452" s="452">
        <v>1.26</v>
      </c>
    </row>
    <row r="3453" spans="1:5">
      <c r="A3453" s="445">
        <v>4299</v>
      </c>
      <c r="B3453" s="445" t="s">
        <v>12042</v>
      </c>
      <c r="C3453" s="445" t="s">
        <v>146</v>
      </c>
      <c r="D3453" s="445" t="s">
        <v>8352</v>
      </c>
      <c r="E3453" s="452">
        <v>1.19</v>
      </c>
    </row>
    <row r="3454" spans="1:5">
      <c r="A3454" s="445">
        <v>4304</v>
      </c>
      <c r="B3454" s="445" t="s">
        <v>12043</v>
      </c>
      <c r="C3454" s="445" t="s">
        <v>146</v>
      </c>
      <c r="D3454" s="445" t="s">
        <v>8349</v>
      </c>
      <c r="E3454" s="452">
        <v>1.62</v>
      </c>
    </row>
    <row r="3455" spans="1:5">
      <c r="A3455" s="445">
        <v>4305</v>
      </c>
      <c r="B3455" s="445" t="s">
        <v>12044</v>
      </c>
      <c r="C3455" s="445" t="s">
        <v>146</v>
      </c>
      <c r="D3455" s="445" t="s">
        <v>8349</v>
      </c>
      <c r="E3455" s="452">
        <v>1.88</v>
      </c>
    </row>
    <row r="3456" spans="1:5">
      <c r="A3456" s="445">
        <v>4306</v>
      </c>
      <c r="B3456" s="445" t="s">
        <v>12045</v>
      </c>
      <c r="C3456" s="445" t="s">
        <v>146</v>
      </c>
      <c r="D3456" s="445" t="s">
        <v>8349</v>
      </c>
      <c r="E3456" s="452">
        <v>2.19</v>
      </c>
    </row>
    <row r="3457" spans="1:5">
      <c r="A3457" s="445">
        <v>4308</v>
      </c>
      <c r="B3457" s="445" t="s">
        <v>12046</v>
      </c>
      <c r="C3457" s="445" t="s">
        <v>146</v>
      </c>
      <c r="D3457" s="445" t="s">
        <v>8349</v>
      </c>
      <c r="E3457" s="452">
        <v>4.53</v>
      </c>
    </row>
    <row r="3458" spans="1:5">
      <c r="A3458" s="445">
        <v>4302</v>
      </c>
      <c r="B3458" s="445" t="s">
        <v>12047</v>
      </c>
      <c r="C3458" s="445" t="s">
        <v>146</v>
      </c>
      <c r="D3458" s="445" t="s">
        <v>8349</v>
      </c>
      <c r="E3458" s="452">
        <v>3.4</v>
      </c>
    </row>
    <row r="3459" spans="1:5">
      <c r="A3459" s="445">
        <v>4300</v>
      </c>
      <c r="B3459" s="445" t="s">
        <v>12049</v>
      </c>
      <c r="C3459" s="445" t="s">
        <v>146</v>
      </c>
      <c r="D3459" s="445" t="s">
        <v>8349</v>
      </c>
      <c r="E3459" s="452">
        <v>0.81</v>
      </c>
    </row>
    <row r="3460" spans="1:5">
      <c r="A3460" s="445">
        <v>4301</v>
      </c>
      <c r="B3460" s="445" t="s">
        <v>12050</v>
      </c>
      <c r="C3460" s="445" t="s">
        <v>146</v>
      </c>
      <c r="D3460" s="445" t="s">
        <v>8349</v>
      </c>
      <c r="E3460" s="452">
        <v>0.99</v>
      </c>
    </row>
    <row r="3461" spans="1:5">
      <c r="A3461" s="445">
        <v>4320</v>
      </c>
      <c r="B3461" s="445" t="s">
        <v>12052</v>
      </c>
      <c r="C3461" s="445" t="s">
        <v>146</v>
      </c>
      <c r="D3461" s="445" t="s">
        <v>8349</v>
      </c>
      <c r="E3461" s="452">
        <v>3</v>
      </c>
    </row>
    <row r="3462" spans="1:5">
      <c r="A3462" s="445">
        <v>4318</v>
      </c>
      <c r="B3462" s="445" t="s">
        <v>12053</v>
      </c>
      <c r="C3462" s="445" t="s">
        <v>146</v>
      </c>
      <c r="D3462" s="445" t="s">
        <v>8349</v>
      </c>
      <c r="E3462" s="452">
        <v>1.46</v>
      </c>
    </row>
    <row r="3463" spans="1:5">
      <c r="A3463" s="445">
        <v>40547</v>
      </c>
      <c r="B3463" s="445" t="s">
        <v>12054</v>
      </c>
      <c r="C3463" s="445" t="s">
        <v>21163</v>
      </c>
      <c r="D3463" s="445" t="s">
        <v>8367</v>
      </c>
      <c r="E3463" s="452">
        <v>15.15</v>
      </c>
    </row>
    <row r="3464" spans="1:5">
      <c r="A3464" s="445">
        <v>11962</v>
      </c>
      <c r="B3464" s="445" t="s">
        <v>12055</v>
      </c>
      <c r="C3464" s="445" t="s">
        <v>146</v>
      </c>
      <c r="D3464" s="445" t="s">
        <v>8367</v>
      </c>
      <c r="E3464" s="452">
        <v>0.12</v>
      </c>
    </row>
    <row r="3465" spans="1:5">
      <c r="A3465" s="445">
        <v>4332</v>
      </c>
      <c r="B3465" s="445" t="s">
        <v>12056</v>
      </c>
      <c r="C3465" s="445" t="s">
        <v>146</v>
      </c>
      <c r="D3465" s="445" t="s">
        <v>8367</v>
      </c>
      <c r="E3465" s="452">
        <v>0.6</v>
      </c>
    </row>
    <row r="3466" spans="1:5">
      <c r="A3466" s="445">
        <v>4331</v>
      </c>
      <c r="B3466" s="445" t="s">
        <v>12057</v>
      </c>
      <c r="C3466" s="445" t="s">
        <v>146</v>
      </c>
      <c r="D3466" s="445" t="s">
        <v>8367</v>
      </c>
      <c r="E3466" s="452">
        <v>2.27</v>
      </c>
    </row>
    <row r="3467" spans="1:5">
      <c r="A3467" s="445">
        <v>4336</v>
      </c>
      <c r="B3467" s="445" t="s">
        <v>12058</v>
      </c>
      <c r="C3467" s="445" t="s">
        <v>146</v>
      </c>
      <c r="D3467" s="445" t="s">
        <v>8367</v>
      </c>
      <c r="E3467" s="452">
        <v>2.91</v>
      </c>
    </row>
    <row r="3468" spans="1:5">
      <c r="A3468" s="445">
        <v>13294</v>
      </c>
      <c r="B3468" s="445" t="s">
        <v>12059</v>
      </c>
      <c r="C3468" s="445" t="s">
        <v>146</v>
      </c>
      <c r="D3468" s="445" t="s">
        <v>8367</v>
      </c>
      <c r="E3468" s="452">
        <v>0.83</v>
      </c>
    </row>
    <row r="3469" spans="1:5">
      <c r="A3469" s="445">
        <v>11948</v>
      </c>
      <c r="B3469" s="445" t="s">
        <v>12060</v>
      </c>
      <c r="C3469" s="445" t="s">
        <v>146</v>
      </c>
      <c r="D3469" s="445" t="s">
        <v>8367</v>
      </c>
      <c r="E3469" s="452">
        <v>0.37</v>
      </c>
    </row>
    <row r="3470" spans="1:5">
      <c r="A3470" s="445">
        <v>4382</v>
      </c>
      <c r="B3470" s="445" t="s">
        <v>12061</v>
      </c>
      <c r="C3470" s="445" t="s">
        <v>146</v>
      </c>
      <c r="D3470" s="445" t="s">
        <v>8367</v>
      </c>
      <c r="E3470" s="452">
        <v>0.62</v>
      </c>
    </row>
    <row r="3471" spans="1:5">
      <c r="A3471" s="445">
        <v>4354</v>
      </c>
      <c r="B3471" s="445" t="s">
        <v>12063</v>
      </c>
      <c r="C3471" s="445" t="s">
        <v>146</v>
      </c>
      <c r="D3471" s="445" t="s">
        <v>8367</v>
      </c>
      <c r="E3471" s="452">
        <v>26.08</v>
      </c>
    </row>
    <row r="3472" spans="1:5">
      <c r="A3472" s="445">
        <v>40839</v>
      </c>
      <c r="B3472" s="445" t="s">
        <v>12064</v>
      </c>
      <c r="C3472" s="445" t="s">
        <v>21163</v>
      </c>
      <c r="D3472" s="445" t="s">
        <v>8367</v>
      </c>
      <c r="E3472" s="452">
        <v>62.77</v>
      </c>
    </row>
    <row r="3473" spans="1:5">
      <c r="A3473" s="445">
        <v>40552</v>
      </c>
      <c r="B3473" s="445" t="s">
        <v>12065</v>
      </c>
      <c r="C3473" s="445" t="s">
        <v>21163</v>
      </c>
      <c r="D3473" s="445" t="s">
        <v>8367</v>
      </c>
      <c r="E3473" s="452">
        <v>25.97</v>
      </c>
    </row>
    <row r="3474" spans="1:5">
      <c r="A3474" s="445">
        <v>40549</v>
      </c>
      <c r="B3474" s="445" t="s">
        <v>12066</v>
      </c>
      <c r="C3474" s="445" t="s">
        <v>21163</v>
      </c>
      <c r="D3474" s="445" t="s">
        <v>8367</v>
      </c>
      <c r="E3474" s="452">
        <v>102.81</v>
      </c>
    </row>
    <row r="3475" spans="1:5">
      <c r="A3475" s="445">
        <v>4385</v>
      </c>
      <c r="B3475" s="445" t="s">
        <v>12067</v>
      </c>
      <c r="C3475" s="445" t="s">
        <v>21160</v>
      </c>
      <c r="D3475" s="445" t="s">
        <v>8349</v>
      </c>
      <c r="E3475" s="453">
        <v>3892.68</v>
      </c>
    </row>
    <row r="3476" spans="1:5">
      <c r="A3476" s="445">
        <v>20078</v>
      </c>
      <c r="B3476" s="445" t="s">
        <v>12068</v>
      </c>
      <c r="C3476" s="445" t="s">
        <v>146</v>
      </c>
      <c r="D3476" s="445" t="s">
        <v>8349</v>
      </c>
      <c r="E3476" s="452">
        <v>29.73</v>
      </c>
    </row>
    <row r="3477" spans="1:5">
      <c r="A3477" s="445">
        <v>39897</v>
      </c>
      <c r="B3477" s="445" t="s">
        <v>12069</v>
      </c>
      <c r="C3477" s="445" t="s">
        <v>146</v>
      </c>
      <c r="D3477" s="445" t="s">
        <v>8367</v>
      </c>
      <c r="E3477" s="452">
        <v>51.77</v>
      </c>
    </row>
    <row r="3478" spans="1:5">
      <c r="A3478" s="445">
        <v>118</v>
      </c>
      <c r="B3478" s="445" t="s">
        <v>12070</v>
      </c>
      <c r="C3478" s="445" t="s">
        <v>146</v>
      </c>
      <c r="D3478" s="445" t="s">
        <v>8349</v>
      </c>
      <c r="E3478" s="452">
        <v>112.4</v>
      </c>
    </row>
    <row r="3479" spans="1:5">
      <c r="A3479" s="445">
        <v>4396</v>
      </c>
      <c r="B3479" s="445" t="s">
        <v>12071</v>
      </c>
      <c r="C3479" s="445" t="s">
        <v>145</v>
      </c>
      <c r="D3479" s="445" t="s">
        <v>8352</v>
      </c>
      <c r="E3479" s="452">
        <v>201.7</v>
      </c>
    </row>
    <row r="3480" spans="1:5">
      <c r="A3480" s="445">
        <v>36881</v>
      </c>
      <c r="B3480" s="445" t="s">
        <v>12072</v>
      </c>
      <c r="C3480" s="445" t="s">
        <v>145</v>
      </c>
      <c r="D3480" s="445" t="s">
        <v>8349</v>
      </c>
      <c r="E3480" s="452">
        <v>180.24</v>
      </c>
    </row>
    <row r="3481" spans="1:5">
      <c r="A3481" s="445">
        <v>36882</v>
      </c>
      <c r="B3481" s="445" t="s">
        <v>12073</v>
      </c>
      <c r="C3481" s="445" t="s">
        <v>145</v>
      </c>
      <c r="D3481" s="445" t="s">
        <v>8349</v>
      </c>
      <c r="E3481" s="452">
        <v>210.28</v>
      </c>
    </row>
    <row r="3482" spans="1:5">
      <c r="A3482" s="445">
        <v>4397</v>
      </c>
      <c r="B3482" s="445" t="s">
        <v>12074</v>
      </c>
      <c r="C3482" s="445" t="s">
        <v>145</v>
      </c>
      <c r="D3482" s="445" t="s">
        <v>8349</v>
      </c>
      <c r="E3482" s="452">
        <v>327.08</v>
      </c>
    </row>
    <row r="3483" spans="1:5">
      <c r="A3483" s="445">
        <v>4751</v>
      </c>
      <c r="B3483" s="445" t="s">
        <v>12075</v>
      </c>
      <c r="C3483" s="445" t="s">
        <v>954</v>
      </c>
      <c r="D3483" s="445" t="s">
        <v>8349</v>
      </c>
      <c r="E3483" s="452">
        <v>15.92</v>
      </c>
    </row>
    <row r="3484" spans="1:5">
      <c r="A3484" s="445">
        <v>41066</v>
      </c>
      <c r="B3484" s="445" t="s">
        <v>12076</v>
      </c>
      <c r="C3484" s="445" t="s">
        <v>8008</v>
      </c>
      <c r="D3484" s="445" t="s">
        <v>8349</v>
      </c>
      <c r="E3484" s="453">
        <v>2823.39</v>
      </c>
    </row>
    <row r="3485" spans="1:5">
      <c r="A3485" s="445">
        <v>39604</v>
      </c>
      <c r="B3485" s="445" t="s">
        <v>12077</v>
      </c>
      <c r="C3485" s="445" t="s">
        <v>146</v>
      </c>
      <c r="D3485" s="445" t="s">
        <v>8349</v>
      </c>
      <c r="E3485" s="452">
        <v>10.24</v>
      </c>
    </row>
    <row r="3486" spans="1:5">
      <c r="A3486" s="445">
        <v>39605</v>
      </c>
      <c r="B3486" s="445" t="s">
        <v>12078</v>
      </c>
      <c r="C3486" s="445" t="s">
        <v>146</v>
      </c>
      <c r="D3486" s="445" t="s">
        <v>8349</v>
      </c>
      <c r="E3486" s="452">
        <v>14.21</v>
      </c>
    </row>
    <row r="3487" spans="1:5">
      <c r="A3487" s="445">
        <v>39606</v>
      </c>
      <c r="B3487" s="445" t="s">
        <v>12079</v>
      </c>
      <c r="C3487" s="445" t="s">
        <v>146</v>
      </c>
      <c r="D3487" s="445" t="s">
        <v>8349</v>
      </c>
      <c r="E3487" s="452">
        <v>18.04</v>
      </c>
    </row>
    <row r="3488" spans="1:5">
      <c r="A3488" s="445">
        <v>39607</v>
      </c>
      <c r="B3488" s="445" t="s">
        <v>12080</v>
      </c>
      <c r="C3488" s="445" t="s">
        <v>146</v>
      </c>
      <c r="D3488" s="445" t="s">
        <v>8349</v>
      </c>
      <c r="E3488" s="452">
        <v>20.7</v>
      </c>
    </row>
    <row r="3489" spans="1:5">
      <c r="A3489" s="445">
        <v>39594</v>
      </c>
      <c r="B3489" s="445" t="s">
        <v>12081</v>
      </c>
      <c r="C3489" s="445" t="s">
        <v>146</v>
      </c>
      <c r="D3489" s="445" t="s">
        <v>8352</v>
      </c>
      <c r="E3489" s="452">
        <v>196.01</v>
      </c>
    </row>
    <row r="3490" spans="1:5">
      <c r="A3490" s="445">
        <v>39596</v>
      </c>
      <c r="B3490" s="445" t="s">
        <v>12082</v>
      </c>
      <c r="C3490" s="445" t="s">
        <v>146</v>
      </c>
      <c r="D3490" s="445" t="s">
        <v>8349</v>
      </c>
      <c r="E3490" s="452">
        <v>341.64</v>
      </c>
    </row>
    <row r="3491" spans="1:5">
      <c r="A3491" s="445">
        <v>39595</v>
      </c>
      <c r="B3491" s="445" t="s">
        <v>12083</v>
      </c>
      <c r="C3491" s="445" t="s">
        <v>146</v>
      </c>
      <c r="D3491" s="445" t="s">
        <v>8349</v>
      </c>
      <c r="E3491" s="452">
        <v>286.77</v>
      </c>
    </row>
    <row r="3492" spans="1:5">
      <c r="A3492" s="445">
        <v>39597</v>
      </c>
      <c r="B3492" s="445" t="s">
        <v>12084</v>
      </c>
      <c r="C3492" s="445" t="s">
        <v>146</v>
      </c>
      <c r="D3492" s="445" t="s">
        <v>8349</v>
      </c>
      <c r="E3492" s="452">
        <v>460.71</v>
      </c>
    </row>
    <row r="3493" spans="1:5">
      <c r="A3493" s="445">
        <v>10731</v>
      </c>
      <c r="B3493" s="445" t="s">
        <v>12085</v>
      </c>
      <c r="C3493" s="445" t="s">
        <v>145</v>
      </c>
      <c r="D3493" s="445" t="s">
        <v>8352</v>
      </c>
      <c r="E3493" s="452">
        <v>28.71</v>
      </c>
    </row>
    <row r="3494" spans="1:5">
      <c r="A3494" s="445">
        <v>4704</v>
      </c>
      <c r="B3494" s="445" t="s">
        <v>12086</v>
      </c>
      <c r="C3494" s="445" t="s">
        <v>145</v>
      </c>
      <c r="D3494" s="445" t="s">
        <v>8349</v>
      </c>
      <c r="E3494" s="452">
        <v>25.91</v>
      </c>
    </row>
    <row r="3495" spans="1:5">
      <c r="A3495" s="445">
        <v>10730</v>
      </c>
      <c r="B3495" s="445" t="s">
        <v>12087</v>
      </c>
      <c r="C3495" s="445" t="s">
        <v>145</v>
      </c>
      <c r="D3495" s="445" t="s">
        <v>8349</v>
      </c>
      <c r="E3495" s="452">
        <v>27.76</v>
      </c>
    </row>
    <row r="3496" spans="1:5">
      <c r="A3496" s="445">
        <v>4729</v>
      </c>
      <c r="B3496" s="445" t="s">
        <v>12088</v>
      </c>
      <c r="C3496" s="445" t="s">
        <v>133</v>
      </c>
      <c r="D3496" s="445" t="s">
        <v>8349</v>
      </c>
      <c r="E3496" s="452">
        <v>80.03</v>
      </c>
    </row>
    <row r="3497" spans="1:5">
      <c r="A3497" s="445">
        <v>4720</v>
      </c>
      <c r="B3497" s="445" t="s">
        <v>12089</v>
      </c>
      <c r="C3497" s="445" t="s">
        <v>133</v>
      </c>
      <c r="D3497" s="445" t="s">
        <v>8349</v>
      </c>
      <c r="E3497" s="452">
        <v>91.7</v>
      </c>
    </row>
    <row r="3498" spans="1:5">
      <c r="A3498" s="445">
        <v>4721</v>
      </c>
      <c r="B3498" s="445" t="s">
        <v>12090</v>
      </c>
      <c r="C3498" s="445" t="s">
        <v>133</v>
      </c>
      <c r="D3498" s="445" t="s">
        <v>8349</v>
      </c>
      <c r="E3498" s="452">
        <v>79.430000000000007</v>
      </c>
    </row>
    <row r="3499" spans="1:5">
      <c r="A3499" s="445">
        <v>4718</v>
      </c>
      <c r="B3499" s="445" t="s">
        <v>12091</v>
      </c>
      <c r="C3499" s="445" t="s">
        <v>133</v>
      </c>
      <c r="D3499" s="445" t="s">
        <v>8352</v>
      </c>
      <c r="E3499" s="452">
        <v>79.849999999999994</v>
      </c>
    </row>
    <row r="3500" spans="1:5">
      <c r="A3500" s="445">
        <v>4722</v>
      </c>
      <c r="B3500" s="445" t="s">
        <v>12092</v>
      </c>
      <c r="C3500" s="445" t="s">
        <v>133</v>
      </c>
      <c r="D3500" s="445" t="s">
        <v>8349</v>
      </c>
      <c r="E3500" s="452">
        <v>75.03</v>
      </c>
    </row>
    <row r="3501" spans="1:5">
      <c r="A3501" s="445">
        <v>4723</v>
      </c>
      <c r="B3501" s="445" t="s">
        <v>12093</v>
      </c>
      <c r="C3501" s="445" t="s">
        <v>133</v>
      </c>
      <c r="D3501" s="445" t="s">
        <v>8349</v>
      </c>
      <c r="E3501" s="452">
        <v>74.38</v>
      </c>
    </row>
    <row r="3502" spans="1:5">
      <c r="A3502" s="445">
        <v>4727</v>
      </c>
      <c r="B3502" s="445" t="s">
        <v>12094</v>
      </c>
      <c r="C3502" s="445" t="s">
        <v>133</v>
      </c>
      <c r="D3502" s="445" t="s">
        <v>8349</v>
      </c>
      <c r="E3502" s="452">
        <v>68.08</v>
      </c>
    </row>
    <row r="3503" spans="1:5">
      <c r="A3503" s="445">
        <v>4748</v>
      </c>
      <c r="B3503" s="445" t="s">
        <v>12095</v>
      </c>
      <c r="C3503" s="445" t="s">
        <v>133</v>
      </c>
      <c r="D3503" s="445" t="s">
        <v>8349</v>
      </c>
      <c r="E3503" s="452">
        <v>73.36</v>
      </c>
    </row>
    <row r="3504" spans="1:5">
      <c r="A3504" s="445">
        <v>4730</v>
      </c>
      <c r="B3504" s="445" t="s">
        <v>12096</v>
      </c>
      <c r="C3504" s="445" t="s">
        <v>133</v>
      </c>
      <c r="D3504" s="445" t="s">
        <v>8349</v>
      </c>
      <c r="E3504" s="452">
        <v>74.66</v>
      </c>
    </row>
    <row r="3505" spans="1:5">
      <c r="A3505" s="445">
        <v>13186</v>
      </c>
      <c r="B3505" s="445" t="s">
        <v>12097</v>
      </c>
      <c r="C3505" s="445" t="s">
        <v>133</v>
      </c>
      <c r="D3505" s="445" t="s">
        <v>8349</v>
      </c>
      <c r="E3505" s="452">
        <v>58.82</v>
      </c>
    </row>
    <row r="3506" spans="1:5">
      <c r="A3506" s="445">
        <v>10737</v>
      </c>
      <c r="B3506" s="445" t="s">
        <v>12098</v>
      </c>
      <c r="C3506" s="445" t="s">
        <v>145</v>
      </c>
      <c r="D3506" s="445" t="s">
        <v>8349</v>
      </c>
      <c r="E3506" s="452">
        <v>90.22</v>
      </c>
    </row>
    <row r="3507" spans="1:5">
      <c r="A3507" s="445">
        <v>10734</v>
      </c>
      <c r="B3507" s="445" t="s">
        <v>12099</v>
      </c>
      <c r="C3507" s="445" t="s">
        <v>145</v>
      </c>
      <c r="D3507" s="445" t="s">
        <v>8349</v>
      </c>
      <c r="E3507" s="452">
        <v>53.67</v>
      </c>
    </row>
    <row r="3508" spans="1:5">
      <c r="A3508" s="445">
        <v>4708</v>
      </c>
      <c r="B3508" s="445" t="s">
        <v>12100</v>
      </c>
      <c r="C3508" s="445" t="s">
        <v>145</v>
      </c>
      <c r="D3508" s="445" t="s">
        <v>8349</v>
      </c>
      <c r="E3508" s="452">
        <v>104.1</v>
      </c>
    </row>
    <row r="3509" spans="1:5">
      <c r="A3509" s="445">
        <v>4712</v>
      </c>
      <c r="B3509" s="445" t="s">
        <v>12101</v>
      </c>
      <c r="C3509" s="445" t="s">
        <v>145</v>
      </c>
      <c r="D3509" s="445" t="s">
        <v>8349</v>
      </c>
      <c r="E3509" s="452">
        <v>50.89</v>
      </c>
    </row>
    <row r="3510" spans="1:5">
      <c r="A3510" s="445">
        <v>4710</v>
      </c>
      <c r="B3510" s="445" t="s">
        <v>12102</v>
      </c>
      <c r="C3510" s="445" t="s">
        <v>145</v>
      </c>
      <c r="D3510" s="445" t="s">
        <v>8349</v>
      </c>
      <c r="E3510" s="452">
        <v>163.21</v>
      </c>
    </row>
    <row r="3511" spans="1:5">
      <c r="A3511" s="445">
        <v>4746</v>
      </c>
      <c r="B3511" s="445" t="s">
        <v>12103</v>
      </c>
      <c r="C3511" s="445" t="s">
        <v>133</v>
      </c>
      <c r="D3511" s="445" t="s">
        <v>8349</v>
      </c>
      <c r="E3511" s="452">
        <v>55.76</v>
      </c>
    </row>
    <row r="3512" spans="1:5">
      <c r="A3512" s="445">
        <v>4750</v>
      </c>
      <c r="B3512" s="445" t="s">
        <v>12104</v>
      </c>
      <c r="C3512" s="445" t="s">
        <v>954</v>
      </c>
      <c r="D3512" s="445" t="s">
        <v>8352</v>
      </c>
      <c r="E3512" s="452">
        <v>13.66</v>
      </c>
    </row>
    <row r="3513" spans="1:5">
      <c r="A3513" s="445">
        <v>41065</v>
      </c>
      <c r="B3513" s="445" t="s">
        <v>12105</v>
      </c>
      <c r="C3513" s="445" t="s">
        <v>8008</v>
      </c>
      <c r="D3513" s="445" t="s">
        <v>8349</v>
      </c>
      <c r="E3513" s="453">
        <v>2420.84</v>
      </c>
    </row>
    <row r="3514" spans="1:5">
      <c r="A3514" s="445">
        <v>34747</v>
      </c>
      <c r="B3514" s="445" t="s">
        <v>12106</v>
      </c>
      <c r="C3514" s="445" t="s">
        <v>239</v>
      </c>
      <c r="D3514" s="445" t="s">
        <v>8367</v>
      </c>
      <c r="E3514" s="452">
        <v>85.01</v>
      </c>
    </row>
    <row r="3515" spans="1:5">
      <c r="A3515" s="445">
        <v>4826</v>
      </c>
      <c r="B3515" s="445" t="s">
        <v>12107</v>
      </c>
      <c r="C3515" s="445" t="s">
        <v>239</v>
      </c>
      <c r="D3515" s="445" t="s">
        <v>8367</v>
      </c>
      <c r="E3515" s="452">
        <v>91.41</v>
      </c>
    </row>
    <row r="3516" spans="1:5">
      <c r="A3516" s="445">
        <v>41975</v>
      </c>
      <c r="B3516" s="445" t="s">
        <v>12108</v>
      </c>
      <c r="C3516" s="445" t="s">
        <v>145</v>
      </c>
      <c r="D3516" s="445" t="s">
        <v>8367</v>
      </c>
      <c r="E3516" s="452">
        <v>75.650000000000006</v>
      </c>
    </row>
    <row r="3517" spans="1:5">
      <c r="A3517" s="445">
        <v>4825</v>
      </c>
      <c r="B3517" s="445" t="s">
        <v>12109</v>
      </c>
      <c r="C3517" s="445" t="s">
        <v>239</v>
      </c>
      <c r="D3517" s="445" t="s">
        <v>8367</v>
      </c>
      <c r="E3517" s="452">
        <v>126.53</v>
      </c>
    </row>
    <row r="3518" spans="1:5">
      <c r="A3518" s="445">
        <v>34744</v>
      </c>
      <c r="B3518" s="445" t="s">
        <v>12110</v>
      </c>
      <c r="C3518" s="445" t="s">
        <v>145</v>
      </c>
      <c r="D3518" s="445" t="s">
        <v>8367</v>
      </c>
      <c r="E3518" s="452">
        <v>20.92</v>
      </c>
    </row>
    <row r="3519" spans="1:5">
      <c r="A3519" s="445">
        <v>39430</v>
      </c>
      <c r="B3519" s="445" t="s">
        <v>12111</v>
      </c>
      <c r="C3519" s="445" t="s">
        <v>146</v>
      </c>
      <c r="D3519" s="445" t="s">
        <v>8349</v>
      </c>
      <c r="E3519" s="452">
        <v>2.3199999999999998</v>
      </c>
    </row>
    <row r="3520" spans="1:5">
      <c r="A3520" s="445">
        <v>39573</v>
      </c>
      <c r="B3520" s="445" t="s">
        <v>12112</v>
      </c>
      <c r="C3520" s="445" t="s">
        <v>146</v>
      </c>
      <c r="D3520" s="445" t="s">
        <v>8349</v>
      </c>
      <c r="E3520" s="452">
        <v>2.29</v>
      </c>
    </row>
    <row r="3521" spans="1:5">
      <c r="A3521" s="445">
        <v>38410</v>
      </c>
      <c r="B3521" s="445" t="s">
        <v>12113</v>
      </c>
      <c r="C3521" s="445" t="s">
        <v>146</v>
      </c>
      <c r="D3521" s="445" t="s">
        <v>8349</v>
      </c>
      <c r="E3521" s="453">
        <v>12230.81</v>
      </c>
    </row>
    <row r="3522" spans="1:5">
      <c r="A3522" s="445">
        <v>41596</v>
      </c>
      <c r="B3522" s="445" t="s">
        <v>12114</v>
      </c>
      <c r="C3522" s="445" t="s">
        <v>130</v>
      </c>
      <c r="D3522" s="445" t="s">
        <v>8367</v>
      </c>
      <c r="E3522" s="452">
        <v>13.26</v>
      </c>
    </row>
    <row r="3523" spans="1:5">
      <c r="A3523" s="445">
        <v>41598</v>
      </c>
      <c r="B3523" s="445" t="s">
        <v>12115</v>
      </c>
      <c r="C3523" s="445" t="s">
        <v>130</v>
      </c>
      <c r="D3523" s="445" t="s">
        <v>8367</v>
      </c>
      <c r="E3523" s="452">
        <v>13.26</v>
      </c>
    </row>
    <row r="3524" spans="1:5">
      <c r="A3524" s="445">
        <v>41594</v>
      </c>
      <c r="B3524" s="445" t="s">
        <v>12116</v>
      </c>
      <c r="C3524" s="445" t="s">
        <v>130</v>
      </c>
      <c r="D3524" s="445" t="s">
        <v>8367</v>
      </c>
      <c r="E3524" s="452">
        <v>13.47</v>
      </c>
    </row>
    <row r="3525" spans="1:5">
      <c r="A3525" s="445">
        <v>43663</v>
      </c>
      <c r="B3525" s="445" t="s">
        <v>12118</v>
      </c>
      <c r="C3525" s="445" t="s">
        <v>130</v>
      </c>
      <c r="D3525" s="445" t="s">
        <v>8367</v>
      </c>
      <c r="E3525" s="452">
        <v>11.1</v>
      </c>
    </row>
    <row r="3526" spans="1:5">
      <c r="A3526" s="445">
        <v>4766</v>
      </c>
      <c r="B3526" s="445" t="s">
        <v>12119</v>
      </c>
      <c r="C3526" s="445" t="s">
        <v>130</v>
      </c>
      <c r="D3526" s="445" t="s">
        <v>8367</v>
      </c>
      <c r="E3526" s="452">
        <v>10.45</v>
      </c>
    </row>
    <row r="3527" spans="1:5">
      <c r="A3527" s="445">
        <v>43664</v>
      </c>
      <c r="B3527" s="445" t="s">
        <v>12120</v>
      </c>
      <c r="C3527" s="445" t="s">
        <v>130</v>
      </c>
      <c r="D3527" s="445" t="s">
        <v>8367</v>
      </c>
      <c r="E3527" s="452">
        <v>11.16</v>
      </c>
    </row>
    <row r="3528" spans="1:5">
      <c r="A3528" s="445">
        <v>43082</v>
      </c>
      <c r="B3528" s="445" t="s">
        <v>12121</v>
      </c>
      <c r="C3528" s="445" t="s">
        <v>130</v>
      </c>
      <c r="D3528" s="445" t="s">
        <v>8367</v>
      </c>
      <c r="E3528" s="452">
        <v>12.16</v>
      </c>
    </row>
    <row r="3529" spans="1:5">
      <c r="A3529" s="445">
        <v>43665</v>
      </c>
      <c r="B3529" s="445" t="s">
        <v>12122</v>
      </c>
      <c r="C3529" s="445" t="s">
        <v>130</v>
      </c>
      <c r="D3529" s="445" t="s">
        <v>8367</v>
      </c>
      <c r="E3529" s="452">
        <v>10.45</v>
      </c>
    </row>
    <row r="3530" spans="1:5">
      <c r="A3530" s="445">
        <v>10966</v>
      </c>
      <c r="B3530" s="445" t="s">
        <v>12123</v>
      </c>
      <c r="C3530" s="445" t="s">
        <v>130</v>
      </c>
      <c r="D3530" s="445" t="s">
        <v>8367</v>
      </c>
      <c r="E3530" s="452">
        <v>11.1</v>
      </c>
    </row>
    <row r="3531" spans="1:5">
      <c r="A3531" s="445">
        <v>43692</v>
      </c>
      <c r="B3531" s="445" t="s">
        <v>12124</v>
      </c>
      <c r="C3531" s="445" t="s">
        <v>130</v>
      </c>
      <c r="D3531" s="445" t="s">
        <v>8367</v>
      </c>
      <c r="E3531" s="452">
        <v>11.1</v>
      </c>
    </row>
    <row r="3532" spans="1:5">
      <c r="A3532" s="445">
        <v>43083</v>
      </c>
      <c r="B3532" s="445" t="s">
        <v>12125</v>
      </c>
      <c r="C3532" s="445" t="s">
        <v>130</v>
      </c>
      <c r="D3532" s="445" t="s">
        <v>8367</v>
      </c>
      <c r="E3532" s="452">
        <v>10.53</v>
      </c>
    </row>
    <row r="3533" spans="1:5">
      <c r="A3533" s="445">
        <v>40535</v>
      </c>
      <c r="B3533" s="445" t="s">
        <v>12126</v>
      </c>
      <c r="C3533" s="445" t="s">
        <v>130</v>
      </c>
      <c r="D3533" s="445" t="s">
        <v>8367</v>
      </c>
      <c r="E3533" s="452">
        <v>10.53</v>
      </c>
    </row>
    <row r="3534" spans="1:5">
      <c r="A3534" s="445">
        <v>39427</v>
      </c>
      <c r="B3534" s="445" t="s">
        <v>12127</v>
      </c>
      <c r="C3534" s="445" t="s">
        <v>239</v>
      </c>
      <c r="D3534" s="445" t="s">
        <v>8349</v>
      </c>
      <c r="E3534" s="452">
        <v>6.17</v>
      </c>
    </row>
    <row r="3535" spans="1:5">
      <c r="A3535" s="445">
        <v>39424</v>
      </c>
      <c r="B3535" s="445" t="s">
        <v>12128</v>
      </c>
      <c r="C3535" s="445" t="s">
        <v>239</v>
      </c>
      <c r="D3535" s="445" t="s">
        <v>8349</v>
      </c>
      <c r="E3535" s="452">
        <v>3.67</v>
      </c>
    </row>
    <row r="3536" spans="1:5">
      <c r="A3536" s="445">
        <v>39425</v>
      </c>
      <c r="B3536" s="445" t="s">
        <v>12129</v>
      </c>
      <c r="C3536" s="445" t="s">
        <v>239</v>
      </c>
      <c r="D3536" s="445" t="s">
        <v>8349</v>
      </c>
      <c r="E3536" s="452">
        <v>3.62</v>
      </c>
    </row>
    <row r="3537" spans="1:5">
      <c r="A3537" s="445">
        <v>40664</v>
      </c>
      <c r="B3537" s="445" t="s">
        <v>12130</v>
      </c>
      <c r="C3537" s="445" t="s">
        <v>130</v>
      </c>
      <c r="D3537" s="445" t="s">
        <v>8367</v>
      </c>
      <c r="E3537" s="452">
        <v>21.61</v>
      </c>
    </row>
    <row r="3538" spans="1:5">
      <c r="A3538" s="445">
        <v>34360</v>
      </c>
      <c r="B3538" s="445" t="s">
        <v>12132</v>
      </c>
      <c r="C3538" s="445" t="s">
        <v>130</v>
      </c>
      <c r="D3538" s="445" t="s">
        <v>8367</v>
      </c>
      <c r="E3538" s="452">
        <v>40.36</v>
      </c>
    </row>
    <row r="3539" spans="1:5">
      <c r="A3539" s="445">
        <v>20259</v>
      </c>
      <c r="B3539" s="445" t="s">
        <v>12133</v>
      </c>
      <c r="C3539" s="445" t="s">
        <v>239</v>
      </c>
      <c r="D3539" s="445" t="s">
        <v>8367</v>
      </c>
      <c r="E3539" s="452">
        <v>7.9</v>
      </c>
    </row>
    <row r="3540" spans="1:5">
      <c r="A3540" s="445">
        <v>14077</v>
      </c>
      <c r="B3540" s="445" t="s">
        <v>12134</v>
      </c>
      <c r="C3540" s="445" t="s">
        <v>239</v>
      </c>
      <c r="D3540" s="445" t="s">
        <v>8367</v>
      </c>
      <c r="E3540" s="452">
        <v>120.91</v>
      </c>
    </row>
    <row r="3541" spans="1:5">
      <c r="A3541" s="445">
        <v>3678</v>
      </c>
      <c r="B3541" s="445" t="s">
        <v>12135</v>
      </c>
      <c r="C3541" s="445" t="s">
        <v>239</v>
      </c>
      <c r="D3541" s="445" t="s">
        <v>8367</v>
      </c>
      <c r="E3541" s="452">
        <v>54.65</v>
      </c>
    </row>
    <row r="3542" spans="1:5">
      <c r="A3542" s="445">
        <v>39418</v>
      </c>
      <c r="B3542" s="445" t="s">
        <v>12136</v>
      </c>
      <c r="C3542" s="445" t="s">
        <v>239</v>
      </c>
      <c r="D3542" s="445" t="s">
        <v>8349</v>
      </c>
      <c r="E3542" s="452">
        <v>6.89</v>
      </c>
    </row>
    <row r="3543" spans="1:5">
      <c r="A3543" s="445">
        <v>39419</v>
      </c>
      <c r="B3543" s="445" t="s">
        <v>12137</v>
      </c>
      <c r="C3543" s="445" t="s">
        <v>239</v>
      </c>
      <c r="D3543" s="445" t="s">
        <v>8349</v>
      </c>
      <c r="E3543" s="452">
        <v>8.39</v>
      </c>
    </row>
    <row r="3544" spans="1:5">
      <c r="A3544" s="445">
        <v>39420</v>
      </c>
      <c r="B3544" s="445" t="s">
        <v>12138</v>
      </c>
      <c r="C3544" s="445" t="s">
        <v>239</v>
      </c>
      <c r="D3544" s="445" t="s">
        <v>8349</v>
      </c>
      <c r="E3544" s="452">
        <v>9.26</v>
      </c>
    </row>
    <row r="3545" spans="1:5">
      <c r="A3545" s="445">
        <v>39571</v>
      </c>
      <c r="B3545" s="445" t="s">
        <v>12139</v>
      </c>
      <c r="C3545" s="445" t="s">
        <v>239</v>
      </c>
      <c r="D3545" s="445" t="s">
        <v>8349</v>
      </c>
      <c r="E3545" s="452">
        <v>5.6</v>
      </c>
    </row>
    <row r="3546" spans="1:5">
      <c r="A3546" s="445">
        <v>39421</v>
      </c>
      <c r="B3546" s="445" t="s">
        <v>12140</v>
      </c>
      <c r="C3546" s="445" t="s">
        <v>239</v>
      </c>
      <c r="D3546" s="445" t="s">
        <v>8349</v>
      </c>
      <c r="E3546" s="452">
        <v>8.15</v>
      </c>
    </row>
    <row r="3547" spans="1:5">
      <c r="A3547" s="445">
        <v>39422</v>
      </c>
      <c r="B3547" s="445" t="s">
        <v>12141</v>
      </c>
      <c r="C3547" s="445" t="s">
        <v>239</v>
      </c>
      <c r="D3547" s="445" t="s">
        <v>8352</v>
      </c>
      <c r="E3547" s="452">
        <v>9.52</v>
      </c>
    </row>
    <row r="3548" spans="1:5">
      <c r="A3548" s="445">
        <v>39423</v>
      </c>
      <c r="B3548" s="445" t="s">
        <v>12142</v>
      </c>
      <c r="C3548" s="445" t="s">
        <v>239</v>
      </c>
      <c r="D3548" s="445" t="s">
        <v>8349</v>
      </c>
      <c r="E3548" s="452">
        <v>11.05</v>
      </c>
    </row>
    <row r="3549" spans="1:5">
      <c r="A3549" s="445">
        <v>39426</v>
      </c>
      <c r="B3549" s="445" t="s">
        <v>12143</v>
      </c>
      <c r="C3549" s="445" t="s">
        <v>239</v>
      </c>
      <c r="D3549" s="445" t="s">
        <v>8349</v>
      </c>
      <c r="E3549" s="452">
        <v>24.85</v>
      </c>
    </row>
    <row r="3550" spans="1:5">
      <c r="A3550" s="445">
        <v>39429</v>
      </c>
      <c r="B3550" s="445" t="s">
        <v>12144</v>
      </c>
      <c r="C3550" s="445" t="s">
        <v>239</v>
      </c>
      <c r="D3550" s="445" t="s">
        <v>8349</v>
      </c>
      <c r="E3550" s="452">
        <v>7.84</v>
      </c>
    </row>
    <row r="3551" spans="1:5">
      <c r="A3551" s="445">
        <v>39428</v>
      </c>
      <c r="B3551" s="445" t="s">
        <v>12145</v>
      </c>
      <c r="C3551" s="445" t="s">
        <v>239</v>
      </c>
      <c r="D3551" s="445" t="s">
        <v>8349</v>
      </c>
      <c r="E3551" s="452">
        <v>5.99</v>
      </c>
    </row>
    <row r="3552" spans="1:5">
      <c r="A3552" s="445">
        <v>39572</v>
      </c>
      <c r="B3552" s="445" t="s">
        <v>12146</v>
      </c>
      <c r="C3552" s="445" t="s">
        <v>239</v>
      </c>
      <c r="D3552" s="445" t="s">
        <v>8349</v>
      </c>
      <c r="E3552" s="452">
        <v>5.18</v>
      </c>
    </row>
    <row r="3553" spans="1:5">
      <c r="A3553" s="445">
        <v>39570</v>
      </c>
      <c r="B3553" s="445" t="s">
        <v>12147</v>
      </c>
      <c r="C3553" s="445" t="s">
        <v>239</v>
      </c>
      <c r="D3553" s="445" t="s">
        <v>8349</v>
      </c>
      <c r="E3553" s="452">
        <v>5.5</v>
      </c>
    </row>
    <row r="3554" spans="1:5">
      <c r="A3554" s="445">
        <v>39569</v>
      </c>
      <c r="B3554" s="445" t="s">
        <v>12148</v>
      </c>
      <c r="C3554" s="445" t="s">
        <v>239</v>
      </c>
      <c r="D3554" s="445" t="s">
        <v>8349</v>
      </c>
      <c r="E3554" s="452">
        <v>5.43</v>
      </c>
    </row>
    <row r="3555" spans="1:5">
      <c r="A3555" s="445">
        <v>11552</v>
      </c>
      <c r="B3555" s="445" t="s">
        <v>12149</v>
      </c>
      <c r="C3555" s="445" t="s">
        <v>239</v>
      </c>
      <c r="D3555" s="445" t="s">
        <v>8349</v>
      </c>
      <c r="E3555" s="452">
        <v>7.7</v>
      </c>
    </row>
    <row r="3556" spans="1:5">
      <c r="A3556" s="445">
        <v>40598</v>
      </c>
      <c r="B3556" s="445" t="s">
        <v>12150</v>
      </c>
      <c r="C3556" s="445" t="s">
        <v>130</v>
      </c>
      <c r="D3556" s="445" t="s">
        <v>8367</v>
      </c>
      <c r="E3556" s="452">
        <v>10.27</v>
      </c>
    </row>
    <row r="3557" spans="1:5">
      <c r="A3557" s="445">
        <v>39029</v>
      </c>
      <c r="B3557" s="445" t="s">
        <v>12151</v>
      </c>
      <c r="C3557" s="445" t="s">
        <v>239</v>
      </c>
      <c r="D3557" s="445" t="s">
        <v>8349</v>
      </c>
      <c r="E3557" s="452">
        <v>17.54</v>
      </c>
    </row>
    <row r="3558" spans="1:5">
      <c r="A3558" s="445">
        <v>39028</v>
      </c>
      <c r="B3558" s="445" t="s">
        <v>12152</v>
      </c>
      <c r="C3558" s="445" t="s">
        <v>239</v>
      </c>
      <c r="D3558" s="445" t="s">
        <v>8349</v>
      </c>
      <c r="E3558" s="452">
        <v>10.210000000000001</v>
      </c>
    </row>
    <row r="3559" spans="1:5">
      <c r="A3559" s="445">
        <v>39328</v>
      </c>
      <c r="B3559" s="445" t="s">
        <v>12153</v>
      </c>
      <c r="C3559" s="445" t="s">
        <v>239</v>
      </c>
      <c r="D3559" s="445" t="s">
        <v>8349</v>
      </c>
      <c r="E3559" s="452">
        <v>5.61</v>
      </c>
    </row>
    <row r="3560" spans="1:5">
      <c r="A3560" s="445">
        <v>38541</v>
      </c>
      <c r="B3560" s="445" t="s">
        <v>12154</v>
      </c>
      <c r="C3560" s="445" t="s">
        <v>146</v>
      </c>
      <c r="D3560" s="445" t="s">
        <v>8367</v>
      </c>
      <c r="E3560" s="453">
        <v>2700776.76</v>
      </c>
    </row>
    <row r="3561" spans="1:5">
      <c r="A3561" s="445">
        <v>38542</v>
      </c>
      <c r="B3561" s="445" t="s">
        <v>12155</v>
      </c>
      <c r="C3561" s="445" t="s">
        <v>146</v>
      </c>
      <c r="D3561" s="445" t="s">
        <v>8367</v>
      </c>
      <c r="E3561" s="453">
        <v>4199599.25</v>
      </c>
    </row>
    <row r="3562" spans="1:5">
      <c r="A3562" s="445">
        <v>38543</v>
      </c>
      <c r="B3562" s="445" t="s">
        <v>12156</v>
      </c>
      <c r="C3562" s="445" t="s">
        <v>146</v>
      </c>
      <c r="D3562" s="445" t="s">
        <v>8367</v>
      </c>
      <c r="E3562" s="453">
        <v>1028177.78</v>
      </c>
    </row>
    <row r="3563" spans="1:5">
      <c r="A3563" s="445">
        <v>40406</v>
      </c>
      <c r="B3563" s="445" t="s">
        <v>12157</v>
      </c>
      <c r="C3563" s="445" t="s">
        <v>146</v>
      </c>
      <c r="D3563" s="445" t="s">
        <v>8349</v>
      </c>
      <c r="E3563" s="453">
        <v>72527.7</v>
      </c>
    </row>
    <row r="3564" spans="1:5">
      <c r="A3564" s="445">
        <v>40789</v>
      </c>
      <c r="B3564" s="445" t="s">
        <v>12158</v>
      </c>
      <c r="C3564" s="445" t="s">
        <v>146</v>
      </c>
      <c r="D3564" s="445" t="s">
        <v>8349</v>
      </c>
      <c r="E3564" s="453">
        <v>10451.98</v>
      </c>
    </row>
    <row r="3565" spans="1:5">
      <c r="A3565" s="445">
        <v>40791</v>
      </c>
      <c r="B3565" s="445" t="s">
        <v>12159</v>
      </c>
      <c r="C3565" s="445" t="s">
        <v>146</v>
      </c>
      <c r="D3565" s="445" t="s">
        <v>8349</v>
      </c>
      <c r="E3565" s="453">
        <v>32719.26</v>
      </c>
    </row>
    <row r="3566" spans="1:5">
      <c r="A3566" s="445">
        <v>11651</v>
      </c>
      <c r="B3566" s="445" t="s">
        <v>12160</v>
      </c>
      <c r="C3566" s="445" t="s">
        <v>146</v>
      </c>
      <c r="D3566" s="445" t="s">
        <v>8349</v>
      </c>
      <c r="E3566" s="453">
        <v>17894.63</v>
      </c>
    </row>
    <row r="3567" spans="1:5">
      <c r="A3567" s="445">
        <v>42002</v>
      </c>
      <c r="B3567" s="445" t="s">
        <v>12161</v>
      </c>
      <c r="C3567" s="445" t="s">
        <v>146</v>
      </c>
      <c r="D3567" s="445" t="s">
        <v>8367</v>
      </c>
      <c r="E3567" s="453">
        <v>880608.91</v>
      </c>
    </row>
    <row r="3568" spans="1:5">
      <c r="A3568" s="445">
        <v>40435</v>
      </c>
      <c r="B3568" s="445" t="s">
        <v>12162</v>
      </c>
      <c r="C3568" s="445" t="s">
        <v>146</v>
      </c>
      <c r="D3568" s="445" t="s">
        <v>8367</v>
      </c>
      <c r="E3568" s="453">
        <v>564049.62</v>
      </c>
    </row>
    <row r="3569" spans="1:5">
      <c r="A3569" s="445">
        <v>39012</v>
      </c>
      <c r="B3569" s="445" t="s">
        <v>12163</v>
      </c>
      <c r="C3569" s="445" t="s">
        <v>146</v>
      </c>
      <c r="D3569" s="445" t="s">
        <v>8367</v>
      </c>
      <c r="E3569" s="453">
        <v>588507.81000000006</v>
      </c>
    </row>
    <row r="3570" spans="1:5">
      <c r="A3570" s="445">
        <v>13617</v>
      </c>
      <c r="B3570" s="445" t="s">
        <v>12164</v>
      </c>
      <c r="C3570" s="445" t="s">
        <v>146</v>
      </c>
      <c r="D3570" s="445" t="s">
        <v>8349</v>
      </c>
      <c r="E3570" s="453">
        <v>61160.75</v>
      </c>
    </row>
    <row r="3571" spans="1:5">
      <c r="A3571" s="445">
        <v>35274</v>
      </c>
      <c r="B3571" s="445" t="s">
        <v>12165</v>
      </c>
      <c r="C3571" s="445" t="s">
        <v>239</v>
      </c>
      <c r="D3571" s="445" t="s">
        <v>8349</v>
      </c>
      <c r="E3571" s="452">
        <v>22.83</v>
      </c>
    </row>
    <row r="3572" spans="1:5">
      <c r="A3572" s="445">
        <v>35275</v>
      </c>
      <c r="B3572" s="445" t="s">
        <v>12166</v>
      </c>
      <c r="C3572" s="445" t="s">
        <v>239</v>
      </c>
      <c r="D3572" s="445" t="s">
        <v>8349</v>
      </c>
      <c r="E3572" s="452">
        <v>48.47</v>
      </c>
    </row>
    <row r="3573" spans="1:5">
      <c r="A3573" s="445">
        <v>35276</v>
      </c>
      <c r="B3573" s="445" t="s">
        <v>12167</v>
      </c>
      <c r="C3573" s="445" t="s">
        <v>239</v>
      </c>
      <c r="D3573" s="445" t="s">
        <v>8349</v>
      </c>
      <c r="E3573" s="452">
        <v>84.33</v>
      </c>
    </row>
    <row r="3574" spans="1:5">
      <c r="A3574" s="445">
        <v>38386</v>
      </c>
      <c r="B3574" s="445" t="s">
        <v>12168</v>
      </c>
      <c r="C3574" s="445" t="s">
        <v>146</v>
      </c>
      <c r="D3574" s="445" t="s">
        <v>8349</v>
      </c>
      <c r="E3574" s="452">
        <v>5.16</v>
      </c>
    </row>
    <row r="3575" spans="1:5">
      <c r="A3575" s="445">
        <v>11091</v>
      </c>
      <c r="B3575" s="445" t="s">
        <v>12169</v>
      </c>
      <c r="C3575" s="445" t="s">
        <v>146</v>
      </c>
      <c r="D3575" s="445" t="s">
        <v>8349</v>
      </c>
      <c r="E3575" s="452">
        <v>1.45</v>
      </c>
    </row>
    <row r="3576" spans="1:5">
      <c r="A3576" s="445">
        <v>37586</v>
      </c>
      <c r="B3576" s="445" t="s">
        <v>12170</v>
      </c>
      <c r="C3576" s="445" t="s">
        <v>21163</v>
      </c>
      <c r="D3576" s="445" t="s">
        <v>8367</v>
      </c>
      <c r="E3576" s="452">
        <v>44.64</v>
      </c>
    </row>
    <row r="3577" spans="1:5">
      <c r="A3577" s="445">
        <v>37395</v>
      </c>
      <c r="B3577" s="445" t="s">
        <v>12171</v>
      </c>
      <c r="C3577" s="445" t="s">
        <v>21163</v>
      </c>
      <c r="D3577" s="445" t="s">
        <v>8367</v>
      </c>
      <c r="E3577" s="452">
        <v>38.39</v>
      </c>
    </row>
    <row r="3578" spans="1:5">
      <c r="A3578" s="445">
        <v>14147</v>
      </c>
      <c r="B3578" s="445" t="s">
        <v>12172</v>
      </c>
      <c r="C3578" s="445" t="s">
        <v>21163</v>
      </c>
      <c r="D3578" s="445" t="s">
        <v>8367</v>
      </c>
      <c r="E3578" s="452">
        <v>50.92</v>
      </c>
    </row>
    <row r="3579" spans="1:5">
      <c r="A3579" s="445">
        <v>37396</v>
      </c>
      <c r="B3579" s="445" t="s">
        <v>12173</v>
      </c>
      <c r="C3579" s="445" t="s">
        <v>21163</v>
      </c>
      <c r="D3579" s="445" t="s">
        <v>8367</v>
      </c>
      <c r="E3579" s="452">
        <v>31.41</v>
      </c>
    </row>
    <row r="3580" spans="1:5">
      <c r="A3580" s="445">
        <v>37397</v>
      </c>
      <c r="B3580" s="445" t="s">
        <v>12174</v>
      </c>
      <c r="C3580" s="445" t="s">
        <v>21163</v>
      </c>
      <c r="D3580" s="445" t="s">
        <v>8367</v>
      </c>
      <c r="E3580" s="452">
        <v>32.9</v>
      </c>
    </row>
    <row r="3581" spans="1:5">
      <c r="A3581" s="445">
        <v>43606</v>
      </c>
      <c r="B3581" s="445" t="s">
        <v>12175</v>
      </c>
      <c r="C3581" s="445" t="s">
        <v>146</v>
      </c>
      <c r="D3581" s="445" t="s">
        <v>8349</v>
      </c>
      <c r="E3581" s="452">
        <v>9.2200000000000006</v>
      </c>
    </row>
    <row r="3582" spans="1:5">
      <c r="A3582" s="445">
        <v>444</v>
      </c>
      <c r="B3582" s="445" t="s">
        <v>12176</v>
      </c>
      <c r="C3582" s="445" t="s">
        <v>146</v>
      </c>
      <c r="D3582" s="445" t="s">
        <v>8349</v>
      </c>
      <c r="E3582" s="452">
        <v>24.32</v>
      </c>
    </row>
    <row r="3583" spans="1:5">
      <c r="A3583" s="445">
        <v>445</v>
      </c>
      <c r="B3583" s="445" t="s">
        <v>12177</v>
      </c>
      <c r="C3583" s="445" t="s">
        <v>146</v>
      </c>
      <c r="D3583" s="445" t="s">
        <v>8349</v>
      </c>
      <c r="E3583" s="452">
        <v>33.29</v>
      </c>
    </row>
    <row r="3584" spans="1:5">
      <c r="A3584" s="445">
        <v>4783</v>
      </c>
      <c r="B3584" s="445" t="s">
        <v>12178</v>
      </c>
      <c r="C3584" s="445" t="s">
        <v>954</v>
      </c>
      <c r="D3584" s="445" t="s">
        <v>8352</v>
      </c>
      <c r="E3584" s="452">
        <v>13.66</v>
      </c>
    </row>
    <row r="3585" spans="1:5">
      <c r="A3585" s="445">
        <v>41079</v>
      </c>
      <c r="B3585" s="445" t="s">
        <v>12179</v>
      </c>
      <c r="C3585" s="445" t="s">
        <v>8008</v>
      </c>
      <c r="D3585" s="445" t="s">
        <v>8349</v>
      </c>
      <c r="E3585" s="453">
        <v>2420.84</v>
      </c>
    </row>
    <row r="3586" spans="1:5">
      <c r="A3586" s="445">
        <v>12874</v>
      </c>
      <c r="B3586" s="445" t="s">
        <v>12180</v>
      </c>
      <c r="C3586" s="445" t="s">
        <v>954</v>
      </c>
      <c r="D3586" s="445" t="s">
        <v>8349</v>
      </c>
      <c r="E3586" s="452">
        <v>15.74</v>
      </c>
    </row>
    <row r="3587" spans="1:5">
      <c r="A3587" s="445">
        <v>41082</v>
      </c>
      <c r="B3587" s="445" t="s">
        <v>12181</v>
      </c>
      <c r="C3587" s="445" t="s">
        <v>8008</v>
      </c>
      <c r="D3587" s="445" t="s">
        <v>8349</v>
      </c>
      <c r="E3587" s="453">
        <v>2790.69</v>
      </c>
    </row>
    <row r="3588" spans="1:5">
      <c r="A3588" s="445">
        <v>4785</v>
      </c>
      <c r="B3588" s="445" t="s">
        <v>12182</v>
      </c>
      <c r="C3588" s="445" t="s">
        <v>954</v>
      </c>
      <c r="D3588" s="445" t="s">
        <v>8349</v>
      </c>
      <c r="E3588" s="452">
        <v>14.69</v>
      </c>
    </row>
    <row r="3589" spans="1:5">
      <c r="A3589" s="445">
        <v>41081</v>
      </c>
      <c r="B3589" s="445" t="s">
        <v>12183</v>
      </c>
      <c r="C3589" s="445" t="s">
        <v>8008</v>
      </c>
      <c r="D3589" s="445" t="s">
        <v>8349</v>
      </c>
      <c r="E3589" s="453">
        <v>2603.86</v>
      </c>
    </row>
    <row r="3590" spans="1:5">
      <c r="A3590" s="445">
        <v>4801</v>
      </c>
      <c r="B3590" s="445" t="s">
        <v>12184</v>
      </c>
      <c r="C3590" s="445" t="s">
        <v>145</v>
      </c>
      <c r="D3590" s="445" t="s">
        <v>8349</v>
      </c>
      <c r="E3590" s="452">
        <v>63.25</v>
      </c>
    </row>
    <row r="3591" spans="1:5">
      <c r="A3591" s="445">
        <v>4794</v>
      </c>
      <c r="B3591" s="445" t="s">
        <v>12185</v>
      </c>
      <c r="C3591" s="445" t="s">
        <v>145</v>
      </c>
      <c r="D3591" s="445" t="s">
        <v>8349</v>
      </c>
      <c r="E3591" s="452">
        <v>288.08</v>
      </c>
    </row>
    <row r="3592" spans="1:5">
      <c r="A3592" s="445">
        <v>4796</v>
      </c>
      <c r="B3592" s="445" t="s">
        <v>12186</v>
      </c>
      <c r="C3592" s="445" t="s">
        <v>145</v>
      </c>
      <c r="D3592" s="445" t="s">
        <v>8349</v>
      </c>
      <c r="E3592" s="452">
        <v>174.98</v>
      </c>
    </row>
    <row r="3593" spans="1:5">
      <c r="A3593" s="445">
        <v>4800</v>
      </c>
      <c r="B3593" s="445" t="s">
        <v>12187</v>
      </c>
      <c r="C3593" s="445" t="s">
        <v>145</v>
      </c>
      <c r="D3593" s="445" t="s">
        <v>8349</v>
      </c>
      <c r="E3593" s="452">
        <v>48.12</v>
      </c>
    </row>
    <row r="3594" spans="1:5">
      <c r="A3594" s="445">
        <v>4795</v>
      </c>
      <c r="B3594" s="445" t="s">
        <v>12188</v>
      </c>
      <c r="C3594" s="445" t="s">
        <v>145</v>
      </c>
      <c r="D3594" s="445" t="s">
        <v>8349</v>
      </c>
      <c r="E3594" s="452">
        <v>280.43</v>
      </c>
    </row>
    <row r="3595" spans="1:5">
      <c r="A3595" s="445">
        <v>39694</v>
      </c>
      <c r="B3595" s="445" t="s">
        <v>12189</v>
      </c>
      <c r="C3595" s="445" t="s">
        <v>145</v>
      </c>
      <c r="D3595" s="445" t="s">
        <v>8349</v>
      </c>
      <c r="E3595" s="452">
        <v>417.17</v>
      </c>
    </row>
    <row r="3596" spans="1:5">
      <c r="A3596" s="445">
        <v>1292</v>
      </c>
      <c r="B3596" s="445" t="s">
        <v>12190</v>
      </c>
      <c r="C3596" s="445" t="s">
        <v>145</v>
      </c>
      <c r="D3596" s="445" t="s">
        <v>8349</v>
      </c>
      <c r="E3596" s="452">
        <v>45.13</v>
      </c>
    </row>
    <row r="3597" spans="1:5">
      <c r="A3597" s="445">
        <v>1287</v>
      </c>
      <c r="B3597" s="445" t="s">
        <v>12191</v>
      </c>
      <c r="C3597" s="445" t="s">
        <v>145</v>
      </c>
      <c r="D3597" s="445" t="s">
        <v>8352</v>
      </c>
      <c r="E3597" s="452">
        <v>22.14</v>
      </c>
    </row>
    <row r="3598" spans="1:5">
      <c r="A3598" s="445">
        <v>1297</v>
      </c>
      <c r="B3598" s="445" t="s">
        <v>12192</v>
      </c>
      <c r="C3598" s="445" t="s">
        <v>145</v>
      </c>
      <c r="D3598" s="445" t="s">
        <v>8349</v>
      </c>
      <c r="E3598" s="452">
        <v>18.36</v>
      </c>
    </row>
    <row r="3599" spans="1:5">
      <c r="A3599" s="445">
        <v>4786</v>
      </c>
      <c r="B3599" s="445" t="s">
        <v>12193</v>
      </c>
      <c r="C3599" s="445" t="s">
        <v>145</v>
      </c>
      <c r="D3599" s="445" t="s">
        <v>8367</v>
      </c>
      <c r="E3599" s="452">
        <v>87</v>
      </c>
    </row>
    <row r="3600" spans="1:5">
      <c r="A3600" s="445">
        <v>10840</v>
      </c>
      <c r="B3600" s="445" t="s">
        <v>12194</v>
      </c>
      <c r="C3600" s="445" t="s">
        <v>145</v>
      </c>
      <c r="D3600" s="445" t="s">
        <v>8367</v>
      </c>
      <c r="E3600" s="452">
        <v>280</v>
      </c>
    </row>
    <row r="3601" spans="1:5">
      <c r="A3601" s="445">
        <v>10841</v>
      </c>
      <c r="B3601" s="445" t="s">
        <v>12196</v>
      </c>
      <c r="C3601" s="445" t="s">
        <v>145</v>
      </c>
      <c r="D3601" s="445" t="s">
        <v>8367</v>
      </c>
      <c r="E3601" s="452">
        <v>211.32</v>
      </c>
    </row>
    <row r="3602" spans="1:5">
      <c r="A3602" s="445">
        <v>25980</v>
      </c>
      <c r="B3602" s="445" t="s">
        <v>12198</v>
      </c>
      <c r="C3602" s="445" t="s">
        <v>145</v>
      </c>
      <c r="D3602" s="445" t="s">
        <v>8367</v>
      </c>
      <c r="E3602" s="452">
        <v>270.02</v>
      </c>
    </row>
    <row r="3603" spans="1:5">
      <c r="A3603" s="445">
        <v>10842</v>
      </c>
      <c r="B3603" s="445" t="s">
        <v>12200</v>
      </c>
      <c r="C3603" s="445" t="s">
        <v>145</v>
      </c>
      <c r="D3603" s="445" t="s">
        <v>8367</v>
      </c>
      <c r="E3603" s="452">
        <v>305.24</v>
      </c>
    </row>
    <row r="3604" spans="1:5">
      <c r="A3604" s="445">
        <v>21108</v>
      </c>
      <c r="B3604" s="445" t="s">
        <v>12202</v>
      </c>
      <c r="C3604" s="445" t="s">
        <v>145</v>
      </c>
      <c r="D3604" s="445" t="s">
        <v>8349</v>
      </c>
      <c r="E3604" s="452">
        <v>60.15</v>
      </c>
    </row>
    <row r="3605" spans="1:5">
      <c r="A3605" s="445">
        <v>38180</v>
      </c>
      <c r="B3605" s="445" t="s">
        <v>12203</v>
      </c>
      <c r="C3605" s="445" t="s">
        <v>145</v>
      </c>
      <c r="D3605" s="445" t="s">
        <v>8349</v>
      </c>
      <c r="E3605" s="452">
        <v>140.88</v>
      </c>
    </row>
    <row r="3606" spans="1:5">
      <c r="A3606" s="445">
        <v>40648</v>
      </c>
      <c r="B3606" s="445" t="s">
        <v>12204</v>
      </c>
      <c r="C3606" s="445" t="s">
        <v>145</v>
      </c>
      <c r="D3606" s="445" t="s">
        <v>8367</v>
      </c>
      <c r="E3606" s="452">
        <v>167.04</v>
      </c>
    </row>
    <row r="3607" spans="1:5">
      <c r="A3607" s="445">
        <v>40649</v>
      </c>
      <c r="B3607" s="445" t="s">
        <v>12205</v>
      </c>
      <c r="C3607" s="445" t="s">
        <v>145</v>
      </c>
      <c r="D3607" s="445" t="s">
        <v>8367</v>
      </c>
      <c r="E3607" s="452">
        <v>97.3</v>
      </c>
    </row>
    <row r="3608" spans="1:5">
      <c r="A3608" s="445">
        <v>40650</v>
      </c>
      <c r="B3608" s="445" t="s">
        <v>12206</v>
      </c>
      <c r="C3608" s="445" t="s">
        <v>145</v>
      </c>
      <c r="D3608" s="445" t="s">
        <v>8367</v>
      </c>
      <c r="E3608" s="452">
        <v>125.28</v>
      </c>
    </row>
    <row r="3609" spans="1:5">
      <c r="A3609" s="445">
        <v>40651</v>
      </c>
      <c r="B3609" s="445" t="s">
        <v>12207</v>
      </c>
      <c r="C3609" s="445" t="s">
        <v>145</v>
      </c>
      <c r="D3609" s="445" t="s">
        <v>8367</v>
      </c>
      <c r="E3609" s="452">
        <v>231.07</v>
      </c>
    </row>
    <row r="3610" spans="1:5">
      <c r="A3610" s="445">
        <v>40652</v>
      </c>
      <c r="B3610" s="445" t="s">
        <v>12208</v>
      </c>
      <c r="C3610" s="445" t="s">
        <v>145</v>
      </c>
      <c r="D3610" s="445" t="s">
        <v>8367</v>
      </c>
      <c r="E3610" s="452">
        <v>123.88</v>
      </c>
    </row>
    <row r="3611" spans="1:5">
      <c r="A3611" s="445">
        <v>40647</v>
      </c>
      <c r="B3611" s="445" t="s">
        <v>12209</v>
      </c>
      <c r="C3611" s="445" t="s">
        <v>145</v>
      </c>
      <c r="D3611" s="445" t="s">
        <v>8367</v>
      </c>
      <c r="E3611" s="452">
        <v>136.41</v>
      </c>
    </row>
    <row r="3612" spans="1:5">
      <c r="A3612" s="445">
        <v>40653</v>
      </c>
      <c r="B3612" s="445" t="s">
        <v>12210</v>
      </c>
      <c r="C3612" s="445" t="s">
        <v>145</v>
      </c>
      <c r="D3612" s="445" t="s">
        <v>8367</v>
      </c>
      <c r="E3612" s="452">
        <v>104.4</v>
      </c>
    </row>
    <row r="3613" spans="1:5">
      <c r="A3613" s="445">
        <v>36178</v>
      </c>
      <c r="B3613" s="445" t="s">
        <v>12211</v>
      </c>
      <c r="C3613" s="445" t="s">
        <v>146</v>
      </c>
      <c r="D3613" s="445" t="s">
        <v>8349</v>
      </c>
      <c r="E3613" s="452">
        <v>11.57</v>
      </c>
    </row>
    <row r="3614" spans="1:5">
      <c r="A3614" s="445">
        <v>38195</v>
      </c>
      <c r="B3614" s="445" t="s">
        <v>12212</v>
      </c>
      <c r="C3614" s="445" t="s">
        <v>145</v>
      </c>
      <c r="D3614" s="445" t="s">
        <v>8349</v>
      </c>
      <c r="E3614" s="452">
        <v>71.040000000000006</v>
      </c>
    </row>
    <row r="3615" spans="1:5">
      <c r="A3615" s="445">
        <v>38181</v>
      </c>
      <c r="B3615" s="445" t="s">
        <v>12213</v>
      </c>
      <c r="C3615" s="445" t="s">
        <v>145</v>
      </c>
      <c r="D3615" s="445" t="s">
        <v>8349</v>
      </c>
      <c r="E3615" s="452">
        <v>192.32</v>
      </c>
    </row>
    <row r="3616" spans="1:5">
      <c r="A3616" s="445">
        <v>38182</v>
      </c>
      <c r="B3616" s="445" t="s">
        <v>12214</v>
      </c>
      <c r="C3616" s="445" t="s">
        <v>145</v>
      </c>
      <c r="D3616" s="445" t="s">
        <v>8349</v>
      </c>
      <c r="E3616" s="452">
        <v>183.19</v>
      </c>
    </row>
    <row r="3617" spans="1:5">
      <c r="A3617" s="445">
        <v>38186</v>
      </c>
      <c r="B3617" s="445" t="s">
        <v>12215</v>
      </c>
      <c r="C3617" s="445" t="s">
        <v>145</v>
      </c>
      <c r="D3617" s="445" t="s">
        <v>8349</v>
      </c>
      <c r="E3617" s="452">
        <v>476.18</v>
      </c>
    </row>
    <row r="3618" spans="1:5">
      <c r="A3618" s="445">
        <v>38185</v>
      </c>
      <c r="B3618" s="445" t="s">
        <v>12216</v>
      </c>
      <c r="C3618" s="445" t="s">
        <v>145</v>
      </c>
      <c r="D3618" s="445" t="s">
        <v>8349</v>
      </c>
      <c r="E3618" s="452">
        <v>423.97</v>
      </c>
    </row>
    <row r="3619" spans="1:5">
      <c r="A3619" s="445">
        <v>40654</v>
      </c>
      <c r="B3619" s="445" t="s">
        <v>12217</v>
      </c>
      <c r="C3619" s="445" t="s">
        <v>145</v>
      </c>
      <c r="D3619" s="445" t="s">
        <v>8367</v>
      </c>
      <c r="E3619" s="452">
        <v>162.16</v>
      </c>
    </row>
    <row r="3620" spans="1:5">
      <c r="A3620" s="445">
        <v>25981</v>
      </c>
      <c r="B3620" s="445" t="s">
        <v>12218</v>
      </c>
      <c r="C3620" s="445" t="s">
        <v>145</v>
      </c>
      <c r="D3620" s="445" t="s">
        <v>8367</v>
      </c>
      <c r="E3620" s="452">
        <v>223.06</v>
      </c>
    </row>
    <row r="3621" spans="1:5">
      <c r="A3621" s="445">
        <v>4822</v>
      </c>
      <c r="B3621" s="445" t="s">
        <v>12220</v>
      </c>
      <c r="C3621" s="445" t="s">
        <v>145</v>
      </c>
      <c r="D3621" s="445" t="s">
        <v>8367</v>
      </c>
      <c r="E3621" s="452">
        <v>350.24</v>
      </c>
    </row>
    <row r="3622" spans="1:5">
      <c r="A3622" s="445">
        <v>4818</v>
      </c>
      <c r="B3622" s="445" t="s">
        <v>12221</v>
      </c>
      <c r="C3622" s="445" t="s">
        <v>145</v>
      </c>
      <c r="D3622" s="445" t="s">
        <v>8367</v>
      </c>
      <c r="E3622" s="452">
        <v>360</v>
      </c>
    </row>
    <row r="3623" spans="1:5">
      <c r="A3623" s="445">
        <v>39567</v>
      </c>
      <c r="B3623" s="445" t="s">
        <v>12222</v>
      </c>
      <c r="C3623" s="445" t="s">
        <v>145</v>
      </c>
      <c r="D3623" s="445" t="s">
        <v>8349</v>
      </c>
      <c r="E3623" s="452">
        <v>45.02</v>
      </c>
    </row>
    <row r="3624" spans="1:5">
      <c r="A3624" s="445">
        <v>39566</v>
      </c>
      <c r="B3624" s="445" t="s">
        <v>12223</v>
      </c>
      <c r="C3624" s="445" t="s">
        <v>145</v>
      </c>
      <c r="D3624" s="445" t="s">
        <v>8349</v>
      </c>
      <c r="E3624" s="452">
        <v>52</v>
      </c>
    </row>
    <row r="3625" spans="1:5">
      <c r="A3625" s="445">
        <v>39416</v>
      </c>
      <c r="B3625" s="445" t="s">
        <v>12224</v>
      </c>
      <c r="C3625" s="445" t="s">
        <v>145</v>
      </c>
      <c r="D3625" s="445" t="s">
        <v>8349</v>
      </c>
      <c r="E3625" s="452">
        <v>27.16</v>
      </c>
    </row>
    <row r="3626" spans="1:5">
      <c r="A3626" s="445">
        <v>39417</v>
      </c>
      <c r="B3626" s="445" t="s">
        <v>12225</v>
      </c>
      <c r="C3626" s="445" t="s">
        <v>145</v>
      </c>
      <c r="D3626" s="445" t="s">
        <v>8349</v>
      </c>
      <c r="E3626" s="452">
        <v>28.48</v>
      </c>
    </row>
    <row r="3627" spans="1:5">
      <c r="A3627" s="445">
        <v>39414</v>
      </c>
      <c r="B3627" s="445" t="s">
        <v>12226</v>
      </c>
      <c r="C3627" s="445" t="s">
        <v>145</v>
      </c>
      <c r="D3627" s="445" t="s">
        <v>8349</v>
      </c>
      <c r="E3627" s="452">
        <v>25.51</v>
      </c>
    </row>
    <row r="3628" spans="1:5">
      <c r="A3628" s="445">
        <v>39415</v>
      </c>
      <c r="B3628" s="445" t="s">
        <v>12227</v>
      </c>
      <c r="C3628" s="445" t="s">
        <v>145</v>
      </c>
      <c r="D3628" s="445" t="s">
        <v>8349</v>
      </c>
      <c r="E3628" s="452">
        <v>27.03</v>
      </c>
    </row>
    <row r="3629" spans="1:5">
      <c r="A3629" s="445">
        <v>39412</v>
      </c>
      <c r="B3629" s="445" t="s">
        <v>12229</v>
      </c>
      <c r="C3629" s="445" t="s">
        <v>145</v>
      </c>
      <c r="D3629" s="445" t="s">
        <v>8352</v>
      </c>
      <c r="E3629" s="452">
        <v>19.21</v>
      </c>
    </row>
    <row r="3630" spans="1:5">
      <c r="A3630" s="445">
        <v>39413</v>
      </c>
      <c r="B3630" s="445" t="s">
        <v>12230</v>
      </c>
      <c r="C3630" s="445" t="s">
        <v>145</v>
      </c>
      <c r="D3630" s="445" t="s">
        <v>8349</v>
      </c>
      <c r="E3630" s="452">
        <v>19.02</v>
      </c>
    </row>
    <row r="3631" spans="1:5">
      <c r="A3631" s="445">
        <v>11062</v>
      </c>
      <c r="B3631" s="445" t="s">
        <v>12232</v>
      </c>
      <c r="C3631" s="445" t="s">
        <v>145</v>
      </c>
      <c r="D3631" s="445" t="s">
        <v>8349</v>
      </c>
      <c r="E3631" s="452">
        <v>68.81</v>
      </c>
    </row>
    <row r="3632" spans="1:5">
      <c r="A3632" s="445">
        <v>11063</v>
      </c>
      <c r="B3632" s="445" t="s">
        <v>12233</v>
      </c>
      <c r="C3632" s="445" t="s">
        <v>145</v>
      </c>
      <c r="D3632" s="445" t="s">
        <v>8349</v>
      </c>
      <c r="E3632" s="452">
        <v>66.62</v>
      </c>
    </row>
    <row r="3633" spans="1:5">
      <c r="A3633" s="445">
        <v>13521</v>
      </c>
      <c r="B3633" s="445" t="s">
        <v>12234</v>
      </c>
      <c r="C3633" s="445" t="s">
        <v>146</v>
      </c>
      <c r="D3633" s="445" t="s">
        <v>8367</v>
      </c>
      <c r="E3633" s="452">
        <v>74.25</v>
      </c>
    </row>
    <row r="3634" spans="1:5">
      <c r="A3634" s="445">
        <v>10851</v>
      </c>
      <c r="B3634" s="445" t="s">
        <v>12235</v>
      </c>
      <c r="C3634" s="445" t="s">
        <v>146</v>
      </c>
      <c r="D3634" s="445" t="s">
        <v>8349</v>
      </c>
      <c r="E3634" s="452">
        <v>54.33</v>
      </c>
    </row>
    <row r="3635" spans="1:5">
      <c r="A3635" s="445">
        <v>39515</v>
      </c>
      <c r="B3635" s="445" t="s">
        <v>12236</v>
      </c>
      <c r="C3635" s="445" t="s">
        <v>146</v>
      </c>
      <c r="D3635" s="445" t="s">
        <v>8367</v>
      </c>
      <c r="E3635" s="452">
        <v>51.05</v>
      </c>
    </row>
    <row r="3636" spans="1:5">
      <c r="A3636" s="445">
        <v>39516</v>
      </c>
      <c r="B3636" s="445" t="s">
        <v>12237</v>
      </c>
      <c r="C3636" s="445" t="s">
        <v>146</v>
      </c>
      <c r="D3636" s="445" t="s">
        <v>8367</v>
      </c>
      <c r="E3636" s="452">
        <v>43.04</v>
      </c>
    </row>
    <row r="3637" spans="1:5">
      <c r="A3637" s="445">
        <v>39514</v>
      </c>
      <c r="B3637" s="445" t="s">
        <v>12238</v>
      </c>
      <c r="C3637" s="445" t="s">
        <v>146</v>
      </c>
      <c r="D3637" s="445" t="s">
        <v>8367</v>
      </c>
      <c r="E3637" s="452">
        <v>26.78</v>
      </c>
    </row>
    <row r="3638" spans="1:5">
      <c r="A3638" s="445">
        <v>4812</v>
      </c>
      <c r="B3638" s="445" t="s">
        <v>12239</v>
      </c>
      <c r="C3638" s="445" t="s">
        <v>145</v>
      </c>
      <c r="D3638" s="445" t="s">
        <v>8349</v>
      </c>
      <c r="E3638" s="452">
        <v>12.44</v>
      </c>
    </row>
    <row r="3639" spans="1:5">
      <c r="A3639" s="445">
        <v>10849</v>
      </c>
      <c r="B3639" s="445" t="s">
        <v>12240</v>
      </c>
      <c r="C3639" s="445" t="s">
        <v>146</v>
      </c>
      <c r="D3639" s="445" t="s">
        <v>8367</v>
      </c>
      <c r="E3639" s="453">
        <v>1080.01</v>
      </c>
    </row>
    <row r="3640" spans="1:5">
      <c r="A3640" s="445">
        <v>10848</v>
      </c>
      <c r="B3640" s="445" t="s">
        <v>12241</v>
      </c>
      <c r="C3640" s="445" t="s">
        <v>146</v>
      </c>
      <c r="D3640" s="445" t="s">
        <v>8367</v>
      </c>
      <c r="E3640" s="452">
        <v>678.38</v>
      </c>
    </row>
    <row r="3641" spans="1:5">
      <c r="A3641" s="445">
        <v>4813</v>
      </c>
      <c r="B3641" s="445" t="s">
        <v>12242</v>
      </c>
      <c r="C3641" s="445" t="s">
        <v>145</v>
      </c>
      <c r="D3641" s="445" t="s">
        <v>8367</v>
      </c>
      <c r="E3641" s="452">
        <v>225</v>
      </c>
    </row>
    <row r="3642" spans="1:5">
      <c r="A3642" s="445">
        <v>37560</v>
      </c>
      <c r="B3642" s="445" t="s">
        <v>15560</v>
      </c>
      <c r="C3642" s="445" t="s">
        <v>146</v>
      </c>
      <c r="D3642" s="445" t="s">
        <v>8367</v>
      </c>
      <c r="E3642" s="452">
        <v>44.09</v>
      </c>
    </row>
    <row r="3643" spans="1:5">
      <c r="A3643" s="445">
        <v>37557</v>
      </c>
      <c r="B3643" s="445" t="s">
        <v>15562</v>
      </c>
      <c r="C3643" s="445" t="s">
        <v>146</v>
      </c>
      <c r="D3643" s="445" t="s">
        <v>8367</v>
      </c>
      <c r="E3643" s="452">
        <v>13.39</v>
      </c>
    </row>
    <row r="3644" spans="1:5">
      <c r="A3644" s="445">
        <v>37556</v>
      </c>
      <c r="B3644" s="445" t="s">
        <v>15563</v>
      </c>
      <c r="C3644" s="445" t="s">
        <v>146</v>
      </c>
      <c r="D3644" s="445" t="s">
        <v>8367</v>
      </c>
      <c r="E3644" s="452">
        <v>25.91</v>
      </c>
    </row>
    <row r="3645" spans="1:5">
      <c r="A3645" s="445">
        <v>37559</v>
      </c>
      <c r="B3645" s="445" t="s">
        <v>15564</v>
      </c>
      <c r="C3645" s="445" t="s">
        <v>146</v>
      </c>
      <c r="D3645" s="445" t="s">
        <v>8367</v>
      </c>
      <c r="E3645" s="452">
        <v>31.78</v>
      </c>
    </row>
    <row r="3646" spans="1:5">
      <c r="A3646" s="445">
        <v>37539</v>
      </c>
      <c r="B3646" s="445" t="s">
        <v>15566</v>
      </c>
      <c r="C3646" s="445" t="s">
        <v>146</v>
      </c>
      <c r="D3646" s="445" t="s">
        <v>8367</v>
      </c>
      <c r="E3646" s="452">
        <v>22.4</v>
      </c>
    </row>
    <row r="3647" spans="1:5">
      <c r="A3647" s="445">
        <v>37558</v>
      </c>
      <c r="B3647" s="445" t="s">
        <v>15567</v>
      </c>
      <c r="C3647" s="445" t="s">
        <v>146</v>
      </c>
      <c r="D3647" s="445" t="s">
        <v>8367</v>
      </c>
      <c r="E3647" s="452">
        <v>41.76</v>
      </c>
    </row>
    <row r="3648" spans="1:5">
      <c r="A3648" s="445">
        <v>34723</v>
      </c>
      <c r="B3648" s="445" t="s">
        <v>12244</v>
      </c>
      <c r="C3648" s="445" t="s">
        <v>145</v>
      </c>
      <c r="D3648" s="445" t="s">
        <v>8367</v>
      </c>
      <c r="E3648" s="452">
        <v>519.75</v>
      </c>
    </row>
    <row r="3649" spans="1:5">
      <c r="A3649" s="445">
        <v>34721</v>
      </c>
      <c r="B3649" s="445" t="s">
        <v>12245</v>
      </c>
      <c r="C3649" s="445" t="s">
        <v>145</v>
      </c>
      <c r="D3649" s="445" t="s">
        <v>8367</v>
      </c>
      <c r="E3649" s="452">
        <v>648</v>
      </c>
    </row>
    <row r="3650" spans="1:5">
      <c r="A3650" s="445">
        <v>4309</v>
      </c>
      <c r="B3650" s="445" t="s">
        <v>12246</v>
      </c>
      <c r="C3650" s="445" t="s">
        <v>146</v>
      </c>
      <c r="D3650" s="445" t="s">
        <v>8349</v>
      </c>
      <c r="E3650" s="452">
        <v>6.51</v>
      </c>
    </row>
    <row r="3651" spans="1:5">
      <c r="A3651" s="445">
        <v>4307</v>
      </c>
      <c r="B3651" s="445" t="s">
        <v>12248</v>
      </c>
      <c r="C3651" s="445" t="s">
        <v>146</v>
      </c>
      <c r="D3651" s="445" t="s">
        <v>8349</v>
      </c>
      <c r="E3651" s="452">
        <v>11.14</v>
      </c>
    </row>
    <row r="3652" spans="1:5">
      <c r="A3652" s="445">
        <v>10850</v>
      </c>
      <c r="B3652" s="445" t="s">
        <v>12249</v>
      </c>
      <c r="C3652" s="445" t="s">
        <v>146</v>
      </c>
      <c r="D3652" s="445" t="s">
        <v>8367</v>
      </c>
      <c r="E3652" s="452">
        <v>33.75</v>
      </c>
    </row>
    <row r="3653" spans="1:5">
      <c r="A3653" s="445">
        <v>42438</v>
      </c>
      <c r="B3653" s="445" t="s">
        <v>12250</v>
      </c>
      <c r="C3653" s="445" t="s">
        <v>146</v>
      </c>
      <c r="D3653" s="445" t="s">
        <v>8367</v>
      </c>
      <c r="E3653" s="453">
        <v>1789.7</v>
      </c>
    </row>
    <row r="3654" spans="1:5">
      <c r="A3654" s="445">
        <v>4792</v>
      </c>
      <c r="B3654" s="445" t="s">
        <v>12251</v>
      </c>
      <c r="C3654" s="445" t="s">
        <v>145</v>
      </c>
      <c r="D3654" s="445" t="s">
        <v>8349</v>
      </c>
      <c r="E3654" s="452">
        <v>135.24</v>
      </c>
    </row>
    <row r="3655" spans="1:5">
      <c r="A3655" s="445">
        <v>4790</v>
      </c>
      <c r="B3655" s="445" t="s">
        <v>12252</v>
      </c>
      <c r="C3655" s="445" t="s">
        <v>145</v>
      </c>
      <c r="D3655" s="445" t="s">
        <v>8352</v>
      </c>
      <c r="E3655" s="452">
        <v>81.31</v>
      </c>
    </row>
    <row r="3656" spans="1:5">
      <c r="A3656" s="445">
        <v>40671</v>
      </c>
      <c r="B3656" s="445" t="s">
        <v>12253</v>
      </c>
      <c r="C3656" s="445" t="s">
        <v>145</v>
      </c>
      <c r="D3656" s="445" t="s">
        <v>8349</v>
      </c>
      <c r="E3656" s="452">
        <v>75.959999999999994</v>
      </c>
    </row>
    <row r="3657" spans="1:5">
      <c r="A3657" s="445">
        <v>7552</v>
      </c>
      <c r="B3657" s="445" t="s">
        <v>12254</v>
      </c>
      <c r="C3657" s="445" t="s">
        <v>146</v>
      </c>
      <c r="D3657" s="445" t="s">
        <v>8349</v>
      </c>
      <c r="E3657" s="452">
        <v>24.9</v>
      </c>
    </row>
    <row r="3658" spans="1:5">
      <c r="A3658" s="445">
        <v>4893</v>
      </c>
      <c r="B3658" s="445" t="s">
        <v>12255</v>
      </c>
      <c r="C3658" s="445" t="s">
        <v>146</v>
      </c>
      <c r="D3658" s="445" t="s">
        <v>8349</v>
      </c>
      <c r="E3658" s="452">
        <v>8.82</v>
      </c>
    </row>
    <row r="3659" spans="1:5">
      <c r="A3659" s="445">
        <v>4894</v>
      </c>
      <c r="B3659" s="445" t="s">
        <v>12256</v>
      </c>
      <c r="C3659" s="445" t="s">
        <v>146</v>
      </c>
      <c r="D3659" s="445" t="s">
        <v>8349</v>
      </c>
      <c r="E3659" s="452">
        <v>7.56</v>
      </c>
    </row>
    <row r="3660" spans="1:5">
      <c r="A3660" s="445">
        <v>4888</v>
      </c>
      <c r="B3660" s="445" t="s">
        <v>12257</v>
      </c>
      <c r="C3660" s="445" t="s">
        <v>146</v>
      </c>
      <c r="D3660" s="445" t="s">
        <v>8349</v>
      </c>
      <c r="E3660" s="452">
        <v>2.57</v>
      </c>
    </row>
    <row r="3661" spans="1:5">
      <c r="A3661" s="445">
        <v>4890</v>
      </c>
      <c r="B3661" s="445" t="s">
        <v>12258</v>
      </c>
      <c r="C3661" s="445" t="s">
        <v>146</v>
      </c>
      <c r="D3661" s="445" t="s">
        <v>8349</v>
      </c>
      <c r="E3661" s="452">
        <v>4.84</v>
      </c>
    </row>
    <row r="3662" spans="1:5">
      <c r="A3662" s="445">
        <v>12411</v>
      </c>
      <c r="B3662" s="445" t="s">
        <v>12259</v>
      </c>
      <c r="C3662" s="445" t="s">
        <v>146</v>
      </c>
      <c r="D3662" s="445" t="s">
        <v>8349</v>
      </c>
      <c r="E3662" s="452">
        <v>26.08</v>
      </c>
    </row>
    <row r="3663" spans="1:5">
      <c r="A3663" s="445">
        <v>4891</v>
      </c>
      <c r="B3663" s="445" t="s">
        <v>12260</v>
      </c>
      <c r="C3663" s="445" t="s">
        <v>146</v>
      </c>
      <c r="D3663" s="445" t="s">
        <v>8349</v>
      </c>
      <c r="E3663" s="452">
        <v>13.04</v>
      </c>
    </row>
    <row r="3664" spans="1:5">
      <c r="A3664" s="445">
        <v>4889</v>
      </c>
      <c r="B3664" s="445" t="s">
        <v>12261</v>
      </c>
      <c r="C3664" s="445" t="s">
        <v>146</v>
      </c>
      <c r="D3664" s="445" t="s">
        <v>8349</v>
      </c>
      <c r="E3664" s="452">
        <v>3.48</v>
      </c>
    </row>
    <row r="3665" spans="1:5">
      <c r="A3665" s="445">
        <v>4892</v>
      </c>
      <c r="B3665" s="445" t="s">
        <v>12262</v>
      </c>
      <c r="C3665" s="445" t="s">
        <v>146</v>
      </c>
      <c r="D3665" s="445" t="s">
        <v>8349</v>
      </c>
      <c r="E3665" s="452">
        <v>36.520000000000003</v>
      </c>
    </row>
    <row r="3666" spans="1:5">
      <c r="A3666" s="445">
        <v>12412</v>
      </c>
      <c r="B3666" s="445" t="s">
        <v>12263</v>
      </c>
      <c r="C3666" s="445" t="s">
        <v>146</v>
      </c>
      <c r="D3666" s="445" t="s">
        <v>8349</v>
      </c>
      <c r="E3666" s="452">
        <v>67.87</v>
      </c>
    </row>
    <row r="3667" spans="1:5">
      <c r="A3667" s="445">
        <v>11073</v>
      </c>
      <c r="B3667" s="445" t="s">
        <v>12264</v>
      </c>
      <c r="C3667" s="445" t="s">
        <v>146</v>
      </c>
      <c r="D3667" s="445" t="s">
        <v>8349</v>
      </c>
      <c r="E3667" s="452">
        <v>4.97</v>
      </c>
    </row>
    <row r="3668" spans="1:5">
      <c r="A3668" s="445">
        <v>11071</v>
      </c>
      <c r="B3668" s="445" t="s">
        <v>12266</v>
      </c>
      <c r="C3668" s="445" t="s">
        <v>146</v>
      </c>
      <c r="D3668" s="445" t="s">
        <v>8349</v>
      </c>
      <c r="E3668" s="452">
        <v>8.0500000000000007</v>
      </c>
    </row>
    <row r="3669" spans="1:5">
      <c r="A3669" s="445">
        <v>11072</v>
      </c>
      <c r="B3669" s="445" t="s">
        <v>12267</v>
      </c>
      <c r="C3669" s="445" t="s">
        <v>146</v>
      </c>
      <c r="D3669" s="445" t="s">
        <v>8349</v>
      </c>
      <c r="E3669" s="452">
        <v>2.81</v>
      </c>
    </row>
    <row r="3670" spans="1:5">
      <c r="A3670" s="445">
        <v>4895</v>
      </c>
      <c r="B3670" s="445" t="s">
        <v>12268</v>
      </c>
      <c r="C3670" s="445" t="s">
        <v>146</v>
      </c>
      <c r="D3670" s="445" t="s">
        <v>8349</v>
      </c>
      <c r="E3670" s="452">
        <v>0.54</v>
      </c>
    </row>
    <row r="3671" spans="1:5">
      <c r="A3671" s="445">
        <v>4907</v>
      </c>
      <c r="B3671" s="445" t="s">
        <v>12269</v>
      </c>
      <c r="C3671" s="445" t="s">
        <v>146</v>
      </c>
      <c r="D3671" s="445" t="s">
        <v>8367</v>
      </c>
      <c r="E3671" s="452">
        <v>38.979999999999997</v>
      </c>
    </row>
    <row r="3672" spans="1:5">
      <c r="A3672" s="445">
        <v>4902</v>
      </c>
      <c r="B3672" s="445" t="s">
        <v>12270</v>
      </c>
      <c r="C3672" s="445" t="s">
        <v>146</v>
      </c>
      <c r="D3672" s="445" t="s">
        <v>8367</v>
      </c>
      <c r="E3672" s="452">
        <v>88.23</v>
      </c>
    </row>
    <row r="3673" spans="1:5">
      <c r="A3673" s="445">
        <v>4908</v>
      </c>
      <c r="B3673" s="445" t="s">
        <v>12271</v>
      </c>
      <c r="C3673" s="445" t="s">
        <v>146</v>
      </c>
      <c r="D3673" s="445" t="s">
        <v>8367</v>
      </c>
      <c r="E3673" s="452">
        <v>179.16</v>
      </c>
    </row>
    <row r="3674" spans="1:5">
      <c r="A3674" s="445">
        <v>4909</v>
      </c>
      <c r="B3674" s="445" t="s">
        <v>12272</v>
      </c>
      <c r="C3674" s="445" t="s">
        <v>146</v>
      </c>
      <c r="D3674" s="445" t="s">
        <v>8367</v>
      </c>
      <c r="E3674" s="452">
        <v>346.01</v>
      </c>
    </row>
    <row r="3675" spans="1:5">
      <c r="A3675" s="445">
        <v>4903</v>
      </c>
      <c r="B3675" s="445" t="s">
        <v>12273</v>
      </c>
      <c r="C3675" s="445" t="s">
        <v>146</v>
      </c>
      <c r="D3675" s="445" t="s">
        <v>8367</v>
      </c>
      <c r="E3675" s="453">
        <v>1017.4</v>
      </c>
    </row>
    <row r="3676" spans="1:5">
      <c r="A3676" s="445">
        <v>4897</v>
      </c>
      <c r="B3676" s="445" t="s">
        <v>12274</v>
      </c>
      <c r="C3676" s="445" t="s">
        <v>146</v>
      </c>
      <c r="D3676" s="445" t="s">
        <v>8349</v>
      </c>
      <c r="E3676" s="452">
        <v>2.2799999999999998</v>
      </c>
    </row>
    <row r="3677" spans="1:5">
      <c r="A3677" s="445">
        <v>4896</v>
      </c>
      <c r="B3677" s="445" t="s">
        <v>12275</v>
      </c>
      <c r="C3677" s="445" t="s">
        <v>146</v>
      </c>
      <c r="D3677" s="445" t="s">
        <v>8349</v>
      </c>
      <c r="E3677" s="452">
        <v>0.81</v>
      </c>
    </row>
    <row r="3678" spans="1:5">
      <c r="A3678" s="445">
        <v>4900</v>
      </c>
      <c r="B3678" s="445" t="s">
        <v>12276</v>
      </c>
      <c r="C3678" s="445" t="s">
        <v>146</v>
      </c>
      <c r="D3678" s="445" t="s">
        <v>8349</v>
      </c>
      <c r="E3678" s="452">
        <v>6.8</v>
      </c>
    </row>
    <row r="3679" spans="1:5">
      <c r="A3679" s="445">
        <v>4898</v>
      </c>
      <c r="B3679" s="445" t="s">
        <v>12277</v>
      </c>
      <c r="C3679" s="445" t="s">
        <v>146</v>
      </c>
      <c r="D3679" s="445" t="s">
        <v>8349</v>
      </c>
      <c r="E3679" s="452">
        <v>2.54</v>
      </c>
    </row>
    <row r="3680" spans="1:5">
      <c r="A3680" s="445">
        <v>4899</v>
      </c>
      <c r="B3680" s="445" t="s">
        <v>12278</v>
      </c>
      <c r="C3680" s="445" t="s">
        <v>146</v>
      </c>
      <c r="D3680" s="445" t="s">
        <v>8349</v>
      </c>
      <c r="E3680" s="452">
        <v>9.34</v>
      </c>
    </row>
    <row r="3681" spans="1:5">
      <c r="A3681" s="445">
        <v>11096</v>
      </c>
      <c r="B3681" s="445" t="s">
        <v>12279</v>
      </c>
      <c r="C3681" s="445" t="s">
        <v>130</v>
      </c>
      <c r="D3681" s="445" t="s">
        <v>8349</v>
      </c>
      <c r="E3681" s="452">
        <v>0.41</v>
      </c>
    </row>
    <row r="3682" spans="1:5">
      <c r="A3682" s="445">
        <v>4741</v>
      </c>
      <c r="B3682" s="445" t="s">
        <v>12280</v>
      </c>
      <c r="C3682" s="445" t="s">
        <v>133</v>
      </c>
      <c r="D3682" s="445" t="s">
        <v>8349</v>
      </c>
      <c r="E3682" s="452">
        <v>75.03</v>
      </c>
    </row>
    <row r="3683" spans="1:5">
      <c r="A3683" s="445">
        <v>4752</v>
      </c>
      <c r="B3683" s="445" t="s">
        <v>12281</v>
      </c>
      <c r="C3683" s="445" t="s">
        <v>954</v>
      </c>
      <c r="D3683" s="445" t="s">
        <v>8349</v>
      </c>
      <c r="E3683" s="452">
        <v>9.82</v>
      </c>
    </row>
    <row r="3684" spans="1:5">
      <c r="A3684" s="445">
        <v>41091</v>
      </c>
      <c r="B3684" s="445" t="s">
        <v>12282</v>
      </c>
      <c r="C3684" s="445" t="s">
        <v>8008</v>
      </c>
      <c r="D3684" s="445" t="s">
        <v>8349</v>
      </c>
      <c r="E3684" s="453">
        <v>1741.33</v>
      </c>
    </row>
    <row r="3685" spans="1:5">
      <c r="A3685" s="445">
        <v>13954</v>
      </c>
      <c r="B3685" s="445" t="s">
        <v>12283</v>
      </c>
      <c r="C3685" s="445" t="s">
        <v>146</v>
      </c>
      <c r="D3685" s="445" t="s">
        <v>8367</v>
      </c>
      <c r="E3685" s="453">
        <v>6438.55</v>
      </c>
    </row>
    <row r="3686" spans="1:5">
      <c r="A3686" s="445">
        <v>3411</v>
      </c>
      <c r="B3686" s="445" t="s">
        <v>12284</v>
      </c>
      <c r="C3686" s="445" t="s">
        <v>130</v>
      </c>
      <c r="D3686" s="445" t="s">
        <v>8367</v>
      </c>
      <c r="E3686" s="452">
        <v>53.37</v>
      </c>
    </row>
    <row r="3687" spans="1:5">
      <c r="A3687" s="445">
        <v>39995</v>
      </c>
      <c r="B3687" s="445" t="s">
        <v>12285</v>
      </c>
      <c r="C3687" s="445" t="s">
        <v>133</v>
      </c>
      <c r="D3687" s="445" t="s">
        <v>8367</v>
      </c>
      <c r="E3687" s="452">
        <v>410.62</v>
      </c>
    </row>
    <row r="3688" spans="1:5">
      <c r="A3688" s="445">
        <v>11615</v>
      </c>
      <c r="B3688" s="445" t="s">
        <v>12286</v>
      </c>
      <c r="C3688" s="445" t="s">
        <v>145</v>
      </c>
      <c r="D3688" s="445" t="s">
        <v>8367</v>
      </c>
      <c r="E3688" s="452">
        <v>3.48</v>
      </c>
    </row>
    <row r="3689" spans="1:5">
      <c r="A3689" s="445">
        <v>3408</v>
      </c>
      <c r="B3689" s="445" t="s">
        <v>12287</v>
      </c>
      <c r="C3689" s="445" t="s">
        <v>145</v>
      </c>
      <c r="D3689" s="445" t="s">
        <v>8367</v>
      </c>
      <c r="E3689" s="452">
        <v>9.25</v>
      </c>
    </row>
    <row r="3690" spans="1:5">
      <c r="A3690" s="445">
        <v>3409</v>
      </c>
      <c r="B3690" s="445" t="s">
        <v>12288</v>
      </c>
      <c r="C3690" s="445" t="s">
        <v>145</v>
      </c>
      <c r="D3690" s="445" t="s">
        <v>8367</v>
      </c>
      <c r="E3690" s="452">
        <v>23.12</v>
      </c>
    </row>
    <row r="3691" spans="1:5">
      <c r="A3691" s="445">
        <v>11427</v>
      </c>
      <c r="B3691" s="445" t="s">
        <v>12289</v>
      </c>
      <c r="C3691" s="445" t="s">
        <v>130</v>
      </c>
      <c r="D3691" s="445" t="s">
        <v>8367</v>
      </c>
      <c r="E3691" s="452">
        <v>101.73</v>
      </c>
    </row>
    <row r="3692" spans="1:5">
      <c r="A3692" s="445">
        <v>4491</v>
      </c>
      <c r="B3692" s="445" t="s">
        <v>12290</v>
      </c>
      <c r="C3692" s="445" t="s">
        <v>239</v>
      </c>
      <c r="D3692" s="445" t="s">
        <v>8349</v>
      </c>
      <c r="E3692" s="452">
        <v>7.99</v>
      </c>
    </row>
    <row r="3693" spans="1:5">
      <c r="A3693" s="445">
        <v>2745</v>
      </c>
      <c r="B3693" s="445" t="s">
        <v>12291</v>
      </c>
      <c r="C3693" s="445" t="s">
        <v>239</v>
      </c>
      <c r="D3693" s="445" t="s">
        <v>8367</v>
      </c>
      <c r="E3693" s="452">
        <v>2.42</v>
      </c>
    </row>
    <row r="3694" spans="1:5">
      <c r="A3694" s="445">
        <v>14439</v>
      </c>
      <c r="B3694" s="445" t="s">
        <v>12292</v>
      </c>
      <c r="C3694" s="445" t="s">
        <v>239</v>
      </c>
      <c r="D3694" s="445" t="s">
        <v>8367</v>
      </c>
      <c r="E3694" s="452">
        <v>3</v>
      </c>
    </row>
    <row r="3695" spans="1:5">
      <c r="A3695" s="445">
        <v>26022</v>
      </c>
      <c r="B3695" s="445" t="s">
        <v>12293</v>
      </c>
      <c r="C3695" s="445" t="s">
        <v>146</v>
      </c>
      <c r="D3695" s="445" t="s">
        <v>8349</v>
      </c>
      <c r="E3695" s="452">
        <v>186.63</v>
      </c>
    </row>
    <row r="3696" spans="1:5">
      <c r="A3696" s="445">
        <v>12362</v>
      </c>
      <c r="B3696" s="445" t="s">
        <v>12294</v>
      </c>
      <c r="C3696" s="445" t="s">
        <v>146</v>
      </c>
      <c r="D3696" s="445" t="s">
        <v>8349</v>
      </c>
      <c r="E3696" s="452">
        <v>13.21</v>
      </c>
    </row>
    <row r="3697" spans="1:5">
      <c r="A3697" s="445">
        <v>421</v>
      </c>
      <c r="B3697" s="445" t="s">
        <v>15579</v>
      </c>
      <c r="C3697" s="445" t="s">
        <v>146</v>
      </c>
      <c r="D3697" s="445" t="s">
        <v>8367</v>
      </c>
      <c r="E3697" s="452">
        <v>13.33</v>
      </c>
    </row>
    <row r="3698" spans="1:5">
      <c r="A3698" s="445">
        <v>14148</v>
      </c>
      <c r="B3698" s="445" t="s">
        <v>12295</v>
      </c>
      <c r="C3698" s="445" t="s">
        <v>146</v>
      </c>
      <c r="D3698" s="445" t="s">
        <v>8367</v>
      </c>
      <c r="E3698" s="452">
        <v>0.86</v>
      </c>
    </row>
    <row r="3699" spans="1:5">
      <c r="A3699" s="445">
        <v>4341</v>
      </c>
      <c r="B3699" s="445" t="s">
        <v>12296</v>
      </c>
      <c r="C3699" s="445" t="s">
        <v>146</v>
      </c>
      <c r="D3699" s="445" t="s">
        <v>8367</v>
      </c>
      <c r="E3699" s="452">
        <v>0.56000000000000005</v>
      </c>
    </row>
    <row r="3700" spans="1:5">
      <c r="A3700" s="445">
        <v>4337</v>
      </c>
      <c r="B3700" s="445" t="s">
        <v>12297</v>
      </c>
      <c r="C3700" s="445" t="s">
        <v>146</v>
      </c>
      <c r="D3700" s="445" t="s">
        <v>8367</v>
      </c>
      <c r="E3700" s="452">
        <v>1.41</v>
      </c>
    </row>
    <row r="3701" spans="1:5">
      <c r="A3701" s="445">
        <v>4339</v>
      </c>
      <c r="B3701" s="445" t="s">
        <v>12298</v>
      </c>
      <c r="C3701" s="445" t="s">
        <v>146</v>
      </c>
      <c r="D3701" s="445" t="s">
        <v>8367</v>
      </c>
      <c r="E3701" s="452">
        <v>0.3</v>
      </c>
    </row>
    <row r="3702" spans="1:5">
      <c r="A3702" s="445">
        <v>39997</v>
      </c>
      <c r="B3702" s="445" t="s">
        <v>12299</v>
      </c>
      <c r="C3702" s="445" t="s">
        <v>146</v>
      </c>
      <c r="D3702" s="445" t="s">
        <v>8367</v>
      </c>
      <c r="E3702" s="452">
        <v>0.16</v>
      </c>
    </row>
    <row r="3703" spans="1:5">
      <c r="A3703" s="445">
        <v>11971</v>
      </c>
      <c r="B3703" s="445" t="s">
        <v>12300</v>
      </c>
      <c r="C3703" s="445" t="s">
        <v>146</v>
      </c>
      <c r="D3703" s="445" t="s">
        <v>8367</v>
      </c>
      <c r="E3703" s="452">
        <v>2.34</v>
      </c>
    </row>
    <row r="3704" spans="1:5">
      <c r="A3704" s="445">
        <v>4342</v>
      </c>
      <c r="B3704" s="445" t="s">
        <v>12301</v>
      </c>
      <c r="C3704" s="445" t="s">
        <v>146</v>
      </c>
      <c r="D3704" s="445" t="s">
        <v>8367</v>
      </c>
      <c r="E3704" s="452">
        <v>0.12</v>
      </c>
    </row>
    <row r="3705" spans="1:5">
      <c r="A3705" s="445">
        <v>4330</v>
      </c>
      <c r="B3705" s="445" t="s">
        <v>12302</v>
      </c>
      <c r="C3705" s="445" t="s">
        <v>146</v>
      </c>
      <c r="D3705" s="445" t="s">
        <v>8367</v>
      </c>
      <c r="E3705" s="452">
        <v>0.08</v>
      </c>
    </row>
    <row r="3706" spans="1:5">
      <c r="A3706" s="445">
        <v>4340</v>
      </c>
      <c r="B3706" s="445" t="s">
        <v>12303</v>
      </c>
      <c r="C3706" s="445" t="s">
        <v>146</v>
      </c>
      <c r="D3706" s="445" t="s">
        <v>8367</v>
      </c>
      <c r="E3706" s="452">
        <v>0.65</v>
      </c>
    </row>
    <row r="3707" spans="1:5">
      <c r="A3707" s="445">
        <v>5088</v>
      </c>
      <c r="B3707" s="445" t="s">
        <v>12304</v>
      </c>
      <c r="C3707" s="445" t="s">
        <v>146</v>
      </c>
      <c r="D3707" s="445" t="s">
        <v>8349</v>
      </c>
      <c r="E3707" s="452">
        <v>7.2</v>
      </c>
    </row>
    <row r="3708" spans="1:5">
      <c r="A3708" s="445">
        <v>11154</v>
      </c>
      <c r="B3708" s="445" t="s">
        <v>12305</v>
      </c>
      <c r="C3708" s="445" t="s">
        <v>146</v>
      </c>
      <c r="D3708" s="445" t="s">
        <v>8349</v>
      </c>
      <c r="E3708" s="453">
        <v>1087.52</v>
      </c>
    </row>
    <row r="3709" spans="1:5">
      <c r="A3709" s="445">
        <v>4989</v>
      </c>
      <c r="B3709" s="445" t="s">
        <v>12306</v>
      </c>
      <c r="C3709" s="445" t="s">
        <v>146</v>
      </c>
      <c r="D3709" s="445" t="s">
        <v>8349</v>
      </c>
      <c r="E3709" s="452">
        <v>288.51</v>
      </c>
    </row>
    <row r="3710" spans="1:5">
      <c r="A3710" s="445">
        <v>4982</v>
      </c>
      <c r="B3710" s="445" t="s">
        <v>12307</v>
      </c>
      <c r="C3710" s="445" t="s">
        <v>146</v>
      </c>
      <c r="D3710" s="445" t="s">
        <v>8349</v>
      </c>
      <c r="E3710" s="452">
        <v>270.61</v>
      </c>
    </row>
    <row r="3711" spans="1:5">
      <c r="A3711" s="445">
        <v>4962</v>
      </c>
      <c r="B3711" s="445" t="s">
        <v>12308</v>
      </c>
      <c r="C3711" s="445" t="s">
        <v>146</v>
      </c>
      <c r="D3711" s="445" t="s">
        <v>8349</v>
      </c>
      <c r="E3711" s="452">
        <v>213.41</v>
      </c>
    </row>
    <row r="3712" spans="1:5">
      <c r="A3712" s="445">
        <v>4981</v>
      </c>
      <c r="B3712" s="445" t="s">
        <v>12309</v>
      </c>
      <c r="C3712" s="445" t="s">
        <v>146</v>
      </c>
      <c r="D3712" s="445" t="s">
        <v>8352</v>
      </c>
      <c r="E3712" s="452">
        <v>189.99</v>
      </c>
    </row>
    <row r="3713" spans="1:5">
      <c r="A3713" s="445">
        <v>4964</v>
      </c>
      <c r="B3713" s="445" t="s">
        <v>12310</v>
      </c>
      <c r="C3713" s="445" t="s">
        <v>146</v>
      </c>
      <c r="D3713" s="445" t="s">
        <v>8349</v>
      </c>
      <c r="E3713" s="452">
        <v>241.02</v>
      </c>
    </row>
    <row r="3714" spans="1:5">
      <c r="A3714" s="445">
        <v>4992</v>
      </c>
      <c r="B3714" s="445" t="s">
        <v>12311</v>
      </c>
      <c r="C3714" s="445" t="s">
        <v>146</v>
      </c>
      <c r="D3714" s="445" t="s">
        <v>8349</v>
      </c>
      <c r="E3714" s="452">
        <v>235.44</v>
      </c>
    </row>
    <row r="3715" spans="1:5">
      <c r="A3715" s="445">
        <v>4987</v>
      </c>
      <c r="B3715" s="445" t="s">
        <v>12312</v>
      </c>
      <c r="C3715" s="445" t="s">
        <v>146</v>
      </c>
      <c r="D3715" s="445" t="s">
        <v>8349</v>
      </c>
      <c r="E3715" s="452">
        <v>269.36</v>
      </c>
    </row>
    <row r="3716" spans="1:5">
      <c r="A3716" s="445">
        <v>39021</v>
      </c>
      <c r="B3716" s="445" t="s">
        <v>12313</v>
      </c>
      <c r="C3716" s="445" t="s">
        <v>146</v>
      </c>
      <c r="D3716" s="445" t="s">
        <v>8349</v>
      </c>
      <c r="E3716" s="452">
        <v>489.16</v>
      </c>
    </row>
    <row r="3717" spans="1:5">
      <c r="A3717" s="445">
        <v>39022</v>
      </c>
      <c r="B3717" s="445" t="s">
        <v>12314</v>
      </c>
      <c r="C3717" s="445" t="s">
        <v>146</v>
      </c>
      <c r="D3717" s="445" t="s">
        <v>8352</v>
      </c>
      <c r="E3717" s="452">
        <v>604.95000000000005</v>
      </c>
    </row>
    <row r="3718" spans="1:5">
      <c r="A3718" s="445">
        <v>39024</v>
      </c>
      <c r="B3718" s="445" t="s">
        <v>12315</v>
      </c>
      <c r="C3718" s="445" t="s">
        <v>146</v>
      </c>
      <c r="D3718" s="445" t="s">
        <v>8367</v>
      </c>
      <c r="E3718" s="452">
        <v>653.24</v>
      </c>
    </row>
    <row r="3719" spans="1:5">
      <c r="A3719" s="445">
        <v>4914</v>
      </c>
      <c r="B3719" s="445" t="s">
        <v>12316</v>
      </c>
      <c r="C3719" s="445" t="s">
        <v>145</v>
      </c>
      <c r="D3719" s="445" t="s">
        <v>8367</v>
      </c>
      <c r="E3719" s="452">
        <v>529.66</v>
      </c>
    </row>
    <row r="3720" spans="1:5">
      <c r="A3720" s="445">
        <v>4917</v>
      </c>
      <c r="B3720" s="445" t="s">
        <v>12317</v>
      </c>
      <c r="C3720" s="445" t="s">
        <v>145</v>
      </c>
      <c r="D3720" s="445" t="s">
        <v>8367</v>
      </c>
      <c r="E3720" s="452">
        <v>365.79</v>
      </c>
    </row>
    <row r="3721" spans="1:5">
      <c r="A3721" s="445">
        <v>39025</v>
      </c>
      <c r="B3721" s="445" t="s">
        <v>12318</v>
      </c>
      <c r="C3721" s="445" t="s">
        <v>146</v>
      </c>
      <c r="D3721" s="445" t="s">
        <v>8367</v>
      </c>
      <c r="E3721" s="452">
        <v>669.83</v>
      </c>
    </row>
    <row r="3722" spans="1:5">
      <c r="A3722" s="445">
        <v>4930</v>
      </c>
      <c r="B3722" s="445" t="s">
        <v>12319</v>
      </c>
      <c r="C3722" s="445" t="s">
        <v>145</v>
      </c>
      <c r="D3722" s="445" t="s">
        <v>8349</v>
      </c>
      <c r="E3722" s="452">
        <v>525.71</v>
      </c>
    </row>
    <row r="3723" spans="1:5">
      <c r="A3723" s="445">
        <v>4922</v>
      </c>
      <c r="B3723" s="445" t="s">
        <v>12320</v>
      </c>
      <c r="C3723" s="445" t="s">
        <v>145</v>
      </c>
      <c r="D3723" s="445" t="s">
        <v>8367</v>
      </c>
      <c r="E3723" s="452">
        <v>339.3</v>
      </c>
    </row>
    <row r="3724" spans="1:5">
      <c r="A3724" s="445">
        <v>4911</v>
      </c>
      <c r="B3724" s="445" t="s">
        <v>12321</v>
      </c>
      <c r="C3724" s="445" t="s">
        <v>145</v>
      </c>
      <c r="D3724" s="445" t="s">
        <v>8349</v>
      </c>
      <c r="E3724" s="452">
        <v>344.4</v>
      </c>
    </row>
    <row r="3725" spans="1:5">
      <c r="A3725" s="445">
        <v>37518</v>
      </c>
      <c r="B3725" s="445" t="s">
        <v>12322</v>
      </c>
      <c r="C3725" s="445" t="s">
        <v>145</v>
      </c>
      <c r="D3725" s="445" t="s">
        <v>8349</v>
      </c>
      <c r="E3725" s="452">
        <v>559.65</v>
      </c>
    </row>
    <row r="3726" spans="1:5">
      <c r="A3726" s="445">
        <v>4910</v>
      </c>
      <c r="B3726" s="445" t="s">
        <v>12323</v>
      </c>
      <c r="C3726" s="445" t="s">
        <v>145</v>
      </c>
      <c r="D3726" s="445" t="s">
        <v>8349</v>
      </c>
      <c r="E3726" s="452">
        <v>471.79</v>
      </c>
    </row>
    <row r="3727" spans="1:5">
      <c r="A3727" s="445">
        <v>4943</v>
      </c>
      <c r="B3727" s="445" t="s">
        <v>12324</v>
      </c>
      <c r="C3727" s="445" t="s">
        <v>145</v>
      </c>
      <c r="D3727" s="445" t="s">
        <v>8349</v>
      </c>
      <c r="E3727" s="452">
        <v>702.85</v>
      </c>
    </row>
    <row r="3728" spans="1:5">
      <c r="A3728" s="445">
        <v>5002</v>
      </c>
      <c r="B3728" s="445" t="s">
        <v>12325</v>
      </c>
      <c r="C3728" s="445" t="s">
        <v>145</v>
      </c>
      <c r="D3728" s="445" t="s">
        <v>8367</v>
      </c>
      <c r="E3728" s="452">
        <v>324.22000000000003</v>
      </c>
    </row>
    <row r="3729" spans="1:5">
      <c r="A3729" s="445">
        <v>4977</v>
      </c>
      <c r="B3729" s="445" t="s">
        <v>12326</v>
      </c>
      <c r="C3729" s="445" t="s">
        <v>145</v>
      </c>
      <c r="D3729" s="445" t="s">
        <v>8367</v>
      </c>
      <c r="E3729" s="452">
        <v>218.86</v>
      </c>
    </row>
    <row r="3730" spans="1:5">
      <c r="A3730" s="445">
        <v>5028</v>
      </c>
      <c r="B3730" s="445" t="s">
        <v>12327</v>
      </c>
      <c r="C3730" s="445" t="s">
        <v>145</v>
      </c>
      <c r="D3730" s="445" t="s">
        <v>8367</v>
      </c>
      <c r="E3730" s="452">
        <v>535.52</v>
      </c>
    </row>
    <row r="3731" spans="1:5">
      <c r="A3731" s="445">
        <v>4998</v>
      </c>
      <c r="B3731" s="445" t="s">
        <v>12328</v>
      </c>
      <c r="C3731" s="445" t="s">
        <v>145</v>
      </c>
      <c r="D3731" s="445" t="s">
        <v>8367</v>
      </c>
      <c r="E3731" s="452">
        <v>444.76</v>
      </c>
    </row>
    <row r="3732" spans="1:5">
      <c r="A3732" s="445">
        <v>4969</v>
      </c>
      <c r="B3732" s="445" t="s">
        <v>12329</v>
      </c>
      <c r="C3732" s="445" t="s">
        <v>145</v>
      </c>
      <c r="D3732" s="445" t="s">
        <v>8367</v>
      </c>
      <c r="E3732" s="452">
        <v>309.54000000000002</v>
      </c>
    </row>
    <row r="3733" spans="1:5">
      <c r="A3733" s="445">
        <v>11364</v>
      </c>
      <c r="B3733" s="445" t="s">
        <v>12330</v>
      </c>
      <c r="C3733" s="445" t="s">
        <v>146</v>
      </c>
      <c r="D3733" s="445" t="s">
        <v>8349</v>
      </c>
      <c r="E3733" s="452">
        <v>163.22</v>
      </c>
    </row>
    <row r="3734" spans="1:5">
      <c r="A3734" s="445">
        <v>11365</v>
      </c>
      <c r="B3734" s="445" t="s">
        <v>12331</v>
      </c>
      <c r="C3734" s="445" t="s">
        <v>146</v>
      </c>
      <c r="D3734" s="445" t="s">
        <v>8349</v>
      </c>
      <c r="E3734" s="452">
        <v>169.38</v>
      </c>
    </row>
    <row r="3735" spans="1:5">
      <c r="A3735" s="445">
        <v>11366</v>
      </c>
      <c r="B3735" s="445" t="s">
        <v>12332</v>
      </c>
      <c r="C3735" s="445" t="s">
        <v>146</v>
      </c>
      <c r="D3735" s="445" t="s">
        <v>8349</v>
      </c>
      <c r="E3735" s="452">
        <v>180.05</v>
      </c>
    </row>
    <row r="3736" spans="1:5">
      <c r="A3736" s="445">
        <v>43777</v>
      </c>
      <c r="B3736" s="445" t="s">
        <v>12333</v>
      </c>
      <c r="C3736" s="445" t="s">
        <v>146</v>
      </c>
      <c r="D3736" s="445" t="s">
        <v>8349</v>
      </c>
      <c r="E3736" s="452">
        <v>211.49</v>
      </c>
    </row>
    <row r="3737" spans="1:5">
      <c r="A3737" s="445">
        <v>20322</v>
      </c>
      <c r="B3737" s="445" t="s">
        <v>12334</v>
      </c>
      <c r="C3737" s="445" t="s">
        <v>146</v>
      </c>
      <c r="D3737" s="445" t="s">
        <v>8349</v>
      </c>
      <c r="E3737" s="452">
        <v>196.33</v>
      </c>
    </row>
    <row r="3738" spans="1:5">
      <c r="A3738" s="445">
        <v>10553</v>
      </c>
      <c r="B3738" s="445" t="s">
        <v>12335</v>
      </c>
      <c r="C3738" s="445" t="s">
        <v>146</v>
      </c>
      <c r="D3738" s="445" t="s">
        <v>8349</v>
      </c>
      <c r="E3738" s="452">
        <v>178.27</v>
      </c>
    </row>
    <row r="3739" spans="1:5">
      <c r="A3739" s="445">
        <v>5020</v>
      </c>
      <c r="B3739" s="445" t="s">
        <v>12336</v>
      </c>
      <c r="C3739" s="445" t="s">
        <v>146</v>
      </c>
      <c r="D3739" s="445" t="s">
        <v>8349</v>
      </c>
      <c r="E3739" s="452">
        <v>187.95</v>
      </c>
    </row>
    <row r="3740" spans="1:5">
      <c r="A3740" s="445">
        <v>10554</v>
      </c>
      <c r="B3740" s="445" t="s">
        <v>12337</v>
      </c>
      <c r="C3740" s="445" t="s">
        <v>146</v>
      </c>
      <c r="D3740" s="445" t="s">
        <v>8349</v>
      </c>
      <c r="E3740" s="452">
        <v>179.85</v>
      </c>
    </row>
    <row r="3741" spans="1:5">
      <c r="A3741" s="445">
        <v>10555</v>
      </c>
      <c r="B3741" s="445" t="s">
        <v>12338</v>
      </c>
      <c r="C3741" s="445" t="s">
        <v>146</v>
      </c>
      <c r="D3741" s="445" t="s">
        <v>8349</v>
      </c>
      <c r="E3741" s="452">
        <v>196.13</v>
      </c>
    </row>
    <row r="3742" spans="1:5">
      <c r="A3742" s="445">
        <v>10556</v>
      </c>
      <c r="B3742" s="445" t="s">
        <v>12339</v>
      </c>
      <c r="C3742" s="445" t="s">
        <v>146</v>
      </c>
      <c r="D3742" s="445" t="s">
        <v>8349</v>
      </c>
      <c r="E3742" s="452">
        <v>260.77999999999997</v>
      </c>
    </row>
    <row r="3743" spans="1:5">
      <c r="A3743" s="445">
        <v>39502</v>
      </c>
      <c r="B3743" s="445" t="s">
        <v>12340</v>
      </c>
      <c r="C3743" s="445" t="s">
        <v>146</v>
      </c>
      <c r="D3743" s="445" t="s">
        <v>8349</v>
      </c>
      <c r="E3743" s="452">
        <v>366.19</v>
      </c>
    </row>
    <row r="3744" spans="1:5">
      <c r="A3744" s="445">
        <v>39504</v>
      </c>
      <c r="B3744" s="445" t="s">
        <v>12341</v>
      </c>
      <c r="C3744" s="445" t="s">
        <v>146</v>
      </c>
      <c r="D3744" s="445" t="s">
        <v>8349</v>
      </c>
      <c r="E3744" s="452">
        <v>404.94</v>
      </c>
    </row>
    <row r="3745" spans="1:5">
      <c r="A3745" s="445">
        <v>39503</v>
      </c>
      <c r="B3745" s="445" t="s">
        <v>12342</v>
      </c>
      <c r="C3745" s="445" t="s">
        <v>146</v>
      </c>
      <c r="D3745" s="445" t="s">
        <v>8349</v>
      </c>
      <c r="E3745" s="452">
        <v>426.19</v>
      </c>
    </row>
    <row r="3746" spans="1:5">
      <c r="A3746" s="445">
        <v>39505</v>
      </c>
      <c r="B3746" s="445" t="s">
        <v>12343</v>
      </c>
      <c r="C3746" s="445" t="s">
        <v>146</v>
      </c>
      <c r="D3746" s="445" t="s">
        <v>8349</v>
      </c>
      <c r="E3746" s="452">
        <v>459.28</v>
      </c>
    </row>
    <row r="3747" spans="1:5">
      <c r="A3747" s="445">
        <v>25969</v>
      </c>
      <c r="B3747" s="445" t="s">
        <v>12344</v>
      </c>
      <c r="C3747" s="445" t="s">
        <v>146</v>
      </c>
      <c r="D3747" s="445" t="s">
        <v>8367</v>
      </c>
      <c r="E3747" s="452">
        <v>534.97</v>
      </c>
    </row>
    <row r="3748" spans="1:5">
      <c r="A3748" s="445">
        <v>4944</v>
      </c>
      <c r="B3748" s="445" t="s">
        <v>12345</v>
      </c>
      <c r="C3748" s="445" t="s">
        <v>145</v>
      </c>
      <c r="D3748" s="445" t="s">
        <v>8349</v>
      </c>
      <c r="E3748" s="453">
        <v>1050.77</v>
      </c>
    </row>
    <row r="3749" spans="1:5">
      <c r="A3749" s="445">
        <v>21102</v>
      </c>
      <c r="B3749" s="445" t="s">
        <v>12346</v>
      </c>
      <c r="C3749" s="445" t="s">
        <v>146</v>
      </c>
      <c r="D3749" s="445" t="s">
        <v>8349</v>
      </c>
      <c r="E3749" s="452">
        <v>34.17</v>
      </c>
    </row>
    <row r="3750" spans="1:5">
      <c r="A3750" s="445">
        <v>21101</v>
      </c>
      <c r="B3750" s="445" t="s">
        <v>12347</v>
      </c>
      <c r="C3750" s="445" t="s">
        <v>146</v>
      </c>
      <c r="D3750" s="445" t="s">
        <v>8349</v>
      </c>
      <c r="E3750" s="452">
        <v>21.94</v>
      </c>
    </row>
    <row r="3751" spans="1:5">
      <c r="A3751" s="445">
        <v>34713</v>
      </c>
      <c r="B3751" s="445" t="s">
        <v>12348</v>
      </c>
      <c r="C3751" s="445" t="s">
        <v>145</v>
      </c>
      <c r="D3751" s="445" t="s">
        <v>8349</v>
      </c>
      <c r="E3751" s="452">
        <v>332.63</v>
      </c>
    </row>
    <row r="3752" spans="1:5">
      <c r="A3752" s="445">
        <v>4947</v>
      </c>
      <c r="B3752" s="445" t="s">
        <v>12349</v>
      </c>
      <c r="C3752" s="445" t="s">
        <v>145</v>
      </c>
      <c r="D3752" s="445" t="s">
        <v>8349</v>
      </c>
      <c r="E3752" s="452">
        <v>675.58</v>
      </c>
    </row>
    <row r="3753" spans="1:5">
      <c r="A3753" s="445">
        <v>37563</v>
      </c>
      <c r="B3753" s="445" t="s">
        <v>12350</v>
      </c>
      <c r="C3753" s="445" t="s">
        <v>145</v>
      </c>
      <c r="D3753" s="445" t="s">
        <v>8349</v>
      </c>
      <c r="E3753" s="452">
        <v>518.73</v>
      </c>
    </row>
    <row r="3754" spans="1:5">
      <c r="A3754" s="445">
        <v>4948</v>
      </c>
      <c r="B3754" s="445" t="s">
        <v>12351</v>
      </c>
      <c r="C3754" s="445" t="s">
        <v>145</v>
      </c>
      <c r="D3754" s="445" t="s">
        <v>8349</v>
      </c>
      <c r="E3754" s="452">
        <v>470.77</v>
      </c>
    </row>
    <row r="3755" spans="1:5">
      <c r="A3755" s="445">
        <v>37561</v>
      </c>
      <c r="B3755" s="445" t="s">
        <v>12352</v>
      </c>
      <c r="C3755" s="445" t="s">
        <v>145</v>
      </c>
      <c r="D3755" s="445" t="s">
        <v>8349</v>
      </c>
      <c r="E3755" s="452">
        <v>968.34</v>
      </c>
    </row>
    <row r="3756" spans="1:5">
      <c r="A3756" s="445">
        <v>37562</v>
      </c>
      <c r="B3756" s="445" t="s">
        <v>12353</v>
      </c>
      <c r="C3756" s="445" t="s">
        <v>145</v>
      </c>
      <c r="D3756" s="445" t="s">
        <v>8349</v>
      </c>
      <c r="E3756" s="452">
        <v>621.09</v>
      </c>
    </row>
    <row r="3757" spans="1:5">
      <c r="A3757" s="445">
        <v>14164</v>
      </c>
      <c r="B3757" s="445" t="s">
        <v>12354</v>
      </c>
      <c r="C3757" s="445" t="s">
        <v>146</v>
      </c>
      <c r="D3757" s="445" t="s">
        <v>8367</v>
      </c>
      <c r="E3757" s="453">
        <v>2034.16</v>
      </c>
    </row>
    <row r="3758" spans="1:5">
      <c r="A3758" s="445">
        <v>14163</v>
      </c>
      <c r="B3758" s="445" t="s">
        <v>12355</v>
      </c>
      <c r="C3758" s="445" t="s">
        <v>146</v>
      </c>
      <c r="D3758" s="445" t="s">
        <v>8367</v>
      </c>
      <c r="E3758" s="453">
        <v>2311.96</v>
      </c>
    </row>
    <row r="3759" spans="1:5">
      <c r="A3759" s="445">
        <v>5051</v>
      </c>
      <c r="B3759" s="445" t="s">
        <v>12356</v>
      </c>
      <c r="C3759" s="445" t="s">
        <v>146</v>
      </c>
      <c r="D3759" s="445" t="s">
        <v>8367</v>
      </c>
      <c r="E3759" s="453">
        <v>1966.29</v>
      </c>
    </row>
    <row r="3760" spans="1:5">
      <c r="A3760" s="445">
        <v>14162</v>
      </c>
      <c r="B3760" s="445" t="s">
        <v>12357</v>
      </c>
      <c r="C3760" s="445" t="s">
        <v>146</v>
      </c>
      <c r="D3760" s="445" t="s">
        <v>8367</v>
      </c>
      <c r="E3760" s="453">
        <v>1963.44</v>
      </c>
    </row>
    <row r="3761" spans="1:5">
      <c r="A3761" s="445">
        <v>5052</v>
      </c>
      <c r="B3761" s="445" t="s">
        <v>12358</v>
      </c>
      <c r="C3761" s="445" t="s">
        <v>146</v>
      </c>
      <c r="D3761" s="445" t="s">
        <v>8367</v>
      </c>
      <c r="E3761" s="453">
        <v>1465</v>
      </c>
    </row>
    <row r="3762" spans="1:5">
      <c r="A3762" s="445">
        <v>14166</v>
      </c>
      <c r="B3762" s="445" t="s">
        <v>12359</v>
      </c>
      <c r="C3762" s="445" t="s">
        <v>146</v>
      </c>
      <c r="D3762" s="445" t="s">
        <v>8367</v>
      </c>
      <c r="E3762" s="453">
        <v>1483.6</v>
      </c>
    </row>
    <row r="3763" spans="1:5">
      <c r="A3763" s="445">
        <v>14165</v>
      </c>
      <c r="B3763" s="445" t="s">
        <v>12360</v>
      </c>
      <c r="C3763" s="445" t="s">
        <v>146</v>
      </c>
      <c r="D3763" s="445" t="s">
        <v>8367</v>
      </c>
      <c r="E3763" s="453">
        <v>2055.3200000000002</v>
      </c>
    </row>
    <row r="3764" spans="1:5">
      <c r="A3764" s="445">
        <v>5050</v>
      </c>
      <c r="B3764" s="445" t="s">
        <v>12361</v>
      </c>
      <c r="C3764" s="445" t="s">
        <v>146</v>
      </c>
      <c r="D3764" s="445" t="s">
        <v>8367</v>
      </c>
      <c r="E3764" s="452">
        <v>505.86</v>
      </c>
    </row>
    <row r="3765" spans="1:5">
      <c r="A3765" s="445">
        <v>12366</v>
      </c>
      <c r="B3765" s="445" t="s">
        <v>12362</v>
      </c>
      <c r="C3765" s="445" t="s">
        <v>146</v>
      </c>
      <c r="D3765" s="445" t="s">
        <v>8367</v>
      </c>
      <c r="E3765" s="452">
        <v>789.01</v>
      </c>
    </row>
    <row r="3766" spans="1:5">
      <c r="A3766" s="445">
        <v>5045</v>
      </c>
      <c r="B3766" s="445" t="s">
        <v>12363</v>
      </c>
      <c r="C3766" s="445" t="s">
        <v>146</v>
      </c>
      <c r="D3766" s="445" t="s">
        <v>8367</v>
      </c>
      <c r="E3766" s="453">
        <v>1098.73</v>
      </c>
    </row>
    <row r="3767" spans="1:5">
      <c r="A3767" s="445">
        <v>5044</v>
      </c>
      <c r="B3767" s="445" t="s">
        <v>12364</v>
      </c>
      <c r="C3767" s="445" t="s">
        <v>146</v>
      </c>
      <c r="D3767" s="445" t="s">
        <v>8367</v>
      </c>
      <c r="E3767" s="452">
        <v>775.17</v>
      </c>
    </row>
    <row r="3768" spans="1:5">
      <c r="A3768" s="445">
        <v>5055</v>
      </c>
      <c r="B3768" s="445" t="s">
        <v>12365</v>
      </c>
      <c r="C3768" s="445" t="s">
        <v>146</v>
      </c>
      <c r="D3768" s="445" t="s">
        <v>8367</v>
      </c>
      <c r="E3768" s="453">
        <v>1102.08</v>
      </c>
    </row>
    <row r="3769" spans="1:5">
      <c r="A3769" s="445">
        <v>5053</v>
      </c>
      <c r="B3769" s="445" t="s">
        <v>12366</v>
      </c>
      <c r="C3769" s="445" t="s">
        <v>146</v>
      </c>
      <c r="D3769" s="445" t="s">
        <v>8367</v>
      </c>
      <c r="E3769" s="452">
        <v>857.79</v>
      </c>
    </row>
    <row r="3770" spans="1:5">
      <c r="A3770" s="445">
        <v>5035</v>
      </c>
      <c r="B3770" s="445" t="s">
        <v>12367</v>
      </c>
      <c r="C3770" s="445" t="s">
        <v>146</v>
      </c>
      <c r="D3770" s="445" t="s">
        <v>8367</v>
      </c>
      <c r="E3770" s="453">
        <v>1402.46</v>
      </c>
    </row>
    <row r="3771" spans="1:5">
      <c r="A3771" s="445">
        <v>5036</v>
      </c>
      <c r="B3771" s="445" t="s">
        <v>12368</v>
      </c>
      <c r="C3771" s="445" t="s">
        <v>146</v>
      </c>
      <c r="D3771" s="445" t="s">
        <v>8367</v>
      </c>
      <c r="E3771" s="453">
        <v>2341.17</v>
      </c>
    </row>
    <row r="3772" spans="1:5">
      <c r="A3772" s="445">
        <v>5059</v>
      </c>
      <c r="B3772" s="445" t="s">
        <v>12369</v>
      </c>
      <c r="C3772" s="445" t="s">
        <v>146</v>
      </c>
      <c r="D3772" s="445" t="s">
        <v>8367</v>
      </c>
      <c r="E3772" s="453">
        <v>1096.8499999999999</v>
      </c>
    </row>
    <row r="3773" spans="1:5">
      <c r="A3773" s="445">
        <v>5057</v>
      </c>
      <c r="B3773" s="445" t="s">
        <v>12370</v>
      </c>
      <c r="C3773" s="445" t="s">
        <v>146</v>
      </c>
      <c r="D3773" s="445" t="s">
        <v>8367</v>
      </c>
      <c r="E3773" s="452">
        <v>943.2</v>
      </c>
    </row>
    <row r="3774" spans="1:5">
      <c r="A3774" s="445">
        <v>5033</v>
      </c>
      <c r="B3774" s="445" t="s">
        <v>12371</v>
      </c>
      <c r="C3774" s="445" t="s">
        <v>146</v>
      </c>
      <c r="D3774" s="445" t="s">
        <v>8367</v>
      </c>
      <c r="E3774" s="452">
        <v>783</v>
      </c>
    </row>
    <row r="3775" spans="1:5">
      <c r="A3775" s="445">
        <v>5038</v>
      </c>
      <c r="B3775" s="445" t="s">
        <v>12372</v>
      </c>
      <c r="C3775" s="445" t="s">
        <v>146</v>
      </c>
      <c r="D3775" s="445" t="s">
        <v>8367</v>
      </c>
      <c r="E3775" s="452">
        <v>638.14</v>
      </c>
    </row>
    <row r="3776" spans="1:5">
      <c r="A3776" s="445">
        <v>12372</v>
      </c>
      <c r="B3776" s="445" t="s">
        <v>12373</v>
      </c>
      <c r="C3776" s="445" t="s">
        <v>146</v>
      </c>
      <c r="D3776" s="445" t="s">
        <v>8367</v>
      </c>
      <c r="E3776" s="452">
        <v>840.94</v>
      </c>
    </row>
    <row r="3777" spans="1:5">
      <c r="A3777" s="445">
        <v>13339</v>
      </c>
      <c r="B3777" s="445" t="s">
        <v>12374</v>
      </c>
      <c r="C3777" s="445" t="s">
        <v>146</v>
      </c>
      <c r="D3777" s="445" t="s">
        <v>8367</v>
      </c>
      <c r="E3777" s="453">
        <v>1250.1500000000001</v>
      </c>
    </row>
    <row r="3778" spans="1:5">
      <c r="A3778" s="445">
        <v>12373</v>
      </c>
      <c r="B3778" s="445" t="s">
        <v>12375</v>
      </c>
      <c r="C3778" s="445" t="s">
        <v>146</v>
      </c>
      <c r="D3778" s="445" t="s">
        <v>8367</v>
      </c>
      <c r="E3778" s="453">
        <v>1309.17</v>
      </c>
    </row>
    <row r="3779" spans="1:5">
      <c r="A3779" s="445">
        <v>12388</v>
      </c>
      <c r="B3779" s="445" t="s">
        <v>12376</v>
      </c>
      <c r="C3779" s="445" t="s">
        <v>146</v>
      </c>
      <c r="D3779" s="445" t="s">
        <v>8367</v>
      </c>
      <c r="E3779" s="452">
        <v>299.43</v>
      </c>
    </row>
    <row r="3780" spans="1:5">
      <c r="A3780" s="445">
        <v>34695</v>
      </c>
      <c r="B3780" s="445" t="s">
        <v>12377</v>
      </c>
      <c r="C3780" s="445" t="s">
        <v>146</v>
      </c>
      <c r="D3780" s="445" t="s">
        <v>8367</v>
      </c>
      <c r="E3780" s="452">
        <v>900.45</v>
      </c>
    </row>
    <row r="3781" spans="1:5">
      <c r="A3781" s="445">
        <v>34692</v>
      </c>
      <c r="B3781" s="445" t="s">
        <v>12378</v>
      </c>
      <c r="C3781" s="445" t="s">
        <v>146</v>
      </c>
      <c r="D3781" s="445" t="s">
        <v>8367</v>
      </c>
      <c r="E3781" s="453">
        <v>2161.08</v>
      </c>
    </row>
    <row r="3782" spans="1:5">
      <c r="A3782" s="445">
        <v>2731</v>
      </c>
      <c r="B3782" s="445" t="s">
        <v>12379</v>
      </c>
      <c r="C3782" s="445" t="s">
        <v>239</v>
      </c>
      <c r="D3782" s="445" t="s">
        <v>8367</v>
      </c>
      <c r="E3782" s="452">
        <v>69.25</v>
      </c>
    </row>
    <row r="3783" spans="1:5">
      <c r="A3783" s="445">
        <v>26028</v>
      </c>
      <c r="B3783" s="445" t="s">
        <v>12380</v>
      </c>
      <c r="C3783" s="445" t="s">
        <v>6740</v>
      </c>
      <c r="D3783" s="445" t="s">
        <v>8349</v>
      </c>
      <c r="E3783" s="452">
        <v>264.45</v>
      </c>
    </row>
    <row r="3784" spans="1:5">
      <c r="A3784" s="445">
        <v>11844</v>
      </c>
      <c r="B3784" s="445" t="s">
        <v>12381</v>
      </c>
      <c r="C3784" s="445" t="s">
        <v>239</v>
      </c>
      <c r="D3784" s="445" t="s">
        <v>8349</v>
      </c>
      <c r="E3784" s="452">
        <v>23.91</v>
      </c>
    </row>
    <row r="3785" spans="1:5">
      <c r="A3785" s="445">
        <v>4465</v>
      </c>
      <c r="B3785" s="445" t="s">
        <v>12382</v>
      </c>
      <c r="C3785" s="445" t="s">
        <v>239</v>
      </c>
      <c r="D3785" s="445" t="s">
        <v>8349</v>
      </c>
      <c r="E3785" s="452">
        <v>19.87</v>
      </c>
    </row>
    <row r="3786" spans="1:5">
      <c r="A3786" s="445">
        <v>35273</v>
      </c>
      <c r="B3786" s="445" t="s">
        <v>12383</v>
      </c>
      <c r="C3786" s="445" t="s">
        <v>239</v>
      </c>
      <c r="D3786" s="445" t="s">
        <v>8349</v>
      </c>
      <c r="E3786" s="452">
        <v>23.83</v>
      </c>
    </row>
    <row r="3787" spans="1:5">
      <c r="A3787" s="445">
        <v>4470</v>
      </c>
      <c r="B3787" s="445" t="s">
        <v>12385</v>
      </c>
      <c r="C3787" s="445" t="s">
        <v>239</v>
      </c>
      <c r="D3787" s="445" t="s">
        <v>8349</v>
      </c>
      <c r="E3787" s="452">
        <v>55</v>
      </c>
    </row>
    <row r="3788" spans="1:5">
      <c r="A3788" s="445">
        <v>20208</v>
      </c>
      <c r="B3788" s="445" t="s">
        <v>12387</v>
      </c>
      <c r="C3788" s="445" t="s">
        <v>239</v>
      </c>
      <c r="D3788" s="445" t="s">
        <v>8349</v>
      </c>
      <c r="E3788" s="452">
        <v>49.5</v>
      </c>
    </row>
    <row r="3789" spans="1:5">
      <c r="A3789" s="445">
        <v>20204</v>
      </c>
      <c r="B3789" s="445" t="s">
        <v>12388</v>
      </c>
      <c r="C3789" s="445" t="s">
        <v>239</v>
      </c>
      <c r="D3789" s="445" t="s">
        <v>8349</v>
      </c>
      <c r="E3789" s="452">
        <v>36.659999999999997</v>
      </c>
    </row>
    <row r="3790" spans="1:5">
      <c r="A3790" s="445">
        <v>4437</v>
      </c>
      <c r="B3790" s="445" t="s">
        <v>12389</v>
      </c>
      <c r="C3790" s="445" t="s">
        <v>239</v>
      </c>
      <c r="D3790" s="445" t="s">
        <v>8349</v>
      </c>
      <c r="E3790" s="452">
        <v>41.25</v>
      </c>
    </row>
    <row r="3791" spans="1:5">
      <c r="A3791" s="445">
        <v>14580</v>
      </c>
      <c r="B3791" s="445" t="s">
        <v>12390</v>
      </c>
      <c r="C3791" s="445" t="s">
        <v>239</v>
      </c>
      <c r="D3791" s="445" t="s">
        <v>8349</v>
      </c>
      <c r="E3791" s="452">
        <v>41.25</v>
      </c>
    </row>
    <row r="3792" spans="1:5">
      <c r="A3792" s="445">
        <v>40304</v>
      </c>
      <c r="B3792" s="445" t="s">
        <v>12391</v>
      </c>
      <c r="C3792" s="445" t="s">
        <v>130</v>
      </c>
      <c r="D3792" s="445" t="s">
        <v>8349</v>
      </c>
      <c r="E3792" s="452">
        <v>19.77</v>
      </c>
    </row>
    <row r="3793" spans="1:5">
      <c r="A3793" s="445">
        <v>5065</v>
      </c>
      <c r="B3793" s="445" t="s">
        <v>12392</v>
      </c>
      <c r="C3793" s="445" t="s">
        <v>130</v>
      </c>
      <c r="D3793" s="445" t="s">
        <v>8349</v>
      </c>
      <c r="E3793" s="452">
        <v>30.47</v>
      </c>
    </row>
    <row r="3794" spans="1:5">
      <c r="A3794" s="445">
        <v>5072</v>
      </c>
      <c r="B3794" s="445" t="s">
        <v>12393</v>
      </c>
      <c r="C3794" s="445" t="s">
        <v>130</v>
      </c>
      <c r="D3794" s="445" t="s">
        <v>8349</v>
      </c>
      <c r="E3794" s="452">
        <v>28.19</v>
      </c>
    </row>
    <row r="3795" spans="1:5">
      <c r="A3795" s="445">
        <v>5066</v>
      </c>
      <c r="B3795" s="445" t="s">
        <v>12394</v>
      </c>
      <c r="C3795" s="445" t="s">
        <v>130</v>
      </c>
      <c r="D3795" s="445" t="s">
        <v>8349</v>
      </c>
      <c r="E3795" s="452">
        <v>21.11</v>
      </c>
    </row>
    <row r="3796" spans="1:5">
      <c r="A3796" s="445">
        <v>5063</v>
      </c>
      <c r="B3796" s="445" t="s">
        <v>12396</v>
      </c>
      <c r="C3796" s="445" t="s">
        <v>130</v>
      </c>
      <c r="D3796" s="445" t="s">
        <v>8349</v>
      </c>
      <c r="E3796" s="452">
        <v>19.12</v>
      </c>
    </row>
    <row r="3797" spans="1:5">
      <c r="A3797" s="445">
        <v>20247</v>
      </c>
      <c r="B3797" s="445" t="s">
        <v>12397</v>
      </c>
      <c r="C3797" s="445" t="s">
        <v>130</v>
      </c>
      <c r="D3797" s="445" t="s">
        <v>8349</v>
      </c>
      <c r="E3797" s="452">
        <v>17.739999999999998</v>
      </c>
    </row>
    <row r="3798" spans="1:5">
      <c r="A3798" s="445">
        <v>5074</v>
      </c>
      <c r="B3798" s="445" t="s">
        <v>12398</v>
      </c>
      <c r="C3798" s="445" t="s">
        <v>130</v>
      </c>
      <c r="D3798" s="445" t="s">
        <v>8349</v>
      </c>
      <c r="E3798" s="452">
        <v>17.95</v>
      </c>
    </row>
    <row r="3799" spans="1:5">
      <c r="A3799" s="445">
        <v>5067</v>
      </c>
      <c r="B3799" s="445" t="s">
        <v>12400</v>
      </c>
      <c r="C3799" s="445" t="s">
        <v>130</v>
      </c>
      <c r="D3799" s="445" t="s">
        <v>8349</v>
      </c>
      <c r="E3799" s="452">
        <v>17.07</v>
      </c>
    </row>
    <row r="3800" spans="1:5">
      <c r="A3800" s="445">
        <v>5078</v>
      </c>
      <c r="B3800" s="445" t="s">
        <v>12401</v>
      </c>
      <c r="C3800" s="445" t="s">
        <v>130</v>
      </c>
      <c r="D3800" s="445" t="s">
        <v>8349</v>
      </c>
      <c r="E3800" s="452">
        <v>16.88</v>
      </c>
    </row>
    <row r="3801" spans="1:5">
      <c r="A3801" s="445">
        <v>5068</v>
      </c>
      <c r="B3801" s="445" t="s">
        <v>12403</v>
      </c>
      <c r="C3801" s="445" t="s">
        <v>130</v>
      </c>
      <c r="D3801" s="445" t="s">
        <v>8349</v>
      </c>
      <c r="E3801" s="452">
        <v>16.02</v>
      </c>
    </row>
    <row r="3802" spans="1:5">
      <c r="A3802" s="445">
        <v>5073</v>
      </c>
      <c r="B3802" s="445" t="s">
        <v>12404</v>
      </c>
      <c r="C3802" s="445" t="s">
        <v>130</v>
      </c>
      <c r="D3802" s="445" t="s">
        <v>8349</v>
      </c>
      <c r="E3802" s="452">
        <v>16.329999999999998</v>
      </c>
    </row>
    <row r="3803" spans="1:5">
      <c r="A3803" s="445">
        <v>5069</v>
      </c>
      <c r="B3803" s="445" t="s">
        <v>12405</v>
      </c>
      <c r="C3803" s="445" t="s">
        <v>130</v>
      </c>
      <c r="D3803" s="445" t="s">
        <v>8349</v>
      </c>
      <c r="E3803" s="452">
        <v>16.329999999999998</v>
      </c>
    </row>
    <row r="3804" spans="1:5">
      <c r="A3804" s="445">
        <v>5070</v>
      </c>
      <c r="B3804" s="445" t="s">
        <v>12406</v>
      </c>
      <c r="C3804" s="445" t="s">
        <v>130</v>
      </c>
      <c r="D3804" s="445" t="s">
        <v>8349</v>
      </c>
      <c r="E3804" s="452">
        <v>16.510000000000002</v>
      </c>
    </row>
    <row r="3805" spans="1:5">
      <c r="A3805" s="445">
        <v>5071</v>
      </c>
      <c r="B3805" s="445" t="s">
        <v>12407</v>
      </c>
      <c r="C3805" s="445" t="s">
        <v>130</v>
      </c>
      <c r="D3805" s="445" t="s">
        <v>8349</v>
      </c>
      <c r="E3805" s="452">
        <v>16.02</v>
      </c>
    </row>
    <row r="3806" spans="1:5">
      <c r="A3806" s="445">
        <v>5061</v>
      </c>
      <c r="B3806" s="445" t="s">
        <v>12408</v>
      </c>
      <c r="C3806" s="445" t="s">
        <v>130</v>
      </c>
      <c r="D3806" s="445" t="s">
        <v>8352</v>
      </c>
      <c r="E3806" s="452">
        <v>15.75</v>
      </c>
    </row>
    <row r="3807" spans="1:5">
      <c r="A3807" s="445">
        <v>5075</v>
      </c>
      <c r="B3807" s="445" t="s">
        <v>12409</v>
      </c>
      <c r="C3807" s="445" t="s">
        <v>130</v>
      </c>
      <c r="D3807" s="445" t="s">
        <v>8349</v>
      </c>
      <c r="E3807" s="452">
        <v>16.02</v>
      </c>
    </row>
    <row r="3808" spans="1:5">
      <c r="A3808" s="445">
        <v>39027</v>
      </c>
      <c r="B3808" s="445" t="s">
        <v>12410</v>
      </c>
      <c r="C3808" s="445" t="s">
        <v>130</v>
      </c>
      <c r="D3808" s="445" t="s">
        <v>8349</v>
      </c>
      <c r="E3808" s="452">
        <v>16</v>
      </c>
    </row>
    <row r="3809" spans="1:5">
      <c r="A3809" s="445">
        <v>5062</v>
      </c>
      <c r="B3809" s="445" t="s">
        <v>12411</v>
      </c>
      <c r="C3809" s="445" t="s">
        <v>130</v>
      </c>
      <c r="D3809" s="445" t="s">
        <v>8349</v>
      </c>
      <c r="E3809" s="452">
        <v>16.23</v>
      </c>
    </row>
    <row r="3810" spans="1:5">
      <c r="A3810" s="445">
        <v>40568</v>
      </c>
      <c r="B3810" s="445" t="s">
        <v>12412</v>
      </c>
      <c r="C3810" s="445" t="s">
        <v>130</v>
      </c>
      <c r="D3810" s="445" t="s">
        <v>8349</v>
      </c>
      <c r="E3810" s="452">
        <v>16.14</v>
      </c>
    </row>
    <row r="3811" spans="1:5">
      <c r="A3811" s="445">
        <v>39026</v>
      </c>
      <c r="B3811" s="445" t="s">
        <v>12413</v>
      </c>
      <c r="C3811" s="445" t="s">
        <v>130</v>
      </c>
      <c r="D3811" s="445" t="s">
        <v>8349</v>
      </c>
      <c r="E3811" s="452">
        <v>18.010000000000002</v>
      </c>
    </row>
    <row r="3812" spans="1:5">
      <c r="A3812" s="445">
        <v>42431</v>
      </c>
      <c r="B3812" s="445" t="s">
        <v>12414</v>
      </c>
      <c r="C3812" s="445" t="s">
        <v>146</v>
      </c>
      <c r="D3812" s="445" t="s">
        <v>8367</v>
      </c>
      <c r="E3812" s="453">
        <v>3387.96</v>
      </c>
    </row>
    <row r="3813" spans="1:5">
      <c r="A3813" s="445">
        <v>11149</v>
      </c>
      <c r="B3813" s="445" t="s">
        <v>12415</v>
      </c>
      <c r="C3813" s="445" t="s">
        <v>21156</v>
      </c>
      <c r="D3813" s="445" t="s">
        <v>8349</v>
      </c>
      <c r="E3813" s="452">
        <v>179.66</v>
      </c>
    </row>
    <row r="3814" spans="1:5">
      <c r="A3814" s="445">
        <v>511</v>
      </c>
      <c r="B3814" s="445" t="s">
        <v>12416</v>
      </c>
      <c r="C3814" s="445" t="s">
        <v>7503</v>
      </c>
      <c r="D3814" s="445" t="s">
        <v>8352</v>
      </c>
      <c r="E3814" s="452">
        <v>17.73</v>
      </c>
    </row>
    <row r="3815" spans="1:5">
      <c r="A3815" s="445">
        <v>37540</v>
      </c>
      <c r="B3815" s="445" t="s">
        <v>12417</v>
      </c>
      <c r="C3815" s="445" t="s">
        <v>146</v>
      </c>
      <c r="D3815" s="445" t="s">
        <v>8349</v>
      </c>
      <c r="E3815" s="453">
        <v>67960.649999999994</v>
      </c>
    </row>
    <row r="3816" spans="1:5">
      <c r="A3816" s="445">
        <v>37548</v>
      </c>
      <c r="B3816" s="445" t="s">
        <v>12418</v>
      </c>
      <c r="C3816" s="445" t="s">
        <v>146</v>
      </c>
      <c r="D3816" s="445" t="s">
        <v>8349</v>
      </c>
      <c r="E3816" s="453">
        <v>90081.5</v>
      </c>
    </row>
    <row r="3817" spans="1:5">
      <c r="A3817" s="445">
        <v>39828</v>
      </c>
      <c r="B3817" s="445" t="s">
        <v>12419</v>
      </c>
      <c r="C3817" s="445" t="s">
        <v>146</v>
      </c>
      <c r="D3817" s="445" t="s">
        <v>8349</v>
      </c>
      <c r="E3817" s="452">
        <v>540.4</v>
      </c>
    </row>
    <row r="3818" spans="1:5">
      <c r="A3818" s="445">
        <v>12273</v>
      </c>
      <c r="B3818" s="445" t="s">
        <v>12420</v>
      </c>
      <c r="C3818" s="445" t="s">
        <v>146</v>
      </c>
      <c r="D3818" s="445" t="s">
        <v>8367</v>
      </c>
      <c r="E3818" s="452">
        <v>88.38</v>
      </c>
    </row>
    <row r="3819" spans="1:5">
      <c r="A3819" s="445">
        <v>38392</v>
      </c>
      <c r="B3819" s="445" t="s">
        <v>12421</v>
      </c>
      <c r="C3819" s="445" t="s">
        <v>146</v>
      </c>
      <c r="D3819" s="445" t="s">
        <v>8349</v>
      </c>
      <c r="E3819" s="452">
        <v>56.94</v>
      </c>
    </row>
    <row r="3820" spans="1:5">
      <c r="A3820" s="445">
        <v>11735</v>
      </c>
      <c r="B3820" s="445" t="s">
        <v>12422</v>
      </c>
      <c r="C3820" s="445" t="s">
        <v>146</v>
      </c>
      <c r="D3820" s="445" t="s">
        <v>8349</v>
      </c>
      <c r="E3820" s="452">
        <v>5.15</v>
      </c>
    </row>
    <row r="3821" spans="1:5">
      <c r="A3821" s="445">
        <v>11737</v>
      </c>
      <c r="B3821" s="445" t="s">
        <v>12423</v>
      </c>
      <c r="C3821" s="445" t="s">
        <v>146</v>
      </c>
      <c r="D3821" s="445" t="s">
        <v>8349</v>
      </c>
      <c r="E3821" s="452">
        <v>6.87</v>
      </c>
    </row>
    <row r="3822" spans="1:5">
      <c r="A3822" s="445">
        <v>11738</v>
      </c>
      <c r="B3822" s="445" t="s">
        <v>12425</v>
      </c>
      <c r="C3822" s="445" t="s">
        <v>146</v>
      </c>
      <c r="D3822" s="445" t="s">
        <v>8349</v>
      </c>
      <c r="E3822" s="452">
        <v>11.17</v>
      </c>
    </row>
    <row r="3823" spans="1:5">
      <c r="A3823" s="445">
        <v>36143</v>
      </c>
      <c r="B3823" s="445" t="s">
        <v>12426</v>
      </c>
      <c r="C3823" s="445" t="s">
        <v>146</v>
      </c>
      <c r="D3823" s="445" t="s">
        <v>8349</v>
      </c>
      <c r="E3823" s="452">
        <v>28.67</v>
      </c>
    </row>
    <row r="3824" spans="1:5">
      <c r="A3824" s="445">
        <v>36142</v>
      </c>
      <c r="B3824" s="445" t="s">
        <v>12427</v>
      </c>
      <c r="C3824" s="445" t="s">
        <v>146</v>
      </c>
      <c r="D3824" s="445" t="s">
        <v>8349</v>
      </c>
      <c r="E3824" s="452">
        <v>2.09</v>
      </c>
    </row>
    <row r="3825" spans="1:5">
      <c r="A3825" s="445">
        <v>36146</v>
      </c>
      <c r="B3825" s="445" t="s">
        <v>12428</v>
      </c>
      <c r="C3825" s="445" t="s">
        <v>146</v>
      </c>
      <c r="D3825" s="445" t="s">
        <v>8349</v>
      </c>
      <c r="E3825" s="452">
        <v>237.83</v>
      </c>
    </row>
    <row r="3826" spans="1:5">
      <c r="A3826" s="445">
        <v>39015</v>
      </c>
      <c r="B3826" s="445" t="s">
        <v>12429</v>
      </c>
      <c r="C3826" s="445" t="s">
        <v>146</v>
      </c>
      <c r="D3826" s="445" t="s">
        <v>8367</v>
      </c>
      <c r="E3826" s="452">
        <v>0.95</v>
      </c>
    </row>
    <row r="3827" spans="1:5">
      <c r="A3827" s="445">
        <v>38377</v>
      </c>
      <c r="B3827" s="445" t="s">
        <v>12430</v>
      </c>
      <c r="C3827" s="445" t="s">
        <v>146</v>
      </c>
      <c r="D3827" s="445" t="s">
        <v>8349</v>
      </c>
      <c r="E3827" s="452">
        <v>31.14</v>
      </c>
    </row>
    <row r="3828" spans="1:5">
      <c r="A3828" s="445">
        <v>38376</v>
      </c>
      <c r="B3828" s="445" t="s">
        <v>12431</v>
      </c>
      <c r="C3828" s="445" t="s">
        <v>146</v>
      </c>
      <c r="D3828" s="445" t="s">
        <v>8349</v>
      </c>
      <c r="E3828" s="452">
        <v>35.5</v>
      </c>
    </row>
    <row r="3829" spans="1:5">
      <c r="A3829" s="445">
        <v>38116</v>
      </c>
      <c r="B3829" s="445" t="s">
        <v>12433</v>
      </c>
      <c r="C3829" s="445" t="s">
        <v>146</v>
      </c>
      <c r="D3829" s="445" t="s">
        <v>8349</v>
      </c>
      <c r="E3829" s="452">
        <v>4.45</v>
      </c>
    </row>
    <row r="3830" spans="1:5">
      <c r="A3830" s="445">
        <v>38066</v>
      </c>
      <c r="B3830" s="445" t="s">
        <v>12434</v>
      </c>
      <c r="C3830" s="445" t="s">
        <v>146</v>
      </c>
      <c r="D3830" s="445" t="s">
        <v>8349</v>
      </c>
      <c r="E3830" s="452">
        <v>7.35</v>
      </c>
    </row>
    <row r="3831" spans="1:5">
      <c r="A3831" s="445">
        <v>38117</v>
      </c>
      <c r="B3831" s="445" t="s">
        <v>12435</v>
      </c>
      <c r="C3831" s="445" t="s">
        <v>146</v>
      </c>
      <c r="D3831" s="445" t="s">
        <v>8349</v>
      </c>
      <c r="E3831" s="452">
        <v>7.58</v>
      </c>
    </row>
    <row r="3832" spans="1:5">
      <c r="A3832" s="445">
        <v>38067</v>
      </c>
      <c r="B3832" s="445" t="s">
        <v>12436</v>
      </c>
      <c r="C3832" s="445" t="s">
        <v>146</v>
      </c>
      <c r="D3832" s="445" t="s">
        <v>8349</v>
      </c>
      <c r="E3832" s="452">
        <v>10.35</v>
      </c>
    </row>
    <row r="3833" spans="1:5">
      <c r="A3833" s="445">
        <v>41757</v>
      </c>
      <c r="B3833" s="445" t="s">
        <v>12437</v>
      </c>
      <c r="C3833" s="445" t="s">
        <v>146</v>
      </c>
      <c r="D3833" s="445" t="s">
        <v>8349</v>
      </c>
      <c r="E3833" s="453">
        <v>4570.25</v>
      </c>
    </row>
    <row r="3834" spans="1:5">
      <c r="A3834" s="445">
        <v>11522</v>
      </c>
      <c r="B3834" s="445" t="s">
        <v>12438</v>
      </c>
      <c r="C3834" s="445" t="s">
        <v>146</v>
      </c>
      <c r="D3834" s="445" t="s">
        <v>8349</v>
      </c>
      <c r="E3834" s="452">
        <v>13.95</v>
      </c>
    </row>
    <row r="3835" spans="1:5">
      <c r="A3835" s="445">
        <v>43600</v>
      </c>
      <c r="B3835" s="445" t="s">
        <v>12439</v>
      </c>
      <c r="C3835" s="445" t="s">
        <v>146</v>
      </c>
      <c r="D3835" s="445" t="s">
        <v>8349</v>
      </c>
      <c r="E3835" s="452">
        <v>55.89</v>
      </c>
    </row>
    <row r="3836" spans="1:5">
      <c r="A3836" s="445">
        <v>5080</v>
      </c>
      <c r="B3836" s="445" t="s">
        <v>12441</v>
      </c>
      <c r="C3836" s="445" t="s">
        <v>146</v>
      </c>
      <c r="D3836" s="445" t="s">
        <v>8349</v>
      </c>
      <c r="E3836" s="452">
        <v>21.79</v>
      </c>
    </row>
    <row r="3837" spans="1:5">
      <c r="A3837" s="445">
        <v>38168</v>
      </c>
      <c r="B3837" s="445" t="s">
        <v>12442</v>
      </c>
      <c r="C3837" s="445" t="s">
        <v>146</v>
      </c>
      <c r="D3837" s="445" t="s">
        <v>8349</v>
      </c>
      <c r="E3837" s="452">
        <v>152.16999999999999</v>
      </c>
    </row>
    <row r="3838" spans="1:5">
      <c r="A3838" s="445">
        <v>43601</v>
      </c>
      <c r="B3838" s="445" t="s">
        <v>12443</v>
      </c>
      <c r="C3838" s="445" t="s">
        <v>146</v>
      </c>
      <c r="D3838" s="445" t="s">
        <v>8349</v>
      </c>
      <c r="E3838" s="452">
        <v>76.08</v>
      </c>
    </row>
    <row r="3839" spans="1:5">
      <c r="A3839" s="445">
        <v>13393</v>
      </c>
      <c r="B3839" s="445" t="s">
        <v>12444</v>
      </c>
      <c r="C3839" s="445" t="s">
        <v>146</v>
      </c>
      <c r="D3839" s="445" t="s">
        <v>8349</v>
      </c>
      <c r="E3839" s="452">
        <v>357.35</v>
      </c>
    </row>
    <row r="3840" spans="1:5">
      <c r="A3840" s="445">
        <v>13395</v>
      </c>
      <c r="B3840" s="445" t="s">
        <v>12445</v>
      </c>
      <c r="C3840" s="445" t="s">
        <v>146</v>
      </c>
      <c r="D3840" s="445" t="s">
        <v>8349</v>
      </c>
      <c r="E3840" s="452">
        <v>500.78</v>
      </c>
    </row>
    <row r="3841" spans="1:5">
      <c r="A3841" s="445">
        <v>12039</v>
      </c>
      <c r="B3841" s="445" t="s">
        <v>12446</v>
      </c>
      <c r="C3841" s="445" t="s">
        <v>146</v>
      </c>
      <c r="D3841" s="445" t="s">
        <v>8349</v>
      </c>
      <c r="E3841" s="452">
        <v>526.27</v>
      </c>
    </row>
    <row r="3842" spans="1:5">
      <c r="A3842" s="445">
        <v>13396</v>
      </c>
      <c r="B3842" s="445" t="s">
        <v>12447</v>
      </c>
      <c r="C3842" s="445" t="s">
        <v>146</v>
      </c>
      <c r="D3842" s="445" t="s">
        <v>8349</v>
      </c>
      <c r="E3842" s="452">
        <v>739.11</v>
      </c>
    </row>
    <row r="3843" spans="1:5">
      <c r="A3843" s="445">
        <v>12041</v>
      </c>
      <c r="B3843" s="445" t="s">
        <v>12448</v>
      </c>
      <c r="C3843" s="445" t="s">
        <v>146</v>
      </c>
      <c r="D3843" s="445" t="s">
        <v>8349</v>
      </c>
      <c r="E3843" s="452">
        <v>603.53</v>
      </c>
    </row>
    <row r="3844" spans="1:5">
      <c r="A3844" s="445">
        <v>12043</v>
      </c>
      <c r="B3844" s="445" t="s">
        <v>12449</v>
      </c>
      <c r="C3844" s="445" t="s">
        <v>146</v>
      </c>
      <c r="D3844" s="445" t="s">
        <v>8349</v>
      </c>
      <c r="E3844" s="453">
        <v>1274.26</v>
      </c>
    </row>
    <row r="3845" spans="1:5">
      <c r="A3845" s="445">
        <v>39762</v>
      </c>
      <c r="B3845" s="445" t="s">
        <v>12450</v>
      </c>
      <c r="C3845" s="445" t="s">
        <v>146</v>
      </c>
      <c r="D3845" s="445" t="s">
        <v>8349</v>
      </c>
      <c r="E3845" s="452">
        <v>606.58000000000004</v>
      </c>
    </row>
    <row r="3846" spans="1:5">
      <c r="A3846" s="445">
        <v>12042</v>
      </c>
      <c r="B3846" s="445" t="s">
        <v>12451</v>
      </c>
      <c r="C3846" s="445" t="s">
        <v>146</v>
      </c>
      <c r="D3846" s="445" t="s">
        <v>8349</v>
      </c>
      <c r="E3846" s="452">
        <v>885.59</v>
      </c>
    </row>
    <row r="3847" spans="1:5">
      <c r="A3847" s="445">
        <v>39763</v>
      </c>
      <c r="B3847" s="445" t="s">
        <v>12452</v>
      </c>
      <c r="C3847" s="445" t="s">
        <v>146</v>
      </c>
      <c r="D3847" s="445" t="s">
        <v>8349</v>
      </c>
      <c r="E3847" s="453">
        <v>1036.46</v>
      </c>
    </row>
    <row r="3848" spans="1:5">
      <c r="A3848" s="445">
        <v>39760</v>
      </c>
      <c r="B3848" s="445" t="s">
        <v>12453</v>
      </c>
      <c r="C3848" s="445" t="s">
        <v>146</v>
      </c>
      <c r="D3848" s="445" t="s">
        <v>8349</v>
      </c>
      <c r="E3848" s="453">
        <v>1033.05</v>
      </c>
    </row>
    <row r="3849" spans="1:5">
      <c r="A3849" s="445">
        <v>39756</v>
      </c>
      <c r="B3849" s="445" t="s">
        <v>12454</v>
      </c>
      <c r="C3849" s="445" t="s">
        <v>146</v>
      </c>
      <c r="D3849" s="445" t="s">
        <v>8349</v>
      </c>
      <c r="E3849" s="452">
        <v>370.93</v>
      </c>
    </row>
    <row r="3850" spans="1:5">
      <c r="A3850" s="445">
        <v>12038</v>
      </c>
      <c r="B3850" s="445" t="s">
        <v>12455</v>
      </c>
      <c r="C3850" s="445" t="s">
        <v>146</v>
      </c>
      <c r="D3850" s="445" t="s">
        <v>8349</v>
      </c>
      <c r="E3850" s="452">
        <v>463.49</v>
      </c>
    </row>
    <row r="3851" spans="1:5">
      <c r="A3851" s="445">
        <v>39757</v>
      </c>
      <c r="B3851" s="445" t="s">
        <v>12456</v>
      </c>
      <c r="C3851" s="445" t="s">
        <v>146</v>
      </c>
      <c r="D3851" s="445" t="s">
        <v>8349</v>
      </c>
      <c r="E3851" s="452">
        <v>428.58</v>
      </c>
    </row>
    <row r="3852" spans="1:5">
      <c r="A3852" s="445">
        <v>39758</v>
      </c>
      <c r="B3852" s="445" t="s">
        <v>12457</v>
      </c>
      <c r="C3852" s="445" t="s">
        <v>146</v>
      </c>
      <c r="D3852" s="445" t="s">
        <v>8349</v>
      </c>
      <c r="E3852" s="452">
        <v>624.6</v>
      </c>
    </row>
    <row r="3853" spans="1:5">
      <c r="A3853" s="445">
        <v>39759</v>
      </c>
      <c r="B3853" s="445" t="s">
        <v>12458</v>
      </c>
      <c r="C3853" s="445" t="s">
        <v>146</v>
      </c>
      <c r="D3853" s="445" t="s">
        <v>8349</v>
      </c>
      <c r="E3853" s="452">
        <v>771.38</v>
      </c>
    </row>
    <row r="3854" spans="1:5">
      <c r="A3854" s="445">
        <v>39761</v>
      </c>
      <c r="B3854" s="445" t="s">
        <v>12459</v>
      </c>
      <c r="C3854" s="445" t="s">
        <v>146</v>
      </c>
      <c r="D3854" s="445" t="s">
        <v>8349</v>
      </c>
      <c r="E3854" s="452">
        <v>927.22</v>
      </c>
    </row>
    <row r="3855" spans="1:5">
      <c r="A3855" s="445">
        <v>39805</v>
      </c>
      <c r="B3855" s="445" t="s">
        <v>12460</v>
      </c>
      <c r="C3855" s="445" t="s">
        <v>146</v>
      </c>
      <c r="D3855" s="445" t="s">
        <v>8349</v>
      </c>
      <c r="E3855" s="452">
        <v>118.78</v>
      </c>
    </row>
    <row r="3856" spans="1:5">
      <c r="A3856" s="445">
        <v>39806</v>
      </c>
      <c r="B3856" s="445" t="s">
        <v>12461</v>
      </c>
      <c r="C3856" s="445" t="s">
        <v>146</v>
      </c>
      <c r="D3856" s="445" t="s">
        <v>8349</v>
      </c>
      <c r="E3856" s="452">
        <v>220.06</v>
      </c>
    </row>
    <row r="3857" spans="1:5">
      <c r="A3857" s="445">
        <v>39807</v>
      </c>
      <c r="B3857" s="445" t="s">
        <v>12462</v>
      </c>
      <c r="C3857" s="445" t="s">
        <v>146</v>
      </c>
      <c r="D3857" s="445" t="s">
        <v>8349</v>
      </c>
      <c r="E3857" s="452">
        <v>476.92</v>
      </c>
    </row>
    <row r="3858" spans="1:5">
      <c r="A3858" s="445">
        <v>43100</v>
      </c>
      <c r="B3858" s="445" t="s">
        <v>12463</v>
      </c>
      <c r="C3858" s="445" t="s">
        <v>146</v>
      </c>
      <c r="D3858" s="445" t="s">
        <v>8349</v>
      </c>
      <c r="E3858" s="452">
        <v>372.85</v>
      </c>
    </row>
    <row r="3859" spans="1:5">
      <c r="A3859" s="445">
        <v>39804</v>
      </c>
      <c r="B3859" s="445" t="s">
        <v>12464</v>
      </c>
      <c r="C3859" s="445" t="s">
        <v>146</v>
      </c>
      <c r="D3859" s="445" t="s">
        <v>8349</v>
      </c>
      <c r="E3859" s="452">
        <v>69.739999999999995</v>
      </c>
    </row>
    <row r="3860" spans="1:5">
      <c r="A3860" s="445">
        <v>39796</v>
      </c>
      <c r="B3860" s="445" t="s">
        <v>12465</v>
      </c>
      <c r="C3860" s="445" t="s">
        <v>146</v>
      </c>
      <c r="D3860" s="445" t="s">
        <v>8349</v>
      </c>
      <c r="E3860" s="452">
        <v>72.239999999999995</v>
      </c>
    </row>
    <row r="3861" spans="1:5">
      <c r="A3861" s="445">
        <v>39797</v>
      </c>
      <c r="B3861" s="445" t="s">
        <v>12466</v>
      </c>
      <c r="C3861" s="445" t="s">
        <v>146</v>
      </c>
      <c r="D3861" s="445" t="s">
        <v>8352</v>
      </c>
      <c r="E3861" s="452">
        <v>113.4</v>
      </c>
    </row>
    <row r="3862" spans="1:5">
      <c r="A3862" s="445">
        <v>39798</v>
      </c>
      <c r="B3862" s="445" t="s">
        <v>12467</v>
      </c>
      <c r="C3862" s="445" t="s">
        <v>146</v>
      </c>
      <c r="D3862" s="445" t="s">
        <v>8349</v>
      </c>
      <c r="E3862" s="452">
        <v>194.51</v>
      </c>
    </row>
    <row r="3863" spans="1:5">
      <c r="A3863" s="445">
        <v>39794</v>
      </c>
      <c r="B3863" s="445" t="s">
        <v>12468</v>
      </c>
      <c r="C3863" s="445" t="s">
        <v>146</v>
      </c>
      <c r="D3863" s="445" t="s">
        <v>8349</v>
      </c>
      <c r="E3863" s="452">
        <v>30.66</v>
      </c>
    </row>
    <row r="3864" spans="1:5">
      <c r="A3864" s="445">
        <v>39795</v>
      </c>
      <c r="B3864" s="445" t="s">
        <v>12469</v>
      </c>
      <c r="C3864" s="445" t="s">
        <v>146</v>
      </c>
      <c r="D3864" s="445" t="s">
        <v>8349</v>
      </c>
      <c r="E3864" s="452">
        <v>48.44</v>
      </c>
    </row>
    <row r="3865" spans="1:5">
      <c r="A3865" s="445">
        <v>39799</v>
      </c>
      <c r="B3865" s="445" t="s">
        <v>12470</v>
      </c>
      <c r="C3865" s="445" t="s">
        <v>146</v>
      </c>
      <c r="D3865" s="445" t="s">
        <v>8349</v>
      </c>
      <c r="E3865" s="452">
        <v>35.74</v>
      </c>
    </row>
    <row r="3866" spans="1:5">
      <c r="A3866" s="445">
        <v>39801</v>
      </c>
      <c r="B3866" s="445" t="s">
        <v>12471</v>
      </c>
      <c r="C3866" s="445" t="s">
        <v>146</v>
      </c>
      <c r="D3866" s="445" t="s">
        <v>8349</v>
      </c>
      <c r="E3866" s="452">
        <v>102.29</v>
      </c>
    </row>
    <row r="3867" spans="1:5">
      <c r="A3867" s="445">
        <v>39802</v>
      </c>
      <c r="B3867" s="445" t="s">
        <v>12472</v>
      </c>
      <c r="C3867" s="445" t="s">
        <v>146</v>
      </c>
      <c r="D3867" s="445" t="s">
        <v>8349</v>
      </c>
      <c r="E3867" s="452">
        <v>149.94</v>
      </c>
    </row>
    <row r="3868" spans="1:5">
      <c r="A3868" s="445">
        <v>39803</v>
      </c>
      <c r="B3868" s="445" t="s">
        <v>12473</v>
      </c>
      <c r="C3868" s="445" t="s">
        <v>146</v>
      </c>
      <c r="D3868" s="445" t="s">
        <v>8349</v>
      </c>
      <c r="E3868" s="452">
        <v>209.17</v>
      </c>
    </row>
    <row r="3869" spans="1:5">
      <c r="A3869" s="445">
        <v>39800</v>
      </c>
      <c r="B3869" s="445" t="s">
        <v>12474</v>
      </c>
      <c r="C3869" s="445" t="s">
        <v>146</v>
      </c>
      <c r="D3869" s="445" t="s">
        <v>8349</v>
      </c>
      <c r="E3869" s="452">
        <v>60.88</v>
      </c>
    </row>
    <row r="3870" spans="1:5">
      <c r="A3870" s="445">
        <v>21059</v>
      </c>
      <c r="B3870" s="445" t="s">
        <v>12475</v>
      </c>
      <c r="C3870" s="445" t="s">
        <v>146</v>
      </c>
      <c r="D3870" s="445" t="s">
        <v>8367</v>
      </c>
      <c r="E3870" s="452">
        <v>64.180000000000007</v>
      </c>
    </row>
    <row r="3871" spans="1:5">
      <c r="A3871" s="445">
        <v>11234</v>
      </c>
      <c r="B3871" s="445" t="s">
        <v>12476</v>
      </c>
      <c r="C3871" s="445" t="s">
        <v>146</v>
      </c>
      <c r="D3871" s="445" t="s">
        <v>8367</v>
      </c>
      <c r="E3871" s="452">
        <v>96.74</v>
      </c>
    </row>
    <row r="3872" spans="1:5">
      <c r="A3872" s="445">
        <v>21060</v>
      </c>
      <c r="B3872" s="445" t="s">
        <v>12477</v>
      </c>
      <c r="C3872" s="445" t="s">
        <v>146</v>
      </c>
      <c r="D3872" s="445" t="s">
        <v>8367</v>
      </c>
      <c r="E3872" s="452">
        <v>119.06</v>
      </c>
    </row>
    <row r="3873" spans="1:5">
      <c r="A3873" s="445">
        <v>21061</v>
      </c>
      <c r="B3873" s="445" t="s">
        <v>12478</v>
      </c>
      <c r="C3873" s="445" t="s">
        <v>146</v>
      </c>
      <c r="D3873" s="445" t="s">
        <v>8367</v>
      </c>
      <c r="E3873" s="452">
        <v>148.83000000000001</v>
      </c>
    </row>
    <row r="3874" spans="1:5">
      <c r="A3874" s="445">
        <v>21062</v>
      </c>
      <c r="B3874" s="445" t="s">
        <v>12479</v>
      </c>
      <c r="C3874" s="445" t="s">
        <v>146</v>
      </c>
      <c r="D3874" s="445" t="s">
        <v>8367</v>
      </c>
      <c r="E3874" s="452">
        <v>234.41</v>
      </c>
    </row>
    <row r="3875" spans="1:5">
      <c r="A3875" s="445">
        <v>11708</v>
      </c>
      <c r="B3875" s="445" t="s">
        <v>12480</v>
      </c>
      <c r="C3875" s="445" t="s">
        <v>146</v>
      </c>
      <c r="D3875" s="445" t="s">
        <v>8367</v>
      </c>
      <c r="E3875" s="452">
        <v>25.58</v>
      </c>
    </row>
    <row r="3876" spans="1:5">
      <c r="A3876" s="445">
        <v>11709</v>
      </c>
      <c r="B3876" s="445" t="s">
        <v>12481</v>
      </c>
      <c r="C3876" s="445" t="s">
        <v>146</v>
      </c>
      <c r="D3876" s="445" t="s">
        <v>8367</v>
      </c>
      <c r="E3876" s="452">
        <v>60.09</v>
      </c>
    </row>
    <row r="3877" spans="1:5">
      <c r="A3877" s="445">
        <v>11710</v>
      </c>
      <c r="B3877" s="445" t="s">
        <v>12483</v>
      </c>
      <c r="C3877" s="445" t="s">
        <v>146</v>
      </c>
      <c r="D3877" s="445" t="s">
        <v>8367</v>
      </c>
      <c r="E3877" s="452">
        <v>138.13</v>
      </c>
    </row>
    <row r="3878" spans="1:5">
      <c r="A3878" s="445">
        <v>11707</v>
      </c>
      <c r="B3878" s="445" t="s">
        <v>12484</v>
      </c>
      <c r="C3878" s="445" t="s">
        <v>146</v>
      </c>
      <c r="D3878" s="445" t="s">
        <v>8367</v>
      </c>
      <c r="E3878" s="452">
        <v>19.16</v>
      </c>
    </row>
    <row r="3879" spans="1:5">
      <c r="A3879" s="445">
        <v>11739</v>
      </c>
      <c r="B3879" s="445" t="s">
        <v>12485</v>
      </c>
      <c r="C3879" s="445" t="s">
        <v>146</v>
      </c>
      <c r="D3879" s="445" t="s">
        <v>8349</v>
      </c>
      <c r="E3879" s="452">
        <v>7.49</v>
      </c>
    </row>
    <row r="3880" spans="1:5">
      <c r="A3880" s="445">
        <v>11711</v>
      </c>
      <c r="B3880" s="445" t="s">
        <v>12487</v>
      </c>
      <c r="C3880" s="445" t="s">
        <v>146</v>
      </c>
      <c r="D3880" s="445" t="s">
        <v>8349</v>
      </c>
      <c r="E3880" s="452">
        <v>10.97</v>
      </c>
    </row>
    <row r="3881" spans="1:5">
      <c r="A3881" s="445">
        <v>5102</v>
      </c>
      <c r="B3881" s="445" t="s">
        <v>12488</v>
      </c>
      <c r="C3881" s="445" t="s">
        <v>146</v>
      </c>
      <c r="D3881" s="445" t="s">
        <v>8349</v>
      </c>
      <c r="E3881" s="452">
        <v>10.61</v>
      </c>
    </row>
    <row r="3882" spans="1:5">
      <c r="A3882" s="445">
        <v>11741</v>
      </c>
      <c r="B3882" s="445" t="s">
        <v>12489</v>
      </c>
      <c r="C3882" s="445" t="s">
        <v>146</v>
      </c>
      <c r="D3882" s="445" t="s">
        <v>8349</v>
      </c>
      <c r="E3882" s="452">
        <v>7.72</v>
      </c>
    </row>
    <row r="3883" spans="1:5">
      <c r="A3883" s="445">
        <v>11743</v>
      </c>
      <c r="B3883" s="445" t="s">
        <v>12490</v>
      </c>
      <c r="C3883" s="445" t="s">
        <v>146</v>
      </c>
      <c r="D3883" s="445" t="s">
        <v>8349</v>
      </c>
      <c r="E3883" s="452">
        <v>7.01</v>
      </c>
    </row>
    <row r="3884" spans="1:5">
      <c r="A3884" s="445">
        <v>11745</v>
      </c>
      <c r="B3884" s="445" t="s">
        <v>12491</v>
      </c>
      <c r="C3884" s="445" t="s">
        <v>146</v>
      </c>
      <c r="D3884" s="445" t="s">
        <v>8349</v>
      </c>
      <c r="E3884" s="452">
        <v>9.9600000000000009</v>
      </c>
    </row>
    <row r="3885" spans="1:5">
      <c r="A3885" s="445">
        <v>25961</v>
      </c>
      <c r="B3885" s="445" t="s">
        <v>12492</v>
      </c>
      <c r="C3885" s="445" t="s">
        <v>954</v>
      </c>
      <c r="D3885" s="445" t="s">
        <v>8349</v>
      </c>
      <c r="E3885" s="452">
        <v>8.84</v>
      </c>
    </row>
    <row r="3886" spans="1:5">
      <c r="A3886" s="445">
        <v>40985</v>
      </c>
      <c r="B3886" s="445" t="s">
        <v>12493</v>
      </c>
      <c r="C3886" s="445" t="s">
        <v>8008</v>
      </c>
      <c r="D3886" s="445" t="s">
        <v>8349</v>
      </c>
      <c r="E3886" s="453">
        <v>1569.51</v>
      </c>
    </row>
    <row r="3887" spans="1:5">
      <c r="A3887" s="445">
        <v>1088</v>
      </c>
      <c r="B3887" s="445" t="s">
        <v>12494</v>
      </c>
      <c r="C3887" s="445" t="s">
        <v>146</v>
      </c>
      <c r="D3887" s="445" t="s">
        <v>8367</v>
      </c>
      <c r="E3887" s="452">
        <v>23.48</v>
      </c>
    </row>
    <row r="3888" spans="1:5">
      <c r="A3888" s="445">
        <v>1087</v>
      </c>
      <c r="B3888" s="445" t="s">
        <v>12495</v>
      </c>
      <c r="C3888" s="445" t="s">
        <v>146</v>
      </c>
      <c r="D3888" s="445" t="s">
        <v>8367</v>
      </c>
      <c r="E3888" s="452">
        <v>29.33</v>
      </c>
    </row>
    <row r="3889" spans="1:5">
      <c r="A3889" s="445">
        <v>38777</v>
      </c>
      <c r="B3889" s="445" t="s">
        <v>12496</v>
      </c>
      <c r="C3889" s="445" t="s">
        <v>146</v>
      </c>
      <c r="D3889" s="445" t="s">
        <v>8367</v>
      </c>
      <c r="E3889" s="452">
        <v>58.41</v>
      </c>
    </row>
    <row r="3890" spans="1:5">
      <c r="A3890" s="445">
        <v>1086</v>
      </c>
      <c r="B3890" s="445" t="s">
        <v>12497</v>
      </c>
      <c r="C3890" s="445" t="s">
        <v>146</v>
      </c>
      <c r="D3890" s="445" t="s">
        <v>8367</v>
      </c>
      <c r="E3890" s="452">
        <v>30.83</v>
      </c>
    </row>
    <row r="3891" spans="1:5">
      <c r="A3891" s="445">
        <v>1079</v>
      </c>
      <c r="B3891" s="445" t="s">
        <v>12498</v>
      </c>
      <c r="C3891" s="445" t="s">
        <v>146</v>
      </c>
      <c r="D3891" s="445" t="s">
        <v>8367</v>
      </c>
      <c r="E3891" s="452">
        <v>31.86</v>
      </c>
    </row>
    <row r="3892" spans="1:5">
      <c r="A3892" s="445">
        <v>39374</v>
      </c>
      <c r="B3892" s="445" t="s">
        <v>12499</v>
      </c>
      <c r="C3892" s="445" t="s">
        <v>146</v>
      </c>
      <c r="D3892" s="445" t="s">
        <v>8352</v>
      </c>
      <c r="E3892" s="452">
        <v>133.6</v>
      </c>
    </row>
    <row r="3893" spans="1:5">
      <c r="A3893" s="445">
        <v>1082</v>
      </c>
      <c r="B3893" s="445" t="s">
        <v>12500</v>
      </c>
      <c r="C3893" s="445" t="s">
        <v>146</v>
      </c>
      <c r="D3893" s="445" t="s">
        <v>8367</v>
      </c>
      <c r="E3893" s="452">
        <v>200.33</v>
      </c>
    </row>
    <row r="3894" spans="1:5">
      <c r="A3894" s="445">
        <v>12316</v>
      </c>
      <c r="B3894" s="445" t="s">
        <v>12501</v>
      </c>
      <c r="C3894" s="445" t="s">
        <v>146</v>
      </c>
      <c r="D3894" s="445" t="s">
        <v>8367</v>
      </c>
      <c r="E3894" s="452">
        <v>91.82</v>
      </c>
    </row>
    <row r="3895" spans="1:5">
      <c r="A3895" s="445">
        <v>12317</v>
      </c>
      <c r="B3895" s="445" t="s">
        <v>12502</v>
      </c>
      <c r="C3895" s="445" t="s">
        <v>146</v>
      </c>
      <c r="D3895" s="445" t="s">
        <v>8367</v>
      </c>
      <c r="E3895" s="452">
        <v>109.49</v>
      </c>
    </row>
    <row r="3896" spans="1:5">
      <c r="A3896" s="445">
        <v>12318</v>
      </c>
      <c r="B3896" s="445" t="s">
        <v>12503</v>
      </c>
      <c r="C3896" s="445" t="s">
        <v>146</v>
      </c>
      <c r="D3896" s="445" t="s">
        <v>8367</v>
      </c>
      <c r="E3896" s="452">
        <v>126.14</v>
      </c>
    </row>
    <row r="3897" spans="1:5">
      <c r="A3897" s="445">
        <v>5104</v>
      </c>
      <c r="B3897" s="445" t="s">
        <v>12504</v>
      </c>
      <c r="C3897" s="445" t="s">
        <v>130</v>
      </c>
      <c r="D3897" s="445" t="s">
        <v>8367</v>
      </c>
      <c r="E3897" s="452">
        <v>65.8</v>
      </c>
    </row>
    <row r="3898" spans="1:5">
      <c r="A3898" s="445">
        <v>26023</v>
      </c>
      <c r="B3898" s="445" t="s">
        <v>12505</v>
      </c>
      <c r="C3898" s="445" t="s">
        <v>146</v>
      </c>
      <c r="D3898" s="445" t="s">
        <v>8349</v>
      </c>
      <c r="E3898" s="452">
        <v>66.3</v>
      </c>
    </row>
    <row r="3899" spans="1:5">
      <c r="A3899" s="445">
        <v>2710</v>
      </c>
      <c r="B3899" s="445" t="s">
        <v>12506</v>
      </c>
      <c r="C3899" s="445" t="s">
        <v>146</v>
      </c>
      <c r="D3899" s="445" t="s">
        <v>8349</v>
      </c>
      <c r="E3899" s="452">
        <v>52.95</v>
      </c>
    </row>
    <row r="3900" spans="1:5">
      <c r="A3900" s="445">
        <v>14575</v>
      </c>
      <c r="B3900" s="445" t="s">
        <v>12507</v>
      </c>
      <c r="C3900" s="445" t="s">
        <v>146</v>
      </c>
      <c r="D3900" s="445" t="s">
        <v>8367</v>
      </c>
      <c r="E3900" s="453">
        <v>5403660.5800000001</v>
      </c>
    </row>
    <row r="3901" spans="1:5">
      <c r="A3901" s="445">
        <v>20034</v>
      </c>
      <c r="B3901" s="445" t="s">
        <v>12508</v>
      </c>
      <c r="C3901" s="445" t="s">
        <v>146</v>
      </c>
      <c r="D3901" s="445" t="s">
        <v>8367</v>
      </c>
      <c r="E3901" s="452">
        <v>127.47</v>
      </c>
    </row>
    <row r="3902" spans="1:5">
      <c r="A3902" s="445">
        <v>20036</v>
      </c>
      <c r="B3902" s="445" t="s">
        <v>12509</v>
      </c>
      <c r="C3902" s="445" t="s">
        <v>146</v>
      </c>
      <c r="D3902" s="445" t="s">
        <v>8367</v>
      </c>
      <c r="E3902" s="452">
        <v>245.19</v>
      </c>
    </row>
    <row r="3903" spans="1:5">
      <c r="A3903" s="445">
        <v>20037</v>
      </c>
      <c r="B3903" s="445" t="s">
        <v>12510</v>
      </c>
      <c r="C3903" s="445" t="s">
        <v>146</v>
      </c>
      <c r="D3903" s="445" t="s">
        <v>8367</v>
      </c>
      <c r="E3903" s="452">
        <v>462.48</v>
      </c>
    </row>
    <row r="3904" spans="1:5">
      <c r="A3904" s="445">
        <v>20043</v>
      </c>
      <c r="B3904" s="445" t="s">
        <v>12511</v>
      </c>
      <c r="C3904" s="445" t="s">
        <v>146</v>
      </c>
      <c r="D3904" s="445" t="s">
        <v>8349</v>
      </c>
      <c r="E3904" s="452">
        <v>6.75</v>
      </c>
    </row>
    <row r="3905" spans="1:5">
      <c r="A3905" s="445">
        <v>20044</v>
      </c>
      <c r="B3905" s="445" t="s">
        <v>12512</v>
      </c>
      <c r="C3905" s="445" t="s">
        <v>146</v>
      </c>
      <c r="D3905" s="445" t="s">
        <v>8349</v>
      </c>
      <c r="E3905" s="452">
        <v>7.89</v>
      </c>
    </row>
    <row r="3906" spans="1:5">
      <c r="A3906" s="445">
        <v>20042</v>
      </c>
      <c r="B3906" s="445" t="s">
        <v>12513</v>
      </c>
      <c r="C3906" s="445" t="s">
        <v>146</v>
      </c>
      <c r="D3906" s="445" t="s">
        <v>8349</v>
      </c>
      <c r="E3906" s="452">
        <v>5.72</v>
      </c>
    </row>
    <row r="3907" spans="1:5">
      <c r="A3907" s="445">
        <v>20046</v>
      </c>
      <c r="B3907" s="445" t="s">
        <v>12514</v>
      </c>
      <c r="C3907" s="445" t="s">
        <v>146</v>
      </c>
      <c r="D3907" s="445" t="s">
        <v>8349</v>
      </c>
      <c r="E3907" s="452">
        <v>16.739999999999998</v>
      </c>
    </row>
    <row r="3908" spans="1:5">
      <c r="A3908" s="445">
        <v>20047</v>
      </c>
      <c r="B3908" s="445" t="s">
        <v>12515</v>
      </c>
      <c r="C3908" s="445" t="s">
        <v>146</v>
      </c>
      <c r="D3908" s="445" t="s">
        <v>8349</v>
      </c>
      <c r="E3908" s="452">
        <v>45.76</v>
      </c>
    </row>
    <row r="3909" spans="1:5">
      <c r="A3909" s="445">
        <v>20045</v>
      </c>
      <c r="B3909" s="445" t="s">
        <v>12516</v>
      </c>
      <c r="C3909" s="445" t="s">
        <v>146</v>
      </c>
      <c r="D3909" s="445" t="s">
        <v>8349</v>
      </c>
      <c r="E3909" s="452">
        <v>6.88</v>
      </c>
    </row>
    <row r="3910" spans="1:5">
      <c r="A3910" s="445">
        <v>20972</v>
      </c>
      <c r="B3910" s="445" t="s">
        <v>12517</v>
      </c>
      <c r="C3910" s="445" t="s">
        <v>146</v>
      </c>
      <c r="D3910" s="445" t="s">
        <v>8349</v>
      </c>
      <c r="E3910" s="452">
        <v>109.11</v>
      </c>
    </row>
    <row r="3911" spans="1:5">
      <c r="A3911" s="445">
        <v>20032</v>
      </c>
      <c r="B3911" s="445" t="s">
        <v>12518</v>
      </c>
      <c r="C3911" s="445" t="s">
        <v>146</v>
      </c>
      <c r="D3911" s="445" t="s">
        <v>8367</v>
      </c>
      <c r="E3911" s="452">
        <v>74.510000000000005</v>
      </c>
    </row>
    <row r="3912" spans="1:5">
      <c r="A3912" s="445">
        <v>11321</v>
      </c>
      <c r="B3912" s="445" t="s">
        <v>12519</v>
      </c>
      <c r="C3912" s="445" t="s">
        <v>146</v>
      </c>
      <c r="D3912" s="445" t="s">
        <v>8367</v>
      </c>
      <c r="E3912" s="452">
        <v>33.97</v>
      </c>
    </row>
    <row r="3913" spans="1:5">
      <c r="A3913" s="445">
        <v>11323</v>
      </c>
      <c r="B3913" s="445" t="s">
        <v>12520</v>
      </c>
      <c r="C3913" s="445" t="s">
        <v>146</v>
      </c>
      <c r="D3913" s="445" t="s">
        <v>8367</v>
      </c>
      <c r="E3913" s="452">
        <v>39.07</v>
      </c>
    </row>
    <row r="3914" spans="1:5">
      <c r="A3914" s="445">
        <v>20327</v>
      </c>
      <c r="B3914" s="445" t="s">
        <v>12521</v>
      </c>
      <c r="C3914" s="445" t="s">
        <v>146</v>
      </c>
      <c r="D3914" s="445" t="s">
        <v>8367</v>
      </c>
      <c r="E3914" s="452">
        <v>22.17</v>
      </c>
    </row>
    <row r="3915" spans="1:5">
      <c r="A3915" s="445">
        <v>13390</v>
      </c>
      <c r="B3915" s="445" t="s">
        <v>12522</v>
      </c>
      <c r="C3915" s="445" t="s">
        <v>146</v>
      </c>
      <c r="D3915" s="445" t="s">
        <v>8367</v>
      </c>
      <c r="E3915" s="452">
        <v>115.88</v>
      </c>
    </row>
    <row r="3916" spans="1:5">
      <c r="A3916" s="445">
        <v>6034</v>
      </c>
      <c r="B3916" s="445" t="s">
        <v>12523</v>
      </c>
      <c r="C3916" s="445" t="s">
        <v>146</v>
      </c>
      <c r="D3916" s="445" t="s">
        <v>8349</v>
      </c>
      <c r="E3916" s="452">
        <v>6.84</v>
      </c>
    </row>
    <row r="3917" spans="1:5">
      <c r="A3917" s="445">
        <v>6036</v>
      </c>
      <c r="B3917" s="445" t="s">
        <v>12524</v>
      </c>
      <c r="C3917" s="445" t="s">
        <v>146</v>
      </c>
      <c r="D3917" s="445" t="s">
        <v>8349</v>
      </c>
      <c r="E3917" s="452">
        <v>9.32</v>
      </c>
    </row>
    <row r="3918" spans="1:5">
      <c r="A3918" s="445">
        <v>6031</v>
      </c>
      <c r="B3918" s="445" t="s">
        <v>12525</v>
      </c>
      <c r="C3918" s="445" t="s">
        <v>146</v>
      </c>
      <c r="D3918" s="445" t="s">
        <v>8352</v>
      </c>
      <c r="E3918" s="452">
        <v>10.95</v>
      </c>
    </row>
    <row r="3919" spans="1:5">
      <c r="A3919" s="445">
        <v>6029</v>
      </c>
      <c r="B3919" s="445" t="s">
        <v>12526</v>
      </c>
      <c r="C3919" s="445" t="s">
        <v>146</v>
      </c>
      <c r="D3919" s="445" t="s">
        <v>8349</v>
      </c>
      <c r="E3919" s="452">
        <v>11.06</v>
      </c>
    </row>
    <row r="3920" spans="1:5">
      <c r="A3920" s="445">
        <v>6033</v>
      </c>
      <c r="B3920" s="445" t="s">
        <v>12527</v>
      </c>
      <c r="C3920" s="445" t="s">
        <v>146</v>
      </c>
      <c r="D3920" s="445" t="s">
        <v>8349</v>
      </c>
      <c r="E3920" s="452">
        <v>14.58</v>
      </c>
    </row>
    <row r="3921" spans="1:5">
      <c r="A3921" s="445">
        <v>11672</v>
      </c>
      <c r="B3921" s="445" t="s">
        <v>12528</v>
      </c>
      <c r="C3921" s="445" t="s">
        <v>146</v>
      </c>
      <c r="D3921" s="445" t="s">
        <v>8349</v>
      </c>
      <c r="E3921" s="452">
        <v>31.72</v>
      </c>
    </row>
    <row r="3922" spans="1:5">
      <c r="A3922" s="445">
        <v>11669</v>
      </c>
      <c r="B3922" s="445" t="s">
        <v>12529</v>
      </c>
      <c r="C3922" s="445" t="s">
        <v>146</v>
      </c>
      <c r="D3922" s="445" t="s">
        <v>8349</v>
      </c>
      <c r="E3922" s="452">
        <v>30.21</v>
      </c>
    </row>
    <row r="3923" spans="1:5">
      <c r="A3923" s="445">
        <v>11670</v>
      </c>
      <c r="B3923" s="445" t="s">
        <v>12530</v>
      </c>
      <c r="C3923" s="445" t="s">
        <v>146</v>
      </c>
      <c r="D3923" s="445" t="s">
        <v>8349</v>
      </c>
      <c r="E3923" s="452">
        <v>11.57</v>
      </c>
    </row>
    <row r="3924" spans="1:5">
      <c r="A3924" s="445">
        <v>20055</v>
      </c>
      <c r="B3924" s="445" t="s">
        <v>12531</v>
      </c>
      <c r="C3924" s="445" t="s">
        <v>146</v>
      </c>
      <c r="D3924" s="445" t="s">
        <v>8349</v>
      </c>
      <c r="E3924" s="452">
        <v>22.63</v>
      </c>
    </row>
    <row r="3925" spans="1:5">
      <c r="A3925" s="445">
        <v>11671</v>
      </c>
      <c r="B3925" s="445" t="s">
        <v>12532</v>
      </c>
      <c r="C3925" s="445" t="s">
        <v>146</v>
      </c>
      <c r="D3925" s="445" t="s">
        <v>8349</v>
      </c>
      <c r="E3925" s="452">
        <v>48.55</v>
      </c>
    </row>
    <row r="3926" spans="1:5">
      <c r="A3926" s="445">
        <v>6032</v>
      </c>
      <c r="B3926" s="445" t="s">
        <v>12533</v>
      </c>
      <c r="C3926" s="445" t="s">
        <v>146</v>
      </c>
      <c r="D3926" s="445" t="s">
        <v>8349</v>
      </c>
      <c r="E3926" s="452">
        <v>13.87</v>
      </c>
    </row>
    <row r="3927" spans="1:5">
      <c r="A3927" s="445">
        <v>11673</v>
      </c>
      <c r="B3927" s="445" t="s">
        <v>12534</v>
      </c>
      <c r="C3927" s="445" t="s">
        <v>146</v>
      </c>
      <c r="D3927" s="445" t="s">
        <v>8349</v>
      </c>
      <c r="E3927" s="452">
        <v>10.92</v>
      </c>
    </row>
    <row r="3928" spans="1:5">
      <c r="A3928" s="445">
        <v>11674</v>
      </c>
      <c r="B3928" s="445" t="s">
        <v>12535</v>
      </c>
      <c r="C3928" s="445" t="s">
        <v>146</v>
      </c>
      <c r="D3928" s="445" t="s">
        <v>8349</v>
      </c>
      <c r="E3928" s="452">
        <v>14.06</v>
      </c>
    </row>
    <row r="3929" spans="1:5">
      <c r="A3929" s="445">
        <v>11675</v>
      </c>
      <c r="B3929" s="445" t="s">
        <v>12536</v>
      </c>
      <c r="C3929" s="445" t="s">
        <v>146</v>
      </c>
      <c r="D3929" s="445" t="s">
        <v>8349</v>
      </c>
      <c r="E3929" s="452">
        <v>22.33</v>
      </c>
    </row>
    <row r="3930" spans="1:5">
      <c r="A3930" s="445">
        <v>11676</v>
      </c>
      <c r="B3930" s="445" t="s">
        <v>12537</v>
      </c>
      <c r="C3930" s="445" t="s">
        <v>146</v>
      </c>
      <c r="D3930" s="445" t="s">
        <v>8349</v>
      </c>
      <c r="E3930" s="452">
        <v>29.86</v>
      </c>
    </row>
    <row r="3931" spans="1:5">
      <c r="A3931" s="445">
        <v>11677</v>
      </c>
      <c r="B3931" s="445" t="s">
        <v>12539</v>
      </c>
      <c r="C3931" s="445" t="s">
        <v>146</v>
      </c>
      <c r="D3931" s="445" t="s">
        <v>8349</v>
      </c>
      <c r="E3931" s="452">
        <v>30.84</v>
      </c>
    </row>
    <row r="3932" spans="1:5">
      <c r="A3932" s="445">
        <v>11678</v>
      </c>
      <c r="B3932" s="445" t="s">
        <v>12540</v>
      </c>
      <c r="C3932" s="445" t="s">
        <v>146</v>
      </c>
      <c r="D3932" s="445" t="s">
        <v>8349</v>
      </c>
      <c r="E3932" s="452">
        <v>56.48</v>
      </c>
    </row>
    <row r="3933" spans="1:5">
      <c r="A3933" s="445">
        <v>6038</v>
      </c>
      <c r="B3933" s="445" t="s">
        <v>12541</v>
      </c>
      <c r="C3933" s="445" t="s">
        <v>146</v>
      </c>
      <c r="D3933" s="445" t="s">
        <v>8349</v>
      </c>
      <c r="E3933" s="452">
        <v>3.58</v>
      </c>
    </row>
    <row r="3934" spans="1:5">
      <c r="A3934" s="445">
        <v>11718</v>
      </c>
      <c r="B3934" s="445" t="s">
        <v>12542</v>
      </c>
      <c r="C3934" s="445" t="s">
        <v>146</v>
      </c>
      <c r="D3934" s="445" t="s">
        <v>8349</v>
      </c>
      <c r="E3934" s="452">
        <v>10.210000000000001</v>
      </c>
    </row>
    <row r="3935" spans="1:5">
      <c r="A3935" s="445">
        <v>6037</v>
      </c>
      <c r="B3935" s="445" t="s">
        <v>12544</v>
      </c>
      <c r="C3935" s="445" t="s">
        <v>146</v>
      </c>
      <c r="D3935" s="445" t="s">
        <v>8349</v>
      </c>
      <c r="E3935" s="452">
        <v>7.45</v>
      </c>
    </row>
    <row r="3936" spans="1:5">
      <c r="A3936" s="445">
        <v>11719</v>
      </c>
      <c r="B3936" s="445" t="s">
        <v>12545</v>
      </c>
      <c r="C3936" s="445" t="s">
        <v>146</v>
      </c>
      <c r="D3936" s="445" t="s">
        <v>8349</v>
      </c>
      <c r="E3936" s="452">
        <v>8.2899999999999991</v>
      </c>
    </row>
    <row r="3937" spans="1:5">
      <c r="A3937" s="445">
        <v>6019</v>
      </c>
      <c r="B3937" s="445" t="s">
        <v>12546</v>
      </c>
      <c r="C3937" s="445" t="s">
        <v>146</v>
      </c>
      <c r="D3937" s="445" t="s">
        <v>8349</v>
      </c>
      <c r="E3937" s="452">
        <v>27.15</v>
      </c>
    </row>
    <row r="3938" spans="1:5">
      <c r="A3938" s="445">
        <v>6010</v>
      </c>
      <c r="B3938" s="445" t="s">
        <v>12548</v>
      </c>
      <c r="C3938" s="445" t="s">
        <v>146</v>
      </c>
      <c r="D3938" s="445" t="s">
        <v>8349</v>
      </c>
      <c r="E3938" s="452">
        <v>46.72</v>
      </c>
    </row>
    <row r="3939" spans="1:5">
      <c r="A3939" s="445">
        <v>6017</v>
      </c>
      <c r="B3939" s="445" t="s">
        <v>12549</v>
      </c>
      <c r="C3939" s="445" t="s">
        <v>146</v>
      </c>
      <c r="D3939" s="445" t="s">
        <v>8349</v>
      </c>
      <c r="E3939" s="452">
        <v>37.01</v>
      </c>
    </row>
    <row r="3940" spans="1:5">
      <c r="A3940" s="445">
        <v>6020</v>
      </c>
      <c r="B3940" s="445" t="s">
        <v>12550</v>
      </c>
      <c r="C3940" s="445" t="s">
        <v>146</v>
      </c>
      <c r="D3940" s="445" t="s">
        <v>8349</v>
      </c>
      <c r="E3940" s="452">
        <v>16.309999999999999</v>
      </c>
    </row>
    <row r="3941" spans="1:5">
      <c r="A3941" s="445">
        <v>6028</v>
      </c>
      <c r="B3941" s="445" t="s">
        <v>12552</v>
      </c>
      <c r="C3941" s="445" t="s">
        <v>146</v>
      </c>
      <c r="D3941" s="445" t="s">
        <v>8349</v>
      </c>
      <c r="E3941" s="452">
        <v>65.08</v>
      </c>
    </row>
    <row r="3942" spans="1:5">
      <c r="A3942" s="445">
        <v>6011</v>
      </c>
      <c r="B3942" s="445" t="s">
        <v>12553</v>
      </c>
      <c r="C3942" s="445" t="s">
        <v>146</v>
      </c>
      <c r="D3942" s="445" t="s">
        <v>8349</v>
      </c>
      <c r="E3942" s="452">
        <v>134.97</v>
      </c>
    </row>
    <row r="3943" spans="1:5">
      <c r="A3943" s="445">
        <v>6012</v>
      </c>
      <c r="B3943" s="445" t="s">
        <v>12554</v>
      </c>
      <c r="C3943" s="445" t="s">
        <v>146</v>
      </c>
      <c r="D3943" s="445" t="s">
        <v>8349</v>
      </c>
      <c r="E3943" s="452">
        <v>163.4</v>
      </c>
    </row>
    <row r="3944" spans="1:5">
      <c r="A3944" s="445">
        <v>6016</v>
      </c>
      <c r="B3944" s="445" t="s">
        <v>12555</v>
      </c>
      <c r="C3944" s="445" t="s">
        <v>146</v>
      </c>
      <c r="D3944" s="445" t="s">
        <v>8349</v>
      </c>
      <c r="E3944" s="452">
        <v>17.2</v>
      </c>
    </row>
    <row r="3945" spans="1:5">
      <c r="A3945" s="445">
        <v>6027</v>
      </c>
      <c r="B3945" s="445" t="s">
        <v>12556</v>
      </c>
      <c r="C3945" s="445" t="s">
        <v>146</v>
      </c>
      <c r="D3945" s="445" t="s">
        <v>8349</v>
      </c>
      <c r="E3945" s="452">
        <v>340.47</v>
      </c>
    </row>
    <row r="3946" spans="1:5">
      <c r="A3946" s="445">
        <v>6013</v>
      </c>
      <c r="B3946" s="445" t="s">
        <v>12557</v>
      </c>
      <c r="C3946" s="445" t="s">
        <v>146</v>
      </c>
      <c r="D3946" s="445" t="s">
        <v>8349</v>
      </c>
      <c r="E3946" s="452">
        <v>51.37</v>
      </c>
    </row>
    <row r="3947" spans="1:5">
      <c r="A3947" s="445">
        <v>6015</v>
      </c>
      <c r="B3947" s="445" t="s">
        <v>12558</v>
      </c>
      <c r="C3947" s="445" t="s">
        <v>146</v>
      </c>
      <c r="D3947" s="445" t="s">
        <v>8349</v>
      </c>
      <c r="E3947" s="452">
        <v>74.709999999999994</v>
      </c>
    </row>
    <row r="3948" spans="1:5">
      <c r="A3948" s="445">
        <v>6014</v>
      </c>
      <c r="B3948" s="445" t="s">
        <v>12559</v>
      </c>
      <c r="C3948" s="445" t="s">
        <v>146</v>
      </c>
      <c r="D3948" s="445" t="s">
        <v>8349</v>
      </c>
      <c r="E3948" s="452">
        <v>71.430000000000007</v>
      </c>
    </row>
    <row r="3949" spans="1:5">
      <c r="A3949" s="445">
        <v>6006</v>
      </c>
      <c r="B3949" s="445" t="s">
        <v>12560</v>
      </c>
      <c r="C3949" s="445" t="s">
        <v>146</v>
      </c>
      <c r="D3949" s="445" t="s">
        <v>8349</v>
      </c>
      <c r="E3949" s="452">
        <v>37.200000000000003</v>
      </c>
    </row>
    <row r="3950" spans="1:5">
      <c r="A3950" s="445">
        <v>6005</v>
      </c>
      <c r="B3950" s="445" t="s">
        <v>12561</v>
      </c>
      <c r="C3950" s="445" t="s">
        <v>146</v>
      </c>
      <c r="D3950" s="445" t="s">
        <v>8352</v>
      </c>
      <c r="E3950" s="452">
        <v>41.97</v>
      </c>
    </row>
    <row r="3951" spans="1:5">
      <c r="A3951" s="445">
        <v>11756</v>
      </c>
      <c r="B3951" s="445" t="s">
        <v>12562</v>
      </c>
      <c r="C3951" s="445" t="s">
        <v>146</v>
      </c>
      <c r="D3951" s="445" t="s">
        <v>8349</v>
      </c>
      <c r="E3951" s="452">
        <v>20.04</v>
      </c>
    </row>
    <row r="3952" spans="1:5">
      <c r="A3952" s="445">
        <v>10904</v>
      </c>
      <c r="B3952" s="445" t="s">
        <v>12563</v>
      </c>
      <c r="C3952" s="445" t="s">
        <v>146</v>
      </c>
      <c r="D3952" s="445" t="s">
        <v>8352</v>
      </c>
      <c r="E3952" s="452">
        <v>152.76</v>
      </c>
    </row>
    <row r="3953" spans="1:5">
      <c r="A3953" s="445">
        <v>11752</v>
      </c>
      <c r="B3953" s="445" t="s">
        <v>12564</v>
      </c>
      <c r="C3953" s="445" t="s">
        <v>146</v>
      </c>
      <c r="D3953" s="445" t="s">
        <v>8349</v>
      </c>
      <c r="E3953" s="452">
        <v>11.55</v>
      </c>
    </row>
    <row r="3954" spans="1:5">
      <c r="A3954" s="445">
        <v>11753</v>
      </c>
      <c r="B3954" s="445" t="s">
        <v>12565</v>
      </c>
      <c r="C3954" s="445" t="s">
        <v>146</v>
      </c>
      <c r="D3954" s="445" t="s">
        <v>8349</v>
      </c>
      <c r="E3954" s="452">
        <v>13.8</v>
      </c>
    </row>
    <row r="3955" spans="1:5">
      <c r="A3955" s="445">
        <v>6021</v>
      </c>
      <c r="B3955" s="445" t="s">
        <v>12567</v>
      </c>
      <c r="C3955" s="445" t="s">
        <v>146</v>
      </c>
      <c r="D3955" s="445" t="s">
        <v>8349</v>
      </c>
      <c r="E3955" s="452">
        <v>38.29</v>
      </c>
    </row>
    <row r="3956" spans="1:5">
      <c r="A3956" s="445">
        <v>6024</v>
      </c>
      <c r="B3956" s="445" t="s">
        <v>12569</v>
      </c>
      <c r="C3956" s="445" t="s">
        <v>146</v>
      </c>
      <c r="D3956" s="445" t="s">
        <v>8349</v>
      </c>
      <c r="E3956" s="452">
        <v>39.58</v>
      </c>
    </row>
    <row r="3957" spans="1:5">
      <c r="A3957" s="445">
        <v>38379</v>
      </c>
      <c r="B3957" s="445" t="s">
        <v>12571</v>
      </c>
      <c r="C3957" s="445" t="s">
        <v>239</v>
      </c>
      <c r="D3957" s="445" t="s">
        <v>8349</v>
      </c>
      <c r="E3957" s="452">
        <v>41.66</v>
      </c>
    </row>
    <row r="3958" spans="1:5">
      <c r="A3958" s="445">
        <v>13897</v>
      </c>
      <c r="B3958" s="445" t="s">
        <v>12572</v>
      </c>
      <c r="C3958" s="445" t="s">
        <v>146</v>
      </c>
      <c r="D3958" s="445" t="s">
        <v>8367</v>
      </c>
      <c r="E3958" s="453">
        <v>5871.96</v>
      </c>
    </row>
    <row r="3959" spans="1:5">
      <c r="A3959" s="445">
        <v>10640</v>
      </c>
      <c r="B3959" s="445" t="s">
        <v>12573</v>
      </c>
      <c r="C3959" s="445" t="s">
        <v>146</v>
      </c>
      <c r="D3959" s="445" t="s">
        <v>8367</v>
      </c>
      <c r="E3959" s="453">
        <v>12717.43</v>
      </c>
    </row>
    <row r="3960" spans="1:5">
      <c r="A3960" s="445">
        <v>11086</v>
      </c>
      <c r="B3960" s="445" t="s">
        <v>12574</v>
      </c>
      <c r="C3960" s="445" t="s">
        <v>133</v>
      </c>
      <c r="D3960" s="445" t="s">
        <v>8349</v>
      </c>
      <c r="E3960" s="452">
        <v>71.790000000000006</v>
      </c>
    </row>
    <row r="3961" spans="1:5">
      <c r="A3961" s="445">
        <v>34357</v>
      </c>
      <c r="B3961" s="445" t="s">
        <v>12575</v>
      </c>
      <c r="C3961" s="445" t="s">
        <v>130</v>
      </c>
      <c r="D3961" s="445" t="s">
        <v>8349</v>
      </c>
      <c r="E3961" s="452">
        <v>4.58</v>
      </c>
    </row>
    <row r="3962" spans="1:5">
      <c r="A3962" s="445">
        <v>37329</v>
      </c>
      <c r="B3962" s="445" t="s">
        <v>12576</v>
      </c>
      <c r="C3962" s="445" t="s">
        <v>130</v>
      </c>
      <c r="D3962" s="445" t="s">
        <v>8349</v>
      </c>
      <c r="E3962" s="452">
        <v>96.46</v>
      </c>
    </row>
    <row r="3963" spans="1:5">
      <c r="A3963" s="445">
        <v>2510</v>
      </c>
      <c r="B3963" s="445" t="s">
        <v>12577</v>
      </c>
      <c r="C3963" s="445" t="s">
        <v>146</v>
      </c>
      <c r="D3963" s="445" t="s">
        <v>8367</v>
      </c>
      <c r="E3963" s="452">
        <v>29.02</v>
      </c>
    </row>
    <row r="3964" spans="1:5">
      <c r="A3964" s="445">
        <v>12359</v>
      </c>
      <c r="B3964" s="445" t="s">
        <v>12578</v>
      </c>
      <c r="C3964" s="445" t="s">
        <v>146</v>
      </c>
      <c r="D3964" s="445" t="s">
        <v>8349</v>
      </c>
      <c r="E3964" s="452">
        <v>112.41</v>
      </c>
    </row>
    <row r="3965" spans="1:5">
      <c r="A3965" s="445">
        <v>7353</v>
      </c>
      <c r="B3965" s="445" t="s">
        <v>12579</v>
      </c>
      <c r="C3965" s="445" t="s">
        <v>7503</v>
      </c>
      <c r="D3965" s="445" t="s">
        <v>8349</v>
      </c>
      <c r="E3965" s="452">
        <v>24.56</v>
      </c>
    </row>
    <row r="3966" spans="1:5">
      <c r="A3966" s="445">
        <v>36144</v>
      </c>
      <c r="B3966" s="445" t="s">
        <v>12580</v>
      </c>
      <c r="C3966" s="445" t="s">
        <v>146</v>
      </c>
      <c r="D3966" s="445" t="s">
        <v>8349</v>
      </c>
      <c r="E3966" s="452">
        <v>1.56</v>
      </c>
    </row>
    <row r="3967" spans="1:5">
      <c r="A3967" s="445">
        <v>10518</v>
      </c>
      <c r="B3967" s="445" t="s">
        <v>12581</v>
      </c>
      <c r="C3967" s="445" t="s">
        <v>146</v>
      </c>
      <c r="D3967" s="445" t="s">
        <v>8367</v>
      </c>
      <c r="E3967" s="452">
        <v>73.58</v>
      </c>
    </row>
    <row r="3968" spans="1:5">
      <c r="A3968" s="445">
        <v>36530</v>
      </c>
      <c r="B3968" s="445" t="s">
        <v>12582</v>
      </c>
      <c r="C3968" s="445" t="s">
        <v>146</v>
      </c>
      <c r="D3968" s="445" t="s">
        <v>8367</v>
      </c>
      <c r="E3968" s="453">
        <v>268108.01</v>
      </c>
    </row>
    <row r="3969" spans="1:5">
      <c r="A3969" s="445">
        <v>6046</v>
      </c>
      <c r="B3969" s="445" t="s">
        <v>12583</v>
      </c>
      <c r="C3969" s="445" t="s">
        <v>146</v>
      </c>
      <c r="D3969" s="445" t="s">
        <v>8367</v>
      </c>
      <c r="E3969" s="453">
        <v>290805</v>
      </c>
    </row>
    <row r="3970" spans="1:5">
      <c r="A3970" s="445">
        <v>36531</v>
      </c>
      <c r="B3970" s="445" t="s">
        <v>12584</v>
      </c>
      <c r="C3970" s="445" t="s">
        <v>146</v>
      </c>
      <c r="D3970" s="445" t="s">
        <v>8367</v>
      </c>
      <c r="E3970" s="453">
        <v>301444.18</v>
      </c>
    </row>
    <row r="3971" spans="1:5">
      <c r="A3971" s="445">
        <v>34684</v>
      </c>
      <c r="B3971" s="445" t="s">
        <v>12585</v>
      </c>
      <c r="C3971" s="445" t="s">
        <v>145</v>
      </c>
      <c r="D3971" s="445" t="s">
        <v>8367</v>
      </c>
      <c r="E3971" s="452">
        <v>205.77</v>
      </c>
    </row>
    <row r="3972" spans="1:5">
      <c r="A3972" s="445">
        <v>34683</v>
      </c>
      <c r="B3972" s="445" t="s">
        <v>12586</v>
      </c>
      <c r="C3972" s="445" t="s">
        <v>145</v>
      </c>
      <c r="D3972" s="445" t="s">
        <v>8367</v>
      </c>
      <c r="E3972" s="452">
        <v>128.6</v>
      </c>
    </row>
    <row r="3973" spans="1:5">
      <c r="A3973" s="445">
        <v>533</v>
      </c>
      <c r="B3973" s="445" t="s">
        <v>12587</v>
      </c>
      <c r="C3973" s="445" t="s">
        <v>145</v>
      </c>
      <c r="D3973" s="445" t="s">
        <v>8349</v>
      </c>
      <c r="E3973" s="452">
        <v>14.75</v>
      </c>
    </row>
    <row r="3974" spans="1:5">
      <c r="A3974" s="445">
        <v>10515</v>
      </c>
      <c r="B3974" s="445" t="s">
        <v>12588</v>
      </c>
      <c r="C3974" s="445" t="s">
        <v>145</v>
      </c>
      <c r="D3974" s="445" t="s">
        <v>8349</v>
      </c>
      <c r="E3974" s="452">
        <v>38.04</v>
      </c>
    </row>
    <row r="3975" spans="1:5">
      <c r="A3975" s="445">
        <v>536</v>
      </c>
      <c r="B3975" s="445" t="s">
        <v>12589</v>
      </c>
      <c r="C3975" s="445" t="s">
        <v>145</v>
      </c>
      <c r="D3975" s="445" t="s">
        <v>8352</v>
      </c>
      <c r="E3975" s="452">
        <v>25</v>
      </c>
    </row>
    <row r="3976" spans="1:5">
      <c r="A3976" s="445">
        <v>153</v>
      </c>
      <c r="B3976" s="445" t="s">
        <v>12590</v>
      </c>
      <c r="C3976" s="445" t="s">
        <v>7503</v>
      </c>
      <c r="D3976" s="445" t="s">
        <v>8349</v>
      </c>
      <c r="E3976" s="452">
        <v>73.239999999999995</v>
      </c>
    </row>
    <row r="3977" spans="1:5">
      <c r="A3977" s="445">
        <v>34682</v>
      </c>
      <c r="B3977" s="445" t="s">
        <v>12591</v>
      </c>
      <c r="C3977" s="445" t="s">
        <v>145</v>
      </c>
      <c r="D3977" s="445" t="s">
        <v>8367</v>
      </c>
      <c r="E3977" s="452">
        <v>98.34</v>
      </c>
    </row>
    <row r="3978" spans="1:5">
      <c r="A3978" s="445">
        <v>20205</v>
      </c>
      <c r="B3978" s="445" t="s">
        <v>12592</v>
      </c>
      <c r="C3978" s="445" t="s">
        <v>239</v>
      </c>
      <c r="D3978" s="445" t="s">
        <v>8349</v>
      </c>
      <c r="E3978" s="452">
        <v>1.52</v>
      </c>
    </row>
    <row r="3979" spans="1:5">
      <c r="A3979" s="445">
        <v>4412</v>
      </c>
      <c r="B3979" s="445" t="s">
        <v>12593</v>
      </c>
      <c r="C3979" s="445" t="s">
        <v>239</v>
      </c>
      <c r="D3979" s="445" t="s">
        <v>8349</v>
      </c>
      <c r="E3979" s="452">
        <v>0.91</v>
      </c>
    </row>
    <row r="3980" spans="1:5">
      <c r="A3980" s="445">
        <v>4408</v>
      </c>
      <c r="B3980" s="445" t="s">
        <v>12594</v>
      </c>
      <c r="C3980" s="445" t="s">
        <v>239</v>
      </c>
      <c r="D3980" s="445" t="s">
        <v>8349</v>
      </c>
      <c r="E3980" s="452">
        <v>1.1399999999999999</v>
      </c>
    </row>
    <row r="3981" spans="1:5">
      <c r="A3981" s="445">
        <v>10559</v>
      </c>
      <c r="B3981" s="445" t="s">
        <v>12595</v>
      </c>
      <c r="C3981" s="445" t="s">
        <v>146</v>
      </c>
      <c r="D3981" s="445" t="s">
        <v>8352</v>
      </c>
      <c r="E3981" s="453">
        <v>2735</v>
      </c>
    </row>
    <row r="3982" spans="1:5">
      <c r="A3982" s="445">
        <v>10664</v>
      </c>
      <c r="B3982" s="445" t="s">
        <v>12596</v>
      </c>
      <c r="C3982" s="445" t="s">
        <v>146</v>
      </c>
      <c r="D3982" s="445" t="s">
        <v>8349</v>
      </c>
      <c r="E3982" s="453">
        <v>7433.14</v>
      </c>
    </row>
    <row r="3983" spans="1:5">
      <c r="A3983" s="445">
        <v>36250</v>
      </c>
      <c r="B3983" s="445" t="s">
        <v>12597</v>
      </c>
      <c r="C3983" s="445" t="s">
        <v>239</v>
      </c>
      <c r="D3983" s="445" t="s">
        <v>8349</v>
      </c>
      <c r="E3983" s="452">
        <v>4.9400000000000004</v>
      </c>
    </row>
    <row r="3984" spans="1:5">
      <c r="A3984" s="445">
        <v>10857</v>
      </c>
      <c r="B3984" s="445" t="s">
        <v>12598</v>
      </c>
      <c r="C3984" s="445" t="s">
        <v>239</v>
      </c>
      <c r="D3984" s="445" t="s">
        <v>8349</v>
      </c>
      <c r="E3984" s="452">
        <v>11.18</v>
      </c>
    </row>
    <row r="3985" spans="1:5">
      <c r="A3985" s="445">
        <v>4803</v>
      </c>
      <c r="B3985" s="445" t="s">
        <v>12599</v>
      </c>
      <c r="C3985" s="445" t="s">
        <v>239</v>
      </c>
      <c r="D3985" s="445" t="s">
        <v>8349</v>
      </c>
      <c r="E3985" s="452">
        <v>25.72</v>
      </c>
    </row>
    <row r="3986" spans="1:5">
      <c r="A3986" s="445">
        <v>6186</v>
      </c>
      <c r="B3986" s="445" t="s">
        <v>12600</v>
      </c>
      <c r="C3986" s="445" t="s">
        <v>239</v>
      </c>
      <c r="D3986" s="445" t="s">
        <v>8367</v>
      </c>
      <c r="E3986" s="452">
        <v>11.85</v>
      </c>
    </row>
    <row r="3987" spans="1:5">
      <c r="A3987" s="445">
        <v>4829</v>
      </c>
      <c r="B3987" s="445" t="s">
        <v>12601</v>
      </c>
      <c r="C3987" s="445" t="s">
        <v>239</v>
      </c>
      <c r="D3987" s="445" t="s">
        <v>8367</v>
      </c>
      <c r="E3987" s="452">
        <v>42.86</v>
      </c>
    </row>
    <row r="3988" spans="1:5">
      <c r="A3988" s="445">
        <v>39829</v>
      </c>
      <c r="B3988" s="445" t="s">
        <v>12602</v>
      </c>
      <c r="C3988" s="445" t="s">
        <v>239</v>
      </c>
      <c r="D3988" s="445" t="s">
        <v>8367</v>
      </c>
      <c r="E3988" s="452">
        <v>24.96</v>
      </c>
    </row>
    <row r="3989" spans="1:5">
      <c r="A3989" s="445">
        <v>20231</v>
      </c>
      <c r="B3989" s="445" t="s">
        <v>12603</v>
      </c>
      <c r="C3989" s="445" t="s">
        <v>239</v>
      </c>
      <c r="D3989" s="445" t="s">
        <v>8367</v>
      </c>
      <c r="E3989" s="452">
        <v>41.67</v>
      </c>
    </row>
    <row r="3990" spans="1:5">
      <c r="A3990" s="445">
        <v>4804</v>
      </c>
      <c r="B3990" s="445" t="s">
        <v>12605</v>
      </c>
      <c r="C3990" s="445" t="s">
        <v>239</v>
      </c>
      <c r="D3990" s="445" t="s">
        <v>8349</v>
      </c>
      <c r="E3990" s="452">
        <v>19.739999999999998</v>
      </c>
    </row>
    <row r="3991" spans="1:5">
      <c r="A3991" s="445">
        <v>34680</v>
      </c>
      <c r="B3991" s="445" t="s">
        <v>12607</v>
      </c>
      <c r="C3991" s="445" t="s">
        <v>239</v>
      </c>
      <c r="D3991" s="445" t="s">
        <v>8367</v>
      </c>
      <c r="E3991" s="452">
        <v>30.26</v>
      </c>
    </row>
    <row r="3992" spans="1:5">
      <c r="A3992" s="445">
        <v>11573</v>
      </c>
      <c r="B3992" s="445" t="s">
        <v>12608</v>
      </c>
      <c r="C3992" s="445" t="s">
        <v>146</v>
      </c>
      <c r="D3992" s="445" t="s">
        <v>8349</v>
      </c>
      <c r="E3992" s="452">
        <v>6.24</v>
      </c>
    </row>
    <row r="3993" spans="1:5">
      <c r="A3993" s="445">
        <v>38401</v>
      </c>
      <c r="B3993" s="445" t="s">
        <v>12609</v>
      </c>
      <c r="C3993" s="445" t="s">
        <v>146</v>
      </c>
      <c r="D3993" s="445" t="s">
        <v>8349</v>
      </c>
      <c r="E3993" s="452">
        <v>15.54</v>
      </c>
    </row>
    <row r="3994" spans="1:5">
      <c r="A3994" s="445">
        <v>11575</v>
      </c>
      <c r="B3994" s="445" t="s">
        <v>12610</v>
      </c>
      <c r="C3994" s="445" t="s">
        <v>146</v>
      </c>
      <c r="D3994" s="445" t="s">
        <v>8349</v>
      </c>
      <c r="E3994" s="452">
        <v>60.19</v>
      </c>
    </row>
    <row r="3995" spans="1:5">
      <c r="A3995" s="445">
        <v>38179</v>
      </c>
      <c r="B3995" s="445" t="s">
        <v>12611</v>
      </c>
      <c r="C3995" s="445" t="s">
        <v>146</v>
      </c>
      <c r="D3995" s="445" t="s">
        <v>8349</v>
      </c>
      <c r="E3995" s="452">
        <v>49.77</v>
      </c>
    </row>
    <row r="3996" spans="1:5">
      <c r="A3996" s="445">
        <v>20256</v>
      </c>
      <c r="B3996" s="445" t="s">
        <v>12612</v>
      </c>
      <c r="C3996" s="445" t="s">
        <v>146</v>
      </c>
      <c r="D3996" s="445" t="s">
        <v>8349</v>
      </c>
      <c r="E3996" s="452">
        <v>0.33</v>
      </c>
    </row>
    <row r="3997" spans="1:5">
      <c r="A3997" s="445">
        <v>14511</v>
      </c>
      <c r="B3997" s="445" t="s">
        <v>12613</v>
      </c>
      <c r="C3997" s="445" t="s">
        <v>146</v>
      </c>
      <c r="D3997" s="445" t="s">
        <v>8367</v>
      </c>
      <c r="E3997" s="453">
        <v>599332.15</v>
      </c>
    </row>
    <row r="3998" spans="1:5">
      <c r="A3998" s="445">
        <v>10642</v>
      </c>
      <c r="B3998" s="445" t="s">
        <v>12614</v>
      </c>
      <c r="C3998" s="445" t="s">
        <v>146</v>
      </c>
      <c r="D3998" s="445" t="s">
        <v>8367</v>
      </c>
      <c r="E3998" s="453">
        <v>564600</v>
      </c>
    </row>
    <row r="3999" spans="1:5">
      <c r="A3999" s="445">
        <v>14489</v>
      </c>
      <c r="B3999" s="445" t="s">
        <v>12615</v>
      </c>
      <c r="C3999" s="445" t="s">
        <v>146</v>
      </c>
      <c r="D3999" s="445" t="s">
        <v>8367</v>
      </c>
      <c r="E3999" s="453">
        <v>500789.69</v>
      </c>
    </row>
    <row r="4000" spans="1:5">
      <c r="A4000" s="445">
        <v>14513</v>
      </c>
      <c r="B4000" s="445" t="s">
        <v>12616</v>
      </c>
      <c r="C4000" s="445" t="s">
        <v>146</v>
      </c>
      <c r="D4000" s="445" t="s">
        <v>8367</v>
      </c>
      <c r="E4000" s="453">
        <v>375604.15</v>
      </c>
    </row>
    <row r="4001" spans="1:5">
      <c r="A4001" s="445">
        <v>13600</v>
      </c>
      <c r="B4001" s="445" t="s">
        <v>12617</v>
      </c>
      <c r="C4001" s="445" t="s">
        <v>146</v>
      </c>
      <c r="D4001" s="445" t="s">
        <v>8367</v>
      </c>
      <c r="E4001" s="453">
        <v>484635.13</v>
      </c>
    </row>
    <row r="4002" spans="1:5">
      <c r="A4002" s="445">
        <v>10646</v>
      </c>
      <c r="B4002" s="445" t="s">
        <v>12618</v>
      </c>
      <c r="C4002" s="445" t="s">
        <v>146</v>
      </c>
      <c r="D4002" s="445" t="s">
        <v>8367</v>
      </c>
      <c r="E4002" s="453">
        <v>361263.2</v>
      </c>
    </row>
    <row r="4003" spans="1:5">
      <c r="A4003" s="445">
        <v>6070</v>
      </c>
      <c r="B4003" s="445" t="s">
        <v>12619</v>
      </c>
      <c r="C4003" s="445" t="s">
        <v>146</v>
      </c>
      <c r="D4003" s="445" t="s">
        <v>8367</v>
      </c>
      <c r="E4003" s="453">
        <v>493621.7</v>
      </c>
    </row>
    <row r="4004" spans="1:5">
      <c r="A4004" s="445">
        <v>6069</v>
      </c>
      <c r="B4004" s="445" t="s">
        <v>12620</v>
      </c>
      <c r="C4004" s="445" t="s">
        <v>146</v>
      </c>
      <c r="D4004" s="445" t="s">
        <v>8367</v>
      </c>
      <c r="E4004" s="453">
        <v>109048.48</v>
      </c>
    </row>
    <row r="4005" spans="1:5">
      <c r="A4005" s="445">
        <v>14626</v>
      </c>
      <c r="B4005" s="445" t="s">
        <v>12621</v>
      </c>
      <c r="C4005" s="445" t="s">
        <v>146</v>
      </c>
      <c r="D4005" s="445" t="s">
        <v>8367</v>
      </c>
      <c r="E4005" s="453">
        <v>540402.88</v>
      </c>
    </row>
    <row r="4006" spans="1:5">
      <c r="A4006" s="445">
        <v>6067</v>
      </c>
      <c r="B4006" s="445" t="s">
        <v>12622</v>
      </c>
      <c r="C4006" s="445" t="s">
        <v>146</v>
      </c>
      <c r="D4006" s="445" t="s">
        <v>8367</v>
      </c>
      <c r="E4006" s="453">
        <v>443614.29</v>
      </c>
    </row>
    <row r="4007" spans="1:5">
      <c r="A4007" s="445">
        <v>38393</v>
      </c>
      <c r="B4007" s="445" t="s">
        <v>12623</v>
      </c>
      <c r="C4007" s="445" t="s">
        <v>146</v>
      </c>
      <c r="D4007" s="445" t="s">
        <v>8352</v>
      </c>
      <c r="E4007" s="452">
        <v>15.95</v>
      </c>
    </row>
    <row r="4008" spans="1:5">
      <c r="A4008" s="445">
        <v>38390</v>
      </c>
      <c r="B4008" s="445" t="s">
        <v>12624</v>
      </c>
      <c r="C4008" s="445" t="s">
        <v>146</v>
      </c>
      <c r="D4008" s="445" t="s">
        <v>8349</v>
      </c>
      <c r="E4008" s="452">
        <v>35.369999999999997</v>
      </c>
    </row>
    <row r="4009" spans="1:5">
      <c r="A4009" s="445">
        <v>36532</v>
      </c>
      <c r="B4009" s="445" t="s">
        <v>12625</v>
      </c>
      <c r="C4009" s="445" t="s">
        <v>146</v>
      </c>
      <c r="D4009" s="445" t="s">
        <v>8349</v>
      </c>
      <c r="E4009" s="453">
        <v>27984.39</v>
      </c>
    </row>
    <row r="4010" spans="1:5">
      <c r="A4010" s="445">
        <v>11578</v>
      </c>
      <c r="B4010" s="445" t="s">
        <v>12626</v>
      </c>
      <c r="C4010" s="445" t="s">
        <v>146</v>
      </c>
      <c r="D4010" s="445" t="s">
        <v>8349</v>
      </c>
      <c r="E4010" s="452">
        <v>12.99</v>
      </c>
    </row>
    <row r="4011" spans="1:5">
      <c r="A4011" s="445">
        <v>11577</v>
      </c>
      <c r="B4011" s="445" t="s">
        <v>12627</v>
      </c>
      <c r="C4011" s="445" t="s">
        <v>146</v>
      </c>
      <c r="D4011" s="445" t="s">
        <v>8349</v>
      </c>
      <c r="E4011" s="452">
        <v>12.4</v>
      </c>
    </row>
    <row r="4012" spans="1:5">
      <c r="A4012" s="445">
        <v>42432</v>
      </c>
      <c r="B4012" s="445" t="s">
        <v>12628</v>
      </c>
      <c r="C4012" s="445" t="s">
        <v>146</v>
      </c>
      <c r="D4012" s="445" t="s">
        <v>8367</v>
      </c>
      <c r="E4012" s="453">
        <v>2075.5100000000002</v>
      </c>
    </row>
    <row r="4013" spans="1:5">
      <c r="A4013" s="445">
        <v>42437</v>
      </c>
      <c r="B4013" s="445" t="s">
        <v>12629</v>
      </c>
      <c r="C4013" s="445" t="s">
        <v>146</v>
      </c>
      <c r="D4013" s="445" t="s">
        <v>8367</v>
      </c>
      <c r="E4013" s="453">
        <v>1577.94</v>
      </c>
    </row>
    <row r="4014" spans="1:5">
      <c r="A4014" s="445">
        <v>1116</v>
      </c>
      <c r="B4014" s="445" t="s">
        <v>12630</v>
      </c>
      <c r="C4014" s="445" t="s">
        <v>239</v>
      </c>
      <c r="D4014" s="445" t="s">
        <v>8349</v>
      </c>
      <c r="E4014" s="452">
        <v>20.53</v>
      </c>
    </row>
    <row r="4015" spans="1:5">
      <c r="A4015" s="445">
        <v>1115</v>
      </c>
      <c r="B4015" s="445" t="s">
        <v>12631</v>
      </c>
      <c r="C4015" s="445" t="s">
        <v>239</v>
      </c>
      <c r="D4015" s="445" t="s">
        <v>8349</v>
      </c>
      <c r="E4015" s="452">
        <v>24.6</v>
      </c>
    </row>
    <row r="4016" spans="1:5">
      <c r="A4016" s="445">
        <v>1113</v>
      </c>
      <c r="B4016" s="445" t="s">
        <v>12633</v>
      </c>
      <c r="C4016" s="445" t="s">
        <v>239</v>
      </c>
      <c r="D4016" s="445" t="s">
        <v>8349</v>
      </c>
      <c r="E4016" s="452">
        <v>28.76</v>
      </c>
    </row>
    <row r="4017" spans="1:5">
      <c r="A4017" s="445">
        <v>1114</v>
      </c>
      <c r="B4017" s="445" t="s">
        <v>12634</v>
      </c>
      <c r="C4017" s="445" t="s">
        <v>239</v>
      </c>
      <c r="D4017" s="445" t="s">
        <v>8349</v>
      </c>
      <c r="E4017" s="452">
        <v>34.26</v>
      </c>
    </row>
    <row r="4018" spans="1:5">
      <c r="A4018" s="445">
        <v>40873</v>
      </c>
      <c r="B4018" s="445" t="s">
        <v>12635</v>
      </c>
      <c r="C4018" s="445" t="s">
        <v>239</v>
      </c>
      <c r="D4018" s="445" t="s">
        <v>8349</v>
      </c>
      <c r="E4018" s="452">
        <v>26.81</v>
      </c>
    </row>
    <row r="4019" spans="1:5">
      <c r="A4019" s="445">
        <v>20214</v>
      </c>
      <c r="B4019" s="445" t="s">
        <v>12636</v>
      </c>
      <c r="C4019" s="445" t="s">
        <v>146</v>
      </c>
      <c r="D4019" s="445" t="s">
        <v>8349</v>
      </c>
      <c r="E4019" s="452">
        <v>45.23</v>
      </c>
    </row>
    <row r="4020" spans="1:5">
      <c r="A4020" s="445">
        <v>11064</v>
      </c>
      <c r="B4020" s="445" t="s">
        <v>12637</v>
      </c>
      <c r="C4020" s="445" t="s">
        <v>146</v>
      </c>
      <c r="D4020" s="445" t="s">
        <v>8349</v>
      </c>
      <c r="E4020" s="452">
        <v>19.18</v>
      </c>
    </row>
    <row r="4021" spans="1:5">
      <c r="A4021" s="445">
        <v>7237</v>
      </c>
      <c r="B4021" s="445" t="s">
        <v>12638</v>
      </c>
      <c r="C4021" s="445" t="s">
        <v>146</v>
      </c>
      <c r="D4021" s="445" t="s">
        <v>8349</v>
      </c>
      <c r="E4021" s="452">
        <v>26.16</v>
      </c>
    </row>
    <row r="4022" spans="1:5">
      <c r="A4022" s="445">
        <v>11757</v>
      </c>
      <c r="B4022" s="445" t="s">
        <v>12639</v>
      </c>
      <c r="C4022" s="445" t="s">
        <v>146</v>
      </c>
      <c r="D4022" s="445" t="s">
        <v>8352</v>
      </c>
      <c r="E4022" s="452">
        <v>28</v>
      </c>
    </row>
    <row r="4023" spans="1:5">
      <c r="A4023" s="445">
        <v>11758</v>
      </c>
      <c r="B4023" s="445" t="s">
        <v>12640</v>
      </c>
      <c r="C4023" s="445" t="s">
        <v>146</v>
      </c>
      <c r="D4023" s="445" t="s">
        <v>8352</v>
      </c>
      <c r="E4023" s="452">
        <v>82.45</v>
      </c>
    </row>
    <row r="4024" spans="1:5">
      <c r="A4024" s="445">
        <v>37526</v>
      </c>
      <c r="B4024" s="445" t="s">
        <v>12641</v>
      </c>
      <c r="C4024" s="445" t="s">
        <v>146</v>
      </c>
      <c r="D4024" s="445" t="s">
        <v>8349</v>
      </c>
      <c r="E4024" s="452">
        <v>2.66</v>
      </c>
    </row>
    <row r="4025" spans="1:5">
      <c r="A4025" s="445">
        <v>6076</v>
      </c>
      <c r="B4025" s="445" t="s">
        <v>12642</v>
      </c>
      <c r="C4025" s="445" t="s">
        <v>133</v>
      </c>
      <c r="D4025" s="445" t="s">
        <v>8352</v>
      </c>
      <c r="E4025" s="452">
        <v>55</v>
      </c>
    </row>
    <row r="4026" spans="1:5">
      <c r="A4026" s="445">
        <v>13109</v>
      </c>
      <c r="B4026" s="445" t="s">
        <v>12643</v>
      </c>
      <c r="C4026" s="445" t="s">
        <v>146</v>
      </c>
      <c r="D4026" s="445" t="s">
        <v>8367</v>
      </c>
      <c r="E4026" s="452">
        <v>261.3</v>
      </c>
    </row>
    <row r="4027" spans="1:5">
      <c r="A4027" s="445">
        <v>13110</v>
      </c>
      <c r="B4027" s="445" t="s">
        <v>12644</v>
      </c>
      <c r="C4027" s="445" t="s">
        <v>146</v>
      </c>
      <c r="D4027" s="445" t="s">
        <v>8367</v>
      </c>
      <c r="E4027" s="452">
        <v>343.89</v>
      </c>
    </row>
    <row r="4028" spans="1:5">
      <c r="A4028" s="445">
        <v>7581</v>
      </c>
      <c r="B4028" s="445" t="s">
        <v>12645</v>
      </c>
      <c r="C4028" s="445" t="s">
        <v>146</v>
      </c>
      <c r="D4028" s="445" t="s">
        <v>8349</v>
      </c>
      <c r="E4028" s="452">
        <v>3.48</v>
      </c>
    </row>
    <row r="4029" spans="1:5">
      <c r="A4029" s="445">
        <v>4509</v>
      </c>
      <c r="B4029" s="445" t="s">
        <v>12646</v>
      </c>
      <c r="C4029" s="445" t="s">
        <v>239</v>
      </c>
      <c r="D4029" s="445" t="s">
        <v>8349</v>
      </c>
      <c r="E4029" s="452">
        <v>4.05</v>
      </c>
    </row>
    <row r="4030" spans="1:5">
      <c r="A4030" s="445">
        <v>4512</v>
      </c>
      <c r="B4030" s="445" t="s">
        <v>12647</v>
      </c>
      <c r="C4030" s="445" t="s">
        <v>239</v>
      </c>
      <c r="D4030" s="445" t="s">
        <v>8349</v>
      </c>
      <c r="E4030" s="452">
        <v>1.93</v>
      </c>
    </row>
    <row r="4031" spans="1:5">
      <c r="A4031" s="445">
        <v>4517</v>
      </c>
      <c r="B4031" s="445" t="s">
        <v>12648</v>
      </c>
      <c r="C4031" s="445" t="s">
        <v>239</v>
      </c>
      <c r="D4031" s="445" t="s">
        <v>8349</v>
      </c>
      <c r="E4031" s="452">
        <v>2.79</v>
      </c>
    </row>
    <row r="4032" spans="1:5">
      <c r="A4032" s="445">
        <v>20206</v>
      </c>
      <c r="B4032" s="445" t="s">
        <v>12649</v>
      </c>
      <c r="C4032" s="445" t="s">
        <v>239</v>
      </c>
      <c r="D4032" s="445" t="s">
        <v>8349</v>
      </c>
      <c r="E4032" s="452">
        <v>4.12</v>
      </c>
    </row>
    <row r="4033" spans="1:5">
      <c r="A4033" s="445">
        <v>4460</v>
      </c>
      <c r="B4033" s="445" t="s">
        <v>12651</v>
      </c>
      <c r="C4033" s="445" t="s">
        <v>239</v>
      </c>
      <c r="D4033" s="445" t="s">
        <v>8349</v>
      </c>
      <c r="E4033" s="452">
        <v>4.2300000000000004</v>
      </c>
    </row>
    <row r="4034" spans="1:5">
      <c r="A4034" s="445">
        <v>4417</v>
      </c>
      <c r="B4034" s="445" t="s">
        <v>12652</v>
      </c>
      <c r="C4034" s="445" t="s">
        <v>239</v>
      </c>
      <c r="D4034" s="445" t="s">
        <v>8349</v>
      </c>
      <c r="E4034" s="452">
        <v>3.26</v>
      </c>
    </row>
    <row r="4035" spans="1:5">
      <c r="A4035" s="445">
        <v>4415</v>
      </c>
      <c r="B4035" s="445" t="s">
        <v>12653</v>
      </c>
      <c r="C4035" s="445" t="s">
        <v>239</v>
      </c>
      <c r="D4035" s="445" t="s">
        <v>8349</v>
      </c>
      <c r="E4035" s="452">
        <v>2.2599999999999998</v>
      </c>
    </row>
    <row r="4036" spans="1:5">
      <c r="A4036" s="445">
        <v>37373</v>
      </c>
      <c r="B4036" s="445" t="s">
        <v>12654</v>
      </c>
      <c r="C4036" s="445" t="s">
        <v>954</v>
      </c>
      <c r="D4036" s="445" t="s">
        <v>8352</v>
      </c>
      <c r="E4036" s="452">
        <v>0.06</v>
      </c>
    </row>
    <row r="4037" spans="1:5">
      <c r="A4037" s="445">
        <v>40864</v>
      </c>
      <c r="B4037" s="445" t="s">
        <v>12655</v>
      </c>
      <c r="C4037" s="445" t="s">
        <v>8008</v>
      </c>
      <c r="D4037" s="445" t="s">
        <v>8352</v>
      </c>
      <c r="E4037" s="452">
        <v>11.13</v>
      </c>
    </row>
    <row r="4038" spans="1:5">
      <c r="A4038" s="445">
        <v>4734</v>
      </c>
      <c r="B4038" s="445" t="s">
        <v>12656</v>
      </c>
      <c r="C4038" s="445" t="s">
        <v>133</v>
      </c>
      <c r="D4038" s="445" t="s">
        <v>8349</v>
      </c>
      <c r="E4038" s="452">
        <v>102.16</v>
      </c>
    </row>
    <row r="4039" spans="1:5">
      <c r="A4039" s="445">
        <v>6085</v>
      </c>
      <c r="B4039" s="445" t="s">
        <v>12657</v>
      </c>
      <c r="C4039" s="445" t="s">
        <v>7503</v>
      </c>
      <c r="D4039" s="445" t="s">
        <v>8352</v>
      </c>
      <c r="E4039" s="452">
        <v>4.17</v>
      </c>
    </row>
    <row r="4040" spans="1:5">
      <c r="A4040" s="445">
        <v>38396</v>
      </c>
      <c r="B4040" s="445" t="s">
        <v>12658</v>
      </c>
      <c r="C4040" s="445" t="s">
        <v>146</v>
      </c>
      <c r="D4040" s="445" t="s">
        <v>8349</v>
      </c>
      <c r="E4040" s="452">
        <v>483.16</v>
      </c>
    </row>
    <row r="4041" spans="1:5">
      <c r="A4041" s="445">
        <v>11622</v>
      </c>
      <c r="B4041" s="445" t="s">
        <v>12659</v>
      </c>
      <c r="C4041" s="445" t="s">
        <v>130</v>
      </c>
      <c r="D4041" s="445" t="s">
        <v>8349</v>
      </c>
      <c r="E4041" s="452">
        <v>55.19</v>
      </c>
    </row>
    <row r="4042" spans="1:5">
      <c r="A4042" s="445">
        <v>43143</v>
      </c>
      <c r="B4042" s="445" t="s">
        <v>12660</v>
      </c>
      <c r="C4042" s="445" t="s">
        <v>7503</v>
      </c>
      <c r="D4042" s="445" t="s">
        <v>8349</v>
      </c>
      <c r="E4042" s="452">
        <v>20.84</v>
      </c>
    </row>
    <row r="4043" spans="1:5">
      <c r="A4043" s="445">
        <v>7317</v>
      </c>
      <c r="B4043" s="445" t="s">
        <v>12661</v>
      </c>
      <c r="C4043" s="445" t="s">
        <v>130</v>
      </c>
      <c r="D4043" s="445" t="s">
        <v>8349</v>
      </c>
      <c r="E4043" s="452">
        <v>35.6</v>
      </c>
    </row>
    <row r="4044" spans="1:5">
      <c r="A4044" s="445">
        <v>142</v>
      </c>
      <c r="B4044" s="445" t="s">
        <v>12662</v>
      </c>
      <c r="C4044" s="445" t="s">
        <v>21165</v>
      </c>
      <c r="D4044" s="445" t="s">
        <v>8349</v>
      </c>
      <c r="E4044" s="452">
        <v>26.04</v>
      </c>
    </row>
    <row r="4045" spans="1:5">
      <c r="A4045" s="445">
        <v>43142</v>
      </c>
      <c r="B4045" s="445" t="s">
        <v>12664</v>
      </c>
      <c r="C4045" s="445" t="s">
        <v>7503</v>
      </c>
      <c r="D4045" s="445" t="s">
        <v>8349</v>
      </c>
      <c r="E4045" s="452">
        <v>118.29</v>
      </c>
    </row>
    <row r="4046" spans="1:5">
      <c r="A4046" s="445">
        <v>38123</v>
      </c>
      <c r="B4046" s="445" t="s">
        <v>12665</v>
      </c>
      <c r="C4046" s="445" t="s">
        <v>130</v>
      </c>
      <c r="D4046" s="445" t="s">
        <v>8352</v>
      </c>
      <c r="E4046" s="452">
        <v>71.989999999999995</v>
      </c>
    </row>
    <row r="4047" spans="1:5">
      <c r="A4047" s="445">
        <v>42701</v>
      </c>
      <c r="B4047" s="445" t="s">
        <v>12666</v>
      </c>
      <c r="C4047" s="445" t="s">
        <v>146</v>
      </c>
      <c r="D4047" s="445" t="s">
        <v>8367</v>
      </c>
      <c r="E4047" s="452">
        <v>59.28</v>
      </c>
    </row>
    <row r="4048" spans="1:5">
      <c r="A4048" s="445">
        <v>42702</v>
      </c>
      <c r="B4048" s="445" t="s">
        <v>12667</v>
      </c>
      <c r="C4048" s="445" t="s">
        <v>146</v>
      </c>
      <c r="D4048" s="445" t="s">
        <v>8367</v>
      </c>
      <c r="E4048" s="452">
        <v>105.33</v>
      </c>
    </row>
    <row r="4049" spans="1:5">
      <c r="A4049" s="445">
        <v>37955</v>
      </c>
      <c r="B4049" s="445" t="s">
        <v>12668</v>
      </c>
      <c r="C4049" s="445" t="s">
        <v>146</v>
      </c>
      <c r="D4049" s="445" t="s">
        <v>8367</v>
      </c>
      <c r="E4049" s="452">
        <v>136.51</v>
      </c>
    </row>
    <row r="4050" spans="1:5">
      <c r="A4050" s="445">
        <v>42699</v>
      </c>
      <c r="B4050" s="445" t="s">
        <v>12669</v>
      </c>
      <c r="C4050" s="445" t="s">
        <v>146</v>
      </c>
      <c r="D4050" s="445" t="s">
        <v>8367</v>
      </c>
      <c r="E4050" s="452">
        <v>36.21</v>
      </c>
    </row>
    <row r="4051" spans="1:5">
      <c r="A4051" s="445">
        <v>42700</v>
      </c>
      <c r="B4051" s="445" t="s">
        <v>12670</v>
      </c>
      <c r="C4051" s="445" t="s">
        <v>146</v>
      </c>
      <c r="D4051" s="445" t="s">
        <v>8367</v>
      </c>
      <c r="E4051" s="452">
        <v>103.23</v>
      </c>
    </row>
    <row r="4052" spans="1:5">
      <c r="A4052" s="445">
        <v>37743</v>
      </c>
      <c r="B4052" s="445" t="s">
        <v>12671</v>
      </c>
      <c r="C4052" s="445" t="s">
        <v>146</v>
      </c>
      <c r="D4052" s="445" t="s">
        <v>8367</v>
      </c>
      <c r="E4052" s="453">
        <v>195616.95</v>
      </c>
    </row>
    <row r="4053" spans="1:5">
      <c r="A4053" s="445">
        <v>37744</v>
      </c>
      <c r="B4053" s="445" t="s">
        <v>12672</v>
      </c>
      <c r="C4053" s="445" t="s">
        <v>146</v>
      </c>
      <c r="D4053" s="445" t="s">
        <v>8367</v>
      </c>
      <c r="E4053" s="453">
        <v>230008.74</v>
      </c>
    </row>
    <row r="4054" spans="1:5">
      <c r="A4054" s="445">
        <v>37741</v>
      </c>
      <c r="B4054" s="445" t="s">
        <v>12673</v>
      </c>
      <c r="C4054" s="445" t="s">
        <v>146</v>
      </c>
      <c r="D4054" s="445" t="s">
        <v>8367</v>
      </c>
      <c r="E4054" s="453">
        <v>177873.42</v>
      </c>
    </row>
    <row r="4055" spans="1:5">
      <c r="A4055" s="445">
        <v>39396</v>
      </c>
      <c r="B4055" s="445" t="s">
        <v>12674</v>
      </c>
      <c r="C4055" s="445" t="s">
        <v>146</v>
      </c>
      <c r="D4055" s="445" t="s">
        <v>8367</v>
      </c>
      <c r="E4055" s="452">
        <v>56.83</v>
      </c>
    </row>
    <row r="4056" spans="1:5">
      <c r="A4056" s="445">
        <v>39392</v>
      </c>
      <c r="B4056" s="445" t="s">
        <v>12675</v>
      </c>
      <c r="C4056" s="445" t="s">
        <v>146</v>
      </c>
      <c r="D4056" s="445" t="s">
        <v>8367</v>
      </c>
      <c r="E4056" s="452">
        <v>64.099999999999994</v>
      </c>
    </row>
    <row r="4057" spans="1:5">
      <c r="A4057" s="445">
        <v>39393</v>
      </c>
      <c r="B4057" s="445" t="s">
        <v>12676</v>
      </c>
      <c r="C4057" s="445" t="s">
        <v>146</v>
      </c>
      <c r="D4057" s="445" t="s">
        <v>8367</v>
      </c>
      <c r="E4057" s="452">
        <v>39.64</v>
      </c>
    </row>
    <row r="4058" spans="1:5">
      <c r="A4058" s="445">
        <v>39394</v>
      </c>
      <c r="B4058" s="445" t="s">
        <v>12677</v>
      </c>
      <c r="C4058" s="445" t="s">
        <v>146</v>
      </c>
      <c r="D4058" s="445" t="s">
        <v>8367</v>
      </c>
      <c r="E4058" s="452">
        <v>44.62</v>
      </c>
    </row>
    <row r="4059" spans="1:5">
      <c r="A4059" s="445">
        <v>39395</v>
      </c>
      <c r="B4059" s="445" t="s">
        <v>12679</v>
      </c>
      <c r="C4059" s="445" t="s">
        <v>146</v>
      </c>
      <c r="D4059" s="445" t="s">
        <v>8367</v>
      </c>
      <c r="E4059" s="452">
        <v>41.49</v>
      </c>
    </row>
    <row r="4060" spans="1:5">
      <c r="A4060" s="445">
        <v>14618</v>
      </c>
      <c r="B4060" s="445" t="s">
        <v>12680</v>
      </c>
      <c r="C4060" s="445" t="s">
        <v>146</v>
      </c>
      <c r="D4060" s="445" t="s">
        <v>8349</v>
      </c>
      <c r="E4060" s="453">
        <v>1368.47</v>
      </c>
    </row>
    <row r="4061" spans="1:5">
      <c r="A4061" s="445">
        <v>40269</v>
      </c>
      <c r="B4061" s="445" t="s">
        <v>12681</v>
      </c>
      <c r="C4061" s="445" t="s">
        <v>146</v>
      </c>
      <c r="D4061" s="445" t="s">
        <v>8349</v>
      </c>
      <c r="E4061" s="453">
        <v>5513.48</v>
      </c>
    </row>
    <row r="4062" spans="1:5">
      <c r="A4062" s="445">
        <v>6110</v>
      </c>
      <c r="B4062" s="445" t="s">
        <v>12682</v>
      </c>
      <c r="C4062" s="445" t="s">
        <v>954</v>
      </c>
      <c r="D4062" s="445" t="s">
        <v>8349</v>
      </c>
      <c r="E4062" s="452">
        <v>13.66</v>
      </c>
    </row>
    <row r="4063" spans="1:5">
      <c r="A4063" s="445">
        <v>40910</v>
      </c>
      <c r="B4063" s="445" t="s">
        <v>12683</v>
      </c>
      <c r="C4063" s="445" t="s">
        <v>8008</v>
      </c>
      <c r="D4063" s="445" t="s">
        <v>8349</v>
      </c>
      <c r="E4063" s="453">
        <v>2420.84</v>
      </c>
    </row>
    <row r="4064" spans="1:5">
      <c r="A4064" s="445">
        <v>6111</v>
      </c>
      <c r="B4064" s="445" t="s">
        <v>12684</v>
      </c>
      <c r="C4064" s="445" t="s">
        <v>954</v>
      </c>
      <c r="D4064" s="445" t="s">
        <v>8352</v>
      </c>
      <c r="E4064" s="452">
        <v>10.17</v>
      </c>
    </row>
    <row r="4065" spans="1:5">
      <c r="A4065" s="445">
        <v>41084</v>
      </c>
      <c r="B4065" s="445" t="s">
        <v>12685</v>
      </c>
      <c r="C4065" s="445" t="s">
        <v>8008</v>
      </c>
      <c r="D4065" s="445" t="s">
        <v>8349</v>
      </c>
      <c r="E4065" s="453">
        <v>1801.78</v>
      </c>
    </row>
    <row r="4066" spans="1:5">
      <c r="A4066" s="445">
        <v>25950</v>
      </c>
      <c r="B4066" s="445" t="s">
        <v>12686</v>
      </c>
      <c r="C4066" s="445" t="s">
        <v>133</v>
      </c>
      <c r="D4066" s="445" t="s">
        <v>8349</v>
      </c>
      <c r="E4066" s="452">
        <v>42.92</v>
      </c>
    </row>
    <row r="4067" spans="1:5">
      <c r="A4067" s="445">
        <v>38637</v>
      </c>
      <c r="B4067" s="445" t="s">
        <v>12687</v>
      </c>
      <c r="C4067" s="445" t="s">
        <v>146</v>
      </c>
      <c r="D4067" s="445" t="s">
        <v>8349</v>
      </c>
      <c r="E4067" s="452">
        <v>188.51</v>
      </c>
    </row>
    <row r="4068" spans="1:5">
      <c r="A4068" s="445">
        <v>6150</v>
      </c>
      <c r="B4068" s="445" t="s">
        <v>12688</v>
      </c>
      <c r="C4068" s="445" t="s">
        <v>146</v>
      </c>
      <c r="D4068" s="445" t="s">
        <v>8349</v>
      </c>
      <c r="E4068" s="452">
        <v>190.81</v>
      </c>
    </row>
    <row r="4069" spans="1:5">
      <c r="A4069" s="445">
        <v>6136</v>
      </c>
      <c r="B4069" s="445" t="s">
        <v>12689</v>
      </c>
      <c r="C4069" s="445" t="s">
        <v>146</v>
      </c>
      <c r="D4069" s="445" t="s">
        <v>8352</v>
      </c>
      <c r="E4069" s="452">
        <v>149.99</v>
      </c>
    </row>
    <row r="4070" spans="1:5">
      <c r="A4070" s="445">
        <v>38638</v>
      </c>
      <c r="B4070" s="445" t="s">
        <v>12690</v>
      </c>
      <c r="C4070" s="445" t="s">
        <v>146</v>
      </c>
      <c r="D4070" s="445" t="s">
        <v>8349</v>
      </c>
      <c r="E4070" s="452">
        <v>158.85</v>
      </c>
    </row>
    <row r="4071" spans="1:5">
      <c r="A4071" s="445">
        <v>20262</v>
      </c>
      <c r="B4071" s="445" t="s">
        <v>12691</v>
      </c>
      <c r="C4071" s="445" t="s">
        <v>146</v>
      </c>
      <c r="D4071" s="445" t="s">
        <v>8349</v>
      </c>
      <c r="E4071" s="452">
        <v>14.38</v>
      </c>
    </row>
    <row r="4072" spans="1:5">
      <c r="A4072" s="445">
        <v>6148</v>
      </c>
      <c r="B4072" s="445" t="s">
        <v>12693</v>
      </c>
      <c r="C4072" s="445" t="s">
        <v>146</v>
      </c>
      <c r="D4072" s="445" t="s">
        <v>8352</v>
      </c>
      <c r="E4072" s="452">
        <v>8.9</v>
      </c>
    </row>
    <row r="4073" spans="1:5">
      <c r="A4073" s="445">
        <v>6145</v>
      </c>
      <c r="B4073" s="445" t="s">
        <v>12694</v>
      </c>
      <c r="C4073" s="445" t="s">
        <v>146</v>
      </c>
      <c r="D4073" s="445" t="s">
        <v>8349</v>
      </c>
      <c r="E4073" s="452">
        <v>15.96</v>
      </c>
    </row>
    <row r="4074" spans="1:5">
      <c r="A4074" s="445">
        <v>6149</v>
      </c>
      <c r="B4074" s="445" t="s">
        <v>12696</v>
      </c>
      <c r="C4074" s="445" t="s">
        <v>146</v>
      </c>
      <c r="D4074" s="445" t="s">
        <v>8349</v>
      </c>
      <c r="E4074" s="452">
        <v>15.05</v>
      </c>
    </row>
    <row r="4075" spans="1:5">
      <c r="A4075" s="445">
        <v>6146</v>
      </c>
      <c r="B4075" s="445" t="s">
        <v>12697</v>
      </c>
      <c r="C4075" s="445" t="s">
        <v>146</v>
      </c>
      <c r="D4075" s="445" t="s">
        <v>8349</v>
      </c>
      <c r="E4075" s="452">
        <v>15.97</v>
      </c>
    </row>
    <row r="4076" spans="1:5">
      <c r="A4076" s="445">
        <v>26026</v>
      </c>
      <c r="B4076" s="445" t="s">
        <v>12698</v>
      </c>
      <c r="C4076" s="445" t="s">
        <v>130</v>
      </c>
      <c r="D4076" s="445" t="s">
        <v>8349</v>
      </c>
      <c r="E4076" s="452">
        <v>2.19</v>
      </c>
    </row>
    <row r="4077" spans="1:5">
      <c r="A4077" s="445">
        <v>39961</v>
      </c>
      <c r="B4077" s="445" t="s">
        <v>12699</v>
      </c>
      <c r="C4077" s="445" t="s">
        <v>146</v>
      </c>
      <c r="D4077" s="445" t="s">
        <v>8349</v>
      </c>
      <c r="E4077" s="452">
        <v>17.2</v>
      </c>
    </row>
    <row r="4078" spans="1:5">
      <c r="A4078" s="445">
        <v>42433</v>
      </c>
      <c r="B4078" s="445" t="s">
        <v>12700</v>
      </c>
      <c r="C4078" s="445" t="s">
        <v>146</v>
      </c>
      <c r="D4078" s="445" t="s">
        <v>8367</v>
      </c>
      <c r="E4078" s="453">
        <v>4099.59</v>
      </c>
    </row>
    <row r="4079" spans="1:5">
      <c r="A4079" s="445">
        <v>42434</v>
      </c>
      <c r="B4079" s="445" t="s">
        <v>12701</v>
      </c>
      <c r="C4079" s="445" t="s">
        <v>146</v>
      </c>
      <c r="D4079" s="445" t="s">
        <v>8367</v>
      </c>
      <c r="E4079" s="453">
        <v>4430.2</v>
      </c>
    </row>
    <row r="4080" spans="1:5">
      <c r="A4080" s="445">
        <v>42435</v>
      </c>
      <c r="B4080" s="445" t="s">
        <v>12702</v>
      </c>
      <c r="C4080" s="445" t="s">
        <v>146</v>
      </c>
      <c r="D4080" s="445" t="s">
        <v>8367</v>
      </c>
      <c r="E4080" s="453">
        <v>2209.17</v>
      </c>
    </row>
    <row r="4081" spans="1:5">
      <c r="A4081" s="445">
        <v>38061</v>
      </c>
      <c r="B4081" s="445" t="s">
        <v>12703</v>
      </c>
      <c r="C4081" s="445" t="s">
        <v>146</v>
      </c>
      <c r="D4081" s="445" t="s">
        <v>8349</v>
      </c>
      <c r="E4081" s="452">
        <v>64.83</v>
      </c>
    </row>
    <row r="4082" spans="1:5">
      <c r="A4082" s="445">
        <v>20250</v>
      </c>
      <c r="B4082" s="445" t="s">
        <v>12704</v>
      </c>
      <c r="C4082" s="445" t="s">
        <v>130</v>
      </c>
      <c r="D4082" s="445" t="s">
        <v>8352</v>
      </c>
      <c r="E4082" s="452">
        <v>12</v>
      </c>
    </row>
    <row r="4083" spans="1:5">
      <c r="A4083" s="445">
        <v>39965</v>
      </c>
      <c r="B4083" s="445" t="s">
        <v>12706</v>
      </c>
      <c r="C4083" s="445" t="s">
        <v>145</v>
      </c>
      <c r="D4083" s="445" t="s">
        <v>8367</v>
      </c>
      <c r="E4083" s="453">
        <v>1771.67</v>
      </c>
    </row>
    <row r="4084" spans="1:5">
      <c r="A4084" s="445">
        <v>39964</v>
      </c>
      <c r="B4084" s="445" t="s">
        <v>12708</v>
      </c>
      <c r="C4084" s="445" t="s">
        <v>145</v>
      </c>
      <c r="D4084" s="445" t="s">
        <v>8367</v>
      </c>
      <c r="E4084" s="453">
        <v>1427.31</v>
      </c>
    </row>
    <row r="4085" spans="1:5">
      <c r="A4085" s="445">
        <v>13388</v>
      </c>
      <c r="B4085" s="445" t="s">
        <v>12710</v>
      </c>
      <c r="C4085" s="445" t="s">
        <v>130</v>
      </c>
      <c r="D4085" s="445" t="s">
        <v>8349</v>
      </c>
      <c r="E4085" s="452">
        <v>90.03</v>
      </c>
    </row>
    <row r="4086" spans="1:5">
      <c r="A4086" s="445">
        <v>39914</v>
      </c>
      <c r="B4086" s="445" t="s">
        <v>12711</v>
      </c>
      <c r="C4086" s="445" t="s">
        <v>130</v>
      </c>
      <c r="D4086" s="445" t="s">
        <v>8367</v>
      </c>
      <c r="E4086" s="452">
        <v>244.75</v>
      </c>
    </row>
    <row r="4087" spans="1:5">
      <c r="A4087" s="445">
        <v>12732</v>
      </c>
      <c r="B4087" s="445" t="s">
        <v>12712</v>
      </c>
      <c r="C4087" s="445" t="s">
        <v>146</v>
      </c>
      <c r="D4087" s="445" t="s">
        <v>8367</v>
      </c>
      <c r="E4087" s="452">
        <v>282.41000000000003</v>
      </c>
    </row>
    <row r="4088" spans="1:5">
      <c r="A4088" s="445">
        <v>6160</v>
      </c>
      <c r="B4088" s="445" t="s">
        <v>12713</v>
      </c>
      <c r="C4088" s="445" t="s">
        <v>954</v>
      </c>
      <c r="D4088" s="445" t="s">
        <v>8352</v>
      </c>
      <c r="E4088" s="452">
        <v>13.66</v>
      </c>
    </row>
    <row r="4089" spans="1:5">
      <c r="A4089" s="445">
        <v>41087</v>
      </c>
      <c r="B4089" s="445" t="s">
        <v>12714</v>
      </c>
      <c r="C4089" s="445" t="s">
        <v>8008</v>
      </c>
      <c r="D4089" s="445" t="s">
        <v>8349</v>
      </c>
      <c r="E4089" s="453">
        <v>2420.84</v>
      </c>
    </row>
    <row r="4090" spans="1:5">
      <c r="A4090" s="445">
        <v>6166</v>
      </c>
      <c r="B4090" s="445" t="s">
        <v>12715</v>
      </c>
      <c r="C4090" s="445" t="s">
        <v>954</v>
      </c>
      <c r="D4090" s="445" t="s">
        <v>8349</v>
      </c>
      <c r="E4090" s="452">
        <v>18.309999999999999</v>
      </c>
    </row>
    <row r="4091" spans="1:5">
      <c r="A4091" s="445">
        <v>41088</v>
      </c>
      <c r="B4091" s="445" t="s">
        <v>12716</v>
      </c>
      <c r="C4091" s="445" t="s">
        <v>8008</v>
      </c>
      <c r="D4091" s="445" t="s">
        <v>8349</v>
      </c>
      <c r="E4091" s="453">
        <v>3245.37</v>
      </c>
    </row>
    <row r="4092" spans="1:5">
      <c r="A4092" s="445">
        <v>20232</v>
      </c>
      <c r="B4092" s="445" t="s">
        <v>12717</v>
      </c>
      <c r="C4092" s="445" t="s">
        <v>239</v>
      </c>
      <c r="D4092" s="445" t="s">
        <v>8367</v>
      </c>
      <c r="E4092" s="452">
        <v>58.99</v>
      </c>
    </row>
    <row r="4093" spans="1:5">
      <c r="A4093" s="445">
        <v>10856</v>
      </c>
      <c r="B4093" s="445" t="s">
        <v>12718</v>
      </c>
      <c r="C4093" s="445" t="s">
        <v>239</v>
      </c>
      <c r="D4093" s="445" t="s">
        <v>8367</v>
      </c>
      <c r="E4093" s="452">
        <v>83.21</v>
      </c>
    </row>
    <row r="4094" spans="1:5">
      <c r="A4094" s="445">
        <v>4828</v>
      </c>
      <c r="B4094" s="445" t="s">
        <v>12719</v>
      </c>
      <c r="C4094" s="445" t="s">
        <v>239</v>
      </c>
      <c r="D4094" s="445" t="s">
        <v>8367</v>
      </c>
      <c r="E4094" s="452">
        <v>63.97</v>
      </c>
    </row>
    <row r="4095" spans="1:5">
      <c r="A4095" s="445">
        <v>20249</v>
      </c>
      <c r="B4095" s="445" t="s">
        <v>12720</v>
      </c>
      <c r="C4095" s="445" t="s">
        <v>239</v>
      </c>
      <c r="D4095" s="445" t="s">
        <v>8367</v>
      </c>
      <c r="E4095" s="452">
        <v>35.03</v>
      </c>
    </row>
    <row r="4096" spans="1:5">
      <c r="A4096" s="445">
        <v>11609</v>
      </c>
      <c r="B4096" s="445" t="s">
        <v>12721</v>
      </c>
      <c r="C4096" s="445" t="s">
        <v>7503</v>
      </c>
      <c r="D4096" s="445" t="s">
        <v>8349</v>
      </c>
      <c r="E4096" s="452">
        <v>9.17</v>
      </c>
    </row>
    <row r="4097" spans="1:5">
      <c r="A4097" s="445">
        <v>20083</v>
      </c>
      <c r="B4097" s="445" t="s">
        <v>12722</v>
      </c>
      <c r="C4097" s="445" t="s">
        <v>146</v>
      </c>
      <c r="D4097" s="445" t="s">
        <v>8349</v>
      </c>
      <c r="E4097" s="452">
        <v>70.52</v>
      </c>
    </row>
    <row r="4098" spans="1:5">
      <c r="A4098" s="445">
        <v>5318</v>
      </c>
      <c r="B4098" s="445" t="s">
        <v>12723</v>
      </c>
      <c r="C4098" s="445" t="s">
        <v>7503</v>
      </c>
      <c r="D4098" s="445" t="s">
        <v>8352</v>
      </c>
      <c r="E4098" s="452">
        <v>12.7</v>
      </c>
    </row>
    <row r="4099" spans="1:5">
      <c r="A4099" s="445">
        <v>10691</v>
      </c>
      <c r="B4099" s="445" t="s">
        <v>12724</v>
      </c>
      <c r="C4099" s="445" t="s">
        <v>7503</v>
      </c>
      <c r="D4099" s="445" t="s">
        <v>8349</v>
      </c>
      <c r="E4099" s="452">
        <v>48.2</v>
      </c>
    </row>
    <row r="4100" spans="1:5">
      <c r="A4100" s="445">
        <v>12295</v>
      </c>
      <c r="B4100" s="445" t="s">
        <v>12725</v>
      </c>
      <c r="C4100" s="445" t="s">
        <v>146</v>
      </c>
      <c r="D4100" s="445" t="s">
        <v>8349</v>
      </c>
      <c r="E4100" s="452">
        <v>2.8</v>
      </c>
    </row>
    <row r="4101" spans="1:5">
      <c r="A4101" s="445">
        <v>12296</v>
      </c>
      <c r="B4101" s="445" t="s">
        <v>12726</v>
      </c>
      <c r="C4101" s="445" t="s">
        <v>146</v>
      </c>
      <c r="D4101" s="445" t="s">
        <v>8349</v>
      </c>
      <c r="E4101" s="452">
        <v>3.63</v>
      </c>
    </row>
    <row r="4102" spans="1:5">
      <c r="A4102" s="445">
        <v>12294</v>
      </c>
      <c r="B4102" s="445" t="s">
        <v>12727</v>
      </c>
      <c r="C4102" s="445" t="s">
        <v>146</v>
      </c>
      <c r="D4102" s="445" t="s">
        <v>8349</v>
      </c>
      <c r="E4102" s="452">
        <v>8.7100000000000009</v>
      </c>
    </row>
    <row r="4103" spans="1:5">
      <c r="A4103" s="445">
        <v>14543</v>
      </c>
      <c r="B4103" s="445" t="s">
        <v>12728</v>
      </c>
      <c r="C4103" s="445" t="s">
        <v>146</v>
      </c>
      <c r="D4103" s="445" t="s">
        <v>8349</v>
      </c>
      <c r="E4103" s="452">
        <v>6.22</v>
      </c>
    </row>
    <row r="4104" spans="1:5">
      <c r="A4104" s="445">
        <v>13329</v>
      </c>
      <c r="B4104" s="445" t="s">
        <v>12729</v>
      </c>
      <c r="C4104" s="445" t="s">
        <v>146</v>
      </c>
      <c r="D4104" s="445" t="s">
        <v>8352</v>
      </c>
      <c r="E4104" s="452">
        <v>3.65</v>
      </c>
    </row>
    <row r="4105" spans="1:5">
      <c r="A4105" s="445">
        <v>21044</v>
      </c>
      <c r="B4105" s="445" t="s">
        <v>12730</v>
      </c>
      <c r="C4105" s="445" t="s">
        <v>146</v>
      </c>
      <c r="D4105" s="445" t="s">
        <v>8349</v>
      </c>
      <c r="E4105" s="452">
        <v>34.74</v>
      </c>
    </row>
    <row r="4106" spans="1:5">
      <c r="A4106" s="445">
        <v>21045</v>
      </c>
      <c r="B4106" s="445" t="s">
        <v>12732</v>
      </c>
      <c r="C4106" s="445" t="s">
        <v>146</v>
      </c>
      <c r="D4106" s="445" t="s">
        <v>8349</v>
      </c>
      <c r="E4106" s="452">
        <v>47.59</v>
      </c>
    </row>
    <row r="4107" spans="1:5">
      <c r="A4107" s="445">
        <v>21040</v>
      </c>
      <c r="B4107" s="445" t="s">
        <v>12733</v>
      </c>
      <c r="C4107" s="445" t="s">
        <v>146</v>
      </c>
      <c r="D4107" s="445" t="s">
        <v>8352</v>
      </c>
      <c r="E4107" s="452">
        <v>34</v>
      </c>
    </row>
    <row r="4108" spans="1:5">
      <c r="A4108" s="445">
        <v>21041</v>
      </c>
      <c r="B4108" s="445" t="s">
        <v>12734</v>
      </c>
      <c r="C4108" s="445" t="s">
        <v>146</v>
      </c>
      <c r="D4108" s="445" t="s">
        <v>8349</v>
      </c>
      <c r="E4108" s="452">
        <v>41.04</v>
      </c>
    </row>
    <row r="4109" spans="1:5">
      <c r="A4109" s="445">
        <v>21047</v>
      </c>
      <c r="B4109" s="445" t="s">
        <v>12735</v>
      </c>
      <c r="C4109" s="445" t="s">
        <v>146</v>
      </c>
      <c r="D4109" s="445" t="s">
        <v>8349</v>
      </c>
      <c r="E4109" s="452">
        <v>51.22</v>
      </c>
    </row>
    <row r="4110" spans="1:5">
      <c r="A4110" s="445">
        <v>21043</v>
      </c>
      <c r="B4110" s="445" t="s">
        <v>12736</v>
      </c>
      <c r="C4110" s="445" t="s">
        <v>146</v>
      </c>
      <c r="D4110" s="445" t="s">
        <v>8349</v>
      </c>
      <c r="E4110" s="452">
        <v>49.87</v>
      </c>
    </row>
    <row r="4111" spans="1:5">
      <c r="A4111" s="445">
        <v>21042</v>
      </c>
      <c r="B4111" s="445" t="s">
        <v>12737</v>
      </c>
      <c r="C4111" s="445" t="s">
        <v>146</v>
      </c>
      <c r="D4111" s="445" t="s">
        <v>8349</v>
      </c>
      <c r="E4111" s="452">
        <v>39.479999999999997</v>
      </c>
    </row>
    <row r="4112" spans="1:5">
      <c r="A4112" s="445">
        <v>14149</v>
      </c>
      <c r="B4112" s="445" t="s">
        <v>12738</v>
      </c>
      <c r="C4112" s="445" t="s">
        <v>21163</v>
      </c>
      <c r="D4112" s="445" t="s">
        <v>8367</v>
      </c>
      <c r="E4112" s="452">
        <v>181.2</v>
      </c>
    </row>
    <row r="4113" spans="1:5">
      <c r="A4113" s="445">
        <v>38099</v>
      </c>
      <c r="B4113" s="445" t="s">
        <v>12739</v>
      </c>
      <c r="C4113" s="445" t="s">
        <v>146</v>
      </c>
      <c r="D4113" s="445" t="s">
        <v>8349</v>
      </c>
      <c r="E4113" s="452">
        <v>1.17</v>
      </c>
    </row>
    <row r="4114" spans="1:5">
      <c r="A4114" s="445">
        <v>38100</v>
      </c>
      <c r="B4114" s="445" t="s">
        <v>12740</v>
      </c>
      <c r="C4114" s="445" t="s">
        <v>146</v>
      </c>
      <c r="D4114" s="445" t="s">
        <v>8349</v>
      </c>
      <c r="E4114" s="452">
        <v>1.91</v>
      </c>
    </row>
    <row r="4115" spans="1:5">
      <c r="A4115" s="445">
        <v>20061</v>
      </c>
      <c r="B4115" s="445" t="s">
        <v>12741</v>
      </c>
      <c r="C4115" s="445" t="s">
        <v>146</v>
      </c>
      <c r="D4115" s="445" t="s">
        <v>8367</v>
      </c>
      <c r="E4115" s="452">
        <v>3.1</v>
      </c>
    </row>
    <row r="4116" spans="1:5">
      <c r="A4116" s="445">
        <v>7576</v>
      </c>
      <c r="B4116" s="445" t="s">
        <v>12742</v>
      </c>
      <c r="C4116" s="445" t="s">
        <v>146</v>
      </c>
      <c r="D4116" s="445" t="s">
        <v>8349</v>
      </c>
      <c r="E4116" s="452">
        <v>143.18</v>
      </c>
    </row>
    <row r="4117" spans="1:5">
      <c r="A4117" s="445">
        <v>3384</v>
      </c>
      <c r="B4117" s="445" t="s">
        <v>12743</v>
      </c>
      <c r="C4117" s="445" t="s">
        <v>146</v>
      </c>
      <c r="D4117" s="445" t="s">
        <v>8349</v>
      </c>
      <c r="E4117" s="452">
        <v>4.95</v>
      </c>
    </row>
    <row r="4118" spans="1:5">
      <c r="A4118" s="445">
        <v>7572</v>
      </c>
      <c r="B4118" s="445" t="s">
        <v>12744</v>
      </c>
      <c r="C4118" s="445" t="s">
        <v>146</v>
      </c>
      <c r="D4118" s="445" t="s">
        <v>8349</v>
      </c>
      <c r="E4118" s="452">
        <v>10.36</v>
      </c>
    </row>
    <row r="4119" spans="1:5">
      <c r="A4119" s="445">
        <v>3396</v>
      </c>
      <c r="B4119" s="445" t="s">
        <v>12745</v>
      </c>
      <c r="C4119" s="445" t="s">
        <v>146</v>
      </c>
      <c r="D4119" s="445" t="s">
        <v>8349</v>
      </c>
      <c r="E4119" s="452">
        <v>7.34</v>
      </c>
    </row>
    <row r="4120" spans="1:5">
      <c r="A4120" s="445">
        <v>37590</v>
      </c>
      <c r="B4120" s="445" t="s">
        <v>12746</v>
      </c>
      <c r="C4120" s="445" t="s">
        <v>146</v>
      </c>
      <c r="D4120" s="445" t="s">
        <v>8367</v>
      </c>
      <c r="E4120" s="452">
        <v>20.5</v>
      </c>
    </row>
    <row r="4121" spans="1:5">
      <c r="A4121" s="445">
        <v>37591</v>
      </c>
      <c r="B4121" s="445" t="s">
        <v>12747</v>
      </c>
      <c r="C4121" s="445" t="s">
        <v>146</v>
      </c>
      <c r="D4121" s="445" t="s">
        <v>8367</v>
      </c>
      <c r="E4121" s="452">
        <v>24.64</v>
      </c>
    </row>
    <row r="4122" spans="1:5">
      <c r="A4122" s="445">
        <v>12626</v>
      </c>
      <c r="B4122" s="445" t="s">
        <v>12749</v>
      </c>
      <c r="C4122" s="445" t="s">
        <v>146</v>
      </c>
      <c r="D4122" s="445" t="s">
        <v>8367</v>
      </c>
      <c r="E4122" s="452">
        <v>14.89</v>
      </c>
    </row>
    <row r="4123" spans="1:5">
      <c r="A4123" s="445">
        <v>11033</v>
      </c>
      <c r="B4123" s="445" t="s">
        <v>12750</v>
      </c>
      <c r="C4123" s="445" t="s">
        <v>146</v>
      </c>
      <c r="D4123" s="445" t="s">
        <v>8349</v>
      </c>
      <c r="E4123" s="452">
        <v>6.23</v>
      </c>
    </row>
    <row r="4124" spans="1:5">
      <c r="A4124" s="445">
        <v>390</v>
      </c>
      <c r="B4124" s="445" t="s">
        <v>12751</v>
      </c>
      <c r="C4124" s="445" t="s">
        <v>146</v>
      </c>
      <c r="D4124" s="445" t="s">
        <v>8349</v>
      </c>
      <c r="E4124" s="452">
        <v>14.75</v>
      </c>
    </row>
    <row r="4125" spans="1:5">
      <c r="A4125" s="445">
        <v>42436</v>
      </c>
      <c r="B4125" s="445" t="s">
        <v>12752</v>
      </c>
      <c r="C4125" s="445" t="s">
        <v>146</v>
      </c>
      <c r="D4125" s="445" t="s">
        <v>8367</v>
      </c>
      <c r="E4125" s="453">
        <v>2312.38</v>
      </c>
    </row>
    <row r="4126" spans="1:5">
      <c r="A4126" s="445">
        <v>6193</v>
      </c>
      <c r="B4126" s="445" t="s">
        <v>12753</v>
      </c>
      <c r="C4126" s="445" t="s">
        <v>239</v>
      </c>
      <c r="D4126" s="445" t="s">
        <v>8349</v>
      </c>
      <c r="E4126" s="452">
        <v>8.4700000000000006</v>
      </c>
    </row>
    <row r="4127" spans="1:5">
      <c r="A4127" s="445">
        <v>6194</v>
      </c>
      <c r="B4127" s="445" t="s">
        <v>12754</v>
      </c>
      <c r="C4127" s="445" t="s">
        <v>239</v>
      </c>
      <c r="D4127" s="445" t="s">
        <v>8349</v>
      </c>
      <c r="E4127" s="452">
        <v>5.7</v>
      </c>
    </row>
    <row r="4128" spans="1:5">
      <c r="A4128" s="445">
        <v>10567</v>
      </c>
      <c r="B4128" s="445" t="s">
        <v>12755</v>
      </c>
      <c r="C4128" s="445" t="s">
        <v>239</v>
      </c>
      <c r="D4128" s="445" t="s">
        <v>8349</v>
      </c>
      <c r="E4128" s="452">
        <v>9.0299999999999994</v>
      </c>
    </row>
    <row r="4129" spans="1:5">
      <c r="A4129" s="445">
        <v>6212</v>
      </c>
      <c r="B4129" s="445" t="s">
        <v>12756</v>
      </c>
      <c r="C4129" s="445" t="s">
        <v>239</v>
      </c>
      <c r="D4129" s="445" t="s">
        <v>8352</v>
      </c>
      <c r="E4129" s="452">
        <v>13.25</v>
      </c>
    </row>
    <row r="4130" spans="1:5">
      <c r="A4130" s="445">
        <v>3993</v>
      </c>
      <c r="B4130" s="445" t="s">
        <v>12757</v>
      </c>
      <c r="C4130" s="445" t="s">
        <v>145</v>
      </c>
      <c r="D4130" s="445" t="s">
        <v>8349</v>
      </c>
      <c r="E4130" s="452">
        <v>8.2200000000000006</v>
      </c>
    </row>
    <row r="4131" spans="1:5">
      <c r="A4131" s="445">
        <v>3990</v>
      </c>
      <c r="B4131" s="445" t="s">
        <v>12758</v>
      </c>
      <c r="C4131" s="445" t="s">
        <v>239</v>
      </c>
      <c r="D4131" s="445" t="s">
        <v>8349</v>
      </c>
      <c r="E4131" s="452">
        <v>10.31</v>
      </c>
    </row>
    <row r="4132" spans="1:5">
      <c r="A4132" s="445">
        <v>3992</v>
      </c>
      <c r="B4132" s="445" t="s">
        <v>12759</v>
      </c>
      <c r="C4132" s="445" t="s">
        <v>239</v>
      </c>
      <c r="D4132" s="445" t="s">
        <v>8349</v>
      </c>
      <c r="E4132" s="452">
        <v>13.92</v>
      </c>
    </row>
    <row r="4133" spans="1:5">
      <c r="A4133" s="445">
        <v>6178</v>
      </c>
      <c r="B4133" s="445" t="s">
        <v>12760</v>
      </c>
      <c r="C4133" s="445" t="s">
        <v>145</v>
      </c>
      <c r="D4133" s="445" t="s">
        <v>8367</v>
      </c>
      <c r="E4133" s="452">
        <v>197.64</v>
      </c>
    </row>
    <row r="4134" spans="1:5">
      <c r="A4134" s="445">
        <v>6180</v>
      </c>
      <c r="B4134" s="445" t="s">
        <v>12761</v>
      </c>
      <c r="C4134" s="445" t="s">
        <v>145</v>
      </c>
      <c r="D4134" s="445" t="s">
        <v>8367</v>
      </c>
      <c r="E4134" s="452">
        <v>213.31</v>
      </c>
    </row>
    <row r="4135" spans="1:5">
      <c r="A4135" s="445">
        <v>6182</v>
      </c>
      <c r="B4135" s="445" t="s">
        <v>12762</v>
      </c>
      <c r="C4135" s="445" t="s">
        <v>145</v>
      </c>
      <c r="D4135" s="445" t="s">
        <v>8367</v>
      </c>
      <c r="E4135" s="452">
        <v>264.77</v>
      </c>
    </row>
    <row r="4136" spans="1:5">
      <c r="A4136" s="445">
        <v>43614</v>
      </c>
      <c r="B4136" s="445" t="s">
        <v>12763</v>
      </c>
      <c r="C4136" s="445" t="s">
        <v>239</v>
      </c>
      <c r="D4136" s="445" t="s">
        <v>8349</v>
      </c>
      <c r="E4136" s="452">
        <v>6.96</v>
      </c>
    </row>
    <row r="4137" spans="1:5">
      <c r="A4137" s="445">
        <v>6189</v>
      </c>
      <c r="B4137" s="445" t="s">
        <v>12764</v>
      </c>
      <c r="C4137" s="445" t="s">
        <v>239</v>
      </c>
      <c r="D4137" s="445" t="s">
        <v>8349</v>
      </c>
      <c r="E4137" s="452">
        <v>12.37</v>
      </c>
    </row>
    <row r="4138" spans="1:5">
      <c r="A4138" s="445">
        <v>6214</v>
      </c>
      <c r="B4138" s="445" t="s">
        <v>12765</v>
      </c>
      <c r="C4138" s="445" t="s">
        <v>145</v>
      </c>
      <c r="D4138" s="445" t="s">
        <v>8367</v>
      </c>
      <c r="E4138" s="452">
        <v>123.8</v>
      </c>
    </row>
    <row r="4139" spans="1:5">
      <c r="A4139" s="445">
        <v>36153</v>
      </c>
      <c r="B4139" s="445" t="s">
        <v>12766</v>
      </c>
      <c r="C4139" s="445" t="s">
        <v>146</v>
      </c>
      <c r="D4139" s="445" t="s">
        <v>8349</v>
      </c>
      <c r="E4139" s="452">
        <v>187.11</v>
      </c>
    </row>
    <row r="4140" spans="1:5">
      <c r="A4140" s="445">
        <v>10740</v>
      </c>
      <c r="B4140" s="445" t="s">
        <v>12767</v>
      </c>
      <c r="C4140" s="445" t="s">
        <v>146</v>
      </c>
      <c r="D4140" s="445" t="s">
        <v>8349</v>
      </c>
      <c r="E4140" s="453">
        <v>11702.85</v>
      </c>
    </row>
    <row r="4141" spans="1:5">
      <c r="A4141" s="445">
        <v>13914</v>
      </c>
      <c r="B4141" s="445" t="s">
        <v>12768</v>
      </c>
      <c r="C4141" s="445" t="s">
        <v>146</v>
      </c>
      <c r="D4141" s="445" t="s">
        <v>8349</v>
      </c>
      <c r="E4141" s="452">
        <v>846.75</v>
      </c>
    </row>
    <row r="4142" spans="1:5">
      <c r="A4142" s="445">
        <v>10742</v>
      </c>
      <c r="B4142" s="445" t="s">
        <v>12769</v>
      </c>
      <c r="C4142" s="445" t="s">
        <v>146</v>
      </c>
      <c r="D4142" s="445" t="s">
        <v>8352</v>
      </c>
      <c r="E4142" s="453">
        <v>1234.99</v>
      </c>
    </row>
    <row r="4143" spans="1:5">
      <c r="A4143" s="445">
        <v>38465</v>
      </c>
      <c r="B4143" s="445" t="s">
        <v>12770</v>
      </c>
      <c r="C4143" s="445" t="s">
        <v>146</v>
      </c>
      <c r="D4143" s="445" t="s">
        <v>8349</v>
      </c>
      <c r="E4143" s="452">
        <v>29.18</v>
      </c>
    </row>
    <row r="4144" spans="1:5">
      <c r="A4144" s="445">
        <v>7543</v>
      </c>
      <c r="B4144" s="445" t="s">
        <v>12771</v>
      </c>
      <c r="C4144" s="445" t="s">
        <v>146</v>
      </c>
      <c r="D4144" s="445" t="s">
        <v>8349</v>
      </c>
      <c r="E4144" s="452">
        <v>3.94</v>
      </c>
    </row>
    <row r="4145" spans="1:5">
      <c r="A4145" s="445">
        <v>43427</v>
      </c>
      <c r="B4145" s="445" t="s">
        <v>12772</v>
      </c>
      <c r="C4145" s="445" t="s">
        <v>146</v>
      </c>
      <c r="D4145" s="445" t="s">
        <v>8349</v>
      </c>
      <c r="E4145" s="453">
        <v>1612.09</v>
      </c>
    </row>
    <row r="4146" spans="1:5">
      <c r="A4146" s="445">
        <v>41613</v>
      </c>
      <c r="B4146" s="445" t="s">
        <v>12773</v>
      </c>
      <c r="C4146" s="445" t="s">
        <v>146</v>
      </c>
      <c r="D4146" s="445" t="s">
        <v>8349</v>
      </c>
      <c r="E4146" s="452">
        <v>103.62</v>
      </c>
    </row>
    <row r="4147" spans="1:5">
      <c r="A4147" s="445">
        <v>41614</v>
      </c>
      <c r="B4147" s="445" t="s">
        <v>12774</v>
      </c>
      <c r="C4147" s="445" t="s">
        <v>146</v>
      </c>
      <c r="D4147" s="445" t="s">
        <v>8349</v>
      </c>
      <c r="E4147" s="452">
        <v>132.04</v>
      </c>
    </row>
    <row r="4148" spans="1:5">
      <c r="A4148" s="445">
        <v>41615</v>
      </c>
      <c r="B4148" s="445" t="s">
        <v>12775</v>
      </c>
      <c r="C4148" s="445" t="s">
        <v>146</v>
      </c>
      <c r="D4148" s="445" t="s">
        <v>8349</v>
      </c>
      <c r="E4148" s="452">
        <v>204.08</v>
      </c>
    </row>
    <row r="4149" spans="1:5">
      <c r="A4149" s="445">
        <v>41616</v>
      </c>
      <c r="B4149" s="445" t="s">
        <v>12776</v>
      </c>
      <c r="C4149" s="445" t="s">
        <v>146</v>
      </c>
      <c r="D4149" s="445" t="s">
        <v>8349</v>
      </c>
      <c r="E4149" s="452">
        <v>304.92</v>
      </c>
    </row>
    <row r="4150" spans="1:5">
      <c r="A4150" s="445">
        <v>41617</v>
      </c>
      <c r="B4150" s="445" t="s">
        <v>12777</v>
      </c>
      <c r="C4150" s="445" t="s">
        <v>146</v>
      </c>
      <c r="D4150" s="445" t="s">
        <v>8349</v>
      </c>
      <c r="E4150" s="452">
        <v>606.30999999999995</v>
      </c>
    </row>
    <row r="4151" spans="1:5">
      <c r="A4151" s="445">
        <v>41618</v>
      </c>
      <c r="B4151" s="445" t="s">
        <v>12778</v>
      </c>
      <c r="C4151" s="445" t="s">
        <v>146</v>
      </c>
      <c r="D4151" s="445" t="s">
        <v>8349</v>
      </c>
      <c r="E4151" s="453">
        <v>1116.17</v>
      </c>
    </row>
    <row r="4152" spans="1:5">
      <c r="A4152" s="445">
        <v>43428</v>
      </c>
      <c r="B4152" s="445" t="s">
        <v>12779</v>
      </c>
      <c r="C4152" s="445" t="s">
        <v>146</v>
      </c>
      <c r="D4152" s="445" t="s">
        <v>8349</v>
      </c>
      <c r="E4152" s="453">
        <v>1960.58</v>
      </c>
    </row>
    <row r="4153" spans="1:5">
      <c r="A4153" s="445">
        <v>41619</v>
      </c>
      <c r="B4153" s="445" t="s">
        <v>12780</v>
      </c>
      <c r="C4153" s="445" t="s">
        <v>146</v>
      </c>
      <c r="D4153" s="445" t="s">
        <v>8349</v>
      </c>
      <c r="E4153" s="452">
        <v>127.02</v>
      </c>
    </row>
    <row r="4154" spans="1:5">
      <c r="A4154" s="445">
        <v>41620</v>
      </c>
      <c r="B4154" s="445" t="s">
        <v>12781</v>
      </c>
      <c r="C4154" s="445" t="s">
        <v>146</v>
      </c>
      <c r="D4154" s="445" t="s">
        <v>8349</v>
      </c>
      <c r="E4154" s="452">
        <v>160.44999999999999</v>
      </c>
    </row>
    <row r="4155" spans="1:5">
      <c r="A4155" s="445">
        <v>41622</v>
      </c>
      <c r="B4155" s="445" t="s">
        <v>12782</v>
      </c>
      <c r="C4155" s="445" t="s">
        <v>146</v>
      </c>
      <c r="D4155" s="445" t="s">
        <v>8349</v>
      </c>
      <c r="E4155" s="452">
        <v>278.29000000000002</v>
      </c>
    </row>
    <row r="4156" spans="1:5">
      <c r="A4156" s="445">
        <v>41623</v>
      </c>
      <c r="B4156" s="445" t="s">
        <v>12783</v>
      </c>
      <c r="C4156" s="445" t="s">
        <v>146</v>
      </c>
      <c r="D4156" s="445" t="s">
        <v>8349</v>
      </c>
      <c r="E4156" s="452">
        <v>427.88</v>
      </c>
    </row>
    <row r="4157" spans="1:5">
      <c r="A4157" s="445">
        <v>41624</v>
      </c>
      <c r="B4157" s="445" t="s">
        <v>12784</v>
      </c>
      <c r="C4157" s="445" t="s">
        <v>146</v>
      </c>
      <c r="D4157" s="445" t="s">
        <v>8349</v>
      </c>
      <c r="E4157" s="452">
        <v>802.28</v>
      </c>
    </row>
    <row r="4158" spans="1:5">
      <c r="A4158" s="445">
        <v>41625</v>
      </c>
      <c r="B4158" s="445" t="s">
        <v>12785</v>
      </c>
      <c r="C4158" s="445" t="s">
        <v>146</v>
      </c>
      <c r="D4158" s="445" t="s">
        <v>8349</v>
      </c>
      <c r="E4158" s="453">
        <v>1234.3499999999999</v>
      </c>
    </row>
    <row r="4159" spans="1:5">
      <c r="A4159" s="445">
        <v>39352</v>
      </c>
      <c r="B4159" s="445" t="s">
        <v>12786</v>
      </c>
      <c r="C4159" s="445" t="s">
        <v>146</v>
      </c>
      <c r="D4159" s="445" t="s">
        <v>8349</v>
      </c>
      <c r="E4159" s="452">
        <v>2.4300000000000002</v>
      </c>
    </row>
    <row r="4160" spans="1:5">
      <c r="A4160" s="445">
        <v>39346</v>
      </c>
      <c r="B4160" s="445" t="s">
        <v>12788</v>
      </c>
      <c r="C4160" s="445" t="s">
        <v>146</v>
      </c>
      <c r="D4160" s="445" t="s">
        <v>8349</v>
      </c>
      <c r="E4160" s="452">
        <v>2.4300000000000002</v>
      </c>
    </row>
    <row r="4161" spans="1:5">
      <c r="A4161" s="445">
        <v>39350</v>
      </c>
      <c r="B4161" s="445" t="s">
        <v>12789</v>
      </c>
      <c r="C4161" s="445" t="s">
        <v>146</v>
      </c>
      <c r="D4161" s="445" t="s">
        <v>8349</v>
      </c>
      <c r="E4161" s="452">
        <v>2.62</v>
      </c>
    </row>
    <row r="4162" spans="1:5">
      <c r="A4162" s="445">
        <v>39351</v>
      </c>
      <c r="B4162" s="445" t="s">
        <v>12790</v>
      </c>
      <c r="C4162" s="445" t="s">
        <v>146</v>
      </c>
      <c r="D4162" s="445" t="s">
        <v>8349</v>
      </c>
      <c r="E4162" s="452">
        <v>3.03</v>
      </c>
    </row>
    <row r="4163" spans="1:5">
      <c r="A4163" s="445">
        <v>38952</v>
      </c>
      <c r="B4163" s="445" t="s">
        <v>12791</v>
      </c>
      <c r="C4163" s="445" t="s">
        <v>146</v>
      </c>
      <c r="D4163" s="445" t="s">
        <v>8367</v>
      </c>
      <c r="E4163" s="452">
        <v>4.03</v>
      </c>
    </row>
    <row r="4164" spans="1:5">
      <c r="A4164" s="445">
        <v>38953</v>
      </c>
      <c r="B4164" s="445" t="s">
        <v>12792</v>
      </c>
      <c r="C4164" s="445" t="s">
        <v>146</v>
      </c>
      <c r="D4164" s="445" t="s">
        <v>8367</v>
      </c>
      <c r="E4164" s="452">
        <v>6.35</v>
      </c>
    </row>
    <row r="4165" spans="1:5">
      <c r="A4165" s="445">
        <v>38835</v>
      </c>
      <c r="B4165" s="445" t="s">
        <v>12793</v>
      </c>
      <c r="C4165" s="445" t="s">
        <v>146</v>
      </c>
      <c r="D4165" s="445" t="s">
        <v>8367</v>
      </c>
      <c r="E4165" s="452">
        <v>5.7</v>
      </c>
    </row>
    <row r="4166" spans="1:5">
      <c r="A4166" s="445">
        <v>38837</v>
      </c>
      <c r="B4166" s="445" t="s">
        <v>12794</v>
      </c>
      <c r="C4166" s="445" t="s">
        <v>146</v>
      </c>
      <c r="D4166" s="445" t="s">
        <v>8367</v>
      </c>
      <c r="E4166" s="452">
        <v>14.83</v>
      </c>
    </row>
    <row r="4167" spans="1:5">
      <c r="A4167" s="445">
        <v>38836</v>
      </c>
      <c r="B4167" s="445" t="s">
        <v>12795</v>
      </c>
      <c r="C4167" s="445" t="s">
        <v>146</v>
      </c>
      <c r="D4167" s="445" t="s">
        <v>8367</v>
      </c>
      <c r="E4167" s="452">
        <v>8.2100000000000009</v>
      </c>
    </row>
    <row r="4168" spans="1:5">
      <c r="A4168" s="445">
        <v>2666</v>
      </c>
      <c r="B4168" s="445" t="s">
        <v>12796</v>
      </c>
      <c r="C4168" s="445" t="s">
        <v>146</v>
      </c>
      <c r="D4168" s="445" t="s">
        <v>8349</v>
      </c>
      <c r="E4168" s="452">
        <v>5.55</v>
      </c>
    </row>
    <row r="4169" spans="1:5">
      <c r="A4169" s="445">
        <v>2668</v>
      </c>
      <c r="B4169" s="445" t="s">
        <v>12797</v>
      </c>
      <c r="C4169" s="445" t="s">
        <v>146</v>
      </c>
      <c r="D4169" s="445" t="s">
        <v>8349</v>
      </c>
      <c r="E4169" s="452">
        <v>6.34</v>
      </c>
    </row>
    <row r="4170" spans="1:5">
      <c r="A4170" s="445">
        <v>2664</v>
      </c>
      <c r="B4170" s="445" t="s">
        <v>12799</v>
      </c>
      <c r="C4170" s="445" t="s">
        <v>146</v>
      </c>
      <c r="D4170" s="445" t="s">
        <v>8349</v>
      </c>
      <c r="E4170" s="452">
        <v>9.35</v>
      </c>
    </row>
    <row r="4171" spans="1:5">
      <c r="A4171" s="445">
        <v>2662</v>
      </c>
      <c r="B4171" s="445" t="s">
        <v>12800</v>
      </c>
      <c r="C4171" s="445" t="s">
        <v>146</v>
      </c>
      <c r="D4171" s="445" t="s">
        <v>8349</v>
      </c>
      <c r="E4171" s="452">
        <v>11.47</v>
      </c>
    </row>
    <row r="4172" spans="1:5">
      <c r="A4172" s="445">
        <v>20964</v>
      </c>
      <c r="B4172" s="445" t="s">
        <v>12801</v>
      </c>
      <c r="C4172" s="445" t="s">
        <v>146</v>
      </c>
      <c r="D4172" s="445" t="s">
        <v>8349</v>
      </c>
      <c r="E4172" s="452">
        <v>59.64</v>
      </c>
    </row>
    <row r="4173" spans="1:5">
      <c r="A4173" s="445">
        <v>10905</v>
      </c>
      <c r="B4173" s="445" t="s">
        <v>12802</v>
      </c>
      <c r="C4173" s="445" t="s">
        <v>146</v>
      </c>
      <c r="D4173" s="445" t="s">
        <v>8349</v>
      </c>
      <c r="E4173" s="452">
        <v>80.010000000000005</v>
      </c>
    </row>
    <row r="4174" spans="1:5">
      <c r="A4174" s="445">
        <v>42703</v>
      </c>
      <c r="B4174" s="445" t="s">
        <v>12803</v>
      </c>
      <c r="C4174" s="445" t="s">
        <v>146</v>
      </c>
      <c r="D4174" s="445" t="s">
        <v>8367</v>
      </c>
      <c r="E4174" s="452">
        <v>116</v>
      </c>
    </row>
    <row r="4175" spans="1:5">
      <c r="A4175" s="445">
        <v>42704</v>
      </c>
      <c r="B4175" s="445" t="s">
        <v>12804</v>
      </c>
      <c r="C4175" s="445" t="s">
        <v>146</v>
      </c>
      <c r="D4175" s="445" t="s">
        <v>8367</v>
      </c>
      <c r="E4175" s="452">
        <v>178.08</v>
      </c>
    </row>
    <row r="4176" spans="1:5">
      <c r="A4176" s="445">
        <v>42705</v>
      </c>
      <c r="B4176" s="445" t="s">
        <v>12805</v>
      </c>
      <c r="C4176" s="445" t="s">
        <v>146</v>
      </c>
      <c r="D4176" s="445" t="s">
        <v>8367</v>
      </c>
      <c r="E4176" s="452">
        <v>227.2</v>
      </c>
    </row>
    <row r="4177" spans="1:5">
      <c r="A4177" s="445">
        <v>42706</v>
      </c>
      <c r="B4177" s="445" t="s">
        <v>12806</v>
      </c>
      <c r="C4177" s="445" t="s">
        <v>146</v>
      </c>
      <c r="D4177" s="445" t="s">
        <v>8367</v>
      </c>
      <c r="E4177" s="452">
        <v>281.38</v>
      </c>
    </row>
    <row r="4178" spans="1:5">
      <c r="A4178" s="445">
        <v>11289</v>
      </c>
      <c r="B4178" s="445" t="s">
        <v>12807</v>
      </c>
      <c r="C4178" s="445" t="s">
        <v>146</v>
      </c>
      <c r="D4178" s="445" t="s">
        <v>8367</v>
      </c>
      <c r="E4178" s="452">
        <v>104.18</v>
      </c>
    </row>
    <row r="4179" spans="1:5">
      <c r="A4179" s="445">
        <v>11241</v>
      </c>
      <c r="B4179" s="445" t="s">
        <v>12808</v>
      </c>
      <c r="C4179" s="445" t="s">
        <v>146</v>
      </c>
      <c r="D4179" s="445" t="s">
        <v>8367</v>
      </c>
      <c r="E4179" s="452">
        <v>260.45999999999998</v>
      </c>
    </row>
    <row r="4180" spans="1:5">
      <c r="A4180" s="445">
        <v>11301</v>
      </c>
      <c r="B4180" s="445" t="s">
        <v>12809</v>
      </c>
      <c r="C4180" s="445" t="s">
        <v>146</v>
      </c>
      <c r="D4180" s="445" t="s">
        <v>8367</v>
      </c>
      <c r="E4180" s="452">
        <v>660.46</v>
      </c>
    </row>
    <row r="4181" spans="1:5">
      <c r="A4181" s="445">
        <v>21090</v>
      </c>
      <c r="B4181" s="445" t="s">
        <v>12810</v>
      </c>
      <c r="C4181" s="445" t="s">
        <v>146</v>
      </c>
      <c r="D4181" s="445" t="s">
        <v>8367</v>
      </c>
      <c r="E4181" s="452">
        <v>809.3</v>
      </c>
    </row>
    <row r="4182" spans="1:5">
      <c r="A4182" s="445">
        <v>14112</v>
      </c>
      <c r="B4182" s="445" t="s">
        <v>12811</v>
      </c>
      <c r="C4182" s="445" t="s">
        <v>146</v>
      </c>
      <c r="D4182" s="445" t="s">
        <v>8367</v>
      </c>
      <c r="E4182" s="452">
        <v>337.67</v>
      </c>
    </row>
    <row r="4183" spans="1:5">
      <c r="A4183" s="445">
        <v>11315</v>
      </c>
      <c r="B4183" s="445" t="s">
        <v>12812</v>
      </c>
      <c r="C4183" s="445" t="s">
        <v>146</v>
      </c>
      <c r="D4183" s="445" t="s">
        <v>8367</v>
      </c>
      <c r="E4183" s="452">
        <v>158.13</v>
      </c>
    </row>
    <row r="4184" spans="1:5">
      <c r="A4184" s="445">
        <v>21071</v>
      </c>
      <c r="B4184" s="445" t="s">
        <v>12813</v>
      </c>
      <c r="C4184" s="445" t="s">
        <v>146</v>
      </c>
      <c r="D4184" s="445" t="s">
        <v>8367</v>
      </c>
      <c r="E4184" s="452">
        <v>241.86</v>
      </c>
    </row>
    <row r="4185" spans="1:5">
      <c r="A4185" s="445">
        <v>11316</v>
      </c>
      <c r="B4185" s="445" t="s">
        <v>12814</v>
      </c>
      <c r="C4185" s="445" t="s">
        <v>146</v>
      </c>
      <c r="D4185" s="445" t="s">
        <v>8367</v>
      </c>
      <c r="E4185" s="452">
        <v>520.92999999999995</v>
      </c>
    </row>
    <row r="4186" spans="1:5">
      <c r="A4186" s="445">
        <v>6243</v>
      </c>
      <c r="B4186" s="445" t="s">
        <v>12815</v>
      </c>
      <c r="C4186" s="445" t="s">
        <v>146</v>
      </c>
      <c r="D4186" s="445" t="s">
        <v>8367</v>
      </c>
      <c r="E4186" s="452">
        <v>600</v>
      </c>
    </row>
    <row r="4187" spans="1:5">
      <c r="A4187" s="445">
        <v>6240</v>
      </c>
      <c r="B4187" s="445" t="s">
        <v>12816</v>
      </c>
      <c r="C4187" s="445" t="s">
        <v>146</v>
      </c>
      <c r="D4187" s="445" t="s">
        <v>8367</v>
      </c>
      <c r="E4187" s="452">
        <v>794.41</v>
      </c>
    </row>
    <row r="4188" spans="1:5">
      <c r="A4188" s="445">
        <v>11296</v>
      </c>
      <c r="B4188" s="445" t="s">
        <v>12817</v>
      </c>
      <c r="C4188" s="445" t="s">
        <v>146</v>
      </c>
      <c r="D4188" s="445" t="s">
        <v>8367</v>
      </c>
      <c r="E4188" s="453">
        <v>2531.16</v>
      </c>
    </row>
    <row r="4189" spans="1:5">
      <c r="A4189" s="445">
        <v>11299</v>
      </c>
      <c r="B4189" s="445" t="s">
        <v>12818</v>
      </c>
      <c r="C4189" s="445" t="s">
        <v>146</v>
      </c>
      <c r="D4189" s="445" t="s">
        <v>8367</v>
      </c>
      <c r="E4189" s="452">
        <v>856.74</v>
      </c>
    </row>
    <row r="4190" spans="1:5">
      <c r="A4190" s="445">
        <v>11066</v>
      </c>
      <c r="B4190" s="445" t="s">
        <v>12819</v>
      </c>
      <c r="C4190" s="445" t="s">
        <v>146</v>
      </c>
      <c r="D4190" s="445" t="s">
        <v>8349</v>
      </c>
      <c r="E4190" s="452">
        <v>15.91</v>
      </c>
    </row>
    <row r="4191" spans="1:5">
      <c r="A4191" s="445">
        <v>11065</v>
      </c>
      <c r="B4191" s="445" t="s">
        <v>12820</v>
      </c>
      <c r="C4191" s="445" t="s">
        <v>146</v>
      </c>
      <c r="D4191" s="445" t="s">
        <v>8349</v>
      </c>
      <c r="E4191" s="452">
        <v>18.239999999999998</v>
      </c>
    </row>
    <row r="4192" spans="1:5">
      <c r="A4192" s="445">
        <v>11688</v>
      </c>
      <c r="B4192" s="445" t="s">
        <v>12821</v>
      </c>
      <c r="C4192" s="445" t="s">
        <v>146</v>
      </c>
      <c r="D4192" s="445" t="s">
        <v>8349</v>
      </c>
      <c r="E4192" s="452">
        <v>495.86</v>
      </c>
    </row>
    <row r="4193" spans="1:5">
      <c r="A4193" s="445">
        <v>37736</v>
      </c>
      <c r="B4193" s="445" t="s">
        <v>12822</v>
      </c>
      <c r="C4193" s="445" t="s">
        <v>146</v>
      </c>
      <c r="D4193" s="445" t="s">
        <v>8367</v>
      </c>
      <c r="E4193" s="453">
        <v>72850</v>
      </c>
    </row>
    <row r="4194" spans="1:5">
      <c r="A4194" s="445">
        <v>37739</v>
      </c>
      <c r="B4194" s="445" t="s">
        <v>12823</v>
      </c>
      <c r="C4194" s="445" t="s">
        <v>146</v>
      </c>
      <c r="D4194" s="445" t="s">
        <v>8367</v>
      </c>
      <c r="E4194" s="453">
        <v>89661.53</v>
      </c>
    </row>
    <row r="4195" spans="1:5">
      <c r="A4195" s="445">
        <v>37740</v>
      </c>
      <c r="B4195" s="445" t="s">
        <v>12824</v>
      </c>
      <c r="C4195" s="445" t="s">
        <v>146</v>
      </c>
      <c r="D4195" s="445" t="s">
        <v>8367</v>
      </c>
      <c r="E4195" s="453">
        <v>51165.54</v>
      </c>
    </row>
    <row r="4196" spans="1:5">
      <c r="A4196" s="445">
        <v>37738</v>
      </c>
      <c r="B4196" s="445" t="s">
        <v>12825</v>
      </c>
      <c r="C4196" s="445" t="s">
        <v>146</v>
      </c>
      <c r="D4196" s="445" t="s">
        <v>8367</v>
      </c>
      <c r="E4196" s="453">
        <v>60789.55</v>
      </c>
    </row>
    <row r="4197" spans="1:5">
      <c r="A4197" s="445">
        <v>37737</v>
      </c>
      <c r="B4197" s="445" t="s">
        <v>12826</v>
      </c>
      <c r="C4197" s="445" t="s">
        <v>146</v>
      </c>
      <c r="D4197" s="445" t="s">
        <v>8367</v>
      </c>
      <c r="E4197" s="453">
        <v>48363.62</v>
      </c>
    </row>
    <row r="4198" spans="1:5">
      <c r="A4198" s="445">
        <v>25014</v>
      </c>
      <c r="B4198" s="445" t="s">
        <v>12827</v>
      </c>
      <c r="C4198" s="445" t="s">
        <v>146</v>
      </c>
      <c r="D4198" s="445" t="s">
        <v>8367</v>
      </c>
      <c r="E4198" s="453">
        <v>101295.6</v>
      </c>
    </row>
    <row r="4199" spans="1:5">
      <c r="A4199" s="445">
        <v>25013</v>
      </c>
      <c r="B4199" s="445" t="s">
        <v>12828</v>
      </c>
      <c r="C4199" s="445" t="s">
        <v>146</v>
      </c>
      <c r="D4199" s="445" t="s">
        <v>8367</v>
      </c>
      <c r="E4199" s="453">
        <v>106168.52</v>
      </c>
    </row>
    <row r="4200" spans="1:5">
      <c r="A4200" s="445">
        <v>14405</v>
      </c>
      <c r="B4200" s="445" t="s">
        <v>12829</v>
      </c>
      <c r="C4200" s="445" t="s">
        <v>146</v>
      </c>
      <c r="D4200" s="445" t="s">
        <v>8367</v>
      </c>
      <c r="E4200" s="453">
        <v>124624.66</v>
      </c>
    </row>
    <row r="4201" spans="1:5">
      <c r="A4201" s="445">
        <v>36790</v>
      </c>
      <c r="B4201" s="445" t="s">
        <v>12830</v>
      </c>
      <c r="C4201" s="445" t="s">
        <v>146</v>
      </c>
      <c r="D4201" s="445" t="s">
        <v>8349</v>
      </c>
      <c r="E4201" s="452">
        <v>248.27</v>
      </c>
    </row>
    <row r="4202" spans="1:5">
      <c r="A4202" s="445">
        <v>20271</v>
      </c>
      <c r="B4202" s="445" t="s">
        <v>12831</v>
      </c>
      <c r="C4202" s="445" t="s">
        <v>146</v>
      </c>
      <c r="D4202" s="445" t="s">
        <v>8349</v>
      </c>
      <c r="E4202" s="452">
        <v>696.41</v>
      </c>
    </row>
    <row r="4203" spans="1:5">
      <c r="A4203" s="445">
        <v>10423</v>
      </c>
      <c r="B4203" s="445" t="s">
        <v>12832</v>
      </c>
      <c r="C4203" s="445" t="s">
        <v>146</v>
      </c>
      <c r="D4203" s="445" t="s">
        <v>8349</v>
      </c>
      <c r="E4203" s="452">
        <v>431.93</v>
      </c>
    </row>
    <row r="4204" spans="1:5">
      <c r="A4204" s="445">
        <v>37589</v>
      </c>
      <c r="B4204" s="445" t="s">
        <v>12833</v>
      </c>
      <c r="C4204" s="445" t="s">
        <v>146</v>
      </c>
      <c r="D4204" s="445" t="s">
        <v>8349</v>
      </c>
      <c r="E4204" s="452">
        <v>304.2</v>
      </c>
    </row>
    <row r="4205" spans="1:5">
      <c r="A4205" s="445">
        <v>11690</v>
      </c>
      <c r="B4205" s="445" t="s">
        <v>12834</v>
      </c>
      <c r="C4205" s="445" t="s">
        <v>146</v>
      </c>
      <c r="D4205" s="445" t="s">
        <v>8349</v>
      </c>
      <c r="E4205" s="452">
        <v>161.6</v>
      </c>
    </row>
    <row r="4206" spans="1:5">
      <c r="A4206" s="445">
        <v>20234</v>
      </c>
      <c r="B4206" s="445" t="s">
        <v>12835</v>
      </c>
      <c r="C4206" s="445" t="s">
        <v>146</v>
      </c>
      <c r="D4206" s="445" t="s">
        <v>8349</v>
      </c>
      <c r="E4206" s="452">
        <v>204.51</v>
      </c>
    </row>
    <row r="4207" spans="1:5">
      <c r="A4207" s="445">
        <v>4763</v>
      </c>
      <c r="B4207" s="445" t="s">
        <v>12836</v>
      </c>
      <c r="C4207" s="445" t="s">
        <v>954</v>
      </c>
      <c r="D4207" s="445" t="s">
        <v>8349</v>
      </c>
      <c r="E4207" s="452">
        <v>16.75</v>
      </c>
    </row>
    <row r="4208" spans="1:5">
      <c r="A4208" s="445">
        <v>41070</v>
      </c>
      <c r="B4208" s="445" t="s">
        <v>12837</v>
      </c>
      <c r="C4208" s="445" t="s">
        <v>8008</v>
      </c>
      <c r="D4208" s="445" t="s">
        <v>8349</v>
      </c>
      <c r="E4208" s="453">
        <v>2970.7</v>
      </c>
    </row>
    <row r="4209" spans="1:5">
      <c r="A4209" s="445">
        <v>14583</v>
      </c>
      <c r="B4209" s="445" t="s">
        <v>12838</v>
      </c>
      <c r="C4209" s="445" t="s">
        <v>133</v>
      </c>
      <c r="D4209" s="445" t="s">
        <v>8349</v>
      </c>
      <c r="E4209" s="452">
        <v>15.89</v>
      </c>
    </row>
    <row r="4210" spans="1:5">
      <c r="A4210" s="445">
        <v>11457</v>
      </c>
      <c r="B4210" s="445" t="s">
        <v>12839</v>
      </c>
      <c r="C4210" s="445" t="s">
        <v>146</v>
      </c>
      <c r="D4210" s="445" t="s">
        <v>8349</v>
      </c>
      <c r="E4210" s="452">
        <v>49.21</v>
      </c>
    </row>
    <row r="4211" spans="1:5">
      <c r="A4211" s="445">
        <v>21121</v>
      </c>
      <c r="B4211" s="445" t="s">
        <v>12840</v>
      </c>
      <c r="C4211" s="445" t="s">
        <v>146</v>
      </c>
      <c r="D4211" s="445" t="s">
        <v>8349</v>
      </c>
      <c r="E4211" s="452">
        <v>4.5199999999999996</v>
      </c>
    </row>
    <row r="4212" spans="1:5">
      <c r="A4212" s="445">
        <v>38010</v>
      </c>
      <c r="B4212" s="445" t="s">
        <v>12841</v>
      </c>
      <c r="C4212" s="445" t="s">
        <v>146</v>
      </c>
      <c r="D4212" s="445" t="s">
        <v>8349</v>
      </c>
      <c r="E4212" s="452">
        <v>7.4</v>
      </c>
    </row>
    <row r="4213" spans="1:5">
      <c r="A4213" s="445">
        <v>38011</v>
      </c>
      <c r="B4213" s="445" t="s">
        <v>12842</v>
      </c>
      <c r="C4213" s="445" t="s">
        <v>146</v>
      </c>
      <c r="D4213" s="445" t="s">
        <v>8349</v>
      </c>
      <c r="E4213" s="452">
        <v>13.65</v>
      </c>
    </row>
    <row r="4214" spans="1:5">
      <c r="A4214" s="445">
        <v>38012</v>
      </c>
      <c r="B4214" s="445" t="s">
        <v>12843</v>
      </c>
      <c r="C4214" s="445" t="s">
        <v>146</v>
      </c>
      <c r="D4214" s="445" t="s">
        <v>8349</v>
      </c>
      <c r="E4214" s="452">
        <v>46.65</v>
      </c>
    </row>
    <row r="4215" spans="1:5">
      <c r="A4215" s="445">
        <v>38013</v>
      </c>
      <c r="B4215" s="445" t="s">
        <v>12844</v>
      </c>
      <c r="C4215" s="445" t="s">
        <v>146</v>
      </c>
      <c r="D4215" s="445" t="s">
        <v>8349</v>
      </c>
      <c r="E4215" s="452">
        <v>60.56</v>
      </c>
    </row>
    <row r="4216" spans="1:5">
      <c r="A4216" s="445">
        <v>38014</v>
      </c>
      <c r="B4216" s="445" t="s">
        <v>12845</v>
      </c>
      <c r="C4216" s="445" t="s">
        <v>146</v>
      </c>
      <c r="D4216" s="445" t="s">
        <v>8349</v>
      </c>
      <c r="E4216" s="452">
        <v>98.56</v>
      </c>
    </row>
    <row r="4217" spans="1:5">
      <c r="A4217" s="445">
        <v>38015</v>
      </c>
      <c r="B4217" s="445" t="s">
        <v>12846</v>
      </c>
      <c r="C4217" s="445" t="s">
        <v>146</v>
      </c>
      <c r="D4217" s="445" t="s">
        <v>8349</v>
      </c>
      <c r="E4217" s="452">
        <v>237.99</v>
      </c>
    </row>
    <row r="4218" spans="1:5">
      <c r="A4218" s="445">
        <v>38016</v>
      </c>
      <c r="B4218" s="445" t="s">
        <v>12847</v>
      </c>
      <c r="C4218" s="445" t="s">
        <v>146</v>
      </c>
      <c r="D4218" s="445" t="s">
        <v>8349</v>
      </c>
      <c r="E4218" s="452">
        <v>289.58</v>
      </c>
    </row>
    <row r="4219" spans="1:5">
      <c r="A4219" s="445">
        <v>12741</v>
      </c>
      <c r="B4219" s="445" t="s">
        <v>12848</v>
      </c>
      <c r="C4219" s="445" t="s">
        <v>146</v>
      </c>
      <c r="D4219" s="445" t="s">
        <v>8367</v>
      </c>
      <c r="E4219" s="453">
        <v>1356.05</v>
      </c>
    </row>
    <row r="4220" spans="1:5">
      <c r="A4220" s="445">
        <v>12733</v>
      </c>
      <c r="B4220" s="445" t="s">
        <v>12849</v>
      </c>
      <c r="C4220" s="445" t="s">
        <v>146</v>
      </c>
      <c r="D4220" s="445" t="s">
        <v>8367</v>
      </c>
      <c r="E4220" s="452">
        <v>6.82</v>
      </c>
    </row>
    <row r="4221" spans="1:5">
      <c r="A4221" s="445">
        <v>12734</v>
      </c>
      <c r="B4221" s="445" t="s">
        <v>12850</v>
      </c>
      <c r="C4221" s="445" t="s">
        <v>146</v>
      </c>
      <c r="D4221" s="445" t="s">
        <v>8367</v>
      </c>
      <c r="E4221" s="452">
        <v>14.54</v>
      </c>
    </row>
    <row r="4222" spans="1:5">
      <c r="A4222" s="445">
        <v>12735</v>
      </c>
      <c r="B4222" s="445" t="s">
        <v>12852</v>
      </c>
      <c r="C4222" s="445" t="s">
        <v>146</v>
      </c>
      <c r="D4222" s="445" t="s">
        <v>8367</v>
      </c>
      <c r="E4222" s="452">
        <v>23.92</v>
      </c>
    </row>
    <row r="4223" spans="1:5">
      <c r="A4223" s="445">
        <v>12736</v>
      </c>
      <c r="B4223" s="445" t="s">
        <v>12853</v>
      </c>
      <c r="C4223" s="445" t="s">
        <v>146</v>
      </c>
      <c r="D4223" s="445" t="s">
        <v>8367</v>
      </c>
      <c r="E4223" s="452">
        <v>54.69</v>
      </c>
    </row>
    <row r="4224" spans="1:5">
      <c r="A4224" s="445">
        <v>12737</v>
      </c>
      <c r="B4224" s="445" t="s">
        <v>12854</v>
      </c>
      <c r="C4224" s="445" t="s">
        <v>146</v>
      </c>
      <c r="D4224" s="445" t="s">
        <v>8367</v>
      </c>
      <c r="E4224" s="452">
        <v>70.459999999999994</v>
      </c>
    </row>
    <row r="4225" spans="1:5">
      <c r="A4225" s="445">
        <v>12738</v>
      </c>
      <c r="B4225" s="445" t="s">
        <v>12855</v>
      </c>
      <c r="C4225" s="445" t="s">
        <v>146</v>
      </c>
      <c r="D4225" s="445" t="s">
        <v>8367</v>
      </c>
      <c r="E4225" s="452">
        <v>139.26</v>
      </c>
    </row>
    <row r="4226" spans="1:5">
      <c r="A4226" s="445">
        <v>12739</v>
      </c>
      <c r="B4226" s="445" t="s">
        <v>12856</v>
      </c>
      <c r="C4226" s="445" t="s">
        <v>146</v>
      </c>
      <c r="D4226" s="445" t="s">
        <v>8367</v>
      </c>
      <c r="E4226" s="452">
        <v>396.41</v>
      </c>
    </row>
    <row r="4227" spans="1:5">
      <c r="A4227" s="445">
        <v>12740</v>
      </c>
      <c r="B4227" s="445" t="s">
        <v>12857</v>
      </c>
      <c r="C4227" s="445" t="s">
        <v>146</v>
      </c>
      <c r="D4227" s="445" t="s">
        <v>8367</v>
      </c>
      <c r="E4227" s="452">
        <v>620.21</v>
      </c>
    </row>
    <row r="4228" spans="1:5">
      <c r="A4228" s="445">
        <v>6297</v>
      </c>
      <c r="B4228" s="445" t="s">
        <v>12858</v>
      </c>
      <c r="C4228" s="445" t="s">
        <v>146</v>
      </c>
      <c r="D4228" s="445" t="s">
        <v>8349</v>
      </c>
      <c r="E4228" s="452">
        <v>26.2</v>
      </c>
    </row>
    <row r="4229" spans="1:5">
      <c r="A4229" s="445">
        <v>6296</v>
      </c>
      <c r="B4229" s="445" t="s">
        <v>12859</v>
      </c>
      <c r="C4229" s="445" t="s">
        <v>146</v>
      </c>
      <c r="D4229" s="445" t="s">
        <v>8349</v>
      </c>
      <c r="E4229" s="452">
        <v>20.68</v>
      </c>
    </row>
    <row r="4230" spans="1:5">
      <c r="A4230" s="445">
        <v>6294</v>
      </c>
      <c r="B4230" s="445" t="s">
        <v>12860</v>
      </c>
      <c r="C4230" s="445" t="s">
        <v>146</v>
      </c>
      <c r="D4230" s="445" t="s">
        <v>8349</v>
      </c>
      <c r="E4230" s="452">
        <v>5.89</v>
      </c>
    </row>
    <row r="4231" spans="1:5">
      <c r="A4231" s="445">
        <v>6323</v>
      </c>
      <c r="B4231" s="445" t="s">
        <v>12861</v>
      </c>
      <c r="C4231" s="445" t="s">
        <v>146</v>
      </c>
      <c r="D4231" s="445" t="s">
        <v>8349</v>
      </c>
      <c r="E4231" s="452">
        <v>13.51</v>
      </c>
    </row>
    <row r="4232" spans="1:5">
      <c r="A4232" s="445">
        <v>6299</v>
      </c>
      <c r="B4232" s="445" t="s">
        <v>12862</v>
      </c>
      <c r="C4232" s="445" t="s">
        <v>146</v>
      </c>
      <c r="D4232" s="445" t="s">
        <v>8349</v>
      </c>
      <c r="E4232" s="452">
        <v>78.8</v>
      </c>
    </row>
    <row r="4233" spans="1:5">
      <c r="A4233" s="445">
        <v>6298</v>
      </c>
      <c r="B4233" s="445" t="s">
        <v>12863</v>
      </c>
      <c r="C4233" s="445" t="s">
        <v>146</v>
      </c>
      <c r="D4233" s="445" t="s">
        <v>8349</v>
      </c>
      <c r="E4233" s="452">
        <v>41.5</v>
      </c>
    </row>
    <row r="4234" spans="1:5">
      <c r="A4234" s="445">
        <v>6295</v>
      </c>
      <c r="B4234" s="445" t="s">
        <v>12864</v>
      </c>
      <c r="C4234" s="445" t="s">
        <v>146</v>
      </c>
      <c r="D4234" s="445" t="s">
        <v>8349</v>
      </c>
      <c r="E4234" s="452">
        <v>8.39</v>
      </c>
    </row>
    <row r="4235" spans="1:5">
      <c r="A4235" s="445">
        <v>6322</v>
      </c>
      <c r="B4235" s="445" t="s">
        <v>12865</v>
      </c>
      <c r="C4235" s="445" t="s">
        <v>146</v>
      </c>
      <c r="D4235" s="445" t="s">
        <v>8349</v>
      </c>
      <c r="E4235" s="452">
        <v>105.55</v>
      </c>
    </row>
    <row r="4236" spans="1:5">
      <c r="A4236" s="445">
        <v>6300</v>
      </c>
      <c r="B4236" s="445" t="s">
        <v>12866</v>
      </c>
      <c r="C4236" s="445" t="s">
        <v>146</v>
      </c>
      <c r="D4236" s="445" t="s">
        <v>8349</v>
      </c>
      <c r="E4236" s="452">
        <v>194.59</v>
      </c>
    </row>
    <row r="4237" spans="1:5">
      <c r="A4237" s="445">
        <v>6321</v>
      </c>
      <c r="B4237" s="445" t="s">
        <v>12867</v>
      </c>
      <c r="C4237" s="445" t="s">
        <v>146</v>
      </c>
      <c r="D4237" s="445" t="s">
        <v>8349</v>
      </c>
      <c r="E4237" s="452">
        <v>277.97000000000003</v>
      </c>
    </row>
    <row r="4238" spans="1:5">
      <c r="A4238" s="445">
        <v>6301</v>
      </c>
      <c r="B4238" s="445" t="s">
        <v>12868</v>
      </c>
      <c r="C4238" s="445" t="s">
        <v>146</v>
      </c>
      <c r="D4238" s="445" t="s">
        <v>8349</v>
      </c>
      <c r="E4238" s="452">
        <v>651.53</v>
      </c>
    </row>
    <row r="4239" spans="1:5">
      <c r="A4239" s="445">
        <v>7105</v>
      </c>
      <c r="B4239" s="445" t="s">
        <v>12869</v>
      </c>
      <c r="C4239" s="445" t="s">
        <v>146</v>
      </c>
      <c r="D4239" s="445" t="s">
        <v>8349</v>
      </c>
      <c r="E4239" s="452">
        <v>36.42</v>
      </c>
    </row>
    <row r="4240" spans="1:5">
      <c r="A4240" s="445">
        <v>20183</v>
      </c>
      <c r="B4240" s="445" t="s">
        <v>12870</v>
      </c>
      <c r="C4240" s="445" t="s">
        <v>146</v>
      </c>
      <c r="D4240" s="445" t="s">
        <v>8349</v>
      </c>
      <c r="E4240" s="452">
        <v>47.95</v>
      </c>
    </row>
    <row r="4241" spans="1:5">
      <c r="A4241" s="445">
        <v>38448</v>
      </c>
      <c r="B4241" s="445" t="s">
        <v>12871</v>
      </c>
      <c r="C4241" s="445" t="s">
        <v>146</v>
      </c>
      <c r="D4241" s="445" t="s">
        <v>8349</v>
      </c>
      <c r="E4241" s="452">
        <v>225.3</v>
      </c>
    </row>
    <row r="4242" spans="1:5">
      <c r="A4242" s="445">
        <v>20182</v>
      </c>
      <c r="B4242" s="445" t="s">
        <v>12872</v>
      </c>
      <c r="C4242" s="445" t="s">
        <v>146</v>
      </c>
      <c r="D4242" s="445" t="s">
        <v>8349</v>
      </c>
      <c r="E4242" s="452">
        <v>27.37</v>
      </c>
    </row>
    <row r="4243" spans="1:5">
      <c r="A4243" s="445">
        <v>7119</v>
      </c>
      <c r="B4243" s="445" t="s">
        <v>12873</v>
      </c>
      <c r="C4243" s="445" t="s">
        <v>146</v>
      </c>
      <c r="D4243" s="445" t="s">
        <v>8349</v>
      </c>
      <c r="E4243" s="452">
        <v>9.5</v>
      </c>
    </row>
    <row r="4244" spans="1:5">
      <c r="A4244" s="445">
        <v>7120</v>
      </c>
      <c r="B4244" s="445" t="s">
        <v>12874</v>
      </c>
      <c r="C4244" s="445" t="s">
        <v>146</v>
      </c>
      <c r="D4244" s="445" t="s">
        <v>8349</v>
      </c>
      <c r="E4244" s="452">
        <v>6.52</v>
      </c>
    </row>
    <row r="4245" spans="1:5">
      <c r="A4245" s="445">
        <v>6319</v>
      </c>
      <c r="B4245" s="445" t="s">
        <v>12875</v>
      </c>
      <c r="C4245" s="445" t="s">
        <v>146</v>
      </c>
      <c r="D4245" s="445" t="s">
        <v>8349</v>
      </c>
      <c r="E4245" s="452">
        <v>30.78</v>
      </c>
    </row>
    <row r="4246" spans="1:5">
      <c r="A4246" s="445">
        <v>6304</v>
      </c>
      <c r="B4246" s="445" t="s">
        <v>12876</v>
      </c>
      <c r="C4246" s="445" t="s">
        <v>146</v>
      </c>
      <c r="D4246" s="445" t="s">
        <v>8349</v>
      </c>
      <c r="E4246" s="452">
        <v>30.78</v>
      </c>
    </row>
    <row r="4247" spans="1:5">
      <c r="A4247" s="445">
        <v>21116</v>
      </c>
      <c r="B4247" s="445" t="s">
        <v>12877</v>
      </c>
      <c r="C4247" s="445" t="s">
        <v>146</v>
      </c>
      <c r="D4247" s="445" t="s">
        <v>8349</v>
      </c>
      <c r="E4247" s="452">
        <v>23.31</v>
      </c>
    </row>
    <row r="4248" spans="1:5">
      <c r="A4248" s="445">
        <v>6320</v>
      </c>
      <c r="B4248" s="445" t="s">
        <v>12878</v>
      </c>
      <c r="C4248" s="445" t="s">
        <v>146</v>
      </c>
      <c r="D4248" s="445" t="s">
        <v>8349</v>
      </c>
      <c r="E4248" s="452">
        <v>15.85</v>
      </c>
    </row>
    <row r="4249" spans="1:5">
      <c r="A4249" s="445">
        <v>6303</v>
      </c>
      <c r="B4249" s="445" t="s">
        <v>12880</v>
      </c>
      <c r="C4249" s="445" t="s">
        <v>146</v>
      </c>
      <c r="D4249" s="445" t="s">
        <v>8349</v>
      </c>
      <c r="E4249" s="452">
        <v>15.85</v>
      </c>
    </row>
    <row r="4250" spans="1:5">
      <c r="A4250" s="445">
        <v>6308</v>
      </c>
      <c r="B4250" s="445" t="s">
        <v>12881</v>
      </c>
      <c r="C4250" s="445" t="s">
        <v>146</v>
      </c>
      <c r="D4250" s="445" t="s">
        <v>8349</v>
      </c>
      <c r="E4250" s="452">
        <v>85.18</v>
      </c>
    </row>
    <row r="4251" spans="1:5">
      <c r="A4251" s="445">
        <v>6317</v>
      </c>
      <c r="B4251" s="445" t="s">
        <v>12882</v>
      </c>
      <c r="C4251" s="445" t="s">
        <v>146</v>
      </c>
      <c r="D4251" s="445" t="s">
        <v>8349</v>
      </c>
      <c r="E4251" s="452">
        <v>85.18</v>
      </c>
    </row>
    <row r="4252" spans="1:5">
      <c r="A4252" s="445">
        <v>6307</v>
      </c>
      <c r="B4252" s="445" t="s">
        <v>12883</v>
      </c>
      <c r="C4252" s="445" t="s">
        <v>146</v>
      </c>
      <c r="D4252" s="445" t="s">
        <v>8349</v>
      </c>
      <c r="E4252" s="452">
        <v>85.18</v>
      </c>
    </row>
    <row r="4253" spans="1:5">
      <c r="A4253" s="445">
        <v>6309</v>
      </c>
      <c r="B4253" s="445" t="s">
        <v>12884</v>
      </c>
      <c r="C4253" s="445" t="s">
        <v>146</v>
      </c>
      <c r="D4253" s="445" t="s">
        <v>8349</v>
      </c>
      <c r="E4253" s="452">
        <v>87.65</v>
      </c>
    </row>
    <row r="4254" spans="1:5">
      <c r="A4254" s="445">
        <v>6318</v>
      </c>
      <c r="B4254" s="445" t="s">
        <v>12885</v>
      </c>
      <c r="C4254" s="445" t="s">
        <v>146</v>
      </c>
      <c r="D4254" s="445" t="s">
        <v>8349</v>
      </c>
      <c r="E4254" s="452">
        <v>45.94</v>
      </c>
    </row>
    <row r="4255" spans="1:5">
      <c r="A4255" s="445">
        <v>6306</v>
      </c>
      <c r="B4255" s="445" t="s">
        <v>12886</v>
      </c>
      <c r="C4255" s="445" t="s">
        <v>146</v>
      </c>
      <c r="D4255" s="445" t="s">
        <v>8349</v>
      </c>
      <c r="E4255" s="452">
        <v>45.94</v>
      </c>
    </row>
    <row r="4256" spans="1:5">
      <c r="A4256" s="445">
        <v>6305</v>
      </c>
      <c r="B4256" s="445" t="s">
        <v>12887</v>
      </c>
      <c r="C4256" s="445" t="s">
        <v>146</v>
      </c>
      <c r="D4256" s="445" t="s">
        <v>8349</v>
      </c>
      <c r="E4256" s="452">
        <v>45.94</v>
      </c>
    </row>
    <row r="4257" spans="1:5">
      <c r="A4257" s="445">
        <v>6302</v>
      </c>
      <c r="B4257" s="445" t="s">
        <v>12888</v>
      </c>
      <c r="C4257" s="445" t="s">
        <v>146</v>
      </c>
      <c r="D4257" s="445" t="s">
        <v>8349</v>
      </c>
      <c r="E4257" s="452">
        <v>9.74</v>
      </c>
    </row>
    <row r="4258" spans="1:5">
      <c r="A4258" s="445">
        <v>6312</v>
      </c>
      <c r="B4258" s="445" t="s">
        <v>12889</v>
      </c>
      <c r="C4258" s="445" t="s">
        <v>146</v>
      </c>
      <c r="D4258" s="445" t="s">
        <v>8349</v>
      </c>
      <c r="E4258" s="452">
        <v>122.52</v>
      </c>
    </row>
    <row r="4259" spans="1:5">
      <c r="A4259" s="445">
        <v>6311</v>
      </c>
      <c r="B4259" s="445" t="s">
        <v>12890</v>
      </c>
      <c r="C4259" s="445" t="s">
        <v>146</v>
      </c>
      <c r="D4259" s="445" t="s">
        <v>8349</v>
      </c>
      <c r="E4259" s="452">
        <v>122.52</v>
      </c>
    </row>
    <row r="4260" spans="1:5">
      <c r="A4260" s="445">
        <v>6310</v>
      </c>
      <c r="B4260" s="445" t="s">
        <v>12891</v>
      </c>
      <c r="C4260" s="445" t="s">
        <v>146</v>
      </c>
      <c r="D4260" s="445" t="s">
        <v>8349</v>
      </c>
      <c r="E4260" s="452">
        <v>122.52</v>
      </c>
    </row>
    <row r="4261" spans="1:5">
      <c r="A4261" s="445">
        <v>6314</v>
      </c>
      <c r="B4261" s="445" t="s">
        <v>12892</v>
      </c>
      <c r="C4261" s="445" t="s">
        <v>146</v>
      </c>
      <c r="D4261" s="445" t="s">
        <v>8349</v>
      </c>
      <c r="E4261" s="452">
        <v>122.52</v>
      </c>
    </row>
    <row r="4262" spans="1:5">
      <c r="A4262" s="445">
        <v>6313</v>
      </c>
      <c r="B4262" s="445" t="s">
        <v>12893</v>
      </c>
      <c r="C4262" s="445" t="s">
        <v>146</v>
      </c>
      <c r="D4262" s="445" t="s">
        <v>8349</v>
      </c>
      <c r="E4262" s="452">
        <v>122.52</v>
      </c>
    </row>
    <row r="4263" spans="1:5">
      <c r="A4263" s="445">
        <v>6315</v>
      </c>
      <c r="B4263" s="445" t="s">
        <v>12894</v>
      </c>
      <c r="C4263" s="445" t="s">
        <v>146</v>
      </c>
      <c r="D4263" s="445" t="s">
        <v>8349</v>
      </c>
      <c r="E4263" s="452">
        <v>231.98</v>
      </c>
    </row>
    <row r="4264" spans="1:5">
      <c r="A4264" s="445">
        <v>6316</v>
      </c>
      <c r="B4264" s="445" t="s">
        <v>12895</v>
      </c>
      <c r="C4264" s="445" t="s">
        <v>146</v>
      </c>
      <c r="D4264" s="445" t="s">
        <v>8349</v>
      </c>
      <c r="E4264" s="452">
        <v>231.98</v>
      </c>
    </row>
    <row r="4265" spans="1:5">
      <c r="A4265" s="445">
        <v>38878</v>
      </c>
      <c r="B4265" s="445" t="s">
        <v>12896</v>
      </c>
      <c r="C4265" s="445" t="s">
        <v>146</v>
      </c>
      <c r="D4265" s="445" t="s">
        <v>8367</v>
      </c>
      <c r="E4265" s="452">
        <v>20.86</v>
      </c>
    </row>
    <row r="4266" spans="1:5">
      <c r="A4266" s="445">
        <v>38879</v>
      </c>
      <c r="B4266" s="445" t="s">
        <v>12897</v>
      </c>
      <c r="C4266" s="445" t="s">
        <v>146</v>
      </c>
      <c r="D4266" s="445" t="s">
        <v>8367</v>
      </c>
      <c r="E4266" s="452">
        <v>39.1</v>
      </c>
    </row>
    <row r="4267" spans="1:5">
      <c r="A4267" s="445">
        <v>38881</v>
      </c>
      <c r="B4267" s="445" t="s">
        <v>12898</v>
      </c>
      <c r="C4267" s="445" t="s">
        <v>146</v>
      </c>
      <c r="D4267" s="445" t="s">
        <v>8367</v>
      </c>
      <c r="E4267" s="452">
        <v>20.46</v>
      </c>
    </row>
    <row r="4268" spans="1:5">
      <c r="A4268" s="445">
        <v>38880</v>
      </c>
      <c r="B4268" s="445" t="s">
        <v>12899</v>
      </c>
      <c r="C4268" s="445" t="s">
        <v>146</v>
      </c>
      <c r="D4268" s="445" t="s">
        <v>8367</v>
      </c>
      <c r="E4268" s="452">
        <v>21.44</v>
      </c>
    </row>
    <row r="4269" spans="1:5">
      <c r="A4269" s="445">
        <v>38882</v>
      </c>
      <c r="B4269" s="445" t="s">
        <v>12900</v>
      </c>
      <c r="C4269" s="445" t="s">
        <v>146</v>
      </c>
      <c r="D4269" s="445" t="s">
        <v>8367</v>
      </c>
      <c r="E4269" s="452">
        <v>22.21</v>
      </c>
    </row>
    <row r="4270" spans="1:5">
      <c r="A4270" s="445">
        <v>38883</v>
      </c>
      <c r="B4270" s="445" t="s">
        <v>12901</v>
      </c>
      <c r="C4270" s="445" t="s">
        <v>146</v>
      </c>
      <c r="D4270" s="445" t="s">
        <v>8367</v>
      </c>
      <c r="E4270" s="452">
        <v>32.840000000000003</v>
      </c>
    </row>
    <row r="4271" spans="1:5">
      <c r="A4271" s="445">
        <v>38884</v>
      </c>
      <c r="B4271" s="445" t="s">
        <v>12902</v>
      </c>
      <c r="C4271" s="445" t="s">
        <v>146</v>
      </c>
      <c r="D4271" s="445" t="s">
        <v>8367</v>
      </c>
      <c r="E4271" s="452">
        <v>35.65</v>
      </c>
    </row>
    <row r="4272" spans="1:5">
      <c r="A4272" s="445">
        <v>38885</v>
      </c>
      <c r="B4272" s="445" t="s">
        <v>12903</v>
      </c>
      <c r="C4272" s="445" t="s">
        <v>146</v>
      </c>
      <c r="D4272" s="445" t="s">
        <v>8367</v>
      </c>
      <c r="E4272" s="452">
        <v>34.49</v>
      </c>
    </row>
    <row r="4273" spans="1:5">
      <c r="A4273" s="445">
        <v>38886</v>
      </c>
      <c r="B4273" s="445" t="s">
        <v>12904</v>
      </c>
      <c r="C4273" s="445" t="s">
        <v>146</v>
      </c>
      <c r="D4273" s="445" t="s">
        <v>8367</v>
      </c>
      <c r="E4273" s="452">
        <v>37.22</v>
      </c>
    </row>
    <row r="4274" spans="1:5">
      <c r="A4274" s="445">
        <v>38887</v>
      </c>
      <c r="B4274" s="445" t="s">
        <v>12905</v>
      </c>
      <c r="C4274" s="445" t="s">
        <v>146</v>
      </c>
      <c r="D4274" s="445" t="s">
        <v>8367</v>
      </c>
      <c r="E4274" s="452">
        <v>33.43</v>
      </c>
    </row>
    <row r="4275" spans="1:5">
      <c r="A4275" s="445">
        <v>38888</v>
      </c>
      <c r="B4275" s="445" t="s">
        <v>12907</v>
      </c>
      <c r="C4275" s="445" t="s">
        <v>146</v>
      </c>
      <c r="D4275" s="445" t="s">
        <v>8367</v>
      </c>
      <c r="E4275" s="452">
        <v>39.74</v>
      </c>
    </row>
    <row r="4276" spans="1:5">
      <c r="A4276" s="445">
        <v>38890</v>
      </c>
      <c r="B4276" s="445" t="s">
        <v>12908</v>
      </c>
      <c r="C4276" s="445" t="s">
        <v>146</v>
      </c>
      <c r="D4276" s="445" t="s">
        <v>8367</v>
      </c>
      <c r="E4276" s="452">
        <v>59.08</v>
      </c>
    </row>
    <row r="4277" spans="1:5">
      <c r="A4277" s="445">
        <v>38893</v>
      </c>
      <c r="B4277" s="445" t="s">
        <v>12909</v>
      </c>
      <c r="C4277" s="445" t="s">
        <v>146</v>
      </c>
      <c r="D4277" s="445" t="s">
        <v>8367</v>
      </c>
      <c r="E4277" s="452">
        <v>47.51</v>
      </c>
    </row>
    <row r="4278" spans="1:5">
      <c r="A4278" s="445">
        <v>38894</v>
      </c>
      <c r="B4278" s="445" t="s">
        <v>12910</v>
      </c>
      <c r="C4278" s="445" t="s">
        <v>146</v>
      </c>
      <c r="D4278" s="445" t="s">
        <v>8367</v>
      </c>
      <c r="E4278" s="452">
        <v>60.34</v>
      </c>
    </row>
    <row r="4279" spans="1:5">
      <c r="A4279" s="445">
        <v>38896</v>
      </c>
      <c r="B4279" s="445" t="s">
        <v>12911</v>
      </c>
      <c r="C4279" s="445" t="s">
        <v>146</v>
      </c>
      <c r="D4279" s="445" t="s">
        <v>8367</v>
      </c>
      <c r="E4279" s="452">
        <v>61.53</v>
      </c>
    </row>
    <row r="4280" spans="1:5">
      <c r="A4280" s="445">
        <v>39324</v>
      </c>
      <c r="B4280" s="445" t="s">
        <v>12912</v>
      </c>
      <c r="C4280" s="445" t="s">
        <v>146</v>
      </c>
      <c r="D4280" s="445" t="s">
        <v>8349</v>
      </c>
      <c r="E4280" s="452">
        <v>10.029999999999999</v>
      </c>
    </row>
    <row r="4281" spans="1:5">
      <c r="A4281" s="445">
        <v>39325</v>
      </c>
      <c r="B4281" s="445" t="s">
        <v>12913</v>
      </c>
      <c r="C4281" s="445" t="s">
        <v>146</v>
      </c>
      <c r="D4281" s="445" t="s">
        <v>8349</v>
      </c>
      <c r="E4281" s="452">
        <v>15.18</v>
      </c>
    </row>
    <row r="4282" spans="1:5">
      <c r="A4282" s="445">
        <v>39326</v>
      </c>
      <c r="B4282" s="445" t="s">
        <v>12914</v>
      </c>
      <c r="C4282" s="445" t="s">
        <v>146</v>
      </c>
      <c r="D4282" s="445" t="s">
        <v>8349</v>
      </c>
      <c r="E4282" s="452">
        <v>39.090000000000003</v>
      </c>
    </row>
    <row r="4283" spans="1:5">
      <c r="A4283" s="445">
        <v>39327</v>
      </c>
      <c r="B4283" s="445" t="s">
        <v>12915</v>
      </c>
      <c r="C4283" s="445" t="s">
        <v>146</v>
      </c>
      <c r="D4283" s="445" t="s">
        <v>8349</v>
      </c>
      <c r="E4283" s="452">
        <v>59.22</v>
      </c>
    </row>
    <row r="4284" spans="1:5">
      <c r="A4284" s="445">
        <v>20176</v>
      </c>
      <c r="B4284" s="445" t="s">
        <v>12916</v>
      </c>
      <c r="C4284" s="445" t="s">
        <v>146</v>
      </c>
      <c r="D4284" s="445" t="s">
        <v>8349</v>
      </c>
      <c r="E4284" s="452">
        <v>41.32</v>
      </c>
    </row>
    <row r="4285" spans="1:5">
      <c r="A4285" s="445">
        <v>11378</v>
      </c>
      <c r="B4285" s="445" t="s">
        <v>12917</v>
      </c>
      <c r="C4285" s="445" t="s">
        <v>146</v>
      </c>
      <c r="D4285" s="445" t="s">
        <v>8367</v>
      </c>
      <c r="E4285" s="452">
        <v>106.25</v>
      </c>
    </row>
    <row r="4286" spans="1:5">
      <c r="A4286" s="445">
        <v>11379</v>
      </c>
      <c r="B4286" s="445" t="s">
        <v>12918</v>
      </c>
      <c r="C4286" s="445" t="s">
        <v>146</v>
      </c>
      <c r="D4286" s="445" t="s">
        <v>8367</v>
      </c>
      <c r="E4286" s="452">
        <v>89.79</v>
      </c>
    </row>
    <row r="4287" spans="1:5">
      <c r="A4287" s="445">
        <v>11493</v>
      </c>
      <c r="B4287" s="445" t="s">
        <v>12920</v>
      </c>
      <c r="C4287" s="445" t="s">
        <v>146</v>
      </c>
      <c r="D4287" s="445" t="s">
        <v>8367</v>
      </c>
      <c r="E4287" s="452">
        <v>51.79</v>
      </c>
    </row>
    <row r="4288" spans="1:5">
      <c r="A4288" s="445">
        <v>42717</v>
      </c>
      <c r="B4288" s="445" t="s">
        <v>12921</v>
      </c>
      <c r="C4288" s="445" t="s">
        <v>146</v>
      </c>
      <c r="D4288" s="445" t="s">
        <v>8367</v>
      </c>
      <c r="E4288" s="452">
        <v>690.33</v>
      </c>
    </row>
    <row r="4289" spans="1:5">
      <c r="A4289" s="445">
        <v>42718</v>
      </c>
      <c r="B4289" s="445" t="s">
        <v>12922</v>
      </c>
      <c r="C4289" s="445" t="s">
        <v>146</v>
      </c>
      <c r="D4289" s="445" t="s">
        <v>8367</v>
      </c>
      <c r="E4289" s="452">
        <v>766.4</v>
      </c>
    </row>
    <row r="4290" spans="1:5">
      <c r="A4290" s="445">
        <v>7106</v>
      </c>
      <c r="B4290" s="445" t="s">
        <v>12923</v>
      </c>
      <c r="C4290" s="445" t="s">
        <v>146</v>
      </c>
      <c r="D4290" s="445" t="s">
        <v>8349</v>
      </c>
      <c r="E4290" s="452">
        <v>154.6</v>
      </c>
    </row>
    <row r="4291" spans="1:5">
      <c r="A4291" s="445">
        <v>7104</v>
      </c>
      <c r="B4291" s="445" t="s">
        <v>12924</v>
      </c>
      <c r="C4291" s="445" t="s">
        <v>146</v>
      </c>
      <c r="D4291" s="445" t="s">
        <v>8349</v>
      </c>
      <c r="E4291" s="452">
        <v>3.22</v>
      </c>
    </row>
    <row r="4292" spans="1:5">
      <c r="A4292" s="445">
        <v>7136</v>
      </c>
      <c r="B4292" s="445" t="s">
        <v>12925</v>
      </c>
      <c r="C4292" s="445" t="s">
        <v>146</v>
      </c>
      <c r="D4292" s="445" t="s">
        <v>8349</v>
      </c>
      <c r="E4292" s="452">
        <v>6.06</v>
      </c>
    </row>
    <row r="4293" spans="1:5">
      <c r="A4293" s="445">
        <v>7128</v>
      </c>
      <c r="B4293" s="445" t="s">
        <v>12926</v>
      </c>
      <c r="C4293" s="445" t="s">
        <v>146</v>
      </c>
      <c r="D4293" s="445" t="s">
        <v>8349</v>
      </c>
      <c r="E4293" s="452">
        <v>9.93</v>
      </c>
    </row>
    <row r="4294" spans="1:5">
      <c r="A4294" s="445">
        <v>7108</v>
      </c>
      <c r="B4294" s="445" t="s">
        <v>12927</v>
      </c>
      <c r="C4294" s="445" t="s">
        <v>146</v>
      </c>
      <c r="D4294" s="445" t="s">
        <v>8349</v>
      </c>
      <c r="E4294" s="452">
        <v>10.62</v>
      </c>
    </row>
    <row r="4295" spans="1:5">
      <c r="A4295" s="445">
        <v>7129</v>
      </c>
      <c r="B4295" s="445" t="s">
        <v>12928</v>
      </c>
      <c r="C4295" s="445" t="s">
        <v>146</v>
      </c>
      <c r="D4295" s="445" t="s">
        <v>8349</v>
      </c>
      <c r="E4295" s="452">
        <v>8.83</v>
      </c>
    </row>
    <row r="4296" spans="1:5">
      <c r="A4296" s="445">
        <v>7130</v>
      </c>
      <c r="B4296" s="445" t="s">
        <v>12929</v>
      </c>
      <c r="C4296" s="445" t="s">
        <v>146</v>
      </c>
      <c r="D4296" s="445" t="s">
        <v>8349</v>
      </c>
      <c r="E4296" s="452">
        <v>14.41</v>
      </c>
    </row>
    <row r="4297" spans="1:5">
      <c r="A4297" s="445">
        <v>7131</v>
      </c>
      <c r="B4297" s="445" t="s">
        <v>12930</v>
      </c>
      <c r="C4297" s="445" t="s">
        <v>146</v>
      </c>
      <c r="D4297" s="445" t="s">
        <v>8349</v>
      </c>
      <c r="E4297" s="452">
        <v>17.670000000000002</v>
      </c>
    </row>
    <row r="4298" spans="1:5">
      <c r="A4298" s="445">
        <v>7132</v>
      </c>
      <c r="B4298" s="445" t="s">
        <v>12931</v>
      </c>
      <c r="C4298" s="445" t="s">
        <v>146</v>
      </c>
      <c r="D4298" s="445" t="s">
        <v>8349</v>
      </c>
      <c r="E4298" s="452">
        <v>49.06</v>
      </c>
    </row>
    <row r="4299" spans="1:5">
      <c r="A4299" s="445">
        <v>7133</v>
      </c>
      <c r="B4299" s="445" t="s">
        <v>12932</v>
      </c>
      <c r="C4299" s="445" t="s">
        <v>146</v>
      </c>
      <c r="D4299" s="445" t="s">
        <v>8349</v>
      </c>
      <c r="E4299" s="452">
        <v>76.2</v>
      </c>
    </row>
    <row r="4300" spans="1:5">
      <c r="A4300" s="445">
        <v>37420</v>
      </c>
      <c r="B4300" s="445" t="s">
        <v>12933</v>
      </c>
      <c r="C4300" s="445" t="s">
        <v>146</v>
      </c>
      <c r="D4300" s="445" t="s">
        <v>8367</v>
      </c>
      <c r="E4300" s="452">
        <v>43.4</v>
      </c>
    </row>
    <row r="4301" spans="1:5">
      <c r="A4301" s="445">
        <v>37421</v>
      </c>
      <c r="B4301" s="445" t="s">
        <v>12934</v>
      </c>
      <c r="C4301" s="445" t="s">
        <v>146</v>
      </c>
      <c r="D4301" s="445" t="s">
        <v>8367</v>
      </c>
      <c r="E4301" s="452">
        <v>59.32</v>
      </c>
    </row>
    <row r="4302" spans="1:5">
      <c r="A4302" s="445">
        <v>37422</v>
      </c>
      <c r="B4302" s="445" t="s">
        <v>12935</v>
      </c>
      <c r="C4302" s="445" t="s">
        <v>146</v>
      </c>
      <c r="D4302" s="445" t="s">
        <v>8367</v>
      </c>
      <c r="E4302" s="452">
        <v>55.53</v>
      </c>
    </row>
    <row r="4303" spans="1:5">
      <c r="A4303" s="445">
        <v>37443</v>
      </c>
      <c r="B4303" s="445" t="s">
        <v>12936</v>
      </c>
      <c r="C4303" s="445" t="s">
        <v>146</v>
      </c>
      <c r="D4303" s="445" t="s">
        <v>8367</v>
      </c>
      <c r="E4303" s="452">
        <v>149.44</v>
      </c>
    </row>
    <row r="4304" spans="1:5">
      <c r="A4304" s="445">
        <v>37444</v>
      </c>
      <c r="B4304" s="445" t="s">
        <v>12937</v>
      </c>
      <c r="C4304" s="445" t="s">
        <v>146</v>
      </c>
      <c r="D4304" s="445" t="s">
        <v>8367</v>
      </c>
      <c r="E4304" s="452">
        <v>151.97999999999999</v>
      </c>
    </row>
    <row r="4305" spans="1:5">
      <c r="A4305" s="445">
        <v>37445</v>
      </c>
      <c r="B4305" s="445" t="s">
        <v>12938</v>
      </c>
      <c r="C4305" s="445" t="s">
        <v>146</v>
      </c>
      <c r="D4305" s="445" t="s">
        <v>8367</v>
      </c>
      <c r="E4305" s="452">
        <v>230.36</v>
      </c>
    </row>
    <row r="4306" spans="1:5">
      <c r="A4306" s="445">
        <v>37446</v>
      </c>
      <c r="B4306" s="445" t="s">
        <v>12939</v>
      </c>
      <c r="C4306" s="445" t="s">
        <v>146</v>
      </c>
      <c r="D4306" s="445" t="s">
        <v>8367</v>
      </c>
      <c r="E4306" s="452">
        <v>251.13</v>
      </c>
    </row>
    <row r="4307" spans="1:5">
      <c r="A4307" s="445">
        <v>37447</v>
      </c>
      <c r="B4307" s="445" t="s">
        <v>12940</v>
      </c>
      <c r="C4307" s="445" t="s">
        <v>146</v>
      </c>
      <c r="D4307" s="445" t="s">
        <v>8367</v>
      </c>
      <c r="E4307" s="452">
        <v>255.06</v>
      </c>
    </row>
    <row r="4308" spans="1:5">
      <c r="A4308" s="445">
        <v>37448</v>
      </c>
      <c r="B4308" s="445" t="s">
        <v>12941</v>
      </c>
      <c r="C4308" s="445" t="s">
        <v>146</v>
      </c>
      <c r="D4308" s="445" t="s">
        <v>8367</v>
      </c>
      <c r="E4308" s="452">
        <v>349.85</v>
      </c>
    </row>
    <row r="4309" spans="1:5">
      <c r="A4309" s="445">
        <v>37440</v>
      </c>
      <c r="B4309" s="445" t="s">
        <v>12942</v>
      </c>
      <c r="C4309" s="445" t="s">
        <v>146</v>
      </c>
      <c r="D4309" s="445" t="s">
        <v>8367</v>
      </c>
      <c r="E4309" s="452">
        <v>118.62</v>
      </c>
    </row>
    <row r="4310" spans="1:5">
      <c r="A4310" s="445">
        <v>37441</v>
      </c>
      <c r="B4310" s="445" t="s">
        <v>12943</v>
      </c>
      <c r="C4310" s="445" t="s">
        <v>146</v>
      </c>
      <c r="D4310" s="445" t="s">
        <v>8367</v>
      </c>
      <c r="E4310" s="452">
        <v>118.62</v>
      </c>
    </row>
    <row r="4311" spans="1:5">
      <c r="A4311" s="445">
        <v>37442</v>
      </c>
      <c r="B4311" s="445" t="s">
        <v>12944</v>
      </c>
      <c r="C4311" s="445" t="s">
        <v>146</v>
      </c>
      <c r="D4311" s="445" t="s">
        <v>8367</v>
      </c>
      <c r="E4311" s="452">
        <v>142.87</v>
      </c>
    </row>
    <row r="4312" spans="1:5">
      <c r="A4312" s="445">
        <v>38017</v>
      </c>
      <c r="B4312" s="445" t="s">
        <v>12945</v>
      </c>
      <c r="C4312" s="445" t="s">
        <v>146</v>
      </c>
      <c r="D4312" s="445" t="s">
        <v>8349</v>
      </c>
      <c r="E4312" s="452">
        <v>14.27</v>
      </c>
    </row>
    <row r="4313" spans="1:5">
      <c r="A4313" s="445">
        <v>38018</v>
      </c>
      <c r="B4313" s="445" t="s">
        <v>12946</v>
      </c>
      <c r="C4313" s="445" t="s">
        <v>146</v>
      </c>
      <c r="D4313" s="445" t="s">
        <v>8349</v>
      </c>
      <c r="E4313" s="452">
        <v>15.74</v>
      </c>
    </row>
    <row r="4314" spans="1:5">
      <c r="A4314" s="445">
        <v>39895</v>
      </c>
      <c r="B4314" s="445" t="s">
        <v>12947</v>
      </c>
      <c r="C4314" s="445" t="s">
        <v>146</v>
      </c>
      <c r="D4314" s="445" t="s">
        <v>8367</v>
      </c>
      <c r="E4314" s="452">
        <v>49.26</v>
      </c>
    </row>
    <row r="4315" spans="1:5">
      <c r="A4315" s="445">
        <v>39896</v>
      </c>
      <c r="B4315" s="445" t="s">
        <v>12948</v>
      </c>
      <c r="C4315" s="445" t="s">
        <v>146</v>
      </c>
      <c r="D4315" s="445" t="s">
        <v>8367</v>
      </c>
      <c r="E4315" s="452">
        <v>72.2</v>
      </c>
    </row>
    <row r="4316" spans="1:5">
      <c r="A4316" s="445">
        <v>38873</v>
      </c>
      <c r="B4316" s="445" t="s">
        <v>12949</v>
      </c>
      <c r="C4316" s="445" t="s">
        <v>146</v>
      </c>
      <c r="D4316" s="445" t="s">
        <v>8367</v>
      </c>
      <c r="E4316" s="452">
        <v>18.5</v>
      </c>
    </row>
    <row r="4317" spans="1:5">
      <c r="A4317" s="445">
        <v>38874</v>
      </c>
      <c r="B4317" s="445" t="s">
        <v>12951</v>
      </c>
      <c r="C4317" s="445" t="s">
        <v>146</v>
      </c>
      <c r="D4317" s="445" t="s">
        <v>8367</v>
      </c>
      <c r="E4317" s="452">
        <v>22.5</v>
      </c>
    </row>
    <row r="4318" spans="1:5">
      <c r="A4318" s="445">
        <v>38875</v>
      </c>
      <c r="B4318" s="445" t="s">
        <v>12952</v>
      </c>
      <c r="C4318" s="445" t="s">
        <v>146</v>
      </c>
      <c r="D4318" s="445" t="s">
        <v>8367</v>
      </c>
      <c r="E4318" s="452">
        <v>39.76</v>
      </c>
    </row>
    <row r="4319" spans="1:5">
      <c r="A4319" s="445">
        <v>38876</v>
      </c>
      <c r="B4319" s="445" t="s">
        <v>12953</v>
      </c>
      <c r="C4319" s="445" t="s">
        <v>146</v>
      </c>
      <c r="D4319" s="445" t="s">
        <v>8367</v>
      </c>
      <c r="E4319" s="452">
        <v>53.5</v>
      </c>
    </row>
    <row r="4320" spans="1:5">
      <c r="A4320" s="445">
        <v>39000</v>
      </c>
      <c r="B4320" s="445" t="s">
        <v>12954</v>
      </c>
      <c r="C4320" s="445" t="s">
        <v>146</v>
      </c>
      <c r="D4320" s="445" t="s">
        <v>8367</v>
      </c>
      <c r="E4320" s="452">
        <v>38.840000000000003</v>
      </c>
    </row>
    <row r="4321" spans="1:5">
      <c r="A4321" s="445">
        <v>38674</v>
      </c>
      <c r="B4321" s="445" t="s">
        <v>12955</v>
      </c>
      <c r="C4321" s="445" t="s">
        <v>146</v>
      </c>
      <c r="D4321" s="445" t="s">
        <v>8349</v>
      </c>
      <c r="E4321" s="452">
        <v>49.6</v>
      </c>
    </row>
    <row r="4322" spans="1:5">
      <c r="A4322" s="445">
        <v>38911</v>
      </c>
      <c r="B4322" s="445" t="s">
        <v>12956</v>
      </c>
      <c r="C4322" s="445" t="s">
        <v>146</v>
      </c>
      <c r="D4322" s="445" t="s">
        <v>8367</v>
      </c>
      <c r="E4322" s="452">
        <v>66.349999999999994</v>
      </c>
    </row>
    <row r="4323" spans="1:5">
      <c r="A4323" s="445">
        <v>38912</v>
      </c>
      <c r="B4323" s="445" t="s">
        <v>12957</v>
      </c>
      <c r="C4323" s="445" t="s">
        <v>146</v>
      </c>
      <c r="D4323" s="445" t="s">
        <v>8367</v>
      </c>
      <c r="E4323" s="452">
        <v>84.32</v>
      </c>
    </row>
    <row r="4324" spans="1:5">
      <c r="A4324" s="445">
        <v>38019</v>
      </c>
      <c r="B4324" s="445" t="s">
        <v>12958</v>
      </c>
      <c r="C4324" s="445" t="s">
        <v>146</v>
      </c>
      <c r="D4324" s="445" t="s">
        <v>8349</v>
      </c>
      <c r="E4324" s="452">
        <v>12.43</v>
      </c>
    </row>
    <row r="4325" spans="1:5">
      <c r="A4325" s="445">
        <v>38020</v>
      </c>
      <c r="B4325" s="445" t="s">
        <v>12959</v>
      </c>
      <c r="C4325" s="445" t="s">
        <v>146</v>
      </c>
      <c r="D4325" s="445" t="s">
        <v>8349</v>
      </c>
      <c r="E4325" s="452">
        <v>15.74</v>
      </c>
    </row>
    <row r="4326" spans="1:5">
      <c r="A4326" s="445">
        <v>38454</v>
      </c>
      <c r="B4326" s="445" t="s">
        <v>12960</v>
      </c>
      <c r="C4326" s="445" t="s">
        <v>146</v>
      </c>
      <c r="D4326" s="445" t="s">
        <v>8367</v>
      </c>
      <c r="E4326" s="452">
        <v>7.09</v>
      </c>
    </row>
    <row r="4327" spans="1:5">
      <c r="A4327" s="445">
        <v>38455</v>
      </c>
      <c r="B4327" s="445" t="s">
        <v>12961</v>
      </c>
      <c r="C4327" s="445" t="s">
        <v>146</v>
      </c>
      <c r="D4327" s="445" t="s">
        <v>8367</v>
      </c>
      <c r="E4327" s="452">
        <v>6.49</v>
      </c>
    </row>
    <row r="4328" spans="1:5">
      <c r="A4328" s="445">
        <v>38462</v>
      </c>
      <c r="B4328" s="445" t="s">
        <v>12962</v>
      </c>
      <c r="C4328" s="445" t="s">
        <v>146</v>
      </c>
      <c r="D4328" s="445" t="s">
        <v>8367</v>
      </c>
      <c r="E4328" s="452">
        <v>183.14</v>
      </c>
    </row>
    <row r="4329" spans="1:5">
      <c r="A4329" s="445">
        <v>36362</v>
      </c>
      <c r="B4329" s="445" t="s">
        <v>12963</v>
      </c>
      <c r="C4329" s="445" t="s">
        <v>146</v>
      </c>
      <c r="D4329" s="445" t="s">
        <v>8367</v>
      </c>
      <c r="E4329" s="452">
        <v>2.79</v>
      </c>
    </row>
    <row r="4330" spans="1:5">
      <c r="A4330" s="445">
        <v>36298</v>
      </c>
      <c r="B4330" s="445" t="s">
        <v>12964</v>
      </c>
      <c r="C4330" s="445" t="s">
        <v>146</v>
      </c>
      <c r="D4330" s="445" t="s">
        <v>8367</v>
      </c>
      <c r="E4330" s="452">
        <v>4.13</v>
      </c>
    </row>
    <row r="4331" spans="1:5">
      <c r="A4331" s="445">
        <v>38456</v>
      </c>
      <c r="B4331" s="445" t="s">
        <v>12965</v>
      </c>
      <c r="C4331" s="445" t="s">
        <v>146</v>
      </c>
      <c r="D4331" s="445" t="s">
        <v>8367</v>
      </c>
      <c r="E4331" s="452">
        <v>6.74</v>
      </c>
    </row>
    <row r="4332" spans="1:5">
      <c r="A4332" s="445">
        <v>38457</v>
      </c>
      <c r="B4332" s="445" t="s">
        <v>12967</v>
      </c>
      <c r="C4332" s="445" t="s">
        <v>146</v>
      </c>
      <c r="D4332" s="445" t="s">
        <v>8367</v>
      </c>
      <c r="E4332" s="452">
        <v>15.18</v>
      </c>
    </row>
    <row r="4333" spans="1:5">
      <c r="A4333" s="445">
        <v>38458</v>
      </c>
      <c r="B4333" s="445" t="s">
        <v>12968</v>
      </c>
      <c r="C4333" s="445" t="s">
        <v>146</v>
      </c>
      <c r="D4333" s="445" t="s">
        <v>8367</v>
      </c>
      <c r="E4333" s="452">
        <v>20.350000000000001</v>
      </c>
    </row>
    <row r="4334" spans="1:5">
      <c r="A4334" s="445">
        <v>38459</v>
      </c>
      <c r="B4334" s="445" t="s">
        <v>12969</v>
      </c>
      <c r="C4334" s="445" t="s">
        <v>146</v>
      </c>
      <c r="D4334" s="445" t="s">
        <v>8367</v>
      </c>
      <c r="E4334" s="452">
        <v>35.92</v>
      </c>
    </row>
    <row r="4335" spans="1:5">
      <c r="A4335" s="445">
        <v>38460</v>
      </c>
      <c r="B4335" s="445" t="s">
        <v>12970</v>
      </c>
      <c r="C4335" s="445" t="s">
        <v>146</v>
      </c>
      <c r="D4335" s="445" t="s">
        <v>8367</v>
      </c>
      <c r="E4335" s="452">
        <v>75.02</v>
      </c>
    </row>
    <row r="4336" spans="1:5">
      <c r="A4336" s="445">
        <v>38461</v>
      </c>
      <c r="B4336" s="445" t="s">
        <v>12971</v>
      </c>
      <c r="C4336" s="445" t="s">
        <v>146</v>
      </c>
      <c r="D4336" s="445" t="s">
        <v>8367</v>
      </c>
      <c r="E4336" s="452">
        <v>114.45</v>
      </c>
    </row>
    <row r="4337" spans="1:5">
      <c r="A4337" s="445">
        <v>7094</v>
      </c>
      <c r="B4337" s="445" t="s">
        <v>12972</v>
      </c>
      <c r="C4337" s="445" t="s">
        <v>146</v>
      </c>
      <c r="D4337" s="445" t="s">
        <v>8349</v>
      </c>
      <c r="E4337" s="452">
        <v>11.14</v>
      </c>
    </row>
    <row r="4338" spans="1:5">
      <c r="A4338" s="445">
        <v>7116</v>
      </c>
      <c r="B4338" s="445" t="s">
        <v>12973</v>
      </c>
      <c r="C4338" s="445" t="s">
        <v>146</v>
      </c>
      <c r="D4338" s="445" t="s">
        <v>8349</v>
      </c>
      <c r="E4338" s="452">
        <v>3.09</v>
      </c>
    </row>
    <row r="4339" spans="1:5">
      <c r="A4339" s="445">
        <v>7118</v>
      </c>
      <c r="B4339" s="445" t="s">
        <v>12974</v>
      </c>
      <c r="C4339" s="445" t="s">
        <v>146</v>
      </c>
      <c r="D4339" s="445" t="s">
        <v>8349</v>
      </c>
      <c r="E4339" s="452">
        <v>24.58</v>
      </c>
    </row>
    <row r="4340" spans="1:5">
      <c r="A4340" s="445">
        <v>7117</v>
      </c>
      <c r="B4340" s="445" t="s">
        <v>12975</v>
      </c>
      <c r="C4340" s="445" t="s">
        <v>146</v>
      </c>
      <c r="D4340" s="445" t="s">
        <v>8349</v>
      </c>
      <c r="E4340" s="452">
        <v>21.86</v>
      </c>
    </row>
    <row r="4341" spans="1:5">
      <c r="A4341" s="445">
        <v>7098</v>
      </c>
      <c r="B4341" s="445" t="s">
        <v>12977</v>
      </c>
      <c r="C4341" s="445" t="s">
        <v>146</v>
      </c>
      <c r="D4341" s="445" t="s">
        <v>8349</v>
      </c>
      <c r="E4341" s="452">
        <v>3.04</v>
      </c>
    </row>
    <row r="4342" spans="1:5">
      <c r="A4342" s="445">
        <v>7110</v>
      </c>
      <c r="B4342" s="445" t="s">
        <v>12978</v>
      </c>
      <c r="C4342" s="445" t="s">
        <v>146</v>
      </c>
      <c r="D4342" s="445" t="s">
        <v>8349</v>
      </c>
      <c r="E4342" s="452">
        <v>53.46</v>
      </c>
    </row>
    <row r="4343" spans="1:5">
      <c r="A4343" s="445">
        <v>7123</v>
      </c>
      <c r="B4343" s="445" t="s">
        <v>12979</v>
      </c>
      <c r="C4343" s="445" t="s">
        <v>146</v>
      </c>
      <c r="D4343" s="445" t="s">
        <v>8349</v>
      </c>
      <c r="E4343" s="452">
        <v>3.92</v>
      </c>
    </row>
    <row r="4344" spans="1:5">
      <c r="A4344" s="445">
        <v>7121</v>
      </c>
      <c r="B4344" s="445" t="s">
        <v>12981</v>
      </c>
      <c r="C4344" s="445" t="s">
        <v>146</v>
      </c>
      <c r="D4344" s="445" t="s">
        <v>8349</v>
      </c>
      <c r="E4344" s="452">
        <v>9.66</v>
      </c>
    </row>
    <row r="4345" spans="1:5">
      <c r="A4345" s="445">
        <v>7137</v>
      </c>
      <c r="B4345" s="445" t="s">
        <v>12982</v>
      </c>
      <c r="C4345" s="445" t="s">
        <v>146</v>
      </c>
      <c r="D4345" s="445" t="s">
        <v>8349</v>
      </c>
      <c r="E4345" s="452">
        <v>8.69</v>
      </c>
    </row>
    <row r="4346" spans="1:5">
      <c r="A4346" s="445">
        <v>7122</v>
      </c>
      <c r="B4346" s="445" t="s">
        <v>12983</v>
      </c>
      <c r="C4346" s="445" t="s">
        <v>146</v>
      </c>
      <c r="D4346" s="445" t="s">
        <v>8349</v>
      </c>
      <c r="E4346" s="452">
        <v>10.87</v>
      </c>
    </row>
    <row r="4347" spans="1:5">
      <c r="A4347" s="445">
        <v>7114</v>
      </c>
      <c r="B4347" s="445" t="s">
        <v>12984</v>
      </c>
      <c r="C4347" s="445" t="s">
        <v>146</v>
      </c>
      <c r="D4347" s="445" t="s">
        <v>8349</v>
      </c>
      <c r="E4347" s="452">
        <v>16.75</v>
      </c>
    </row>
    <row r="4348" spans="1:5">
      <c r="A4348" s="445">
        <v>7109</v>
      </c>
      <c r="B4348" s="445" t="s">
        <v>12985</v>
      </c>
      <c r="C4348" s="445" t="s">
        <v>146</v>
      </c>
      <c r="D4348" s="445" t="s">
        <v>8349</v>
      </c>
      <c r="E4348" s="452">
        <v>2.93</v>
      </c>
    </row>
    <row r="4349" spans="1:5">
      <c r="A4349" s="445">
        <v>7135</v>
      </c>
      <c r="B4349" s="445" t="s">
        <v>12986</v>
      </c>
      <c r="C4349" s="445" t="s">
        <v>146</v>
      </c>
      <c r="D4349" s="445" t="s">
        <v>8349</v>
      </c>
      <c r="E4349" s="452">
        <v>4.58</v>
      </c>
    </row>
    <row r="4350" spans="1:5">
      <c r="A4350" s="445">
        <v>37947</v>
      </c>
      <c r="B4350" s="445" t="s">
        <v>12987</v>
      </c>
      <c r="C4350" s="445" t="s">
        <v>146</v>
      </c>
      <c r="D4350" s="445" t="s">
        <v>8349</v>
      </c>
      <c r="E4350" s="452">
        <v>4.6399999999999997</v>
      </c>
    </row>
    <row r="4351" spans="1:5">
      <c r="A4351" s="445">
        <v>7103</v>
      </c>
      <c r="B4351" s="445" t="s">
        <v>12988</v>
      </c>
      <c r="C4351" s="445" t="s">
        <v>146</v>
      </c>
      <c r="D4351" s="445" t="s">
        <v>8349</v>
      </c>
      <c r="E4351" s="452">
        <v>10.63</v>
      </c>
    </row>
    <row r="4352" spans="1:5">
      <c r="A4352" s="445">
        <v>40419</v>
      </c>
      <c r="B4352" s="445" t="s">
        <v>12989</v>
      </c>
      <c r="C4352" s="445" t="s">
        <v>146</v>
      </c>
      <c r="D4352" s="445" t="s">
        <v>8367</v>
      </c>
      <c r="E4352" s="452">
        <v>36.89</v>
      </c>
    </row>
    <row r="4353" spans="1:5">
      <c r="A4353" s="445">
        <v>40420</v>
      </c>
      <c r="B4353" s="445" t="s">
        <v>12990</v>
      </c>
      <c r="C4353" s="445" t="s">
        <v>146</v>
      </c>
      <c r="D4353" s="445" t="s">
        <v>8367</v>
      </c>
      <c r="E4353" s="452">
        <v>53.81</v>
      </c>
    </row>
    <row r="4354" spans="1:5">
      <c r="A4354" s="445">
        <v>40421</v>
      </c>
      <c r="B4354" s="445" t="s">
        <v>12991</v>
      </c>
      <c r="C4354" s="445" t="s">
        <v>146</v>
      </c>
      <c r="D4354" s="445" t="s">
        <v>8367</v>
      </c>
      <c r="E4354" s="452">
        <v>57.29</v>
      </c>
    </row>
    <row r="4355" spans="1:5">
      <c r="A4355" s="445">
        <v>7126</v>
      </c>
      <c r="B4355" s="445" t="s">
        <v>12992</v>
      </c>
      <c r="C4355" s="445" t="s">
        <v>146</v>
      </c>
      <c r="D4355" s="445" t="s">
        <v>8349</v>
      </c>
      <c r="E4355" s="452">
        <v>22.3</v>
      </c>
    </row>
    <row r="4356" spans="1:5">
      <c r="A4356" s="445">
        <v>38905</v>
      </c>
      <c r="B4356" s="445" t="s">
        <v>12993</v>
      </c>
      <c r="C4356" s="445" t="s">
        <v>146</v>
      </c>
      <c r="D4356" s="445" t="s">
        <v>8367</v>
      </c>
      <c r="E4356" s="452">
        <v>20.79</v>
      </c>
    </row>
    <row r="4357" spans="1:5">
      <c r="A4357" s="445">
        <v>38907</v>
      </c>
      <c r="B4357" s="445" t="s">
        <v>12994</v>
      </c>
      <c r="C4357" s="445" t="s">
        <v>146</v>
      </c>
      <c r="D4357" s="445" t="s">
        <v>8367</v>
      </c>
      <c r="E4357" s="452">
        <v>22.12</v>
      </c>
    </row>
    <row r="4358" spans="1:5">
      <c r="A4358" s="445">
        <v>38908</v>
      </c>
      <c r="B4358" s="445" t="s">
        <v>12996</v>
      </c>
      <c r="C4358" s="445" t="s">
        <v>146</v>
      </c>
      <c r="D4358" s="445" t="s">
        <v>8367</v>
      </c>
      <c r="E4358" s="452">
        <v>24.89</v>
      </c>
    </row>
    <row r="4359" spans="1:5">
      <c r="A4359" s="445">
        <v>38909</v>
      </c>
      <c r="B4359" s="445" t="s">
        <v>12997</v>
      </c>
      <c r="C4359" s="445" t="s">
        <v>146</v>
      </c>
      <c r="D4359" s="445" t="s">
        <v>8367</v>
      </c>
      <c r="E4359" s="452">
        <v>35.79</v>
      </c>
    </row>
    <row r="4360" spans="1:5">
      <c r="A4360" s="445">
        <v>38910</v>
      </c>
      <c r="B4360" s="445" t="s">
        <v>12998</v>
      </c>
      <c r="C4360" s="445" t="s">
        <v>146</v>
      </c>
      <c r="D4360" s="445" t="s">
        <v>8367</v>
      </c>
      <c r="E4360" s="452">
        <v>38.65</v>
      </c>
    </row>
    <row r="4361" spans="1:5">
      <c r="A4361" s="445">
        <v>38897</v>
      </c>
      <c r="B4361" s="445" t="s">
        <v>12999</v>
      </c>
      <c r="C4361" s="445" t="s">
        <v>146</v>
      </c>
      <c r="D4361" s="445" t="s">
        <v>8367</v>
      </c>
      <c r="E4361" s="452">
        <v>20.88</v>
      </c>
    </row>
    <row r="4362" spans="1:5">
      <c r="A4362" s="445">
        <v>38899</v>
      </c>
      <c r="B4362" s="445" t="s">
        <v>13000</v>
      </c>
      <c r="C4362" s="445" t="s">
        <v>146</v>
      </c>
      <c r="D4362" s="445" t="s">
        <v>8367</v>
      </c>
      <c r="E4362" s="452">
        <v>23.49</v>
      </c>
    </row>
    <row r="4363" spans="1:5">
      <c r="A4363" s="445">
        <v>38900</v>
      </c>
      <c r="B4363" s="445" t="s">
        <v>13001</v>
      </c>
      <c r="C4363" s="445" t="s">
        <v>146</v>
      </c>
      <c r="D4363" s="445" t="s">
        <v>8367</v>
      </c>
      <c r="E4363" s="452">
        <v>24.48</v>
      </c>
    </row>
    <row r="4364" spans="1:5">
      <c r="A4364" s="445">
        <v>38901</v>
      </c>
      <c r="B4364" s="445" t="s">
        <v>13002</v>
      </c>
      <c r="C4364" s="445" t="s">
        <v>146</v>
      </c>
      <c r="D4364" s="445" t="s">
        <v>8367</v>
      </c>
      <c r="E4364" s="452">
        <v>40.049999999999997</v>
      </c>
    </row>
    <row r="4365" spans="1:5">
      <c r="A4365" s="445">
        <v>38904</v>
      </c>
      <c r="B4365" s="445" t="s">
        <v>13003</v>
      </c>
      <c r="C4365" s="445" t="s">
        <v>146</v>
      </c>
      <c r="D4365" s="445" t="s">
        <v>8367</v>
      </c>
      <c r="E4365" s="452">
        <v>65.069999999999993</v>
      </c>
    </row>
    <row r="4366" spans="1:5">
      <c r="A4366" s="445">
        <v>38903</v>
      </c>
      <c r="B4366" s="445" t="s">
        <v>13004</v>
      </c>
      <c r="C4366" s="445" t="s">
        <v>146</v>
      </c>
      <c r="D4366" s="445" t="s">
        <v>8367</v>
      </c>
      <c r="E4366" s="452">
        <v>64.66</v>
      </c>
    </row>
    <row r="4367" spans="1:5">
      <c r="A4367" s="445">
        <v>7091</v>
      </c>
      <c r="B4367" s="445" t="s">
        <v>13005</v>
      </c>
      <c r="C4367" s="445" t="s">
        <v>146</v>
      </c>
      <c r="D4367" s="445" t="s">
        <v>8349</v>
      </c>
      <c r="E4367" s="452">
        <v>14.54</v>
      </c>
    </row>
    <row r="4368" spans="1:5">
      <c r="A4368" s="445">
        <v>11655</v>
      </c>
      <c r="B4368" s="445" t="s">
        <v>13006</v>
      </c>
      <c r="C4368" s="445" t="s">
        <v>146</v>
      </c>
      <c r="D4368" s="445" t="s">
        <v>8349</v>
      </c>
      <c r="E4368" s="452">
        <v>13.89</v>
      </c>
    </row>
    <row r="4369" spans="1:5">
      <c r="A4369" s="445">
        <v>11656</v>
      </c>
      <c r="B4369" s="445" t="s">
        <v>13007</v>
      </c>
      <c r="C4369" s="445" t="s">
        <v>146</v>
      </c>
      <c r="D4369" s="445" t="s">
        <v>8349</v>
      </c>
      <c r="E4369" s="452">
        <v>14.53</v>
      </c>
    </row>
    <row r="4370" spans="1:5">
      <c r="A4370" s="445">
        <v>37948</v>
      </c>
      <c r="B4370" s="445" t="s">
        <v>13009</v>
      </c>
      <c r="C4370" s="445" t="s">
        <v>146</v>
      </c>
      <c r="D4370" s="445" t="s">
        <v>8349</v>
      </c>
      <c r="E4370" s="452">
        <v>2.94</v>
      </c>
    </row>
    <row r="4371" spans="1:5">
      <c r="A4371" s="445">
        <v>7097</v>
      </c>
      <c r="B4371" s="445" t="s">
        <v>13010</v>
      </c>
      <c r="C4371" s="445" t="s">
        <v>146</v>
      </c>
      <c r="D4371" s="445" t="s">
        <v>8349</v>
      </c>
      <c r="E4371" s="452">
        <v>6.46</v>
      </c>
    </row>
    <row r="4372" spans="1:5">
      <c r="A4372" s="445">
        <v>11657</v>
      </c>
      <c r="B4372" s="445" t="s">
        <v>13011</v>
      </c>
      <c r="C4372" s="445" t="s">
        <v>146</v>
      </c>
      <c r="D4372" s="445" t="s">
        <v>8349</v>
      </c>
      <c r="E4372" s="452">
        <v>12.66</v>
      </c>
    </row>
    <row r="4373" spans="1:5">
      <c r="A4373" s="445">
        <v>11658</v>
      </c>
      <c r="B4373" s="445" t="s">
        <v>13012</v>
      </c>
      <c r="C4373" s="445" t="s">
        <v>146</v>
      </c>
      <c r="D4373" s="445" t="s">
        <v>8349</v>
      </c>
      <c r="E4373" s="452">
        <v>12.9</v>
      </c>
    </row>
    <row r="4374" spans="1:5">
      <c r="A4374" s="445">
        <v>7146</v>
      </c>
      <c r="B4374" s="445" t="s">
        <v>13013</v>
      </c>
      <c r="C4374" s="445" t="s">
        <v>146</v>
      </c>
      <c r="D4374" s="445" t="s">
        <v>8349</v>
      </c>
      <c r="E4374" s="452">
        <v>165.56</v>
      </c>
    </row>
    <row r="4375" spans="1:5">
      <c r="A4375" s="445">
        <v>7138</v>
      </c>
      <c r="B4375" s="445" t="s">
        <v>13014</v>
      </c>
      <c r="C4375" s="445" t="s">
        <v>146</v>
      </c>
      <c r="D4375" s="445" t="s">
        <v>8349</v>
      </c>
      <c r="E4375" s="452">
        <v>0.93</v>
      </c>
    </row>
    <row r="4376" spans="1:5">
      <c r="A4376" s="445">
        <v>7139</v>
      </c>
      <c r="B4376" s="445" t="s">
        <v>13015</v>
      </c>
      <c r="C4376" s="445" t="s">
        <v>146</v>
      </c>
      <c r="D4376" s="445" t="s">
        <v>8349</v>
      </c>
      <c r="E4376" s="452">
        <v>1.23</v>
      </c>
    </row>
    <row r="4377" spans="1:5">
      <c r="A4377" s="445">
        <v>7140</v>
      </c>
      <c r="B4377" s="445" t="s">
        <v>13016</v>
      </c>
      <c r="C4377" s="445" t="s">
        <v>146</v>
      </c>
      <c r="D4377" s="445" t="s">
        <v>8349</v>
      </c>
      <c r="E4377" s="452">
        <v>4.08</v>
      </c>
    </row>
    <row r="4378" spans="1:5">
      <c r="A4378" s="445">
        <v>7141</v>
      </c>
      <c r="B4378" s="445" t="s">
        <v>13017</v>
      </c>
      <c r="C4378" s="445" t="s">
        <v>146</v>
      </c>
      <c r="D4378" s="445" t="s">
        <v>8349</v>
      </c>
      <c r="E4378" s="452">
        <v>8.93</v>
      </c>
    </row>
    <row r="4379" spans="1:5">
      <c r="A4379" s="445">
        <v>7143</v>
      </c>
      <c r="B4379" s="445" t="s">
        <v>13018</v>
      </c>
      <c r="C4379" s="445" t="s">
        <v>146</v>
      </c>
      <c r="D4379" s="445" t="s">
        <v>8349</v>
      </c>
      <c r="E4379" s="452">
        <v>29.76</v>
      </c>
    </row>
    <row r="4380" spans="1:5">
      <c r="A4380" s="445">
        <v>7144</v>
      </c>
      <c r="B4380" s="445" t="s">
        <v>13019</v>
      </c>
      <c r="C4380" s="445" t="s">
        <v>146</v>
      </c>
      <c r="D4380" s="445" t="s">
        <v>8349</v>
      </c>
      <c r="E4380" s="452">
        <v>59.53</v>
      </c>
    </row>
    <row r="4381" spans="1:5">
      <c r="A4381" s="445">
        <v>7145</v>
      </c>
      <c r="B4381" s="445" t="s">
        <v>13020</v>
      </c>
      <c r="C4381" s="445" t="s">
        <v>146</v>
      </c>
      <c r="D4381" s="445" t="s">
        <v>8349</v>
      </c>
      <c r="E4381" s="452">
        <v>97.62</v>
      </c>
    </row>
    <row r="4382" spans="1:5">
      <c r="A4382" s="445">
        <v>7142</v>
      </c>
      <c r="B4382" s="445" t="s">
        <v>13021</v>
      </c>
      <c r="C4382" s="445" t="s">
        <v>146</v>
      </c>
      <c r="D4382" s="445" t="s">
        <v>8349</v>
      </c>
      <c r="E4382" s="452">
        <v>9.98</v>
      </c>
    </row>
    <row r="4383" spans="1:5">
      <c r="A4383" s="445">
        <v>3593</v>
      </c>
      <c r="B4383" s="445" t="s">
        <v>13022</v>
      </c>
      <c r="C4383" s="445" t="s">
        <v>146</v>
      </c>
      <c r="D4383" s="445" t="s">
        <v>8349</v>
      </c>
      <c r="E4383" s="452">
        <v>56.87</v>
      </c>
    </row>
    <row r="4384" spans="1:5">
      <c r="A4384" s="445">
        <v>3588</v>
      </c>
      <c r="B4384" s="445" t="s">
        <v>13023</v>
      </c>
      <c r="C4384" s="445" t="s">
        <v>146</v>
      </c>
      <c r="D4384" s="445" t="s">
        <v>8349</v>
      </c>
      <c r="E4384" s="452">
        <v>43.83</v>
      </c>
    </row>
    <row r="4385" spans="1:5">
      <c r="A4385" s="445">
        <v>3585</v>
      </c>
      <c r="B4385" s="445" t="s">
        <v>13024</v>
      </c>
      <c r="C4385" s="445" t="s">
        <v>146</v>
      </c>
      <c r="D4385" s="445" t="s">
        <v>8349</v>
      </c>
      <c r="E4385" s="452">
        <v>13.54</v>
      </c>
    </row>
    <row r="4386" spans="1:5">
      <c r="A4386" s="445">
        <v>3587</v>
      </c>
      <c r="B4386" s="445" t="s">
        <v>13025</v>
      </c>
      <c r="C4386" s="445" t="s">
        <v>146</v>
      </c>
      <c r="D4386" s="445" t="s">
        <v>8349</v>
      </c>
      <c r="E4386" s="452">
        <v>27.2</v>
      </c>
    </row>
    <row r="4387" spans="1:5">
      <c r="A4387" s="445">
        <v>3590</v>
      </c>
      <c r="B4387" s="445" t="s">
        <v>13026</v>
      </c>
      <c r="C4387" s="445" t="s">
        <v>146</v>
      </c>
      <c r="D4387" s="445" t="s">
        <v>8349</v>
      </c>
      <c r="E4387" s="452">
        <v>161.46</v>
      </c>
    </row>
    <row r="4388" spans="1:5">
      <c r="A4388" s="445">
        <v>3589</v>
      </c>
      <c r="B4388" s="445" t="s">
        <v>13027</v>
      </c>
      <c r="C4388" s="445" t="s">
        <v>146</v>
      </c>
      <c r="D4388" s="445" t="s">
        <v>8349</v>
      </c>
      <c r="E4388" s="452">
        <v>86.66</v>
      </c>
    </row>
    <row r="4389" spans="1:5">
      <c r="A4389" s="445">
        <v>3586</v>
      </c>
      <c r="B4389" s="445" t="s">
        <v>13028</v>
      </c>
      <c r="C4389" s="445" t="s">
        <v>146</v>
      </c>
      <c r="D4389" s="445" t="s">
        <v>8349</v>
      </c>
      <c r="E4389" s="452">
        <v>17.73</v>
      </c>
    </row>
    <row r="4390" spans="1:5">
      <c r="A4390" s="445">
        <v>3592</v>
      </c>
      <c r="B4390" s="445" t="s">
        <v>13029</v>
      </c>
      <c r="C4390" s="445" t="s">
        <v>146</v>
      </c>
      <c r="D4390" s="445" t="s">
        <v>8349</v>
      </c>
      <c r="E4390" s="452">
        <v>255.22</v>
      </c>
    </row>
    <row r="4391" spans="1:5">
      <c r="A4391" s="445">
        <v>3591</v>
      </c>
      <c r="B4391" s="445" t="s">
        <v>13030</v>
      </c>
      <c r="C4391" s="445" t="s">
        <v>146</v>
      </c>
      <c r="D4391" s="445" t="s">
        <v>8349</v>
      </c>
      <c r="E4391" s="452">
        <v>409.14</v>
      </c>
    </row>
    <row r="4392" spans="1:5">
      <c r="A4392" s="445">
        <v>40396</v>
      </c>
      <c r="B4392" s="445" t="s">
        <v>13031</v>
      </c>
      <c r="C4392" s="445" t="s">
        <v>146</v>
      </c>
      <c r="D4392" s="445" t="s">
        <v>8367</v>
      </c>
      <c r="E4392" s="452">
        <v>94.01</v>
      </c>
    </row>
    <row r="4393" spans="1:5">
      <c r="A4393" s="445">
        <v>40395</v>
      </c>
      <c r="B4393" s="445" t="s">
        <v>13032</v>
      </c>
      <c r="C4393" s="445" t="s">
        <v>146</v>
      </c>
      <c r="D4393" s="445" t="s">
        <v>8367</v>
      </c>
      <c r="E4393" s="452">
        <v>72.14</v>
      </c>
    </row>
    <row r="4394" spans="1:5">
      <c r="A4394" s="445">
        <v>40392</v>
      </c>
      <c r="B4394" s="445" t="s">
        <v>13033</v>
      </c>
      <c r="C4394" s="445" t="s">
        <v>146</v>
      </c>
      <c r="D4394" s="445" t="s">
        <v>8367</v>
      </c>
      <c r="E4394" s="452">
        <v>23.21</v>
      </c>
    </row>
    <row r="4395" spans="1:5">
      <c r="A4395" s="445">
        <v>40394</v>
      </c>
      <c r="B4395" s="445" t="s">
        <v>13034</v>
      </c>
      <c r="C4395" s="445" t="s">
        <v>146</v>
      </c>
      <c r="D4395" s="445" t="s">
        <v>8367</v>
      </c>
      <c r="E4395" s="452">
        <v>46.97</v>
      </c>
    </row>
    <row r="4396" spans="1:5">
      <c r="A4396" s="445">
        <v>40398</v>
      </c>
      <c r="B4396" s="445" t="s">
        <v>13035</v>
      </c>
      <c r="C4396" s="445" t="s">
        <v>146</v>
      </c>
      <c r="D4396" s="445" t="s">
        <v>8367</v>
      </c>
      <c r="E4396" s="452">
        <v>301.60000000000002</v>
      </c>
    </row>
    <row r="4397" spans="1:5">
      <c r="A4397" s="445">
        <v>40397</v>
      </c>
      <c r="B4397" s="445" t="s">
        <v>13036</v>
      </c>
      <c r="C4397" s="445" t="s">
        <v>146</v>
      </c>
      <c r="D4397" s="445" t="s">
        <v>8367</v>
      </c>
      <c r="E4397" s="452">
        <v>154.44999999999999</v>
      </c>
    </row>
    <row r="4398" spans="1:5">
      <c r="A4398" s="445">
        <v>40393</v>
      </c>
      <c r="B4398" s="445" t="s">
        <v>13037</v>
      </c>
      <c r="C4398" s="445" t="s">
        <v>146</v>
      </c>
      <c r="D4398" s="445" t="s">
        <v>8367</v>
      </c>
      <c r="E4398" s="452">
        <v>29.9</v>
      </c>
    </row>
    <row r="4399" spans="1:5">
      <c r="A4399" s="445">
        <v>40399</v>
      </c>
      <c r="B4399" s="445" t="s">
        <v>13038</v>
      </c>
      <c r="C4399" s="445" t="s">
        <v>146</v>
      </c>
      <c r="D4399" s="445" t="s">
        <v>8367</v>
      </c>
      <c r="E4399" s="452">
        <v>493.42</v>
      </c>
    </row>
    <row r="4400" spans="1:5">
      <c r="A4400" s="445">
        <v>39322</v>
      </c>
      <c r="B4400" s="445" t="s">
        <v>13039</v>
      </c>
      <c r="C4400" s="445" t="s">
        <v>146</v>
      </c>
      <c r="D4400" s="445" t="s">
        <v>8367</v>
      </c>
      <c r="E4400" s="452">
        <v>25.22</v>
      </c>
    </row>
    <row r="4401" spans="1:5">
      <c r="A4401" s="445">
        <v>39289</v>
      </c>
      <c r="B4401" s="445" t="s">
        <v>13040</v>
      </c>
      <c r="C4401" s="445" t="s">
        <v>146</v>
      </c>
      <c r="D4401" s="445" t="s">
        <v>8367</v>
      </c>
      <c r="E4401" s="452">
        <v>30.21</v>
      </c>
    </row>
    <row r="4402" spans="1:5">
      <c r="A4402" s="445">
        <v>39290</v>
      </c>
      <c r="B4402" s="445" t="s">
        <v>13041</v>
      </c>
      <c r="C4402" s="445" t="s">
        <v>146</v>
      </c>
      <c r="D4402" s="445" t="s">
        <v>8367</v>
      </c>
      <c r="E4402" s="452">
        <v>51.28</v>
      </c>
    </row>
    <row r="4403" spans="1:5">
      <c r="A4403" s="445">
        <v>39291</v>
      </c>
      <c r="B4403" s="445" t="s">
        <v>13042</v>
      </c>
      <c r="C4403" s="445" t="s">
        <v>146</v>
      </c>
      <c r="D4403" s="445" t="s">
        <v>8367</v>
      </c>
      <c r="E4403" s="452">
        <v>76.78</v>
      </c>
    </row>
    <row r="4404" spans="1:5">
      <c r="A4404" s="445">
        <v>20174</v>
      </c>
      <c r="B4404" s="445" t="s">
        <v>13043</v>
      </c>
      <c r="C4404" s="445" t="s">
        <v>146</v>
      </c>
      <c r="D4404" s="445" t="s">
        <v>8349</v>
      </c>
      <c r="E4404" s="452">
        <v>35.44</v>
      </c>
    </row>
    <row r="4405" spans="1:5">
      <c r="A4405" s="445">
        <v>41892</v>
      </c>
      <c r="B4405" s="445" t="s">
        <v>13044</v>
      </c>
      <c r="C4405" s="445" t="s">
        <v>146</v>
      </c>
      <c r="D4405" s="445" t="s">
        <v>8367</v>
      </c>
      <c r="E4405" s="452">
        <v>133.71</v>
      </c>
    </row>
    <row r="4406" spans="1:5">
      <c r="A4406" s="445">
        <v>7048</v>
      </c>
      <c r="B4406" s="445" t="s">
        <v>13045</v>
      </c>
      <c r="C4406" s="445" t="s">
        <v>146</v>
      </c>
      <c r="D4406" s="445" t="s">
        <v>8367</v>
      </c>
      <c r="E4406" s="452">
        <v>28.86</v>
      </c>
    </row>
    <row r="4407" spans="1:5">
      <c r="A4407" s="445">
        <v>7088</v>
      </c>
      <c r="B4407" s="445" t="s">
        <v>13046</v>
      </c>
      <c r="C4407" s="445" t="s">
        <v>146</v>
      </c>
      <c r="D4407" s="445" t="s">
        <v>8367</v>
      </c>
      <c r="E4407" s="452">
        <v>63.11</v>
      </c>
    </row>
    <row r="4408" spans="1:5">
      <c r="A4408" s="445">
        <v>20179</v>
      </c>
      <c r="B4408" s="445" t="s">
        <v>13047</v>
      </c>
      <c r="C4408" s="445" t="s">
        <v>146</v>
      </c>
      <c r="D4408" s="445" t="s">
        <v>8349</v>
      </c>
      <c r="E4408" s="452">
        <v>47.71</v>
      </c>
    </row>
    <row r="4409" spans="1:5">
      <c r="A4409" s="445">
        <v>20178</v>
      </c>
      <c r="B4409" s="445" t="s">
        <v>13048</v>
      </c>
      <c r="C4409" s="445" t="s">
        <v>146</v>
      </c>
      <c r="D4409" s="445" t="s">
        <v>8349</v>
      </c>
      <c r="E4409" s="452">
        <v>42.16</v>
      </c>
    </row>
    <row r="4410" spans="1:5">
      <c r="A4410" s="445">
        <v>20180</v>
      </c>
      <c r="B4410" s="445" t="s">
        <v>13049</v>
      </c>
      <c r="C4410" s="445" t="s">
        <v>146</v>
      </c>
      <c r="D4410" s="445" t="s">
        <v>8349</v>
      </c>
      <c r="E4410" s="452">
        <v>77.48</v>
      </c>
    </row>
    <row r="4411" spans="1:5">
      <c r="A4411" s="445">
        <v>20181</v>
      </c>
      <c r="B4411" s="445" t="s">
        <v>13050</v>
      </c>
      <c r="C4411" s="445" t="s">
        <v>146</v>
      </c>
      <c r="D4411" s="445" t="s">
        <v>8349</v>
      </c>
      <c r="E4411" s="452">
        <v>114.93</v>
      </c>
    </row>
    <row r="4412" spans="1:5">
      <c r="A4412" s="445">
        <v>20177</v>
      </c>
      <c r="B4412" s="445" t="s">
        <v>13051</v>
      </c>
      <c r="C4412" s="445" t="s">
        <v>146</v>
      </c>
      <c r="D4412" s="445" t="s">
        <v>8349</v>
      </c>
      <c r="E4412" s="452">
        <v>27.63</v>
      </c>
    </row>
    <row r="4413" spans="1:5">
      <c r="A4413" s="445">
        <v>7082</v>
      </c>
      <c r="B4413" s="445" t="s">
        <v>13052</v>
      </c>
      <c r="C4413" s="445" t="s">
        <v>146</v>
      </c>
      <c r="D4413" s="445" t="s">
        <v>8367</v>
      </c>
      <c r="E4413" s="452">
        <v>74.36</v>
      </c>
    </row>
    <row r="4414" spans="1:5">
      <c r="A4414" s="445">
        <v>42707</v>
      </c>
      <c r="B4414" s="445" t="s">
        <v>13053</v>
      </c>
      <c r="C4414" s="445" t="s">
        <v>146</v>
      </c>
      <c r="D4414" s="445" t="s">
        <v>8367</v>
      </c>
      <c r="E4414" s="452">
        <v>201.95</v>
      </c>
    </row>
    <row r="4415" spans="1:5">
      <c r="A4415" s="445">
        <v>7069</v>
      </c>
      <c r="B4415" s="445" t="s">
        <v>13054</v>
      </c>
      <c r="C4415" s="445" t="s">
        <v>146</v>
      </c>
      <c r="D4415" s="445" t="s">
        <v>8367</v>
      </c>
      <c r="E4415" s="452">
        <v>165.04</v>
      </c>
    </row>
    <row r="4416" spans="1:5">
      <c r="A4416" s="445">
        <v>42708</v>
      </c>
      <c r="B4416" s="445" t="s">
        <v>13055</v>
      </c>
      <c r="C4416" s="445" t="s">
        <v>146</v>
      </c>
      <c r="D4416" s="445" t="s">
        <v>8367</v>
      </c>
      <c r="E4416" s="452">
        <v>530.05999999999995</v>
      </c>
    </row>
    <row r="4417" spans="1:5">
      <c r="A4417" s="445">
        <v>7070</v>
      </c>
      <c r="B4417" s="445" t="s">
        <v>13056</v>
      </c>
      <c r="C4417" s="445" t="s">
        <v>146</v>
      </c>
      <c r="D4417" s="445" t="s">
        <v>8367</v>
      </c>
      <c r="E4417" s="452">
        <v>236.33</v>
      </c>
    </row>
    <row r="4418" spans="1:5">
      <c r="A4418" s="445">
        <v>42709</v>
      </c>
      <c r="B4418" s="445" t="s">
        <v>13057</v>
      </c>
      <c r="C4418" s="445" t="s">
        <v>146</v>
      </c>
      <c r="D4418" s="445" t="s">
        <v>8367</v>
      </c>
      <c r="E4418" s="452">
        <v>792.73</v>
      </c>
    </row>
    <row r="4419" spans="1:5">
      <c r="A4419" s="445">
        <v>42710</v>
      </c>
      <c r="B4419" s="445" t="s">
        <v>13058</v>
      </c>
      <c r="C4419" s="445" t="s">
        <v>146</v>
      </c>
      <c r="D4419" s="445" t="s">
        <v>8367</v>
      </c>
      <c r="E4419" s="453">
        <v>2278.7199999999998</v>
      </c>
    </row>
    <row r="4420" spans="1:5">
      <c r="A4420" s="445">
        <v>42716</v>
      </c>
      <c r="B4420" s="445" t="s">
        <v>13059</v>
      </c>
      <c r="C4420" s="445" t="s">
        <v>146</v>
      </c>
      <c r="D4420" s="445" t="s">
        <v>8367</v>
      </c>
      <c r="E4420" s="453">
        <v>2836.25</v>
      </c>
    </row>
    <row r="4421" spans="1:5">
      <c r="A4421" s="445">
        <v>20172</v>
      </c>
      <c r="B4421" s="445" t="s">
        <v>13060</v>
      </c>
      <c r="C4421" s="445" t="s">
        <v>146</v>
      </c>
      <c r="D4421" s="445" t="s">
        <v>8367</v>
      </c>
      <c r="E4421" s="452">
        <v>54.54</v>
      </c>
    </row>
    <row r="4422" spans="1:5">
      <c r="A4422" s="445">
        <v>40945</v>
      </c>
      <c r="B4422" s="445" t="s">
        <v>13061</v>
      </c>
      <c r="C4422" s="445" t="s">
        <v>954</v>
      </c>
      <c r="D4422" s="445" t="s">
        <v>8349</v>
      </c>
      <c r="E4422" s="452">
        <v>13.02</v>
      </c>
    </row>
    <row r="4423" spans="1:5">
      <c r="A4423" s="445">
        <v>40946</v>
      </c>
      <c r="B4423" s="445" t="s">
        <v>13062</v>
      </c>
      <c r="C4423" s="445" t="s">
        <v>8008</v>
      </c>
      <c r="D4423" s="445" t="s">
        <v>8349</v>
      </c>
      <c r="E4423" s="453">
        <v>2309.2600000000002</v>
      </c>
    </row>
    <row r="4424" spans="1:5">
      <c r="A4424" s="445">
        <v>7153</v>
      </c>
      <c r="B4424" s="445" t="s">
        <v>13063</v>
      </c>
      <c r="C4424" s="445" t="s">
        <v>954</v>
      </c>
      <c r="D4424" s="445" t="s">
        <v>8349</v>
      </c>
      <c r="E4424" s="452">
        <v>19.66</v>
      </c>
    </row>
    <row r="4425" spans="1:5">
      <c r="A4425" s="445">
        <v>41089</v>
      </c>
      <c r="B4425" s="445" t="s">
        <v>13064</v>
      </c>
      <c r="C4425" s="445" t="s">
        <v>8008</v>
      </c>
      <c r="D4425" s="445" t="s">
        <v>8349</v>
      </c>
      <c r="E4425" s="453">
        <v>3485.32</v>
      </c>
    </row>
    <row r="4426" spans="1:5">
      <c r="A4426" s="445">
        <v>40943</v>
      </c>
      <c r="B4426" s="445" t="s">
        <v>13065</v>
      </c>
      <c r="C4426" s="445" t="s">
        <v>954</v>
      </c>
      <c r="D4426" s="445" t="s">
        <v>8349</v>
      </c>
      <c r="E4426" s="452">
        <v>20.7</v>
      </c>
    </row>
    <row r="4427" spans="1:5">
      <c r="A4427" s="445">
        <v>40944</v>
      </c>
      <c r="B4427" s="445" t="s">
        <v>13066</v>
      </c>
      <c r="C4427" s="445" t="s">
        <v>8008</v>
      </c>
      <c r="D4427" s="445" t="s">
        <v>8349</v>
      </c>
      <c r="E4427" s="453">
        <v>3670.52</v>
      </c>
    </row>
    <row r="4428" spans="1:5">
      <c r="A4428" s="445">
        <v>6175</v>
      </c>
      <c r="B4428" s="445" t="s">
        <v>13067</v>
      </c>
      <c r="C4428" s="445" t="s">
        <v>954</v>
      </c>
      <c r="D4428" s="445" t="s">
        <v>8349</v>
      </c>
      <c r="E4428" s="452">
        <v>18.11</v>
      </c>
    </row>
    <row r="4429" spans="1:5">
      <c r="A4429" s="445">
        <v>41092</v>
      </c>
      <c r="B4429" s="445" t="s">
        <v>13069</v>
      </c>
      <c r="C4429" s="445" t="s">
        <v>8008</v>
      </c>
      <c r="D4429" s="445" t="s">
        <v>8349</v>
      </c>
      <c r="E4429" s="453">
        <v>3210.7</v>
      </c>
    </row>
    <row r="4430" spans="1:5">
      <c r="A4430" s="445">
        <v>37712</v>
      </c>
      <c r="B4430" s="445" t="s">
        <v>13070</v>
      </c>
      <c r="C4430" s="445" t="s">
        <v>145</v>
      </c>
      <c r="D4430" s="445" t="s">
        <v>8367</v>
      </c>
      <c r="E4430" s="452">
        <v>61.5</v>
      </c>
    </row>
    <row r="4431" spans="1:5">
      <c r="A4431" s="445">
        <v>34547</v>
      </c>
      <c r="B4431" s="445" t="s">
        <v>13071</v>
      </c>
      <c r="C4431" s="445" t="s">
        <v>239</v>
      </c>
      <c r="D4431" s="445" t="s">
        <v>8349</v>
      </c>
      <c r="E4431" s="452">
        <v>6.48</v>
      </c>
    </row>
    <row r="4432" spans="1:5">
      <c r="A4432" s="445">
        <v>34548</v>
      </c>
      <c r="B4432" s="445" t="s">
        <v>13072</v>
      </c>
      <c r="C4432" s="445" t="s">
        <v>239</v>
      </c>
      <c r="D4432" s="445" t="s">
        <v>8349</v>
      </c>
      <c r="E4432" s="452">
        <v>10.63</v>
      </c>
    </row>
    <row r="4433" spans="1:5">
      <c r="A4433" s="445">
        <v>34558</v>
      </c>
      <c r="B4433" s="445" t="s">
        <v>13073</v>
      </c>
      <c r="C4433" s="445" t="s">
        <v>239</v>
      </c>
      <c r="D4433" s="445" t="s">
        <v>8349</v>
      </c>
      <c r="E4433" s="452">
        <v>5.27</v>
      </c>
    </row>
    <row r="4434" spans="1:5">
      <c r="A4434" s="445">
        <v>34550</v>
      </c>
      <c r="B4434" s="445" t="s">
        <v>13074</v>
      </c>
      <c r="C4434" s="445" t="s">
        <v>239</v>
      </c>
      <c r="D4434" s="445" t="s">
        <v>8349</v>
      </c>
      <c r="E4434" s="452">
        <v>2.8</v>
      </c>
    </row>
    <row r="4435" spans="1:5">
      <c r="A4435" s="445">
        <v>34557</v>
      </c>
      <c r="B4435" s="445" t="s">
        <v>13075</v>
      </c>
      <c r="C4435" s="445" t="s">
        <v>239</v>
      </c>
      <c r="D4435" s="445" t="s">
        <v>8349</v>
      </c>
      <c r="E4435" s="452">
        <v>4.0999999999999996</v>
      </c>
    </row>
    <row r="4436" spans="1:5">
      <c r="A4436" s="445">
        <v>37411</v>
      </c>
      <c r="B4436" s="445" t="s">
        <v>13076</v>
      </c>
      <c r="C4436" s="445" t="s">
        <v>145</v>
      </c>
      <c r="D4436" s="445" t="s">
        <v>8349</v>
      </c>
      <c r="E4436" s="452">
        <v>30</v>
      </c>
    </row>
    <row r="4437" spans="1:5">
      <c r="A4437" s="445">
        <v>39508</v>
      </c>
      <c r="B4437" s="445" t="s">
        <v>13077</v>
      </c>
      <c r="C4437" s="445" t="s">
        <v>145</v>
      </c>
      <c r="D4437" s="445" t="s">
        <v>8349</v>
      </c>
      <c r="E4437" s="452">
        <v>16.850000000000001</v>
      </c>
    </row>
    <row r="4438" spans="1:5">
      <c r="A4438" s="445">
        <v>39507</v>
      </c>
      <c r="B4438" s="445" t="s">
        <v>13078</v>
      </c>
      <c r="C4438" s="445" t="s">
        <v>145</v>
      </c>
      <c r="D4438" s="445" t="s">
        <v>8349</v>
      </c>
      <c r="E4438" s="452">
        <v>25.14</v>
      </c>
    </row>
    <row r="4439" spans="1:5">
      <c r="A4439" s="445">
        <v>7155</v>
      </c>
      <c r="B4439" s="445" t="s">
        <v>13079</v>
      </c>
      <c r="C4439" s="445" t="s">
        <v>145</v>
      </c>
      <c r="D4439" s="445" t="s">
        <v>8349</v>
      </c>
      <c r="E4439" s="452">
        <v>32.270000000000003</v>
      </c>
    </row>
    <row r="4440" spans="1:5">
      <c r="A4440" s="445">
        <v>42406</v>
      </c>
      <c r="B4440" s="445" t="s">
        <v>13080</v>
      </c>
      <c r="C4440" s="445" t="s">
        <v>145</v>
      </c>
      <c r="D4440" s="445" t="s">
        <v>8349</v>
      </c>
      <c r="E4440" s="452">
        <v>37</v>
      </c>
    </row>
    <row r="4441" spans="1:5">
      <c r="A4441" s="445">
        <v>7156</v>
      </c>
      <c r="B4441" s="445" t="s">
        <v>13081</v>
      </c>
      <c r="C4441" s="445" t="s">
        <v>145</v>
      </c>
      <c r="D4441" s="445" t="s">
        <v>8352</v>
      </c>
      <c r="E4441" s="452">
        <v>46.3</v>
      </c>
    </row>
    <row r="4442" spans="1:5">
      <c r="A4442" s="445">
        <v>43127</v>
      </c>
      <c r="B4442" s="445" t="s">
        <v>13082</v>
      </c>
      <c r="C4442" s="445" t="s">
        <v>145</v>
      </c>
      <c r="D4442" s="445" t="s">
        <v>8349</v>
      </c>
      <c r="E4442" s="452">
        <v>66.260000000000005</v>
      </c>
    </row>
    <row r="4443" spans="1:5">
      <c r="A4443" s="445">
        <v>10917</v>
      </c>
      <c r="B4443" s="445" t="s">
        <v>13083</v>
      </c>
      <c r="C4443" s="445" t="s">
        <v>145</v>
      </c>
      <c r="D4443" s="445" t="s">
        <v>8349</v>
      </c>
      <c r="E4443" s="452">
        <v>13.98</v>
      </c>
    </row>
    <row r="4444" spans="1:5">
      <c r="A4444" s="445">
        <v>21141</v>
      </c>
      <c r="B4444" s="445" t="s">
        <v>13084</v>
      </c>
      <c r="C4444" s="445" t="s">
        <v>145</v>
      </c>
      <c r="D4444" s="445" t="s">
        <v>8349</v>
      </c>
      <c r="E4444" s="452">
        <v>21.65</v>
      </c>
    </row>
    <row r="4445" spans="1:5">
      <c r="A4445" s="445">
        <v>39509</v>
      </c>
      <c r="B4445" s="445" t="s">
        <v>13085</v>
      </c>
      <c r="C4445" s="445" t="s">
        <v>145</v>
      </c>
      <c r="D4445" s="445" t="s">
        <v>8349</v>
      </c>
      <c r="E4445" s="452">
        <v>20.83</v>
      </c>
    </row>
    <row r="4446" spans="1:5">
      <c r="A4446" s="445">
        <v>25988</v>
      </c>
      <c r="B4446" s="445" t="s">
        <v>13086</v>
      </c>
      <c r="C4446" s="445" t="s">
        <v>145</v>
      </c>
      <c r="D4446" s="445" t="s">
        <v>8349</v>
      </c>
      <c r="E4446" s="452">
        <v>10.77</v>
      </c>
    </row>
    <row r="4447" spans="1:5">
      <c r="A4447" s="445">
        <v>7167</v>
      </c>
      <c r="B4447" s="445" t="s">
        <v>13087</v>
      </c>
      <c r="C4447" s="445" t="s">
        <v>145</v>
      </c>
      <c r="D4447" s="445" t="s">
        <v>8349</v>
      </c>
      <c r="E4447" s="452">
        <v>23.74</v>
      </c>
    </row>
    <row r="4448" spans="1:5">
      <c r="A4448" s="445">
        <v>10928</v>
      </c>
      <c r="B4448" s="445" t="s">
        <v>13088</v>
      </c>
      <c r="C4448" s="445" t="s">
        <v>145</v>
      </c>
      <c r="D4448" s="445" t="s">
        <v>8349</v>
      </c>
      <c r="E4448" s="452">
        <v>13.64</v>
      </c>
    </row>
    <row r="4449" spans="1:5">
      <c r="A4449" s="445">
        <v>10933</v>
      </c>
      <c r="B4449" s="445" t="s">
        <v>13089</v>
      </c>
      <c r="C4449" s="445" t="s">
        <v>145</v>
      </c>
      <c r="D4449" s="445" t="s">
        <v>8349</v>
      </c>
      <c r="E4449" s="452">
        <v>20.58</v>
      </c>
    </row>
    <row r="4450" spans="1:5">
      <c r="A4450" s="445">
        <v>7158</v>
      </c>
      <c r="B4450" s="445" t="s">
        <v>13090</v>
      </c>
      <c r="C4450" s="445" t="s">
        <v>145</v>
      </c>
      <c r="D4450" s="445" t="s">
        <v>8352</v>
      </c>
      <c r="E4450" s="452">
        <v>34.9</v>
      </c>
    </row>
    <row r="4451" spans="1:5">
      <c r="A4451" s="445">
        <v>10927</v>
      </c>
      <c r="B4451" s="445" t="s">
        <v>13091</v>
      </c>
      <c r="C4451" s="445" t="s">
        <v>145</v>
      </c>
      <c r="D4451" s="445" t="s">
        <v>8349</v>
      </c>
      <c r="E4451" s="452">
        <v>22.32</v>
      </c>
    </row>
    <row r="4452" spans="1:5">
      <c r="A4452" s="445">
        <v>7162</v>
      </c>
      <c r="B4452" s="445" t="s">
        <v>13092</v>
      </c>
      <c r="C4452" s="445" t="s">
        <v>145</v>
      </c>
      <c r="D4452" s="445" t="s">
        <v>8349</v>
      </c>
      <c r="E4452" s="452">
        <v>54.61</v>
      </c>
    </row>
    <row r="4453" spans="1:5">
      <c r="A4453" s="445">
        <v>10932</v>
      </c>
      <c r="B4453" s="445" t="s">
        <v>13093</v>
      </c>
      <c r="C4453" s="445" t="s">
        <v>145</v>
      </c>
      <c r="D4453" s="445" t="s">
        <v>8349</v>
      </c>
      <c r="E4453" s="452">
        <v>94.99</v>
      </c>
    </row>
    <row r="4454" spans="1:5">
      <c r="A4454" s="445">
        <v>10937</v>
      </c>
      <c r="B4454" s="445" t="s">
        <v>13094</v>
      </c>
      <c r="C4454" s="445" t="s">
        <v>145</v>
      </c>
      <c r="D4454" s="445" t="s">
        <v>8349</v>
      </c>
      <c r="E4454" s="452">
        <v>24.41</v>
      </c>
    </row>
    <row r="4455" spans="1:5">
      <c r="A4455" s="445">
        <v>10935</v>
      </c>
      <c r="B4455" s="445" t="s">
        <v>13095</v>
      </c>
      <c r="C4455" s="445" t="s">
        <v>145</v>
      </c>
      <c r="D4455" s="445" t="s">
        <v>8349</v>
      </c>
      <c r="E4455" s="452">
        <v>42.34</v>
      </c>
    </row>
    <row r="4456" spans="1:5">
      <c r="A4456" s="445">
        <v>10931</v>
      </c>
      <c r="B4456" s="445" t="s">
        <v>13096</v>
      </c>
      <c r="C4456" s="445" t="s">
        <v>145</v>
      </c>
      <c r="D4456" s="445" t="s">
        <v>8349</v>
      </c>
      <c r="E4456" s="452">
        <v>11.91</v>
      </c>
    </row>
    <row r="4457" spans="1:5">
      <c r="A4457" s="445">
        <v>7164</v>
      </c>
      <c r="B4457" s="445" t="s">
        <v>13097</v>
      </c>
      <c r="C4457" s="445" t="s">
        <v>145</v>
      </c>
      <c r="D4457" s="445" t="s">
        <v>8349</v>
      </c>
      <c r="E4457" s="452">
        <v>39.409999999999997</v>
      </c>
    </row>
    <row r="4458" spans="1:5">
      <c r="A4458" s="445">
        <v>36887</v>
      </c>
      <c r="B4458" s="445" t="s">
        <v>13098</v>
      </c>
      <c r="C4458" s="445" t="s">
        <v>145</v>
      </c>
      <c r="D4458" s="445" t="s">
        <v>8349</v>
      </c>
      <c r="E4458" s="452">
        <v>13.96</v>
      </c>
    </row>
    <row r="4459" spans="1:5">
      <c r="A4459" s="445">
        <v>34630</v>
      </c>
      <c r="B4459" s="445" t="s">
        <v>13099</v>
      </c>
      <c r="C4459" s="445" t="s">
        <v>146</v>
      </c>
      <c r="D4459" s="445" t="s">
        <v>8367</v>
      </c>
      <c r="E4459" s="452">
        <v>999.55</v>
      </c>
    </row>
    <row r="4460" spans="1:5">
      <c r="A4460" s="445">
        <v>7161</v>
      </c>
      <c r="B4460" s="445" t="s">
        <v>13100</v>
      </c>
      <c r="C4460" s="445" t="s">
        <v>145</v>
      </c>
      <c r="D4460" s="445" t="s">
        <v>8349</v>
      </c>
      <c r="E4460" s="452">
        <v>4.9000000000000004</v>
      </c>
    </row>
    <row r="4461" spans="1:5">
      <c r="A4461" s="445">
        <v>7170</v>
      </c>
      <c r="B4461" s="445" t="s">
        <v>13101</v>
      </c>
      <c r="C4461" s="445" t="s">
        <v>145</v>
      </c>
      <c r="D4461" s="445" t="s">
        <v>8349</v>
      </c>
      <c r="E4461" s="452">
        <v>1.98</v>
      </c>
    </row>
    <row r="4462" spans="1:5">
      <c r="A4462" s="445">
        <v>37524</v>
      </c>
      <c r="B4462" s="445" t="s">
        <v>13102</v>
      </c>
      <c r="C4462" s="445" t="s">
        <v>239</v>
      </c>
      <c r="D4462" s="445" t="s">
        <v>8352</v>
      </c>
      <c r="E4462" s="452">
        <v>1.9</v>
      </c>
    </row>
    <row r="4463" spans="1:5">
      <c r="A4463" s="445">
        <v>37525</v>
      </c>
      <c r="B4463" s="445" t="s">
        <v>13103</v>
      </c>
      <c r="C4463" s="445" t="s">
        <v>239</v>
      </c>
      <c r="D4463" s="445" t="s">
        <v>8349</v>
      </c>
      <c r="E4463" s="452">
        <v>2.2599999999999998</v>
      </c>
    </row>
    <row r="4464" spans="1:5">
      <c r="A4464" s="445">
        <v>36789</v>
      </c>
      <c r="B4464" s="445" t="s">
        <v>13104</v>
      </c>
      <c r="C4464" s="445" t="s">
        <v>146</v>
      </c>
      <c r="D4464" s="445" t="s">
        <v>8349</v>
      </c>
      <c r="E4464" s="452">
        <v>2.2999999999999998</v>
      </c>
    </row>
    <row r="4465" spans="1:5">
      <c r="A4465" s="445">
        <v>7173</v>
      </c>
      <c r="B4465" s="445" t="s">
        <v>13105</v>
      </c>
      <c r="C4465" s="445" t="s">
        <v>21160</v>
      </c>
      <c r="D4465" s="445" t="s">
        <v>8352</v>
      </c>
      <c r="E4465" s="453">
        <v>1490</v>
      </c>
    </row>
    <row r="4466" spans="1:5">
      <c r="A4466" s="445">
        <v>7175</v>
      </c>
      <c r="B4466" s="445" t="s">
        <v>13106</v>
      </c>
      <c r="C4466" s="445" t="s">
        <v>146</v>
      </c>
      <c r="D4466" s="445" t="s">
        <v>8349</v>
      </c>
      <c r="E4466" s="452">
        <v>1.68</v>
      </c>
    </row>
    <row r="4467" spans="1:5">
      <c r="A4467" s="445">
        <v>40741</v>
      </c>
      <c r="B4467" s="445" t="s">
        <v>13107</v>
      </c>
      <c r="C4467" s="445" t="s">
        <v>146</v>
      </c>
      <c r="D4467" s="445" t="s">
        <v>8349</v>
      </c>
      <c r="E4467" s="452">
        <v>2.31</v>
      </c>
    </row>
    <row r="4468" spans="1:5">
      <c r="A4468" s="445">
        <v>7184</v>
      </c>
      <c r="B4468" s="445" t="s">
        <v>13108</v>
      </c>
      <c r="C4468" s="445" t="s">
        <v>145</v>
      </c>
      <c r="D4468" s="445" t="s">
        <v>8352</v>
      </c>
      <c r="E4468" s="452">
        <v>34.58</v>
      </c>
    </row>
    <row r="4469" spans="1:5">
      <c r="A4469" s="445">
        <v>34458</v>
      </c>
      <c r="B4469" s="445" t="s">
        <v>13109</v>
      </c>
      <c r="C4469" s="445" t="s">
        <v>146</v>
      </c>
      <c r="D4469" s="445" t="s">
        <v>8349</v>
      </c>
      <c r="E4469" s="452">
        <v>153.63999999999999</v>
      </c>
    </row>
    <row r="4470" spans="1:5">
      <c r="A4470" s="445">
        <v>34464</v>
      </c>
      <c r="B4470" s="445" t="s">
        <v>13110</v>
      </c>
      <c r="C4470" s="445" t="s">
        <v>146</v>
      </c>
      <c r="D4470" s="445" t="s">
        <v>8349</v>
      </c>
      <c r="E4470" s="452">
        <v>206.13</v>
      </c>
    </row>
    <row r="4471" spans="1:5">
      <c r="A4471" s="445">
        <v>34468</v>
      </c>
      <c r="B4471" s="445" t="s">
        <v>13111</v>
      </c>
      <c r="C4471" s="445" t="s">
        <v>146</v>
      </c>
      <c r="D4471" s="445" t="s">
        <v>8349</v>
      </c>
      <c r="E4471" s="452">
        <v>237.89</v>
      </c>
    </row>
    <row r="4472" spans="1:5">
      <c r="A4472" s="445">
        <v>34473</v>
      </c>
      <c r="B4472" s="445" t="s">
        <v>13112</v>
      </c>
      <c r="C4472" s="445" t="s">
        <v>146</v>
      </c>
      <c r="D4472" s="445" t="s">
        <v>8349</v>
      </c>
      <c r="E4472" s="452">
        <v>194.56</v>
      </c>
    </row>
    <row r="4473" spans="1:5">
      <c r="A4473" s="445">
        <v>34480</v>
      </c>
      <c r="B4473" s="445" t="s">
        <v>13113</v>
      </c>
      <c r="C4473" s="445" t="s">
        <v>146</v>
      </c>
      <c r="D4473" s="445" t="s">
        <v>8349</v>
      </c>
      <c r="E4473" s="452">
        <v>265.32</v>
      </c>
    </row>
    <row r="4474" spans="1:5">
      <c r="A4474" s="445">
        <v>34486</v>
      </c>
      <c r="B4474" s="445" t="s">
        <v>13114</v>
      </c>
      <c r="C4474" s="445" t="s">
        <v>146</v>
      </c>
      <c r="D4474" s="445" t="s">
        <v>8349</v>
      </c>
      <c r="E4474" s="452">
        <v>297.16000000000003</v>
      </c>
    </row>
    <row r="4475" spans="1:5">
      <c r="A4475" s="445">
        <v>7202</v>
      </c>
      <c r="B4475" s="445" t="s">
        <v>13115</v>
      </c>
      <c r="C4475" s="445" t="s">
        <v>145</v>
      </c>
      <c r="D4475" s="445" t="s">
        <v>8349</v>
      </c>
      <c r="E4475" s="452">
        <v>60.89</v>
      </c>
    </row>
    <row r="4476" spans="1:5">
      <c r="A4476" s="445">
        <v>7190</v>
      </c>
      <c r="B4476" s="445" t="s">
        <v>13116</v>
      </c>
      <c r="C4476" s="445" t="s">
        <v>146</v>
      </c>
      <c r="D4476" s="445" t="s">
        <v>8349</v>
      </c>
      <c r="E4476" s="452">
        <v>10.45</v>
      </c>
    </row>
    <row r="4477" spans="1:5">
      <c r="A4477" s="445">
        <v>34417</v>
      </c>
      <c r="B4477" s="445" t="s">
        <v>13117</v>
      </c>
      <c r="C4477" s="445" t="s">
        <v>146</v>
      </c>
      <c r="D4477" s="445" t="s">
        <v>8349</v>
      </c>
      <c r="E4477" s="452">
        <v>18.16</v>
      </c>
    </row>
    <row r="4478" spans="1:5">
      <c r="A4478" s="445">
        <v>7213</v>
      </c>
      <c r="B4478" s="445" t="s">
        <v>13118</v>
      </c>
      <c r="C4478" s="445" t="s">
        <v>145</v>
      </c>
      <c r="D4478" s="445" t="s">
        <v>8349</v>
      </c>
      <c r="E4478" s="452">
        <v>17.25</v>
      </c>
    </row>
    <row r="4479" spans="1:5">
      <c r="A4479" s="445">
        <v>7195</v>
      </c>
      <c r="B4479" s="445" t="s">
        <v>13119</v>
      </c>
      <c r="C4479" s="445" t="s">
        <v>146</v>
      </c>
      <c r="D4479" s="445" t="s">
        <v>8349</v>
      </c>
      <c r="E4479" s="452">
        <v>50.14</v>
      </c>
    </row>
    <row r="4480" spans="1:5">
      <c r="A4480" s="445">
        <v>7186</v>
      </c>
      <c r="B4480" s="445" t="s">
        <v>13120</v>
      </c>
      <c r="C4480" s="445" t="s">
        <v>146</v>
      </c>
      <c r="D4480" s="445" t="s">
        <v>8352</v>
      </c>
      <c r="E4480" s="452">
        <v>59.99</v>
      </c>
    </row>
    <row r="4481" spans="1:5">
      <c r="A4481" s="445">
        <v>7194</v>
      </c>
      <c r="B4481" s="445" t="s">
        <v>13122</v>
      </c>
      <c r="C4481" s="445" t="s">
        <v>145</v>
      </c>
      <c r="D4481" s="445" t="s">
        <v>8349</v>
      </c>
      <c r="E4481" s="452">
        <v>29.75</v>
      </c>
    </row>
    <row r="4482" spans="1:5">
      <c r="A4482" s="445">
        <v>7197</v>
      </c>
      <c r="B4482" s="445" t="s">
        <v>13123</v>
      </c>
      <c r="C4482" s="445" t="s">
        <v>146</v>
      </c>
      <c r="D4482" s="445" t="s">
        <v>8349</v>
      </c>
      <c r="E4482" s="452">
        <v>119.95</v>
      </c>
    </row>
    <row r="4483" spans="1:5">
      <c r="A4483" s="445">
        <v>7192</v>
      </c>
      <c r="B4483" s="445" t="s">
        <v>13124</v>
      </c>
      <c r="C4483" s="445" t="s">
        <v>146</v>
      </c>
      <c r="D4483" s="445" t="s">
        <v>8349</v>
      </c>
      <c r="E4483" s="452">
        <v>65.97</v>
      </c>
    </row>
    <row r="4484" spans="1:5">
      <c r="A4484" s="445">
        <v>7193</v>
      </c>
      <c r="B4484" s="445" t="s">
        <v>13126</v>
      </c>
      <c r="C4484" s="445" t="s">
        <v>146</v>
      </c>
      <c r="D4484" s="445" t="s">
        <v>8349</v>
      </c>
      <c r="E4484" s="452">
        <v>78.75</v>
      </c>
    </row>
    <row r="4485" spans="1:5">
      <c r="A4485" s="445">
        <v>7189</v>
      </c>
      <c r="B4485" s="445" t="s">
        <v>13127</v>
      </c>
      <c r="C4485" s="445" t="s">
        <v>146</v>
      </c>
      <c r="D4485" s="445" t="s">
        <v>8349</v>
      </c>
      <c r="E4485" s="452">
        <v>110.62</v>
      </c>
    </row>
    <row r="4486" spans="1:5">
      <c r="A4486" s="445">
        <v>7198</v>
      </c>
      <c r="B4486" s="445" t="s">
        <v>13128</v>
      </c>
      <c r="C4486" s="445" t="s">
        <v>145</v>
      </c>
      <c r="D4486" s="445" t="s">
        <v>8349</v>
      </c>
      <c r="E4486" s="452">
        <v>41.18</v>
      </c>
    </row>
    <row r="4487" spans="1:5">
      <c r="A4487" s="445">
        <v>34402</v>
      </c>
      <c r="B4487" s="445" t="s">
        <v>13128</v>
      </c>
      <c r="C4487" s="445" t="s">
        <v>146</v>
      </c>
      <c r="D4487" s="445" t="s">
        <v>8349</v>
      </c>
      <c r="E4487" s="452">
        <v>165.8</v>
      </c>
    </row>
    <row r="4488" spans="1:5">
      <c r="A4488" s="445">
        <v>7245</v>
      </c>
      <c r="B4488" s="445" t="s">
        <v>13130</v>
      </c>
      <c r="C4488" s="445" t="s">
        <v>146</v>
      </c>
      <c r="D4488" s="445" t="s">
        <v>8349</v>
      </c>
      <c r="E4488" s="452">
        <v>54.71</v>
      </c>
    </row>
    <row r="4489" spans="1:5">
      <c r="A4489" s="445">
        <v>34425</v>
      </c>
      <c r="B4489" s="445" t="s">
        <v>13131</v>
      </c>
      <c r="C4489" s="445" t="s">
        <v>146</v>
      </c>
      <c r="D4489" s="445" t="s">
        <v>8349</v>
      </c>
      <c r="E4489" s="452">
        <v>102.53</v>
      </c>
    </row>
    <row r="4490" spans="1:5">
      <c r="A4490" s="445">
        <v>7223</v>
      </c>
      <c r="B4490" s="445" t="s">
        <v>13132</v>
      </c>
      <c r="C4490" s="445" t="s">
        <v>146</v>
      </c>
      <c r="D4490" s="445" t="s">
        <v>8349</v>
      </c>
      <c r="E4490" s="452">
        <v>119.49</v>
      </c>
    </row>
    <row r="4491" spans="1:5">
      <c r="A4491" s="445">
        <v>7234</v>
      </c>
      <c r="B4491" s="445" t="s">
        <v>13133</v>
      </c>
      <c r="C4491" s="445" t="s">
        <v>146</v>
      </c>
      <c r="D4491" s="445" t="s">
        <v>8349</v>
      </c>
      <c r="E4491" s="452">
        <v>172.35</v>
      </c>
    </row>
    <row r="4492" spans="1:5">
      <c r="A4492" s="445">
        <v>7224</v>
      </c>
      <c r="B4492" s="445" t="s">
        <v>13134</v>
      </c>
      <c r="C4492" s="445" t="s">
        <v>146</v>
      </c>
      <c r="D4492" s="445" t="s">
        <v>8349</v>
      </c>
      <c r="E4492" s="452">
        <v>190.37</v>
      </c>
    </row>
    <row r="4493" spans="1:5">
      <c r="A4493" s="445">
        <v>7221</v>
      </c>
      <c r="B4493" s="445" t="s">
        <v>13135</v>
      </c>
      <c r="C4493" s="445" t="s">
        <v>145</v>
      </c>
      <c r="D4493" s="445" t="s">
        <v>8349</v>
      </c>
      <c r="E4493" s="452">
        <v>92.56</v>
      </c>
    </row>
    <row r="4494" spans="1:5">
      <c r="A4494" s="445">
        <v>7225</v>
      </c>
      <c r="B4494" s="445" t="s">
        <v>13136</v>
      </c>
      <c r="C4494" s="445" t="s">
        <v>146</v>
      </c>
      <c r="D4494" s="445" t="s">
        <v>8349</v>
      </c>
      <c r="E4494" s="452">
        <v>240.68</v>
      </c>
    </row>
    <row r="4495" spans="1:5">
      <c r="A4495" s="445">
        <v>7226</v>
      </c>
      <c r="B4495" s="445" t="s">
        <v>13137</v>
      </c>
      <c r="C4495" s="445" t="s">
        <v>146</v>
      </c>
      <c r="D4495" s="445" t="s">
        <v>8349</v>
      </c>
      <c r="E4495" s="452">
        <v>264.86</v>
      </c>
    </row>
    <row r="4496" spans="1:5">
      <c r="A4496" s="445">
        <v>7236</v>
      </c>
      <c r="B4496" s="445" t="s">
        <v>13138</v>
      </c>
      <c r="C4496" s="445" t="s">
        <v>146</v>
      </c>
      <c r="D4496" s="445" t="s">
        <v>8349</v>
      </c>
      <c r="E4496" s="452">
        <v>288.86</v>
      </c>
    </row>
    <row r="4497" spans="1:5">
      <c r="A4497" s="445">
        <v>7227</v>
      </c>
      <c r="B4497" s="445" t="s">
        <v>13139</v>
      </c>
      <c r="C4497" s="445" t="s">
        <v>146</v>
      </c>
      <c r="D4497" s="445" t="s">
        <v>8349</v>
      </c>
      <c r="E4497" s="452">
        <v>312.94</v>
      </c>
    </row>
    <row r="4498" spans="1:5">
      <c r="A4498" s="445">
        <v>7212</v>
      </c>
      <c r="B4498" s="445" t="s">
        <v>13140</v>
      </c>
      <c r="C4498" s="445" t="s">
        <v>146</v>
      </c>
      <c r="D4498" s="445" t="s">
        <v>8349</v>
      </c>
      <c r="E4498" s="452">
        <v>346.5</v>
      </c>
    </row>
    <row r="4499" spans="1:5">
      <c r="A4499" s="445">
        <v>7229</v>
      </c>
      <c r="B4499" s="445" t="s">
        <v>13141</v>
      </c>
      <c r="C4499" s="445" t="s">
        <v>146</v>
      </c>
      <c r="D4499" s="445" t="s">
        <v>8349</v>
      </c>
      <c r="E4499" s="452">
        <v>229.14</v>
      </c>
    </row>
    <row r="4500" spans="1:5">
      <c r="A4500" s="445">
        <v>7230</v>
      </c>
      <c r="B4500" s="445" t="s">
        <v>13142</v>
      </c>
      <c r="C4500" s="445" t="s">
        <v>146</v>
      </c>
      <c r="D4500" s="445" t="s">
        <v>8349</v>
      </c>
      <c r="E4500" s="452">
        <v>365.15</v>
      </c>
    </row>
    <row r="4501" spans="1:5">
      <c r="A4501" s="445">
        <v>7231</v>
      </c>
      <c r="B4501" s="445" t="s">
        <v>13143</v>
      </c>
      <c r="C4501" s="445" t="s">
        <v>146</v>
      </c>
      <c r="D4501" s="445" t="s">
        <v>8349</v>
      </c>
      <c r="E4501" s="452">
        <v>479.55</v>
      </c>
    </row>
    <row r="4502" spans="1:5">
      <c r="A4502" s="445">
        <v>7220</v>
      </c>
      <c r="B4502" s="445" t="s">
        <v>13144</v>
      </c>
      <c r="C4502" s="445" t="s">
        <v>146</v>
      </c>
      <c r="D4502" s="445" t="s">
        <v>8349</v>
      </c>
      <c r="E4502" s="452">
        <v>589.57000000000005</v>
      </c>
    </row>
    <row r="4503" spans="1:5">
      <c r="A4503" s="445">
        <v>34447</v>
      </c>
      <c r="B4503" s="445" t="s">
        <v>13145</v>
      </c>
      <c r="C4503" s="445" t="s">
        <v>146</v>
      </c>
      <c r="D4503" s="445" t="s">
        <v>8349</v>
      </c>
      <c r="E4503" s="452">
        <v>656.2</v>
      </c>
    </row>
    <row r="4504" spans="1:5">
      <c r="A4504" s="445">
        <v>7233</v>
      </c>
      <c r="B4504" s="445" t="s">
        <v>13146</v>
      </c>
      <c r="C4504" s="445" t="s">
        <v>146</v>
      </c>
      <c r="D4504" s="445" t="s">
        <v>8349</v>
      </c>
      <c r="E4504" s="452">
        <v>734.64</v>
      </c>
    </row>
    <row r="4505" spans="1:5">
      <c r="A4505" s="445">
        <v>40740</v>
      </c>
      <c r="B4505" s="445" t="s">
        <v>13147</v>
      </c>
      <c r="C4505" s="445" t="s">
        <v>145</v>
      </c>
      <c r="D4505" s="445" t="s">
        <v>8349</v>
      </c>
      <c r="E4505" s="452">
        <v>209.68</v>
      </c>
    </row>
    <row r="4506" spans="1:5">
      <c r="A4506" s="445">
        <v>25007</v>
      </c>
      <c r="B4506" s="445" t="s">
        <v>13148</v>
      </c>
      <c r="C4506" s="445" t="s">
        <v>145</v>
      </c>
      <c r="D4506" s="445" t="s">
        <v>8352</v>
      </c>
      <c r="E4506" s="452">
        <v>60</v>
      </c>
    </row>
    <row r="4507" spans="1:5">
      <c r="A4507" s="445">
        <v>43071</v>
      </c>
      <c r="B4507" s="445" t="s">
        <v>13149</v>
      </c>
      <c r="C4507" s="445" t="s">
        <v>145</v>
      </c>
      <c r="D4507" s="445" t="s">
        <v>8349</v>
      </c>
      <c r="E4507" s="452">
        <v>236.1</v>
      </c>
    </row>
    <row r="4508" spans="1:5">
      <c r="A4508" s="445">
        <v>39520</v>
      </c>
      <c r="B4508" s="445" t="s">
        <v>13150</v>
      </c>
      <c r="C4508" s="445" t="s">
        <v>145</v>
      </c>
      <c r="D4508" s="445" t="s">
        <v>8349</v>
      </c>
      <c r="E4508" s="452">
        <v>192.62</v>
      </c>
    </row>
    <row r="4509" spans="1:5">
      <c r="A4509" s="445">
        <v>39521</v>
      </c>
      <c r="B4509" s="445" t="s">
        <v>13151</v>
      </c>
      <c r="C4509" s="445" t="s">
        <v>145</v>
      </c>
      <c r="D4509" s="445" t="s">
        <v>8349</v>
      </c>
      <c r="E4509" s="452">
        <v>198.91</v>
      </c>
    </row>
    <row r="4510" spans="1:5">
      <c r="A4510" s="445">
        <v>39522</v>
      </c>
      <c r="B4510" s="445" t="s">
        <v>13152</v>
      </c>
      <c r="C4510" s="445" t="s">
        <v>145</v>
      </c>
      <c r="D4510" s="445" t="s">
        <v>8349</v>
      </c>
      <c r="E4510" s="452">
        <v>205.4</v>
      </c>
    </row>
    <row r="4511" spans="1:5">
      <c r="A4511" s="445">
        <v>7243</v>
      </c>
      <c r="B4511" s="445" t="s">
        <v>13153</v>
      </c>
      <c r="C4511" s="445" t="s">
        <v>145</v>
      </c>
      <c r="D4511" s="445" t="s">
        <v>8349</v>
      </c>
      <c r="E4511" s="452">
        <v>62.7</v>
      </c>
    </row>
    <row r="4512" spans="1:5">
      <c r="A4512" s="445">
        <v>11067</v>
      </c>
      <c r="B4512" s="445" t="s">
        <v>13154</v>
      </c>
      <c r="C4512" s="445" t="s">
        <v>146</v>
      </c>
      <c r="D4512" s="445" t="s">
        <v>8367</v>
      </c>
      <c r="E4512" s="452">
        <v>388.81</v>
      </c>
    </row>
    <row r="4513" spans="1:5">
      <c r="A4513" s="445">
        <v>11068</v>
      </c>
      <c r="B4513" s="445" t="s">
        <v>13155</v>
      </c>
      <c r="C4513" s="445" t="s">
        <v>146</v>
      </c>
      <c r="D4513" s="445" t="s">
        <v>8367</v>
      </c>
      <c r="E4513" s="452">
        <v>491.21</v>
      </c>
    </row>
    <row r="4514" spans="1:5">
      <c r="A4514" s="445">
        <v>7246</v>
      </c>
      <c r="B4514" s="445" t="s">
        <v>13156</v>
      </c>
      <c r="C4514" s="445" t="s">
        <v>146</v>
      </c>
      <c r="D4514" s="445" t="s">
        <v>8349</v>
      </c>
      <c r="E4514" s="452">
        <v>50.9</v>
      </c>
    </row>
    <row r="4515" spans="1:5">
      <c r="A4515" s="445">
        <v>12869</v>
      </c>
      <c r="B4515" s="445" t="s">
        <v>13157</v>
      </c>
      <c r="C4515" s="445" t="s">
        <v>954</v>
      </c>
      <c r="D4515" s="445" t="s">
        <v>8349</v>
      </c>
      <c r="E4515" s="452">
        <v>14.91</v>
      </c>
    </row>
    <row r="4516" spans="1:5">
      <c r="A4516" s="445">
        <v>41097</v>
      </c>
      <c r="B4516" s="445" t="s">
        <v>13158</v>
      </c>
      <c r="C4516" s="445" t="s">
        <v>8008</v>
      </c>
      <c r="D4516" s="445" t="s">
        <v>8349</v>
      </c>
      <c r="E4516" s="453">
        <v>2643.34</v>
      </c>
    </row>
    <row r="4517" spans="1:5">
      <c r="A4517" s="445">
        <v>1574</v>
      </c>
      <c r="B4517" s="445" t="s">
        <v>13159</v>
      </c>
      <c r="C4517" s="445" t="s">
        <v>146</v>
      </c>
      <c r="D4517" s="445" t="s">
        <v>8349</v>
      </c>
      <c r="E4517" s="452">
        <v>1.3</v>
      </c>
    </row>
    <row r="4518" spans="1:5">
      <c r="A4518" s="445">
        <v>1581</v>
      </c>
      <c r="B4518" s="445" t="s">
        <v>13160</v>
      </c>
      <c r="C4518" s="445" t="s">
        <v>146</v>
      </c>
      <c r="D4518" s="445" t="s">
        <v>8349</v>
      </c>
      <c r="E4518" s="452">
        <v>9.0299999999999994</v>
      </c>
    </row>
    <row r="4519" spans="1:5">
      <c r="A4519" s="445">
        <v>1575</v>
      </c>
      <c r="B4519" s="445" t="s">
        <v>13161</v>
      </c>
      <c r="C4519" s="445" t="s">
        <v>146</v>
      </c>
      <c r="D4519" s="445" t="s">
        <v>8349</v>
      </c>
      <c r="E4519" s="452">
        <v>1.54</v>
      </c>
    </row>
    <row r="4520" spans="1:5">
      <c r="A4520" s="445">
        <v>1570</v>
      </c>
      <c r="B4520" s="445" t="s">
        <v>13162</v>
      </c>
      <c r="C4520" s="445" t="s">
        <v>146</v>
      </c>
      <c r="D4520" s="445" t="s">
        <v>8349</v>
      </c>
      <c r="E4520" s="452">
        <v>0.77</v>
      </c>
    </row>
    <row r="4521" spans="1:5">
      <c r="A4521" s="445">
        <v>1576</v>
      </c>
      <c r="B4521" s="445" t="s">
        <v>13163</v>
      </c>
      <c r="C4521" s="445" t="s">
        <v>146</v>
      </c>
      <c r="D4521" s="445" t="s">
        <v>8349</v>
      </c>
      <c r="E4521" s="452">
        <v>2.14</v>
      </c>
    </row>
    <row r="4522" spans="1:5">
      <c r="A4522" s="445">
        <v>1577</v>
      </c>
      <c r="B4522" s="445" t="s">
        <v>13164</v>
      </c>
      <c r="C4522" s="445" t="s">
        <v>146</v>
      </c>
      <c r="D4522" s="445" t="s">
        <v>8349</v>
      </c>
      <c r="E4522" s="452">
        <v>2.41</v>
      </c>
    </row>
    <row r="4523" spans="1:5">
      <c r="A4523" s="445">
        <v>1571</v>
      </c>
      <c r="B4523" s="445" t="s">
        <v>13165</v>
      </c>
      <c r="C4523" s="445" t="s">
        <v>146</v>
      </c>
      <c r="D4523" s="445" t="s">
        <v>8349</v>
      </c>
      <c r="E4523" s="452">
        <v>1.01</v>
      </c>
    </row>
    <row r="4524" spans="1:5">
      <c r="A4524" s="445">
        <v>1578</v>
      </c>
      <c r="B4524" s="445" t="s">
        <v>13166</v>
      </c>
      <c r="C4524" s="445" t="s">
        <v>146</v>
      </c>
      <c r="D4524" s="445" t="s">
        <v>8349</v>
      </c>
      <c r="E4524" s="452">
        <v>4.18</v>
      </c>
    </row>
    <row r="4525" spans="1:5">
      <c r="A4525" s="445">
        <v>1573</v>
      </c>
      <c r="B4525" s="445" t="s">
        <v>13167</v>
      </c>
      <c r="C4525" s="445" t="s">
        <v>146</v>
      </c>
      <c r="D4525" s="445" t="s">
        <v>8349</v>
      </c>
      <c r="E4525" s="452">
        <v>1.2</v>
      </c>
    </row>
    <row r="4526" spans="1:5">
      <c r="A4526" s="445">
        <v>1579</v>
      </c>
      <c r="B4526" s="445" t="s">
        <v>13168</v>
      </c>
      <c r="C4526" s="445" t="s">
        <v>146</v>
      </c>
      <c r="D4526" s="445" t="s">
        <v>8349</v>
      </c>
      <c r="E4526" s="452">
        <v>5.21</v>
      </c>
    </row>
    <row r="4527" spans="1:5">
      <c r="A4527" s="445">
        <v>1580</v>
      </c>
      <c r="B4527" s="445" t="s">
        <v>13169</v>
      </c>
      <c r="C4527" s="445" t="s">
        <v>146</v>
      </c>
      <c r="D4527" s="445" t="s">
        <v>8349</v>
      </c>
      <c r="E4527" s="452">
        <v>6.42</v>
      </c>
    </row>
    <row r="4528" spans="1:5">
      <c r="A4528" s="445">
        <v>39321</v>
      </c>
      <c r="B4528" s="445" t="s">
        <v>13170</v>
      </c>
      <c r="C4528" s="445" t="s">
        <v>146</v>
      </c>
      <c r="D4528" s="445" t="s">
        <v>8349</v>
      </c>
      <c r="E4528" s="452">
        <v>16.010000000000002</v>
      </c>
    </row>
    <row r="4529" spans="1:5">
      <c r="A4529" s="445">
        <v>39319</v>
      </c>
      <c r="B4529" s="445" t="s">
        <v>13171</v>
      </c>
      <c r="C4529" s="445" t="s">
        <v>146</v>
      </c>
      <c r="D4529" s="445" t="s">
        <v>8349</v>
      </c>
      <c r="E4529" s="452">
        <v>6.25</v>
      </c>
    </row>
    <row r="4530" spans="1:5">
      <c r="A4530" s="445">
        <v>39320</v>
      </c>
      <c r="B4530" s="445" t="s">
        <v>13172</v>
      </c>
      <c r="C4530" s="445" t="s">
        <v>146</v>
      </c>
      <c r="D4530" s="445" t="s">
        <v>8349</v>
      </c>
      <c r="E4530" s="452">
        <v>10.39</v>
      </c>
    </row>
    <row r="4531" spans="1:5">
      <c r="A4531" s="445">
        <v>1591</v>
      </c>
      <c r="B4531" s="445" t="s">
        <v>13173</v>
      </c>
      <c r="C4531" s="445" t="s">
        <v>146</v>
      </c>
      <c r="D4531" s="445" t="s">
        <v>8349</v>
      </c>
      <c r="E4531" s="452">
        <v>19.91</v>
      </c>
    </row>
    <row r="4532" spans="1:5">
      <c r="A4532" s="445">
        <v>1547</v>
      </c>
      <c r="B4532" s="445" t="s">
        <v>13174</v>
      </c>
      <c r="C4532" s="445" t="s">
        <v>146</v>
      </c>
      <c r="D4532" s="445" t="s">
        <v>8349</v>
      </c>
      <c r="E4532" s="452">
        <v>104.33</v>
      </c>
    </row>
    <row r="4533" spans="1:5">
      <c r="A4533" s="445">
        <v>38196</v>
      </c>
      <c r="B4533" s="445" t="s">
        <v>13175</v>
      </c>
      <c r="C4533" s="445" t="s">
        <v>146</v>
      </c>
      <c r="D4533" s="445" t="s">
        <v>8349</v>
      </c>
      <c r="E4533" s="452">
        <v>20.32</v>
      </c>
    </row>
    <row r="4534" spans="1:5">
      <c r="A4534" s="445">
        <v>1543</v>
      </c>
      <c r="B4534" s="445" t="s">
        <v>13176</v>
      </c>
      <c r="C4534" s="445" t="s">
        <v>146</v>
      </c>
      <c r="D4534" s="445" t="s">
        <v>8349</v>
      </c>
      <c r="E4534" s="452">
        <v>21.59</v>
      </c>
    </row>
    <row r="4535" spans="1:5">
      <c r="A4535" s="445">
        <v>1585</v>
      </c>
      <c r="B4535" s="445" t="s">
        <v>13177</v>
      </c>
      <c r="C4535" s="445" t="s">
        <v>146</v>
      </c>
      <c r="D4535" s="445" t="s">
        <v>8349</v>
      </c>
      <c r="E4535" s="452">
        <v>4.18</v>
      </c>
    </row>
    <row r="4536" spans="1:5">
      <c r="A4536" s="445">
        <v>1593</v>
      </c>
      <c r="B4536" s="445" t="s">
        <v>13178</v>
      </c>
      <c r="C4536" s="445" t="s">
        <v>146</v>
      </c>
      <c r="D4536" s="445" t="s">
        <v>8349</v>
      </c>
      <c r="E4536" s="452">
        <v>22.21</v>
      </c>
    </row>
    <row r="4537" spans="1:5">
      <c r="A4537" s="445">
        <v>11838</v>
      </c>
      <c r="B4537" s="445" t="s">
        <v>13179</v>
      </c>
      <c r="C4537" s="445" t="s">
        <v>146</v>
      </c>
      <c r="D4537" s="445" t="s">
        <v>8349</v>
      </c>
      <c r="E4537" s="452">
        <v>29.3</v>
      </c>
    </row>
    <row r="4538" spans="1:5">
      <c r="A4538" s="445">
        <v>1594</v>
      </c>
      <c r="B4538" s="445" t="s">
        <v>13180</v>
      </c>
      <c r="C4538" s="445" t="s">
        <v>146</v>
      </c>
      <c r="D4538" s="445" t="s">
        <v>8349</v>
      </c>
      <c r="E4538" s="452">
        <v>29.62</v>
      </c>
    </row>
    <row r="4539" spans="1:5">
      <c r="A4539" s="445">
        <v>1586</v>
      </c>
      <c r="B4539" s="445" t="s">
        <v>13181</v>
      </c>
      <c r="C4539" s="445" t="s">
        <v>146</v>
      </c>
      <c r="D4539" s="445" t="s">
        <v>8349</v>
      </c>
      <c r="E4539" s="452">
        <v>5.29</v>
      </c>
    </row>
    <row r="4540" spans="1:5">
      <c r="A4540" s="445">
        <v>11839</v>
      </c>
      <c r="B4540" s="445" t="s">
        <v>13182</v>
      </c>
      <c r="C4540" s="445" t="s">
        <v>146</v>
      </c>
      <c r="D4540" s="445" t="s">
        <v>8349</v>
      </c>
      <c r="E4540" s="452">
        <v>42.63</v>
      </c>
    </row>
    <row r="4541" spans="1:5">
      <c r="A4541" s="445">
        <v>1587</v>
      </c>
      <c r="B4541" s="445" t="s">
        <v>13183</v>
      </c>
      <c r="C4541" s="445" t="s">
        <v>146</v>
      </c>
      <c r="D4541" s="445" t="s">
        <v>8349</v>
      </c>
      <c r="E4541" s="452">
        <v>5.39</v>
      </c>
    </row>
    <row r="4542" spans="1:5">
      <c r="A4542" s="445">
        <v>1545</v>
      </c>
      <c r="B4542" s="445" t="s">
        <v>13184</v>
      </c>
      <c r="C4542" s="445" t="s">
        <v>146</v>
      </c>
      <c r="D4542" s="445" t="s">
        <v>8349</v>
      </c>
      <c r="E4542" s="452">
        <v>51.16</v>
      </c>
    </row>
    <row r="4543" spans="1:5">
      <c r="A4543" s="445">
        <v>1588</v>
      </c>
      <c r="B4543" s="445" t="s">
        <v>13185</v>
      </c>
      <c r="C4543" s="445" t="s">
        <v>146</v>
      </c>
      <c r="D4543" s="445" t="s">
        <v>8349</v>
      </c>
      <c r="E4543" s="452">
        <v>7.39</v>
      </c>
    </row>
    <row r="4544" spans="1:5">
      <c r="A4544" s="445">
        <v>1535</v>
      </c>
      <c r="B4544" s="445" t="s">
        <v>13186</v>
      </c>
      <c r="C4544" s="445" t="s">
        <v>146</v>
      </c>
      <c r="D4544" s="445" t="s">
        <v>8349</v>
      </c>
      <c r="E4544" s="452">
        <v>4.26</v>
      </c>
    </row>
    <row r="4545" spans="1:5">
      <c r="A4545" s="445">
        <v>1589</v>
      </c>
      <c r="B4545" s="445" t="s">
        <v>13187</v>
      </c>
      <c r="C4545" s="445" t="s">
        <v>146</v>
      </c>
      <c r="D4545" s="445" t="s">
        <v>8349</v>
      </c>
      <c r="E4545" s="452">
        <v>7.63</v>
      </c>
    </row>
    <row r="4546" spans="1:5">
      <c r="A4546" s="445">
        <v>1546</v>
      </c>
      <c r="B4546" s="445" t="s">
        <v>13189</v>
      </c>
      <c r="C4546" s="445" t="s">
        <v>146</v>
      </c>
      <c r="D4546" s="445" t="s">
        <v>8349</v>
      </c>
      <c r="E4546" s="452">
        <v>86.33</v>
      </c>
    </row>
    <row r="4547" spans="1:5">
      <c r="A4547" s="445">
        <v>1590</v>
      </c>
      <c r="B4547" s="445" t="s">
        <v>13190</v>
      </c>
      <c r="C4547" s="445" t="s">
        <v>146</v>
      </c>
      <c r="D4547" s="445" t="s">
        <v>8349</v>
      </c>
      <c r="E4547" s="452">
        <v>13.43</v>
      </c>
    </row>
    <row r="4548" spans="1:5">
      <c r="A4548" s="445">
        <v>1542</v>
      </c>
      <c r="B4548" s="445" t="s">
        <v>13191</v>
      </c>
      <c r="C4548" s="445" t="s">
        <v>146</v>
      </c>
      <c r="D4548" s="445" t="s">
        <v>8349</v>
      </c>
      <c r="E4548" s="452">
        <v>17.79</v>
      </c>
    </row>
    <row r="4549" spans="1:5">
      <c r="A4549" s="445">
        <v>38415</v>
      </c>
      <c r="B4549" s="445" t="s">
        <v>13192</v>
      </c>
      <c r="C4549" s="445" t="s">
        <v>146</v>
      </c>
      <c r="D4549" s="445" t="s">
        <v>8349</v>
      </c>
      <c r="E4549" s="453">
        <v>1014.78</v>
      </c>
    </row>
    <row r="4550" spans="1:5">
      <c r="A4550" s="445">
        <v>38414</v>
      </c>
      <c r="B4550" s="445" t="s">
        <v>13193</v>
      </c>
      <c r="C4550" s="445" t="s">
        <v>146</v>
      </c>
      <c r="D4550" s="445" t="s">
        <v>8349</v>
      </c>
      <c r="E4550" s="453">
        <v>1424.26</v>
      </c>
    </row>
    <row r="4551" spans="1:5">
      <c r="A4551" s="445">
        <v>38128</v>
      </c>
      <c r="B4551" s="445" t="s">
        <v>13194</v>
      </c>
      <c r="C4551" s="445" t="s">
        <v>130</v>
      </c>
      <c r="D4551" s="445" t="s">
        <v>8352</v>
      </c>
      <c r="E4551" s="452">
        <v>0.5</v>
      </c>
    </row>
    <row r="4552" spans="1:5">
      <c r="A4552" s="445">
        <v>7253</v>
      </c>
      <c r="B4552" s="445" t="s">
        <v>13195</v>
      </c>
      <c r="C4552" s="445" t="s">
        <v>133</v>
      </c>
      <c r="D4552" s="445" t="s">
        <v>8349</v>
      </c>
      <c r="E4552" s="452">
        <v>107.14</v>
      </c>
    </row>
    <row r="4553" spans="1:5">
      <c r="A4553" s="445">
        <v>43781</v>
      </c>
      <c r="B4553" s="445" t="s">
        <v>15764</v>
      </c>
      <c r="C4553" s="445" t="s">
        <v>21166</v>
      </c>
      <c r="D4553" s="445" t="s">
        <v>8349</v>
      </c>
      <c r="E4553" s="452">
        <v>64</v>
      </c>
    </row>
    <row r="4554" spans="1:5">
      <c r="A4554" s="445">
        <v>4806</v>
      </c>
      <c r="B4554" s="445" t="s">
        <v>13196</v>
      </c>
      <c r="C4554" s="445" t="s">
        <v>239</v>
      </c>
      <c r="D4554" s="445" t="s">
        <v>8349</v>
      </c>
      <c r="E4554" s="452">
        <v>14.93</v>
      </c>
    </row>
    <row r="4555" spans="1:5">
      <c r="A4555" s="445">
        <v>34401</v>
      </c>
      <c r="B4555" s="445" t="s">
        <v>13197</v>
      </c>
      <c r="C4555" s="445" t="s">
        <v>146</v>
      </c>
      <c r="D4555" s="445" t="s">
        <v>8349</v>
      </c>
      <c r="E4555" s="452">
        <v>2.0699999999999998</v>
      </c>
    </row>
    <row r="4556" spans="1:5">
      <c r="A4556" s="445">
        <v>7260</v>
      </c>
      <c r="B4556" s="445" t="s">
        <v>13198</v>
      </c>
      <c r="C4556" s="445" t="s">
        <v>146</v>
      </c>
      <c r="D4556" s="445" t="s">
        <v>8349</v>
      </c>
      <c r="E4556" s="452">
        <v>1.83</v>
      </c>
    </row>
    <row r="4557" spans="1:5">
      <c r="A4557" s="445">
        <v>7256</v>
      </c>
      <c r="B4557" s="445" t="s">
        <v>13199</v>
      </c>
      <c r="C4557" s="445" t="s">
        <v>146</v>
      </c>
      <c r="D4557" s="445" t="s">
        <v>8349</v>
      </c>
      <c r="E4557" s="452">
        <v>1.82</v>
      </c>
    </row>
    <row r="4558" spans="1:5">
      <c r="A4558" s="445">
        <v>7258</v>
      </c>
      <c r="B4558" s="445" t="s">
        <v>13200</v>
      </c>
      <c r="C4558" s="445" t="s">
        <v>146</v>
      </c>
      <c r="D4558" s="445" t="s">
        <v>8349</v>
      </c>
      <c r="E4558" s="452">
        <v>0.75</v>
      </c>
    </row>
    <row r="4559" spans="1:5">
      <c r="A4559" s="445">
        <v>34400</v>
      </c>
      <c r="B4559" s="445" t="s">
        <v>13201</v>
      </c>
      <c r="C4559" s="445" t="s">
        <v>146</v>
      </c>
      <c r="D4559" s="445" t="s">
        <v>8349</v>
      </c>
      <c r="E4559" s="452">
        <v>3.18</v>
      </c>
    </row>
    <row r="4560" spans="1:5">
      <c r="A4560" s="445">
        <v>10617</v>
      </c>
      <c r="B4560" s="445" t="s">
        <v>13202</v>
      </c>
      <c r="C4560" s="445" t="s">
        <v>146</v>
      </c>
      <c r="D4560" s="445" t="s">
        <v>8349</v>
      </c>
      <c r="E4560" s="452">
        <v>6.09</v>
      </c>
    </row>
    <row r="4561" spans="1:5">
      <c r="A4561" s="445">
        <v>7274</v>
      </c>
      <c r="B4561" s="445" t="s">
        <v>13203</v>
      </c>
      <c r="C4561" s="445" t="s">
        <v>146</v>
      </c>
      <c r="D4561" s="445" t="s">
        <v>8367</v>
      </c>
      <c r="E4561" s="452">
        <v>65.63</v>
      </c>
    </row>
    <row r="4562" spans="1:5">
      <c r="A4562" s="445">
        <v>11663</v>
      </c>
      <c r="B4562" s="445" t="s">
        <v>13204</v>
      </c>
      <c r="C4562" s="445" t="s">
        <v>146</v>
      </c>
      <c r="D4562" s="445" t="s">
        <v>8367</v>
      </c>
      <c r="E4562" s="452">
        <v>539.84</v>
      </c>
    </row>
    <row r="4563" spans="1:5">
      <c r="A4563" s="445">
        <v>154</v>
      </c>
      <c r="B4563" s="445" t="s">
        <v>13205</v>
      </c>
      <c r="C4563" s="445" t="s">
        <v>7503</v>
      </c>
      <c r="D4563" s="445" t="s">
        <v>8349</v>
      </c>
      <c r="E4563" s="452">
        <v>55.05</v>
      </c>
    </row>
    <row r="4564" spans="1:5">
      <c r="A4564" s="445">
        <v>38121</v>
      </c>
      <c r="B4564" s="445" t="s">
        <v>13206</v>
      </c>
      <c r="C4564" s="445" t="s">
        <v>7503</v>
      </c>
      <c r="D4564" s="445" t="s">
        <v>8349</v>
      </c>
      <c r="E4564" s="452">
        <v>7.53</v>
      </c>
    </row>
    <row r="4565" spans="1:5">
      <c r="A4565" s="445">
        <v>7343</v>
      </c>
      <c r="B4565" s="445" t="s">
        <v>13207</v>
      </c>
      <c r="C4565" s="445" t="s">
        <v>7503</v>
      </c>
      <c r="D4565" s="445" t="s">
        <v>8349</v>
      </c>
      <c r="E4565" s="452">
        <v>7.63</v>
      </c>
    </row>
    <row r="4566" spans="1:5">
      <c r="A4566" s="445">
        <v>43776</v>
      </c>
      <c r="B4566" s="445" t="s">
        <v>13208</v>
      </c>
      <c r="C4566" s="445" t="s">
        <v>7503</v>
      </c>
      <c r="D4566" s="445" t="s">
        <v>8349</v>
      </c>
      <c r="E4566" s="452">
        <v>17.79</v>
      </c>
    </row>
    <row r="4567" spans="1:5">
      <c r="A4567" s="445">
        <v>7350</v>
      </c>
      <c r="B4567" s="445" t="s">
        <v>13209</v>
      </c>
      <c r="C4567" s="445" t="s">
        <v>7503</v>
      </c>
      <c r="D4567" s="445" t="s">
        <v>8349</v>
      </c>
      <c r="E4567" s="452">
        <v>25.22</v>
      </c>
    </row>
    <row r="4568" spans="1:5">
      <c r="A4568" s="445">
        <v>7348</v>
      </c>
      <c r="B4568" s="445" t="s">
        <v>13210</v>
      </c>
      <c r="C4568" s="445" t="s">
        <v>7503</v>
      </c>
      <c r="D4568" s="445" t="s">
        <v>8349</v>
      </c>
      <c r="E4568" s="452">
        <v>14.14</v>
      </c>
    </row>
    <row r="4569" spans="1:5">
      <c r="A4569" s="445">
        <v>7356</v>
      </c>
      <c r="B4569" s="445" t="s">
        <v>13211</v>
      </c>
      <c r="C4569" s="445" t="s">
        <v>7503</v>
      </c>
      <c r="D4569" s="445" t="s">
        <v>8349</v>
      </c>
      <c r="E4569" s="452">
        <v>21.2</v>
      </c>
    </row>
    <row r="4570" spans="1:5">
      <c r="A4570" s="445">
        <v>7313</v>
      </c>
      <c r="B4570" s="445" t="s">
        <v>13212</v>
      </c>
      <c r="C4570" s="445" t="s">
        <v>7503</v>
      </c>
      <c r="D4570" s="445" t="s">
        <v>8349</v>
      </c>
      <c r="E4570" s="452">
        <v>18.8</v>
      </c>
    </row>
    <row r="4571" spans="1:5">
      <c r="A4571" s="445">
        <v>7319</v>
      </c>
      <c r="B4571" s="445" t="s">
        <v>13213</v>
      </c>
      <c r="C4571" s="445" t="s">
        <v>7503</v>
      </c>
      <c r="D4571" s="445" t="s">
        <v>8349</v>
      </c>
      <c r="E4571" s="452">
        <v>10.76</v>
      </c>
    </row>
    <row r="4572" spans="1:5">
      <c r="A4572" s="445">
        <v>38119</v>
      </c>
      <c r="B4572" s="445" t="s">
        <v>13214</v>
      </c>
      <c r="C4572" s="445" t="s">
        <v>7503</v>
      </c>
      <c r="D4572" s="445" t="s">
        <v>8349</v>
      </c>
      <c r="E4572" s="452">
        <v>104.48</v>
      </c>
    </row>
    <row r="4573" spans="1:5">
      <c r="A4573" s="445">
        <v>7314</v>
      </c>
      <c r="B4573" s="445" t="s">
        <v>13215</v>
      </c>
      <c r="C4573" s="445" t="s">
        <v>7503</v>
      </c>
      <c r="D4573" s="445" t="s">
        <v>8349</v>
      </c>
      <c r="E4573" s="452">
        <v>112.6</v>
      </c>
    </row>
    <row r="4574" spans="1:5">
      <c r="A4574" s="445">
        <v>38131</v>
      </c>
      <c r="B4574" s="445" t="s">
        <v>13216</v>
      </c>
      <c r="C4574" s="445" t="s">
        <v>7503</v>
      </c>
      <c r="D4574" s="445" t="s">
        <v>8349</v>
      </c>
      <c r="E4574" s="452">
        <v>105.41</v>
      </c>
    </row>
    <row r="4575" spans="1:5">
      <c r="A4575" s="445">
        <v>7304</v>
      </c>
      <c r="B4575" s="445" t="s">
        <v>13217</v>
      </c>
      <c r="C4575" s="445" t="s">
        <v>7503</v>
      </c>
      <c r="D4575" s="445" t="s">
        <v>8349</v>
      </c>
      <c r="E4575" s="452">
        <v>52.73</v>
      </c>
    </row>
    <row r="4576" spans="1:5">
      <c r="A4576" s="445">
        <v>43649</v>
      </c>
      <c r="B4576" s="445" t="s">
        <v>13218</v>
      </c>
      <c r="C4576" s="445" t="s">
        <v>7503</v>
      </c>
      <c r="D4576" s="445" t="s">
        <v>8349</v>
      </c>
      <c r="E4576" s="452">
        <v>27.27</v>
      </c>
    </row>
    <row r="4577" spans="1:5">
      <c r="A4577" s="445">
        <v>43650</v>
      </c>
      <c r="B4577" s="445" t="s">
        <v>13219</v>
      </c>
      <c r="C4577" s="445" t="s">
        <v>7503</v>
      </c>
      <c r="D4577" s="445" t="s">
        <v>8349</v>
      </c>
      <c r="E4577" s="452">
        <v>25.77</v>
      </c>
    </row>
    <row r="4578" spans="1:5">
      <c r="A4578" s="445">
        <v>7311</v>
      </c>
      <c r="B4578" s="445" t="s">
        <v>13220</v>
      </c>
      <c r="C4578" s="445" t="s">
        <v>7503</v>
      </c>
      <c r="D4578" s="445" t="s">
        <v>8349</v>
      </c>
      <c r="E4578" s="452">
        <v>26.4</v>
      </c>
    </row>
    <row r="4579" spans="1:5">
      <c r="A4579" s="445">
        <v>7292</v>
      </c>
      <c r="B4579" s="445" t="s">
        <v>13221</v>
      </c>
      <c r="C4579" s="445" t="s">
        <v>7503</v>
      </c>
      <c r="D4579" s="445" t="s">
        <v>8352</v>
      </c>
      <c r="E4579" s="452">
        <v>25.56</v>
      </c>
    </row>
    <row r="4580" spans="1:5">
      <c r="A4580" s="445">
        <v>7293</v>
      </c>
      <c r="B4580" s="445" t="s">
        <v>13222</v>
      </c>
      <c r="C4580" s="445" t="s">
        <v>7503</v>
      </c>
      <c r="D4580" s="445" t="s">
        <v>8349</v>
      </c>
      <c r="E4580" s="452">
        <v>28.27</v>
      </c>
    </row>
    <row r="4581" spans="1:5">
      <c r="A4581" s="445">
        <v>7306</v>
      </c>
      <c r="B4581" s="445" t="s">
        <v>13223</v>
      </c>
      <c r="C4581" s="445" t="s">
        <v>7503</v>
      </c>
      <c r="D4581" s="445" t="s">
        <v>8349</v>
      </c>
      <c r="E4581" s="452">
        <v>31.2</v>
      </c>
    </row>
    <row r="4582" spans="1:5">
      <c r="A4582" s="445">
        <v>7288</v>
      </c>
      <c r="B4582" s="445" t="s">
        <v>13225</v>
      </c>
      <c r="C4582" s="445" t="s">
        <v>7503</v>
      </c>
      <c r="D4582" s="445" t="s">
        <v>8349</v>
      </c>
      <c r="E4582" s="452">
        <v>25.91</v>
      </c>
    </row>
    <row r="4583" spans="1:5">
      <c r="A4583" s="445">
        <v>43625</v>
      </c>
      <c r="B4583" s="445" t="s">
        <v>13226</v>
      </c>
      <c r="C4583" s="445" t="s">
        <v>7503</v>
      </c>
      <c r="D4583" s="445" t="s">
        <v>8349</v>
      </c>
      <c r="E4583" s="452">
        <v>20.92</v>
      </c>
    </row>
    <row r="4584" spans="1:5">
      <c r="A4584" s="445">
        <v>43647</v>
      </c>
      <c r="B4584" s="445" t="s">
        <v>13227</v>
      </c>
      <c r="C4584" s="445" t="s">
        <v>7503</v>
      </c>
      <c r="D4584" s="445" t="s">
        <v>8349</v>
      </c>
      <c r="E4584" s="452">
        <v>19</v>
      </c>
    </row>
    <row r="4585" spans="1:5">
      <c r="A4585" s="445">
        <v>43648</v>
      </c>
      <c r="B4585" s="445" t="s">
        <v>13228</v>
      </c>
      <c r="C4585" s="445" t="s">
        <v>7503</v>
      </c>
      <c r="D4585" s="445" t="s">
        <v>8349</v>
      </c>
      <c r="E4585" s="452">
        <v>18.34</v>
      </c>
    </row>
    <row r="4586" spans="1:5">
      <c r="A4586" s="445">
        <v>35693</v>
      </c>
      <c r="B4586" s="445" t="s">
        <v>13229</v>
      </c>
      <c r="C4586" s="445" t="s">
        <v>7503</v>
      </c>
      <c r="D4586" s="445" t="s">
        <v>8349</v>
      </c>
      <c r="E4586" s="452">
        <v>9.73</v>
      </c>
    </row>
    <row r="4587" spans="1:5">
      <c r="A4587" s="445">
        <v>35692</v>
      </c>
      <c r="B4587" s="445" t="s">
        <v>13230</v>
      </c>
      <c r="C4587" s="445" t="s">
        <v>7503</v>
      </c>
      <c r="D4587" s="445" t="s">
        <v>8349</v>
      </c>
      <c r="E4587" s="452">
        <v>14.48</v>
      </c>
    </row>
    <row r="4588" spans="1:5">
      <c r="A4588" s="445">
        <v>7342</v>
      </c>
      <c r="B4588" s="445" t="s">
        <v>13231</v>
      </c>
      <c r="C4588" s="445" t="s">
        <v>130</v>
      </c>
      <c r="D4588" s="445" t="s">
        <v>8349</v>
      </c>
      <c r="E4588" s="452">
        <v>2.06</v>
      </c>
    </row>
    <row r="4589" spans="1:5">
      <c r="A4589" s="445">
        <v>39574</v>
      </c>
      <c r="B4589" s="445" t="s">
        <v>13232</v>
      </c>
      <c r="C4589" s="445" t="s">
        <v>146</v>
      </c>
      <c r="D4589" s="445" t="s">
        <v>8349</v>
      </c>
      <c r="E4589" s="452">
        <v>5.22</v>
      </c>
    </row>
    <row r="4590" spans="1:5">
      <c r="A4590" s="445">
        <v>11060</v>
      </c>
      <c r="B4590" s="445" t="s">
        <v>13233</v>
      </c>
      <c r="C4590" s="445" t="s">
        <v>146</v>
      </c>
      <c r="D4590" s="445" t="s">
        <v>8349</v>
      </c>
      <c r="E4590" s="452">
        <v>36.92</v>
      </c>
    </row>
    <row r="4591" spans="1:5">
      <c r="A4591" s="445">
        <v>37401</v>
      </c>
      <c r="B4591" s="445" t="s">
        <v>13234</v>
      </c>
      <c r="C4591" s="445" t="s">
        <v>146</v>
      </c>
      <c r="D4591" s="445" t="s">
        <v>8349</v>
      </c>
      <c r="E4591" s="452">
        <v>85.84</v>
      </c>
    </row>
    <row r="4592" spans="1:5">
      <c r="A4592" s="445">
        <v>7525</v>
      </c>
      <c r="B4592" s="445" t="s">
        <v>13235</v>
      </c>
      <c r="C4592" s="445" t="s">
        <v>146</v>
      </c>
      <c r="D4592" s="445" t="s">
        <v>8349</v>
      </c>
      <c r="E4592" s="452">
        <v>35.01</v>
      </c>
    </row>
    <row r="4593" spans="1:5">
      <c r="A4593" s="445">
        <v>7524</v>
      </c>
      <c r="B4593" s="445" t="s">
        <v>13236</v>
      </c>
      <c r="C4593" s="445" t="s">
        <v>146</v>
      </c>
      <c r="D4593" s="445" t="s">
        <v>8349</v>
      </c>
      <c r="E4593" s="452">
        <v>32.99</v>
      </c>
    </row>
    <row r="4594" spans="1:5">
      <c r="A4594" s="445">
        <v>38105</v>
      </c>
      <c r="B4594" s="445" t="s">
        <v>13237</v>
      </c>
      <c r="C4594" s="445" t="s">
        <v>146</v>
      </c>
      <c r="D4594" s="445" t="s">
        <v>8349</v>
      </c>
      <c r="E4594" s="452">
        <v>8.4700000000000006</v>
      </c>
    </row>
    <row r="4595" spans="1:5">
      <c r="A4595" s="445">
        <v>38084</v>
      </c>
      <c r="B4595" s="445" t="s">
        <v>13238</v>
      </c>
      <c r="C4595" s="445" t="s">
        <v>146</v>
      </c>
      <c r="D4595" s="445" t="s">
        <v>8349</v>
      </c>
      <c r="E4595" s="452">
        <v>12.03</v>
      </c>
    </row>
    <row r="4596" spans="1:5">
      <c r="A4596" s="445">
        <v>38103</v>
      </c>
      <c r="B4596" s="445" t="s">
        <v>13240</v>
      </c>
      <c r="C4596" s="445" t="s">
        <v>146</v>
      </c>
      <c r="D4596" s="445" t="s">
        <v>8349</v>
      </c>
      <c r="E4596" s="452">
        <v>12.72</v>
      </c>
    </row>
    <row r="4597" spans="1:5">
      <c r="A4597" s="445">
        <v>38082</v>
      </c>
      <c r="B4597" s="445" t="s">
        <v>13241</v>
      </c>
      <c r="C4597" s="445" t="s">
        <v>146</v>
      </c>
      <c r="D4597" s="445" t="s">
        <v>8349</v>
      </c>
      <c r="E4597" s="452">
        <v>15.67</v>
      </c>
    </row>
    <row r="4598" spans="1:5">
      <c r="A4598" s="445">
        <v>38104</v>
      </c>
      <c r="B4598" s="445" t="s">
        <v>13242</v>
      </c>
      <c r="C4598" s="445" t="s">
        <v>146</v>
      </c>
      <c r="D4598" s="445" t="s">
        <v>8349</v>
      </c>
      <c r="E4598" s="452">
        <v>24.91</v>
      </c>
    </row>
    <row r="4599" spans="1:5">
      <c r="A4599" s="445">
        <v>38083</v>
      </c>
      <c r="B4599" s="445" t="s">
        <v>13243</v>
      </c>
      <c r="C4599" s="445" t="s">
        <v>146</v>
      </c>
      <c r="D4599" s="445" t="s">
        <v>8349</v>
      </c>
      <c r="E4599" s="452">
        <v>27.65</v>
      </c>
    </row>
    <row r="4600" spans="1:5">
      <c r="A4600" s="445">
        <v>38101</v>
      </c>
      <c r="B4600" s="445" t="s">
        <v>13244</v>
      </c>
      <c r="C4600" s="445" t="s">
        <v>146</v>
      </c>
      <c r="D4600" s="445" t="s">
        <v>8349</v>
      </c>
      <c r="E4600" s="452">
        <v>6.05</v>
      </c>
    </row>
    <row r="4601" spans="1:5">
      <c r="A4601" s="445">
        <v>7528</v>
      </c>
      <c r="B4601" s="445" t="s">
        <v>13245</v>
      </c>
      <c r="C4601" s="445" t="s">
        <v>146</v>
      </c>
      <c r="D4601" s="445" t="s">
        <v>8352</v>
      </c>
      <c r="E4601" s="452">
        <v>7.11</v>
      </c>
    </row>
    <row r="4602" spans="1:5">
      <c r="A4602" s="445">
        <v>12147</v>
      </c>
      <c r="B4602" s="445" t="s">
        <v>13246</v>
      </c>
      <c r="C4602" s="445" t="s">
        <v>146</v>
      </c>
      <c r="D4602" s="445" t="s">
        <v>8349</v>
      </c>
      <c r="E4602" s="452">
        <v>10.84</v>
      </c>
    </row>
    <row r="4603" spans="1:5">
      <c r="A4603" s="445">
        <v>38075</v>
      </c>
      <c r="B4603" s="445" t="s">
        <v>13247</v>
      </c>
      <c r="C4603" s="445" t="s">
        <v>146</v>
      </c>
      <c r="D4603" s="445" t="s">
        <v>8349</v>
      </c>
      <c r="E4603" s="452">
        <v>12.31</v>
      </c>
    </row>
    <row r="4604" spans="1:5">
      <c r="A4604" s="445">
        <v>38102</v>
      </c>
      <c r="B4604" s="445" t="s">
        <v>13248</v>
      </c>
      <c r="C4604" s="445" t="s">
        <v>146</v>
      </c>
      <c r="D4604" s="445" t="s">
        <v>8349</v>
      </c>
      <c r="E4604" s="452">
        <v>7.74</v>
      </c>
    </row>
    <row r="4605" spans="1:5">
      <c r="A4605" s="445">
        <v>38076</v>
      </c>
      <c r="B4605" s="445" t="s">
        <v>13249</v>
      </c>
      <c r="C4605" s="445" t="s">
        <v>146</v>
      </c>
      <c r="D4605" s="445" t="s">
        <v>8349</v>
      </c>
      <c r="E4605" s="452">
        <v>13.8</v>
      </c>
    </row>
    <row r="4606" spans="1:5">
      <c r="A4606" s="445">
        <v>7592</v>
      </c>
      <c r="B4606" s="445" t="s">
        <v>13250</v>
      </c>
      <c r="C4606" s="445" t="s">
        <v>954</v>
      </c>
      <c r="D4606" s="445" t="s">
        <v>8352</v>
      </c>
      <c r="E4606" s="452">
        <v>13.66</v>
      </c>
    </row>
    <row r="4607" spans="1:5">
      <c r="A4607" s="445">
        <v>40820</v>
      </c>
      <c r="B4607" s="445" t="s">
        <v>13251</v>
      </c>
      <c r="C4607" s="445" t="s">
        <v>8008</v>
      </c>
      <c r="D4607" s="445" t="s">
        <v>8349</v>
      </c>
      <c r="E4607" s="453">
        <v>2420.84</v>
      </c>
    </row>
    <row r="4608" spans="1:5">
      <c r="A4608" s="445">
        <v>11762</v>
      </c>
      <c r="B4608" s="445" t="s">
        <v>13252</v>
      </c>
      <c r="C4608" s="445" t="s">
        <v>146</v>
      </c>
      <c r="D4608" s="445" t="s">
        <v>8349</v>
      </c>
      <c r="E4608" s="452">
        <v>61.78</v>
      </c>
    </row>
    <row r="4609" spans="1:5">
      <c r="A4609" s="445">
        <v>13984</v>
      </c>
      <c r="B4609" s="445" t="s">
        <v>13253</v>
      </c>
      <c r="C4609" s="445" t="s">
        <v>146</v>
      </c>
      <c r="D4609" s="445" t="s">
        <v>8349</v>
      </c>
      <c r="E4609" s="452">
        <v>43.17</v>
      </c>
    </row>
    <row r="4610" spans="1:5">
      <c r="A4610" s="445">
        <v>11772</v>
      </c>
      <c r="B4610" s="445" t="s">
        <v>13254</v>
      </c>
      <c r="C4610" s="445" t="s">
        <v>146</v>
      </c>
      <c r="D4610" s="445" t="s">
        <v>8349</v>
      </c>
      <c r="E4610" s="452">
        <v>104.85</v>
      </c>
    </row>
    <row r="4611" spans="1:5">
      <c r="A4611" s="445">
        <v>36795</v>
      </c>
      <c r="B4611" s="445" t="s">
        <v>13255</v>
      </c>
      <c r="C4611" s="445" t="s">
        <v>146</v>
      </c>
      <c r="D4611" s="445" t="s">
        <v>8349</v>
      </c>
      <c r="E4611" s="452">
        <v>674.36</v>
      </c>
    </row>
    <row r="4612" spans="1:5">
      <c r="A4612" s="445">
        <v>36796</v>
      </c>
      <c r="B4612" s="445" t="s">
        <v>13256</v>
      </c>
      <c r="C4612" s="445" t="s">
        <v>146</v>
      </c>
      <c r="D4612" s="445" t="s">
        <v>8349</v>
      </c>
      <c r="E4612" s="452">
        <v>173.63</v>
      </c>
    </row>
    <row r="4613" spans="1:5">
      <c r="A4613" s="445">
        <v>36791</v>
      </c>
      <c r="B4613" s="445" t="s">
        <v>13257</v>
      </c>
      <c r="C4613" s="445" t="s">
        <v>146</v>
      </c>
      <c r="D4613" s="445" t="s">
        <v>8349</v>
      </c>
      <c r="E4613" s="452">
        <v>89.46</v>
      </c>
    </row>
    <row r="4614" spans="1:5">
      <c r="A4614" s="445">
        <v>13415</v>
      </c>
      <c r="B4614" s="445" t="s">
        <v>13258</v>
      </c>
      <c r="C4614" s="445" t="s">
        <v>146</v>
      </c>
      <c r="D4614" s="445" t="s">
        <v>8352</v>
      </c>
      <c r="E4614" s="452">
        <v>52</v>
      </c>
    </row>
    <row r="4615" spans="1:5">
      <c r="A4615" s="445">
        <v>36792</v>
      </c>
      <c r="B4615" s="445" t="s">
        <v>13259</v>
      </c>
      <c r="C4615" s="445" t="s">
        <v>146</v>
      </c>
      <c r="D4615" s="445" t="s">
        <v>8349</v>
      </c>
      <c r="E4615" s="452">
        <v>171</v>
      </c>
    </row>
    <row r="4616" spans="1:5">
      <c r="A4616" s="445">
        <v>11773</v>
      </c>
      <c r="B4616" s="445" t="s">
        <v>13260</v>
      </c>
      <c r="C4616" s="445" t="s">
        <v>146</v>
      </c>
      <c r="D4616" s="445" t="s">
        <v>8349</v>
      </c>
      <c r="E4616" s="452">
        <v>100.1</v>
      </c>
    </row>
    <row r="4617" spans="1:5">
      <c r="A4617" s="445">
        <v>13983</v>
      </c>
      <c r="B4617" s="445" t="s">
        <v>13261</v>
      </c>
      <c r="C4617" s="445" t="s">
        <v>146</v>
      </c>
      <c r="D4617" s="445" t="s">
        <v>8349</v>
      </c>
      <c r="E4617" s="452">
        <v>53.4</v>
      </c>
    </row>
    <row r="4618" spans="1:5">
      <c r="A4618" s="445">
        <v>13416</v>
      </c>
      <c r="B4618" s="445" t="s">
        <v>13262</v>
      </c>
      <c r="C4618" s="445" t="s">
        <v>146</v>
      </c>
      <c r="D4618" s="445" t="s">
        <v>8349</v>
      </c>
      <c r="E4618" s="452">
        <v>43.06</v>
      </c>
    </row>
    <row r="4619" spans="1:5">
      <c r="A4619" s="445">
        <v>13417</v>
      </c>
      <c r="B4619" s="445" t="s">
        <v>13263</v>
      </c>
      <c r="C4619" s="445" t="s">
        <v>146</v>
      </c>
      <c r="D4619" s="445" t="s">
        <v>8349</v>
      </c>
      <c r="E4619" s="452">
        <v>37.99</v>
      </c>
    </row>
    <row r="4620" spans="1:5">
      <c r="A4620" s="445">
        <v>7604</v>
      </c>
      <c r="B4620" s="445" t="s">
        <v>13265</v>
      </c>
      <c r="C4620" s="445" t="s">
        <v>146</v>
      </c>
      <c r="D4620" s="445" t="s">
        <v>8349</v>
      </c>
      <c r="E4620" s="452">
        <v>16.45</v>
      </c>
    </row>
    <row r="4621" spans="1:5">
      <c r="A4621" s="445">
        <v>11763</v>
      </c>
      <c r="B4621" s="445" t="s">
        <v>13266</v>
      </c>
      <c r="C4621" s="445" t="s">
        <v>146</v>
      </c>
      <c r="D4621" s="445" t="s">
        <v>8349</v>
      </c>
      <c r="E4621" s="452">
        <v>94.33</v>
      </c>
    </row>
    <row r="4622" spans="1:5">
      <c r="A4622" s="445">
        <v>11764</v>
      </c>
      <c r="B4622" s="445" t="s">
        <v>13267</v>
      </c>
      <c r="C4622" s="445" t="s">
        <v>146</v>
      </c>
      <c r="D4622" s="445" t="s">
        <v>8349</v>
      </c>
      <c r="E4622" s="452">
        <v>100.75</v>
      </c>
    </row>
    <row r="4623" spans="1:5">
      <c r="A4623" s="445">
        <v>11829</v>
      </c>
      <c r="B4623" s="445" t="s">
        <v>13268</v>
      </c>
      <c r="C4623" s="445" t="s">
        <v>146</v>
      </c>
      <c r="D4623" s="445" t="s">
        <v>8349</v>
      </c>
      <c r="E4623" s="452">
        <v>24.14</v>
      </c>
    </row>
    <row r="4624" spans="1:5">
      <c r="A4624" s="445">
        <v>11825</v>
      </c>
      <c r="B4624" s="445" t="s">
        <v>13269</v>
      </c>
      <c r="C4624" s="445" t="s">
        <v>146</v>
      </c>
      <c r="D4624" s="445" t="s">
        <v>8349</v>
      </c>
      <c r="E4624" s="452">
        <v>41.4</v>
      </c>
    </row>
    <row r="4625" spans="1:5">
      <c r="A4625" s="445">
        <v>11767</v>
      </c>
      <c r="B4625" s="445" t="s">
        <v>13270</v>
      </c>
      <c r="C4625" s="445" t="s">
        <v>146</v>
      </c>
      <c r="D4625" s="445" t="s">
        <v>8349</v>
      </c>
      <c r="E4625" s="452">
        <v>167.24</v>
      </c>
    </row>
    <row r="4626" spans="1:5">
      <c r="A4626" s="445">
        <v>11830</v>
      </c>
      <c r="B4626" s="445" t="s">
        <v>13271</v>
      </c>
      <c r="C4626" s="445" t="s">
        <v>146</v>
      </c>
      <c r="D4626" s="445" t="s">
        <v>8349</v>
      </c>
      <c r="E4626" s="452">
        <v>26.09</v>
      </c>
    </row>
    <row r="4627" spans="1:5">
      <c r="A4627" s="445">
        <v>11766</v>
      </c>
      <c r="B4627" s="445" t="s">
        <v>13272</v>
      </c>
      <c r="C4627" s="445" t="s">
        <v>146</v>
      </c>
      <c r="D4627" s="445" t="s">
        <v>8349</v>
      </c>
      <c r="E4627" s="452">
        <v>46.38</v>
      </c>
    </row>
    <row r="4628" spans="1:5">
      <c r="A4628" s="445">
        <v>11765</v>
      </c>
      <c r="B4628" s="445" t="s">
        <v>13273</v>
      </c>
      <c r="C4628" s="445" t="s">
        <v>146</v>
      </c>
      <c r="D4628" s="445" t="s">
        <v>8349</v>
      </c>
      <c r="E4628" s="452">
        <v>63.16</v>
      </c>
    </row>
    <row r="4629" spans="1:5">
      <c r="A4629" s="445">
        <v>11824</v>
      </c>
      <c r="B4629" s="445" t="s">
        <v>13274</v>
      </c>
      <c r="C4629" s="445" t="s">
        <v>146</v>
      </c>
      <c r="D4629" s="445" t="s">
        <v>8349</v>
      </c>
      <c r="E4629" s="452">
        <v>47.84</v>
      </c>
    </row>
    <row r="4630" spans="1:5">
      <c r="A4630" s="445">
        <v>11777</v>
      </c>
      <c r="B4630" s="445" t="s">
        <v>13275</v>
      </c>
      <c r="C4630" s="445" t="s">
        <v>146</v>
      </c>
      <c r="D4630" s="445" t="s">
        <v>8349</v>
      </c>
      <c r="E4630" s="452">
        <v>149.07</v>
      </c>
    </row>
    <row r="4631" spans="1:5">
      <c r="A4631" s="445">
        <v>7602</v>
      </c>
      <c r="B4631" s="445" t="s">
        <v>13276</v>
      </c>
      <c r="C4631" s="445" t="s">
        <v>146</v>
      </c>
      <c r="D4631" s="445" t="s">
        <v>8349</v>
      </c>
      <c r="E4631" s="452">
        <v>16.309999999999999</v>
      </c>
    </row>
    <row r="4632" spans="1:5">
      <c r="A4632" s="445">
        <v>7603</v>
      </c>
      <c r="B4632" s="445" t="s">
        <v>13277</v>
      </c>
      <c r="C4632" s="445" t="s">
        <v>146</v>
      </c>
      <c r="D4632" s="445" t="s">
        <v>8349</v>
      </c>
      <c r="E4632" s="452">
        <v>15.81</v>
      </c>
    </row>
    <row r="4633" spans="1:5">
      <c r="A4633" s="445">
        <v>11826</v>
      </c>
      <c r="B4633" s="445" t="s">
        <v>13278</v>
      </c>
      <c r="C4633" s="445" t="s">
        <v>146</v>
      </c>
      <c r="D4633" s="445" t="s">
        <v>8349</v>
      </c>
      <c r="E4633" s="452">
        <v>40.18</v>
      </c>
    </row>
    <row r="4634" spans="1:5">
      <c r="A4634" s="445">
        <v>7606</v>
      </c>
      <c r="B4634" s="445" t="s">
        <v>13280</v>
      </c>
      <c r="C4634" s="445" t="s">
        <v>146</v>
      </c>
      <c r="D4634" s="445" t="s">
        <v>8349</v>
      </c>
      <c r="E4634" s="452">
        <v>41.87</v>
      </c>
    </row>
    <row r="4635" spans="1:5">
      <c r="A4635" s="445">
        <v>40329</v>
      </c>
      <c r="B4635" s="445" t="s">
        <v>13281</v>
      </c>
      <c r="C4635" s="445" t="s">
        <v>146</v>
      </c>
      <c r="D4635" s="445" t="s">
        <v>8352</v>
      </c>
      <c r="E4635" s="452">
        <v>20.25</v>
      </c>
    </row>
    <row r="4636" spans="1:5">
      <c r="A4636" s="445">
        <v>11823</v>
      </c>
      <c r="B4636" s="445" t="s">
        <v>13282</v>
      </c>
      <c r="C4636" s="445" t="s">
        <v>146</v>
      </c>
      <c r="D4636" s="445" t="s">
        <v>8349</v>
      </c>
      <c r="E4636" s="452">
        <v>8.75</v>
      </c>
    </row>
    <row r="4637" spans="1:5">
      <c r="A4637" s="445">
        <v>11822</v>
      </c>
      <c r="B4637" s="445" t="s">
        <v>13283</v>
      </c>
      <c r="C4637" s="445" t="s">
        <v>146</v>
      </c>
      <c r="D4637" s="445" t="s">
        <v>8349</v>
      </c>
      <c r="E4637" s="452">
        <v>39.020000000000003</v>
      </c>
    </row>
    <row r="4638" spans="1:5">
      <c r="A4638" s="445">
        <v>11831</v>
      </c>
      <c r="B4638" s="445" t="s">
        <v>13284</v>
      </c>
      <c r="C4638" s="445" t="s">
        <v>146</v>
      </c>
      <c r="D4638" s="445" t="s">
        <v>8349</v>
      </c>
      <c r="E4638" s="452">
        <v>29.63</v>
      </c>
    </row>
    <row r="4639" spans="1:5">
      <c r="A4639" s="445">
        <v>7613</v>
      </c>
      <c r="B4639" s="445" t="s">
        <v>13285</v>
      </c>
      <c r="C4639" s="445" t="s">
        <v>146</v>
      </c>
      <c r="D4639" s="445" t="s">
        <v>8367</v>
      </c>
      <c r="E4639" s="453">
        <v>71519.88</v>
      </c>
    </row>
    <row r="4640" spans="1:5">
      <c r="A4640" s="445">
        <v>7619</v>
      </c>
      <c r="B4640" s="445" t="s">
        <v>13286</v>
      </c>
      <c r="C4640" s="445" t="s">
        <v>146</v>
      </c>
      <c r="D4640" s="445" t="s">
        <v>8367</v>
      </c>
      <c r="E4640" s="453">
        <v>11055.44</v>
      </c>
    </row>
    <row r="4641" spans="1:5">
      <c r="A4641" s="445">
        <v>12076</v>
      </c>
      <c r="B4641" s="445" t="s">
        <v>13287</v>
      </c>
      <c r="C4641" s="445" t="s">
        <v>146</v>
      </c>
      <c r="D4641" s="445" t="s">
        <v>8367</v>
      </c>
      <c r="E4641" s="453">
        <v>5071.3</v>
      </c>
    </row>
    <row r="4642" spans="1:5">
      <c r="A4642" s="445">
        <v>7614</v>
      </c>
      <c r="B4642" s="445" t="s">
        <v>13288</v>
      </c>
      <c r="C4642" s="445" t="s">
        <v>146</v>
      </c>
      <c r="D4642" s="445" t="s">
        <v>8367</v>
      </c>
      <c r="E4642" s="453">
        <v>13943.55</v>
      </c>
    </row>
    <row r="4643" spans="1:5">
      <c r="A4643" s="445">
        <v>7618</v>
      </c>
      <c r="B4643" s="445" t="s">
        <v>13289</v>
      </c>
      <c r="C4643" s="445" t="s">
        <v>146</v>
      </c>
      <c r="D4643" s="445" t="s">
        <v>8367</v>
      </c>
      <c r="E4643" s="453">
        <v>90434.39</v>
      </c>
    </row>
    <row r="4644" spans="1:5">
      <c r="A4644" s="445">
        <v>7620</v>
      </c>
      <c r="B4644" s="445" t="s">
        <v>13290</v>
      </c>
      <c r="C4644" s="445" t="s">
        <v>146</v>
      </c>
      <c r="D4644" s="445" t="s">
        <v>8367</v>
      </c>
      <c r="E4644" s="453">
        <v>19560.740000000002</v>
      </c>
    </row>
    <row r="4645" spans="1:5">
      <c r="A4645" s="445">
        <v>7610</v>
      </c>
      <c r="B4645" s="445" t="s">
        <v>13291</v>
      </c>
      <c r="C4645" s="445" t="s">
        <v>146</v>
      </c>
      <c r="D4645" s="445" t="s">
        <v>8367</v>
      </c>
      <c r="E4645" s="453">
        <v>6194.23</v>
      </c>
    </row>
    <row r="4646" spans="1:5">
      <c r="A4646" s="445">
        <v>7615</v>
      </c>
      <c r="B4646" s="445" t="s">
        <v>13292</v>
      </c>
      <c r="C4646" s="445" t="s">
        <v>146</v>
      </c>
      <c r="D4646" s="445" t="s">
        <v>8367</v>
      </c>
      <c r="E4646" s="453">
        <v>22820.86</v>
      </c>
    </row>
    <row r="4647" spans="1:5">
      <c r="A4647" s="445">
        <v>7617</v>
      </c>
      <c r="B4647" s="445" t="s">
        <v>13293</v>
      </c>
      <c r="C4647" s="445" t="s">
        <v>146</v>
      </c>
      <c r="D4647" s="445" t="s">
        <v>8367</v>
      </c>
      <c r="E4647" s="453">
        <v>6918.7</v>
      </c>
    </row>
    <row r="4648" spans="1:5">
      <c r="A4648" s="445">
        <v>7616</v>
      </c>
      <c r="B4648" s="445" t="s">
        <v>13294</v>
      </c>
      <c r="C4648" s="445" t="s">
        <v>146</v>
      </c>
      <c r="D4648" s="445" t="s">
        <v>8367</v>
      </c>
      <c r="E4648" s="453">
        <v>37240.03</v>
      </c>
    </row>
    <row r="4649" spans="1:5">
      <c r="A4649" s="445">
        <v>7611</v>
      </c>
      <c r="B4649" s="445" t="s">
        <v>13295</v>
      </c>
      <c r="C4649" s="445" t="s">
        <v>146</v>
      </c>
      <c r="D4649" s="445" t="s">
        <v>8367</v>
      </c>
      <c r="E4649" s="453">
        <v>8947.23</v>
      </c>
    </row>
    <row r="4650" spans="1:5">
      <c r="A4650" s="445">
        <v>7612</v>
      </c>
      <c r="B4650" s="445" t="s">
        <v>13296</v>
      </c>
      <c r="C4650" s="445" t="s">
        <v>146</v>
      </c>
      <c r="D4650" s="445" t="s">
        <v>8367</v>
      </c>
      <c r="E4650" s="453">
        <v>51081.07</v>
      </c>
    </row>
    <row r="4651" spans="1:5">
      <c r="A4651" s="445">
        <v>37371</v>
      </c>
      <c r="B4651" s="445" t="s">
        <v>13297</v>
      </c>
      <c r="C4651" s="445" t="s">
        <v>954</v>
      </c>
      <c r="D4651" s="445" t="s">
        <v>8352</v>
      </c>
      <c r="E4651" s="452">
        <v>0.71</v>
      </c>
    </row>
    <row r="4652" spans="1:5">
      <c r="A4652" s="445">
        <v>40861</v>
      </c>
      <c r="B4652" s="445" t="s">
        <v>13298</v>
      </c>
      <c r="C4652" s="445" t="s">
        <v>8008</v>
      </c>
      <c r="D4652" s="445" t="s">
        <v>8352</v>
      </c>
      <c r="E4652" s="452">
        <v>133.68</v>
      </c>
    </row>
    <row r="4653" spans="1:5">
      <c r="A4653" s="445">
        <v>36510</v>
      </c>
      <c r="B4653" s="445" t="s">
        <v>13299</v>
      </c>
      <c r="C4653" s="445" t="s">
        <v>146</v>
      </c>
      <c r="D4653" s="445" t="s">
        <v>8367</v>
      </c>
      <c r="E4653" s="453">
        <v>751423.9</v>
      </c>
    </row>
    <row r="4654" spans="1:5">
      <c r="A4654" s="445">
        <v>25020</v>
      </c>
      <c r="B4654" s="445" t="s">
        <v>13300</v>
      </c>
      <c r="C4654" s="445" t="s">
        <v>146</v>
      </c>
      <c r="D4654" s="445" t="s">
        <v>8367</v>
      </c>
      <c r="E4654" s="453">
        <v>3095602.1</v>
      </c>
    </row>
    <row r="4655" spans="1:5">
      <c r="A4655" s="445">
        <v>7622</v>
      </c>
      <c r="B4655" s="445" t="s">
        <v>13301</v>
      </c>
      <c r="C4655" s="445" t="s">
        <v>146</v>
      </c>
      <c r="D4655" s="445" t="s">
        <v>8367</v>
      </c>
      <c r="E4655" s="453">
        <v>728991</v>
      </c>
    </row>
    <row r="4656" spans="1:5">
      <c r="A4656" s="445">
        <v>7624</v>
      </c>
      <c r="B4656" s="445" t="s">
        <v>13302</v>
      </c>
      <c r="C4656" s="445" t="s">
        <v>146</v>
      </c>
      <c r="D4656" s="445" t="s">
        <v>8367</v>
      </c>
      <c r="E4656" s="453">
        <v>945060.1</v>
      </c>
    </row>
    <row r="4657" spans="1:5">
      <c r="A4657" s="445">
        <v>7625</v>
      </c>
      <c r="B4657" s="445" t="s">
        <v>13303</v>
      </c>
      <c r="C4657" s="445" t="s">
        <v>146</v>
      </c>
      <c r="D4657" s="445" t="s">
        <v>8367</v>
      </c>
      <c r="E4657" s="453">
        <v>939279.82</v>
      </c>
    </row>
    <row r="4658" spans="1:5">
      <c r="A4658" s="445">
        <v>7623</v>
      </c>
      <c r="B4658" s="445" t="s">
        <v>13304</v>
      </c>
      <c r="C4658" s="445" t="s">
        <v>146</v>
      </c>
      <c r="D4658" s="445" t="s">
        <v>8367</v>
      </c>
      <c r="E4658" s="453">
        <v>3095602.1</v>
      </c>
    </row>
    <row r="4659" spans="1:5">
      <c r="A4659" s="445">
        <v>36508</v>
      </c>
      <c r="B4659" s="445" t="s">
        <v>13305</v>
      </c>
      <c r="C4659" s="445" t="s">
        <v>146</v>
      </c>
      <c r="D4659" s="445" t="s">
        <v>8367</v>
      </c>
      <c r="E4659" s="453">
        <v>1392215.09</v>
      </c>
    </row>
    <row r="4660" spans="1:5">
      <c r="A4660" s="445">
        <v>36509</v>
      </c>
      <c r="B4660" s="445" t="s">
        <v>13306</v>
      </c>
      <c r="C4660" s="445" t="s">
        <v>146</v>
      </c>
      <c r="D4660" s="445" t="s">
        <v>8367</v>
      </c>
      <c r="E4660" s="453">
        <v>762984.25</v>
      </c>
    </row>
    <row r="4661" spans="1:5">
      <c r="A4661" s="445">
        <v>13238</v>
      </c>
      <c r="B4661" s="445" t="s">
        <v>13307</v>
      </c>
      <c r="C4661" s="445" t="s">
        <v>146</v>
      </c>
      <c r="D4661" s="445" t="s">
        <v>8367</v>
      </c>
      <c r="E4661" s="453">
        <v>221377.27</v>
      </c>
    </row>
    <row r="4662" spans="1:5">
      <c r="A4662" s="445">
        <v>36511</v>
      </c>
      <c r="B4662" s="445" t="s">
        <v>13308</v>
      </c>
      <c r="C4662" s="445" t="s">
        <v>146</v>
      </c>
      <c r="D4662" s="445" t="s">
        <v>8367</v>
      </c>
      <c r="E4662" s="453">
        <v>256516.52</v>
      </c>
    </row>
    <row r="4663" spans="1:5">
      <c r="A4663" s="445">
        <v>36515</v>
      </c>
      <c r="B4663" s="445" t="s">
        <v>13309</v>
      </c>
      <c r="C4663" s="445" t="s">
        <v>146</v>
      </c>
      <c r="D4663" s="445" t="s">
        <v>8367</v>
      </c>
      <c r="E4663" s="453">
        <v>75549.38</v>
      </c>
    </row>
    <row r="4664" spans="1:5">
      <c r="A4664" s="445">
        <v>10598</v>
      </c>
      <c r="B4664" s="445" t="s">
        <v>13310</v>
      </c>
      <c r="C4664" s="445" t="s">
        <v>146</v>
      </c>
      <c r="D4664" s="445" t="s">
        <v>8367</v>
      </c>
      <c r="E4664" s="453">
        <v>122514.74</v>
      </c>
    </row>
    <row r="4665" spans="1:5">
      <c r="A4665" s="445">
        <v>7640</v>
      </c>
      <c r="B4665" s="445" t="s">
        <v>13311</v>
      </c>
      <c r="C4665" s="445" t="s">
        <v>146</v>
      </c>
      <c r="D4665" s="445" t="s">
        <v>8367</v>
      </c>
      <c r="E4665" s="453">
        <v>187995</v>
      </c>
    </row>
    <row r="4666" spans="1:5">
      <c r="A4666" s="445">
        <v>36513</v>
      </c>
      <c r="B4666" s="445" t="s">
        <v>13312</v>
      </c>
      <c r="C4666" s="445" t="s">
        <v>146</v>
      </c>
      <c r="D4666" s="445" t="s">
        <v>8367</v>
      </c>
      <c r="E4666" s="453">
        <v>181098.91</v>
      </c>
    </row>
    <row r="4667" spans="1:5">
      <c r="A4667" s="445">
        <v>36514</v>
      </c>
      <c r="B4667" s="445" t="s">
        <v>13313</v>
      </c>
      <c r="C4667" s="445" t="s">
        <v>146</v>
      </c>
      <c r="D4667" s="445" t="s">
        <v>8367</v>
      </c>
      <c r="E4667" s="453">
        <v>202050.69</v>
      </c>
    </row>
    <row r="4668" spans="1:5">
      <c r="A4668" s="445">
        <v>11572</v>
      </c>
      <c r="B4668" s="445" t="s">
        <v>13314</v>
      </c>
      <c r="C4668" s="445" t="s">
        <v>146</v>
      </c>
      <c r="D4668" s="445" t="s">
        <v>8349</v>
      </c>
      <c r="E4668" s="452">
        <v>33.450000000000003</v>
      </c>
    </row>
    <row r="4669" spans="1:5">
      <c r="A4669" s="445">
        <v>36149</v>
      </c>
      <c r="B4669" s="445" t="s">
        <v>13315</v>
      </c>
      <c r="C4669" s="445" t="s">
        <v>146</v>
      </c>
      <c r="D4669" s="445" t="s">
        <v>8349</v>
      </c>
      <c r="E4669" s="452">
        <v>164.38</v>
      </c>
    </row>
    <row r="4670" spans="1:5">
      <c r="A4670" s="445">
        <v>42407</v>
      </c>
      <c r="B4670" s="445" t="s">
        <v>13316</v>
      </c>
      <c r="C4670" s="445" t="s">
        <v>239</v>
      </c>
      <c r="D4670" s="445" t="s">
        <v>8349</v>
      </c>
      <c r="E4670" s="452">
        <v>10.57</v>
      </c>
    </row>
    <row r="4671" spans="1:5">
      <c r="A4671" s="445">
        <v>11581</v>
      </c>
      <c r="B4671" s="445" t="s">
        <v>13317</v>
      </c>
      <c r="C4671" s="445" t="s">
        <v>239</v>
      </c>
      <c r="D4671" s="445" t="s">
        <v>8349</v>
      </c>
      <c r="E4671" s="452">
        <v>22.08</v>
      </c>
    </row>
    <row r="4672" spans="1:5">
      <c r="A4672" s="445">
        <v>43605</v>
      </c>
      <c r="B4672" s="445" t="s">
        <v>13318</v>
      </c>
      <c r="C4672" s="445" t="s">
        <v>146</v>
      </c>
      <c r="D4672" s="445" t="s">
        <v>8349</v>
      </c>
      <c r="E4672" s="452">
        <v>45.17</v>
      </c>
    </row>
    <row r="4673" spans="1:5">
      <c r="A4673" s="445">
        <v>11580</v>
      </c>
      <c r="B4673" s="445" t="s">
        <v>13319</v>
      </c>
      <c r="C4673" s="445" t="s">
        <v>239</v>
      </c>
      <c r="D4673" s="445" t="s">
        <v>8349</v>
      </c>
      <c r="E4673" s="452">
        <v>8.86</v>
      </c>
    </row>
    <row r="4674" spans="1:5">
      <c r="A4674" s="445">
        <v>10743</v>
      </c>
      <c r="B4674" s="445" t="s">
        <v>13320</v>
      </c>
      <c r="C4674" s="445" t="s">
        <v>146</v>
      </c>
      <c r="D4674" s="445" t="s">
        <v>8349</v>
      </c>
      <c r="E4674" s="452">
        <v>683.7</v>
      </c>
    </row>
    <row r="4675" spans="1:5">
      <c r="A4675" s="445">
        <v>39848</v>
      </c>
      <c r="B4675" s="445" t="s">
        <v>13321</v>
      </c>
      <c r="C4675" s="445" t="s">
        <v>239</v>
      </c>
      <c r="D4675" s="445" t="s">
        <v>8367</v>
      </c>
      <c r="E4675" s="452">
        <v>1.42</v>
      </c>
    </row>
    <row r="4676" spans="1:5">
      <c r="A4676" s="445">
        <v>20999</v>
      </c>
      <c r="B4676" s="445" t="s">
        <v>13322</v>
      </c>
      <c r="C4676" s="445" t="s">
        <v>239</v>
      </c>
      <c r="D4676" s="445" t="s">
        <v>8349</v>
      </c>
      <c r="E4676" s="452">
        <v>12.67</v>
      </c>
    </row>
    <row r="4677" spans="1:5">
      <c r="A4677" s="445">
        <v>21001</v>
      </c>
      <c r="B4677" s="445" t="s">
        <v>13323</v>
      </c>
      <c r="C4677" s="445" t="s">
        <v>239</v>
      </c>
      <c r="D4677" s="445" t="s">
        <v>8352</v>
      </c>
      <c r="E4677" s="452">
        <v>23.65</v>
      </c>
    </row>
    <row r="4678" spans="1:5">
      <c r="A4678" s="445">
        <v>21003</v>
      </c>
      <c r="B4678" s="445" t="s">
        <v>13324</v>
      </c>
      <c r="C4678" s="445" t="s">
        <v>239</v>
      </c>
      <c r="D4678" s="445" t="s">
        <v>8349</v>
      </c>
      <c r="E4678" s="452">
        <v>38.86</v>
      </c>
    </row>
    <row r="4679" spans="1:5">
      <c r="A4679" s="445">
        <v>21006</v>
      </c>
      <c r="B4679" s="445" t="s">
        <v>13325</v>
      </c>
      <c r="C4679" s="445" t="s">
        <v>239</v>
      </c>
      <c r="D4679" s="445" t="s">
        <v>8349</v>
      </c>
      <c r="E4679" s="452">
        <v>82.48</v>
      </c>
    </row>
    <row r="4680" spans="1:5">
      <c r="A4680" s="445">
        <v>21019</v>
      </c>
      <c r="B4680" s="445" t="s">
        <v>13326</v>
      </c>
      <c r="C4680" s="445" t="s">
        <v>239</v>
      </c>
      <c r="D4680" s="445" t="s">
        <v>8349</v>
      </c>
      <c r="E4680" s="452">
        <v>28.67</v>
      </c>
    </row>
    <row r="4681" spans="1:5">
      <c r="A4681" s="445">
        <v>21021</v>
      </c>
      <c r="B4681" s="445" t="s">
        <v>13327</v>
      </c>
      <c r="C4681" s="445" t="s">
        <v>239</v>
      </c>
      <c r="D4681" s="445" t="s">
        <v>8349</v>
      </c>
      <c r="E4681" s="452">
        <v>45.32</v>
      </c>
    </row>
    <row r="4682" spans="1:5">
      <c r="A4682" s="445">
        <v>21024</v>
      </c>
      <c r="B4682" s="445" t="s">
        <v>13328</v>
      </c>
      <c r="C4682" s="445" t="s">
        <v>239</v>
      </c>
      <c r="D4682" s="445" t="s">
        <v>8349</v>
      </c>
      <c r="E4682" s="452">
        <v>97.1</v>
      </c>
    </row>
    <row r="4683" spans="1:5">
      <c r="A4683" s="445">
        <v>40624</v>
      </c>
      <c r="B4683" s="445" t="s">
        <v>13329</v>
      </c>
      <c r="C4683" s="445" t="s">
        <v>239</v>
      </c>
      <c r="D4683" s="445" t="s">
        <v>8367</v>
      </c>
      <c r="E4683" s="452">
        <v>83.85</v>
      </c>
    </row>
    <row r="4684" spans="1:5">
      <c r="A4684" s="445">
        <v>42575</v>
      </c>
      <c r="B4684" s="445" t="s">
        <v>13330</v>
      </c>
      <c r="C4684" s="445" t="s">
        <v>239</v>
      </c>
      <c r="D4684" s="445" t="s">
        <v>8367</v>
      </c>
      <c r="E4684" s="452">
        <v>76.95</v>
      </c>
    </row>
    <row r="4685" spans="1:5">
      <c r="A4685" s="445">
        <v>13127</v>
      </c>
      <c r="B4685" s="445" t="s">
        <v>13331</v>
      </c>
      <c r="C4685" s="445" t="s">
        <v>239</v>
      </c>
      <c r="D4685" s="445" t="s">
        <v>8367</v>
      </c>
      <c r="E4685" s="452">
        <v>37.4</v>
      </c>
    </row>
    <row r="4686" spans="1:5">
      <c r="A4686" s="445">
        <v>13137</v>
      </c>
      <c r="B4686" s="445" t="s">
        <v>13332</v>
      </c>
      <c r="C4686" s="445" t="s">
        <v>239</v>
      </c>
      <c r="D4686" s="445" t="s">
        <v>8367</v>
      </c>
      <c r="E4686" s="452">
        <v>49.63</v>
      </c>
    </row>
    <row r="4687" spans="1:5">
      <c r="A4687" s="445">
        <v>42574</v>
      </c>
      <c r="B4687" s="445" t="s">
        <v>13333</v>
      </c>
      <c r="C4687" s="445" t="s">
        <v>239</v>
      </c>
      <c r="D4687" s="445" t="s">
        <v>8367</v>
      </c>
      <c r="E4687" s="452">
        <v>57.42</v>
      </c>
    </row>
    <row r="4688" spans="1:5">
      <c r="A4688" s="445">
        <v>20989</v>
      </c>
      <c r="B4688" s="445" t="s">
        <v>13334</v>
      </c>
      <c r="C4688" s="445" t="s">
        <v>239</v>
      </c>
      <c r="D4688" s="445" t="s">
        <v>8367</v>
      </c>
      <c r="E4688" s="453">
        <v>1778.14</v>
      </c>
    </row>
    <row r="4689" spans="1:5">
      <c r="A4689" s="445">
        <v>21147</v>
      </c>
      <c r="B4689" s="445" t="s">
        <v>13335</v>
      </c>
      <c r="C4689" s="445" t="s">
        <v>239</v>
      </c>
      <c r="D4689" s="445" t="s">
        <v>8367</v>
      </c>
      <c r="E4689" s="452">
        <v>166.72</v>
      </c>
    </row>
    <row r="4690" spans="1:5">
      <c r="A4690" s="445">
        <v>21148</v>
      </c>
      <c r="B4690" s="445" t="s">
        <v>13336</v>
      </c>
      <c r="C4690" s="445" t="s">
        <v>239</v>
      </c>
      <c r="D4690" s="445" t="s">
        <v>8367</v>
      </c>
      <c r="E4690" s="452">
        <v>102.9</v>
      </c>
    </row>
    <row r="4691" spans="1:5">
      <c r="A4691" s="445">
        <v>20984</v>
      </c>
      <c r="B4691" s="445" t="s">
        <v>13337</v>
      </c>
      <c r="C4691" s="445" t="s">
        <v>239</v>
      </c>
      <c r="D4691" s="445" t="s">
        <v>8367</v>
      </c>
      <c r="E4691" s="453">
        <v>3411.9</v>
      </c>
    </row>
    <row r="4692" spans="1:5">
      <c r="A4692" s="445">
        <v>13042</v>
      </c>
      <c r="B4692" s="445" t="s">
        <v>13338</v>
      </c>
      <c r="C4692" s="445" t="s">
        <v>239</v>
      </c>
      <c r="D4692" s="445" t="s">
        <v>8367</v>
      </c>
      <c r="E4692" s="453">
        <v>1890.69</v>
      </c>
    </row>
    <row r="4693" spans="1:5">
      <c r="A4693" s="445">
        <v>21150</v>
      </c>
      <c r="B4693" s="445" t="s">
        <v>13339</v>
      </c>
      <c r="C4693" s="445" t="s">
        <v>239</v>
      </c>
      <c r="D4693" s="445" t="s">
        <v>8367</v>
      </c>
      <c r="E4693" s="452">
        <v>51.02</v>
      </c>
    </row>
    <row r="4694" spans="1:5">
      <c r="A4694" s="445">
        <v>13141</v>
      </c>
      <c r="B4694" s="445" t="s">
        <v>13340</v>
      </c>
      <c r="C4694" s="445" t="s">
        <v>239</v>
      </c>
      <c r="D4694" s="445" t="s">
        <v>8367</v>
      </c>
      <c r="E4694" s="452">
        <v>64.28</v>
      </c>
    </row>
    <row r="4695" spans="1:5">
      <c r="A4695" s="445">
        <v>42576</v>
      </c>
      <c r="B4695" s="445" t="s">
        <v>13341</v>
      </c>
      <c r="C4695" s="445" t="s">
        <v>239</v>
      </c>
      <c r="D4695" s="445" t="s">
        <v>8367</v>
      </c>
      <c r="E4695" s="452">
        <v>209.9</v>
      </c>
    </row>
    <row r="4696" spans="1:5">
      <c r="A4696" s="445">
        <v>21151</v>
      </c>
      <c r="B4696" s="445" t="s">
        <v>13342</v>
      </c>
      <c r="C4696" s="445" t="s">
        <v>239</v>
      </c>
      <c r="D4696" s="445" t="s">
        <v>8367</v>
      </c>
      <c r="E4696" s="452">
        <v>305.39999999999998</v>
      </c>
    </row>
    <row r="4697" spans="1:5">
      <c r="A4697" s="445">
        <v>13142</v>
      </c>
      <c r="B4697" s="445" t="s">
        <v>13343</v>
      </c>
      <c r="C4697" s="445" t="s">
        <v>239</v>
      </c>
      <c r="D4697" s="445" t="s">
        <v>8367</v>
      </c>
      <c r="E4697" s="452">
        <v>436.6</v>
      </c>
    </row>
    <row r="4698" spans="1:5">
      <c r="A4698" s="445">
        <v>42577</v>
      </c>
      <c r="B4698" s="445" t="s">
        <v>13344</v>
      </c>
      <c r="C4698" s="445" t="s">
        <v>239</v>
      </c>
      <c r="D4698" s="445" t="s">
        <v>8367</v>
      </c>
      <c r="E4698" s="452">
        <v>479.07</v>
      </c>
    </row>
    <row r="4699" spans="1:5">
      <c r="A4699" s="445">
        <v>20994</v>
      </c>
      <c r="B4699" s="445" t="s">
        <v>13345</v>
      </c>
      <c r="C4699" s="445" t="s">
        <v>239</v>
      </c>
      <c r="D4699" s="445" t="s">
        <v>8367</v>
      </c>
      <c r="E4699" s="452">
        <v>823.19</v>
      </c>
    </row>
    <row r="4700" spans="1:5">
      <c r="A4700" s="445">
        <v>7672</v>
      </c>
      <c r="B4700" s="445" t="s">
        <v>13346</v>
      </c>
      <c r="C4700" s="445" t="s">
        <v>239</v>
      </c>
      <c r="D4700" s="445" t="s">
        <v>8367</v>
      </c>
      <c r="E4700" s="452">
        <v>539.28</v>
      </c>
    </row>
    <row r="4701" spans="1:5">
      <c r="A4701" s="445">
        <v>20995</v>
      </c>
      <c r="B4701" s="445" t="s">
        <v>13347</v>
      </c>
      <c r="C4701" s="445" t="s">
        <v>239</v>
      </c>
      <c r="D4701" s="445" t="s">
        <v>8367</v>
      </c>
      <c r="E4701" s="453">
        <v>1081.82</v>
      </c>
    </row>
    <row r="4702" spans="1:5">
      <c r="A4702" s="445">
        <v>7690</v>
      </c>
      <c r="B4702" s="445" t="s">
        <v>13348</v>
      </c>
      <c r="C4702" s="445" t="s">
        <v>239</v>
      </c>
      <c r="D4702" s="445" t="s">
        <v>8367</v>
      </c>
      <c r="E4702" s="452">
        <v>625.69000000000005</v>
      </c>
    </row>
    <row r="4703" spans="1:5">
      <c r="A4703" s="445">
        <v>20980</v>
      </c>
      <c r="B4703" s="445" t="s">
        <v>13349</v>
      </c>
      <c r="C4703" s="445" t="s">
        <v>239</v>
      </c>
      <c r="D4703" s="445" t="s">
        <v>8367</v>
      </c>
      <c r="E4703" s="452">
        <v>682.57</v>
      </c>
    </row>
    <row r="4704" spans="1:5">
      <c r="A4704" s="445">
        <v>7661</v>
      </c>
      <c r="B4704" s="445" t="s">
        <v>13350</v>
      </c>
      <c r="C4704" s="445" t="s">
        <v>239</v>
      </c>
      <c r="D4704" s="445" t="s">
        <v>8367</v>
      </c>
      <c r="E4704" s="452">
        <v>811.97</v>
      </c>
    </row>
    <row r="4705" spans="1:5">
      <c r="A4705" s="445">
        <v>21016</v>
      </c>
      <c r="B4705" s="445" t="s">
        <v>13351</v>
      </c>
      <c r="C4705" s="445" t="s">
        <v>239</v>
      </c>
      <c r="D4705" s="445" t="s">
        <v>8367</v>
      </c>
      <c r="E4705" s="452">
        <v>188.22</v>
      </c>
    </row>
    <row r="4706" spans="1:5">
      <c r="A4706" s="445">
        <v>21008</v>
      </c>
      <c r="B4706" s="445" t="s">
        <v>13352</v>
      </c>
      <c r="C4706" s="445" t="s">
        <v>239</v>
      </c>
      <c r="D4706" s="445" t="s">
        <v>8367</v>
      </c>
      <c r="E4706" s="452">
        <v>21.99</v>
      </c>
    </row>
    <row r="4707" spans="1:5">
      <c r="A4707" s="445">
        <v>21009</v>
      </c>
      <c r="B4707" s="445" t="s">
        <v>13354</v>
      </c>
      <c r="C4707" s="445" t="s">
        <v>239</v>
      </c>
      <c r="D4707" s="445" t="s">
        <v>8367</v>
      </c>
      <c r="E4707" s="452">
        <v>28.63</v>
      </c>
    </row>
    <row r="4708" spans="1:5">
      <c r="A4708" s="445">
        <v>21010</v>
      </c>
      <c r="B4708" s="445" t="s">
        <v>13355</v>
      </c>
      <c r="C4708" s="445" t="s">
        <v>239</v>
      </c>
      <c r="D4708" s="445" t="s">
        <v>8367</v>
      </c>
      <c r="E4708" s="452">
        <v>38.44</v>
      </c>
    </row>
    <row r="4709" spans="1:5">
      <c r="A4709" s="445">
        <v>21011</v>
      </c>
      <c r="B4709" s="445" t="s">
        <v>13356</v>
      </c>
      <c r="C4709" s="445" t="s">
        <v>239</v>
      </c>
      <c r="D4709" s="445" t="s">
        <v>8367</v>
      </c>
      <c r="E4709" s="452">
        <v>56.03</v>
      </c>
    </row>
    <row r="4710" spans="1:5">
      <c r="A4710" s="445">
        <v>21012</v>
      </c>
      <c r="B4710" s="445" t="s">
        <v>13357</v>
      </c>
      <c r="C4710" s="445" t="s">
        <v>239</v>
      </c>
      <c r="D4710" s="445" t="s">
        <v>8367</v>
      </c>
      <c r="E4710" s="452">
        <v>61.91</v>
      </c>
    </row>
    <row r="4711" spans="1:5">
      <c r="A4711" s="445">
        <v>21013</v>
      </c>
      <c r="B4711" s="445" t="s">
        <v>13358</v>
      </c>
      <c r="C4711" s="445" t="s">
        <v>239</v>
      </c>
      <c r="D4711" s="445" t="s">
        <v>8367</v>
      </c>
      <c r="E4711" s="452">
        <v>80.790000000000006</v>
      </c>
    </row>
    <row r="4712" spans="1:5">
      <c r="A4712" s="445">
        <v>21014</v>
      </c>
      <c r="B4712" s="445" t="s">
        <v>13359</v>
      </c>
      <c r="C4712" s="445" t="s">
        <v>239</v>
      </c>
      <c r="D4712" s="445" t="s">
        <v>8367</v>
      </c>
      <c r="E4712" s="452">
        <v>113.05</v>
      </c>
    </row>
    <row r="4713" spans="1:5">
      <c r="A4713" s="445">
        <v>21015</v>
      </c>
      <c r="B4713" s="445" t="s">
        <v>13360</v>
      </c>
      <c r="C4713" s="445" t="s">
        <v>239</v>
      </c>
      <c r="D4713" s="445" t="s">
        <v>8367</v>
      </c>
      <c r="E4713" s="452">
        <v>129.88</v>
      </c>
    </row>
    <row r="4714" spans="1:5">
      <c r="A4714" s="445">
        <v>7697</v>
      </c>
      <c r="B4714" s="445" t="s">
        <v>13361</v>
      </c>
      <c r="C4714" s="445" t="s">
        <v>239</v>
      </c>
      <c r="D4714" s="445" t="s">
        <v>8367</v>
      </c>
      <c r="E4714" s="452">
        <v>61.97</v>
      </c>
    </row>
    <row r="4715" spans="1:5">
      <c r="A4715" s="445">
        <v>7698</v>
      </c>
      <c r="B4715" s="445" t="s">
        <v>13362</v>
      </c>
      <c r="C4715" s="445" t="s">
        <v>239</v>
      </c>
      <c r="D4715" s="445" t="s">
        <v>8367</v>
      </c>
      <c r="E4715" s="452">
        <v>53.35</v>
      </c>
    </row>
    <row r="4716" spans="1:5">
      <c r="A4716" s="445">
        <v>7691</v>
      </c>
      <c r="B4716" s="445" t="s">
        <v>13363</v>
      </c>
      <c r="C4716" s="445" t="s">
        <v>239</v>
      </c>
      <c r="D4716" s="445" t="s">
        <v>8367</v>
      </c>
      <c r="E4716" s="452">
        <v>22.54</v>
      </c>
    </row>
    <row r="4717" spans="1:5">
      <c r="A4717" s="445">
        <v>40626</v>
      </c>
      <c r="B4717" s="445" t="s">
        <v>13364</v>
      </c>
      <c r="C4717" s="445" t="s">
        <v>239</v>
      </c>
      <c r="D4717" s="445" t="s">
        <v>8367</v>
      </c>
      <c r="E4717" s="452">
        <v>42.3</v>
      </c>
    </row>
    <row r="4718" spans="1:5">
      <c r="A4718" s="445">
        <v>7701</v>
      </c>
      <c r="B4718" s="445" t="s">
        <v>13365</v>
      </c>
      <c r="C4718" s="445" t="s">
        <v>239</v>
      </c>
      <c r="D4718" s="445" t="s">
        <v>8367</v>
      </c>
      <c r="E4718" s="452">
        <v>110.91</v>
      </c>
    </row>
    <row r="4719" spans="1:5">
      <c r="A4719" s="445">
        <v>7696</v>
      </c>
      <c r="B4719" s="445" t="s">
        <v>13366</v>
      </c>
      <c r="C4719" s="445" t="s">
        <v>239</v>
      </c>
      <c r="D4719" s="445" t="s">
        <v>8367</v>
      </c>
      <c r="E4719" s="452">
        <v>89.37</v>
      </c>
    </row>
    <row r="4720" spans="1:5">
      <c r="A4720" s="445">
        <v>7700</v>
      </c>
      <c r="B4720" s="445" t="s">
        <v>13367</v>
      </c>
      <c r="C4720" s="445" t="s">
        <v>239</v>
      </c>
      <c r="D4720" s="445" t="s">
        <v>8367</v>
      </c>
      <c r="E4720" s="452">
        <v>28.51</v>
      </c>
    </row>
    <row r="4721" spans="1:5">
      <c r="A4721" s="445">
        <v>7694</v>
      </c>
      <c r="B4721" s="445" t="s">
        <v>13368</v>
      </c>
      <c r="C4721" s="445" t="s">
        <v>239</v>
      </c>
      <c r="D4721" s="445" t="s">
        <v>8367</v>
      </c>
      <c r="E4721" s="452">
        <v>149.24</v>
      </c>
    </row>
    <row r="4722" spans="1:5">
      <c r="A4722" s="445">
        <v>7693</v>
      </c>
      <c r="B4722" s="445" t="s">
        <v>13369</v>
      </c>
      <c r="C4722" s="445" t="s">
        <v>239</v>
      </c>
      <c r="D4722" s="445" t="s">
        <v>8367</v>
      </c>
      <c r="E4722" s="452">
        <v>205.54</v>
      </c>
    </row>
    <row r="4723" spans="1:5">
      <c r="A4723" s="445">
        <v>7692</v>
      </c>
      <c r="B4723" s="445" t="s">
        <v>13370</v>
      </c>
      <c r="C4723" s="445" t="s">
        <v>239</v>
      </c>
      <c r="D4723" s="445" t="s">
        <v>8367</v>
      </c>
      <c r="E4723" s="452">
        <v>307.73</v>
      </c>
    </row>
    <row r="4724" spans="1:5">
      <c r="A4724" s="445">
        <v>7695</v>
      </c>
      <c r="B4724" s="445" t="s">
        <v>13371</v>
      </c>
      <c r="C4724" s="445" t="s">
        <v>239</v>
      </c>
      <c r="D4724" s="445" t="s">
        <v>8367</v>
      </c>
      <c r="E4724" s="452">
        <v>333.74</v>
      </c>
    </row>
    <row r="4725" spans="1:5">
      <c r="A4725" s="445">
        <v>13356</v>
      </c>
      <c r="B4725" s="445" t="s">
        <v>13372</v>
      </c>
      <c r="C4725" s="445" t="s">
        <v>239</v>
      </c>
      <c r="D4725" s="445" t="s">
        <v>8367</v>
      </c>
      <c r="E4725" s="452">
        <v>24.2</v>
      </c>
    </row>
    <row r="4726" spans="1:5">
      <c r="A4726" s="445">
        <v>36365</v>
      </c>
      <c r="B4726" s="445" t="s">
        <v>13373</v>
      </c>
      <c r="C4726" s="445" t="s">
        <v>239</v>
      </c>
      <c r="D4726" s="445" t="s">
        <v>8367</v>
      </c>
      <c r="E4726" s="452">
        <v>40.15</v>
      </c>
    </row>
    <row r="4727" spans="1:5">
      <c r="A4727" s="445">
        <v>41930</v>
      </c>
      <c r="B4727" s="445" t="s">
        <v>13374</v>
      </c>
      <c r="C4727" s="445" t="s">
        <v>239</v>
      </c>
      <c r="D4727" s="445" t="s">
        <v>8367</v>
      </c>
      <c r="E4727" s="452">
        <v>129.97</v>
      </c>
    </row>
    <row r="4728" spans="1:5">
      <c r="A4728" s="445">
        <v>41931</v>
      </c>
      <c r="B4728" s="445" t="s">
        <v>13375</v>
      </c>
      <c r="C4728" s="445" t="s">
        <v>239</v>
      </c>
      <c r="D4728" s="445" t="s">
        <v>8367</v>
      </c>
      <c r="E4728" s="452">
        <v>221.63</v>
      </c>
    </row>
    <row r="4729" spans="1:5">
      <c r="A4729" s="445">
        <v>41932</v>
      </c>
      <c r="B4729" s="445" t="s">
        <v>13376</v>
      </c>
      <c r="C4729" s="445" t="s">
        <v>239</v>
      </c>
      <c r="D4729" s="445" t="s">
        <v>8367</v>
      </c>
      <c r="E4729" s="452">
        <v>357.97</v>
      </c>
    </row>
    <row r="4730" spans="1:5">
      <c r="A4730" s="445">
        <v>41933</v>
      </c>
      <c r="B4730" s="445" t="s">
        <v>13377</v>
      </c>
      <c r="C4730" s="445" t="s">
        <v>239</v>
      </c>
      <c r="D4730" s="445" t="s">
        <v>8367</v>
      </c>
      <c r="E4730" s="452">
        <v>443.35</v>
      </c>
    </row>
    <row r="4731" spans="1:5">
      <c r="A4731" s="445">
        <v>41934</v>
      </c>
      <c r="B4731" s="445" t="s">
        <v>13378</v>
      </c>
      <c r="C4731" s="445" t="s">
        <v>239</v>
      </c>
      <c r="D4731" s="445" t="s">
        <v>8367</v>
      </c>
      <c r="E4731" s="452">
        <v>574.24</v>
      </c>
    </row>
    <row r="4732" spans="1:5">
      <c r="A4732" s="445">
        <v>41936</v>
      </c>
      <c r="B4732" s="445" t="s">
        <v>13379</v>
      </c>
      <c r="C4732" s="445" t="s">
        <v>239</v>
      </c>
      <c r="D4732" s="445" t="s">
        <v>8367</v>
      </c>
      <c r="E4732" s="452">
        <v>86.58</v>
      </c>
    </row>
    <row r="4733" spans="1:5">
      <c r="A4733" s="445">
        <v>41785</v>
      </c>
      <c r="B4733" s="445" t="s">
        <v>13380</v>
      </c>
      <c r="C4733" s="445" t="s">
        <v>239</v>
      </c>
      <c r="D4733" s="445" t="s">
        <v>8367</v>
      </c>
      <c r="E4733" s="453">
        <v>2289.11</v>
      </c>
    </row>
    <row r="4734" spans="1:5">
      <c r="A4734" s="445">
        <v>41781</v>
      </c>
      <c r="B4734" s="445" t="s">
        <v>13381</v>
      </c>
      <c r="C4734" s="445" t="s">
        <v>239</v>
      </c>
      <c r="D4734" s="445" t="s">
        <v>8367</v>
      </c>
      <c r="E4734" s="452">
        <v>652.64</v>
      </c>
    </row>
    <row r="4735" spans="1:5">
      <c r="A4735" s="445">
        <v>41783</v>
      </c>
      <c r="B4735" s="445" t="s">
        <v>13382</v>
      </c>
      <c r="C4735" s="445" t="s">
        <v>239</v>
      </c>
      <c r="D4735" s="445" t="s">
        <v>8367</v>
      </c>
      <c r="E4735" s="453">
        <v>1722.22</v>
      </c>
    </row>
    <row r="4736" spans="1:5">
      <c r="A4736" s="445">
        <v>41786</v>
      </c>
      <c r="B4736" s="445" t="s">
        <v>13383</v>
      </c>
      <c r="C4736" s="445" t="s">
        <v>239</v>
      </c>
      <c r="D4736" s="445" t="s">
        <v>8367</v>
      </c>
      <c r="E4736" s="453">
        <v>3592.74</v>
      </c>
    </row>
    <row r="4737" spans="1:5">
      <c r="A4737" s="445">
        <v>41779</v>
      </c>
      <c r="B4737" s="445" t="s">
        <v>13384</v>
      </c>
      <c r="C4737" s="445" t="s">
        <v>239</v>
      </c>
      <c r="D4737" s="445" t="s">
        <v>8367</v>
      </c>
      <c r="E4737" s="452">
        <v>250.31</v>
      </c>
    </row>
    <row r="4738" spans="1:5">
      <c r="A4738" s="445">
        <v>41780</v>
      </c>
      <c r="B4738" s="445" t="s">
        <v>13385</v>
      </c>
      <c r="C4738" s="445" t="s">
        <v>239</v>
      </c>
      <c r="D4738" s="445" t="s">
        <v>8367</v>
      </c>
      <c r="E4738" s="452">
        <v>296.05</v>
      </c>
    </row>
    <row r="4739" spans="1:5">
      <c r="A4739" s="445">
        <v>41782</v>
      </c>
      <c r="B4739" s="445" t="s">
        <v>13386</v>
      </c>
      <c r="C4739" s="445" t="s">
        <v>239</v>
      </c>
      <c r="D4739" s="445" t="s">
        <v>8367</v>
      </c>
      <c r="E4739" s="453">
        <v>1220.4000000000001</v>
      </c>
    </row>
    <row r="4740" spans="1:5">
      <c r="A4740" s="445">
        <v>38130</v>
      </c>
      <c r="B4740" s="445" t="s">
        <v>13387</v>
      </c>
      <c r="C4740" s="445" t="s">
        <v>239</v>
      </c>
      <c r="D4740" s="445" t="s">
        <v>8349</v>
      </c>
      <c r="E4740" s="452">
        <v>35.24</v>
      </c>
    </row>
    <row r="4741" spans="1:5">
      <c r="A4741" s="445">
        <v>21123</v>
      </c>
      <c r="B4741" s="445" t="s">
        <v>13388</v>
      </c>
      <c r="C4741" s="445" t="s">
        <v>239</v>
      </c>
      <c r="D4741" s="445" t="s">
        <v>8352</v>
      </c>
      <c r="E4741" s="452">
        <v>10</v>
      </c>
    </row>
    <row r="4742" spans="1:5">
      <c r="A4742" s="445">
        <v>21124</v>
      </c>
      <c r="B4742" s="445" t="s">
        <v>13389</v>
      </c>
      <c r="C4742" s="445" t="s">
        <v>239</v>
      </c>
      <c r="D4742" s="445" t="s">
        <v>8349</v>
      </c>
      <c r="E4742" s="452">
        <v>17.73</v>
      </c>
    </row>
    <row r="4743" spans="1:5">
      <c r="A4743" s="445">
        <v>21125</v>
      </c>
      <c r="B4743" s="445" t="s">
        <v>13390</v>
      </c>
      <c r="C4743" s="445" t="s">
        <v>239</v>
      </c>
      <c r="D4743" s="445" t="s">
        <v>8349</v>
      </c>
      <c r="E4743" s="452">
        <v>28.46</v>
      </c>
    </row>
    <row r="4744" spans="1:5">
      <c r="A4744" s="445">
        <v>38028</v>
      </c>
      <c r="B4744" s="445" t="s">
        <v>13391</v>
      </c>
      <c r="C4744" s="445" t="s">
        <v>239</v>
      </c>
      <c r="D4744" s="445" t="s">
        <v>8349</v>
      </c>
      <c r="E4744" s="452">
        <v>48.29</v>
      </c>
    </row>
    <row r="4745" spans="1:5">
      <c r="A4745" s="445">
        <v>38029</v>
      </c>
      <c r="B4745" s="445" t="s">
        <v>13392</v>
      </c>
      <c r="C4745" s="445" t="s">
        <v>239</v>
      </c>
      <c r="D4745" s="445" t="s">
        <v>8349</v>
      </c>
      <c r="E4745" s="452">
        <v>73.61</v>
      </c>
    </row>
    <row r="4746" spans="1:5">
      <c r="A4746" s="445">
        <v>38030</v>
      </c>
      <c r="B4746" s="445" t="s">
        <v>13393</v>
      </c>
      <c r="C4746" s="445" t="s">
        <v>239</v>
      </c>
      <c r="D4746" s="445" t="s">
        <v>8349</v>
      </c>
      <c r="E4746" s="452">
        <v>113.07</v>
      </c>
    </row>
    <row r="4747" spans="1:5">
      <c r="A4747" s="445">
        <v>38031</v>
      </c>
      <c r="B4747" s="445" t="s">
        <v>13394</v>
      </c>
      <c r="C4747" s="445" t="s">
        <v>239</v>
      </c>
      <c r="D4747" s="445" t="s">
        <v>8349</v>
      </c>
      <c r="E4747" s="452">
        <v>179.18</v>
      </c>
    </row>
    <row r="4748" spans="1:5">
      <c r="A4748" s="445">
        <v>39735</v>
      </c>
      <c r="B4748" s="445" t="s">
        <v>13395</v>
      </c>
      <c r="C4748" s="445" t="s">
        <v>239</v>
      </c>
      <c r="D4748" s="445" t="s">
        <v>8349</v>
      </c>
      <c r="E4748" s="452">
        <v>97.45</v>
      </c>
    </row>
    <row r="4749" spans="1:5">
      <c r="A4749" s="445">
        <v>39734</v>
      </c>
      <c r="B4749" s="445" t="s">
        <v>13396</v>
      </c>
      <c r="C4749" s="445" t="s">
        <v>239</v>
      </c>
      <c r="D4749" s="445" t="s">
        <v>8349</v>
      </c>
      <c r="E4749" s="452">
        <v>115.59</v>
      </c>
    </row>
    <row r="4750" spans="1:5">
      <c r="A4750" s="445">
        <v>39736</v>
      </c>
      <c r="B4750" s="445" t="s">
        <v>13397</v>
      </c>
      <c r="C4750" s="445" t="s">
        <v>239</v>
      </c>
      <c r="D4750" s="445" t="s">
        <v>8349</v>
      </c>
      <c r="E4750" s="452">
        <v>131.91</v>
      </c>
    </row>
    <row r="4751" spans="1:5">
      <c r="A4751" s="445">
        <v>39737</v>
      </c>
      <c r="B4751" s="445" t="s">
        <v>13398</v>
      </c>
      <c r="C4751" s="445" t="s">
        <v>239</v>
      </c>
      <c r="D4751" s="445" t="s">
        <v>8349</v>
      </c>
      <c r="E4751" s="452">
        <v>17.739999999999998</v>
      </c>
    </row>
    <row r="4752" spans="1:5">
      <c r="A4752" s="445">
        <v>39738</v>
      </c>
      <c r="B4752" s="445" t="s">
        <v>13399</v>
      </c>
      <c r="C4752" s="445" t="s">
        <v>239</v>
      </c>
      <c r="D4752" s="445" t="s">
        <v>8349</v>
      </c>
      <c r="E4752" s="452">
        <v>6.41</v>
      </c>
    </row>
    <row r="4753" spans="1:5">
      <c r="A4753" s="445">
        <v>39739</v>
      </c>
      <c r="B4753" s="445" t="s">
        <v>13400</v>
      </c>
      <c r="C4753" s="445" t="s">
        <v>239</v>
      </c>
      <c r="D4753" s="445" t="s">
        <v>8349</v>
      </c>
      <c r="E4753" s="452">
        <v>91.22</v>
      </c>
    </row>
    <row r="4754" spans="1:5">
      <c r="A4754" s="445">
        <v>39733</v>
      </c>
      <c r="B4754" s="445" t="s">
        <v>13401</v>
      </c>
      <c r="C4754" s="445" t="s">
        <v>239</v>
      </c>
      <c r="D4754" s="445" t="s">
        <v>8349</v>
      </c>
      <c r="E4754" s="452">
        <v>157.86000000000001</v>
      </c>
    </row>
    <row r="4755" spans="1:5">
      <c r="A4755" s="445">
        <v>39854</v>
      </c>
      <c r="B4755" s="445" t="s">
        <v>13402</v>
      </c>
      <c r="C4755" s="445" t="s">
        <v>239</v>
      </c>
      <c r="D4755" s="445" t="s">
        <v>8349</v>
      </c>
      <c r="E4755" s="452">
        <v>160.1</v>
      </c>
    </row>
    <row r="4756" spans="1:5">
      <c r="A4756" s="445">
        <v>39740</v>
      </c>
      <c r="B4756" s="445" t="s">
        <v>13403</v>
      </c>
      <c r="C4756" s="445" t="s">
        <v>239</v>
      </c>
      <c r="D4756" s="445" t="s">
        <v>8349</v>
      </c>
      <c r="E4756" s="452">
        <v>87.6</v>
      </c>
    </row>
    <row r="4757" spans="1:5">
      <c r="A4757" s="445">
        <v>39741</v>
      </c>
      <c r="B4757" s="445" t="s">
        <v>13404</v>
      </c>
      <c r="C4757" s="445" t="s">
        <v>239</v>
      </c>
      <c r="D4757" s="445" t="s">
        <v>8349</v>
      </c>
      <c r="E4757" s="452">
        <v>16.14</v>
      </c>
    </row>
    <row r="4758" spans="1:5">
      <c r="A4758" s="445">
        <v>39853</v>
      </c>
      <c r="B4758" s="445" t="s">
        <v>13405</v>
      </c>
      <c r="C4758" s="445" t="s">
        <v>239</v>
      </c>
      <c r="D4758" s="445" t="s">
        <v>8349</v>
      </c>
      <c r="E4758" s="452">
        <v>21.2</v>
      </c>
    </row>
    <row r="4759" spans="1:5">
      <c r="A4759" s="445">
        <v>39742</v>
      </c>
      <c r="B4759" s="445" t="s">
        <v>13406</v>
      </c>
      <c r="C4759" s="445" t="s">
        <v>239</v>
      </c>
      <c r="D4759" s="445" t="s">
        <v>8349</v>
      </c>
      <c r="E4759" s="452">
        <v>70.41</v>
      </c>
    </row>
    <row r="4760" spans="1:5">
      <c r="A4760" s="445">
        <v>39749</v>
      </c>
      <c r="B4760" s="445" t="s">
        <v>13407</v>
      </c>
      <c r="C4760" s="445" t="s">
        <v>239</v>
      </c>
      <c r="D4760" s="445" t="s">
        <v>8367</v>
      </c>
      <c r="E4760" s="452">
        <v>95.19</v>
      </c>
    </row>
    <row r="4761" spans="1:5">
      <c r="A4761" s="445">
        <v>39751</v>
      </c>
      <c r="B4761" s="445" t="s">
        <v>13408</v>
      </c>
      <c r="C4761" s="445" t="s">
        <v>239</v>
      </c>
      <c r="D4761" s="445" t="s">
        <v>8367</v>
      </c>
      <c r="E4761" s="452">
        <v>172.98</v>
      </c>
    </row>
    <row r="4762" spans="1:5">
      <c r="A4762" s="445">
        <v>39750</v>
      </c>
      <c r="B4762" s="445" t="s">
        <v>13409</v>
      </c>
      <c r="C4762" s="445" t="s">
        <v>239</v>
      </c>
      <c r="D4762" s="445" t="s">
        <v>8367</v>
      </c>
      <c r="E4762" s="452">
        <v>143.77000000000001</v>
      </c>
    </row>
    <row r="4763" spans="1:5">
      <c r="A4763" s="445">
        <v>39747</v>
      </c>
      <c r="B4763" s="445" t="s">
        <v>13410</v>
      </c>
      <c r="C4763" s="445" t="s">
        <v>239</v>
      </c>
      <c r="D4763" s="445" t="s">
        <v>8367</v>
      </c>
      <c r="E4763" s="452">
        <v>46.25</v>
      </c>
    </row>
    <row r="4764" spans="1:5">
      <c r="A4764" s="445">
        <v>39753</v>
      </c>
      <c r="B4764" s="445" t="s">
        <v>13411</v>
      </c>
      <c r="C4764" s="445" t="s">
        <v>239</v>
      </c>
      <c r="D4764" s="445" t="s">
        <v>8367</v>
      </c>
      <c r="E4764" s="452">
        <v>318.41000000000003</v>
      </c>
    </row>
    <row r="4765" spans="1:5">
      <c r="A4765" s="445">
        <v>39754</v>
      </c>
      <c r="B4765" s="445" t="s">
        <v>13412</v>
      </c>
      <c r="C4765" s="445" t="s">
        <v>239</v>
      </c>
      <c r="D4765" s="445" t="s">
        <v>8367</v>
      </c>
      <c r="E4765" s="452">
        <v>469.1</v>
      </c>
    </row>
    <row r="4766" spans="1:5">
      <c r="A4766" s="445">
        <v>39748</v>
      </c>
      <c r="B4766" s="445" t="s">
        <v>13413</v>
      </c>
      <c r="C4766" s="445" t="s">
        <v>239</v>
      </c>
      <c r="D4766" s="445" t="s">
        <v>8367</v>
      </c>
      <c r="E4766" s="452">
        <v>74.83</v>
      </c>
    </row>
    <row r="4767" spans="1:5">
      <c r="A4767" s="445">
        <v>39755</v>
      </c>
      <c r="B4767" s="445" t="s">
        <v>13414</v>
      </c>
      <c r="C4767" s="445" t="s">
        <v>239</v>
      </c>
      <c r="D4767" s="445" t="s">
        <v>8367</v>
      </c>
      <c r="E4767" s="452">
        <v>711.26</v>
      </c>
    </row>
    <row r="4768" spans="1:5">
      <c r="A4768" s="445">
        <v>12742</v>
      </c>
      <c r="B4768" s="445" t="s">
        <v>13415</v>
      </c>
      <c r="C4768" s="445" t="s">
        <v>239</v>
      </c>
      <c r="D4768" s="445" t="s">
        <v>8367</v>
      </c>
      <c r="E4768" s="452">
        <v>563.20000000000005</v>
      </c>
    </row>
    <row r="4769" spans="1:5">
      <c r="A4769" s="445">
        <v>12713</v>
      </c>
      <c r="B4769" s="445" t="s">
        <v>13416</v>
      </c>
      <c r="C4769" s="445" t="s">
        <v>239</v>
      </c>
      <c r="D4769" s="445" t="s">
        <v>8367</v>
      </c>
      <c r="E4769" s="452">
        <v>29.87</v>
      </c>
    </row>
    <row r="4770" spans="1:5">
      <c r="A4770" s="445">
        <v>12743</v>
      </c>
      <c r="B4770" s="445" t="s">
        <v>13417</v>
      </c>
      <c r="C4770" s="445" t="s">
        <v>239</v>
      </c>
      <c r="D4770" s="445" t="s">
        <v>8367</v>
      </c>
      <c r="E4770" s="452">
        <v>51.38</v>
      </c>
    </row>
    <row r="4771" spans="1:5">
      <c r="A4771" s="445">
        <v>12744</v>
      </c>
      <c r="B4771" s="445" t="s">
        <v>13418</v>
      </c>
      <c r="C4771" s="445" t="s">
        <v>239</v>
      </c>
      <c r="D4771" s="445" t="s">
        <v>8367</v>
      </c>
      <c r="E4771" s="452">
        <v>65.209999999999994</v>
      </c>
    </row>
    <row r="4772" spans="1:5">
      <c r="A4772" s="445">
        <v>12745</v>
      </c>
      <c r="B4772" s="445" t="s">
        <v>13419</v>
      </c>
      <c r="C4772" s="445" t="s">
        <v>239</v>
      </c>
      <c r="D4772" s="445" t="s">
        <v>8367</v>
      </c>
      <c r="E4772" s="452">
        <v>94.7</v>
      </c>
    </row>
    <row r="4773" spans="1:5">
      <c r="A4773" s="445">
        <v>12746</v>
      </c>
      <c r="B4773" s="445" t="s">
        <v>13420</v>
      </c>
      <c r="C4773" s="445" t="s">
        <v>239</v>
      </c>
      <c r="D4773" s="445" t="s">
        <v>8367</v>
      </c>
      <c r="E4773" s="452">
        <v>127.88</v>
      </c>
    </row>
    <row r="4774" spans="1:5">
      <c r="A4774" s="445">
        <v>12747</v>
      </c>
      <c r="B4774" s="445" t="s">
        <v>13421</v>
      </c>
      <c r="C4774" s="445" t="s">
        <v>239</v>
      </c>
      <c r="D4774" s="445" t="s">
        <v>8367</v>
      </c>
      <c r="E4774" s="452">
        <v>185.46</v>
      </c>
    </row>
    <row r="4775" spans="1:5">
      <c r="A4775" s="445">
        <v>12748</v>
      </c>
      <c r="B4775" s="445" t="s">
        <v>13422</v>
      </c>
      <c r="C4775" s="445" t="s">
        <v>239</v>
      </c>
      <c r="D4775" s="445" t="s">
        <v>8367</v>
      </c>
      <c r="E4775" s="452">
        <v>261.27999999999997</v>
      </c>
    </row>
    <row r="4776" spans="1:5">
      <c r="A4776" s="445">
        <v>12749</v>
      </c>
      <c r="B4776" s="445" t="s">
        <v>13423</v>
      </c>
      <c r="C4776" s="445" t="s">
        <v>239</v>
      </c>
      <c r="D4776" s="445" t="s">
        <v>8367</v>
      </c>
      <c r="E4776" s="452">
        <v>381.94</v>
      </c>
    </row>
    <row r="4777" spans="1:5">
      <c r="A4777" s="445">
        <v>39726</v>
      </c>
      <c r="B4777" s="445" t="s">
        <v>13424</v>
      </c>
      <c r="C4777" s="445" t="s">
        <v>239</v>
      </c>
      <c r="D4777" s="445" t="s">
        <v>8367</v>
      </c>
      <c r="E4777" s="452">
        <v>125.45</v>
      </c>
    </row>
    <row r="4778" spans="1:5">
      <c r="A4778" s="445">
        <v>39728</v>
      </c>
      <c r="B4778" s="445" t="s">
        <v>13425</v>
      </c>
      <c r="C4778" s="445" t="s">
        <v>239</v>
      </c>
      <c r="D4778" s="445" t="s">
        <v>8367</v>
      </c>
      <c r="E4778" s="452">
        <v>220.49</v>
      </c>
    </row>
    <row r="4779" spans="1:5">
      <c r="A4779" s="445">
        <v>39727</v>
      </c>
      <c r="B4779" s="445" t="s">
        <v>13426</v>
      </c>
      <c r="C4779" s="445" t="s">
        <v>239</v>
      </c>
      <c r="D4779" s="445" t="s">
        <v>8367</v>
      </c>
      <c r="E4779" s="452">
        <v>181.45</v>
      </c>
    </row>
    <row r="4780" spans="1:5">
      <c r="A4780" s="445">
        <v>39724</v>
      </c>
      <c r="B4780" s="445" t="s">
        <v>13427</v>
      </c>
      <c r="C4780" s="445" t="s">
        <v>239</v>
      </c>
      <c r="D4780" s="445" t="s">
        <v>8367</v>
      </c>
      <c r="E4780" s="452">
        <v>55.55</v>
      </c>
    </row>
    <row r="4781" spans="1:5">
      <c r="A4781" s="445">
        <v>39729</v>
      </c>
      <c r="B4781" s="445" t="s">
        <v>13428</v>
      </c>
      <c r="C4781" s="445" t="s">
        <v>239</v>
      </c>
      <c r="D4781" s="445" t="s">
        <v>8367</v>
      </c>
      <c r="E4781" s="452">
        <v>305.33</v>
      </c>
    </row>
    <row r="4782" spans="1:5">
      <c r="A4782" s="445">
        <v>39730</v>
      </c>
      <c r="B4782" s="445" t="s">
        <v>13429</v>
      </c>
      <c r="C4782" s="445" t="s">
        <v>239</v>
      </c>
      <c r="D4782" s="445" t="s">
        <v>8367</v>
      </c>
      <c r="E4782" s="452">
        <v>396.16</v>
      </c>
    </row>
    <row r="4783" spans="1:5">
      <c r="A4783" s="445">
        <v>39731</v>
      </c>
      <c r="B4783" s="445" t="s">
        <v>13430</v>
      </c>
      <c r="C4783" s="445" t="s">
        <v>239</v>
      </c>
      <c r="D4783" s="445" t="s">
        <v>8367</v>
      </c>
      <c r="E4783" s="452">
        <v>586.74</v>
      </c>
    </row>
    <row r="4784" spans="1:5">
      <c r="A4784" s="445">
        <v>39725</v>
      </c>
      <c r="B4784" s="445" t="s">
        <v>13431</v>
      </c>
      <c r="C4784" s="445" t="s">
        <v>239</v>
      </c>
      <c r="D4784" s="445" t="s">
        <v>8367</v>
      </c>
      <c r="E4784" s="452">
        <v>90.55</v>
      </c>
    </row>
    <row r="4785" spans="1:5">
      <c r="A4785" s="445">
        <v>39732</v>
      </c>
      <c r="B4785" s="445" t="s">
        <v>13432</v>
      </c>
      <c r="C4785" s="445" t="s">
        <v>239</v>
      </c>
      <c r="D4785" s="445" t="s">
        <v>8367</v>
      </c>
      <c r="E4785" s="452">
        <v>863.64</v>
      </c>
    </row>
    <row r="4786" spans="1:5">
      <c r="A4786" s="445">
        <v>39660</v>
      </c>
      <c r="B4786" s="445" t="s">
        <v>13433</v>
      </c>
      <c r="C4786" s="445" t="s">
        <v>239</v>
      </c>
      <c r="D4786" s="445" t="s">
        <v>8367</v>
      </c>
      <c r="E4786" s="452">
        <v>39.35</v>
      </c>
    </row>
    <row r="4787" spans="1:5">
      <c r="A4787" s="445">
        <v>39662</v>
      </c>
      <c r="B4787" s="445" t="s">
        <v>13434</v>
      </c>
      <c r="C4787" s="445" t="s">
        <v>239</v>
      </c>
      <c r="D4787" s="445" t="s">
        <v>8367</v>
      </c>
      <c r="E4787" s="452">
        <v>18.86</v>
      </c>
    </row>
    <row r="4788" spans="1:5">
      <c r="A4788" s="445">
        <v>39661</v>
      </c>
      <c r="B4788" s="445" t="s">
        <v>13435</v>
      </c>
      <c r="C4788" s="445" t="s">
        <v>239</v>
      </c>
      <c r="D4788" s="445" t="s">
        <v>8367</v>
      </c>
      <c r="E4788" s="452">
        <v>12.86</v>
      </c>
    </row>
    <row r="4789" spans="1:5">
      <c r="A4789" s="445">
        <v>39666</v>
      </c>
      <c r="B4789" s="445" t="s">
        <v>13437</v>
      </c>
      <c r="C4789" s="445" t="s">
        <v>239</v>
      </c>
      <c r="D4789" s="445" t="s">
        <v>8367</v>
      </c>
      <c r="E4789" s="452">
        <v>59.2</v>
      </c>
    </row>
    <row r="4790" spans="1:5">
      <c r="A4790" s="445">
        <v>39664</v>
      </c>
      <c r="B4790" s="445" t="s">
        <v>13438</v>
      </c>
      <c r="C4790" s="445" t="s">
        <v>239</v>
      </c>
      <c r="D4790" s="445" t="s">
        <v>8367</v>
      </c>
      <c r="E4790" s="452">
        <v>29.01</v>
      </c>
    </row>
    <row r="4791" spans="1:5">
      <c r="A4791" s="445">
        <v>39663</v>
      </c>
      <c r="B4791" s="445" t="s">
        <v>13440</v>
      </c>
      <c r="C4791" s="445" t="s">
        <v>239</v>
      </c>
      <c r="D4791" s="445" t="s">
        <v>8367</v>
      </c>
      <c r="E4791" s="452">
        <v>23.19</v>
      </c>
    </row>
    <row r="4792" spans="1:5">
      <c r="A4792" s="445">
        <v>39665</v>
      </c>
      <c r="B4792" s="445" t="s">
        <v>13441</v>
      </c>
      <c r="C4792" s="445" t="s">
        <v>239</v>
      </c>
      <c r="D4792" s="445" t="s">
        <v>8367</v>
      </c>
      <c r="E4792" s="452">
        <v>48.95</v>
      </c>
    </row>
    <row r="4793" spans="1:5">
      <c r="A4793" s="445">
        <v>39752</v>
      </c>
      <c r="B4793" s="445" t="s">
        <v>13442</v>
      </c>
      <c r="C4793" s="445" t="s">
        <v>239</v>
      </c>
      <c r="D4793" s="445" t="s">
        <v>8367</v>
      </c>
      <c r="E4793" s="452">
        <v>246.13</v>
      </c>
    </row>
    <row r="4794" spans="1:5">
      <c r="A4794" s="445">
        <v>7725</v>
      </c>
      <c r="B4794" s="445" t="s">
        <v>13443</v>
      </c>
      <c r="C4794" s="445" t="s">
        <v>239</v>
      </c>
      <c r="D4794" s="445" t="s">
        <v>8352</v>
      </c>
      <c r="E4794" s="452">
        <v>198.9</v>
      </c>
    </row>
    <row r="4795" spans="1:5">
      <c r="A4795" s="445">
        <v>7753</v>
      </c>
      <c r="B4795" s="445" t="s">
        <v>13444</v>
      </c>
      <c r="C4795" s="445" t="s">
        <v>239</v>
      </c>
      <c r="D4795" s="445" t="s">
        <v>8349</v>
      </c>
      <c r="E4795" s="452">
        <v>387.77</v>
      </c>
    </row>
    <row r="4796" spans="1:5">
      <c r="A4796" s="445">
        <v>13256</v>
      </c>
      <c r="B4796" s="445" t="s">
        <v>13445</v>
      </c>
      <c r="C4796" s="445" t="s">
        <v>239</v>
      </c>
      <c r="D4796" s="445" t="s">
        <v>8349</v>
      </c>
      <c r="E4796" s="452">
        <v>543.21</v>
      </c>
    </row>
    <row r="4797" spans="1:5">
      <c r="A4797" s="445">
        <v>7757</v>
      </c>
      <c r="B4797" s="445" t="s">
        <v>13446</v>
      </c>
      <c r="C4797" s="445" t="s">
        <v>239</v>
      </c>
      <c r="D4797" s="445" t="s">
        <v>8349</v>
      </c>
      <c r="E4797" s="452">
        <v>579.14</v>
      </c>
    </row>
    <row r="4798" spans="1:5">
      <c r="A4798" s="445">
        <v>7758</v>
      </c>
      <c r="B4798" s="445" t="s">
        <v>13447</v>
      </c>
      <c r="C4798" s="445" t="s">
        <v>239</v>
      </c>
      <c r="D4798" s="445" t="s">
        <v>8349</v>
      </c>
      <c r="E4798" s="452">
        <v>839.05</v>
      </c>
    </row>
    <row r="4799" spans="1:5">
      <c r="A4799" s="445">
        <v>7759</v>
      </c>
      <c r="B4799" s="445" t="s">
        <v>13448</v>
      </c>
      <c r="C4799" s="445" t="s">
        <v>239</v>
      </c>
      <c r="D4799" s="445" t="s">
        <v>8349</v>
      </c>
      <c r="E4799" s="453">
        <v>2325.02</v>
      </c>
    </row>
    <row r="4800" spans="1:5">
      <c r="A4800" s="445">
        <v>40334</v>
      </c>
      <c r="B4800" s="445" t="s">
        <v>13449</v>
      </c>
      <c r="C4800" s="445" t="s">
        <v>239</v>
      </c>
      <c r="D4800" s="445" t="s">
        <v>8349</v>
      </c>
      <c r="E4800" s="452">
        <v>91.09</v>
      </c>
    </row>
    <row r="4801" spans="1:5">
      <c r="A4801" s="445">
        <v>7745</v>
      </c>
      <c r="B4801" s="445" t="s">
        <v>13450</v>
      </c>
      <c r="C4801" s="445" t="s">
        <v>239</v>
      </c>
      <c r="D4801" s="445" t="s">
        <v>8349</v>
      </c>
      <c r="E4801" s="452">
        <v>102.79</v>
      </c>
    </row>
    <row r="4802" spans="1:5">
      <c r="A4802" s="445">
        <v>7714</v>
      </c>
      <c r="B4802" s="445" t="s">
        <v>13451</v>
      </c>
      <c r="C4802" s="445" t="s">
        <v>239</v>
      </c>
      <c r="D4802" s="445" t="s">
        <v>8349</v>
      </c>
      <c r="E4802" s="452">
        <v>122.85</v>
      </c>
    </row>
    <row r="4803" spans="1:5">
      <c r="A4803" s="445">
        <v>7742</v>
      </c>
      <c r="B4803" s="445" t="s">
        <v>13452</v>
      </c>
      <c r="C4803" s="445" t="s">
        <v>239</v>
      </c>
      <c r="D4803" s="445" t="s">
        <v>8349</v>
      </c>
      <c r="E4803" s="452">
        <v>271.10000000000002</v>
      </c>
    </row>
    <row r="4804" spans="1:5">
      <c r="A4804" s="445">
        <v>7750</v>
      </c>
      <c r="B4804" s="445" t="s">
        <v>13453</v>
      </c>
      <c r="C4804" s="445" t="s">
        <v>239</v>
      </c>
      <c r="D4804" s="445" t="s">
        <v>8349</v>
      </c>
      <c r="E4804" s="452">
        <v>330.94</v>
      </c>
    </row>
    <row r="4805" spans="1:5">
      <c r="A4805" s="445">
        <v>7756</v>
      </c>
      <c r="B4805" s="445" t="s">
        <v>13454</v>
      </c>
      <c r="C4805" s="445" t="s">
        <v>239</v>
      </c>
      <c r="D4805" s="445" t="s">
        <v>8349</v>
      </c>
      <c r="E4805" s="452">
        <v>380.24</v>
      </c>
    </row>
    <row r="4806" spans="1:5">
      <c r="A4806" s="445">
        <v>7765</v>
      </c>
      <c r="B4806" s="445" t="s">
        <v>13455</v>
      </c>
      <c r="C4806" s="445" t="s">
        <v>239</v>
      </c>
      <c r="D4806" s="445" t="s">
        <v>8349</v>
      </c>
      <c r="E4806" s="452">
        <v>426.21</v>
      </c>
    </row>
    <row r="4807" spans="1:5">
      <c r="A4807" s="445">
        <v>12569</v>
      </c>
      <c r="B4807" s="445" t="s">
        <v>13456</v>
      </c>
      <c r="C4807" s="445" t="s">
        <v>239</v>
      </c>
      <c r="D4807" s="445" t="s">
        <v>8349</v>
      </c>
      <c r="E4807" s="452">
        <v>588.34</v>
      </c>
    </row>
    <row r="4808" spans="1:5">
      <c r="A4808" s="445">
        <v>7766</v>
      </c>
      <c r="B4808" s="445" t="s">
        <v>13457</v>
      </c>
      <c r="C4808" s="445" t="s">
        <v>239</v>
      </c>
      <c r="D4808" s="445" t="s">
        <v>8349</v>
      </c>
      <c r="E4808" s="452">
        <v>625.11</v>
      </c>
    </row>
    <row r="4809" spans="1:5">
      <c r="A4809" s="445">
        <v>7767</v>
      </c>
      <c r="B4809" s="445" t="s">
        <v>13458</v>
      </c>
      <c r="C4809" s="445" t="s">
        <v>239</v>
      </c>
      <c r="D4809" s="445" t="s">
        <v>8349</v>
      </c>
      <c r="E4809" s="452">
        <v>897.55</v>
      </c>
    </row>
    <row r="4810" spans="1:5">
      <c r="A4810" s="445">
        <v>7727</v>
      </c>
      <c r="B4810" s="445" t="s">
        <v>13459</v>
      </c>
      <c r="C4810" s="445" t="s">
        <v>239</v>
      </c>
      <c r="D4810" s="445" t="s">
        <v>8349</v>
      </c>
      <c r="E4810" s="453">
        <v>2607.42</v>
      </c>
    </row>
    <row r="4811" spans="1:5">
      <c r="A4811" s="445">
        <v>7760</v>
      </c>
      <c r="B4811" s="445" t="s">
        <v>13460</v>
      </c>
      <c r="C4811" s="445" t="s">
        <v>239</v>
      </c>
      <c r="D4811" s="445" t="s">
        <v>8349</v>
      </c>
      <c r="E4811" s="452">
        <v>103.62</v>
      </c>
    </row>
    <row r="4812" spans="1:5">
      <c r="A4812" s="445">
        <v>7761</v>
      </c>
      <c r="B4812" s="445" t="s">
        <v>13461</v>
      </c>
      <c r="C4812" s="445" t="s">
        <v>239</v>
      </c>
      <c r="D4812" s="445" t="s">
        <v>8349</v>
      </c>
      <c r="E4812" s="452">
        <v>108.64</v>
      </c>
    </row>
    <row r="4813" spans="1:5">
      <c r="A4813" s="445">
        <v>7752</v>
      </c>
      <c r="B4813" s="445" t="s">
        <v>13462</v>
      </c>
      <c r="C4813" s="445" t="s">
        <v>239</v>
      </c>
      <c r="D4813" s="445" t="s">
        <v>8349</v>
      </c>
      <c r="E4813" s="452">
        <v>132.04</v>
      </c>
    </row>
    <row r="4814" spans="1:5">
      <c r="A4814" s="445">
        <v>7762</v>
      </c>
      <c r="B4814" s="445" t="s">
        <v>13463</v>
      </c>
      <c r="C4814" s="445" t="s">
        <v>239</v>
      </c>
      <c r="D4814" s="445" t="s">
        <v>8349</v>
      </c>
      <c r="E4814" s="452">
        <v>172.57</v>
      </c>
    </row>
    <row r="4815" spans="1:5">
      <c r="A4815" s="445">
        <v>7722</v>
      </c>
      <c r="B4815" s="445" t="s">
        <v>13464</v>
      </c>
      <c r="C4815" s="445" t="s">
        <v>239</v>
      </c>
      <c r="D4815" s="445" t="s">
        <v>8349</v>
      </c>
      <c r="E4815" s="452">
        <v>264.08</v>
      </c>
    </row>
    <row r="4816" spans="1:5">
      <c r="A4816" s="445">
        <v>7763</v>
      </c>
      <c r="B4816" s="445" t="s">
        <v>13465</v>
      </c>
      <c r="C4816" s="445" t="s">
        <v>239</v>
      </c>
      <c r="D4816" s="445" t="s">
        <v>8349</v>
      </c>
      <c r="E4816" s="452">
        <v>321.75</v>
      </c>
    </row>
    <row r="4817" spans="1:5">
      <c r="A4817" s="445">
        <v>7764</v>
      </c>
      <c r="B4817" s="445" t="s">
        <v>13466</v>
      </c>
      <c r="C4817" s="445" t="s">
        <v>239</v>
      </c>
      <c r="D4817" s="445" t="s">
        <v>8349</v>
      </c>
      <c r="E4817" s="452">
        <v>384.42</v>
      </c>
    </row>
    <row r="4818" spans="1:5">
      <c r="A4818" s="445">
        <v>12572</v>
      </c>
      <c r="B4818" s="445" t="s">
        <v>13467</v>
      </c>
      <c r="C4818" s="445" t="s">
        <v>239</v>
      </c>
      <c r="D4818" s="445" t="s">
        <v>8349</v>
      </c>
      <c r="E4818" s="452">
        <v>543.21</v>
      </c>
    </row>
    <row r="4819" spans="1:5">
      <c r="A4819" s="445">
        <v>12573</v>
      </c>
      <c r="B4819" s="445" t="s">
        <v>13468</v>
      </c>
      <c r="C4819" s="445" t="s">
        <v>239</v>
      </c>
      <c r="D4819" s="445" t="s">
        <v>8349</v>
      </c>
      <c r="E4819" s="452">
        <v>714.53</v>
      </c>
    </row>
    <row r="4820" spans="1:5">
      <c r="A4820" s="445">
        <v>12574</v>
      </c>
      <c r="B4820" s="445" t="s">
        <v>13469</v>
      </c>
      <c r="C4820" s="445" t="s">
        <v>239</v>
      </c>
      <c r="D4820" s="445" t="s">
        <v>8349</v>
      </c>
      <c r="E4820" s="452">
        <v>863.96</v>
      </c>
    </row>
    <row r="4821" spans="1:5">
      <c r="A4821" s="445">
        <v>12575</v>
      </c>
      <c r="B4821" s="445" t="s">
        <v>13470</v>
      </c>
      <c r="C4821" s="445" t="s">
        <v>239</v>
      </c>
      <c r="D4821" s="445" t="s">
        <v>8349</v>
      </c>
      <c r="E4821" s="453">
        <v>1312.07</v>
      </c>
    </row>
    <row r="4822" spans="1:5">
      <c r="A4822" s="445">
        <v>12576</v>
      </c>
      <c r="B4822" s="445" t="s">
        <v>13471</v>
      </c>
      <c r="C4822" s="445" t="s">
        <v>239</v>
      </c>
      <c r="D4822" s="445" t="s">
        <v>8349</v>
      </c>
      <c r="E4822" s="452">
        <v>158.78</v>
      </c>
    </row>
    <row r="4823" spans="1:5">
      <c r="A4823" s="445">
        <v>12577</v>
      </c>
      <c r="B4823" s="445" t="s">
        <v>13472</v>
      </c>
      <c r="C4823" s="445" t="s">
        <v>239</v>
      </c>
      <c r="D4823" s="445" t="s">
        <v>8349</v>
      </c>
      <c r="E4823" s="452">
        <v>213.94</v>
      </c>
    </row>
    <row r="4824" spans="1:5">
      <c r="A4824" s="445">
        <v>12578</v>
      </c>
      <c r="B4824" s="445" t="s">
        <v>13473</v>
      </c>
      <c r="C4824" s="445" t="s">
        <v>239</v>
      </c>
      <c r="D4824" s="445" t="s">
        <v>8349</v>
      </c>
      <c r="E4824" s="452">
        <v>259.07</v>
      </c>
    </row>
    <row r="4825" spans="1:5">
      <c r="A4825" s="445">
        <v>12579</v>
      </c>
      <c r="B4825" s="445" t="s">
        <v>13474</v>
      </c>
      <c r="C4825" s="445" t="s">
        <v>239</v>
      </c>
      <c r="D4825" s="445" t="s">
        <v>8349</v>
      </c>
      <c r="E4825" s="452">
        <v>446.27</v>
      </c>
    </row>
    <row r="4826" spans="1:5">
      <c r="A4826" s="445">
        <v>12580</v>
      </c>
      <c r="B4826" s="445" t="s">
        <v>13475</v>
      </c>
      <c r="C4826" s="445" t="s">
        <v>239</v>
      </c>
      <c r="D4826" s="445" t="s">
        <v>8349</v>
      </c>
      <c r="E4826" s="452">
        <v>464.99</v>
      </c>
    </row>
    <row r="4827" spans="1:5">
      <c r="A4827" s="445">
        <v>12581</v>
      </c>
      <c r="B4827" s="445" t="s">
        <v>13476</v>
      </c>
      <c r="C4827" s="445" t="s">
        <v>239</v>
      </c>
      <c r="D4827" s="445" t="s">
        <v>8349</v>
      </c>
      <c r="E4827" s="452">
        <v>498.08</v>
      </c>
    </row>
    <row r="4828" spans="1:5">
      <c r="A4828" s="445">
        <v>7720</v>
      </c>
      <c r="B4828" s="445" t="s">
        <v>13477</v>
      </c>
      <c r="C4828" s="445" t="s">
        <v>239</v>
      </c>
      <c r="D4828" s="445" t="s">
        <v>8349</v>
      </c>
      <c r="E4828" s="452">
        <v>778.88</v>
      </c>
    </row>
    <row r="4829" spans="1:5">
      <c r="A4829" s="445">
        <v>40335</v>
      </c>
      <c r="B4829" s="445" t="s">
        <v>13478</v>
      </c>
      <c r="C4829" s="445" t="s">
        <v>239</v>
      </c>
      <c r="D4829" s="445" t="s">
        <v>8349</v>
      </c>
      <c r="E4829" s="452">
        <v>162.96</v>
      </c>
    </row>
    <row r="4830" spans="1:5">
      <c r="A4830" s="445">
        <v>7740</v>
      </c>
      <c r="B4830" s="445" t="s">
        <v>13479</v>
      </c>
      <c r="C4830" s="445" t="s">
        <v>239</v>
      </c>
      <c r="D4830" s="445" t="s">
        <v>8349</v>
      </c>
      <c r="E4830" s="452">
        <v>167.14</v>
      </c>
    </row>
    <row r="4831" spans="1:5">
      <c r="A4831" s="445">
        <v>7741</v>
      </c>
      <c r="B4831" s="445" t="s">
        <v>13480</v>
      </c>
      <c r="C4831" s="445" t="s">
        <v>239</v>
      </c>
      <c r="D4831" s="445" t="s">
        <v>8349</v>
      </c>
      <c r="E4831" s="452">
        <v>309.20999999999998</v>
      </c>
    </row>
    <row r="4832" spans="1:5">
      <c r="A4832" s="445">
        <v>7774</v>
      </c>
      <c r="B4832" s="445" t="s">
        <v>13481</v>
      </c>
      <c r="C4832" s="445" t="s">
        <v>239</v>
      </c>
      <c r="D4832" s="445" t="s">
        <v>8349</v>
      </c>
      <c r="E4832" s="452">
        <v>379.41</v>
      </c>
    </row>
    <row r="4833" spans="1:5">
      <c r="A4833" s="445">
        <v>7744</v>
      </c>
      <c r="B4833" s="445" t="s">
        <v>13482</v>
      </c>
      <c r="C4833" s="445" t="s">
        <v>239</v>
      </c>
      <c r="D4833" s="445" t="s">
        <v>8349</v>
      </c>
      <c r="E4833" s="452">
        <v>495.57</v>
      </c>
    </row>
    <row r="4834" spans="1:5">
      <c r="A4834" s="445">
        <v>7773</v>
      </c>
      <c r="B4834" s="445" t="s">
        <v>13483</v>
      </c>
      <c r="C4834" s="445" t="s">
        <v>239</v>
      </c>
      <c r="D4834" s="445" t="s">
        <v>8349</v>
      </c>
      <c r="E4834" s="452">
        <v>506.52</v>
      </c>
    </row>
    <row r="4835" spans="1:5">
      <c r="A4835" s="445">
        <v>7754</v>
      </c>
      <c r="B4835" s="445" t="s">
        <v>13484</v>
      </c>
      <c r="C4835" s="445" t="s">
        <v>239</v>
      </c>
      <c r="D4835" s="445" t="s">
        <v>8349</v>
      </c>
      <c r="E4835" s="452">
        <v>768.02</v>
      </c>
    </row>
    <row r="4836" spans="1:5">
      <c r="A4836" s="445">
        <v>7735</v>
      </c>
      <c r="B4836" s="445" t="s">
        <v>13485</v>
      </c>
      <c r="C4836" s="445" t="s">
        <v>239</v>
      </c>
      <c r="D4836" s="445" t="s">
        <v>8349</v>
      </c>
      <c r="E4836" s="452">
        <v>994.5</v>
      </c>
    </row>
    <row r="4837" spans="1:5">
      <c r="A4837" s="445">
        <v>7755</v>
      </c>
      <c r="B4837" s="445" t="s">
        <v>13486</v>
      </c>
      <c r="C4837" s="445" t="s">
        <v>239</v>
      </c>
      <c r="D4837" s="445" t="s">
        <v>8349</v>
      </c>
      <c r="E4837" s="452">
        <v>197.22</v>
      </c>
    </row>
    <row r="4838" spans="1:5">
      <c r="A4838" s="445">
        <v>7776</v>
      </c>
      <c r="B4838" s="445" t="s">
        <v>13487</v>
      </c>
      <c r="C4838" s="445" t="s">
        <v>239</v>
      </c>
      <c r="D4838" s="445" t="s">
        <v>8349</v>
      </c>
      <c r="E4838" s="452">
        <v>411.17</v>
      </c>
    </row>
    <row r="4839" spans="1:5">
      <c r="A4839" s="445">
        <v>7743</v>
      </c>
      <c r="B4839" s="445" t="s">
        <v>13488</v>
      </c>
      <c r="C4839" s="445" t="s">
        <v>239</v>
      </c>
      <c r="D4839" s="445" t="s">
        <v>8349</v>
      </c>
      <c r="E4839" s="452">
        <v>435.4</v>
      </c>
    </row>
    <row r="4840" spans="1:5">
      <c r="A4840" s="445">
        <v>7733</v>
      </c>
      <c r="B4840" s="445" t="s">
        <v>13489</v>
      </c>
      <c r="C4840" s="445" t="s">
        <v>239</v>
      </c>
      <c r="D4840" s="445" t="s">
        <v>8349</v>
      </c>
      <c r="E4840" s="452">
        <v>568.28</v>
      </c>
    </row>
    <row r="4841" spans="1:5">
      <c r="A4841" s="445">
        <v>7775</v>
      </c>
      <c r="B4841" s="445" t="s">
        <v>13490</v>
      </c>
      <c r="C4841" s="445" t="s">
        <v>239</v>
      </c>
      <c r="D4841" s="445" t="s">
        <v>8349</v>
      </c>
      <c r="E4841" s="452">
        <v>622.6</v>
      </c>
    </row>
    <row r="4842" spans="1:5">
      <c r="A4842" s="445">
        <v>7734</v>
      </c>
      <c r="B4842" s="445" t="s">
        <v>13491</v>
      </c>
      <c r="C4842" s="445" t="s">
        <v>239</v>
      </c>
      <c r="D4842" s="445" t="s">
        <v>8349</v>
      </c>
      <c r="E4842" s="452">
        <v>881.67</v>
      </c>
    </row>
    <row r="4843" spans="1:5">
      <c r="A4843" s="445">
        <v>37449</v>
      </c>
      <c r="B4843" s="445" t="s">
        <v>13492</v>
      </c>
      <c r="C4843" s="445" t="s">
        <v>239</v>
      </c>
      <c r="D4843" s="445" t="s">
        <v>8367</v>
      </c>
      <c r="E4843" s="452">
        <v>22</v>
      </c>
    </row>
    <row r="4844" spans="1:5">
      <c r="A4844" s="445">
        <v>37450</v>
      </c>
      <c r="B4844" s="445" t="s">
        <v>13493</v>
      </c>
      <c r="C4844" s="445" t="s">
        <v>239</v>
      </c>
      <c r="D4844" s="445" t="s">
        <v>8367</v>
      </c>
      <c r="E4844" s="452">
        <v>30.79</v>
      </c>
    </row>
    <row r="4845" spans="1:5">
      <c r="A4845" s="445">
        <v>37451</v>
      </c>
      <c r="B4845" s="445" t="s">
        <v>13494</v>
      </c>
      <c r="C4845" s="445" t="s">
        <v>239</v>
      </c>
      <c r="D4845" s="445" t="s">
        <v>8367</v>
      </c>
      <c r="E4845" s="452">
        <v>43</v>
      </c>
    </row>
    <row r="4846" spans="1:5">
      <c r="A4846" s="445">
        <v>37452</v>
      </c>
      <c r="B4846" s="445" t="s">
        <v>13495</v>
      </c>
      <c r="C4846" s="445" t="s">
        <v>239</v>
      </c>
      <c r="D4846" s="445" t="s">
        <v>8367</v>
      </c>
      <c r="E4846" s="452">
        <v>62.5</v>
      </c>
    </row>
    <row r="4847" spans="1:5">
      <c r="A4847" s="445">
        <v>37453</v>
      </c>
      <c r="B4847" s="445" t="s">
        <v>13496</v>
      </c>
      <c r="C4847" s="445" t="s">
        <v>239</v>
      </c>
      <c r="D4847" s="445" t="s">
        <v>8367</v>
      </c>
      <c r="E4847" s="452">
        <v>71.97</v>
      </c>
    </row>
    <row r="4848" spans="1:5">
      <c r="A4848" s="445">
        <v>7778</v>
      </c>
      <c r="B4848" s="445" t="s">
        <v>13497</v>
      </c>
      <c r="C4848" s="445" t="s">
        <v>239</v>
      </c>
      <c r="D4848" s="445" t="s">
        <v>8367</v>
      </c>
      <c r="E4848" s="452">
        <v>26.99</v>
      </c>
    </row>
    <row r="4849" spans="1:5">
      <c r="A4849" s="445">
        <v>7796</v>
      </c>
      <c r="B4849" s="445" t="s">
        <v>13498</v>
      </c>
      <c r="C4849" s="445" t="s">
        <v>239</v>
      </c>
      <c r="D4849" s="445" t="s">
        <v>8367</v>
      </c>
      <c r="E4849" s="452">
        <v>37</v>
      </c>
    </row>
    <row r="4850" spans="1:5">
      <c r="A4850" s="445">
        <v>7781</v>
      </c>
      <c r="B4850" s="445" t="s">
        <v>13499</v>
      </c>
      <c r="C4850" s="445" t="s">
        <v>239</v>
      </c>
      <c r="D4850" s="445" t="s">
        <v>8367</v>
      </c>
      <c r="E4850" s="452">
        <v>43.72</v>
      </c>
    </row>
    <row r="4851" spans="1:5">
      <c r="A4851" s="445">
        <v>7795</v>
      </c>
      <c r="B4851" s="445" t="s">
        <v>13500</v>
      </c>
      <c r="C4851" s="445" t="s">
        <v>239</v>
      </c>
      <c r="D4851" s="445" t="s">
        <v>8367</v>
      </c>
      <c r="E4851" s="452">
        <v>65.069999999999993</v>
      </c>
    </row>
    <row r="4852" spans="1:5">
      <c r="A4852" s="445">
        <v>7791</v>
      </c>
      <c r="B4852" s="445" t="s">
        <v>13501</v>
      </c>
      <c r="C4852" s="445" t="s">
        <v>239</v>
      </c>
      <c r="D4852" s="445" t="s">
        <v>8367</v>
      </c>
      <c r="E4852" s="452">
        <v>77.89</v>
      </c>
    </row>
    <row r="4853" spans="1:5">
      <c r="A4853" s="445">
        <v>7783</v>
      </c>
      <c r="B4853" s="445" t="s">
        <v>13502</v>
      </c>
      <c r="C4853" s="445" t="s">
        <v>239</v>
      </c>
      <c r="D4853" s="445" t="s">
        <v>8367</v>
      </c>
      <c r="E4853" s="452">
        <v>27.6</v>
      </c>
    </row>
    <row r="4854" spans="1:5">
      <c r="A4854" s="445">
        <v>7790</v>
      </c>
      <c r="B4854" s="445" t="s">
        <v>13503</v>
      </c>
      <c r="C4854" s="445" t="s">
        <v>239</v>
      </c>
      <c r="D4854" s="445" t="s">
        <v>8367</v>
      </c>
      <c r="E4854" s="452">
        <v>43.5</v>
      </c>
    </row>
    <row r="4855" spans="1:5">
      <c r="A4855" s="445">
        <v>7785</v>
      </c>
      <c r="B4855" s="445" t="s">
        <v>13504</v>
      </c>
      <c r="C4855" s="445" t="s">
        <v>239</v>
      </c>
      <c r="D4855" s="445" t="s">
        <v>8367</v>
      </c>
      <c r="E4855" s="452">
        <v>48</v>
      </c>
    </row>
    <row r="4856" spans="1:5">
      <c r="A4856" s="445">
        <v>7792</v>
      </c>
      <c r="B4856" s="445" t="s">
        <v>13505</v>
      </c>
      <c r="C4856" s="445" t="s">
        <v>239</v>
      </c>
      <c r="D4856" s="445" t="s">
        <v>8367</v>
      </c>
      <c r="E4856" s="452">
        <v>68.069999999999993</v>
      </c>
    </row>
    <row r="4857" spans="1:5">
      <c r="A4857" s="445">
        <v>7793</v>
      </c>
      <c r="B4857" s="445" t="s">
        <v>13506</v>
      </c>
      <c r="C4857" s="445" t="s">
        <v>239</v>
      </c>
      <c r="D4857" s="445" t="s">
        <v>8367</v>
      </c>
      <c r="E4857" s="452">
        <v>80.400000000000006</v>
      </c>
    </row>
    <row r="4858" spans="1:5">
      <c r="A4858" s="445">
        <v>13159</v>
      </c>
      <c r="B4858" s="445" t="s">
        <v>13507</v>
      </c>
      <c r="C4858" s="445" t="s">
        <v>239</v>
      </c>
      <c r="D4858" s="445" t="s">
        <v>8367</v>
      </c>
      <c r="E4858" s="452">
        <v>70</v>
      </c>
    </row>
    <row r="4859" spans="1:5">
      <c r="A4859" s="445">
        <v>13168</v>
      </c>
      <c r="B4859" s="445" t="s">
        <v>13508</v>
      </c>
      <c r="C4859" s="445" t="s">
        <v>239</v>
      </c>
      <c r="D4859" s="445" t="s">
        <v>8367</v>
      </c>
      <c r="E4859" s="452">
        <v>85</v>
      </c>
    </row>
    <row r="4860" spans="1:5">
      <c r="A4860" s="445">
        <v>13173</v>
      </c>
      <c r="B4860" s="445" t="s">
        <v>13509</v>
      </c>
      <c r="C4860" s="445" t="s">
        <v>239</v>
      </c>
      <c r="D4860" s="445" t="s">
        <v>8367</v>
      </c>
      <c r="E4860" s="452">
        <v>114.99</v>
      </c>
    </row>
    <row r="4861" spans="1:5">
      <c r="A4861" s="445">
        <v>12583</v>
      </c>
      <c r="B4861" s="445" t="s">
        <v>13510</v>
      </c>
      <c r="C4861" s="445" t="s">
        <v>239</v>
      </c>
      <c r="D4861" s="445" t="s">
        <v>8367</v>
      </c>
      <c r="E4861" s="452">
        <v>22.99</v>
      </c>
    </row>
    <row r="4862" spans="1:5">
      <c r="A4862" s="445">
        <v>12584</v>
      </c>
      <c r="B4862" s="445" t="s">
        <v>13511</v>
      </c>
      <c r="C4862" s="445" t="s">
        <v>239</v>
      </c>
      <c r="D4862" s="445" t="s">
        <v>8367</v>
      </c>
      <c r="E4862" s="452">
        <v>29.99</v>
      </c>
    </row>
    <row r="4863" spans="1:5">
      <c r="A4863" s="445">
        <v>12613</v>
      </c>
      <c r="B4863" s="445" t="s">
        <v>13512</v>
      </c>
      <c r="C4863" s="445" t="s">
        <v>146</v>
      </c>
      <c r="D4863" s="445" t="s">
        <v>8349</v>
      </c>
      <c r="E4863" s="452">
        <v>19.05</v>
      </c>
    </row>
    <row r="4864" spans="1:5">
      <c r="A4864" s="445">
        <v>1031</v>
      </c>
      <c r="B4864" s="445" t="s">
        <v>13513</v>
      </c>
      <c r="C4864" s="445" t="s">
        <v>146</v>
      </c>
      <c r="D4864" s="445" t="s">
        <v>8349</v>
      </c>
      <c r="E4864" s="452">
        <v>12.12</v>
      </c>
    </row>
    <row r="4865" spans="1:5">
      <c r="A4865" s="445">
        <v>39707</v>
      </c>
      <c r="B4865" s="445" t="s">
        <v>13514</v>
      </c>
      <c r="C4865" s="445" t="s">
        <v>239</v>
      </c>
      <c r="D4865" s="445" t="s">
        <v>8349</v>
      </c>
      <c r="E4865" s="452">
        <v>3.89</v>
      </c>
    </row>
    <row r="4866" spans="1:5">
      <c r="A4866" s="445">
        <v>39708</v>
      </c>
      <c r="B4866" s="445" t="s">
        <v>13515</v>
      </c>
      <c r="C4866" s="445" t="s">
        <v>239</v>
      </c>
      <c r="D4866" s="445" t="s">
        <v>8349</v>
      </c>
      <c r="E4866" s="452">
        <v>3.77</v>
      </c>
    </row>
    <row r="4867" spans="1:5">
      <c r="A4867" s="445">
        <v>39710</v>
      </c>
      <c r="B4867" s="445" t="s">
        <v>13516</v>
      </c>
      <c r="C4867" s="445" t="s">
        <v>239</v>
      </c>
      <c r="D4867" s="445" t="s">
        <v>8349</v>
      </c>
      <c r="E4867" s="452">
        <v>2.65</v>
      </c>
    </row>
    <row r="4868" spans="1:5">
      <c r="A4868" s="445">
        <v>39709</v>
      </c>
      <c r="B4868" s="445" t="s">
        <v>13517</v>
      </c>
      <c r="C4868" s="445" t="s">
        <v>239</v>
      </c>
      <c r="D4868" s="445" t="s">
        <v>8349</v>
      </c>
      <c r="E4868" s="452">
        <v>3.68</v>
      </c>
    </row>
    <row r="4869" spans="1:5">
      <c r="A4869" s="445">
        <v>39711</v>
      </c>
      <c r="B4869" s="445" t="s">
        <v>13518</v>
      </c>
      <c r="C4869" s="445" t="s">
        <v>239</v>
      </c>
      <c r="D4869" s="445" t="s">
        <v>8349</v>
      </c>
      <c r="E4869" s="452">
        <v>4.13</v>
      </c>
    </row>
    <row r="4870" spans="1:5">
      <c r="A4870" s="445">
        <v>39712</v>
      </c>
      <c r="B4870" s="445" t="s">
        <v>13519</v>
      </c>
      <c r="C4870" s="445" t="s">
        <v>239</v>
      </c>
      <c r="D4870" s="445" t="s">
        <v>8352</v>
      </c>
      <c r="E4870" s="452">
        <v>1.45</v>
      </c>
    </row>
    <row r="4871" spans="1:5">
      <c r="A4871" s="445">
        <v>39713</v>
      </c>
      <c r="B4871" s="445" t="s">
        <v>13520</v>
      </c>
      <c r="C4871" s="445" t="s">
        <v>239</v>
      </c>
      <c r="D4871" s="445" t="s">
        <v>8349</v>
      </c>
      <c r="E4871" s="452">
        <v>1.1399999999999999</v>
      </c>
    </row>
    <row r="4872" spans="1:5">
      <c r="A4872" s="445">
        <v>39714</v>
      </c>
      <c r="B4872" s="445" t="s">
        <v>13521</v>
      </c>
      <c r="C4872" s="445" t="s">
        <v>239</v>
      </c>
      <c r="D4872" s="445" t="s">
        <v>8349</v>
      </c>
      <c r="E4872" s="452">
        <v>2.62</v>
      </c>
    </row>
    <row r="4873" spans="1:5">
      <c r="A4873" s="445">
        <v>39715</v>
      </c>
      <c r="B4873" s="445" t="s">
        <v>13522</v>
      </c>
      <c r="C4873" s="445" t="s">
        <v>239</v>
      </c>
      <c r="D4873" s="445" t="s">
        <v>8349</v>
      </c>
      <c r="E4873" s="452">
        <v>1.87</v>
      </c>
    </row>
    <row r="4874" spans="1:5">
      <c r="A4874" s="445">
        <v>39716</v>
      </c>
      <c r="B4874" s="445" t="s">
        <v>13523</v>
      </c>
      <c r="C4874" s="445" t="s">
        <v>239</v>
      </c>
      <c r="D4874" s="445" t="s">
        <v>8349</v>
      </c>
      <c r="E4874" s="452">
        <v>1.41</v>
      </c>
    </row>
    <row r="4875" spans="1:5">
      <c r="A4875" s="445">
        <v>39718</v>
      </c>
      <c r="B4875" s="445" t="s">
        <v>13524</v>
      </c>
      <c r="C4875" s="445" t="s">
        <v>239</v>
      </c>
      <c r="D4875" s="445" t="s">
        <v>8349</v>
      </c>
      <c r="E4875" s="452">
        <v>2.41</v>
      </c>
    </row>
    <row r="4876" spans="1:5">
      <c r="A4876" s="445">
        <v>9813</v>
      </c>
      <c r="B4876" s="445" t="s">
        <v>13525</v>
      </c>
      <c r="C4876" s="445" t="s">
        <v>239</v>
      </c>
      <c r="D4876" s="445" t="s">
        <v>8367</v>
      </c>
      <c r="E4876" s="452">
        <v>4.0599999999999996</v>
      </c>
    </row>
    <row r="4877" spans="1:5">
      <c r="A4877" s="445">
        <v>9815</v>
      </c>
      <c r="B4877" s="445" t="s">
        <v>13526</v>
      </c>
      <c r="C4877" s="445" t="s">
        <v>239</v>
      </c>
      <c r="D4877" s="445" t="s">
        <v>8367</v>
      </c>
      <c r="E4877" s="452">
        <v>8.01</v>
      </c>
    </row>
    <row r="4878" spans="1:5">
      <c r="A4878" s="445">
        <v>25876</v>
      </c>
      <c r="B4878" s="445" t="s">
        <v>13527</v>
      </c>
      <c r="C4878" s="445" t="s">
        <v>239</v>
      </c>
      <c r="D4878" s="445" t="s">
        <v>8367</v>
      </c>
      <c r="E4878" s="453">
        <v>3989.62</v>
      </c>
    </row>
    <row r="4879" spans="1:5">
      <c r="A4879" s="445">
        <v>25888</v>
      </c>
      <c r="B4879" s="445" t="s">
        <v>13528</v>
      </c>
      <c r="C4879" s="445" t="s">
        <v>239</v>
      </c>
      <c r="D4879" s="445" t="s">
        <v>8367</v>
      </c>
      <c r="E4879" s="452">
        <v>97.78</v>
      </c>
    </row>
    <row r="4880" spans="1:5">
      <c r="A4880" s="445">
        <v>25874</v>
      </c>
      <c r="B4880" s="445" t="s">
        <v>13529</v>
      </c>
      <c r="C4880" s="445" t="s">
        <v>239</v>
      </c>
      <c r="D4880" s="445" t="s">
        <v>8367</v>
      </c>
      <c r="E4880" s="453">
        <v>6997.2</v>
      </c>
    </row>
    <row r="4881" spans="1:5">
      <c r="A4881" s="445">
        <v>25877</v>
      </c>
      <c r="B4881" s="445" t="s">
        <v>13530</v>
      </c>
      <c r="C4881" s="445" t="s">
        <v>239</v>
      </c>
      <c r="D4881" s="445" t="s">
        <v>8367</v>
      </c>
      <c r="E4881" s="453">
        <v>9547.94</v>
      </c>
    </row>
    <row r="4882" spans="1:5">
      <c r="A4882" s="445">
        <v>25878</v>
      </c>
      <c r="B4882" s="445" t="s">
        <v>13531</v>
      </c>
      <c r="C4882" s="445" t="s">
        <v>239</v>
      </c>
      <c r="D4882" s="445" t="s">
        <v>8367</v>
      </c>
      <c r="E4882" s="452">
        <v>209.88</v>
      </c>
    </row>
    <row r="4883" spans="1:5">
      <c r="A4883" s="445">
        <v>25879</v>
      </c>
      <c r="B4883" s="445" t="s">
        <v>13532</v>
      </c>
      <c r="C4883" s="445" t="s">
        <v>239</v>
      </c>
      <c r="D4883" s="445" t="s">
        <v>8367</v>
      </c>
      <c r="E4883" s="453">
        <v>9057.36</v>
      </c>
    </row>
    <row r="4884" spans="1:5">
      <c r="A4884" s="445">
        <v>25887</v>
      </c>
      <c r="B4884" s="445" t="s">
        <v>13533</v>
      </c>
      <c r="C4884" s="445" t="s">
        <v>239</v>
      </c>
      <c r="D4884" s="445" t="s">
        <v>8367</v>
      </c>
      <c r="E4884" s="453">
        <v>3618.56</v>
      </c>
    </row>
    <row r="4885" spans="1:5">
      <c r="A4885" s="445">
        <v>25880</v>
      </c>
      <c r="B4885" s="445" t="s">
        <v>13534</v>
      </c>
      <c r="C4885" s="445" t="s">
        <v>239</v>
      </c>
      <c r="D4885" s="445" t="s">
        <v>8367</v>
      </c>
      <c r="E4885" s="452">
        <v>327.18</v>
      </c>
    </row>
    <row r="4886" spans="1:5">
      <c r="A4886" s="445">
        <v>25881</v>
      </c>
      <c r="B4886" s="445" t="s">
        <v>13535</v>
      </c>
      <c r="C4886" s="445" t="s">
        <v>239</v>
      </c>
      <c r="D4886" s="445" t="s">
        <v>8367</v>
      </c>
      <c r="E4886" s="452">
        <v>801.69</v>
      </c>
    </row>
    <row r="4887" spans="1:5">
      <c r="A4887" s="445">
        <v>25882</v>
      </c>
      <c r="B4887" s="445" t="s">
        <v>13536</v>
      </c>
      <c r="C4887" s="445" t="s">
        <v>239</v>
      </c>
      <c r="D4887" s="445" t="s">
        <v>8367</v>
      </c>
      <c r="E4887" s="453">
        <v>1291.23</v>
      </c>
    </row>
    <row r="4888" spans="1:5">
      <c r="A4888" s="445">
        <v>25883</v>
      </c>
      <c r="B4888" s="445" t="s">
        <v>13537</v>
      </c>
      <c r="C4888" s="445" t="s">
        <v>239</v>
      </c>
      <c r="D4888" s="445" t="s">
        <v>8367</v>
      </c>
      <c r="E4888" s="452">
        <v>20.83</v>
      </c>
    </row>
    <row r="4889" spans="1:5">
      <c r="A4889" s="445">
        <v>25884</v>
      </c>
      <c r="B4889" s="445" t="s">
        <v>13538</v>
      </c>
      <c r="C4889" s="445" t="s">
        <v>239</v>
      </c>
      <c r="D4889" s="445" t="s">
        <v>8367</v>
      </c>
      <c r="E4889" s="453">
        <v>2266.9299999999998</v>
      </c>
    </row>
    <row r="4890" spans="1:5">
      <c r="A4890" s="445">
        <v>25885</v>
      </c>
      <c r="B4890" s="445" t="s">
        <v>13539</v>
      </c>
      <c r="C4890" s="445" t="s">
        <v>239</v>
      </c>
      <c r="D4890" s="445" t="s">
        <v>8367</v>
      </c>
      <c r="E4890" s="453">
        <v>3371.57</v>
      </c>
    </row>
    <row r="4891" spans="1:5">
      <c r="A4891" s="445">
        <v>25889</v>
      </c>
      <c r="B4891" s="445" t="s">
        <v>13540</v>
      </c>
      <c r="C4891" s="445" t="s">
        <v>239</v>
      </c>
      <c r="D4891" s="445" t="s">
        <v>8367</v>
      </c>
      <c r="E4891" s="453">
        <v>1690.75</v>
      </c>
    </row>
    <row r="4892" spans="1:5">
      <c r="A4892" s="445">
        <v>25886</v>
      </c>
      <c r="B4892" s="445" t="s">
        <v>13541</v>
      </c>
      <c r="C4892" s="445" t="s">
        <v>239</v>
      </c>
      <c r="D4892" s="445" t="s">
        <v>8367</v>
      </c>
      <c r="E4892" s="452">
        <v>46.58</v>
      </c>
    </row>
    <row r="4893" spans="1:5">
      <c r="A4893" s="445">
        <v>25875</v>
      </c>
      <c r="B4893" s="445" t="s">
        <v>13542</v>
      </c>
      <c r="C4893" s="445" t="s">
        <v>239</v>
      </c>
      <c r="D4893" s="445" t="s">
        <v>8367</v>
      </c>
      <c r="E4893" s="453">
        <v>2205.87</v>
      </c>
    </row>
    <row r="4894" spans="1:5">
      <c r="A4894" s="445">
        <v>9876</v>
      </c>
      <c r="B4894" s="445" t="s">
        <v>13543</v>
      </c>
      <c r="C4894" s="445" t="s">
        <v>239</v>
      </c>
      <c r="D4894" s="445" t="s">
        <v>8349</v>
      </c>
      <c r="E4894" s="452">
        <v>20.420000000000002</v>
      </c>
    </row>
    <row r="4895" spans="1:5">
      <c r="A4895" s="445">
        <v>9877</v>
      </c>
      <c r="B4895" s="445" t="s">
        <v>13544</v>
      </c>
      <c r="C4895" s="445" t="s">
        <v>239</v>
      </c>
      <c r="D4895" s="445" t="s">
        <v>8349</v>
      </c>
      <c r="E4895" s="452">
        <v>71.55</v>
      </c>
    </row>
    <row r="4896" spans="1:5">
      <c r="A4896" s="445">
        <v>9878</v>
      </c>
      <c r="B4896" s="445" t="s">
        <v>13545</v>
      </c>
      <c r="C4896" s="445" t="s">
        <v>239</v>
      </c>
      <c r="D4896" s="445" t="s">
        <v>8349</v>
      </c>
      <c r="E4896" s="452">
        <v>93.2</v>
      </c>
    </row>
    <row r="4897" spans="1:5">
      <c r="A4897" s="445">
        <v>9879</v>
      </c>
      <c r="B4897" s="445" t="s">
        <v>13546</v>
      </c>
      <c r="C4897" s="445" t="s">
        <v>239</v>
      </c>
      <c r="D4897" s="445" t="s">
        <v>8349</v>
      </c>
      <c r="E4897" s="452">
        <v>222.45</v>
      </c>
    </row>
    <row r="4898" spans="1:5">
      <c r="A4898" s="445">
        <v>41986</v>
      </c>
      <c r="B4898" s="445" t="s">
        <v>13547</v>
      </c>
      <c r="C4898" s="445" t="s">
        <v>239</v>
      </c>
      <c r="D4898" s="445" t="s">
        <v>8367</v>
      </c>
      <c r="E4898" s="453">
        <v>3218.17</v>
      </c>
    </row>
    <row r="4899" spans="1:5">
      <c r="A4899" s="445">
        <v>43422</v>
      </c>
      <c r="B4899" s="445" t="s">
        <v>13548</v>
      </c>
      <c r="C4899" s="445" t="s">
        <v>239</v>
      </c>
      <c r="D4899" s="445" t="s">
        <v>8367</v>
      </c>
      <c r="E4899" s="453">
        <v>3946.77</v>
      </c>
    </row>
    <row r="4900" spans="1:5">
      <c r="A4900" s="445">
        <v>41987</v>
      </c>
      <c r="B4900" s="445" t="s">
        <v>13549</v>
      </c>
      <c r="C4900" s="445" t="s">
        <v>239</v>
      </c>
      <c r="D4900" s="445" t="s">
        <v>8367</v>
      </c>
      <c r="E4900" s="453">
        <v>4574.63</v>
      </c>
    </row>
    <row r="4901" spans="1:5">
      <c r="A4901" s="445">
        <v>41988</v>
      </c>
      <c r="B4901" s="445" t="s">
        <v>13550</v>
      </c>
      <c r="C4901" s="445" t="s">
        <v>239</v>
      </c>
      <c r="D4901" s="445" t="s">
        <v>8367</v>
      </c>
      <c r="E4901" s="453">
        <v>6042.43</v>
      </c>
    </row>
    <row r="4902" spans="1:5">
      <c r="A4902" s="445">
        <v>41697</v>
      </c>
      <c r="B4902" s="445" t="s">
        <v>13551</v>
      </c>
      <c r="C4902" s="445" t="s">
        <v>239</v>
      </c>
      <c r="D4902" s="445" t="s">
        <v>8367</v>
      </c>
      <c r="E4902" s="453">
        <v>1071</v>
      </c>
    </row>
    <row r="4903" spans="1:5">
      <c r="A4903" s="445">
        <v>41985</v>
      </c>
      <c r="B4903" s="445" t="s">
        <v>13552</v>
      </c>
      <c r="C4903" s="445" t="s">
        <v>239</v>
      </c>
      <c r="D4903" s="445" t="s">
        <v>8367</v>
      </c>
      <c r="E4903" s="453">
        <v>1491.62</v>
      </c>
    </row>
    <row r="4904" spans="1:5">
      <c r="A4904" s="445">
        <v>41699</v>
      </c>
      <c r="B4904" s="445" t="s">
        <v>13553</v>
      </c>
      <c r="C4904" s="445" t="s">
        <v>239</v>
      </c>
      <c r="D4904" s="445" t="s">
        <v>8367</v>
      </c>
      <c r="E4904" s="453">
        <v>2123.9899999999998</v>
      </c>
    </row>
    <row r="4905" spans="1:5">
      <c r="A4905" s="445">
        <v>38053</v>
      </c>
      <c r="B4905" s="445" t="s">
        <v>13554</v>
      </c>
      <c r="C4905" s="445" t="s">
        <v>239</v>
      </c>
      <c r="D4905" s="445" t="s">
        <v>8367</v>
      </c>
      <c r="E4905" s="452">
        <v>18.690000000000001</v>
      </c>
    </row>
    <row r="4906" spans="1:5">
      <c r="A4906" s="445">
        <v>38054</v>
      </c>
      <c r="B4906" s="445" t="s">
        <v>13555</v>
      </c>
      <c r="C4906" s="445" t="s">
        <v>239</v>
      </c>
      <c r="D4906" s="445" t="s">
        <v>8367</v>
      </c>
      <c r="E4906" s="452">
        <v>32.130000000000003</v>
      </c>
    </row>
    <row r="4907" spans="1:5">
      <c r="A4907" s="445">
        <v>38052</v>
      </c>
      <c r="B4907" s="445" t="s">
        <v>13556</v>
      </c>
      <c r="C4907" s="445" t="s">
        <v>239</v>
      </c>
      <c r="D4907" s="445" t="s">
        <v>8367</v>
      </c>
      <c r="E4907" s="452">
        <v>9.0500000000000007</v>
      </c>
    </row>
    <row r="4908" spans="1:5">
      <c r="A4908" s="445">
        <v>38051</v>
      </c>
      <c r="B4908" s="445" t="s">
        <v>13557</v>
      </c>
      <c r="C4908" s="445" t="s">
        <v>239</v>
      </c>
      <c r="D4908" s="445" t="s">
        <v>8367</v>
      </c>
      <c r="E4908" s="452">
        <v>5.64</v>
      </c>
    </row>
    <row r="4909" spans="1:5">
      <c r="A4909" s="445">
        <v>38787</v>
      </c>
      <c r="B4909" s="445" t="s">
        <v>13558</v>
      </c>
      <c r="C4909" s="445" t="s">
        <v>239</v>
      </c>
      <c r="D4909" s="445" t="s">
        <v>8367</v>
      </c>
      <c r="E4909" s="452">
        <v>5.8</v>
      </c>
    </row>
    <row r="4910" spans="1:5">
      <c r="A4910" s="445">
        <v>38825</v>
      </c>
      <c r="B4910" s="445" t="s">
        <v>13559</v>
      </c>
      <c r="C4910" s="445" t="s">
        <v>239</v>
      </c>
      <c r="D4910" s="445" t="s">
        <v>8367</v>
      </c>
      <c r="E4910" s="452">
        <v>7.6</v>
      </c>
    </row>
    <row r="4911" spans="1:5">
      <c r="A4911" s="445">
        <v>38826</v>
      </c>
      <c r="B4911" s="445" t="s">
        <v>13560</v>
      </c>
      <c r="C4911" s="445" t="s">
        <v>239</v>
      </c>
      <c r="D4911" s="445" t="s">
        <v>8367</v>
      </c>
      <c r="E4911" s="452">
        <v>11.26</v>
      </c>
    </row>
    <row r="4912" spans="1:5">
      <c r="A4912" s="445">
        <v>38827</v>
      </c>
      <c r="B4912" s="445" t="s">
        <v>13561</v>
      </c>
      <c r="C4912" s="445" t="s">
        <v>239</v>
      </c>
      <c r="D4912" s="445" t="s">
        <v>8367</v>
      </c>
      <c r="E4912" s="452">
        <v>18.09</v>
      </c>
    </row>
    <row r="4913" spans="1:5">
      <c r="A4913" s="445">
        <v>38830</v>
      </c>
      <c r="B4913" s="445" t="s">
        <v>13562</v>
      </c>
      <c r="C4913" s="445" t="s">
        <v>239</v>
      </c>
      <c r="D4913" s="445" t="s">
        <v>8367</v>
      </c>
      <c r="E4913" s="452">
        <v>25.33</v>
      </c>
    </row>
    <row r="4914" spans="1:5">
      <c r="A4914" s="445">
        <v>38828</v>
      </c>
      <c r="B4914" s="445" t="s">
        <v>13563</v>
      </c>
      <c r="C4914" s="445" t="s">
        <v>239</v>
      </c>
      <c r="D4914" s="445" t="s">
        <v>8367</v>
      </c>
      <c r="E4914" s="452">
        <v>11.17</v>
      </c>
    </row>
    <row r="4915" spans="1:5">
      <c r="A4915" s="445">
        <v>38829</v>
      </c>
      <c r="B4915" s="445" t="s">
        <v>13564</v>
      </c>
      <c r="C4915" s="445" t="s">
        <v>239</v>
      </c>
      <c r="D4915" s="445" t="s">
        <v>8367</v>
      </c>
      <c r="E4915" s="452">
        <v>18.3</v>
      </c>
    </row>
    <row r="4916" spans="1:5">
      <c r="A4916" s="445">
        <v>38831</v>
      </c>
      <c r="B4916" s="445" t="s">
        <v>13565</v>
      </c>
      <c r="C4916" s="445" t="s">
        <v>239</v>
      </c>
      <c r="D4916" s="445" t="s">
        <v>8367</v>
      </c>
      <c r="E4916" s="452">
        <v>35.33</v>
      </c>
    </row>
    <row r="4917" spans="1:5">
      <c r="A4917" s="445">
        <v>36274</v>
      </c>
      <c r="B4917" s="445" t="s">
        <v>13566</v>
      </c>
      <c r="C4917" s="445" t="s">
        <v>239</v>
      </c>
      <c r="D4917" s="445" t="s">
        <v>8367</v>
      </c>
      <c r="E4917" s="452">
        <v>8.65</v>
      </c>
    </row>
    <row r="4918" spans="1:5">
      <c r="A4918" s="445">
        <v>36278</v>
      </c>
      <c r="B4918" s="445" t="s">
        <v>13567</v>
      </c>
      <c r="C4918" s="445" t="s">
        <v>239</v>
      </c>
      <c r="D4918" s="445" t="s">
        <v>8367</v>
      </c>
      <c r="E4918" s="452">
        <v>11.74</v>
      </c>
    </row>
    <row r="4919" spans="1:5">
      <c r="A4919" s="445">
        <v>38977</v>
      </c>
      <c r="B4919" s="445" t="s">
        <v>13568</v>
      </c>
      <c r="C4919" s="445" t="s">
        <v>239</v>
      </c>
      <c r="D4919" s="445" t="s">
        <v>8367</v>
      </c>
      <c r="E4919" s="452">
        <v>178.56</v>
      </c>
    </row>
    <row r="4920" spans="1:5">
      <c r="A4920" s="445">
        <v>38971</v>
      </c>
      <c r="B4920" s="445" t="s">
        <v>13569</v>
      </c>
      <c r="C4920" s="445" t="s">
        <v>239</v>
      </c>
      <c r="D4920" s="445" t="s">
        <v>8367</v>
      </c>
      <c r="E4920" s="452">
        <v>14.71</v>
      </c>
    </row>
    <row r="4921" spans="1:5">
      <c r="A4921" s="445">
        <v>38972</v>
      </c>
      <c r="B4921" s="445" t="s">
        <v>13570</v>
      </c>
      <c r="C4921" s="445" t="s">
        <v>239</v>
      </c>
      <c r="D4921" s="445" t="s">
        <v>8367</v>
      </c>
      <c r="E4921" s="452">
        <v>22.4</v>
      </c>
    </row>
    <row r="4922" spans="1:5">
      <c r="A4922" s="445">
        <v>38973</v>
      </c>
      <c r="B4922" s="445" t="s">
        <v>13571</v>
      </c>
      <c r="C4922" s="445" t="s">
        <v>239</v>
      </c>
      <c r="D4922" s="445" t="s">
        <v>8367</v>
      </c>
      <c r="E4922" s="452">
        <v>29.64</v>
      </c>
    </row>
    <row r="4923" spans="1:5">
      <c r="A4923" s="445">
        <v>38974</v>
      </c>
      <c r="B4923" s="445" t="s">
        <v>13572</v>
      </c>
      <c r="C4923" s="445" t="s">
        <v>239</v>
      </c>
      <c r="D4923" s="445" t="s">
        <v>8367</v>
      </c>
      <c r="E4923" s="452">
        <v>43.22</v>
      </c>
    </row>
    <row r="4924" spans="1:5">
      <c r="A4924" s="445">
        <v>38975</v>
      </c>
      <c r="B4924" s="445" t="s">
        <v>13573</v>
      </c>
      <c r="C4924" s="445" t="s">
        <v>239</v>
      </c>
      <c r="D4924" s="445" t="s">
        <v>8367</v>
      </c>
      <c r="E4924" s="452">
        <v>72.03</v>
      </c>
    </row>
    <row r="4925" spans="1:5">
      <c r="A4925" s="445">
        <v>38976</v>
      </c>
      <c r="B4925" s="445" t="s">
        <v>13574</v>
      </c>
      <c r="C4925" s="445" t="s">
        <v>239</v>
      </c>
      <c r="D4925" s="445" t="s">
        <v>8367</v>
      </c>
      <c r="E4925" s="452">
        <v>101.02</v>
      </c>
    </row>
    <row r="4926" spans="1:5">
      <c r="A4926" s="445">
        <v>38986</v>
      </c>
      <c r="B4926" s="445" t="s">
        <v>13575</v>
      </c>
      <c r="C4926" s="445" t="s">
        <v>239</v>
      </c>
      <c r="D4926" s="445" t="s">
        <v>8367</v>
      </c>
      <c r="E4926" s="452">
        <v>203.28</v>
      </c>
    </row>
    <row r="4927" spans="1:5">
      <c r="A4927" s="445">
        <v>38978</v>
      </c>
      <c r="B4927" s="445" t="s">
        <v>13576</v>
      </c>
      <c r="C4927" s="445" t="s">
        <v>239</v>
      </c>
      <c r="D4927" s="445" t="s">
        <v>8367</v>
      </c>
      <c r="E4927" s="452">
        <v>8.65</v>
      </c>
    </row>
    <row r="4928" spans="1:5">
      <c r="A4928" s="445">
        <v>38979</v>
      </c>
      <c r="B4928" s="445" t="s">
        <v>13577</v>
      </c>
      <c r="C4928" s="445" t="s">
        <v>239</v>
      </c>
      <c r="D4928" s="445" t="s">
        <v>8367</v>
      </c>
      <c r="E4928" s="452">
        <v>11.74</v>
      </c>
    </row>
    <row r="4929" spans="1:5">
      <c r="A4929" s="445">
        <v>38980</v>
      </c>
      <c r="B4929" s="445" t="s">
        <v>13578</v>
      </c>
      <c r="C4929" s="445" t="s">
        <v>239</v>
      </c>
      <c r="D4929" s="445" t="s">
        <v>8367</v>
      </c>
      <c r="E4929" s="452">
        <v>19.62</v>
      </c>
    </row>
    <row r="4930" spans="1:5">
      <c r="A4930" s="445">
        <v>38981</v>
      </c>
      <c r="B4930" s="445" t="s">
        <v>13579</v>
      </c>
      <c r="C4930" s="445" t="s">
        <v>239</v>
      </c>
      <c r="D4930" s="445" t="s">
        <v>8367</v>
      </c>
      <c r="E4930" s="452">
        <v>27.16</v>
      </c>
    </row>
    <row r="4931" spans="1:5">
      <c r="A4931" s="445">
        <v>38982</v>
      </c>
      <c r="B4931" s="445" t="s">
        <v>13580</v>
      </c>
      <c r="C4931" s="445" t="s">
        <v>239</v>
      </c>
      <c r="D4931" s="445" t="s">
        <v>8367</v>
      </c>
      <c r="E4931" s="452">
        <v>39.53</v>
      </c>
    </row>
    <row r="4932" spans="1:5">
      <c r="A4932" s="445">
        <v>38983</v>
      </c>
      <c r="B4932" s="445" t="s">
        <v>13581</v>
      </c>
      <c r="C4932" s="445" t="s">
        <v>239</v>
      </c>
      <c r="D4932" s="445" t="s">
        <v>8367</v>
      </c>
      <c r="E4932" s="452">
        <v>52.41</v>
      </c>
    </row>
    <row r="4933" spans="1:5">
      <c r="A4933" s="445">
        <v>38984</v>
      </c>
      <c r="B4933" s="445" t="s">
        <v>13582</v>
      </c>
      <c r="C4933" s="445" t="s">
        <v>239</v>
      </c>
      <c r="D4933" s="445" t="s">
        <v>8367</v>
      </c>
      <c r="E4933" s="452">
        <v>101.08</v>
      </c>
    </row>
    <row r="4934" spans="1:5">
      <c r="A4934" s="445">
        <v>38985</v>
      </c>
      <c r="B4934" s="445" t="s">
        <v>13583</v>
      </c>
      <c r="C4934" s="445" t="s">
        <v>239</v>
      </c>
      <c r="D4934" s="445" t="s">
        <v>8367</v>
      </c>
      <c r="E4934" s="452">
        <v>149.63999999999999</v>
      </c>
    </row>
    <row r="4935" spans="1:5">
      <c r="A4935" s="445">
        <v>9836</v>
      </c>
      <c r="B4935" s="445" t="s">
        <v>13584</v>
      </c>
      <c r="C4935" s="445" t="s">
        <v>239</v>
      </c>
      <c r="D4935" s="445" t="s">
        <v>8352</v>
      </c>
      <c r="E4935" s="452">
        <v>13.32</v>
      </c>
    </row>
    <row r="4936" spans="1:5">
      <c r="A4936" s="445">
        <v>20065</v>
      </c>
      <c r="B4936" s="445" t="s">
        <v>13585</v>
      </c>
      <c r="C4936" s="445" t="s">
        <v>239</v>
      </c>
      <c r="D4936" s="445" t="s">
        <v>8349</v>
      </c>
      <c r="E4936" s="452">
        <v>34.07</v>
      </c>
    </row>
    <row r="4937" spans="1:5">
      <c r="A4937" s="445">
        <v>9835</v>
      </c>
      <c r="B4937" s="445" t="s">
        <v>13586</v>
      </c>
      <c r="C4937" s="445" t="s">
        <v>239</v>
      </c>
      <c r="D4937" s="445" t="s">
        <v>8349</v>
      </c>
      <c r="E4937" s="452">
        <v>4.8</v>
      </c>
    </row>
    <row r="4938" spans="1:5">
      <c r="A4938" s="445">
        <v>38032</v>
      </c>
      <c r="B4938" s="445" t="s">
        <v>13587</v>
      </c>
      <c r="C4938" s="445" t="s">
        <v>239</v>
      </c>
      <c r="D4938" s="445" t="s">
        <v>8367</v>
      </c>
      <c r="E4938" s="452">
        <v>67.13</v>
      </c>
    </row>
    <row r="4939" spans="1:5">
      <c r="A4939" s="445">
        <v>38033</v>
      </c>
      <c r="B4939" s="445" t="s">
        <v>13588</v>
      </c>
      <c r="C4939" s="445" t="s">
        <v>239</v>
      </c>
      <c r="D4939" s="445" t="s">
        <v>8367</v>
      </c>
      <c r="E4939" s="452">
        <v>109.85</v>
      </c>
    </row>
    <row r="4940" spans="1:5">
      <c r="A4940" s="445">
        <v>38034</v>
      </c>
      <c r="B4940" s="445" t="s">
        <v>13589</v>
      </c>
      <c r="C4940" s="445" t="s">
        <v>239</v>
      </c>
      <c r="D4940" s="445" t="s">
        <v>8367</v>
      </c>
      <c r="E4940" s="452">
        <v>181.72</v>
      </c>
    </row>
    <row r="4941" spans="1:5">
      <c r="A4941" s="445">
        <v>38035</v>
      </c>
      <c r="B4941" s="445" t="s">
        <v>13590</v>
      </c>
      <c r="C4941" s="445" t="s">
        <v>239</v>
      </c>
      <c r="D4941" s="445" t="s">
        <v>8367</v>
      </c>
      <c r="E4941" s="452">
        <v>253.23</v>
      </c>
    </row>
    <row r="4942" spans="1:5">
      <c r="A4942" s="445">
        <v>38036</v>
      </c>
      <c r="B4942" s="445" t="s">
        <v>13591</v>
      </c>
      <c r="C4942" s="445" t="s">
        <v>239</v>
      </c>
      <c r="D4942" s="445" t="s">
        <v>8367</v>
      </c>
      <c r="E4942" s="452">
        <v>357.31</v>
      </c>
    </row>
    <row r="4943" spans="1:5">
      <c r="A4943" s="445">
        <v>38037</v>
      </c>
      <c r="B4943" s="445" t="s">
        <v>13592</v>
      </c>
      <c r="C4943" s="445" t="s">
        <v>239</v>
      </c>
      <c r="D4943" s="445" t="s">
        <v>8367</v>
      </c>
      <c r="E4943" s="452">
        <v>414.31</v>
      </c>
    </row>
    <row r="4944" spans="1:5">
      <c r="A4944" s="445">
        <v>9850</v>
      </c>
      <c r="B4944" s="445" t="s">
        <v>13593</v>
      </c>
      <c r="C4944" s="445" t="s">
        <v>239</v>
      </c>
      <c r="D4944" s="445" t="s">
        <v>8367</v>
      </c>
      <c r="E4944" s="452">
        <v>142.5</v>
      </c>
    </row>
    <row r="4945" spans="1:5">
      <c r="A4945" s="445">
        <v>9853</v>
      </c>
      <c r="B4945" s="445" t="s">
        <v>13594</v>
      </c>
      <c r="C4945" s="445" t="s">
        <v>239</v>
      </c>
      <c r="D4945" s="445" t="s">
        <v>8367</v>
      </c>
      <c r="E4945" s="452">
        <v>253.41</v>
      </c>
    </row>
    <row r="4946" spans="1:5">
      <c r="A4946" s="445">
        <v>9854</v>
      </c>
      <c r="B4946" s="445" t="s">
        <v>13595</v>
      </c>
      <c r="C4946" s="445" t="s">
        <v>239</v>
      </c>
      <c r="D4946" s="445" t="s">
        <v>8367</v>
      </c>
      <c r="E4946" s="452">
        <v>111.03</v>
      </c>
    </row>
    <row r="4947" spans="1:5">
      <c r="A4947" s="445">
        <v>9851</v>
      </c>
      <c r="B4947" s="445" t="s">
        <v>13596</v>
      </c>
      <c r="C4947" s="445" t="s">
        <v>239</v>
      </c>
      <c r="D4947" s="445" t="s">
        <v>8367</v>
      </c>
      <c r="E4947" s="452">
        <v>192.53</v>
      </c>
    </row>
    <row r="4948" spans="1:5">
      <c r="A4948" s="445">
        <v>9855</v>
      </c>
      <c r="B4948" s="445" t="s">
        <v>13597</v>
      </c>
      <c r="C4948" s="445" t="s">
        <v>239</v>
      </c>
      <c r="D4948" s="445" t="s">
        <v>8367</v>
      </c>
      <c r="E4948" s="452">
        <v>322.02</v>
      </c>
    </row>
    <row r="4949" spans="1:5">
      <c r="A4949" s="445">
        <v>9825</v>
      </c>
      <c r="B4949" s="445" t="s">
        <v>13598</v>
      </c>
      <c r="C4949" s="445" t="s">
        <v>239</v>
      </c>
      <c r="D4949" s="445" t="s">
        <v>8367</v>
      </c>
      <c r="E4949" s="452">
        <v>54.19</v>
      </c>
    </row>
    <row r="4950" spans="1:5">
      <c r="A4950" s="445">
        <v>9828</v>
      </c>
      <c r="B4950" s="445" t="s">
        <v>13599</v>
      </c>
      <c r="C4950" s="445" t="s">
        <v>239</v>
      </c>
      <c r="D4950" s="445" t="s">
        <v>8367</v>
      </c>
      <c r="E4950" s="452">
        <v>145.83000000000001</v>
      </c>
    </row>
    <row r="4951" spans="1:5">
      <c r="A4951" s="445">
        <v>9829</v>
      </c>
      <c r="B4951" s="445" t="s">
        <v>13600</v>
      </c>
      <c r="C4951" s="445" t="s">
        <v>239</v>
      </c>
      <c r="D4951" s="445" t="s">
        <v>8367</v>
      </c>
      <c r="E4951" s="452">
        <v>247.14</v>
      </c>
    </row>
    <row r="4952" spans="1:5">
      <c r="A4952" s="445">
        <v>9826</v>
      </c>
      <c r="B4952" s="445" t="s">
        <v>13601</v>
      </c>
      <c r="C4952" s="445" t="s">
        <v>239</v>
      </c>
      <c r="D4952" s="445" t="s">
        <v>8367</v>
      </c>
      <c r="E4952" s="452">
        <v>376.23</v>
      </c>
    </row>
    <row r="4953" spans="1:5">
      <c r="A4953" s="445">
        <v>9827</v>
      </c>
      <c r="B4953" s="445" t="s">
        <v>13602</v>
      </c>
      <c r="C4953" s="445" t="s">
        <v>239</v>
      </c>
      <c r="D4953" s="445" t="s">
        <v>8367</v>
      </c>
      <c r="E4953" s="452">
        <v>534.25</v>
      </c>
    </row>
    <row r="4954" spans="1:5">
      <c r="A4954" s="445">
        <v>36374</v>
      </c>
      <c r="B4954" s="445" t="s">
        <v>13603</v>
      </c>
      <c r="C4954" s="445" t="s">
        <v>239</v>
      </c>
      <c r="D4954" s="445" t="s">
        <v>8367</v>
      </c>
      <c r="E4954" s="452">
        <v>64.94</v>
      </c>
    </row>
    <row r="4955" spans="1:5">
      <c r="A4955" s="445">
        <v>36084</v>
      </c>
      <c r="B4955" s="445" t="s">
        <v>13605</v>
      </c>
      <c r="C4955" s="445" t="s">
        <v>239</v>
      </c>
      <c r="D4955" s="445" t="s">
        <v>8367</v>
      </c>
      <c r="E4955" s="452">
        <v>19.239999999999998</v>
      </c>
    </row>
    <row r="4956" spans="1:5">
      <c r="A4956" s="445">
        <v>36373</v>
      </c>
      <c r="B4956" s="445" t="s">
        <v>13607</v>
      </c>
      <c r="C4956" s="445" t="s">
        <v>239</v>
      </c>
      <c r="D4956" s="445" t="s">
        <v>8367</v>
      </c>
      <c r="E4956" s="452">
        <v>39.950000000000003</v>
      </c>
    </row>
    <row r="4957" spans="1:5">
      <c r="A4957" s="445">
        <v>36377</v>
      </c>
      <c r="B4957" s="445" t="s">
        <v>13609</v>
      </c>
      <c r="C4957" s="445" t="s">
        <v>239</v>
      </c>
      <c r="D4957" s="445" t="s">
        <v>8367</v>
      </c>
      <c r="E4957" s="452">
        <v>77.900000000000006</v>
      </c>
    </row>
    <row r="4958" spans="1:5">
      <c r="A4958" s="445">
        <v>36375</v>
      </c>
      <c r="B4958" s="445" t="s">
        <v>13610</v>
      </c>
      <c r="C4958" s="445" t="s">
        <v>239</v>
      </c>
      <c r="D4958" s="445" t="s">
        <v>8367</v>
      </c>
      <c r="E4958" s="452">
        <v>23.74</v>
      </c>
    </row>
    <row r="4959" spans="1:5">
      <c r="A4959" s="445">
        <v>36376</v>
      </c>
      <c r="B4959" s="445" t="s">
        <v>13612</v>
      </c>
      <c r="C4959" s="445" t="s">
        <v>239</v>
      </c>
      <c r="D4959" s="445" t="s">
        <v>8367</v>
      </c>
      <c r="E4959" s="452">
        <v>46.63</v>
      </c>
    </row>
    <row r="4960" spans="1:5">
      <c r="A4960" s="445">
        <v>36380</v>
      </c>
      <c r="B4960" s="445" t="s">
        <v>13613</v>
      </c>
      <c r="C4960" s="445" t="s">
        <v>239</v>
      </c>
      <c r="D4960" s="445" t="s">
        <v>8367</v>
      </c>
      <c r="E4960" s="452">
        <v>97.41</v>
      </c>
    </row>
    <row r="4961" spans="1:5">
      <c r="A4961" s="445">
        <v>36378</v>
      </c>
      <c r="B4961" s="445" t="s">
        <v>13614</v>
      </c>
      <c r="C4961" s="445" t="s">
        <v>239</v>
      </c>
      <c r="D4961" s="445" t="s">
        <v>8367</v>
      </c>
      <c r="E4961" s="452">
        <v>29.19</v>
      </c>
    </row>
    <row r="4962" spans="1:5">
      <c r="A4962" s="445">
        <v>36379</v>
      </c>
      <c r="B4962" s="445" t="s">
        <v>13615</v>
      </c>
      <c r="C4962" s="445" t="s">
        <v>239</v>
      </c>
      <c r="D4962" s="445" t="s">
        <v>8367</v>
      </c>
      <c r="E4962" s="452">
        <v>58.84</v>
      </c>
    </row>
    <row r="4963" spans="1:5">
      <c r="A4963" s="445">
        <v>9859</v>
      </c>
      <c r="B4963" s="445" t="s">
        <v>13616</v>
      </c>
      <c r="C4963" s="445" t="s">
        <v>239</v>
      </c>
      <c r="D4963" s="445" t="s">
        <v>8349</v>
      </c>
      <c r="E4963" s="452">
        <v>9.89</v>
      </c>
    </row>
    <row r="4964" spans="1:5">
      <c r="A4964" s="445">
        <v>9838</v>
      </c>
      <c r="B4964" s="445" t="s">
        <v>13617</v>
      </c>
      <c r="C4964" s="445" t="s">
        <v>239</v>
      </c>
      <c r="D4964" s="445" t="s">
        <v>8349</v>
      </c>
      <c r="E4964" s="452">
        <v>8.18</v>
      </c>
    </row>
    <row r="4965" spans="1:5">
      <c r="A4965" s="445">
        <v>9837</v>
      </c>
      <c r="B4965" s="445" t="s">
        <v>13618</v>
      </c>
      <c r="C4965" s="445" t="s">
        <v>239</v>
      </c>
      <c r="D4965" s="445" t="s">
        <v>8349</v>
      </c>
      <c r="E4965" s="452">
        <v>11.8</v>
      </c>
    </row>
    <row r="4966" spans="1:5">
      <c r="A4966" s="445">
        <v>9833</v>
      </c>
      <c r="B4966" s="445" t="s">
        <v>13620</v>
      </c>
      <c r="C4966" s="445" t="s">
        <v>239</v>
      </c>
      <c r="D4966" s="445" t="s">
        <v>8367</v>
      </c>
      <c r="E4966" s="452">
        <v>10.5</v>
      </c>
    </row>
    <row r="4967" spans="1:5">
      <c r="A4967" s="445">
        <v>9830</v>
      </c>
      <c r="B4967" s="445" t="s">
        <v>13621</v>
      </c>
      <c r="C4967" s="445" t="s">
        <v>239</v>
      </c>
      <c r="D4967" s="445" t="s">
        <v>8367</v>
      </c>
      <c r="E4967" s="452">
        <v>5.62</v>
      </c>
    </row>
    <row r="4968" spans="1:5">
      <c r="A4968" s="445">
        <v>9834</v>
      </c>
      <c r="B4968" s="445" t="s">
        <v>13622</v>
      </c>
      <c r="C4968" s="445" t="s">
        <v>239</v>
      </c>
      <c r="D4968" s="445" t="s">
        <v>8367</v>
      </c>
      <c r="E4968" s="452">
        <v>29.23</v>
      </c>
    </row>
    <row r="4969" spans="1:5">
      <c r="A4969" s="445">
        <v>9863</v>
      </c>
      <c r="B4969" s="445" t="s">
        <v>13623</v>
      </c>
      <c r="C4969" s="445" t="s">
        <v>239</v>
      </c>
      <c r="D4969" s="445" t="s">
        <v>8349</v>
      </c>
      <c r="E4969" s="452">
        <v>71.400000000000006</v>
      </c>
    </row>
    <row r="4970" spans="1:5">
      <c r="A4970" s="445">
        <v>9860</v>
      </c>
      <c r="B4970" s="445" t="s">
        <v>13624</v>
      </c>
      <c r="C4970" s="445" t="s">
        <v>239</v>
      </c>
      <c r="D4970" s="445" t="s">
        <v>8349</v>
      </c>
      <c r="E4970" s="452">
        <v>45.84</v>
      </c>
    </row>
    <row r="4971" spans="1:5">
      <c r="A4971" s="445">
        <v>9862</v>
      </c>
      <c r="B4971" s="445" t="s">
        <v>13625</v>
      </c>
      <c r="C4971" s="445" t="s">
        <v>239</v>
      </c>
      <c r="D4971" s="445" t="s">
        <v>8349</v>
      </c>
      <c r="E4971" s="452">
        <v>32.340000000000003</v>
      </c>
    </row>
    <row r="4972" spans="1:5">
      <c r="A4972" s="445">
        <v>9861</v>
      </c>
      <c r="B4972" s="445" t="s">
        <v>13626</v>
      </c>
      <c r="C4972" s="445" t="s">
        <v>239</v>
      </c>
      <c r="D4972" s="445" t="s">
        <v>8349</v>
      </c>
      <c r="E4972" s="452">
        <v>26</v>
      </c>
    </row>
    <row r="4973" spans="1:5">
      <c r="A4973" s="445">
        <v>9856</v>
      </c>
      <c r="B4973" s="445" t="s">
        <v>13627</v>
      </c>
      <c r="C4973" s="445" t="s">
        <v>239</v>
      </c>
      <c r="D4973" s="445" t="s">
        <v>8349</v>
      </c>
      <c r="E4973" s="452">
        <v>6.98</v>
      </c>
    </row>
    <row r="4974" spans="1:5">
      <c r="A4974" s="445">
        <v>9866</v>
      </c>
      <c r="B4974" s="445" t="s">
        <v>13628</v>
      </c>
      <c r="C4974" s="445" t="s">
        <v>239</v>
      </c>
      <c r="D4974" s="445" t="s">
        <v>8349</v>
      </c>
      <c r="E4974" s="452">
        <v>19.2</v>
      </c>
    </row>
    <row r="4975" spans="1:5">
      <c r="A4975" s="445">
        <v>9857</v>
      </c>
      <c r="B4975" s="445" t="s">
        <v>13629</v>
      </c>
      <c r="C4975" s="445" t="s">
        <v>239</v>
      </c>
      <c r="D4975" s="445" t="s">
        <v>8349</v>
      </c>
      <c r="E4975" s="452">
        <v>92.34</v>
      </c>
    </row>
    <row r="4976" spans="1:5">
      <c r="A4976" s="445">
        <v>9864</v>
      </c>
      <c r="B4976" s="445" t="s">
        <v>13630</v>
      </c>
      <c r="C4976" s="445" t="s">
        <v>239</v>
      </c>
      <c r="D4976" s="445" t="s">
        <v>8349</v>
      </c>
      <c r="E4976" s="452">
        <v>111.48</v>
      </c>
    </row>
    <row r="4977" spans="1:5">
      <c r="A4977" s="445">
        <v>9865</v>
      </c>
      <c r="B4977" s="445" t="s">
        <v>13631</v>
      </c>
      <c r="C4977" s="445" t="s">
        <v>239</v>
      </c>
      <c r="D4977" s="445" t="s">
        <v>8349</v>
      </c>
      <c r="E4977" s="452">
        <v>160.33000000000001</v>
      </c>
    </row>
    <row r="4978" spans="1:5">
      <c r="A4978" s="445">
        <v>9858</v>
      </c>
      <c r="B4978" s="445" t="s">
        <v>13632</v>
      </c>
      <c r="C4978" s="445" t="s">
        <v>239</v>
      </c>
      <c r="D4978" s="445" t="s">
        <v>8349</v>
      </c>
      <c r="E4978" s="452">
        <v>168.09</v>
      </c>
    </row>
    <row r="4979" spans="1:5">
      <c r="A4979" s="445">
        <v>9841</v>
      </c>
      <c r="B4979" s="445" t="s">
        <v>13633</v>
      </c>
      <c r="C4979" s="445" t="s">
        <v>239</v>
      </c>
      <c r="D4979" s="445" t="s">
        <v>8349</v>
      </c>
      <c r="E4979" s="452">
        <v>32.869999999999997</v>
      </c>
    </row>
    <row r="4980" spans="1:5">
      <c r="A4980" s="445">
        <v>9840</v>
      </c>
      <c r="B4980" s="445" t="s">
        <v>13634</v>
      </c>
      <c r="C4980" s="445" t="s">
        <v>239</v>
      </c>
      <c r="D4980" s="445" t="s">
        <v>8349</v>
      </c>
      <c r="E4980" s="452">
        <v>66.81</v>
      </c>
    </row>
    <row r="4981" spans="1:5">
      <c r="A4981" s="445">
        <v>20067</v>
      </c>
      <c r="B4981" s="445" t="s">
        <v>13635</v>
      </c>
      <c r="C4981" s="445" t="s">
        <v>239</v>
      </c>
      <c r="D4981" s="445" t="s">
        <v>8349</v>
      </c>
      <c r="E4981" s="452">
        <v>11.48</v>
      </c>
    </row>
    <row r="4982" spans="1:5">
      <c r="A4982" s="445">
        <v>20068</v>
      </c>
      <c r="B4982" s="445" t="s">
        <v>13636</v>
      </c>
      <c r="C4982" s="445" t="s">
        <v>239</v>
      </c>
      <c r="D4982" s="445" t="s">
        <v>8349</v>
      </c>
      <c r="E4982" s="452">
        <v>14.32</v>
      </c>
    </row>
    <row r="4983" spans="1:5">
      <c r="A4983" s="445">
        <v>9839</v>
      </c>
      <c r="B4983" s="445" t="s">
        <v>13637</v>
      </c>
      <c r="C4983" s="445" t="s">
        <v>239</v>
      </c>
      <c r="D4983" s="445" t="s">
        <v>8349</v>
      </c>
      <c r="E4983" s="452">
        <v>18.760000000000002</v>
      </c>
    </row>
    <row r="4984" spans="1:5">
      <c r="A4984" s="445">
        <v>9870</v>
      </c>
      <c r="B4984" s="445" t="s">
        <v>13638</v>
      </c>
      <c r="C4984" s="445" t="s">
        <v>239</v>
      </c>
      <c r="D4984" s="445" t="s">
        <v>8349</v>
      </c>
      <c r="E4984" s="452">
        <v>77.86</v>
      </c>
    </row>
    <row r="4985" spans="1:5">
      <c r="A4985" s="445">
        <v>9867</v>
      </c>
      <c r="B4985" s="445" t="s">
        <v>13639</v>
      </c>
      <c r="C4985" s="445" t="s">
        <v>239</v>
      </c>
      <c r="D4985" s="445" t="s">
        <v>8349</v>
      </c>
      <c r="E4985" s="452">
        <v>2.86</v>
      </c>
    </row>
    <row r="4986" spans="1:5">
      <c r="A4986" s="445">
        <v>9868</v>
      </c>
      <c r="B4986" s="445" t="s">
        <v>13640</v>
      </c>
      <c r="C4986" s="445" t="s">
        <v>239</v>
      </c>
      <c r="D4986" s="445" t="s">
        <v>8352</v>
      </c>
      <c r="E4986" s="452">
        <v>3.67</v>
      </c>
    </row>
    <row r="4987" spans="1:5">
      <c r="A4987" s="445">
        <v>9869</v>
      </c>
      <c r="B4987" s="445" t="s">
        <v>13641</v>
      </c>
      <c r="C4987" s="445" t="s">
        <v>239</v>
      </c>
      <c r="D4987" s="445" t="s">
        <v>8349</v>
      </c>
      <c r="E4987" s="452">
        <v>8.24</v>
      </c>
    </row>
    <row r="4988" spans="1:5">
      <c r="A4988" s="445">
        <v>9874</v>
      </c>
      <c r="B4988" s="445" t="s">
        <v>13642</v>
      </c>
      <c r="C4988" s="445" t="s">
        <v>239</v>
      </c>
      <c r="D4988" s="445" t="s">
        <v>8349</v>
      </c>
      <c r="E4988" s="452">
        <v>12</v>
      </c>
    </row>
    <row r="4989" spans="1:5">
      <c r="A4989" s="445">
        <v>9875</v>
      </c>
      <c r="B4989" s="445" t="s">
        <v>13643</v>
      </c>
      <c r="C4989" s="445" t="s">
        <v>239</v>
      </c>
      <c r="D4989" s="445" t="s">
        <v>8349</v>
      </c>
      <c r="E4989" s="452">
        <v>13.74</v>
      </c>
    </row>
    <row r="4990" spans="1:5">
      <c r="A4990" s="445">
        <v>9873</v>
      </c>
      <c r="B4990" s="445" t="s">
        <v>13644</v>
      </c>
      <c r="C4990" s="445" t="s">
        <v>239</v>
      </c>
      <c r="D4990" s="445" t="s">
        <v>8349</v>
      </c>
      <c r="E4990" s="452">
        <v>23.18</v>
      </c>
    </row>
    <row r="4991" spans="1:5">
      <c r="A4991" s="445">
        <v>9871</v>
      </c>
      <c r="B4991" s="445" t="s">
        <v>13645</v>
      </c>
      <c r="C4991" s="445" t="s">
        <v>239</v>
      </c>
      <c r="D4991" s="445" t="s">
        <v>8349</v>
      </c>
      <c r="E4991" s="452">
        <v>38.840000000000003</v>
      </c>
    </row>
    <row r="4992" spans="1:5">
      <c r="A4992" s="445">
        <v>9872</v>
      </c>
      <c r="B4992" s="445" t="s">
        <v>13647</v>
      </c>
      <c r="C4992" s="445" t="s">
        <v>239</v>
      </c>
      <c r="D4992" s="445" t="s">
        <v>8349</v>
      </c>
      <c r="E4992" s="452">
        <v>48.53</v>
      </c>
    </row>
    <row r="4993" spans="1:5">
      <c r="A4993" s="445">
        <v>7667</v>
      </c>
      <c r="B4993" s="445" t="s">
        <v>13648</v>
      </c>
      <c r="C4993" s="445" t="s">
        <v>239</v>
      </c>
      <c r="D4993" s="445" t="s">
        <v>8367</v>
      </c>
      <c r="E4993" s="453">
        <v>3037.34</v>
      </c>
    </row>
    <row r="4994" spans="1:5">
      <c r="A4994" s="445">
        <v>7660</v>
      </c>
      <c r="B4994" s="445" t="s">
        <v>13649</v>
      </c>
      <c r="C4994" s="445" t="s">
        <v>239</v>
      </c>
      <c r="D4994" s="445" t="s">
        <v>8367</v>
      </c>
      <c r="E4994" s="453">
        <v>3871.88</v>
      </c>
    </row>
    <row r="4995" spans="1:5">
      <c r="A4995" s="445">
        <v>7676</v>
      </c>
      <c r="B4995" s="445" t="s">
        <v>13650</v>
      </c>
      <c r="C4995" s="445" t="s">
        <v>239</v>
      </c>
      <c r="D4995" s="445" t="s">
        <v>8367</v>
      </c>
      <c r="E4995" s="453">
        <v>3916.13</v>
      </c>
    </row>
    <row r="4996" spans="1:5">
      <c r="A4996" s="445">
        <v>12426</v>
      </c>
      <c r="B4996" s="445" t="s">
        <v>13651</v>
      </c>
      <c r="C4996" s="445" t="s">
        <v>146</v>
      </c>
      <c r="D4996" s="445" t="s">
        <v>8349</v>
      </c>
      <c r="E4996" s="452">
        <v>28.41</v>
      </c>
    </row>
    <row r="4997" spans="1:5">
      <c r="A4997" s="445">
        <v>12425</v>
      </c>
      <c r="B4997" s="445" t="s">
        <v>13652</v>
      </c>
      <c r="C4997" s="445" t="s">
        <v>146</v>
      </c>
      <c r="D4997" s="445" t="s">
        <v>8349</v>
      </c>
      <c r="E4997" s="452">
        <v>39.03</v>
      </c>
    </row>
    <row r="4998" spans="1:5">
      <c r="A4998" s="445">
        <v>12427</v>
      </c>
      <c r="B4998" s="445" t="s">
        <v>13653</v>
      </c>
      <c r="C4998" s="445" t="s">
        <v>146</v>
      </c>
      <c r="D4998" s="445" t="s">
        <v>8349</v>
      </c>
      <c r="E4998" s="452">
        <v>162.02000000000001</v>
      </c>
    </row>
    <row r="4999" spans="1:5">
      <c r="A4999" s="445">
        <v>12428</v>
      </c>
      <c r="B4999" s="445" t="s">
        <v>13654</v>
      </c>
      <c r="C4999" s="445" t="s">
        <v>146</v>
      </c>
      <c r="D4999" s="445" t="s">
        <v>8349</v>
      </c>
      <c r="E4999" s="452">
        <v>104</v>
      </c>
    </row>
    <row r="5000" spans="1:5">
      <c r="A5000" s="445">
        <v>12430</v>
      </c>
      <c r="B5000" s="445" t="s">
        <v>13656</v>
      </c>
      <c r="C5000" s="445" t="s">
        <v>146</v>
      </c>
      <c r="D5000" s="445" t="s">
        <v>8349</v>
      </c>
      <c r="E5000" s="452">
        <v>34.83</v>
      </c>
    </row>
    <row r="5001" spans="1:5">
      <c r="A5001" s="445">
        <v>12429</v>
      </c>
      <c r="B5001" s="445" t="s">
        <v>13657</v>
      </c>
      <c r="C5001" s="445" t="s">
        <v>146</v>
      </c>
      <c r="D5001" s="445" t="s">
        <v>8349</v>
      </c>
      <c r="E5001" s="452">
        <v>262</v>
      </c>
    </row>
    <row r="5002" spans="1:5">
      <c r="A5002" s="445">
        <v>12431</v>
      </c>
      <c r="B5002" s="445" t="s">
        <v>13658</v>
      </c>
      <c r="C5002" s="445" t="s">
        <v>146</v>
      </c>
      <c r="D5002" s="445" t="s">
        <v>8349</v>
      </c>
      <c r="E5002" s="452">
        <v>445.88</v>
      </c>
    </row>
    <row r="5003" spans="1:5">
      <c r="A5003" s="445">
        <v>12432</v>
      </c>
      <c r="B5003" s="445" t="s">
        <v>13659</v>
      </c>
      <c r="C5003" s="445" t="s">
        <v>146</v>
      </c>
      <c r="D5003" s="445" t="s">
        <v>8349</v>
      </c>
      <c r="E5003" s="452">
        <v>91.7</v>
      </c>
    </row>
    <row r="5004" spans="1:5">
      <c r="A5004" s="445">
        <v>12434</v>
      </c>
      <c r="B5004" s="445" t="s">
        <v>13660</v>
      </c>
      <c r="C5004" s="445" t="s">
        <v>146</v>
      </c>
      <c r="D5004" s="445" t="s">
        <v>8349</v>
      </c>
      <c r="E5004" s="452">
        <v>29.88</v>
      </c>
    </row>
    <row r="5005" spans="1:5">
      <c r="A5005" s="445">
        <v>12433</v>
      </c>
      <c r="B5005" s="445" t="s">
        <v>13661</v>
      </c>
      <c r="C5005" s="445" t="s">
        <v>146</v>
      </c>
      <c r="D5005" s="445" t="s">
        <v>8349</v>
      </c>
      <c r="E5005" s="452">
        <v>58.38</v>
      </c>
    </row>
    <row r="5006" spans="1:5">
      <c r="A5006" s="445">
        <v>12435</v>
      </c>
      <c r="B5006" s="445" t="s">
        <v>13662</v>
      </c>
      <c r="C5006" s="445" t="s">
        <v>146</v>
      </c>
      <c r="D5006" s="445" t="s">
        <v>8349</v>
      </c>
      <c r="E5006" s="452">
        <v>180.67</v>
      </c>
    </row>
    <row r="5007" spans="1:5">
      <c r="A5007" s="445">
        <v>12437</v>
      </c>
      <c r="B5007" s="445" t="s">
        <v>13663</v>
      </c>
      <c r="C5007" s="445" t="s">
        <v>146</v>
      </c>
      <c r="D5007" s="445" t="s">
        <v>8349</v>
      </c>
      <c r="E5007" s="452">
        <v>145.91</v>
      </c>
    </row>
    <row r="5008" spans="1:5">
      <c r="A5008" s="445">
        <v>12439</v>
      </c>
      <c r="B5008" s="445" t="s">
        <v>13664</v>
      </c>
      <c r="C5008" s="445" t="s">
        <v>146</v>
      </c>
      <c r="D5008" s="445" t="s">
        <v>8349</v>
      </c>
      <c r="E5008" s="452">
        <v>46.83</v>
      </c>
    </row>
    <row r="5009" spans="1:5">
      <c r="A5009" s="445">
        <v>12438</v>
      </c>
      <c r="B5009" s="445" t="s">
        <v>13665</v>
      </c>
      <c r="C5009" s="445" t="s">
        <v>146</v>
      </c>
      <c r="D5009" s="445" t="s">
        <v>8349</v>
      </c>
      <c r="E5009" s="452">
        <v>264.06</v>
      </c>
    </row>
    <row r="5010" spans="1:5">
      <c r="A5010" s="445">
        <v>12436</v>
      </c>
      <c r="B5010" s="445" t="s">
        <v>13666</v>
      </c>
      <c r="C5010" s="445" t="s">
        <v>146</v>
      </c>
      <c r="D5010" s="445" t="s">
        <v>8349</v>
      </c>
      <c r="E5010" s="452">
        <v>333.56</v>
      </c>
    </row>
    <row r="5011" spans="1:5">
      <c r="A5011" s="445">
        <v>36357</v>
      </c>
      <c r="B5011" s="445" t="s">
        <v>13667</v>
      </c>
      <c r="C5011" s="445" t="s">
        <v>146</v>
      </c>
      <c r="D5011" s="445" t="s">
        <v>8367</v>
      </c>
      <c r="E5011" s="452">
        <v>153.88</v>
      </c>
    </row>
    <row r="5012" spans="1:5">
      <c r="A5012" s="445">
        <v>12424</v>
      </c>
      <c r="B5012" s="445" t="s">
        <v>13668</v>
      </c>
      <c r="C5012" s="445" t="s">
        <v>146</v>
      </c>
      <c r="D5012" s="445" t="s">
        <v>8349</v>
      </c>
      <c r="E5012" s="452">
        <v>60.1</v>
      </c>
    </row>
    <row r="5013" spans="1:5">
      <c r="A5013" s="445">
        <v>12440</v>
      </c>
      <c r="B5013" s="445" t="s">
        <v>13669</v>
      </c>
      <c r="C5013" s="445" t="s">
        <v>146</v>
      </c>
      <c r="D5013" s="445" t="s">
        <v>8349</v>
      </c>
      <c r="E5013" s="452">
        <v>58.09</v>
      </c>
    </row>
    <row r="5014" spans="1:5">
      <c r="A5014" s="445">
        <v>9884</v>
      </c>
      <c r="B5014" s="445" t="s">
        <v>13670</v>
      </c>
      <c r="C5014" s="445" t="s">
        <v>146</v>
      </c>
      <c r="D5014" s="445" t="s">
        <v>8349</v>
      </c>
      <c r="E5014" s="452">
        <v>43.33</v>
      </c>
    </row>
    <row r="5015" spans="1:5">
      <c r="A5015" s="445">
        <v>9888</v>
      </c>
      <c r="B5015" s="445" t="s">
        <v>13671</v>
      </c>
      <c r="C5015" s="445" t="s">
        <v>146</v>
      </c>
      <c r="D5015" s="445" t="s">
        <v>8349</v>
      </c>
      <c r="E5015" s="452">
        <v>34.81</v>
      </c>
    </row>
    <row r="5016" spans="1:5">
      <c r="A5016" s="445">
        <v>9883</v>
      </c>
      <c r="B5016" s="445" t="s">
        <v>13672</v>
      </c>
      <c r="C5016" s="445" t="s">
        <v>146</v>
      </c>
      <c r="D5016" s="445" t="s">
        <v>8349</v>
      </c>
      <c r="E5016" s="452">
        <v>15.19</v>
      </c>
    </row>
    <row r="5017" spans="1:5">
      <c r="A5017" s="445">
        <v>9886</v>
      </c>
      <c r="B5017" s="445" t="s">
        <v>13673</v>
      </c>
      <c r="C5017" s="445" t="s">
        <v>146</v>
      </c>
      <c r="D5017" s="445" t="s">
        <v>8349</v>
      </c>
      <c r="E5017" s="452">
        <v>20.81</v>
      </c>
    </row>
    <row r="5018" spans="1:5">
      <c r="A5018" s="445">
        <v>9889</v>
      </c>
      <c r="B5018" s="445" t="s">
        <v>13674</v>
      </c>
      <c r="C5018" s="445" t="s">
        <v>146</v>
      </c>
      <c r="D5018" s="445" t="s">
        <v>8349</v>
      </c>
      <c r="E5018" s="452">
        <v>105.43</v>
      </c>
    </row>
    <row r="5019" spans="1:5">
      <c r="A5019" s="445">
        <v>9887</v>
      </c>
      <c r="B5019" s="445" t="s">
        <v>13675</v>
      </c>
      <c r="C5019" s="445" t="s">
        <v>146</v>
      </c>
      <c r="D5019" s="445" t="s">
        <v>8349</v>
      </c>
      <c r="E5019" s="452">
        <v>63.72</v>
      </c>
    </row>
    <row r="5020" spans="1:5">
      <c r="A5020" s="445">
        <v>9885</v>
      </c>
      <c r="B5020" s="445" t="s">
        <v>13676</v>
      </c>
      <c r="C5020" s="445" t="s">
        <v>146</v>
      </c>
      <c r="D5020" s="445" t="s">
        <v>8349</v>
      </c>
      <c r="E5020" s="452">
        <v>20.12</v>
      </c>
    </row>
    <row r="5021" spans="1:5">
      <c r="A5021" s="445">
        <v>9890</v>
      </c>
      <c r="B5021" s="445" t="s">
        <v>13677</v>
      </c>
      <c r="C5021" s="445" t="s">
        <v>146</v>
      </c>
      <c r="D5021" s="445" t="s">
        <v>8349</v>
      </c>
      <c r="E5021" s="452">
        <v>163.33000000000001</v>
      </c>
    </row>
    <row r="5022" spans="1:5">
      <c r="A5022" s="445">
        <v>9891</v>
      </c>
      <c r="B5022" s="445" t="s">
        <v>13678</v>
      </c>
      <c r="C5022" s="445" t="s">
        <v>146</v>
      </c>
      <c r="D5022" s="445" t="s">
        <v>8349</v>
      </c>
      <c r="E5022" s="452">
        <v>229.29</v>
      </c>
    </row>
    <row r="5023" spans="1:5">
      <c r="A5023" s="445">
        <v>39292</v>
      </c>
      <c r="B5023" s="445" t="s">
        <v>13679</v>
      </c>
      <c r="C5023" s="445" t="s">
        <v>146</v>
      </c>
      <c r="D5023" s="445" t="s">
        <v>8367</v>
      </c>
      <c r="E5023" s="452">
        <v>11.69</v>
      </c>
    </row>
    <row r="5024" spans="1:5">
      <c r="A5024" s="445">
        <v>39293</v>
      </c>
      <c r="B5024" s="445" t="s">
        <v>13680</v>
      </c>
      <c r="C5024" s="445" t="s">
        <v>146</v>
      </c>
      <c r="D5024" s="445" t="s">
        <v>8367</v>
      </c>
      <c r="E5024" s="452">
        <v>18.86</v>
      </c>
    </row>
    <row r="5025" spans="1:5">
      <c r="A5025" s="445">
        <v>39294</v>
      </c>
      <c r="B5025" s="445" t="s">
        <v>13681</v>
      </c>
      <c r="C5025" s="445" t="s">
        <v>146</v>
      </c>
      <c r="D5025" s="445" t="s">
        <v>8367</v>
      </c>
      <c r="E5025" s="452">
        <v>18.86</v>
      </c>
    </row>
    <row r="5026" spans="1:5">
      <c r="A5026" s="445">
        <v>39295</v>
      </c>
      <c r="B5026" s="445" t="s">
        <v>13682</v>
      </c>
      <c r="C5026" s="445" t="s">
        <v>146</v>
      </c>
      <c r="D5026" s="445" t="s">
        <v>8367</v>
      </c>
      <c r="E5026" s="452">
        <v>32.159999999999997</v>
      </c>
    </row>
    <row r="5027" spans="1:5">
      <c r="A5027" s="445">
        <v>36313</v>
      </c>
      <c r="B5027" s="445" t="s">
        <v>13683</v>
      </c>
      <c r="C5027" s="445" t="s">
        <v>146</v>
      </c>
      <c r="D5027" s="445" t="s">
        <v>8367</v>
      </c>
      <c r="E5027" s="452">
        <v>36.479999999999997</v>
      </c>
    </row>
    <row r="5028" spans="1:5">
      <c r="A5028" s="445">
        <v>36316</v>
      </c>
      <c r="B5028" s="445" t="s">
        <v>13684</v>
      </c>
      <c r="C5028" s="445" t="s">
        <v>146</v>
      </c>
      <c r="D5028" s="445" t="s">
        <v>8367</v>
      </c>
      <c r="E5028" s="452">
        <v>44.24</v>
      </c>
    </row>
    <row r="5029" spans="1:5">
      <c r="A5029" s="445">
        <v>64</v>
      </c>
      <c r="B5029" s="445" t="s">
        <v>13685</v>
      </c>
      <c r="C5029" s="445" t="s">
        <v>146</v>
      </c>
      <c r="D5029" s="445" t="s">
        <v>8367</v>
      </c>
      <c r="E5029" s="452">
        <v>5.16</v>
      </c>
    </row>
    <row r="5030" spans="1:5">
      <c r="A5030" s="445">
        <v>37423</v>
      </c>
      <c r="B5030" s="445" t="s">
        <v>13687</v>
      </c>
      <c r="C5030" s="445" t="s">
        <v>146</v>
      </c>
      <c r="D5030" s="445" t="s">
        <v>8367</v>
      </c>
      <c r="E5030" s="452">
        <v>12.75</v>
      </c>
    </row>
    <row r="5031" spans="1:5">
      <c r="A5031" s="445">
        <v>39296</v>
      </c>
      <c r="B5031" s="445" t="s">
        <v>13688</v>
      </c>
      <c r="C5031" s="445" t="s">
        <v>146</v>
      </c>
      <c r="D5031" s="445" t="s">
        <v>8367</v>
      </c>
      <c r="E5031" s="452">
        <v>9.0299999999999994</v>
      </c>
    </row>
    <row r="5032" spans="1:5">
      <c r="A5032" s="445">
        <v>39297</v>
      </c>
      <c r="B5032" s="445" t="s">
        <v>13689</v>
      </c>
      <c r="C5032" s="445" t="s">
        <v>146</v>
      </c>
      <c r="D5032" s="445" t="s">
        <v>8367</v>
      </c>
      <c r="E5032" s="452">
        <v>12.91</v>
      </c>
    </row>
    <row r="5033" spans="1:5">
      <c r="A5033" s="445">
        <v>39298</v>
      </c>
      <c r="B5033" s="445" t="s">
        <v>13690</v>
      </c>
      <c r="C5033" s="445" t="s">
        <v>146</v>
      </c>
      <c r="D5033" s="445" t="s">
        <v>8367</v>
      </c>
      <c r="E5033" s="452">
        <v>22.74</v>
      </c>
    </row>
    <row r="5034" spans="1:5">
      <c r="A5034" s="445">
        <v>39299</v>
      </c>
      <c r="B5034" s="445" t="s">
        <v>13691</v>
      </c>
      <c r="C5034" s="445" t="s">
        <v>146</v>
      </c>
      <c r="D5034" s="445" t="s">
        <v>8367</v>
      </c>
      <c r="E5034" s="452">
        <v>38.700000000000003</v>
      </c>
    </row>
    <row r="5035" spans="1:5">
      <c r="A5035" s="445">
        <v>9892</v>
      </c>
      <c r="B5035" s="445" t="s">
        <v>13692</v>
      </c>
      <c r="C5035" s="445" t="s">
        <v>146</v>
      </c>
      <c r="D5035" s="445" t="s">
        <v>8349</v>
      </c>
      <c r="E5035" s="452">
        <v>6.24</v>
      </c>
    </row>
    <row r="5036" spans="1:5">
      <c r="A5036" s="445">
        <v>9893</v>
      </c>
      <c r="B5036" s="445" t="s">
        <v>13693</v>
      </c>
      <c r="C5036" s="445" t="s">
        <v>146</v>
      </c>
      <c r="D5036" s="445" t="s">
        <v>8349</v>
      </c>
      <c r="E5036" s="452">
        <v>84.69</v>
      </c>
    </row>
    <row r="5037" spans="1:5">
      <c r="A5037" s="445">
        <v>9901</v>
      </c>
      <c r="B5037" s="445" t="s">
        <v>13694</v>
      </c>
      <c r="C5037" s="445" t="s">
        <v>146</v>
      </c>
      <c r="D5037" s="445" t="s">
        <v>8349</v>
      </c>
      <c r="E5037" s="452">
        <v>37.58</v>
      </c>
    </row>
    <row r="5038" spans="1:5">
      <c r="A5038" s="445">
        <v>9896</v>
      </c>
      <c r="B5038" s="445" t="s">
        <v>13695</v>
      </c>
      <c r="C5038" s="445" t="s">
        <v>146</v>
      </c>
      <c r="D5038" s="445" t="s">
        <v>8349</v>
      </c>
      <c r="E5038" s="452">
        <v>33.869999999999997</v>
      </c>
    </row>
    <row r="5039" spans="1:5">
      <c r="A5039" s="445">
        <v>9900</v>
      </c>
      <c r="B5039" s="445" t="s">
        <v>13696</v>
      </c>
      <c r="C5039" s="445" t="s">
        <v>146</v>
      </c>
      <c r="D5039" s="445" t="s">
        <v>8349</v>
      </c>
      <c r="E5039" s="452">
        <v>20.55</v>
      </c>
    </row>
    <row r="5040" spans="1:5">
      <c r="A5040" s="445">
        <v>9898</v>
      </c>
      <c r="B5040" s="445" t="s">
        <v>13697</v>
      </c>
      <c r="C5040" s="445" t="s">
        <v>146</v>
      </c>
      <c r="D5040" s="445" t="s">
        <v>8349</v>
      </c>
      <c r="E5040" s="452">
        <v>174.14</v>
      </c>
    </row>
    <row r="5041" spans="1:5">
      <c r="A5041" s="445">
        <v>9899</v>
      </c>
      <c r="B5041" s="445" t="s">
        <v>13698</v>
      </c>
      <c r="C5041" s="445" t="s">
        <v>146</v>
      </c>
      <c r="D5041" s="445" t="s">
        <v>8349</v>
      </c>
      <c r="E5041" s="452">
        <v>11.22</v>
      </c>
    </row>
    <row r="5042" spans="1:5">
      <c r="A5042" s="445">
        <v>9902</v>
      </c>
      <c r="B5042" s="445" t="s">
        <v>13699</v>
      </c>
      <c r="C5042" s="445" t="s">
        <v>146</v>
      </c>
      <c r="D5042" s="445" t="s">
        <v>8349</v>
      </c>
      <c r="E5042" s="452">
        <v>220.52</v>
      </c>
    </row>
    <row r="5043" spans="1:5">
      <c r="A5043" s="445">
        <v>9908</v>
      </c>
      <c r="B5043" s="445" t="s">
        <v>13700</v>
      </c>
      <c r="C5043" s="445" t="s">
        <v>146</v>
      </c>
      <c r="D5043" s="445" t="s">
        <v>8349</v>
      </c>
      <c r="E5043" s="452">
        <v>439.69</v>
      </c>
    </row>
    <row r="5044" spans="1:5">
      <c r="A5044" s="445">
        <v>9905</v>
      </c>
      <c r="B5044" s="445" t="s">
        <v>13701</v>
      </c>
      <c r="C5044" s="445" t="s">
        <v>146</v>
      </c>
      <c r="D5044" s="445" t="s">
        <v>8349</v>
      </c>
      <c r="E5044" s="452">
        <v>7.35</v>
      </c>
    </row>
    <row r="5045" spans="1:5">
      <c r="A5045" s="445">
        <v>9906</v>
      </c>
      <c r="B5045" s="445" t="s">
        <v>13703</v>
      </c>
      <c r="C5045" s="445" t="s">
        <v>146</v>
      </c>
      <c r="D5045" s="445" t="s">
        <v>8349</v>
      </c>
      <c r="E5045" s="452">
        <v>8.8000000000000007</v>
      </c>
    </row>
    <row r="5046" spans="1:5">
      <c r="A5046" s="445">
        <v>9895</v>
      </c>
      <c r="B5046" s="445" t="s">
        <v>13704</v>
      </c>
      <c r="C5046" s="445" t="s">
        <v>146</v>
      </c>
      <c r="D5046" s="445" t="s">
        <v>8349</v>
      </c>
      <c r="E5046" s="452">
        <v>14.44</v>
      </c>
    </row>
    <row r="5047" spans="1:5">
      <c r="A5047" s="445">
        <v>9894</v>
      </c>
      <c r="B5047" s="445" t="s">
        <v>13705</v>
      </c>
      <c r="C5047" s="445" t="s">
        <v>146</v>
      </c>
      <c r="D5047" s="445" t="s">
        <v>8349</v>
      </c>
      <c r="E5047" s="452">
        <v>28.14</v>
      </c>
    </row>
    <row r="5048" spans="1:5">
      <c r="A5048" s="445">
        <v>9897</v>
      </c>
      <c r="B5048" s="445" t="s">
        <v>13706</v>
      </c>
      <c r="C5048" s="445" t="s">
        <v>146</v>
      </c>
      <c r="D5048" s="445" t="s">
        <v>8349</v>
      </c>
      <c r="E5048" s="452">
        <v>30.46</v>
      </c>
    </row>
    <row r="5049" spans="1:5">
      <c r="A5049" s="445">
        <v>9910</v>
      </c>
      <c r="B5049" s="445" t="s">
        <v>13707</v>
      </c>
      <c r="C5049" s="445" t="s">
        <v>146</v>
      </c>
      <c r="D5049" s="445" t="s">
        <v>8349</v>
      </c>
      <c r="E5049" s="452">
        <v>76.680000000000007</v>
      </c>
    </row>
    <row r="5050" spans="1:5">
      <c r="A5050" s="445">
        <v>9909</v>
      </c>
      <c r="B5050" s="445" t="s">
        <v>13708</v>
      </c>
      <c r="C5050" s="445" t="s">
        <v>146</v>
      </c>
      <c r="D5050" s="445" t="s">
        <v>8349</v>
      </c>
      <c r="E5050" s="452">
        <v>154.72999999999999</v>
      </c>
    </row>
    <row r="5051" spans="1:5">
      <c r="A5051" s="445">
        <v>9907</v>
      </c>
      <c r="B5051" s="445" t="s">
        <v>13709</v>
      </c>
      <c r="C5051" s="445" t="s">
        <v>146</v>
      </c>
      <c r="D5051" s="445" t="s">
        <v>8349</v>
      </c>
      <c r="E5051" s="452">
        <v>237.91</v>
      </c>
    </row>
    <row r="5052" spans="1:5">
      <c r="A5052" s="445">
        <v>20973</v>
      </c>
      <c r="B5052" s="445" t="s">
        <v>13710</v>
      </c>
      <c r="C5052" s="445" t="s">
        <v>146</v>
      </c>
      <c r="D5052" s="445" t="s">
        <v>8349</v>
      </c>
      <c r="E5052" s="452">
        <v>93.55</v>
      </c>
    </row>
    <row r="5053" spans="1:5">
      <c r="A5053" s="445">
        <v>20974</v>
      </c>
      <c r="B5053" s="445" t="s">
        <v>13711</v>
      </c>
      <c r="C5053" s="445" t="s">
        <v>146</v>
      </c>
      <c r="D5053" s="445" t="s">
        <v>8349</v>
      </c>
      <c r="E5053" s="452">
        <v>133.84</v>
      </c>
    </row>
    <row r="5054" spans="1:5">
      <c r="A5054" s="445">
        <v>37989</v>
      </c>
      <c r="B5054" s="445" t="s">
        <v>13712</v>
      </c>
      <c r="C5054" s="445" t="s">
        <v>146</v>
      </c>
      <c r="D5054" s="445" t="s">
        <v>8349</v>
      </c>
      <c r="E5054" s="452">
        <v>16.21</v>
      </c>
    </row>
    <row r="5055" spans="1:5">
      <c r="A5055" s="445">
        <v>37990</v>
      </c>
      <c r="B5055" s="445" t="s">
        <v>13713</v>
      </c>
      <c r="C5055" s="445" t="s">
        <v>146</v>
      </c>
      <c r="D5055" s="445" t="s">
        <v>8349</v>
      </c>
      <c r="E5055" s="452">
        <v>18.829999999999998</v>
      </c>
    </row>
    <row r="5056" spans="1:5">
      <c r="A5056" s="445">
        <v>37991</v>
      </c>
      <c r="B5056" s="445" t="s">
        <v>13714</v>
      </c>
      <c r="C5056" s="445" t="s">
        <v>146</v>
      </c>
      <c r="D5056" s="445" t="s">
        <v>8349</v>
      </c>
      <c r="E5056" s="452">
        <v>29.79</v>
      </c>
    </row>
    <row r="5057" spans="1:5">
      <c r="A5057" s="445">
        <v>37992</v>
      </c>
      <c r="B5057" s="445" t="s">
        <v>13715</v>
      </c>
      <c r="C5057" s="445" t="s">
        <v>146</v>
      </c>
      <c r="D5057" s="445" t="s">
        <v>8349</v>
      </c>
      <c r="E5057" s="452">
        <v>45.5</v>
      </c>
    </row>
    <row r="5058" spans="1:5">
      <c r="A5058" s="445">
        <v>37993</v>
      </c>
      <c r="B5058" s="445" t="s">
        <v>13716</v>
      </c>
      <c r="C5058" s="445" t="s">
        <v>146</v>
      </c>
      <c r="D5058" s="445" t="s">
        <v>8349</v>
      </c>
      <c r="E5058" s="452">
        <v>67.540000000000006</v>
      </c>
    </row>
    <row r="5059" spans="1:5">
      <c r="A5059" s="445">
        <v>37994</v>
      </c>
      <c r="B5059" s="445" t="s">
        <v>13717</v>
      </c>
      <c r="C5059" s="445" t="s">
        <v>146</v>
      </c>
      <c r="D5059" s="445" t="s">
        <v>8349</v>
      </c>
      <c r="E5059" s="452">
        <v>162.29</v>
      </c>
    </row>
    <row r="5060" spans="1:5">
      <c r="A5060" s="445">
        <v>37995</v>
      </c>
      <c r="B5060" s="445" t="s">
        <v>13718</v>
      </c>
      <c r="C5060" s="445" t="s">
        <v>146</v>
      </c>
      <c r="D5060" s="445" t="s">
        <v>8349</v>
      </c>
      <c r="E5060" s="452">
        <v>235.55</v>
      </c>
    </row>
    <row r="5061" spans="1:5">
      <c r="A5061" s="445">
        <v>37996</v>
      </c>
      <c r="B5061" s="445" t="s">
        <v>13719</v>
      </c>
      <c r="C5061" s="445" t="s">
        <v>146</v>
      </c>
      <c r="D5061" s="445" t="s">
        <v>8349</v>
      </c>
      <c r="E5061" s="452">
        <v>347.3</v>
      </c>
    </row>
    <row r="5062" spans="1:5">
      <c r="A5062" s="445">
        <v>13883</v>
      </c>
      <c r="B5062" s="445" t="s">
        <v>13720</v>
      </c>
      <c r="C5062" s="445" t="s">
        <v>146</v>
      </c>
      <c r="D5062" s="445" t="s">
        <v>8367</v>
      </c>
      <c r="E5062" s="453">
        <v>91260.9</v>
      </c>
    </row>
    <row r="5063" spans="1:5">
      <c r="A5063" s="445">
        <v>38604</v>
      </c>
      <c r="B5063" s="445" t="s">
        <v>13721</v>
      </c>
      <c r="C5063" s="445" t="s">
        <v>146</v>
      </c>
      <c r="D5063" s="445" t="s">
        <v>8367</v>
      </c>
      <c r="E5063" s="453">
        <v>113664.24</v>
      </c>
    </row>
    <row r="5064" spans="1:5">
      <c r="A5064" s="445">
        <v>10601</v>
      </c>
      <c r="B5064" s="445" t="s">
        <v>13722</v>
      </c>
      <c r="C5064" s="445" t="s">
        <v>146</v>
      </c>
      <c r="D5064" s="445" t="s">
        <v>8367</v>
      </c>
      <c r="E5064" s="453">
        <v>2210996.16</v>
      </c>
    </row>
    <row r="5065" spans="1:5">
      <c r="A5065" s="445">
        <v>26034</v>
      </c>
      <c r="B5065" s="445" t="s">
        <v>13723</v>
      </c>
      <c r="C5065" s="445" t="s">
        <v>146</v>
      </c>
      <c r="D5065" s="445" t="s">
        <v>8367</v>
      </c>
      <c r="E5065" s="453">
        <v>5821474.8600000003</v>
      </c>
    </row>
    <row r="5066" spans="1:5">
      <c r="A5066" s="445">
        <v>13894</v>
      </c>
      <c r="B5066" s="445" t="s">
        <v>13724</v>
      </c>
      <c r="C5066" s="445" t="s">
        <v>146</v>
      </c>
      <c r="D5066" s="445" t="s">
        <v>8367</v>
      </c>
      <c r="E5066" s="453">
        <v>392649.25</v>
      </c>
    </row>
    <row r="5067" spans="1:5">
      <c r="A5067" s="445">
        <v>13895</v>
      </c>
      <c r="B5067" s="445" t="s">
        <v>13726</v>
      </c>
      <c r="C5067" s="445" t="s">
        <v>146</v>
      </c>
      <c r="D5067" s="445" t="s">
        <v>8367</v>
      </c>
      <c r="E5067" s="453">
        <v>527982.35</v>
      </c>
    </row>
    <row r="5068" spans="1:5">
      <c r="A5068" s="445">
        <v>13892</v>
      </c>
      <c r="B5068" s="445" t="s">
        <v>13728</v>
      </c>
      <c r="C5068" s="445" t="s">
        <v>146</v>
      </c>
      <c r="D5068" s="445" t="s">
        <v>8367</v>
      </c>
      <c r="E5068" s="453">
        <v>647029.46</v>
      </c>
    </row>
    <row r="5069" spans="1:5">
      <c r="A5069" s="445">
        <v>9914</v>
      </c>
      <c r="B5069" s="445" t="s">
        <v>13730</v>
      </c>
      <c r="C5069" s="445" t="s">
        <v>146</v>
      </c>
      <c r="D5069" s="445" t="s">
        <v>8367</v>
      </c>
      <c r="E5069" s="453">
        <v>700000</v>
      </c>
    </row>
    <row r="5070" spans="1:5">
      <c r="A5070" s="445">
        <v>36485</v>
      </c>
      <c r="B5070" s="445" t="s">
        <v>13732</v>
      </c>
      <c r="C5070" s="445" t="s">
        <v>146</v>
      </c>
      <c r="D5070" s="445" t="s">
        <v>8367</v>
      </c>
      <c r="E5070" s="453">
        <v>484089.77</v>
      </c>
    </row>
    <row r="5071" spans="1:5">
      <c r="A5071" s="445">
        <v>9912</v>
      </c>
      <c r="B5071" s="445" t="s">
        <v>13733</v>
      </c>
      <c r="C5071" s="445" t="s">
        <v>146</v>
      </c>
      <c r="D5071" s="445" t="s">
        <v>8367</v>
      </c>
      <c r="E5071" s="453">
        <v>1800000</v>
      </c>
    </row>
    <row r="5072" spans="1:5">
      <c r="A5072" s="445">
        <v>9921</v>
      </c>
      <c r="B5072" s="445" t="s">
        <v>13734</v>
      </c>
      <c r="C5072" s="445" t="s">
        <v>146</v>
      </c>
      <c r="D5072" s="445" t="s">
        <v>8367</v>
      </c>
      <c r="E5072" s="453">
        <v>928525.14</v>
      </c>
    </row>
    <row r="5073" spans="1:5">
      <c r="A5073" s="445">
        <v>21112</v>
      </c>
      <c r="B5073" s="445" t="s">
        <v>13735</v>
      </c>
      <c r="C5073" s="445" t="s">
        <v>146</v>
      </c>
      <c r="D5073" s="445" t="s">
        <v>8349</v>
      </c>
      <c r="E5073" s="452">
        <v>129.09</v>
      </c>
    </row>
    <row r="5074" spans="1:5">
      <c r="A5074" s="445">
        <v>10228</v>
      </c>
      <c r="B5074" s="445" t="s">
        <v>13736</v>
      </c>
      <c r="C5074" s="445" t="s">
        <v>146</v>
      </c>
      <c r="D5074" s="445" t="s">
        <v>8352</v>
      </c>
      <c r="E5074" s="452">
        <v>149.97</v>
      </c>
    </row>
    <row r="5075" spans="1:5">
      <c r="A5075" s="445">
        <v>11781</v>
      </c>
      <c r="B5075" s="445" t="s">
        <v>13737</v>
      </c>
      <c r="C5075" s="445" t="s">
        <v>146</v>
      </c>
      <c r="D5075" s="445" t="s">
        <v>8349</v>
      </c>
      <c r="E5075" s="452">
        <v>121.49</v>
      </c>
    </row>
    <row r="5076" spans="1:5">
      <c r="A5076" s="445">
        <v>11746</v>
      </c>
      <c r="B5076" s="445" t="s">
        <v>13738</v>
      </c>
      <c r="C5076" s="445" t="s">
        <v>146</v>
      </c>
      <c r="D5076" s="445" t="s">
        <v>8349</v>
      </c>
      <c r="E5076" s="452">
        <v>38.1</v>
      </c>
    </row>
    <row r="5077" spans="1:5">
      <c r="A5077" s="445">
        <v>11751</v>
      </c>
      <c r="B5077" s="445" t="s">
        <v>13739</v>
      </c>
      <c r="C5077" s="445" t="s">
        <v>146</v>
      </c>
      <c r="D5077" s="445" t="s">
        <v>8349</v>
      </c>
      <c r="E5077" s="452">
        <v>68.42</v>
      </c>
    </row>
    <row r="5078" spans="1:5">
      <c r="A5078" s="445">
        <v>11750</v>
      </c>
      <c r="B5078" s="445" t="s">
        <v>13740</v>
      </c>
      <c r="C5078" s="445" t="s">
        <v>146</v>
      </c>
      <c r="D5078" s="445" t="s">
        <v>8349</v>
      </c>
      <c r="E5078" s="452">
        <v>56.78</v>
      </c>
    </row>
    <row r="5079" spans="1:5">
      <c r="A5079" s="445">
        <v>11748</v>
      </c>
      <c r="B5079" s="445" t="s">
        <v>13741</v>
      </c>
      <c r="C5079" s="445" t="s">
        <v>146</v>
      </c>
      <c r="D5079" s="445" t="s">
        <v>8349</v>
      </c>
      <c r="E5079" s="452">
        <v>24.45</v>
      </c>
    </row>
    <row r="5080" spans="1:5">
      <c r="A5080" s="445">
        <v>11747</v>
      </c>
      <c r="B5080" s="445" t="s">
        <v>13742</v>
      </c>
      <c r="C5080" s="445" t="s">
        <v>146</v>
      </c>
      <c r="D5080" s="445" t="s">
        <v>8349</v>
      </c>
      <c r="E5080" s="452">
        <v>105.51</v>
      </c>
    </row>
    <row r="5081" spans="1:5">
      <c r="A5081" s="445">
        <v>11749</v>
      </c>
      <c r="B5081" s="445" t="s">
        <v>13743</v>
      </c>
      <c r="C5081" s="445" t="s">
        <v>146</v>
      </c>
      <c r="D5081" s="445" t="s">
        <v>8349</v>
      </c>
      <c r="E5081" s="452">
        <v>28.22</v>
      </c>
    </row>
    <row r="5082" spans="1:5">
      <c r="A5082" s="445">
        <v>10236</v>
      </c>
      <c r="B5082" s="445" t="s">
        <v>13744</v>
      </c>
      <c r="C5082" s="445" t="s">
        <v>146</v>
      </c>
      <c r="D5082" s="445" t="s">
        <v>8367</v>
      </c>
      <c r="E5082" s="452">
        <v>95.62</v>
      </c>
    </row>
    <row r="5083" spans="1:5">
      <c r="A5083" s="445">
        <v>10233</v>
      </c>
      <c r="B5083" s="445" t="s">
        <v>13745</v>
      </c>
      <c r="C5083" s="445" t="s">
        <v>146</v>
      </c>
      <c r="D5083" s="445" t="s">
        <v>8367</v>
      </c>
      <c r="E5083" s="452">
        <v>89.61</v>
      </c>
    </row>
    <row r="5084" spans="1:5">
      <c r="A5084" s="445">
        <v>10234</v>
      </c>
      <c r="B5084" s="445" t="s">
        <v>13746</v>
      </c>
      <c r="C5084" s="445" t="s">
        <v>146</v>
      </c>
      <c r="D5084" s="445" t="s">
        <v>8367</v>
      </c>
      <c r="E5084" s="452">
        <v>56.45</v>
      </c>
    </row>
    <row r="5085" spans="1:5">
      <c r="A5085" s="445">
        <v>10231</v>
      </c>
      <c r="B5085" s="445" t="s">
        <v>13747</v>
      </c>
      <c r="C5085" s="445" t="s">
        <v>146</v>
      </c>
      <c r="D5085" s="445" t="s">
        <v>8367</v>
      </c>
      <c r="E5085" s="452">
        <v>258.85000000000002</v>
      </c>
    </row>
    <row r="5086" spans="1:5">
      <c r="A5086" s="445">
        <v>10232</v>
      </c>
      <c r="B5086" s="445" t="s">
        <v>13748</v>
      </c>
      <c r="C5086" s="445" t="s">
        <v>146</v>
      </c>
      <c r="D5086" s="445" t="s">
        <v>8367</v>
      </c>
      <c r="E5086" s="452">
        <v>144.85</v>
      </c>
    </row>
    <row r="5087" spans="1:5">
      <c r="A5087" s="445">
        <v>10229</v>
      </c>
      <c r="B5087" s="445" t="s">
        <v>13749</v>
      </c>
      <c r="C5087" s="445" t="s">
        <v>146</v>
      </c>
      <c r="D5087" s="445" t="s">
        <v>8367</v>
      </c>
      <c r="E5087" s="452">
        <v>51.05</v>
      </c>
    </row>
    <row r="5088" spans="1:5">
      <c r="A5088" s="445">
        <v>10235</v>
      </c>
      <c r="B5088" s="445" t="s">
        <v>13750</v>
      </c>
      <c r="C5088" s="445" t="s">
        <v>146</v>
      </c>
      <c r="D5088" s="445" t="s">
        <v>8367</v>
      </c>
      <c r="E5088" s="452">
        <v>354.86</v>
      </c>
    </row>
    <row r="5089" spans="1:5">
      <c r="A5089" s="445">
        <v>10230</v>
      </c>
      <c r="B5089" s="445" t="s">
        <v>13751</v>
      </c>
      <c r="C5089" s="445" t="s">
        <v>146</v>
      </c>
      <c r="D5089" s="445" t="s">
        <v>8367</v>
      </c>
      <c r="E5089" s="452">
        <v>624.52</v>
      </c>
    </row>
    <row r="5090" spans="1:5">
      <c r="A5090" s="445">
        <v>10409</v>
      </c>
      <c r="B5090" s="445" t="s">
        <v>13752</v>
      </c>
      <c r="C5090" s="445" t="s">
        <v>146</v>
      </c>
      <c r="D5090" s="445" t="s">
        <v>8367</v>
      </c>
      <c r="E5090" s="452">
        <v>185.54</v>
      </c>
    </row>
    <row r="5091" spans="1:5">
      <c r="A5091" s="445">
        <v>10411</v>
      </c>
      <c r="B5091" s="445" t="s">
        <v>13753</v>
      </c>
      <c r="C5091" s="445" t="s">
        <v>146</v>
      </c>
      <c r="D5091" s="445" t="s">
        <v>8367</v>
      </c>
      <c r="E5091" s="452">
        <v>166.02</v>
      </c>
    </row>
    <row r="5092" spans="1:5">
      <c r="A5092" s="445">
        <v>10404</v>
      </c>
      <c r="B5092" s="445" t="s">
        <v>13754</v>
      </c>
      <c r="C5092" s="445" t="s">
        <v>146</v>
      </c>
      <c r="D5092" s="445" t="s">
        <v>8367</v>
      </c>
      <c r="E5092" s="452">
        <v>67.33</v>
      </c>
    </row>
    <row r="5093" spans="1:5">
      <c r="A5093" s="445">
        <v>10410</v>
      </c>
      <c r="B5093" s="445" t="s">
        <v>13755</v>
      </c>
      <c r="C5093" s="445" t="s">
        <v>146</v>
      </c>
      <c r="D5093" s="445" t="s">
        <v>8367</v>
      </c>
      <c r="E5093" s="452">
        <v>110.9</v>
      </c>
    </row>
    <row r="5094" spans="1:5">
      <c r="A5094" s="445">
        <v>10405</v>
      </c>
      <c r="B5094" s="445" t="s">
        <v>13756</v>
      </c>
      <c r="C5094" s="445" t="s">
        <v>146</v>
      </c>
      <c r="D5094" s="445" t="s">
        <v>8367</v>
      </c>
      <c r="E5094" s="452">
        <v>371.72</v>
      </c>
    </row>
    <row r="5095" spans="1:5">
      <c r="A5095" s="445">
        <v>10408</v>
      </c>
      <c r="B5095" s="445" t="s">
        <v>13757</v>
      </c>
      <c r="C5095" s="445" t="s">
        <v>146</v>
      </c>
      <c r="D5095" s="445" t="s">
        <v>8367</v>
      </c>
      <c r="E5095" s="452">
        <v>259.94</v>
      </c>
    </row>
    <row r="5096" spans="1:5">
      <c r="A5096" s="445">
        <v>10412</v>
      </c>
      <c r="B5096" s="445" t="s">
        <v>13758</v>
      </c>
      <c r="C5096" s="445" t="s">
        <v>146</v>
      </c>
      <c r="D5096" s="445" t="s">
        <v>8367</v>
      </c>
      <c r="E5096" s="452">
        <v>81.59</v>
      </c>
    </row>
    <row r="5097" spans="1:5">
      <c r="A5097" s="445">
        <v>10406</v>
      </c>
      <c r="B5097" s="445" t="s">
        <v>13759</v>
      </c>
      <c r="C5097" s="445" t="s">
        <v>146</v>
      </c>
      <c r="D5097" s="445" t="s">
        <v>8367</v>
      </c>
      <c r="E5097" s="452">
        <v>513.41999999999996</v>
      </c>
    </row>
    <row r="5098" spans="1:5">
      <c r="A5098" s="445">
        <v>10407</v>
      </c>
      <c r="B5098" s="445" t="s">
        <v>13760</v>
      </c>
      <c r="C5098" s="445" t="s">
        <v>146</v>
      </c>
      <c r="D5098" s="445" t="s">
        <v>8367</v>
      </c>
      <c r="E5098" s="452">
        <v>796.32</v>
      </c>
    </row>
    <row r="5099" spans="1:5">
      <c r="A5099" s="445">
        <v>10416</v>
      </c>
      <c r="B5099" s="445" t="s">
        <v>13761</v>
      </c>
      <c r="C5099" s="445" t="s">
        <v>146</v>
      </c>
      <c r="D5099" s="445" t="s">
        <v>8367</v>
      </c>
      <c r="E5099" s="452">
        <v>98.77</v>
      </c>
    </row>
    <row r="5100" spans="1:5">
      <c r="A5100" s="445">
        <v>10419</v>
      </c>
      <c r="B5100" s="445" t="s">
        <v>13762</v>
      </c>
      <c r="C5100" s="445" t="s">
        <v>146</v>
      </c>
      <c r="D5100" s="445" t="s">
        <v>8367</v>
      </c>
      <c r="E5100" s="452">
        <v>85.73</v>
      </c>
    </row>
    <row r="5101" spans="1:5">
      <c r="A5101" s="445">
        <v>21092</v>
      </c>
      <c r="B5101" s="445" t="s">
        <v>13763</v>
      </c>
      <c r="C5101" s="445" t="s">
        <v>146</v>
      </c>
      <c r="D5101" s="445" t="s">
        <v>8367</v>
      </c>
      <c r="E5101" s="452">
        <v>49.01</v>
      </c>
    </row>
    <row r="5102" spans="1:5">
      <c r="A5102" s="445">
        <v>10418</v>
      </c>
      <c r="B5102" s="445" t="s">
        <v>13764</v>
      </c>
      <c r="C5102" s="445" t="s">
        <v>146</v>
      </c>
      <c r="D5102" s="445" t="s">
        <v>8367</v>
      </c>
      <c r="E5102" s="452">
        <v>57.15</v>
      </c>
    </row>
    <row r="5103" spans="1:5">
      <c r="A5103" s="445">
        <v>12657</v>
      </c>
      <c r="B5103" s="445" t="s">
        <v>13765</v>
      </c>
      <c r="C5103" s="445" t="s">
        <v>146</v>
      </c>
      <c r="D5103" s="445" t="s">
        <v>8367</v>
      </c>
      <c r="E5103" s="452">
        <v>230.62</v>
      </c>
    </row>
    <row r="5104" spans="1:5">
      <c r="A5104" s="445">
        <v>10417</v>
      </c>
      <c r="B5104" s="445" t="s">
        <v>13766</v>
      </c>
      <c r="C5104" s="445" t="s">
        <v>146</v>
      </c>
      <c r="D5104" s="445" t="s">
        <v>8367</v>
      </c>
      <c r="E5104" s="452">
        <v>143.91999999999999</v>
      </c>
    </row>
    <row r="5105" spans="1:5">
      <c r="A5105" s="445">
        <v>10413</v>
      </c>
      <c r="B5105" s="445" t="s">
        <v>13767</v>
      </c>
      <c r="C5105" s="445" t="s">
        <v>146</v>
      </c>
      <c r="D5105" s="445" t="s">
        <v>8367</v>
      </c>
      <c r="E5105" s="452">
        <v>52.3</v>
      </c>
    </row>
    <row r="5106" spans="1:5">
      <c r="A5106" s="445">
        <v>10414</v>
      </c>
      <c r="B5106" s="445" t="s">
        <v>13768</v>
      </c>
      <c r="C5106" s="445" t="s">
        <v>146</v>
      </c>
      <c r="D5106" s="445" t="s">
        <v>8367</v>
      </c>
      <c r="E5106" s="452">
        <v>314.92</v>
      </c>
    </row>
    <row r="5107" spans="1:5">
      <c r="A5107" s="445">
        <v>10415</v>
      </c>
      <c r="B5107" s="445" t="s">
        <v>13769</v>
      </c>
      <c r="C5107" s="445" t="s">
        <v>146</v>
      </c>
      <c r="D5107" s="445" t="s">
        <v>8367</v>
      </c>
      <c r="E5107" s="452">
        <v>546.57000000000005</v>
      </c>
    </row>
    <row r="5108" spans="1:5">
      <c r="A5108" s="445">
        <v>38643</v>
      </c>
      <c r="B5108" s="445" t="s">
        <v>13770</v>
      </c>
      <c r="C5108" s="445" t="s">
        <v>146</v>
      </c>
      <c r="D5108" s="445" t="s">
        <v>8349</v>
      </c>
      <c r="E5108" s="452">
        <v>37.49</v>
      </c>
    </row>
    <row r="5109" spans="1:5">
      <c r="A5109" s="445">
        <v>6157</v>
      </c>
      <c r="B5109" s="445" t="s">
        <v>13771</v>
      </c>
      <c r="C5109" s="445" t="s">
        <v>146</v>
      </c>
      <c r="D5109" s="445" t="s">
        <v>8349</v>
      </c>
      <c r="E5109" s="452">
        <v>51.22</v>
      </c>
    </row>
    <row r="5110" spans="1:5">
      <c r="A5110" s="445">
        <v>37588</v>
      </c>
      <c r="B5110" s="445" t="s">
        <v>13772</v>
      </c>
      <c r="C5110" s="445" t="s">
        <v>146</v>
      </c>
      <c r="D5110" s="445" t="s">
        <v>8349</v>
      </c>
      <c r="E5110" s="452">
        <v>23.5</v>
      </c>
    </row>
    <row r="5111" spans="1:5">
      <c r="A5111" s="445">
        <v>6152</v>
      </c>
      <c r="B5111" s="445" t="s">
        <v>13773</v>
      </c>
      <c r="C5111" s="445" t="s">
        <v>146</v>
      </c>
      <c r="D5111" s="445" t="s">
        <v>8349</v>
      </c>
      <c r="E5111" s="452">
        <v>3.41</v>
      </c>
    </row>
    <row r="5112" spans="1:5">
      <c r="A5112" s="445">
        <v>6158</v>
      </c>
      <c r="B5112" s="445" t="s">
        <v>13774</v>
      </c>
      <c r="C5112" s="445" t="s">
        <v>146</v>
      </c>
      <c r="D5112" s="445" t="s">
        <v>8349</v>
      </c>
      <c r="E5112" s="452">
        <v>4.12</v>
      </c>
    </row>
    <row r="5113" spans="1:5">
      <c r="A5113" s="445">
        <v>6153</v>
      </c>
      <c r="B5113" s="445" t="s">
        <v>13775</v>
      </c>
      <c r="C5113" s="445" t="s">
        <v>146</v>
      </c>
      <c r="D5113" s="445" t="s">
        <v>8349</v>
      </c>
      <c r="E5113" s="452">
        <v>3.21</v>
      </c>
    </row>
    <row r="5114" spans="1:5">
      <c r="A5114" s="445">
        <v>6156</v>
      </c>
      <c r="B5114" s="445" t="s">
        <v>13776</v>
      </c>
      <c r="C5114" s="445" t="s">
        <v>146</v>
      </c>
      <c r="D5114" s="445" t="s">
        <v>8349</v>
      </c>
      <c r="E5114" s="452">
        <v>4.0599999999999996</v>
      </c>
    </row>
    <row r="5115" spans="1:5">
      <c r="A5115" s="445">
        <v>6154</v>
      </c>
      <c r="B5115" s="445" t="s">
        <v>13777</v>
      </c>
      <c r="C5115" s="445" t="s">
        <v>146</v>
      </c>
      <c r="D5115" s="445" t="s">
        <v>8349</v>
      </c>
      <c r="E5115" s="452">
        <v>7.65</v>
      </c>
    </row>
    <row r="5116" spans="1:5">
      <c r="A5116" s="445">
        <v>6155</v>
      </c>
      <c r="B5116" s="445" t="s">
        <v>13778</v>
      </c>
      <c r="C5116" s="445" t="s">
        <v>146</v>
      </c>
      <c r="D5116" s="445" t="s">
        <v>8349</v>
      </c>
      <c r="E5116" s="452">
        <v>15.81</v>
      </c>
    </row>
    <row r="5117" spans="1:5">
      <c r="A5117" s="445">
        <v>43595</v>
      </c>
      <c r="B5117" s="445" t="s">
        <v>13779</v>
      </c>
      <c r="C5117" s="445" t="s">
        <v>146</v>
      </c>
      <c r="D5117" s="445" t="s">
        <v>8349</v>
      </c>
      <c r="E5117" s="452">
        <v>20</v>
      </c>
    </row>
    <row r="5118" spans="1:5">
      <c r="A5118" s="445">
        <v>43596</v>
      </c>
      <c r="B5118" s="445" t="s">
        <v>13780</v>
      </c>
      <c r="C5118" s="445" t="s">
        <v>146</v>
      </c>
      <c r="D5118" s="445" t="s">
        <v>8349</v>
      </c>
      <c r="E5118" s="452">
        <v>23.12</v>
      </c>
    </row>
    <row r="5119" spans="1:5">
      <c r="A5119" s="445">
        <v>38108</v>
      </c>
      <c r="B5119" s="445" t="s">
        <v>13781</v>
      </c>
      <c r="C5119" s="445" t="s">
        <v>146</v>
      </c>
      <c r="D5119" s="445" t="s">
        <v>8349</v>
      </c>
      <c r="E5119" s="452">
        <v>37.03</v>
      </c>
    </row>
    <row r="5120" spans="1:5">
      <c r="A5120" s="445">
        <v>38087</v>
      </c>
      <c r="B5120" s="445" t="s">
        <v>13782</v>
      </c>
      <c r="C5120" s="445" t="s">
        <v>146</v>
      </c>
      <c r="D5120" s="445" t="s">
        <v>8349</v>
      </c>
      <c r="E5120" s="452">
        <v>47.62</v>
      </c>
    </row>
    <row r="5121" spans="1:5">
      <c r="A5121" s="445">
        <v>38109</v>
      </c>
      <c r="B5121" s="445" t="s">
        <v>13783</v>
      </c>
      <c r="C5121" s="445" t="s">
        <v>146</v>
      </c>
      <c r="D5121" s="445" t="s">
        <v>8349</v>
      </c>
      <c r="E5121" s="452">
        <v>59.18</v>
      </c>
    </row>
    <row r="5122" spans="1:5">
      <c r="A5122" s="445">
        <v>38088</v>
      </c>
      <c r="B5122" s="445" t="s">
        <v>13784</v>
      </c>
      <c r="C5122" s="445" t="s">
        <v>146</v>
      </c>
      <c r="D5122" s="445" t="s">
        <v>8349</v>
      </c>
      <c r="E5122" s="452">
        <v>62.22</v>
      </c>
    </row>
    <row r="5123" spans="1:5">
      <c r="A5123" s="445">
        <v>38110</v>
      </c>
      <c r="B5123" s="445" t="s">
        <v>13785</v>
      </c>
      <c r="C5123" s="445" t="s">
        <v>146</v>
      </c>
      <c r="D5123" s="445" t="s">
        <v>8349</v>
      </c>
      <c r="E5123" s="452">
        <v>22.76</v>
      </c>
    </row>
    <row r="5124" spans="1:5">
      <c r="A5124" s="445">
        <v>38089</v>
      </c>
      <c r="B5124" s="445" t="s">
        <v>13786</v>
      </c>
      <c r="C5124" s="445" t="s">
        <v>146</v>
      </c>
      <c r="D5124" s="445" t="s">
        <v>8349</v>
      </c>
      <c r="E5124" s="452">
        <v>39.67</v>
      </c>
    </row>
    <row r="5125" spans="1:5">
      <c r="A5125" s="445">
        <v>38111</v>
      </c>
      <c r="B5125" s="445" t="s">
        <v>13787</v>
      </c>
      <c r="C5125" s="445" t="s">
        <v>146</v>
      </c>
      <c r="D5125" s="445" t="s">
        <v>8349</v>
      </c>
      <c r="E5125" s="452">
        <v>25.46</v>
      </c>
    </row>
    <row r="5126" spans="1:5">
      <c r="A5126" s="445">
        <v>38090</v>
      </c>
      <c r="B5126" s="445" t="s">
        <v>13788</v>
      </c>
      <c r="C5126" s="445" t="s">
        <v>146</v>
      </c>
      <c r="D5126" s="445" t="s">
        <v>8349</v>
      </c>
      <c r="E5126" s="452">
        <v>41</v>
      </c>
    </row>
    <row r="5127" spans="1:5">
      <c r="A5127" s="445">
        <v>11786</v>
      </c>
      <c r="B5127" s="445" t="s">
        <v>13789</v>
      </c>
      <c r="C5127" s="445" t="s">
        <v>146</v>
      </c>
      <c r="D5127" s="445" t="s">
        <v>8349</v>
      </c>
      <c r="E5127" s="452">
        <v>359.25</v>
      </c>
    </row>
    <row r="5128" spans="1:5">
      <c r="A5128" s="445">
        <v>13726</v>
      </c>
      <c r="B5128" s="445" t="s">
        <v>13790</v>
      </c>
      <c r="C5128" s="445" t="s">
        <v>146</v>
      </c>
      <c r="D5128" s="445" t="s">
        <v>8367</v>
      </c>
      <c r="E5128" s="453">
        <v>59070.66</v>
      </c>
    </row>
    <row r="5129" spans="1:5">
      <c r="A5129" s="445">
        <v>38400</v>
      </c>
      <c r="B5129" s="445" t="s">
        <v>13791</v>
      </c>
      <c r="C5129" s="445" t="s">
        <v>146</v>
      </c>
      <c r="D5129" s="445" t="s">
        <v>8349</v>
      </c>
      <c r="E5129" s="452">
        <v>21.75</v>
      </c>
    </row>
    <row r="5130" spans="1:5">
      <c r="A5130" s="445">
        <v>12627</v>
      </c>
      <c r="B5130" s="445" t="s">
        <v>13793</v>
      </c>
      <c r="C5130" s="445" t="s">
        <v>146</v>
      </c>
      <c r="D5130" s="445" t="s">
        <v>8367</v>
      </c>
      <c r="E5130" s="452">
        <v>0.42</v>
      </c>
    </row>
    <row r="5131" spans="1:5">
      <c r="A5131" s="445">
        <v>6138</v>
      </c>
      <c r="B5131" s="445" t="s">
        <v>13794</v>
      </c>
      <c r="C5131" s="445" t="s">
        <v>146</v>
      </c>
      <c r="D5131" s="445" t="s">
        <v>8349</v>
      </c>
      <c r="E5131" s="452">
        <v>2.36</v>
      </c>
    </row>
    <row r="5132" spans="1:5">
      <c r="A5132" s="445">
        <v>39996</v>
      </c>
      <c r="B5132" s="445" t="s">
        <v>13795</v>
      </c>
      <c r="C5132" s="445" t="s">
        <v>239</v>
      </c>
      <c r="D5132" s="445" t="s">
        <v>8349</v>
      </c>
      <c r="E5132" s="452">
        <v>3.92</v>
      </c>
    </row>
    <row r="5133" spans="1:5">
      <c r="A5133" s="445">
        <v>10478</v>
      </c>
      <c r="B5133" s="445" t="s">
        <v>13796</v>
      </c>
      <c r="C5133" s="445" t="s">
        <v>7503</v>
      </c>
      <c r="D5133" s="445" t="s">
        <v>8349</v>
      </c>
      <c r="E5133" s="452">
        <v>26.63</v>
      </c>
    </row>
    <row r="5134" spans="1:5">
      <c r="A5134" s="445">
        <v>10475</v>
      </c>
      <c r="B5134" s="445" t="s">
        <v>13797</v>
      </c>
      <c r="C5134" s="445" t="s">
        <v>7503</v>
      </c>
      <c r="D5134" s="445" t="s">
        <v>8349</v>
      </c>
      <c r="E5134" s="452">
        <v>23.43</v>
      </c>
    </row>
    <row r="5135" spans="1:5">
      <c r="A5135" s="445">
        <v>10481</v>
      </c>
      <c r="B5135" s="445" t="s">
        <v>13798</v>
      </c>
      <c r="C5135" s="445" t="s">
        <v>7503</v>
      </c>
      <c r="D5135" s="445" t="s">
        <v>8349</v>
      </c>
      <c r="E5135" s="452">
        <v>25.55</v>
      </c>
    </row>
    <row r="5136" spans="1:5">
      <c r="A5136" s="445">
        <v>4031</v>
      </c>
      <c r="B5136" s="445" t="s">
        <v>13800</v>
      </c>
      <c r="C5136" s="445" t="s">
        <v>145</v>
      </c>
      <c r="D5136" s="445" t="s">
        <v>8349</v>
      </c>
      <c r="E5136" s="452">
        <v>31.42</v>
      </c>
    </row>
    <row r="5137" spans="1:5">
      <c r="A5137" s="445">
        <v>4030</v>
      </c>
      <c r="B5137" s="445" t="s">
        <v>13802</v>
      </c>
      <c r="C5137" s="445" t="s">
        <v>145</v>
      </c>
      <c r="D5137" s="445" t="s">
        <v>8349</v>
      </c>
      <c r="E5137" s="452">
        <v>6.68</v>
      </c>
    </row>
    <row r="5138" spans="1:5">
      <c r="A5138" s="445">
        <v>39399</v>
      </c>
      <c r="B5138" s="445" t="s">
        <v>13803</v>
      </c>
      <c r="C5138" s="445" t="s">
        <v>146</v>
      </c>
      <c r="D5138" s="445" t="s">
        <v>8367</v>
      </c>
      <c r="E5138" s="453">
        <v>1334.25</v>
      </c>
    </row>
    <row r="5139" spans="1:5">
      <c r="A5139" s="445">
        <v>39400</v>
      </c>
      <c r="B5139" s="445" t="s">
        <v>13804</v>
      </c>
      <c r="C5139" s="445" t="s">
        <v>146</v>
      </c>
      <c r="D5139" s="445" t="s">
        <v>8367</v>
      </c>
      <c r="E5139" s="453">
        <v>1450.27</v>
      </c>
    </row>
    <row r="5140" spans="1:5">
      <c r="A5140" s="445">
        <v>39401</v>
      </c>
      <c r="B5140" s="445" t="s">
        <v>13805</v>
      </c>
      <c r="C5140" s="445" t="s">
        <v>146</v>
      </c>
      <c r="D5140" s="445" t="s">
        <v>8367</v>
      </c>
      <c r="E5140" s="453">
        <v>1626.86</v>
      </c>
    </row>
    <row r="5141" spans="1:5">
      <c r="A5141" s="445">
        <v>11652</v>
      </c>
      <c r="B5141" s="445" t="s">
        <v>13806</v>
      </c>
      <c r="C5141" s="445" t="s">
        <v>146</v>
      </c>
      <c r="D5141" s="445" t="s">
        <v>8367</v>
      </c>
      <c r="E5141" s="453">
        <v>3500</v>
      </c>
    </row>
    <row r="5142" spans="1:5">
      <c r="A5142" s="445">
        <v>13896</v>
      </c>
      <c r="B5142" s="445" t="s">
        <v>13807</v>
      </c>
      <c r="C5142" s="445" t="s">
        <v>146</v>
      </c>
      <c r="D5142" s="445" t="s">
        <v>8367</v>
      </c>
      <c r="E5142" s="453">
        <v>3139.8</v>
      </c>
    </row>
    <row r="5143" spans="1:5">
      <c r="A5143" s="445">
        <v>13475</v>
      </c>
      <c r="B5143" s="445" t="s">
        <v>13808</v>
      </c>
      <c r="C5143" s="445" t="s">
        <v>146</v>
      </c>
      <c r="D5143" s="445" t="s">
        <v>8367</v>
      </c>
      <c r="E5143" s="453">
        <v>3824.66</v>
      </c>
    </row>
    <row r="5144" spans="1:5">
      <c r="A5144" s="445">
        <v>25971</v>
      </c>
      <c r="B5144" s="445" t="s">
        <v>13809</v>
      </c>
      <c r="C5144" s="445" t="s">
        <v>146</v>
      </c>
      <c r="D5144" s="445" t="s">
        <v>8367</v>
      </c>
      <c r="E5144" s="453">
        <v>4337218.3</v>
      </c>
    </row>
    <row r="5145" spans="1:5">
      <c r="A5145" s="445">
        <v>25970</v>
      </c>
      <c r="B5145" s="445" t="s">
        <v>13810</v>
      </c>
      <c r="C5145" s="445" t="s">
        <v>146</v>
      </c>
      <c r="D5145" s="445" t="s">
        <v>8367</v>
      </c>
      <c r="E5145" s="453">
        <v>1825918.56</v>
      </c>
    </row>
    <row r="5146" spans="1:5">
      <c r="A5146" s="445">
        <v>13476</v>
      </c>
      <c r="B5146" s="445" t="s">
        <v>13811</v>
      </c>
      <c r="C5146" s="445" t="s">
        <v>146</v>
      </c>
      <c r="D5146" s="445" t="s">
        <v>8367</v>
      </c>
      <c r="E5146" s="453">
        <v>1839149.99</v>
      </c>
    </row>
    <row r="5147" spans="1:5">
      <c r="A5147" s="445">
        <v>10488</v>
      </c>
      <c r="B5147" s="445" t="s">
        <v>13812</v>
      </c>
      <c r="C5147" s="445" t="s">
        <v>146</v>
      </c>
      <c r="D5147" s="445" t="s">
        <v>8367</v>
      </c>
      <c r="E5147" s="453">
        <v>2228150</v>
      </c>
    </row>
    <row r="5148" spans="1:5">
      <c r="A5148" s="445">
        <v>13606</v>
      </c>
      <c r="B5148" s="445" t="s">
        <v>13813</v>
      </c>
      <c r="C5148" s="445" t="s">
        <v>146</v>
      </c>
      <c r="D5148" s="445" t="s">
        <v>8367</v>
      </c>
      <c r="E5148" s="453">
        <v>1974109.03</v>
      </c>
    </row>
    <row r="5149" spans="1:5">
      <c r="A5149" s="445">
        <v>10489</v>
      </c>
      <c r="B5149" s="445" t="s">
        <v>13814</v>
      </c>
      <c r="C5149" s="445" t="s">
        <v>954</v>
      </c>
      <c r="D5149" s="445" t="s">
        <v>8349</v>
      </c>
      <c r="E5149" s="452">
        <v>13.07</v>
      </c>
    </row>
    <row r="5150" spans="1:5">
      <c r="A5150" s="445">
        <v>41073</v>
      </c>
      <c r="B5150" s="445" t="s">
        <v>13815</v>
      </c>
      <c r="C5150" s="445" t="s">
        <v>8008</v>
      </c>
      <c r="D5150" s="445" t="s">
        <v>8349</v>
      </c>
      <c r="E5150" s="453">
        <v>2319.69</v>
      </c>
    </row>
    <row r="5151" spans="1:5">
      <c r="A5151" s="445">
        <v>34391</v>
      </c>
      <c r="B5151" s="445" t="s">
        <v>13816</v>
      </c>
      <c r="C5151" s="445" t="s">
        <v>145</v>
      </c>
      <c r="D5151" s="445" t="s">
        <v>8349</v>
      </c>
      <c r="E5151" s="452">
        <v>676.82</v>
      </c>
    </row>
    <row r="5152" spans="1:5">
      <c r="A5152" s="445">
        <v>10496</v>
      </c>
      <c r="B5152" s="445" t="s">
        <v>13817</v>
      </c>
      <c r="C5152" s="445" t="s">
        <v>145</v>
      </c>
      <c r="D5152" s="445" t="s">
        <v>8349</v>
      </c>
      <c r="E5152" s="452">
        <v>589.16</v>
      </c>
    </row>
    <row r="5153" spans="1:5">
      <c r="A5153" s="445">
        <v>10497</v>
      </c>
      <c r="B5153" s="445" t="s">
        <v>13818</v>
      </c>
      <c r="C5153" s="445" t="s">
        <v>145</v>
      </c>
      <c r="D5153" s="445" t="s">
        <v>8349</v>
      </c>
      <c r="E5153" s="453">
        <v>1531.83</v>
      </c>
    </row>
    <row r="5154" spans="1:5">
      <c r="A5154" s="445">
        <v>10504</v>
      </c>
      <c r="B5154" s="445" t="s">
        <v>13819</v>
      </c>
      <c r="C5154" s="445" t="s">
        <v>145</v>
      </c>
      <c r="D5154" s="445" t="s">
        <v>8349</v>
      </c>
      <c r="E5154" s="453">
        <v>1791.06</v>
      </c>
    </row>
    <row r="5155" spans="1:5">
      <c r="A5155" s="445">
        <v>34390</v>
      </c>
      <c r="B5155" s="445" t="s">
        <v>13820</v>
      </c>
      <c r="C5155" s="445" t="s">
        <v>145</v>
      </c>
      <c r="D5155" s="445" t="s">
        <v>8349</v>
      </c>
      <c r="E5155" s="452">
        <v>527.89</v>
      </c>
    </row>
    <row r="5156" spans="1:5">
      <c r="A5156" s="445">
        <v>34389</v>
      </c>
      <c r="B5156" s="445" t="s">
        <v>13821</v>
      </c>
      <c r="C5156" s="445" t="s">
        <v>145</v>
      </c>
      <c r="D5156" s="445" t="s">
        <v>8349</v>
      </c>
      <c r="E5156" s="452">
        <v>164.96</v>
      </c>
    </row>
    <row r="5157" spans="1:5">
      <c r="A5157" s="445">
        <v>34388</v>
      </c>
      <c r="B5157" s="445" t="s">
        <v>13822</v>
      </c>
      <c r="C5157" s="445" t="s">
        <v>145</v>
      </c>
      <c r="D5157" s="445" t="s">
        <v>8349</v>
      </c>
      <c r="E5157" s="452">
        <v>234.45</v>
      </c>
    </row>
    <row r="5158" spans="1:5">
      <c r="A5158" s="445">
        <v>34387</v>
      </c>
      <c r="B5158" s="445" t="s">
        <v>13823</v>
      </c>
      <c r="C5158" s="445" t="s">
        <v>145</v>
      </c>
      <c r="D5158" s="445" t="s">
        <v>8349</v>
      </c>
      <c r="E5158" s="452">
        <v>380.6</v>
      </c>
    </row>
    <row r="5159" spans="1:5">
      <c r="A5159" s="445">
        <v>11188</v>
      </c>
      <c r="B5159" s="445" t="s">
        <v>13824</v>
      </c>
      <c r="C5159" s="445" t="s">
        <v>145</v>
      </c>
      <c r="D5159" s="445" t="s">
        <v>8349</v>
      </c>
      <c r="E5159" s="452">
        <v>188.53</v>
      </c>
    </row>
    <row r="5160" spans="1:5">
      <c r="A5160" s="445">
        <v>11189</v>
      </c>
      <c r="B5160" s="445" t="s">
        <v>13825</v>
      </c>
      <c r="C5160" s="445" t="s">
        <v>145</v>
      </c>
      <c r="D5160" s="445" t="s">
        <v>8349</v>
      </c>
      <c r="E5160" s="452">
        <v>282.8</v>
      </c>
    </row>
    <row r="5161" spans="1:5">
      <c r="A5161" s="445">
        <v>21107</v>
      </c>
      <c r="B5161" s="445" t="s">
        <v>13826</v>
      </c>
      <c r="C5161" s="445" t="s">
        <v>145</v>
      </c>
      <c r="D5161" s="445" t="s">
        <v>8349</v>
      </c>
      <c r="E5161" s="452">
        <v>203.5</v>
      </c>
    </row>
    <row r="5162" spans="1:5">
      <c r="A5162" s="445">
        <v>34386</v>
      </c>
      <c r="B5162" s="445" t="s">
        <v>13827</v>
      </c>
      <c r="C5162" s="445" t="s">
        <v>145</v>
      </c>
      <c r="D5162" s="445" t="s">
        <v>8349</v>
      </c>
      <c r="E5162" s="452">
        <v>353.49</v>
      </c>
    </row>
    <row r="5163" spans="1:5">
      <c r="A5163" s="445">
        <v>10490</v>
      </c>
      <c r="B5163" s="445" t="s">
        <v>13828</v>
      </c>
      <c r="C5163" s="445" t="s">
        <v>145</v>
      </c>
      <c r="D5163" s="445" t="s">
        <v>8352</v>
      </c>
      <c r="E5163" s="452">
        <v>106.05</v>
      </c>
    </row>
    <row r="5164" spans="1:5">
      <c r="A5164" s="445">
        <v>10492</v>
      </c>
      <c r="B5164" s="445" t="s">
        <v>13829</v>
      </c>
      <c r="C5164" s="445" t="s">
        <v>145</v>
      </c>
      <c r="D5164" s="445" t="s">
        <v>8349</v>
      </c>
      <c r="E5164" s="452">
        <v>141.38999999999999</v>
      </c>
    </row>
    <row r="5165" spans="1:5">
      <c r="A5165" s="445">
        <v>10493</v>
      </c>
      <c r="B5165" s="445" t="s">
        <v>13830</v>
      </c>
      <c r="C5165" s="445" t="s">
        <v>145</v>
      </c>
      <c r="D5165" s="445" t="s">
        <v>8349</v>
      </c>
      <c r="E5165" s="452">
        <v>164.96</v>
      </c>
    </row>
    <row r="5166" spans="1:5">
      <c r="A5166" s="445">
        <v>10491</v>
      </c>
      <c r="B5166" s="445" t="s">
        <v>13831</v>
      </c>
      <c r="C5166" s="445" t="s">
        <v>145</v>
      </c>
      <c r="D5166" s="445" t="s">
        <v>8349</v>
      </c>
      <c r="E5166" s="452">
        <v>200.31</v>
      </c>
    </row>
    <row r="5167" spans="1:5">
      <c r="A5167" s="445">
        <v>34385</v>
      </c>
      <c r="B5167" s="445" t="s">
        <v>13832</v>
      </c>
      <c r="C5167" s="445" t="s">
        <v>145</v>
      </c>
      <c r="D5167" s="445" t="s">
        <v>8349</v>
      </c>
      <c r="E5167" s="452">
        <v>292.22000000000003</v>
      </c>
    </row>
    <row r="5168" spans="1:5">
      <c r="A5168" s="445">
        <v>10499</v>
      </c>
      <c r="B5168" s="445" t="s">
        <v>13833</v>
      </c>
      <c r="C5168" s="445" t="s">
        <v>145</v>
      </c>
      <c r="D5168" s="445" t="s">
        <v>8349</v>
      </c>
      <c r="E5168" s="452">
        <v>117.83</v>
      </c>
    </row>
    <row r="5169" spans="1:5">
      <c r="A5169" s="445">
        <v>34384</v>
      </c>
      <c r="B5169" s="445" t="s">
        <v>13834</v>
      </c>
      <c r="C5169" s="445" t="s">
        <v>145</v>
      </c>
      <c r="D5169" s="445" t="s">
        <v>8349</v>
      </c>
      <c r="E5169" s="452">
        <v>353.49</v>
      </c>
    </row>
    <row r="5170" spans="1:5">
      <c r="A5170" s="445">
        <v>11185</v>
      </c>
      <c r="B5170" s="445" t="s">
        <v>13835</v>
      </c>
      <c r="C5170" s="445" t="s">
        <v>145</v>
      </c>
      <c r="D5170" s="445" t="s">
        <v>8349</v>
      </c>
      <c r="E5170" s="452">
        <v>365.28</v>
      </c>
    </row>
    <row r="5171" spans="1:5">
      <c r="A5171" s="445">
        <v>10507</v>
      </c>
      <c r="B5171" s="445" t="s">
        <v>13836</v>
      </c>
      <c r="C5171" s="445" t="s">
        <v>145</v>
      </c>
      <c r="D5171" s="445" t="s">
        <v>8349</v>
      </c>
      <c r="E5171" s="452">
        <v>324.39999999999998</v>
      </c>
    </row>
    <row r="5172" spans="1:5">
      <c r="A5172" s="445">
        <v>10505</v>
      </c>
      <c r="B5172" s="445" t="s">
        <v>13837</v>
      </c>
      <c r="C5172" s="445" t="s">
        <v>145</v>
      </c>
      <c r="D5172" s="445" t="s">
        <v>8349</v>
      </c>
      <c r="E5172" s="452">
        <v>191.42</v>
      </c>
    </row>
    <row r="5173" spans="1:5">
      <c r="A5173" s="445">
        <v>10506</v>
      </c>
      <c r="B5173" s="445" t="s">
        <v>13838</v>
      </c>
      <c r="C5173" s="445" t="s">
        <v>145</v>
      </c>
      <c r="D5173" s="445" t="s">
        <v>8349</v>
      </c>
      <c r="E5173" s="452">
        <v>249.88</v>
      </c>
    </row>
    <row r="5174" spans="1:5">
      <c r="A5174" s="445">
        <v>5031</v>
      </c>
      <c r="B5174" s="445" t="s">
        <v>13839</v>
      </c>
      <c r="C5174" s="445" t="s">
        <v>145</v>
      </c>
      <c r="D5174" s="445" t="s">
        <v>8352</v>
      </c>
      <c r="E5174" s="452">
        <v>350.88</v>
      </c>
    </row>
    <row r="5175" spans="1:5">
      <c r="A5175" s="445">
        <v>10502</v>
      </c>
      <c r="B5175" s="445" t="s">
        <v>13840</v>
      </c>
      <c r="C5175" s="445" t="s">
        <v>145</v>
      </c>
      <c r="D5175" s="445" t="s">
        <v>8349</v>
      </c>
      <c r="E5175" s="452">
        <v>408.85</v>
      </c>
    </row>
    <row r="5176" spans="1:5">
      <c r="A5176" s="445">
        <v>10501</v>
      </c>
      <c r="B5176" s="445" t="s">
        <v>13841</v>
      </c>
      <c r="C5176" s="445" t="s">
        <v>145</v>
      </c>
      <c r="D5176" s="445" t="s">
        <v>8349</v>
      </c>
      <c r="E5176" s="452">
        <v>230.99</v>
      </c>
    </row>
    <row r="5177" spans="1:5">
      <c r="A5177" s="445">
        <v>10503</v>
      </c>
      <c r="B5177" s="445" t="s">
        <v>13842</v>
      </c>
      <c r="C5177" s="445" t="s">
        <v>145</v>
      </c>
      <c r="D5177" s="445" t="s">
        <v>8349</v>
      </c>
      <c r="E5177" s="452">
        <v>312.07</v>
      </c>
    </row>
    <row r="5178" spans="1:5">
      <c r="A5178" s="445">
        <v>4500</v>
      </c>
      <c r="B5178" s="445" t="s">
        <v>13843</v>
      </c>
      <c r="C5178" s="445" t="s">
        <v>239</v>
      </c>
      <c r="D5178" s="445" t="s">
        <v>8349</v>
      </c>
      <c r="E5178" s="452">
        <v>15.4</v>
      </c>
    </row>
    <row r="5179" spans="1:5">
      <c r="A5179" s="445">
        <v>4448</v>
      </c>
      <c r="B5179" s="445" t="s">
        <v>13844</v>
      </c>
      <c r="C5179" s="445" t="s">
        <v>239</v>
      </c>
      <c r="D5179" s="445" t="s">
        <v>8349</v>
      </c>
      <c r="E5179" s="452">
        <v>21.16</v>
      </c>
    </row>
    <row r="5180" spans="1:5">
      <c r="A5180" s="445">
        <v>20213</v>
      </c>
      <c r="B5180" s="445" t="s">
        <v>13845</v>
      </c>
      <c r="C5180" s="445" t="s">
        <v>239</v>
      </c>
      <c r="D5180" s="445" t="s">
        <v>8349</v>
      </c>
      <c r="E5180" s="452">
        <v>11.59</v>
      </c>
    </row>
    <row r="5181" spans="1:5">
      <c r="A5181" s="445">
        <v>20211</v>
      </c>
      <c r="B5181" s="445" t="s">
        <v>13846</v>
      </c>
      <c r="C5181" s="445" t="s">
        <v>239</v>
      </c>
      <c r="D5181" s="445" t="s">
        <v>8349</v>
      </c>
      <c r="E5181" s="452">
        <v>15.35</v>
      </c>
    </row>
    <row r="5182" spans="1:5">
      <c r="A5182" s="445">
        <v>40270</v>
      </c>
      <c r="B5182" s="445" t="s">
        <v>13847</v>
      </c>
      <c r="C5182" s="445" t="s">
        <v>239</v>
      </c>
      <c r="D5182" s="445" t="s">
        <v>8367</v>
      </c>
      <c r="E5182" s="452">
        <v>69.73</v>
      </c>
    </row>
    <row r="5183" spans="1:5">
      <c r="A5183" s="445">
        <v>4425</v>
      </c>
      <c r="B5183" s="445" t="s">
        <v>13848</v>
      </c>
      <c r="C5183" s="445" t="s">
        <v>239</v>
      </c>
      <c r="D5183" s="445" t="s">
        <v>8349</v>
      </c>
      <c r="E5183" s="452">
        <v>12.69</v>
      </c>
    </row>
    <row r="5184" spans="1:5">
      <c r="A5184" s="445">
        <v>4472</v>
      </c>
      <c r="B5184" s="445" t="s">
        <v>13849</v>
      </c>
      <c r="C5184" s="445" t="s">
        <v>239</v>
      </c>
      <c r="D5184" s="445" t="s">
        <v>8349</v>
      </c>
      <c r="E5184" s="452">
        <v>15.85</v>
      </c>
    </row>
    <row r="5185" spans="1:5">
      <c r="A5185" s="445">
        <v>35272</v>
      </c>
      <c r="B5185" s="445" t="s">
        <v>13850</v>
      </c>
      <c r="C5185" s="445" t="s">
        <v>239</v>
      </c>
      <c r="D5185" s="445" t="s">
        <v>8349</v>
      </c>
      <c r="E5185" s="452">
        <v>22.91</v>
      </c>
    </row>
    <row r="5186" spans="1:5">
      <c r="A5186" s="445">
        <v>4481</v>
      </c>
      <c r="B5186" s="445" t="s">
        <v>13851</v>
      </c>
      <c r="C5186" s="445" t="s">
        <v>239</v>
      </c>
      <c r="D5186" s="445" t="s">
        <v>8349</v>
      </c>
      <c r="E5186" s="452">
        <v>24.53</v>
      </c>
    </row>
    <row r="5187" spans="1:5">
      <c r="A5187" s="445">
        <v>34345</v>
      </c>
      <c r="B5187" s="445" t="s">
        <v>13852</v>
      </c>
      <c r="C5187" s="445" t="s">
        <v>954</v>
      </c>
      <c r="D5187" s="445" t="s">
        <v>8349</v>
      </c>
      <c r="E5187" s="452">
        <v>10.59</v>
      </c>
    </row>
    <row r="5188" spans="1:5">
      <c r="A5188" s="445">
        <v>41096</v>
      </c>
      <c r="B5188" s="445" t="s">
        <v>13853</v>
      </c>
      <c r="C5188" s="445" t="s">
        <v>8008</v>
      </c>
      <c r="D5188" s="445" t="s">
        <v>8349</v>
      </c>
      <c r="E5188" s="453">
        <v>1878.45</v>
      </c>
    </row>
    <row r="5189" spans="1:5">
      <c r="A5189" s="445">
        <v>41776</v>
      </c>
      <c r="B5189" s="445" t="s">
        <v>13854</v>
      </c>
      <c r="C5189" s="445" t="s">
        <v>954</v>
      </c>
      <c r="D5189" s="445" t="s">
        <v>8349</v>
      </c>
      <c r="E5189" s="452">
        <v>14.51</v>
      </c>
    </row>
    <row r="5190" spans="1:5">
      <c r="A5190" s="445" t="s">
        <v>20755</v>
      </c>
      <c r="B5190" s="445"/>
      <c r="C5190" s="445"/>
      <c r="D5190" s="445"/>
      <c r="E5190" s="445"/>
    </row>
    <row r="5191" spans="1:5">
      <c r="A5191" s="445" t="s">
        <v>20801</v>
      </c>
      <c r="B5191" s="445"/>
      <c r="C5191" s="445"/>
      <c r="D5191" s="445"/>
      <c r="E5191" s="445"/>
    </row>
  </sheetData>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61"/>
  <sheetViews>
    <sheetView view="pageBreakPreview" topLeftCell="A25" zoomScale="60" zoomScaleNormal="70" workbookViewId="0">
      <selection sqref="A1:F1"/>
    </sheetView>
  </sheetViews>
  <sheetFormatPr defaultRowHeight="15"/>
  <cols>
    <col min="1" max="1" width="19.140625" customWidth="1"/>
    <col min="2" max="2" width="18.85546875" customWidth="1"/>
    <col min="3" max="3" width="18.7109375" customWidth="1"/>
    <col min="4" max="4" width="21.140625" customWidth="1"/>
    <col min="5" max="5" width="45" customWidth="1"/>
    <col min="6" max="6" width="36.85546875" customWidth="1"/>
  </cols>
  <sheetData>
    <row r="1" spans="1:7" ht="177.75" customHeight="1">
      <c r="A1" s="880" t="str">
        <f>'RESUMO '!A1:G1</f>
        <v xml:space="preserve">ESTADO DE MATO GROSSO </v>
      </c>
      <c r="B1" s="881"/>
      <c r="C1" s="881"/>
      <c r="D1" s="881"/>
      <c r="E1" s="881"/>
      <c r="F1" s="882"/>
      <c r="G1" s="86"/>
    </row>
    <row r="2" spans="1:7" ht="18">
      <c r="A2" s="883" t="s">
        <v>134</v>
      </c>
      <c r="B2" s="884"/>
      <c r="C2" s="884"/>
      <c r="D2" s="884"/>
      <c r="E2" s="884"/>
      <c r="F2" s="885"/>
      <c r="G2" s="86"/>
    </row>
    <row r="3" spans="1:7">
      <c r="A3" s="886"/>
      <c r="B3" s="887"/>
      <c r="C3" s="887"/>
      <c r="D3" s="87"/>
      <c r="E3" s="87"/>
      <c r="F3" s="88"/>
      <c r="G3" s="86"/>
    </row>
    <row r="4" spans="1:7">
      <c r="A4" s="89" t="s">
        <v>124</v>
      </c>
      <c r="B4" s="891" t="str">
        <f>'DECLARAÇÃO DE BDI '!B6:L6</f>
        <v>884129/2019</v>
      </c>
      <c r="C4" s="891"/>
      <c r="D4" s="891"/>
      <c r="E4" s="891"/>
      <c r="F4" s="892"/>
      <c r="G4" s="92"/>
    </row>
    <row r="5" spans="1:7">
      <c r="A5" s="93" t="str">
        <f>[1]ORÇAMENTO!A4</f>
        <v>CONV.:</v>
      </c>
      <c r="B5" s="891" t="str">
        <f>'DECLARAÇÃO DE BDI '!B7:L7</f>
        <v xml:space="preserve">CONTRUÇÃO DE PRAÇA NO MUNICIPIO DE SORRISO </v>
      </c>
      <c r="C5" s="891"/>
      <c r="D5" s="891"/>
      <c r="E5" s="891"/>
      <c r="F5" s="892"/>
      <c r="G5" s="92"/>
    </row>
    <row r="6" spans="1:7">
      <c r="A6" s="89" t="s">
        <v>4</v>
      </c>
      <c r="B6" s="891" t="str">
        <f>'DECLARAÇÃO DE BDI '!B8:L8</f>
        <v xml:space="preserve">QUADRA 53, AREA DE PRAÇA, LOTEAMENTO JARDIM AURORA, SORRISO - MT </v>
      </c>
      <c r="C6" s="891"/>
      <c r="D6" s="891"/>
      <c r="E6" s="891"/>
      <c r="F6" s="892"/>
      <c r="G6" s="92"/>
    </row>
    <row r="7" spans="1:7">
      <c r="A7" s="89" t="s">
        <v>6</v>
      </c>
      <c r="B7" s="893">
        <f>'DECLARAÇÃO DE BDI '!B9:L9</f>
        <v>44340</v>
      </c>
      <c r="C7" s="893"/>
      <c r="D7" s="893"/>
      <c r="E7" s="893"/>
      <c r="F7" s="894"/>
      <c r="G7" s="92"/>
    </row>
    <row r="8" spans="1:7">
      <c r="A8" s="94"/>
      <c r="B8" s="95"/>
      <c r="C8" s="90"/>
      <c r="D8" s="90"/>
      <c r="E8" s="90"/>
      <c r="F8" s="91"/>
      <c r="G8" s="92"/>
    </row>
    <row r="9" spans="1:7" ht="15.75">
      <c r="A9" s="888" t="s">
        <v>125</v>
      </c>
      <c r="B9" s="889"/>
      <c r="C9" s="889"/>
      <c r="D9" s="889"/>
      <c r="E9" s="889"/>
      <c r="F9" s="890"/>
      <c r="G9" s="86"/>
    </row>
    <row r="10" spans="1:7" ht="15.75">
      <c r="A10" s="874" t="s">
        <v>14126</v>
      </c>
      <c r="B10" s="875"/>
      <c r="C10" s="875"/>
      <c r="D10" s="875"/>
      <c r="E10" s="875"/>
      <c r="F10" s="876"/>
      <c r="G10" s="86"/>
    </row>
    <row r="11" spans="1:7" ht="15.75">
      <c r="A11" s="877" t="s">
        <v>126</v>
      </c>
      <c r="B11" s="877"/>
      <c r="C11" s="877"/>
      <c r="D11" s="877"/>
      <c r="E11" s="877"/>
      <c r="F11" s="288">
        <f>MEDIAN(F14,F18,F22)</f>
        <v>700.83</v>
      </c>
      <c r="G11" s="86"/>
    </row>
    <row r="12" spans="1:7" ht="15.75">
      <c r="A12" s="871" t="s">
        <v>127</v>
      </c>
      <c r="B12" s="872"/>
      <c r="C12" s="872"/>
      <c r="D12" s="873"/>
      <c r="E12" s="96" t="s">
        <v>128</v>
      </c>
      <c r="F12" s="96" t="s">
        <v>129</v>
      </c>
      <c r="G12" s="86"/>
    </row>
    <row r="13" spans="1:7">
      <c r="A13" s="866" t="s">
        <v>14127</v>
      </c>
      <c r="B13" s="867"/>
      <c r="C13" s="867"/>
      <c r="D13" s="867"/>
      <c r="E13" s="97"/>
      <c r="F13" s="98"/>
      <c r="G13" s="86"/>
    </row>
    <row r="14" spans="1:7" ht="15.75">
      <c r="A14" s="868"/>
      <c r="B14" s="869"/>
      <c r="C14" s="869"/>
      <c r="D14" s="869"/>
      <c r="E14" s="99" t="s">
        <v>14132</v>
      </c>
      <c r="F14" s="285">
        <v>700.83</v>
      </c>
      <c r="G14" s="86"/>
    </row>
    <row r="15" spans="1:7" s="261" customFormat="1" ht="15.75">
      <c r="A15" s="877" t="s">
        <v>131</v>
      </c>
      <c r="B15" s="877"/>
      <c r="C15" s="877"/>
      <c r="D15" s="877"/>
      <c r="E15" s="877"/>
      <c r="F15" s="260"/>
      <c r="G15" s="86"/>
    </row>
    <row r="16" spans="1:7" s="261" customFormat="1" ht="15.75">
      <c r="A16" s="871" t="s">
        <v>127</v>
      </c>
      <c r="B16" s="872"/>
      <c r="C16" s="872"/>
      <c r="D16" s="873"/>
      <c r="E16" s="96" t="s">
        <v>128</v>
      </c>
      <c r="F16" s="96" t="s">
        <v>129</v>
      </c>
      <c r="G16" s="86"/>
    </row>
    <row r="17" spans="1:7" s="261" customFormat="1">
      <c r="A17" s="866" t="s">
        <v>14129</v>
      </c>
      <c r="B17" s="867"/>
      <c r="C17" s="867"/>
      <c r="D17" s="867"/>
      <c r="E17" s="97"/>
      <c r="F17" s="98"/>
      <c r="G17" s="86"/>
    </row>
    <row r="18" spans="1:7" s="261" customFormat="1" ht="15.75">
      <c r="A18" s="868"/>
      <c r="B18" s="869"/>
      <c r="C18" s="869"/>
      <c r="D18" s="869"/>
      <c r="E18" s="99" t="s">
        <v>14132</v>
      </c>
      <c r="F18" s="285">
        <v>550.9</v>
      </c>
      <c r="G18" s="86"/>
    </row>
    <row r="19" spans="1:7" s="261" customFormat="1" ht="15.75">
      <c r="A19" s="877" t="s">
        <v>132</v>
      </c>
      <c r="B19" s="877"/>
      <c r="C19" s="877"/>
      <c r="D19" s="877"/>
      <c r="E19" s="877"/>
      <c r="F19" s="260"/>
      <c r="G19" s="86"/>
    </row>
    <row r="20" spans="1:7" s="261" customFormat="1" ht="15.75">
      <c r="A20" s="871" t="s">
        <v>127</v>
      </c>
      <c r="B20" s="872"/>
      <c r="C20" s="872"/>
      <c r="D20" s="873"/>
      <c r="E20" s="96" t="s">
        <v>128</v>
      </c>
      <c r="F20" s="96" t="s">
        <v>129</v>
      </c>
      <c r="G20" s="86"/>
    </row>
    <row r="21" spans="1:7" s="261" customFormat="1">
      <c r="A21" s="866" t="s">
        <v>14130</v>
      </c>
      <c r="B21" s="867"/>
      <c r="C21" s="867"/>
      <c r="D21" s="867"/>
      <c r="E21" s="97"/>
      <c r="F21" s="98"/>
      <c r="G21" s="86"/>
    </row>
    <row r="22" spans="1:7" s="261" customFormat="1" ht="15.75">
      <c r="A22" s="868"/>
      <c r="B22" s="869"/>
      <c r="C22" s="869"/>
      <c r="D22" s="869"/>
      <c r="E22" s="99" t="s">
        <v>14132</v>
      </c>
      <c r="F22" s="285">
        <v>865.32</v>
      </c>
      <c r="G22" s="86"/>
    </row>
    <row r="23" spans="1:7" ht="15.75">
      <c r="A23" s="874" t="s">
        <v>14133</v>
      </c>
      <c r="B23" s="875"/>
      <c r="C23" s="875"/>
      <c r="D23" s="875"/>
      <c r="E23" s="875"/>
      <c r="F23" s="876"/>
      <c r="G23" s="86"/>
    </row>
    <row r="24" spans="1:7" ht="15.75">
      <c r="A24" s="877" t="s">
        <v>126</v>
      </c>
      <c r="B24" s="877"/>
      <c r="C24" s="877"/>
      <c r="D24" s="877"/>
      <c r="E24" s="877"/>
      <c r="F24" s="289">
        <f>MEDIAN( F27,F31,F35)</f>
        <v>18.05</v>
      </c>
      <c r="G24" s="86"/>
    </row>
    <row r="25" spans="1:7" ht="15.75">
      <c r="A25" s="871" t="s">
        <v>127</v>
      </c>
      <c r="B25" s="872"/>
      <c r="C25" s="872"/>
      <c r="D25" s="873"/>
      <c r="E25" s="96" t="s">
        <v>128</v>
      </c>
      <c r="F25" s="96" t="s">
        <v>129</v>
      </c>
      <c r="G25" s="86"/>
    </row>
    <row r="26" spans="1:7">
      <c r="A26" s="866" t="s">
        <v>14131</v>
      </c>
      <c r="B26" s="867"/>
      <c r="C26" s="867"/>
      <c r="D26" s="867"/>
      <c r="E26" s="97" t="s">
        <v>14128</v>
      </c>
      <c r="F26" s="98">
        <v>20.3</v>
      </c>
      <c r="G26" s="86"/>
    </row>
    <row r="27" spans="1:7" ht="15.75">
      <c r="A27" s="878"/>
      <c r="B27" s="879"/>
      <c r="C27" s="879"/>
      <c r="D27" s="879"/>
      <c r="E27" s="99" t="s">
        <v>14132</v>
      </c>
      <c r="F27" s="100">
        <f>F26</f>
        <v>20.3</v>
      </c>
      <c r="G27" s="86"/>
    </row>
    <row r="28" spans="1:7" ht="15.75">
      <c r="A28" s="870" t="s">
        <v>131</v>
      </c>
      <c r="B28" s="870"/>
      <c r="C28" s="870"/>
      <c r="D28" s="870"/>
      <c r="E28" s="870"/>
      <c r="F28" s="101"/>
      <c r="G28" s="102"/>
    </row>
    <row r="29" spans="1:7" ht="15.75">
      <c r="A29" s="871" t="s">
        <v>127</v>
      </c>
      <c r="B29" s="872"/>
      <c r="C29" s="872"/>
      <c r="D29" s="873"/>
      <c r="E29" s="96" t="s">
        <v>128</v>
      </c>
      <c r="F29" s="96" t="s">
        <v>129</v>
      </c>
      <c r="G29" s="102"/>
    </row>
    <row r="30" spans="1:7">
      <c r="A30" s="866" t="s">
        <v>14129</v>
      </c>
      <c r="B30" s="867"/>
      <c r="C30" s="867"/>
      <c r="D30" s="867"/>
      <c r="E30" s="97" t="s">
        <v>14128</v>
      </c>
      <c r="F30" s="98">
        <v>16.5</v>
      </c>
      <c r="G30" s="86"/>
    </row>
    <row r="31" spans="1:7" ht="15.75">
      <c r="A31" s="868"/>
      <c r="B31" s="869"/>
      <c r="C31" s="869"/>
      <c r="D31" s="869"/>
      <c r="E31" s="99" t="s">
        <v>14132</v>
      </c>
      <c r="F31" s="100">
        <f>F30</f>
        <v>16.5</v>
      </c>
      <c r="G31" s="86"/>
    </row>
    <row r="32" spans="1:7" ht="15.75">
      <c r="A32" s="870" t="s">
        <v>132</v>
      </c>
      <c r="B32" s="870"/>
      <c r="C32" s="870"/>
      <c r="D32" s="870"/>
      <c r="E32" s="870"/>
      <c r="F32" s="101"/>
      <c r="G32" s="102"/>
    </row>
    <row r="33" spans="1:7" ht="15.75">
      <c r="A33" s="871" t="s">
        <v>127</v>
      </c>
      <c r="B33" s="872"/>
      <c r="C33" s="872"/>
      <c r="D33" s="873"/>
      <c r="E33" s="96" t="s">
        <v>128</v>
      </c>
      <c r="F33" s="96" t="s">
        <v>129</v>
      </c>
      <c r="G33" s="102"/>
    </row>
    <row r="34" spans="1:7">
      <c r="A34" s="866" t="s">
        <v>14130</v>
      </c>
      <c r="B34" s="867"/>
      <c r="C34" s="867"/>
      <c r="D34" s="867"/>
      <c r="E34" s="97" t="s">
        <v>14128</v>
      </c>
      <c r="F34" s="98">
        <v>18.05</v>
      </c>
      <c r="G34" s="86"/>
    </row>
    <row r="35" spans="1:7" ht="15.75">
      <c r="A35" s="868"/>
      <c r="B35" s="869"/>
      <c r="C35" s="869"/>
      <c r="D35" s="869"/>
      <c r="E35" s="99" t="s">
        <v>14132</v>
      </c>
      <c r="F35" s="100">
        <f>F34</f>
        <v>18.05</v>
      </c>
      <c r="G35" s="86"/>
    </row>
    <row r="36" spans="1:7" ht="15.75">
      <c r="A36" s="874" t="s">
        <v>14134</v>
      </c>
      <c r="B36" s="875"/>
      <c r="C36" s="875"/>
      <c r="D36" s="875"/>
      <c r="E36" s="875"/>
      <c r="F36" s="876"/>
      <c r="G36" s="86"/>
    </row>
    <row r="37" spans="1:7" ht="15.75">
      <c r="A37" s="877" t="s">
        <v>126</v>
      </c>
      <c r="B37" s="877"/>
      <c r="C37" s="877"/>
      <c r="D37" s="877"/>
      <c r="E37" s="877"/>
      <c r="F37" s="289">
        <f>MEDIAN(F40,F44,F48)</f>
        <v>124</v>
      </c>
      <c r="G37" s="86"/>
    </row>
    <row r="38" spans="1:7" ht="15.75">
      <c r="A38" s="871" t="s">
        <v>127</v>
      </c>
      <c r="B38" s="872"/>
      <c r="C38" s="872"/>
      <c r="D38" s="873"/>
      <c r="E38" s="96" t="s">
        <v>128</v>
      </c>
      <c r="F38" s="96" t="s">
        <v>129</v>
      </c>
      <c r="G38" s="86"/>
    </row>
    <row r="39" spans="1:7" ht="15" customHeight="1">
      <c r="A39" s="866" t="s">
        <v>14131</v>
      </c>
      <c r="B39" s="867"/>
      <c r="C39" s="867"/>
      <c r="D39" s="867"/>
      <c r="E39" s="97" t="s">
        <v>14128</v>
      </c>
      <c r="F39" s="98">
        <v>124</v>
      </c>
      <c r="G39" s="86"/>
    </row>
    <row r="40" spans="1:7" ht="15.75">
      <c r="A40" s="878"/>
      <c r="B40" s="879"/>
      <c r="C40" s="879"/>
      <c r="D40" s="879"/>
      <c r="E40" s="99" t="s">
        <v>14132</v>
      </c>
      <c r="F40" s="100">
        <f>F39</f>
        <v>124</v>
      </c>
      <c r="G40" s="86"/>
    </row>
    <row r="41" spans="1:7" ht="15.75">
      <c r="A41" s="870" t="s">
        <v>131</v>
      </c>
      <c r="B41" s="870"/>
      <c r="C41" s="870"/>
      <c r="D41" s="870"/>
      <c r="E41" s="870"/>
      <c r="F41" s="101"/>
      <c r="G41" s="102"/>
    </row>
    <row r="42" spans="1:7" ht="15.75">
      <c r="A42" s="871" t="s">
        <v>127</v>
      </c>
      <c r="B42" s="872"/>
      <c r="C42" s="872"/>
      <c r="D42" s="873"/>
      <c r="E42" s="96" t="s">
        <v>128</v>
      </c>
      <c r="F42" s="96" t="s">
        <v>129</v>
      </c>
      <c r="G42" s="102"/>
    </row>
    <row r="43" spans="1:7" ht="15" customHeight="1">
      <c r="A43" s="866" t="s">
        <v>14129</v>
      </c>
      <c r="B43" s="867"/>
      <c r="C43" s="867"/>
      <c r="D43" s="867"/>
      <c r="E43" s="97" t="s">
        <v>14128</v>
      </c>
      <c r="F43" s="98">
        <v>139</v>
      </c>
      <c r="G43" s="86"/>
    </row>
    <row r="44" spans="1:7" ht="15.75">
      <c r="A44" s="868"/>
      <c r="B44" s="869"/>
      <c r="C44" s="869"/>
      <c r="D44" s="869"/>
      <c r="E44" s="99" t="s">
        <v>14132</v>
      </c>
      <c r="F44" s="100">
        <f>F43</f>
        <v>139</v>
      </c>
      <c r="G44" s="86"/>
    </row>
    <row r="45" spans="1:7" ht="15.75">
      <c r="A45" s="870" t="s">
        <v>132</v>
      </c>
      <c r="B45" s="870"/>
      <c r="C45" s="870"/>
      <c r="D45" s="870"/>
      <c r="E45" s="870"/>
      <c r="F45" s="101"/>
      <c r="G45" s="102"/>
    </row>
    <row r="46" spans="1:7" ht="15.75">
      <c r="A46" s="871" t="s">
        <v>127</v>
      </c>
      <c r="B46" s="872"/>
      <c r="C46" s="872"/>
      <c r="D46" s="873"/>
      <c r="E46" s="96" t="s">
        <v>128</v>
      </c>
      <c r="F46" s="96" t="s">
        <v>129</v>
      </c>
      <c r="G46" s="102"/>
    </row>
    <row r="47" spans="1:7" ht="15" customHeight="1">
      <c r="A47" s="866" t="s">
        <v>14130</v>
      </c>
      <c r="B47" s="867"/>
      <c r="C47" s="867"/>
      <c r="D47" s="867"/>
      <c r="E47" s="97" t="s">
        <v>14128</v>
      </c>
      <c r="F47" s="98">
        <v>106.25</v>
      </c>
      <c r="G47" s="86"/>
    </row>
    <row r="48" spans="1:7" ht="15.75">
      <c r="A48" s="868"/>
      <c r="B48" s="869"/>
      <c r="C48" s="869"/>
      <c r="D48" s="869"/>
      <c r="E48" s="99" t="s">
        <v>14132</v>
      </c>
      <c r="F48" s="100">
        <f>F47</f>
        <v>106.25</v>
      </c>
      <c r="G48" s="86"/>
    </row>
    <row r="49" spans="1:7" ht="15.75">
      <c r="A49" s="874" t="s">
        <v>14120</v>
      </c>
      <c r="B49" s="875"/>
      <c r="C49" s="875"/>
      <c r="D49" s="875"/>
      <c r="E49" s="875"/>
      <c r="F49" s="876"/>
      <c r="G49" s="86"/>
    </row>
    <row r="50" spans="1:7" ht="15.75">
      <c r="A50" s="877" t="s">
        <v>126</v>
      </c>
      <c r="B50" s="877"/>
      <c r="C50" s="877"/>
      <c r="D50" s="877"/>
      <c r="E50" s="877"/>
      <c r="F50" s="289">
        <f>MEDIAN(F53,F57,F61)</f>
        <v>193.75</v>
      </c>
      <c r="G50" s="86"/>
    </row>
    <row r="51" spans="1:7" ht="15.75">
      <c r="A51" s="871" t="s">
        <v>127</v>
      </c>
      <c r="B51" s="872"/>
      <c r="C51" s="872"/>
      <c r="D51" s="873"/>
      <c r="E51" s="96" t="s">
        <v>128</v>
      </c>
      <c r="F51" s="96" t="s">
        <v>129</v>
      </c>
      <c r="G51" s="86"/>
    </row>
    <row r="52" spans="1:7">
      <c r="A52" s="866" t="s">
        <v>14135</v>
      </c>
      <c r="B52" s="867"/>
      <c r="C52" s="867"/>
      <c r="D52" s="867"/>
      <c r="E52" s="97" t="s">
        <v>14128</v>
      </c>
      <c r="F52" s="98">
        <v>246</v>
      </c>
    </row>
    <row r="53" spans="1:7" ht="15.75">
      <c r="A53" s="878"/>
      <c r="B53" s="879"/>
      <c r="C53" s="879"/>
      <c r="D53" s="879"/>
      <c r="E53" s="99" t="s">
        <v>14132</v>
      </c>
      <c r="F53" s="100">
        <f>F52</f>
        <v>246</v>
      </c>
    </row>
    <row r="54" spans="1:7" ht="15.75">
      <c r="A54" s="870" t="s">
        <v>131</v>
      </c>
      <c r="B54" s="870"/>
      <c r="C54" s="870"/>
      <c r="D54" s="870"/>
      <c r="E54" s="870"/>
      <c r="F54" s="259"/>
    </row>
    <row r="55" spans="1:7" ht="15.75">
      <c r="A55" s="871" t="s">
        <v>127</v>
      </c>
      <c r="B55" s="872"/>
      <c r="C55" s="872"/>
      <c r="D55" s="873"/>
      <c r="E55" s="96" t="s">
        <v>128</v>
      </c>
      <c r="F55" s="96" t="s">
        <v>129</v>
      </c>
    </row>
    <row r="56" spans="1:7">
      <c r="A56" s="866" t="s">
        <v>14136</v>
      </c>
      <c r="B56" s="867"/>
      <c r="C56" s="867"/>
      <c r="D56" s="867"/>
      <c r="E56" s="97" t="s">
        <v>14128</v>
      </c>
      <c r="F56" s="98">
        <v>193.75</v>
      </c>
    </row>
    <row r="57" spans="1:7" ht="15.75">
      <c r="A57" s="868"/>
      <c r="B57" s="869"/>
      <c r="C57" s="869"/>
      <c r="D57" s="869"/>
      <c r="E57" s="99" t="s">
        <v>14132</v>
      </c>
      <c r="F57" s="100">
        <f>F56</f>
        <v>193.75</v>
      </c>
    </row>
    <row r="58" spans="1:7" ht="15.75">
      <c r="A58" s="870" t="s">
        <v>132</v>
      </c>
      <c r="B58" s="870"/>
      <c r="C58" s="870"/>
      <c r="D58" s="870"/>
      <c r="E58" s="870"/>
      <c r="F58" s="259"/>
    </row>
    <row r="59" spans="1:7" ht="15.75">
      <c r="A59" s="871" t="s">
        <v>127</v>
      </c>
      <c r="B59" s="872"/>
      <c r="C59" s="872"/>
      <c r="D59" s="873"/>
      <c r="E59" s="96" t="s">
        <v>128</v>
      </c>
      <c r="F59" s="96" t="s">
        <v>129</v>
      </c>
    </row>
    <row r="60" spans="1:7">
      <c r="A60" s="866" t="s">
        <v>14137</v>
      </c>
      <c r="B60" s="867"/>
      <c r="C60" s="867"/>
      <c r="D60" s="867"/>
      <c r="E60" s="97" t="s">
        <v>14128</v>
      </c>
      <c r="F60" s="98">
        <v>189.98</v>
      </c>
    </row>
    <row r="61" spans="1:7" ht="15.75">
      <c r="A61" s="878"/>
      <c r="B61" s="879"/>
      <c r="C61" s="879"/>
      <c r="D61" s="879"/>
      <c r="E61" s="99" t="s">
        <v>14132</v>
      </c>
      <c r="F61" s="103">
        <f>F60</f>
        <v>189.98</v>
      </c>
    </row>
  </sheetData>
  <mergeCells count="48">
    <mergeCell ref="A55:D55"/>
    <mergeCell ref="A56:D57"/>
    <mergeCell ref="A58:E58"/>
    <mergeCell ref="A59:D59"/>
    <mergeCell ref="A60:D61"/>
    <mergeCell ref="A46:D46"/>
    <mergeCell ref="A47:D48"/>
    <mergeCell ref="A51:D51"/>
    <mergeCell ref="A52:D53"/>
    <mergeCell ref="A54:E54"/>
    <mergeCell ref="A49:F49"/>
    <mergeCell ref="A50:E50"/>
    <mergeCell ref="A17:D18"/>
    <mergeCell ref="A30:D31"/>
    <mergeCell ref="A23:F23"/>
    <mergeCell ref="A24:E24"/>
    <mergeCell ref="A25:D25"/>
    <mergeCell ref="A26:D27"/>
    <mergeCell ref="A28:E28"/>
    <mergeCell ref="A29:D29"/>
    <mergeCell ref="A19:E19"/>
    <mergeCell ref="A20:D20"/>
    <mergeCell ref="A21:D22"/>
    <mergeCell ref="A11:E11"/>
    <mergeCell ref="A12:D12"/>
    <mergeCell ref="A13:D14"/>
    <mergeCell ref="A15:E15"/>
    <mergeCell ref="A16:D16"/>
    <mergeCell ref="A1:F1"/>
    <mergeCell ref="A2:F2"/>
    <mergeCell ref="A3:C3"/>
    <mergeCell ref="A9:F9"/>
    <mergeCell ref="A10:F10"/>
    <mergeCell ref="B4:F4"/>
    <mergeCell ref="B5:F5"/>
    <mergeCell ref="B6:F6"/>
    <mergeCell ref="B7:F7"/>
    <mergeCell ref="A43:D44"/>
    <mergeCell ref="A45:E45"/>
    <mergeCell ref="A42:D42"/>
    <mergeCell ref="A32:E32"/>
    <mergeCell ref="A33:D33"/>
    <mergeCell ref="A34:D35"/>
    <mergeCell ref="A36:F36"/>
    <mergeCell ref="A37:E37"/>
    <mergeCell ref="A38:D38"/>
    <mergeCell ref="A39:D40"/>
    <mergeCell ref="A41:E41"/>
  </mergeCells>
  <pageMargins left="0.511811024" right="0.511811024" top="0.78740157499999996" bottom="0.78740157499999996" header="0.31496062000000002" footer="0.31496062000000002"/>
  <pageSetup paperSize="9" scale="5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H64"/>
  <sheetViews>
    <sheetView view="pageBreakPreview" zoomScale="60" zoomScaleNormal="100" workbookViewId="0">
      <selection activeCell="E6" sqref="E6"/>
    </sheetView>
  </sheetViews>
  <sheetFormatPr defaultRowHeight="15"/>
  <cols>
    <col min="2" max="2" width="71" customWidth="1"/>
  </cols>
  <sheetData>
    <row r="1" spans="1:8" ht="159" customHeight="1">
      <c r="A1" s="897" t="str">
        <f>'RESUMO '!A1:G1</f>
        <v xml:space="preserve">ESTADO DE MATO GROSSO </v>
      </c>
      <c r="B1" s="898"/>
      <c r="C1" s="898"/>
      <c r="D1" s="898"/>
      <c r="E1" s="898"/>
      <c r="F1" s="899"/>
      <c r="G1" s="173"/>
      <c r="H1" s="173"/>
    </row>
    <row r="2" spans="1:8" ht="15.75">
      <c r="A2" s="900" t="str">
        <f>'RESUMO '!A2:G2</f>
        <v>PREFEITURA MUNICIPAL DE SORRISO</v>
      </c>
      <c r="B2" s="901"/>
      <c r="C2" s="901"/>
      <c r="D2" s="901"/>
      <c r="E2" s="901"/>
      <c r="F2" s="902"/>
      <c r="G2" s="173"/>
      <c r="H2" s="173"/>
    </row>
    <row r="3" spans="1:8">
      <c r="A3" s="174"/>
      <c r="B3" s="175"/>
      <c r="C3" s="176"/>
      <c r="D3" s="176"/>
      <c r="E3" s="176"/>
      <c r="F3" s="177"/>
      <c r="G3" s="173"/>
      <c r="H3" s="173"/>
    </row>
    <row r="4" spans="1:8">
      <c r="A4" s="178" t="str">
        <f>[1]ORÇAMENTO!A4</f>
        <v>CONV.:</v>
      </c>
      <c r="B4" s="284" t="str">
        <f>'RESUMO '!B4:D4</f>
        <v>884129/2019</v>
      </c>
      <c r="C4" s="179"/>
      <c r="D4" s="179"/>
      <c r="E4" s="179"/>
      <c r="F4" s="180"/>
      <c r="G4" s="181"/>
      <c r="H4" s="181"/>
    </row>
    <row r="5" spans="1:8">
      <c r="A5" s="178" t="str">
        <f>[1]ORÇAMENTO!A5</f>
        <v>OBJETO:</v>
      </c>
      <c r="B5" s="284" t="str">
        <f>'RESUMO '!B5:D5</f>
        <v xml:space="preserve">CONTRUÇÃO DE PRAÇA NO MUNICIPIO DE SORRISO </v>
      </c>
      <c r="C5" s="179"/>
      <c r="D5" s="179"/>
      <c r="E5" s="179"/>
      <c r="F5" s="180"/>
      <c r="G5" s="181"/>
      <c r="H5" s="181"/>
    </row>
    <row r="6" spans="1:8">
      <c r="A6" s="178" t="str">
        <f>[1]ORÇAMENTO!A6</f>
        <v>LOCAL:</v>
      </c>
      <c r="B6" s="284" t="str">
        <f>'RESUMO '!B6:D6</f>
        <v xml:space="preserve">QUADRA 53, AREA DE PRAÇA, LOTEAMENTO JARDIM AURORA, SORRISO - MT </v>
      </c>
      <c r="C6" s="179"/>
      <c r="D6" s="179"/>
      <c r="E6" s="179"/>
      <c r="F6" s="180"/>
      <c r="G6" s="181"/>
      <c r="H6" s="181"/>
    </row>
    <row r="7" spans="1:8">
      <c r="A7" s="178" t="str">
        <f>[1]ORÇAMENTO!A7</f>
        <v>DATA:</v>
      </c>
      <c r="B7" s="182">
        <f>'RESUMO '!B7:D7</f>
        <v>44340</v>
      </c>
      <c r="C7" s="179"/>
      <c r="D7" s="179"/>
      <c r="E7" s="179"/>
      <c r="F7" s="180"/>
      <c r="G7" s="181"/>
      <c r="H7" s="181"/>
    </row>
    <row r="8" spans="1:8">
      <c r="A8" s="183"/>
      <c r="B8" s="176"/>
      <c r="C8" s="176"/>
      <c r="D8" s="176"/>
      <c r="E8" s="176"/>
      <c r="F8" s="177"/>
      <c r="G8" s="173"/>
      <c r="H8" s="173"/>
    </row>
    <row r="9" spans="1:8">
      <c r="A9" s="903" t="s">
        <v>163</v>
      </c>
      <c r="B9" s="904"/>
      <c r="C9" s="904"/>
      <c r="D9" s="904"/>
      <c r="E9" s="904"/>
      <c r="F9" s="905"/>
      <c r="G9" s="173"/>
      <c r="H9" s="173"/>
    </row>
    <row r="10" spans="1:8">
      <c r="A10" s="906" t="s">
        <v>164</v>
      </c>
      <c r="B10" s="906" t="s">
        <v>15</v>
      </c>
      <c r="C10" s="906" t="s">
        <v>72</v>
      </c>
      <c r="D10" s="907"/>
      <c r="E10" s="906" t="s">
        <v>73</v>
      </c>
      <c r="F10" s="907"/>
      <c r="G10" s="181"/>
      <c r="H10" s="181"/>
    </row>
    <row r="11" spans="1:8">
      <c r="A11" s="907"/>
      <c r="B11" s="907"/>
      <c r="C11" s="184" t="s">
        <v>165</v>
      </c>
      <c r="D11" s="184" t="s">
        <v>166</v>
      </c>
      <c r="E11" s="184" t="s">
        <v>165</v>
      </c>
      <c r="F11" s="184" t="s">
        <v>166</v>
      </c>
      <c r="G11" s="181"/>
      <c r="H11" s="181"/>
    </row>
    <row r="12" spans="1:8">
      <c r="A12" s="185" t="s">
        <v>167</v>
      </c>
      <c r="B12" s="186" t="s">
        <v>168</v>
      </c>
      <c r="C12" s="187">
        <f>SUM(C14:C22)</f>
        <v>0.16799999999999998</v>
      </c>
      <c r="D12" s="187">
        <f>SUM(D14:D22)</f>
        <v>0.16799999999999998</v>
      </c>
      <c r="E12" s="188">
        <f>SUM(E14:E22)</f>
        <v>0.36800000000000005</v>
      </c>
      <c r="F12" s="187">
        <f>SUM(F14:F22)</f>
        <v>0.36800000000000005</v>
      </c>
      <c r="G12" s="181"/>
      <c r="H12" s="181"/>
    </row>
    <row r="13" spans="1:8">
      <c r="A13" s="189"/>
      <c r="B13" s="190"/>
      <c r="C13" s="191"/>
      <c r="D13" s="191"/>
      <c r="E13" s="191"/>
      <c r="F13" s="191"/>
      <c r="G13" s="181"/>
      <c r="H13" s="181"/>
    </row>
    <row r="14" spans="1:8">
      <c r="A14" s="192" t="s">
        <v>169</v>
      </c>
      <c r="B14" s="193" t="s">
        <v>170</v>
      </c>
      <c r="C14" s="194">
        <v>0</v>
      </c>
      <c r="D14" s="194">
        <v>0</v>
      </c>
      <c r="E14" s="194">
        <v>0.2</v>
      </c>
      <c r="F14" s="194">
        <v>0.2</v>
      </c>
      <c r="G14" s="181"/>
      <c r="H14" s="181"/>
    </row>
    <row r="15" spans="1:8">
      <c r="A15" s="192" t="s">
        <v>171</v>
      </c>
      <c r="B15" s="193" t="s">
        <v>172</v>
      </c>
      <c r="C15" s="195">
        <v>1.4999999999999999E-2</v>
      </c>
      <c r="D15" s="195">
        <v>1.4999999999999999E-2</v>
      </c>
      <c r="E15" s="195">
        <v>1.4999999999999999E-2</v>
      </c>
      <c r="F15" s="195">
        <v>1.4999999999999999E-2</v>
      </c>
      <c r="G15" s="181"/>
      <c r="H15" s="181"/>
    </row>
    <row r="16" spans="1:8">
      <c r="A16" s="192" t="s">
        <v>173</v>
      </c>
      <c r="B16" s="193" t="s">
        <v>174</v>
      </c>
      <c r="C16" s="194">
        <v>0.01</v>
      </c>
      <c r="D16" s="194">
        <v>0.01</v>
      </c>
      <c r="E16" s="194">
        <v>0.01</v>
      </c>
      <c r="F16" s="194">
        <v>0.01</v>
      </c>
      <c r="G16" s="181"/>
      <c r="H16" s="181"/>
    </row>
    <row r="17" spans="1:8">
      <c r="A17" s="192" t="s">
        <v>175</v>
      </c>
      <c r="B17" s="193" t="s">
        <v>176</v>
      </c>
      <c r="C17" s="194">
        <v>2E-3</v>
      </c>
      <c r="D17" s="194">
        <v>2E-3</v>
      </c>
      <c r="E17" s="194">
        <v>2E-3</v>
      </c>
      <c r="F17" s="194">
        <v>2E-3</v>
      </c>
      <c r="G17" s="181"/>
      <c r="H17" s="181"/>
    </row>
    <row r="18" spans="1:8">
      <c r="A18" s="192" t="s">
        <v>177</v>
      </c>
      <c r="B18" s="193" t="s">
        <v>178</v>
      </c>
      <c r="C18" s="194">
        <v>6.0000000000000001E-3</v>
      </c>
      <c r="D18" s="194">
        <v>6.0000000000000001E-3</v>
      </c>
      <c r="E18" s="194">
        <v>6.0000000000000001E-3</v>
      </c>
      <c r="F18" s="194">
        <v>6.0000000000000001E-3</v>
      </c>
      <c r="G18" s="181"/>
      <c r="H18" s="181"/>
    </row>
    <row r="19" spans="1:8">
      <c r="A19" s="192" t="s">
        <v>179</v>
      </c>
      <c r="B19" s="193" t="s">
        <v>180</v>
      </c>
      <c r="C19" s="194">
        <v>2.5000000000000001E-2</v>
      </c>
      <c r="D19" s="194">
        <v>2.5000000000000001E-2</v>
      </c>
      <c r="E19" s="194">
        <v>2.5000000000000001E-2</v>
      </c>
      <c r="F19" s="194">
        <v>2.5000000000000001E-2</v>
      </c>
      <c r="G19" s="181"/>
      <c r="H19" s="181"/>
    </row>
    <row r="20" spans="1:8">
      <c r="A20" s="192" t="s">
        <v>181</v>
      </c>
      <c r="B20" s="193" t="s">
        <v>182</v>
      </c>
      <c r="C20" s="194">
        <v>0.03</v>
      </c>
      <c r="D20" s="194">
        <v>0.03</v>
      </c>
      <c r="E20" s="194">
        <v>0.03</v>
      </c>
      <c r="F20" s="194">
        <v>0.03</v>
      </c>
      <c r="G20" s="181"/>
      <c r="H20" s="181"/>
    </row>
    <row r="21" spans="1:8">
      <c r="A21" s="192" t="s">
        <v>183</v>
      </c>
      <c r="B21" s="193" t="s">
        <v>184</v>
      </c>
      <c r="C21" s="194">
        <v>0.08</v>
      </c>
      <c r="D21" s="194">
        <v>0.08</v>
      </c>
      <c r="E21" s="194">
        <v>0.08</v>
      </c>
      <c r="F21" s="194">
        <v>0.08</v>
      </c>
      <c r="G21" s="181"/>
      <c r="H21" s="181"/>
    </row>
    <row r="22" spans="1:8">
      <c r="A22" s="192" t="s">
        <v>185</v>
      </c>
      <c r="B22" s="193" t="s">
        <v>186</v>
      </c>
      <c r="C22" s="194">
        <v>0</v>
      </c>
      <c r="D22" s="194">
        <v>0</v>
      </c>
      <c r="E22" s="194">
        <v>0</v>
      </c>
      <c r="F22" s="194">
        <v>0</v>
      </c>
      <c r="G22" s="181"/>
      <c r="H22" s="181"/>
    </row>
    <row r="23" spans="1:8">
      <c r="A23" s="196"/>
      <c r="B23" s="197"/>
      <c r="C23" s="198"/>
      <c r="D23" s="198"/>
      <c r="E23" s="198"/>
      <c r="F23" s="198"/>
      <c r="G23" s="181"/>
      <c r="H23" s="181"/>
    </row>
    <row r="24" spans="1:8">
      <c r="A24" s="189" t="s">
        <v>187</v>
      </c>
      <c r="B24" s="190" t="s">
        <v>188</v>
      </c>
      <c r="C24" s="191">
        <f>SUM(C26:C35)</f>
        <v>0.47729999999999995</v>
      </c>
      <c r="D24" s="191">
        <f>SUM(D26:D35)</f>
        <v>0.18129999999999999</v>
      </c>
      <c r="E24" s="191">
        <f>SUM(E26:E35)</f>
        <v>0.47729999999999995</v>
      </c>
      <c r="F24" s="191">
        <f>SUM(F26:F35)</f>
        <v>0.18129999999999999</v>
      </c>
      <c r="G24" s="181"/>
      <c r="H24" s="181"/>
    </row>
    <row r="25" spans="1:8">
      <c r="A25" s="192"/>
      <c r="B25" s="193"/>
      <c r="C25" s="194"/>
      <c r="D25" s="194"/>
      <c r="E25" s="194"/>
      <c r="F25" s="194"/>
      <c r="G25" s="181"/>
      <c r="H25" s="181"/>
    </row>
    <row r="26" spans="1:8">
      <c r="A26" s="192" t="s">
        <v>189</v>
      </c>
      <c r="B26" s="193" t="s">
        <v>190</v>
      </c>
      <c r="C26" s="194">
        <v>0.1804</v>
      </c>
      <c r="D26" s="194">
        <v>0</v>
      </c>
      <c r="E26" s="194">
        <v>0.1804</v>
      </c>
      <c r="F26" s="194">
        <v>0</v>
      </c>
      <c r="G26" s="181"/>
      <c r="H26" s="181"/>
    </row>
    <row r="27" spans="1:8">
      <c r="A27" s="192" t="s">
        <v>191</v>
      </c>
      <c r="B27" s="193" t="s">
        <v>192</v>
      </c>
      <c r="C27" s="194">
        <v>4.7699999999999999E-2</v>
      </c>
      <c r="D27" s="194">
        <v>0</v>
      </c>
      <c r="E27" s="194">
        <v>4.7699999999999999E-2</v>
      </c>
      <c r="F27" s="194">
        <v>0</v>
      </c>
      <c r="G27" s="181"/>
      <c r="H27" s="181"/>
    </row>
    <row r="28" spans="1:8">
      <c r="A28" s="192" t="s">
        <v>193</v>
      </c>
      <c r="B28" s="193" t="s">
        <v>194</v>
      </c>
      <c r="C28" s="194">
        <v>8.8999999999999999E-3</v>
      </c>
      <c r="D28" s="194">
        <v>6.8999999999999999E-3</v>
      </c>
      <c r="E28" s="194">
        <v>8.8999999999999999E-3</v>
      </c>
      <c r="F28" s="194">
        <v>6.8999999999999999E-3</v>
      </c>
      <c r="G28" s="181"/>
      <c r="H28" s="181"/>
    </row>
    <row r="29" spans="1:8">
      <c r="A29" s="192" t="s">
        <v>195</v>
      </c>
      <c r="B29" s="193" t="s">
        <v>196</v>
      </c>
      <c r="C29" s="194">
        <v>0.107</v>
      </c>
      <c r="D29" s="194">
        <v>8.3299999999999999E-2</v>
      </c>
      <c r="E29" s="194">
        <v>0.107</v>
      </c>
      <c r="F29" s="194">
        <v>8.3299999999999999E-2</v>
      </c>
      <c r="G29" s="181"/>
      <c r="H29" s="181"/>
    </row>
    <row r="30" spans="1:8">
      <c r="A30" s="192" t="s">
        <v>197</v>
      </c>
      <c r="B30" s="193" t="s">
        <v>198</v>
      </c>
      <c r="C30" s="194">
        <v>6.9999999999999999E-4</v>
      </c>
      <c r="D30" s="194">
        <v>5.9999999999999995E-4</v>
      </c>
      <c r="E30" s="194">
        <v>6.9999999999999999E-4</v>
      </c>
      <c r="F30" s="194">
        <v>5.9999999999999995E-4</v>
      </c>
      <c r="G30" s="181"/>
      <c r="H30" s="181"/>
    </row>
    <row r="31" spans="1:8">
      <c r="A31" s="192" t="s">
        <v>199</v>
      </c>
      <c r="B31" s="193" t="s">
        <v>200</v>
      </c>
      <c r="C31" s="194">
        <v>7.1000000000000004E-3</v>
      </c>
      <c r="D31" s="194">
        <v>5.5999999999999999E-3</v>
      </c>
      <c r="E31" s="194">
        <v>7.1000000000000004E-3</v>
      </c>
      <c r="F31" s="194">
        <v>5.5999999999999999E-3</v>
      </c>
      <c r="G31" s="181"/>
      <c r="H31" s="181"/>
    </row>
    <row r="32" spans="1:8">
      <c r="A32" s="192" t="s">
        <v>201</v>
      </c>
      <c r="B32" s="193" t="s">
        <v>202</v>
      </c>
      <c r="C32" s="194">
        <v>1.66E-2</v>
      </c>
      <c r="D32" s="194">
        <v>0</v>
      </c>
      <c r="E32" s="194">
        <v>1.66E-2</v>
      </c>
      <c r="F32" s="194">
        <v>0</v>
      </c>
      <c r="G32" s="181"/>
      <c r="H32" s="181"/>
    </row>
    <row r="33" spans="1:8">
      <c r="A33" s="192" t="s">
        <v>203</v>
      </c>
      <c r="B33" s="193" t="s">
        <v>204</v>
      </c>
      <c r="C33" s="194">
        <v>1.1000000000000001E-3</v>
      </c>
      <c r="D33" s="194">
        <v>8.9999999999999998E-4</v>
      </c>
      <c r="E33" s="194">
        <v>1.1000000000000001E-3</v>
      </c>
      <c r="F33" s="194">
        <v>8.9999999999999998E-4</v>
      </c>
      <c r="G33" s="181"/>
      <c r="H33" s="181"/>
    </row>
    <row r="34" spans="1:8">
      <c r="A34" s="192" t="s">
        <v>205</v>
      </c>
      <c r="B34" s="193" t="s">
        <v>206</v>
      </c>
      <c r="C34" s="194">
        <v>0.1075</v>
      </c>
      <c r="D34" s="194">
        <v>8.3699999999999997E-2</v>
      </c>
      <c r="E34" s="194">
        <v>0.1075</v>
      </c>
      <c r="F34" s="194">
        <v>8.3699999999999997E-2</v>
      </c>
      <c r="G34" s="181"/>
      <c r="H34" s="181"/>
    </row>
    <row r="35" spans="1:8">
      <c r="A35" s="192" t="s">
        <v>207</v>
      </c>
      <c r="B35" s="193" t="s">
        <v>208</v>
      </c>
      <c r="C35" s="194">
        <v>2.9999999999999997E-4</v>
      </c>
      <c r="D35" s="194">
        <v>2.9999999999999997E-4</v>
      </c>
      <c r="E35" s="194">
        <v>2.9999999999999997E-4</v>
      </c>
      <c r="F35" s="194">
        <v>2.9999999999999997E-4</v>
      </c>
      <c r="G35" s="181"/>
      <c r="H35" s="181"/>
    </row>
    <row r="36" spans="1:8">
      <c r="A36" s="192"/>
      <c r="B36" s="193"/>
      <c r="C36" s="194"/>
      <c r="D36" s="194"/>
      <c r="E36" s="194"/>
      <c r="F36" s="194"/>
      <c r="G36" s="181"/>
      <c r="H36" s="181"/>
    </row>
    <row r="37" spans="1:8">
      <c r="A37" s="185" t="s">
        <v>209</v>
      </c>
      <c r="B37" s="186" t="s">
        <v>210</v>
      </c>
      <c r="C37" s="187">
        <f>SUM(C38:C43)</f>
        <v>0.10249999999999999</v>
      </c>
      <c r="D37" s="187">
        <f>SUM(D39:D43)</f>
        <v>7.9700000000000007E-2</v>
      </c>
      <c r="E37" s="187">
        <f>SUM(E38:E43)</f>
        <v>0.10249999999999999</v>
      </c>
      <c r="F37" s="187">
        <f>SUM(F39:F43)</f>
        <v>7.9700000000000007E-2</v>
      </c>
      <c r="G37" s="181"/>
      <c r="H37" s="181"/>
    </row>
    <row r="38" spans="1:8">
      <c r="A38" s="192"/>
      <c r="B38" s="193"/>
      <c r="C38" s="194"/>
      <c r="D38" s="194"/>
      <c r="E38" s="194"/>
      <c r="F38" s="194"/>
      <c r="G38" s="181"/>
      <c r="H38" s="181"/>
    </row>
    <row r="39" spans="1:8">
      <c r="A39" s="192" t="s">
        <v>211</v>
      </c>
      <c r="B39" s="193" t="s">
        <v>212</v>
      </c>
      <c r="C39" s="194">
        <v>3.2399999999999998E-2</v>
      </c>
      <c r="D39" s="194">
        <v>2.52E-2</v>
      </c>
      <c r="E39" s="194">
        <v>3.2399999999999998E-2</v>
      </c>
      <c r="F39" s="194">
        <v>2.52E-2</v>
      </c>
      <c r="G39" s="181"/>
      <c r="H39" s="181"/>
    </row>
    <row r="40" spans="1:8">
      <c r="A40" s="192" t="s">
        <v>213</v>
      </c>
      <c r="B40" s="193" t="s">
        <v>214</v>
      </c>
      <c r="C40" s="194">
        <v>8.0000000000000004E-4</v>
      </c>
      <c r="D40" s="194">
        <v>5.9999999999999995E-4</v>
      </c>
      <c r="E40" s="194">
        <v>8.0000000000000004E-4</v>
      </c>
      <c r="F40" s="194">
        <v>5.9999999999999995E-4</v>
      </c>
      <c r="G40" s="181"/>
      <c r="H40" s="181"/>
    </row>
    <row r="41" spans="1:8">
      <c r="A41" s="192" t="s">
        <v>215</v>
      </c>
      <c r="B41" s="193" t="s">
        <v>216</v>
      </c>
      <c r="C41" s="194">
        <v>2.9100000000000001E-2</v>
      </c>
      <c r="D41" s="194">
        <v>2.2599999999999999E-2</v>
      </c>
      <c r="E41" s="194">
        <v>2.9100000000000001E-2</v>
      </c>
      <c r="F41" s="194">
        <v>2.2599999999999999E-2</v>
      </c>
      <c r="G41" s="181"/>
      <c r="H41" s="181"/>
    </row>
    <row r="42" spans="1:8">
      <c r="A42" s="192" t="s">
        <v>217</v>
      </c>
      <c r="B42" s="193" t="s">
        <v>218</v>
      </c>
      <c r="C42" s="194">
        <v>3.7499999999999999E-2</v>
      </c>
      <c r="D42" s="194">
        <v>2.92E-2</v>
      </c>
      <c r="E42" s="194">
        <v>3.7499999999999999E-2</v>
      </c>
      <c r="F42" s="194">
        <v>2.92E-2</v>
      </c>
      <c r="G42" s="181"/>
      <c r="H42" s="181"/>
    </row>
    <row r="43" spans="1:8">
      <c r="A43" s="192" t="s">
        <v>219</v>
      </c>
      <c r="B43" s="193" t="s">
        <v>220</v>
      </c>
      <c r="C43" s="194">
        <v>2.7000000000000001E-3</v>
      </c>
      <c r="D43" s="194">
        <v>2.0999999999999999E-3</v>
      </c>
      <c r="E43" s="194">
        <v>2.7000000000000001E-3</v>
      </c>
      <c r="F43" s="194">
        <v>2.0999999999999999E-3</v>
      </c>
      <c r="G43" s="181"/>
      <c r="H43" s="181"/>
    </row>
    <row r="44" spans="1:8">
      <c r="A44" s="196"/>
      <c r="B44" s="197"/>
      <c r="C44" s="199"/>
      <c r="D44" s="199"/>
      <c r="E44" s="199"/>
      <c r="F44" s="199"/>
      <c r="G44" s="181"/>
      <c r="H44" s="181"/>
    </row>
    <row r="45" spans="1:8">
      <c r="A45" s="189" t="s">
        <v>221</v>
      </c>
      <c r="B45" s="190" t="s">
        <v>222</v>
      </c>
      <c r="C45" s="191">
        <f>SUM(C47:C48)</f>
        <v>8.2899999999999988E-2</v>
      </c>
      <c r="D45" s="191">
        <f>SUM(D47:D48)</f>
        <v>3.2599999999999997E-2</v>
      </c>
      <c r="E45" s="191">
        <f>SUM(E47:E48)</f>
        <v>0.17849999999999999</v>
      </c>
      <c r="F45" s="191">
        <f>SUM(F47:F48)</f>
        <v>6.8899999999999989E-2</v>
      </c>
      <c r="G45" s="181"/>
      <c r="H45" s="181"/>
    </row>
    <row r="46" spans="1:8">
      <c r="A46" s="192"/>
      <c r="B46" s="193"/>
      <c r="C46" s="194"/>
      <c r="D46" s="194"/>
      <c r="E46" s="194"/>
      <c r="F46" s="194"/>
      <c r="G46" s="181"/>
      <c r="H46" s="181"/>
    </row>
    <row r="47" spans="1:8">
      <c r="A47" s="192" t="s">
        <v>223</v>
      </c>
      <c r="B47" s="193" t="s">
        <v>224</v>
      </c>
      <c r="C47" s="194">
        <v>8.0199999999999994E-2</v>
      </c>
      <c r="D47" s="194">
        <v>3.0499999999999999E-2</v>
      </c>
      <c r="E47" s="194">
        <v>0.17560000000000001</v>
      </c>
      <c r="F47" s="194">
        <v>6.6699999999999995E-2</v>
      </c>
      <c r="G47" s="181"/>
      <c r="H47" s="181"/>
    </row>
    <row r="48" spans="1:8" ht="22.5">
      <c r="A48" s="192" t="s">
        <v>225</v>
      </c>
      <c r="B48" s="200" t="s">
        <v>226</v>
      </c>
      <c r="C48" s="194">
        <v>2.7000000000000001E-3</v>
      </c>
      <c r="D48" s="194">
        <v>2.0999999999999999E-3</v>
      </c>
      <c r="E48" s="194">
        <v>2.8999999999999998E-3</v>
      </c>
      <c r="F48" s="194">
        <v>2.2000000000000001E-3</v>
      </c>
      <c r="G48" s="181"/>
      <c r="H48" s="181"/>
    </row>
    <row r="49" spans="1:8">
      <c r="A49" s="196"/>
      <c r="B49" s="197"/>
      <c r="C49" s="199"/>
      <c r="D49" s="199"/>
      <c r="E49" s="199"/>
      <c r="F49" s="199"/>
      <c r="G49" s="181"/>
      <c r="H49" s="181"/>
    </row>
    <row r="50" spans="1:8">
      <c r="A50" s="189" t="s">
        <v>227</v>
      </c>
      <c r="B50" s="190" t="s">
        <v>228</v>
      </c>
      <c r="C50" s="191"/>
      <c r="D50" s="191"/>
      <c r="E50" s="191"/>
      <c r="F50" s="191"/>
      <c r="G50" s="181"/>
      <c r="H50" s="181"/>
    </row>
    <row r="51" spans="1:8">
      <c r="A51" s="192"/>
      <c r="B51" s="193"/>
      <c r="C51" s="194"/>
      <c r="D51" s="194"/>
      <c r="E51" s="194"/>
      <c r="F51" s="194"/>
      <c r="G51" s="181"/>
      <c r="H51" s="181"/>
    </row>
    <row r="52" spans="1:8">
      <c r="A52" s="192" t="s">
        <v>229</v>
      </c>
      <c r="B52" s="193"/>
      <c r="C52" s="194"/>
      <c r="D52" s="194"/>
      <c r="E52" s="194"/>
      <c r="F52" s="194"/>
      <c r="G52" s="181"/>
      <c r="H52" s="181"/>
    </row>
    <row r="53" spans="1:8">
      <c r="A53" s="895" t="s">
        <v>116</v>
      </c>
      <c r="B53" s="896"/>
      <c r="C53" s="201">
        <f>+C12+C24+C37+C45</f>
        <v>0.83069999999999999</v>
      </c>
      <c r="D53" s="201">
        <f>+D12+D24+D37+D45</f>
        <v>0.46159999999999995</v>
      </c>
      <c r="E53" s="201">
        <f>+E12+E24+E37+E45</f>
        <v>1.1263000000000001</v>
      </c>
      <c r="F53" s="201">
        <f>+F12+F24+F37+F45</f>
        <v>0.69789999999999996</v>
      </c>
      <c r="G53" s="181"/>
      <c r="H53" s="181"/>
    </row>
    <row r="54" spans="1:8">
      <c r="A54" s="202" t="s">
        <v>230</v>
      </c>
      <c r="B54" s="203"/>
      <c r="C54" s="203"/>
      <c r="D54" s="203"/>
      <c r="E54" s="203"/>
      <c r="F54" s="204"/>
      <c r="G54" s="181"/>
      <c r="H54" s="181"/>
    </row>
    <row r="55" spans="1:8">
      <c r="A55" s="202" t="s">
        <v>231</v>
      </c>
      <c r="B55" s="203"/>
      <c r="C55" s="203"/>
      <c r="D55" s="203"/>
      <c r="E55" s="203"/>
      <c r="F55" s="204"/>
      <c r="G55" s="181"/>
      <c r="H55" s="181"/>
    </row>
    <row r="56" spans="1:8">
      <c r="A56" s="205"/>
      <c r="B56" s="206"/>
      <c r="C56" s="206"/>
      <c r="D56" s="206"/>
      <c r="E56" s="206"/>
      <c r="F56" s="207"/>
      <c r="G56" s="181"/>
      <c r="H56" s="181"/>
    </row>
    <row r="57" spans="1:8">
      <c r="A57" s="181"/>
      <c r="B57" s="181"/>
      <c r="C57" s="181"/>
      <c r="D57" s="181"/>
      <c r="E57" s="181"/>
      <c r="F57" s="181"/>
      <c r="G57" s="181"/>
      <c r="H57" s="181"/>
    </row>
    <row r="58" spans="1:8">
      <c r="A58" s="181"/>
      <c r="B58" s="181"/>
      <c r="C58" s="181"/>
      <c r="D58" s="181"/>
      <c r="E58" s="181"/>
      <c r="F58" s="181"/>
      <c r="G58" s="181"/>
      <c r="H58" s="181"/>
    </row>
    <row r="59" spans="1:8">
      <c r="A59" s="181"/>
      <c r="B59" s="181"/>
      <c r="C59" s="181"/>
      <c r="D59" s="181"/>
      <c r="E59" s="181"/>
      <c r="F59" s="181"/>
      <c r="G59" s="181"/>
      <c r="H59" s="181"/>
    </row>
    <row r="60" spans="1:8">
      <c r="A60" s="181"/>
      <c r="B60" s="181"/>
      <c r="C60" s="181"/>
      <c r="D60" s="181"/>
      <c r="E60" s="181"/>
      <c r="F60" s="181"/>
      <c r="G60" s="181"/>
      <c r="H60" s="181"/>
    </row>
    <row r="61" spans="1:8">
      <c r="A61" s="181"/>
      <c r="B61" s="181"/>
      <c r="C61" s="181"/>
      <c r="D61" s="181"/>
      <c r="E61" s="181"/>
      <c r="F61" s="181"/>
      <c r="G61" s="181"/>
      <c r="H61" s="181"/>
    </row>
    <row r="62" spans="1:8">
      <c r="A62" s="181"/>
      <c r="B62" s="181"/>
      <c r="C62" s="181"/>
      <c r="D62" s="181"/>
      <c r="E62" s="181"/>
      <c r="F62" s="181"/>
      <c r="G62" s="181"/>
      <c r="H62" s="181"/>
    </row>
    <row r="63" spans="1:8">
      <c r="A63" s="181"/>
      <c r="B63" s="181"/>
      <c r="C63" s="181"/>
      <c r="D63" s="181"/>
      <c r="E63" s="181"/>
      <c r="F63" s="181"/>
      <c r="G63" s="181"/>
      <c r="H63" s="181"/>
    </row>
    <row r="64" spans="1:8">
      <c r="A64" s="181"/>
      <c r="B64" s="181"/>
      <c r="C64" s="181"/>
      <c r="D64" s="181"/>
      <c r="E64" s="181"/>
      <c r="F64" s="181"/>
      <c r="G64" s="181"/>
      <c r="H64" s="181"/>
    </row>
  </sheetData>
  <mergeCells count="8">
    <mergeCell ref="A53:B53"/>
    <mergeCell ref="A1:F1"/>
    <mergeCell ref="A2:F2"/>
    <mergeCell ref="A9:F9"/>
    <mergeCell ref="A10:A11"/>
    <mergeCell ref="B10:B11"/>
    <mergeCell ref="C10:D10"/>
    <mergeCell ref="E10:F10"/>
  </mergeCells>
  <pageMargins left="0.511811024" right="0.511811024" top="0.78740157499999996" bottom="0.78740157499999996" header="0.31496062000000002" footer="0.31496062000000002"/>
  <pageSetup paperSize="9"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13</vt:i4>
      </vt:variant>
      <vt:variant>
        <vt:lpstr>Intervalos nomeados</vt:lpstr>
      </vt:variant>
      <vt:variant>
        <vt:i4>4</vt:i4>
      </vt:variant>
    </vt:vector>
  </HeadingPairs>
  <TitlesOfParts>
    <vt:vector size="17" baseType="lpstr">
      <vt:lpstr>CAPA </vt:lpstr>
      <vt:lpstr>RESUMO </vt:lpstr>
      <vt:lpstr>ORÇAMENTO </vt:lpstr>
      <vt:lpstr>DECLARAÇÃO DE BDI </vt:lpstr>
      <vt:lpstr>COMPOSIÇÃO </vt:lpstr>
      <vt:lpstr>COMP</vt:lpstr>
      <vt:lpstr>INS</vt:lpstr>
      <vt:lpstr>MAPA DE COTAÇÃO </vt:lpstr>
      <vt:lpstr>LEIS SOCIAIS </vt:lpstr>
      <vt:lpstr>CURVA ABC</vt:lpstr>
      <vt:lpstr>MEMORIAL DE CÁLCULO </vt:lpstr>
      <vt:lpstr>REFSINAPI 05</vt:lpstr>
      <vt:lpstr>CFF</vt:lpstr>
      <vt:lpstr>'COMPOSIÇÃO '!Area_de_impressao</vt:lpstr>
      <vt:lpstr>'DECLARAÇÃO DE BDI '!Area_de_impressao</vt:lpstr>
      <vt:lpstr>'MAPA DE COTAÇÃO '!Area_de_impressao</vt:lpstr>
      <vt:lpstr>'ORÇAMENTO '!Area_de_impressao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Defesa</dc:creator>
  <cp:lastModifiedBy>JÉSSICA TAUANE NOGUEIRA DE ARAUJO</cp:lastModifiedBy>
  <cp:lastPrinted>2021-10-22T16:31:26Z</cp:lastPrinted>
  <dcterms:created xsi:type="dcterms:W3CDTF">2020-09-02T18:25:44Z</dcterms:created>
  <dcterms:modified xsi:type="dcterms:W3CDTF">2021-10-22T16:44:39Z</dcterms:modified>
</cp:coreProperties>
</file>